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usiness Anlaytics Project\2 Clean data\"/>
    </mc:Choice>
  </mc:AlternateContent>
  <xr:revisionPtr revIDLastSave="0" documentId="8_{A5A55F32-BB00-45FC-96C5-B57F80BFE8FE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Project_Brief" sheetId="1" r:id="rId1"/>
    <sheet name="Data_Dictionary" sheetId="2" r:id="rId2"/>
    <sheet name="Raw_Customer_Data" sheetId="5" r:id="rId3"/>
    <sheet name="Cleaned_Customer_Data 1" sheetId="3" r:id="rId4"/>
    <sheet name="Business_Analysis" sheetId="6" r:id="rId5"/>
    <sheet name="SQL_Business_Insights" sheetId="9" r:id="rId6"/>
    <sheet name="Pivot_Analysis" sheetId="7" r:id="rId7"/>
    <sheet name="Pivot_Contract" sheetId="8" r:id="rId8"/>
    <sheet name="Data Quality Summary" sheetId="4" r:id="rId9"/>
  </sheets>
  <externalReferences>
    <externalReference r:id="rId10"/>
  </externalReferences>
  <calcPr calcId="191029"/>
  <pivotCaches>
    <pivotCache cacheId="9" r:id="rId11"/>
  </pivotCaches>
</workbook>
</file>

<file path=xl/calcChain.xml><?xml version="1.0" encoding="utf-8"?>
<calcChain xmlns="http://schemas.openxmlformats.org/spreadsheetml/2006/main">
  <c r="I7" i="6" l="1"/>
  <c r="G51" i="6"/>
  <c r="G57" i="6" s="1"/>
  <c r="H47" i="6"/>
  <c r="I47" i="6" s="1"/>
  <c r="H48" i="6"/>
  <c r="I48" i="6" s="1"/>
  <c r="H46" i="6"/>
  <c r="I46" i="6" s="1"/>
  <c r="G47" i="6"/>
  <c r="G48" i="6"/>
  <c r="G46" i="6"/>
  <c r="H40" i="6"/>
  <c r="I40" i="6" s="1"/>
  <c r="H41" i="6"/>
  <c r="I41" i="6" s="1"/>
  <c r="H39" i="6"/>
  <c r="I39" i="6" s="1"/>
  <c r="G40" i="6"/>
  <c r="G41" i="6"/>
  <c r="G39" i="6"/>
  <c r="G35" i="6"/>
  <c r="G34" i="6"/>
  <c r="G30" i="6"/>
  <c r="G31" i="6" s="1"/>
  <c r="G29" i="6"/>
  <c r="R3" i="3"/>
  <c r="S3" i="3" s="1"/>
  <c r="R4" i="3"/>
  <c r="S4" i="3" s="1"/>
  <c r="R5" i="3"/>
  <c r="S5" i="3" s="1"/>
  <c r="R6" i="3"/>
  <c r="S6" i="3" s="1"/>
  <c r="R7" i="3"/>
  <c r="S7" i="3" s="1"/>
  <c r="R8" i="3"/>
  <c r="S8" i="3" s="1"/>
  <c r="R9" i="3"/>
  <c r="S9" i="3" s="1"/>
  <c r="R10" i="3"/>
  <c r="S10" i="3" s="1"/>
  <c r="R11" i="3"/>
  <c r="S11" i="3" s="1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0" i="3"/>
  <c r="S40" i="3" s="1"/>
  <c r="R41" i="3"/>
  <c r="S41" i="3" s="1"/>
  <c r="R42" i="3"/>
  <c r="S42" i="3" s="1"/>
  <c r="R43" i="3"/>
  <c r="S43" i="3" s="1"/>
  <c r="R44" i="3"/>
  <c r="S44" i="3" s="1"/>
  <c r="R45" i="3"/>
  <c r="S45" i="3" s="1"/>
  <c r="R46" i="3"/>
  <c r="S46" i="3" s="1"/>
  <c r="R47" i="3"/>
  <c r="S47" i="3" s="1"/>
  <c r="R48" i="3"/>
  <c r="S48" i="3" s="1"/>
  <c r="R49" i="3"/>
  <c r="S49" i="3" s="1"/>
  <c r="R50" i="3"/>
  <c r="S50" i="3" s="1"/>
  <c r="R51" i="3"/>
  <c r="S51" i="3" s="1"/>
  <c r="R52" i="3"/>
  <c r="S52" i="3" s="1"/>
  <c r="R53" i="3"/>
  <c r="S53" i="3" s="1"/>
  <c r="R54" i="3"/>
  <c r="S54" i="3" s="1"/>
  <c r="R55" i="3"/>
  <c r="S55" i="3" s="1"/>
  <c r="R56" i="3"/>
  <c r="S56" i="3" s="1"/>
  <c r="R57" i="3"/>
  <c r="S57" i="3" s="1"/>
  <c r="R58" i="3"/>
  <c r="S58" i="3" s="1"/>
  <c r="R59" i="3"/>
  <c r="S59" i="3" s="1"/>
  <c r="R60" i="3"/>
  <c r="S60" i="3" s="1"/>
  <c r="R61" i="3"/>
  <c r="S61" i="3" s="1"/>
  <c r="R62" i="3"/>
  <c r="S62" i="3" s="1"/>
  <c r="R63" i="3"/>
  <c r="S63" i="3" s="1"/>
  <c r="R64" i="3"/>
  <c r="S64" i="3" s="1"/>
  <c r="R65" i="3"/>
  <c r="S65" i="3" s="1"/>
  <c r="R66" i="3"/>
  <c r="S66" i="3" s="1"/>
  <c r="R67" i="3"/>
  <c r="S67" i="3" s="1"/>
  <c r="R68" i="3"/>
  <c r="S68" i="3" s="1"/>
  <c r="R69" i="3"/>
  <c r="S69" i="3" s="1"/>
  <c r="R70" i="3"/>
  <c r="S70" i="3" s="1"/>
  <c r="R71" i="3"/>
  <c r="S71" i="3" s="1"/>
  <c r="R72" i="3"/>
  <c r="S72" i="3" s="1"/>
  <c r="R73" i="3"/>
  <c r="S73" i="3" s="1"/>
  <c r="R74" i="3"/>
  <c r="S74" i="3" s="1"/>
  <c r="R75" i="3"/>
  <c r="S75" i="3" s="1"/>
  <c r="R76" i="3"/>
  <c r="S76" i="3" s="1"/>
  <c r="R77" i="3"/>
  <c r="S77" i="3" s="1"/>
  <c r="R78" i="3"/>
  <c r="S78" i="3" s="1"/>
  <c r="R79" i="3"/>
  <c r="S79" i="3" s="1"/>
  <c r="R80" i="3"/>
  <c r="S80" i="3" s="1"/>
  <c r="R81" i="3"/>
  <c r="S81" i="3" s="1"/>
  <c r="R82" i="3"/>
  <c r="S82" i="3" s="1"/>
  <c r="R83" i="3"/>
  <c r="S83" i="3" s="1"/>
  <c r="R84" i="3"/>
  <c r="S84" i="3" s="1"/>
  <c r="R85" i="3"/>
  <c r="S85" i="3" s="1"/>
  <c r="R86" i="3"/>
  <c r="S86" i="3" s="1"/>
  <c r="R87" i="3"/>
  <c r="S87" i="3" s="1"/>
  <c r="R88" i="3"/>
  <c r="S88" i="3" s="1"/>
  <c r="R89" i="3"/>
  <c r="S89" i="3" s="1"/>
  <c r="R90" i="3"/>
  <c r="S90" i="3" s="1"/>
  <c r="R91" i="3"/>
  <c r="S91" i="3" s="1"/>
  <c r="R92" i="3"/>
  <c r="S92" i="3" s="1"/>
  <c r="R93" i="3"/>
  <c r="S93" i="3" s="1"/>
  <c r="R94" i="3"/>
  <c r="S94" i="3" s="1"/>
  <c r="R95" i="3"/>
  <c r="S95" i="3" s="1"/>
  <c r="R96" i="3"/>
  <c r="S96" i="3" s="1"/>
  <c r="R97" i="3"/>
  <c r="S97" i="3" s="1"/>
  <c r="R98" i="3"/>
  <c r="S98" i="3" s="1"/>
  <c r="R99" i="3"/>
  <c r="S99" i="3" s="1"/>
  <c r="R100" i="3"/>
  <c r="S100" i="3" s="1"/>
  <c r="R101" i="3"/>
  <c r="S101" i="3" s="1"/>
  <c r="R102" i="3"/>
  <c r="S102" i="3" s="1"/>
  <c r="R103" i="3"/>
  <c r="S103" i="3" s="1"/>
  <c r="R104" i="3"/>
  <c r="S104" i="3" s="1"/>
  <c r="R105" i="3"/>
  <c r="S105" i="3" s="1"/>
  <c r="R106" i="3"/>
  <c r="S106" i="3" s="1"/>
  <c r="R107" i="3"/>
  <c r="S107" i="3" s="1"/>
  <c r="R108" i="3"/>
  <c r="S108" i="3" s="1"/>
  <c r="R109" i="3"/>
  <c r="S109" i="3" s="1"/>
  <c r="R110" i="3"/>
  <c r="S110" i="3" s="1"/>
  <c r="R111" i="3"/>
  <c r="S111" i="3" s="1"/>
  <c r="R112" i="3"/>
  <c r="S112" i="3" s="1"/>
  <c r="R113" i="3"/>
  <c r="S113" i="3" s="1"/>
  <c r="R114" i="3"/>
  <c r="S114" i="3" s="1"/>
  <c r="R115" i="3"/>
  <c r="S115" i="3" s="1"/>
  <c r="R116" i="3"/>
  <c r="S116" i="3" s="1"/>
  <c r="R117" i="3"/>
  <c r="S117" i="3" s="1"/>
  <c r="R118" i="3"/>
  <c r="S118" i="3" s="1"/>
  <c r="R119" i="3"/>
  <c r="S119" i="3" s="1"/>
  <c r="R120" i="3"/>
  <c r="S120" i="3" s="1"/>
  <c r="R121" i="3"/>
  <c r="S121" i="3" s="1"/>
  <c r="R122" i="3"/>
  <c r="S122" i="3" s="1"/>
  <c r="R123" i="3"/>
  <c r="S123" i="3" s="1"/>
  <c r="R124" i="3"/>
  <c r="S124" i="3" s="1"/>
  <c r="R125" i="3"/>
  <c r="S125" i="3" s="1"/>
  <c r="R126" i="3"/>
  <c r="S126" i="3" s="1"/>
  <c r="R127" i="3"/>
  <c r="S127" i="3" s="1"/>
  <c r="R128" i="3"/>
  <c r="S128" i="3" s="1"/>
  <c r="R129" i="3"/>
  <c r="S129" i="3" s="1"/>
  <c r="R130" i="3"/>
  <c r="S130" i="3" s="1"/>
  <c r="R131" i="3"/>
  <c r="S131" i="3" s="1"/>
  <c r="R132" i="3"/>
  <c r="S132" i="3" s="1"/>
  <c r="R133" i="3"/>
  <c r="S133" i="3" s="1"/>
  <c r="R134" i="3"/>
  <c r="S134" i="3" s="1"/>
  <c r="R135" i="3"/>
  <c r="S135" i="3" s="1"/>
  <c r="R136" i="3"/>
  <c r="S136" i="3" s="1"/>
  <c r="R137" i="3"/>
  <c r="S137" i="3" s="1"/>
  <c r="R138" i="3"/>
  <c r="S138" i="3" s="1"/>
  <c r="R139" i="3"/>
  <c r="S139" i="3" s="1"/>
  <c r="R140" i="3"/>
  <c r="S140" i="3" s="1"/>
  <c r="R141" i="3"/>
  <c r="S141" i="3" s="1"/>
  <c r="R142" i="3"/>
  <c r="S142" i="3" s="1"/>
  <c r="R143" i="3"/>
  <c r="S143" i="3" s="1"/>
  <c r="R144" i="3"/>
  <c r="S144" i="3" s="1"/>
  <c r="R145" i="3"/>
  <c r="S145" i="3" s="1"/>
  <c r="R146" i="3"/>
  <c r="S146" i="3" s="1"/>
  <c r="R147" i="3"/>
  <c r="S147" i="3" s="1"/>
  <c r="R148" i="3"/>
  <c r="S148" i="3" s="1"/>
  <c r="R149" i="3"/>
  <c r="S149" i="3" s="1"/>
  <c r="R150" i="3"/>
  <c r="S150" i="3" s="1"/>
  <c r="R151" i="3"/>
  <c r="S151" i="3" s="1"/>
  <c r="R152" i="3"/>
  <c r="S152" i="3" s="1"/>
  <c r="R153" i="3"/>
  <c r="S153" i="3" s="1"/>
  <c r="R154" i="3"/>
  <c r="S154" i="3" s="1"/>
  <c r="R155" i="3"/>
  <c r="S155" i="3" s="1"/>
  <c r="R156" i="3"/>
  <c r="S156" i="3" s="1"/>
  <c r="R157" i="3"/>
  <c r="S157" i="3" s="1"/>
  <c r="R158" i="3"/>
  <c r="S158" i="3" s="1"/>
  <c r="R159" i="3"/>
  <c r="S159" i="3" s="1"/>
  <c r="R160" i="3"/>
  <c r="S160" i="3" s="1"/>
  <c r="R161" i="3"/>
  <c r="S161" i="3" s="1"/>
  <c r="R162" i="3"/>
  <c r="S162" i="3" s="1"/>
  <c r="R163" i="3"/>
  <c r="S163" i="3" s="1"/>
  <c r="R164" i="3"/>
  <c r="S164" i="3" s="1"/>
  <c r="R165" i="3"/>
  <c r="S165" i="3" s="1"/>
  <c r="R166" i="3"/>
  <c r="S166" i="3" s="1"/>
  <c r="R167" i="3"/>
  <c r="S167" i="3" s="1"/>
  <c r="R168" i="3"/>
  <c r="S168" i="3" s="1"/>
  <c r="R169" i="3"/>
  <c r="S169" i="3" s="1"/>
  <c r="R170" i="3"/>
  <c r="S170" i="3" s="1"/>
  <c r="R171" i="3"/>
  <c r="S171" i="3" s="1"/>
  <c r="R172" i="3"/>
  <c r="S172" i="3" s="1"/>
  <c r="R173" i="3"/>
  <c r="S173" i="3" s="1"/>
  <c r="R174" i="3"/>
  <c r="S174" i="3" s="1"/>
  <c r="R175" i="3"/>
  <c r="S175" i="3" s="1"/>
  <c r="R176" i="3"/>
  <c r="S176" i="3" s="1"/>
  <c r="R177" i="3"/>
  <c r="S177" i="3" s="1"/>
  <c r="R178" i="3"/>
  <c r="S178" i="3" s="1"/>
  <c r="R179" i="3"/>
  <c r="S179" i="3" s="1"/>
  <c r="R180" i="3"/>
  <c r="S180" i="3" s="1"/>
  <c r="R181" i="3"/>
  <c r="S181" i="3" s="1"/>
  <c r="R182" i="3"/>
  <c r="S182" i="3" s="1"/>
  <c r="R183" i="3"/>
  <c r="S183" i="3" s="1"/>
  <c r="R184" i="3"/>
  <c r="S184" i="3" s="1"/>
  <c r="R185" i="3"/>
  <c r="S185" i="3" s="1"/>
  <c r="R186" i="3"/>
  <c r="S186" i="3" s="1"/>
  <c r="R187" i="3"/>
  <c r="S187" i="3" s="1"/>
  <c r="R188" i="3"/>
  <c r="S188" i="3" s="1"/>
  <c r="R189" i="3"/>
  <c r="S189" i="3" s="1"/>
  <c r="R190" i="3"/>
  <c r="S190" i="3" s="1"/>
  <c r="R191" i="3"/>
  <c r="S191" i="3" s="1"/>
  <c r="R192" i="3"/>
  <c r="S192" i="3" s="1"/>
  <c r="R193" i="3"/>
  <c r="S193" i="3" s="1"/>
  <c r="R194" i="3"/>
  <c r="S194" i="3" s="1"/>
  <c r="R195" i="3"/>
  <c r="S195" i="3" s="1"/>
  <c r="R196" i="3"/>
  <c r="S196" i="3" s="1"/>
  <c r="R197" i="3"/>
  <c r="S197" i="3" s="1"/>
  <c r="R198" i="3"/>
  <c r="S198" i="3" s="1"/>
  <c r="R199" i="3"/>
  <c r="S199" i="3" s="1"/>
  <c r="R200" i="3"/>
  <c r="S200" i="3" s="1"/>
  <c r="R201" i="3"/>
  <c r="S201" i="3" s="1"/>
  <c r="R202" i="3"/>
  <c r="S202" i="3" s="1"/>
  <c r="R203" i="3"/>
  <c r="S203" i="3" s="1"/>
  <c r="R204" i="3"/>
  <c r="S204" i="3" s="1"/>
  <c r="R205" i="3"/>
  <c r="S205" i="3" s="1"/>
  <c r="R206" i="3"/>
  <c r="S206" i="3" s="1"/>
  <c r="R207" i="3"/>
  <c r="S207" i="3" s="1"/>
  <c r="R208" i="3"/>
  <c r="S208" i="3" s="1"/>
  <c r="R209" i="3"/>
  <c r="S209" i="3" s="1"/>
  <c r="R210" i="3"/>
  <c r="S210" i="3" s="1"/>
  <c r="R211" i="3"/>
  <c r="S211" i="3" s="1"/>
  <c r="R212" i="3"/>
  <c r="S212" i="3" s="1"/>
  <c r="R213" i="3"/>
  <c r="S213" i="3" s="1"/>
  <c r="R214" i="3"/>
  <c r="S214" i="3" s="1"/>
  <c r="R215" i="3"/>
  <c r="S215" i="3" s="1"/>
  <c r="R216" i="3"/>
  <c r="S216" i="3" s="1"/>
  <c r="R217" i="3"/>
  <c r="S217" i="3" s="1"/>
  <c r="R218" i="3"/>
  <c r="S218" i="3" s="1"/>
  <c r="R219" i="3"/>
  <c r="S219" i="3" s="1"/>
  <c r="R220" i="3"/>
  <c r="S220" i="3" s="1"/>
  <c r="R221" i="3"/>
  <c r="S221" i="3" s="1"/>
  <c r="R222" i="3"/>
  <c r="S222" i="3" s="1"/>
  <c r="R223" i="3"/>
  <c r="S223" i="3" s="1"/>
  <c r="R224" i="3"/>
  <c r="S224" i="3" s="1"/>
  <c r="R225" i="3"/>
  <c r="S225" i="3" s="1"/>
  <c r="R226" i="3"/>
  <c r="S226" i="3" s="1"/>
  <c r="R227" i="3"/>
  <c r="S227" i="3" s="1"/>
  <c r="R228" i="3"/>
  <c r="S228" i="3" s="1"/>
  <c r="R229" i="3"/>
  <c r="S229" i="3" s="1"/>
  <c r="R230" i="3"/>
  <c r="S230" i="3" s="1"/>
  <c r="R231" i="3"/>
  <c r="S231" i="3" s="1"/>
  <c r="R232" i="3"/>
  <c r="S232" i="3" s="1"/>
  <c r="R233" i="3"/>
  <c r="S233" i="3" s="1"/>
  <c r="R234" i="3"/>
  <c r="S234" i="3" s="1"/>
  <c r="R235" i="3"/>
  <c r="S235" i="3" s="1"/>
  <c r="R236" i="3"/>
  <c r="S236" i="3" s="1"/>
  <c r="R237" i="3"/>
  <c r="S237" i="3" s="1"/>
  <c r="R238" i="3"/>
  <c r="S238" i="3" s="1"/>
  <c r="R239" i="3"/>
  <c r="S239" i="3" s="1"/>
  <c r="R240" i="3"/>
  <c r="S240" i="3" s="1"/>
  <c r="R241" i="3"/>
  <c r="S241" i="3" s="1"/>
  <c r="R242" i="3"/>
  <c r="S242" i="3" s="1"/>
  <c r="R243" i="3"/>
  <c r="S243" i="3" s="1"/>
  <c r="R244" i="3"/>
  <c r="S244" i="3" s="1"/>
  <c r="R245" i="3"/>
  <c r="S245" i="3" s="1"/>
  <c r="R246" i="3"/>
  <c r="S246" i="3" s="1"/>
  <c r="R247" i="3"/>
  <c r="S247" i="3" s="1"/>
  <c r="R248" i="3"/>
  <c r="S248" i="3" s="1"/>
  <c r="R249" i="3"/>
  <c r="S249" i="3" s="1"/>
  <c r="R250" i="3"/>
  <c r="S250" i="3" s="1"/>
  <c r="R251" i="3"/>
  <c r="S251" i="3" s="1"/>
  <c r="R252" i="3"/>
  <c r="S252" i="3" s="1"/>
  <c r="R253" i="3"/>
  <c r="S253" i="3" s="1"/>
  <c r="R254" i="3"/>
  <c r="S254" i="3" s="1"/>
  <c r="R255" i="3"/>
  <c r="S255" i="3" s="1"/>
  <c r="R256" i="3"/>
  <c r="S256" i="3" s="1"/>
  <c r="R257" i="3"/>
  <c r="S257" i="3" s="1"/>
  <c r="R258" i="3"/>
  <c r="S258" i="3" s="1"/>
  <c r="R259" i="3"/>
  <c r="S259" i="3" s="1"/>
  <c r="R260" i="3"/>
  <c r="S260" i="3" s="1"/>
  <c r="R261" i="3"/>
  <c r="S261" i="3" s="1"/>
  <c r="R262" i="3"/>
  <c r="S262" i="3" s="1"/>
  <c r="R263" i="3"/>
  <c r="S263" i="3" s="1"/>
  <c r="R264" i="3"/>
  <c r="S264" i="3" s="1"/>
  <c r="R265" i="3"/>
  <c r="S265" i="3" s="1"/>
  <c r="R266" i="3"/>
  <c r="S266" i="3" s="1"/>
  <c r="R267" i="3"/>
  <c r="S267" i="3" s="1"/>
  <c r="R268" i="3"/>
  <c r="S268" i="3" s="1"/>
  <c r="R269" i="3"/>
  <c r="S269" i="3" s="1"/>
  <c r="R270" i="3"/>
  <c r="S270" i="3" s="1"/>
  <c r="R271" i="3"/>
  <c r="S271" i="3" s="1"/>
  <c r="R272" i="3"/>
  <c r="S272" i="3" s="1"/>
  <c r="R273" i="3"/>
  <c r="S273" i="3" s="1"/>
  <c r="R274" i="3"/>
  <c r="S274" i="3" s="1"/>
  <c r="R275" i="3"/>
  <c r="S275" i="3" s="1"/>
  <c r="R276" i="3"/>
  <c r="S276" i="3" s="1"/>
  <c r="R277" i="3"/>
  <c r="S277" i="3" s="1"/>
  <c r="R278" i="3"/>
  <c r="S278" i="3" s="1"/>
  <c r="R279" i="3"/>
  <c r="S279" i="3" s="1"/>
  <c r="R280" i="3"/>
  <c r="S280" i="3" s="1"/>
  <c r="R281" i="3"/>
  <c r="S281" i="3" s="1"/>
  <c r="R282" i="3"/>
  <c r="S282" i="3" s="1"/>
  <c r="R283" i="3"/>
  <c r="S283" i="3" s="1"/>
  <c r="R284" i="3"/>
  <c r="S284" i="3" s="1"/>
  <c r="R285" i="3"/>
  <c r="S285" i="3" s="1"/>
  <c r="R286" i="3"/>
  <c r="S286" i="3" s="1"/>
  <c r="R287" i="3"/>
  <c r="S287" i="3" s="1"/>
  <c r="R288" i="3"/>
  <c r="S288" i="3" s="1"/>
  <c r="R289" i="3"/>
  <c r="S289" i="3" s="1"/>
  <c r="R290" i="3"/>
  <c r="S290" i="3" s="1"/>
  <c r="R291" i="3"/>
  <c r="S291" i="3" s="1"/>
  <c r="R292" i="3"/>
  <c r="S292" i="3" s="1"/>
  <c r="R293" i="3"/>
  <c r="S293" i="3" s="1"/>
  <c r="R294" i="3"/>
  <c r="S294" i="3" s="1"/>
  <c r="R295" i="3"/>
  <c r="S295" i="3" s="1"/>
  <c r="R296" i="3"/>
  <c r="S296" i="3" s="1"/>
  <c r="R297" i="3"/>
  <c r="S297" i="3" s="1"/>
  <c r="R298" i="3"/>
  <c r="S298" i="3" s="1"/>
  <c r="R299" i="3"/>
  <c r="S299" i="3" s="1"/>
  <c r="R300" i="3"/>
  <c r="S300" i="3" s="1"/>
  <c r="R301" i="3"/>
  <c r="S301" i="3" s="1"/>
  <c r="R302" i="3"/>
  <c r="S302" i="3" s="1"/>
  <c r="R303" i="3"/>
  <c r="S303" i="3" s="1"/>
  <c r="R304" i="3"/>
  <c r="S304" i="3" s="1"/>
  <c r="R305" i="3"/>
  <c r="S305" i="3" s="1"/>
  <c r="R306" i="3"/>
  <c r="S306" i="3" s="1"/>
  <c r="R308" i="3"/>
  <c r="S308" i="3" s="1"/>
  <c r="R309" i="3"/>
  <c r="S309" i="3" s="1"/>
  <c r="R310" i="3"/>
  <c r="S310" i="3" s="1"/>
  <c r="R311" i="3"/>
  <c r="S311" i="3" s="1"/>
  <c r="R312" i="3"/>
  <c r="S312" i="3" s="1"/>
  <c r="R313" i="3"/>
  <c r="S313" i="3" s="1"/>
  <c r="R314" i="3"/>
  <c r="S314" i="3" s="1"/>
  <c r="R315" i="3"/>
  <c r="S315" i="3" s="1"/>
  <c r="R316" i="3"/>
  <c r="S316" i="3" s="1"/>
  <c r="R317" i="3"/>
  <c r="S317" i="3" s="1"/>
  <c r="R318" i="3"/>
  <c r="S318" i="3" s="1"/>
  <c r="R319" i="3"/>
  <c r="S319" i="3" s="1"/>
  <c r="R320" i="3"/>
  <c r="S320" i="3" s="1"/>
  <c r="R321" i="3"/>
  <c r="S321" i="3" s="1"/>
  <c r="R322" i="3"/>
  <c r="S322" i="3" s="1"/>
  <c r="R323" i="3"/>
  <c r="S323" i="3" s="1"/>
  <c r="R324" i="3"/>
  <c r="S324" i="3" s="1"/>
  <c r="R325" i="3"/>
  <c r="S325" i="3" s="1"/>
  <c r="R326" i="3"/>
  <c r="S326" i="3" s="1"/>
  <c r="R327" i="3"/>
  <c r="S327" i="3" s="1"/>
  <c r="R328" i="3"/>
  <c r="S328" i="3" s="1"/>
  <c r="R329" i="3"/>
  <c r="S329" i="3" s="1"/>
  <c r="R330" i="3"/>
  <c r="S330" i="3" s="1"/>
  <c r="R331" i="3"/>
  <c r="S331" i="3" s="1"/>
  <c r="R332" i="3"/>
  <c r="S332" i="3" s="1"/>
  <c r="R333" i="3"/>
  <c r="S333" i="3" s="1"/>
  <c r="R334" i="3"/>
  <c r="S334" i="3" s="1"/>
  <c r="R335" i="3"/>
  <c r="S335" i="3" s="1"/>
  <c r="R336" i="3"/>
  <c r="S336" i="3" s="1"/>
  <c r="R337" i="3"/>
  <c r="S337" i="3" s="1"/>
  <c r="R338" i="3"/>
  <c r="S338" i="3" s="1"/>
  <c r="R339" i="3"/>
  <c r="S339" i="3" s="1"/>
  <c r="R340" i="3"/>
  <c r="S340" i="3" s="1"/>
  <c r="R341" i="3"/>
  <c r="S341" i="3" s="1"/>
  <c r="R342" i="3"/>
  <c r="S342" i="3" s="1"/>
  <c r="R343" i="3"/>
  <c r="S343" i="3" s="1"/>
  <c r="R344" i="3"/>
  <c r="S344" i="3" s="1"/>
  <c r="R345" i="3"/>
  <c r="S345" i="3" s="1"/>
  <c r="R346" i="3"/>
  <c r="S346" i="3" s="1"/>
  <c r="R347" i="3"/>
  <c r="S347" i="3" s="1"/>
  <c r="R348" i="3"/>
  <c r="S348" i="3" s="1"/>
  <c r="R349" i="3"/>
  <c r="S349" i="3" s="1"/>
  <c r="R350" i="3"/>
  <c r="S350" i="3" s="1"/>
  <c r="R351" i="3"/>
  <c r="S351" i="3" s="1"/>
  <c r="R352" i="3"/>
  <c r="S352" i="3" s="1"/>
  <c r="R353" i="3"/>
  <c r="S353" i="3" s="1"/>
  <c r="R354" i="3"/>
  <c r="S354" i="3" s="1"/>
  <c r="R355" i="3"/>
  <c r="S355" i="3" s="1"/>
  <c r="R356" i="3"/>
  <c r="S356" i="3" s="1"/>
  <c r="R357" i="3"/>
  <c r="S357" i="3" s="1"/>
  <c r="R358" i="3"/>
  <c r="S358" i="3" s="1"/>
  <c r="R359" i="3"/>
  <c r="S359" i="3" s="1"/>
  <c r="R360" i="3"/>
  <c r="S360" i="3" s="1"/>
  <c r="R361" i="3"/>
  <c r="S361" i="3" s="1"/>
  <c r="R362" i="3"/>
  <c r="S362" i="3" s="1"/>
  <c r="R363" i="3"/>
  <c r="S363" i="3" s="1"/>
  <c r="R364" i="3"/>
  <c r="S364" i="3" s="1"/>
  <c r="R365" i="3"/>
  <c r="S365" i="3" s="1"/>
  <c r="R366" i="3"/>
  <c r="S366" i="3" s="1"/>
  <c r="R367" i="3"/>
  <c r="S367" i="3" s="1"/>
  <c r="R368" i="3"/>
  <c r="S368" i="3" s="1"/>
  <c r="R369" i="3"/>
  <c r="S369" i="3" s="1"/>
  <c r="R370" i="3"/>
  <c r="S370" i="3" s="1"/>
  <c r="R371" i="3"/>
  <c r="S371" i="3" s="1"/>
  <c r="R372" i="3"/>
  <c r="S372" i="3" s="1"/>
  <c r="R373" i="3"/>
  <c r="S373" i="3" s="1"/>
  <c r="R374" i="3"/>
  <c r="S374" i="3" s="1"/>
  <c r="R375" i="3"/>
  <c r="S375" i="3" s="1"/>
  <c r="R376" i="3"/>
  <c r="S376" i="3" s="1"/>
  <c r="R377" i="3"/>
  <c r="S377" i="3" s="1"/>
  <c r="R378" i="3"/>
  <c r="S378" i="3" s="1"/>
  <c r="R379" i="3"/>
  <c r="S379" i="3" s="1"/>
  <c r="R380" i="3"/>
  <c r="S380" i="3" s="1"/>
  <c r="R381" i="3"/>
  <c r="S381" i="3" s="1"/>
  <c r="R382" i="3"/>
  <c r="S382" i="3" s="1"/>
  <c r="R383" i="3"/>
  <c r="S383" i="3" s="1"/>
  <c r="R384" i="3"/>
  <c r="S384" i="3" s="1"/>
  <c r="R385" i="3"/>
  <c r="S385" i="3" s="1"/>
  <c r="R386" i="3"/>
  <c r="S386" i="3" s="1"/>
  <c r="R387" i="3"/>
  <c r="S387" i="3" s="1"/>
  <c r="R388" i="3"/>
  <c r="S388" i="3" s="1"/>
  <c r="R389" i="3"/>
  <c r="S389" i="3" s="1"/>
  <c r="R390" i="3"/>
  <c r="S390" i="3" s="1"/>
  <c r="R391" i="3"/>
  <c r="S391" i="3" s="1"/>
  <c r="R392" i="3"/>
  <c r="S392" i="3" s="1"/>
  <c r="R393" i="3"/>
  <c r="S393" i="3" s="1"/>
  <c r="R394" i="3"/>
  <c r="S394" i="3" s="1"/>
  <c r="R395" i="3"/>
  <c r="S395" i="3" s="1"/>
  <c r="R396" i="3"/>
  <c r="S396" i="3" s="1"/>
  <c r="R397" i="3"/>
  <c r="S397" i="3" s="1"/>
  <c r="R398" i="3"/>
  <c r="S398" i="3" s="1"/>
  <c r="R399" i="3"/>
  <c r="S399" i="3" s="1"/>
  <c r="R400" i="3"/>
  <c r="S400" i="3" s="1"/>
  <c r="R401" i="3"/>
  <c r="S401" i="3" s="1"/>
  <c r="R402" i="3"/>
  <c r="S402" i="3" s="1"/>
  <c r="R403" i="3"/>
  <c r="S403" i="3" s="1"/>
  <c r="R404" i="3"/>
  <c r="S404" i="3" s="1"/>
  <c r="R405" i="3"/>
  <c r="S405" i="3" s="1"/>
  <c r="R406" i="3"/>
  <c r="S406" i="3" s="1"/>
  <c r="R407" i="3"/>
  <c r="S407" i="3" s="1"/>
  <c r="R408" i="3"/>
  <c r="S408" i="3" s="1"/>
  <c r="R409" i="3"/>
  <c r="S409" i="3" s="1"/>
  <c r="R410" i="3"/>
  <c r="S410" i="3" s="1"/>
  <c r="R411" i="3"/>
  <c r="S411" i="3" s="1"/>
  <c r="R412" i="3"/>
  <c r="S412" i="3" s="1"/>
  <c r="R413" i="3"/>
  <c r="S413" i="3" s="1"/>
  <c r="R414" i="3"/>
  <c r="S414" i="3" s="1"/>
  <c r="R415" i="3"/>
  <c r="S415" i="3" s="1"/>
  <c r="R416" i="3"/>
  <c r="S416" i="3" s="1"/>
  <c r="R417" i="3"/>
  <c r="S417" i="3" s="1"/>
  <c r="R418" i="3"/>
  <c r="S418" i="3" s="1"/>
  <c r="R419" i="3"/>
  <c r="S419" i="3" s="1"/>
  <c r="R420" i="3"/>
  <c r="S420" i="3" s="1"/>
  <c r="R421" i="3"/>
  <c r="S421" i="3" s="1"/>
  <c r="R422" i="3"/>
  <c r="S422" i="3" s="1"/>
  <c r="R423" i="3"/>
  <c r="S423" i="3" s="1"/>
  <c r="R424" i="3"/>
  <c r="S424" i="3" s="1"/>
  <c r="R425" i="3"/>
  <c r="S425" i="3" s="1"/>
  <c r="R426" i="3"/>
  <c r="S426" i="3" s="1"/>
  <c r="R428" i="3"/>
  <c r="S428" i="3" s="1"/>
  <c r="R429" i="3"/>
  <c r="S429" i="3" s="1"/>
  <c r="R430" i="3"/>
  <c r="S430" i="3" s="1"/>
  <c r="R431" i="3"/>
  <c r="S431" i="3" s="1"/>
  <c r="R432" i="3"/>
  <c r="S432" i="3" s="1"/>
  <c r="R433" i="3"/>
  <c r="S433" i="3" s="1"/>
  <c r="R434" i="3"/>
  <c r="S434" i="3" s="1"/>
  <c r="R435" i="3"/>
  <c r="S435" i="3" s="1"/>
  <c r="R436" i="3"/>
  <c r="S436" i="3" s="1"/>
  <c r="R437" i="3"/>
  <c r="S437" i="3" s="1"/>
  <c r="R438" i="3"/>
  <c r="S438" i="3" s="1"/>
  <c r="R439" i="3"/>
  <c r="S439" i="3" s="1"/>
  <c r="R440" i="3"/>
  <c r="S440" i="3" s="1"/>
  <c r="R441" i="3"/>
  <c r="S441" i="3" s="1"/>
  <c r="R442" i="3"/>
  <c r="S442" i="3" s="1"/>
  <c r="R443" i="3"/>
  <c r="S443" i="3" s="1"/>
  <c r="R444" i="3"/>
  <c r="S444" i="3" s="1"/>
  <c r="R445" i="3"/>
  <c r="S445" i="3" s="1"/>
  <c r="R446" i="3"/>
  <c r="S446" i="3" s="1"/>
  <c r="R447" i="3"/>
  <c r="S447" i="3" s="1"/>
  <c r="R448" i="3"/>
  <c r="S448" i="3" s="1"/>
  <c r="R449" i="3"/>
  <c r="S449" i="3" s="1"/>
  <c r="R450" i="3"/>
  <c r="S450" i="3" s="1"/>
  <c r="R451" i="3"/>
  <c r="S451" i="3" s="1"/>
  <c r="R452" i="3"/>
  <c r="S452" i="3" s="1"/>
  <c r="R453" i="3"/>
  <c r="S453" i="3" s="1"/>
  <c r="R454" i="3"/>
  <c r="S454" i="3" s="1"/>
  <c r="R455" i="3"/>
  <c r="S455" i="3" s="1"/>
  <c r="R456" i="3"/>
  <c r="S456" i="3" s="1"/>
  <c r="R457" i="3"/>
  <c r="S457" i="3" s="1"/>
  <c r="R458" i="3"/>
  <c r="S458" i="3" s="1"/>
  <c r="R459" i="3"/>
  <c r="S459" i="3" s="1"/>
  <c r="R460" i="3"/>
  <c r="S460" i="3" s="1"/>
  <c r="R461" i="3"/>
  <c r="S461" i="3" s="1"/>
  <c r="R462" i="3"/>
  <c r="S462" i="3" s="1"/>
  <c r="R463" i="3"/>
  <c r="S463" i="3" s="1"/>
  <c r="R464" i="3"/>
  <c r="S464" i="3" s="1"/>
  <c r="R465" i="3"/>
  <c r="S465" i="3" s="1"/>
  <c r="R466" i="3"/>
  <c r="S466" i="3" s="1"/>
  <c r="R467" i="3"/>
  <c r="S467" i="3" s="1"/>
  <c r="R468" i="3"/>
  <c r="S468" i="3" s="1"/>
  <c r="R469" i="3"/>
  <c r="S469" i="3" s="1"/>
  <c r="R470" i="3"/>
  <c r="S470" i="3" s="1"/>
  <c r="R471" i="3"/>
  <c r="S471" i="3" s="1"/>
  <c r="R472" i="3"/>
  <c r="S472" i="3" s="1"/>
  <c r="R473" i="3"/>
  <c r="S473" i="3" s="1"/>
  <c r="R474" i="3"/>
  <c r="S474" i="3" s="1"/>
  <c r="R475" i="3"/>
  <c r="S475" i="3" s="1"/>
  <c r="R476" i="3"/>
  <c r="S476" i="3" s="1"/>
  <c r="R477" i="3"/>
  <c r="S477" i="3" s="1"/>
  <c r="R478" i="3"/>
  <c r="S478" i="3" s="1"/>
  <c r="R479" i="3"/>
  <c r="S479" i="3" s="1"/>
  <c r="R480" i="3"/>
  <c r="S480" i="3" s="1"/>
  <c r="R481" i="3"/>
  <c r="S481" i="3" s="1"/>
  <c r="R482" i="3"/>
  <c r="S482" i="3" s="1"/>
  <c r="R483" i="3"/>
  <c r="S483" i="3" s="1"/>
  <c r="R484" i="3"/>
  <c r="S484" i="3" s="1"/>
  <c r="R485" i="3"/>
  <c r="S485" i="3" s="1"/>
  <c r="R486" i="3"/>
  <c r="S486" i="3" s="1"/>
  <c r="R487" i="3"/>
  <c r="S487" i="3" s="1"/>
  <c r="R488" i="3"/>
  <c r="S488" i="3" s="1"/>
  <c r="R489" i="3"/>
  <c r="S489" i="3" s="1"/>
  <c r="R490" i="3"/>
  <c r="S490" i="3" s="1"/>
  <c r="R491" i="3"/>
  <c r="S491" i="3" s="1"/>
  <c r="R492" i="3"/>
  <c r="S492" i="3" s="1"/>
  <c r="R493" i="3"/>
  <c r="S493" i="3" s="1"/>
  <c r="R494" i="3"/>
  <c r="S494" i="3" s="1"/>
  <c r="R495" i="3"/>
  <c r="S495" i="3" s="1"/>
  <c r="R496" i="3"/>
  <c r="S496" i="3" s="1"/>
  <c r="R497" i="3"/>
  <c r="S497" i="3" s="1"/>
  <c r="R498" i="3"/>
  <c r="S498" i="3" s="1"/>
  <c r="R499" i="3"/>
  <c r="S499" i="3" s="1"/>
  <c r="R500" i="3"/>
  <c r="S500" i="3" s="1"/>
  <c r="R501" i="3"/>
  <c r="S501" i="3" s="1"/>
  <c r="R502" i="3"/>
  <c r="S502" i="3" s="1"/>
  <c r="R503" i="3"/>
  <c r="S503" i="3" s="1"/>
  <c r="R504" i="3"/>
  <c r="S504" i="3" s="1"/>
  <c r="R505" i="3"/>
  <c r="S505" i="3" s="1"/>
  <c r="R506" i="3"/>
  <c r="S506" i="3" s="1"/>
  <c r="R507" i="3"/>
  <c r="S507" i="3" s="1"/>
  <c r="R508" i="3"/>
  <c r="S508" i="3" s="1"/>
  <c r="R509" i="3"/>
  <c r="S509" i="3" s="1"/>
  <c r="R510" i="3"/>
  <c r="S510" i="3" s="1"/>
  <c r="R511" i="3"/>
  <c r="S511" i="3" s="1"/>
  <c r="R512" i="3"/>
  <c r="S512" i="3" s="1"/>
  <c r="R513" i="3"/>
  <c r="S513" i="3" s="1"/>
  <c r="R514" i="3"/>
  <c r="S514" i="3" s="1"/>
  <c r="R515" i="3"/>
  <c r="S515" i="3" s="1"/>
  <c r="R516" i="3"/>
  <c r="S516" i="3" s="1"/>
  <c r="R517" i="3"/>
  <c r="S517" i="3" s="1"/>
  <c r="R518" i="3"/>
  <c r="S518" i="3" s="1"/>
  <c r="R519" i="3"/>
  <c r="S519" i="3" s="1"/>
  <c r="R520" i="3"/>
  <c r="S520" i="3" s="1"/>
  <c r="R521" i="3"/>
  <c r="S521" i="3" s="1"/>
  <c r="R522" i="3"/>
  <c r="S522" i="3" s="1"/>
  <c r="R523" i="3"/>
  <c r="S523" i="3" s="1"/>
  <c r="R524" i="3"/>
  <c r="S524" i="3" s="1"/>
  <c r="R525" i="3"/>
  <c r="S525" i="3" s="1"/>
  <c r="R526" i="3"/>
  <c r="S526" i="3" s="1"/>
  <c r="R527" i="3"/>
  <c r="S527" i="3" s="1"/>
  <c r="R528" i="3"/>
  <c r="S528" i="3" s="1"/>
  <c r="R529" i="3"/>
  <c r="S529" i="3" s="1"/>
  <c r="R530" i="3"/>
  <c r="S530" i="3" s="1"/>
  <c r="R531" i="3"/>
  <c r="S531" i="3" s="1"/>
  <c r="R532" i="3"/>
  <c r="S532" i="3" s="1"/>
  <c r="R533" i="3"/>
  <c r="S533" i="3" s="1"/>
  <c r="R534" i="3"/>
  <c r="S534" i="3" s="1"/>
  <c r="R535" i="3"/>
  <c r="S535" i="3" s="1"/>
  <c r="R536" i="3"/>
  <c r="S536" i="3" s="1"/>
  <c r="R537" i="3"/>
  <c r="S537" i="3" s="1"/>
  <c r="R538" i="3"/>
  <c r="S538" i="3" s="1"/>
  <c r="R539" i="3"/>
  <c r="S539" i="3" s="1"/>
  <c r="R540" i="3"/>
  <c r="S540" i="3" s="1"/>
  <c r="R541" i="3"/>
  <c r="S541" i="3" s="1"/>
  <c r="R542" i="3"/>
  <c r="S542" i="3" s="1"/>
  <c r="R543" i="3"/>
  <c r="S543" i="3" s="1"/>
  <c r="R544" i="3"/>
  <c r="S544" i="3" s="1"/>
  <c r="R545" i="3"/>
  <c r="S545" i="3" s="1"/>
  <c r="R546" i="3"/>
  <c r="S546" i="3" s="1"/>
  <c r="R547" i="3"/>
  <c r="S547" i="3" s="1"/>
  <c r="R548" i="3"/>
  <c r="S548" i="3" s="1"/>
  <c r="R549" i="3"/>
  <c r="S549" i="3" s="1"/>
  <c r="R550" i="3"/>
  <c r="S550" i="3" s="1"/>
  <c r="R551" i="3"/>
  <c r="S551" i="3" s="1"/>
  <c r="R552" i="3"/>
  <c r="S552" i="3" s="1"/>
  <c r="R553" i="3"/>
  <c r="S553" i="3" s="1"/>
  <c r="R554" i="3"/>
  <c r="S554" i="3" s="1"/>
  <c r="R555" i="3"/>
  <c r="S555" i="3" s="1"/>
  <c r="R556" i="3"/>
  <c r="S556" i="3" s="1"/>
  <c r="R557" i="3"/>
  <c r="S557" i="3" s="1"/>
  <c r="R558" i="3"/>
  <c r="S558" i="3" s="1"/>
  <c r="R559" i="3"/>
  <c r="S559" i="3" s="1"/>
  <c r="R560" i="3"/>
  <c r="S560" i="3" s="1"/>
  <c r="R561" i="3"/>
  <c r="S561" i="3" s="1"/>
  <c r="R562" i="3"/>
  <c r="S562" i="3" s="1"/>
  <c r="R563" i="3"/>
  <c r="S563" i="3" s="1"/>
  <c r="R564" i="3"/>
  <c r="S564" i="3" s="1"/>
  <c r="R565" i="3"/>
  <c r="S565" i="3" s="1"/>
  <c r="R566" i="3"/>
  <c r="S566" i="3" s="1"/>
  <c r="R567" i="3"/>
  <c r="S567" i="3" s="1"/>
  <c r="R568" i="3"/>
  <c r="S568" i="3" s="1"/>
  <c r="R569" i="3"/>
  <c r="S569" i="3" s="1"/>
  <c r="R570" i="3"/>
  <c r="S570" i="3" s="1"/>
  <c r="R571" i="3"/>
  <c r="S571" i="3" s="1"/>
  <c r="R572" i="3"/>
  <c r="S572" i="3" s="1"/>
  <c r="R573" i="3"/>
  <c r="S573" i="3" s="1"/>
  <c r="R574" i="3"/>
  <c r="S574" i="3" s="1"/>
  <c r="R575" i="3"/>
  <c r="S575" i="3" s="1"/>
  <c r="R576" i="3"/>
  <c r="S576" i="3" s="1"/>
  <c r="R577" i="3"/>
  <c r="S577" i="3" s="1"/>
  <c r="R578" i="3"/>
  <c r="S578" i="3" s="1"/>
  <c r="R579" i="3"/>
  <c r="S579" i="3" s="1"/>
  <c r="R580" i="3"/>
  <c r="S580" i="3" s="1"/>
  <c r="R581" i="3"/>
  <c r="S581" i="3" s="1"/>
  <c r="R582" i="3"/>
  <c r="S582" i="3" s="1"/>
  <c r="R583" i="3"/>
  <c r="S583" i="3" s="1"/>
  <c r="R584" i="3"/>
  <c r="S584" i="3" s="1"/>
  <c r="R585" i="3"/>
  <c r="S585" i="3" s="1"/>
  <c r="R586" i="3"/>
  <c r="S586" i="3" s="1"/>
  <c r="R587" i="3"/>
  <c r="S587" i="3" s="1"/>
  <c r="R588" i="3"/>
  <c r="S588" i="3" s="1"/>
  <c r="R589" i="3"/>
  <c r="S589" i="3" s="1"/>
  <c r="R590" i="3"/>
  <c r="S590" i="3" s="1"/>
  <c r="R591" i="3"/>
  <c r="S591" i="3" s="1"/>
  <c r="R592" i="3"/>
  <c r="S592" i="3" s="1"/>
  <c r="R593" i="3"/>
  <c r="S593" i="3" s="1"/>
  <c r="R594" i="3"/>
  <c r="S594" i="3" s="1"/>
  <c r="R595" i="3"/>
  <c r="S595" i="3" s="1"/>
  <c r="R596" i="3"/>
  <c r="S596" i="3" s="1"/>
  <c r="R597" i="3"/>
  <c r="S597" i="3" s="1"/>
  <c r="R598" i="3"/>
  <c r="S598" i="3" s="1"/>
  <c r="R599" i="3"/>
  <c r="S599" i="3" s="1"/>
  <c r="R600" i="3"/>
  <c r="S600" i="3" s="1"/>
  <c r="R601" i="3"/>
  <c r="S601" i="3" s="1"/>
  <c r="R602" i="3"/>
  <c r="S602" i="3" s="1"/>
  <c r="R603" i="3"/>
  <c r="S603" i="3" s="1"/>
  <c r="R604" i="3"/>
  <c r="S604" i="3" s="1"/>
  <c r="R605" i="3"/>
  <c r="S605" i="3" s="1"/>
  <c r="R606" i="3"/>
  <c r="S606" i="3" s="1"/>
  <c r="R607" i="3"/>
  <c r="S607" i="3" s="1"/>
  <c r="R608" i="3"/>
  <c r="S608" i="3" s="1"/>
  <c r="R609" i="3"/>
  <c r="S609" i="3" s="1"/>
  <c r="R610" i="3"/>
  <c r="S610" i="3" s="1"/>
  <c r="R611" i="3"/>
  <c r="S611" i="3" s="1"/>
  <c r="R612" i="3"/>
  <c r="S612" i="3" s="1"/>
  <c r="R613" i="3"/>
  <c r="S613" i="3" s="1"/>
  <c r="R614" i="3"/>
  <c r="S614" i="3" s="1"/>
  <c r="R615" i="3"/>
  <c r="S615" i="3" s="1"/>
  <c r="R616" i="3"/>
  <c r="S616" i="3" s="1"/>
  <c r="R617" i="3"/>
  <c r="S617" i="3" s="1"/>
  <c r="R618" i="3"/>
  <c r="S618" i="3" s="1"/>
  <c r="R619" i="3"/>
  <c r="S619" i="3" s="1"/>
  <c r="R620" i="3"/>
  <c r="S620" i="3" s="1"/>
  <c r="R621" i="3"/>
  <c r="S621" i="3" s="1"/>
  <c r="R622" i="3"/>
  <c r="S622" i="3" s="1"/>
  <c r="R623" i="3"/>
  <c r="S623" i="3" s="1"/>
  <c r="R624" i="3"/>
  <c r="S624" i="3" s="1"/>
  <c r="R625" i="3"/>
  <c r="S625" i="3" s="1"/>
  <c r="R626" i="3"/>
  <c r="S626" i="3" s="1"/>
  <c r="R627" i="3"/>
  <c r="S627" i="3" s="1"/>
  <c r="R628" i="3"/>
  <c r="S628" i="3" s="1"/>
  <c r="R629" i="3"/>
  <c r="S629" i="3" s="1"/>
  <c r="R630" i="3"/>
  <c r="S630" i="3" s="1"/>
  <c r="R631" i="3"/>
  <c r="S631" i="3" s="1"/>
  <c r="R632" i="3"/>
  <c r="S632" i="3" s="1"/>
  <c r="R633" i="3"/>
  <c r="S633" i="3" s="1"/>
  <c r="R634" i="3"/>
  <c r="S634" i="3" s="1"/>
  <c r="R635" i="3"/>
  <c r="S635" i="3" s="1"/>
  <c r="R636" i="3"/>
  <c r="S636" i="3" s="1"/>
  <c r="R637" i="3"/>
  <c r="S637" i="3" s="1"/>
  <c r="R638" i="3"/>
  <c r="S638" i="3" s="1"/>
  <c r="R639" i="3"/>
  <c r="S639" i="3" s="1"/>
  <c r="R640" i="3"/>
  <c r="S640" i="3" s="1"/>
  <c r="R641" i="3"/>
  <c r="S641" i="3" s="1"/>
  <c r="R642" i="3"/>
  <c r="S642" i="3" s="1"/>
  <c r="R643" i="3"/>
  <c r="S643" i="3" s="1"/>
  <c r="R644" i="3"/>
  <c r="S644" i="3" s="1"/>
  <c r="R645" i="3"/>
  <c r="S645" i="3" s="1"/>
  <c r="R646" i="3"/>
  <c r="S646" i="3" s="1"/>
  <c r="R647" i="3"/>
  <c r="S647" i="3" s="1"/>
  <c r="R648" i="3"/>
  <c r="S648" i="3" s="1"/>
  <c r="R649" i="3"/>
  <c r="S649" i="3" s="1"/>
  <c r="R650" i="3"/>
  <c r="S650" i="3" s="1"/>
  <c r="R651" i="3"/>
  <c r="S651" i="3" s="1"/>
  <c r="R652" i="3"/>
  <c r="S652" i="3" s="1"/>
  <c r="R653" i="3"/>
  <c r="S653" i="3" s="1"/>
  <c r="R654" i="3"/>
  <c r="S654" i="3" s="1"/>
  <c r="R655" i="3"/>
  <c r="S655" i="3" s="1"/>
  <c r="R656" i="3"/>
  <c r="S656" i="3" s="1"/>
  <c r="R657" i="3"/>
  <c r="S657" i="3" s="1"/>
  <c r="R658" i="3"/>
  <c r="S658" i="3" s="1"/>
  <c r="R659" i="3"/>
  <c r="S659" i="3" s="1"/>
  <c r="R660" i="3"/>
  <c r="S660" i="3" s="1"/>
  <c r="R661" i="3"/>
  <c r="S661" i="3" s="1"/>
  <c r="R662" i="3"/>
  <c r="S662" i="3" s="1"/>
  <c r="R663" i="3"/>
  <c r="S663" i="3" s="1"/>
  <c r="R664" i="3"/>
  <c r="S664" i="3" s="1"/>
  <c r="R665" i="3"/>
  <c r="S665" i="3" s="1"/>
  <c r="R666" i="3"/>
  <c r="S666" i="3" s="1"/>
  <c r="R667" i="3"/>
  <c r="S667" i="3" s="1"/>
  <c r="R668" i="3"/>
  <c r="S668" i="3" s="1"/>
  <c r="R669" i="3"/>
  <c r="S669" i="3" s="1"/>
  <c r="R670" i="3"/>
  <c r="S670" i="3" s="1"/>
  <c r="R671" i="3"/>
  <c r="S671" i="3" s="1"/>
  <c r="R672" i="3"/>
  <c r="S672" i="3" s="1"/>
  <c r="R673" i="3"/>
  <c r="S673" i="3" s="1"/>
  <c r="R674" i="3"/>
  <c r="S674" i="3" s="1"/>
  <c r="R675" i="3"/>
  <c r="S675" i="3" s="1"/>
  <c r="R676" i="3"/>
  <c r="S676" i="3" s="1"/>
  <c r="R677" i="3"/>
  <c r="S677" i="3" s="1"/>
  <c r="R678" i="3"/>
  <c r="S678" i="3" s="1"/>
  <c r="R679" i="3"/>
  <c r="S679" i="3" s="1"/>
  <c r="R680" i="3"/>
  <c r="S680" i="3" s="1"/>
  <c r="R681" i="3"/>
  <c r="S681" i="3" s="1"/>
  <c r="R682" i="3"/>
  <c r="S682" i="3" s="1"/>
  <c r="R683" i="3"/>
  <c r="S683" i="3" s="1"/>
  <c r="R684" i="3"/>
  <c r="S684" i="3" s="1"/>
  <c r="R685" i="3"/>
  <c r="S685" i="3" s="1"/>
  <c r="R686" i="3"/>
  <c r="S686" i="3" s="1"/>
  <c r="R687" i="3"/>
  <c r="S687" i="3" s="1"/>
  <c r="R688" i="3"/>
  <c r="S688" i="3" s="1"/>
  <c r="R689" i="3"/>
  <c r="S689" i="3" s="1"/>
  <c r="R690" i="3"/>
  <c r="S690" i="3" s="1"/>
  <c r="R691" i="3"/>
  <c r="S691" i="3" s="1"/>
  <c r="R692" i="3"/>
  <c r="S692" i="3" s="1"/>
  <c r="R693" i="3"/>
  <c r="S693" i="3" s="1"/>
  <c r="R694" i="3"/>
  <c r="S694" i="3" s="1"/>
  <c r="R695" i="3"/>
  <c r="S695" i="3" s="1"/>
  <c r="R696" i="3"/>
  <c r="S696" i="3" s="1"/>
  <c r="R697" i="3"/>
  <c r="S697" i="3" s="1"/>
  <c r="R698" i="3"/>
  <c r="S698" i="3" s="1"/>
  <c r="R699" i="3"/>
  <c r="S699" i="3" s="1"/>
  <c r="R700" i="3"/>
  <c r="S700" i="3" s="1"/>
  <c r="R701" i="3"/>
  <c r="S701" i="3" s="1"/>
  <c r="R702" i="3"/>
  <c r="S702" i="3" s="1"/>
  <c r="R703" i="3"/>
  <c r="S703" i="3" s="1"/>
  <c r="R704" i="3"/>
  <c r="S704" i="3" s="1"/>
  <c r="R705" i="3"/>
  <c r="S705" i="3" s="1"/>
  <c r="R706" i="3"/>
  <c r="S706" i="3" s="1"/>
  <c r="R707" i="3"/>
  <c r="S707" i="3" s="1"/>
  <c r="R708" i="3"/>
  <c r="S708" i="3" s="1"/>
  <c r="R709" i="3"/>
  <c r="S709" i="3" s="1"/>
  <c r="R710" i="3"/>
  <c r="S710" i="3" s="1"/>
  <c r="R711" i="3"/>
  <c r="S711" i="3" s="1"/>
  <c r="R712" i="3"/>
  <c r="S712" i="3" s="1"/>
  <c r="R713" i="3"/>
  <c r="S713" i="3" s="1"/>
  <c r="R714" i="3"/>
  <c r="S714" i="3" s="1"/>
  <c r="R715" i="3"/>
  <c r="S715" i="3" s="1"/>
  <c r="R716" i="3"/>
  <c r="S716" i="3" s="1"/>
  <c r="R717" i="3"/>
  <c r="S717" i="3" s="1"/>
  <c r="R718" i="3"/>
  <c r="S718" i="3" s="1"/>
  <c r="R719" i="3"/>
  <c r="S719" i="3" s="1"/>
  <c r="R720" i="3"/>
  <c r="S720" i="3" s="1"/>
  <c r="R721" i="3"/>
  <c r="S721" i="3" s="1"/>
  <c r="R722" i="3"/>
  <c r="S722" i="3" s="1"/>
  <c r="R723" i="3"/>
  <c r="S723" i="3" s="1"/>
  <c r="R724" i="3"/>
  <c r="S724" i="3" s="1"/>
  <c r="R725" i="3"/>
  <c r="S725" i="3" s="1"/>
  <c r="R726" i="3"/>
  <c r="S726" i="3" s="1"/>
  <c r="R727" i="3"/>
  <c r="S727" i="3" s="1"/>
  <c r="R728" i="3"/>
  <c r="S728" i="3" s="1"/>
  <c r="R729" i="3"/>
  <c r="S729" i="3" s="1"/>
  <c r="R730" i="3"/>
  <c r="S730" i="3" s="1"/>
  <c r="R731" i="3"/>
  <c r="S731" i="3" s="1"/>
  <c r="R732" i="3"/>
  <c r="S732" i="3" s="1"/>
  <c r="R733" i="3"/>
  <c r="S733" i="3" s="1"/>
  <c r="R734" i="3"/>
  <c r="S734" i="3" s="1"/>
  <c r="R735" i="3"/>
  <c r="S735" i="3" s="1"/>
  <c r="R736" i="3"/>
  <c r="S736" i="3" s="1"/>
  <c r="R737" i="3"/>
  <c r="S737" i="3" s="1"/>
  <c r="R738" i="3"/>
  <c r="S738" i="3" s="1"/>
  <c r="R739" i="3"/>
  <c r="S739" i="3" s="1"/>
  <c r="R740" i="3"/>
  <c r="S740" i="3" s="1"/>
  <c r="R741" i="3"/>
  <c r="S741" i="3" s="1"/>
  <c r="R742" i="3"/>
  <c r="S742" i="3" s="1"/>
  <c r="R743" i="3"/>
  <c r="S743" i="3" s="1"/>
  <c r="R744" i="3"/>
  <c r="S744" i="3" s="1"/>
  <c r="R745" i="3"/>
  <c r="S745" i="3" s="1"/>
  <c r="R746" i="3"/>
  <c r="S746" i="3" s="1"/>
  <c r="R747" i="3"/>
  <c r="S747" i="3" s="1"/>
  <c r="R748" i="3"/>
  <c r="S748" i="3" s="1"/>
  <c r="R749" i="3"/>
  <c r="S749" i="3" s="1"/>
  <c r="R750" i="3"/>
  <c r="S750" i="3" s="1"/>
  <c r="R751" i="3"/>
  <c r="S751" i="3" s="1"/>
  <c r="R752" i="3"/>
  <c r="S752" i="3" s="1"/>
  <c r="R753" i="3"/>
  <c r="S753" i="3" s="1"/>
  <c r="R754" i="3"/>
  <c r="S754" i="3" s="1"/>
  <c r="R755" i="3"/>
  <c r="S755" i="3" s="1"/>
  <c r="R756" i="3"/>
  <c r="S756" i="3" s="1"/>
  <c r="R757" i="3"/>
  <c r="S757" i="3" s="1"/>
  <c r="R758" i="3"/>
  <c r="S758" i="3" s="1"/>
  <c r="R759" i="3"/>
  <c r="S759" i="3" s="1"/>
  <c r="R760" i="3"/>
  <c r="S760" i="3" s="1"/>
  <c r="R761" i="3"/>
  <c r="S761" i="3" s="1"/>
  <c r="R762" i="3"/>
  <c r="S762" i="3" s="1"/>
  <c r="R763" i="3"/>
  <c r="S763" i="3" s="1"/>
  <c r="R764" i="3"/>
  <c r="S764" i="3" s="1"/>
  <c r="R765" i="3"/>
  <c r="S765" i="3" s="1"/>
  <c r="R766" i="3"/>
  <c r="S766" i="3" s="1"/>
  <c r="R767" i="3"/>
  <c r="S767" i="3" s="1"/>
  <c r="R768" i="3"/>
  <c r="S768" i="3" s="1"/>
  <c r="R769" i="3"/>
  <c r="S769" i="3" s="1"/>
  <c r="R770" i="3"/>
  <c r="S770" i="3" s="1"/>
  <c r="R771" i="3"/>
  <c r="S771" i="3" s="1"/>
  <c r="R772" i="3"/>
  <c r="S772" i="3" s="1"/>
  <c r="R773" i="3"/>
  <c r="S773" i="3" s="1"/>
  <c r="R774" i="3"/>
  <c r="S774" i="3" s="1"/>
  <c r="R775" i="3"/>
  <c r="S775" i="3" s="1"/>
  <c r="R776" i="3"/>
  <c r="S776" i="3" s="1"/>
  <c r="R777" i="3"/>
  <c r="S777" i="3" s="1"/>
  <c r="R778" i="3"/>
  <c r="S778" i="3" s="1"/>
  <c r="R779" i="3"/>
  <c r="S779" i="3" s="1"/>
  <c r="R780" i="3"/>
  <c r="S780" i="3" s="1"/>
  <c r="R781" i="3"/>
  <c r="S781" i="3" s="1"/>
  <c r="R782" i="3"/>
  <c r="S782" i="3" s="1"/>
  <c r="R783" i="3"/>
  <c r="S783" i="3" s="1"/>
  <c r="R784" i="3"/>
  <c r="S784" i="3" s="1"/>
  <c r="R785" i="3"/>
  <c r="S785" i="3" s="1"/>
  <c r="R786" i="3"/>
  <c r="S786" i="3" s="1"/>
  <c r="R787" i="3"/>
  <c r="S787" i="3" s="1"/>
  <c r="R788" i="3"/>
  <c r="S788" i="3" s="1"/>
  <c r="R789" i="3"/>
  <c r="S789" i="3" s="1"/>
  <c r="R790" i="3"/>
  <c r="S790" i="3" s="1"/>
  <c r="R791" i="3"/>
  <c r="S791" i="3" s="1"/>
  <c r="R792" i="3"/>
  <c r="S792" i="3" s="1"/>
  <c r="R793" i="3"/>
  <c r="S793" i="3" s="1"/>
  <c r="R794" i="3"/>
  <c r="S794" i="3" s="1"/>
  <c r="R795" i="3"/>
  <c r="S795" i="3" s="1"/>
  <c r="R796" i="3"/>
  <c r="S796" i="3" s="1"/>
  <c r="R797" i="3"/>
  <c r="S797" i="3" s="1"/>
  <c r="R798" i="3"/>
  <c r="S798" i="3" s="1"/>
  <c r="R799" i="3"/>
  <c r="S799" i="3" s="1"/>
  <c r="R800" i="3"/>
  <c r="S800" i="3" s="1"/>
  <c r="R801" i="3"/>
  <c r="S801" i="3" s="1"/>
  <c r="R802" i="3"/>
  <c r="S802" i="3" s="1"/>
  <c r="R803" i="3"/>
  <c r="S803" i="3" s="1"/>
  <c r="R804" i="3"/>
  <c r="S804" i="3" s="1"/>
  <c r="R805" i="3"/>
  <c r="S805" i="3" s="1"/>
  <c r="R806" i="3"/>
  <c r="S806" i="3" s="1"/>
  <c r="R807" i="3"/>
  <c r="S807" i="3" s="1"/>
  <c r="R808" i="3"/>
  <c r="S808" i="3" s="1"/>
  <c r="R809" i="3"/>
  <c r="S809" i="3" s="1"/>
  <c r="R810" i="3"/>
  <c r="S810" i="3" s="1"/>
  <c r="R811" i="3"/>
  <c r="S811" i="3" s="1"/>
  <c r="R812" i="3"/>
  <c r="S812" i="3" s="1"/>
  <c r="R813" i="3"/>
  <c r="S813" i="3" s="1"/>
  <c r="R814" i="3"/>
  <c r="S814" i="3" s="1"/>
  <c r="R815" i="3"/>
  <c r="S815" i="3" s="1"/>
  <c r="R816" i="3"/>
  <c r="S816" i="3" s="1"/>
  <c r="R817" i="3"/>
  <c r="S817" i="3" s="1"/>
  <c r="R818" i="3"/>
  <c r="S818" i="3" s="1"/>
  <c r="R819" i="3"/>
  <c r="S819" i="3" s="1"/>
  <c r="R820" i="3"/>
  <c r="S820" i="3" s="1"/>
  <c r="R821" i="3"/>
  <c r="S821" i="3" s="1"/>
  <c r="R822" i="3"/>
  <c r="S822" i="3" s="1"/>
  <c r="R823" i="3"/>
  <c r="S823" i="3" s="1"/>
  <c r="R824" i="3"/>
  <c r="S824" i="3" s="1"/>
  <c r="R825" i="3"/>
  <c r="S825" i="3" s="1"/>
  <c r="R826" i="3"/>
  <c r="S826" i="3" s="1"/>
  <c r="R827" i="3"/>
  <c r="S827" i="3" s="1"/>
  <c r="R828" i="3"/>
  <c r="S828" i="3" s="1"/>
  <c r="R829" i="3"/>
  <c r="S829" i="3" s="1"/>
  <c r="R830" i="3"/>
  <c r="S830" i="3" s="1"/>
  <c r="R831" i="3"/>
  <c r="S831" i="3" s="1"/>
  <c r="R832" i="3"/>
  <c r="S832" i="3" s="1"/>
  <c r="R834" i="3"/>
  <c r="S834" i="3" s="1"/>
  <c r="R835" i="3"/>
  <c r="S835" i="3" s="1"/>
  <c r="R836" i="3"/>
  <c r="S836" i="3" s="1"/>
  <c r="R837" i="3"/>
  <c r="S837" i="3" s="1"/>
  <c r="R838" i="3"/>
  <c r="S838" i="3" s="1"/>
  <c r="R839" i="3"/>
  <c r="S839" i="3" s="1"/>
  <c r="R840" i="3"/>
  <c r="S840" i="3" s="1"/>
  <c r="R841" i="3"/>
  <c r="S841" i="3" s="1"/>
  <c r="R842" i="3"/>
  <c r="S842" i="3" s="1"/>
  <c r="R843" i="3"/>
  <c r="S843" i="3" s="1"/>
  <c r="R844" i="3"/>
  <c r="S844" i="3" s="1"/>
  <c r="R845" i="3"/>
  <c r="S845" i="3" s="1"/>
  <c r="R846" i="3"/>
  <c r="S846" i="3" s="1"/>
  <c r="R847" i="3"/>
  <c r="S847" i="3" s="1"/>
  <c r="R848" i="3"/>
  <c r="S848" i="3" s="1"/>
  <c r="R849" i="3"/>
  <c r="S849" i="3" s="1"/>
  <c r="R850" i="3"/>
  <c r="S850" i="3" s="1"/>
  <c r="R851" i="3"/>
  <c r="S851" i="3" s="1"/>
  <c r="R852" i="3"/>
  <c r="S852" i="3" s="1"/>
  <c r="R853" i="3"/>
  <c r="S853" i="3" s="1"/>
  <c r="R854" i="3"/>
  <c r="S854" i="3" s="1"/>
  <c r="R855" i="3"/>
  <c r="S855" i="3" s="1"/>
  <c r="R856" i="3"/>
  <c r="S856" i="3" s="1"/>
  <c r="R857" i="3"/>
  <c r="S857" i="3" s="1"/>
  <c r="R858" i="3"/>
  <c r="S858" i="3" s="1"/>
  <c r="R859" i="3"/>
  <c r="S859" i="3" s="1"/>
  <c r="R860" i="3"/>
  <c r="S860" i="3" s="1"/>
  <c r="R861" i="3"/>
  <c r="S861" i="3" s="1"/>
  <c r="R862" i="3"/>
  <c r="S862" i="3" s="1"/>
  <c r="R863" i="3"/>
  <c r="S863" i="3" s="1"/>
  <c r="R864" i="3"/>
  <c r="S864" i="3" s="1"/>
  <c r="R865" i="3"/>
  <c r="S865" i="3" s="1"/>
  <c r="R866" i="3"/>
  <c r="S866" i="3" s="1"/>
  <c r="R867" i="3"/>
  <c r="S867" i="3" s="1"/>
  <c r="R868" i="3"/>
  <c r="S868" i="3" s="1"/>
  <c r="R869" i="3"/>
  <c r="S869" i="3" s="1"/>
  <c r="R870" i="3"/>
  <c r="S870" i="3" s="1"/>
  <c r="R871" i="3"/>
  <c r="S871" i="3" s="1"/>
  <c r="R872" i="3"/>
  <c r="S872" i="3" s="1"/>
  <c r="R873" i="3"/>
  <c r="S873" i="3" s="1"/>
  <c r="R874" i="3"/>
  <c r="S874" i="3" s="1"/>
  <c r="R875" i="3"/>
  <c r="S875" i="3" s="1"/>
  <c r="R876" i="3"/>
  <c r="S876" i="3" s="1"/>
  <c r="R877" i="3"/>
  <c r="S877" i="3" s="1"/>
  <c r="R878" i="3"/>
  <c r="S878" i="3" s="1"/>
  <c r="R879" i="3"/>
  <c r="S879" i="3" s="1"/>
  <c r="R880" i="3"/>
  <c r="S880" i="3" s="1"/>
  <c r="R881" i="3"/>
  <c r="S881" i="3" s="1"/>
  <c r="R882" i="3"/>
  <c r="S882" i="3" s="1"/>
  <c r="R883" i="3"/>
  <c r="S883" i="3" s="1"/>
  <c r="R884" i="3"/>
  <c r="S884" i="3" s="1"/>
  <c r="R885" i="3"/>
  <c r="S885" i="3" s="1"/>
  <c r="R886" i="3"/>
  <c r="S886" i="3" s="1"/>
  <c r="R887" i="3"/>
  <c r="S887" i="3" s="1"/>
  <c r="R888" i="3"/>
  <c r="S888" i="3" s="1"/>
  <c r="R889" i="3"/>
  <c r="S889" i="3" s="1"/>
  <c r="R890" i="3"/>
  <c r="S890" i="3" s="1"/>
  <c r="R891" i="3"/>
  <c r="S891" i="3" s="1"/>
  <c r="R892" i="3"/>
  <c r="S892" i="3" s="1"/>
  <c r="R893" i="3"/>
  <c r="S893" i="3" s="1"/>
  <c r="R894" i="3"/>
  <c r="S894" i="3" s="1"/>
  <c r="R895" i="3"/>
  <c r="S895" i="3" s="1"/>
  <c r="R896" i="3"/>
  <c r="S896" i="3" s="1"/>
  <c r="R897" i="3"/>
  <c r="S897" i="3" s="1"/>
  <c r="R898" i="3"/>
  <c r="S898" i="3" s="1"/>
  <c r="R899" i="3"/>
  <c r="S899" i="3" s="1"/>
  <c r="R900" i="3"/>
  <c r="S900" i="3" s="1"/>
  <c r="R901" i="3"/>
  <c r="S901" i="3" s="1"/>
  <c r="R902" i="3"/>
  <c r="S902" i="3" s="1"/>
  <c r="R903" i="3"/>
  <c r="S903" i="3" s="1"/>
  <c r="R904" i="3"/>
  <c r="S904" i="3" s="1"/>
  <c r="R905" i="3"/>
  <c r="S905" i="3" s="1"/>
  <c r="R906" i="3"/>
  <c r="S906" i="3" s="1"/>
  <c r="R907" i="3"/>
  <c r="S907" i="3" s="1"/>
  <c r="R908" i="3"/>
  <c r="S908" i="3" s="1"/>
  <c r="R909" i="3"/>
  <c r="S909" i="3" s="1"/>
  <c r="R910" i="3"/>
  <c r="S910" i="3" s="1"/>
  <c r="R911" i="3"/>
  <c r="S911" i="3" s="1"/>
  <c r="R912" i="3"/>
  <c r="S912" i="3" s="1"/>
  <c r="R913" i="3"/>
  <c r="S913" i="3" s="1"/>
  <c r="R914" i="3"/>
  <c r="S914" i="3" s="1"/>
  <c r="R915" i="3"/>
  <c r="S915" i="3" s="1"/>
  <c r="R916" i="3"/>
  <c r="S916" i="3" s="1"/>
  <c r="R917" i="3"/>
  <c r="S917" i="3" s="1"/>
  <c r="R918" i="3"/>
  <c r="S918" i="3" s="1"/>
  <c r="R919" i="3"/>
  <c r="S919" i="3" s="1"/>
  <c r="R920" i="3"/>
  <c r="S920" i="3" s="1"/>
  <c r="R921" i="3"/>
  <c r="S921" i="3" s="1"/>
  <c r="R922" i="3"/>
  <c r="S922" i="3" s="1"/>
  <c r="R923" i="3"/>
  <c r="S923" i="3" s="1"/>
  <c r="R924" i="3"/>
  <c r="S924" i="3" s="1"/>
  <c r="R925" i="3"/>
  <c r="S925" i="3" s="1"/>
  <c r="R926" i="3"/>
  <c r="S926" i="3" s="1"/>
  <c r="R927" i="3"/>
  <c r="S927" i="3" s="1"/>
  <c r="R928" i="3"/>
  <c r="S928" i="3" s="1"/>
  <c r="R929" i="3"/>
  <c r="S929" i="3" s="1"/>
  <c r="R930" i="3"/>
  <c r="S930" i="3" s="1"/>
  <c r="R931" i="3"/>
  <c r="S931" i="3" s="1"/>
  <c r="R932" i="3"/>
  <c r="S932" i="3" s="1"/>
  <c r="R934" i="3"/>
  <c r="S934" i="3" s="1"/>
  <c r="R935" i="3"/>
  <c r="S935" i="3" s="1"/>
  <c r="R936" i="3"/>
  <c r="S936" i="3" s="1"/>
  <c r="R937" i="3"/>
  <c r="S937" i="3" s="1"/>
  <c r="R938" i="3"/>
  <c r="S938" i="3" s="1"/>
  <c r="R939" i="3"/>
  <c r="S939" i="3" s="1"/>
  <c r="R940" i="3"/>
  <c r="S940" i="3" s="1"/>
  <c r="R941" i="3"/>
  <c r="S941" i="3" s="1"/>
  <c r="R942" i="3"/>
  <c r="S942" i="3" s="1"/>
  <c r="R943" i="3"/>
  <c r="S943" i="3" s="1"/>
  <c r="R944" i="3"/>
  <c r="S944" i="3" s="1"/>
  <c r="R945" i="3"/>
  <c r="S945" i="3" s="1"/>
  <c r="R946" i="3"/>
  <c r="S946" i="3" s="1"/>
  <c r="R947" i="3"/>
  <c r="S947" i="3" s="1"/>
  <c r="R948" i="3"/>
  <c r="S948" i="3" s="1"/>
  <c r="R949" i="3"/>
  <c r="S949" i="3" s="1"/>
  <c r="R950" i="3"/>
  <c r="S950" i="3" s="1"/>
  <c r="R951" i="3"/>
  <c r="S951" i="3" s="1"/>
  <c r="R952" i="3"/>
  <c r="S952" i="3" s="1"/>
  <c r="R953" i="3"/>
  <c r="S953" i="3" s="1"/>
  <c r="R954" i="3"/>
  <c r="S954" i="3" s="1"/>
  <c r="R955" i="3"/>
  <c r="S955" i="3" s="1"/>
  <c r="R956" i="3"/>
  <c r="S956" i="3" s="1"/>
  <c r="R957" i="3"/>
  <c r="S957" i="3" s="1"/>
  <c r="R958" i="3"/>
  <c r="S958" i="3" s="1"/>
  <c r="R959" i="3"/>
  <c r="S959" i="3" s="1"/>
  <c r="R960" i="3"/>
  <c r="S960" i="3" s="1"/>
  <c r="R961" i="3"/>
  <c r="S961" i="3" s="1"/>
  <c r="R962" i="3"/>
  <c r="S962" i="3" s="1"/>
  <c r="R963" i="3"/>
  <c r="S963" i="3" s="1"/>
  <c r="R964" i="3"/>
  <c r="S964" i="3" s="1"/>
  <c r="R965" i="3"/>
  <c r="S965" i="3" s="1"/>
  <c r="R966" i="3"/>
  <c r="S966" i="3" s="1"/>
  <c r="R967" i="3"/>
  <c r="S967" i="3" s="1"/>
  <c r="R968" i="3"/>
  <c r="S968" i="3" s="1"/>
  <c r="R969" i="3"/>
  <c r="S969" i="3" s="1"/>
  <c r="R970" i="3"/>
  <c r="S970" i="3" s="1"/>
  <c r="R971" i="3"/>
  <c r="S971" i="3" s="1"/>
  <c r="R972" i="3"/>
  <c r="S972" i="3" s="1"/>
  <c r="R973" i="3"/>
  <c r="S973" i="3" s="1"/>
  <c r="R974" i="3"/>
  <c r="S974" i="3" s="1"/>
  <c r="R975" i="3"/>
  <c r="S975" i="3" s="1"/>
  <c r="R976" i="3"/>
  <c r="S976" i="3" s="1"/>
  <c r="R977" i="3"/>
  <c r="S977" i="3" s="1"/>
  <c r="R978" i="3"/>
  <c r="S978" i="3" s="1"/>
  <c r="R979" i="3"/>
  <c r="S979" i="3" s="1"/>
  <c r="R980" i="3"/>
  <c r="S980" i="3" s="1"/>
  <c r="R981" i="3"/>
  <c r="S981" i="3" s="1"/>
  <c r="R982" i="3"/>
  <c r="S982" i="3" s="1"/>
  <c r="R983" i="3"/>
  <c r="S983" i="3" s="1"/>
  <c r="R984" i="3"/>
  <c r="S984" i="3" s="1"/>
  <c r="R985" i="3"/>
  <c r="S985" i="3" s="1"/>
  <c r="R986" i="3"/>
  <c r="S986" i="3" s="1"/>
  <c r="R987" i="3"/>
  <c r="S987" i="3" s="1"/>
  <c r="R988" i="3"/>
  <c r="S988" i="3" s="1"/>
  <c r="R989" i="3"/>
  <c r="S989" i="3" s="1"/>
  <c r="R990" i="3"/>
  <c r="S990" i="3" s="1"/>
  <c r="R991" i="3"/>
  <c r="S991" i="3" s="1"/>
  <c r="R992" i="3"/>
  <c r="S992" i="3" s="1"/>
  <c r="R993" i="3"/>
  <c r="S993" i="3" s="1"/>
  <c r="R994" i="3"/>
  <c r="S994" i="3" s="1"/>
  <c r="R995" i="3"/>
  <c r="S995" i="3" s="1"/>
  <c r="R996" i="3"/>
  <c r="S996" i="3" s="1"/>
  <c r="R997" i="3"/>
  <c r="S997" i="3" s="1"/>
  <c r="R998" i="3"/>
  <c r="S998" i="3" s="1"/>
  <c r="R999" i="3"/>
  <c r="S999" i="3" s="1"/>
  <c r="R1000" i="3"/>
  <c r="S1000" i="3" s="1"/>
  <c r="R1001" i="3"/>
  <c r="S1001" i="3" s="1"/>
  <c r="R1002" i="3"/>
  <c r="S1002" i="3" s="1"/>
  <c r="R1003" i="3"/>
  <c r="S1003" i="3" s="1"/>
  <c r="R1004" i="3"/>
  <c r="S1004" i="3" s="1"/>
  <c r="R1005" i="3"/>
  <c r="S1005" i="3" s="1"/>
  <c r="R1006" i="3"/>
  <c r="S1006" i="3" s="1"/>
  <c r="R1007" i="3"/>
  <c r="S1007" i="3" s="1"/>
  <c r="R1008" i="3"/>
  <c r="S1008" i="3" s="1"/>
  <c r="R1009" i="3"/>
  <c r="S1009" i="3" s="1"/>
  <c r="R1010" i="3"/>
  <c r="S1010" i="3" s="1"/>
  <c r="R1011" i="3"/>
  <c r="S1011" i="3" s="1"/>
  <c r="R1012" i="3"/>
  <c r="S1012" i="3" s="1"/>
  <c r="R1013" i="3"/>
  <c r="S1013" i="3" s="1"/>
  <c r="R1014" i="3"/>
  <c r="S1014" i="3" s="1"/>
  <c r="R1015" i="3"/>
  <c r="S1015" i="3" s="1"/>
  <c r="R1016" i="3"/>
  <c r="S1016" i="3" s="1"/>
  <c r="R1017" i="3"/>
  <c r="S1017" i="3" s="1"/>
  <c r="R1018" i="3"/>
  <c r="S1018" i="3" s="1"/>
  <c r="R1019" i="3"/>
  <c r="S1019" i="3" s="1"/>
  <c r="R1020" i="3"/>
  <c r="S1020" i="3" s="1"/>
  <c r="R1021" i="3"/>
  <c r="S1021" i="3" s="1"/>
  <c r="R1022" i="3"/>
  <c r="S1022" i="3" s="1"/>
  <c r="R1023" i="3"/>
  <c r="S1023" i="3" s="1"/>
  <c r="R1024" i="3"/>
  <c r="S1024" i="3" s="1"/>
  <c r="R1025" i="3"/>
  <c r="S1025" i="3" s="1"/>
  <c r="R1026" i="3"/>
  <c r="S1026" i="3" s="1"/>
  <c r="R1027" i="3"/>
  <c r="S1027" i="3" s="1"/>
  <c r="R1028" i="3"/>
  <c r="S1028" i="3" s="1"/>
  <c r="R1029" i="3"/>
  <c r="S1029" i="3" s="1"/>
  <c r="R1030" i="3"/>
  <c r="S1030" i="3" s="1"/>
  <c r="R1031" i="3"/>
  <c r="S1031" i="3" s="1"/>
  <c r="R1032" i="3"/>
  <c r="S1032" i="3" s="1"/>
  <c r="R1033" i="3"/>
  <c r="S1033" i="3" s="1"/>
  <c r="R1034" i="3"/>
  <c r="S1034" i="3" s="1"/>
  <c r="R1035" i="3"/>
  <c r="S1035" i="3" s="1"/>
  <c r="R1036" i="3"/>
  <c r="S1036" i="3" s="1"/>
  <c r="R1037" i="3"/>
  <c r="S1037" i="3" s="1"/>
  <c r="R1038" i="3"/>
  <c r="S1038" i="3" s="1"/>
  <c r="R1039" i="3"/>
  <c r="S1039" i="3" s="1"/>
  <c r="R1040" i="3"/>
  <c r="S1040" i="3" s="1"/>
  <c r="R1041" i="3"/>
  <c r="S1041" i="3" s="1"/>
  <c r="R1042" i="3"/>
  <c r="S1042" i="3" s="1"/>
  <c r="R1043" i="3"/>
  <c r="S1043" i="3" s="1"/>
  <c r="R1044" i="3"/>
  <c r="S1044" i="3" s="1"/>
  <c r="R1045" i="3"/>
  <c r="S1045" i="3" s="1"/>
  <c r="R1046" i="3"/>
  <c r="S1046" i="3" s="1"/>
  <c r="R1047" i="3"/>
  <c r="S1047" i="3" s="1"/>
  <c r="R1048" i="3"/>
  <c r="S1048" i="3" s="1"/>
  <c r="R1049" i="3"/>
  <c r="S1049" i="3" s="1"/>
  <c r="R1050" i="3"/>
  <c r="S1050" i="3" s="1"/>
  <c r="R1051" i="3"/>
  <c r="S1051" i="3" s="1"/>
  <c r="R1052" i="3"/>
  <c r="S1052" i="3" s="1"/>
  <c r="R1053" i="3"/>
  <c r="S1053" i="3" s="1"/>
  <c r="R1054" i="3"/>
  <c r="S1054" i="3" s="1"/>
  <c r="R1055" i="3"/>
  <c r="S1055" i="3" s="1"/>
  <c r="R1056" i="3"/>
  <c r="S1056" i="3" s="1"/>
  <c r="R1057" i="3"/>
  <c r="S1057" i="3" s="1"/>
  <c r="R1058" i="3"/>
  <c r="S1058" i="3" s="1"/>
  <c r="R1059" i="3"/>
  <c r="S1059" i="3" s="1"/>
  <c r="R1060" i="3"/>
  <c r="S1060" i="3" s="1"/>
  <c r="R1061" i="3"/>
  <c r="S1061" i="3" s="1"/>
  <c r="R1062" i="3"/>
  <c r="S1062" i="3" s="1"/>
  <c r="R1063" i="3"/>
  <c r="S1063" i="3" s="1"/>
  <c r="R1064" i="3"/>
  <c r="S1064" i="3" s="1"/>
  <c r="R1065" i="3"/>
  <c r="S1065" i="3" s="1"/>
  <c r="R1066" i="3"/>
  <c r="S1066" i="3" s="1"/>
  <c r="R1067" i="3"/>
  <c r="S1067" i="3" s="1"/>
  <c r="R1068" i="3"/>
  <c r="S1068" i="3" s="1"/>
  <c r="R1069" i="3"/>
  <c r="S1069" i="3" s="1"/>
  <c r="R1070" i="3"/>
  <c r="S1070" i="3" s="1"/>
  <c r="R1071" i="3"/>
  <c r="S1071" i="3" s="1"/>
  <c r="R1072" i="3"/>
  <c r="S1072" i="3" s="1"/>
  <c r="R1073" i="3"/>
  <c r="S1073" i="3" s="1"/>
  <c r="R1074" i="3"/>
  <c r="S1074" i="3" s="1"/>
  <c r="R1075" i="3"/>
  <c r="S1075" i="3" s="1"/>
  <c r="R1076" i="3"/>
  <c r="S1076" i="3" s="1"/>
  <c r="R1077" i="3"/>
  <c r="S1077" i="3" s="1"/>
  <c r="R1078" i="3"/>
  <c r="S1078" i="3" s="1"/>
  <c r="R1079" i="3"/>
  <c r="S1079" i="3" s="1"/>
  <c r="R1080" i="3"/>
  <c r="S1080" i="3" s="1"/>
  <c r="R1081" i="3"/>
  <c r="S1081" i="3" s="1"/>
  <c r="R1082" i="3"/>
  <c r="S1082" i="3" s="1"/>
  <c r="R1083" i="3"/>
  <c r="S1083" i="3" s="1"/>
  <c r="R1084" i="3"/>
  <c r="S1084" i="3" s="1"/>
  <c r="R1085" i="3"/>
  <c r="S1085" i="3" s="1"/>
  <c r="R1086" i="3"/>
  <c r="S1086" i="3" s="1"/>
  <c r="R1087" i="3"/>
  <c r="S1087" i="3" s="1"/>
  <c r="R1088" i="3"/>
  <c r="S1088" i="3" s="1"/>
  <c r="R1089" i="3"/>
  <c r="S1089" i="3" s="1"/>
  <c r="R1090" i="3"/>
  <c r="S1090" i="3" s="1"/>
  <c r="R1091" i="3"/>
  <c r="S1091" i="3" s="1"/>
  <c r="R1092" i="3"/>
  <c r="S1092" i="3" s="1"/>
  <c r="R1093" i="3"/>
  <c r="S1093" i="3" s="1"/>
  <c r="R1094" i="3"/>
  <c r="S1094" i="3" s="1"/>
  <c r="R1095" i="3"/>
  <c r="S1095" i="3" s="1"/>
  <c r="R1096" i="3"/>
  <c r="S1096" i="3" s="1"/>
  <c r="R1097" i="3"/>
  <c r="S1097" i="3" s="1"/>
  <c r="R1098" i="3"/>
  <c r="S1098" i="3" s="1"/>
  <c r="R1099" i="3"/>
  <c r="S1099" i="3" s="1"/>
  <c r="R1100" i="3"/>
  <c r="S1100" i="3" s="1"/>
  <c r="R1101" i="3"/>
  <c r="S1101" i="3" s="1"/>
  <c r="R1102" i="3"/>
  <c r="S1102" i="3" s="1"/>
  <c r="R1103" i="3"/>
  <c r="S1103" i="3" s="1"/>
  <c r="R1104" i="3"/>
  <c r="S1104" i="3" s="1"/>
  <c r="R1105" i="3"/>
  <c r="S1105" i="3" s="1"/>
  <c r="R1106" i="3"/>
  <c r="S1106" i="3" s="1"/>
  <c r="R1107" i="3"/>
  <c r="S1107" i="3" s="1"/>
  <c r="R1108" i="3"/>
  <c r="S1108" i="3" s="1"/>
  <c r="R1109" i="3"/>
  <c r="S1109" i="3" s="1"/>
  <c r="R1110" i="3"/>
  <c r="S1110" i="3" s="1"/>
  <c r="R1111" i="3"/>
  <c r="S1111" i="3" s="1"/>
  <c r="R1112" i="3"/>
  <c r="S1112" i="3" s="1"/>
  <c r="R1113" i="3"/>
  <c r="S1113" i="3" s="1"/>
  <c r="R1114" i="3"/>
  <c r="S1114" i="3" s="1"/>
  <c r="R1115" i="3"/>
  <c r="S1115" i="3" s="1"/>
  <c r="R1116" i="3"/>
  <c r="S1116" i="3" s="1"/>
  <c r="R1117" i="3"/>
  <c r="S1117" i="3" s="1"/>
  <c r="R1118" i="3"/>
  <c r="S1118" i="3" s="1"/>
  <c r="R1119" i="3"/>
  <c r="S1119" i="3" s="1"/>
  <c r="R1120" i="3"/>
  <c r="S1120" i="3" s="1"/>
  <c r="R1121" i="3"/>
  <c r="S1121" i="3" s="1"/>
  <c r="R1122" i="3"/>
  <c r="S1122" i="3" s="1"/>
  <c r="R1123" i="3"/>
  <c r="S1123" i="3" s="1"/>
  <c r="R1124" i="3"/>
  <c r="S1124" i="3" s="1"/>
  <c r="R1125" i="3"/>
  <c r="S1125" i="3" s="1"/>
  <c r="R1126" i="3"/>
  <c r="S1126" i="3" s="1"/>
  <c r="R1127" i="3"/>
  <c r="S1127" i="3" s="1"/>
  <c r="R1128" i="3"/>
  <c r="S1128" i="3" s="1"/>
  <c r="R1129" i="3"/>
  <c r="S1129" i="3" s="1"/>
  <c r="R1130" i="3"/>
  <c r="S1130" i="3" s="1"/>
  <c r="R1131" i="3"/>
  <c r="S1131" i="3" s="1"/>
  <c r="R1132" i="3"/>
  <c r="S1132" i="3" s="1"/>
  <c r="R1133" i="3"/>
  <c r="S1133" i="3" s="1"/>
  <c r="R1135" i="3"/>
  <c r="S1135" i="3" s="1"/>
  <c r="R1136" i="3"/>
  <c r="S1136" i="3" s="1"/>
  <c r="R1137" i="3"/>
  <c r="S1137" i="3" s="1"/>
  <c r="R1138" i="3"/>
  <c r="S1138" i="3" s="1"/>
  <c r="R1139" i="3"/>
  <c r="S1139" i="3" s="1"/>
  <c r="R1140" i="3"/>
  <c r="S1140" i="3" s="1"/>
  <c r="R1141" i="3"/>
  <c r="S1141" i="3" s="1"/>
  <c r="R1142" i="3"/>
  <c r="S1142" i="3" s="1"/>
  <c r="R1143" i="3"/>
  <c r="S1143" i="3" s="1"/>
  <c r="R1144" i="3"/>
  <c r="S1144" i="3" s="1"/>
  <c r="R1145" i="3"/>
  <c r="S1145" i="3" s="1"/>
  <c r="R1146" i="3"/>
  <c r="S1146" i="3" s="1"/>
  <c r="R1147" i="3"/>
  <c r="S1147" i="3" s="1"/>
  <c r="R1148" i="3"/>
  <c r="S1148" i="3" s="1"/>
  <c r="R1149" i="3"/>
  <c r="S1149" i="3" s="1"/>
  <c r="R1150" i="3"/>
  <c r="S1150" i="3" s="1"/>
  <c r="R1151" i="3"/>
  <c r="S1151" i="3" s="1"/>
  <c r="R1152" i="3"/>
  <c r="S1152" i="3" s="1"/>
  <c r="R1153" i="3"/>
  <c r="S1153" i="3" s="1"/>
  <c r="R1154" i="3"/>
  <c r="S1154" i="3" s="1"/>
  <c r="R1155" i="3"/>
  <c r="S1155" i="3" s="1"/>
  <c r="R1156" i="3"/>
  <c r="S1156" i="3" s="1"/>
  <c r="R1157" i="3"/>
  <c r="S1157" i="3" s="1"/>
  <c r="R1158" i="3"/>
  <c r="S1158" i="3" s="1"/>
  <c r="R1159" i="3"/>
  <c r="S1159" i="3" s="1"/>
  <c r="R1160" i="3"/>
  <c r="S1160" i="3" s="1"/>
  <c r="R1161" i="3"/>
  <c r="S1161" i="3" s="1"/>
  <c r="R1162" i="3"/>
  <c r="S1162" i="3" s="1"/>
  <c r="R1163" i="3"/>
  <c r="S1163" i="3" s="1"/>
  <c r="R1164" i="3"/>
  <c r="S1164" i="3" s="1"/>
  <c r="R1165" i="3"/>
  <c r="S1165" i="3" s="1"/>
  <c r="R1166" i="3"/>
  <c r="S1166" i="3" s="1"/>
  <c r="R1167" i="3"/>
  <c r="S1167" i="3" s="1"/>
  <c r="R1168" i="3"/>
  <c r="S1168" i="3" s="1"/>
  <c r="R1169" i="3"/>
  <c r="S1169" i="3" s="1"/>
  <c r="R1170" i="3"/>
  <c r="S1170" i="3" s="1"/>
  <c r="R1171" i="3"/>
  <c r="S1171" i="3" s="1"/>
  <c r="R1172" i="3"/>
  <c r="S1172" i="3" s="1"/>
  <c r="R1173" i="3"/>
  <c r="S1173" i="3" s="1"/>
  <c r="R1174" i="3"/>
  <c r="S1174" i="3" s="1"/>
  <c r="R1175" i="3"/>
  <c r="S1175" i="3" s="1"/>
  <c r="R1176" i="3"/>
  <c r="S1176" i="3" s="1"/>
  <c r="R1177" i="3"/>
  <c r="S1177" i="3" s="1"/>
  <c r="R1178" i="3"/>
  <c r="S1178" i="3" s="1"/>
  <c r="R1179" i="3"/>
  <c r="S1179" i="3" s="1"/>
  <c r="R1180" i="3"/>
  <c r="S1180" i="3" s="1"/>
  <c r="R1181" i="3"/>
  <c r="S1181" i="3" s="1"/>
  <c r="R1182" i="3"/>
  <c r="S1182" i="3" s="1"/>
  <c r="R1183" i="3"/>
  <c r="S1183" i="3" s="1"/>
  <c r="R1184" i="3"/>
  <c r="S1184" i="3" s="1"/>
  <c r="R1185" i="3"/>
  <c r="S1185" i="3" s="1"/>
  <c r="R1186" i="3"/>
  <c r="S1186" i="3" s="1"/>
  <c r="R1187" i="3"/>
  <c r="S1187" i="3" s="1"/>
  <c r="R1188" i="3"/>
  <c r="S1188" i="3" s="1"/>
  <c r="R1189" i="3"/>
  <c r="S1189" i="3" s="1"/>
  <c r="R1190" i="3"/>
  <c r="S1190" i="3" s="1"/>
  <c r="R1191" i="3"/>
  <c r="S1191" i="3" s="1"/>
  <c r="R1192" i="3"/>
  <c r="S1192" i="3" s="1"/>
  <c r="R1193" i="3"/>
  <c r="S1193" i="3" s="1"/>
  <c r="R1194" i="3"/>
  <c r="S1194" i="3" s="1"/>
  <c r="R1195" i="3"/>
  <c r="S1195" i="3" s="1"/>
  <c r="R1196" i="3"/>
  <c r="S1196" i="3" s="1"/>
  <c r="R1197" i="3"/>
  <c r="S1197" i="3" s="1"/>
  <c r="R1198" i="3"/>
  <c r="S1198" i="3" s="1"/>
  <c r="R1199" i="3"/>
  <c r="S1199" i="3" s="1"/>
  <c r="R1200" i="3"/>
  <c r="S1200" i="3" s="1"/>
  <c r="R1201" i="3"/>
  <c r="S1201" i="3" s="1"/>
  <c r="R1202" i="3"/>
  <c r="S1202" i="3" s="1"/>
  <c r="R1203" i="3"/>
  <c r="S1203" i="3" s="1"/>
  <c r="R1204" i="3"/>
  <c r="S1204" i="3" s="1"/>
  <c r="R1205" i="3"/>
  <c r="S1205" i="3" s="1"/>
  <c r="R1206" i="3"/>
  <c r="S1206" i="3" s="1"/>
  <c r="R1207" i="3"/>
  <c r="S1207" i="3" s="1"/>
  <c r="R1208" i="3"/>
  <c r="S1208" i="3" s="1"/>
  <c r="R1209" i="3"/>
  <c r="S1209" i="3" s="1"/>
  <c r="R1210" i="3"/>
  <c r="S1210" i="3" s="1"/>
  <c r="R1211" i="3"/>
  <c r="S1211" i="3" s="1"/>
  <c r="R1212" i="3"/>
  <c r="S1212" i="3" s="1"/>
  <c r="R1213" i="3"/>
  <c r="S1213" i="3" s="1"/>
  <c r="R1214" i="3"/>
  <c r="S1214" i="3" s="1"/>
  <c r="R1215" i="3"/>
  <c r="S1215" i="3" s="1"/>
  <c r="R1216" i="3"/>
  <c r="S1216" i="3" s="1"/>
  <c r="R1217" i="3"/>
  <c r="S1217" i="3" s="1"/>
  <c r="R1218" i="3"/>
  <c r="S1218" i="3" s="1"/>
  <c r="R1219" i="3"/>
  <c r="S1219" i="3" s="1"/>
  <c r="R1220" i="3"/>
  <c r="S1220" i="3" s="1"/>
  <c r="R1221" i="3"/>
  <c r="S1221" i="3" s="1"/>
  <c r="R1222" i="3"/>
  <c r="S1222" i="3" s="1"/>
  <c r="R1223" i="3"/>
  <c r="S1223" i="3" s="1"/>
  <c r="R1224" i="3"/>
  <c r="S1224" i="3" s="1"/>
  <c r="R1225" i="3"/>
  <c r="S1225" i="3" s="1"/>
  <c r="R1226" i="3"/>
  <c r="S1226" i="3" s="1"/>
  <c r="R1227" i="3"/>
  <c r="S1227" i="3" s="1"/>
  <c r="R1228" i="3"/>
  <c r="S1228" i="3" s="1"/>
  <c r="R1229" i="3"/>
  <c r="S1229" i="3" s="1"/>
  <c r="R1230" i="3"/>
  <c r="S1230" i="3" s="1"/>
  <c r="R1231" i="3"/>
  <c r="S1231" i="3" s="1"/>
  <c r="R1232" i="3"/>
  <c r="S1232" i="3" s="1"/>
  <c r="R1233" i="3"/>
  <c r="S1233" i="3" s="1"/>
  <c r="R1234" i="3"/>
  <c r="S1234" i="3" s="1"/>
  <c r="R1235" i="3"/>
  <c r="S1235" i="3" s="1"/>
  <c r="R1236" i="3"/>
  <c r="S1236" i="3" s="1"/>
  <c r="R1237" i="3"/>
  <c r="S1237" i="3" s="1"/>
  <c r="R1238" i="3"/>
  <c r="S1238" i="3" s="1"/>
  <c r="R1239" i="3"/>
  <c r="S1239" i="3" s="1"/>
  <c r="R1240" i="3"/>
  <c r="S1240" i="3" s="1"/>
  <c r="R1241" i="3"/>
  <c r="S1241" i="3" s="1"/>
  <c r="R1242" i="3"/>
  <c r="S1242" i="3" s="1"/>
  <c r="R1243" i="3"/>
  <c r="S1243" i="3" s="1"/>
  <c r="R1244" i="3"/>
  <c r="S1244" i="3" s="1"/>
  <c r="R1245" i="3"/>
  <c r="S1245" i="3" s="1"/>
  <c r="R1246" i="3"/>
  <c r="S1246" i="3" s="1"/>
  <c r="R1247" i="3"/>
  <c r="S1247" i="3" s="1"/>
  <c r="R1248" i="3"/>
  <c r="S1248" i="3" s="1"/>
  <c r="R1249" i="3"/>
  <c r="S1249" i="3" s="1"/>
  <c r="R1250" i="3"/>
  <c r="S1250" i="3" s="1"/>
  <c r="R1251" i="3"/>
  <c r="S1251" i="3" s="1"/>
  <c r="R1252" i="3"/>
  <c r="S1252" i="3" s="1"/>
  <c r="R1253" i="3"/>
  <c r="S1253" i="3" s="1"/>
  <c r="R1254" i="3"/>
  <c r="S1254" i="3" s="1"/>
  <c r="R1255" i="3"/>
  <c r="S1255" i="3" s="1"/>
  <c r="R1256" i="3"/>
  <c r="S1256" i="3" s="1"/>
  <c r="R1257" i="3"/>
  <c r="S1257" i="3" s="1"/>
  <c r="R1258" i="3"/>
  <c r="S1258" i="3" s="1"/>
  <c r="R1259" i="3"/>
  <c r="S1259" i="3" s="1"/>
  <c r="R1260" i="3"/>
  <c r="S1260" i="3" s="1"/>
  <c r="R1261" i="3"/>
  <c r="S1261" i="3" s="1"/>
  <c r="R1262" i="3"/>
  <c r="S1262" i="3" s="1"/>
  <c r="R1263" i="3"/>
  <c r="S1263" i="3" s="1"/>
  <c r="R1264" i="3"/>
  <c r="S1264" i="3" s="1"/>
  <c r="R1265" i="3"/>
  <c r="S1265" i="3" s="1"/>
  <c r="R1266" i="3"/>
  <c r="S1266" i="3" s="1"/>
  <c r="R1267" i="3"/>
  <c r="S1267" i="3" s="1"/>
  <c r="R1268" i="3"/>
  <c r="S1268" i="3" s="1"/>
  <c r="R1269" i="3"/>
  <c r="S1269" i="3" s="1"/>
  <c r="R1270" i="3"/>
  <c r="S1270" i="3" s="1"/>
  <c r="R1271" i="3"/>
  <c r="S1271" i="3" s="1"/>
  <c r="R1272" i="3"/>
  <c r="S1272" i="3" s="1"/>
  <c r="R1273" i="3"/>
  <c r="S1273" i="3" s="1"/>
  <c r="R1274" i="3"/>
  <c r="S1274" i="3" s="1"/>
  <c r="R1275" i="3"/>
  <c r="S1275" i="3" s="1"/>
  <c r="R1276" i="3"/>
  <c r="S1276" i="3" s="1"/>
  <c r="R1277" i="3"/>
  <c r="S1277" i="3" s="1"/>
  <c r="R1278" i="3"/>
  <c r="S1278" i="3" s="1"/>
  <c r="R1279" i="3"/>
  <c r="S1279" i="3" s="1"/>
  <c r="R1280" i="3"/>
  <c r="S1280" i="3" s="1"/>
  <c r="R1281" i="3"/>
  <c r="S1281" i="3" s="1"/>
  <c r="R1282" i="3"/>
  <c r="S1282" i="3" s="1"/>
  <c r="R1283" i="3"/>
  <c r="S1283" i="3" s="1"/>
  <c r="R1284" i="3"/>
  <c r="S1284" i="3" s="1"/>
  <c r="R1285" i="3"/>
  <c r="S1285" i="3" s="1"/>
  <c r="R1286" i="3"/>
  <c r="S1286" i="3" s="1"/>
  <c r="R1287" i="3"/>
  <c r="S1287" i="3" s="1"/>
  <c r="R1288" i="3"/>
  <c r="S1288" i="3" s="1"/>
  <c r="R1289" i="3"/>
  <c r="S1289" i="3" s="1"/>
  <c r="R1290" i="3"/>
  <c r="S1290" i="3" s="1"/>
  <c r="R1291" i="3"/>
  <c r="S1291" i="3" s="1"/>
  <c r="R1292" i="3"/>
  <c r="S1292" i="3" s="1"/>
  <c r="R1293" i="3"/>
  <c r="S1293" i="3" s="1"/>
  <c r="R1294" i="3"/>
  <c r="S1294" i="3" s="1"/>
  <c r="R1295" i="3"/>
  <c r="S1295" i="3" s="1"/>
  <c r="R1296" i="3"/>
  <c r="S1296" i="3" s="1"/>
  <c r="R1297" i="3"/>
  <c r="S1297" i="3" s="1"/>
  <c r="R1298" i="3"/>
  <c r="S1298" i="3" s="1"/>
  <c r="R1299" i="3"/>
  <c r="S1299" i="3" s="1"/>
  <c r="R1300" i="3"/>
  <c r="S1300" i="3" s="1"/>
  <c r="R1301" i="3"/>
  <c r="S1301" i="3" s="1"/>
  <c r="R1302" i="3"/>
  <c r="S1302" i="3" s="1"/>
  <c r="R1303" i="3"/>
  <c r="S1303" i="3" s="1"/>
  <c r="R1304" i="3"/>
  <c r="S1304" i="3" s="1"/>
  <c r="R1305" i="3"/>
  <c r="S1305" i="3" s="1"/>
  <c r="R1306" i="3"/>
  <c r="S1306" i="3" s="1"/>
  <c r="R1307" i="3"/>
  <c r="S1307" i="3" s="1"/>
  <c r="R1308" i="3"/>
  <c r="S1308" i="3" s="1"/>
  <c r="R1309" i="3"/>
  <c r="S1309" i="3" s="1"/>
  <c r="R1310" i="3"/>
  <c r="S1310" i="3" s="1"/>
  <c r="R1311" i="3"/>
  <c r="S1311" i="3" s="1"/>
  <c r="R1312" i="3"/>
  <c r="S1312" i="3" s="1"/>
  <c r="R1313" i="3"/>
  <c r="S1313" i="3" s="1"/>
  <c r="R1314" i="3"/>
  <c r="S1314" i="3" s="1"/>
  <c r="R1315" i="3"/>
  <c r="S1315" i="3" s="1"/>
  <c r="R1316" i="3"/>
  <c r="S1316" i="3" s="1"/>
  <c r="R1317" i="3"/>
  <c r="S1317" i="3" s="1"/>
  <c r="R1318" i="3"/>
  <c r="S1318" i="3" s="1"/>
  <c r="R1319" i="3"/>
  <c r="S1319" i="3" s="1"/>
  <c r="R1320" i="3"/>
  <c r="S1320" i="3" s="1"/>
  <c r="R1321" i="3"/>
  <c r="S1321" i="3" s="1"/>
  <c r="R1322" i="3"/>
  <c r="S1322" i="3" s="1"/>
  <c r="R1323" i="3"/>
  <c r="S1323" i="3" s="1"/>
  <c r="R1324" i="3"/>
  <c r="S1324" i="3" s="1"/>
  <c r="R1325" i="3"/>
  <c r="S1325" i="3" s="1"/>
  <c r="R1326" i="3"/>
  <c r="S1326" i="3" s="1"/>
  <c r="R1327" i="3"/>
  <c r="S1327" i="3" s="1"/>
  <c r="R1328" i="3"/>
  <c r="S1328" i="3" s="1"/>
  <c r="R1329" i="3"/>
  <c r="S1329" i="3" s="1"/>
  <c r="R1330" i="3"/>
  <c r="S1330" i="3" s="1"/>
  <c r="R1331" i="3"/>
  <c r="S1331" i="3" s="1"/>
  <c r="R1332" i="3"/>
  <c r="S1332" i="3" s="1"/>
  <c r="R1333" i="3"/>
  <c r="S1333" i="3" s="1"/>
  <c r="R1334" i="3"/>
  <c r="S1334" i="3" s="1"/>
  <c r="R1335" i="3"/>
  <c r="S1335" i="3" s="1"/>
  <c r="R1336" i="3"/>
  <c r="S1336" i="3" s="1"/>
  <c r="R1337" i="3"/>
  <c r="S1337" i="3" s="1"/>
  <c r="R1338" i="3"/>
  <c r="S1338" i="3" s="1"/>
  <c r="R1339" i="3"/>
  <c r="S1339" i="3" s="1"/>
  <c r="R1340" i="3"/>
  <c r="S1340" i="3" s="1"/>
  <c r="R1341" i="3"/>
  <c r="S1341" i="3" s="1"/>
  <c r="R1342" i="3"/>
  <c r="S1342" i="3" s="1"/>
  <c r="R1343" i="3"/>
  <c r="S1343" i="3" s="1"/>
  <c r="R1344" i="3"/>
  <c r="S1344" i="3" s="1"/>
  <c r="R1345" i="3"/>
  <c r="S1345" i="3" s="1"/>
  <c r="R1346" i="3"/>
  <c r="S1346" i="3" s="1"/>
  <c r="R1347" i="3"/>
  <c r="S1347" i="3" s="1"/>
  <c r="R1348" i="3"/>
  <c r="S1348" i="3" s="1"/>
  <c r="R1349" i="3"/>
  <c r="S1349" i="3" s="1"/>
  <c r="R1350" i="3"/>
  <c r="S1350" i="3" s="1"/>
  <c r="R1351" i="3"/>
  <c r="S1351" i="3" s="1"/>
  <c r="R1352" i="3"/>
  <c r="S1352" i="3" s="1"/>
  <c r="R1353" i="3"/>
  <c r="S1353" i="3" s="1"/>
  <c r="R1354" i="3"/>
  <c r="S1354" i="3" s="1"/>
  <c r="R1355" i="3"/>
  <c r="S1355" i="3" s="1"/>
  <c r="R1356" i="3"/>
  <c r="S1356" i="3" s="1"/>
  <c r="R1357" i="3"/>
  <c r="S1357" i="3" s="1"/>
  <c r="R1358" i="3"/>
  <c r="S1358" i="3" s="1"/>
  <c r="R1359" i="3"/>
  <c r="S1359" i="3" s="1"/>
  <c r="R1360" i="3"/>
  <c r="S1360" i="3" s="1"/>
  <c r="R1361" i="3"/>
  <c r="S1361" i="3" s="1"/>
  <c r="R1362" i="3"/>
  <c r="S1362" i="3" s="1"/>
  <c r="R1363" i="3"/>
  <c r="S1363" i="3" s="1"/>
  <c r="R1364" i="3"/>
  <c r="S1364" i="3" s="1"/>
  <c r="R1365" i="3"/>
  <c r="S1365" i="3" s="1"/>
  <c r="R1366" i="3"/>
  <c r="S1366" i="3" s="1"/>
  <c r="R1367" i="3"/>
  <c r="S1367" i="3" s="1"/>
  <c r="R1368" i="3"/>
  <c r="S1368" i="3" s="1"/>
  <c r="R1369" i="3"/>
  <c r="S1369" i="3" s="1"/>
  <c r="R1370" i="3"/>
  <c r="S1370" i="3" s="1"/>
  <c r="R1371" i="3"/>
  <c r="S1371" i="3" s="1"/>
  <c r="R1372" i="3"/>
  <c r="S1372" i="3" s="1"/>
  <c r="R1373" i="3"/>
  <c r="S1373" i="3" s="1"/>
  <c r="R1374" i="3"/>
  <c r="S1374" i="3" s="1"/>
  <c r="R1375" i="3"/>
  <c r="S1375" i="3" s="1"/>
  <c r="R1376" i="3"/>
  <c r="S1376" i="3" s="1"/>
  <c r="R1377" i="3"/>
  <c r="S1377" i="3" s="1"/>
  <c r="R1378" i="3"/>
  <c r="S1378" i="3" s="1"/>
  <c r="R1379" i="3"/>
  <c r="S1379" i="3" s="1"/>
  <c r="R1380" i="3"/>
  <c r="S1380" i="3" s="1"/>
  <c r="R1381" i="3"/>
  <c r="S1381" i="3" s="1"/>
  <c r="R1382" i="3"/>
  <c r="S1382" i="3" s="1"/>
  <c r="R1383" i="3"/>
  <c r="S1383" i="3" s="1"/>
  <c r="R1384" i="3"/>
  <c r="S1384" i="3" s="1"/>
  <c r="R1385" i="3"/>
  <c r="S1385" i="3" s="1"/>
  <c r="R1386" i="3"/>
  <c r="S1386" i="3" s="1"/>
  <c r="R1387" i="3"/>
  <c r="S1387" i="3" s="1"/>
  <c r="R1388" i="3"/>
  <c r="S1388" i="3" s="1"/>
  <c r="R1389" i="3"/>
  <c r="S1389" i="3" s="1"/>
  <c r="R1390" i="3"/>
  <c r="S1390" i="3" s="1"/>
  <c r="R1391" i="3"/>
  <c r="S1391" i="3" s="1"/>
  <c r="R1392" i="3"/>
  <c r="S1392" i="3" s="1"/>
  <c r="R1393" i="3"/>
  <c r="S1393" i="3" s="1"/>
  <c r="R1394" i="3"/>
  <c r="S1394" i="3" s="1"/>
  <c r="R1395" i="3"/>
  <c r="S1395" i="3" s="1"/>
  <c r="R1396" i="3"/>
  <c r="S1396" i="3" s="1"/>
  <c r="R1397" i="3"/>
  <c r="S1397" i="3" s="1"/>
  <c r="R1398" i="3"/>
  <c r="S1398" i="3" s="1"/>
  <c r="R1399" i="3"/>
  <c r="S1399" i="3" s="1"/>
  <c r="R1400" i="3"/>
  <c r="S1400" i="3" s="1"/>
  <c r="R1401" i="3"/>
  <c r="S1401" i="3" s="1"/>
  <c r="R1402" i="3"/>
  <c r="S1402" i="3" s="1"/>
  <c r="R1403" i="3"/>
  <c r="S1403" i="3" s="1"/>
  <c r="R1404" i="3"/>
  <c r="S1404" i="3" s="1"/>
  <c r="R1405" i="3"/>
  <c r="S1405" i="3" s="1"/>
  <c r="R1406" i="3"/>
  <c r="S1406" i="3" s="1"/>
  <c r="R1407" i="3"/>
  <c r="S1407" i="3" s="1"/>
  <c r="R1408" i="3"/>
  <c r="S1408" i="3" s="1"/>
  <c r="R1409" i="3"/>
  <c r="S1409" i="3" s="1"/>
  <c r="R1410" i="3"/>
  <c r="S1410" i="3" s="1"/>
  <c r="R1411" i="3"/>
  <c r="S1411" i="3" s="1"/>
  <c r="R1412" i="3"/>
  <c r="S1412" i="3" s="1"/>
  <c r="R1413" i="3"/>
  <c r="S1413" i="3" s="1"/>
  <c r="R1414" i="3"/>
  <c r="S1414" i="3" s="1"/>
  <c r="R1415" i="3"/>
  <c r="S1415" i="3" s="1"/>
  <c r="R1416" i="3"/>
  <c r="S1416" i="3" s="1"/>
  <c r="R1417" i="3"/>
  <c r="S1417" i="3" s="1"/>
  <c r="R1418" i="3"/>
  <c r="S1418" i="3" s="1"/>
  <c r="R1419" i="3"/>
  <c r="S1419" i="3" s="1"/>
  <c r="R1420" i="3"/>
  <c r="S1420" i="3" s="1"/>
  <c r="R1421" i="3"/>
  <c r="S1421" i="3" s="1"/>
  <c r="R1422" i="3"/>
  <c r="S1422" i="3" s="1"/>
  <c r="R1423" i="3"/>
  <c r="S1423" i="3" s="1"/>
  <c r="R1424" i="3"/>
  <c r="S1424" i="3" s="1"/>
  <c r="R1425" i="3"/>
  <c r="S1425" i="3" s="1"/>
  <c r="R1426" i="3"/>
  <c r="S1426" i="3" s="1"/>
  <c r="R1427" i="3"/>
  <c r="S1427" i="3" s="1"/>
  <c r="R1428" i="3"/>
  <c r="S1428" i="3" s="1"/>
  <c r="R1429" i="3"/>
  <c r="S1429" i="3" s="1"/>
  <c r="R1430" i="3"/>
  <c r="S1430" i="3" s="1"/>
  <c r="R1431" i="3"/>
  <c r="S1431" i="3" s="1"/>
  <c r="R1432" i="3"/>
  <c r="S1432" i="3" s="1"/>
  <c r="R1433" i="3"/>
  <c r="S1433" i="3" s="1"/>
  <c r="R1434" i="3"/>
  <c r="S1434" i="3" s="1"/>
  <c r="R1435" i="3"/>
  <c r="S1435" i="3" s="1"/>
  <c r="R1436" i="3"/>
  <c r="S1436" i="3" s="1"/>
  <c r="R1437" i="3"/>
  <c r="S1437" i="3" s="1"/>
  <c r="R1438" i="3"/>
  <c r="S1438" i="3" s="1"/>
  <c r="R1439" i="3"/>
  <c r="S1439" i="3" s="1"/>
  <c r="R1440" i="3"/>
  <c r="S1440" i="3" s="1"/>
  <c r="R1441" i="3"/>
  <c r="S1441" i="3" s="1"/>
  <c r="R1442" i="3"/>
  <c r="S1442" i="3" s="1"/>
  <c r="R1443" i="3"/>
  <c r="S1443" i="3" s="1"/>
  <c r="R1444" i="3"/>
  <c r="S1444" i="3" s="1"/>
  <c r="R1445" i="3"/>
  <c r="S1445" i="3" s="1"/>
  <c r="R1446" i="3"/>
  <c r="S1446" i="3" s="1"/>
  <c r="R1447" i="3"/>
  <c r="S1447" i="3" s="1"/>
  <c r="R1448" i="3"/>
  <c r="S1448" i="3" s="1"/>
  <c r="R1449" i="3"/>
  <c r="S1449" i="3" s="1"/>
  <c r="R1450" i="3"/>
  <c r="S1450" i="3" s="1"/>
  <c r="R1451" i="3"/>
  <c r="S1451" i="3" s="1"/>
  <c r="R1452" i="3"/>
  <c r="S1452" i="3" s="1"/>
  <c r="R1453" i="3"/>
  <c r="S1453" i="3" s="1"/>
  <c r="R1454" i="3"/>
  <c r="S1454" i="3" s="1"/>
  <c r="R1455" i="3"/>
  <c r="S1455" i="3" s="1"/>
  <c r="R1456" i="3"/>
  <c r="S1456" i="3" s="1"/>
  <c r="R1457" i="3"/>
  <c r="S1457" i="3" s="1"/>
  <c r="R1458" i="3"/>
  <c r="S1458" i="3" s="1"/>
  <c r="R1459" i="3"/>
  <c r="S1459" i="3" s="1"/>
  <c r="R1460" i="3"/>
  <c r="S1460" i="3" s="1"/>
  <c r="R1461" i="3"/>
  <c r="S1461" i="3" s="1"/>
  <c r="R1462" i="3"/>
  <c r="S1462" i="3" s="1"/>
  <c r="R1463" i="3"/>
  <c r="S1463" i="3" s="1"/>
  <c r="R1464" i="3"/>
  <c r="S1464" i="3" s="1"/>
  <c r="R1465" i="3"/>
  <c r="S1465" i="3" s="1"/>
  <c r="R1466" i="3"/>
  <c r="S1466" i="3" s="1"/>
  <c r="R1467" i="3"/>
  <c r="S1467" i="3" s="1"/>
  <c r="R1468" i="3"/>
  <c r="S1468" i="3" s="1"/>
  <c r="R1469" i="3"/>
  <c r="S1469" i="3" s="1"/>
  <c r="R1470" i="3"/>
  <c r="S1470" i="3" s="1"/>
  <c r="R1471" i="3"/>
  <c r="S1471" i="3" s="1"/>
  <c r="R1472" i="3"/>
  <c r="S1472" i="3" s="1"/>
  <c r="R1474" i="3"/>
  <c r="S1474" i="3" s="1"/>
  <c r="R1475" i="3"/>
  <c r="S1475" i="3" s="1"/>
  <c r="R1476" i="3"/>
  <c r="S1476" i="3" s="1"/>
  <c r="R1477" i="3"/>
  <c r="S1477" i="3" s="1"/>
  <c r="R1478" i="3"/>
  <c r="S1478" i="3" s="1"/>
  <c r="R1479" i="3"/>
  <c r="S1479" i="3" s="1"/>
  <c r="R1480" i="3"/>
  <c r="S1480" i="3" s="1"/>
  <c r="R1481" i="3"/>
  <c r="S1481" i="3" s="1"/>
  <c r="R1482" i="3"/>
  <c r="S1482" i="3" s="1"/>
  <c r="R1483" i="3"/>
  <c r="S1483" i="3" s="1"/>
  <c r="R1484" i="3"/>
  <c r="S1484" i="3" s="1"/>
  <c r="R1485" i="3"/>
  <c r="S1485" i="3" s="1"/>
  <c r="R1486" i="3"/>
  <c r="S1486" i="3" s="1"/>
  <c r="R1487" i="3"/>
  <c r="S1487" i="3" s="1"/>
  <c r="R1488" i="3"/>
  <c r="S1488" i="3" s="1"/>
  <c r="R1489" i="3"/>
  <c r="S1489" i="3" s="1"/>
  <c r="R1490" i="3"/>
  <c r="S1490" i="3" s="1"/>
  <c r="R1491" i="3"/>
  <c r="S1491" i="3" s="1"/>
  <c r="R1492" i="3"/>
  <c r="S1492" i="3" s="1"/>
  <c r="R1493" i="3"/>
  <c r="S1493" i="3" s="1"/>
  <c r="R1494" i="3"/>
  <c r="S1494" i="3" s="1"/>
  <c r="R1495" i="3"/>
  <c r="S1495" i="3" s="1"/>
  <c r="R1496" i="3"/>
  <c r="S1496" i="3" s="1"/>
  <c r="R1497" i="3"/>
  <c r="S1497" i="3" s="1"/>
  <c r="R1498" i="3"/>
  <c r="S1498" i="3" s="1"/>
  <c r="R1499" i="3"/>
  <c r="S1499" i="3" s="1"/>
  <c r="R1500" i="3"/>
  <c r="S1500" i="3" s="1"/>
  <c r="R1501" i="3"/>
  <c r="S1501" i="3" s="1"/>
  <c r="R1502" i="3"/>
  <c r="S1502" i="3" s="1"/>
  <c r="R1503" i="3"/>
  <c r="S1503" i="3" s="1"/>
  <c r="R1504" i="3"/>
  <c r="S1504" i="3" s="1"/>
  <c r="R1505" i="3"/>
  <c r="S1505" i="3" s="1"/>
  <c r="R1506" i="3"/>
  <c r="S1506" i="3" s="1"/>
  <c r="R1507" i="3"/>
  <c r="S1507" i="3" s="1"/>
  <c r="R1508" i="3"/>
  <c r="S1508" i="3" s="1"/>
  <c r="R1509" i="3"/>
  <c r="S1509" i="3" s="1"/>
  <c r="R1510" i="3"/>
  <c r="S1510" i="3" s="1"/>
  <c r="R1511" i="3"/>
  <c r="S1511" i="3" s="1"/>
  <c r="R1512" i="3"/>
  <c r="S1512" i="3" s="1"/>
  <c r="R1513" i="3"/>
  <c r="S1513" i="3" s="1"/>
  <c r="R1514" i="3"/>
  <c r="S1514" i="3" s="1"/>
  <c r="R1515" i="3"/>
  <c r="S1515" i="3" s="1"/>
  <c r="R1516" i="3"/>
  <c r="S1516" i="3" s="1"/>
  <c r="R1517" i="3"/>
  <c r="S1517" i="3" s="1"/>
  <c r="R1518" i="3"/>
  <c r="S1518" i="3" s="1"/>
  <c r="R1519" i="3"/>
  <c r="S1519" i="3" s="1"/>
  <c r="R1520" i="3"/>
  <c r="S1520" i="3" s="1"/>
  <c r="R1521" i="3"/>
  <c r="S1521" i="3" s="1"/>
  <c r="R1522" i="3"/>
  <c r="S1522" i="3" s="1"/>
  <c r="R1523" i="3"/>
  <c r="S1523" i="3" s="1"/>
  <c r="R1524" i="3"/>
  <c r="S1524" i="3" s="1"/>
  <c r="R1525" i="3"/>
  <c r="S1525" i="3" s="1"/>
  <c r="R1526" i="3"/>
  <c r="S1526" i="3" s="1"/>
  <c r="R1527" i="3"/>
  <c r="S1527" i="3" s="1"/>
  <c r="R1528" i="3"/>
  <c r="S1528" i="3" s="1"/>
  <c r="R1529" i="3"/>
  <c r="S1529" i="3" s="1"/>
  <c r="R1530" i="3"/>
  <c r="S1530" i="3" s="1"/>
  <c r="R1531" i="3"/>
  <c r="S1531" i="3" s="1"/>
  <c r="R1532" i="3"/>
  <c r="S1532" i="3" s="1"/>
  <c r="R1533" i="3"/>
  <c r="S1533" i="3" s="1"/>
  <c r="R1534" i="3"/>
  <c r="S1534" i="3" s="1"/>
  <c r="R1535" i="3"/>
  <c r="S1535" i="3" s="1"/>
  <c r="R1536" i="3"/>
  <c r="S1536" i="3" s="1"/>
  <c r="R1537" i="3"/>
  <c r="S1537" i="3" s="1"/>
  <c r="R1538" i="3"/>
  <c r="S1538" i="3" s="1"/>
  <c r="R1539" i="3"/>
  <c r="S1539" i="3" s="1"/>
  <c r="R1540" i="3"/>
  <c r="S1540" i="3" s="1"/>
  <c r="R1541" i="3"/>
  <c r="S1541" i="3" s="1"/>
  <c r="R1542" i="3"/>
  <c r="S1542" i="3" s="1"/>
  <c r="R1543" i="3"/>
  <c r="S1543" i="3" s="1"/>
  <c r="R1544" i="3"/>
  <c r="S1544" i="3" s="1"/>
  <c r="R1545" i="3"/>
  <c r="S1545" i="3" s="1"/>
  <c r="R1546" i="3"/>
  <c r="S1546" i="3" s="1"/>
  <c r="R1547" i="3"/>
  <c r="S1547" i="3" s="1"/>
  <c r="R1548" i="3"/>
  <c r="S1548" i="3" s="1"/>
  <c r="R1549" i="3"/>
  <c r="S1549" i="3" s="1"/>
  <c r="R1550" i="3"/>
  <c r="S1550" i="3" s="1"/>
  <c r="R1551" i="3"/>
  <c r="S1551" i="3" s="1"/>
  <c r="R1552" i="3"/>
  <c r="S1552" i="3" s="1"/>
  <c r="R1553" i="3"/>
  <c r="S1553" i="3" s="1"/>
  <c r="R1554" i="3"/>
  <c r="S1554" i="3" s="1"/>
  <c r="R1555" i="3"/>
  <c r="S1555" i="3" s="1"/>
  <c r="R1556" i="3"/>
  <c r="S1556" i="3" s="1"/>
  <c r="R1557" i="3"/>
  <c r="S1557" i="3" s="1"/>
  <c r="R1558" i="3"/>
  <c r="S1558" i="3" s="1"/>
  <c r="R1559" i="3"/>
  <c r="S1559" i="3" s="1"/>
  <c r="R1560" i="3"/>
  <c r="S1560" i="3" s="1"/>
  <c r="R1561" i="3"/>
  <c r="S1561" i="3" s="1"/>
  <c r="R1562" i="3"/>
  <c r="S1562" i="3" s="1"/>
  <c r="R1563" i="3"/>
  <c r="S1563" i="3" s="1"/>
  <c r="R1564" i="3"/>
  <c r="S1564" i="3" s="1"/>
  <c r="R1565" i="3"/>
  <c r="S1565" i="3" s="1"/>
  <c r="R1566" i="3"/>
  <c r="S1566" i="3" s="1"/>
  <c r="R1567" i="3"/>
  <c r="S1567" i="3" s="1"/>
  <c r="R1568" i="3"/>
  <c r="S1568" i="3" s="1"/>
  <c r="R1569" i="3"/>
  <c r="S1569" i="3" s="1"/>
  <c r="R1570" i="3"/>
  <c r="S1570" i="3" s="1"/>
  <c r="R1571" i="3"/>
  <c r="S1571" i="3" s="1"/>
  <c r="R1572" i="3"/>
  <c r="S1572" i="3" s="1"/>
  <c r="R1573" i="3"/>
  <c r="S1573" i="3" s="1"/>
  <c r="R1574" i="3"/>
  <c r="S1574" i="3" s="1"/>
  <c r="R1575" i="3"/>
  <c r="S1575" i="3" s="1"/>
  <c r="R1576" i="3"/>
  <c r="S1576" i="3" s="1"/>
  <c r="R1577" i="3"/>
  <c r="S1577" i="3" s="1"/>
  <c r="R1578" i="3"/>
  <c r="S1578" i="3" s="1"/>
  <c r="R1579" i="3"/>
  <c r="S1579" i="3" s="1"/>
  <c r="R1580" i="3"/>
  <c r="S1580" i="3" s="1"/>
  <c r="R1581" i="3"/>
  <c r="S1581" i="3" s="1"/>
  <c r="R1582" i="3"/>
  <c r="S1582" i="3" s="1"/>
  <c r="R1583" i="3"/>
  <c r="S1583" i="3" s="1"/>
  <c r="R1584" i="3"/>
  <c r="S1584" i="3" s="1"/>
  <c r="R1585" i="3"/>
  <c r="S1585" i="3" s="1"/>
  <c r="R1586" i="3"/>
  <c r="S1586" i="3" s="1"/>
  <c r="R1587" i="3"/>
  <c r="S1587" i="3" s="1"/>
  <c r="R1588" i="3"/>
  <c r="S1588" i="3" s="1"/>
  <c r="R1589" i="3"/>
  <c r="S1589" i="3" s="1"/>
  <c r="R1590" i="3"/>
  <c r="S1590" i="3" s="1"/>
  <c r="R1591" i="3"/>
  <c r="S1591" i="3" s="1"/>
  <c r="R1592" i="3"/>
  <c r="S1592" i="3" s="1"/>
  <c r="R1593" i="3"/>
  <c r="S1593" i="3" s="1"/>
  <c r="R1594" i="3"/>
  <c r="S1594" i="3" s="1"/>
  <c r="R1595" i="3"/>
  <c r="S1595" i="3" s="1"/>
  <c r="R1596" i="3"/>
  <c r="S1596" i="3" s="1"/>
  <c r="R1597" i="3"/>
  <c r="S1597" i="3" s="1"/>
  <c r="R1598" i="3"/>
  <c r="S1598" i="3" s="1"/>
  <c r="R1599" i="3"/>
  <c r="S1599" i="3" s="1"/>
  <c r="R1600" i="3"/>
  <c r="S1600" i="3" s="1"/>
  <c r="R1601" i="3"/>
  <c r="S1601" i="3" s="1"/>
  <c r="R1602" i="3"/>
  <c r="S1602" i="3" s="1"/>
  <c r="R1603" i="3"/>
  <c r="S1603" i="3" s="1"/>
  <c r="R1604" i="3"/>
  <c r="S1604" i="3" s="1"/>
  <c r="R1605" i="3"/>
  <c r="S1605" i="3" s="1"/>
  <c r="R1606" i="3"/>
  <c r="S1606" i="3" s="1"/>
  <c r="R1607" i="3"/>
  <c r="S1607" i="3" s="1"/>
  <c r="R1608" i="3"/>
  <c r="S1608" i="3" s="1"/>
  <c r="R1609" i="3"/>
  <c r="S1609" i="3" s="1"/>
  <c r="R1610" i="3"/>
  <c r="S1610" i="3" s="1"/>
  <c r="R1611" i="3"/>
  <c r="S1611" i="3" s="1"/>
  <c r="R1612" i="3"/>
  <c r="S1612" i="3" s="1"/>
  <c r="R1613" i="3"/>
  <c r="S1613" i="3" s="1"/>
  <c r="R1614" i="3"/>
  <c r="S1614" i="3" s="1"/>
  <c r="R1615" i="3"/>
  <c r="S1615" i="3" s="1"/>
  <c r="R1616" i="3"/>
  <c r="S1616" i="3" s="1"/>
  <c r="R1617" i="3"/>
  <c r="S1617" i="3" s="1"/>
  <c r="R1618" i="3"/>
  <c r="S1618" i="3" s="1"/>
  <c r="R1619" i="3"/>
  <c r="S1619" i="3" s="1"/>
  <c r="R1620" i="3"/>
  <c r="S1620" i="3" s="1"/>
  <c r="R1621" i="3"/>
  <c r="S1621" i="3" s="1"/>
  <c r="R1622" i="3"/>
  <c r="S1622" i="3" s="1"/>
  <c r="R1623" i="3"/>
  <c r="S1623" i="3" s="1"/>
  <c r="R1624" i="3"/>
  <c r="S1624" i="3" s="1"/>
  <c r="R1625" i="3"/>
  <c r="S1625" i="3" s="1"/>
  <c r="R1626" i="3"/>
  <c r="S1626" i="3" s="1"/>
  <c r="R1627" i="3"/>
  <c r="S1627" i="3" s="1"/>
  <c r="R1628" i="3"/>
  <c r="S1628" i="3" s="1"/>
  <c r="R1629" i="3"/>
  <c r="S1629" i="3" s="1"/>
  <c r="R1630" i="3"/>
  <c r="S1630" i="3" s="1"/>
  <c r="R1631" i="3"/>
  <c r="S1631" i="3" s="1"/>
  <c r="R1632" i="3"/>
  <c r="S1632" i="3" s="1"/>
  <c r="R1633" i="3"/>
  <c r="S1633" i="3" s="1"/>
  <c r="R1634" i="3"/>
  <c r="S1634" i="3" s="1"/>
  <c r="R1635" i="3"/>
  <c r="S1635" i="3" s="1"/>
  <c r="R1636" i="3"/>
  <c r="S1636" i="3" s="1"/>
  <c r="R1637" i="3"/>
  <c r="S1637" i="3" s="1"/>
  <c r="R1638" i="3"/>
  <c r="S1638" i="3" s="1"/>
  <c r="R1639" i="3"/>
  <c r="S1639" i="3" s="1"/>
  <c r="R1640" i="3"/>
  <c r="S1640" i="3" s="1"/>
  <c r="R1641" i="3"/>
  <c r="S1641" i="3" s="1"/>
  <c r="R1642" i="3"/>
  <c r="S1642" i="3" s="1"/>
  <c r="R1643" i="3"/>
  <c r="S1643" i="3" s="1"/>
  <c r="R1644" i="3"/>
  <c r="S1644" i="3" s="1"/>
  <c r="R1645" i="3"/>
  <c r="S1645" i="3" s="1"/>
  <c r="R1646" i="3"/>
  <c r="S1646" i="3" s="1"/>
  <c r="R1647" i="3"/>
  <c r="S1647" i="3" s="1"/>
  <c r="R1648" i="3"/>
  <c r="S1648" i="3" s="1"/>
  <c r="R1649" i="3"/>
  <c r="S1649" i="3" s="1"/>
  <c r="R1650" i="3"/>
  <c r="S1650" i="3" s="1"/>
  <c r="R1651" i="3"/>
  <c r="S1651" i="3" s="1"/>
  <c r="R1652" i="3"/>
  <c r="S1652" i="3" s="1"/>
  <c r="R1653" i="3"/>
  <c r="S1653" i="3" s="1"/>
  <c r="R1654" i="3"/>
  <c r="S1654" i="3" s="1"/>
  <c r="R1655" i="3"/>
  <c r="S1655" i="3" s="1"/>
  <c r="R1656" i="3"/>
  <c r="S1656" i="3" s="1"/>
  <c r="R1657" i="3"/>
  <c r="S1657" i="3" s="1"/>
  <c r="R1658" i="3"/>
  <c r="S1658" i="3" s="1"/>
  <c r="R1659" i="3"/>
  <c r="S1659" i="3" s="1"/>
  <c r="R1660" i="3"/>
  <c r="S1660" i="3" s="1"/>
  <c r="R1661" i="3"/>
  <c r="S1661" i="3" s="1"/>
  <c r="R1662" i="3"/>
  <c r="S1662" i="3" s="1"/>
  <c r="R1663" i="3"/>
  <c r="S1663" i="3" s="1"/>
  <c r="R1664" i="3"/>
  <c r="S1664" i="3" s="1"/>
  <c r="R1665" i="3"/>
  <c r="S1665" i="3" s="1"/>
  <c r="R1666" i="3"/>
  <c r="S1666" i="3" s="1"/>
  <c r="R1667" i="3"/>
  <c r="S1667" i="3" s="1"/>
  <c r="R1668" i="3"/>
  <c r="S1668" i="3" s="1"/>
  <c r="R1669" i="3"/>
  <c r="S1669" i="3" s="1"/>
  <c r="R1670" i="3"/>
  <c r="S1670" i="3" s="1"/>
  <c r="R1671" i="3"/>
  <c r="S1671" i="3" s="1"/>
  <c r="R1672" i="3"/>
  <c r="S1672" i="3" s="1"/>
  <c r="R1673" i="3"/>
  <c r="S1673" i="3" s="1"/>
  <c r="R1674" i="3"/>
  <c r="S1674" i="3" s="1"/>
  <c r="R1675" i="3"/>
  <c r="S1675" i="3" s="1"/>
  <c r="R1676" i="3"/>
  <c r="S1676" i="3" s="1"/>
  <c r="R1677" i="3"/>
  <c r="S1677" i="3" s="1"/>
  <c r="R1678" i="3"/>
  <c r="S1678" i="3" s="1"/>
  <c r="R1679" i="3"/>
  <c r="S1679" i="3" s="1"/>
  <c r="R1680" i="3"/>
  <c r="S1680" i="3" s="1"/>
  <c r="R1681" i="3"/>
  <c r="S1681" i="3" s="1"/>
  <c r="R1682" i="3"/>
  <c r="S1682" i="3" s="1"/>
  <c r="R1683" i="3"/>
  <c r="S1683" i="3" s="1"/>
  <c r="R1684" i="3"/>
  <c r="S1684" i="3" s="1"/>
  <c r="R1685" i="3"/>
  <c r="S1685" i="3" s="1"/>
  <c r="R1686" i="3"/>
  <c r="S1686" i="3" s="1"/>
  <c r="R1687" i="3"/>
  <c r="S1687" i="3" s="1"/>
  <c r="R1688" i="3"/>
  <c r="S1688" i="3" s="1"/>
  <c r="R1689" i="3"/>
  <c r="S1689" i="3" s="1"/>
  <c r="R1690" i="3"/>
  <c r="S1690" i="3" s="1"/>
  <c r="R1691" i="3"/>
  <c r="S1691" i="3" s="1"/>
  <c r="R1692" i="3"/>
  <c r="S1692" i="3" s="1"/>
  <c r="R1693" i="3"/>
  <c r="S1693" i="3" s="1"/>
  <c r="R1694" i="3"/>
  <c r="S1694" i="3" s="1"/>
  <c r="R1695" i="3"/>
  <c r="S1695" i="3" s="1"/>
  <c r="R1696" i="3"/>
  <c r="S1696" i="3" s="1"/>
  <c r="R1697" i="3"/>
  <c r="S1697" i="3" s="1"/>
  <c r="R1698" i="3"/>
  <c r="S1698" i="3" s="1"/>
  <c r="R1699" i="3"/>
  <c r="S1699" i="3" s="1"/>
  <c r="R1700" i="3"/>
  <c r="S1700" i="3" s="1"/>
  <c r="R1701" i="3"/>
  <c r="S1701" i="3" s="1"/>
  <c r="R1702" i="3"/>
  <c r="S1702" i="3" s="1"/>
  <c r="R1703" i="3"/>
  <c r="S1703" i="3" s="1"/>
  <c r="R1704" i="3"/>
  <c r="S1704" i="3" s="1"/>
  <c r="R1705" i="3"/>
  <c r="S1705" i="3" s="1"/>
  <c r="R1706" i="3"/>
  <c r="S1706" i="3" s="1"/>
  <c r="R1707" i="3"/>
  <c r="S1707" i="3" s="1"/>
  <c r="R1708" i="3"/>
  <c r="S1708" i="3" s="1"/>
  <c r="R1709" i="3"/>
  <c r="S1709" i="3" s="1"/>
  <c r="R1710" i="3"/>
  <c r="S1710" i="3" s="1"/>
  <c r="R1711" i="3"/>
  <c r="S1711" i="3" s="1"/>
  <c r="R1712" i="3"/>
  <c r="S1712" i="3" s="1"/>
  <c r="R1713" i="3"/>
  <c r="S1713" i="3" s="1"/>
  <c r="R1714" i="3"/>
  <c r="S1714" i="3" s="1"/>
  <c r="R1715" i="3"/>
  <c r="S1715" i="3" s="1"/>
  <c r="R1717" i="3"/>
  <c r="S1717" i="3" s="1"/>
  <c r="R1718" i="3"/>
  <c r="S1718" i="3" s="1"/>
  <c r="R1719" i="3"/>
  <c r="S1719" i="3" s="1"/>
  <c r="R1720" i="3"/>
  <c r="S1720" i="3" s="1"/>
  <c r="R1721" i="3"/>
  <c r="S1721" i="3" s="1"/>
  <c r="R1722" i="3"/>
  <c r="S1722" i="3" s="1"/>
  <c r="R1723" i="3"/>
  <c r="S1723" i="3" s="1"/>
  <c r="R1724" i="3"/>
  <c r="S1724" i="3" s="1"/>
  <c r="R1725" i="3"/>
  <c r="S1725" i="3" s="1"/>
  <c r="R1726" i="3"/>
  <c r="S1726" i="3" s="1"/>
  <c r="R1727" i="3"/>
  <c r="S1727" i="3" s="1"/>
  <c r="R1728" i="3"/>
  <c r="S1728" i="3" s="1"/>
  <c r="R1729" i="3"/>
  <c r="S1729" i="3" s="1"/>
  <c r="R1730" i="3"/>
  <c r="S1730" i="3" s="1"/>
  <c r="R1731" i="3"/>
  <c r="S1731" i="3" s="1"/>
  <c r="R1732" i="3"/>
  <c r="S1732" i="3" s="1"/>
  <c r="R1733" i="3"/>
  <c r="S1733" i="3" s="1"/>
  <c r="R1734" i="3"/>
  <c r="S1734" i="3" s="1"/>
  <c r="R1735" i="3"/>
  <c r="S1735" i="3" s="1"/>
  <c r="R1736" i="3"/>
  <c r="S1736" i="3" s="1"/>
  <c r="R1737" i="3"/>
  <c r="S1737" i="3" s="1"/>
  <c r="R1738" i="3"/>
  <c r="S1738" i="3" s="1"/>
  <c r="R1739" i="3"/>
  <c r="S1739" i="3" s="1"/>
  <c r="R1740" i="3"/>
  <c r="S1740" i="3" s="1"/>
  <c r="R1741" i="3"/>
  <c r="S1741" i="3" s="1"/>
  <c r="R1742" i="3"/>
  <c r="S1742" i="3" s="1"/>
  <c r="R1743" i="3"/>
  <c r="S1743" i="3" s="1"/>
  <c r="R1744" i="3"/>
  <c r="S1744" i="3" s="1"/>
  <c r="R1745" i="3"/>
  <c r="S1745" i="3" s="1"/>
  <c r="R1746" i="3"/>
  <c r="S1746" i="3" s="1"/>
  <c r="R1747" i="3"/>
  <c r="S1747" i="3" s="1"/>
  <c r="R1748" i="3"/>
  <c r="S1748" i="3" s="1"/>
  <c r="R1749" i="3"/>
  <c r="S1749" i="3" s="1"/>
  <c r="R1750" i="3"/>
  <c r="S1750" i="3" s="1"/>
  <c r="R1751" i="3"/>
  <c r="S1751" i="3" s="1"/>
  <c r="R1752" i="3"/>
  <c r="S1752" i="3" s="1"/>
  <c r="R1753" i="3"/>
  <c r="S1753" i="3" s="1"/>
  <c r="R1754" i="3"/>
  <c r="S1754" i="3" s="1"/>
  <c r="R1755" i="3"/>
  <c r="S1755" i="3" s="1"/>
  <c r="R1756" i="3"/>
  <c r="S1756" i="3" s="1"/>
  <c r="R1757" i="3"/>
  <c r="S1757" i="3" s="1"/>
  <c r="R1758" i="3"/>
  <c r="S1758" i="3" s="1"/>
  <c r="R1759" i="3"/>
  <c r="S1759" i="3" s="1"/>
  <c r="R1760" i="3"/>
  <c r="S1760" i="3" s="1"/>
  <c r="R1761" i="3"/>
  <c r="S1761" i="3" s="1"/>
  <c r="R1762" i="3"/>
  <c r="S1762" i="3" s="1"/>
  <c r="R1763" i="3"/>
  <c r="S1763" i="3" s="1"/>
  <c r="R1764" i="3"/>
  <c r="S1764" i="3" s="1"/>
  <c r="R1765" i="3"/>
  <c r="S1765" i="3" s="1"/>
  <c r="R1766" i="3"/>
  <c r="S1766" i="3" s="1"/>
  <c r="R1767" i="3"/>
  <c r="S1767" i="3" s="1"/>
  <c r="R1768" i="3"/>
  <c r="S1768" i="3" s="1"/>
  <c r="R1769" i="3"/>
  <c r="S1769" i="3" s="1"/>
  <c r="R1770" i="3"/>
  <c r="S1770" i="3" s="1"/>
  <c r="R1771" i="3"/>
  <c r="S1771" i="3" s="1"/>
  <c r="R1772" i="3"/>
  <c r="S1772" i="3" s="1"/>
  <c r="R1773" i="3"/>
  <c r="S1773" i="3" s="1"/>
  <c r="R1774" i="3"/>
  <c r="S1774" i="3" s="1"/>
  <c r="R1775" i="3"/>
  <c r="S1775" i="3" s="1"/>
  <c r="R1776" i="3"/>
  <c r="S1776" i="3" s="1"/>
  <c r="R1777" i="3"/>
  <c r="S1777" i="3" s="1"/>
  <c r="R1778" i="3"/>
  <c r="S1778" i="3" s="1"/>
  <c r="R1779" i="3"/>
  <c r="S1779" i="3" s="1"/>
  <c r="R1780" i="3"/>
  <c r="S1780" i="3" s="1"/>
  <c r="R1781" i="3"/>
  <c r="S1781" i="3" s="1"/>
  <c r="R1782" i="3"/>
  <c r="S1782" i="3" s="1"/>
  <c r="R1783" i="3"/>
  <c r="S1783" i="3" s="1"/>
  <c r="R1784" i="3"/>
  <c r="S1784" i="3" s="1"/>
  <c r="R1785" i="3"/>
  <c r="S1785" i="3" s="1"/>
  <c r="R1786" i="3"/>
  <c r="S1786" i="3" s="1"/>
  <c r="R1787" i="3"/>
  <c r="S1787" i="3" s="1"/>
  <c r="R1788" i="3"/>
  <c r="S1788" i="3" s="1"/>
  <c r="R1789" i="3"/>
  <c r="S1789" i="3" s="1"/>
  <c r="R1790" i="3"/>
  <c r="S1790" i="3" s="1"/>
  <c r="R1791" i="3"/>
  <c r="S1791" i="3" s="1"/>
  <c r="R1792" i="3"/>
  <c r="S1792" i="3" s="1"/>
  <c r="R1793" i="3"/>
  <c r="S1793" i="3" s="1"/>
  <c r="R1794" i="3"/>
  <c r="S1794" i="3" s="1"/>
  <c r="R1795" i="3"/>
  <c r="S1795" i="3" s="1"/>
  <c r="R1796" i="3"/>
  <c r="S1796" i="3" s="1"/>
  <c r="R1797" i="3"/>
  <c r="S1797" i="3" s="1"/>
  <c r="R1798" i="3"/>
  <c r="S1798" i="3" s="1"/>
  <c r="R1799" i="3"/>
  <c r="S1799" i="3" s="1"/>
  <c r="R1800" i="3"/>
  <c r="S1800" i="3" s="1"/>
  <c r="R1801" i="3"/>
  <c r="S1801" i="3" s="1"/>
  <c r="R1802" i="3"/>
  <c r="S1802" i="3" s="1"/>
  <c r="R1803" i="3"/>
  <c r="S1803" i="3" s="1"/>
  <c r="R1804" i="3"/>
  <c r="S1804" i="3" s="1"/>
  <c r="R1805" i="3"/>
  <c r="S1805" i="3" s="1"/>
  <c r="R1806" i="3"/>
  <c r="S1806" i="3" s="1"/>
  <c r="R1807" i="3"/>
  <c r="S1807" i="3" s="1"/>
  <c r="R1808" i="3"/>
  <c r="S1808" i="3" s="1"/>
  <c r="R1809" i="3"/>
  <c r="S1809" i="3" s="1"/>
  <c r="R1810" i="3"/>
  <c r="S1810" i="3" s="1"/>
  <c r="R1811" i="3"/>
  <c r="S1811" i="3" s="1"/>
  <c r="R1812" i="3"/>
  <c r="S1812" i="3" s="1"/>
  <c r="R1813" i="3"/>
  <c r="S1813" i="3" s="1"/>
  <c r="R1814" i="3"/>
  <c r="S1814" i="3" s="1"/>
  <c r="R1815" i="3"/>
  <c r="S1815" i="3" s="1"/>
  <c r="R1816" i="3"/>
  <c r="S1816" i="3" s="1"/>
  <c r="R1817" i="3"/>
  <c r="S1817" i="3" s="1"/>
  <c r="R1818" i="3"/>
  <c r="S1818" i="3" s="1"/>
  <c r="R1819" i="3"/>
  <c r="S1819" i="3" s="1"/>
  <c r="R1820" i="3"/>
  <c r="S1820" i="3" s="1"/>
  <c r="R1821" i="3"/>
  <c r="S1821" i="3" s="1"/>
  <c r="R1822" i="3"/>
  <c r="S1822" i="3" s="1"/>
  <c r="R1823" i="3"/>
  <c r="S1823" i="3" s="1"/>
  <c r="R1824" i="3"/>
  <c r="S1824" i="3" s="1"/>
  <c r="R1825" i="3"/>
  <c r="S1825" i="3" s="1"/>
  <c r="R1826" i="3"/>
  <c r="S1826" i="3" s="1"/>
  <c r="R1827" i="3"/>
  <c r="S1827" i="3" s="1"/>
  <c r="R1828" i="3"/>
  <c r="S1828" i="3" s="1"/>
  <c r="R1829" i="3"/>
  <c r="S1829" i="3" s="1"/>
  <c r="R1830" i="3"/>
  <c r="S1830" i="3" s="1"/>
  <c r="R1831" i="3"/>
  <c r="S1831" i="3" s="1"/>
  <c r="R1832" i="3"/>
  <c r="S1832" i="3" s="1"/>
  <c r="R1833" i="3"/>
  <c r="S1833" i="3" s="1"/>
  <c r="R1834" i="3"/>
  <c r="S1834" i="3" s="1"/>
  <c r="R1835" i="3"/>
  <c r="S1835" i="3" s="1"/>
  <c r="R1836" i="3"/>
  <c r="S1836" i="3" s="1"/>
  <c r="R1837" i="3"/>
  <c r="S1837" i="3" s="1"/>
  <c r="R1838" i="3"/>
  <c r="S1838" i="3" s="1"/>
  <c r="R1839" i="3"/>
  <c r="S1839" i="3" s="1"/>
  <c r="R1840" i="3"/>
  <c r="S1840" i="3" s="1"/>
  <c r="R1841" i="3"/>
  <c r="S1841" i="3" s="1"/>
  <c r="R1842" i="3"/>
  <c r="S1842" i="3" s="1"/>
  <c r="R1843" i="3"/>
  <c r="S1843" i="3" s="1"/>
  <c r="R1844" i="3"/>
  <c r="S1844" i="3" s="1"/>
  <c r="R1845" i="3"/>
  <c r="S1845" i="3" s="1"/>
  <c r="R1846" i="3"/>
  <c r="S1846" i="3" s="1"/>
  <c r="R1847" i="3"/>
  <c r="S1847" i="3" s="1"/>
  <c r="R1848" i="3"/>
  <c r="S1848" i="3" s="1"/>
  <c r="R1849" i="3"/>
  <c r="S1849" i="3" s="1"/>
  <c r="R1850" i="3"/>
  <c r="S1850" i="3" s="1"/>
  <c r="R1851" i="3"/>
  <c r="S1851" i="3" s="1"/>
  <c r="R1852" i="3"/>
  <c r="S1852" i="3" s="1"/>
  <c r="R1853" i="3"/>
  <c r="S1853" i="3" s="1"/>
  <c r="R1854" i="3"/>
  <c r="S1854" i="3" s="1"/>
  <c r="R1855" i="3"/>
  <c r="S1855" i="3" s="1"/>
  <c r="R1856" i="3"/>
  <c r="S1856" i="3" s="1"/>
  <c r="R1857" i="3"/>
  <c r="S1857" i="3" s="1"/>
  <c r="R1858" i="3"/>
  <c r="S1858" i="3" s="1"/>
  <c r="R1859" i="3"/>
  <c r="S1859" i="3" s="1"/>
  <c r="R1860" i="3"/>
  <c r="S1860" i="3" s="1"/>
  <c r="R1861" i="3"/>
  <c r="S1861" i="3" s="1"/>
  <c r="R1862" i="3"/>
  <c r="S1862" i="3" s="1"/>
  <c r="R1863" i="3"/>
  <c r="S1863" i="3" s="1"/>
  <c r="R1864" i="3"/>
  <c r="S1864" i="3" s="1"/>
  <c r="R1865" i="3"/>
  <c r="S1865" i="3" s="1"/>
  <c r="R1866" i="3"/>
  <c r="S1866" i="3" s="1"/>
  <c r="R1867" i="3"/>
  <c r="S1867" i="3" s="1"/>
  <c r="R1868" i="3"/>
  <c r="S1868" i="3" s="1"/>
  <c r="R1869" i="3"/>
  <c r="S1869" i="3" s="1"/>
  <c r="R1870" i="3"/>
  <c r="S1870" i="3" s="1"/>
  <c r="R1871" i="3"/>
  <c r="S1871" i="3" s="1"/>
  <c r="R1872" i="3"/>
  <c r="S1872" i="3" s="1"/>
  <c r="R1873" i="3"/>
  <c r="S1873" i="3" s="1"/>
  <c r="R1874" i="3"/>
  <c r="S1874" i="3" s="1"/>
  <c r="R1875" i="3"/>
  <c r="S1875" i="3" s="1"/>
  <c r="R1876" i="3"/>
  <c r="S1876" i="3" s="1"/>
  <c r="R1877" i="3"/>
  <c r="S1877" i="3" s="1"/>
  <c r="R1878" i="3"/>
  <c r="S1878" i="3" s="1"/>
  <c r="R1879" i="3"/>
  <c r="S1879" i="3" s="1"/>
  <c r="R1880" i="3"/>
  <c r="S1880" i="3" s="1"/>
  <c r="R1881" i="3"/>
  <c r="S1881" i="3" s="1"/>
  <c r="R1882" i="3"/>
  <c r="S1882" i="3" s="1"/>
  <c r="R1883" i="3"/>
  <c r="S1883" i="3" s="1"/>
  <c r="R1884" i="3"/>
  <c r="S1884" i="3" s="1"/>
  <c r="R1885" i="3"/>
  <c r="S1885" i="3" s="1"/>
  <c r="R1886" i="3"/>
  <c r="S1886" i="3" s="1"/>
  <c r="R1887" i="3"/>
  <c r="S1887" i="3" s="1"/>
  <c r="R1888" i="3"/>
  <c r="S1888" i="3" s="1"/>
  <c r="R1889" i="3"/>
  <c r="S1889" i="3" s="1"/>
  <c r="R1890" i="3"/>
  <c r="S1890" i="3" s="1"/>
  <c r="R1891" i="3"/>
  <c r="S1891" i="3" s="1"/>
  <c r="R1892" i="3"/>
  <c r="S1892" i="3" s="1"/>
  <c r="R1893" i="3"/>
  <c r="S1893" i="3" s="1"/>
  <c r="R1894" i="3"/>
  <c r="S1894" i="3" s="1"/>
  <c r="R1895" i="3"/>
  <c r="S1895" i="3" s="1"/>
  <c r="R1896" i="3"/>
  <c r="S1896" i="3" s="1"/>
  <c r="R1897" i="3"/>
  <c r="S1897" i="3" s="1"/>
  <c r="R1898" i="3"/>
  <c r="S1898" i="3" s="1"/>
  <c r="R1899" i="3"/>
  <c r="S1899" i="3" s="1"/>
  <c r="R1900" i="3"/>
  <c r="S1900" i="3" s="1"/>
  <c r="R1901" i="3"/>
  <c r="S1901" i="3" s="1"/>
  <c r="R1902" i="3"/>
  <c r="S1902" i="3" s="1"/>
  <c r="R1903" i="3"/>
  <c r="S1903" i="3" s="1"/>
  <c r="R1904" i="3"/>
  <c r="S1904" i="3" s="1"/>
  <c r="R1905" i="3"/>
  <c r="S1905" i="3" s="1"/>
  <c r="R1906" i="3"/>
  <c r="S1906" i="3" s="1"/>
  <c r="R1907" i="3"/>
  <c r="S1907" i="3" s="1"/>
  <c r="R1908" i="3"/>
  <c r="S1908" i="3" s="1"/>
  <c r="R1909" i="3"/>
  <c r="S1909" i="3" s="1"/>
  <c r="R1910" i="3"/>
  <c r="S1910" i="3" s="1"/>
  <c r="R1911" i="3"/>
  <c r="S1911" i="3" s="1"/>
  <c r="R1912" i="3"/>
  <c r="S1912" i="3" s="1"/>
  <c r="R1913" i="3"/>
  <c r="S1913" i="3" s="1"/>
  <c r="R1914" i="3"/>
  <c r="S1914" i="3" s="1"/>
  <c r="R1915" i="3"/>
  <c r="S1915" i="3" s="1"/>
  <c r="R1916" i="3"/>
  <c r="S1916" i="3" s="1"/>
  <c r="R1917" i="3"/>
  <c r="S1917" i="3" s="1"/>
  <c r="R1918" i="3"/>
  <c r="S1918" i="3" s="1"/>
  <c r="R1919" i="3"/>
  <c r="S1919" i="3" s="1"/>
  <c r="R1920" i="3"/>
  <c r="S1920" i="3" s="1"/>
  <c r="R1921" i="3"/>
  <c r="S1921" i="3" s="1"/>
  <c r="R1922" i="3"/>
  <c r="S1922" i="3" s="1"/>
  <c r="R1923" i="3"/>
  <c r="S1923" i="3" s="1"/>
  <c r="R1924" i="3"/>
  <c r="S1924" i="3" s="1"/>
  <c r="R1925" i="3"/>
  <c r="S1925" i="3" s="1"/>
  <c r="R1926" i="3"/>
  <c r="S1926" i="3" s="1"/>
  <c r="R1927" i="3"/>
  <c r="S1927" i="3" s="1"/>
  <c r="R1928" i="3"/>
  <c r="S1928" i="3" s="1"/>
  <c r="R1929" i="3"/>
  <c r="S1929" i="3" s="1"/>
  <c r="R1930" i="3"/>
  <c r="S1930" i="3" s="1"/>
  <c r="R1931" i="3"/>
  <c r="S1931" i="3" s="1"/>
  <c r="R1932" i="3"/>
  <c r="S1932" i="3" s="1"/>
  <c r="R1933" i="3"/>
  <c r="S1933" i="3" s="1"/>
  <c r="R1934" i="3"/>
  <c r="S1934" i="3" s="1"/>
  <c r="R1935" i="3"/>
  <c r="S1935" i="3" s="1"/>
  <c r="R1936" i="3"/>
  <c r="S1936" i="3" s="1"/>
  <c r="R1937" i="3"/>
  <c r="S1937" i="3" s="1"/>
  <c r="R1938" i="3"/>
  <c r="S1938" i="3" s="1"/>
  <c r="R1939" i="3"/>
  <c r="S1939" i="3" s="1"/>
  <c r="R1940" i="3"/>
  <c r="S1940" i="3" s="1"/>
  <c r="R1941" i="3"/>
  <c r="S1941" i="3" s="1"/>
  <c r="R1942" i="3"/>
  <c r="S1942" i="3" s="1"/>
  <c r="R1943" i="3"/>
  <c r="S1943" i="3" s="1"/>
  <c r="R1944" i="3"/>
  <c r="S1944" i="3" s="1"/>
  <c r="R1945" i="3"/>
  <c r="S1945" i="3" s="1"/>
  <c r="R1946" i="3"/>
  <c r="S1946" i="3" s="1"/>
  <c r="R1947" i="3"/>
  <c r="S1947" i="3" s="1"/>
  <c r="R1948" i="3"/>
  <c r="S1948" i="3" s="1"/>
  <c r="R1949" i="3"/>
  <c r="S1949" i="3" s="1"/>
  <c r="R1950" i="3"/>
  <c r="S1950" i="3" s="1"/>
  <c r="R1951" i="3"/>
  <c r="S1951" i="3" s="1"/>
  <c r="R1952" i="3"/>
  <c r="S1952" i="3" s="1"/>
  <c r="R1953" i="3"/>
  <c r="S1953" i="3" s="1"/>
  <c r="R1954" i="3"/>
  <c r="S1954" i="3" s="1"/>
  <c r="R1955" i="3"/>
  <c r="S1955" i="3" s="1"/>
  <c r="R1957" i="3"/>
  <c r="S1957" i="3" s="1"/>
  <c r="R1958" i="3"/>
  <c r="S1958" i="3" s="1"/>
  <c r="R1959" i="3"/>
  <c r="S1959" i="3" s="1"/>
  <c r="R1960" i="3"/>
  <c r="S1960" i="3" s="1"/>
  <c r="R1961" i="3"/>
  <c r="S1961" i="3" s="1"/>
  <c r="R1962" i="3"/>
  <c r="S1962" i="3" s="1"/>
  <c r="R1963" i="3"/>
  <c r="S1963" i="3" s="1"/>
  <c r="R1964" i="3"/>
  <c r="S1964" i="3" s="1"/>
  <c r="R1965" i="3"/>
  <c r="S1965" i="3" s="1"/>
  <c r="R1966" i="3"/>
  <c r="S1966" i="3" s="1"/>
  <c r="R1967" i="3"/>
  <c r="S1967" i="3" s="1"/>
  <c r="R1968" i="3"/>
  <c r="S1968" i="3" s="1"/>
  <c r="R1969" i="3"/>
  <c r="S1969" i="3" s="1"/>
  <c r="R1970" i="3"/>
  <c r="S1970" i="3" s="1"/>
  <c r="R1971" i="3"/>
  <c r="S1971" i="3" s="1"/>
  <c r="R1972" i="3"/>
  <c r="S1972" i="3" s="1"/>
  <c r="R1973" i="3"/>
  <c r="S1973" i="3" s="1"/>
  <c r="R1974" i="3"/>
  <c r="S1974" i="3" s="1"/>
  <c r="R1975" i="3"/>
  <c r="S1975" i="3" s="1"/>
  <c r="R1976" i="3"/>
  <c r="S1976" i="3" s="1"/>
  <c r="R1977" i="3"/>
  <c r="S1977" i="3" s="1"/>
  <c r="R1978" i="3"/>
  <c r="S1978" i="3" s="1"/>
  <c r="R1979" i="3"/>
  <c r="S1979" i="3" s="1"/>
  <c r="R1980" i="3"/>
  <c r="S1980" i="3" s="1"/>
  <c r="R1981" i="3"/>
  <c r="S1981" i="3" s="1"/>
  <c r="R1982" i="3"/>
  <c r="S1982" i="3" s="1"/>
  <c r="R1983" i="3"/>
  <c r="S1983" i="3" s="1"/>
  <c r="R1984" i="3"/>
  <c r="S1984" i="3" s="1"/>
  <c r="R1985" i="3"/>
  <c r="S1985" i="3" s="1"/>
  <c r="R1986" i="3"/>
  <c r="S1986" i="3" s="1"/>
  <c r="R1987" i="3"/>
  <c r="S1987" i="3" s="1"/>
  <c r="R1988" i="3"/>
  <c r="S1988" i="3" s="1"/>
  <c r="R1989" i="3"/>
  <c r="S1989" i="3" s="1"/>
  <c r="R1990" i="3"/>
  <c r="S1990" i="3" s="1"/>
  <c r="R1991" i="3"/>
  <c r="S1991" i="3" s="1"/>
  <c r="R1992" i="3"/>
  <c r="S1992" i="3" s="1"/>
  <c r="R1993" i="3"/>
  <c r="S1993" i="3" s="1"/>
  <c r="R1994" i="3"/>
  <c r="S1994" i="3" s="1"/>
  <c r="R1995" i="3"/>
  <c r="S1995" i="3" s="1"/>
  <c r="R1996" i="3"/>
  <c r="S1996" i="3" s="1"/>
  <c r="R1997" i="3"/>
  <c r="S1997" i="3" s="1"/>
  <c r="R1998" i="3"/>
  <c r="S1998" i="3" s="1"/>
  <c r="R1999" i="3"/>
  <c r="S1999" i="3" s="1"/>
  <c r="R2000" i="3"/>
  <c r="S2000" i="3" s="1"/>
  <c r="R2001" i="3"/>
  <c r="S2001" i="3" s="1"/>
  <c r="R2002" i="3"/>
  <c r="S2002" i="3" s="1"/>
  <c r="R2003" i="3"/>
  <c r="S2003" i="3" s="1"/>
  <c r="R2004" i="3"/>
  <c r="S2004" i="3" s="1"/>
  <c r="R2005" i="3"/>
  <c r="S2005" i="3" s="1"/>
  <c r="R2006" i="3"/>
  <c r="S2006" i="3" s="1"/>
  <c r="R2007" i="3"/>
  <c r="S2007" i="3" s="1"/>
  <c r="R2008" i="3"/>
  <c r="S2008" i="3" s="1"/>
  <c r="R2009" i="3"/>
  <c r="S2009" i="3" s="1"/>
  <c r="R2010" i="3"/>
  <c r="S2010" i="3" s="1"/>
  <c r="R2011" i="3"/>
  <c r="S2011" i="3" s="1"/>
  <c r="R2012" i="3"/>
  <c r="S2012" i="3" s="1"/>
  <c r="R2013" i="3"/>
  <c r="S2013" i="3" s="1"/>
  <c r="R2014" i="3"/>
  <c r="S2014" i="3" s="1"/>
  <c r="R2015" i="3"/>
  <c r="S2015" i="3" s="1"/>
  <c r="R2016" i="3"/>
  <c r="S2016" i="3" s="1"/>
  <c r="R2017" i="3"/>
  <c r="S2017" i="3" s="1"/>
  <c r="R2018" i="3"/>
  <c r="S2018" i="3" s="1"/>
  <c r="R2019" i="3"/>
  <c r="S2019" i="3" s="1"/>
  <c r="R2020" i="3"/>
  <c r="S2020" i="3" s="1"/>
  <c r="R2021" i="3"/>
  <c r="S2021" i="3" s="1"/>
  <c r="R2022" i="3"/>
  <c r="S2022" i="3" s="1"/>
  <c r="R2023" i="3"/>
  <c r="S2023" i="3" s="1"/>
  <c r="R2024" i="3"/>
  <c r="S2024" i="3" s="1"/>
  <c r="R2025" i="3"/>
  <c r="S2025" i="3" s="1"/>
  <c r="R2026" i="3"/>
  <c r="S2026" i="3" s="1"/>
  <c r="R2027" i="3"/>
  <c r="S2027" i="3" s="1"/>
  <c r="R2028" i="3"/>
  <c r="S2028" i="3" s="1"/>
  <c r="R2029" i="3"/>
  <c r="S2029" i="3" s="1"/>
  <c r="R2030" i="3"/>
  <c r="S2030" i="3" s="1"/>
  <c r="R2031" i="3"/>
  <c r="S2031" i="3" s="1"/>
  <c r="R2032" i="3"/>
  <c r="S2032" i="3" s="1"/>
  <c r="R2033" i="3"/>
  <c r="S2033" i="3" s="1"/>
  <c r="R2034" i="3"/>
  <c r="S2034" i="3" s="1"/>
  <c r="R2035" i="3"/>
  <c r="S2035" i="3" s="1"/>
  <c r="R2036" i="3"/>
  <c r="S2036" i="3" s="1"/>
  <c r="R2037" i="3"/>
  <c r="S2037" i="3" s="1"/>
  <c r="R2038" i="3"/>
  <c r="S2038" i="3" s="1"/>
  <c r="R2039" i="3"/>
  <c r="S2039" i="3" s="1"/>
  <c r="R2040" i="3"/>
  <c r="S2040" i="3" s="1"/>
  <c r="R2041" i="3"/>
  <c r="S2041" i="3" s="1"/>
  <c r="R2042" i="3"/>
  <c r="S2042" i="3" s="1"/>
  <c r="R2043" i="3"/>
  <c r="S2043" i="3" s="1"/>
  <c r="R2044" i="3"/>
  <c r="S2044" i="3" s="1"/>
  <c r="R2045" i="3"/>
  <c r="S2045" i="3" s="1"/>
  <c r="R2046" i="3"/>
  <c r="S2046" i="3" s="1"/>
  <c r="R2047" i="3"/>
  <c r="S2047" i="3" s="1"/>
  <c r="R2048" i="3"/>
  <c r="S2048" i="3" s="1"/>
  <c r="R2049" i="3"/>
  <c r="S2049" i="3" s="1"/>
  <c r="R2050" i="3"/>
  <c r="S2050" i="3" s="1"/>
  <c r="R2051" i="3"/>
  <c r="S2051" i="3" s="1"/>
  <c r="R2052" i="3"/>
  <c r="S2052" i="3" s="1"/>
  <c r="R2053" i="3"/>
  <c r="S2053" i="3" s="1"/>
  <c r="R2054" i="3"/>
  <c r="S2054" i="3" s="1"/>
  <c r="R2055" i="3"/>
  <c r="S2055" i="3" s="1"/>
  <c r="R2056" i="3"/>
  <c r="S2056" i="3" s="1"/>
  <c r="R2057" i="3"/>
  <c r="S2057" i="3" s="1"/>
  <c r="R2058" i="3"/>
  <c r="S2058" i="3" s="1"/>
  <c r="R2059" i="3"/>
  <c r="S2059" i="3" s="1"/>
  <c r="R2060" i="3"/>
  <c r="S2060" i="3" s="1"/>
  <c r="R2061" i="3"/>
  <c r="S2061" i="3" s="1"/>
  <c r="R2062" i="3"/>
  <c r="S2062" i="3" s="1"/>
  <c r="R2063" i="3"/>
  <c r="S2063" i="3" s="1"/>
  <c r="R2064" i="3"/>
  <c r="S2064" i="3" s="1"/>
  <c r="R2065" i="3"/>
  <c r="S2065" i="3" s="1"/>
  <c r="R2066" i="3"/>
  <c r="S2066" i="3" s="1"/>
  <c r="R2067" i="3"/>
  <c r="S2067" i="3" s="1"/>
  <c r="R2068" i="3"/>
  <c r="S2068" i="3" s="1"/>
  <c r="R2069" i="3"/>
  <c r="S2069" i="3" s="1"/>
  <c r="R2070" i="3"/>
  <c r="S2070" i="3" s="1"/>
  <c r="R2071" i="3"/>
  <c r="S2071" i="3" s="1"/>
  <c r="R2072" i="3"/>
  <c r="S2072" i="3" s="1"/>
  <c r="R2073" i="3"/>
  <c r="S2073" i="3" s="1"/>
  <c r="R2074" i="3"/>
  <c r="S2074" i="3" s="1"/>
  <c r="R2075" i="3"/>
  <c r="S2075" i="3" s="1"/>
  <c r="R2076" i="3"/>
  <c r="S2076" i="3" s="1"/>
  <c r="R2077" i="3"/>
  <c r="S2077" i="3" s="1"/>
  <c r="R2078" i="3"/>
  <c r="S2078" i="3" s="1"/>
  <c r="R2079" i="3"/>
  <c r="S2079" i="3" s="1"/>
  <c r="R2080" i="3"/>
  <c r="S2080" i="3" s="1"/>
  <c r="R2081" i="3"/>
  <c r="S2081" i="3" s="1"/>
  <c r="R2082" i="3"/>
  <c r="S2082" i="3" s="1"/>
  <c r="R2083" i="3"/>
  <c r="S2083" i="3" s="1"/>
  <c r="R2084" i="3"/>
  <c r="S2084" i="3" s="1"/>
  <c r="R2085" i="3"/>
  <c r="S2085" i="3" s="1"/>
  <c r="R2086" i="3"/>
  <c r="S2086" i="3" s="1"/>
  <c r="R2087" i="3"/>
  <c r="S2087" i="3" s="1"/>
  <c r="R2088" i="3"/>
  <c r="S2088" i="3" s="1"/>
  <c r="R2089" i="3"/>
  <c r="S2089" i="3" s="1"/>
  <c r="R2090" i="3"/>
  <c r="S2090" i="3" s="1"/>
  <c r="R2091" i="3"/>
  <c r="S2091" i="3" s="1"/>
  <c r="R2092" i="3"/>
  <c r="S2092" i="3" s="1"/>
  <c r="R2093" i="3"/>
  <c r="S2093" i="3" s="1"/>
  <c r="R2094" i="3"/>
  <c r="S2094" i="3" s="1"/>
  <c r="R2095" i="3"/>
  <c r="S2095" i="3" s="1"/>
  <c r="R2096" i="3"/>
  <c r="S2096" i="3" s="1"/>
  <c r="R2097" i="3"/>
  <c r="S2097" i="3" s="1"/>
  <c r="R2098" i="3"/>
  <c r="S2098" i="3" s="1"/>
  <c r="R2099" i="3"/>
  <c r="S2099" i="3" s="1"/>
  <c r="R2100" i="3"/>
  <c r="S2100" i="3" s="1"/>
  <c r="R2101" i="3"/>
  <c r="S2101" i="3" s="1"/>
  <c r="R2102" i="3"/>
  <c r="S2102" i="3" s="1"/>
  <c r="R2103" i="3"/>
  <c r="S2103" i="3" s="1"/>
  <c r="R2104" i="3"/>
  <c r="S2104" i="3" s="1"/>
  <c r="R2105" i="3"/>
  <c r="S2105" i="3" s="1"/>
  <c r="R2106" i="3"/>
  <c r="S2106" i="3" s="1"/>
  <c r="R2107" i="3"/>
  <c r="S2107" i="3" s="1"/>
  <c r="R2108" i="3"/>
  <c r="S2108" i="3" s="1"/>
  <c r="R2109" i="3"/>
  <c r="S2109" i="3" s="1"/>
  <c r="R2110" i="3"/>
  <c r="S2110" i="3" s="1"/>
  <c r="R2111" i="3"/>
  <c r="S2111" i="3" s="1"/>
  <c r="R2112" i="3"/>
  <c r="S2112" i="3" s="1"/>
  <c r="R2113" i="3"/>
  <c r="S2113" i="3" s="1"/>
  <c r="R2114" i="3"/>
  <c r="S2114" i="3" s="1"/>
  <c r="R2115" i="3"/>
  <c r="S2115" i="3" s="1"/>
  <c r="R2116" i="3"/>
  <c r="S2116" i="3" s="1"/>
  <c r="R2117" i="3"/>
  <c r="S2117" i="3" s="1"/>
  <c r="R2118" i="3"/>
  <c r="S2118" i="3" s="1"/>
  <c r="R2119" i="3"/>
  <c r="S2119" i="3" s="1"/>
  <c r="R2120" i="3"/>
  <c r="S2120" i="3" s="1"/>
  <c r="R2121" i="3"/>
  <c r="S2121" i="3" s="1"/>
  <c r="R2122" i="3"/>
  <c r="S2122" i="3" s="1"/>
  <c r="R2123" i="3"/>
  <c r="S2123" i="3" s="1"/>
  <c r="R2124" i="3"/>
  <c r="S2124" i="3" s="1"/>
  <c r="R2125" i="3"/>
  <c r="S2125" i="3" s="1"/>
  <c r="R2126" i="3"/>
  <c r="S2126" i="3" s="1"/>
  <c r="R2127" i="3"/>
  <c r="S2127" i="3" s="1"/>
  <c r="R2128" i="3"/>
  <c r="S2128" i="3" s="1"/>
  <c r="R2129" i="3"/>
  <c r="S2129" i="3" s="1"/>
  <c r="R2130" i="3"/>
  <c r="S2130" i="3" s="1"/>
  <c r="R2131" i="3"/>
  <c r="S2131" i="3" s="1"/>
  <c r="R2132" i="3"/>
  <c r="S2132" i="3" s="1"/>
  <c r="R2133" i="3"/>
  <c r="S2133" i="3" s="1"/>
  <c r="R2134" i="3"/>
  <c r="S2134" i="3" s="1"/>
  <c r="R2135" i="3"/>
  <c r="S2135" i="3" s="1"/>
  <c r="R2136" i="3"/>
  <c r="S2136" i="3" s="1"/>
  <c r="R2137" i="3"/>
  <c r="S2137" i="3" s="1"/>
  <c r="R2138" i="3"/>
  <c r="S2138" i="3" s="1"/>
  <c r="R2139" i="3"/>
  <c r="S2139" i="3" s="1"/>
  <c r="R2140" i="3"/>
  <c r="S2140" i="3" s="1"/>
  <c r="R2141" i="3"/>
  <c r="S2141" i="3" s="1"/>
  <c r="R2142" i="3"/>
  <c r="S2142" i="3" s="1"/>
  <c r="R2143" i="3"/>
  <c r="S2143" i="3" s="1"/>
  <c r="R2144" i="3"/>
  <c r="S2144" i="3" s="1"/>
  <c r="R2145" i="3"/>
  <c r="S2145" i="3" s="1"/>
  <c r="R2146" i="3"/>
  <c r="S2146" i="3" s="1"/>
  <c r="R2147" i="3"/>
  <c r="S2147" i="3" s="1"/>
  <c r="R2148" i="3"/>
  <c r="S2148" i="3" s="1"/>
  <c r="R2149" i="3"/>
  <c r="S2149" i="3" s="1"/>
  <c r="R2150" i="3"/>
  <c r="S2150" i="3" s="1"/>
  <c r="R2151" i="3"/>
  <c r="S2151" i="3" s="1"/>
  <c r="R2152" i="3"/>
  <c r="S2152" i="3" s="1"/>
  <c r="R2153" i="3"/>
  <c r="S2153" i="3" s="1"/>
  <c r="R2154" i="3"/>
  <c r="S2154" i="3" s="1"/>
  <c r="R2155" i="3"/>
  <c r="S2155" i="3" s="1"/>
  <c r="R2156" i="3"/>
  <c r="S2156" i="3" s="1"/>
  <c r="R2157" i="3"/>
  <c r="S2157" i="3" s="1"/>
  <c r="R2158" i="3"/>
  <c r="S2158" i="3" s="1"/>
  <c r="R2159" i="3"/>
  <c r="S2159" i="3" s="1"/>
  <c r="R2160" i="3"/>
  <c r="S2160" i="3" s="1"/>
  <c r="R2161" i="3"/>
  <c r="S2161" i="3" s="1"/>
  <c r="R2162" i="3"/>
  <c r="S2162" i="3" s="1"/>
  <c r="R2163" i="3"/>
  <c r="S2163" i="3" s="1"/>
  <c r="R2164" i="3"/>
  <c r="S2164" i="3" s="1"/>
  <c r="R2165" i="3"/>
  <c r="S2165" i="3" s="1"/>
  <c r="R2166" i="3"/>
  <c r="S2166" i="3" s="1"/>
  <c r="R2167" i="3"/>
  <c r="S2167" i="3" s="1"/>
  <c r="R2168" i="3"/>
  <c r="S2168" i="3" s="1"/>
  <c r="R2169" i="3"/>
  <c r="S2169" i="3" s="1"/>
  <c r="R2170" i="3"/>
  <c r="S2170" i="3" s="1"/>
  <c r="R2171" i="3"/>
  <c r="S2171" i="3" s="1"/>
  <c r="R2172" i="3"/>
  <c r="S2172" i="3" s="1"/>
  <c r="R2173" i="3"/>
  <c r="S2173" i="3" s="1"/>
  <c r="R2174" i="3"/>
  <c r="S2174" i="3" s="1"/>
  <c r="R2175" i="3"/>
  <c r="S2175" i="3" s="1"/>
  <c r="R2176" i="3"/>
  <c r="S2176" i="3" s="1"/>
  <c r="R2177" i="3"/>
  <c r="S2177" i="3" s="1"/>
  <c r="R2178" i="3"/>
  <c r="S2178" i="3" s="1"/>
  <c r="R2179" i="3"/>
  <c r="S2179" i="3" s="1"/>
  <c r="R2180" i="3"/>
  <c r="S2180" i="3" s="1"/>
  <c r="R2181" i="3"/>
  <c r="S2181" i="3" s="1"/>
  <c r="R2182" i="3"/>
  <c r="S2182" i="3" s="1"/>
  <c r="R2183" i="3"/>
  <c r="S2183" i="3" s="1"/>
  <c r="R2184" i="3"/>
  <c r="S2184" i="3" s="1"/>
  <c r="R2185" i="3"/>
  <c r="S2185" i="3" s="1"/>
  <c r="R2186" i="3"/>
  <c r="S2186" i="3" s="1"/>
  <c r="R2187" i="3"/>
  <c r="S2187" i="3" s="1"/>
  <c r="R2188" i="3"/>
  <c r="S2188" i="3" s="1"/>
  <c r="R2189" i="3"/>
  <c r="S2189" i="3" s="1"/>
  <c r="R2190" i="3"/>
  <c r="S2190" i="3" s="1"/>
  <c r="R2191" i="3"/>
  <c r="S2191" i="3" s="1"/>
  <c r="R2192" i="3"/>
  <c r="S2192" i="3" s="1"/>
  <c r="R2193" i="3"/>
  <c r="S2193" i="3" s="1"/>
  <c r="R2194" i="3"/>
  <c r="S2194" i="3" s="1"/>
  <c r="R2195" i="3"/>
  <c r="S2195" i="3" s="1"/>
  <c r="R2196" i="3"/>
  <c r="S2196" i="3" s="1"/>
  <c r="R2197" i="3"/>
  <c r="S2197" i="3" s="1"/>
  <c r="R2198" i="3"/>
  <c r="S2198" i="3" s="1"/>
  <c r="R2199" i="3"/>
  <c r="S2199" i="3" s="1"/>
  <c r="R2200" i="3"/>
  <c r="S2200" i="3" s="1"/>
  <c r="R2201" i="3"/>
  <c r="S2201" i="3" s="1"/>
  <c r="R2202" i="3"/>
  <c r="S2202" i="3" s="1"/>
  <c r="R2203" i="3"/>
  <c r="S2203" i="3" s="1"/>
  <c r="R2204" i="3"/>
  <c r="S2204" i="3" s="1"/>
  <c r="R2205" i="3"/>
  <c r="S2205" i="3" s="1"/>
  <c r="R2206" i="3"/>
  <c r="S2206" i="3" s="1"/>
  <c r="R2207" i="3"/>
  <c r="S2207" i="3" s="1"/>
  <c r="R2208" i="3"/>
  <c r="S2208" i="3" s="1"/>
  <c r="R2209" i="3"/>
  <c r="S2209" i="3" s="1"/>
  <c r="R2210" i="3"/>
  <c r="S2210" i="3" s="1"/>
  <c r="R2211" i="3"/>
  <c r="S2211" i="3" s="1"/>
  <c r="R2212" i="3"/>
  <c r="S2212" i="3" s="1"/>
  <c r="R2213" i="3"/>
  <c r="S2213" i="3" s="1"/>
  <c r="R2215" i="3"/>
  <c r="S2215" i="3" s="1"/>
  <c r="R2216" i="3"/>
  <c r="S2216" i="3" s="1"/>
  <c r="R2217" i="3"/>
  <c r="S2217" i="3" s="1"/>
  <c r="R2218" i="3"/>
  <c r="S2218" i="3" s="1"/>
  <c r="R2219" i="3"/>
  <c r="S2219" i="3" s="1"/>
  <c r="R2220" i="3"/>
  <c r="S2220" i="3" s="1"/>
  <c r="R2221" i="3"/>
  <c r="S2221" i="3" s="1"/>
  <c r="R2222" i="3"/>
  <c r="S2222" i="3" s="1"/>
  <c r="R2223" i="3"/>
  <c r="S2223" i="3" s="1"/>
  <c r="R2224" i="3"/>
  <c r="S2224" i="3" s="1"/>
  <c r="R2225" i="3"/>
  <c r="S2225" i="3" s="1"/>
  <c r="R2226" i="3"/>
  <c r="S2226" i="3" s="1"/>
  <c r="R2227" i="3"/>
  <c r="S2227" i="3" s="1"/>
  <c r="R2228" i="3"/>
  <c r="S2228" i="3" s="1"/>
  <c r="R2229" i="3"/>
  <c r="S2229" i="3" s="1"/>
  <c r="R2230" i="3"/>
  <c r="S2230" i="3" s="1"/>
  <c r="R2231" i="3"/>
  <c r="S2231" i="3" s="1"/>
  <c r="R2232" i="3"/>
  <c r="S2232" i="3" s="1"/>
  <c r="R2233" i="3"/>
  <c r="S2233" i="3" s="1"/>
  <c r="R2234" i="3"/>
  <c r="S2234" i="3" s="1"/>
  <c r="R2235" i="3"/>
  <c r="S2235" i="3" s="1"/>
  <c r="R2236" i="3"/>
  <c r="S2236" i="3" s="1"/>
  <c r="R2237" i="3"/>
  <c r="S2237" i="3" s="1"/>
  <c r="R2238" i="3"/>
  <c r="S2238" i="3" s="1"/>
  <c r="R2239" i="3"/>
  <c r="S2239" i="3" s="1"/>
  <c r="R2240" i="3"/>
  <c r="S2240" i="3" s="1"/>
  <c r="R2241" i="3"/>
  <c r="S2241" i="3" s="1"/>
  <c r="R2242" i="3"/>
  <c r="S2242" i="3" s="1"/>
  <c r="R2243" i="3"/>
  <c r="S2243" i="3" s="1"/>
  <c r="R2244" i="3"/>
  <c r="S2244" i="3" s="1"/>
  <c r="R2245" i="3"/>
  <c r="S2245" i="3" s="1"/>
  <c r="R2246" i="3"/>
  <c r="S2246" i="3" s="1"/>
  <c r="R2247" i="3"/>
  <c r="S2247" i="3" s="1"/>
  <c r="R2248" i="3"/>
  <c r="S2248" i="3" s="1"/>
  <c r="R2249" i="3"/>
  <c r="S2249" i="3" s="1"/>
  <c r="R2250" i="3"/>
  <c r="S2250" i="3" s="1"/>
  <c r="R2251" i="3"/>
  <c r="S2251" i="3" s="1"/>
  <c r="R2252" i="3"/>
  <c r="S2252" i="3" s="1"/>
  <c r="R2253" i="3"/>
  <c r="S2253" i="3" s="1"/>
  <c r="R2254" i="3"/>
  <c r="S2254" i="3" s="1"/>
  <c r="R2255" i="3"/>
  <c r="S2255" i="3" s="1"/>
  <c r="R2256" i="3"/>
  <c r="S2256" i="3" s="1"/>
  <c r="R2257" i="3"/>
  <c r="S2257" i="3" s="1"/>
  <c r="R2258" i="3"/>
  <c r="S2258" i="3" s="1"/>
  <c r="R2259" i="3"/>
  <c r="S2259" i="3" s="1"/>
  <c r="R2260" i="3"/>
  <c r="S2260" i="3" s="1"/>
  <c r="R2261" i="3"/>
  <c r="S2261" i="3" s="1"/>
  <c r="R2262" i="3"/>
  <c r="S2262" i="3" s="1"/>
  <c r="R2263" i="3"/>
  <c r="S2263" i="3" s="1"/>
  <c r="R2264" i="3"/>
  <c r="S2264" i="3" s="1"/>
  <c r="R2265" i="3"/>
  <c r="S2265" i="3" s="1"/>
  <c r="R2266" i="3"/>
  <c r="S2266" i="3" s="1"/>
  <c r="R2267" i="3"/>
  <c r="S2267" i="3" s="1"/>
  <c r="R2268" i="3"/>
  <c r="S2268" i="3" s="1"/>
  <c r="R2269" i="3"/>
  <c r="S2269" i="3" s="1"/>
  <c r="R2270" i="3"/>
  <c r="S2270" i="3" s="1"/>
  <c r="R2271" i="3"/>
  <c r="S2271" i="3" s="1"/>
  <c r="R2272" i="3"/>
  <c r="S2272" i="3" s="1"/>
  <c r="R2273" i="3"/>
  <c r="S2273" i="3" s="1"/>
  <c r="R2274" i="3"/>
  <c r="S2274" i="3" s="1"/>
  <c r="R2275" i="3"/>
  <c r="S2275" i="3" s="1"/>
  <c r="R2276" i="3"/>
  <c r="S2276" i="3" s="1"/>
  <c r="R2277" i="3"/>
  <c r="S2277" i="3" s="1"/>
  <c r="R2278" i="3"/>
  <c r="S2278" i="3" s="1"/>
  <c r="R2279" i="3"/>
  <c r="S2279" i="3" s="1"/>
  <c r="R2280" i="3"/>
  <c r="S2280" i="3" s="1"/>
  <c r="R2281" i="3"/>
  <c r="S2281" i="3" s="1"/>
  <c r="R2282" i="3"/>
  <c r="S2282" i="3" s="1"/>
  <c r="R2283" i="3"/>
  <c r="S2283" i="3" s="1"/>
  <c r="R2284" i="3"/>
  <c r="S2284" i="3" s="1"/>
  <c r="R2285" i="3"/>
  <c r="S2285" i="3" s="1"/>
  <c r="R2286" i="3"/>
  <c r="S2286" i="3" s="1"/>
  <c r="R2287" i="3"/>
  <c r="S2287" i="3" s="1"/>
  <c r="R2288" i="3"/>
  <c r="S2288" i="3" s="1"/>
  <c r="R2289" i="3"/>
  <c r="S2289" i="3" s="1"/>
  <c r="R2290" i="3"/>
  <c r="S2290" i="3" s="1"/>
  <c r="R2291" i="3"/>
  <c r="S2291" i="3" s="1"/>
  <c r="R2292" i="3"/>
  <c r="S2292" i="3" s="1"/>
  <c r="R2293" i="3"/>
  <c r="S2293" i="3" s="1"/>
  <c r="R2294" i="3"/>
  <c r="S2294" i="3" s="1"/>
  <c r="R2295" i="3"/>
  <c r="S2295" i="3" s="1"/>
  <c r="R2296" i="3"/>
  <c r="S2296" i="3" s="1"/>
  <c r="R2297" i="3"/>
  <c r="S2297" i="3" s="1"/>
  <c r="R2298" i="3"/>
  <c r="S2298" i="3" s="1"/>
  <c r="R2299" i="3"/>
  <c r="S2299" i="3" s="1"/>
  <c r="R2300" i="3"/>
  <c r="S2300" i="3" s="1"/>
  <c r="R2301" i="3"/>
  <c r="S2301" i="3" s="1"/>
  <c r="R2302" i="3"/>
  <c r="S2302" i="3" s="1"/>
  <c r="R2303" i="3"/>
  <c r="S2303" i="3" s="1"/>
  <c r="R2304" i="3"/>
  <c r="S2304" i="3" s="1"/>
  <c r="R2305" i="3"/>
  <c r="S2305" i="3" s="1"/>
  <c r="R2306" i="3"/>
  <c r="S2306" i="3" s="1"/>
  <c r="R2307" i="3"/>
  <c r="S2307" i="3" s="1"/>
  <c r="R2308" i="3"/>
  <c r="S2308" i="3" s="1"/>
  <c r="R2309" i="3"/>
  <c r="S2309" i="3" s="1"/>
  <c r="R2310" i="3"/>
  <c r="S2310" i="3" s="1"/>
  <c r="R2311" i="3"/>
  <c r="S2311" i="3" s="1"/>
  <c r="R2312" i="3"/>
  <c r="S2312" i="3" s="1"/>
  <c r="R2313" i="3"/>
  <c r="S2313" i="3" s="1"/>
  <c r="R2314" i="3"/>
  <c r="S2314" i="3" s="1"/>
  <c r="R2315" i="3"/>
  <c r="S2315" i="3" s="1"/>
  <c r="R2316" i="3"/>
  <c r="S2316" i="3" s="1"/>
  <c r="R2317" i="3"/>
  <c r="S2317" i="3" s="1"/>
  <c r="R2318" i="3"/>
  <c r="S2318" i="3" s="1"/>
  <c r="R2319" i="3"/>
  <c r="S2319" i="3" s="1"/>
  <c r="R2320" i="3"/>
  <c r="S2320" i="3" s="1"/>
  <c r="R2321" i="3"/>
  <c r="S2321" i="3" s="1"/>
  <c r="R2322" i="3"/>
  <c r="S2322" i="3" s="1"/>
  <c r="R2323" i="3"/>
  <c r="S2323" i="3" s="1"/>
  <c r="R2324" i="3"/>
  <c r="S2324" i="3" s="1"/>
  <c r="R2325" i="3"/>
  <c r="S2325" i="3" s="1"/>
  <c r="R2326" i="3"/>
  <c r="S2326" i="3" s="1"/>
  <c r="R2327" i="3"/>
  <c r="S2327" i="3" s="1"/>
  <c r="R2328" i="3"/>
  <c r="S2328" i="3" s="1"/>
  <c r="R2329" i="3"/>
  <c r="S2329" i="3" s="1"/>
  <c r="R2330" i="3"/>
  <c r="S2330" i="3" s="1"/>
  <c r="R2331" i="3"/>
  <c r="S2331" i="3" s="1"/>
  <c r="R2332" i="3"/>
  <c r="S2332" i="3" s="1"/>
  <c r="R2333" i="3"/>
  <c r="S2333" i="3" s="1"/>
  <c r="R2334" i="3"/>
  <c r="S2334" i="3" s="1"/>
  <c r="R2335" i="3"/>
  <c r="S2335" i="3" s="1"/>
  <c r="R2336" i="3"/>
  <c r="S2336" i="3" s="1"/>
  <c r="R2337" i="3"/>
  <c r="S2337" i="3" s="1"/>
  <c r="R2338" i="3"/>
  <c r="S2338" i="3" s="1"/>
  <c r="R2339" i="3"/>
  <c r="S2339" i="3" s="1"/>
  <c r="R2340" i="3"/>
  <c r="S2340" i="3" s="1"/>
  <c r="R2341" i="3"/>
  <c r="S2341" i="3" s="1"/>
  <c r="R2342" i="3"/>
  <c r="S2342" i="3" s="1"/>
  <c r="R2343" i="3"/>
  <c r="S2343" i="3" s="1"/>
  <c r="R2344" i="3"/>
  <c r="S2344" i="3" s="1"/>
  <c r="R2345" i="3"/>
  <c r="S2345" i="3" s="1"/>
  <c r="R2346" i="3"/>
  <c r="S2346" i="3" s="1"/>
  <c r="R2347" i="3"/>
  <c r="S2347" i="3" s="1"/>
  <c r="R2348" i="3"/>
  <c r="S2348" i="3" s="1"/>
  <c r="R2349" i="3"/>
  <c r="S2349" i="3" s="1"/>
  <c r="R2350" i="3"/>
  <c r="S2350" i="3" s="1"/>
  <c r="R2351" i="3"/>
  <c r="S2351" i="3" s="1"/>
  <c r="R2352" i="3"/>
  <c r="S2352" i="3" s="1"/>
  <c r="R2353" i="3"/>
  <c r="S2353" i="3" s="1"/>
  <c r="R2354" i="3"/>
  <c r="S2354" i="3" s="1"/>
  <c r="R2355" i="3"/>
  <c r="S2355" i="3" s="1"/>
  <c r="R2356" i="3"/>
  <c r="S2356" i="3" s="1"/>
  <c r="R2357" i="3"/>
  <c r="S2357" i="3" s="1"/>
  <c r="R2358" i="3"/>
  <c r="S2358" i="3" s="1"/>
  <c r="R2359" i="3"/>
  <c r="S2359" i="3" s="1"/>
  <c r="R2360" i="3"/>
  <c r="S2360" i="3" s="1"/>
  <c r="R2361" i="3"/>
  <c r="S2361" i="3" s="1"/>
  <c r="R2362" i="3"/>
  <c r="S2362" i="3" s="1"/>
  <c r="R2363" i="3"/>
  <c r="S2363" i="3" s="1"/>
  <c r="R2364" i="3"/>
  <c r="S2364" i="3" s="1"/>
  <c r="R2365" i="3"/>
  <c r="S2365" i="3" s="1"/>
  <c r="R2366" i="3"/>
  <c r="S2366" i="3" s="1"/>
  <c r="R2367" i="3"/>
  <c r="S2367" i="3" s="1"/>
  <c r="R2368" i="3"/>
  <c r="S2368" i="3" s="1"/>
  <c r="R2369" i="3"/>
  <c r="S2369" i="3" s="1"/>
  <c r="R2370" i="3"/>
  <c r="S2370" i="3" s="1"/>
  <c r="R2371" i="3"/>
  <c r="S2371" i="3" s="1"/>
  <c r="R2372" i="3"/>
  <c r="S2372" i="3" s="1"/>
  <c r="R2373" i="3"/>
  <c r="S2373" i="3" s="1"/>
  <c r="R2374" i="3"/>
  <c r="S2374" i="3" s="1"/>
  <c r="R2375" i="3"/>
  <c r="S2375" i="3" s="1"/>
  <c r="R2376" i="3"/>
  <c r="S2376" i="3" s="1"/>
  <c r="R2377" i="3"/>
  <c r="S2377" i="3" s="1"/>
  <c r="R2378" i="3"/>
  <c r="S2378" i="3" s="1"/>
  <c r="R2379" i="3"/>
  <c r="S2379" i="3" s="1"/>
  <c r="R2380" i="3"/>
  <c r="S2380" i="3" s="1"/>
  <c r="R2381" i="3"/>
  <c r="S2381" i="3" s="1"/>
  <c r="R2382" i="3"/>
  <c r="S2382" i="3" s="1"/>
  <c r="R2383" i="3"/>
  <c r="S2383" i="3" s="1"/>
  <c r="R2384" i="3"/>
  <c r="S2384" i="3" s="1"/>
  <c r="R2385" i="3"/>
  <c r="S2385" i="3" s="1"/>
  <c r="R2386" i="3"/>
  <c r="S2386" i="3" s="1"/>
  <c r="R2387" i="3"/>
  <c r="S2387" i="3" s="1"/>
  <c r="R2388" i="3"/>
  <c r="S2388" i="3" s="1"/>
  <c r="R2389" i="3"/>
  <c r="S2389" i="3" s="1"/>
  <c r="R2390" i="3"/>
  <c r="S2390" i="3" s="1"/>
  <c r="R2391" i="3"/>
  <c r="S2391" i="3" s="1"/>
  <c r="R2392" i="3"/>
  <c r="S2392" i="3" s="1"/>
  <c r="R2393" i="3"/>
  <c r="S2393" i="3" s="1"/>
  <c r="R2394" i="3"/>
  <c r="S2394" i="3" s="1"/>
  <c r="R2395" i="3"/>
  <c r="S2395" i="3" s="1"/>
  <c r="R2396" i="3"/>
  <c r="S2396" i="3" s="1"/>
  <c r="R2397" i="3"/>
  <c r="S2397" i="3" s="1"/>
  <c r="R2398" i="3"/>
  <c r="S2398" i="3" s="1"/>
  <c r="R2399" i="3"/>
  <c r="S2399" i="3" s="1"/>
  <c r="R2400" i="3"/>
  <c r="S2400" i="3" s="1"/>
  <c r="R2401" i="3"/>
  <c r="S2401" i="3" s="1"/>
  <c r="R2402" i="3"/>
  <c r="S2402" i="3" s="1"/>
  <c r="R2403" i="3"/>
  <c r="S2403" i="3" s="1"/>
  <c r="R2404" i="3"/>
  <c r="S2404" i="3" s="1"/>
  <c r="R2405" i="3"/>
  <c r="S2405" i="3" s="1"/>
  <c r="R2406" i="3"/>
  <c r="S2406" i="3" s="1"/>
  <c r="R2407" i="3"/>
  <c r="S2407" i="3" s="1"/>
  <c r="R2408" i="3"/>
  <c r="S2408" i="3" s="1"/>
  <c r="R2409" i="3"/>
  <c r="S2409" i="3" s="1"/>
  <c r="R2410" i="3"/>
  <c r="S2410" i="3" s="1"/>
  <c r="R2411" i="3"/>
  <c r="S2411" i="3" s="1"/>
  <c r="R2412" i="3"/>
  <c r="S2412" i="3" s="1"/>
  <c r="R2413" i="3"/>
  <c r="S2413" i="3" s="1"/>
  <c r="R2414" i="3"/>
  <c r="S2414" i="3" s="1"/>
  <c r="R2415" i="3"/>
  <c r="S2415" i="3" s="1"/>
  <c r="R2416" i="3"/>
  <c r="S2416" i="3" s="1"/>
  <c r="R2417" i="3"/>
  <c r="S2417" i="3" s="1"/>
  <c r="R2418" i="3"/>
  <c r="S2418" i="3" s="1"/>
  <c r="R2419" i="3"/>
  <c r="S2419" i="3" s="1"/>
  <c r="R2420" i="3"/>
  <c r="S2420" i="3" s="1"/>
  <c r="R2421" i="3"/>
  <c r="S2421" i="3" s="1"/>
  <c r="R2422" i="3"/>
  <c r="S2422" i="3" s="1"/>
  <c r="R2423" i="3"/>
  <c r="S2423" i="3" s="1"/>
  <c r="R2424" i="3"/>
  <c r="S2424" i="3" s="1"/>
  <c r="R2425" i="3"/>
  <c r="S2425" i="3" s="1"/>
  <c r="R2426" i="3"/>
  <c r="S2426" i="3" s="1"/>
  <c r="R2427" i="3"/>
  <c r="S2427" i="3" s="1"/>
  <c r="R2428" i="3"/>
  <c r="S2428" i="3" s="1"/>
  <c r="R2429" i="3"/>
  <c r="S2429" i="3" s="1"/>
  <c r="R2430" i="3"/>
  <c r="S2430" i="3" s="1"/>
  <c r="R2431" i="3"/>
  <c r="S2431" i="3" s="1"/>
  <c r="R2432" i="3"/>
  <c r="S2432" i="3" s="1"/>
  <c r="R2433" i="3"/>
  <c r="S2433" i="3" s="1"/>
  <c r="R2434" i="3"/>
  <c r="S2434" i="3" s="1"/>
  <c r="R2435" i="3"/>
  <c r="S2435" i="3" s="1"/>
  <c r="R2436" i="3"/>
  <c r="S2436" i="3" s="1"/>
  <c r="R2437" i="3"/>
  <c r="S2437" i="3" s="1"/>
  <c r="R2438" i="3"/>
  <c r="S2438" i="3" s="1"/>
  <c r="R2439" i="3"/>
  <c r="S2439" i="3" s="1"/>
  <c r="R2440" i="3"/>
  <c r="S2440" i="3" s="1"/>
  <c r="R2441" i="3"/>
  <c r="S2441" i="3" s="1"/>
  <c r="R2442" i="3"/>
  <c r="S2442" i="3" s="1"/>
  <c r="R2443" i="3"/>
  <c r="S2443" i="3" s="1"/>
  <c r="R2444" i="3"/>
  <c r="S2444" i="3" s="1"/>
  <c r="R2445" i="3"/>
  <c r="S2445" i="3" s="1"/>
  <c r="R2446" i="3"/>
  <c r="S2446" i="3" s="1"/>
  <c r="R2447" i="3"/>
  <c r="S2447" i="3" s="1"/>
  <c r="R2448" i="3"/>
  <c r="S2448" i="3" s="1"/>
  <c r="R2449" i="3"/>
  <c r="S2449" i="3" s="1"/>
  <c r="R2450" i="3"/>
  <c r="S2450" i="3" s="1"/>
  <c r="R2451" i="3"/>
  <c r="S2451" i="3" s="1"/>
  <c r="R2452" i="3"/>
  <c r="S2452" i="3" s="1"/>
  <c r="R2453" i="3"/>
  <c r="S2453" i="3" s="1"/>
  <c r="R2454" i="3"/>
  <c r="S2454" i="3" s="1"/>
  <c r="R2455" i="3"/>
  <c r="S2455" i="3" s="1"/>
  <c r="R2456" i="3"/>
  <c r="S2456" i="3" s="1"/>
  <c r="R2457" i="3"/>
  <c r="S2457" i="3" s="1"/>
  <c r="R2458" i="3"/>
  <c r="S2458" i="3" s="1"/>
  <c r="R2459" i="3"/>
  <c r="S2459" i="3" s="1"/>
  <c r="R2460" i="3"/>
  <c r="S2460" i="3" s="1"/>
  <c r="R2461" i="3"/>
  <c r="S2461" i="3" s="1"/>
  <c r="R2462" i="3"/>
  <c r="S2462" i="3" s="1"/>
  <c r="R2463" i="3"/>
  <c r="S2463" i="3" s="1"/>
  <c r="R2464" i="3"/>
  <c r="S2464" i="3" s="1"/>
  <c r="R2465" i="3"/>
  <c r="S2465" i="3" s="1"/>
  <c r="R2466" i="3"/>
  <c r="S2466" i="3" s="1"/>
  <c r="R2467" i="3"/>
  <c r="S2467" i="3" s="1"/>
  <c r="R2468" i="3"/>
  <c r="S2468" i="3" s="1"/>
  <c r="R2469" i="3"/>
  <c r="S2469" i="3" s="1"/>
  <c r="R2470" i="3"/>
  <c r="S2470" i="3" s="1"/>
  <c r="R2471" i="3"/>
  <c r="S2471" i="3" s="1"/>
  <c r="R2472" i="3"/>
  <c r="S2472" i="3" s="1"/>
  <c r="R2473" i="3"/>
  <c r="S2473" i="3" s="1"/>
  <c r="R2474" i="3"/>
  <c r="S2474" i="3" s="1"/>
  <c r="R2475" i="3"/>
  <c r="S2475" i="3" s="1"/>
  <c r="R2476" i="3"/>
  <c r="S2476" i="3" s="1"/>
  <c r="R2477" i="3"/>
  <c r="S2477" i="3" s="1"/>
  <c r="R2478" i="3"/>
  <c r="S2478" i="3" s="1"/>
  <c r="R2479" i="3"/>
  <c r="S2479" i="3" s="1"/>
  <c r="R2480" i="3"/>
  <c r="S2480" i="3" s="1"/>
  <c r="R2481" i="3"/>
  <c r="S2481" i="3" s="1"/>
  <c r="R2482" i="3"/>
  <c r="S2482" i="3" s="1"/>
  <c r="R2483" i="3"/>
  <c r="S2483" i="3" s="1"/>
  <c r="R2484" i="3"/>
  <c r="S2484" i="3" s="1"/>
  <c r="R2485" i="3"/>
  <c r="S2485" i="3" s="1"/>
  <c r="R2486" i="3"/>
  <c r="S2486" i="3" s="1"/>
  <c r="R2487" i="3"/>
  <c r="S2487" i="3" s="1"/>
  <c r="R2488" i="3"/>
  <c r="S2488" i="3" s="1"/>
  <c r="R2489" i="3"/>
  <c r="S2489" i="3" s="1"/>
  <c r="R2490" i="3"/>
  <c r="S2490" i="3" s="1"/>
  <c r="R2491" i="3"/>
  <c r="S2491" i="3" s="1"/>
  <c r="R2492" i="3"/>
  <c r="S2492" i="3" s="1"/>
  <c r="R2493" i="3"/>
  <c r="S2493" i="3" s="1"/>
  <c r="R2494" i="3"/>
  <c r="S2494" i="3" s="1"/>
  <c r="R2495" i="3"/>
  <c r="S2495" i="3" s="1"/>
  <c r="R2496" i="3"/>
  <c r="S2496" i="3" s="1"/>
  <c r="R2497" i="3"/>
  <c r="S2497" i="3" s="1"/>
  <c r="R2498" i="3"/>
  <c r="S2498" i="3" s="1"/>
  <c r="R2499" i="3"/>
  <c r="S2499" i="3" s="1"/>
  <c r="R2500" i="3"/>
  <c r="S2500" i="3" s="1"/>
  <c r="R2501" i="3"/>
  <c r="S2501" i="3" s="1"/>
  <c r="R2502" i="3"/>
  <c r="S2502" i="3" s="1"/>
  <c r="R2503" i="3"/>
  <c r="S2503" i="3" s="1"/>
  <c r="R2504" i="3"/>
  <c r="S2504" i="3" s="1"/>
  <c r="R2505" i="3"/>
  <c r="S2505" i="3" s="1"/>
  <c r="R2506" i="3"/>
  <c r="S2506" i="3" s="1"/>
  <c r="R2507" i="3"/>
  <c r="S2507" i="3" s="1"/>
  <c r="R2508" i="3"/>
  <c r="S2508" i="3" s="1"/>
  <c r="R2509" i="3"/>
  <c r="S2509" i="3" s="1"/>
  <c r="R2510" i="3"/>
  <c r="S2510" i="3" s="1"/>
  <c r="R2511" i="3"/>
  <c r="S2511" i="3" s="1"/>
  <c r="R2512" i="3"/>
  <c r="S2512" i="3" s="1"/>
  <c r="R2513" i="3"/>
  <c r="S2513" i="3" s="1"/>
  <c r="R2514" i="3"/>
  <c r="S2514" i="3" s="1"/>
  <c r="R2515" i="3"/>
  <c r="S2515" i="3" s="1"/>
  <c r="R2516" i="3"/>
  <c r="S2516" i="3" s="1"/>
  <c r="R2517" i="3"/>
  <c r="S2517" i="3" s="1"/>
  <c r="R2518" i="3"/>
  <c r="S2518" i="3" s="1"/>
  <c r="R2519" i="3"/>
  <c r="S2519" i="3" s="1"/>
  <c r="R2520" i="3"/>
  <c r="S2520" i="3" s="1"/>
  <c r="R2521" i="3"/>
  <c r="S2521" i="3" s="1"/>
  <c r="R2522" i="3"/>
  <c r="S2522" i="3" s="1"/>
  <c r="R2523" i="3"/>
  <c r="S2523" i="3" s="1"/>
  <c r="R2524" i="3"/>
  <c r="S2524" i="3" s="1"/>
  <c r="R2525" i="3"/>
  <c r="S2525" i="3" s="1"/>
  <c r="R2526" i="3"/>
  <c r="S2526" i="3" s="1"/>
  <c r="R2527" i="3"/>
  <c r="S2527" i="3" s="1"/>
  <c r="R2528" i="3"/>
  <c r="S2528" i="3" s="1"/>
  <c r="R2529" i="3"/>
  <c r="S2529" i="3" s="1"/>
  <c r="R2530" i="3"/>
  <c r="S2530" i="3" s="1"/>
  <c r="R2531" i="3"/>
  <c r="S2531" i="3" s="1"/>
  <c r="R2532" i="3"/>
  <c r="S2532" i="3" s="1"/>
  <c r="R2533" i="3"/>
  <c r="S2533" i="3" s="1"/>
  <c r="R2534" i="3"/>
  <c r="S2534" i="3" s="1"/>
  <c r="R2535" i="3"/>
  <c r="S2535" i="3" s="1"/>
  <c r="R2536" i="3"/>
  <c r="S2536" i="3" s="1"/>
  <c r="R2537" i="3"/>
  <c r="S2537" i="3" s="1"/>
  <c r="R2538" i="3"/>
  <c r="S2538" i="3" s="1"/>
  <c r="R2539" i="3"/>
  <c r="S2539" i="3" s="1"/>
  <c r="R2540" i="3"/>
  <c r="S2540" i="3" s="1"/>
  <c r="R2541" i="3"/>
  <c r="S2541" i="3" s="1"/>
  <c r="R2542" i="3"/>
  <c r="S2542" i="3" s="1"/>
  <c r="R2543" i="3"/>
  <c r="S2543" i="3" s="1"/>
  <c r="R2544" i="3"/>
  <c r="S2544" i="3" s="1"/>
  <c r="R2545" i="3"/>
  <c r="S2545" i="3" s="1"/>
  <c r="R2546" i="3"/>
  <c r="S2546" i="3" s="1"/>
  <c r="R2547" i="3"/>
  <c r="S2547" i="3" s="1"/>
  <c r="R2548" i="3"/>
  <c r="S2548" i="3" s="1"/>
  <c r="R2549" i="3"/>
  <c r="S2549" i="3" s="1"/>
  <c r="R2550" i="3"/>
  <c r="S2550" i="3" s="1"/>
  <c r="R2551" i="3"/>
  <c r="S2551" i="3" s="1"/>
  <c r="R2552" i="3"/>
  <c r="S2552" i="3" s="1"/>
  <c r="R2553" i="3"/>
  <c r="S2553" i="3" s="1"/>
  <c r="R2554" i="3"/>
  <c r="S2554" i="3" s="1"/>
  <c r="R2555" i="3"/>
  <c r="S2555" i="3" s="1"/>
  <c r="R2556" i="3"/>
  <c r="S2556" i="3" s="1"/>
  <c r="R2557" i="3"/>
  <c r="S2557" i="3" s="1"/>
  <c r="R2558" i="3"/>
  <c r="S2558" i="3" s="1"/>
  <c r="R2559" i="3"/>
  <c r="S2559" i="3" s="1"/>
  <c r="R2560" i="3"/>
  <c r="S2560" i="3" s="1"/>
  <c r="R2561" i="3"/>
  <c r="S2561" i="3" s="1"/>
  <c r="R2562" i="3"/>
  <c r="S2562" i="3" s="1"/>
  <c r="R2563" i="3"/>
  <c r="S2563" i="3" s="1"/>
  <c r="R2564" i="3"/>
  <c r="S2564" i="3" s="1"/>
  <c r="R2565" i="3"/>
  <c r="S2565" i="3" s="1"/>
  <c r="R2566" i="3"/>
  <c r="S2566" i="3" s="1"/>
  <c r="R2567" i="3"/>
  <c r="S2567" i="3" s="1"/>
  <c r="R2568" i="3"/>
  <c r="S2568" i="3" s="1"/>
  <c r="R2569" i="3"/>
  <c r="S2569" i="3" s="1"/>
  <c r="R2570" i="3"/>
  <c r="S2570" i="3" s="1"/>
  <c r="R2571" i="3"/>
  <c r="S2571" i="3" s="1"/>
  <c r="R2572" i="3"/>
  <c r="S2572" i="3" s="1"/>
  <c r="R2573" i="3"/>
  <c r="S2573" i="3" s="1"/>
  <c r="R2574" i="3"/>
  <c r="S2574" i="3" s="1"/>
  <c r="R2575" i="3"/>
  <c r="S2575" i="3" s="1"/>
  <c r="R2576" i="3"/>
  <c r="S2576" i="3" s="1"/>
  <c r="R2577" i="3"/>
  <c r="S2577" i="3" s="1"/>
  <c r="R2578" i="3"/>
  <c r="S2578" i="3" s="1"/>
  <c r="R2579" i="3"/>
  <c r="S2579" i="3" s="1"/>
  <c r="R2580" i="3"/>
  <c r="S2580" i="3" s="1"/>
  <c r="R2581" i="3"/>
  <c r="S2581" i="3" s="1"/>
  <c r="R2582" i="3"/>
  <c r="S2582" i="3" s="1"/>
  <c r="R2583" i="3"/>
  <c r="S2583" i="3" s="1"/>
  <c r="R2584" i="3"/>
  <c r="S2584" i="3" s="1"/>
  <c r="R2585" i="3"/>
  <c r="S2585" i="3" s="1"/>
  <c r="R2586" i="3"/>
  <c r="S2586" i="3" s="1"/>
  <c r="R2587" i="3"/>
  <c r="S2587" i="3" s="1"/>
  <c r="R2588" i="3"/>
  <c r="S2588" i="3" s="1"/>
  <c r="R2589" i="3"/>
  <c r="S2589" i="3" s="1"/>
  <c r="R2590" i="3"/>
  <c r="S2590" i="3" s="1"/>
  <c r="R2591" i="3"/>
  <c r="S2591" i="3" s="1"/>
  <c r="R2592" i="3"/>
  <c r="S2592" i="3" s="1"/>
  <c r="R2593" i="3"/>
  <c r="S2593" i="3" s="1"/>
  <c r="R2594" i="3"/>
  <c r="S2594" i="3" s="1"/>
  <c r="R2595" i="3"/>
  <c r="S2595" i="3" s="1"/>
  <c r="R2596" i="3"/>
  <c r="S2596" i="3" s="1"/>
  <c r="R2597" i="3"/>
  <c r="S2597" i="3" s="1"/>
  <c r="R2598" i="3"/>
  <c r="S2598" i="3" s="1"/>
  <c r="R2599" i="3"/>
  <c r="S2599" i="3" s="1"/>
  <c r="R2600" i="3"/>
  <c r="S2600" i="3" s="1"/>
  <c r="R2601" i="3"/>
  <c r="S2601" i="3" s="1"/>
  <c r="R2602" i="3"/>
  <c r="S2602" i="3" s="1"/>
  <c r="R2603" i="3"/>
  <c r="S2603" i="3" s="1"/>
  <c r="R2604" i="3"/>
  <c r="S2604" i="3" s="1"/>
  <c r="R2605" i="3"/>
  <c r="S2605" i="3" s="1"/>
  <c r="R2606" i="3"/>
  <c r="S2606" i="3" s="1"/>
  <c r="R2607" i="3"/>
  <c r="S2607" i="3" s="1"/>
  <c r="R2608" i="3"/>
  <c r="S2608" i="3" s="1"/>
  <c r="R2609" i="3"/>
  <c r="S2609" i="3" s="1"/>
  <c r="R2610" i="3"/>
  <c r="S2610" i="3" s="1"/>
  <c r="R2611" i="3"/>
  <c r="S2611" i="3" s="1"/>
  <c r="R2612" i="3"/>
  <c r="S2612" i="3" s="1"/>
  <c r="R2613" i="3"/>
  <c r="S2613" i="3" s="1"/>
  <c r="R2614" i="3"/>
  <c r="S2614" i="3" s="1"/>
  <c r="R2615" i="3"/>
  <c r="S2615" i="3" s="1"/>
  <c r="R2616" i="3"/>
  <c r="S2616" i="3" s="1"/>
  <c r="R2617" i="3"/>
  <c r="S2617" i="3" s="1"/>
  <c r="R2618" i="3"/>
  <c r="S2618" i="3" s="1"/>
  <c r="R2619" i="3"/>
  <c r="S2619" i="3" s="1"/>
  <c r="R2620" i="3"/>
  <c r="S2620" i="3" s="1"/>
  <c r="R2621" i="3"/>
  <c r="S2621" i="3" s="1"/>
  <c r="R2622" i="3"/>
  <c r="S2622" i="3" s="1"/>
  <c r="R2623" i="3"/>
  <c r="S2623" i="3" s="1"/>
  <c r="R2624" i="3"/>
  <c r="S2624" i="3" s="1"/>
  <c r="R2625" i="3"/>
  <c r="S2625" i="3" s="1"/>
  <c r="R2626" i="3"/>
  <c r="S2626" i="3" s="1"/>
  <c r="R2627" i="3"/>
  <c r="S2627" i="3" s="1"/>
  <c r="R2628" i="3"/>
  <c r="S2628" i="3" s="1"/>
  <c r="R2629" i="3"/>
  <c r="S2629" i="3" s="1"/>
  <c r="R2630" i="3"/>
  <c r="S2630" i="3" s="1"/>
  <c r="R2631" i="3"/>
  <c r="S2631" i="3" s="1"/>
  <c r="R2632" i="3"/>
  <c r="S2632" i="3" s="1"/>
  <c r="R2633" i="3"/>
  <c r="S2633" i="3" s="1"/>
  <c r="R2634" i="3"/>
  <c r="S2634" i="3" s="1"/>
  <c r="R2635" i="3"/>
  <c r="S2635" i="3" s="1"/>
  <c r="R2636" i="3"/>
  <c r="S2636" i="3" s="1"/>
  <c r="R2637" i="3"/>
  <c r="S2637" i="3" s="1"/>
  <c r="R2638" i="3"/>
  <c r="S2638" i="3" s="1"/>
  <c r="R2639" i="3"/>
  <c r="S2639" i="3" s="1"/>
  <c r="R2640" i="3"/>
  <c r="S2640" i="3" s="1"/>
  <c r="R2641" i="3"/>
  <c r="S2641" i="3" s="1"/>
  <c r="R2642" i="3"/>
  <c r="S2642" i="3" s="1"/>
  <c r="R2643" i="3"/>
  <c r="S2643" i="3" s="1"/>
  <c r="R2644" i="3"/>
  <c r="S2644" i="3" s="1"/>
  <c r="R2645" i="3"/>
  <c r="S2645" i="3" s="1"/>
  <c r="R2646" i="3"/>
  <c r="S2646" i="3" s="1"/>
  <c r="R2647" i="3"/>
  <c r="S2647" i="3" s="1"/>
  <c r="R2648" i="3"/>
  <c r="S2648" i="3" s="1"/>
  <c r="R2649" i="3"/>
  <c r="S2649" i="3" s="1"/>
  <c r="R2650" i="3"/>
  <c r="S2650" i="3" s="1"/>
  <c r="R2651" i="3"/>
  <c r="S2651" i="3" s="1"/>
  <c r="R2652" i="3"/>
  <c r="S2652" i="3" s="1"/>
  <c r="R2653" i="3"/>
  <c r="S2653" i="3" s="1"/>
  <c r="R2654" i="3"/>
  <c r="S2654" i="3" s="1"/>
  <c r="R2655" i="3"/>
  <c r="S2655" i="3" s="1"/>
  <c r="R2656" i="3"/>
  <c r="S2656" i="3" s="1"/>
  <c r="R2657" i="3"/>
  <c r="S2657" i="3" s="1"/>
  <c r="R2658" i="3"/>
  <c r="S2658" i="3" s="1"/>
  <c r="R2659" i="3"/>
  <c r="S2659" i="3" s="1"/>
  <c r="R2660" i="3"/>
  <c r="S2660" i="3" s="1"/>
  <c r="R2661" i="3"/>
  <c r="S2661" i="3" s="1"/>
  <c r="R2662" i="3"/>
  <c r="S2662" i="3" s="1"/>
  <c r="R2663" i="3"/>
  <c r="S2663" i="3" s="1"/>
  <c r="R2664" i="3"/>
  <c r="S2664" i="3" s="1"/>
  <c r="R2665" i="3"/>
  <c r="S2665" i="3" s="1"/>
  <c r="R2666" i="3"/>
  <c r="S2666" i="3" s="1"/>
  <c r="R2667" i="3"/>
  <c r="S2667" i="3" s="1"/>
  <c r="R2668" i="3"/>
  <c r="S2668" i="3" s="1"/>
  <c r="R2669" i="3"/>
  <c r="S2669" i="3" s="1"/>
  <c r="R2670" i="3"/>
  <c r="S2670" i="3" s="1"/>
  <c r="R2671" i="3"/>
  <c r="S2671" i="3" s="1"/>
  <c r="R2672" i="3"/>
  <c r="S2672" i="3" s="1"/>
  <c r="R2673" i="3"/>
  <c r="S2673" i="3" s="1"/>
  <c r="R2674" i="3"/>
  <c r="S2674" i="3" s="1"/>
  <c r="R2675" i="3"/>
  <c r="S2675" i="3" s="1"/>
  <c r="R2676" i="3"/>
  <c r="S2676" i="3" s="1"/>
  <c r="R2677" i="3"/>
  <c r="S2677" i="3" s="1"/>
  <c r="R2678" i="3"/>
  <c r="S2678" i="3" s="1"/>
  <c r="R2679" i="3"/>
  <c r="S2679" i="3" s="1"/>
  <c r="R2681" i="3"/>
  <c r="S2681" i="3" s="1"/>
  <c r="R2682" i="3"/>
  <c r="S2682" i="3" s="1"/>
  <c r="R2683" i="3"/>
  <c r="S2683" i="3" s="1"/>
  <c r="R2684" i="3"/>
  <c r="S2684" i="3" s="1"/>
  <c r="R2685" i="3"/>
  <c r="S2685" i="3" s="1"/>
  <c r="R2686" i="3"/>
  <c r="S2686" i="3" s="1"/>
  <c r="R2687" i="3"/>
  <c r="S2687" i="3" s="1"/>
  <c r="R2688" i="3"/>
  <c r="S2688" i="3" s="1"/>
  <c r="R2689" i="3"/>
  <c r="S2689" i="3" s="1"/>
  <c r="R2690" i="3"/>
  <c r="S2690" i="3" s="1"/>
  <c r="R2691" i="3"/>
  <c r="S2691" i="3" s="1"/>
  <c r="R2692" i="3"/>
  <c r="S2692" i="3" s="1"/>
  <c r="R2693" i="3"/>
  <c r="S2693" i="3" s="1"/>
  <c r="R2694" i="3"/>
  <c r="S2694" i="3" s="1"/>
  <c r="R2695" i="3"/>
  <c r="S2695" i="3" s="1"/>
  <c r="R2696" i="3"/>
  <c r="S2696" i="3" s="1"/>
  <c r="R2698" i="3"/>
  <c r="S2698" i="3" s="1"/>
  <c r="R2699" i="3"/>
  <c r="S2699" i="3" s="1"/>
  <c r="R2700" i="3"/>
  <c r="S2700" i="3" s="1"/>
  <c r="R2701" i="3"/>
  <c r="S2701" i="3" s="1"/>
  <c r="R2702" i="3"/>
  <c r="S2702" i="3" s="1"/>
  <c r="R2703" i="3"/>
  <c r="S2703" i="3" s="1"/>
  <c r="R2704" i="3"/>
  <c r="S2704" i="3" s="1"/>
  <c r="R2705" i="3"/>
  <c r="S2705" i="3" s="1"/>
  <c r="R2706" i="3"/>
  <c r="S2706" i="3" s="1"/>
  <c r="R2707" i="3"/>
  <c r="S2707" i="3" s="1"/>
  <c r="R2708" i="3"/>
  <c r="S2708" i="3" s="1"/>
  <c r="R2709" i="3"/>
  <c r="S2709" i="3" s="1"/>
  <c r="R2710" i="3"/>
  <c r="S2710" i="3" s="1"/>
  <c r="R2711" i="3"/>
  <c r="S2711" i="3" s="1"/>
  <c r="R2712" i="3"/>
  <c r="S2712" i="3" s="1"/>
  <c r="R2713" i="3"/>
  <c r="S2713" i="3" s="1"/>
  <c r="R2714" i="3"/>
  <c r="S2714" i="3" s="1"/>
  <c r="R2715" i="3"/>
  <c r="S2715" i="3" s="1"/>
  <c r="R2716" i="3"/>
  <c r="S2716" i="3" s="1"/>
  <c r="R2717" i="3"/>
  <c r="S2717" i="3" s="1"/>
  <c r="R2718" i="3"/>
  <c r="S2718" i="3" s="1"/>
  <c r="R2719" i="3"/>
  <c r="S2719" i="3" s="1"/>
  <c r="R2720" i="3"/>
  <c r="S2720" i="3" s="1"/>
  <c r="R2721" i="3"/>
  <c r="S2721" i="3" s="1"/>
  <c r="R2722" i="3"/>
  <c r="S2722" i="3" s="1"/>
  <c r="R2723" i="3"/>
  <c r="S2723" i="3" s="1"/>
  <c r="R2724" i="3"/>
  <c r="S2724" i="3" s="1"/>
  <c r="R2725" i="3"/>
  <c r="S2725" i="3" s="1"/>
  <c r="R2726" i="3"/>
  <c r="S2726" i="3" s="1"/>
  <c r="R2727" i="3"/>
  <c r="S2727" i="3" s="1"/>
  <c r="R2728" i="3"/>
  <c r="S2728" i="3" s="1"/>
  <c r="R2729" i="3"/>
  <c r="S2729" i="3" s="1"/>
  <c r="R2730" i="3"/>
  <c r="S2730" i="3" s="1"/>
  <c r="R2731" i="3"/>
  <c r="S2731" i="3" s="1"/>
  <c r="R2732" i="3"/>
  <c r="S2732" i="3" s="1"/>
  <c r="R2733" i="3"/>
  <c r="S2733" i="3" s="1"/>
  <c r="R2734" i="3"/>
  <c r="S2734" i="3" s="1"/>
  <c r="R2735" i="3"/>
  <c r="S2735" i="3" s="1"/>
  <c r="R2736" i="3"/>
  <c r="S2736" i="3" s="1"/>
  <c r="R2737" i="3"/>
  <c r="S2737" i="3" s="1"/>
  <c r="R2738" i="3"/>
  <c r="S2738" i="3" s="1"/>
  <c r="R2739" i="3"/>
  <c r="S2739" i="3" s="1"/>
  <c r="R2740" i="3"/>
  <c r="S2740" i="3" s="1"/>
  <c r="R2741" i="3"/>
  <c r="S2741" i="3" s="1"/>
  <c r="R2742" i="3"/>
  <c r="S2742" i="3" s="1"/>
  <c r="R2743" i="3"/>
  <c r="S2743" i="3" s="1"/>
  <c r="R2744" i="3"/>
  <c r="S2744" i="3" s="1"/>
  <c r="R2745" i="3"/>
  <c r="S2745" i="3" s="1"/>
  <c r="R2746" i="3"/>
  <c r="S2746" i="3" s="1"/>
  <c r="R2747" i="3"/>
  <c r="S2747" i="3" s="1"/>
  <c r="R2748" i="3"/>
  <c r="S2748" i="3" s="1"/>
  <c r="R2749" i="3"/>
  <c r="S2749" i="3" s="1"/>
  <c r="R2750" i="3"/>
  <c r="S2750" i="3" s="1"/>
  <c r="R2751" i="3"/>
  <c r="S2751" i="3" s="1"/>
  <c r="R2752" i="3"/>
  <c r="S2752" i="3" s="1"/>
  <c r="R2753" i="3"/>
  <c r="S2753" i="3" s="1"/>
  <c r="R2754" i="3"/>
  <c r="S2754" i="3" s="1"/>
  <c r="R2755" i="3"/>
  <c r="S2755" i="3" s="1"/>
  <c r="R2756" i="3"/>
  <c r="S2756" i="3" s="1"/>
  <c r="R2757" i="3"/>
  <c r="S2757" i="3" s="1"/>
  <c r="R2758" i="3"/>
  <c r="S2758" i="3" s="1"/>
  <c r="R2759" i="3"/>
  <c r="S2759" i="3" s="1"/>
  <c r="R2760" i="3"/>
  <c r="S2760" i="3" s="1"/>
  <c r="R2761" i="3"/>
  <c r="S2761" i="3" s="1"/>
  <c r="R2762" i="3"/>
  <c r="S2762" i="3" s="1"/>
  <c r="R2763" i="3"/>
  <c r="S2763" i="3" s="1"/>
  <c r="R2764" i="3"/>
  <c r="S2764" i="3" s="1"/>
  <c r="R2765" i="3"/>
  <c r="S2765" i="3" s="1"/>
  <c r="R2766" i="3"/>
  <c r="S2766" i="3" s="1"/>
  <c r="R2767" i="3"/>
  <c r="S2767" i="3" s="1"/>
  <c r="R2768" i="3"/>
  <c r="S2768" i="3" s="1"/>
  <c r="R2769" i="3"/>
  <c r="S2769" i="3" s="1"/>
  <c r="R2770" i="3"/>
  <c r="S2770" i="3" s="1"/>
  <c r="R2771" i="3"/>
  <c r="S2771" i="3" s="1"/>
  <c r="R2772" i="3"/>
  <c r="S2772" i="3" s="1"/>
  <c r="R2773" i="3"/>
  <c r="S2773" i="3" s="1"/>
  <c r="R2774" i="3"/>
  <c r="S2774" i="3" s="1"/>
  <c r="R2775" i="3"/>
  <c r="S2775" i="3" s="1"/>
  <c r="R2776" i="3"/>
  <c r="S2776" i="3" s="1"/>
  <c r="R2777" i="3"/>
  <c r="S2777" i="3" s="1"/>
  <c r="R2778" i="3"/>
  <c r="S2778" i="3" s="1"/>
  <c r="R2779" i="3"/>
  <c r="S2779" i="3" s="1"/>
  <c r="R2780" i="3"/>
  <c r="S2780" i="3" s="1"/>
  <c r="R2781" i="3"/>
  <c r="S2781" i="3" s="1"/>
  <c r="R2782" i="3"/>
  <c r="S2782" i="3" s="1"/>
  <c r="R2783" i="3"/>
  <c r="S2783" i="3" s="1"/>
  <c r="R2784" i="3"/>
  <c r="S2784" i="3" s="1"/>
  <c r="R2785" i="3"/>
  <c r="S2785" i="3" s="1"/>
  <c r="R2786" i="3"/>
  <c r="S2786" i="3" s="1"/>
  <c r="R2787" i="3"/>
  <c r="S2787" i="3" s="1"/>
  <c r="R2788" i="3"/>
  <c r="S2788" i="3" s="1"/>
  <c r="R2789" i="3"/>
  <c r="S2789" i="3" s="1"/>
  <c r="R2790" i="3"/>
  <c r="S2790" i="3" s="1"/>
  <c r="R2791" i="3"/>
  <c r="S2791" i="3" s="1"/>
  <c r="R2792" i="3"/>
  <c r="S2792" i="3" s="1"/>
  <c r="R2793" i="3"/>
  <c r="S2793" i="3" s="1"/>
  <c r="R2794" i="3"/>
  <c r="S2794" i="3" s="1"/>
  <c r="R2795" i="3"/>
  <c r="S2795" i="3" s="1"/>
  <c r="R2796" i="3"/>
  <c r="S2796" i="3" s="1"/>
  <c r="R2797" i="3"/>
  <c r="S2797" i="3" s="1"/>
  <c r="R2798" i="3"/>
  <c r="S2798" i="3" s="1"/>
  <c r="R2799" i="3"/>
  <c r="S2799" i="3" s="1"/>
  <c r="R2800" i="3"/>
  <c r="S2800" i="3" s="1"/>
  <c r="R2801" i="3"/>
  <c r="S2801" i="3" s="1"/>
  <c r="R2802" i="3"/>
  <c r="S2802" i="3" s="1"/>
  <c r="R2803" i="3"/>
  <c r="S2803" i="3" s="1"/>
  <c r="R2804" i="3"/>
  <c r="S2804" i="3" s="1"/>
  <c r="R2805" i="3"/>
  <c r="S2805" i="3" s="1"/>
  <c r="R2806" i="3"/>
  <c r="S2806" i="3" s="1"/>
  <c r="R2807" i="3"/>
  <c r="S2807" i="3" s="1"/>
  <c r="R2808" i="3"/>
  <c r="S2808" i="3" s="1"/>
  <c r="R2809" i="3"/>
  <c r="S2809" i="3" s="1"/>
  <c r="R2810" i="3"/>
  <c r="S2810" i="3" s="1"/>
  <c r="R2811" i="3"/>
  <c r="S2811" i="3" s="1"/>
  <c r="R2812" i="3"/>
  <c r="S2812" i="3" s="1"/>
  <c r="R2813" i="3"/>
  <c r="S2813" i="3" s="1"/>
  <c r="R2814" i="3"/>
  <c r="S2814" i="3" s="1"/>
  <c r="R2815" i="3"/>
  <c r="S2815" i="3" s="1"/>
  <c r="R2816" i="3"/>
  <c r="S2816" i="3" s="1"/>
  <c r="R2817" i="3"/>
  <c r="S2817" i="3" s="1"/>
  <c r="R2818" i="3"/>
  <c r="S2818" i="3" s="1"/>
  <c r="R2819" i="3"/>
  <c r="S2819" i="3" s="1"/>
  <c r="R2820" i="3"/>
  <c r="S2820" i="3" s="1"/>
  <c r="R2821" i="3"/>
  <c r="S2821" i="3" s="1"/>
  <c r="R2822" i="3"/>
  <c r="S2822" i="3" s="1"/>
  <c r="R2823" i="3"/>
  <c r="S2823" i="3" s="1"/>
  <c r="R2824" i="3"/>
  <c r="S2824" i="3" s="1"/>
  <c r="R2825" i="3"/>
  <c r="S2825" i="3" s="1"/>
  <c r="R2826" i="3"/>
  <c r="S2826" i="3" s="1"/>
  <c r="R2827" i="3"/>
  <c r="S2827" i="3" s="1"/>
  <c r="R2828" i="3"/>
  <c r="S2828" i="3" s="1"/>
  <c r="R2829" i="3"/>
  <c r="S2829" i="3" s="1"/>
  <c r="R2830" i="3"/>
  <c r="S2830" i="3" s="1"/>
  <c r="R2831" i="3"/>
  <c r="S2831" i="3" s="1"/>
  <c r="R2832" i="3"/>
  <c r="S2832" i="3" s="1"/>
  <c r="R2833" i="3"/>
  <c r="S2833" i="3" s="1"/>
  <c r="R2834" i="3"/>
  <c r="S2834" i="3" s="1"/>
  <c r="R2835" i="3"/>
  <c r="S2835" i="3" s="1"/>
  <c r="R2836" i="3"/>
  <c r="S2836" i="3" s="1"/>
  <c r="R2837" i="3"/>
  <c r="S2837" i="3" s="1"/>
  <c r="R2838" i="3"/>
  <c r="S2838" i="3" s="1"/>
  <c r="R2839" i="3"/>
  <c r="S2839" i="3" s="1"/>
  <c r="R2840" i="3"/>
  <c r="S2840" i="3" s="1"/>
  <c r="R2841" i="3"/>
  <c r="S2841" i="3" s="1"/>
  <c r="R2842" i="3"/>
  <c r="S2842" i="3" s="1"/>
  <c r="R2843" i="3"/>
  <c r="S2843" i="3" s="1"/>
  <c r="R2844" i="3"/>
  <c r="S2844" i="3" s="1"/>
  <c r="R2845" i="3"/>
  <c r="S2845" i="3" s="1"/>
  <c r="R2846" i="3"/>
  <c r="S2846" i="3" s="1"/>
  <c r="R2847" i="3"/>
  <c r="S2847" i="3" s="1"/>
  <c r="R2848" i="3"/>
  <c r="S2848" i="3" s="1"/>
  <c r="R2849" i="3"/>
  <c r="S2849" i="3" s="1"/>
  <c r="R2850" i="3"/>
  <c r="S2850" i="3" s="1"/>
  <c r="R2851" i="3"/>
  <c r="S2851" i="3" s="1"/>
  <c r="R2852" i="3"/>
  <c r="S2852" i="3" s="1"/>
  <c r="R2853" i="3"/>
  <c r="S2853" i="3" s="1"/>
  <c r="R2854" i="3"/>
  <c r="S2854" i="3" s="1"/>
  <c r="R2855" i="3"/>
  <c r="S2855" i="3" s="1"/>
  <c r="R2856" i="3"/>
  <c r="S2856" i="3" s="1"/>
  <c r="R2857" i="3"/>
  <c r="S2857" i="3" s="1"/>
  <c r="R2858" i="3"/>
  <c r="S2858" i="3" s="1"/>
  <c r="R2859" i="3"/>
  <c r="S2859" i="3" s="1"/>
  <c r="R2860" i="3"/>
  <c r="S2860" i="3" s="1"/>
  <c r="R2861" i="3"/>
  <c r="S2861" i="3" s="1"/>
  <c r="R2862" i="3"/>
  <c r="S2862" i="3" s="1"/>
  <c r="R2863" i="3"/>
  <c r="S2863" i="3" s="1"/>
  <c r="R2864" i="3"/>
  <c r="S2864" i="3" s="1"/>
  <c r="R2865" i="3"/>
  <c r="S2865" i="3" s="1"/>
  <c r="R2866" i="3"/>
  <c r="S2866" i="3" s="1"/>
  <c r="R2867" i="3"/>
  <c r="S2867" i="3" s="1"/>
  <c r="R2868" i="3"/>
  <c r="S2868" i="3" s="1"/>
  <c r="R2869" i="3"/>
  <c r="S2869" i="3" s="1"/>
  <c r="R2870" i="3"/>
  <c r="S2870" i="3" s="1"/>
  <c r="R2871" i="3"/>
  <c r="S2871" i="3" s="1"/>
  <c r="R2872" i="3"/>
  <c r="S2872" i="3" s="1"/>
  <c r="R2873" i="3"/>
  <c r="S2873" i="3" s="1"/>
  <c r="R2874" i="3"/>
  <c r="S2874" i="3" s="1"/>
  <c r="R2875" i="3"/>
  <c r="S2875" i="3" s="1"/>
  <c r="R2876" i="3"/>
  <c r="S2876" i="3" s="1"/>
  <c r="R2877" i="3"/>
  <c r="S2877" i="3" s="1"/>
  <c r="R2878" i="3"/>
  <c r="S2878" i="3" s="1"/>
  <c r="R2879" i="3"/>
  <c r="S2879" i="3" s="1"/>
  <c r="R2880" i="3"/>
  <c r="S2880" i="3" s="1"/>
  <c r="R2881" i="3"/>
  <c r="S2881" i="3" s="1"/>
  <c r="R2882" i="3"/>
  <c r="S2882" i="3" s="1"/>
  <c r="R2883" i="3"/>
  <c r="S2883" i="3" s="1"/>
  <c r="R2884" i="3"/>
  <c r="S2884" i="3" s="1"/>
  <c r="R2885" i="3"/>
  <c r="S2885" i="3" s="1"/>
  <c r="R2886" i="3"/>
  <c r="S2886" i="3" s="1"/>
  <c r="R2887" i="3"/>
  <c r="S2887" i="3" s="1"/>
  <c r="R2888" i="3"/>
  <c r="S2888" i="3" s="1"/>
  <c r="R2889" i="3"/>
  <c r="S2889" i="3" s="1"/>
  <c r="R2890" i="3"/>
  <c r="S2890" i="3" s="1"/>
  <c r="R2891" i="3"/>
  <c r="S2891" i="3" s="1"/>
  <c r="R2892" i="3"/>
  <c r="S2892" i="3" s="1"/>
  <c r="R2893" i="3"/>
  <c r="S2893" i="3" s="1"/>
  <c r="R2894" i="3"/>
  <c r="S2894" i="3" s="1"/>
  <c r="R2895" i="3"/>
  <c r="S2895" i="3" s="1"/>
  <c r="R2896" i="3"/>
  <c r="S2896" i="3" s="1"/>
  <c r="R2897" i="3"/>
  <c r="S2897" i="3" s="1"/>
  <c r="R2898" i="3"/>
  <c r="S2898" i="3" s="1"/>
  <c r="R2899" i="3"/>
  <c r="S2899" i="3" s="1"/>
  <c r="R2900" i="3"/>
  <c r="S2900" i="3" s="1"/>
  <c r="R2901" i="3"/>
  <c r="S2901" i="3" s="1"/>
  <c r="R2902" i="3"/>
  <c r="S2902" i="3" s="1"/>
  <c r="R2903" i="3"/>
  <c r="S2903" i="3" s="1"/>
  <c r="R2904" i="3"/>
  <c r="S2904" i="3" s="1"/>
  <c r="R2905" i="3"/>
  <c r="S2905" i="3" s="1"/>
  <c r="R2906" i="3"/>
  <c r="S2906" i="3" s="1"/>
  <c r="R2907" i="3"/>
  <c r="S2907" i="3" s="1"/>
  <c r="R2908" i="3"/>
  <c r="S2908" i="3" s="1"/>
  <c r="R2909" i="3"/>
  <c r="S2909" i="3" s="1"/>
  <c r="R2910" i="3"/>
  <c r="S2910" i="3" s="1"/>
  <c r="R2911" i="3"/>
  <c r="S2911" i="3" s="1"/>
  <c r="R2912" i="3"/>
  <c r="S2912" i="3" s="1"/>
  <c r="R2913" i="3"/>
  <c r="S2913" i="3" s="1"/>
  <c r="R2914" i="3"/>
  <c r="S2914" i="3" s="1"/>
  <c r="R2915" i="3"/>
  <c r="S2915" i="3" s="1"/>
  <c r="R2916" i="3"/>
  <c r="S2916" i="3" s="1"/>
  <c r="R2917" i="3"/>
  <c r="S2917" i="3" s="1"/>
  <c r="R2918" i="3"/>
  <c r="S2918" i="3" s="1"/>
  <c r="R2919" i="3"/>
  <c r="S2919" i="3" s="1"/>
  <c r="R2920" i="3"/>
  <c r="S2920" i="3" s="1"/>
  <c r="R2921" i="3"/>
  <c r="S2921" i="3" s="1"/>
  <c r="R2922" i="3"/>
  <c r="S2922" i="3" s="1"/>
  <c r="R2923" i="3"/>
  <c r="S2923" i="3" s="1"/>
  <c r="R2924" i="3"/>
  <c r="S2924" i="3" s="1"/>
  <c r="R2925" i="3"/>
  <c r="S2925" i="3" s="1"/>
  <c r="R2926" i="3"/>
  <c r="S2926" i="3" s="1"/>
  <c r="R2927" i="3"/>
  <c r="S2927" i="3" s="1"/>
  <c r="R2928" i="3"/>
  <c r="S2928" i="3" s="1"/>
  <c r="R2929" i="3"/>
  <c r="S2929" i="3" s="1"/>
  <c r="R2930" i="3"/>
  <c r="S2930" i="3" s="1"/>
  <c r="R2931" i="3"/>
  <c r="S2931" i="3" s="1"/>
  <c r="R2932" i="3"/>
  <c r="S2932" i="3" s="1"/>
  <c r="R2933" i="3"/>
  <c r="S2933" i="3" s="1"/>
  <c r="R2934" i="3"/>
  <c r="S2934" i="3" s="1"/>
  <c r="R2935" i="3"/>
  <c r="S2935" i="3" s="1"/>
  <c r="R2936" i="3"/>
  <c r="S2936" i="3" s="1"/>
  <c r="R2937" i="3"/>
  <c r="S2937" i="3" s="1"/>
  <c r="R2938" i="3"/>
  <c r="S2938" i="3" s="1"/>
  <c r="R2939" i="3"/>
  <c r="S2939" i="3" s="1"/>
  <c r="R2940" i="3"/>
  <c r="S2940" i="3" s="1"/>
  <c r="R2941" i="3"/>
  <c r="S2941" i="3" s="1"/>
  <c r="R2942" i="3"/>
  <c r="S2942" i="3" s="1"/>
  <c r="R2943" i="3"/>
  <c r="S2943" i="3" s="1"/>
  <c r="R2944" i="3"/>
  <c r="S2944" i="3" s="1"/>
  <c r="R2945" i="3"/>
  <c r="S2945" i="3" s="1"/>
  <c r="R2946" i="3"/>
  <c r="S2946" i="3" s="1"/>
  <c r="R2947" i="3"/>
  <c r="S2947" i="3" s="1"/>
  <c r="R2948" i="3"/>
  <c r="S2948" i="3" s="1"/>
  <c r="R2949" i="3"/>
  <c r="S2949" i="3" s="1"/>
  <c r="R2950" i="3"/>
  <c r="S2950" i="3" s="1"/>
  <c r="R2951" i="3"/>
  <c r="S2951" i="3" s="1"/>
  <c r="R2952" i="3"/>
  <c r="S2952" i="3" s="1"/>
  <c r="R2953" i="3"/>
  <c r="S2953" i="3" s="1"/>
  <c r="R2954" i="3"/>
  <c r="S2954" i="3" s="1"/>
  <c r="R2955" i="3"/>
  <c r="S2955" i="3" s="1"/>
  <c r="R2956" i="3"/>
  <c r="S2956" i="3" s="1"/>
  <c r="R2957" i="3"/>
  <c r="S2957" i="3" s="1"/>
  <c r="R2958" i="3"/>
  <c r="S2958" i="3" s="1"/>
  <c r="R2959" i="3"/>
  <c r="S2959" i="3" s="1"/>
  <c r="R2960" i="3"/>
  <c r="S2960" i="3" s="1"/>
  <c r="R2961" i="3"/>
  <c r="S2961" i="3" s="1"/>
  <c r="R2962" i="3"/>
  <c r="S2962" i="3" s="1"/>
  <c r="R2963" i="3"/>
  <c r="S2963" i="3" s="1"/>
  <c r="R2964" i="3"/>
  <c r="S2964" i="3" s="1"/>
  <c r="R2965" i="3"/>
  <c r="S2965" i="3" s="1"/>
  <c r="R2966" i="3"/>
  <c r="S2966" i="3" s="1"/>
  <c r="R2967" i="3"/>
  <c r="S2967" i="3" s="1"/>
  <c r="R2968" i="3"/>
  <c r="S2968" i="3" s="1"/>
  <c r="R2969" i="3"/>
  <c r="S2969" i="3" s="1"/>
  <c r="R2970" i="3"/>
  <c r="S2970" i="3" s="1"/>
  <c r="R2971" i="3"/>
  <c r="S2971" i="3" s="1"/>
  <c r="R2972" i="3"/>
  <c r="S2972" i="3" s="1"/>
  <c r="R2973" i="3"/>
  <c r="S2973" i="3" s="1"/>
  <c r="R2974" i="3"/>
  <c r="S2974" i="3" s="1"/>
  <c r="R2975" i="3"/>
  <c r="S2975" i="3" s="1"/>
  <c r="R2976" i="3"/>
  <c r="S2976" i="3" s="1"/>
  <c r="R2977" i="3"/>
  <c r="S2977" i="3" s="1"/>
  <c r="R2978" i="3"/>
  <c r="S2978" i="3" s="1"/>
  <c r="R2979" i="3"/>
  <c r="S2979" i="3" s="1"/>
  <c r="R2980" i="3"/>
  <c r="S2980" i="3" s="1"/>
  <c r="R2981" i="3"/>
  <c r="S2981" i="3" s="1"/>
  <c r="R2982" i="3"/>
  <c r="S2982" i="3" s="1"/>
  <c r="R2983" i="3"/>
  <c r="S2983" i="3" s="1"/>
  <c r="R2984" i="3"/>
  <c r="S2984" i="3" s="1"/>
  <c r="R2985" i="3"/>
  <c r="S2985" i="3" s="1"/>
  <c r="R2986" i="3"/>
  <c r="S2986" i="3" s="1"/>
  <c r="R2987" i="3"/>
  <c r="S2987" i="3" s="1"/>
  <c r="R2988" i="3"/>
  <c r="S2988" i="3" s="1"/>
  <c r="R2989" i="3"/>
  <c r="S2989" i="3" s="1"/>
  <c r="R2990" i="3"/>
  <c r="S2990" i="3" s="1"/>
  <c r="R2991" i="3"/>
  <c r="S2991" i="3" s="1"/>
  <c r="R2992" i="3"/>
  <c r="S2992" i="3" s="1"/>
  <c r="R2993" i="3"/>
  <c r="S2993" i="3" s="1"/>
  <c r="R2994" i="3"/>
  <c r="S2994" i="3" s="1"/>
  <c r="R2995" i="3"/>
  <c r="S2995" i="3" s="1"/>
  <c r="R2996" i="3"/>
  <c r="S2996" i="3" s="1"/>
  <c r="R2997" i="3"/>
  <c r="S2997" i="3" s="1"/>
  <c r="R2998" i="3"/>
  <c r="S2998" i="3" s="1"/>
  <c r="R2999" i="3"/>
  <c r="S2999" i="3" s="1"/>
  <c r="R3000" i="3"/>
  <c r="S3000" i="3" s="1"/>
  <c r="R3001" i="3"/>
  <c r="S3001" i="3" s="1"/>
  <c r="R3002" i="3"/>
  <c r="S3002" i="3" s="1"/>
  <c r="R3003" i="3"/>
  <c r="S3003" i="3" s="1"/>
  <c r="R3004" i="3"/>
  <c r="S3004" i="3" s="1"/>
  <c r="R3005" i="3"/>
  <c r="S3005" i="3" s="1"/>
  <c r="R3006" i="3"/>
  <c r="S3006" i="3" s="1"/>
  <c r="R3007" i="3"/>
  <c r="S3007" i="3" s="1"/>
  <c r="R3008" i="3"/>
  <c r="S3008" i="3" s="1"/>
  <c r="R3009" i="3"/>
  <c r="S3009" i="3" s="1"/>
  <c r="R3010" i="3"/>
  <c r="S3010" i="3" s="1"/>
  <c r="R3011" i="3"/>
  <c r="S3011" i="3" s="1"/>
  <c r="R3012" i="3"/>
  <c r="S3012" i="3" s="1"/>
  <c r="R3013" i="3"/>
  <c r="S3013" i="3" s="1"/>
  <c r="R3014" i="3"/>
  <c r="S3014" i="3" s="1"/>
  <c r="R3015" i="3"/>
  <c r="S3015" i="3" s="1"/>
  <c r="R3016" i="3"/>
  <c r="S3016" i="3" s="1"/>
  <c r="R3017" i="3"/>
  <c r="S3017" i="3" s="1"/>
  <c r="R3018" i="3"/>
  <c r="S3018" i="3" s="1"/>
  <c r="R3019" i="3"/>
  <c r="S3019" i="3" s="1"/>
  <c r="R3020" i="3"/>
  <c r="S3020" i="3" s="1"/>
  <c r="R3021" i="3"/>
  <c r="S3021" i="3" s="1"/>
  <c r="R3022" i="3"/>
  <c r="S3022" i="3" s="1"/>
  <c r="R3023" i="3"/>
  <c r="S3023" i="3" s="1"/>
  <c r="R3024" i="3"/>
  <c r="S3024" i="3" s="1"/>
  <c r="R3025" i="3"/>
  <c r="S3025" i="3" s="1"/>
  <c r="R3026" i="3"/>
  <c r="S3026" i="3" s="1"/>
  <c r="R3027" i="3"/>
  <c r="S3027" i="3" s="1"/>
  <c r="R3028" i="3"/>
  <c r="S3028" i="3" s="1"/>
  <c r="R3029" i="3"/>
  <c r="S3029" i="3" s="1"/>
  <c r="R3030" i="3"/>
  <c r="S3030" i="3" s="1"/>
  <c r="R3031" i="3"/>
  <c r="S3031" i="3" s="1"/>
  <c r="R3032" i="3"/>
  <c r="S3032" i="3" s="1"/>
  <c r="R3033" i="3"/>
  <c r="S3033" i="3" s="1"/>
  <c r="R3034" i="3"/>
  <c r="S3034" i="3" s="1"/>
  <c r="R3035" i="3"/>
  <c r="S3035" i="3" s="1"/>
  <c r="R3036" i="3"/>
  <c r="S3036" i="3" s="1"/>
  <c r="R3037" i="3"/>
  <c r="S3037" i="3" s="1"/>
  <c r="R3038" i="3"/>
  <c r="S3038" i="3" s="1"/>
  <c r="R3039" i="3"/>
  <c r="S3039" i="3" s="1"/>
  <c r="R3040" i="3"/>
  <c r="S3040" i="3" s="1"/>
  <c r="R3041" i="3"/>
  <c r="S3041" i="3" s="1"/>
  <c r="R3042" i="3"/>
  <c r="S3042" i="3" s="1"/>
  <c r="R3043" i="3"/>
  <c r="S3043" i="3" s="1"/>
  <c r="R3044" i="3"/>
  <c r="S3044" i="3" s="1"/>
  <c r="R3045" i="3"/>
  <c r="S3045" i="3" s="1"/>
  <c r="R3046" i="3"/>
  <c r="S3046" i="3" s="1"/>
  <c r="R3047" i="3"/>
  <c r="S3047" i="3" s="1"/>
  <c r="R3048" i="3"/>
  <c r="S3048" i="3" s="1"/>
  <c r="R3049" i="3"/>
  <c r="S3049" i="3" s="1"/>
  <c r="R3050" i="3"/>
  <c r="S3050" i="3" s="1"/>
  <c r="R3051" i="3"/>
  <c r="S3051" i="3" s="1"/>
  <c r="R3052" i="3"/>
  <c r="S3052" i="3" s="1"/>
  <c r="R3053" i="3"/>
  <c r="S3053" i="3" s="1"/>
  <c r="R3054" i="3"/>
  <c r="S3054" i="3" s="1"/>
  <c r="R3055" i="3"/>
  <c r="S3055" i="3" s="1"/>
  <c r="R3056" i="3"/>
  <c r="S3056" i="3" s="1"/>
  <c r="R3057" i="3"/>
  <c r="S3057" i="3" s="1"/>
  <c r="R3058" i="3"/>
  <c r="S3058" i="3" s="1"/>
  <c r="R3059" i="3"/>
  <c r="S3059" i="3" s="1"/>
  <c r="R3060" i="3"/>
  <c r="S3060" i="3" s="1"/>
  <c r="R3061" i="3"/>
  <c r="S3061" i="3" s="1"/>
  <c r="R3062" i="3"/>
  <c r="S3062" i="3" s="1"/>
  <c r="R3063" i="3"/>
  <c r="S3063" i="3" s="1"/>
  <c r="R3064" i="3"/>
  <c r="S3064" i="3" s="1"/>
  <c r="R3065" i="3"/>
  <c r="S3065" i="3" s="1"/>
  <c r="R3066" i="3"/>
  <c r="S3066" i="3" s="1"/>
  <c r="R3067" i="3"/>
  <c r="S3067" i="3" s="1"/>
  <c r="R3068" i="3"/>
  <c r="S3068" i="3" s="1"/>
  <c r="R3069" i="3"/>
  <c r="S3069" i="3" s="1"/>
  <c r="R3070" i="3"/>
  <c r="S3070" i="3" s="1"/>
  <c r="R3071" i="3"/>
  <c r="S3071" i="3" s="1"/>
  <c r="R3072" i="3"/>
  <c r="S3072" i="3" s="1"/>
  <c r="R3073" i="3"/>
  <c r="S3073" i="3" s="1"/>
  <c r="R3074" i="3"/>
  <c r="S3074" i="3" s="1"/>
  <c r="R3075" i="3"/>
  <c r="S3075" i="3" s="1"/>
  <c r="R3076" i="3"/>
  <c r="S3076" i="3" s="1"/>
  <c r="R3077" i="3"/>
  <c r="S3077" i="3" s="1"/>
  <c r="R3078" i="3"/>
  <c r="S3078" i="3" s="1"/>
  <c r="R3079" i="3"/>
  <c r="S3079" i="3" s="1"/>
  <c r="R3080" i="3"/>
  <c r="S3080" i="3" s="1"/>
  <c r="R3081" i="3"/>
  <c r="S3081" i="3" s="1"/>
  <c r="R3082" i="3"/>
  <c r="S3082" i="3" s="1"/>
  <c r="R3083" i="3"/>
  <c r="S3083" i="3" s="1"/>
  <c r="R3084" i="3"/>
  <c r="S3084" i="3" s="1"/>
  <c r="R3085" i="3"/>
  <c r="S3085" i="3" s="1"/>
  <c r="R3086" i="3"/>
  <c r="S3086" i="3" s="1"/>
  <c r="R3087" i="3"/>
  <c r="S3087" i="3" s="1"/>
  <c r="R3088" i="3"/>
  <c r="S3088" i="3" s="1"/>
  <c r="R3089" i="3"/>
  <c r="S3089" i="3" s="1"/>
  <c r="R3090" i="3"/>
  <c r="S3090" i="3" s="1"/>
  <c r="R3091" i="3"/>
  <c r="S3091" i="3" s="1"/>
  <c r="R3092" i="3"/>
  <c r="S3092" i="3" s="1"/>
  <c r="R3093" i="3"/>
  <c r="S3093" i="3" s="1"/>
  <c r="R3094" i="3"/>
  <c r="S3094" i="3" s="1"/>
  <c r="R3095" i="3"/>
  <c r="S3095" i="3" s="1"/>
  <c r="R3096" i="3"/>
  <c r="S3096" i="3" s="1"/>
  <c r="R3097" i="3"/>
  <c r="S3097" i="3" s="1"/>
  <c r="R3098" i="3"/>
  <c r="S3098" i="3" s="1"/>
  <c r="R3099" i="3"/>
  <c r="S3099" i="3" s="1"/>
  <c r="R3100" i="3"/>
  <c r="S3100" i="3" s="1"/>
  <c r="R3101" i="3"/>
  <c r="S3101" i="3" s="1"/>
  <c r="R3102" i="3"/>
  <c r="S3102" i="3" s="1"/>
  <c r="R3103" i="3"/>
  <c r="S3103" i="3" s="1"/>
  <c r="R3104" i="3"/>
  <c r="S3104" i="3" s="1"/>
  <c r="R3105" i="3"/>
  <c r="S3105" i="3" s="1"/>
  <c r="R3106" i="3"/>
  <c r="S3106" i="3" s="1"/>
  <c r="R3107" i="3"/>
  <c r="S3107" i="3" s="1"/>
  <c r="R3108" i="3"/>
  <c r="S3108" i="3" s="1"/>
  <c r="R3109" i="3"/>
  <c r="S3109" i="3" s="1"/>
  <c r="R3110" i="3"/>
  <c r="S3110" i="3" s="1"/>
  <c r="R3111" i="3"/>
  <c r="S3111" i="3" s="1"/>
  <c r="R3112" i="3"/>
  <c r="S3112" i="3" s="1"/>
  <c r="R3113" i="3"/>
  <c r="S3113" i="3" s="1"/>
  <c r="R3114" i="3"/>
  <c r="S3114" i="3" s="1"/>
  <c r="R3115" i="3"/>
  <c r="S3115" i="3" s="1"/>
  <c r="R3116" i="3"/>
  <c r="S3116" i="3" s="1"/>
  <c r="R3117" i="3"/>
  <c r="S3117" i="3" s="1"/>
  <c r="R3118" i="3"/>
  <c r="S3118" i="3" s="1"/>
  <c r="R3119" i="3"/>
  <c r="S3119" i="3" s="1"/>
  <c r="R3120" i="3"/>
  <c r="S3120" i="3" s="1"/>
  <c r="R3121" i="3"/>
  <c r="S3121" i="3" s="1"/>
  <c r="R3122" i="3"/>
  <c r="S3122" i="3" s="1"/>
  <c r="R3123" i="3"/>
  <c r="S3123" i="3" s="1"/>
  <c r="R3124" i="3"/>
  <c r="S3124" i="3" s="1"/>
  <c r="R3125" i="3"/>
  <c r="S3125" i="3" s="1"/>
  <c r="R3126" i="3"/>
  <c r="S3126" i="3" s="1"/>
  <c r="R3127" i="3"/>
  <c r="S3127" i="3" s="1"/>
  <c r="R3128" i="3"/>
  <c r="S3128" i="3" s="1"/>
  <c r="R3129" i="3"/>
  <c r="S3129" i="3" s="1"/>
  <c r="R3130" i="3"/>
  <c r="S3130" i="3" s="1"/>
  <c r="R3131" i="3"/>
  <c r="S3131" i="3" s="1"/>
  <c r="R3132" i="3"/>
  <c r="S3132" i="3" s="1"/>
  <c r="R3133" i="3"/>
  <c r="S3133" i="3" s="1"/>
  <c r="R3134" i="3"/>
  <c r="S3134" i="3" s="1"/>
  <c r="R3135" i="3"/>
  <c r="S3135" i="3" s="1"/>
  <c r="R3136" i="3"/>
  <c r="S3136" i="3" s="1"/>
  <c r="R3137" i="3"/>
  <c r="S3137" i="3" s="1"/>
  <c r="R3138" i="3"/>
  <c r="S3138" i="3" s="1"/>
  <c r="R3139" i="3"/>
  <c r="S3139" i="3" s="1"/>
  <c r="R3140" i="3"/>
  <c r="S3140" i="3" s="1"/>
  <c r="R3141" i="3"/>
  <c r="S3141" i="3" s="1"/>
  <c r="R3142" i="3"/>
  <c r="S3142" i="3" s="1"/>
  <c r="R3143" i="3"/>
  <c r="S3143" i="3" s="1"/>
  <c r="R3144" i="3"/>
  <c r="S3144" i="3" s="1"/>
  <c r="R3145" i="3"/>
  <c r="S3145" i="3" s="1"/>
  <c r="R3146" i="3"/>
  <c r="S3146" i="3" s="1"/>
  <c r="R3147" i="3"/>
  <c r="S3147" i="3" s="1"/>
  <c r="R3148" i="3"/>
  <c r="S3148" i="3" s="1"/>
  <c r="R3149" i="3"/>
  <c r="S3149" i="3" s="1"/>
  <c r="R3150" i="3"/>
  <c r="S3150" i="3" s="1"/>
  <c r="R3151" i="3"/>
  <c r="S3151" i="3" s="1"/>
  <c r="R3152" i="3"/>
  <c r="S3152" i="3" s="1"/>
  <c r="R3153" i="3"/>
  <c r="S3153" i="3" s="1"/>
  <c r="R3154" i="3"/>
  <c r="S3154" i="3" s="1"/>
  <c r="R3155" i="3"/>
  <c r="S3155" i="3" s="1"/>
  <c r="R3156" i="3"/>
  <c r="S3156" i="3" s="1"/>
  <c r="R3157" i="3"/>
  <c r="S3157" i="3" s="1"/>
  <c r="R3158" i="3"/>
  <c r="S3158" i="3" s="1"/>
  <c r="R3159" i="3"/>
  <c r="S3159" i="3" s="1"/>
  <c r="R3160" i="3"/>
  <c r="S3160" i="3" s="1"/>
  <c r="R3161" i="3"/>
  <c r="S3161" i="3" s="1"/>
  <c r="R3162" i="3"/>
  <c r="S3162" i="3" s="1"/>
  <c r="R3163" i="3"/>
  <c r="S3163" i="3" s="1"/>
  <c r="R3164" i="3"/>
  <c r="S3164" i="3" s="1"/>
  <c r="R3165" i="3"/>
  <c r="S3165" i="3" s="1"/>
  <c r="R3166" i="3"/>
  <c r="S3166" i="3" s="1"/>
  <c r="R3167" i="3"/>
  <c r="S3167" i="3" s="1"/>
  <c r="R3168" i="3"/>
  <c r="S3168" i="3" s="1"/>
  <c r="R3169" i="3"/>
  <c r="S3169" i="3" s="1"/>
  <c r="R3170" i="3"/>
  <c r="S3170" i="3" s="1"/>
  <c r="R3171" i="3"/>
  <c r="S3171" i="3" s="1"/>
  <c r="R3172" i="3"/>
  <c r="S3172" i="3" s="1"/>
  <c r="R3173" i="3"/>
  <c r="S3173" i="3" s="1"/>
  <c r="R3174" i="3"/>
  <c r="S3174" i="3" s="1"/>
  <c r="R3175" i="3"/>
  <c r="S3175" i="3" s="1"/>
  <c r="R3176" i="3"/>
  <c r="S3176" i="3" s="1"/>
  <c r="R3177" i="3"/>
  <c r="S3177" i="3" s="1"/>
  <c r="R3178" i="3"/>
  <c r="S3178" i="3" s="1"/>
  <c r="R3179" i="3"/>
  <c r="S3179" i="3" s="1"/>
  <c r="R3180" i="3"/>
  <c r="S3180" i="3" s="1"/>
  <c r="R3181" i="3"/>
  <c r="S3181" i="3" s="1"/>
  <c r="R3182" i="3"/>
  <c r="S3182" i="3" s="1"/>
  <c r="R3183" i="3"/>
  <c r="S3183" i="3" s="1"/>
  <c r="R3184" i="3"/>
  <c r="S3184" i="3" s="1"/>
  <c r="R3185" i="3"/>
  <c r="S3185" i="3" s="1"/>
  <c r="R3186" i="3"/>
  <c r="S3186" i="3" s="1"/>
  <c r="R3187" i="3"/>
  <c r="S3187" i="3" s="1"/>
  <c r="R3188" i="3"/>
  <c r="S3188" i="3" s="1"/>
  <c r="R3189" i="3"/>
  <c r="S3189" i="3" s="1"/>
  <c r="R3190" i="3"/>
  <c r="S3190" i="3" s="1"/>
  <c r="R3191" i="3"/>
  <c r="S3191" i="3" s="1"/>
  <c r="R3192" i="3"/>
  <c r="S3192" i="3" s="1"/>
  <c r="R3193" i="3"/>
  <c r="S3193" i="3" s="1"/>
  <c r="R3194" i="3"/>
  <c r="S3194" i="3" s="1"/>
  <c r="R3195" i="3"/>
  <c r="S3195" i="3" s="1"/>
  <c r="R3196" i="3"/>
  <c r="S3196" i="3" s="1"/>
  <c r="R3197" i="3"/>
  <c r="S3197" i="3" s="1"/>
  <c r="R3198" i="3"/>
  <c r="S3198" i="3" s="1"/>
  <c r="R3199" i="3"/>
  <c r="S3199" i="3" s="1"/>
  <c r="R3200" i="3"/>
  <c r="S3200" i="3" s="1"/>
  <c r="R3201" i="3"/>
  <c r="S3201" i="3" s="1"/>
  <c r="R3202" i="3"/>
  <c r="S3202" i="3" s="1"/>
  <c r="R3203" i="3"/>
  <c r="S3203" i="3" s="1"/>
  <c r="R3204" i="3"/>
  <c r="S3204" i="3" s="1"/>
  <c r="R3205" i="3"/>
  <c r="S3205" i="3" s="1"/>
  <c r="R3206" i="3"/>
  <c r="S3206" i="3" s="1"/>
  <c r="R3207" i="3"/>
  <c r="S3207" i="3" s="1"/>
  <c r="R3208" i="3"/>
  <c r="S3208" i="3" s="1"/>
  <c r="R3209" i="3"/>
  <c r="S3209" i="3" s="1"/>
  <c r="R3210" i="3"/>
  <c r="S3210" i="3" s="1"/>
  <c r="R3211" i="3"/>
  <c r="S3211" i="3" s="1"/>
  <c r="R3212" i="3"/>
  <c r="S3212" i="3" s="1"/>
  <c r="R3213" i="3"/>
  <c r="S3213" i="3" s="1"/>
  <c r="R3214" i="3"/>
  <c r="S3214" i="3" s="1"/>
  <c r="R3215" i="3"/>
  <c r="S3215" i="3" s="1"/>
  <c r="R3216" i="3"/>
  <c r="S3216" i="3" s="1"/>
  <c r="R3217" i="3"/>
  <c r="S3217" i="3" s="1"/>
  <c r="R3218" i="3"/>
  <c r="S3218" i="3" s="1"/>
  <c r="R3219" i="3"/>
  <c r="S3219" i="3" s="1"/>
  <c r="R3220" i="3"/>
  <c r="S3220" i="3" s="1"/>
  <c r="R3221" i="3"/>
  <c r="S3221" i="3" s="1"/>
  <c r="R3222" i="3"/>
  <c r="S3222" i="3" s="1"/>
  <c r="R3223" i="3"/>
  <c r="S3223" i="3" s="1"/>
  <c r="R3224" i="3"/>
  <c r="S3224" i="3" s="1"/>
  <c r="R3225" i="3"/>
  <c r="S3225" i="3" s="1"/>
  <c r="R3226" i="3"/>
  <c r="S3226" i="3" s="1"/>
  <c r="R3227" i="3"/>
  <c r="S3227" i="3" s="1"/>
  <c r="R3228" i="3"/>
  <c r="S3228" i="3" s="1"/>
  <c r="R3229" i="3"/>
  <c r="S3229" i="3" s="1"/>
  <c r="R3230" i="3"/>
  <c r="S3230" i="3" s="1"/>
  <c r="R3231" i="3"/>
  <c r="S3231" i="3" s="1"/>
  <c r="R3232" i="3"/>
  <c r="S3232" i="3" s="1"/>
  <c r="R3233" i="3"/>
  <c r="S3233" i="3" s="1"/>
  <c r="R3234" i="3"/>
  <c r="S3234" i="3" s="1"/>
  <c r="R3235" i="3"/>
  <c r="S3235" i="3" s="1"/>
  <c r="R3236" i="3"/>
  <c r="S3236" i="3" s="1"/>
  <c r="R3237" i="3"/>
  <c r="S3237" i="3" s="1"/>
  <c r="R3238" i="3"/>
  <c r="S3238" i="3" s="1"/>
  <c r="R3239" i="3"/>
  <c r="S3239" i="3" s="1"/>
  <c r="R3240" i="3"/>
  <c r="S3240" i="3" s="1"/>
  <c r="R3241" i="3"/>
  <c r="S3241" i="3" s="1"/>
  <c r="R3242" i="3"/>
  <c r="S3242" i="3" s="1"/>
  <c r="R3243" i="3"/>
  <c r="S3243" i="3" s="1"/>
  <c r="R3244" i="3"/>
  <c r="S3244" i="3" s="1"/>
  <c r="R3245" i="3"/>
  <c r="S3245" i="3" s="1"/>
  <c r="R3246" i="3"/>
  <c r="S3246" i="3" s="1"/>
  <c r="R3247" i="3"/>
  <c r="S3247" i="3" s="1"/>
  <c r="R3248" i="3"/>
  <c r="S3248" i="3" s="1"/>
  <c r="R3249" i="3"/>
  <c r="S3249" i="3" s="1"/>
  <c r="R3250" i="3"/>
  <c r="S3250" i="3" s="1"/>
  <c r="R3251" i="3"/>
  <c r="S3251" i="3" s="1"/>
  <c r="R3252" i="3"/>
  <c r="S3252" i="3" s="1"/>
  <c r="R3253" i="3"/>
  <c r="S3253" i="3" s="1"/>
  <c r="R3254" i="3"/>
  <c r="S3254" i="3" s="1"/>
  <c r="R3255" i="3"/>
  <c r="S3255" i="3" s="1"/>
  <c r="R3256" i="3"/>
  <c r="S3256" i="3" s="1"/>
  <c r="R3257" i="3"/>
  <c r="S3257" i="3" s="1"/>
  <c r="R3258" i="3"/>
  <c r="S3258" i="3" s="1"/>
  <c r="R3259" i="3"/>
  <c r="S3259" i="3" s="1"/>
  <c r="R3260" i="3"/>
  <c r="S3260" i="3" s="1"/>
  <c r="R3261" i="3"/>
  <c r="S3261" i="3" s="1"/>
  <c r="R3262" i="3"/>
  <c r="S3262" i="3" s="1"/>
  <c r="R3263" i="3"/>
  <c r="S3263" i="3" s="1"/>
  <c r="R3264" i="3"/>
  <c r="S3264" i="3" s="1"/>
  <c r="R3265" i="3"/>
  <c r="S3265" i="3" s="1"/>
  <c r="R3266" i="3"/>
  <c r="S3266" i="3" s="1"/>
  <c r="R3267" i="3"/>
  <c r="S3267" i="3" s="1"/>
  <c r="R3268" i="3"/>
  <c r="S3268" i="3" s="1"/>
  <c r="R3269" i="3"/>
  <c r="S3269" i="3" s="1"/>
  <c r="R3270" i="3"/>
  <c r="S3270" i="3" s="1"/>
  <c r="R3271" i="3"/>
  <c r="S3271" i="3" s="1"/>
  <c r="R3272" i="3"/>
  <c r="S3272" i="3" s="1"/>
  <c r="R3273" i="3"/>
  <c r="S3273" i="3" s="1"/>
  <c r="R3274" i="3"/>
  <c r="S3274" i="3" s="1"/>
  <c r="R3275" i="3"/>
  <c r="S3275" i="3" s="1"/>
  <c r="R3276" i="3"/>
  <c r="S3276" i="3" s="1"/>
  <c r="R3277" i="3"/>
  <c r="S3277" i="3" s="1"/>
  <c r="R3278" i="3"/>
  <c r="S3278" i="3" s="1"/>
  <c r="R3279" i="3"/>
  <c r="S3279" i="3" s="1"/>
  <c r="R3280" i="3"/>
  <c r="S3280" i="3" s="1"/>
  <c r="R3281" i="3"/>
  <c r="S3281" i="3" s="1"/>
  <c r="R3282" i="3"/>
  <c r="S3282" i="3" s="1"/>
  <c r="R3283" i="3"/>
  <c r="S3283" i="3" s="1"/>
  <c r="R3284" i="3"/>
  <c r="S3284" i="3" s="1"/>
  <c r="R3285" i="3"/>
  <c r="S3285" i="3" s="1"/>
  <c r="R3286" i="3"/>
  <c r="S3286" i="3" s="1"/>
  <c r="R3287" i="3"/>
  <c r="S3287" i="3" s="1"/>
  <c r="R3288" i="3"/>
  <c r="S3288" i="3" s="1"/>
  <c r="R3289" i="3"/>
  <c r="S3289" i="3" s="1"/>
  <c r="R3290" i="3"/>
  <c r="S3290" i="3" s="1"/>
  <c r="R3291" i="3"/>
  <c r="S3291" i="3" s="1"/>
  <c r="R3292" i="3"/>
  <c r="S3292" i="3" s="1"/>
  <c r="R3293" i="3"/>
  <c r="S3293" i="3" s="1"/>
  <c r="R3294" i="3"/>
  <c r="S3294" i="3" s="1"/>
  <c r="R3295" i="3"/>
  <c r="S3295" i="3" s="1"/>
  <c r="R3296" i="3"/>
  <c r="S3296" i="3" s="1"/>
  <c r="R3297" i="3"/>
  <c r="S3297" i="3" s="1"/>
  <c r="R3298" i="3"/>
  <c r="S3298" i="3" s="1"/>
  <c r="R3299" i="3"/>
  <c r="S3299" i="3" s="1"/>
  <c r="R3300" i="3"/>
  <c r="S3300" i="3" s="1"/>
  <c r="R3301" i="3"/>
  <c r="S3301" i="3" s="1"/>
  <c r="R3302" i="3"/>
  <c r="S3302" i="3" s="1"/>
  <c r="R3303" i="3"/>
  <c r="S3303" i="3" s="1"/>
  <c r="R3304" i="3"/>
  <c r="S3304" i="3" s="1"/>
  <c r="R3305" i="3"/>
  <c r="S3305" i="3" s="1"/>
  <c r="R3306" i="3"/>
  <c r="S3306" i="3" s="1"/>
  <c r="R3307" i="3"/>
  <c r="S3307" i="3" s="1"/>
  <c r="R3308" i="3"/>
  <c r="S3308" i="3" s="1"/>
  <c r="R3309" i="3"/>
  <c r="S3309" i="3" s="1"/>
  <c r="R3310" i="3"/>
  <c r="S3310" i="3" s="1"/>
  <c r="R3311" i="3"/>
  <c r="S3311" i="3" s="1"/>
  <c r="R3312" i="3"/>
  <c r="S3312" i="3" s="1"/>
  <c r="R3313" i="3"/>
  <c r="S3313" i="3" s="1"/>
  <c r="R3314" i="3"/>
  <c r="S3314" i="3" s="1"/>
  <c r="R3315" i="3"/>
  <c r="S3315" i="3" s="1"/>
  <c r="R3316" i="3"/>
  <c r="S3316" i="3" s="1"/>
  <c r="R3317" i="3"/>
  <c r="S3317" i="3" s="1"/>
  <c r="R3318" i="3"/>
  <c r="S3318" i="3" s="1"/>
  <c r="R3319" i="3"/>
  <c r="S3319" i="3" s="1"/>
  <c r="R3320" i="3"/>
  <c r="S3320" i="3" s="1"/>
  <c r="R3321" i="3"/>
  <c r="S3321" i="3" s="1"/>
  <c r="R3322" i="3"/>
  <c r="S3322" i="3" s="1"/>
  <c r="R3323" i="3"/>
  <c r="S3323" i="3" s="1"/>
  <c r="R3324" i="3"/>
  <c r="S3324" i="3" s="1"/>
  <c r="R3325" i="3"/>
  <c r="S3325" i="3" s="1"/>
  <c r="R3326" i="3"/>
  <c r="S3326" i="3" s="1"/>
  <c r="R3327" i="3"/>
  <c r="S3327" i="3" s="1"/>
  <c r="R3328" i="3"/>
  <c r="S3328" i="3" s="1"/>
  <c r="R3329" i="3"/>
  <c r="S3329" i="3" s="1"/>
  <c r="R3330" i="3"/>
  <c r="S3330" i="3" s="1"/>
  <c r="R3331" i="3"/>
  <c r="S3331" i="3" s="1"/>
  <c r="R3332" i="3"/>
  <c r="S3332" i="3" s="1"/>
  <c r="R3333" i="3"/>
  <c r="S3333" i="3" s="1"/>
  <c r="R3334" i="3"/>
  <c r="S3334" i="3" s="1"/>
  <c r="R3335" i="3"/>
  <c r="S3335" i="3" s="1"/>
  <c r="R3336" i="3"/>
  <c r="S3336" i="3" s="1"/>
  <c r="R3337" i="3"/>
  <c r="S3337" i="3" s="1"/>
  <c r="R3338" i="3"/>
  <c r="S3338" i="3" s="1"/>
  <c r="R3339" i="3"/>
  <c r="S3339" i="3" s="1"/>
  <c r="R3340" i="3"/>
  <c r="S3340" i="3" s="1"/>
  <c r="R3341" i="3"/>
  <c r="S3341" i="3" s="1"/>
  <c r="R3342" i="3"/>
  <c r="S3342" i="3" s="1"/>
  <c r="R3343" i="3"/>
  <c r="S3343" i="3" s="1"/>
  <c r="R3344" i="3"/>
  <c r="S3344" i="3" s="1"/>
  <c r="R3345" i="3"/>
  <c r="S3345" i="3" s="1"/>
  <c r="R3346" i="3"/>
  <c r="S3346" i="3" s="1"/>
  <c r="R3347" i="3"/>
  <c r="S3347" i="3" s="1"/>
  <c r="R3348" i="3"/>
  <c r="S3348" i="3" s="1"/>
  <c r="R3349" i="3"/>
  <c r="S3349" i="3" s="1"/>
  <c r="R3350" i="3"/>
  <c r="S3350" i="3" s="1"/>
  <c r="R3351" i="3"/>
  <c r="S3351" i="3" s="1"/>
  <c r="R3352" i="3"/>
  <c r="S3352" i="3" s="1"/>
  <c r="R3353" i="3"/>
  <c r="S3353" i="3" s="1"/>
  <c r="R3354" i="3"/>
  <c r="S3354" i="3" s="1"/>
  <c r="R3355" i="3"/>
  <c r="S3355" i="3" s="1"/>
  <c r="R3356" i="3"/>
  <c r="S3356" i="3" s="1"/>
  <c r="R3357" i="3"/>
  <c r="S3357" i="3" s="1"/>
  <c r="R3358" i="3"/>
  <c r="S3358" i="3" s="1"/>
  <c r="R3359" i="3"/>
  <c r="S3359" i="3" s="1"/>
  <c r="R3360" i="3"/>
  <c r="S3360" i="3" s="1"/>
  <c r="R3361" i="3"/>
  <c r="S3361" i="3" s="1"/>
  <c r="R3362" i="3"/>
  <c r="S3362" i="3" s="1"/>
  <c r="R3363" i="3"/>
  <c r="S3363" i="3" s="1"/>
  <c r="R3364" i="3"/>
  <c r="S3364" i="3" s="1"/>
  <c r="R3365" i="3"/>
  <c r="S3365" i="3" s="1"/>
  <c r="R3366" i="3"/>
  <c r="S3366" i="3" s="1"/>
  <c r="R3367" i="3"/>
  <c r="S3367" i="3" s="1"/>
  <c r="R3368" i="3"/>
  <c r="S3368" i="3" s="1"/>
  <c r="R3369" i="3"/>
  <c r="S3369" i="3" s="1"/>
  <c r="R3370" i="3"/>
  <c r="S3370" i="3" s="1"/>
  <c r="R3371" i="3"/>
  <c r="S3371" i="3" s="1"/>
  <c r="R3372" i="3"/>
  <c r="S3372" i="3" s="1"/>
  <c r="R3373" i="3"/>
  <c r="S3373" i="3" s="1"/>
  <c r="R3374" i="3"/>
  <c r="S3374" i="3" s="1"/>
  <c r="R3375" i="3"/>
  <c r="S3375" i="3" s="1"/>
  <c r="R3376" i="3"/>
  <c r="S3376" i="3" s="1"/>
  <c r="R3377" i="3"/>
  <c r="S3377" i="3" s="1"/>
  <c r="R3378" i="3"/>
  <c r="S3378" i="3" s="1"/>
  <c r="R3379" i="3"/>
  <c r="S3379" i="3" s="1"/>
  <c r="R3380" i="3"/>
  <c r="S3380" i="3" s="1"/>
  <c r="R3381" i="3"/>
  <c r="S3381" i="3" s="1"/>
  <c r="R3382" i="3"/>
  <c r="S3382" i="3" s="1"/>
  <c r="R3383" i="3"/>
  <c r="S3383" i="3" s="1"/>
  <c r="R3384" i="3"/>
  <c r="S3384" i="3" s="1"/>
  <c r="R3385" i="3"/>
  <c r="S3385" i="3" s="1"/>
  <c r="R3386" i="3"/>
  <c r="S3386" i="3" s="1"/>
  <c r="R3387" i="3"/>
  <c r="S3387" i="3" s="1"/>
  <c r="R3388" i="3"/>
  <c r="S3388" i="3" s="1"/>
  <c r="R3389" i="3"/>
  <c r="S3389" i="3" s="1"/>
  <c r="R3390" i="3"/>
  <c r="S3390" i="3" s="1"/>
  <c r="R3391" i="3"/>
  <c r="S3391" i="3" s="1"/>
  <c r="R3392" i="3"/>
  <c r="S3392" i="3" s="1"/>
  <c r="R3393" i="3"/>
  <c r="S3393" i="3" s="1"/>
  <c r="R3394" i="3"/>
  <c r="S3394" i="3" s="1"/>
  <c r="R3395" i="3"/>
  <c r="S3395" i="3" s="1"/>
  <c r="R3396" i="3"/>
  <c r="S3396" i="3" s="1"/>
  <c r="R3397" i="3"/>
  <c r="S3397" i="3" s="1"/>
  <c r="R3398" i="3"/>
  <c r="S3398" i="3" s="1"/>
  <c r="R3399" i="3"/>
  <c r="S3399" i="3" s="1"/>
  <c r="R3400" i="3"/>
  <c r="S3400" i="3" s="1"/>
  <c r="R3401" i="3"/>
  <c r="S3401" i="3" s="1"/>
  <c r="R3402" i="3"/>
  <c r="S3402" i="3" s="1"/>
  <c r="R3403" i="3"/>
  <c r="S3403" i="3" s="1"/>
  <c r="R3404" i="3"/>
  <c r="S3404" i="3" s="1"/>
  <c r="R3405" i="3"/>
  <c r="S3405" i="3" s="1"/>
  <c r="R3406" i="3"/>
  <c r="S3406" i="3" s="1"/>
  <c r="R3407" i="3"/>
  <c r="S3407" i="3" s="1"/>
  <c r="R3408" i="3"/>
  <c r="S3408" i="3" s="1"/>
  <c r="R3409" i="3"/>
  <c r="S3409" i="3" s="1"/>
  <c r="R3410" i="3"/>
  <c r="S3410" i="3" s="1"/>
  <c r="R3411" i="3"/>
  <c r="S3411" i="3" s="1"/>
  <c r="R3412" i="3"/>
  <c r="S3412" i="3" s="1"/>
  <c r="R3413" i="3"/>
  <c r="S3413" i="3" s="1"/>
  <c r="R3414" i="3"/>
  <c r="S3414" i="3" s="1"/>
  <c r="R3415" i="3"/>
  <c r="S3415" i="3" s="1"/>
  <c r="R3416" i="3"/>
  <c r="S3416" i="3" s="1"/>
  <c r="R3417" i="3"/>
  <c r="S3417" i="3" s="1"/>
  <c r="R3418" i="3"/>
  <c r="S3418" i="3" s="1"/>
  <c r="R3419" i="3"/>
  <c r="S3419" i="3" s="1"/>
  <c r="R3420" i="3"/>
  <c r="S3420" i="3" s="1"/>
  <c r="R3421" i="3"/>
  <c r="S3421" i="3" s="1"/>
  <c r="R3422" i="3"/>
  <c r="S3422" i="3" s="1"/>
  <c r="R3423" i="3"/>
  <c r="S3423" i="3" s="1"/>
  <c r="R3424" i="3"/>
  <c r="S3424" i="3" s="1"/>
  <c r="R3425" i="3"/>
  <c r="S3425" i="3" s="1"/>
  <c r="R3426" i="3"/>
  <c r="S3426" i="3" s="1"/>
  <c r="R3427" i="3"/>
  <c r="S3427" i="3" s="1"/>
  <c r="R3428" i="3"/>
  <c r="S3428" i="3" s="1"/>
  <c r="R3429" i="3"/>
  <c r="S3429" i="3" s="1"/>
  <c r="R3430" i="3"/>
  <c r="S3430" i="3" s="1"/>
  <c r="R3431" i="3"/>
  <c r="S3431" i="3" s="1"/>
  <c r="R3432" i="3"/>
  <c r="S3432" i="3" s="1"/>
  <c r="R3433" i="3"/>
  <c r="S3433" i="3" s="1"/>
  <c r="R3434" i="3"/>
  <c r="S3434" i="3" s="1"/>
  <c r="R3435" i="3"/>
  <c r="S3435" i="3" s="1"/>
  <c r="R3436" i="3"/>
  <c r="S3436" i="3" s="1"/>
  <c r="R3437" i="3"/>
  <c r="S3437" i="3" s="1"/>
  <c r="R3438" i="3"/>
  <c r="S3438" i="3" s="1"/>
  <c r="R3439" i="3"/>
  <c r="S3439" i="3" s="1"/>
  <c r="R3440" i="3"/>
  <c r="S3440" i="3" s="1"/>
  <c r="R3441" i="3"/>
  <c r="S3441" i="3" s="1"/>
  <c r="R3442" i="3"/>
  <c r="S3442" i="3" s="1"/>
  <c r="R3443" i="3"/>
  <c r="S3443" i="3" s="1"/>
  <c r="R3444" i="3"/>
  <c r="S3444" i="3" s="1"/>
  <c r="R3445" i="3"/>
  <c r="S3445" i="3" s="1"/>
  <c r="R3446" i="3"/>
  <c r="S3446" i="3" s="1"/>
  <c r="R3447" i="3"/>
  <c r="S3447" i="3" s="1"/>
  <c r="R3448" i="3"/>
  <c r="S3448" i="3" s="1"/>
  <c r="R3449" i="3"/>
  <c r="S3449" i="3" s="1"/>
  <c r="R3450" i="3"/>
  <c r="S3450" i="3" s="1"/>
  <c r="R3451" i="3"/>
  <c r="S3451" i="3" s="1"/>
  <c r="R3452" i="3"/>
  <c r="S3452" i="3" s="1"/>
  <c r="R3453" i="3"/>
  <c r="S3453" i="3" s="1"/>
  <c r="R3454" i="3"/>
  <c r="S3454" i="3" s="1"/>
  <c r="R3455" i="3"/>
  <c r="S3455" i="3" s="1"/>
  <c r="R3456" i="3"/>
  <c r="S3456" i="3" s="1"/>
  <c r="R3457" i="3"/>
  <c r="S3457" i="3" s="1"/>
  <c r="R3458" i="3"/>
  <c r="S3458" i="3" s="1"/>
  <c r="R3459" i="3"/>
  <c r="S3459" i="3" s="1"/>
  <c r="R3460" i="3"/>
  <c r="S3460" i="3" s="1"/>
  <c r="R3461" i="3"/>
  <c r="S3461" i="3" s="1"/>
  <c r="R3462" i="3"/>
  <c r="S3462" i="3" s="1"/>
  <c r="R3463" i="3"/>
  <c r="S3463" i="3" s="1"/>
  <c r="R3464" i="3"/>
  <c r="S3464" i="3" s="1"/>
  <c r="R3465" i="3"/>
  <c r="S3465" i="3" s="1"/>
  <c r="R3466" i="3"/>
  <c r="S3466" i="3" s="1"/>
  <c r="R3467" i="3"/>
  <c r="S3467" i="3" s="1"/>
  <c r="R3468" i="3"/>
  <c r="S3468" i="3" s="1"/>
  <c r="R3469" i="3"/>
  <c r="S3469" i="3" s="1"/>
  <c r="R3470" i="3"/>
  <c r="S3470" i="3" s="1"/>
  <c r="R3471" i="3"/>
  <c r="S3471" i="3" s="1"/>
  <c r="R3472" i="3"/>
  <c r="S3472" i="3" s="1"/>
  <c r="R3473" i="3"/>
  <c r="S3473" i="3" s="1"/>
  <c r="R3474" i="3"/>
  <c r="S3474" i="3" s="1"/>
  <c r="R3475" i="3"/>
  <c r="S3475" i="3" s="1"/>
  <c r="R3476" i="3"/>
  <c r="S3476" i="3" s="1"/>
  <c r="R3477" i="3"/>
  <c r="S3477" i="3" s="1"/>
  <c r="R3478" i="3"/>
  <c r="S3478" i="3" s="1"/>
  <c r="R3479" i="3"/>
  <c r="S3479" i="3" s="1"/>
  <c r="R3480" i="3"/>
  <c r="S3480" i="3" s="1"/>
  <c r="R3481" i="3"/>
  <c r="S3481" i="3" s="1"/>
  <c r="R3482" i="3"/>
  <c r="S3482" i="3" s="1"/>
  <c r="R3483" i="3"/>
  <c r="S3483" i="3" s="1"/>
  <c r="R3484" i="3"/>
  <c r="S3484" i="3" s="1"/>
  <c r="R3485" i="3"/>
  <c r="S3485" i="3" s="1"/>
  <c r="R3486" i="3"/>
  <c r="S3486" i="3" s="1"/>
  <c r="R3487" i="3"/>
  <c r="S3487" i="3" s="1"/>
  <c r="R3488" i="3"/>
  <c r="S3488" i="3" s="1"/>
  <c r="R3489" i="3"/>
  <c r="S3489" i="3" s="1"/>
  <c r="R3490" i="3"/>
  <c r="S3490" i="3" s="1"/>
  <c r="R3491" i="3"/>
  <c r="S3491" i="3" s="1"/>
  <c r="R3492" i="3"/>
  <c r="S3492" i="3" s="1"/>
  <c r="R3493" i="3"/>
  <c r="S3493" i="3" s="1"/>
  <c r="R3494" i="3"/>
  <c r="S3494" i="3" s="1"/>
  <c r="R3495" i="3"/>
  <c r="S3495" i="3" s="1"/>
  <c r="R3496" i="3"/>
  <c r="S3496" i="3" s="1"/>
  <c r="R3497" i="3"/>
  <c r="S3497" i="3" s="1"/>
  <c r="R3498" i="3"/>
  <c r="S3498" i="3" s="1"/>
  <c r="R3499" i="3"/>
  <c r="S3499" i="3" s="1"/>
  <c r="R3500" i="3"/>
  <c r="S3500" i="3" s="1"/>
  <c r="R3501" i="3"/>
  <c r="S3501" i="3" s="1"/>
  <c r="R3502" i="3"/>
  <c r="S3502" i="3" s="1"/>
  <c r="R3503" i="3"/>
  <c r="S3503" i="3" s="1"/>
  <c r="R3504" i="3"/>
  <c r="S3504" i="3" s="1"/>
  <c r="R3505" i="3"/>
  <c r="S3505" i="3" s="1"/>
  <c r="R3506" i="3"/>
  <c r="S3506" i="3" s="1"/>
  <c r="R3507" i="3"/>
  <c r="S3507" i="3" s="1"/>
  <c r="R3508" i="3"/>
  <c r="S3508" i="3" s="1"/>
  <c r="R3509" i="3"/>
  <c r="S3509" i="3" s="1"/>
  <c r="R3510" i="3"/>
  <c r="S3510" i="3" s="1"/>
  <c r="R3511" i="3"/>
  <c r="S3511" i="3" s="1"/>
  <c r="R3512" i="3"/>
  <c r="S3512" i="3" s="1"/>
  <c r="R3513" i="3"/>
  <c r="S3513" i="3" s="1"/>
  <c r="R3514" i="3"/>
  <c r="S3514" i="3" s="1"/>
  <c r="R3515" i="3"/>
  <c r="S3515" i="3" s="1"/>
  <c r="R3516" i="3"/>
  <c r="S3516" i="3" s="1"/>
  <c r="R3517" i="3"/>
  <c r="S3517" i="3" s="1"/>
  <c r="R3518" i="3"/>
  <c r="S3518" i="3" s="1"/>
  <c r="R3519" i="3"/>
  <c r="S3519" i="3" s="1"/>
  <c r="R3520" i="3"/>
  <c r="S3520" i="3" s="1"/>
  <c r="R3521" i="3"/>
  <c r="S3521" i="3" s="1"/>
  <c r="R3522" i="3"/>
  <c r="S3522" i="3" s="1"/>
  <c r="R3523" i="3"/>
  <c r="S3523" i="3" s="1"/>
  <c r="R3524" i="3"/>
  <c r="S3524" i="3" s="1"/>
  <c r="R3525" i="3"/>
  <c r="S3525" i="3" s="1"/>
  <c r="R3526" i="3"/>
  <c r="S3526" i="3" s="1"/>
  <c r="R3527" i="3"/>
  <c r="S3527" i="3" s="1"/>
  <c r="R3528" i="3"/>
  <c r="S3528" i="3" s="1"/>
  <c r="R3529" i="3"/>
  <c r="S3529" i="3" s="1"/>
  <c r="R3530" i="3"/>
  <c r="S3530" i="3" s="1"/>
  <c r="R3531" i="3"/>
  <c r="S3531" i="3" s="1"/>
  <c r="R3532" i="3"/>
  <c r="S3532" i="3" s="1"/>
  <c r="R3533" i="3"/>
  <c r="S3533" i="3" s="1"/>
  <c r="R3534" i="3"/>
  <c r="S3534" i="3" s="1"/>
  <c r="R3535" i="3"/>
  <c r="S3535" i="3" s="1"/>
  <c r="R3536" i="3"/>
  <c r="S3536" i="3" s="1"/>
  <c r="R3537" i="3"/>
  <c r="S3537" i="3" s="1"/>
  <c r="R3538" i="3"/>
  <c r="S3538" i="3" s="1"/>
  <c r="R3539" i="3"/>
  <c r="S3539" i="3" s="1"/>
  <c r="R3540" i="3"/>
  <c r="S3540" i="3" s="1"/>
  <c r="R3541" i="3"/>
  <c r="S3541" i="3" s="1"/>
  <c r="R3542" i="3"/>
  <c r="S3542" i="3" s="1"/>
  <c r="R3543" i="3"/>
  <c r="S3543" i="3" s="1"/>
  <c r="R3544" i="3"/>
  <c r="S3544" i="3" s="1"/>
  <c r="R3545" i="3"/>
  <c r="S3545" i="3" s="1"/>
  <c r="R3546" i="3"/>
  <c r="S3546" i="3" s="1"/>
  <c r="R3547" i="3"/>
  <c r="S3547" i="3" s="1"/>
  <c r="R3548" i="3"/>
  <c r="S3548" i="3" s="1"/>
  <c r="R3549" i="3"/>
  <c r="S3549" i="3" s="1"/>
  <c r="R3550" i="3"/>
  <c r="S3550" i="3" s="1"/>
  <c r="R3551" i="3"/>
  <c r="S3551" i="3" s="1"/>
  <c r="R3552" i="3"/>
  <c r="S3552" i="3" s="1"/>
  <c r="R3553" i="3"/>
  <c r="S3553" i="3" s="1"/>
  <c r="R3554" i="3"/>
  <c r="S3554" i="3" s="1"/>
  <c r="R3555" i="3"/>
  <c r="S3555" i="3" s="1"/>
  <c r="R3556" i="3"/>
  <c r="S3556" i="3" s="1"/>
  <c r="R3557" i="3"/>
  <c r="S3557" i="3" s="1"/>
  <c r="R3558" i="3"/>
  <c r="S3558" i="3" s="1"/>
  <c r="R3559" i="3"/>
  <c r="S3559" i="3" s="1"/>
  <c r="R3560" i="3"/>
  <c r="S3560" i="3" s="1"/>
  <c r="R3561" i="3"/>
  <c r="S3561" i="3" s="1"/>
  <c r="R3562" i="3"/>
  <c r="S3562" i="3" s="1"/>
  <c r="R3563" i="3"/>
  <c r="S3563" i="3" s="1"/>
  <c r="R3564" i="3"/>
  <c r="S3564" i="3" s="1"/>
  <c r="R3565" i="3"/>
  <c r="S3565" i="3" s="1"/>
  <c r="R3566" i="3"/>
  <c r="S3566" i="3" s="1"/>
  <c r="R3567" i="3"/>
  <c r="S3567" i="3" s="1"/>
  <c r="R3568" i="3"/>
  <c r="S3568" i="3" s="1"/>
  <c r="R3569" i="3"/>
  <c r="S3569" i="3" s="1"/>
  <c r="R3570" i="3"/>
  <c r="S3570" i="3" s="1"/>
  <c r="R3571" i="3"/>
  <c r="S3571" i="3" s="1"/>
  <c r="R3572" i="3"/>
  <c r="S3572" i="3" s="1"/>
  <c r="R3573" i="3"/>
  <c r="S3573" i="3" s="1"/>
  <c r="R3574" i="3"/>
  <c r="S3574" i="3" s="1"/>
  <c r="R3575" i="3"/>
  <c r="S3575" i="3" s="1"/>
  <c r="R3576" i="3"/>
  <c r="S3576" i="3" s="1"/>
  <c r="R3577" i="3"/>
  <c r="S3577" i="3" s="1"/>
  <c r="R3578" i="3"/>
  <c r="S3578" i="3" s="1"/>
  <c r="R3579" i="3"/>
  <c r="S3579" i="3" s="1"/>
  <c r="R3580" i="3"/>
  <c r="S3580" i="3" s="1"/>
  <c r="R3581" i="3"/>
  <c r="S3581" i="3" s="1"/>
  <c r="R3582" i="3"/>
  <c r="S3582" i="3" s="1"/>
  <c r="R3583" i="3"/>
  <c r="S3583" i="3" s="1"/>
  <c r="R3584" i="3"/>
  <c r="S3584" i="3" s="1"/>
  <c r="R3585" i="3"/>
  <c r="S3585" i="3" s="1"/>
  <c r="R3586" i="3"/>
  <c r="S3586" i="3" s="1"/>
  <c r="R3587" i="3"/>
  <c r="S3587" i="3" s="1"/>
  <c r="R3588" i="3"/>
  <c r="S3588" i="3" s="1"/>
  <c r="R3589" i="3"/>
  <c r="S3589" i="3" s="1"/>
  <c r="R3590" i="3"/>
  <c r="S3590" i="3" s="1"/>
  <c r="R3591" i="3"/>
  <c r="S3591" i="3" s="1"/>
  <c r="R3592" i="3"/>
  <c r="S3592" i="3" s="1"/>
  <c r="R3593" i="3"/>
  <c r="S3593" i="3" s="1"/>
  <c r="R3594" i="3"/>
  <c r="S3594" i="3" s="1"/>
  <c r="R3595" i="3"/>
  <c r="S3595" i="3" s="1"/>
  <c r="R3596" i="3"/>
  <c r="S3596" i="3" s="1"/>
  <c r="R3597" i="3"/>
  <c r="S3597" i="3" s="1"/>
  <c r="R3598" i="3"/>
  <c r="S3598" i="3" s="1"/>
  <c r="R3600" i="3"/>
  <c r="S3600" i="3" s="1"/>
  <c r="R3601" i="3"/>
  <c r="S3601" i="3" s="1"/>
  <c r="R3602" i="3"/>
  <c r="S3602" i="3" s="1"/>
  <c r="R3603" i="3"/>
  <c r="S3603" i="3" s="1"/>
  <c r="R3604" i="3"/>
  <c r="S3604" i="3" s="1"/>
  <c r="R3605" i="3"/>
  <c r="S3605" i="3" s="1"/>
  <c r="R3606" i="3"/>
  <c r="S3606" i="3" s="1"/>
  <c r="R3607" i="3"/>
  <c r="S3607" i="3" s="1"/>
  <c r="R3608" i="3"/>
  <c r="S3608" i="3" s="1"/>
  <c r="R3609" i="3"/>
  <c r="S3609" i="3" s="1"/>
  <c r="R3610" i="3"/>
  <c r="S3610" i="3" s="1"/>
  <c r="R3611" i="3"/>
  <c r="S3611" i="3" s="1"/>
  <c r="R3612" i="3"/>
  <c r="S3612" i="3" s="1"/>
  <c r="R3613" i="3"/>
  <c r="S3613" i="3" s="1"/>
  <c r="R3614" i="3"/>
  <c r="S3614" i="3" s="1"/>
  <c r="R3615" i="3"/>
  <c r="S3615" i="3" s="1"/>
  <c r="R3616" i="3"/>
  <c r="S3616" i="3" s="1"/>
  <c r="R3617" i="3"/>
  <c r="S3617" i="3" s="1"/>
  <c r="R3618" i="3"/>
  <c r="S3618" i="3" s="1"/>
  <c r="R3619" i="3"/>
  <c r="S3619" i="3" s="1"/>
  <c r="R3620" i="3"/>
  <c r="S3620" i="3" s="1"/>
  <c r="R3621" i="3"/>
  <c r="S3621" i="3" s="1"/>
  <c r="R3622" i="3"/>
  <c r="S3622" i="3" s="1"/>
  <c r="R3623" i="3"/>
  <c r="S3623" i="3" s="1"/>
  <c r="R3624" i="3"/>
  <c r="S3624" i="3" s="1"/>
  <c r="R3625" i="3"/>
  <c r="S3625" i="3" s="1"/>
  <c r="R3626" i="3"/>
  <c r="S3626" i="3" s="1"/>
  <c r="R3627" i="3"/>
  <c r="S3627" i="3" s="1"/>
  <c r="R3628" i="3"/>
  <c r="S3628" i="3" s="1"/>
  <c r="R3629" i="3"/>
  <c r="S3629" i="3" s="1"/>
  <c r="R3630" i="3"/>
  <c r="S3630" i="3" s="1"/>
  <c r="R3631" i="3"/>
  <c r="S3631" i="3" s="1"/>
  <c r="R3632" i="3"/>
  <c r="S3632" i="3" s="1"/>
  <c r="R3633" i="3"/>
  <c r="S3633" i="3" s="1"/>
  <c r="R3634" i="3"/>
  <c r="S3634" i="3" s="1"/>
  <c r="R3635" i="3"/>
  <c r="S3635" i="3" s="1"/>
  <c r="R3636" i="3"/>
  <c r="S3636" i="3" s="1"/>
  <c r="R3637" i="3"/>
  <c r="S3637" i="3" s="1"/>
  <c r="R3638" i="3"/>
  <c r="S3638" i="3" s="1"/>
  <c r="R3639" i="3"/>
  <c r="S3639" i="3" s="1"/>
  <c r="R3640" i="3"/>
  <c r="S3640" i="3" s="1"/>
  <c r="R3641" i="3"/>
  <c r="S3641" i="3" s="1"/>
  <c r="R3642" i="3"/>
  <c r="S3642" i="3" s="1"/>
  <c r="R3643" i="3"/>
  <c r="S3643" i="3" s="1"/>
  <c r="R3644" i="3"/>
  <c r="S3644" i="3" s="1"/>
  <c r="R3645" i="3"/>
  <c r="S3645" i="3" s="1"/>
  <c r="R3646" i="3"/>
  <c r="S3646" i="3" s="1"/>
  <c r="R3647" i="3"/>
  <c r="S3647" i="3" s="1"/>
  <c r="R3648" i="3"/>
  <c r="S3648" i="3" s="1"/>
  <c r="R3649" i="3"/>
  <c r="S3649" i="3" s="1"/>
  <c r="R3650" i="3"/>
  <c r="S3650" i="3" s="1"/>
  <c r="R3651" i="3"/>
  <c r="S3651" i="3" s="1"/>
  <c r="R3652" i="3"/>
  <c r="S3652" i="3" s="1"/>
  <c r="R3653" i="3"/>
  <c r="S3653" i="3" s="1"/>
  <c r="R3654" i="3"/>
  <c r="S3654" i="3" s="1"/>
  <c r="R3655" i="3"/>
  <c r="S3655" i="3" s="1"/>
  <c r="R3656" i="3"/>
  <c r="S3656" i="3" s="1"/>
  <c r="R3657" i="3"/>
  <c r="S3657" i="3" s="1"/>
  <c r="R3658" i="3"/>
  <c r="S3658" i="3" s="1"/>
  <c r="R3659" i="3"/>
  <c r="S3659" i="3" s="1"/>
  <c r="R3660" i="3"/>
  <c r="S3660" i="3" s="1"/>
  <c r="R3661" i="3"/>
  <c r="S3661" i="3" s="1"/>
  <c r="R3662" i="3"/>
  <c r="S3662" i="3" s="1"/>
  <c r="R3663" i="3"/>
  <c r="S3663" i="3" s="1"/>
  <c r="R3664" i="3"/>
  <c r="S3664" i="3" s="1"/>
  <c r="R3665" i="3"/>
  <c r="S3665" i="3" s="1"/>
  <c r="R3666" i="3"/>
  <c r="S3666" i="3" s="1"/>
  <c r="R3667" i="3"/>
  <c r="S3667" i="3" s="1"/>
  <c r="R3668" i="3"/>
  <c r="S3668" i="3" s="1"/>
  <c r="R3669" i="3"/>
  <c r="S3669" i="3" s="1"/>
  <c r="R3670" i="3"/>
  <c r="S3670" i="3" s="1"/>
  <c r="R3671" i="3"/>
  <c r="S3671" i="3" s="1"/>
  <c r="R3672" i="3"/>
  <c r="S3672" i="3" s="1"/>
  <c r="R3673" i="3"/>
  <c r="S3673" i="3" s="1"/>
  <c r="R3674" i="3"/>
  <c r="S3674" i="3" s="1"/>
  <c r="R3675" i="3"/>
  <c r="S3675" i="3" s="1"/>
  <c r="R3676" i="3"/>
  <c r="S3676" i="3" s="1"/>
  <c r="R3677" i="3"/>
  <c r="S3677" i="3" s="1"/>
  <c r="R3678" i="3"/>
  <c r="S3678" i="3" s="1"/>
  <c r="R3679" i="3"/>
  <c r="S3679" i="3" s="1"/>
  <c r="R3680" i="3"/>
  <c r="S3680" i="3" s="1"/>
  <c r="R3681" i="3"/>
  <c r="S3681" i="3" s="1"/>
  <c r="R3682" i="3"/>
  <c r="S3682" i="3" s="1"/>
  <c r="R3683" i="3"/>
  <c r="S3683" i="3" s="1"/>
  <c r="R3684" i="3"/>
  <c r="S3684" i="3" s="1"/>
  <c r="R3685" i="3"/>
  <c r="S3685" i="3" s="1"/>
  <c r="R3686" i="3"/>
  <c r="S3686" i="3" s="1"/>
  <c r="R3687" i="3"/>
  <c r="S3687" i="3" s="1"/>
  <c r="R3688" i="3"/>
  <c r="S3688" i="3" s="1"/>
  <c r="R3689" i="3"/>
  <c r="S3689" i="3" s="1"/>
  <c r="R3690" i="3"/>
  <c r="S3690" i="3" s="1"/>
  <c r="R3691" i="3"/>
  <c r="S3691" i="3" s="1"/>
  <c r="R3692" i="3"/>
  <c r="S3692" i="3" s="1"/>
  <c r="R3693" i="3"/>
  <c r="S3693" i="3" s="1"/>
  <c r="R3694" i="3"/>
  <c r="S3694" i="3" s="1"/>
  <c r="R3695" i="3"/>
  <c r="S3695" i="3" s="1"/>
  <c r="R3696" i="3"/>
  <c r="S3696" i="3" s="1"/>
  <c r="R3697" i="3"/>
  <c r="S3697" i="3" s="1"/>
  <c r="R3698" i="3"/>
  <c r="S3698" i="3" s="1"/>
  <c r="R3699" i="3"/>
  <c r="S3699" i="3" s="1"/>
  <c r="R3700" i="3"/>
  <c r="S3700" i="3" s="1"/>
  <c r="R3701" i="3"/>
  <c r="S3701" i="3" s="1"/>
  <c r="R3702" i="3"/>
  <c r="S3702" i="3" s="1"/>
  <c r="R3703" i="3"/>
  <c r="S3703" i="3" s="1"/>
  <c r="R3704" i="3"/>
  <c r="S3704" i="3" s="1"/>
  <c r="R3705" i="3"/>
  <c r="S3705" i="3" s="1"/>
  <c r="R3706" i="3"/>
  <c r="S3706" i="3" s="1"/>
  <c r="R3707" i="3"/>
  <c r="S3707" i="3" s="1"/>
  <c r="R3708" i="3"/>
  <c r="S3708" i="3" s="1"/>
  <c r="R3709" i="3"/>
  <c r="S3709" i="3" s="1"/>
  <c r="R3710" i="3"/>
  <c r="S3710" i="3" s="1"/>
  <c r="R3711" i="3"/>
  <c r="S3711" i="3" s="1"/>
  <c r="R3712" i="3"/>
  <c r="S3712" i="3" s="1"/>
  <c r="R3713" i="3"/>
  <c r="S3713" i="3" s="1"/>
  <c r="R3714" i="3"/>
  <c r="S3714" i="3" s="1"/>
  <c r="R3715" i="3"/>
  <c r="S3715" i="3" s="1"/>
  <c r="R3716" i="3"/>
  <c r="S3716" i="3" s="1"/>
  <c r="R3717" i="3"/>
  <c r="S3717" i="3" s="1"/>
  <c r="R3718" i="3"/>
  <c r="S3718" i="3" s="1"/>
  <c r="R3719" i="3"/>
  <c r="S3719" i="3" s="1"/>
  <c r="R3720" i="3"/>
  <c r="S3720" i="3" s="1"/>
  <c r="R3721" i="3"/>
  <c r="S3721" i="3" s="1"/>
  <c r="R3722" i="3"/>
  <c r="S3722" i="3" s="1"/>
  <c r="R3723" i="3"/>
  <c r="S3723" i="3" s="1"/>
  <c r="R3724" i="3"/>
  <c r="S3724" i="3" s="1"/>
  <c r="R3725" i="3"/>
  <c r="S3725" i="3" s="1"/>
  <c r="R3726" i="3"/>
  <c r="S3726" i="3" s="1"/>
  <c r="R3727" i="3"/>
  <c r="S3727" i="3" s="1"/>
  <c r="R3728" i="3"/>
  <c r="S3728" i="3" s="1"/>
  <c r="R3729" i="3"/>
  <c r="S3729" i="3" s="1"/>
  <c r="R3730" i="3"/>
  <c r="S3730" i="3" s="1"/>
  <c r="R3731" i="3"/>
  <c r="S3731" i="3" s="1"/>
  <c r="R3732" i="3"/>
  <c r="S3732" i="3" s="1"/>
  <c r="R3733" i="3"/>
  <c r="S3733" i="3" s="1"/>
  <c r="R3734" i="3"/>
  <c r="S3734" i="3" s="1"/>
  <c r="R3735" i="3"/>
  <c r="S3735" i="3" s="1"/>
  <c r="R3736" i="3"/>
  <c r="S3736" i="3" s="1"/>
  <c r="R3737" i="3"/>
  <c r="S3737" i="3" s="1"/>
  <c r="R3738" i="3"/>
  <c r="S3738" i="3" s="1"/>
  <c r="R3739" i="3"/>
  <c r="S3739" i="3" s="1"/>
  <c r="R3740" i="3"/>
  <c r="S3740" i="3" s="1"/>
  <c r="R3741" i="3"/>
  <c r="S3741" i="3" s="1"/>
  <c r="R3742" i="3"/>
  <c r="S3742" i="3" s="1"/>
  <c r="R3743" i="3"/>
  <c r="S3743" i="3" s="1"/>
  <c r="R3744" i="3"/>
  <c r="S3744" i="3" s="1"/>
  <c r="R3745" i="3"/>
  <c r="S3745" i="3" s="1"/>
  <c r="R3746" i="3"/>
  <c r="S3746" i="3" s="1"/>
  <c r="R3747" i="3"/>
  <c r="S3747" i="3" s="1"/>
  <c r="R3748" i="3"/>
  <c r="S3748" i="3" s="1"/>
  <c r="R3749" i="3"/>
  <c r="S3749" i="3" s="1"/>
  <c r="R3750" i="3"/>
  <c r="S3750" i="3" s="1"/>
  <c r="R3751" i="3"/>
  <c r="S3751" i="3" s="1"/>
  <c r="R3752" i="3"/>
  <c r="S3752" i="3" s="1"/>
  <c r="R3753" i="3"/>
  <c r="S3753" i="3" s="1"/>
  <c r="R3754" i="3"/>
  <c r="S3754" i="3" s="1"/>
  <c r="R3755" i="3"/>
  <c r="S3755" i="3" s="1"/>
  <c r="R3756" i="3"/>
  <c r="S3756" i="3" s="1"/>
  <c r="R3757" i="3"/>
  <c r="S3757" i="3" s="1"/>
  <c r="R3758" i="3"/>
  <c r="S3758" i="3" s="1"/>
  <c r="R3759" i="3"/>
  <c r="S3759" i="3" s="1"/>
  <c r="R3760" i="3"/>
  <c r="S3760" i="3" s="1"/>
  <c r="R3761" i="3"/>
  <c r="S3761" i="3" s="1"/>
  <c r="R3762" i="3"/>
  <c r="S3762" i="3" s="1"/>
  <c r="R3763" i="3"/>
  <c r="S3763" i="3" s="1"/>
  <c r="R3764" i="3"/>
  <c r="S3764" i="3" s="1"/>
  <c r="R3765" i="3"/>
  <c r="S3765" i="3" s="1"/>
  <c r="R3766" i="3"/>
  <c r="S3766" i="3" s="1"/>
  <c r="R3767" i="3"/>
  <c r="S3767" i="3" s="1"/>
  <c r="R3768" i="3"/>
  <c r="S3768" i="3" s="1"/>
  <c r="R3769" i="3"/>
  <c r="S3769" i="3" s="1"/>
  <c r="R3770" i="3"/>
  <c r="S3770" i="3" s="1"/>
  <c r="R3771" i="3"/>
  <c r="S3771" i="3" s="1"/>
  <c r="R3772" i="3"/>
  <c r="S3772" i="3" s="1"/>
  <c r="R3773" i="3"/>
  <c r="S3773" i="3" s="1"/>
  <c r="R3774" i="3"/>
  <c r="S3774" i="3" s="1"/>
  <c r="R3775" i="3"/>
  <c r="S3775" i="3" s="1"/>
  <c r="R3776" i="3"/>
  <c r="S3776" i="3" s="1"/>
  <c r="R3777" i="3"/>
  <c r="S3777" i="3" s="1"/>
  <c r="R3778" i="3"/>
  <c r="S3778" i="3" s="1"/>
  <c r="R3779" i="3"/>
  <c r="S3779" i="3" s="1"/>
  <c r="R3780" i="3"/>
  <c r="S3780" i="3" s="1"/>
  <c r="R3781" i="3"/>
  <c r="S3781" i="3" s="1"/>
  <c r="R3782" i="3"/>
  <c r="S3782" i="3" s="1"/>
  <c r="R3783" i="3"/>
  <c r="S3783" i="3" s="1"/>
  <c r="R3784" i="3"/>
  <c r="S3784" i="3" s="1"/>
  <c r="R3785" i="3"/>
  <c r="S3785" i="3" s="1"/>
  <c r="R3786" i="3"/>
  <c r="S3786" i="3" s="1"/>
  <c r="R3787" i="3"/>
  <c r="S3787" i="3" s="1"/>
  <c r="R3788" i="3"/>
  <c r="S3788" i="3" s="1"/>
  <c r="R3789" i="3"/>
  <c r="S3789" i="3" s="1"/>
  <c r="R3790" i="3"/>
  <c r="S3790" i="3" s="1"/>
  <c r="R3791" i="3"/>
  <c r="S3791" i="3" s="1"/>
  <c r="R3792" i="3"/>
  <c r="S3792" i="3" s="1"/>
  <c r="R3793" i="3"/>
  <c r="S3793" i="3" s="1"/>
  <c r="R3794" i="3"/>
  <c r="S3794" i="3" s="1"/>
  <c r="R3795" i="3"/>
  <c r="S3795" i="3" s="1"/>
  <c r="R3796" i="3"/>
  <c r="S3796" i="3" s="1"/>
  <c r="R3797" i="3"/>
  <c r="S3797" i="3" s="1"/>
  <c r="R3798" i="3"/>
  <c r="S3798" i="3" s="1"/>
  <c r="R3799" i="3"/>
  <c r="S3799" i="3" s="1"/>
  <c r="R3800" i="3"/>
  <c r="S3800" i="3" s="1"/>
  <c r="R3801" i="3"/>
  <c r="S3801" i="3" s="1"/>
  <c r="R3802" i="3"/>
  <c r="S3802" i="3" s="1"/>
  <c r="R3803" i="3"/>
  <c r="S3803" i="3" s="1"/>
  <c r="R3804" i="3"/>
  <c r="S3804" i="3" s="1"/>
  <c r="R3805" i="3"/>
  <c r="S3805" i="3" s="1"/>
  <c r="R3806" i="3"/>
  <c r="S3806" i="3" s="1"/>
  <c r="R3807" i="3"/>
  <c r="S3807" i="3" s="1"/>
  <c r="R3808" i="3"/>
  <c r="S3808" i="3" s="1"/>
  <c r="R3809" i="3"/>
  <c r="S3809" i="3" s="1"/>
  <c r="R3810" i="3"/>
  <c r="S3810" i="3" s="1"/>
  <c r="R3811" i="3"/>
  <c r="S3811" i="3" s="1"/>
  <c r="R3812" i="3"/>
  <c r="S3812" i="3" s="1"/>
  <c r="R3813" i="3"/>
  <c r="S3813" i="3" s="1"/>
  <c r="R3814" i="3"/>
  <c r="S3814" i="3" s="1"/>
  <c r="R3815" i="3"/>
  <c r="S3815" i="3" s="1"/>
  <c r="R3816" i="3"/>
  <c r="S3816" i="3" s="1"/>
  <c r="R3817" i="3"/>
  <c r="S3817" i="3" s="1"/>
  <c r="R3818" i="3"/>
  <c r="S3818" i="3" s="1"/>
  <c r="R3819" i="3"/>
  <c r="S3819" i="3" s="1"/>
  <c r="R3820" i="3"/>
  <c r="S3820" i="3" s="1"/>
  <c r="R3821" i="3"/>
  <c r="S3821" i="3" s="1"/>
  <c r="R3822" i="3"/>
  <c r="S3822" i="3" s="1"/>
  <c r="R3823" i="3"/>
  <c r="S3823" i="3" s="1"/>
  <c r="R3824" i="3"/>
  <c r="S3824" i="3" s="1"/>
  <c r="R3825" i="3"/>
  <c r="S3825" i="3" s="1"/>
  <c r="R3826" i="3"/>
  <c r="S3826" i="3" s="1"/>
  <c r="R3827" i="3"/>
  <c r="S3827" i="3" s="1"/>
  <c r="R3828" i="3"/>
  <c r="S3828" i="3" s="1"/>
  <c r="R3829" i="3"/>
  <c r="S3829" i="3" s="1"/>
  <c r="R3830" i="3"/>
  <c r="S3830" i="3" s="1"/>
  <c r="R3831" i="3"/>
  <c r="S3831" i="3" s="1"/>
  <c r="R3832" i="3"/>
  <c r="S3832" i="3" s="1"/>
  <c r="R3833" i="3"/>
  <c r="S3833" i="3" s="1"/>
  <c r="R3834" i="3"/>
  <c r="S3834" i="3" s="1"/>
  <c r="R3835" i="3"/>
  <c r="S3835" i="3" s="1"/>
  <c r="R3836" i="3"/>
  <c r="S3836" i="3" s="1"/>
  <c r="R3837" i="3"/>
  <c r="S3837" i="3" s="1"/>
  <c r="R3838" i="3"/>
  <c r="S3838" i="3" s="1"/>
  <c r="R3839" i="3"/>
  <c r="S3839" i="3" s="1"/>
  <c r="R3840" i="3"/>
  <c r="S3840" i="3" s="1"/>
  <c r="R3842" i="3"/>
  <c r="S3842" i="3" s="1"/>
  <c r="R3843" i="3"/>
  <c r="S3843" i="3" s="1"/>
  <c r="R3844" i="3"/>
  <c r="S3844" i="3" s="1"/>
  <c r="R3845" i="3"/>
  <c r="S3845" i="3" s="1"/>
  <c r="R3846" i="3"/>
  <c r="S3846" i="3" s="1"/>
  <c r="R3847" i="3"/>
  <c r="S3847" i="3" s="1"/>
  <c r="R3848" i="3"/>
  <c r="S3848" i="3" s="1"/>
  <c r="R3849" i="3"/>
  <c r="S3849" i="3" s="1"/>
  <c r="R3850" i="3"/>
  <c r="S3850" i="3" s="1"/>
  <c r="R3851" i="3"/>
  <c r="S3851" i="3" s="1"/>
  <c r="R3852" i="3"/>
  <c r="S3852" i="3" s="1"/>
  <c r="R3853" i="3"/>
  <c r="S3853" i="3" s="1"/>
  <c r="R3854" i="3"/>
  <c r="S3854" i="3" s="1"/>
  <c r="R3855" i="3"/>
  <c r="S3855" i="3" s="1"/>
  <c r="R3856" i="3"/>
  <c r="S3856" i="3" s="1"/>
  <c r="R3857" i="3"/>
  <c r="S3857" i="3" s="1"/>
  <c r="R3858" i="3"/>
  <c r="S3858" i="3" s="1"/>
  <c r="R3859" i="3"/>
  <c r="S3859" i="3" s="1"/>
  <c r="R3860" i="3"/>
  <c r="S3860" i="3" s="1"/>
  <c r="R3861" i="3"/>
  <c r="S3861" i="3" s="1"/>
  <c r="R3862" i="3"/>
  <c r="S3862" i="3" s="1"/>
  <c r="R3863" i="3"/>
  <c r="S3863" i="3" s="1"/>
  <c r="R3864" i="3"/>
  <c r="S3864" i="3" s="1"/>
  <c r="R3865" i="3"/>
  <c r="S3865" i="3" s="1"/>
  <c r="R3866" i="3"/>
  <c r="S3866" i="3" s="1"/>
  <c r="R3867" i="3"/>
  <c r="S3867" i="3" s="1"/>
  <c r="R3868" i="3"/>
  <c r="S3868" i="3" s="1"/>
  <c r="R3869" i="3"/>
  <c r="S3869" i="3" s="1"/>
  <c r="R3870" i="3"/>
  <c r="S3870" i="3" s="1"/>
  <c r="R3871" i="3"/>
  <c r="S3871" i="3" s="1"/>
  <c r="R3872" i="3"/>
  <c r="S3872" i="3" s="1"/>
  <c r="R3873" i="3"/>
  <c r="S3873" i="3" s="1"/>
  <c r="R3874" i="3"/>
  <c r="S3874" i="3" s="1"/>
  <c r="R3875" i="3"/>
  <c r="S3875" i="3" s="1"/>
  <c r="R3876" i="3"/>
  <c r="S3876" i="3" s="1"/>
  <c r="R3877" i="3"/>
  <c r="S3877" i="3" s="1"/>
  <c r="R3878" i="3"/>
  <c r="S3878" i="3" s="1"/>
  <c r="R3879" i="3"/>
  <c r="S3879" i="3" s="1"/>
  <c r="R3880" i="3"/>
  <c r="S3880" i="3" s="1"/>
  <c r="R3881" i="3"/>
  <c r="S3881" i="3" s="1"/>
  <c r="R3882" i="3"/>
  <c r="S3882" i="3" s="1"/>
  <c r="R3883" i="3"/>
  <c r="S3883" i="3" s="1"/>
  <c r="R3884" i="3"/>
  <c r="S3884" i="3" s="1"/>
  <c r="R3885" i="3"/>
  <c r="S3885" i="3" s="1"/>
  <c r="R3886" i="3"/>
  <c r="S3886" i="3" s="1"/>
  <c r="R3887" i="3"/>
  <c r="S3887" i="3" s="1"/>
  <c r="R3888" i="3"/>
  <c r="S3888" i="3" s="1"/>
  <c r="R3889" i="3"/>
  <c r="S3889" i="3" s="1"/>
  <c r="R3890" i="3"/>
  <c r="S3890" i="3" s="1"/>
  <c r="R3891" i="3"/>
  <c r="S3891" i="3" s="1"/>
  <c r="R3892" i="3"/>
  <c r="S3892" i="3" s="1"/>
  <c r="R3893" i="3"/>
  <c r="S3893" i="3" s="1"/>
  <c r="R3894" i="3"/>
  <c r="S3894" i="3" s="1"/>
  <c r="R3895" i="3"/>
  <c r="S3895" i="3" s="1"/>
  <c r="R3896" i="3"/>
  <c r="S3896" i="3" s="1"/>
  <c r="R3897" i="3"/>
  <c r="S3897" i="3" s="1"/>
  <c r="R3898" i="3"/>
  <c r="S3898" i="3" s="1"/>
  <c r="R3899" i="3"/>
  <c r="S3899" i="3" s="1"/>
  <c r="R3900" i="3"/>
  <c r="S3900" i="3" s="1"/>
  <c r="R3901" i="3"/>
  <c r="S3901" i="3" s="1"/>
  <c r="R3902" i="3"/>
  <c r="S3902" i="3" s="1"/>
  <c r="R3903" i="3"/>
  <c r="S3903" i="3" s="1"/>
  <c r="R3904" i="3"/>
  <c r="S3904" i="3" s="1"/>
  <c r="R3905" i="3"/>
  <c r="S3905" i="3" s="1"/>
  <c r="R3906" i="3"/>
  <c r="S3906" i="3" s="1"/>
  <c r="R3907" i="3"/>
  <c r="S3907" i="3" s="1"/>
  <c r="R3908" i="3"/>
  <c r="S3908" i="3" s="1"/>
  <c r="R3909" i="3"/>
  <c r="S3909" i="3" s="1"/>
  <c r="R3910" i="3"/>
  <c r="S3910" i="3" s="1"/>
  <c r="R3911" i="3"/>
  <c r="S3911" i="3" s="1"/>
  <c r="R3912" i="3"/>
  <c r="S3912" i="3" s="1"/>
  <c r="R3913" i="3"/>
  <c r="S3913" i="3" s="1"/>
  <c r="R3914" i="3"/>
  <c r="S3914" i="3" s="1"/>
  <c r="R3915" i="3"/>
  <c r="S3915" i="3" s="1"/>
  <c r="R3916" i="3"/>
  <c r="S3916" i="3" s="1"/>
  <c r="R3917" i="3"/>
  <c r="S3917" i="3" s="1"/>
  <c r="R3918" i="3"/>
  <c r="S3918" i="3" s="1"/>
  <c r="R3919" i="3"/>
  <c r="S3919" i="3" s="1"/>
  <c r="R3920" i="3"/>
  <c r="S3920" i="3" s="1"/>
  <c r="R3921" i="3"/>
  <c r="S3921" i="3" s="1"/>
  <c r="R3922" i="3"/>
  <c r="S3922" i="3" s="1"/>
  <c r="R3923" i="3"/>
  <c r="S3923" i="3" s="1"/>
  <c r="R3924" i="3"/>
  <c r="S3924" i="3" s="1"/>
  <c r="R3925" i="3"/>
  <c r="S3925" i="3" s="1"/>
  <c r="R3926" i="3"/>
  <c r="S3926" i="3" s="1"/>
  <c r="R3927" i="3"/>
  <c r="S3927" i="3" s="1"/>
  <c r="R3928" i="3"/>
  <c r="S3928" i="3" s="1"/>
  <c r="R3929" i="3"/>
  <c r="S3929" i="3" s="1"/>
  <c r="R3930" i="3"/>
  <c r="S3930" i="3" s="1"/>
  <c r="R3931" i="3"/>
  <c r="S3931" i="3" s="1"/>
  <c r="R3932" i="3"/>
  <c r="S3932" i="3" s="1"/>
  <c r="R3933" i="3"/>
  <c r="S3933" i="3" s="1"/>
  <c r="R3934" i="3"/>
  <c r="S3934" i="3" s="1"/>
  <c r="R3935" i="3"/>
  <c r="S3935" i="3" s="1"/>
  <c r="R3936" i="3"/>
  <c r="S3936" i="3" s="1"/>
  <c r="R3937" i="3"/>
  <c r="S3937" i="3" s="1"/>
  <c r="R3938" i="3"/>
  <c r="S3938" i="3" s="1"/>
  <c r="R3939" i="3"/>
  <c r="S3939" i="3" s="1"/>
  <c r="R3940" i="3"/>
  <c r="S3940" i="3" s="1"/>
  <c r="R3941" i="3"/>
  <c r="S3941" i="3" s="1"/>
  <c r="R3942" i="3"/>
  <c r="S3942" i="3" s="1"/>
  <c r="R3943" i="3"/>
  <c r="S3943" i="3" s="1"/>
  <c r="R3944" i="3"/>
  <c r="S3944" i="3" s="1"/>
  <c r="R3945" i="3"/>
  <c r="S3945" i="3" s="1"/>
  <c r="R3946" i="3"/>
  <c r="S3946" i="3" s="1"/>
  <c r="R3947" i="3"/>
  <c r="S3947" i="3" s="1"/>
  <c r="R3948" i="3"/>
  <c r="S3948" i="3" s="1"/>
  <c r="R3949" i="3"/>
  <c r="S3949" i="3" s="1"/>
  <c r="R3950" i="3"/>
  <c r="S3950" i="3" s="1"/>
  <c r="R3951" i="3"/>
  <c r="S3951" i="3" s="1"/>
  <c r="R3952" i="3"/>
  <c r="S3952" i="3" s="1"/>
  <c r="R3953" i="3"/>
  <c r="S3953" i="3" s="1"/>
  <c r="R3954" i="3"/>
  <c r="S3954" i="3" s="1"/>
  <c r="R3955" i="3"/>
  <c r="S3955" i="3" s="1"/>
  <c r="R3956" i="3"/>
  <c r="S3956" i="3" s="1"/>
  <c r="R3957" i="3"/>
  <c r="S3957" i="3" s="1"/>
  <c r="R3958" i="3"/>
  <c r="S3958" i="3" s="1"/>
  <c r="R3959" i="3"/>
  <c r="S3959" i="3" s="1"/>
  <c r="R3960" i="3"/>
  <c r="S3960" i="3" s="1"/>
  <c r="R3961" i="3"/>
  <c r="S3961" i="3" s="1"/>
  <c r="R3962" i="3"/>
  <c r="S3962" i="3" s="1"/>
  <c r="R3963" i="3"/>
  <c r="S3963" i="3" s="1"/>
  <c r="R3964" i="3"/>
  <c r="S3964" i="3" s="1"/>
  <c r="R3965" i="3"/>
  <c r="S3965" i="3" s="1"/>
  <c r="R3966" i="3"/>
  <c r="S3966" i="3" s="1"/>
  <c r="R3967" i="3"/>
  <c r="S3967" i="3" s="1"/>
  <c r="R3968" i="3"/>
  <c r="S3968" i="3" s="1"/>
  <c r="R3969" i="3"/>
  <c r="S3969" i="3" s="1"/>
  <c r="R3970" i="3"/>
  <c r="S3970" i="3" s="1"/>
  <c r="R3971" i="3"/>
  <c r="S3971" i="3" s="1"/>
  <c r="R3972" i="3"/>
  <c r="S3972" i="3" s="1"/>
  <c r="R3973" i="3"/>
  <c r="S3973" i="3" s="1"/>
  <c r="R3974" i="3"/>
  <c r="S3974" i="3" s="1"/>
  <c r="R3975" i="3"/>
  <c r="S3975" i="3" s="1"/>
  <c r="R3976" i="3"/>
  <c r="S3976" i="3" s="1"/>
  <c r="R3977" i="3"/>
  <c r="S3977" i="3" s="1"/>
  <c r="R3978" i="3"/>
  <c r="S3978" i="3" s="1"/>
  <c r="R3979" i="3"/>
  <c r="S3979" i="3" s="1"/>
  <c r="R3980" i="3"/>
  <c r="S3980" i="3" s="1"/>
  <c r="R3981" i="3"/>
  <c r="S3981" i="3" s="1"/>
  <c r="R3982" i="3"/>
  <c r="S3982" i="3" s="1"/>
  <c r="R3983" i="3"/>
  <c r="S3983" i="3" s="1"/>
  <c r="R3984" i="3"/>
  <c r="S3984" i="3" s="1"/>
  <c r="R3985" i="3"/>
  <c r="S3985" i="3" s="1"/>
  <c r="R3986" i="3"/>
  <c r="S3986" i="3" s="1"/>
  <c r="R3987" i="3"/>
  <c r="S3987" i="3" s="1"/>
  <c r="R3988" i="3"/>
  <c r="S3988" i="3" s="1"/>
  <c r="R3989" i="3"/>
  <c r="S3989" i="3" s="1"/>
  <c r="R3990" i="3"/>
  <c r="S3990" i="3" s="1"/>
  <c r="R3991" i="3"/>
  <c r="S3991" i="3" s="1"/>
  <c r="R3992" i="3"/>
  <c r="S3992" i="3" s="1"/>
  <c r="R3993" i="3"/>
  <c r="S3993" i="3" s="1"/>
  <c r="R3994" i="3"/>
  <c r="S3994" i="3" s="1"/>
  <c r="R3995" i="3"/>
  <c r="S3995" i="3" s="1"/>
  <c r="R3996" i="3"/>
  <c r="S3996" i="3" s="1"/>
  <c r="R3997" i="3"/>
  <c r="S3997" i="3" s="1"/>
  <c r="R3998" i="3"/>
  <c r="S3998" i="3" s="1"/>
  <c r="R3999" i="3"/>
  <c r="S3999" i="3" s="1"/>
  <c r="R4000" i="3"/>
  <c r="S4000" i="3" s="1"/>
  <c r="R4001" i="3"/>
  <c r="S4001" i="3" s="1"/>
  <c r="R4002" i="3"/>
  <c r="S4002" i="3" s="1"/>
  <c r="R4003" i="3"/>
  <c r="S4003" i="3" s="1"/>
  <c r="R4004" i="3"/>
  <c r="S4004" i="3" s="1"/>
  <c r="R4005" i="3"/>
  <c r="S4005" i="3" s="1"/>
  <c r="R4006" i="3"/>
  <c r="S4006" i="3" s="1"/>
  <c r="R4007" i="3"/>
  <c r="S4007" i="3" s="1"/>
  <c r="R4008" i="3"/>
  <c r="S4008" i="3" s="1"/>
  <c r="R4009" i="3"/>
  <c r="S4009" i="3" s="1"/>
  <c r="R4010" i="3"/>
  <c r="S4010" i="3" s="1"/>
  <c r="R4011" i="3"/>
  <c r="S4011" i="3" s="1"/>
  <c r="R4012" i="3"/>
  <c r="S4012" i="3" s="1"/>
  <c r="R4013" i="3"/>
  <c r="S4013" i="3" s="1"/>
  <c r="R4014" i="3"/>
  <c r="S4014" i="3" s="1"/>
  <c r="R4015" i="3"/>
  <c r="S4015" i="3" s="1"/>
  <c r="R4016" i="3"/>
  <c r="S4016" i="3" s="1"/>
  <c r="R4017" i="3"/>
  <c r="S4017" i="3" s="1"/>
  <c r="R4018" i="3"/>
  <c r="S4018" i="3" s="1"/>
  <c r="R4019" i="3"/>
  <c r="S4019" i="3" s="1"/>
  <c r="R4020" i="3"/>
  <c r="S4020" i="3" s="1"/>
  <c r="R4021" i="3"/>
  <c r="S4021" i="3" s="1"/>
  <c r="R4022" i="3"/>
  <c r="S4022" i="3" s="1"/>
  <c r="R4023" i="3"/>
  <c r="S4023" i="3" s="1"/>
  <c r="R4024" i="3"/>
  <c r="S4024" i="3" s="1"/>
  <c r="R4025" i="3"/>
  <c r="S4025" i="3" s="1"/>
  <c r="R4026" i="3"/>
  <c r="S4026" i="3" s="1"/>
  <c r="R4027" i="3"/>
  <c r="S4027" i="3" s="1"/>
  <c r="R4028" i="3"/>
  <c r="S4028" i="3" s="1"/>
  <c r="R4029" i="3"/>
  <c r="S4029" i="3" s="1"/>
  <c r="R4030" i="3"/>
  <c r="S4030" i="3" s="1"/>
  <c r="R4031" i="3"/>
  <c r="S4031" i="3" s="1"/>
  <c r="R4032" i="3"/>
  <c r="S4032" i="3" s="1"/>
  <c r="R4033" i="3"/>
  <c r="S4033" i="3" s="1"/>
  <c r="R4034" i="3"/>
  <c r="S4034" i="3" s="1"/>
  <c r="R4035" i="3"/>
  <c r="S4035" i="3" s="1"/>
  <c r="R4036" i="3"/>
  <c r="S4036" i="3" s="1"/>
  <c r="R4037" i="3"/>
  <c r="S4037" i="3" s="1"/>
  <c r="R4038" i="3"/>
  <c r="S4038" i="3" s="1"/>
  <c r="R4039" i="3"/>
  <c r="S4039" i="3" s="1"/>
  <c r="R4040" i="3"/>
  <c r="S4040" i="3" s="1"/>
  <c r="R4041" i="3"/>
  <c r="S4041" i="3" s="1"/>
  <c r="R4042" i="3"/>
  <c r="S4042" i="3" s="1"/>
  <c r="R4043" i="3"/>
  <c r="S4043" i="3" s="1"/>
  <c r="R4044" i="3"/>
  <c r="S4044" i="3" s="1"/>
  <c r="R4045" i="3"/>
  <c r="S4045" i="3" s="1"/>
  <c r="R4046" i="3"/>
  <c r="S4046" i="3" s="1"/>
  <c r="R4047" i="3"/>
  <c r="S4047" i="3" s="1"/>
  <c r="R4048" i="3"/>
  <c r="S4048" i="3" s="1"/>
  <c r="R4049" i="3"/>
  <c r="S4049" i="3" s="1"/>
  <c r="R4050" i="3"/>
  <c r="S4050" i="3" s="1"/>
  <c r="R4051" i="3"/>
  <c r="S4051" i="3" s="1"/>
  <c r="R4052" i="3"/>
  <c r="S4052" i="3" s="1"/>
  <c r="R4053" i="3"/>
  <c r="S4053" i="3" s="1"/>
  <c r="R4054" i="3"/>
  <c r="S4054" i="3" s="1"/>
  <c r="R4055" i="3"/>
  <c r="S4055" i="3" s="1"/>
  <c r="R4056" i="3"/>
  <c r="S4056" i="3" s="1"/>
  <c r="R4057" i="3"/>
  <c r="S4057" i="3" s="1"/>
  <c r="R4058" i="3"/>
  <c r="S4058" i="3" s="1"/>
  <c r="R4059" i="3"/>
  <c r="S4059" i="3" s="1"/>
  <c r="R4060" i="3"/>
  <c r="S4060" i="3" s="1"/>
  <c r="R4061" i="3"/>
  <c r="S4061" i="3" s="1"/>
  <c r="R4062" i="3"/>
  <c r="S4062" i="3" s="1"/>
  <c r="R4063" i="3"/>
  <c r="S4063" i="3" s="1"/>
  <c r="R4064" i="3"/>
  <c r="S4064" i="3" s="1"/>
  <c r="R4065" i="3"/>
  <c r="S4065" i="3" s="1"/>
  <c r="R4066" i="3"/>
  <c r="S4066" i="3" s="1"/>
  <c r="R4067" i="3"/>
  <c r="S4067" i="3" s="1"/>
  <c r="R4068" i="3"/>
  <c r="S4068" i="3" s="1"/>
  <c r="R4069" i="3"/>
  <c r="S4069" i="3" s="1"/>
  <c r="R4070" i="3"/>
  <c r="S4070" i="3" s="1"/>
  <c r="R4071" i="3"/>
  <c r="S4071" i="3" s="1"/>
  <c r="R4072" i="3"/>
  <c r="S4072" i="3" s="1"/>
  <c r="R4073" i="3"/>
  <c r="S4073" i="3" s="1"/>
  <c r="R4074" i="3"/>
  <c r="S4074" i="3" s="1"/>
  <c r="R4075" i="3"/>
  <c r="S4075" i="3" s="1"/>
  <c r="R4076" i="3"/>
  <c r="S4076" i="3" s="1"/>
  <c r="R4077" i="3"/>
  <c r="S4077" i="3" s="1"/>
  <c r="R4078" i="3"/>
  <c r="S4078" i="3" s="1"/>
  <c r="R4079" i="3"/>
  <c r="S4079" i="3" s="1"/>
  <c r="R4080" i="3"/>
  <c r="S4080" i="3" s="1"/>
  <c r="R4081" i="3"/>
  <c r="S4081" i="3" s="1"/>
  <c r="R4082" i="3"/>
  <c r="S4082" i="3" s="1"/>
  <c r="R4083" i="3"/>
  <c r="S4083" i="3" s="1"/>
  <c r="R4084" i="3"/>
  <c r="S4084" i="3" s="1"/>
  <c r="R4085" i="3"/>
  <c r="S4085" i="3" s="1"/>
  <c r="R4086" i="3"/>
  <c r="S4086" i="3" s="1"/>
  <c r="R4087" i="3"/>
  <c r="S4087" i="3" s="1"/>
  <c r="R4088" i="3"/>
  <c r="S4088" i="3" s="1"/>
  <c r="R4089" i="3"/>
  <c r="S4089" i="3" s="1"/>
  <c r="R4090" i="3"/>
  <c r="S4090" i="3" s="1"/>
  <c r="R4091" i="3"/>
  <c r="S4091" i="3" s="1"/>
  <c r="R4092" i="3"/>
  <c r="S4092" i="3" s="1"/>
  <c r="R4093" i="3"/>
  <c r="S4093" i="3" s="1"/>
  <c r="R4094" i="3"/>
  <c r="S4094" i="3" s="1"/>
  <c r="R4095" i="3"/>
  <c r="S4095" i="3" s="1"/>
  <c r="R4096" i="3"/>
  <c r="S4096" i="3" s="1"/>
  <c r="R4097" i="3"/>
  <c r="S4097" i="3" s="1"/>
  <c r="R4098" i="3"/>
  <c r="S4098" i="3" s="1"/>
  <c r="R4099" i="3"/>
  <c r="S4099" i="3" s="1"/>
  <c r="R4100" i="3"/>
  <c r="S4100" i="3" s="1"/>
  <c r="R4101" i="3"/>
  <c r="S4101" i="3" s="1"/>
  <c r="R4102" i="3"/>
  <c r="S4102" i="3" s="1"/>
  <c r="R4103" i="3"/>
  <c r="S4103" i="3" s="1"/>
  <c r="R4104" i="3"/>
  <c r="S4104" i="3" s="1"/>
  <c r="R4105" i="3"/>
  <c r="S4105" i="3" s="1"/>
  <c r="R4106" i="3"/>
  <c r="S4106" i="3" s="1"/>
  <c r="R4107" i="3"/>
  <c r="S4107" i="3" s="1"/>
  <c r="R4108" i="3"/>
  <c r="S4108" i="3" s="1"/>
  <c r="R4109" i="3"/>
  <c r="S4109" i="3" s="1"/>
  <c r="R4110" i="3"/>
  <c r="S4110" i="3" s="1"/>
  <c r="R4111" i="3"/>
  <c r="S4111" i="3" s="1"/>
  <c r="R4112" i="3"/>
  <c r="S4112" i="3" s="1"/>
  <c r="R4113" i="3"/>
  <c r="S4113" i="3" s="1"/>
  <c r="R4114" i="3"/>
  <c r="S4114" i="3" s="1"/>
  <c r="R4115" i="3"/>
  <c r="S4115" i="3" s="1"/>
  <c r="R4116" i="3"/>
  <c r="S4116" i="3" s="1"/>
  <c r="R4117" i="3"/>
  <c r="S4117" i="3" s="1"/>
  <c r="R4118" i="3"/>
  <c r="S4118" i="3" s="1"/>
  <c r="R4119" i="3"/>
  <c r="S4119" i="3" s="1"/>
  <c r="R4120" i="3"/>
  <c r="S4120" i="3" s="1"/>
  <c r="R4121" i="3"/>
  <c r="S4121" i="3" s="1"/>
  <c r="R4122" i="3"/>
  <c r="S4122" i="3" s="1"/>
  <c r="R4123" i="3"/>
  <c r="S4123" i="3" s="1"/>
  <c r="R4124" i="3"/>
  <c r="S4124" i="3" s="1"/>
  <c r="R4125" i="3"/>
  <c r="S4125" i="3" s="1"/>
  <c r="R4126" i="3"/>
  <c r="S4126" i="3" s="1"/>
  <c r="R4127" i="3"/>
  <c r="S4127" i="3" s="1"/>
  <c r="R4128" i="3"/>
  <c r="S4128" i="3" s="1"/>
  <c r="R4129" i="3"/>
  <c r="S4129" i="3" s="1"/>
  <c r="R4130" i="3"/>
  <c r="S4130" i="3" s="1"/>
  <c r="R4131" i="3"/>
  <c r="S4131" i="3" s="1"/>
  <c r="R4132" i="3"/>
  <c r="S4132" i="3" s="1"/>
  <c r="R4133" i="3"/>
  <c r="S4133" i="3" s="1"/>
  <c r="R4134" i="3"/>
  <c r="S4134" i="3" s="1"/>
  <c r="R4135" i="3"/>
  <c r="S4135" i="3" s="1"/>
  <c r="R4136" i="3"/>
  <c r="S4136" i="3" s="1"/>
  <c r="R4137" i="3"/>
  <c r="S4137" i="3" s="1"/>
  <c r="R4138" i="3"/>
  <c r="S4138" i="3" s="1"/>
  <c r="R4139" i="3"/>
  <c r="S4139" i="3" s="1"/>
  <c r="R4140" i="3"/>
  <c r="S4140" i="3" s="1"/>
  <c r="R4141" i="3"/>
  <c r="S4141" i="3" s="1"/>
  <c r="R4142" i="3"/>
  <c r="S4142" i="3" s="1"/>
  <c r="R4143" i="3"/>
  <c r="S4143" i="3" s="1"/>
  <c r="R4144" i="3"/>
  <c r="S4144" i="3" s="1"/>
  <c r="R4145" i="3"/>
  <c r="S4145" i="3" s="1"/>
  <c r="R4146" i="3"/>
  <c r="S4146" i="3" s="1"/>
  <c r="R4147" i="3"/>
  <c r="S4147" i="3" s="1"/>
  <c r="R4148" i="3"/>
  <c r="S4148" i="3" s="1"/>
  <c r="R4149" i="3"/>
  <c r="S4149" i="3" s="1"/>
  <c r="R4150" i="3"/>
  <c r="S4150" i="3" s="1"/>
  <c r="R4151" i="3"/>
  <c r="S4151" i="3" s="1"/>
  <c r="R4152" i="3"/>
  <c r="S4152" i="3" s="1"/>
  <c r="R4153" i="3"/>
  <c r="S4153" i="3" s="1"/>
  <c r="R4154" i="3"/>
  <c r="S4154" i="3" s="1"/>
  <c r="R4155" i="3"/>
  <c r="S4155" i="3" s="1"/>
  <c r="R4156" i="3"/>
  <c r="S4156" i="3" s="1"/>
  <c r="R4157" i="3"/>
  <c r="S4157" i="3" s="1"/>
  <c r="R4158" i="3"/>
  <c r="S4158" i="3" s="1"/>
  <c r="R4159" i="3"/>
  <c r="S4159" i="3" s="1"/>
  <c r="R4160" i="3"/>
  <c r="S4160" i="3" s="1"/>
  <c r="R4161" i="3"/>
  <c r="S4161" i="3" s="1"/>
  <c r="R4162" i="3"/>
  <c r="S4162" i="3" s="1"/>
  <c r="R4163" i="3"/>
  <c r="S4163" i="3" s="1"/>
  <c r="R4164" i="3"/>
  <c r="S4164" i="3" s="1"/>
  <c r="R4165" i="3"/>
  <c r="S4165" i="3" s="1"/>
  <c r="R4166" i="3"/>
  <c r="S4166" i="3" s="1"/>
  <c r="R4167" i="3"/>
  <c r="S4167" i="3" s="1"/>
  <c r="R4168" i="3"/>
  <c r="S4168" i="3" s="1"/>
  <c r="R4169" i="3"/>
  <c r="S4169" i="3" s="1"/>
  <c r="R4170" i="3"/>
  <c r="S4170" i="3" s="1"/>
  <c r="R4171" i="3"/>
  <c r="S4171" i="3" s="1"/>
  <c r="R4172" i="3"/>
  <c r="S4172" i="3" s="1"/>
  <c r="R4173" i="3"/>
  <c r="S4173" i="3" s="1"/>
  <c r="R4174" i="3"/>
  <c r="S4174" i="3" s="1"/>
  <c r="R4175" i="3"/>
  <c r="S4175" i="3" s="1"/>
  <c r="R4176" i="3"/>
  <c r="S4176" i="3" s="1"/>
  <c r="R4177" i="3"/>
  <c r="S4177" i="3" s="1"/>
  <c r="R4178" i="3"/>
  <c r="S4178" i="3" s="1"/>
  <c r="R4179" i="3"/>
  <c r="S4179" i="3" s="1"/>
  <c r="R4180" i="3"/>
  <c r="S4180" i="3" s="1"/>
  <c r="R4181" i="3"/>
  <c r="S4181" i="3" s="1"/>
  <c r="R4182" i="3"/>
  <c r="S4182" i="3" s="1"/>
  <c r="R4183" i="3"/>
  <c r="S4183" i="3" s="1"/>
  <c r="R4184" i="3"/>
  <c r="S4184" i="3" s="1"/>
  <c r="R4185" i="3"/>
  <c r="S4185" i="3" s="1"/>
  <c r="R4186" i="3"/>
  <c r="S4186" i="3" s="1"/>
  <c r="R4187" i="3"/>
  <c r="S4187" i="3" s="1"/>
  <c r="R4188" i="3"/>
  <c r="S4188" i="3" s="1"/>
  <c r="R4189" i="3"/>
  <c r="S4189" i="3" s="1"/>
  <c r="R4190" i="3"/>
  <c r="S4190" i="3" s="1"/>
  <c r="R4191" i="3"/>
  <c r="S4191" i="3" s="1"/>
  <c r="R4192" i="3"/>
  <c r="S4192" i="3" s="1"/>
  <c r="R4193" i="3"/>
  <c r="S4193" i="3" s="1"/>
  <c r="R4194" i="3"/>
  <c r="S4194" i="3" s="1"/>
  <c r="R4195" i="3"/>
  <c r="S4195" i="3" s="1"/>
  <c r="R4196" i="3"/>
  <c r="S4196" i="3" s="1"/>
  <c r="R4197" i="3"/>
  <c r="S4197" i="3" s="1"/>
  <c r="R4198" i="3"/>
  <c r="S4198" i="3" s="1"/>
  <c r="R4199" i="3"/>
  <c r="S4199" i="3" s="1"/>
  <c r="R4200" i="3"/>
  <c r="S4200" i="3" s="1"/>
  <c r="R4201" i="3"/>
  <c r="S4201" i="3" s="1"/>
  <c r="R4202" i="3"/>
  <c r="S4202" i="3" s="1"/>
  <c r="R4203" i="3"/>
  <c r="S4203" i="3" s="1"/>
  <c r="R4204" i="3"/>
  <c r="S4204" i="3" s="1"/>
  <c r="R4205" i="3"/>
  <c r="S4205" i="3" s="1"/>
  <c r="R4206" i="3"/>
  <c r="S4206" i="3" s="1"/>
  <c r="R4207" i="3"/>
  <c r="S4207" i="3" s="1"/>
  <c r="R4208" i="3"/>
  <c r="S4208" i="3" s="1"/>
  <c r="R4209" i="3"/>
  <c r="S4209" i="3" s="1"/>
  <c r="R4210" i="3"/>
  <c r="S4210" i="3" s="1"/>
  <c r="R4211" i="3"/>
  <c r="S4211" i="3" s="1"/>
  <c r="R4212" i="3"/>
  <c r="S4212" i="3" s="1"/>
  <c r="R4213" i="3"/>
  <c r="S4213" i="3" s="1"/>
  <c r="R4214" i="3"/>
  <c r="S4214" i="3" s="1"/>
  <c r="R4215" i="3"/>
  <c r="S4215" i="3" s="1"/>
  <c r="R4216" i="3"/>
  <c r="S4216" i="3" s="1"/>
  <c r="R4217" i="3"/>
  <c r="S4217" i="3" s="1"/>
  <c r="R4218" i="3"/>
  <c r="S4218" i="3" s="1"/>
  <c r="R4219" i="3"/>
  <c r="S4219" i="3" s="1"/>
  <c r="R4220" i="3"/>
  <c r="S4220" i="3" s="1"/>
  <c r="R4221" i="3"/>
  <c r="S4221" i="3" s="1"/>
  <c r="R4222" i="3"/>
  <c r="S4222" i="3" s="1"/>
  <c r="R4223" i="3"/>
  <c r="S4223" i="3" s="1"/>
  <c r="R4224" i="3"/>
  <c r="S4224" i="3" s="1"/>
  <c r="R4225" i="3"/>
  <c r="S4225" i="3" s="1"/>
  <c r="R4226" i="3"/>
  <c r="S4226" i="3" s="1"/>
  <c r="R4227" i="3"/>
  <c r="S4227" i="3" s="1"/>
  <c r="R4228" i="3"/>
  <c r="S4228" i="3" s="1"/>
  <c r="R4229" i="3"/>
  <c r="S4229" i="3" s="1"/>
  <c r="R4230" i="3"/>
  <c r="S4230" i="3" s="1"/>
  <c r="R4231" i="3"/>
  <c r="S4231" i="3" s="1"/>
  <c r="R4232" i="3"/>
  <c r="S4232" i="3" s="1"/>
  <c r="R4233" i="3"/>
  <c r="S4233" i="3" s="1"/>
  <c r="R4234" i="3"/>
  <c r="S4234" i="3" s="1"/>
  <c r="R4235" i="3"/>
  <c r="S4235" i="3" s="1"/>
  <c r="R4236" i="3"/>
  <c r="S4236" i="3" s="1"/>
  <c r="R4237" i="3"/>
  <c r="S4237" i="3" s="1"/>
  <c r="R4238" i="3"/>
  <c r="S4238" i="3" s="1"/>
  <c r="R4239" i="3"/>
  <c r="S4239" i="3" s="1"/>
  <c r="R4240" i="3"/>
  <c r="S4240" i="3" s="1"/>
  <c r="R4241" i="3"/>
  <c r="S4241" i="3" s="1"/>
  <c r="R4242" i="3"/>
  <c r="S4242" i="3" s="1"/>
  <c r="R4243" i="3"/>
  <c r="S4243" i="3" s="1"/>
  <c r="R4244" i="3"/>
  <c r="S4244" i="3" s="1"/>
  <c r="R4245" i="3"/>
  <c r="S4245" i="3" s="1"/>
  <c r="R4246" i="3"/>
  <c r="S4246" i="3" s="1"/>
  <c r="R4247" i="3"/>
  <c r="S4247" i="3" s="1"/>
  <c r="R4248" i="3"/>
  <c r="S4248" i="3" s="1"/>
  <c r="R4249" i="3"/>
  <c r="S4249" i="3" s="1"/>
  <c r="R4250" i="3"/>
  <c r="S4250" i="3" s="1"/>
  <c r="R4251" i="3"/>
  <c r="S4251" i="3" s="1"/>
  <c r="R4252" i="3"/>
  <c r="S4252" i="3" s="1"/>
  <c r="R4253" i="3"/>
  <c r="S4253" i="3" s="1"/>
  <c r="R4254" i="3"/>
  <c r="S4254" i="3" s="1"/>
  <c r="R4255" i="3"/>
  <c r="S4255" i="3" s="1"/>
  <c r="R4256" i="3"/>
  <c r="S4256" i="3" s="1"/>
  <c r="R4257" i="3"/>
  <c r="S4257" i="3" s="1"/>
  <c r="R4258" i="3"/>
  <c r="S4258" i="3" s="1"/>
  <c r="R4259" i="3"/>
  <c r="S4259" i="3" s="1"/>
  <c r="R4260" i="3"/>
  <c r="S4260" i="3" s="1"/>
  <c r="R4261" i="3"/>
  <c r="S4261" i="3" s="1"/>
  <c r="R4262" i="3"/>
  <c r="S4262" i="3" s="1"/>
  <c r="R4263" i="3"/>
  <c r="S4263" i="3" s="1"/>
  <c r="R4264" i="3"/>
  <c r="S4264" i="3" s="1"/>
  <c r="R4265" i="3"/>
  <c r="S4265" i="3" s="1"/>
  <c r="R4266" i="3"/>
  <c r="S4266" i="3" s="1"/>
  <c r="R4267" i="3"/>
  <c r="S4267" i="3" s="1"/>
  <c r="R4268" i="3"/>
  <c r="S4268" i="3" s="1"/>
  <c r="R4269" i="3"/>
  <c r="S4269" i="3" s="1"/>
  <c r="R4270" i="3"/>
  <c r="S4270" i="3" s="1"/>
  <c r="R4271" i="3"/>
  <c r="S4271" i="3" s="1"/>
  <c r="R4272" i="3"/>
  <c r="S4272" i="3" s="1"/>
  <c r="R4273" i="3"/>
  <c r="S4273" i="3" s="1"/>
  <c r="R4274" i="3"/>
  <c r="S4274" i="3" s="1"/>
  <c r="R4275" i="3"/>
  <c r="S4275" i="3" s="1"/>
  <c r="R4276" i="3"/>
  <c r="S4276" i="3" s="1"/>
  <c r="R4277" i="3"/>
  <c r="S4277" i="3" s="1"/>
  <c r="R4278" i="3"/>
  <c r="S4278" i="3" s="1"/>
  <c r="R4279" i="3"/>
  <c r="S4279" i="3" s="1"/>
  <c r="R4280" i="3"/>
  <c r="S4280" i="3" s="1"/>
  <c r="R4281" i="3"/>
  <c r="S4281" i="3" s="1"/>
  <c r="R4282" i="3"/>
  <c r="S4282" i="3" s="1"/>
  <c r="R4283" i="3"/>
  <c r="S4283" i="3" s="1"/>
  <c r="R4284" i="3"/>
  <c r="S4284" i="3" s="1"/>
  <c r="R4285" i="3"/>
  <c r="S4285" i="3" s="1"/>
  <c r="R4286" i="3"/>
  <c r="S4286" i="3" s="1"/>
  <c r="R4287" i="3"/>
  <c r="S4287" i="3" s="1"/>
  <c r="R4288" i="3"/>
  <c r="S4288" i="3" s="1"/>
  <c r="R4289" i="3"/>
  <c r="S4289" i="3" s="1"/>
  <c r="R4290" i="3"/>
  <c r="S4290" i="3" s="1"/>
  <c r="R4291" i="3"/>
  <c r="S4291" i="3" s="1"/>
  <c r="R4292" i="3"/>
  <c r="S4292" i="3" s="1"/>
  <c r="R4293" i="3"/>
  <c r="S4293" i="3" s="1"/>
  <c r="R4294" i="3"/>
  <c r="S4294" i="3" s="1"/>
  <c r="R4295" i="3"/>
  <c r="S4295" i="3" s="1"/>
  <c r="R4296" i="3"/>
  <c r="S4296" i="3" s="1"/>
  <c r="R4297" i="3"/>
  <c r="S4297" i="3" s="1"/>
  <c r="R4298" i="3"/>
  <c r="S4298" i="3" s="1"/>
  <c r="R4299" i="3"/>
  <c r="S4299" i="3" s="1"/>
  <c r="R4300" i="3"/>
  <c r="S4300" i="3" s="1"/>
  <c r="R4301" i="3"/>
  <c r="S4301" i="3" s="1"/>
  <c r="R4302" i="3"/>
  <c r="S4302" i="3" s="1"/>
  <c r="R4304" i="3"/>
  <c r="S4304" i="3" s="1"/>
  <c r="R4305" i="3"/>
  <c r="S4305" i="3" s="1"/>
  <c r="R4306" i="3"/>
  <c r="S4306" i="3" s="1"/>
  <c r="R4307" i="3"/>
  <c r="S4307" i="3" s="1"/>
  <c r="R4308" i="3"/>
  <c r="S4308" i="3" s="1"/>
  <c r="R4309" i="3"/>
  <c r="S4309" i="3" s="1"/>
  <c r="R4310" i="3"/>
  <c r="S4310" i="3" s="1"/>
  <c r="R4311" i="3"/>
  <c r="S4311" i="3" s="1"/>
  <c r="R4312" i="3"/>
  <c r="S4312" i="3" s="1"/>
  <c r="R4313" i="3"/>
  <c r="S4313" i="3" s="1"/>
  <c r="R4314" i="3"/>
  <c r="S4314" i="3" s="1"/>
  <c r="R4315" i="3"/>
  <c r="S4315" i="3" s="1"/>
  <c r="R4316" i="3"/>
  <c r="S4316" i="3" s="1"/>
  <c r="R4317" i="3"/>
  <c r="S4317" i="3" s="1"/>
  <c r="R4318" i="3"/>
  <c r="S4318" i="3" s="1"/>
  <c r="R4319" i="3"/>
  <c r="S4319" i="3" s="1"/>
  <c r="R4320" i="3"/>
  <c r="S4320" i="3" s="1"/>
  <c r="R4321" i="3"/>
  <c r="S4321" i="3" s="1"/>
  <c r="R4322" i="3"/>
  <c r="S4322" i="3" s="1"/>
  <c r="R4323" i="3"/>
  <c r="S4323" i="3" s="1"/>
  <c r="R4324" i="3"/>
  <c r="S4324" i="3" s="1"/>
  <c r="R4325" i="3"/>
  <c r="S4325" i="3" s="1"/>
  <c r="R4326" i="3"/>
  <c r="S4326" i="3" s="1"/>
  <c r="R4327" i="3"/>
  <c r="S4327" i="3" s="1"/>
  <c r="R4328" i="3"/>
  <c r="S4328" i="3" s="1"/>
  <c r="R4329" i="3"/>
  <c r="S4329" i="3" s="1"/>
  <c r="R4330" i="3"/>
  <c r="S4330" i="3" s="1"/>
  <c r="R4331" i="3"/>
  <c r="S4331" i="3" s="1"/>
  <c r="R4332" i="3"/>
  <c r="S4332" i="3" s="1"/>
  <c r="R4333" i="3"/>
  <c r="S4333" i="3" s="1"/>
  <c r="R4334" i="3"/>
  <c r="S4334" i="3" s="1"/>
  <c r="R4335" i="3"/>
  <c r="S4335" i="3" s="1"/>
  <c r="R4336" i="3"/>
  <c r="S4336" i="3" s="1"/>
  <c r="R4337" i="3"/>
  <c r="S4337" i="3" s="1"/>
  <c r="R4338" i="3"/>
  <c r="S4338" i="3" s="1"/>
  <c r="R4339" i="3"/>
  <c r="S4339" i="3" s="1"/>
  <c r="R4340" i="3"/>
  <c r="S4340" i="3" s="1"/>
  <c r="R4341" i="3"/>
  <c r="S4341" i="3" s="1"/>
  <c r="R4342" i="3"/>
  <c r="S4342" i="3" s="1"/>
  <c r="R4343" i="3"/>
  <c r="S4343" i="3" s="1"/>
  <c r="R4344" i="3"/>
  <c r="S4344" i="3" s="1"/>
  <c r="R4345" i="3"/>
  <c r="S4345" i="3" s="1"/>
  <c r="R4346" i="3"/>
  <c r="S4346" i="3" s="1"/>
  <c r="R4347" i="3"/>
  <c r="S4347" i="3" s="1"/>
  <c r="R4348" i="3"/>
  <c r="S4348" i="3" s="1"/>
  <c r="R4349" i="3"/>
  <c r="S4349" i="3" s="1"/>
  <c r="R4350" i="3"/>
  <c r="S4350" i="3" s="1"/>
  <c r="R4351" i="3"/>
  <c r="S4351" i="3" s="1"/>
  <c r="R4352" i="3"/>
  <c r="S4352" i="3" s="1"/>
  <c r="R4353" i="3"/>
  <c r="S4353" i="3" s="1"/>
  <c r="R4354" i="3"/>
  <c r="S4354" i="3" s="1"/>
  <c r="R4355" i="3"/>
  <c r="S4355" i="3" s="1"/>
  <c r="R4356" i="3"/>
  <c r="S4356" i="3" s="1"/>
  <c r="R4357" i="3"/>
  <c r="S4357" i="3" s="1"/>
  <c r="R4358" i="3"/>
  <c r="S4358" i="3" s="1"/>
  <c r="R4359" i="3"/>
  <c r="S4359" i="3" s="1"/>
  <c r="R4360" i="3"/>
  <c r="S4360" i="3" s="1"/>
  <c r="R4361" i="3"/>
  <c r="S4361" i="3" s="1"/>
  <c r="R4362" i="3"/>
  <c r="S4362" i="3" s="1"/>
  <c r="R4363" i="3"/>
  <c r="S4363" i="3" s="1"/>
  <c r="R4364" i="3"/>
  <c r="S4364" i="3" s="1"/>
  <c r="R4365" i="3"/>
  <c r="S4365" i="3" s="1"/>
  <c r="R4366" i="3"/>
  <c r="S4366" i="3" s="1"/>
  <c r="R4367" i="3"/>
  <c r="S4367" i="3" s="1"/>
  <c r="R4368" i="3"/>
  <c r="S4368" i="3" s="1"/>
  <c r="R4369" i="3"/>
  <c r="S4369" i="3" s="1"/>
  <c r="R4370" i="3"/>
  <c r="S4370" i="3" s="1"/>
  <c r="R4371" i="3"/>
  <c r="S4371" i="3" s="1"/>
  <c r="R4372" i="3"/>
  <c r="S4372" i="3" s="1"/>
  <c r="R4373" i="3"/>
  <c r="S4373" i="3" s="1"/>
  <c r="R4374" i="3"/>
  <c r="S4374" i="3" s="1"/>
  <c r="R4375" i="3"/>
  <c r="S4375" i="3" s="1"/>
  <c r="R4376" i="3"/>
  <c r="S4376" i="3" s="1"/>
  <c r="R4377" i="3"/>
  <c r="S4377" i="3" s="1"/>
  <c r="R4378" i="3"/>
  <c r="S4378" i="3" s="1"/>
  <c r="R4379" i="3"/>
  <c r="S4379" i="3" s="1"/>
  <c r="R4380" i="3"/>
  <c r="S4380" i="3" s="1"/>
  <c r="R4381" i="3"/>
  <c r="S4381" i="3" s="1"/>
  <c r="R4382" i="3"/>
  <c r="S4382" i="3" s="1"/>
  <c r="R4383" i="3"/>
  <c r="S4383" i="3" s="1"/>
  <c r="R4384" i="3"/>
  <c r="S4384" i="3" s="1"/>
  <c r="R4385" i="3"/>
  <c r="S4385" i="3" s="1"/>
  <c r="R4386" i="3"/>
  <c r="S4386" i="3" s="1"/>
  <c r="R4387" i="3"/>
  <c r="S4387" i="3" s="1"/>
  <c r="R4388" i="3"/>
  <c r="S4388" i="3" s="1"/>
  <c r="R4389" i="3"/>
  <c r="S4389" i="3" s="1"/>
  <c r="R4390" i="3"/>
  <c r="S4390" i="3" s="1"/>
  <c r="R4391" i="3"/>
  <c r="S4391" i="3" s="1"/>
  <c r="R4392" i="3"/>
  <c r="S4392" i="3" s="1"/>
  <c r="R4393" i="3"/>
  <c r="S4393" i="3" s="1"/>
  <c r="R4394" i="3"/>
  <c r="S4394" i="3" s="1"/>
  <c r="R4395" i="3"/>
  <c r="S4395" i="3" s="1"/>
  <c r="R4396" i="3"/>
  <c r="S4396" i="3" s="1"/>
  <c r="R4397" i="3"/>
  <c r="S4397" i="3" s="1"/>
  <c r="R4398" i="3"/>
  <c r="S4398" i="3" s="1"/>
  <c r="R4399" i="3"/>
  <c r="S4399" i="3" s="1"/>
  <c r="R4400" i="3"/>
  <c r="S4400" i="3" s="1"/>
  <c r="R4401" i="3"/>
  <c r="S4401" i="3" s="1"/>
  <c r="R4402" i="3"/>
  <c r="S4402" i="3" s="1"/>
  <c r="R4403" i="3"/>
  <c r="S4403" i="3" s="1"/>
  <c r="R4404" i="3"/>
  <c r="S4404" i="3" s="1"/>
  <c r="R4405" i="3"/>
  <c r="S4405" i="3" s="1"/>
  <c r="R4406" i="3"/>
  <c r="S4406" i="3" s="1"/>
  <c r="R4407" i="3"/>
  <c r="S4407" i="3" s="1"/>
  <c r="R4408" i="3"/>
  <c r="S4408" i="3" s="1"/>
  <c r="R4409" i="3"/>
  <c r="S4409" i="3" s="1"/>
  <c r="R4410" i="3"/>
  <c r="S4410" i="3" s="1"/>
  <c r="R4411" i="3"/>
  <c r="S4411" i="3" s="1"/>
  <c r="R4412" i="3"/>
  <c r="S4412" i="3" s="1"/>
  <c r="R4413" i="3"/>
  <c r="S4413" i="3" s="1"/>
  <c r="R4414" i="3"/>
  <c r="S4414" i="3" s="1"/>
  <c r="R4415" i="3"/>
  <c r="S4415" i="3" s="1"/>
  <c r="R4416" i="3"/>
  <c r="S4416" i="3" s="1"/>
  <c r="R4417" i="3"/>
  <c r="S4417" i="3" s="1"/>
  <c r="R4418" i="3"/>
  <c r="S4418" i="3" s="1"/>
  <c r="R4419" i="3"/>
  <c r="S4419" i="3" s="1"/>
  <c r="R4420" i="3"/>
  <c r="S4420" i="3" s="1"/>
  <c r="R4421" i="3"/>
  <c r="S4421" i="3" s="1"/>
  <c r="R4422" i="3"/>
  <c r="S4422" i="3" s="1"/>
  <c r="R4423" i="3"/>
  <c r="S4423" i="3" s="1"/>
  <c r="R4424" i="3"/>
  <c r="S4424" i="3" s="1"/>
  <c r="R4425" i="3"/>
  <c r="S4425" i="3" s="1"/>
  <c r="R4426" i="3"/>
  <c r="S4426" i="3" s="1"/>
  <c r="R4427" i="3"/>
  <c r="S4427" i="3" s="1"/>
  <c r="R4428" i="3"/>
  <c r="S4428" i="3" s="1"/>
  <c r="R4429" i="3"/>
  <c r="S4429" i="3" s="1"/>
  <c r="R4430" i="3"/>
  <c r="S4430" i="3" s="1"/>
  <c r="R4431" i="3"/>
  <c r="S4431" i="3" s="1"/>
  <c r="R4432" i="3"/>
  <c r="S4432" i="3" s="1"/>
  <c r="R4433" i="3"/>
  <c r="S4433" i="3" s="1"/>
  <c r="R4434" i="3"/>
  <c r="S4434" i="3" s="1"/>
  <c r="R4435" i="3"/>
  <c r="S4435" i="3" s="1"/>
  <c r="R4436" i="3"/>
  <c r="S4436" i="3" s="1"/>
  <c r="R4437" i="3"/>
  <c r="S4437" i="3" s="1"/>
  <c r="R4438" i="3"/>
  <c r="S4438" i="3" s="1"/>
  <c r="R4439" i="3"/>
  <c r="S4439" i="3" s="1"/>
  <c r="R4440" i="3"/>
  <c r="S4440" i="3" s="1"/>
  <c r="R4441" i="3"/>
  <c r="S4441" i="3" s="1"/>
  <c r="R4442" i="3"/>
  <c r="S4442" i="3" s="1"/>
  <c r="R4443" i="3"/>
  <c r="S4443" i="3" s="1"/>
  <c r="R4444" i="3"/>
  <c r="S4444" i="3" s="1"/>
  <c r="R4445" i="3"/>
  <c r="S4445" i="3" s="1"/>
  <c r="R4446" i="3"/>
  <c r="S4446" i="3" s="1"/>
  <c r="R4447" i="3"/>
  <c r="S4447" i="3" s="1"/>
  <c r="R4448" i="3"/>
  <c r="S4448" i="3" s="1"/>
  <c r="R4449" i="3"/>
  <c r="S4449" i="3" s="1"/>
  <c r="R4450" i="3"/>
  <c r="S4450" i="3" s="1"/>
  <c r="R4451" i="3"/>
  <c r="S4451" i="3" s="1"/>
  <c r="R4452" i="3"/>
  <c r="S4452" i="3" s="1"/>
  <c r="R4453" i="3"/>
  <c r="S4453" i="3" s="1"/>
  <c r="R4454" i="3"/>
  <c r="S4454" i="3" s="1"/>
  <c r="R4455" i="3"/>
  <c r="S4455" i="3" s="1"/>
  <c r="R4456" i="3"/>
  <c r="S4456" i="3" s="1"/>
  <c r="R4457" i="3"/>
  <c r="S4457" i="3" s="1"/>
  <c r="R4458" i="3"/>
  <c r="S4458" i="3" s="1"/>
  <c r="R4459" i="3"/>
  <c r="S4459" i="3" s="1"/>
  <c r="R4460" i="3"/>
  <c r="S4460" i="3" s="1"/>
  <c r="R4461" i="3"/>
  <c r="S4461" i="3" s="1"/>
  <c r="R4462" i="3"/>
  <c r="S4462" i="3" s="1"/>
  <c r="R4463" i="3"/>
  <c r="S4463" i="3" s="1"/>
  <c r="R4464" i="3"/>
  <c r="S4464" i="3" s="1"/>
  <c r="R4465" i="3"/>
  <c r="S4465" i="3" s="1"/>
  <c r="R4466" i="3"/>
  <c r="S4466" i="3" s="1"/>
  <c r="R4467" i="3"/>
  <c r="S4467" i="3" s="1"/>
  <c r="R4468" i="3"/>
  <c r="S4468" i="3" s="1"/>
  <c r="R4469" i="3"/>
  <c r="S4469" i="3" s="1"/>
  <c r="R4470" i="3"/>
  <c r="S4470" i="3" s="1"/>
  <c r="R4471" i="3"/>
  <c r="S4471" i="3" s="1"/>
  <c r="R4472" i="3"/>
  <c r="S4472" i="3" s="1"/>
  <c r="R4473" i="3"/>
  <c r="S4473" i="3" s="1"/>
  <c r="R4474" i="3"/>
  <c r="S4474" i="3" s="1"/>
  <c r="R4475" i="3"/>
  <c r="S4475" i="3" s="1"/>
  <c r="R4476" i="3"/>
  <c r="S4476" i="3" s="1"/>
  <c r="R4477" i="3"/>
  <c r="S4477" i="3" s="1"/>
  <c r="R4478" i="3"/>
  <c r="S4478" i="3" s="1"/>
  <c r="R4479" i="3"/>
  <c r="S4479" i="3" s="1"/>
  <c r="R4480" i="3"/>
  <c r="S4480" i="3" s="1"/>
  <c r="R4481" i="3"/>
  <c r="S4481" i="3" s="1"/>
  <c r="R4482" i="3"/>
  <c r="S4482" i="3" s="1"/>
  <c r="R4483" i="3"/>
  <c r="S4483" i="3" s="1"/>
  <c r="R4484" i="3"/>
  <c r="S4484" i="3" s="1"/>
  <c r="R4485" i="3"/>
  <c r="S4485" i="3" s="1"/>
  <c r="R4486" i="3"/>
  <c r="S4486" i="3" s="1"/>
  <c r="R4487" i="3"/>
  <c r="S4487" i="3" s="1"/>
  <c r="R4488" i="3"/>
  <c r="S4488" i="3" s="1"/>
  <c r="R4489" i="3"/>
  <c r="S4489" i="3" s="1"/>
  <c r="R4490" i="3"/>
  <c r="S4490" i="3" s="1"/>
  <c r="R4491" i="3"/>
  <c r="S4491" i="3" s="1"/>
  <c r="R4492" i="3"/>
  <c r="S4492" i="3" s="1"/>
  <c r="R4493" i="3"/>
  <c r="S4493" i="3" s="1"/>
  <c r="R4494" i="3"/>
  <c r="S4494" i="3" s="1"/>
  <c r="R4495" i="3"/>
  <c r="S4495" i="3" s="1"/>
  <c r="R4496" i="3"/>
  <c r="S4496" i="3" s="1"/>
  <c r="R4497" i="3"/>
  <c r="S4497" i="3" s="1"/>
  <c r="R4498" i="3"/>
  <c r="S4498" i="3" s="1"/>
  <c r="R4499" i="3"/>
  <c r="S4499" i="3" s="1"/>
  <c r="R4500" i="3"/>
  <c r="S4500" i="3" s="1"/>
  <c r="R4501" i="3"/>
  <c r="S4501" i="3" s="1"/>
  <c r="R4502" i="3"/>
  <c r="S4502" i="3" s="1"/>
  <c r="R4503" i="3"/>
  <c r="S4503" i="3" s="1"/>
  <c r="R4504" i="3"/>
  <c r="S4504" i="3" s="1"/>
  <c r="R4505" i="3"/>
  <c r="S4505" i="3" s="1"/>
  <c r="R4506" i="3"/>
  <c r="S4506" i="3" s="1"/>
  <c r="R4507" i="3"/>
  <c r="S4507" i="3" s="1"/>
  <c r="R4508" i="3"/>
  <c r="S4508" i="3" s="1"/>
  <c r="R4509" i="3"/>
  <c r="S4509" i="3" s="1"/>
  <c r="R4510" i="3"/>
  <c r="S4510" i="3" s="1"/>
  <c r="R4511" i="3"/>
  <c r="S4511" i="3" s="1"/>
  <c r="R4512" i="3"/>
  <c r="S4512" i="3" s="1"/>
  <c r="R4514" i="3"/>
  <c r="S4514" i="3" s="1"/>
  <c r="R4515" i="3"/>
  <c r="S4515" i="3" s="1"/>
  <c r="R4516" i="3"/>
  <c r="S4516" i="3" s="1"/>
  <c r="R4517" i="3"/>
  <c r="S4517" i="3" s="1"/>
  <c r="R4518" i="3"/>
  <c r="S4518" i="3" s="1"/>
  <c r="R4519" i="3"/>
  <c r="S4519" i="3" s="1"/>
  <c r="R4520" i="3"/>
  <c r="S4520" i="3" s="1"/>
  <c r="R4521" i="3"/>
  <c r="S4521" i="3" s="1"/>
  <c r="R4522" i="3"/>
  <c r="S4522" i="3" s="1"/>
  <c r="R4523" i="3"/>
  <c r="S4523" i="3" s="1"/>
  <c r="R4524" i="3"/>
  <c r="S4524" i="3" s="1"/>
  <c r="R4525" i="3"/>
  <c r="S4525" i="3" s="1"/>
  <c r="R4526" i="3"/>
  <c r="S4526" i="3" s="1"/>
  <c r="R4527" i="3"/>
  <c r="S4527" i="3" s="1"/>
  <c r="R4528" i="3"/>
  <c r="S4528" i="3" s="1"/>
  <c r="R4529" i="3"/>
  <c r="S4529" i="3" s="1"/>
  <c r="R4530" i="3"/>
  <c r="S4530" i="3" s="1"/>
  <c r="R4531" i="3"/>
  <c r="S4531" i="3" s="1"/>
  <c r="R4532" i="3"/>
  <c r="S4532" i="3" s="1"/>
  <c r="R4533" i="3"/>
  <c r="S4533" i="3" s="1"/>
  <c r="R4534" i="3"/>
  <c r="S4534" i="3" s="1"/>
  <c r="R4535" i="3"/>
  <c r="S4535" i="3" s="1"/>
  <c r="R4536" i="3"/>
  <c r="S4536" i="3" s="1"/>
  <c r="R4537" i="3"/>
  <c r="S4537" i="3" s="1"/>
  <c r="R4538" i="3"/>
  <c r="S4538" i="3" s="1"/>
  <c r="R4539" i="3"/>
  <c r="S4539" i="3" s="1"/>
  <c r="R4540" i="3"/>
  <c r="S4540" i="3" s="1"/>
  <c r="R4541" i="3"/>
  <c r="S4541" i="3" s="1"/>
  <c r="R4542" i="3"/>
  <c r="S4542" i="3" s="1"/>
  <c r="R4543" i="3"/>
  <c r="S4543" i="3" s="1"/>
  <c r="R4544" i="3"/>
  <c r="S4544" i="3" s="1"/>
  <c r="R4545" i="3"/>
  <c r="S4545" i="3" s="1"/>
  <c r="R4546" i="3"/>
  <c r="S4546" i="3" s="1"/>
  <c r="R4547" i="3"/>
  <c r="S4547" i="3" s="1"/>
  <c r="R4548" i="3"/>
  <c r="S4548" i="3" s="1"/>
  <c r="R4549" i="3"/>
  <c r="S4549" i="3" s="1"/>
  <c r="R4550" i="3"/>
  <c r="S4550" i="3" s="1"/>
  <c r="R4551" i="3"/>
  <c r="S4551" i="3" s="1"/>
  <c r="R4552" i="3"/>
  <c r="S4552" i="3" s="1"/>
  <c r="R4553" i="3"/>
  <c r="S4553" i="3" s="1"/>
  <c r="R4554" i="3"/>
  <c r="S4554" i="3" s="1"/>
  <c r="R4555" i="3"/>
  <c r="S4555" i="3" s="1"/>
  <c r="R4556" i="3"/>
  <c r="S4556" i="3" s="1"/>
  <c r="R4557" i="3"/>
  <c r="S4557" i="3" s="1"/>
  <c r="R4558" i="3"/>
  <c r="S4558" i="3" s="1"/>
  <c r="R4559" i="3"/>
  <c r="S4559" i="3" s="1"/>
  <c r="R4560" i="3"/>
  <c r="S4560" i="3" s="1"/>
  <c r="R4561" i="3"/>
  <c r="S4561" i="3" s="1"/>
  <c r="R4562" i="3"/>
  <c r="S4562" i="3" s="1"/>
  <c r="R4563" i="3"/>
  <c r="S4563" i="3" s="1"/>
  <c r="R4564" i="3"/>
  <c r="S4564" i="3" s="1"/>
  <c r="R4565" i="3"/>
  <c r="S4565" i="3" s="1"/>
  <c r="R4566" i="3"/>
  <c r="S4566" i="3" s="1"/>
  <c r="R4567" i="3"/>
  <c r="S4567" i="3" s="1"/>
  <c r="R4568" i="3"/>
  <c r="S4568" i="3" s="1"/>
  <c r="R4569" i="3"/>
  <c r="S4569" i="3" s="1"/>
  <c r="R4570" i="3"/>
  <c r="S4570" i="3" s="1"/>
  <c r="R4571" i="3"/>
  <c r="S4571" i="3" s="1"/>
  <c r="R4572" i="3"/>
  <c r="S4572" i="3" s="1"/>
  <c r="R4573" i="3"/>
  <c r="S4573" i="3" s="1"/>
  <c r="R4574" i="3"/>
  <c r="S4574" i="3" s="1"/>
  <c r="R4575" i="3"/>
  <c r="S4575" i="3" s="1"/>
  <c r="R4576" i="3"/>
  <c r="S4576" i="3" s="1"/>
  <c r="R4577" i="3"/>
  <c r="S4577" i="3" s="1"/>
  <c r="R4578" i="3"/>
  <c r="S4578" i="3" s="1"/>
  <c r="R4579" i="3"/>
  <c r="S4579" i="3" s="1"/>
  <c r="R4580" i="3"/>
  <c r="S4580" i="3" s="1"/>
  <c r="R4581" i="3"/>
  <c r="S4581" i="3" s="1"/>
  <c r="R4582" i="3"/>
  <c r="S4582" i="3" s="1"/>
  <c r="R4583" i="3"/>
  <c r="S4583" i="3" s="1"/>
  <c r="R4584" i="3"/>
  <c r="S4584" i="3" s="1"/>
  <c r="R4585" i="3"/>
  <c r="S4585" i="3" s="1"/>
  <c r="R4586" i="3"/>
  <c r="S4586" i="3" s="1"/>
  <c r="R4587" i="3"/>
  <c r="S4587" i="3" s="1"/>
  <c r="R4588" i="3"/>
  <c r="S4588" i="3" s="1"/>
  <c r="R4589" i="3"/>
  <c r="S4589" i="3" s="1"/>
  <c r="R4590" i="3"/>
  <c r="S4590" i="3" s="1"/>
  <c r="R4591" i="3"/>
  <c r="S4591" i="3" s="1"/>
  <c r="R4592" i="3"/>
  <c r="S4592" i="3" s="1"/>
  <c r="R4593" i="3"/>
  <c r="S4593" i="3" s="1"/>
  <c r="R4594" i="3"/>
  <c r="S4594" i="3" s="1"/>
  <c r="R4595" i="3"/>
  <c r="S4595" i="3" s="1"/>
  <c r="R4596" i="3"/>
  <c r="S4596" i="3" s="1"/>
  <c r="R4597" i="3"/>
  <c r="S4597" i="3" s="1"/>
  <c r="R4598" i="3"/>
  <c r="S4598" i="3" s="1"/>
  <c r="R4599" i="3"/>
  <c r="S4599" i="3" s="1"/>
  <c r="R4600" i="3"/>
  <c r="S4600" i="3" s="1"/>
  <c r="R4601" i="3"/>
  <c r="S4601" i="3" s="1"/>
  <c r="R4602" i="3"/>
  <c r="S4602" i="3" s="1"/>
  <c r="R4603" i="3"/>
  <c r="S4603" i="3" s="1"/>
  <c r="R4604" i="3"/>
  <c r="S4604" i="3" s="1"/>
  <c r="R4605" i="3"/>
  <c r="S4605" i="3" s="1"/>
  <c r="R4606" i="3"/>
  <c r="S4606" i="3" s="1"/>
  <c r="R4607" i="3"/>
  <c r="S4607" i="3" s="1"/>
  <c r="R4608" i="3"/>
  <c r="S4608" i="3" s="1"/>
  <c r="R4609" i="3"/>
  <c r="S4609" i="3" s="1"/>
  <c r="R4610" i="3"/>
  <c r="S4610" i="3" s="1"/>
  <c r="R4611" i="3"/>
  <c r="S4611" i="3" s="1"/>
  <c r="R4612" i="3"/>
  <c r="S4612" i="3" s="1"/>
  <c r="R4613" i="3"/>
  <c r="S4613" i="3" s="1"/>
  <c r="R4614" i="3"/>
  <c r="S4614" i="3" s="1"/>
  <c r="R4615" i="3"/>
  <c r="S4615" i="3" s="1"/>
  <c r="R4616" i="3"/>
  <c r="S4616" i="3" s="1"/>
  <c r="R4617" i="3"/>
  <c r="S4617" i="3" s="1"/>
  <c r="R4618" i="3"/>
  <c r="S4618" i="3" s="1"/>
  <c r="R4619" i="3"/>
  <c r="S4619" i="3" s="1"/>
  <c r="R4620" i="3"/>
  <c r="S4620" i="3" s="1"/>
  <c r="R4621" i="3"/>
  <c r="S4621" i="3" s="1"/>
  <c r="R4622" i="3"/>
  <c r="S4622" i="3" s="1"/>
  <c r="R4623" i="3"/>
  <c r="S4623" i="3" s="1"/>
  <c r="R4624" i="3"/>
  <c r="S4624" i="3" s="1"/>
  <c r="R4625" i="3"/>
  <c r="S4625" i="3" s="1"/>
  <c r="R4626" i="3"/>
  <c r="S4626" i="3" s="1"/>
  <c r="R4627" i="3"/>
  <c r="S4627" i="3" s="1"/>
  <c r="R4628" i="3"/>
  <c r="S4628" i="3" s="1"/>
  <c r="R4629" i="3"/>
  <c r="S4629" i="3" s="1"/>
  <c r="R4630" i="3"/>
  <c r="S4630" i="3" s="1"/>
  <c r="R4631" i="3"/>
  <c r="S4631" i="3" s="1"/>
  <c r="R4632" i="3"/>
  <c r="S4632" i="3" s="1"/>
  <c r="R4633" i="3"/>
  <c r="S4633" i="3" s="1"/>
  <c r="R4634" i="3"/>
  <c r="S4634" i="3" s="1"/>
  <c r="R4635" i="3"/>
  <c r="S4635" i="3" s="1"/>
  <c r="R4636" i="3"/>
  <c r="S4636" i="3" s="1"/>
  <c r="R4637" i="3"/>
  <c r="S4637" i="3" s="1"/>
  <c r="R4638" i="3"/>
  <c r="S4638" i="3" s="1"/>
  <c r="R4639" i="3"/>
  <c r="S4639" i="3" s="1"/>
  <c r="R4640" i="3"/>
  <c r="S4640" i="3" s="1"/>
  <c r="R4641" i="3"/>
  <c r="S4641" i="3" s="1"/>
  <c r="R4642" i="3"/>
  <c r="S4642" i="3" s="1"/>
  <c r="R4643" i="3"/>
  <c r="S4643" i="3" s="1"/>
  <c r="R4644" i="3"/>
  <c r="S4644" i="3" s="1"/>
  <c r="R4645" i="3"/>
  <c r="S4645" i="3" s="1"/>
  <c r="R4646" i="3"/>
  <c r="S4646" i="3" s="1"/>
  <c r="R4647" i="3"/>
  <c r="S4647" i="3" s="1"/>
  <c r="R4648" i="3"/>
  <c r="S4648" i="3" s="1"/>
  <c r="R4649" i="3"/>
  <c r="S4649" i="3" s="1"/>
  <c r="R4650" i="3"/>
  <c r="S4650" i="3" s="1"/>
  <c r="R4651" i="3"/>
  <c r="S4651" i="3" s="1"/>
  <c r="R4652" i="3"/>
  <c r="S4652" i="3" s="1"/>
  <c r="R4653" i="3"/>
  <c r="S4653" i="3" s="1"/>
  <c r="R4654" i="3"/>
  <c r="S4654" i="3" s="1"/>
  <c r="R4655" i="3"/>
  <c r="S4655" i="3" s="1"/>
  <c r="R4656" i="3"/>
  <c r="S4656" i="3" s="1"/>
  <c r="R4657" i="3"/>
  <c r="S4657" i="3" s="1"/>
  <c r="R4658" i="3"/>
  <c r="S4658" i="3" s="1"/>
  <c r="R4659" i="3"/>
  <c r="S4659" i="3" s="1"/>
  <c r="R4660" i="3"/>
  <c r="S4660" i="3" s="1"/>
  <c r="R4661" i="3"/>
  <c r="S4661" i="3" s="1"/>
  <c r="R4662" i="3"/>
  <c r="S4662" i="3" s="1"/>
  <c r="R4663" i="3"/>
  <c r="S4663" i="3" s="1"/>
  <c r="R4664" i="3"/>
  <c r="S4664" i="3" s="1"/>
  <c r="R4665" i="3"/>
  <c r="S4665" i="3" s="1"/>
  <c r="R4666" i="3"/>
  <c r="S4666" i="3" s="1"/>
  <c r="R4667" i="3"/>
  <c r="S4667" i="3" s="1"/>
  <c r="R4668" i="3"/>
  <c r="S4668" i="3" s="1"/>
  <c r="R4669" i="3"/>
  <c r="S4669" i="3" s="1"/>
  <c r="R4670" i="3"/>
  <c r="S4670" i="3" s="1"/>
  <c r="R4671" i="3"/>
  <c r="S4671" i="3" s="1"/>
  <c r="R4672" i="3"/>
  <c r="S4672" i="3" s="1"/>
  <c r="R4673" i="3"/>
  <c r="S4673" i="3" s="1"/>
  <c r="R4674" i="3"/>
  <c r="S4674" i="3" s="1"/>
  <c r="R4675" i="3"/>
  <c r="S4675" i="3" s="1"/>
  <c r="R4676" i="3"/>
  <c r="S4676" i="3" s="1"/>
  <c r="R4677" i="3"/>
  <c r="S4677" i="3" s="1"/>
  <c r="R4678" i="3"/>
  <c r="S4678" i="3" s="1"/>
  <c r="R4679" i="3"/>
  <c r="S4679" i="3" s="1"/>
  <c r="R4680" i="3"/>
  <c r="S4680" i="3" s="1"/>
  <c r="R4681" i="3"/>
  <c r="S4681" i="3" s="1"/>
  <c r="R4682" i="3"/>
  <c r="S4682" i="3" s="1"/>
  <c r="R4683" i="3"/>
  <c r="S4683" i="3" s="1"/>
  <c r="R4684" i="3"/>
  <c r="S4684" i="3" s="1"/>
  <c r="R4685" i="3"/>
  <c r="S4685" i="3" s="1"/>
  <c r="R4686" i="3"/>
  <c r="S4686" i="3" s="1"/>
  <c r="R4687" i="3"/>
  <c r="S4687" i="3" s="1"/>
  <c r="R4688" i="3"/>
  <c r="S4688" i="3" s="1"/>
  <c r="R4689" i="3"/>
  <c r="S4689" i="3" s="1"/>
  <c r="R4690" i="3"/>
  <c r="S4690" i="3" s="1"/>
  <c r="R4692" i="3"/>
  <c r="S4692" i="3" s="1"/>
  <c r="R4693" i="3"/>
  <c r="S4693" i="3" s="1"/>
  <c r="R4694" i="3"/>
  <c r="S4694" i="3" s="1"/>
  <c r="R4695" i="3"/>
  <c r="S4695" i="3" s="1"/>
  <c r="R4696" i="3"/>
  <c r="S4696" i="3" s="1"/>
  <c r="R4697" i="3"/>
  <c r="S4697" i="3" s="1"/>
  <c r="R4698" i="3"/>
  <c r="S4698" i="3" s="1"/>
  <c r="R4699" i="3"/>
  <c r="S4699" i="3" s="1"/>
  <c r="R4700" i="3"/>
  <c r="S4700" i="3" s="1"/>
  <c r="R4701" i="3"/>
  <c r="S4701" i="3" s="1"/>
  <c r="R4702" i="3"/>
  <c r="S4702" i="3" s="1"/>
  <c r="R4703" i="3"/>
  <c r="S4703" i="3" s="1"/>
  <c r="R4704" i="3"/>
  <c r="S4704" i="3" s="1"/>
  <c r="R4705" i="3"/>
  <c r="S4705" i="3" s="1"/>
  <c r="R4706" i="3"/>
  <c r="S4706" i="3" s="1"/>
  <c r="R4707" i="3"/>
  <c r="S4707" i="3" s="1"/>
  <c r="R4708" i="3"/>
  <c r="S4708" i="3" s="1"/>
  <c r="R4709" i="3"/>
  <c r="S4709" i="3" s="1"/>
  <c r="R4710" i="3"/>
  <c r="S4710" i="3" s="1"/>
  <c r="R4711" i="3"/>
  <c r="S4711" i="3" s="1"/>
  <c r="R4712" i="3"/>
  <c r="S4712" i="3" s="1"/>
  <c r="R4713" i="3"/>
  <c r="S4713" i="3" s="1"/>
  <c r="R4714" i="3"/>
  <c r="S4714" i="3" s="1"/>
  <c r="R4715" i="3"/>
  <c r="S4715" i="3" s="1"/>
  <c r="R4716" i="3"/>
  <c r="S4716" i="3" s="1"/>
  <c r="R4717" i="3"/>
  <c r="S4717" i="3" s="1"/>
  <c r="R4718" i="3"/>
  <c r="S4718" i="3" s="1"/>
  <c r="R4719" i="3"/>
  <c r="S4719" i="3" s="1"/>
  <c r="R4720" i="3"/>
  <c r="S4720" i="3" s="1"/>
  <c r="R4721" i="3"/>
  <c r="S4721" i="3" s="1"/>
  <c r="R4722" i="3"/>
  <c r="S4722" i="3" s="1"/>
  <c r="R4723" i="3"/>
  <c r="S4723" i="3" s="1"/>
  <c r="R4724" i="3"/>
  <c r="S4724" i="3" s="1"/>
  <c r="R4725" i="3"/>
  <c r="S4725" i="3" s="1"/>
  <c r="R4726" i="3"/>
  <c r="S4726" i="3" s="1"/>
  <c r="R4727" i="3"/>
  <c r="S4727" i="3" s="1"/>
  <c r="R4728" i="3"/>
  <c r="S4728" i="3" s="1"/>
  <c r="R4729" i="3"/>
  <c r="S4729" i="3" s="1"/>
  <c r="R4730" i="3"/>
  <c r="S4730" i="3" s="1"/>
  <c r="R4731" i="3"/>
  <c r="S4731" i="3" s="1"/>
  <c r="R4732" i="3"/>
  <c r="S4732" i="3" s="1"/>
  <c r="R4733" i="3"/>
  <c r="S4733" i="3" s="1"/>
  <c r="R4734" i="3"/>
  <c r="S4734" i="3" s="1"/>
  <c r="R4735" i="3"/>
  <c r="S4735" i="3" s="1"/>
  <c r="R4736" i="3"/>
  <c r="S4736" i="3" s="1"/>
  <c r="R4737" i="3"/>
  <c r="S4737" i="3" s="1"/>
  <c r="R4738" i="3"/>
  <c r="S4738" i="3" s="1"/>
  <c r="R4739" i="3"/>
  <c r="S4739" i="3" s="1"/>
  <c r="R4740" i="3"/>
  <c r="S4740" i="3" s="1"/>
  <c r="R4741" i="3"/>
  <c r="S4741" i="3" s="1"/>
  <c r="R4742" i="3"/>
  <c r="S4742" i="3" s="1"/>
  <c r="R4743" i="3"/>
  <c r="S4743" i="3" s="1"/>
  <c r="R4744" i="3"/>
  <c r="S4744" i="3" s="1"/>
  <c r="R4745" i="3"/>
  <c r="S4745" i="3" s="1"/>
  <c r="R4746" i="3"/>
  <c r="S4746" i="3" s="1"/>
  <c r="R4747" i="3"/>
  <c r="S4747" i="3" s="1"/>
  <c r="R4748" i="3"/>
  <c r="S4748" i="3" s="1"/>
  <c r="R4749" i="3"/>
  <c r="S4749" i="3" s="1"/>
  <c r="R4750" i="3"/>
  <c r="S4750" i="3" s="1"/>
  <c r="R4751" i="3"/>
  <c r="S4751" i="3" s="1"/>
  <c r="R4752" i="3"/>
  <c r="S4752" i="3" s="1"/>
  <c r="R4753" i="3"/>
  <c r="S4753" i="3" s="1"/>
  <c r="R4754" i="3"/>
  <c r="S4754" i="3" s="1"/>
  <c r="R4755" i="3"/>
  <c r="S4755" i="3" s="1"/>
  <c r="R4756" i="3"/>
  <c r="S4756" i="3" s="1"/>
  <c r="R4757" i="3"/>
  <c r="S4757" i="3" s="1"/>
  <c r="R4758" i="3"/>
  <c r="S4758" i="3" s="1"/>
  <c r="R4759" i="3"/>
  <c r="S4759" i="3" s="1"/>
  <c r="R4760" i="3"/>
  <c r="S4760" i="3" s="1"/>
  <c r="R4761" i="3"/>
  <c r="S4761" i="3" s="1"/>
  <c r="R4762" i="3"/>
  <c r="S4762" i="3" s="1"/>
  <c r="R4763" i="3"/>
  <c r="S4763" i="3" s="1"/>
  <c r="R4764" i="3"/>
  <c r="S4764" i="3" s="1"/>
  <c r="R4765" i="3"/>
  <c r="S4765" i="3" s="1"/>
  <c r="R4766" i="3"/>
  <c r="S4766" i="3" s="1"/>
  <c r="R4767" i="3"/>
  <c r="S4767" i="3" s="1"/>
  <c r="R4768" i="3"/>
  <c r="S4768" i="3" s="1"/>
  <c r="R4769" i="3"/>
  <c r="S4769" i="3" s="1"/>
  <c r="R4770" i="3"/>
  <c r="S4770" i="3" s="1"/>
  <c r="R4771" i="3"/>
  <c r="S4771" i="3" s="1"/>
  <c r="R4772" i="3"/>
  <c r="S4772" i="3" s="1"/>
  <c r="R4773" i="3"/>
  <c r="S4773" i="3" s="1"/>
  <c r="R4774" i="3"/>
  <c r="S4774" i="3" s="1"/>
  <c r="R4775" i="3"/>
  <c r="S4775" i="3" s="1"/>
  <c r="R4776" i="3"/>
  <c r="S4776" i="3" s="1"/>
  <c r="R4777" i="3"/>
  <c r="S4777" i="3" s="1"/>
  <c r="R4778" i="3"/>
  <c r="S4778" i="3" s="1"/>
  <c r="R4779" i="3"/>
  <c r="S4779" i="3" s="1"/>
  <c r="R4780" i="3"/>
  <c r="S4780" i="3" s="1"/>
  <c r="R4781" i="3"/>
  <c r="S4781" i="3" s="1"/>
  <c r="R4782" i="3"/>
  <c r="S4782" i="3" s="1"/>
  <c r="R4783" i="3"/>
  <c r="S4783" i="3" s="1"/>
  <c r="R4784" i="3"/>
  <c r="S4784" i="3" s="1"/>
  <c r="R4785" i="3"/>
  <c r="S4785" i="3" s="1"/>
  <c r="R4786" i="3"/>
  <c r="S4786" i="3" s="1"/>
  <c r="R4787" i="3"/>
  <c r="S4787" i="3" s="1"/>
  <c r="R4788" i="3"/>
  <c r="S4788" i="3" s="1"/>
  <c r="R4789" i="3"/>
  <c r="S4789" i="3" s="1"/>
  <c r="R4790" i="3"/>
  <c r="S4790" i="3" s="1"/>
  <c r="R4791" i="3"/>
  <c r="S4791" i="3" s="1"/>
  <c r="R4792" i="3"/>
  <c r="S4792" i="3" s="1"/>
  <c r="R4793" i="3"/>
  <c r="S4793" i="3" s="1"/>
  <c r="R4794" i="3"/>
  <c r="S4794" i="3" s="1"/>
  <c r="R4795" i="3"/>
  <c r="S4795" i="3" s="1"/>
  <c r="R4796" i="3"/>
  <c r="S4796" i="3" s="1"/>
  <c r="R4797" i="3"/>
  <c r="S4797" i="3" s="1"/>
  <c r="R4798" i="3"/>
  <c r="S4798" i="3" s="1"/>
  <c r="R4799" i="3"/>
  <c r="S4799" i="3" s="1"/>
  <c r="R4800" i="3"/>
  <c r="S4800" i="3" s="1"/>
  <c r="R4801" i="3"/>
  <c r="S4801" i="3" s="1"/>
  <c r="R4802" i="3"/>
  <c r="S4802" i="3" s="1"/>
  <c r="R4803" i="3"/>
  <c r="S4803" i="3" s="1"/>
  <c r="R4804" i="3"/>
  <c r="S4804" i="3" s="1"/>
  <c r="R4805" i="3"/>
  <c r="S4805" i="3" s="1"/>
  <c r="R4806" i="3"/>
  <c r="S4806" i="3" s="1"/>
  <c r="R4807" i="3"/>
  <c r="S4807" i="3" s="1"/>
  <c r="R4808" i="3"/>
  <c r="S4808" i="3" s="1"/>
  <c r="R4809" i="3"/>
  <c r="S4809" i="3" s="1"/>
  <c r="R4810" i="3"/>
  <c r="S4810" i="3" s="1"/>
  <c r="R4811" i="3"/>
  <c r="S4811" i="3" s="1"/>
  <c r="R4812" i="3"/>
  <c r="S4812" i="3" s="1"/>
  <c r="R4813" i="3"/>
  <c r="S4813" i="3" s="1"/>
  <c r="R4814" i="3"/>
  <c r="S4814" i="3" s="1"/>
  <c r="R4815" i="3"/>
  <c r="S4815" i="3" s="1"/>
  <c r="R4816" i="3"/>
  <c r="S4816" i="3" s="1"/>
  <c r="R4817" i="3"/>
  <c r="S4817" i="3" s="1"/>
  <c r="R4818" i="3"/>
  <c r="S4818" i="3" s="1"/>
  <c r="R4819" i="3"/>
  <c r="S4819" i="3" s="1"/>
  <c r="R4820" i="3"/>
  <c r="S4820" i="3" s="1"/>
  <c r="R4821" i="3"/>
  <c r="S4821" i="3" s="1"/>
  <c r="R4822" i="3"/>
  <c r="S4822" i="3" s="1"/>
  <c r="R4823" i="3"/>
  <c r="S4823" i="3" s="1"/>
  <c r="R4824" i="3"/>
  <c r="S4824" i="3" s="1"/>
  <c r="R4825" i="3"/>
  <c r="S4825" i="3" s="1"/>
  <c r="R4826" i="3"/>
  <c r="S4826" i="3" s="1"/>
  <c r="R4827" i="3"/>
  <c r="S4827" i="3" s="1"/>
  <c r="R4828" i="3"/>
  <c r="S4828" i="3" s="1"/>
  <c r="R4829" i="3"/>
  <c r="S4829" i="3" s="1"/>
  <c r="R4830" i="3"/>
  <c r="S4830" i="3" s="1"/>
  <c r="R4831" i="3"/>
  <c r="S4831" i="3" s="1"/>
  <c r="R4832" i="3"/>
  <c r="S4832" i="3" s="1"/>
  <c r="R4833" i="3"/>
  <c r="S4833" i="3" s="1"/>
  <c r="R4834" i="3"/>
  <c r="S4834" i="3" s="1"/>
  <c r="R4835" i="3"/>
  <c r="S4835" i="3" s="1"/>
  <c r="R4836" i="3"/>
  <c r="S4836" i="3" s="1"/>
  <c r="R4837" i="3"/>
  <c r="S4837" i="3" s="1"/>
  <c r="R4838" i="3"/>
  <c r="S4838" i="3" s="1"/>
  <c r="R4839" i="3"/>
  <c r="S4839" i="3" s="1"/>
  <c r="R4840" i="3"/>
  <c r="S4840" i="3" s="1"/>
  <c r="R4841" i="3"/>
  <c r="S4841" i="3" s="1"/>
  <c r="R4842" i="3"/>
  <c r="S4842" i="3" s="1"/>
  <c r="R4843" i="3"/>
  <c r="S4843" i="3" s="1"/>
  <c r="R4844" i="3"/>
  <c r="S4844" i="3" s="1"/>
  <c r="R4845" i="3"/>
  <c r="S4845" i="3" s="1"/>
  <c r="R4846" i="3"/>
  <c r="S4846" i="3" s="1"/>
  <c r="R4847" i="3"/>
  <c r="S4847" i="3" s="1"/>
  <c r="R4848" i="3"/>
  <c r="S4848" i="3" s="1"/>
  <c r="R4849" i="3"/>
  <c r="S4849" i="3" s="1"/>
  <c r="R4850" i="3"/>
  <c r="S4850" i="3" s="1"/>
  <c r="R4851" i="3"/>
  <c r="S4851" i="3" s="1"/>
  <c r="R4852" i="3"/>
  <c r="S4852" i="3" s="1"/>
  <c r="R4853" i="3"/>
  <c r="S4853" i="3" s="1"/>
  <c r="R4854" i="3"/>
  <c r="S4854" i="3" s="1"/>
  <c r="R4855" i="3"/>
  <c r="S4855" i="3" s="1"/>
  <c r="R4856" i="3"/>
  <c r="S4856" i="3" s="1"/>
  <c r="R4857" i="3"/>
  <c r="S4857" i="3" s="1"/>
  <c r="R4858" i="3"/>
  <c r="S4858" i="3" s="1"/>
  <c r="R4859" i="3"/>
  <c r="S4859" i="3" s="1"/>
  <c r="R4860" i="3"/>
  <c r="S4860" i="3" s="1"/>
  <c r="R4861" i="3"/>
  <c r="S4861" i="3" s="1"/>
  <c r="R4862" i="3"/>
  <c r="S4862" i="3" s="1"/>
  <c r="R4863" i="3"/>
  <c r="S4863" i="3" s="1"/>
  <c r="R4864" i="3"/>
  <c r="S4864" i="3" s="1"/>
  <c r="R4865" i="3"/>
  <c r="S4865" i="3" s="1"/>
  <c r="R4866" i="3"/>
  <c r="S4866" i="3" s="1"/>
  <c r="R4867" i="3"/>
  <c r="S4867" i="3" s="1"/>
  <c r="R4868" i="3"/>
  <c r="S4868" i="3" s="1"/>
  <c r="R4869" i="3"/>
  <c r="S4869" i="3" s="1"/>
  <c r="R4870" i="3"/>
  <c r="S4870" i="3" s="1"/>
  <c r="R4871" i="3"/>
  <c r="S4871" i="3" s="1"/>
  <c r="R4872" i="3"/>
  <c r="S4872" i="3" s="1"/>
  <c r="R4873" i="3"/>
  <c r="S4873" i="3" s="1"/>
  <c r="R4874" i="3"/>
  <c r="S4874" i="3" s="1"/>
  <c r="R4875" i="3"/>
  <c r="S4875" i="3" s="1"/>
  <c r="R4876" i="3"/>
  <c r="S4876" i="3" s="1"/>
  <c r="R4877" i="3"/>
  <c r="S4877" i="3" s="1"/>
  <c r="R4878" i="3"/>
  <c r="S4878" i="3" s="1"/>
  <c r="R4879" i="3"/>
  <c r="S4879" i="3" s="1"/>
  <c r="R4880" i="3"/>
  <c r="S4880" i="3" s="1"/>
  <c r="R4881" i="3"/>
  <c r="S4881" i="3" s="1"/>
  <c r="R4882" i="3"/>
  <c r="S4882" i="3" s="1"/>
  <c r="R4883" i="3"/>
  <c r="S4883" i="3" s="1"/>
  <c r="R4884" i="3"/>
  <c r="S4884" i="3" s="1"/>
  <c r="R4885" i="3"/>
  <c r="S4885" i="3" s="1"/>
  <c r="R4886" i="3"/>
  <c r="S4886" i="3" s="1"/>
  <c r="R4887" i="3"/>
  <c r="S4887" i="3" s="1"/>
  <c r="R4888" i="3"/>
  <c r="S4888" i="3" s="1"/>
  <c r="R4889" i="3"/>
  <c r="S4889" i="3" s="1"/>
  <c r="R4890" i="3"/>
  <c r="S4890" i="3" s="1"/>
  <c r="R4891" i="3"/>
  <c r="S4891" i="3" s="1"/>
  <c r="R4892" i="3"/>
  <c r="S4892" i="3" s="1"/>
  <c r="R4893" i="3"/>
  <c r="S4893" i="3" s="1"/>
  <c r="R4894" i="3"/>
  <c r="S4894" i="3" s="1"/>
  <c r="R4895" i="3"/>
  <c r="S4895" i="3" s="1"/>
  <c r="R4896" i="3"/>
  <c r="S4896" i="3" s="1"/>
  <c r="R4897" i="3"/>
  <c r="S4897" i="3" s="1"/>
  <c r="R4898" i="3"/>
  <c r="S4898" i="3" s="1"/>
  <c r="R4899" i="3"/>
  <c r="S4899" i="3" s="1"/>
  <c r="R4900" i="3"/>
  <c r="S4900" i="3" s="1"/>
  <c r="R4901" i="3"/>
  <c r="S4901" i="3" s="1"/>
  <c r="R4902" i="3"/>
  <c r="S4902" i="3" s="1"/>
  <c r="R4903" i="3"/>
  <c r="S4903" i="3" s="1"/>
  <c r="R4904" i="3"/>
  <c r="S4904" i="3" s="1"/>
  <c r="R4905" i="3"/>
  <c r="S4905" i="3" s="1"/>
  <c r="R4906" i="3"/>
  <c r="S4906" i="3" s="1"/>
  <c r="R4907" i="3"/>
  <c r="S4907" i="3" s="1"/>
  <c r="R4908" i="3"/>
  <c r="S4908" i="3" s="1"/>
  <c r="R4909" i="3"/>
  <c r="S4909" i="3" s="1"/>
  <c r="R4910" i="3"/>
  <c r="S4910" i="3" s="1"/>
  <c r="R4911" i="3"/>
  <c r="S4911" i="3" s="1"/>
  <c r="R4912" i="3"/>
  <c r="S4912" i="3" s="1"/>
  <c r="R4913" i="3"/>
  <c r="S4913" i="3" s="1"/>
  <c r="R4914" i="3"/>
  <c r="S4914" i="3" s="1"/>
  <c r="R4915" i="3"/>
  <c r="S4915" i="3" s="1"/>
  <c r="R4916" i="3"/>
  <c r="S4916" i="3" s="1"/>
  <c r="R4917" i="3"/>
  <c r="S4917" i="3" s="1"/>
  <c r="R4918" i="3"/>
  <c r="S4918" i="3" s="1"/>
  <c r="R4919" i="3"/>
  <c r="S4919" i="3" s="1"/>
  <c r="R4920" i="3"/>
  <c r="S4920" i="3" s="1"/>
  <c r="R4921" i="3"/>
  <c r="S4921" i="3" s="1"/>
  <c r="R4922" i="3"/>
  <c r="S4922" i="3" s="1"/>
  <c r="R4923" i="3"/>
  <c r="S4923" i="3" s="1"/>
  <c r="R4924" i="3"/>
  <c r="S4924" i="3" s="1"/>
  <c r="R4925" i="3"/>
  <c r="S4925" i="3" s="1"/>
  <c r="R4926" i="3"/>
  <c r="S4926" i="3" s="1"/>
  <c r="R4927" i="3"/>
  <c r="S4927" i="3" s="1"/>
  <c r="R4928" i="3"/>
  <c r="S4928" i="3" s="1"/>
  <c r="R4929" i="3"/>
  <c r="S4929" i="3" s="1"/>
  <c r="R4930" i="3"/>
  <c r="S4930" i="3" s="1"/>
  <c r="R4931" i="3"/>
  <c r="S4931" i="3" s="1"/>
  <c r="R4932" i="3"/>
  <c r="S4932" i="3" s="1"/>
  <c r="R4933" i="3"/>
  <c r="S4933" i="3" s="1"/>
  <c r="R4934" i="3"/>
  <c r="S4934" i="3" s="1"/>
  <c r="R4935" i="3"/>
  <c r="S4935" i="3" s="1"/>
  <c r="R4936" i="3"/>
  <c r="S4936" i="3" s="1"/>
  <c r="R4937" i="3"/>
  <c r="S4937" i="3" s="1"/>
  <c r="R4938" i="3"/>
  <c r="S4938" i="3" s="1"/>
  <c r="R4939" i="3"/>
  <c r="S4939" i="3" s="1"/>
  <c r="R4940" i="3"/>
  <c r="S4940" i="3" s="1"/>
  <c r="R4941" i="3"/>
  <c r="S4941" i="3" s="1"/>
  <c r="R4942" i="3"/>
  <c r="S4942" i="3" s="1"/>
  <c r="R4943" i="3"/>
  <c r="S4943" i="3" s="1"/>
  <c r="R4944" i="3"/>
  <c r="S4944" i="3" s="1"/>
  <c r="R4945" i="3"/>
  <c r="S4945" i="3" s="1"/>
  <c r="R4946" i="3"/>
  <c r="S4946" i="3" s="1"/>
  <c r="R4947" i="3"/>
  <c r="S4947" i="3" s="1"/>
  <c r="R4948" i="3"/>
  <c r="S4948" i="3" s="1"/>
  <c r="R4949" i="3"/>
  <c r="S4949" i="3" s="1"/>
  <c r="R4950" i="3"/>
  <c r="S4950" i="3" s="1"/>
  <c r="R4951" i="3"/>
  <c r="S4951" i="3" s="1"/>
  <c r="R4952" i="3"/>
  <c r="S4952" i="3" s="1"/>
  <c r="R4953" i="3"/>
  <c r="S4953" i="3" s="1"/>
  <c r="R4954" i="3"/>
  <c r="S4954" i="3" s="1"/>
  <c r="R4955" i="3"/>
  <c r="S4955" i="3" s="1"/>
  <c r="R4956" i="3"/>
  <c r="S4956" i="3" s="1"/>
  <c r="R4957" i="3"/>
  <c r="S4957" i="3" s="1"/>
  <c r="R4958" i="3"/>
  <c r="S4958" i="3" s="1"/>
  <c r="R4959" i="3"/>
  <c r="S4959" i="3" s="1"/>
  <c r="R4960" i="3"/>
  <c r="S4960" i="3" s="1"/>
  <c r="R4961" i="3"/>
  <c r="S4961" i="3" s="1"/>
  <c r="R4962" i="3"/>
  <c r="S4962" i="3" s="1"/>
  <c r="R4963" i="3"/>
  <c r="S4963" i="3" s="1"/>
  <c r="R4964" i="3"/>
  <c r="S4964" i="3" s="1"/>
  <c r="R4965" i="3"/>
  <c r="S4965" i="3" s="1"/>
  <c r="R4966" i="3"/>
  <c r="S4966" i="3" s="1"/>
  <c r="R4967" i="3"/>
  <c r="S4967" i="3" s="1"/>
  <c r="R4968" i="3"/>
  <c r="S4968" i="3" s="1"/>
  <c r="R4969" i="3"/>
  <c r="S4969" i="3" s="1"/>
  <c r="R4970" i="3"/>
  <c r="S4970" i="3" s="1"/>
  <c r="R4971" i="3"/>
  <c r="S4971" i="3" s="1"/>
  <c r="R4972" i="3"/>
  <c r="S4972" i="3" s="1"/>
  <c r="R4973" i="3"/>
  <c r="S4973" i="3" s="1"/>
  <c r="R4974" i="3"/>
  <c r="S4974" i="3" s="1"/>
  <c r="R4975" i="3"/>
  <c r="S4975" i="3" s="1"/>
  <c r="R4976" i="3"/>
  <c r="S4976" i="3" s="1"/>
  <c r="R4977" i="3"/>
  <c r="S4977" i="3" s="1"/>
  <c r="R4978" i="3"/>
  <c r="S4978" i="3" s="1"/>
  <c r="R4979" i="3"/>
  <c r="S4979" i="3" s="1"/>
  <c r="R4980" i="3"/>
  <c r="S4980" i="3" s="1"/>
  <c r="R4981" i="3"/>
  <c r="S4981" i="3" s="1"/>
  <c r="R4982" i="3"/>
  <c r="S4982" i="3" s="1"/>
  <c r="R4983" i="3"/>
  <c r="S4983" i="3" s="1"/>
  <c r="R4984" i="3"/>
  <c r="S4984" i="3" s="1"/>
  <c r="R4985" i="3"/>
  <c r="S4985" i="3" s="1"/>
  <c r="R4986" i="3"/>
  <c r="S4986" i="3" s="1"/>
  <c r="R4987" i="3"/>
  <c r="S4987" i="3" s="1"/>
  <c r="R4988" i="3"/>
  <c r="S4988" i="3" s="1"/>
  <c r="R4989" i="3"/>
  <c r="S4989" i="3" s="1"/>
  <c r="R4990" i="3"/>
  <c r="S4990" i="3" s="1"/>
  <c r="R4991" i="3"/>
  <c r="S4991" i="3" s="1"/>
  <c r="R4992" i="3"/>
  <c r="S4992" i="3" s="1"/>
  <c r="R4993" i="3"/>
  <c r="S4993" i="3" s="1"/>
  <c r="R4994" i="3"/>
  <c r="S4994" i="3" s="1"/>
  <c r="R4995" i="3"/>
  <c r="S4995" i="3" s="1"/>
  <c r="R4996" i="3"/>
  <c r="S4996" i="3" s="1"/>
  <c r="R4997" i="3"/>
  <c r="S4997" i="3" s="1"/>
  <c r="R4998" i="3"/>
  <c r="S4998" i="3" s="1"/>
  <c r="R4999" i="3"/>
  <c r="S4999" i="3" s="1"/>
  <c r="R5000" i="3"/>
  <c r="S5000" i="3" s="1"/>
  <c r="R5001" i="3"/>
  <c r="S5001" i="3" s="1"/>
  <c r="R5002" i="3"/>
  <c r="S5002" i="3" s="1"/>
  <c r="R5003" i="3"/>
  <c r="S5003" i="3" s="1"/>
  <c r="R5004" i="3"/>
  <c r="S5004" i="3" s="1"/>
  <c r="R5005" i="3"/>
  <c r="S5005" i="3" s="1"/>
  <c r="R5006" i="3"/>
  <c r="S5006" i="3" s="1"/>
  <c r="R5007" i="3"/>
  <c r="S5007" i="3" s="1"/>
  <c r="R5008" i="3"/>
  <c r="S5008" i="3" s="1"/>
  <c r="R5009" i="3"/>
  <c r="S5009" i="3" s="1"/>
  <c r="R5010" i="3"/>
  <c r="S5010" i="3" s="1"/>
  <c r="R5011" i="3"/>
  <c r="S5011" i="3" s="1"/>
  <c r="R5012" i="3"/>
  <c r="S5012" i="3" s="1"/>
  <c r="R5013" i="3"/>
  <c r="S5013" i="3" s="1"/>
  <c r="R5014" i="3"/>
  <c r="S5014" i="3" s="1"/>
  <c r="R5015" i="3"/>
  <c r="S5015" i="3" s="1"/>
  <c r="R5016" i="3"/>
  <c r="S5016" i="3" s="1"/>
  <c r="R5017" i="3"/>
  <c r="S5017" i="3" s="1"/>
  <c r="R5018" i="3"/>
  <c r="S5018" i="3" s="1"/>
  <c r="R5019" i="3"/>
  <c r="S5019" i="3" s="1"/>
  <c r="R5020" i="3"/>
  <c r="S5020" i="3" s="1"/>
  <c r="R5021" i="3"/>
  <c r="S5021" i="3" s="1"/>
  <c r="R5022" i="3"/>
  <c r="S5022" i="3" s="1"/>
  <c r="R5023" i="3"/>
  <c r="S5023" i="3" s="1"/>
  <c r="R5024" i="3"/>
  <c r="S5024" i="3" s="1"/>
  <c r="R5025" i="3"/>
  <c r="S5025" i="3" s="1"/>
  <c r="R5026" i="3"/>
  <c r="S5026" i="3" s="1"/>
  <c r="R5027" i="3"/>
  <c r="S5027" i="3" s="1"/>
  <c r="R5028" i="3"/>
  <c r="S5028" i="3" s="1"/>
  <c r="R5029" i="3"/>
  <c r="S5029" i="3" s="1"/>
  <c r="R5030" i="3"/>
  <c r="S5030" i="3" s="1"/>
  <c r="R5031" i="3"/>
  <c r="S5031" i="3" s="1"/>
  <c r="R5032" i="3"/>
  <c r="S5032" i="3" s="1"/>
  <c r="R5033" i="3"/>
  <c r="S5033" i="3" s="1"/>
  <c r="R5034" i="3"/>
  <c r="S5034" i="3" s="1"/>
  <c r="R5035" i="3"/>
  <c r="S5035" i="3" s="1"/>
  <c r="R5036" i="3"/>
  <c r="S5036" i="3" s="1"/>
  <c r="R5037" i="3"/>
  <c r="S5037" i="3" s="1"/>
  <c r="R5038" i="3"/>
  <c r="S5038" i="3" s="1"/>
  <c r="R5039" i="3"/>
  <c r="S5039" i="3" s="1"/>
  <c r="R5040" i="3"/>
  <c r="S5040" i="3" s="1"/>
  <c r="R5041" i="3"/>
  <c r="S5041" i="3" s="1"/>
  <c r="R5042" i="3"/>
  <c r="S5042" i="3" s="1"/>
  <c r="R5043" i="3"/>
  <c r="S5043" i="3" s="1"/>
  <c r="R5044" i="3"/>
  <c r="S5044" i="3" s="1"/>
  <c r="R5045" i="3"/>
  <c r="S5045" i="3" s="1"/>
  <c r="R5046" i="3"/>
  <c r="S5046" i="3" s="1"/>
  <c r="R5047" i="3"/>
  <c r="S5047" i="3" s="1"/>
  <c r="R5048" i="3"/>
  <c r="S5048" i="3" s="1"/>
  <c r="R5049" i="3"/>
  <c r="S5049" i="3" s="1"/>
  <c r="R5050" i="3"/>
  <c r="S5050" i="3" s="1"/>
  <c r="R5051" i="3"/>
  <c r="S5051" i="3" s="1"/>
  <c r="R5052" i="3"/>
  <c r="S5052" i="3" s="1"/>
  <c r="R5053" i="3"/>
  <c r="S5053" i="3" s="1"/>
  <c r="R5054" i="3"/>
  <c r="S5054" i="3" s="1"/>
  <c r="R5055" i="3"/>
  <c r="S5055" i="3" s="1"/>
  <c r="R5056" i="3"/>
  <c r="S5056" i="3" s="1"/>
  <c r="R5057" i="3"/>
  <c r="S5057" i="3" s="1"/>
  <c r="R5058" i="3"/>
  <c r="S5058" i="3" s="1"/>
  <c r="R5059" i="3"/>
  <c r="S5059" i="3" s="1"/>
  <c r="R5060" i="3"/>
  <c r="S5060" i="3" s="1"/>
  <c r="R5061" i="3"/>
  <c r="S5061" i="3" s="1"/>
  <c r="R5062" i="3"/>
  <c r="S5062" i="3" s="1"/>
  <c r="R5063" i="3"/>
  <c r="S5063" i="3" s="1"/>
  <c r="R5064" i="3"/>
  <c r="S5064" i="3" s="1"/>
  <c r="R5065" i="3"/>
  <c r="S5065" i="3" s="1"/>
  <c r="R5066" i="3"/>
  <c r="S5066" i="3" s="1"/>
  <c r="R5067" i="3"/>
  <c r="S5067" i="3" s="1"/>
  <c r="R5068" i="3"/>
  <c r="S5068" i="3" s="1"/>
  <c r="R5069" i="3"/>
  <c r="S5069" i="3" s="1"/>
  <c r="R5070" i="3"/>
  <c r="S5070" i="3" s="1"/>
  <c r="R5071" i="3"/>
  <c r="S5071" i="3" s="1"/>
  <c r="R5072" i="3"/>
  <c r="S5072" i="3" s="1"/>
  <c r="R5073" i="3"/>
  <c r="S5073" i="3" s="1"/>
  <c r="R5074" i="3"/>
  <c r="S5074" i="3" s="1"/>
  <c r="R5075" i="3"/>
  <c r="S5075" i="3" s="1"/>
  <c r="R5076" i="3"/>
  <c r="S5076" i="3" s="1"/>
  <c r="R5077" i="3"/>
  <c r="S5077" i="3" s="1"/>
  <c r="R5078" i="3"/>
  <c r="S5078" i="3" s="1"/>
  <c r="R5079" i="3"/>
  <c r="S5079" i="3" s="1"/>
  <c r="R5080" i="3"/>
  <c r="S5080" i="3" s="1"/>
  <c r="R5081" i="3"/>
  <c r="S5081" i="3" s="1"/>
  <c r="R5082" i="3"/>
  <c r="S5082" i="3" s="1"/>
  <c r="R5083" i="3"/>
  <c r="S5083" i="3" s="1"/>
  <c r="R5084" i="3"/>
  <c r="S5084" i="3" s="1"/>
  <c r="R5085" i="3"/>
  <c r="S5085" i="3" s="1"/>
  <c r="R5086" i="3"/>
  <c r="S5086" i="3" s="1"/>
  <c r="R5087" i="3"/>
  <c r="S5087" i="3" s="1"/>
  <c r="R5088" i="3"/>
  <c r="S5088" i="3" s="1"/>
  <c r="R5089" i="3"/>
  <c r="S5089" i="3" s="1"/>
  <c r="R5090" i="3"/>
  <c r="S5090" i="3" s="1"/>
  <c r="R5091" i="3"/>
  <c r="S5091" i="3" s="1"/>
  <c r="R5092" i="3"/>
  <c r="S5092" i="3" s="1"/>
  <c r="R5093" i="3"/>
  <c r="S5093" i="3" s="1"/>
  <c r="R5094" i="3"/>
  <c r="S5094" i="3" s="1"/>
  <c r="R5095" i="3"/>
  <c r="S5095" i="3" s="1"/>
  <c r="R5096" i="3"/>
  <c r="S5096" i="3" s="1"/>
  <c r="R5097" i="3"/>
  <c r="S5097" i="3" s="1"/>
  <c r="R5098" i="3"/>
  <c r="S5098" i="3" s="1"/>
  <c r="R5099" i="3"/>
  <c r="S5099" i="3" s="1"/>
  <c r="R5100" i="3"/>
  <c r="S5100" i="3" s="1"/>
  <c r="R5101" i="3"/>
  <c r="S5101" i="3" s="1"/>
  <c r="R5102" i="3"/>
  <c r="S5102" i="3" s="1"/>
  <c r="R5103" i="3"/>
  <c r="S5103" i="3" s="1"/>
  <c r="R5104" i="3"/>
  <c r="S5104" i="3" s="1"/>
  <c r="R5105" i="3"/>
  <c r="S5105" i="3" s="1"/>
  <c r="R5106" i="3"/>
  <c r="S5106" i="3" s="1"/>
  <c r="R5107" i="3"/>
  <c r="S5107" i="3" s="1"/>
  <c r="R5108" i="3"/>
  <c r="S5108" i="3" s="1"/>
  <c r="R5109" i="3"/>
  <c r="S5109" i="3" s="1"/>
  <c r="R5110" i="3"/>
  <c r="S5110" i="3" s="1"/>
  <c r="R5111" i="3"/>
  <c r="S5111" i="3" s="1"/>
  <c r="R5112" i="3"/>
  <c r="S5112" i="3" s="1"/>
  <c r="R5113" i="3"/>
  <c r="S5113" i="3" s="1"/>
  <c r="R5114" i="3"/>
  <c r="S5114" i="3" s="1"/>
  <c r="R5115" i="3"/>
  <c r="S5115" i="3" s="1"/>
  <c r="R5116" i="3"/>
  <c r="S5116" i="3" s="1"/>
  <c r="R5117" i="3"/>
  <c r="S5117" i="3" s="1"/>
  <c r="R5118" i="3"/>
  <c r="S5118" i="3" s="1"/>
  <c r="R5119" i="3"/>
  <c r="S5119" i="3" s="1"/>
  <c r="R5120" i="3"/>
  <c r="S5120" i="3" s="1"/>
  <c r="R5121" i="3"/>
  <c r="S5121" i="3" s="1"/>
  <c r="R5122" i="3"/>
  <c r="S5122" i="3" s="1"/>
  <c r="R5123" i="3"/>
  <c r="S5123" i="3" s="1"/>
  <c r="R5124" i="3"/>
  <c r="S5124" i="3" s="1"/>
  <c r="R5125" i="3"/>
  <c r="S5125" i="3" s="1"/>
  <c r="R5126" i="3"/>
  <c r="S5126" i="3" s="1"/>
  <c r="R5127" i="3"/>
  <c r="S5127" i="3" s="1"/>
  <c r="R5128" i="3"/>
  <c r="S5128" i="3" s="1"/>
  <c r="R5129" i="3"/>
  <c r="S5129" i="3" s="1"/>
  <c r="R5130" i="3"/>
  <c r="S5130" i="3" s="1"/>
  <c r="R5131" i="3"/>
  <c r="S5131" i="3" s="1"/>
  <c r="R5132" i="3"/>
  <c r="S5132" i="3" s="1"/>
  <c r="R5133" i="3"/>
  <c r="S5133" i="3" s="1"/>
  <c r="R5134" i="3"/>
  <c r="S5134" i="3" s="1"/>
  <c r="R5135" i="3"/>
  <c r="S5135" i="3" s="1"/>
  <c r="R5136" i="3"/>
  <c r="S5136" i="3" s="1"/>
  <c r="R5137" i="3"/>
  <c r="S5137" i="3" s="1"/>
  <c r="R5138" i="3"/>
  <c r="S5138" i="3" s="1"/>
  <c r="R5139" i="3"/>
  <c r="S5139" i="3" s="1"/>
  <c r="R5140" i="3"/>
  <c r="S5140" i="3" s="1"/>
  <c r="R5141" i="3"/>
  <c r="S5141" i="3" s="1"/>
  <c r="R5142" i="3"/>
  <c r="S5142" i="3" s="1"/>
  <c r="R5143" i="3"/>
  <c r="S5143" i="3" s="1"/>
  <c r="R5144" i="3"/>
  <c r="S5144" i="3" s="1"/>
  <c r="R5145" i="3"/>
  <c r="S5145" i="3" s="1"/>
  <c r="R5146" i="3"/>
  <c r="S5146" i="3" s="1"/>
  <c r="R5147" i="3"/>
  <c r="S5147" i="3" s="1"/>
  <c r="R5148" i="3"/>
  <c r="S5148" i="3" s="1"/>
  <c r="R5149" i="3"/>
  <c r="S5149" i="3" s="1"/>
  <c r="R5150" i="3"/>
  <c r="S5150" i="3" s="1"/>
  <c r="R5151" i="3"/>
  <c r="S5151" i="3" s="1"/>
  <c r="R5152" i="3"/>
  <c r="S5152" i="3" s="1"/>
  <c r="R5153" i="3"/>
  <c r="S5153" i="3" s="1"/>
  <c r="R5154" i="3"/>
  <c r="S5154" i="3" s="1"/>
  <c r="R5155" i="3"/>
  <c r="S5155" i="3" s="1"/>
  <c r="R5156" i="3"/>
  <c r="S5156" i="3" s="1"/>
  <c r="R5157" i="3"/>
  <c r="S5157" i="3" s="1"/>
  <c r="R5158" i="3"/>
  <c r="S5158" i="3" s="1"/>
  <c r="R5159" i="3"/>
  <c r="S5159" i="3" s="1"/>
  <c r="R5160" i="3"/>
  <c r="S5160" i="3" s="1"/>
  <c r="R5161" i="3"/>
  <c r="S5161" i="3" s="1"/>
  <c r="R5162" i="3"/>
  <c r="S5162" i="3" s="1"/>
  <c r="R5163" i="3"/>
  <c r="S5163" i="3" s="1"/>
  <c r="R5164" i="3"/>
  <c r="S5164" i="3" s="1"/>
  <c r="R5165" i="3"/>
  <c r="S5165" i="3" s="1"/>
  <c r="R5166" i="3"/>
  <c r="S5166" i="3" s="1"/>
  <c r="R5167" i="3"/>
  <c r="S5167" i="3" s="1"/>
  <c r="R5168" i="3"/>
  <c r="S5168" i="3" s="1"/>
  <c r="R5169" i="3"/>
  <c r="S5169" i="3" s="1"/>
  <c r="R5170" i="3"/>
  <c r="S5170" i="3" s="1"/>
  <c r="R5171" i="3"/>
  <c r="S5171" i="3" s="1"/>
  <c r="R5172" i="3"/>
  <c r="S5172" i="3" s="1"/>
  <c r="R5173" i="3"/>
  <c r="S5173" i="3" s="1"/>
  <c r="R5174" i="3"/>
  <c r="S5174" i="3" s="1"/>
  <c r="R5175" i="3"/>
  <c r="S5175" i="3" s="1"/>
  <c r="R5176" i="3"/>
  <c r="S5176" i="3" s="1"/>
  <c r="R5177" i="3"/>
  <c r="S5177" i="3" s="1"/>
  <c r="R5178" i="3"/>
  <c r="S5178" i="3" s="1"/>
  <c r="R5179" i="3"/>
  <c r="S5179" i="3" s="1"/>
  <c r="R5180" i="3"/>
  <c r="S5180" i="3" s="1"/>
  <c r="R5181" i="3"/>
  <c r="S5181" i="3" s="1"/>
  <c r="R5182" i="3"/>
  <c r="S5182" i="3" s="1"/>
  <c r="R5183" i="3"/>
  <c r="S5183" i="3" s="1"/>
  <c r="R5184" i="3"/>
  <c r="S5184" i="3" s="1"/>
  <c r="R5185" i="3"/>
  <c r="S5185" i="3" s="1"/>
  <c r="R5186" i="3"/>
  <c r="S5186" i="3" s="1"/>
  <c r="R5187" i="3"/>
  <c r="S5187" i="3" s="1"/>
  <c r="R5188" i="3"/>
  <c r="S5188" i="3" s="1"/>
  <c r="R5189" i="3"/>
  <c r="S5189" i="3" s="1"/>
  <c r="R5190" i="3"/>
  <c r="S5190" i="3" s="1"/>
  <c r="R5191" i="3"/>
  <c r="S5191" i="3" s="1"/>
  <c r="R5192" i="3"/>
  <c r="S5192" i="3" s="1"/>
  <c r="R5193" i="3"/>
  <c r="S5193" i="3" s="1"/>
  <c r="R5194" i="3"/>
  <c r="S5194" i="3" s="1"/>
  <c r="R5195" i="3"/>
  <c r="S5195" i="3" s="1"/>
  <c r="R5196" i="3"/>
  <c r="S5196" i="3" s="1"/>
  <c r="R5197" i="3"/>
  <c r="S5197" i="3" s="1"/>
  <c r="R5198" i="3"/>
  <c r="S5198" i="3" s="1"/>
  <c r="R5199" i="3"/>
  <c r="S5199" i="3" s="1"/>
  <c r="R5200" i="3"/>
  <c r="S5200" i="3" s="1"/>
  <c r="R5201" i="3"/>
  <c r="S5201" i="3" s="1"/>
  <c r="R5202" i="3"/>
  <c r="S5202" i="3" s="1"/>
  <c r="R5203" i="3"/>
  <c r="S5203" i="3" s="1"/>
  <c r="R5204" i="3"/>
  <c r="S5204" i="3" s="1"/>
  <c r="R5205" i="3"/>
  <c r="S5205" i="3" s="1"/>
  <c r="R5206" i="3"/>
  <c r="S5206" i="3" s="1"/>
  <c r="R5207" i="3"/>
  <c r="S5207" i="3" s="1"/>
  <c r="R5208" i="3"/>
  <c r="S5208" i="3" s="1"/>
  <c r="R5209" i="3"/>
  <c r="S5209" i="3" s="1"/>
  <c r="R5210" i="3"/>
  <c r="S5210" i="3" s="1"/>
  <c r="R5211" i="3"/>
  <c r="S5211" i="3" s="1"/>
  <c r="R5212" i="3"/>
  <c r="S5212" i="3" s="1"/>
  <c r="R5214" i="3"/>
  <c r="S5214" i="3" s="1"/>
  <c r="R5215" i="3"/>
  <c r="S5215" i="3" s="1"/>
  <c r="R5216" i="3"/>
  <c r="S5216" i="3" s="1"/>
  <c r="R5217" i="3"/>
  <c r="S5217" i="3" s="1"/>
  <c r="R5218" i="3"/>
  <c r="S5218" i="3" s="1"/>
  <c r="R5219" i="3"/>
  <c r="S5219" i="3" s="1"/>
  <c r="R5220" i="3"/>
  <c r="S5220" i="3" s="1"/>
  <c r="R5221" i="3"/>
  <c r="S5221" i="3" s="1"/>
  <c r="R5222" i="3"/>
  <c r="S5222" i="3" s="1"/>
  <c r="R5223" i="3"/>
  <c r="S5223" i="3" s="1"/>
  <c r="R5224" i="3"/>
  <c r="S5224" i="3" s="1"/>
  <c r="R5225" i="3"/>
  <c r="S5225" i="3" s="1"/>
  <c r="R5226" i="3"/>
  <c r="S5226" i="3" s="1"/>
  <c r="R5227" i="3"/>
  <c r="S5227" i="3" s="1"/>
  <c r="R5228" i="3"/>
  <c r="S5228" i="3" s="1"/>
  <c r="R5229" i="3"/>
  <c r="S5229" i="3" s="1"/>
  <c r="R5230" i="3"/>
  <c r="S5230" i="3" s="1"/>
  <c r="R5231" i="3"/>
  <c r="S5231" i="3" s="1"/>
  <c r="R5232" i="3"/>
  <c r="S5232" i="3" s="1"/>
  <c r="R5233" i="3"/>
  <c r="S5233" i="3" s="1"/>
  <c r="R5234" i="3"/>
  <c r="S5234" i="3" s="1"/>
  <c r="R5235" i="3"/>
  <c r="S5235" i="3" s="1"/>
  <c r="R5236" i="3"/>
  <c r="S5236" i="3" s="1"/>
  <c r="R5237" i="3"/>
  <c r="S5237" i="3" s="1"/>
  <c r="R5238" i="3"/>
  <c r="S5238" i="3" s="1"/>
  <c r="R5239" i="3"/>
  <c r="S5239" i="3" s="1"/>
  <c r="R5240" i="3"/>
  <c r="S5240" i="3" s="1"/>
  <c r="R5241" i="3"/>
  <c r="S5241" i="3" s="1"/>
  <c r="R5242" i="3"/>
  <c r="S5242" i="3" s="1"/>
  <c r="R5243" i="3"/>
  <c r="S5243" i="3" s="1"/>
  <c r="R5244" i="3"/>
  <c r="S5244" i="3" s="1"/>
  <c r="R5245" i="3"/>
  <c r="S5245" i="3" s="1"/>
  <c r="R5246" i="3"/>
  <c r="S5246" i="3" s="1"/>
  <c r="R5247" i="3"/>
  <c r="S5247" i="3" s="1"/>
  <c r="R5248" i="3"/>
  <c r="S5248" i="3" s="1"/>
  <c r="R5249" i="3"/>
  <c r="S5249" i="3" s="1"/>
  <c r="R5250" i="3"/>
  <c r="S5250" i="3" s="1"/>
  <c r="R5251" i="3"/>
  <c r="S5251" i="3" s="1"/>
  <c r="R5252" i="3"/>
  <c r="S5252" i="3" s="1"/>
  <c r="R5253" i="3"/>
  <c r="S5253" i="3" s="1"/>
  <c r="R5254" i="3"/>
  <c r="S5254" i="3" s="1"/>
  <c r="R5255" i="3"/>
  <c r="S5255" i="3" s="1"/>
  <c r="R5256" i="3"/>
  <c r="S5256" i="3" s="1"/>
  <c r="R5257" i="3"/>
  <c r="S5257" i="3" s="1"/>
  <c r="R5258" i="3"/>
  <c r="S5258" i="3" s="1"/>
  <c r="R5259" i="3"/>
  <c r="S5259" i="3" s="1"/>
  <c r="R5260" i="3"/>
  <c r="S5260" i="3" s="1"/>
  <c r="R5261" i="3"/>
  <c r="S5261" i="3" s="1"/>
  <c r="R5262" i="3"/>
  <c r="S5262" i="3" s="1"/>
  <c r="R5263" i="3"/>
  <c r="S5263" i="3" s="1"/>
  <c r="R5264" i="3"/>
  <c r="S5264" i="3" s="1"/>
  <c r="R5265" i="3"/>
  <c r="S5265" i="3" s="1"/>
  <c r="R5266" i="3"/>
  <c r="S5266" i="3" s="1"/>
  <c r="R5267" i="3"/>
  <c r="S5267" i="3" s="1"/>
  <c r="R5268" i="3"/>
  <c r="S5268" i="3" s="1"/>
  <c r="R5269" i="3"/>
  <c r="S5269" i="3" s="1"/>
  <c r="R5270" i="3"/>
  <c r="S5270" i="3" s="1"/>
  <c r="R5271" i="3"/>
  <c r="S5271" i="3" s="1"/>
  <c r="R5272" i="3"/>
  <c r="S5272" i="3" s="1"/>
  <c r="R5273" i="3"/>
  <c r="S5273" i="3" s="1"/>
  <c r="R5274" i="3"/>
  <c r="S5274" i="3" s="1"/>
  <c r="R5275" i="3"/>
  <c r="S5275" i="3" s="1"/>
  <c r="R5276" i="3"/>
  <c r="S5276" i="3" s="1"/>
  <c r="R5277" i="3"/>
  <c r="S5277" i="3" s="1"/>
  <c r="R5278" i="3"/>
  <c r="S5278" i="3" s="1"/>
  <c r="R5279" i="3"/>
  <c r="S5279" i="3" s="1"/>
  <c r="R5280" i="3"/>
  <c r="S5280" i="3" s="1"/>
  <c r="R5281" i="3"/>
  <c r="S5281" i="3" s="1"/>
  <c r="R5282" i="3"/>
  <c r="S5282" i="3" s="1"/>
  <c r="R5283" i="3"/>
  <c r="S5283" i="3" s="1"/>
  <c r="R5284" i="3"/>
  <c r="S5284" i="3" s="1"/>
  <c r="R5285" i="3"/>
  <c r="S5285" i="3" s="1"/>
  <c r="R5286" i="3"/>
  <c r="S5286" i="3" s="1"/>
  <c r="R5287" i="3"/>
  <c r="S5287" i="3" s="1"/>
  <c r="R5288" i="3"/>
  <c r="S5288" i="3" s="1"/>
  <c r="R5289" i="3"/>
  <c r="S5289" i="3" s="1"/>
  <c r="R5290" i="3"/>
  <c r="S5290" i="3" s="1"/>
  <c r="R5291" i="3"/>
  <c r="S5291" i="3" s="1"/>
  <c r="R5292" i="3"/>
  <c r="S5292" i="3" s="1"/>
  <c r="R5293" i="3"/>
  <c r="S5293" i="3" s="1"/>
  <c r="R5294" i="3"/>
  <c r="S5294" i="3" s="1"/>
  <c r="R5295" i="3"/>
  <c r="S5295" i="3" s="1"/>
  <c r="R5296" i="3"/>
  <c r="S5296" i="3" s="1"/>
  <c r="R5297" i="3"/>
  <c r="S5297" i="3" s="1"/>
  <c r="R5298" i="3"/>
  <c r="S5298" i="3" s="1"/>
  <c r="R5299" i="3"/>
  <c r="S5299" i="3" s="1"/>
  <c r="R5300" i="3"/>
  <c r="S5300" i="3" s="1"/>
  <c r="R5301" i="3"/>
  <c r="S5301" i="3" s="1"/>
  <c r="R5302" i="3"/>
  <c r="S5302" i="3" s="1"/>
  <c r="R5303" i="3"/>
  <c r="S5303" i="3" s="1"/>
  <c r="R5304" i="3"/>
  <c r="S5304" i="3" s="1"/>
  <c r="R5305" i="3"/>
  <c r="S5305" i="3" s="1"/>
  <c r="R5306" i="3"/>
  <c r="S5306" i="3" s="1"/>
  <c r="R5307" i="3"/>
  <c r="S5307" i="3" s="1"/>
  <c r="R5308" i="3"/>
  <c r="S5308" i="3" s="1"/>
  <c r="R5309" i="3"/>
  <c r="S5309" i="3" s="1"/>
  <c r="R5310" i="3"/>
  <c r="S5310" i="3" s="1"/>
  <c r="R5311" i="3"/>
  <c r="S5311" i="3" s="1"/>
  <c r="R5312" i="3"/>
  <c r="S5312" i="3" s="1"/>
  <c r="R5313" i="3"/>
  <c r="S5313" i="3" s="1"/>
  <c r="R5314" i="3"/>
  <c r="S5314" i="3" s="1"/>
  <c r="R5315" i="3"/>
  <c r="S5315" i="3" s="1"/>
  <c r="R5316" i="3"/>
  <c r="S5316" i="3" s="1"/>
  <c r="R5317" i="3"/>
  <c r="S5317" i="3" s="1"/>
  <c r="R5318" i="3"/>
  <c r="S5318" i="3" s="1"/>
  <c r="R5319" i="3"/>
  <c r="S5319" i="3" s="1"/>
  <c r="R5320" i="3"/>
  <c r="S5320" i="3" s="1"/>
  <c r="R5321" i="3"/>
  <c r="S5321" i="3" s="1"/>
  <c r="R5322" i="3"/>
  <c r="S5322" i="3" s="1"/>
  <c r="R5323" i="3"/>
  <c r="S5323" i="3" s="1"/>
  <c r="R5324" i="3"/>
  <c r="S5324" i="3" s="1"/>
  <c r="R5325" i="3"/>
  <c r="S5325" i="3" s="1"/>
  <c r="R5326" i="3"/>
  <c r="S5326" i="3" s="1"/>
  <c r="R5327" i="3"/>
  <c r="S5327" i="3" s="1"/>
  <c r="R5328" i="3"/>
  <c r="S5328" i="3" s="1"/>
  <c r="R5329" i="3"/>
  <c r="S5329" i="3" s="1"/>
  <c r="R5330" i="3"/>
  <c r="S5330" i="3" s="1"/>
  <c r="R5331" i="3"/>
  <c r="S5331" i="3" s="1"/>
  <c r="R5332" i="3"/>
  <c r="S5332" i="3" s="1"/>
  <c r="R5333" i="3"/>
  <c r="S5333" i="3" s="1"/>
  <c r="R5334" i="3"/>
  <c r="S5334" i="3" s="1"/>
  <c r="R5335" i="3"/>
  <c r="S5335" i="3" s="1"/>
  <c r="R5336" i="3"/>
  <c r="S5336" i="3" s="1"/>
  <c r="R5337" i="3"/>
  <c r="S5337" i="3" s="1"/>
  <c r="R5338" i="3"/>
  <c r="S5338" i="3" s="1"/>
  <c r="R5339" i="3"/>
  <c r="S5339" i="3" s="1"/>
  <c r="R5340" i="3"/>
  <c r="S5340" i="3" s="1"/>
  <c r="R5341" i="3"/>
  <c r="S5341" i="3" s="1"/>
  <c r="R5342" i="3"/>
  <c r="S5342" i="3" s="1"/>
  <c r="R5343" i="3"/>
  <c r="S5343" i="3" s="1"/>
  <c r="R5344" i="3"/>
  <c r="S5344" i="3" s="1"/>
  <c r="R5345" i="3"/>
  <c r="S5345" i="3" s="1"/>
  <c r="R5346" i="3"/>
  <c r="S5346" i="3" s="1"/>
  <c r="R5347" i="3"/>
  <c r="S5347" i="3" s="1"/>
  <c r="R5348" i="3"/>
  <c r="S5348" i="3" s="1"/>
  <c r="R5349" i="3"/>
  <c r="S5349" i="3" s="1"/>
  <c r="R5350" i="3"/>
  <c r="S5350" i="3" s="1"/>
  <c r="R5351" i="3"/>
  <c r="S5351" i="3" s="1"/>
  <c r="R5352" i="3"/>
  <c r="S5352" i="3" s="1"/>
  <c r="R5353" i="3"/>
  <c r="S5353" i="3" s="1"/>
  <c r="R5354" i="3"/>
  <c r="S5354" i="3" s="1"/>
  <c r="R5355" i="3"/>
  <c r="S5355" i="3" s="1"/>
  <c r="R5356" i="3"/>
  <c r="S5356" i="3" s="1"/>
  <c r="R5357" i="3"/>
  <c r="S5357" i="3" s="1"/>
  <c r="R5358" i="3"/>
  <c r="S5358" i="3" s="1"/>
  <c r="R5359" i="3"/>
  <c r="S5359" i="3" s="1"/>
  <c r="R5360" i="3"/>
  <c r="S5360" i="3" s="1"/>
  <c r="R5361" i="3"/>
  <c r="S5361" i="3" s="1"/>
  <c r="R5362" i="3"/>
  <c r="S5362" i="3" s="1"/>
  <c r="R5363" i="3"/>
  <c r="S5363" i="3" s="1"/>
  <c r="R5364" i="3"/>
  <c r="S5364" i="3" s="1"/>
  <c r="R5365" i="3"/>
  <c r="S5365" i="3" s="1"/>
  <c r="R5366" i="3"/>
  <c r="S5366" i="3" s="1"/>
  <c r="R5367" i="3"/>
  <c r="S5367" i="3" s="1"/>
  <c r="R5368" i="3"/>
  <c r="S5368" i="3" s="1"/>
  <c r="R5369" i="3"/>
  <c r="S5369" i="3" s="1"/>
  <c r="R5370" i="3"/>
  <c r="S5370" i="3" s="1"/>
  <c r="R5371" i="3"/>
  <c r="S5371" i="3" s="1"/>
  <c r="R5372" i="3"/>
  <c r="S5372" i="3" s="1"/>
  <c r="R5373" i="3"/>
  <c r="S5373" i="3" s="1"/>
  <c r="R5374" i="3"/>
  <c r="S5374" i="3" s="1"/>
  <c r="R5375" i="3"/>
  <c r="S5375" i="3" s="1"/>
  <c r="R5376" i="3"/>
  <c r="S5376" i="3" s="1"/>
  <c r="R5377" i="3"/>
  <c r="S5377" i="3" s="1"/>
  <c r="R5378" i="3"/>
  <c r="S5378" i="3" s="1"/>
  <c r="R5379" i="3"/>
  <c r="S5379" i="3" s="1"/>
  <c r="R5380" i="3"/>
  <c r="S5380" i="3" s="1"/>
  <c r="R5381" i="3"/>
  <c r="S5381" i="3" s="1"/>
  <c r="R5382" i="3"/>
  <c r="S5382" i="3" s="1"/>
  <c r="R5383" i="3"/>
  <c r="S5383" i="3" s="1"/>
  <c r="R5384" i="3"/>
  <c r="S5384" i="3" s="1"/>
  <c r="R5385" i="3"/>
  <c r="S5385" i="3" s="1"/>
  <c r="R5386" i="3"/>
  <c r="S5386" i="3" s="1"/>
  <c r="R5387" i="3"/>
  <c r="S5387" i="3" s="1"/>
  <c r="R5388" i="3"/>
  <c r="S5388" i="3" s="1"/>
  <c r="R5389" i="3"/>
  <c r="S5389" i="3" s="1"/>
  <c r="R5390" i="3"/>
  <c r="S5390" i="3" s="1"/>
  <c r="R5391" i="3"/>
  <c r="S5391" i="3" s="1"/>
  <c r="R5392" i="3"/>
  <c r="S5392" i="3" s="1"/>
  <c r="R5393" i="3"/>
  <c r="S5393" i="3" s="1"/>
  <c r="R5394" i="3"/>
  <c r="S5394" i="3" s="1"/>
  <c r="R5395" i="3"/>
  <c r="S5395" i="3" s="1"/>
  <c r="R5396" i="3"/>
  <c r="S5396" i="3" s="1"/>
  <c r="R5397" i="3"/>
  <c r="S5397" i="3" s="1"/>
  <c r="R5398" i="3"/>
  <c r="S5398" i="3" s="1"/>
  <c r="R5399" i="3"/>
  <c r="S5399" i="3" s="1"/>
  <c r="R5400" i="3"/>
  <c r="S5400" i="3" s="1"/>
  <c r="R5401" i="3"/>
  <c r="S5401" i="3" s="1"/>
  <c r="R5402" i="3"/>
  <c r="S5402" i="3" s="1"/>
  <c r="R5403" i="3"/>
  <c r="S5403" i="3" s="1"/>
  <c r="R5404" i="3"/>
  <c r="S5404" i="3" s="1"/>
  <c r="R5405" i="3"/>
  <c r="S5405" i="3" s="1"/>
  <c r="R5406" i="3"/>
  <c r="S5406" i="3" s="1"/>
  <c r="R5407" i="3"/>
  <c r="S5407" i="3" s="1"/>
  <c r="R5408" i="3"/>
  <c r="S5408" i="3" s="1"/>
  <c r="R5409" i="3"/>
  <c r="S5409" i="3" s="1"/>
  <c r="R5410" i="3"/>
  <c r="S5410" i="3" s="1"/>
  <c r="R5411" i="3"/>
  <c r="S5411" i="3" s="1"/>
  <c r="R5412" i="3"/>
  <c r="S5412" i="3" s="1"/>
  <c r="R5413" i="3"/>
  <c r="S5413" i="3" s="1"/>
  <c r="R5414" i="3"/>
  <c r="S5414" i="3" s="1"/>
  <c r="R5415" i="3"/>
  <c r="S5415" i="3" s="1"/>
  <c r="R5416" i="3"/>
  <c r="S5416" i="3" s="1"/>
  <c r="R5417" i="3"/>
  <c r="S5417" i="3" s="1"/>
  <c r="R5418" i="3"/>
  <c r="S5418" i="3" s="1"/>
  <c r="R5419" i="3"/>
  <c r="S5419" i="3" s="1"/>
  <c r="R5420" i="3"/>
  <c r="S5420" i="3" s="1"/>
  <c r="R5421" i="3"/>
  <c r="S5421" i="3" s="1"/>
  <c r="R5422" i="3"/>
  <c r="S5422" i="3" s="1"/>
  <c r="R5423" i="3"/>
  <c r="S5423" i="3" s="1"/>
  <c r="R5424" i="3"/>
  <c r="S5424" i="3" s="1"/>
  <c r="R5425" i="3"/>
  <c r="S5425" i="3" s="1"/>
  <c r="R5426" i="3"/>
  <c r="S5426" i="3" s="1"/>
  <c r="R5427" i="3"/>
  <c r="S5427" i="3" s="1"/>
  <c r="R5428" i="3"/>
  <c r="S5428" i="3" s="1"/>
  <c r="R5429" i="3"/>
  <c r="S5429" i="3" s="1"/>
  <c r="R5430" i="3"/>
  <c r="S5430" i="3" s="1"/>
  <c r="R5431" i="3"/>
  <c r="S5431" i="3" s="1"/>
  <c r="R5432" i="3"/>
  <c r="S5432" i="3" s="1"/>
  <c r="R5433" i="3"/>
  <c r="S5433" i="3" s="1"/>
  <c r="R5434" i="3"/>
  <c r="S5434" i="3" s="1"/>
  <c r="R5435" i="3"/>
  <c r="S5435" i="3" s="1"/>
  <c r="R5436" i="3"/>
  <c r="S5436" i="3" s="1"/>
  <c r="R5437" i="3"/>
  <c r="S5437" i="3" s="1"/>
  <c r="R5438" i="3"/>
  <c r="S5438" i="3" s="1"/>
  <c r="R5439" i="3"/>
  <c r="S5439" i="3" s="1"/>
  <c r="R5440" i="3"/>
  <c r="S5440" i="3" s="1"/>
  <c r="R5441" i="3"/>
  <c r="S5441" i="3" s="1"/>
  <c r="R5442" i="3"/>
  <c r="S5442" i="3" s="1"/>
  <c r="R5443" i="3"/>
  <c r="S5443" i="3" s="1"/>
  <c r="R5444" i="3"/>
  <c r="S5444" i="3" s="1"/>
  <c r="R5445" i="3"/>
  <c r="S5445" i="3" s="1"/>
  <c r="R5446" i="3"/>
  <c r="S5446" i="3" s="1"/>
  <c r="R5447" i="3"/>
  <c r="S5447" i="3" s="1"/>
  <c r="R5448" i="3"/>
  <c r="S5448" i="3" s="1"/>
  <c r="R5449" i="3"/>
  <c r="S5449" i="3" s="1"/>
  <c r="R5450" i="3"/>
  <c r="S5450" i="3" s="1"/>
  <c r="R5451" i="3"/>
  <c r="S5451" i="3" s="1"/>
  <c r="R5452" i="3"/>
  <c r="S5452" i="3" s="1"/>
  <c r="R5453" i="3"/>
  <c r="S5453" i="3" s="1"/>
  <c r="R5454" i="3"/>
  <c r="S5454" i="3" s="1"/>
  <c r="R5455" i="3"/>
  <c r="S5455" i="3" s="1"/>
  <c r="R5456" i="3"/>
  <c r="S5456" i="3" s="1"/>
  <c r="R5457" i="3"/>
  <c r="S5457" i="3" s="1"/>
  <c r="R5458" i="3"/>
  <c r="S5458" i="3" s="1"/>
  <c r="R5459" i="3"/>
  <c r="S5459" i="3" s="1"/>
  <c r="R5460" i="3"/>
  <c r="S5460" i="3" s="1"/>
  <c r="R5461" i="3"/>
  <c r="S5461" i="3" s="1"/>
  <c r="R5462" i="3"/>
  <c r="S5462" i="3" s="1"/>
  <c r="R5463" i="3"/>
  <c r="S5463" i="3" s="1"/>
  <c r="R5464" i="3"/>
  <c r="S5464" i="3" s="1"/>
  <c r="R5465" i="3"/>
  <c r="S5465" i="3" s="1"/>
  <c r="R5466" i="3"/>
  <c r="S5466" i="3" s="1"/>
  <c r="R5467" i="3"/>
  <c r="S5467" i="3" s="1"/>
  <c r="R5468" i="3"/>
  <c r="S5468" i="3" s="1"/>
  <c r="R5469" i="3"/>
  <c r="S5469" i="3" s="1"/>
  <c r="R5470" i="3"/>
  <c r="S5470" i="3" s="1"/>
  <c r="R5471" i="3"/>
  <c r="S5471" i="3" s="1"/>
  <c r="R5472" i="3"/>
  <c r="S5472" i="3" s="1"/>
  <c r="R5473" i="3"/>
  <c r="S5473" i="3" s="1"/>
  <c r="R5474" i="3"/>
  <c r="S5474" i="3" s="1"/>
  <c r="R5475" i="3"/>
  <c r="S5475" i="3" s="1"/>
  <c r="R5476" i="3"/>
  <c r="S5476" i="3" s="1"/>
  <c r="R5477" i="3"/>
  <c r="S5477" i="3" s="1"/>
  <c r="R5478" i="3"/>
  <c r="S5478" i="3" s="1"/>
  <c r="R5479" i="3"/>
  <c r="S5479" i="3" s="1"/>
  <c r="R5480" i="3"/>
  <c r="S5480" i="3" s="1"/>
  <c r="R5481" i="3"/>
  <c r="S5481" i="3" s="1"/>
  <c r="R5482" i="3"/>
  <c r="S5482" i="3" s="1"/>
  <c r="R5483" i="3"/>
  <c r="S5483" i="3" s="1"/>
  <c r="R5484" i="3"/>
  <c r="S5484" i="3" s="1"/>
  <c r="R5485" i="3"/>
  <c r="S5485" i="3" s="1"/>
  <c r="R5486" i="3"/>
  <c r="S5486" i="3" s="1"/>
  <c r="R5487" i="3"/>
  <c r="S5487" i="3" s="1"/>
  <c r="R5488" i="3"/>
  <c r="S5488" i="3" s="1"/>
  <c r="R5489" i="3"/>
  <c r="S5489" i="3" s="1"/>
  <c r="R5490" i="3"/>
  <c r="S5490" i="3" s="1"/>
  <c r="R5491" i="3"/>
  <c r="S5491" i="3" s="1"/>
  <c r="R5492" i="3"/>
  <c r="S5492" i="3" s="1"/>
  <c r="R5493" i="3"/>
  <c r="S5493" i="3" s="1"/>
  <c r="R5494" i="3"/>
  <c r="S5494" i="3" s="1"/>
  <c r="R5495" i="3"/>
  <c r="S5495" i="3" s="1"/>
  <c r="R5496" i="3"/>
  <c r="S5496" i="3" s="1"/>
  <c r="R5497" i="3"/>
  <c r="S5497" i="3" s="1"/>
  <c r="R5498" i="3"/>
  <c r="S5498" i="3" s="1"/>
  <c r="R5499" i="3"/>
  <c r="S5499" i="3" s="1"/>
  <c r="R5500" i="3"/>
  <c r="S5500" i="3" s="1"/>
  <c r="R5501" i="3"/>
  <c r="S5501" i="3" s="1"/>
  <c r="R5502" i="3"/>
  <c r="S5502" i="3" s="1"/>
  <c r="R5503" i="3"/>
  <c r="S5503" i="3" s="1"/>
  <c r="R5504" i="3"/>
  <c r="S5504" i="3" s="1"/>
  <c r="R5505" i="3"/>
  <c r="S5505" i="3" s="1"/>
  <c r="R5506" i="3"/>
  <c r="S5506" i="3" s="1"/>
  <c r="R5507" i="3"/>
  <c r="S5507" i="3" s="1"/>
  <c r="R5508" i="3"/>
  <c r="S5508" i="3" s="1"/>
  <c r="R5509" i="3"/>
  <c r="S5509" i="3" s="1"/>
  <c r="R5510" i="3"/>
  <c r="S5510" i="3" s="1"/>
  <c r="R5511" i="3"/>
  <c r="S5511" i="3" s="1"/>
  <c r="R5512" i="3"/>
  <c r="S5512" i="3" s="1"/>
  <c r="R5513" i="3"/>
  <c r="S5513" i="3" s="1"/>
  <c r="R5514" i="3"/>
  <c r="S5514" i="3" s="1"/>
  <c r="R5515" i="3"/>
  <c r="S5515" i="3" s="1"/>
  <c r="R5516" i="3"/>
  <c r="S5516" i="3" s="1"/>
  <c r="R5517" i="3"/>
  <c r="S5517" i="3" s="1"/>
  <c r="R5518" i="3"/>
  <c r="S5518" i="3" s="1"/>
  <c r="R5519" i="3"/>
  <c r="S5519" i="3" s="1"/>
  <c r="R5520" i="3"/>
  <c r="S5520" i="3" s="1"/>
  <c r="R5521" i="3"/>
  <c r="S5521" i="3" s="1"/>
  <c r="R5522" i="3"/>
  <c r="S5522" i="3" s="1"/>
  <c r="R5523" i="3"/>
  <c r="S5523" i="3" s="1"/>
  <c r="R5524" i="3"/>
  <c r="S5524" i="3" s="1"/>
  <c r="R5525" i="3"/>
  <c r="S5525" i="3" s="1"/>
  <c r="R5526" i="3"/>
  <c r="S5526" i="3" s="1"/>
  <c r="R5527" i="3"/>
  <c r="S5527" i="3" s="1"/>
  <c r="R5528" i="3"/>
  <c r="S5528" i="3" s="1"/>
  <c r="R5529" i="3"/>
  <c r="S5529" i="3" s="1"/>
  <c r="R5530" i="3"/>
  <c r="S5530" i="3" s="1"/>
  <c r="R5531" i="3"/>
  <c r="S5531" i="3" s="1"/>
  <c r="R5532" i="3"/>
  <c r="S5532" i="3" s="1"/>
  <c r="R5533" i="3"/>
  <c r="S5533" i="3" s="1"/>
  <c r="R5534" i="3"/>
  <c r="S5534" i="3" s="1"/>
  <c r="R5535" i="3"/>
  <c r="S5535" i="3" s="1"/>
  <c r="R5536" i="3"/>
  <c r="S5536" i="3" s="1"/>
  <c r="R5537" i="3"/>
  <c r="S5537" i="3" s="1"/>
  <c r="R5538" i="3"/>
  <c r="S5538" i="3" s="1"/>
  <c r="R5539" i="3"/>
  <c r="S5539" i="3" s="1"/>
  <c r="R5540" i="3"/>
  <c r="S5540" i="3" s="1"/>
  <c r="R5541" i="3"/>
  <c r="S5541" i="3" s="1"/>
  <c r="R5542" i="3"/>
  <c r="S5542" i="3" s="1"/>
  <c r="R5543" i="3"/>
  <c r="S5543" i="3" s="1"/>
  <c r="R5544" i="3"/>
  <c r="S5544" i="3" s="1"/>
  <c r="R5545" i="3"/>
  <c r="S5545" i="3" s="1"/>
  <c r="R5546" i="3"/>
  <c r="S5546" i="3" s="1"/>
  <c r="R5547" i="3"/>
  <c r="S5547" i="3" s="1"/>
  <c r="R5548" i="3"/>
  <c r="S5548" i="3" s="1"/>
  <c r="R5549" i="3"/>
  <c r="S5549" i="3" s="1"/>
  <c r="R5550" i="3"/>
  <c r="S5550" i="3" s="1"/>
  <c r="R5551" i="3"/>
  <c r="S5551" i="3" s="1"/>
  <c r="R5552" i="3"/>
  <c r="S5552" i="3" s="1"/>
  <c r="R5553" i="3"/>
  <c r="S5553" i="3" s="1"/>
  <c r="R5554" i="3"/>
  <c r="S5554" i="3" s="1"/>
  <c r="R5555" i="3"/>
  <c r="S5555" i="3" s="1"/>
  <c r="R5556" i="3"/>
  <c r="S5556" i="3" s="1"/>
  <c r="R5557" i="3"/>
  <c r="S5557" i="3" s="1"/>
  <c r="R5558" i="3"/>
  <c r="S5558" i="3" s="1"/>
  <c r="R5559" i="3"/>
  <c r="S5559" i="3" s="1"/>
  <c r="R5560" i="3"/>
  <c r="S5560" i="3" s="1"/>
  <c r="R5561" i="3"/>
  <c r="S5561" i="3" s="1"/>
  <c r="R5562" i="3"/>
  <c r="S5562" i="3" s="1"/>
  <c r="R5563" i="3"/>
  <c r="S5563" i="3" s="1"/>
  <c r="R5564" i="3"/>
  <c r="S5564" i="3" s="1"/>
  <c r="R5565" i="3"/>
  <c r="S5565" i="3" s="1"/>
  <c r="R5566" i="3"/>
  <c r="S5566" i="3" s="1"/>
  <c r="R5567" i="3"/>
  <c r="S5567" i="3" s="1"/>
  <c r="R5568" i="3"/>
  <c r="S5568" i="3" s="1"/>
  <c r="R5569" i="3"/>
  <c r="S5569" i="3" s="1"/>
  <c r="R5570" i="3"/>
  <c r="S5570" i="3" s="1"/>
  <c r="R5571" i="3"/>
  <c r="S5571" i="3" s="1"/>
  <c r="R5572" i="3"/>
  <c r="S5572" i="3" s="1"/>
  <c r="R5573" i="3"/>
  <c r="S5573" i="3" s="1"/>
  <c r="R5574" i="3"/>
  <c r="S5574" i="3" s="1"/>
  <c r="R5575" i="3"/>
  <c r="S5575" i="3" s="1"/>
  <c r="R5576" i="3"/>
  <c r="S5576" i="3" s="1"/>
  <c r="R5577" i="3"/>
  <c r="S5577" i="3" s="1"/>
  <c r="R5578" i="3"/>
  <c r="S5578" i="3" s="1"/>
  <c r="R5579" i="3"/>
  <c r="S5579" i="3" s="1"/>
  <c r="R5580" i="3"/>
  <c r="S5580" i="3" s="1"/>
  <c r="R5581" i="3"/>
  <c r="S5581" i="3" s="1"/>
  <c r="R5582" i="3"/>
  <c r="S5582" i="3" s="1"/>
  <c r="R5583" i="3"/>
  <c r="S5583" i="3" s="1"/>
  <c r="R5584" i="3"/>
  <c r="S5584" i="3" s="1"/>
  <c r="R5585" i="3"/>
  <c r="S5585" i="3" s="1"/>
  <c r="R5586" i="3"/>
  <c r="S5586" i="3" s="1"/>
  <c r="R5587" i="3"/>
  <c r="S5587" i="3" s="1"/>
  <c r="R5588" i="3"/>
  <c r="S5588" i="3" s="1"/>
  <c r="R5589" i="3"/>
  <c r="S5589" i="3" s="1"/>
  <c r="R5590" i="3"/>
  <c r="S5590" i="3" s="1"/>
  <c r="R5591" i="3"/>
  <c r="S5591" i="3" s="1"/>
  <c r="R5592" i="3"/>
  <c r="S5592" i="3" s="1"/>
  <c r="R5593" i="3"/>
  <c r="S5593" i="3" s="1"/>
  <c r="R5594" i="3"/>
  <c r="S5594" i="3" s="1"/>
  <c r="R5595" i="3"/>
  <c r="S5595" i="3" s="1"/>
  <c r="R5596" i="3"/>
  <c r="S5596" i="3" s="1"/>
  <c r="R5597" i="3"/>
  <c r="S5597" i="3" s="1"/>
  <c r="R5598" i="3"/>
  <c r="S5598" i="3" s="1"/>
  <c r="R5599" i="3"/>
  <c r="S5599" i="3" s="1"/>
  <c r="R5600" i="3"/>
  <c r="S5600" i="3" s="1"/>
  <c r="R5601" i="3"/>
  <c r="S5601" i="3" s="1"/>
  <c r="R5602" i="3"/>
  <c r="S5602" i="3" s="1"/>
  <c r="R5603" i="3"/>
  <c r="S5603" i="3" s="1"/>
  <c r="R5604" i="3"/>
  <c r="S5604" i="3" s="1"/>
  <c r="R5605" i="3"/>
  <c r="S5605" i="3" s="1"/>
  <c r="R5606" i="3"/>
  <c r="S5606" i="3" s="1"/>
  <c r="R5607" i="3"/>
  <c r="S5607" i="3" s="1"/>
  <c r="R5608" i="3"/>
  <c r="S5608" i="3" s="1"/>
  <c r="R5609" i="3"/>
  <c r="S5609" i="3" s="1"/>
  <c r="R5610" i="3"/>
  <c r="S5610" i="3" s="1"/>
  <c r="R5611" i="3"/>
  <c r="S5611" i="3" s="1"/>
  <c r="R5612" i="3"/>
  <c r="S5612" i="3" s="1"/>
  <c r="R5613" i="3"/>
  <c r="S5613" i="3" s="1"/>
  <c r="R5614" i="3"/>
  <c r="S5614" i="3" s="1"/>
  <c r="R5615" i="3"/>
  <c r="S5615" i="3" s="1"/>
  <c r="R5616" i="3"/>
  <c r="S5616" i="3" s="1"/>
  <c r="R5617" i="3"/>
  <c r="S5617" i="3" s="1"/>
  <c r="R5618" i="3"/>
  <c r="S5618" i="3" s="1"/>
  <c r="R5619" i="3"/>
  <c r="S5619" i="3" s="1"/>
  <c r="R5620" i="3"/>
  <c r="S5620" i="3" s="1"/>
  <c r="R5621" i="3"/>
  <c r="S5621" i="3" s="1"/>
  <c r="R5622" i="3"/>
  <c r="S5622" i="3" s="1"/>
  <c r="R5623" i="3"/>
  <c r="S5623" i="3" s="1"/>
  <c r="R5624" i="3"/>
  <c r="S5624" i="3" s="1"/>
  <c r="R5625" i="3"/>
  <c r="S5625" i="3" s="1"/>
  <c r="R5626" i="3"/>
  <c r="S5626" i="3" s="1"/>
  <c r="R5627" i="3"/>
  <c r="S5627" i="3" s="1"/>
  <c r="R5628" i="3"/>
  <c r="S5628" i="3" s="1"/>
  <c r="R5629" i="3"/>
  <c r="S5629" i="3" s="1"/>
  <c r="R5630" i="3"/>
  <c r="S5630" i="3" s="1"/>
  <c r="R5631" i="3"/>
  <c r="S5631" i="3" s="1"/>
  <c r="R5632" i="3"/>
  <c r="S5632" i="3" s="1"/>
  <c r="R5633" i="3"/>
  <c r="S5633" i="3" s="1"/>
  <c r="R5634" i="3"/>
  <c r="S5634" i="3" s="1"/>
  <c r="R5635" i="3"/>
  <c r="S5635" i="3" s="1"/>
  <c r="R5636" i="3"/>
  <c r="S5636" i="3" s="1"/>
  <c r="R5637" i="3"/>
  <c r="S5637" i="3" s="1"/>
  <c r="R5638" i="3"/>
  <c r="S5638" i="3" s="1"/>
  <c r="R5639" i="3"/>
  <c r="S5639" i="3" s="1"/>
  <c r="R5640" i="3"/>
  <c r="S5640" i="3" s="1"/>
  <c r="R5641" i="3"/>
  <c r="S5641" i="3" s="1"/>
  <c r="R5642" i="3"/>
  <c r="S5642" i="3" s="1"/>
  <c r="R5643" i="3"/>
  <c r="S5643" i="3" s="1"/>
  <c r="R5644" i="3"/>
  <c r="S5644" i="3" s="1"/>
  <c r="R5645" i="3"/>
  <c r="S5645" i="3" s="1"/>
  <c r="R5646" i="3"/>
  <c r="S5646" i="3" s="1"/>
  <c r="R5647" i="3"/>
  <c r="S5647" i="3" s="1"/>
  <c r="R5648" i="3"/>
  <c r="S5648" i="3" s="1"/>
  <c r="R5649" i="3"/>
  <c r="S5649" i="3" s="1"/>
  <c r="R5650" i="3"/>
  <c r="S5650" i="3" s="1"/>
  <c r="R5651" i="3"/>
  <c r="S5651" i="3" s="1"/>
  <c r="R5652" i="3"/>
  <c r="S5652" i="3" s="1"/>
  <c r="R5653" i="3"/>
  <c r="S5653" i="3" s="1"/>
  <c r="R5654" i="3"/>
  <c r="S5654" i="3" s="1"/>
  <c r="R5655" i="3"/>
  <c r="S5655" i="3" s="1"/>
  <c r="R5656" i="3"/>
  <c r="S5656" i="3" s="1"/>
  <c r="R5657" i="3"/>
  <c r="S5657" i="3" s="1"/>
  <c r="R5658" i="3"/>
  <c r="S5658" i="3" s="1"/>
  <c r="R5659" i="3"/>
  <c r="S5659" i="3" s="1"/>
  <c r="R5660" i="3"/>
  <c r="S5660" i="3" s="1"/>
  <c r="R5661" i="3"/>
  <c r="S5661" i="3" s="1"/>
  <c r="R5662" i="3"/>
  <c r="S5662" i="3" s="1"/>
  <c r="R5663" i="3"/>
  <c r="S5663" i="3" s="1"/>
  <c r="R5664" i="3"/>
  <c r="S5664" i="3" s="1"/>
  <c r="R5665" i="3"/>
  <c r="S5665" i="3" s="1"/>
  <c r="R5666" i="3"/>
  <c r="S5666" i="3" s="1"/>
  <c r="R5667" i="3"/>
  <c r="S5667" i="3" s="1"/>
  <c r="R5668" i="3"/>
  <c r="S5668" i="3" s="1"/>
  <c r="R5669" i="3"/>
  <c r="S5669" i="3" s="1"/>
  <c r="R5670" i="3"/>
  <c r="S5670" i="3" s="1"/>
  <c r="R5671" i="3"/>
  <c r="S5671" i="3" s="1"/>
  <c r="R5672" i="3"/>
  <c r="S5672" i="3" s="1"/>
  <c r="R5673" i="3"/>
  <c r="S5673" i="3" s="1"/>
  <c r="R5674" i="3"/>
  <c r="S5674" i="3" s="1"/>
  <c r="R5675" i="3"/>
  <c r="S5675" i="3" s="1"/>
  <c r="R5676" i="3"/>
  <c r="S5676" i="3" s="1"/>
  <c r="R5677" i="3"/>
  <c r="S5677" i="3" s="1"/>
  <c r="R5678" i="3"/>
  <c r="S5678" i="3" s="1"/>
  <c r="R5679" i="3"/>
  <c r="S5679" i="3" s="1"/>
  <c r="R5680" i="3"/>
  <c r="S5680" i="3" s="1"/>
  <c r="R5681" i="3"/>
  <c r="S5681" i="3" s="1"/>
  <c r="R5682" i="3"/>
  <c r="S5682" i="3" s="1"/>
  <c r="R5683" i="3"/>
  <c r="S5683" i="3" s="1"/>
  <c r="R5684" i="3"/>
  <c r="S5684" i="3" s="1"/>
  <c r="R5685" i="3"/>
  <c r="S5685" i="3" s="1"/>
  <c r="R5686" i="3"/>
  <c r="S5686" i="3" s="1"/>
  <c r="R5687" i="3"/>
  <c r="S5687" i="3" s="1"/>
  <c r="R5688" i="3"/>
  <c r="S5688" i="3" s="1"/>
  <c r="R5689" i="3"/>
  <c r="S5689" i="3" s="1"/>
  <c r="R5690" i="3"/>
  <c r="S5690" i="3" s="1"/>
  <c r="R5691" i="3"/>
  <c r="S5691" i="3" s="1"/>
  <c r="R5692" i="3"/>
  <c r="S5692" i="3" s="1"/>
  <c r="R5693" i="3"/>
  <c r="S5693" i="3" s="1"/>
  <c r="R5694" i="3"/>
  <c r="S5694" i="3" s="1"/>
  <c r="R5695" i="3"/>
  <c r="S5695" i="3" s="1"/>
  <c r="R5696" i="3"/>
  <c r="S5696" i="3" s="1"/>
  <c r="R5697" i="3"/>
  <c r="S5697" i="3" s="1"/>
  <c r="R5698" i="3"/>
  <c r="S5698" i="3" s="1"/>
  <c r="R5699" i="3"/>
  <c r="S5699" i="3" s="1"/>
  <c r="R5700" i="3"/>
  <c r="S5700" i="3" s="1"/>
  <c r="R5701" i="3"/>
  <c r="S5701" i="3" s="1"/>
  <c r="R5702" i="3"/>
  <c r="S5702" i="3" s="1"/>
  <c r="R5703" i="3"/>
  <c r="S5703" i="3" s="1"/>
  <c r="R5704" i="3"/>
  <c r="S5704" i="3" s="1"/>
  <c r="R5705" i="3"/>
  <c r="S5705" i="3" s="1"/>
  <c r="R5706" i="3"/>
  <c r="S5706" i="3" s="1"/>
  <c r="R5707" i="3"/>
  <c r="S5707" i="3" s="1"/>
  <c r="R5708" i="3"/>
  <c r="S5708" i="3" s="1"/>
  <c r="R5709" i="3"/>
  <c r="S5709" i="3" s="1"/>
  <c r="R5710" i="3"/>
  <c r="S5710" i="3" s="1"/>
  <c r="R5711" i="3"/>
  <c r="S5711" i="3" s="1"/>
  <c r="R5712" i="3"/>
  <c r="S5712" i="3" s="1"/>
  <c r="R5713" i="3"/>
  <c r="S5713" i="3" s="1"/>
  <c r="R5714" i="3"/>
  <c r="S5714" i="3" s="1"/>
  <c r="R5715" i="3"/>
  <c r="S5715" i="3" s="1"/>
  <c r="R5716" i="3"/>
  <c r="S5716" i="3" s="1"/>
  <c r="R5717" i="3"/>
  <c r="S5717" i="3" s="1"/>
  <c r="R5718" i="3"/>
  <c r="S5718" i="3" s="1"/>
  <c r="R5719" i="3"/>
  <c r="S5719" i="3" s="1"/>
  <c r="R5720" i="3"/>
  <c r="S5720" i="3" s="1"/>
  <c r="R5721" i="3"/>
  <c r="S5721" i="3" s="1"/>
  <c r="R5722" i="3"/>
  <c r="S5722" i="3" s="1"/>
  <c r="R5723" i="3"/>
  <c r="S5723" i="3" s="1"/>
  <c r="R5724" i="3"/>
  <c r="S5724" i="3" s="1"/>
  <c r="R5725" i="3"/>
  <c r="S5725" i="3" s="1"/>
  <c r="R5726" i="3"/>
  <c r="S5726" i="3" s="1"/>
  <c r="R5727" i="3"/>
  <c r="S5727" i="3" s="1"/>
  <c r="R5728" i="3"/>
  <c r="S5728" i="3" s="1"/>
  <c r="R5729" i="3"/>
  <c r="S5729" i="3" s="1"/>
  <c r="R5730" i="3"/>
  <c r="S5730" i="3" s="1"/>
  <c r="R5731" i="3"/>
  <c r="S5731" i="3" s="1"/>
  <c r="R5732" i="3"/>
  <c r="S5732" i="3" s="1"/>
  <c r="R5733" i="3"/>
  <c r="S5733" i="3" s="1"/>
  <c r="R5734" i="3"/>
  <c r="S5734" i="3" s="1"/>
  <c r="R5735" i="3"/>
  <c r="S5735" i="3" s="1"/>
  <c r="R5736" i="3"/>
  <c r="S5736" i="3" s="1"/>
  <c r="R5737" i="3"/>
  <c r="S5737" i="3" s="1"/>
  <c r="R5738" i="3"/>
  <c r="S5738" i="3" s="1"/>
  <c r="R5739" i="3"/>
  <c r="S5739" i="3" s="1"/>
  <c r="R5740" i="3"/>
  <c r="S5740" i="3" s="1"/>
  <c r="R5741" i="3"/>
  <c r="S5741" i="3" s="1"/>
  <c r="R5742" i="3"/>
  <c r="S5742" i="3" s="1"/>
  <c r="R5743" i="3"/>
  <c r="S5743" i="3" s="1"/>
  <c r="R5745" i="3"/>
  <c r="S5745" i="3" s="1"/>
  <c r="R5746" i="3"/>
  <c r="S5746" i="3" s="1"/>
  <c r="R5747" i="3"/>
  <c r="S5747" i="3" s="1"/>
  <c r="R5748" i="3"/>
  <c r="S5748" i="3" s="1"/>
  <c r="R5749" i="3"/>
  <c r="S5749" i="3" s="1"/>
  <c r="R5750" i="3"/>
  <c r="S5750" i="3" s="1"/>
  <c r="R5751" i="3"/>
  <c r="S5751" i="3" s="1"/>
  <c r="R5752" i="3"/>
  <c r="S5752" i="3" s="1"/>
  <c r="R5753" i="3"/>
  <c r="S5753" i="3" s="1"/>
  <c r="R5754" i="3"/>
  <c r="S5754" i="3" s="1"/>
  <c r="R5755" i="3"/>
  <c r="S5755" i="3" s="1"/>
  <c r="R5756" i="3"/>
  <c r="S5756" i="3" s="1"/>
  <c r="R5757" i="3"/>
  <c r="S5757" i="3" s="1"/>
  <c r="R5758" i="3"/>
  <c r="S5758" i="3" s="1"/>
  <c r="R5759" i="3"/>
  <c r="S5759" i="3" s="1"/>
  <c r="R5760" i="3"/>
  <c r="S5760" i="3" s="1"/>
  <c r="R5761" i="3"/>
  <c r="S5761" i="3" s="1"/>
  <c r="R5762" i="3"/>
  <c r="S5762" i="3" s="1"/>
  <c r="R5763" i="3"/>
  <c r="S5763" i="3" s="1"/>
  <c r="R5764" i="3"/>
  <c r="S5764" i="3" s="1"/>
  <c r="R5765" i="3"/>
  <c r="S5765" i="3" s="1"/>
  <c r="R5766" i="3"/>
  <c r="S5766" i="3" s="1"/>
  <c r="R5767" i="3"/>
  <c r="S5767" i="3" s="1"/>
  <c r="R5768" i="3"/>
  <c r="S5768" i="3" s="1"/>
  <c r="R5769" i="3"/>
  <c r="S5769" i="3" s="1"/>
  <c r="R5770" i="3"/>
  <c r="S5770" i="3" s="1"/>
  <c r="R5771" i="3"/>
  <c r="S5771" i="3" s="1"/>
  <c r="R5772" i="3"/>
  <c r="S5772" i="3" s="1"/>
  <c r="R5773" i="3"/>
  <c r="S5773" i="3" s="1"/>
  <c r="R5774" i="3"/>
  <c r="S5774" i="3" s="1"/>
  <c r="R5775" i="3"/>
  <c r="S5775" i="3" s="1"/>
  <c r="R5776" i="3"/>
  <c r="S5776" i="3" s="1"/>
  <c r="R5777" i="3"/>
  <c r="S5777" i="3" s="1"/>
  <c r="R5778" i="3"/>
  <c r="S5778" i="3" s="1"/>
  <c r="R5779" i="3"/>
  <c r="S5779" i="3" s="1"/>
  <c r="R5780" i="3"/>
  <c r="S5780" i="3" s="1"/>
  <c r="R5781" i="3"/>
  <c r="S5781" i="3" s="1"/>
  <c r="R5782" i="3"/>
  <c r="S5782" i="3" s="1"/>
  <c r="R5783" i="3"/>
  <c r="S5783" i="3" s="1"/>
  <c r="R5784" i="3"/>
  <c r="S5784" i="3" s="1"/>
  <c r="R5785" i="3"/>
  <c r="S5785" i="3" s="1"/>
  <c r="R5786" i="3"/>
  <c r="S5786" i="3" s="1"/>
  <c r="R5787" i="3"/>
  <c r="S5787" i="3" s="1"/>
  <c r="R5788" i="3"/>
  <c r="S5788" i="3" s="1"/>
  <c r="R5789" i="3"/>
  <c r="S5789" i="3" s="1"/>
  <c r="R5790" i="3"/>
  <c r="S5790" i="3" s="1"/>
  <c r="R5791" i="3"/>
  <c r="S5791" i="3" s="1"/>
  <c r="R5792" i="3"/>
  <c r="S5792" i="3" s="1"/>
  <c r="R5793" i="3"/>
  <c r="S5793" i="3" s="1"/>
  <c r="R5794" i="3"/>
  <c r="S5794" i="3" s="1"/>
  <c r="R5795" i="3"/>
  <c r="S5795" i="3" s="1"/>
  <c r="R5796" i="3"/>
  <c r="S5796" i="3" s="1"/>
  <c r="R5797" i="3"/>
  <c r="S5797" i="3" s="1"/>
  <c r="R5798" i="3"/>
  <c r="S5798" i="3" s="1"/>
  <c r="R5799" i="3"/>
  <c r="S5799" i="3" s="1"/>
  <c r="R5800" i="3"/>
  <c r="S5800" i="3" s="1"/>
  <c r="R5801" i="3"/>
  <c r="S5801" i="3" s="1"/>
  <c r="R5802" i="3"/>
  <c r="S5802" i="3" s="1"/>
  <c r="R5803" i="3"/>
  <c r="S5803" i="3" s="1"/>
  <c r="R5804" i="3"/>
  <c r="S5804" i="3" s="1"/>
  <c r="R5805" i="3"/>
  <c r="S5805" i="3" s="1"/>
  <c r="R5806" i="3"/>
  <c r="S5806" i="3" s="1"/>
  <c r="R5807" i="3"/>
  <c r="S5807" i="3" s="1"/>
  <c r="R5808" i="3"/>
  <c r="S5808" i="3" s="1"/>
  <c r="R5809" i="3"/>
  <c r="S5809" i="3" s="1"/>
  <c r="R5810" i="3"/>
  <c r="S5810" i="3" s="1"/>
  <c r="R5811" i="3"/>
  <c r="S5811" i="3" s="1"/>
  <c r="R5812" i="3"/>
  <c r="S5812" i="3" s="1"/>
  <c r="R5813" i="3"/>
  <c r="S5813" i="3" s="1"/>
  <c r="R5814" i="3"/>
  <c r="S5814" i="3" s="1"/>
  <c r="R5815" i="3"/>
  <c r="S5815" i="3" s="1"/>
  <c r="R5816" i="3"/>
  <c r="S5816" i="3" s="1"/>
  <c r="R5817" i="3"/>
  <c r="S5817" i="3" s="1"/>
  <c r="R5818" i="3"/>
  <c r="S5818" i="3" s="1"/>
  <c r="R5819" i="3"/>
  <c r="S5819" i="3" s="1"/>
  <c r="R5820" i="3"/>
  <c r="S5820" i="3" s="1"/>
  <c r="R5821" i="3"/>
  <c r="S5821" i="3" s="1"/>
  <c r="R5822" i="3"/>
  <c r="S5822" i="3" s="1"/>
  <c r="R5823" i="3"/>
  <c r="S5823" i="3" s="1"/>
  <c r="R5824" i="3"/>
  <c r="S5824" i="3" s="1"/>
  <c r="R5825" i="3"/>
  <c r="S5825" i="3" s="1"/>
  <c r="R5826" i="3"/>
  <c r="S5826" i="3" s="1"/>
  <c r="R5827" i="3"/>
  <c r="S5827" i="3" s="1"/>
  <c r="R5828" i="3"/>
  <c r="S5828" i="3" s="1"/>
  <c r="R5829" i="3"/>
  <c r="S5829" i="3" s="1"/>
  <c r="R5830" i="3"/>
  <c r="S5830" i="3" s="1"/>
  <c r="R5831" i="3"/>
  <c r="S5831" i="3" s="1"/>
  <c r="R5832" i="3"/>
  <c r="S5832" i="3" s="1"/>
  <c r="R5833" i="3"/>
  <c r="S5833" i="3" s="1"/>
  <c r="R5834" i="3"/>
  <c r="S5834" i="3" s="1"/>
  <c r="R5835" i="3"/>
  <c r="S5835" i="3" s="1"/>
  <c r="R5836" i="3"/>
  <c r="S5836" i="3" s="1"/>
  <c r="R5837" i="3"/>
  <c r="S5837" i="3" s="1"/>
  <c r="R5838" i="3"/>
  <c r="S5838" i="3" s="1"/>
  <c r="R5839" i="3"/>
  <c r="S5839" i="3" s="1"/>
  <c r="R5840" i="3"/>
  <c r="S5840" i="3" s="1"/>
  <c r="R5841" i="3"/>
  <c r="S5841" i="3" s="1"/>
  <c r="R5842" i="3"/>
  <c r="S5842" i="3" s="1"/>
  <c r="R5843" i="3"/>
  <c r="S5843" i="3" s="1"/>
  <c r="R5844" i="3"/>
  <c r="S5844" i="3" s="1"/>
  <c r="R5845" i="3"/>
  <c r="S5845" i="3" s="1"/>
  <c r="R5846" i="3"/>
  <c r="S5846" i="3" s="1"/>
  <c r="R5847" i="3"/>
  <c r="S5847" i="3" s="1"/>
  <c r="R5848" i="3"/>
  <c r="S5848" i="3" s="1"/>
  <c r="R5849" i="3"/>
  <c r="S5849" i="3" s="1"/>
  <c r="R5850" i="3"/>
  <c r="S5850" i="3" s="1"/>
  <c r="R5851" i="3"/>
  <c r="S5851" i="3" s="1"/>
  <c r="R5852" i="3"/>
  <c r="S5852" i="3" s="1"/>
  <c r="R5853" i="3"/>
  <c r="S5853" i="3" s="1"/>
  <c r="R5854" i="3"/>
  <c r="S5854" i="3" s="1"/>
  <c r="R5855" i="3"/>
  <c r="S5855" i="3" s="1"/>
  <c r="R5856" i="3"/>
  <c r="S5856" i="3" s="1"/>
  <c r="R5857" i="3"/>
  <c r="S5857" i="3" s="1"/>
  <c r="R5858" i="3"/>
  <c r="S5858" i="3" s="1"/>
  <c r="R5859" i="3"/>
  <c r="S5859" i="3" s="1"/>
  <c r="R5860" i="3"/>
  <c r="S5860" i="3" s="1"/>
  <c r="R5861" i="3"/>
  <c r="S5861" i="3" s="1"/>
  <c r="R5862" i="3"/>
  <c r="S5862" i="3" s="1"/>
  <c r="R5863" i="3"/>
  <c r="S5863" i="3" s="1"/>
  <c r="R5864" i="3"/>
  <c r="S5864" i="3" s="1"/>
  <c r="R5865" i="3"/>
  <c r="S5865" i="3" s="1"/>
  <c r="R5866" i="3"/>
  <c r="S5866" i="3" s="1"/>
  <c r="R5867" i="3"/>
  <c r="S5867" i="3" s="1"/>
  <c r="R5868" i="3"/>
  <c r="S5868" i="3" s="1"/>
  <c r="R5869" i="3"/>
  <c r="S5869" i="3" s="1"/>
  <c r="R5870" i="3"/>
  <c r="S5870" i="3" s="1"/>
  <c r="R5871" i="3"/>
  <c r="S5871" i="3" s="1"/>
  <c r="R5872" i="3"/>
  <c r="S5872" i="3" s="1"/>
  <c r="R5873" i="3"/>
  <c r="S5873" i="3" s="1"/>
  <c r="R5874" i="3"/>
  <c r="S5874" i="3" s="1"/>
  <c r="R5875" i="3"/>
  <c r="S5875" i="3" s="1"/>
  <c r="R5876" i="3"/>
  <c r="S5876" i="3" s="1"/>
  <c r="R5877" i="3"/>
  <c r="S5877" i="3" s="1"/>
  <c r="R5878" i="3"/>
  <c r="S5878" i="3" s="1"/>
  <c r="R5879" i="3"/>
  <c r="S5879" i="3" s="1"/>
  <c r="R5880" i="3"/>
  <c r="S5880" i="3" s="1"/>
  <c r="R5881" i="3"/>
  <c r="S5881" i="3" s="1"/>
  <c r="R5882" i="3"/>
  <c r="S5882" i="3" s="1"/>
  <c r="R5883" i="3"/>
  <c r="S5883" i="3" s="1"/>
  <c r="R5884" i="3"/>
  <c r="S5884" i="3" s="1"/>
  <c r="R5885" i="3"/>
  <c r="S5885" i="3" s="1"/>
  <c r="R5886" i="3"/>
  <c r="S5886" i="3" s="1"/>
  <c r="R5887" i="3"/>
  <c r="S5887" i="3" s="1"/>
  <c r="R5888" i="3"/>
  <c r="S5888" i="3" s="1"/>
  <c r="R5889" i="3"/>
  <c r="S5889" i="3" s="1"/>
  <c r="R5890" i="3"/>
  <c r="S5890" i="3" s="1"/>
  <c r="R5891" i="3"/>
  <c r="S5891" i="3" s="1"/>
  <c r="R5892" i="3"/>
  <c r="S5892" i="3" s="1"/>
  <c r="R5893" i="3"/>
  <c r="S5893" i="3" s="1"/>
  <c r="R5894" i="3"/>
  <c r="S5894" i="3" s="1"/>
  <c r="R5895" i="3"/>
  <c r="S5895" i="3" s="1"/>
  <c r="R5896" i="3"/>
  <c r="S5896" i="3" s="1"/>
  <c r="R5897" i="3"/>
  <c r="S5897" i="3" s="1"/>
  <c r="R5898" i="3"/>
  <c r="S5898" i="3" s="1"/>
  <c r="R5899" i="3"/>
  <c r="S5899" i="3" s="1"/>
  <c r="R5900" i="3"/>
  <c r="S5900" i="3" s="1"/>
  <c r="R5901" i="3"/>
  <c r="S5901" i="3" s="1"/>
  <c r="R5902" i="3"/>
  <c r="S5902" i="3" s="1"/>
  <c r="R5903" i="3"/>
  <c r="S5903" i="3" s="1"/>
  <c r="R5904" i="3"/>
  <c r="S5904" i="3" s="1"/>
  <c r="R5905" i="3"/>
  <c r="S5905" i="3" s="1"/>
  <c r="R5906" i="3"/>
  <c r="S5906" i="3" s="1"/>
  <c r="R5907" i="3"/>
  <c r="S5907" i="3" s="1"/>
  <c r="R5908" i="3"/>
  <c r="S5908" i="3" s="1"/>
  <c r="R5909" i="3"/>
  <c r="S5909" i="3" s="1"/>
  <c r="R5910" i="3"/>
  <c r="S5910" i="3" s="1"/>
  <c r="R5911" i="3"/>
  <c r="S5911" i="3" s="1"/>
  <c r="R5912" i="3"/>
  <c r="S5912" i="3" s="1"/>
  <c r="R5913" i="3"/>
  <c r="S5913" i="3" s="1"/>
  <c r="R5914" i="3"/>
  <c r="S5914" i="3" s="1"/>
  <c r="R5915" i="3"/>
  <c r="S5915" i="3" s="1"/>
  <c r="R5916" i="3"/>
  <c r="S5916" i="3" s="1"/>
  <c r="R5917" i="3"/>
  <c r="S5917" i="3" s="1"/>
  <c r="R5918" i="3"/>
  <c r="S5918" i="3" s="1"/>
  <c r="R5919" i="3"/>
  <c r="S5919" i="3" s="1"/>
  <c r="R5920" i="3"/>
  <c r="S5920" i="3" s="1"/>
  <c r="R5921" i="3"/>
  <c r="S5921" i="3" s="1"/>
  <c r="R5922" i="3"/>
  <c r="S5922" i="3" s="1"/>
  <c r="R5923" i="3"/>
  <c r="S5923" i="3" s="1"/>
  <c r="R5924" i="3"/>
  <c r="S5924" i="3" s="1"/>
  <c r="R5925" i="3"/>
  <c r="S5925" i="3" s="1"/>
  <c r="R5926" i="3"/>
  <c r="S5926" i="3" s="1"/>
  <c r="R5927" i="3"/>
  <c r="S5927" i="3" s="1"/>
  <c r="R5928" i="3"/>
  <c r="S5928" i="3" s="1"/>
  <c r="R5929" i="3"/>
  <c r="S5929" i="3" s="1"/>
  <c r="R5930" i="3"/>
  <c r="S5930" i="3" s="1"/>
  <c r="R5931" i="3"/>
  <c r="S5931" i="3" s="1"/>
  <c r="R5932" i="3"/>
  <c r="S5932" i="3" s="1"/>
  <c r="R5933" i="3"/>
  <c r="S5933" i="3" s="1"/>
  <c r="R5934" i="3"/>
  <c r="S5934" i="3" s="1"/>
  <c r="R5935" i="3"/>
  <c r="S5935" i="3" s="1"/>
  <c r="R5936" i="3"/>
  <c r="S5936" i="3" s="1"/>
  <c r="R5937" i="3"/>
  <c r="S5937" i="3" s="1"/>
  <c r="R5938" i="3"/>
  <c r="S5938" i="3" s="1"/>
  <c r="R5939" i="3"/>
  <c r="S5939" i="3" s="1"/>
  <c r="R5940" i="3"/>
  <c r="S5940" i="3" s="1"/>
  <c r="R5941" i="3"/>
  <c r="S5941" i="3" s="1"/>
  <c r="R5942" i="3"/>
  <c r="S5942" i="3" s="1"/>
  <c r="R5943" i="3"/>
  <c r="S5943" i="3" s="1"/>
  <c r="R5944" i="3"/>
  <c r="S5944" i="3" s="1"/>
  <c r="R5945" i="3"/>
  <c r="S5945" i="3" s="1"/>
  <c r="R5946" i="3"/>
  <c r="S5946" i="3" s="1"/>
  <c r="R5947" i="3"/>
  <c r="S5947" i="3" s="1"/>
  <c r="R5948" i="3"/>
  <c r="S5948" i="3" s="1"/>
  <c r="R5949" i="3"/>
  <c r="S5949" i="3" s="1"/>
  <c r="R5950" i="3"/>
  <c r="S5950" i="3" s="1"/>
  <c r="R5951" i="3"/>
  <c r="S5951" i="3" s="1"/>
  <c r="R5952" i="3"/>
  <c r="S5952" i="3" s="1"/>
  <c r="R5953" i="3"/>
  <c r="S5953" i="3" s="1"/>
  <c r="R5954" i="3"/>
  <c r="S5954" i="3" s="1"/>
  <c r="R5955" i="3"/>
  <c r="S5955" i="3" s="1"/>
  <c r="R5956" i="3"/>
  <c r="S5956" i="3" s="1"/>
  <c r="R5957" i="3"/>
  <c r="S5957" i="3" s="1"/>
  <c r="R5959" i="3"/>
  <c r="S5959" i="3" s="1"/>
  <c r="R5960" i="3"/>
  <c r="S5960" i="3" s="1"/>
  <c r="R5961" i="3"/>
  <c r="S5961" i="3" s="1"/>
  <c r="R5962" i="3"/>
  <c r="S5962" i="3" s="1"/>
  <c r="R5963" i="3"/>
  <c r="S5963" i="3" s="1"/>
  <c r="R5964" i="3"/>
  <c r="S5964" i="3" s="1"/>
  <c r="R5965" i="3"/>
  <c r="S5965" i="3" s="1"/>
  <c r="R5966" i="3"/>
  <c r="S5966" i="3" s="1"/>
  <c r="R5967" i="3"/>
  <c r="S5967" i="3" s="1"/>
  <c r="R5968" i="3"/>
  <c r="S5968" i="3" s="1"/>
  <c r="R5969" i="3"/>
  <c r="S5969" i="3" s="1"/>
  <c r="R5970" i="3"/>
  <c r="S5970" i="3" s="1"/>
  <c r="R5971" i="3"/>
  <c r="S5971" i="3" s="1"/>
  <c r="R5972" i="3"/>
  <c r="S5972" i="3" s="1"/>
  <c r="R5973" i="3"/>
  <c r="S5973" i="3" s="1"/>
  <c r="R5974" i="3"/>
  <c r="S5974" i="3" s="1"/>
  <c r="R5975" i="3"/>
  <c r="S5975" i="3" s="1"/>
  <c r="R5976" i="3"/>
  <c r="S5976" i="3" s="1"/>
  <c r="R5977" i="3"/>
  <c r="S5977" i="3" s="1"/>
  <c r="R5978" i="3"/>
  <c r="S5978" i="3" s="1"/>
  <c r="R5979" i="3"/>
  <c r="S5979" i="3" s="1"/>
  <c r="R5980" i="3"/>
  <c r="S5980" i="3" s="1"/>
  <c r="R5981" i="3"/>
  <c r="S5981" i="3" s="1"/>
  <c r="R5982" i="3"/>
  <c r="S5982" i="3" s="1"/>
  <c r="R5983" i="3"/>
  <c r="S5983" i="3" s="1"/>
  <c r="R5984" i="3"/>
  <c r="S5984" i="3" s="1"/>
  <c r="R5985" i="3"/>
  <c r="S5985" i="3" s="1"/>
  <c r="R5986" i="3"/>
  <c r="S5986" i="3" s="1"/>
  <c r="R5987" i="3"/>
  <c r="S5987" i="3" s="1"/>
  <c r="R5988" i="3"/>
  <c r="S5988" i="3" s="1"/>
  <c r="R5989" i="3"/>
  <c r="S5989" i="3" s="1"/>
  <c r="R5990" i="3"/>
  <c r="S5990" i="3" s="1"/>
  <c r="R5991" i="3"/>
  <c r="S5991" i="3" s="1"/>
  <c r="R5992" i="3"/>
  <c r="S5992" i="3" s="1"/>
  <c r="R5993" i="3"/>
  <c r="S5993" i="3" s="1"/>
  <c r="R5994" i="3"/>
  <c r="S5994" i="3" s="1"/>
  <c r="R5995" i="3"/>
  <c r="S5995" i="3" s="1"/>
  <c r="R5996" i="3"/>
  <c r="S5996" i="3" s="1"/>
  <c r="R5997" i="3"/>
  <c r="S5997" i="3" s="1"/>
  <c r="R5998" i="3"/>
  <c r="S5998" i="3" s="1"/>
  <c r="R5999" i="3"/>
  <c r="S5999" i="3" s="1"/>
  <c r="R6000" i="3"/>
  <c r="S6000" i="3" s="1"/>
  <c r="R6001" i="3"/>
  <c r="S6001" i="3" s="1"/>
  <c r="R6002" i="3"/>
  <c r="S6002" i="3" s="1"/>
  <c r="R6003" i="3"/>
  <c r="S6003" i="3" s="1"/>
  <c r="R6004" i="3"/>
  <c r="S6004" i="3" s="1"/>
  <c r="R6005" i="3"/>
  <c r="S6005" i="3" s="1"/>
  <c r="R6006" i="3"/>
  <c r="S6006" i="3" s="1"/>
  <c r="R6007" i="3"/>
  <c r="S6007" i="3" s="1"/>
  <c r="R6008" i="3"/>
  <c r="S6008" i="3" s="1"/>
  <c r="R6009" i="3"/>
  <c r="S6009" i="3" s="1"/>
  <c r="R6010" i="3"/>
  <c r="S6010" i="3" s="1"/>
  <c r="R6011" i="3"/>
  <c r="S6011" i="3" s="1"/>
  <c r="R6012" i="3"/>
  <c r="S6012" i="3" s="1"/>
  <c r="R6013" i="3"/>
  <c r="S6013" i="3" s="1"/>
  <c r="R6014" i="3"/>
  <c r="S6014" i="3" s="1"/>
  <c r="R6015" i="3"/>
  <c r="S6015" i="3" s="1"/>
  <c r="R6016" i="3"/>
  <c r="S6016" i="3" s="1"/>
  <c r="R6017" i="3"/>
  <c r="S6017" i="3" s="1"/>
  <c r="R6018" i="3"/>
  <c r="S6018" i="3" s="1"/>
  <c r="R6019" i="3"/>
  <c r="S6019" i="3" s="1"/>
  <c r="R6020" i="3"/>
  <c r="S6020" i="3" s="1"/>
  <c r="R6021" i="3"/>
  <c r="S6021" i="3" s="1"/>
  <c r="R6022" i="3"/>
  <c r="S6022" i="3" s="1"/>
  <c r="R6023" i="3"/>
  <c r="S6023" i="3" s="1"/>
  <c r="R6024" i="3"/>
  <c r="S6024" i="3" s="1"/>
  <c r="R6025" i="3"/>
  <c r="S6025" i="3" s="1"/>
  <c r="R6026" i="3"/>
  <c r="S6026" i="3" s="1"/>
  <c r="R6027" i="3"/>
  <c r="S6027" i="3" s="1"/>
  <c r="R6028" i="3"/>
  <c r="S6028" i="3" s="1"/>
  <c r="R6029" i="3"/>
  <c r="S6029" i="3" s="1"/>
  <c r="R6030" i="3"/>
  <c r="S6030" i="3" s="1"/>
  <c r="R6031" i="3"/>
  <c r="S6031" i="3" s="1"/>
  <c r="R6032" i="3"/>
  <c r="S6032" i="3" s="1"/>
  <c r="R6033" i="3"/>
  <c r="S6033" i="3" s="1"/>
  <c r="R6034" i="3"/>
  <c r="S6034" i="3" s="1"/>
  <c r="R6035" i="3"/>
  <c r="S6035" i="3" s="1"/>
  <c r="R6036" i="3"/>
  <c r="S6036" i="3" s="1"/>
  <c r="R6037" i="3"/>
  <c r="S6037" i="3" s="1"/>
  <c r="R6038" i="3"/>
  <c r="S6038" i="3" s="1"/>
  <c r="R6039" i="3"/>
  <c r="S6039" i="3" s="1"/>
  <c r="R6040" i="3"/>
  <c r="S6040" i="3" s="1"/>
  <c r="R6041" i="3"/>
  <c r="S6041" i="3" s="1"/>
  <c r="R6042" i="3"/>
  <c r="S6042" i="3" s="1"/>
  <c r="R6043" i="3"/>
  <c r="S6043" i="3" s="1"/>
  <c r="R6044" i="3"/>
  <c r="S6044" i="3" s="1"/>
  <c r="R6045" i="3"/>
  <c r="S6045" i="3" s="1"/>
  <c r="R6046" i="3"/>
  <c r="S6046" i="3" s="1"/>
  <c r="R6047" i="3"/>
  <c r="S6047" i="3" s="1"/>
  <c r="R6048" i="3"/>
  <c r="S6048" i="3" s="1"/>
  <c r="R6049" i="3"/>
  <c r="S6049" i="3" s="1"/>
  <c r="R6050" i="3"/>
  <c r="S6050" i="3" s="1"/>
  <c r="R6051" i="3"/>
  <c r="S6051" i="3" s="1"/>
  <c r="R6052" i="3"/>
  <c r="S6052" i="3" s="1"/>
  <c r="R6053" i="3"/>
  <c r="S6053" i="3" s="1"/>
  <c r="R6054" i="3"/>
  <c r="S6054" i="3" s="1"/>
  <c r="R6055" i="3"/>
  <c r="S6055" i="3" s="1"/>
  <c r="R6056" i="3"/>
  <c r="S6056" i="3" s="1"/>
  <c r="R6057" i="3"/>
  <c r="S6057" i="3" s="1"/>
  <c r="R6058" i="3"/>
  <c r="S6058" i="3" s="1"/>
  <c r="R6059" i="3"/>
  <c r="S6059" i="3" s="1"/>
  <c r="R6060" i="3"/>
  <c r="S6060" i="3" s="1"/>
  <c r="R6061" i="3"/>
  <c r="S6061" i="3" s="1"/>
  <c r="R6062" i="3"/>
  <c r="S6062" i="3" s="1"/>
  <c r="R6063" i="3"/>
  <c r="S6063" i="3" s="1"/>
  <c r="R6064" i="3"/>
  <c r="S6064" i="3" s="1"/>
  <c r="R6065" i="3"/>
  <c r="S6065" i="3" s="1"/>
  <c r="R6066" i="3"/>
  <c r="S6066" i="3" s="1"/>
  <c r="R6067" i="3"/>
  <c r="S6067" i="3" s="1"/>
  <c r="R6068" i="3"/>
  <c r="S6068" i="3" s="1"/>
  <c r="R6069" i="3"/>
  <c r="S6069" i="3" s="1"/>
  <c r="R6070" i="3"/>
  <c r="S6070" i="3" s="1"/>
  <c r="R6071" i="3"/>
  <c r="S6071" i="3" s="1"/>
  <c r="R6072" i="3"/>
  <c r="S6072" i="3" s="1"/>
  <c r="R6073" i="3"/>
  <c r="S6073" i="3" s="1"/>
  <c r="R6074" i="3"/>
  <c r="S6074" i="3" s="1"/>
  <c r="R6075" i="3"/>
  <c r="S6075" i="3" s="1"/>
  <c r="R6076" i="3"/>
  <c r="S6076" i="3" s="1"/>
  <c r="R6077" i="3"/>
  <c r="S6077" i="3" s="1"/>
  <c r="R6078" i="3"/>
  <c r="S6078" i="3" s="1"/>
  <c r="R6079" i="3"/>
  <c r="S6079" i="3" s="1"/>
  <c r="R6080" i="3"/>
  <c r="S6080" i="3" s="1"/>
  <c r="R6081" i="3"/>
  <c r="S6081" i="3" s="1"/>
  <c r="R6082" i="3"/>
  <c r="S6082" i="3" s="1"/>
  <c r="R6083" i="3"/>
  <c r="S6083" i="3" s="1"/>
  <c r="R6084" i="3"/>
  <c r="S6084" i="3" s="1"/>
  <c r="R6085" i="3"/>
  <c r="S6085" i="3" s="1"/>
  <c r="R6086" i="3"/>
  <c r="S6086" i="3" s="1"/>
  <c r="R6087" i="3"/>
  <c r="S6087" i="3" s="1"/>
  <c r="R6088" i="3"/>
  <c r="S6088" i="3" s="1"/>
  <c r="R6089" i="3"/>
  <c r="S6089" i="3" s="1"/>
  <c r="R6090" i="3"/>
  <c r="S6090" i="3" s="1"/>
  <c r="R6091" i="3"/>
  <c r="S6091" i="3" s="1"/>
  <c r="R6092" i="3"/>
  <c r="S6092" i="3" s="1"/>
  <c r="R6093" i="3"/>
  <c r="S6093" i="3" s="1"/>
  <c r="R6094" i="3"/>
  <c r="S6094" i="3" s="1"/>
  <c r="R6095" i="3"/>
  <c r="S6095" i="3" s="1"/>
  <c r="R6096" i="3"/>
  <c r="S6096" i="3" s="1"/>
  <c r="R6097" i="3"/>
  <c r="S6097" i="3" s="1"/>
  <c r="R6098" i="3"/>
  <c r="S6098" i="3" s="1"/>
  <c r="R6099" i="3"/>
  <c r="S6099" i="3" s="1"/>
  <c r="R6100" i="3"/>
  <c r="S6100" i="3" s="1"/>
  <c r="R6101" i="3"/>
  <c r="S6101" i="3" s="1"/>
  <c r="R6102" i="3"/>
  <c r="S6102" i="3" s="1"/>
  <c r="R6103" i="3"/>
  <c r="S6103" i="3" s="1"/>
  <c r="R6104" i="3"/>
  <c r="S6104" i="3" s="1"/>
  <c r="R6105" i="3"/>
  <c r="S6105" i="3" s="1"/>
  <c r="R6106" i="3"/>
  <c r="S6106" i="3" s="1"/>
  <c r="R6107" i="3"/>
  <c r="S6107" i="3" s="1"/>
  <c r="R6108" i="3"/>
  <c r="S6108" i="3" s="1"/>
  <c r="R6109" i="3"/>
  <c r="S6109" i="3" s="1"/>
  <c r="R6110" i="3"/>
  <c r="S6110" i="3" s="1"/>
  <c r="R6111" i="3"/>
  <c r="S6111" i="3" s="1"/>
  <c r="R6112" i="3"/>
  <c r="S6112" i="3" s="1"/>
  <c r="R6113" i="3"/>
  <c r="S6113" i="3" s="1"/>
  <c r="R6114" i="3"/>
  <c r="S6114" i="3" s="1"/>
  <c r="R6115" i="3"/>
  <c r="S6115" i="3" s="1"/>
  <c r="R6116" i="3"/>
  <c r="S6116" i="3" s="1"/>
  <c r="R6117" i="3"/>
  <c r="S6117" i="3" s="1"/>
  <c r="R6118" i="3"/>
  <c r="S6118" i="3" s="1"/>
  <c r="R6119" i="3"/>
  <c r="S6119" i="3" s="1"/>
  <c r="R6120" i="3"/>
  <c r="S6120" i="3" s="1"/>
  <c r="R6121" i="3"/>
  <c r="S6121" i="3" s="1"/>
  <c r="R6122" i="3"/>
  <c r="S6122" i="3" s="1"/>
  <c r="R6123" i="3"/>
  <c r="S6123" i="3" s="1"/>
  <c r="R6124" i="3"/>
  <c r="S6124" i="3" s="1"/>
  <c r="R6125" i="3"/>
  <c r="S6125" i="3" s="1"/>
  <c r="R6126" i="3"/>
  <c r="S6126" i="3" s="1"/>
  <c r="R6127" i="3"/>
  <c r="S6127" i="3" s="1"/>
  <c r="R6128" i="3"/>
  <c r="S6128" i="3" s="1"/>
  <c r="R6129" i="3"/>
  <c r="S6129" i="3" s="1"/>
  <c r="R6130" i="3"/>
  <c r="S6130" i="3" s="1"/>
  <c r="R6131" i="3"/>
  <c r="S6131" i="3" s="1"/>
  <c r="R6132" i="3"/>
  <c r="S6132" i="3" s="1"/>
  <c r="R6133" i="3"/>
  <c r="S6133" i="3" s="1"/>
  <c r="R6134" i="3"/>
  <c r="S6134" i="3" s="1"/>
  <c r="R6135" i="3"/>
  <c r="S6135" i="3" s="1"/>
  <c r="R6136" i="3"/>
  <c r="S6136" i="3" s="1"/>
  <c r="R6137" i="3"/>
  <c r="S6137" i="3" s="1"/>
  <c r="R6138" i="3"/>
  <c r="S6138" i="3" s="1"/>
  <c r="R6139" i="3"/>
  <c r="S6139" i="3" s="1"/>
  <c r="R6140" i="3"/>
  <c r="S6140" i="3" s="1"/>
  <c r="R6141" i="3"/>
  <c r="S6141" i="3" s="1"/>
  <c r="R6142" i="3"/>
  <c r="S6142" i="3" s="1"/>
  <c r="R6143" i="3"/>
  <c r="S6143" i="3" s="1"/>
  <c r="R6144" i="3"/>
  <c r="S6144" i="3" s="1"/>
  <c r="R6145" i="3"/>
  <c r="S6145" i="3" s="1"/>
  <c r="R6146" i="3"/>
  <c r="S6146" i="3" s="1"/>
  <c r="R6147" i="3"/>
  <c r="S6147" i="3" s="1"/>
  <c r="R6148" i="3"/>
  <c r="S6148" i="3" s="1"/>
  <c r="R6149" i="3"/>
  <c r="S6149" i="3" s="1"/>
  <c r="R6150" i="3"/>
  <c r="S6150" i="3" s="1"/>
  <c r="R6151" i="3"/>
  <c r="S6151" i="3" s="1"/>
  <c r="R6152" i="3"/>
  <c r="S6152" i="3" s="1"/>
  <c r="R6153" i="3"/>
  <c r="S6153" i="3" s="1"/>
  <c r="R6154" i="3"/>
  <c r="S6154" i="3" s="1"/>
  <c r="R6155" i="3"/>
  <c r="S6155" i="3" s="1"/>
  <c r="R6156" i="3"/>
  <c r="S6156" i="3" s="1"/>
  <c r="R6157" i="3"/>
  <c r="S6157" i="3" s="1"/>
  <c r="R6158" i="3"/>
  <c r="S6158" i="3" s="1"/>
  <c r="R6159" i="3"/>
  <c r="S6159" i="3" s="1"/>
  <c r="R6160" i="3"/>
  <c r="S6160" i="3" s="1"/>
  <c r="R6161" i="3"/>
  <c r="S6161" i="3" s="1"/>
  <c r="R6162" i="3"/>
  <c r="S6162" i="3" s="1"/>
  <c r="R6163" i="3"/>
  <c r="S6163" i="3" s="1"/>
  <c r="R6164" i="3"/>
  <c r="S6164" i="3" s="1"/>
  <c r="R6165" i="3"/>
  <c r="S6165" i="3" s="1"/>
  <c r="R6166" i="3"/>
  <c r="S6166" i="3" s="1"/>
  <c r="R6167" i="3"/>
  <c r="S6167" i="3" s="1"/>
  <c r="R6168" i="3"/>
  <c r="S6168" i="3" s="1"/>
  <c r="R6169" i="3"/>
  <c r="S6169" i="3" s="1"/>
  <c r="R6170" i="3"/>
  <c r="S6170" i="3" s="1"/>
  <c r="R6171" i="3"/>
  <c r="S6171" i="3" s="1"/>
  <c r="R6172" i="3"/>
  <c r="S6172" i="3" s="1"/>
  <c r="R6173" i="3"/>
  <c r="S6173" i="3" s="1"/>
  <c r="R6174" i="3"/>
  <c r="S6174" i="3" s="1"/>
  <c r="R6175" i="3"/>
  <c r="S6175" i="3" s="1"/>
  <c r="R6176" i="3"/>
  <c r="S6176" i="3" s="1"/>
  <c r="R6177" i="3"/>
  <c r="S6177" i="3" s="1"/>
  <c r="R6178" i="3"/>
  <c r="S6178" i="3" s="1"/>
  <c r="R6179" i="3"/>
  <c r="S6179" i="3" s="1"/>
  <c r="R6180" i="3"/>
  <c r="S6180" i="3" s="1"/>
  <c r="R6181" i="3"/>
  <c r="S6181" i="3" s="1"/>
  <c r="R6182" i="3"/>
  <c r="S6182" i="3" s="1"/>
  <c r="R6183" i="3"/>
  <c r="S6183" i="3" s="1"/>
  <c r="R6184" i="3"/>
  <c r="S6184" i="3" s="1"/>
  <c r="R6185" i="3"/>
  <c r="S6185" i="3" s="1"/>
  <c r="R6186" i="3"/>
  <c r="S6186" i="3" s="1"/>
  <c r="R6187" i="3"/>
  <c r="S6187" i="3" s="1"/>
  <c r="R6188" i="3"/>
  <c r="S6188" i="3" s="1"/>
  <c r="R6189" i="3"/>
  <c r="S6189" i="3" s="1"/>
  <c r="R6190" i="3"/>
  <c r="S6190" i="3" s="1"/>
  <c r="R6191" i="3"/>
  <c r="S6191" i="3" s="1"/>
  <c r="R6192" i="3"/>
  <c r="S6192" i="3" s="1"/>
  <c r="R6193" i="3"/>
  <c r="S6193" i="3" s="1"/>
  <c r="R6194" i="3"/>
  <c r="S6194" i="3" s="1"/>
  <c r="R6195" i="3"/>
  <c r="S6195" i="3" s="1"/>
  <c r="R6196" i="3"/>
  <c r="S6196" i="3" s="1"/>
  <c r="R6197" i="3"/>
  <c r="S6197" i="3" s="1"/>
  <c r="R6198" i="3"/>
  <c r="S6198" i="3" s="1"/>
  <c r="R6199" i="3"/>
  <c r="S6199" i="3" s="1"/>
  <c r="R6200" i="3"/>
  <c r="S6200" i="3" s="1"/>
  <c r="R6201" i="3"/>
  <c r="S6201" i="3" s="1"/>
  <c r="R6202" i="3"/>
  <c r="S6202" i="3" s="1"/>
  <c r="R6203" i="3"/>
  <c r="S6203" i="3" s="1"/>
  <c r="R6204" i="3"/>
  <c r="S6204" i="3" s="1"/>
  <c r="R6205" i="3"/>
  <c r="S6205" i="3" s="1"/>
  <c r="R6206" i="3"/>
  <c r="S6206" i="3" s="1"/>
  <c r="R6207" i="3"/>
  <c r="S6207" i="3" s="1"/>
  <c r="R6208" i="3"/>
  <c r="S6208" i="3" s="1"/>
  <c r="R6209" i="3"/>
  <c r="S6209" i="3" s="1"/>
  <c r="R6210" i="3"/>
  <c r="S6210" i="3" s="1"/>
  <c r="R6211" i="3"/>
  <c r="S6211" i="3" s="1"/>
  <c r="R6212" i="3"/>
  <c r="S6212" i="3" s="1"/>
  <c r="R6213" i="3"/>
  <c r="S6213" i="3" s="1"/>
  <c r="R6214" i="3"/>
  <c r="S6214" i="3" s="1"/>
  <c r="R6215" i="3"/>
  <c r="S6215" i="3" s="1"/>
  <c r="R6216" i="3"/>
  <c r="S6216" i="3" s="1"/>
  <c r="R6217" i="3"/>
  <c r="S6217" i="3" s="1"/>
  <c r="R6218" i="3"/>
  <c r="S6218" i="3" s="1"/>
  <c r="R6219" i="3"/>
  <c r="S6219" i="3" s="1"/>
  <c r="R6220" i="3"/>
  <c r="S6220" i="3" s="1"/>
  <c r="R6221" i="3"/>
  <c r="S6221" i="3" s="1"/>
  <c r="R6222" i="3"/>
  <c r="S6222" i="3" s="1"/>
  <c r="R6223" i="3"/>
  <c r="S6223" i="3" s="1"/>
  <c r="R6224" i="3"/>
  <c r="S6224" i="3" s="1"/>
  <c r="R6225" i="3"/>
  <c r="S6225" i="3" s="1"/>
  <c r="R6226" i="3"/>
  <c r="S6226" i="3" s="1"/>
  <c r="R6227" i="3"/>
  <c r="S6227" i="3" s="1"/>
  <c r="R6228" i="3"/>
  <c r="S6228" i="3" s="1"/>
  <c r="R6229" i="3"/>
  <c r="S6229" i="3" s="1"/>
  <c r="R6230" i="3"/>
  <c r="S6230" i="3" s="1"/>
  <c r="R6231" i="3"/>
  <c r="S6231" i="3" s="1"/>
  <c r="R6232" i="3"/>
  <c r="S6232" i="3" s="1"/>
  <c r="R6233" i="3"/>
  <c r="S6233" i="3" s="1"/>
  <c r="R6234" i="3"/>
  <c r="S6234" i="3" s="1"/>
  <c r="R6235" i="3"/>
  <c r="S6235" i="3" s="1"/>
  <c r="R6236" i="3"/>
  <c r="S6236" i="3" s="1"/>
  <c r="R6237" i="3"/>
  <c r="S6237" i="3" s="1"/>
  <c r="R6238" i="3"/>
  <c r="S6238" i="3" s="1"/>
  <c r="R6239" i="3"/>
  <c r="S6239" i="3" s="1"/>
  <c r="R6240" i="3"/>
  <c r="S6240" i="3" s="1"/>
  <c r="R6241" i="3"/>
  <c r="S6241" i="3" s="1"/>
  <c r="R6242" i="3"/>
  <c r="S6242" i="3" s="1"/>
  <c r="R6243" i="3"/>
  <c r="S6243" i="3" s="1"/>
  <c r="R6244" i="3"/>
  <c r="S6244" i="3" s="1"/>
  <c r="R6245" i="3"/>
  <c r="S6245" i="3" s="1"/>
  <c r="R6246" i="3"/>
  <c r="S6246" i="3" s="1"/>
  <c r="R6247" i="3"/>
  <c r="S6247" i="3" s="1"/>
  <c r="R6248" i="3"/>
  <c r="S6248" i="3" s="1"/>
  <c r="R6249" i="3"/>
  <c r="S6249" i="3" s="1"/>
  <c r="R6250" i="3"/>
  <c r="S6250" i="3" s="1"/>
  <c r="R6251" i="3"/>
  <c r="S6251" i="3" s="1"/>
  <c r="R6252" i="3"/>
  <c r="S6252" i="3" s="1"/>
  <c r="R6253" i="3"/>
  <c r="S6253" i="3" s="1"/>
  <c r="R6254" i="3"/>
  <c r="S6254" i="3" s="1"/>
  <c r="R6255" i="3"/>
  <c r="S6255" i="3" s="1"/>
  <c r="R6256" i="3"/>
  <c r="S6256" i="3" s="1"/>
  <c r="R6257" i="3"/>
  <c r="S6257" i="3" s="1"/>
  <c r="R6258" i="3"/>
  <c r="S6258" i="3" s="1"/>
  <c r="R6259" i="3"/>
  <c r="S6259" i="3" s="1"/>
  <c r="R6260" i="3"/>
  <c r="S6260" i="3" s="1"/>
  <c r="R6261" i="3"/>
  <c r="S6261" i="3" s="1"/>
  <c r="R6262" i="3"/>
  <c r="S6262" i="3" s="1"/>
  <c r="R6263" i="3"/>
  <c r="S6263" i="3" s="1"/>
  <c r="R6264" i="3"/>
  <c r="S6264" i="3" s="1"/>
  <c r="R6265" i="3"/>
  <c r="S6265" i="3" s="1"/>
  <c r="R6266" i="3"/>
  <c r="S6266" i="3" s="1"/>
  <c r="R6267" i="3"/>
  <c r="S6267" i="3" s="1"/>
  <c r="R6268" i="3"/>
  <c r="S6268" i="3" s="1"/>
  <c r="R6269" i="3"/>
  <c r="S6269" i="3" s="1"/>
  <c r="R6270" i="3"/>
  <c r="S6270" i="3" s="1"/>
  <c r="R6271" i="3"/>
  <c r="S6271" i="3" s="1"/>
  <c r="R6272" i="3"/>
  <c r="S6272" i="3" s="1"/>
  <c r="R6273" i="3"/>
  <c r="S6273" i="3" s="1"/>
  <c r="R6274" i="3"/>
  <c r="S6274" i="3" s="1"/>
  <c r="R6275" i="3"/>
  <c r="S6275" i="3" s="1"/>
  <c r="R6276" i="3"/>
  <c r="S6276" i="3" s="1"/>
  <c r="R6277" i="3"/>
  <c r="S6277" i="3" s="1"/>
  <c r="R6278" i="3"/>
  <c r="S6278" i="3" s="1"/>
  <c r="R6279" i="3"/>
  <c r="S6279" i="3" s="1"/>
  <c r="R6280" i="3"/>
  <c r="S6280" i="3" s="1"/>
  <c r="R6281" i="3"/>
  <c r="S6281" i="3" s="1"/>
  <c r="R6282" i="3"/>
  <c r="S6282" i="3" s="1"/>
  <c r="R6283" i="3"/>
  <c r="S6283" i="3" s="1"/>
  <c r="R6284" i="3"/>
  <c r="S6284" i="3" s="1"/>
  <c r="R6285" i="3"/>
  <c r="S6285" i="3" s="1"/>
  <c r="R6286" i="3"/>
  <c r="S6286" i="3" s="1"/>
  <c r="R6287" i="3"/>
  <c r="S6287" i="3" s="1"/>
  <c r="R6288" i="3"/>
  <c r="S6288" i="3" s="1"/>
  <c r="R6289" i="3"/>
  <c r="S6289" i="3" s="1"/>
  <c r="R6290" i="3"/>
  <c r="S6290" i="3" s="1"/>
  <c r="R6291" i="3"/>
  <c r="S6291" i="3" s="1"/>
  <c r="R6292" i="3"/>
  <c r="S6292" i="3" s="1"/>
  <c r="R6293" i="3"/>
  <c r="S6293" i="3" s="1"/>
  <c r="R6294" i="3"/>
  <c r="S6294" i="3" s="1"/>
  <c r="R6295" i="3"/>
  <c r="S6295" i="3" s="1"/>
  <c r="R6296" i="3"/>
  <c r="S6296" i="3" s="1"/>
  <c r="R6297" i="3"/>
  <c r="S6297" i="3" s="1"/>
  <c r="R6298" i="3"/>
  <c r="S6298" i="3" s="1"/>
  <c r="R6299" i="3"/>
  <c r="S6299" i="3" s="1"/>
  <c r="R6300" i="3"/>
  <c r="S6300" i="3" s="1"/>
  <c r="R6301" i="3"/>
  <c r="S6301" i="3" s="1"/>
  <c r="R6302" i="3"/>
  <c r="S6302" i="3" s="1"/>
  <c r="R6303" i="3"/>
  <c r="S6303" i="3" s="1"/>
  <c r="R6304" i="3"/>
  <c r="S6304" i="3" s="1"/>
  <c r="R6305" i="3"/>
  <c r="S6305" i="3" s="1"/>
  <c r="R6306" i="3"/>
  <c r="S6306" i="3" s="1"/>
  <c r="R6307" i="3"/>
  <c r="S6307" i="3" s="1"/>
  <c r="R6308" i="3"/>
  <c r="S6308" i="3" s="1"/>
  <c r="R6309" i="3"/>
  <c r="S6309" i="3" s="1"/>
  <c r="R6310" i="3"/>
  <c r="S6310" i="3" s="1"/>
  <c r="R6311" i="3"/>
  <c r="S6311" i="3" s="1"/>
  <c r="R6312" i="3"/>
  <c r="S6312" i="3" s="1"/>
  <c r="R6313" i="3"/>
  <c r="S6313" i="3" s="1"/>
  <c r="R6314" i="3"/>
  <c r="S6314" i="3" s="1"/>
  <c r="R6315" i="3"/>
  <c r="S6315" i="3" s="1"/>
  <c r="R6316" i="3"/>
  <c r="S6316" i="3" s="1"/>
  <c r="R6317" i="3"/>
  <c r="S6317" i="3" s="1"/>
  <c r="R6318" i="3"/>
  <c r="S6318" i="3" s="1"/>
  <c r="R6319" i="3"/>
  <c r="S6319" i="3" s="1"/>
  <c r="R6320" i="3"/>
  <c r="S6320" i="3" s="1"/>
  <c r="R6321" i="3"/>
  <c r="S6321" i="3" s="1"/>
  <c r="R6322" i="3"/>
  <c r="S6322" i="3" s="1"/>
  <c r="R6323" i="3"/>
  <c r="S6323" i="3" s="1"/>
  <c r="R6324" i="3"/>
  <c r="S6324" i="3" s="1"/>
  <c r="R6325" i="3"/>
  <c r="S6325" i="3" s="1"/>
  <c r="R6326" i="3"/>
  <c r="S6326" i="3" s="1"/>
  <c r="R6327" i="3"/>
  <c r="S6327" i="3" s="1"/>
  <c r="R6328" i="3"/>
  <c r="S6328" i="3" s="1"/>
  <c r="R6329" i="3"/>
  <c r="S6329" i="3" s="1"/>
  <c r="R6330" i="3"/>
  <c r="S6330" i="3" s="1"/>
  <c r="R6331" i="3"/>
  <c r="S6331" i="3" s="1"/>
  <c r="R6332" i="3"/>
  <c r="S6332" i="3" s="1"/>
  <c r="R6333" i="3"/>
  <c r="S6333" i="3" s="1"/>
  <c r="R6334" i="3"/>
  <c r="S6334" i="3" s="1"/>
  <c r="R6335" i="3"/>
  <c r="S6335" i="3" s="1"/>
  <c r="R6336" i="3"/>
  <c r="S6336" i="3" s="1"/>
  <c r="R6337" i="3"/>
  <c r="S6337" i="3" s="1"/>
  <c r="R6338" i="3"/>
  <c r="S6338" i="3" s="1"/>
  <c r="R6339" i="3"/>
  <c r="S6339" i="3" s="1"/>
  <c r="R6340" i="3"/>
  <c r="S6340" i="3" s="1"/>
  <c r="R6341" i="3"/>
  <c r="S6341" i="3" s="1"/>
  <c r="R6342" i="3"/>
  <c r="S6342" i="3" s="1"/>
  <c r="R6343" i="3"/>
  <c r="S6343" i="3" s="1"/>
  <c r="R6344" i="3"/>
  <c r="S6344" i="3" s="1"/>
  <c r="R6345" i="3"/>
  <c r="S6345" i="3" s="1"/>
  <c r="R6346" i="3"/>
  <c r="S6346" i="3" s="1"/>
  <c r="R6347" i="3"/>
  <c r="S6347" i="3" s="1"/>
  <c r="R6348" i="3"/>
  <c r="S6348" i="3" s="1"/>
  <c r="R6349" i="3"/>
  <c r="S6349" i="3" s="1"/>
  <c r="R6350" i="3"/>
  <c r="S6350" i="3" s="1"/>
  <c r="R6351" i="3"/>
  <c r="S6351" i="3" s="1"/>
  <c r="R6352" i="3"/>
  <c r="S6352" i="3" s="1"/>
  <c r="R6353" i="3"/>
  <c r="S6353" i="3" s="1"/>
  <c r="R6354" i="3"/>
  <c r="S6354" i="3" s="1"/>
  <c r="R6355" i="3"/>
  <c r="S6355" i="3" s="1"/>
  <c r="R6356" i="3"/>
  <c r="S6356" i="3" s="1"/>
  <c r="R6357" i="3"/>
  <c r="S6357" i="3" s="1"/>
  <c r="R6358" i="3"/>
  <c r="S6358" i="3" s="1"/>
  <c r="R6359" i="3"/>
  <c r="S6359" i="3" s="1"/>
  <c r="R6360" i="3"/>
  <c r="S6360" i="3" s="1"/>
  <c r="R6361" i="3"/>
  <c r="S6361" i="3" s="1"/>
  <c r="R6362" i="3"/>
  <c r="S6362" i="3" s="1"/>
  <c r="R6363" i="3"/>
  <c r="S6363" i="3" s="1"/>
  <c r="R6364" i="3"/>
  <c r="S6364" i="3" s="1"/>
  <c r="R6365" i="3"/>
  <c r="S6365" i="3" s="1"/>
  <c r="R6366" i="3"/>
  <c r="S6366" i="3" s="1"/>
  <c r="R6367" i="3"/>
  <c r="S6367" i="3" s="1"/>
  <c r="R6368" i="3"/>
  <c r="S6368" i="3" s="1"/>
  <c r="R6369" i="3"/>
  <c r="S6369" i="3" s="1"/>
  <c r="R6370" i="3"/>
  <c r="S6370" i="3" s="1"/>
  <c r="R6371" i="3"/>
  <c r="S6371" i="3" s="1"/>
  <c r="R6372" i="3"/>
  <c r="S6372" i="3" s="1"/>
  <c r="R6373" i="3"/>
  <c r="S6373" i="3" s="1"/>
  <c r="R6374" i="3"/>
  <c r="S6374" i="3" s="1"/>
  <c r="R6375" i="3"/>
  <c r="S6375" i="3" s="1"/>
  <c r="R6376" i="3"/>
  <c r="S6376" i="3" s="1"/>
  <c r="R6377" i="3"/>
  <c r="S6377" i="3" s="1"/>
  <c r="R6378" i="3"/>
  <c r="S6378" i="3" s="1"/>
  <c r="R6379" i="3"/>
  <c r="S6379" i="3" s="1"/>
  <c r="R6380" i="3"/>
  <c r="S6380" i="3" s="1"/>
  <c r="R6381" i="3"/>
  <c r="S6381" i="3" s="1"/>
  <c r="R6382" i="3"/>
  <c r="S6382" i="3" s="1"/>
  <c r="R6383" i="3"/>
  <c r="S6383" i="3" s="1"/>
  <c r="R6384" i="3"/>
  <c r="S6384" i="3" s="1"/>
  <c r="R6385" i="3"/>
  <c r="S6385" i="3" s="1"/>
  <c r="R6386" i="3"/>
  <c r="S6386" i="3" s="1"/>
  <c r="R6387" i="3"/>
  <c r="S6387" i="3" s="1"/>
  <c r="R6388" i="3"/>
  <c r="S6388" i="3" s="1"/>
  <c r="R6389" i="3"/>
  <c r="S6389" i="3" s="1"/>
  <c r="R6390" i="3"/>
  <c r="S6390" i="3" s="1"/>
  <c r="R6391" i="3"/>
  <c r="S6391" i="3" s="1"/>
  <c r="R6392" i="3"/>
  <c r="S6392" i="3" s="1"/>
  <c r="R6393" i="3"/>
  <c r="S6393" i="3" s="1"/>
  <c r="R6394" i="3"/>
  <c r="S6394" i="3" s="1"/>
  <c r="R6395" i="3"/>
  <c r="S6395" i="3" s="1"/>
  <c r="R6396" i="3"/>
  <c r="S6396" i="3" s="1"/>
  <c r="R6397" i="3"/>
  <c r="S6397" i="3" s="1"/>
  <c r="R6398" i="3"/>
  <c r="S6398" i="3" s="1"/>
  <c r="R6399" i="3"/>
  <c r="S6399" i="3" s="1"/>
  <c r="R6400" i="3"/>
  <c r="S6400" i="3" s="1"/>
  <c r="R6401" i="3"/>
  <c r="S6401" i="3" s="1"/>
  <c r="R6402" i="3"/>
  <c r="S6402" i="3" s="1"/>
  <c r="R6403" i="3"/>
  <c r="S6403" i="3" s="1"/>
  <c r="R6404" i="3"/>
  <c r="S6404" i="3" s="1"/>
  <c r="R6405" i="3"/>
  <c r="S6405" i="3" s="1"/>
  <c r="R6406" i="3"/>
  <c r="S6406" i="3" s="1"/>
  <c r="R6407" i="3"/>
  <c r="S6407" i="3" s="1"/>
  <c r="R6408" i="3"/>
  <c r="S6408" i="3" s="1"/>
  <c r="R6409" i="3"/>
  <c r="S6409" i="3" s="1"/>
  <c r="R6410" i="3"/>
  <c r="S6410" i="3" s="1"/>
  <c r="R6411" i="3"/>
  <c r="S6411" i="3" s="1"/>
  <c r="R6412" i="3"/>
  <c r="S6412" i="3" s="1"/>
  <c r="R6413" i="3"/>
  <c r="S6413" i="3" s="1"/>
  <c r="R6414" i="3"/>
  <c r="S6414" i="3" s="1"/>
  <c r="R6415" i="3"/>
  <c r="S6415" i="3" s="1"/>
  <c r="R6416" i="3"/>
  <c r="S6416" i="3" s="1"/>
  <c r="R6417" i="3"/>
  <c r="S6417" i="3" s="1"/>
  <c r="R6418" i="3"/>
  <c r="S6418" i="3" s="1"/>
  <c r="R6419" i="3"/>
  <c r="S6419" i="3" s="1"/>
  <c r="R6420" i="3"/>
  <c r="S6420" i="3" s="1"/>
  <c r="R6421" i="3"/>
  <c r="S6421" i="3" s="1"/>
  <c r="R6422" i="3"/>
  <c r="S6422" i="3" s="1"/>
  <c r="R6423" i="3"/>
  <c r="S6423" i="3" s="1"/>
  <c r="R6424" i="3"/>
  <c r="S6424" i="3" s="1"/>
  <c r="R6425" i="3"/>
  <c r="S6425" i="3" s="1"/>
  <c r="R6426" i="3"/>
  <c r="S6426" i="3" s="1"/>
  <c r="R6427" i="3"/>
  <c r="S6427" i="3" s="1"/>
  <c r="R6428" i="3"/>
  <c r="S6428" i="3" s="1"/>
  <c r="R6429" i="3"/>
  <c r="S6429" i="3" s="1"/>
  <c r="R6430" i="3"/>
  <c r="S6430" i="3" s="1"/>
  <c r="R6431" i="3"/>
  <c r="S6431" i="3" s="1"/>
  <c r="R6432" i="3"/>
  <c r="S6432" i="3" s="1"/>
  <c r="R6433" i="3"/>
  <c r="S6433" i="3" s="1"/>
  <c r="R6434" i="3"/>
  <c r="S6434" i="3" s="1"/>
  <c r="R6435" i="3"/>
  <c r="S6435" i="3" s="1"/>
  <c r="R6436" i="3"/>
  <c r="S6436" i="3" s="1"/>
  <c r="R6437" i="3"/>
  <c r="S6437" i="3" s="1"/>
  <c r="R6438" i="3"/>
  <c r="S6438" i="3" s="1"/>
  <c r="R6439" i="3"/>
  <c r="S6439" i="3" s="1"/>
  <c r="R6440" i="3"/>
  <c r="S6440" i="3" s="1"/>
  <c r="R6441" i="3"/>
  <c r="S6441" i="3" s="1"/>
  <c r="R6442" i="3"/>
  <c r="S6442" i="3" s="1"/>
  <c r="R6443" i="3"/>
  <c r="S6443" i="3" s="1"/>
  <c r="R6444" i="3"/>
  <c r="S6444" i="3" s="1"/>
  <c r="R6445" i="3"/>
  <c r="S6445" i="3" s="1"/>
  <c r="R6446" i="3"/>
  <c r="S6446" i="3" s="1"/>
  <c r="R6447" i="3"/>
  <c r="S6447" i="3" s="1"/>
  <c r="R6448" i="3"/>
  <c r="S6448" i="3" s="1"/>
  <c r="R6449" i="3"/>
  <c r="S6449" i="3" s="1"/>
  <c r="R6450" i="3"/>
  <c r="S6450" i="3" s="1"/>
  <c r="R6451" i="3"/>
  <c r="S6451" i="3" s="1"/>
  <c r="R6452" i="3"/>
  <c r="S6452" i="3" s="1"/>
  <c r="R6453" i="3"/>
  <c r="S6453" i="3" s="1"/>
  <c r="R6454" i="3"/>
  <c r="S6454" i="3" s="1"/>
  <c r="R6455" i="3"/>
  <c r="S6455" i="3" s="1"/>
  <c r="R6456" i="3"/>
  <c r="S6456" i="3" s="1"/>
  <c r="R6457" i="3"/>
  <c r="S6457" i="3" s="1"/>
  <c r="R6458" i="3"/>
  <c r="S6458" i="3" s="1"/>
  <c r="R6459" i="3"/>
  <c r="S6459" i="3" s="1"/>
  <c r="R6460" i="3"/>
  <c r="S6460" i="3" s="1"/>
  <c r="R6461" i="3"/>
  <c r="S6461" i="3" s="1"/>
  <c r="R6462" i="3"/>
  <c r="S6462" i="3" s="1"/>
  <c r="R6463" i="3"/>
  <c r="S6463" i="3" s="1"/>
  <c r="R6464" i="3"/>
  <c r="S6464" i="3" s="1"/>
  <c r="R6465" i="3"/>
  <c r="S6465" i="3" s="1"/>
  <c r="R6466" i="3"/>
  <c r="S6466" i="3" s="1"/>
  <c r="R6467" i="3"/>
  <c r="S6467" i="3" s="1"/>
  <c r="R6468" i="3"/>
  <c r="S6468" i="3" s="1"/>
  <c r="R6469" i="3"/>
  <c r="S6469" i="3" s="1"/>
  <c r="R6470" i="3"/>
  <c r="S6470" i="3" s="1"/>
  <c r="R6471" i="3"/>
  <c r="S6471" i="3" s="1"/>
  <c r="R6472" i="3"/>
  <c r="S6472" i="3" s="1"/>
  <c r="R6473" i="3"/>
  <c r="S6473" i="3" s="1"/>
  <c r="R6474" i="3"/>
  <c r="S6474" i="3" s="1"/>
  <c r="R6475" i="3"/>
  <c r="S6475" i="3" s="1"/>
  <c r="R6476" i="3"/>
  <c r="S6476" i="3" s="1"/>
  <c r="R6477" i="3"/>
  <c r="S6477" i="3" s="1"/>
  <c r="R6478" i="3"/>
  <c r="S6478" i="3" s="1"/>
  <c r="R6479" i="3"/>
  <c r="S6479" i="3" s="1"/>
  <c r="R6480" i="3"/>
  <c r="S6480" i="3" s="1"/>
  <c r="R6481" i="3"/>
  <c r="S6481" i="3" s="1"/>
  <c r="R6482" i="3"/>
  <c r="S6482" i="3" s="1"/>
  <c r="R6483" i="3"/>
  <c r="S6483" i="3" s="1"/>
  <c r="R6484" i="3"/>
  <c r="S6484" i="3" s="1"/>
  <c r="R6485" i="3"/>
  <c r="S6485" i="3" s="1"/>
  <c r="R6486" i="3"/>
  <c r="S6486" i="3" s="1"/>
  <c r="R6487" i="3"/>
  <c r="S6487" i="3" s="1"/>
  <c r="R6488" i="3"/>
  <c r="S6488" i="3" s="1"/>
  <c r="R6489" i="3"/>
  <c r="S6489" i="3" s="1"/>
  <c r="R6490" i="3"/>
  <c r="S6490" i="3" s="1"/>
  <c r="R6491" i="3"/>
  <c r="S6491" i="3" s="1"/>
  <c r="R6492" i="3"/>
  <c r="S6492" i="3" s="1"/>
  <c r="R6493" i="3"/>
  <c r="S6493" i="3" s="1"/>
  <c r="R6494" i="3"/>
  <c r="S6494" i="3" s="1"/>
  <c r="R6495" i="3"/>
  <c r="S6495" i="3" s="1"/>
  <c r="R6496" i="3"/>
  <c r="S6496" i="3" s="1"/>
  <c r="R6497" i="3"/>
  <c r="S6497" i="3" s="1"/>
  <c r="R6498" i="3"/>
  <c r="S6498" i="3" s="1"/>
  <c r="R6499" i="3"/>
  <c r="S6499" i="3" s="1"/>
  <c r="R6500" i="3"/>
  <c r="S6500" i="3" s="1"/>
  <c r="R6501" i="3"/>
  <c r="S6501" i="3" s="1"/>
  <c r="R6502" i="3"/>
  <c r="S6502" i="3" s="1"/>
  <c r="R6503" i="3"/>
  <c r="S6503" i="3" s="1"/>
  <c r="R6504" i="3"/>
  <c r="S6504" i="3" s="1"/>
  <c r="R6505" i="3"/>
  <c r="S6505" i="3" s="1"/>
  <c r="R6506" i="3"/>
  <c r="S6506" i="3" s="1"/>
  <c r="R6507" i="3"/>
  <c r="S6507" i="3" s="1"/>
  <c r="R6508" i="3"/>
  <c r="S6508" i="3" s="1"/>
  <c r="R6509" i="3"/>
  <c r="S6509" i="3" s="1"/>
  <c r="R6510" i="3"/>
  <c r="S6510" i="3" s="1"/>
  <c r="R6511" i="3"/>
  <c r="S6511" i="3" s="1"/>
  <c r="R6512" i="3"/>
  <c r="S6512" i="3" s="1"/>
  <c r="R6513" i="3"/>
  <c r="S6513" i="3" s="1"/>
  <c r="R6514" i="3"/>
  <c r="S6514" i="3" s="1"/>
  <c r="R6515" i="3"/>
  <c r="S6515" i="3" s="1"/>
  <c r="R6516" i="3"/>
  <c r="S6516" i="3" s="1"/>
  <c r="R6517" i="3"/>
  <c r="S6517" i="3" s="1"/>
  <c r="R6518" i="3"/>
  <c r="S6518" i="3" s="1"/>
  <c r="R6519" i="3"/>
  <c r="S6519" i="3" s="1"/>
  <c r="R6520" i="3"/>
  <c r="S6520" i="3" s="1"/>
  <c r="R6521" i="3"/>
  <c r="S6521" i="3" s="1"/>
  <c r="R6522" i="3"/>
  <c r="S6522" i="3" s="1"/>
  <c r="R6523" i="3"/>
  <c r="S6523" i="3" s="1"/>
  <c r="R6524" i="3"/>
  <c r="S6524" i="3" s="1"/>
  <c r="R6525" i="3"/>
  <c r="S6525" i="3" s="1"/>
  <c r="R6526" i="3"/>
  <c r="S6526" i="3" s="1"/>
  <c r="R6527" i="3"/>
  <c r="S6527" i="3" s="1"/>
  <c r="R6528" i="3"/>
  <c r="S6528" i="3" s="1"/>
  <c r="R6529" i="3"/>
  <c r="S6529" i="3" s="1"/>
  <c r="R6530" i="3"/>
  <c r="S6530" i="3" s="1"/>
  <c r="R6531" i="3"/>
  <c r="S6531" i="3" s="1"/>
  <c r="R6532" i="3"/>
  <c r="S6532" i="3" s="1"/>
  <c r="R6533" i="3"/>
  <c r="S6533" i="3" s="1"/>
  <c r="R6534" i="3"/>
  <c r="S6534" i="3" s="1"/>
  <c r="R6535" i="3"/>
  <c r="S6535" i="3" s="1"/>
  <c r="R6536" i="3"/>
  <c r="S6536" i="3" s="1"/>
  <c r="R6537" i="3"/>
  <c r="S6537" i="3" s="1"/>
  <c r="R6538" i="3"/>
  <c r="S6538" i="3" s="1"/>
  <c r="R6539" i="3"/>
  <c r="S6539" i="3" s="1"/>
  <c r="R6540" i="3"/>
  <c r="S6540" i="3" s="1"/>
  <c r="R6541" i="3"/>
  <c r="S6541" i="3" s="1"/>
  <c r="R6542" i="3"/>
  <c r="S6542" i="3" s="1"/>
  <c r="R6543" i="3"/>
  <c r="S6543" i="3" s="1"/>
  <c r="R6544" i="3"/>
  <c r="S6544" i="3" s="1"/>
  <c r="R6545" i="3"/>
  <c r="S6545" i="3" s="1"/>
  <c r="R6546" i="3"/>
  <c r="S6546" i="3" s="1"/>
  <c r="R6547" i="3"/>
  <c r="S6547" i="3" s="1"/>
  <c r="R6548" i="3"/>
  <c r="S6548" i="3" s="1"/>
  <c r="R6549" i="3"/>
  <c r="S6549" i="3" s="1"/>
  <c r="R6550" i="3"/>
  <c r="S6550" i="3" s="1"/>
  <c r="R6551" i="3"/>
  <c r="S6551" i="3" s="1"/>
  <c r="R6552" i="3"/>
  <c r="S6552" i="3" s="1"/>
  <c r="R6553" i="3"/>
  <c r="S6553" i="3" s="1"/>
  <c r="R6554" i="3"/>
  <c r="S6554" i="3" s="1"/>
  <c r="R6555" i="3"/>
  <c r="S6555" i="3" s="1"/>
  <c r="R6556" i="3"/>
  <c r="S6556" i="3" s="1"/>
  <c r="R6557" i="3"/>
  <c r="S6557" i="3" s="1"/>
  <c r="R6558" i="3"/>
  <c r="S6558" i="3" s="1"/>
  <c r="R6559" i="3"/>
  <c r="S6559" i="3" s="1"/>
  <c r="R6560" i="3"/>
  <c r="S6560" i="3" s="1"/>
  <c r="R6561" i="3"/>
  <c r="S6561" i="3" s="1"/>
  <c r="R6562" i="3"/>
  <c r="S6562" i="3" s="1"/>
  <c r="R6563" i="3"/>
  <c r="S6563" i="3" s="1"/>
  <c r="R6564" i="3"/>
  <c r="S6564" i="3" s="1"/>
  <c r="R6565" i="3"/>
  <c r="S6565" i="3" s="1"/>
  <c r="R6566" i="3"/>
  <c r="S6566" i="3" s="1"/>
  <c r="R6567" i="3"/>
  <c r="S6567" i="3" s="1"/>
  <c r="R6568" i="3"/>
  <c r="S6568" i="3" s="1"/>
  <c r="R6569" i="3"/>
  <c r="S6569" i="3" s="1"/>
  <c r="R6570" i="3"/>
  <c r="S6570" i="3" s="1"/>
  <c r="R6571" i="3"/>
  <c r="S6571" i="3" s="1"/>
  <c r="R6572" i="3"/>
  <c r="S6572" i="3" s="1"/>
  <c r="R6573" i="3"/>
  <c r="S6573" i="3" s="1"/>
  <c r="R6574" i="3"/>
  <c r="S6574" i="3" s="1"/>
  <c r="R6575" i="3"/>
  <c r="S6575" i="3" s="1"/>
  <c r="R6576" i="3"/>
  <c r="S6576" i="3" s="1"/>
  <c r="R6577" i="3"/>
  <c r="S6577" i="3" s="1"/>
  <c r="R6578" i="3"/>
  <c r="S6578" i="3" s="1"/>
  <c r="R6579" i="3"/>
  <c r="S6579" i="3" s="1"/>
  <c r="R6580" i="3"/>
  <c r="S6580" i="3" s="1"/>
  <c r="R6581" i="3"/>
  <c r="S6581" i="3" s="1"/>
  <c r="R6582" i="3"/>
  <c r="S6582" i="3" s="1"/>
  <c r="R6583" i="3"/>
  <c r="S6583" i="3" s="1"/>
  <c r="R6584" i="3"/>
  <c r="S6584" i="3" s="1"/>
  <c r="R6585" i="3"/>
  <c r="S6585" i="3" s="1"/>
  <c r="R6586" i="3"/>
  <c r="S6586" i="3" s="1"/>
  <c r="R6587" i="3"/>
  <c r="S6587" i="3" s="1"/>
  <c r="R6588" i="3"/>
  <c r="S6588" i="3" s="1"/>
  <c r="R6589" i="3"/>
  <c r="S6589" i="3" s="1"/>
  <c r="R6590" i="3"/>
  <c r="S6590" i="3" s="1"/>
  <c r="R6591" i="3"/>
  <c r="S6591" i="3" s="1"/>
  <c r="R6592" i="3"/>
  <c r="S6592" i="3" s="1"/>
  <c r="R6593" i="3"/>
  <c r="S6593" i="3" s="1"/>
  <c r="R6594" i="3"/>
  <c r="S6594" i="3" s="1"/>
  <c r="R6595" i="3"/>
  <c r="S6595" i="3" s="1"/>
  <c r="R6596" i="3"/>
  <c r="S6596" i="3" s="1"/>
  <c r="R6597" i="3"/>
  <c r="S6597" i="3" s="1"/>
  <c r="R6598" i="3"/>
  <c r="S6598" i="3" s="1"/>
  <c r="R6599" i="3"/>
  <c r="S6599" i="3" s="1"/>
  <c r="R6600" i="3"/>
  <c r="S6600" i="3" s="1"/>
  <c r="R6601" i="3"/>
  <c r="S6601" i="3" s="1"/>
  <c r="R6602" i="3"/>
  <c r="S6602" i="3" s="1"/>
  <c r="R6603" i="3"/>
  <c r="S6603" i="3" s="1"/>
  <c r="R6604" i="3"/>
  <c r="S6604" i="3" s="1"/>
  <c r="R6605" i="3"/>
  <c r="S6605" i="3" s="1"/>
  <c r="R6606" i="3"/>
  <c r="S6606" i="3" s="1"/>
  <c r="R6607" i="3"/>
  <c r="S6607" i="3" s="1"/>
  <c r="R6608" i="3"/>
  <c r="S6608" i="3" s="1"/>
  <c r="R6609" i="3"/>
  <c r="S6609" i="3" s="1"/>
  <c r="R6610" i="3"/>
  <c r="S6610" i="3" s="1"/>
  <c r="R6611" i="3"/>
  <c r="S6611" i="3" s="1"/>
  <c r="R6612" i="3"/>
  <c r="S6612" i="3" s="1"/>
  <c r="R6613" i="3"/>
  <c r="S6613" i="3" s="1"/>
  <c r="R6614" i="3"/>
  <c r="S6614" i="3" s="1"/>
  <c r="R6615" i="3"/>
  <c r="S6615" i="3" s="1"/>
  <c r="R6616" i="3"/>
  <c r="S6616" i="3" s="1"/>
  <c r="R6617" i="3"/>
  <c r="S6617" i="3" s="1"/>
  <c r="R6618" i="3"/>
  <c r="S6618" i="3" s="1"/>
  <c r="R6619" i="3"/>
  <c r="S6619" i="3" s="1"/>
  <c r="R6620" i="3"/>
  <c r="S6620" i="3" s="1"/>
  <c r="R6621" i="3"/>
  <c r="S6621" i="3" s="1"/>
  <c r="R6622" i="3"/>
  <c r="S6622" i="3" s="1"/>
  <c r="R6623" i="3"/>
  <c r="S6623" i="3" s="1"/>
  <c r="R6624" i="3"/>
  <c r="S6624" i="3" s="1"/>
  <c r="R6625" i="3"/>
  <c r="S6625" i="3" s="1"/>
  <c r="R6626" i="3"/>
  <c r="S6626" i="3" s="1"/>
  <c r="R6627" i="3"/>
  <c r="S6627" i="3" s="1"/>
  <c r="R6628" i="3"/>
  <c r="S6628" i="3" s="1"/>
  <c r="R6629" i="3"/>
  <c r="S6629" i="3" s="1"/>
  <c r="R6630" i="3"/>
  <c r="S6630" i="3" s="1"/>
  <c r="R6631" i="3"/>
  <c r="S6631" i="3" s="1"/>
  <c r="R6632" i="3"/>
  <c r="S6632" i="3" s="1"/>
  <c r="R6633" i="3"/>
  <c r="S6633" i="3" s="1"/>
  <c r="R6634" i="3"/>
  <c r="S6634" i="3" s="1"/>
  <c r="R6635" i="3"/>
  <c r="S6635" i="3" s="1"/>
  <c r="R6636" i="3"/>
  <c r="S6636" i="3" s="1"/>
  <c r="R6637" i="3"/>
  <c r="S6637" i="3" s="1"/>
  <c r="R6638" i="3"/>
  <c r="S6638" i="3" s="1"/>
  <c r="R6639" i="3"/>
  <c r="S6639" i="3" s="1"/>
  <c r="R6640" i="3"/>
  <c r="S6640" i="3" s="1"/>
  <c r="R6641" i="3"/>
  <c r="S6641" i="3" s="1"/>
  <c r="R6642" i="3"/>
  <c r="S6642" i="3" s="1"/>
  <c r="R6643" i="3"/>
  <c r="S6643" i="3" s="1"/>
  <c r="R6644" i="3"/>
  <c r="S6644" i="3" s="1"/>
  <c r="R6645" i="3"/>
  <c r="S6645" i="3" s="1"/>
  <c r="R6646" i="3"/>
  <c r="S6646" i="3" s="1"/>
  <c r="R6647" i="3"/>
  <c r="S6647" i="3" s="1"/>
  <c r="R6648" i="3"/>
  <c r="S6648" i="3" s="1"/>
  <c r="R6649" i="3"/>
  <c r="S6649" i="3" s="1"/>
  <c r="R6650" i="3"/>
  <c r="S6650" i="3" s="1"/>
  <c r="R6651" i="3"/>
  <c r="S6651" i="3" s="1"/>
  <c r="R6652" i="3"/>
  <c r="S6652" i="3" s="1"/>
  <c r="R6653" i="3"/>
  <c r="S6653" i="3" s="1"/>
  <c r="R6654" i="3"/>
  <c r="S6654" i="3" s="1"/>
  <c r="R6655" i="3"/>
  <c r="S6655" i="3" s="1"/>
  <c r="R6656" i="3"/>
  <c r="S6656" i="3" s="1"/>
  <c r="R6657" i="3"/>
  <c r="S6657" i="3" s="1"/>
  <c r="R6658" i="3"/>
  <c r="S6658" i="3" s="1"/>
  <c r="R6659" i="3"/>
  <c r="S6659" i="3" s="1"/>
  <c r="R6660" i="3"/>
  <c r="S6660" i="3" s="1"/>
  <c r="R6661" i="3"/>
  <c r="S6661" i="3" s="1"/>
  <c r="R6662" i="3"/>
  <c r="S6662" i="3" s="1"/>
  <c r="R6663" i="3"/>
  <c r="S6663" i="3" s="1"/>
  <c r="R6664" i="3"/>
  <c r="S6664" i="3" s="1"/>
  <c r="R6665" i="3"/>
  <c r="S6665" i="3" s="1"/>
  <c r="R6666" i="3"/>
  <c r="S6666" i="3" s="1"/>
  <c r="R6667" i="3"/>
  <c r="S6667" i="3" s="1"/>
  <c r="R6668" i="3"/>
  <c r="S6668" i="3" s="1"/>
  <c r="R6669" i="3"/>
  <c r="S6669" i="3" s="1"/>
  <c r="R6670" i="3"/>
  <c r="S6670" i="3" s="1"/>
  <c r="R6671" i="3"/>
  <c r="S6671" i="3" s="1"/>
  <c r="R6672" i="3"/>
  <c r="S6672" i="3" s="1"/>
  <c r="R6673" i="3"/>
  <c r="S6673" i="3" s="1"/>
  <c r="R6674" i="3"/>
  <c r="S6674" i="3" s="1"/>
  <c r="R6675" i="3"/>
  <c r="S6675" i="3" s="1"/>
  <c r="R6676" i="3"/>
  <c r="S6676" i="3" s="1"/>
  <c r="R6677" i="3"/>
  <c r="S6677" i="3" s="1"/>
  <c r="R6678" i="3"/>
  <c r="S6678" i="3" s="1"/>
  <c r="R6679" i="3"/>
  <c r="S6679" i="3" s="1"/>
  <c r="R6680" i="3"/>
  <c r="S6680" i="3" s="1"/>
  <c r="R6681" i="3"/>
  <c r="S6681" i="3" s="1"/>
  <c r="R6682" i="3"/>
  <c r="S6682" i="3" s="1"/>
  <c r="R6683" i="3"/>
  <c r="S6683" i="3" s="1"/>
  <c r="R6684" i="3"/>
  <c r="S6684" i="3" s="1"/>
  <c r="R6685" i="3"/>
  <c r="S6685" i="3" s="1"/>
  <c r="R6686" i="3"/>
  <c r="S6686" i="3" s="1"/>
  <c r="R6687" i="3"/>
  <c r="S6687" i="3" s="1"/>
  <c r="R6688" i="3"/>
  <c r="S6688" i="3" s="1"/>
  <c r="R6689" i="3"/>
  <c r="S6689" i="3" s="1"/>
  <c r="R6690" i="3"/>
  <c r="S6690" i="3" s="1"/>
  <c r="R6691" i="3"/>
  <c r="S6691" i="3" s="1"/>
  <c r="R6692" i="3"/>
  <c r="S6692" i="3" s="1"/>
  <c r="R6693" i="3"/>
  <c r="S6693" i="3" s="1"/>
  <c r="R6694" i="3"/>
  <c r="S6694" i="3" s="1"/>
  <c r="R6695" i="3"/>
  <c r="S6695" i="3" s="1"/>
  <c r="R6696" i="3"/>
  <c r="S6696" i="3" s="1"/>
  <c r="R6697" i="3"/>
  <c r="S6697" i="3" s="1"/>
  <c r="R6698" i="3"/>
  <c r="S6698" i="3" s="1"/>
  <c r="R6699" i="3"/>
  <c r="S6699" i="3" s="1"/>
  <c r="R6700" i="3"/>
  <c r="S6700" i="3" s="1"/>
  <c r="R6701" i="3"/>
  <c r="S6701" i="3" s="1"/>
  <c r="R6702" i="3"/>
  <c r="S6702" i="3" s="1"/>
  <c r="R6703" i="3"/>
  <c r="S6703" i="3" s="1"/>
  <c r="R6704" i="3"/>
  <c r="S6704" i="3" s="1"/>
  <c r="R6705" i="3"/>
  <c r="S6705" i="3" s="1"/>
  <c r="R6706" i="3"/>
  <c r="S6706" i="3" s="1"/>
  <c r="R6707" i="3"/>
  <c r="S6707" i="3" s="1"/>
  <c r="R6708" i="3"/>
  <c r="S6708" i="3" s="1"/>
  <c r="R6709" i="3"/>
  <c r="S6709" i="3" s="1"/>
  <c r="R6710" i="3"/>
  <c r="S6710" i="3" s="1"/>
  <c r="R6711" i="3"/>
  <c r="S6711" i="3" s="1"/>
  <c r="R6712" i="3"/>
  <c r="S6712" i="3" s="1"/>
  <c r="R6713" i="3"/>
  <c r="S6713" i="3" s="1"/>
  <c r="R6714" i="3"/>
  <c r="S6714" i="3" s="1"/>
  <c r="R6715" i="3"/>
  <c r="S6715" i="3" s="1"/>
  <c r="R6716" i="3"/>
  <c r="S6716" i="3" s="1"/>
  <c r="R6717" i="3"/>
  <c r="S6717" i="3" s="1"/>
  <c r="R6718" i="3"/>
  <c r="S6718" i="3" s="1"/>
  <c r="R6719" i="3"/>
  <c r="S6719" i="3" s="1"/>
  <c r="R6720" i="3"/>
  <c r="S6720" i="3" s="1"/>
  <c r="R6721" i="3"/>
  <c r="S6721" i="3" s="1"/>
  <c r="R6722" i="3"/>
  <c r="S6722" i="3" s="1"/>
  <c r="R6723" i="3"/>
  <c r="S6723" i="3" s="1"/>
  <c r="R6724" i="3"/>
  <c r="S6724" i="3" s="1"/>
  <c r="R6725" i="3"/>
  <c r="S6725" i="3" s="1"/>
  <c r="R6726" i="3"/>
  <c r="S6726" i="3" s="1"/>
  <c r="R6727" i="3"/>
  <c r="S6727" i="3" s="1"/>
  <c r="R6728" i="3"/>
  <c r="S6728" i="3" s="1"/>
  <c r="R6729" i="3"/>
  <c r="S6729" i="3" s="1"/>
  <c r="R6730" i="3"/>
  <c r="S6730" i="3" s="1"/>
  <c r="R6731" i="3"/>
  <c r="S6731" i="3" s="1"/>
  <c r="R6732" i="3"/>
  <c r="S6732" i="3" s="1"/>
  <c r="R6733" i="3"/>
  <c r="S6733" i="3" s="1"/>
  <c r="R6734" i="3"/>
  <c r="S6734" i="3" s="1"/>
  <c r="R6735" i="3"/>
  <c r="S6735" i="3" s="1"/>
  <c r="R6736" i="3"/>
  <c r="S6736" i="3" s="1"/>
  <c r="R6737" i="3"/>
  <c r="S6737" i="3" s="1"/>
  <c r="R6738" i="3"/>
  <c r="S6738" i="3" s="1"/>
  <c r="R6740" i="3"/>
  <c r="S6740" i="3" s="1"/>
  <c r="R6741" i="3"/>
  <c r="S6741" i="3" s="1"/>
  <c r="R6742" i="3"/>
  <c r="S6742" i="3" s="1"/>
  <c r="R6743" i="3"/>
  <c r="S6743" i="3" s="1"/>
  <c r="R6744" i="3"/>
  <c r="S6744" i="3" s="1"/>
  <c r="R6745" i="3"/>
  <c r="S6745" i="3" s="1"/>
  <c r="R6746" i="3"/>
  <c r="S6746" i="3" s="1"/>
  <c r="R6747" i="3"/>
  <c r="S6747" i="3" s="1"/>
  <c r="R6748" i="3"/>
  <c r="S6748" i="3" s="1"/>
  <c r="R6749" i="3"/>
  <c r="S6749" i="3" s="1"/>
  <c r="R6750" i="3"/>
  <c r="S6750" i="3" s="1"/>
  <c r="R6751" i="3"/>
  <c r="S6751" i="3" s="1"/>
  <c r="R6752" i="3"/>
  <c r="S6752" i="3" s="1"/>
  <c r="R6753" i="3"/>
  <c r="S6753" i="3" s="1"/>
  <c r="R6754" i="3"/>
  <c r="S6754" i="3" s="1"/>
  <c r="R6755" i="3"/>
  <c r="S6755" i="3" s="1"/>
  <c r="R6756" i="3"/>
  <c r="S6756" i="3" s="1"/>
  <c r="R6757" i="3"/>
  <c r="S6757" i="3" s="1"/>
  <c r="R6758" i="3"/>
  <c r="S6758" i="3" s="1"/>
  <c r="R6759" i="3"/>
  <c r="S6759" i="3" s="1"/>
  <c r="R6760" i="3"/>
  <c r="S6760" i="3" s="1"/>
  <c r="R6761" i="3"/>
  <c r="S6761" i="3" s="1"/>
  <c r="R6762" i="3"/>
  <c r="S6762" i="3" s="1"/>
  <c r="R6763" i="3"/>
  <c r="S6763" i="3" s="1"/>
  <c r="R6764" i="3"/>
  <c r="S6764" i="3" s="1"/>
  <c r="R6765" i="3"/>
  <c r="S6765" i="3" s="1"/>
  <c r="R6766" i="3"/>
  <c r="S6766" i="3" s="1"/>
  <c r="R6767" i="3"/>
  <c r="S6767" i="3" s="1"/>
  <c r="R6768" i="3"/>
  <c r="S6768" i="3" s="1"/>
  <c r="R6769" i="3"/>
  <c r="S6769" i="3" s="1"/>
  <c r="R6770" i="3"/>
  <c r="S6770" i="3" s="1"/>
  <c r="R6771" i="3"/>
  <c r="S6771" i="3" s="1"/>
  <c r="R6772" i="3"/>
  <c r="S6772" i="3" s="1"/>
  <c r="R6773" i="3"/>
  <c r="S6773" i="3" s="1"/>
  <c r="R6774" i="3"/>
  <c r="S6774" i="3" s="1"/>
  <c r="R6775" i="3"/>
  <c r="S6775" i="3" s="1"/>
  <c r="R6776" i="3"/>
  <c r="S6776" i="3" s="1"/>
  <c r="R6777" i="3"/>
  <c r="S6777" i="3" s="1"/>
  <c r="R6778" i="3"/>
  <c r="S6778" i="3" s="1"/>
  <c r="R6779" i="3"/>
  <c r="S6779" i="3" s="1"/>
  <c r="R6780" i="3"/>
  <c r="S6780" i="3" s="1"/>
  <c r="R6781" i="3"/>
  <c r="S6781" i="3" s="1"/>
  <c r="R6782" i="3"/>
  <c r="S6782" i="3" s="1"/>
  <c r="R6783" i="3"/>
  <c r="S6783" i="3" s="1"/>
  <c r="R6784" i="3"/>
  <c r="S6784" i="3" s="1"/>
  <c r="R6785" i="3"/>
  <c r="S6785" i="3" s="1"/>
  <c r="R6786" i="3"/>
  <c r="S6786" i="3" s="1"/>
  <c r="R6787" i="3"/>
  <c r="S6787" i="3" s="1"/>
  <c r="R6788" i="3"/>
  <c r="S6788" i="3" s="1"/>
  <c r="R6789" i="3"/>
  <c r="S6789" i="3" s="1"/>
  <c r="R6790" i="3"/>
  <c r="S6790" i="3" s="1"/>
  <c r="R6791" i="3"/>
  <c r="S6791" i="3" s="1"/>
  <c r="R6792" i="3"/>
  <c r="S6792" i="3" s="1"/>
  <c r="R6793" i="3"/>
  <c r="S6793" i="3" s="1"/>
  <c r="R6794" i="3"/>
  <c r="S6794" i="3" s="1"/>
  <c r="R6795" i="3"/>
  <c r="S6795" i="3" s="1"/>
  <c r="R6796" i="3"/>
  <c r="S6796" i="3" s="1"/>
  <c r="R6797" i="3"/>
  <c r="S6797" i="3" s="1"/>
  <c r="R6798" i="3"/>
  <c r="S6798" i="3" s="1"/>
  <c r="R6799" i="3"/>
  <c r="S6799" i="3" s="1"/>
  <c r="R6800" i="3"/>
  <c r="S6800" i="3" s="1"/>
  <c r="R6801" i="3"/>
  <c r="S6801" i="3" s="1"/>
  <c r="R6802" i="3"/>
  <c r="S6802" i="3" s="1"/>
  <c r="R6803" i="3"/>
  <c r="S6803" i="3" s="1"/>
  <c r="R6804" i="3"/>
  <c r="S6804" i="3" s="1"/>
  <c r="R6805" i="3"/>
  <c r="S6805" i="3" s="1"/>
  <c r="R6806" i="3"/>
  <c r="S6806" i="3" s="1"/>
  <c r="R6807" i="3"/>
  <c r="S6807" i="3" s="1"/>
  <c r="R6808" i="3"/>
  <c r="S6808" i="3" s="1"/>
  <c r="R6809" i="3"/>
  <c r="S6809" i="3" s="1"/>
  <c r="R6810" i="3"/>
  <c r="S6810" i="3" s="1"/>
  <c r="R6811" i="3"/>
  <c r="S6811" i="3" s="1"/>
  <c r="R6812" i="3"/>
  <c r="S6812" i="3" s="1"/>
  <c r="R6813" i="3"/>
  <c r="S6813" i="3" s="1"/>
  <c r="R6814" i="3"/>
  <c r="S6814" i="3" s="1"/>
  <c r="R6815" i="3"/>
  <c r="S6815" i="3" s="1"/>
  <c r="R6816" i="3"/>
  <c r="S6816" i="3" s="1"/>
  <c r="R6817" i="3"/>
  <c r="S6817" i="3" s="1"/>
  <c r="R6818" i="3"/>
  <c r="S6818" i="3" s="1"/>
  <c r="R6819" i="3"/>
  <c r="S6819" i="3" s="1"/>
  <c r="R6820" i="3"/>
  <c r="S6820" i="3" s="1"/>
  <c r="R6821" i="3"/>
  <c r="S6821" i="3" s="1"/>
  <c r="R6822" i="3"/>
  <c r="S6822" i="3" s="1"/>
  <c r="R6823" i="3"/>
  <c r="S6823" i="3" s="1"/>
  <c r="R6824" i="3"/>
  <c r="S6824" i="3" s="1"/>
  <c r="R6825" i="3"/>
  <c r="S6825" i="3" s="1"/>
  <c r="R6826" i="3"/>
  <c r="S6826" i="3" s="1"/>
  <c r="R6827" i="3"/>
  <c r="S6827" i="3" s="1"/>
  <c r="R6828" i="3"/>
  <c r="S6828" i="3" s="1"/>
  <c r="R6829" i="3"/>
  <c r="S6829" i="3" s="1"/>
  <c r="R6830" i="3"/>
  <c r="S6830" i="3" s="1"/>
  <c r="R6831" i="3"/>
  <c r="S6831" i="3" s="1"/>
  <c r="R6832" i="3"/>
  <c r="S6832" i="3" s="1"/>
  <c r="R6833" i="3"/>
  <c r="S6833" i="3" s="1"/>
  <c r="R6834" i="3"/>
  <c r="S6834" i="3" s="1"/>
  <c r="R6835" i="3"/>
  <c r="S6835" i="3" s="1"/>
  <c r="R6836" i="3"/>
  <c r="S6836" i="3" s="1"/>
  <c r="R6837" i="3"/>
  <c r="S6837" i="3" s="1"/>
  <c r="R6838" i="3"/>
  <c r="S6838" i="3" s="1"/>
  <c r="R6839" i="3"/>
  <c r="S6839" i="3" s="1"/>
  <c r="R6840" i="3"/>
  <c r="S6840" i="3" s="1"/>
  <c r="R6841" i="3"/>
  <c r="S6841" i="3" s="1"/>
  <c r="R6842" i="3"/>
  <c r="S6842" i="3" s="1"/>
  <c r="R6843" i="3"/>
  <c r="S6843" i="3" s="1"/>
  <c r="R6844" i="3"/>
  <c r="S6844" i="3" s="1"/>
  <c r="R6845" i="3"/>
  <c r="S6845" i="3" s="1"/>
  <c r="R6846" i="3"/>
  <c r="S6846" i="3" s="1"/>
  <c r="R6847" i="3"/>
  <c r="S6847" i="3" s="1"/>
  <c r="R6848" i="3"/>
  <c r="S6848" i="3" s="1"/>
  <c r="R6849" i="3"/>
  <c r="S6849" i="3" s="1"/>
  <c r="R6850" i="3"/>
  <c r="S6850" i="3" s="1"/>
  <c r="R6851" i="3"/>
  <c r="S6851" i="3" s="1"/>
  <c r="R6852" i="3"/>
  <c r="S6852" i="3" s="1"/>
  <c r="R6853" i="3"/>
  <c r="S6853" i="3" s="1"/>
  <c r="R6854" i="3"/>
  <c r="S6854" i="3" s="1"/>
  <c r="R6855" i="3"/>
  <c r="S6855" i="3" s="1"/>
  <c r="R6856" i="3"/>
  <c r="S6856" i="3" s="1"/>
  <c r="R6857" i="3"/>
  <c r="S6857" i="3" s="1"/>
  <c r="R6858" i="3"/>
  <c r="S6858" i="3" s="1"/>
  <c r="R6859" i="3"/>
  <c r="S6859" i="3" s="1"/>
  <c r="R6860" i="3"/>
  <c r="S6860" i="3" s="1"/>
  <c r="R6861" i="3"/>
  <c r="S6861" i="3" s="1"/>
  <c r="R6862" i="3"/>
  <c r="S6862" i="3" s="1"/>
  <c r="R6863" i="3"/>
  <c r="S6863" i="3" s="1"/>
  <c r="R6864" i="3"/>
  <c r="S6864" i="3" s="1"/>
  <c r="R6865" i="3"/>
  <c r="S6865" i="3" s="1"/>
  <c r="R6866" i="3"/>
  <c r="S6866" i="3" s="1"/>
  <c r="R6867" i="3"/>
  <c r="S6867" i="3" s="1"/>
  <c r="R6868" i="3"/>
  <c r="S6868" i="3" s="1"/>
  <c r="R6869" i="3"/>
  <c r="S6869" i="3" s="1"/>
  <c r="R6870" i="3"/>
  <c r="S6870" i="3" s="1"/>
  <c r="R6871" i="3"/>
  <c r="S6871" i="3" s="1"/>
  <c r="R6872" i="3"/>
  <c r="S6872" i="3" s="1"/>
  <c r="R6873" i="3"/>
  <c r="S6873" i="3" s="1"/>
  <c r="R6874" i="3"/>
  <c r="S6874" i="3" s="1"/>
  <c r="R6875" i="3"/>
  <c r="S6875" i="3" s="1"/>
  <c r="R6876" i="3"/>
  <c r="S6876" i="3" s="1"/>
  <c r="R6877" i="3"/>
  <c r="S6877" i="3" s="1"/>
  <c r="R6878" i="3"/>
  <c r="S6878" i="3" s="1"/>
  <c r="R6879" i="3"/>
  <c r="S6879" i="3" s="1"/>
  <c r="R6880" i="3"/>
  <c r="S6880" i="3" s="1"/>
  <c r="R6881" i="3"/>
  <c r="S6881" i="3" s="1"/>
  <c r="R6882" i="3"/>
  <c r="S6882" i="3" s="1"/>
  <c r="R6883" i="3"/>
  <c r="S6883" i="3" s="1"/>
  <c r="R6884" i="3"/>
  <c r="S6884" i="3" s="1"/>
  <c r="R6885" i="3"/>
  <c r="S6885" i="3" s="1"/>
  <c r="R6886" i="3"/>
  <c r="S6886" i="3" s="1"/>
  <c r="R6887" i="3"/>
  <c r="S6887" i="3" s="1"/>
  <c r="R6888" i="3"/>
  <c r="S6888" i="3" s="1"/>
  <c r="R6889" i="3"/>
  <c r="S6889" i="3" s="1"/>
  <c r="R6890" i="3"/>
  <c r="S6890" i="3" s="1"/>
  <c r="R6891" i="3"/>
  <c r="S6891" i="3" s="1"/>
  <c r="R6892" i="3"/>
  <c r="S6892" i="3" s="1"/>
  <c r="R6893" i="3"/>
  <c r="S6893" i="3" s="1"/>
  <c r="R6894" i="3"/>
  <c r="S6894" i="3" s="1"/>
  <c r="R6895" i="3"/>
  <c r="S6895" i="3" s="1"/>
  <c r="R6896" i="3"/>
  <c r="S6896" i="3" s="1"/>
  <c r="R6897" i="3"/>
  <c r="S6897" i="3" s="1"/>
  <c r="R6898" i="3"/>
  <c r="S6898" i="3" s="1"/>
  <c r="R6899" i="3"/>
  <c r="S6899" i="3" s="1"/>
  <c r="R6900" i="3"/>
  <c r="S6900" i="3" s="1"/>
  <c r="R6901" i="3"/>
  <c r="S6901" i="3" s="1"/>
  <c r="R6902" i="3"/>
  <c r="S6902" i="3" s="1"/>
  <c r="R6903" i="3"/>
  <c r="S6903" i="3" s="1"/>
  <c r="R6904" i="3"/>
  <c r="S6904" i="3" s="1"/>
  <c r="R6905" i="3"/>
  <c r="S6905" i="3" s="1"/>
  <c r="R6906" i="3"/>
  <c r="S6906" i="3" s="1"/>
  <c r="R6907" i="3"/>
  <c r="S6907" i="3" s="1"/>
  <c r="R6908" i="3"/>
  <c r="S6908" i="3" s="1"/>
  <c r="R6909" i="3"/>
  <c r="S6909" i="3" s="1"/>
  <c r="R6910" i="3"/>
  <c r="S6910" i="3" s="1"/>
  <c r="R6911" i="3"/>
  <c r="S6911" i="3" s="1"/>
  <c r="R6912" i="3"/>
  <c r="S6912" i="3" s="1"/>
  <c r="R6913" i="3"/>
  <c r="S6913" i="3" s="1"/>
  <c r="R6914" i="3"/>
  <c r="S6914" i="3" s="1"/>
  <c r="R6915" i="3"/>
  <c r="S6915" i="3" s="1"/>
  <c r="R6916" i="3"/>
  <c r="S6916" i="3" s="1"/>
  <c r="R6917" i="3"/>
  <c r="S6917" i="3" s="1"/>
  <c r="R6918" i="3"/>
  <c r="S6918" i="3" s="1"/>
  <c r="R6919" i="3"/>
  <c r="S6919" i="3" s="1"/>
  <c r="R6920" i="3"/>
  <c r="S6920" i="3" s="1"/>
  <c r="R6921" i="3"/>
  <c r="S6921" i="3" s="1"/>
  <c r="R6922" i="3"/>
  <c r="S6922" i="3" s="1"/>
  <c r="R6923" i="3"/>
  <c r="S6923" i="3" s="1"/>
  <c r="R6924" i="3"/>
  <c r="S6924" i="3" s="1"/>
  <c r="R6925" i="3"/>
  <c r="S6925" i="3" s="1"/>
  <c r="R6926" i="3"/>
  <c r="S6926" i="3" s="1"/>
  <c r="R6927" i="3"/>
  <c r="S6927" i="3" s="1"/>
  <c r="R6928" i="3"/>
  <c r="S6928" i="3" s="1"/>
  <c r="R6929" i="3"/>
  <c r="S6929" i="3" s="1"/>
  <c r="R6930" i="3"/>
  <c r="S6930" i="3" s="1"/>
  <c r="R6931" i="3"/>
  <c r="S6931" i="3" s="1"/>
  <c r="R6932" i="3"/>
  <c r="S6932" i="3" s="1"/>
  <c r="R6933" i="3"/>
  <c r="S6933" i="3" s="1"/>
  <c r="R6934" i="3"/>
  <c r="S6934" i="3" s="1"/>
  <c r="R6935" i="3"/>
  <c r="S6935" i="3" s="1"/>
  <c r="R6936" i="3"/>
  <c r="S6936" i="3" s="1"/>
  <c r="R6937" i="3"/>
  <c r="S6937" i="3" s="1"/>
  <c r="R6938" i="3"/>
  <c r="S6938" i="3" s="1"/>
  <c r="R6939" i="3"/>
  <c r="S6939" i="3" s="1"/>
  <c r="R6940" i="3"/>
  <c r="S6940" i="3" s="1"/>
  <c r="R6941" i="3"/>
  <c r="S6941" i="3" s="1"/>
  <c r="R6942" i="3"/>
  <c r="S6942" i="3" s="1"/>
  <c r="R6943" i="3"/>
  <c r="S6943" i="3" s="1"/>
  <c r="R6944" i="3"/>
  <c r="S6944" i="3" s="1"/>
  <c r="R6945" i="3"/>
  <c r="S6945" i="3" s="1"/>
  <c r="R6946" i="3"/>
  <c r="S6946" i="3" s="1"/>
  <c r="R6947" i="3"/>
  <c r="S6947" i="3" s="1"/>
  <c r="R6948" i="3"/>
  <c r="S6948" i="3" s="1"/>
  <c r="R6949" i="3"/>
  <c r="S6949" i="3" s="1"/>
  <c r="R6950" i="3"/>
  <c r="S6950" i="3" s="1"/>
  <c r="R6951" i="3"/>
  <c r="S6951" i="3" s="1"/>
  <c r="R6952" i="3"/>
  <c r="S6952" i="3" s="1"/>
  <c r="R6953" i="3"/>
  <c r="S6953" i="3" s="1"/>
  <c r="R6954" i="3"/>
  <c r="S6954" i="3" s="1"/>
  <c r="R6955" i="3"/>
  <c r="S6955" i="3" s="1"/>
  <c r="R6956" i="3"/>
  <c r="S6956" i="3" s="1"/>
  <c r="R6957" i="3"/>
  <c r="S6957" i="3" s="1"/>
  <c r="R6958" i="3"/>
  <c r="S6958" i="3" s="1"/>
  <c r="R6959" i="3"/>
  <c r="S6959" i="3" s="1"/>
  <c r="R6960" i="3"/>
  <c r="S6960" i="3" s="1"/>
  <c r="R6961" i="3"/>
  <c r="S6961" i="3" s="1"/>
  <c r="R6962" i="3"/>
  <c r="S6962" i="3" s="1"/>
  <c r="R6963" i="3"/>
  <c r="S6963" i="3" s="1"/>
  <c r="R6964" i="3"/>
  <c r="S6964" i="3" s="1"/>
  <c r="R6965" i="3"/>
  <c r="S6965" i="3" s="1"/>
  <c r="R6966" i="3"/>
  <c r="S6966" i="3" s="1"/>
  <c r="R6967" i="3"/>
  <c r="S6967" i="3" s="1"/>
  <c r="R6968" i="3"/>
  <c r="S6968" i="3" s="1"/>
  <c r="R6969" i="3"/>
  <c r="S6969" i="3" s="1"/>
  <c r="R6970" i="3"/>
  <c r="S6970" i="3" s="1"/>
  <c r="R6971" i="3"/>
  <c r="S6971" i="3" s="1"/>
  <c r="R6972" i="3"/>
  <c r="S6972" i="3" s="1"/>
  <c r="R6973" i="3"/>
  <c r="S6973" i="3" s="1"/>
  <c r="R6974" i="3"/>
  <c r="S6974" i="3" s="1"/>
  <c r="R6975" i="3"/>
  <c r="S6975" i="3" s="1"/>
  <c r="R6976" i="3"/>
  <c r="S6976" i="3" s="1"/>
  <c r="R6977" i="3"/>
  <c r="S6977" i="3" s="1"/>
  <c r="R6978" i="3"/>
  <c r="S6978" i="3" s="1"/>
  <c r="R6979" i="3"/>
  <c r="S6979" i="3" s="1"/>
  <c r="R6980" i="3"/>
  <c r="S6980" i="3" s="1"/>
  <c r="R6981" i="3"/>
  <c r="S6981" i="3" s="1"/>
  <c r="R6982" i="3"/>
  <c r="S6982" i="3" s="1"/>
  <c r="R6983" i="3"/>
  <c r="S6983" i="3" s="1"/>
  <c r="R6984" i="3"/>
  <c r="S6984" i="3" s="1"/>
  <c r="R6985" i="3"/>
  <c r="S6985" i="3" s="1"/>
  <c r="R6986" i="3"/>
  <c r="S6986" i="3" s="1"/>
  <c r="R6987" i="3"/>
  <c r="S6987" i="3" s="1"/>
  <c r="R6988" i="3"/>
  <c r="S6988" i="3" s="1"/>
  <c r="R6989" i="3"/>
  <c r="S6989" i="3" s="1"/>
  <c r="R6990" i="3"/>
  <c r="S6990" i="3" s="1"/>
  <c r="R6991" i="3"/>
  <c r="S6991" i="3" s="1"/>
  <c r="R6992" i="3"/>
  <c r="S6992" i="3" s="1"/>
  <c r="R6993" i="3"/>
  <c r="S6993" i="3" s="1"/>
  <c r="R6994" i="3"/>
  <c r="S6994" i="3" s="1"/>
  <c r="R6995" i="3"/>
  <c r="S6995" i="3" s="1"/>
  <c r="R6996" i="3"/>
  <c r="S6996" i="3" s="1"/>
  <c r="R6997" i="3"/>
  <c r="S6997" i="3" s="1"/>
  <c r="R6998" i="3"/>
  <c r="S6998" i="3" s="1"/>
  <c r="R6999" i="3"/>
  <c r="S6999" i="3" s="1"/>
  <c r="R7000" i="3"/>
  <c r="S7000" i="3" s="1"/>
  <c r="R7001" i="3"/>
  <c r="S7001" i="3" s="1"/>
  <c r="R7002" i="3"/>
  <c r="S7002" i="3" s="1"/>
  <c r="R7003" i="3"/>
  <c r="S7003" i="3" s="1"/>
  <c r="R7004" i="3"/>
  <c r="S7004" i="3" s="1"/>
  <c r="R7005" i="3"/>
  <c r="S7005" i="3" s="1"/>
  <c r="R7006" i="3"/>
  <c r="S7006" i="3" s="1"/>
  <c r="R7007" i="3"/>
  <c r="S7007" i="3" s="1"/>
  <c r="R7008" i="3"/>
  <c r="S7008" i="3" s="1"/>
  <c r="R7009" i="3"/>
  <c r="S7009" i="3" s="1"/>
  <c r="R7010" i="3"/>
  <c r="S7010" i="3" s="1"/>
  <c r="R7011" i="3"/>
  <c r="S7011" i="3" s="1"/>
  <c r="R7012" i="3"/>
  <c r="S7012" i="3" s="1"/>
  <c r="R7013" i="3"/>
  <c r="S7013" i="3" s="1"/>
  <c r="R7014" i="3"/>
  <c r="S7014" i="3" s="1"/>
  <c r="R7015" i="3"/>
  <c r="S7015" i="3" s="1"/>
  <c r="R7016" i="3"/>
  <c r="S7016" i="3" s="1"/>
  <c r="R7017" i="3"/>
  <c r="S7017" i="3" s="1"/>
  <c r="R7018" i="3"/>
  <c r="S7018" i="3" s="1"/>
  <c r="R7019" i="3"/>
  <c r="S7019" i="3" s="1"/>
  <c r="R7020" i="3"/>
  <c r="S7020" i="3" s="1"/>
  <c r="R7021" i="3"/>
  <c r="S7021" i="3" s="1"/>
  <c r="R7022" i="3"/>
  <c r="S7022" i="3" s="1"/>
  <c r="R7023" i="3"/>
  <c r="S7023" i="3" s="1"/>
  <c r="R7024" i="3"/>
  <c r="S7024" i="3" s="1"/>
  <c r="R7025" i="3"/>
  <c r="S7025" i="3" s="1"/>
  <c r="R7026" i="3"/>
  <c r="S7026" i="3" s="1"/>
  <c r="R7027" i="3"/>
  <c r="S7027" i="3" s="1"/>
  <c r="R7028" i="3"/>
  <c r="S7028" i="3" s="1"/>
  <c r="R7029" i="3"/>
  <c r="S7029" i="3" s="1"/>
  <c r="R7030" i="3"/>
  <c r="S7030" i="3" s="1"/>
  <c r="R7031" i="3"/>
  <c r="S7031" i="3" s="1"/>
  <c r="R7032" i="3"/>
  <c r="S7032" i="3" s="1"/>
  <c r="R7033" i="3"/>
  <c r="S7033" i="3" s="1"/>
  <c r="R7034" i="3"/>
  <c r="S7034" i="3" s="1"/>
  <c r="R7035" i="3"/>
  <c r="S7035" i="3" s="1"/>
  <c r="R7036" i="3"/>
  <c r="S7036" i="3" s="1"/>
  <c r="R7037" i="3"/>
  <c r="S7037" i="3" s="1"/>
  <c r="R7038" i="3"/>
  <c r="S7038" i="3" s="1"/>
  <c r="R7039" i="3"/>
  <c r="S7039" i="3" s="1"/>
  <c r="R7040" i="3"/>
  <c r="S7040" i="3" s="1"/>
  <c r="R7041" i="3"/>
  <c r="S7041" i="3" s="1"/>
  <c r="R7042" i="3"/>
  <c r="S7042" i="3" s="1"/>
  <c r="R7043" i="3"/>
  <c r="S7043" i="3" s="1"/>
  <c r="R7044" i="3"/>
  <c r="S7044" i="3" s="1"/>
  <c r="R7045" i="3"/>
  <c r="S7045" i="3" s="1"/>
  <c r="R7046" i="3"/>
  <c r="S7046" i="3" s="1"/>
  <c r="R7047" i="3"/>
  <c r="S7047" i="3" s="1"/>
  <c r="R7048" i="3"/>
  <c r="S7048" i="3" s="1"/>
  <c r="R7049" i="3"/>
  <c r="S7049" i="3" s="1"/>
  <c r="R7050" i="3"/>
  <c r="S7050" i="3" s="1"/>
  <c r="R7051" i="3"/>
  <c r="S7051" i="3" s="1"/>
  <c r="R7052" i="3"/>
  <c r="S7052" i="3" s="1"/>
  <c r="R7053" i="3"/>
  <c r="S7053" i="3" s="1"/>
  <c r="R7054" i="3"/>
  <c r="S7054" i="3" s="1"/>
  <c r="R7055" i="3"/>
  <c r="S7055" i="3" s="1"/>
  <c r="R7056" i="3"/>
  <c r="S7056" i="3" s="1"/>
  <c r="R7057" i="3"/>
  <c r="S7057" i="3" s="1"/>
  <c r="R7058" i="3"/>
  <c r="S7058" i="3" s="1"/>
  <c r="R7059" i="3"/>
  <c r="S7059" i="3" s="1"/>
  <c r="R7060" i="3"/>
  <c r="S7060" i="3" s="1"/>
  <c r="R7061" i="3"/>
  <c r="S7061" i="3" s="1"/>
  <c r="R7062" i="3"/>
  <c r="S7062" i="3" s="1"/>
  <c r="R7063" i="3"/>
  <c r="S7063" i="3" s="1"/>
  <c r="R7064" i="3"/>
  <c r="S7064" i="3" s="1"/>
  <c r="R7065" i="3"/>
  <c r="S7065" i="3" s="1"/>
  <c r="R7066" i="3"/>
  <c r="S7066" i="3" s="1"/>
  <c r="R7067" i="3"/>
  <c r="S7067" i="3" s="1"/>
  <c r="R7068" i="3"/>
  <c r="S7068" i="3" s="1"/>
  <c r="R7069" i="3"/>
  <c r="S7069" i="3" s="1"/>
  <c r="R7070" i="3"/>
  <c r="S7070" i="3" s="1"/>
  <c r="R7071" i="3"/>
  <c r="S7071" i="3" s="1"/>
  <c r="R7072" i="3"/>
  <c r="S7072" i="3" s="1"/>
  <c r="R7073" i="3"/>
  <c r="S7073" i="3" s="1"/>
  <c r="R7074" i="3"/>
  <c r="S7074" i="3" s="1"/>
  <c r="R7075" i="3"/>
  <c r="S7075" i="3" s="1"/>
  <c r="R7076" i="3"/>
  <c r="S7076" i="3" s="1"/>
  <c r="R7077" i="3"/>
  <c r="S7077" i="3" s="1"/>
  <c r="R7078" i="3"/>
  <c r="S7078" i="3" s="1"/>
  <c r="R7079" i="3"/>
  <c r="S7079" i="3" s="1"/>
  <c r="R7080" i="3"/>
  <c r="S7080" i="3" s="1"/>
  <c r="R7081" i="3"/>
  <c r="S7081" i="3" s="1"/>
  <c r="R7082" i="3"/>
  <c r="S7082" i="3" s="1"/>
  <c r="R7083" i="3"/>
  <c r="S7083" i="3" s="1"/>
  <c r="R7084" i="3"/>
  <c r="S7084" i="3" s="1"/>
  <c r="R7085" i="3"/>
  <c r="S7085" i="3" s="1"/>
  <c r="R7086" i="3"/>
  <c r="S7086" i="3" s="1"/>
  <c r="R7087" i="3"/>
  <c r="S7087" i="3" s="1"/>
  <c r="R7088" i="3"/>
  <c r="S7088" i="3" s="1"/>
  <c r="R7089" i="3"/>
  <c r="S7089" i="3" s="1"/>
  <c r="R7090" i="3"/>
  <c r="S7090" i="3" s="1"/>
  <c r="R7091" i="3"/>
  <c r="S7091" i="3" s="1"/>
  <c r="R7092" i="3"/>
  <c r="S7092" i="3" s="1"/>
  <c r="R7093" i="3"/>
  <c r="S7093" i="3" s="1"/>
  <c r="R7094" i="3"/>
  <c r="S7094" i="3" s="1"/>
  <c r="R7095" i="3"/>
  <c r="S7095" i="3" s="1"/>
  <c r="R7096" i="3"/>
  <c r="S7096" i="3" s="1"/>
  <c r="R7097" i="3"/>
  <c r="S7097" i="3" s="1"/>
  <c r="R7098" i="3"/>
  <c r="S7098" i="3" s="1"/>
  <c r="R7099" i="3"/>
  <c r="S7099" i="3" s="1"/>
  <c r="R7100" i="3"/>
  <c r="S7100" i="3" s="1"/>
  <c r="R7101" i="3"/>
  <c r="S7101" i="3" s="1"/>
  <c r="R7102" i="3"/>
  <c r="S7102" i="3" s="1"/>
  <c r="R7104" i="3"/>
  <c r="S7104" i="3" s="1"/>
  <c r="R7105" i="3"/>
  <c r="S7105" i="3" s="1"/>
  <c r="R7106" i="3"/>
  <c r="S7106" i="3" s="1"/>
  <c r="R7107" i="3"/>
  <c r="S7107" i="3" s="1"/>
  <c r="R7108" i="3"/>
  <c r="S7108" i="3" s="1"/>
  <c r="R7109" i="3"/>
  <c r="S7109" i="3" s="1"/>
  <c r="R7110" i="3"/>
  <c r="S7110" i="3" s="1"/>
  <c r="R7111" i="3"/>
  <c r="S7111" i="3" s="1"/>
  <c r="R7112" i="3"/>
  <c r="S7112" i="3" s="1"/>
  <c r="R7113" i="3"/>
  <c r="S7113" i="3" s="1"/>
  <c r="R7114" i="3"/>
  <c r="S7114" i="3" s="1"/>
  <c r="R7115" i="3"/>
  <c r="S7115" i="3" s="1"/>
  <c r="R7116" i="3"/>
  <c r="S7116" i="3" s="1"/>
  <c r="R7117" i="3"/>
  <c r="S7117" i="3" s="1"/>
  <c r="R7118" i="3"/>
  <c r="S7118" i="3" s="1"/>
  <c r="R7119" i="3"/>
  <c r="S7119" i="3" s="1"/>
  <c r="R7120" i="3"/>
  <c r="S7120" i="3" s="1"/>
  <c r="R7121" i="3"/>
  <c r="S7121" i="3" s="1"/>
  <c r="R7122" i="3"/>
  <c r="S7122" i="3" s="1"/>
  <c r="R7123" i="3"/>
  <c r="S7123" i="3" s="1"/>
  <c r="R7124" i="3"/>
  <c r="S7124" i="3" s="1"/>
  <c r="R7125" i="3"/>
  <c r="S7125" i="3" s="1"/>
  <c r="R7126" i="3"/>
  <c r="S7126" i="3" s="1"/>
  <c r="R7127" i="3"/>
  <c r="S7127" i="3" s="1"/>
  <c r="R7128" i="3"/>
  <c r="S7128" i="3" s="1"/>
  <c r="R7129" i="3"/>
  <c r="S7129" i="3" s="1"/>
  <c r="R7130" i="3"/>
  <c r="S7130" i="3" s="1"/>
  <c r="R7131" i="3"/>
  <c r="S7131" i="3" s="1"/>
  <c r="R7132" i="3"/>
  <c r="S7132" i="3" s="1"/>
  <c r="R7133" i="3"/>
  <c r="S7133" i="3" s="1"/>
  <c r="R7134" i="3"/>
  <c r="S7134" i="3" s="1"/>
  <c r="R7135" i="3"/>
  <c r="S7135" i="3" s="1"/>
  <c r="R7136" i="3"/>
  <c r="S7136" i="3" s="1"/>
  <c r="R7137" i="3"/>
  <c r="S7137" i="3" s="1"/>
  <c r="R7138" i="3"/>
  <c r="S7138" i="3" s="1"/>
  <c r="R7139" i="3"/>
  <c r="S7139" i="3" s="1"/>
  <c r="R7140" i="3"/>
  <c r="S7140" i="3" s="1"/>
  <c r="R7141" i="3"/>
  <c r="S7141" i="3" s="1"/>
  <c r="R7142" i="3"/>
  <c r="S7142" i="3" s="1"/>
  <c r="R7143" i="3"/>
  <c r="S7143" i="3" s="1"/>
  <c r="R7144" i="3"/>
  <c r="S7144" i="3" s="1"/>
  <c r="R7145" i="3"/>
  <c r="S7145" i="3" s="1"/>
  <c r="R7146" i="3"/>
  <c r="S7146" i="3" s="1"/>
  <c r="R7147" i="3"/>
  <c r="S7147" i="3" s="1"/>
  <c r="R7148" i="3"/>
  <c r="S7148" i="3" s="1"/>
  <c r="R7149" i="3"/>
  <c r="S7149" i="3" s="1"/>
  <c r="R7150" i="3"/>
  <c r="S7150" i="3" s="1"/>
  <c r="R7151" i="3"/>
  <c r="S7151" i="3" s="1"/>
  <c r="R7152" i="3"/>
  <c r="S7152" i="3" s="1"/>
  <c r="R7153" i="3"/>
  <c r="S7153" i="3" s="1"/>
  <c r="R7154" i="3"/>
  <c r="S7154" i="3" s="1"/>
  <c r="R7155" i="3"/>
  <c r="S7155" i="3" s="1"/>
  <c r="R7156" i="3"/>
  <c r="S7156" i="3" s="1"/>
  <c r="R7157" i="3"/>
  <c r="S7157" i="3" s="1"/>
  <c r="R7158" i="3"/>
  <c r="S7158" i="3" s="1"/>
  <c r="R7159" i="3"/>
  <c r="S7159" i="3" s="1"/>
  <c r="R7160" i="3"/>
  <c r="S7160" i="3" s="1"/>
  <c r="R7161" i="3"/>
  <c r="S7161" i="3" s="1"/>
  <c r="R7162" i="3"/>
  <c r="S7162" i="3" s="1"/>
  <c r="R7163" i="3"/>
  <c r="S7163" i="3" s="1"/>
  <c r="R7164" i="3"/>
  <c r="S7164" i="3" s="1"/>
  <c r="R7165" i="3"/>
  <c r="S7165" i="3" s="1"/>
  <c r="R7166" i="3"/>
  <c r="S7166" i="3" s="1"/>
  <c r="R7167" i="3"/>
  <c r="S7167" i="3" s="1"/>
  <c r="R7168" i="3"/>
  <c r="S7168" i="3" s="1"/>
  <c r="R7169" i="3"/>
  <c r="S7169" i="3" s="1"/>
  <c r="R7170" i="3"/>
  <c r="S7170" i="3" s="1"/>
  <c r="R7171" i="3"/>
  <c r="S7171" i="3" s="1"/>
  <c r="R7172" i="3"/>
  <c r="S7172" i="3" s="1"/>
  <c r="R7173" i="3"/>
  <c r="S7173" i="3" s="1"/>
  <c r="R7174" i="3"/>
  <c r="S7174" i="3" s="1"/>
  <c r="R7175" i="3"/>
  <c r="S7175" i="3" s="1"/>
  <c r="R7176" i="3"/>
  <c r="S7176" i="3" s="1"/>
  <c r="R7177" i="3"/>
  <c r="S7177" i="3" s="1"/>
  <c r="R7178" i="3"/>
  <c r="S7178" i="3" s="1"/>
  <c r="R7179" i="3"/>
  <c r="S7179" i="3" s="1"/>
  <c r="R7180" i="3"/>
  <c r="S7180" i="3" s="1"/>
  <c r="R7181" i="3"/>
  <c r="S7181" i="3" s="1"/>
  <c r="R7182" i="3"/>
  <c r="S7182" i="3" s="1"/>
  <c r="R7183" i="3"/>
  <c r="S7183" i="3" s="1"/>
  <c r="R7184" i="3"/>
  <c r="S7184" i="3" s="1"/>
  <c r="R7185" i="3"/>
  <c r="S7185" i="3" s="1"/>
  <c r="R7186" i="3"/>
  <c r="S7186" i="3" s="1"/>
  <c r="R7187" i="3"/>
  <c r="S7187" i="3" s="1"/>
  <c r="R7188" i="3"/>
  <c r="S7188" i="3" s="1"/>
  <c r="R7189" i="3"/>
  <c r="S7189" i="3" s="1"/>
  <c r="R7190" i="3"/>
  <c r="S7190" i="3" s="1"/>
  <c r="R7191" i="3"/>
  <c r="S7191" i="3" s="1"/>
  <c r="R7192" i="3"/>
  <c r="S7192" i="3" s="1"/>
  <c r="R7193" i="3"/>
  <c r="S7193" i="3" s="1"/>
  <c r="R7194" i="3"/>
  <c r="S7194" i="3" s="1"/>
  <c r="R7195" i="3"/>
  <c r="S7195" i="3" s="1"/>
  <c r="R7196" i="3"/>
  <c r="S7196" i="3" s="1"/>
  <c r="R7197" i="3"/>
  <c r="S7197" i="3" s="1"/>
  <c r="R7198" i="3"/>
  <c r="S7198" i="3" s="1"/>
  <c r="R7199" i="3"/>
  <c r="S7199" i="3" s="1"/>
  <c r="R7200" i="3"/>
  <c r="S7200" i="3" s="1"/>
  <c r="R7201" i="3"/>
  <c r="S7201" i="3" s="1"/>
  <c r="R7202" i="3"/>
  <c r="S7202" i="3" s="1"/>
  <c r="R7203" i="3"/>
  <c r="S7203" i="3" s="1"/>
  <c r="R7204" i="3"/>
  <c r="S7204" i="3" s="1"/>
  <c r="R7205" i="3"/>
  <c r="S7205" i="3" s="1"/>
  <c r="R7206" i="3"/>
  <c r="S7206" i="3" s="1"/>
  <c r="R7207" i="3"/>
  <c r="S7207" i="3" s="1"/>
  <c r="R7208" i="3"/>
  <c r="S7208" i="3" s="1"/>
  <c r="R7209" i="3"/>
  <c r="S7209" i="3" s="1"/>
  <c r="R7210" i="3"/>
  <c r="S7210" i="3" s="1"/>
  <c r="R7211" i="3"/>
  <c r="S7211" i="3" s="1"/>
  <c r="R7212" i="3"/>
  <c r="S7212" i="3" s="1"/>
  <c r="R7213" i="3"/>
  <c r="S7213" i="3" s="1"/>
  <c r="R7214" i="3"/>
  <c r="S7214" i="3" s="1"/>
  <c r="R7215" i="3"/>
  <c r="S7215" i="3" s="1"/>
  <c r="R7216" i="3"/>
  <c r="S7216" i="3" s="1"/>
  <c r="R7217" i="3"/>
  <c r="S7217" i="3" s="1"/>
  <c r="R7218" i="3"/>
  <c r="S7218" i="3" s="1"/>
  <c r="R7219" i="3"/>
  <c r="S7219" i="3" s="1"/>
  <c r="R7220" i="3"/>
  <c r="S7220" i="3" s="1"/>
  <c r="R7221" i="3"/>
  <c r="S7221" i="3" s="1"/>
  <c r="R7222" i="3"/>
  <c r="S7222" i="3" s="1"/>
  <c r="R7223" i="3"/>
  <c r="S7223" i="3" s="1"/>
  <c r="R7224" i="3"/>
  <c r="S7224" i="3" s="1"/>
  <c r="R7225" i="3"/>
  <c r="S7225" i="3" s="1"/>
  <c r="R7226" i="3"/>
  <c r="S7226" i="3" s="1"/>
  <c r="R7227" i="3"/>
  <c r="S7227" i="3" s="1"/>
  <c r="R7228" i="3"/>
  <c r="S7228" i="3" s="1"/>
  <c r="R7229" i="3"/>
  <c r="S7229" i="3" s="1"/>
  <c r="R7230" i="3"/>
  <c r="S7230" i="3" s="1"/>
  <c r="R7231" i="3"/>
  <c r="S7231" i="3" s="1"/>
  <c r="R7232" i="3"/>
  <c r="S7232" i="3" s="1"/>
  <c r="R7233" i="3"/>
  <c r="S7233" i="3" s="1"/>
  <c r="R7234" i="3"/>
  <c r="S7234" i="3" s="1"/>
  <c r="R7235" i="3"/>
  <c r="S7235" i="3" s="1"/>
  <c r="R7236" i="3"/>
  <c r="S7236" i="3" s="1"/>
  <c r="R7237" i="3"/>
  <c r="S7237" i="3" s="1"/>
  <c r="R7238" i="3"/>
  <c r="S7238" i="3" s="1"/>
  <c r="R7239" i="3"/>
  <c r="S7239" i="3" s="1"/>
  <c r="R7240" i="3"/>
  <c r="S7240" i="3" s="1"/>
  <c r="R7241" i="3"/>
  <c r="S7241" i="3" s="1"/>
  <c r="R7242" i="3"/>
  <c r="S7242" i="3" s="1"/>
  <c r="R7243" i="3"/>
  <c r="S7243" i="3" s="1"/>
  <c r="R7244" i="3"/>
  <c r="S7244" i="3" s="1"/>
  <c r="R7245" i="3"/>
  <c r="S7245" i="3" s="1"/>
  <c r="R7246" i="3"/>
  <c r="S7246" i="3" s="1"/>
  <c r="R7247" i="3"/>
  <c r="S7247" i="3" s="1"/>
  <c r="R7248" i="3"/>
  <c r="S7248" i="3" s="1"/>
  <c r="R7249" i="3"/>
  <c r="S7249" i="3" s="1"/>
  <c r="R7250" i="3"/>
  <c r="S7250" i="3" s="1"/>
  <c r="R7251" i="3"/>
  <c r="S7251" i="3" s="1"/>
  <c r="R7252" i="3"/>
  <c r="S7252" i="3" s="1"/>
  <c r="R7253" i="3"/>
  <c r="S7253" i="3" s="1"/>
  <c r="R7254" i="3"/>
  <c r="S7254" i="3" s="1"/>
  <c r="R7255" i="3"/>
  <c r="S7255" i="3" s="1"/>
  <c r="R7256" i="3"/>
  <c r="S7256" i="3" s="1"/>
  <c r="R7257" i="3"/>
  <c r="S7257" i="3" s="1"/>
  <c r="R7258" i="3"/>
  <c r="S7258" i="3" s="1"/>
  <c r="R7259" i="3"/>
  <c r="S7259" i="3" s="1"/>
  <c r="R7260" i="3"/>
  <c r="S7260" i="3" s="1"/>
  <c r="R7261" i="3"/>
  <c r="S7261" i="3" s="1"/>
  <c r="R7262" i="3"/>
  <c r="S7262" i="3" s="1"/>
  <c r="R7263" i="3"/>
  <c r="S7263" i="3" s="1"/>
  <c r="R7264" i="3"/>
  <c r="S7264" i="3" s="1"/>
  <c r="R7265" i="3"/>
  <c r="S7265" i="3" s="1"/>
  <c r="R7266" i="3"/>
  <c r="S7266" i="3" s="1"/>
  <c r="R7267" i="3"/>
  <c r="S7267" i="3" s="1"/>
  <c r="R7268" i="3"/>
  <c r="S7268" i="3" s="1"/>
  <c r="R7269" i="3"/>
  <c r="S7269" i="3" s="1"/>
  <c r="R7270" i="3"/>
  <c r="S7270" i="3" s="1"/>
  <c r="R7271" i="3"/>
  <c r="S7271" i="3" s="1"/>
  <c r="R7272" i="3"/>
  <c r="S7272" i="3" s="1"/>
  <c r="R7273" i="3"/>
  <c r="S7273" i="3" s="1"/>
  <c r="R7274" i="3"/>
  <c r="S7274" i="3" s="1"/>
  <c r="R7275" i="3"/>
  <c r="S7275" i="3" s="1"/>
  <c r="R7276" i="3"/>
  <c r="S7276" i="3" s="1"/>
  <c r="R7277" i="3"/>
  <c r="S7277" i="3" s="1"/>
  <c r="R7278" i="3"/>
  <c r="S7278" i="3" s="1"/>
  <c r="R7279" i="3"/>
  <c r="S7279" i="3" s="1"/>
  <c r="R7280" i="3"/>
  <c r="S7280" i="3" s="1"/>
  <c r="R7281" i="3"/>
  <c r="S7281" i="3" s="1"/>
  <c r="R7282" i="3"/>
  <c r="S7282" i="3" s="1"/>
  <c r="R7283" i="3"/>
  <c r="S7283" i="3" s="1"/>
  <c r="R7284" i="3"/>
  <c r="S7284" i="3" s="1"/>
  <c r="R7285" i="3"/>
  <c r="S7285" i="3" s="1"/>
  <c r="R7286" i="3"/>
  <c r="S7286" i="3" s="1"/>
  <c r="R7287" i="3"/>
  <c r="S7287" i="3" s="1"/>
  <c r="R7288" i="3"/>
  <c r="S7288" i="3" s="1"/>
  <c r="R7289" i="3"/>
  <c r="S7289" i="3" s="1"/>
  <c r="R7290" i="3"/>
  <c r="S7290" i="3" s="1"/>
  <c r="R7291" i="3"/>
  <c r="S7291" i="3" s="1"/>
  <c r="R7292" i="3"/>
  <c r="S7292" i="3" s="1"/>
  <c r="R7293" i="3"/>
  <c r="S7293" i="3" s="1"/>
  <c r="R7294" i="3"/>
  <c r="S7294" i="3" s="1"/>
  <c r="R7295" i="3"/>
  <c r="S7295" i="3" s="1"/>
  <c r="R7296" i="3"/>
  <c r="S7296" i="3" s="1"/>
  <c r="R7297" i="3"/>
  <c r="S7297" i="3" s="1"/>
  <c r="R7298" i="3"/>
  <c r="S7298" i="3" s="1"/>
  <c r="R7299" i="3"/>
  <c r="S7299" i="3" s="1"/>
  <c r="R7300" i="3"/>
  <c r="S7300" i="3" s="1"/>
  <c r="R7301" i="3"/>
  <c r="S7301" i="3" s="1"/>
  <c r="R7302" i="3"/>
  <c r="S7302" i="3" s="1"/>
  <c r="R7303" i="3"/>
  <c r="S7303" i="3" s="1"/>
  <c r="R7304" i="3"/>
  <c r="S7304" i="3" s="1"/>
  <c r="R7305" i="3"/>
  <c r="S7305" i="3" s="1"/>
  <c r="R7306" i="3"/>
  <c r="S7306" i="3" s="1"/>
  <c r="R7307" i="3"/>
  <c r="S7307" i="3" s="1"/>
  <c r="R7308" i="3"/>
  <c r="S7308" i="3" s="1"/>
  <c r="R7309" i="3"/>
  <c r="S7309" i="3" s="1"/>
  <c r="R7310" i="3"/>
  <c r="S7310" i="3" s="1"/>
  <c r="R7311" i="3"/>
  <c r="S7311" i="3" s="1"/>
  <c r="R7312" i="3"/>
  <c r="S7312" i="3" s="1"/>
  <c r="R7313" i="3"/>
  <c r="S7313" i="3" s="1"/>
  <c r="R7314" i="3"/>
  <c r="S7314" i="3" s="1"/>
  <c r="R7315" i="3"/>
  <c r="S7315" i="3" s="1"/>
  <c r="R7316" i="3"/>
  <c r="S7316" i="3" s="1"/>
  <c r="R7317" i="3"/>
  <c r="S7317" i="3" s="1"/>
  <c r="R7318" i="3"/>
  <c r="S7318" i="3" s="1"/>
  <c r="R7319" i="3"/>
  <c r="S7319" i="3" s="1"/>
  <c r="R7320" i="3"/>
  <c r="S7320" i="3" s="1"/>
  <c r="R7321" i="3"/>
  <c r="S7321" i="3" s="1"/>
  <c r="R7322" i="3"/>
  <c r="S7322" i="3" s="1"/>
  <c r="R7323" i="3"/>
  <c r="S7323" i="3" s="1"/>
  <c r="R7324" i="3"/>
  <c r="S7324" i="3" s="1"/>
  <c r="R7325" i="3"/>
  <c r="S7325" i="3" s="1"/>
  <c r="R7326" i="3"/>
  <c r="S7326" i="3" s="1"/>
  <c r="R7327" i="3"/>
  <c r="S7327" i="3" s="1"/>
  <c r="R7328" i="3"/>
  <c r="S7328" i="3" s="1"/>
  <c r="R7329" i="3"/>
  <c r="S7329" i="3" s="1"/>
  <c r="R7330" i="3"/>
  <c r="S7330" i="3" s="1"/>
  <c r="R7331" i="3"/>
  <c r="S7331" i="3" s="1"/>
  <c r="R7332" i="3"/>
  <c r="S7332" i="3" s="1"/>
  <c r="R7333" i="3"/>
  <c r="S7333" i="3" s="1"/>
  <c r="R7334" i="3"/>
  <c r="S7334" i="3" s="1"/>
  <c r="R7335" i="3"/>
  <c r="S7335" i="3" s="1"/>
  <c r="R7336" i="3"/>
  <c r="S7336" i="3" s="1"/>
  <c r="R7337" i="3"/>
  <c r="S7337" i="3" s="1"/>
  <c r="R7338" i="3"/>
  <c r="S7338" i="3" s="1"/>
  <c r="R7339" i="3"/>
  <c r="S7339" i="3" s="1"/>
  <c r="R7340" i="3"/>
  <c r="S7340" i="3" s="1"/>
  <c r="R7341" i="3"/>
  <c r="S7341" i="3" s="1"/>
  <c r="R7342" i="3"/>
  <c r="S7342" i="3" s="1"/>
  <c r="R7343" i="3"/>
  <c r="S7343" i="3" s="1"/>
  <c r="R7344" i="3"/>
  <c r="S7344" i="3" s="1"/>
  <c r="R7345" i="3"/>
  <c r="S7345" i="3" s="1"/>
  <c r="R7346" i="3"/>
  <c r="S7346" i="3" s="1"/>
  <c r="R7347" i="3"/>
  <c r="S7347" i="3" s="1"/>
  <c r="R7348" i="3"/>
  <c r="S7348" i="3" s="1"/>
  <c r="R7349" i="3"/>
  <c r="S7349" i="3" s="1"/>
  <c r="R7350" i="3"/>
  <c r="S7350" i="3" s="1"/>
  <c r="R7351" i="3"/>
  <c r="S7351" i="3" s="1"/>
  <c r="R7352" i="3"/>
  <c r="S7352" i="3" s="1"/>
  <c r="R7353" i="3"/>
  <c r="S7353" i="3" s="1"/>
  <c r="R7354" i="3"/>
  <c r="S7354" i="3" s="1"/>
  <c r="R7355" i="3"/>
  <c r="S7355" i="3" s="1"/>
  <c r="R7356" i="3"/>
  <c r="S7356" i="3" s="1"/>
  <c r="R7357" i="3"/>
  <c r="S7357" i="3" s="1"/>
  <c r="R7358" i="3"/>
  <c r="S7358" i="3" s="1"/>
  <c r="R7359" i="3"/>
  <c r="S7359" i="3" s="1"/>
  <c r="R7360" i="3"/>
  <c r="S7360" i="3" s="1"/>
  <c r="R7361" i="3"/>
  <c r="S7361" i="3" s="1"/>
  <c r="R7362" i="3"/>
  <c r="S7362" i="3" s="1"/>
  <c r="R7363" i="3"/>
  <c r="S7363" i="3" s="1"/>
  <c r="R7364" i="3"/>
  <c r="S7364" i="3" s="1"/>
  <c r="R7365" i="3"/>
  <c r="S7365" i="3" s="1"/>
  <c r="R7366" i="3"/>
  <c r="S7366" i="3" s="1"/>
  <c r="R7367" i="3"/>
  <c r="S7367" i="3" s="1"/>
  <c r="R7368" i="3"/>
  <c r="S7368" i="3" s="1"/>
  <c r="R7369" i="3"/>
  <c r="S7369" i="3" s="1"/>
  <c r="R7370" i="3"/>
  <c r="S7370" i="3" s="1"/>
  <c r="R7371" i="3"/>
  <c r="S7371" i="3" s="1"/>
  <c r="R7372" i="3"/>
  <c r="S7372" i="3" s="1"/>
  <c r="R7373" i="3"/>
  <c r="S7373" i="3" s="1"/>
  <c r="R7374" i="3"/>
  <c r="S7374" i="3" s="1"/>
  <c r="R7375" i="3"/>
  <c r="S7375" i="3" s="1"/>
  <c r="R7376" i="3"/>
  <c r="S7376" i="3" s="1"/>
  <c r="R7377" i="3"/>
  <c r="S7377" i="3" s="1"/>
  <c r="R7378" i="3"/>
  <c r="S7378" i="3" s="1"/>
  <c r="R7379" i="3"/>
  <c r="S7379" i="3" s="1"/>
  <c r="R7380" i="3"/>
  <c r="S7380" i="3" s="1"/>
  <c r="R7381" i="3"/>
  <c r="S7381" i="3" s="1"/>
  <c r="R7382" i="3"/>
  <c r="S7382" i="3" s="1"/>
  <c r="R7383" i="3"/>
  <c r="S7383" i="3" s="1"/>
  <c r="R7384" i="3"/>
  <c r="S7384" i="3" s="1"/>
  <c r="R7385" i="3"/>
  <c r="S7385" i="3" s="1"/>
  <c r="R7386" i="3"/>
  <c r="S7386" i="3" s="1"/>
  <c r="R7387" i="3"/>
  <c r="S7387" i="3" s="1"/>
  <c r="R7388" i="3"/>
  <c r="S7388" i="3" s="1"/>
  <c r="R7389" i="3"/>
  <c r="S7389" i="3" s="1"/>
  <c r="R7390" i="3"/>
  <c r="S7390" i="3" s="1"/>
  <c r="R7391" i="3"/>
  <c r="S7391" i="3" s="1"/>
  <c r="R7392" i="3"/>
  <c r="S7392" i="3" s="1"/>
  <c r="R7393" i="3"/>
  <c r="S7393" i="3" s="1"/>
  <c r="R7394" i="3"/>
  <c r="S7394" i="3" s="1"/>
  <c r="R7395" i="3"/>
  <c r="S7395" i="3" s="1"/>
  <c r="R7396" i="3"/>
  <c r="S7396" i="3" s="1"/>
  <c r="R7397" i="3"/>
  <c r="S7397" i="3" s="1"/>
  <c r="R7398" i="3"/>
  <c r="S7398" i="3" s="1"/>
  <c r="R7399" i="3"/>
  <c r="S7399" i="3" s="1"/>
  <c r="R7400" i="3"/>
  <c r="S7400" i="3" s="1"/>
  <c r="R7401" i="3"/>
  <c r="S7401" i="3" s="1"/>
  <c r="R7402" i="3"/>
  <c r="S7402" i="3" s="1"/>
  <c r="R7403" i="3"/>
  <c r="S7403" i="3" s="1"/>
  <c r="R7404" i="3"/>
  <c r="S7404" i="3" s="1"/>
  <c r="R7405" i="3"/>
  <c r="S7405" i="3" s="1"/>
  <c r="R7406" i="3"/>
  <c r="S7406" i="3" s="1"/>
  <c r="R7407" i="3"/>
  <c r="S7407" i="3" s="1"/>
  <c r="R7408" i="3"/>
  <c r="S7408" i="3" s="1"/>
  <c r="R7409" i="3"/>
  <c r="S7409" i="3" s="1"/>
  <c r="R7410" i="3"/>
  <c r="S7410" i="3" s="1"/>
  <c r="R7411" i="3"/>
  <c r="S7411" i="3" s="1"/>
  <c r="R7412" i="3"/>
  <c r="S7412" i="3" s="1"/>
  <c r="R7413" i="3"/>
  <c r="S7413" i="3" s="1"/>
  <c r="R7414" i="3"/>
  <c r="S7414" i="3" s="1"/>
  <c r="R7415" i="3"/>
  <c r="S7415" i="3" s="1"/>
  <c r="R7416" i="3"/>
  <c r="S7416" i="3" s="1"/>
  <c r="R7417" i="3"/>
  <c r="S7417" i="3" s="1"/>
  <c r="R7418" i="3"/>
  <c r="S7418" i="3" s="1"/>
  <c r="R7419" i="3"/>
  <c r="S7419" i="3" s="1"/>
  <c r="R7420" i="3"/>
  <c r="S7420" i="3" s="1"/>
  <c r="R7421" i="3"/>
  <c r="S7421" i="3" s="1"/>
  <c r="R7422" i="3"/>
  <c r="S7422" i="3" s="1"/>
  <c r="R7423" i="3"/>
  <c r="S7423" i="3" s="1"/>
  <c r="R7424" i="3"/>
  <c r="S7424" i="3" s="1"/>
  <c r="R7425" i="3"/>
  <c r="S7425" i="3" s="1"/>
  <c r="R7426" i="3"/>
  <c r="S7426" i="3" s="1"/>
  <c r="R7427" i="3"/>
  <c r="S7427" i="3" s="1"/>
  <c r="R7428" i="3"/>
  <c r="S7428" i="3" s="1"/>
  <c r="R7429" i="3"/>
  <c r="S7429" i="3" s="1"/>
  <c r="R7430" i="3"/>
  <c r="S7430" i="3" s="1"/>
  <c r="R7431" i="3"/>
  <c r="S7431" i="3" s="1"/>
  <c r="R7432" i="3"/>
  <c r="S7432" i="3" s="1"/>
  <c r="R7433" i="3"/>
  <c r="S7433" i="3" s="1"/>
  <c r="R7434" i="3"/>
  <c r="S7434" i="3" s="1"/>
  <c r="R7435" i="3"/>
  <c r="S7435" i="3" s="1"/>
  <c r="R7436" i="3"/>
  <c r="S7436" i="3" s="1"/>
  <c r="R7437" i="3"/>
  <c r="S7437" i="3" s="1"/>
  <c r="R7438" i="3"/>
  <c r="S7438" i="3" s="1"/>
  <c r="R7439" i="3"/>
  <c r="S7439" i="3" s="1"/>
  <c r="R7440" i="3"/>
  <c r="S7440" i="3" s="1"/>
  <c r="R7441" i="3"/>
  <c r="S7441" i="3" s="1"/>
  <c r="R7442" i="3"/>
  <c r="S7442" i="3" s="1"/>
  <c r="R7443" i="3"/>
  <c r="S7443" i="3" s="1"/>
  <c r="R7444" i="3"/>
  <c r="S7444" i="3" s="1"/>
  <c r="R7445" i="3"/>
  <c r="S7445" i="3" s="1"/>
  <c r="R7446" i="3"/>
  <c r="S7446" i="3" s="1"/>
  <c r="R7447" i="3"/>
  <c r="S7447" i="3" s="1"/>
  <c r="R7448" i="3"/>
  <c r="S7448" i="3" s="1"/>
  <c r="R7449" i="3"/>
  <c r="S7449" i="3" s="1"/>
  <c r="R7450" i="3"/>
  <c r="S7450" i="3" s="1"/>
  <c r="R7451" i="3"/>
  <c r="S7451" i="3" s="1"/>
  <c r="R7452" i="3"/>
  <c r="S7452" i="3" s="1"/>
  <c r="R7453" i="3"/>
  <c r="S7453" i="3" s="1"/>
  <c r="R7454" i="3"/>
  <c r="S7454" i="3" s="1"/>
  <c r="R7455" i="3"/>
  <c r="S7455" i="3" s="1"/>
  <c r="R7456" i="3"/>
  <c r="S7456" i="3" s="1"/>
  <c r="R7457" i="3"/>
  <c r="S7457" i="3" s="1"/>
  <c r="R7458" i="3"/>
  <c r="S7458" i="3" s="1"/>
  <c r="R7459" i="3"/>
  <c r="S7459" i="3" s="1"/>
  <c r="R7460" i="3"/>
  <c r="S7460" i="3" s="1"/>
  <c r="R7461" i="3"/>
  <c r="S7461" i="3" s="1"/>
  <c r="R7462" i="3"/>
  <c r="S7462" i="3" s="1"/>
  <c r="R7463" i="3"/>
  <c r="S7463" i="3" s="1"/>
  <c r="R7464" i="3"/>
  <c r="S7464" i="3" s="1"/>
  <c r="R7465" i="3"/>
  <c r="S7465" i="3" s="1"/>
  <c r="R7466" i="3"/>
  <c r="S7466" i="3" s="1"/>
  <c r="R7467" i="3"/>
  <c r="S7467" i="3" s="1"/>
  <c r="R7468" i="3"/>
  <c r="S7468" i="3" s="1"/>
  <c r="R7469" i="3"/>
  <c r="S7469" i="3" s="1"/>
  <c r="R7470" i="3"/>
  <c r="S7470" i="3" s="1"/>
  <c r="R7471" i="3"/>
  <c r="S7471" i="3" s="1"/>
  <c r="R7472" i="3"/>
  <c r="S7472" i="3" s="1"/>
  <c r="R7473" i="3"/>
  <c r="S7473" i="3" s="1"/>
  <c r="R7474" i="3"/>
  <c r="S7474" i="3" s="1"/>
  <c r="R7475" i="3"/>
  <c r="S7475" i="3" s="1"/>
  <c r="R7476" i="3"/>
  <c r="S7476" i="3" s="1"/>
  <c r="R7477" i="3"/>
  <c r="S7477" i="3" s="1"/>
  <c r="R7478" i="3"/>
  <c r="S7478" i="3" s="1"/>
  <c r="R7479" i="3"/>
  <c r="S7479" i="3" s="1"/>
  <c r="R7480" i="3"/>
  <c r="S7480" i="3" s="1"/>
  <c r="R7481" i="3"/>
  <c r="S7481" i="3" s="1"/>
  <c r="R7482" i="3"/>
  <c r="S7482" i="3" s="1"/>
  <c r="R7483" i="3"/>
  <c r="S7483" i="3" s="1"/>
  <c r="R7484" i="3"/>
  <c r="S7484" i="3" s="1"/>
  <c r="R7485" i="3"/>
  <c r="S7485" i="3" s="1"/>
  <c r="R7486" i="3"/>
  <c r="S7486" i="3" s="1"/>
  <c r="R7487" i="3"/>
  <c r="S7487" i="3" s="1"/>
  <c r="R7488" i="3"/>
  <c r="S7488" i="3" s="1"/>
  <c r="R7489" i="3"/>
  <c r="S7489" i="3" s="1"/>
  <c r="R7490" i="3"/>
  <c r="S7490" i="3" s="1"/>
  <c r="R7491" i="3"/>
  <c r="S7491" i="3" s="1"/>
  <c r="R7492" i="3"/>
  <c r="S7492" i="3" s="1"/>
  <c r="R7493" i="3"/>
  <c r="S7493" i="3" s="1"/>
  <c r="R7494" i="3"/>
  <c r="S7494" i="3" s="1"/>
  <c r="R7495" i="3"/>
  <c r="S7495" i="3" s="1"/>
  <c r="R7496" i="3"/>
  <c r="S7496" i="3" s="1"/>
  <c r="R7497" i="3"/>
  <c r="S7497" i="3" s="1"/>
  <c r="R7498" i="3"/>
  <c r="S7498" i="3" s="1"/>
  <c r="R7499" i="3"/>
  <c r="S7499" i="3" s="1"/>
  <c r="R7500" i="3"/>
  <c r="S7500" i="3" s="1"/>
  <c r="R7501" i="3"/>
  <c r="S7501" i="3" s="1"/>
  <c r="R7502" i="3"/>
  <c r="S7502" i="3" s="1"/>
  <c r="R7503" i="3"/>
  <c r="S7503" i="3" s="1"/>
  <c r="R7504" i="3"/>
  <c r="S7504" i="3" s="1"/>
  <c r="R7505" i="3"/>
  <c r="S7505" i="3" s="1"/>
  <c r="R7507" i="3"/>
  <c r="S7507" i="3" s="1"/>
  <c r="R7508" i="3"/>
  <c r="S7508" i="3" s="1"/>
  <c r="R7509" i="3"/>
  <c r="S7509" i="3" s="1"/>
  <c r="R7510" i="3"/>
  <c r="S7510" i="3" s="1"/>
  <c r="R7511" i="3"/>
  <c r="S7511" i="3" s="1"/>
  <c r="R7512" i="3"/>
  <c r="S7512" i="3" s="1"/>
  <c r="R7513" i="3"/>
  <c r="S7513" i="3" s="1"/>
  <c r="R7514" i="3"/>
  <c r="S7514" i="3" s="1"/>
  <c r="R7515" i="3"/>
  <c r="S7515" i="3" s="1"/>
  <c r="R7516" i="3"/>
  <c r="S7516" i="3" s="1"/>
  <c r="R7517" i="3"/>
  <c r="S7517" i="3" s="1"/>
  <c r="R7518" i="3"/>
  <c r="S7518" i="3" s="1"/>
  <c r="R7519" i="3"/>
  <c r="S7519" i="3" s="1"/>
  <c r="R7520" i="3"/>
  <c r="S7520" i="3" s="1"/>
  <c r="R7521" i="3"/>
  <c r="S7521" i="3" s="1"/>
  <c r="R7522" i="3"/>
  <c r="S7522" i="3" s="1"/>
  <c r="R7523" i="3"/>
  <c r="S7523" i="3" s="1"/>
  <c r="R7524" i="3"/>
  <c r="S7524" i="3" s="1"/>
  <c r="R7525" i="3"/>
  <c r="S7525" i="3" s="1"/>
  <c r="R7526" i="3"/>
  <c r="S7526" i="3" s="1"/>
  <c r="R7527" i="3"/>
  <c r="S7527" i="3" s="1"/>
  <c r="R7528" i="3"/>
  <c r="S7528" i="3" s="1"/>
  <c r="R7529" i="3"/>
  <c r="S7529" i="3" s="1"/>
  <c r="R7530" i="3"/>
  <c r="S7530" i="3" s="1"/>
  <c r="R7531" i="3"/>
  <c r="S7531" i="3" s="1"/>
  <c r="R7532" i="3"/>
  <c r="S7532" i="3" s="1"/>
  <c r="R7533" i="3"/>
  <c r="S7533" i="3" s="1"/>
  <c r="R7534" i="3"/>
  <c r="S7534" i="3" s="1"/>
  <c r="R7535" i="3"/>
  <c r="S7535" i="3" s="1"/>
  <c r="R7536" i="3"/>
  <c r="S7536" i="3" s="1"/>
  <c r="R7537" i="3"/>
  <c r="S7537" i="3" s="1"/>
  <c r="R7538" i="3"/>
  <c r="S7538" i="3" s="1"/>
  <c r="R7539" i="3"/>
  <c r="S7539" i="3" s="1"/>
  <c r="R7540" i="3"/>
  <c r="S7540" i="3" s="1"/>
  <c r="R7542" i="3"/>
  <c r="S7542" i="3" s="1"/>
  <c r="R7543" i="3"/>
  <c r="S7543" i="3" s="1"/>
  <c r="R7544" i="3"/>
  <c r="S7544" i="3" s="1"/>
  <c r="R7545" i="3"/>
  <c r="S7545" i="3" s="1"/>
  <c r="R7546" i="3"/>
  <c r="S7546" i="3" s="1"/>
  <c r="R7547" i="3"/>
  <c r="S7547" i="3" s="1"/>
  <c r="R7548" i="3"/>
  <c r="S7548" i="3" s="1"/>
  <c r="R7549" i="3"/>
  <c r="S7549" i="3" s="1"/>
  <c r="R7550" i="3"/>
  <c r="S7550" i="3" s="1"/>
  <c r="R7551" i="3"/>
  <c r="S7551" i="3" s="1"/>
  <c r="R7552" i="3"/>
  <c r="S7552" i="3" s="1"/>
  <c r="R7553" i="3"/>
  <c r="S7553" i="3" s="1"/>
  <c r="R7554" i="3"/>
  <c r="S7554" i="3" s="1"/>
  <c r="R7555" i="3"/>
  <c r="S7555" i="3" s="1"/>
  <c r="R7556" i="3"/>
  <c r="S7556" i="3" s="1"/>
  <c r="R7557" i="3"/>
  <c r="S7557" i="3" s="1"/>
  <c r="R7558" i="3"/>
  <c r="S7558" i="3" s="1"/>
  <c r="R7559" i="3"/>
  <c r="S7559" i="3" s="1"/>
  <c r="R7560" i="3"/>
  <c r="S7560" i="3" s="1"/>
  <c r="R7561" i="3"/>
  <c r="S7561" i="3" s="1"/>
  <c r="R7562" i="3"/>
  <c r="S7562" i="3" s="1"/>
  <c r="R7563" i="3"/>
  <c r="S7563" i="3" s="1"/>
  <c r="R7564" i="3"/>
  <c r="S7564" i="3" s="1"/>
  <c r="R7565" i="3"/>
  <c r="S7565" i="3" s="1"/>
  <c r="R7566" i="3"/>
  <c r="S7566" i="3" s="1"/>
  <c r="R7567" i="3"/>
  <c r="S7567" i="3" s="1"/>
  <c r="R7568" i="3"/>
  <c r="S7568" i="3" s="1"/>
  <c r="R7569" i="3"/>
  <c r="S7569" i="3" s="1"/>
  <c r="R7570" i="3"/>
  <c r="S7570" i="3" s="1"/>
  <c r="R7571" i="3"/>
  <c r="S7571" i="3" s="1"/>
  <c r="R7572" i="3"/>
  <c r="S7572" i="3" s="1"/>
  <c r="R7573" i="3"/>
  <c r="S7573" i="3" s="1"/>
  <c r="R7574" i="3"/>
  <c r="S7574" i="3" s="1"/>
  <c r="R7575" i="3"/>
  <c r="S7575" i="3" s="1"/>
  <c r="R7576" i="3"/>
  <c r="S7576" i="3" s="1"/>
  <c r="R7577" i="3"/>
  <c r="S7577" i="3" s="1"/>
  <c r="R7578" i="3"/>
  <c r="S7578" i="3" s="1"/>
  <c r="R7579" i="3"/>
  <c r="S7579" i="3" s="1"/>
  <c r="R7580" i="3"/>
  <c r="S7580" i="3" s="1"/>
  <c r="R7581" i="3"/>
  <c r="S7581" i="3" s="1"/>
  <c r="R7582" i="3"/>
  <c r="S7582" i="3" s="1"/>
  <c r="R7583" i="3"/>
  <c r="S7583" i="3" s="1"/>
  <c r="R7584" i="3"/>
  <c r="S7584" i="3" s="1"/>
  <c r="R7585" i="3"/>
  <c r="S7585" i="3" s="1"/>
  <c r="R7586" i="3"/>
  <c r="S7586" i="3" s="1"/>
  <c r="R7587" i="3"/>
  <c r="S7587" i="3" s="1"/>
  <c r="R7588" i="3"/>
  <c r="S7588" i="3" s="1"/>
  <c r="R7589" i="3"/>
  <c r="S7589" i="3" s="1"/>
  <c r="R7590" i="3"/>
  <c r="S7590" i="3" s="1"/>
  <c r="R7591" i="3"/>
  <c r="S7591" i="3" s="1"/>
  <c r="R7592" i="3"/>
  <c r="S7592" i="3" s="1"/>
  <c r="R7593" i="3"/>
  <c r="S7593" i="3" s="1"/>
  <c r="R7594" i="3"/>
  <c r="S7594" i="3" s="1"/>
  <c r="R7595" i="3"/>
  <c r="S7595" i="3" s="1"/>
  <c r="R7596" i="3"/>
  <c r="S7596" i="3" s="1"/>
  <c r="R7597" i="3"/>
  <c r="S7597" i="3" s="1"/>
  <c r="R7598" i="3"/>
  <c r="S7598" i="3" s="1"/>
  <c r="R7599" i="3"/>
  <c r="S7599" i="3" s="1"/>
  <c r="R7600" i="3"/>
  <c r="S7600" i="3" s="1"/>
  <c r="R7601" i="3"/>
  <c r="S7601" i="3" s="1"/>
  <c r="R7602" i="3"/>
  <c r="S7602" i="3" s="1"/>
  <c r="R7603" i="3"/>
  <c r="S7603" i="3" s="1"/>
  <c r="R7604" i="3"/>
  <c r="S7604" i="3" s="1"/>
  <c r="R7605" i="3"/>
  <c r="S7605" i="3" s="1"/>
  <c r="R7606" i="3"/>
  <c r="S7606" i="3" s="1"/>
  <c r="R7607" i="3"/>
  <c r="S7607" i="3" s="1"/>
  <c r="R7608" i="3"/>
  <c r="S7608" i="3" s="1"/>
  <c r="R7609" i="3"/>
  <c r="S7609" i="3" s="1"/>
  <c r="R7610" i="3"/>
  <c r="S7610" i="3" s="1"/>
  <c r="R7611" i="3"/>
  <c r="S7611" i="3" s="1"/>
  <c r="R7612" i="3"/>
  <c r="S7612" i="3" s="1"/>
  <c r="R7613" i="3"/>
  <c r="S7613" i="3" s="1"/>
  <c r="R7614" i="3"/>
  <c r="S7614" i="3" s="1"/>
  <c r="R7615" i="3"/>
  <c r="S7615" i="3" s="1"/>
  <c r="R7616" i="3"/>
  <c r="S7616" i="3" s="1"/>
  <c r="R7617" i="3"/>
  <c r="S7617" i="3" s="1"/>
  <c r="R7618" i="3"/>
  <c r="S7618" i="3" s="1"/>
  <c r="R7619" i="3"/>
  <c r="S7619" i="3" s="1"/>
  <c r="R7620" i="3"/>
  <c r="S7620" i="3" s="1"/>
  <c r="R7621" i="3"/>
  <c r="S7621" i="3" s="1"/>
  <c r="R7622" i="3"/>
  <c r="S7622" i="3" s="1"/>
  <c r="R7623" i="3"/>
  <c r="S7623" i="3" s="1"/>
  <c r="R7624" i="3"/>
  <c r="S7624" i="3" s="1"/>
  <c r="R7625" i="3"/>
  <c r="S7625" i="3" s="1"/>
  <c r="R7626" i="3"/>
  <c r="S7626" i="3" s="1"/>
  <c r="R7627" i="3"/>
  <c r="S7627" i="3" s="1"/>
  <c r="R7628" i="3"/>
  <c r="S7628" i="3" s="1"/>
  <c r="R7629" i="3"/>
  <c r="S7629" i="3" s="1"/>
  <c r="R7630" i="3"/>
  <c r="S7630" i="3" s="1"/>
  <c r="R7631" i="3"/>
  <c r="S7631" i="3" s="1"/>
  <c r="R7632" i="3"/>
  <c r="S7632" i="3" s="1"/>
  <c r="R7633" i="3"/>
  <c r="S7633" i="3" s="1"/>
  <c r="R7634" i="3"/>
  <c r="S7634" i="3" s="1"/>
  <c r="R7635" i="3"/>
  <c r="S7635" i="3" s="1"/>
  <c r="R7636" i="3"/>
  <c r="S7636" i="3" s="1"/>
  <c r="R7637" i="3"/>
  <c r="S7637" i="3" s="1"/>
  <c r="R7638" i="3"/>
  <c r="S7638" i="3" s="1"/>
  <c r="R7639" i="3"/>
  <c r="S7639" i="3" s="1"/>
  <c r="R7640" i="3"/>
  <c r="S7640" i="3" s="1"/>
  <c r="R7641" i="3"/>
  <c r="S7641" i="3" s="1"/>
  <c r="R7642" i="3"/>
  <c r="S7642" i="3" s="1"/>
  <c r="R7643" i="3"/>
  <c r="S7643" i="3" s="1"/>
  <c r="R7644" i="3"/>
  <c r="S7644" i="3" s="1"/>
  <c r="R7645" i="3"/>
  <c r="S7645" i="3" s="1"/>
  <c r="R7646" i="3"/>
  <c r="S7646" i="3" s="1"/>
  <c r="R7647" i="3"/>
  <c r="S7647" i="3" s="1"/>
  <c r="R7648" i="3"/>
  <c r="S7648" i="3" s="1"/>
  <c r="R7649" i="3"/>
  <c r="S7649" i="3" s="1"/>
  <c r="R7650" i="3"/>
  <c r="S7650" i="3" s="1"/>
  <c r="R7651" i="3"/>
  <c r="S7651" i="3" s="1"/>
  <c r="R7652" i="3"/>
  <c r="S7652" i="3" s="1"/>
  <c r="R7653" i="3"/>
  <c r="S7653" i="3" s="1"/>
  <c r="R7654" i="3"/>
  <c r="S7654" i="3" s="1"/>
  <c r="R7655" i="3"/>
  <c r="S7655" i="3" s="1"/>
  <c r="R7656" i="3"/>
  <c r="S7656" i="3" s="1"/>
  <c r="R7657" i="3"/>
  <c r="S7657" i="3" s="1"/>
  <c r="R7658" i="3"/>
  <c r="S7658" i="3" s="1"/>
  <c r="R7659" i="3"/>
  <c r="S7659" i="3" s="1"/>
  <c r="R7660" i="3"/>
  <c r="S7660" i="3" s="1"/>
  <c r="R7661" i="3"/>
  <c r="S7661" i="3" s="1"/>
  <c r="R7662" i="3"/>
  <c r="S7662" i="3" s="1"/>
  <c r="R7663" i="3"/>
  <c r="S7663" i="3" s="1"/>
  <c r="R7664" i="3"/>
  <c r="S7664" i="3" s="1"/>
  <c r="R7665" i="3"/>
  <c r="S7665" i="3" s="1"/>
  <c r="R7666" i="3"/>
  <c r="S7666" i="3" s="1"/>
  <c r="R7667" i="3"/>
  <c r="S7667" i="3" s="1"/>
  <c r="R7668" i="3"/>
  <c r="S7668" i="3" s="1"/>
  <c r="R7669" i="3"/>
  <c r="S7669" i="3" s="1"/>
  <c r="R7670" i="3"/>
  <c r="S7670" i="3" s="1"/>
  <c r="R7671" i="3"/>
  <c r="S7671" i="3" s="1"/>
  <c r="R7672" i="3"/>
  <c r="S7672" i="3" s="1"/>
  <c r="R7673" i="3"/>
  <c r="S7673" i="3" s="1"/>
  <c r="R7674" i="3"/>
  <c r="S7674" i="3" s="1"/>
  <c r="R7675" i="3"/>
  <c r="S7675" i="3" s="1"/>
  <c r="R7676" i="3"/>
  <c r="S7676" i="3" s="1"/>
  <c r="R7677" i="3"/>
  <c r="S7677" i="3" s="1"/>
  <c r="R7678" i="3"/>
  <c r="S7678" i="3" s="1"/>
  <c r="R7679" i="3"/>
  <c r="S7679" i="3" s="1"/>
  <c r="R7680" i="3"/>
  <c r="S7680" i="3" s="1"/>
  <c r="R7681" i="3"/>
  <c r="S7681" i="3" s="1"/>
  <c r="R7682" i="3"/>
  <c r="S7682" i="3" s="1"/>
  <c r="R7683" i="3"/>
  <c r="S7683" i="3" s="1"/>
  <c r="R7684" i="3"/>
  <c r="S7684" i="3" s="1"/>
  <c r="R7685" i="3"/>
  <c r="S7685" i="3" s="1"/>
  <c r="R7686" i="3"/>
  <c r="S7686" i="3" s="1"/>
  <c r="R7687" i="3"/>
  <c r="S7687" i="3" s="1"/>
  <c r="R7688" i="3"/>
  <c r="S7688" i="3" s="1"/>
  <c r="R7689" i="3"/>
  <c r="S7689" i="3" s="1"/>
  <c r="R7690" i="3"/>
  <c r="S7690" i="3" s="1"/>
  <c r="R7691" i="3"/>
  <c r="S7691" i="3" s="1"/>
  <c r="R7692" i="3"/>
  <c r="S7692" i="3" s="1"/>
  <c r="R7693" i="3"/>
  <c r="S7693" i="3" s="1"/>
  <c r="R7695" i="3"/>
  <c r="S7695" i="3" s="1"/>
  <c r="R7696" i="3"/>
  <c r="S7696" i="3" s="1"/>
  <c r="R7697" i="3"/>
  <c r="S7697" i="3" s="1"/>
  <c r="R7698" i="3"/>
  <c r="S7698" i="3" s="1"/>
  <c r="R7699" i="3"/>
  <c r="S7699" i="3" s="1"/>
  <c r="R7700" i="3"/>
  <c r="S7700" i="3" s="1"/>
  <c r="R7701" i="3"/>
  <c r="S7701" i="3" s="1"/>
  <c r="R7702" i="3"/>
  <c r="S7702" i="3" s="1"/>
  <c r="R7703" i="3"/>
  <c r="S7703" i="3" s="1"/>
  <c r="R7704" i="3"/>
  <c r="S7704" i="3" s="1"/>
  <c r="R7705" i="3"/>
  <c r="S7705" i="3" s="1"/>
  <c r="R7706" i="3"/>
  <c r="S7706" i="3" s="1"/>
  <c r="R7707" i="3"/>
  <c r="S7707" i="3" s="1"/>
  <c r="R7708" i="3"/>
  <c r="S7708" i="3" s="1"/>
  <c r="R7709" i="3"/>
  <c r="S7709" i="3" s="1"/>
  <c r="R7710" i="3"/>
  <c r="S7710" i="3" s="1"/>
  <c r="R7711" i="3"/>
  <c r="S7711" i="3" s="1"/>
  <c r="R7712" i="3"/>
  <c r="S7712" i="3" s="1"/>
  <c r="R7713" i="3"/>
  <c r="S7713" i="3" s="1"/>
  <c r="R7714" i="3"/>
  <c r="S7714" i="3" s="1"/>
  <c r="R7715" i="3"/>
  <c r="S7715" i="3" s="1"/>
  <c r="R7716" i="3"/>
  <c r="S7716" i="3" s="1"/>
  <c r="R7717" i="3"/>
  <c r="S7717" i="3" s="1"/>
  <c r="R7718" i="3"/>
  <c r="S7718" i="3" s="1"/>
  <c r="R7719" i="3"/>
  <c r="S7719" i="3" s="1"/>
  <c r="R7720" i="3"/>
  <c r="S7720" i="3" s="1"/>
  <c r="R7721" i="3"/>
  <c r="S7721" i="3" s="1"/>
  <c r="R7722" i="3"/>
  <c r="S7722" i="3" s="1"/>
  <c r="R7723" i="3"/>
  <c r="S7723" i="3" s="1"/>
  <c r="R7724" i="3"/>
  <c r="S7724" i="3" s="1"/>
  <c r="R7725" i="3"/>
  <c r="S7725" i="3" s="1"/>
  <c r="R7726" i="3"/>
  <c r="S7726" i="3" s="1"/>
  <c r="R7727" i="3"/>
  <c r="S7727" i="3" s="1"/>
  <c r="R7728" i="3"/>
  <c r="S7728" i="3" s="1"/>
  <c r="R7729" i="3"/>
  <c r="S7729" i="3" s="1"/>
  <c r="R7730" i="3"/>
  <c r="S7730" i="3" s="1"/>
  <c r="R7731" i="3"/>
  <c r="S7731" i="3" s="1"/>
  <c r="R7732" i="3"/>
  <c r="S7732" i="3" s="1"/>
  <c r="R7733" i="3"/>
  <c r="S7733" i="3" s="1"/>
  <c r="R7734" i="3"/>
  <c r="S7734" i="3" s="1"/>
  <c r="R7735" i="3"/>
  <c r="S7735" i="3" s="1"/>
  <c r="R7736" i="3"/>
  <c r="S7736" i="3" s="1"/>
  <c r="R7737" i="3"/>
  <c r="S7737" i="3" s="1"/>
  <c r="R7738" i="3"/>
  <c r="S7738" i="3" s="1"/>
  <c r="R7739" i="3"/>
  <c r="S7739" i="3" s="1"/>
  <c r="R7740" i="3"/>
  <c r="S7740" i="3" s="1"/>
  <c r="R7741" i="3"/>
  <c r="S7741" i="3" s="1"/>
  <c r="R7742" i="3"/>
  <c r="S7742" i="3" s="1"/>
  <c r="R7743" i="3"/>
  <c r="S7743" i="3" s="1"/>
  <c r="R7744" i="3"/>
  <c r="S7744" i="3" s="1"/>
  <c r="R7745" i="3"/>
  <c r="S7745" i="3" s="1"/>
  <c r="R7746" i="3"/>
  <c r="S7746" i="3" s="1"/>
  <c r="R7747" i="3"/>
  <c r="S7747" i="3" s="1"/>
  <c r="R7748" i="3"/>
  <c r="S7748" i="3" s="1"/>
  <c r="R7749" i="3"/>
  <c r="S7749" i="3" s="1"/>
  <c r="R7750" i="3"/>
  <c r="S7750" i="3" s="1"/>
  <c r="R7751" i="3"/>
  <c r="S7751" i="3" s="1"/>
  <c r="R7752" i="3"/>
  <c r="S7752" i="3" s="1"/>
  <c r="R7753" i="3"/>
  <c r="S7753" i="3" s="1"/>
  <c r="R7754" i="3"/>
  <c r="S7754" i="3" s="1"/>
  <c r="R7755" i="3"/>
  <c r="S7755" i="3" s="1"/>
  <c r="R7756" i="3"/>
  <c r="S7756" i="3" s="1"/>
  <c r="R7757" i="3"/>
  <c r="S7757" i="3" s="1"/>
  <c r="R7758" i="3"/>
  <c r="S7758" i="3" s="1"/>
  <c r="R7759" i="3"/>
  <c r="S7759" i="3" s="1"/>
  <c r="R7760" i="3"/>
  <c r="S7760" i="3" s="1"/>
  <c r="R7761" i="3"/>
  <c r="S7761" i="3" s="1"/>
  <c r="R7762" i="3"/>
  <c r="S7762" i="3" s="1"/>
  <c r="R7763" i="3"/>
  <c r="S7763" i="3" s="1"/>
  <c r="R7764" i="3"/>
  <c r="S7764" i="3" s="1"/>
  <c r="R7765" i="3"/>
  <c r="S7765" i="3" s="1"/>
  <c r="R7766" i="3"/>
  <c r="S7766" i="3" s="1"/>
  <c r="R7767" i="3"/>
  <c r="S7767" i="3" s="1"/>
  <c r="R7768" i="3"/>
  <c r="S7768" i="3" s="1"/>
  <c r="R7769" i="3"/>
  <c r="S7769" i="3" s="1"/>
  <c r="R7770" i="3"/>
  <c r="S7770" i="3" s="1"/>
  <c r="R7771" i="3"/>
  <c r="S7771" i="3" s="1"/>
  <c r="R7772" i="3"/>
  <c r="S7772" i="3" s="1"/>
  <c r="R7773" i="3"/>
  <c r="S7773" i="3" s="1"/>
  <c r="R7774" i="3"/>
  <c r="S7774" i="3" s="1"/>
  <c r="R7775" i="3"/>
  <c r="S7775" i="3" s="1"/>
  <c r="R7776" i="3"/>
  <c r="S7776" i="3" s="1"/>
  <c r="R7777" i="3"/>
  <c r="S7777" i="3" s="1"/>
  <c r="R7778" i="3"/>
  <c r="S7778" i="3" s="1"/>
  <c r="R7779" i="3"/>
  <c r="S7779" i="3" s="1"/>
  <c r="R7780" i="3"/>
  <c r="S7780" i="3" s="1"/>
  <c r="R7781" i="3"/>
  <c r="S7781" i="3" s="1"/>
  <c r="R7782" i="3"/>
  <c r="S7782" i="3" s="1"/>
  <c r="R7783" i="3"/>
  <c r="S7783" i="3" s="1"/>
  <c r="R7784" i="3"/>
  <c r="S7784" i="3" s="1"/>
  <c r="R7785" i="3"/>
  <c r="S7785" i="3" s="1"/>
  <c r="R7786" i="3"/>
  <c r="S7786" i="3" s="1"/>
  <c r="R7787" i="3"/>
  <c r="S7787" i="3" s="1"/>
  <c r="R7788" i="3"/>
  <c r="S7788" i="3" s="1"/>
  <c r="R7789" i="3"/>
  <c r="S7789" i="3" s="1"/>
  <c r="R7790" i="3"/>
  <c r="S7790" i="3" s="1"/>
  <c r="R7791" i="3"/>
  <c r="S7791" i="3" s="1"/>
  <c r="R7792" i="3"/>
  <c r="S7792" i="3" s="1"/>
  <c r="R7793" i="3"/>
  <c r="S7793" i="3" s="1"/>
  <c r="R7794" i="3"/>
  <c r="S7794" i="3" s="1"/>
  <c r="R7795" i="3"/>
  <c r="S7795" i="3" s="1"/>
  <c r="R7796" i="3"/>
  <c r="S7796" i="3" s="1"/>
  <c r="R7797" i="3"/>
  <c r="S7797" i="3" s="1"/>
  <c r="R7798" i="3"/>
  <c r="S7798" i="3" s="1"/>
  <c r="R7799" i="3"/>
  <c r="S7799" i="3" s="1"/>
  <c r="R7800" i="3"/>
  <c r="S7800" i="3" s="1"/>
  <c r="R7801" i="3"/>
  <c r="S7801" i="3" s="1"/>
  <c r="R7802" i="3"/>
  <c r="S7802" i="3" s="1"/>
  <c r="R7803" i="3"/>
  <c r="S7803" i="3" s="1"/>
  <c r="R7804" i="3"/>
  <c r="S7804" i="3" s="1"/>
  <c r="R7805" i="3"/>
  <c r="S7805" i="3" s="1"/>
  <c r="R7806" i="3"/>
  <c r="S7806" i="3" s="1"/>
  <c r="R7807" i="3"/>
  <c r="S7807" i="3" s="1"/>
  <c r="R7808" i="3"/>
  <c r="S7808" i="3" s="1"/>
  <c r="R7809" i="3"/>
  <c r="S7809" i="3" s="1"/>
  <c r="R7810" i="3"/>
  <c r="S7810" i="3" s="1"/>
  <c r="R7811" i="3"/>
  <c r="S7811" i="3" s="1"/>
  <c r="R7812" i="3"/>
  <c r="S7812" i="3" s="1"/>
  <c r="R7813" i="3"/>
  <c r="S7813" i="3" s="1"/>
  <c r="R7814" i="3"/>
  <c r="S7814" i="3" s="1"/>
  <c r="R7815" i="3"/>
  <c r="S7815" i="3" s="1"/>
  <c r="R7816" i="3"/>
  <c r="S7816" i="3" s="1"/>
  <c r="R7817" i="3"/>
  <c r="S7817" i="3" s="1"/>
  <c r="R7818" i="3"/>
  <c r="S7818" i="3" s="1"/>
  <c r="R7819" i="3"/>
  <c r="S7819" i="3" s="1"/>
  <c r="R7820" i="3"/>
  <c r="S7820" i="3" s="1"/>
  <c r="R7821" i="3"/>
  <c r="S7821" i="3" s="1"/>
  <c r="R7822" i="3"/>
  <c r="S7822" i="3" s="1"/>
  <c r="R7823" i="3"/>
  <c r="S7823" i="3" s="1"/>
  <c r="R7824" i="3"/>
  <c r="S7824" i="3" s="1"/>
  <c r="R7825" i="3"/>
  <c r="S7825" i="3" s="1"/>
  <c r="R7826" i="3"/>
  <c r="S7826" i="3" s="1"/>
  <c r="R7827" i="3"/>
  <c r="S7827" i="3" s="1"/>
  <c r="R7828" i="3"/>
  <c r="S7828" i="3" s="1"/>
  <c r="R7829" i="3"/>
  <c r="S7829" i="3" s="1"/>
  <c r="R7830" i="3"/>
  <c r="S7830" i="3" s="1"/>
  <c r="R7831" i="3"/>
  <c r="S7831" i="3" s="1"/>
  <c r="R7832" i="3"/>
  <c r="S7832" i="3" s="1"/>
  <c r="R7833" i="3"/>
  <c r="S7833" i="3" s="1"/>
  <c r="R7834" i="3"/>
  <c r="S7834" i="3" s="1"/>
  <c r="R7835" i="3"/>
  <c r="S7835" i="3" s="1"/>
  <c r="R7836" i="3"/>
  <c r="S7836" i="3" s="1"/>
  <c r="R7837" i="3"/>
  <c r="S7837" i="3" s="1"/>
  <c r="R7838" i="3"/>
  <c r="S7838" i="3" s="1"/>
  <c r="R7839" i="3"/>
  <c r="S7839" i="3" s="1"/>
  <c r="R7840" i="3"/>
  <c r="S7840" i="3" s="1"/>
  <c r="R7841" i="3"/>
  <c r="S7841" i="3" s="1"/>
  <c r="R7842" i="3"/>
  <c r="S7842" i="3" s="1"/>
  <c r="R7843" i="3"/>
  <c r="S7843" i="3" s="1"/>
  <c r="R7844" i="3"/>
  <c r="S7844" i="3" s="1"/>
  <c r="R7845" i="3"/>
  <c r="S7845" i="3" s="1"/>
  <c r="R7846" i="3"/>
  <c r="S7846" i="3" s="1"/>
  <c r="R7847" i="3"/>
  <c r="S7847" i="3" s="1"/>
  <c r="R7848" i="3"/>
  <c r="S7848" i="3" s="1"/>
  <c r="R7849" i="3"/>
  <c r="S7849" i="3" s="1"/>
  <c r="R7850" i="3"/>
  <c r="S7850" i="3" s="1"/>
  <c r="R7851" i="3"/>
  <c r="S7851" i="3" s="1"/>
  <c r="R7852" i="3"/>
  <c r="S7852" i="3" s="1"/>
  <c r="R7853" i="3"/>
  <c r="S7853" i="3" s="1"/>
  <c r="R7854" i="3"/>
  <c r="S7854" i="3" s="1"/>
  <c r="R7855" i="3"/>
  <c r="S7855" i="3" s="1"/>
  <c r="R7856" i="3"/>
  <c r="S7856" i="3" s="1"/>
  <c r="R7857" i="3"/>
  <c r="S7857" i="3" s="1"/>
  <c r="R7858" i="3"/>
  <c r="S7858" i="3" s="1"/>
  <c r="R7859" i="3"/>
  <c r="S7859" i="3" s="1"/>
  <c r="R7860" i="3"/>
  <c r="S7860" i="3" s="1"/>
  <c r="R7861" i="3"/>
  <c r="S7861" i="3" s="1"/>
  <c r="R7862" i="3"/>
  <c r="S7862" i="3" s="1"/>
  <c r="R7863" i="3"/>
  <c r="S7863" i="3" s="1"/>
  <c r="R7864" i="3"/>
  <c r="S7864" i="3" s="1"/>
  <c r="R7865" i="3"/>
  <c r="S7865" i="3" s="1"/>
  <c r="R7866" i="3"/>
  <c r="S7866" i="3" s="1"/>
  <c r="R7867" i="3"/>
  <c r="S7867" i="3" s="1"/>
  <c r="R7868" i="3"/>
  <c r="S7868" i="3" s="1"/>
  <c r="R7869" i="3"/>
  <c r="S7869" i="3" s="1"/>
  <c r="R7870" i="3"/>
  <c r="S7870" i="3" s="1"/>
  <c r="R7871" i="3"/>
  <c r="S7871" i="3" s="1"/>
  <c r="R7872" i="3"/>
  <c r="S7872" i="3" s="1"/>
  <c r="R7873" i="3"/>
  <c r="S7873" i="3" s="1"/>
  <c r="R7874" i="3"/>
  <c r="S7874" i="3" s="1"/>
  <c r="R7875" i="3"/>
  <c r="S7875" i="3" s="1"/>
  <c r="R7876" i="3"/>
  <c r="S7876" i="3" s="1"/>
  <c r="R7877" i="3"/>
  <c r="S7877" i="3" s="1"/>
  <c r="R7878" i="3"/>
  <c r="S7878" i="3" s="1"/>
  <c r="R7879" i="3"/>
  <c r="S7879" i="3" s="1"/>
  <c r="R7880" i="3"/>
  <c r="S7880" i="3" s="1"/>
  <c r="R7881" i="3"/>
  <c r="S7881" i="3" s="1"/>
  <c r="R7882" i="3"/>
  <c r="S7882" i="3" s="1"/>
  <c r="R7883" i="3"/>
  <c r="S7883" i="3" s="1"/>
  <c r="R7884" i="3"/>
  <c r="S7884" i="3" s="1"/>
  <c r="R7885" i="3"/>
  <c r="S7885" i="3" s="1"/>
  <c r="R7886" i="3"/>
  <c r="S7886" i="3" s="1"/>
  <c r="R7887" i="3"/>
  <c r="S7887" i="3" s="1"/>
  <c r="R7888" i="3"/>
  <c r="S7888" i="3" s="1"/>
  <c r="R7889" i="3"/>
  <c r="S7889" i="3" s="1"/>
  <c r="R7890" i="3"/>
  <c r="S7890" i="3" s="1"/>
  <c r="R7891" i="3"/>
  <c r="S7891" i="3" s="1"/>
  <c r="R7892" i="3"/>
  <c r="S7892" i="3" s="1"/>
  <c r="R7893" i="3"/>
  <c r="S7893" i="3" s="1"/>
  <c r="R7894" i="3"/>
  <c r="S7894" i="3" s="1"/>
  <c r="R7895" i="3"/>
  <c r="S7895" i="3" s="1"/>
  <c r="R7896" i="3"/>
  <c r="S7896" i="3" s="1"/>
  <c r="R7897" i="3"/>
  <c r="S7897" i="3" s="1"/>
  <c r="R7898" i="3"/>
  <c r="S7898" i="3" s="1"/>
  <c r="R7899" i="3"/>
  <c r="S7899" i="3" s="1"/>
  <c r="R7900" i="3"/>
  <c r="S7900" i="3" s="1"/>
  <c r="R7901" i="3"/>
  <c r="S7901" i="3" s="1"/>
  <c r="R7902" i="3"/>
  <c r="S7902" i="3" s="1"/>
  <c r="R7903" i="3"/>
  <c r="S7903" i="3" s="1"/>
  <c r="R7904" i="3"/>
  <c r="S7904" i="3" s="1"/>
  <c r="R7905" i="3"/>
  <c r="S7905" i="3" s="1"/>
  <c r="R7906" i="3"/>
  <c r="S7906" i="3" s="1"/>
  <c r="R7907" i="3"/>
  <c r="S7907" i="3" s="1"/>
  <c r="R7908" i="3"/>
  <c r="S7908" i="3" s="1"/>
  <c r="R7909" i="3"/>
  <c r="S7909" i="3" s="1"/>
  <c r="R7910" i="3"/>
  <c r="S7910" i="3" s="1"/>
  <c r="R7911" i="3"/>
  <c r="S7911" i="3" s="1"/>
  <c r="R7912" i="3"/>
  <c r="S7912" i="3" s="1"/>
  <c r="R7913" i="3"/>
  <c r="S7913" i="3" s="1"/>
  <c r="R7914" i="3"/>
  <c r="S7914" i="3" s="1"/>
  <c r="R7915" i="3"/>
  <c r="S7915" i="3" s="1"/>
  <c r="R7916" i="3"/>
  <c r="S7916" i="3" s="1"/>
  <c r="R7917" i="3"/>
  <c r="S7917" i="3" s="1"/>
  <c r="R7918" i="3"/>
  <c r="S7918" i="3" s="1"/>
  <c r="R7919" i="3"/>
  <c r="S7919" i="3" s="1"/>
  <c r="R7920" i="3"/>
  <c r="S7920" i="3" s="1"/>
  <c r="R7921" i="3"/>
  <c r="S7921" i="3" s="1"/>
  <c r="R7922" i="3"/>
  <c r="S7922" i="3" s="1"/>
  <c r="R7923" i="3"/>
  <c r="S7923" i="3" s="1"/>
  <c r="R7924" i="3"/>
  <c r="S7924" i="3" s="1"/>
  <c r="R7925" i="3"/>
  <c r="S7925" i="3" s="1"/>
  <c r="R7926" i="3"/>
  <c r="S7926" i="3" s="1"/>
  <c r="R7927" i="3"/>
  <c r="S7927" i="3" s="1"/>
  <c r="R7928" i="3"/>
  <c r="S7928" i="3" s="1"/>
  <c r="R7929" i="3"/>
  <c r="S7929" i="3" s="1"/>
  <c r="R7930" i="3"/>
  <c r="S7930" i="3" s="1"/>
  <c r="R7931" i="3"/>
  <c r="S7931" i="3" s="1"/>
  <c r="R7932" i="3"/>
  <c r="S7932" i="3" s="1"/>
  <c r="R7933" i="3"/>
  <c r="S7933" i="3" s="1"/>
  <c r="R7934" i="3"/>
  <c r="S7934" i="3" s="1"/>
  <c r="R7935" i="3"/>
  <c r="S7935" i="3" s="1"/>
  <c r="R7936" i="3"/>
  <c r="S7936" i="3" s="1"/>
  <c r="R7937" i="3"/>
  <c r="S7937" i="3" s="1"/>
  <c r="R7938" i="3"/>
  <c r="S7938" i="3" s="1"/>
  <c r="R7939" i="3"/>
  <c r="S7939" i="3" s="1"/>
  <c r="R7940" i="3"/>
  <c r="S7940" i="3" s="1"/>
  <c r="R7941" i="3"/>
  <c r="S7941" i="3" s="1"/>
  <c r="R7942" i="3"/>
  <c r="S7942" i="3" s="1"/>
  <c r="R7943" i="3"/>
  <c r="S7943" i="3" s="1"/>
  <c r="R7944" i="3"/>
  <c r="S7944" i="3" s="1"/>
  <c r="R7945" i="3"/>
  <c r="S7945" i="3" s="1"/>
  <c r="R7946" i="3"/>
  <c r="S7946" i="3" s="1"/>
  <c r="R7947" i="3"/>
  <c r="S7947" i="3" s="1"/>
  <c r="R7948" i="3"/>
  <c r="S7948" i="3" s="1"/>
  <c r="R7949" i="3"/>
  <c r="S7949" i="3" s="1"/>
  <c r="R7950" i="3"/>
  <c r="S7950" i="3" s="1"/>
  <c r="R7951" i="3"/>
  <c r="S7951" i="3" s="1"/>
  <c r="R7952" i="3"/>
  <c r="S7952" i="3" s="1"/>
  <c r="R7953" i="3"/>
  <c r="S7953" i="3" s="1"/>
  <c r="R7954" i="3"/>
  <c r="S7954" i="3" s="1"/>
  <c r="R7955" i="3"/>
  <c r="S7955" i="3" s="1"/>
  <c r="R7956" i="3"/>
  <c r="S7956" i="3" s="1"/>
  <c r="R7957" i="3"/>
  <c r="S7957" i="3" s="1"/>
  <c r="R7958" i="3"/>
  <c r="S7958" i="3" s="1"/>
  <c r="R7959" i="3"/>
  <c r="S7959" i="3" s="1"/>
  <c r="R7960" i="3"/>
  <c r="S7960" i="3" s="1"/>
  <c r="R7961" i="3"/>
  <c r="S7961" i="3" s="1"/>
  <c r="R7962" i="3"/>
  <c r="S7962" i="3" s="1"/>
  <c r="R7963" i="3"/>
  <c r="S7963" i="3" s="1"/>
  <c r="R7964" i="3"/>
  <c r="S7964" i="3" s="1"/>
  <c r="R7965" i="3"/>
  <c r="S7965" i="3" s="1"/>
  <c r="R7966" i="3"/>
  <c r="S7966" i="3" s="1"/>
  <c r="R7967" i="3"/>
  <c r="S7967" i="3" s="1"/>
  <c r="R7968" i="3"/>
  <c r="S7968" i="3" s="1"/>
  <c r="R7969" i="3"/>
  <c r="S7969" i="3" s="1"/>
  <c r="R7970" i="3"/>
  <c r="S7970" i="3" s="1"/>
  <c r="R7971" i="3"/>
  <c r="S7971" i="3" s="1"/>
  <c r="R7972" i="3"/>
  <c r="S7972" i="3" s="1"/>
  <c r="R7973" i="3"/>
  <c r="S7973" i="3" s="1"/>
  <c r="R7974" i="3"/>
  <c r="S7974" i="3" s="1"/>
  <c r="R7975" i="3"/>
  <c r="S7975" i="3" s="1"/>
  <c r="R7976" i="3"/>
  <c r="S7976" i="3" s="1"/>
  <c r="R7977" i="3"/>
  <c r="S7977" i="3" s="1"/>
  <c r="R7978" i="3"/>
  <c r="S7978" i="3" s="1"/>
  <c r="R7979" i="3"/>
  <c r="S7979" i="3" s="1"/>
  <c r="R7980" i="3"/>
  <c r="S7980" i="3" s="1"/>
  <c r="R7981" i="3"/>
  <c r="S7981" i="3" s="1"/>
  <c r="R7982" i="3"/>
  <c r="S7982" i="3" s="1"/>
  <c r="R7983" i="3"/>
  <c r="S7983" i="3" s="1"/>
  <c r="R7984" i="3"/>
  <c r="S7984" i="3" s="1"/>
  <c r="R7985" i="3"/>
  <c r="S7985" i="3" s="1"/>
  <c r="R7986" i="3"/>
  <c r="S7986" i="3" s="1"/>
  <c r="R7987" i="3"/>
  <c r="S7987" i="3" s="1"/>
  <c r="R7988" i="3"/>
  <c r="S7988" i="3" s="1"/>
  <c r="R7989" i="3"/>
  <c r="S7989" i="3" s="1"/>
  <c r="R7990" i="3"/>
  <c r="S7990" i="3" s="1"/>
  <c r="R7991" i="3"/>
  <c r="S7991" i="3" s="1"/>
  <c r="R7992" i="3"/>
  <c r="S7992" i="3" s="1"/>
  <c r="R7993" i="3"/>
  <c r="S7993" i="3" s="1"/>
  <c r="R7994" i="3"/>
  <c r="S7994" i="3" s="1"/>
  <c r="R7995" i="3"/>
  <c r="S7995" i="3" s="1"/>
  <c r="R7996" i="3"/>
  <c r="S7996" i="3" s="1"/>
  <c r="R7997" i="3"/>
  <c r="S7997" i="3" s="1"/>
  <c r="R7998" i="3"/>
  <c r="S7998" i="3" s="1"/>
  <c r="R7999" i="3"/>
  <c r="S7999" i="3" s="1"/>
  <c r="R8000" i="3"/>
  <c r="S8000" i="3" s="1"/>
  <c r="R8001" i="3"/>
  <c r="S8001" i="3" s="1"/>
  <c r="R8002" i="3"/>
  <c r="S8002" i="3" s="1"/>
  <c r="R8003" i="3"/>
  <c r="S8003" i="3" s="1"/>
  <c r="R8004" i="3"/>
  <c r="S8004" i="3" s="1"/>
  <c r="R8005" i="3"/>
  <c r="S8005" i="3" s="1"/>
  <c r="R8006" i="3"/>
  <c r="S8006" i="3" s="1"/>
  <c r="R8007" i="3"/>
  <c r="S8007" i="3" s="1"/>
  <c r="R8008" i="3"/>
  <c r="S8008" i="3" s="1"/>
  <c r="R8009" i="3"/>
  <c r="S8009" i="3" s="1"/>
  <c r="R8010" i="3"/>
  <c r="S8010" i="3" s="1"/>
  <c r="R8011" i="3"/>
  <c r="S8011" i="3" s="1"/>
  <c r="R8012" i="3"/>
  <c r="S8012" i="3" s="1"/>
  <c r="R8013" i="3"/>
  <c r="S8013" i="3" s="1"/>
  <c r="R8014" i="3"/>
  <c r="S8014" i="3" s="1"/>
  <c r="R8015" i="3"/>
  <c r="S8015" i="3" s="1"/>
  <c r="R8016" i="3"/>
  <c r="S8016" i="3" s="1"/>
  <c r="R8017" i="3"/>
  <c r="S8017" i="3" s="1"/>
  <c r="R8018" i="3"/>
  <c r="S8018" i="3" s="1"/>
  <c r="R8019" i="3"/>
  <c r="S8019" i="3" s="1"/>
  <c r="R8020" i="3"/>
  <c r="S8020" i="3" s="1"/>
  <c r="R8021" i="3"/>
  <c r="S8021" i="3" s="1"/>
  <c r="R8022" i="3"/>
  <c r="S8022" i="3" s="1"/>
  <c r="R8023" i="3"/>
  <c r="S8023" i="3" s="1"/>
  <c r="R8024" i="3"/>
  <c r="S8024" i="3" s="1"/>
  <c r="R8025" i="3"/>
  <c r="S8025" i="3" s="1"/>
  <c r="R8026" i="3"/>
  <c r="S8026" i="3" s="1"/>
  <c r="R8027" i="3"/>
  <c r="S8027" i="3" s="1"/>
  <c r="R8028" i="3"/>
  <c r="S8028" i="3" s="1"/>
  <c r="R8029" i="3"/>
  <c r="S8029" i="3" s="1"/>
  <c r="R8030" i="3"/>
  <c r="S8030" i="3" s="1"/>
  <c r="R8031" i="3"/>
  <c r="S8031" i="3" s="1"/>
  <c r="R8032" i="3"/>
  <c r="S8032" i="3" s="1"/>
  <c r="R8033" i="3"/>
  <c r="S8033" i="3" s="1"/>
  <c r="R8034" i="3"/>
  <c r="S8034" i="3" s="1"/>
  <c r="R8035" i="3"/>
  <c r="S8035" i="3" s="1"/>
  <c r="R8036" i="3"/>
  <c r="S8036" i="3" s="1"/>
  <c r="R8037" i="3"/>
  <c r="S8037" i="3" s="1"/>
  <c r="R8038" i="3"/>
  <c r="S8038" i="3" s="1"/>
  <c r="R8039" i="3"/>
  <c r="S8039" i="3" s="1"/>
  <c r="R8040" i="3"/>
  <c r="S8040" i="3" s="1"/>
  <c r="R8041" i="3"/>
  <c r="S8041" i="3" s="1"/>
  <c r="R8042" i="3"/>
  <c r="S8042" i="3" s="1"/>
  <c r="R8043" i="3"/>
  <c r="S8043" i="3" s="1"/>
  <c r="R8044" i="3"/>
  <c r="S8044" i="3" s="1"/>
  <c r="R8045" i="3"/>
  <c r="S8045" i="3" s="1"/>
  <c r="R8046" i="3"/>
  <c r="S8046" i="3" s="1"/>
  <c r="R8047" i="3"/>
  <c r="S8047" i="3" s="1"/>
  <c r="R8048" i="3"/>
  <c r="S8048" i="3" s="1"/>
  <c r="R8049" i="3"/>
  <c r="S8049" i="3" s="1"/>
  <c r="R8050" i="3"/>
  <c r="S8050" i="3" s="1"/>
  <c r="R8051" i="3"/>
  <c r="S8051" i="3" s="1"/>
  <c r="R8052" i="3"/>
  <c r="S8052" i="3" s="1"/>
  <c r="R8053" i="3"/>
  <c r="S8053" i="3" s="1"/>
  <c r="R8054" i="3"/>
  <c r="S8054" i="3" s="1"/>
  <c r="R8055" i="3"/>
  <c r="S8055" i="3" s="1"/>
  <c r="R8056" i="3"/>
  <c r="S8056" i="3" s="1"/>
  <c r="R8057" i="3"/>
  <c r="S8057" i="3" s="1"/>
  <c r="R8058" i="3"/>
  <c r="S8058" i="3" s="1"/>
  <c r="R8059" i="3"/>
  <c r="S8059" i="3" s="1"/>
  <c r="R8060" i="3"/>
  <c r="S8060" i="3" s="1"/>
  <c r="R8061" i="3"/>
  <c r="S8061" i="3" s="1"/>
  <c r="R8062" i="3"/>
  <c r="S8062" i="3" s="1"/>
  <c r="R8063" i="3"/>
  <c r="S8063" i="3" s="1"/>
  <c r="R8064" i="3"/>
  <c r="S8064" i="3" s="1"/>
  <c r="R8065" i="3"/>
  <c r="S8065" i="3" s="1"/>
  <c r="R8066" i="3"/>
  <c r="S8066" i="3" s="1"/>
  <c r="R8067" i="3"/>
  <c r="S8067" i="3" s="1"/>
  <c r="R8068" i="3"/>
  <c r="S8068" i="3" s="1"/>
  <c r="R8069" i="3"/>
  <c r="S8069" i="3" s="1"/>
  <c r="R8070" i="3"/>
  <c r="S8070" i="3" s="1"/>
  <c r="R8071" i="3"/>
  <c r="S8071" i="3" s="1"/>
  <c r="R8072" i="3"/>
  <c r="S8072" i="3" s="1"/>
  <c r="R8073" i="3"/>
  <c r="S8073" i="3" s="1"/>
  <c r="R8074" i="3"/>
  <c r="S8074" i="3" s="1"/>
  <c r="R8075" i="3"/>
  <c r="S8075" i="3" s="1"/>
  <c r="R8076" i="3"/>
  <c r="S8076" i="3" s="1"/>
  <c r="R8077" i="3"/>
  <c r="S8077" i="3" s="1"/>
  <c r="R8078" i="3"/>
  <c r="S8078" i="3" s="1"/>
  <c r="R8079" i="3"/>
  <c r="S8079" i="3" s="1"/>
  <c r="R8080" i="3"/>
  <c r="S8080" i="3" s="1"/>
  <c r="R8081" i="3"/>
  <c r="S8081" i="3" s="1"/>
  <c r="R8082" i="3"/>
  <c r="S8082" i="3" s="1"/>
  <c r="R8083" i="3"/>
  <c r="S8083" i="3" s="1"/>
  <c r="R8084" i="3"/>
  <c r="S8084" i="3" s="1"/>
  <c r="R8085" i="3"/>
  <c r="S8085" i="3" s="1"/>
  <c r="R8086" i="3"/>
  <c r="S8086" i="3" s="1"/>
  <c r="R8087" i="3"/>
  <c r="S8087" i="3" s="1"/>
  <c r="R8088" i="3"/>
  <c r="S8088" i="3" s="1"/>
  <c r="R8089" i="3"/>
  <c r="S8089" i="3" s="1"/>
  <c r="R8090" i="3"/>
  <c r="S8090" i="3" s="1"/>
  <c r="R8091" i="3"/>
  <c r="S8091" i="3" s="1"/>
  <c r="R8092" i="3"/>
  <c r="S8092" i="3" s="1"/>
  <c r="R8093" i="3"/>
  <c r="S8093" i="3" s="1"/>
  <c r="R8094" i="3"/>
  <c r="S8094" i="3" s="1"/>
  <c r="R8095" i="3"/>
  <c r="S8095" i="3" s="1"/>
  <c r="R8096" i="3"/>
  <c r="S8096" i="3" s="1"/>
  <c r="R8097" i="3"/>
  <c r="S8097" i="3" s="1"/>
  <c r="R8098" i="3"/>
  <c r="S8098" i="3" s="1"/>
  <c r="R8099" i="3"/>
  <c r="S8099" i="3" s="1"/>
  <c r="R8100" i="3"/>
  <c r="S8100" i="3" s="1"/>
  <c r="R8101" i="3"/>
  <c r="S8101" i="3" s="1"/>
  <c r="R8102" i="3"/>
  <c r="S8102" i="3" s="1"/>
  <c r="R8103" i="3"/>
  <c r="S8103" i="3" s="1"/>
  <c r="R8104" i="3"/>
  <c r="S8104" i="3" s="1"/>
  <c r="R8105" i="3"/>
  <c r="S8105" i="3" s="1"/>
  <c r="R8106" i="3"/>
  <c r="S8106" i="3" s="1"/>
  <c r="R8107" i="3"/>
  <c r="S8107" i="3" s="1"/>
  <c r="R8108" i="3"/>
  <c r="S8108" i="3" s="1"/>
  <c r="R8109" i="3"/>
  <c r="S8109" i="3" s="1"/>
  <c r="R8110" i="3"/>
  <c r="S8110" i="3" s="1"/>
  <c r="R8111" i="3"/>
  <c r="S8111" i="3" s="1"/>
  <c r="R8112" i="3"/>
  <c r="S8112" i="3" s="1"/>
  <c r="R8113" i="3"/>
  <c r="S8113" i="3" s="1"/>
  <c r="R8114" i="3"/>
  <c r="S8114" i="3" s="1"/>
  <c r="R8115" i="3"/>
  <c r="S8115" i="3" s="1"/>
  <c r="R8116" i="3"/>
  <c r="S8116" i="3" s="1"/>
  <c r="R8117" i="3"/>
  <c r="S8117" i="3" s="1"/>
  <c r="R8118" i="3"/>
  <c r="S8118" i="3" s="1"/>
  <c r="R8119" i="3"/>
  <c r="S8119" i="3" s="1"/>
  <c r="R8120" i="3"/>
  <c r="S8120" i="3" s="1"/>
  <c r="R8121" i="3"/>
  <c r="S8121" i="3" s="1"/>
  <c r="R8122" i="3"/>
  <c r="S8122" i="3" s="1"/>
  <c r="R8123" i="3"/>
  <c r="S8123" i="3" s="1"/>
  <c r="R8124" i="3"/>
  <c r="S8124" i="3" s="1"/>
  <c r="R8125" i="3"/>
  <c r="S8125" i="3" s="1"/>
  <c r="R8126" i="3"/>
  <c r="S8126" i="3" s="1"/>
  <c r="R8127" i="3"/>
  <c r="S8127" i="3" s="1"/>
  <c r="R8128" i="3"/>
  <c r="S8128" i="3" s="1"/>
  <c r="R8129" i="3"/>
  <c r="S8129" i="3" s="1"/>
  <c r="R8130" i="3"/>
  <c r="S8130" i="3" s="1"/>
  <c r="R8131" i="3"/>
  <c r="S8131" i="3" s="1"/>
  <c r="R8132" i="3"/>
  <c r="S8132" i="3" s="1"/>
  <c r="R8133" i="3"/>
  <c r="S8133" i="3" s="1"/>
  <c r="R8134" i="3"/>
  <c r="S8134" i="3" s="1"/>
  <c r="R8135" i="3"/>
  <c r="S8135" i="3" s="1"/>
  <c r="R8136" i="3"/>
  <c r="S8136" i="3" s="1"/>
  <c r="R8137" i="3"/>
  <c r="S8137" i="3" s="1"/>
  <c r="R8138" i="3"/>
  <c r="S8138" i="3" s="1"/>
  <c r="R8139" i="3"/>
  <c r="S8139" i="3" s="1"/>
  <c r="R8140" i="3"/>
  <c r="S8140" i="3" s="1"/>
  <c r="R8141" i="3"/>
  <c r="S8141" i="3" s="1"/>
  <c r="R8142" i="3"/>
  <c r="S8142" i="3" s="1"/>
  <c r="R8143" i="3"/>
  <c r="S8143" i="3" s="1"/>
  <c r="R8144" i="3"/>
  <c r="S8144" i="3" s="1"/>
  <c r="R8145" i="3"/>
  <c r="S8145" i="3" s="1"/>
  <c r="R8146" i="3"/>
  <c r="S8146" i="3" s="1"/>
  <c r="R8147" i="3"/>
  <c r="S8147" i="3" s="1"/>
  <c r="R8148" i="3"/>
  <c r="S8148" i="3" s="1"/>
  <c r="R8149" i="3"/>
  <c r="S8149" i="3" s="1"/>
  <c r="R8150" i="3"/>
  <c r="S8150" i="3" s="1"/>
  <c r="R8151" i="3"/>
  <c r="S8151" i="3" s="1"/>
  <c r="R8152" i="3"/>
  <c r="S8152" i="3" s="1"/>
  <c r="R8153" i="3"/>
  <c r="S8153" i="3" s="1"/>
  <c r="R8154" i="3"/>
  <c r="S8154" i="3" s="1"/>
  <c r="R8155" i="3"/>
  <c r="S8155" i="3" s="1"/>
  <c r="R8156" i="3"/>
  <c r="S8156" i="3" s="1"/>
  <c r="R8157" i="3"/>
  <c r="S8157" i="3" s="1"/>
  <c r="R8158" i="3"/>
  <c r="S8158" i="3" s="1"/>
  <c r="R8159" i="3"/>
  <c r="S8159" i="3" s="1"/>
  <c r="R8160" i="3"/>
  <c r="S8160" i="3" s="1"/>
  <c r="R8161" i="3"/>
  <c r="S8161" i="3" s="1"/>
  <c r="R8162" i="3"/>
  <c r="S8162" i="3" s="1"/>
  <c r="R8163" i="3"/>
  <c r="S8163" i="3" s="1"/>
  <c r="R8164" i="3"/>
  <c r="S8164" i="3" s="1"/>
  <c r="R8165" i="3"/>
  <c r="S8165" i="3" s="1"/>
  <c r="R8166" i="3"/>
  <c r="S8166" i="3" s="1"/>
  <c r="R8167" i="3"/>
  <c r="S8167" i="3" s="1"/>
  <c r="R8168" i="3"/>
  <c r="S8168" i="3" s="1"/>
  <c r="R8169" i="3"/>
  <c r="S8169" i="3" s="1"/>
  <c r="R8170" i="3"/>
  <c r="S8170" i="3" s="1"/>
  <c r="R8171" i="3"/>
  <c r="S8171" i="3" s="1"/>
  <c r="R8172" i="3"/>
  <c r="S8172" i="3" s="1"/>
  <c r="R8173" i="3"/>
  <c r="S8173" i="3" s="1"/>
  <c r="R8174" i="3"/>
  <c r="S8174" i="3" s="1"/>
  <c r="R8175" i="3"/>
  <c r="S8175" i="3" s="1"/>
  <c r="R8176" i="3"/>
  <c r="S8176" i="3" s="1"/>
  <c r="R8177" i="3"/>
  <c r="S8177" i="3" s="1"/>
  <c r="R8178" i="3"/>
  <c r="S8178" i="3" s="1"/>
  <c r="R8179" i="3"/>
  <c r="S8179" i="3" s="1"/>
  <c r="R8180" i="3"/>
  <c r="S8180" i="3" s="1"/>
  <c r="R8181" i="3"/>
  <c r="S8181" i="3" s="1"/>
  <c r="R8182" i="3"/>
  <c r="S8182" i="3" s="1"/>
  <c r="R8183" i="3"/>
  <c r="S8183" i="3" s="1"/>
  <c r="R8184" i="3"/>
  <c r="S8184" i="3" s="1"/>
  <c r="R8185" i="3"/>
  <c r="S8185" i="3" s="1"/>
  <c r="R8186" i="3"/>
  <c r="S8186" i="3" s="1"/>
  <c r="R8187" i="3"/>
  <c r="S8187" i="3" s="1"/>
  <c r="R8188" i="3"/>
  <c r="S8188" i="3" s="1"/>
  <c r="R8189" i="3"/>
  <c r="S8189" i="3" s="1"/>
  <c r="R8190" i="3"/>
  <c r="S8190" i="3" s="1"/>
  <c r="R8191" i="3"/>
  <c r="S8191" i="3" s="1"/>
  <c r="R8192" i="3"/>
  <c r="S8192" i="3" s="1"/>
  <c r="R8193" i="3"/>
  <c r="S8193" i="3" s="1"/>
  <c r="R8194" i="3"/>
  <c r="S8194" i="3" s="1"/>
  <c r="R8195" i="3"/>
  <c r="S8195" i="3" s="1"/>
  <c r="R8196" i="3"/>
  <c r="S8196" i="3" s="1"/>
  <c r="R8197" i="3"/>
  <c r="S8197" i="3" s="1"/>
  <c r="R8198" i="3"/>
  <c r="S8198" i="3" s="1"/>
  <c r="R8199" i="3"/>
  <c r="S8199" i="3" s="1"/>
  <c r="R8200" i="3"/>
  <c r="S8200" i="3" s="1"/>
  <c r="R8201" i="3"/>
  <c r="S8201" i="3" s="1"/>
  <c r="R8202" i="3"/>
  <c r="S8202" i="3" s="1"/>
  <c r="R8203" i="3"/>
  <c r="S8203" i="3" s="1"/>
  <c r="R8204" i="3"/>
  <c r="S8204" i="3" s="1"/>
  <c r="R8205" i="3"/>
  <c r="S8205" i="3" s="1"/>
  <c r="R8206" i="3"/>
  <c r="S8206" i="3" s="1"/>
  <c r="R8207" i="3"/>
  <c r="S8207" i="3" s="1"/>
  <c r="R8208" i="3"/>
  <c r="S8208" i="3" s="1"/>
  <c r="R8209" i="3"/>
  <c r="S8209" i="3" s="1"/>
  <c r="R8210" i="3"/>
  <c r="S8210" i="3" s="1"/>
  <c r="R8211" i="3"/>
  <c r="S8211" i="3" s="1"/>
  <c r="R8212" i="3"/>
  <c r="S8212" i="3" s="1"/>
  <c r="R8213" i="3"/>
  <c r="S8213" i="3" s="1"/>
  <c r="R8214" i="3"/>
  <c r="S8214" i="3" s="1"/>
  <c r="R8215" i="3"/>
  <c r="S8215" i="3" s="1"/>
  <c r="R8216" i="3"/>
  <c r="S8216" i="3" s="1"/>
  <c r="R8217" i="3"/>
  <c r="S8217" i="3" s="1"/>
  <c r="R8218" i="3"/>
  <c r="S8218" i="3" s="1"/>
  <c r="R8219" i="3"/>
  <c r="S8219" i="3" s="1"/>
  <c r="R8220" i="3"/>
  <c r="S8220" i="3" s="1"/>
  <c r="R8221" i="3"/>
  <c r="S8221" i="3" s="1"/>
  <c r="R8222" i="3"/>
  <c r="S8222" i="3" s="1"/>
  <c r="R8223" i="3"/>
  <c r="S8223" i="3" s="1"/>
  <c r="R8224" i="3"/>
  <c r="S8224" i="3" s="1"/>
  <c r="R8225" i="3"/>
  <c r="S8225" i="3" s="1"/>
  <c r="R8226" i="3"/>
  <c r="S8226" i="3" s="1"/>
  <c r="R8227" i="3"/>
  <c r="S8227" i="3" s="1"/>
  <c r="R8228" i="3"/>
  <c r="S8228" i="3" s="1"/>
  <c r="R8229" i="3"/>
  <c r="S8229" i="3" s="1"/>
  <c r="R8230" i="3"/>
  <c r="S8230" i="3" s="1"/>
  <c r="R8231" i="3"/>
  <c r="S8231" i="3" s="1"/>
  <c r="R8232" i="3"/>
  <c r="S8232" i="3" s="1"/>
  <c r="R8233" i="3"/>
  <c r="S8233" i="3" s="1"/>
  <c r="R8234" i="3"/>
  <c r="S8234" i="3" s="1"/>
  <c r="R8235" i="3"/>
  <c r="S8235" i="3" s="1"/>
  <c r="R8236" i="3"/>
  <c r="S8236" i="3" s="1"/>
  <c r="R8237" i="3"/>
  <c r="S8237" i="3" s="1"/>
  <c r="R8238" i="3"/>
  <c r="S8238" i="3" s="1"/>
  <c r="R8239" i="3"/>
  <c r="S8239" i="3" s="1"/>
  <c r="R8240" i="3"/>
  <c r="S8240" i="3" s="1"/>
  <c r="R8241" i="3"/>
  <c r="S8241" i="3" s="1"/>
  <c r="R8242" i="3"/>
  <c r="S8242" i="3" s="1"/>
  <c r="R8243" i="3"/>
  <c r="S8243" i="3" s="1"/>
  <c r="R8244" i="3"/>
  <c r="S8244" i="3" s="1"/>
  <c r="R8245" i="3"/>
  <c r="S8245" i="3" s="1"/>
  <c r="R8246" i="3"/>
  <c r="S8246" i="3" s="1"/>
  <c r="R8247" i="3"/>
  <c r="S8247" i="3" s="1"/>
  <c r="R8248" i="3"/>
  <c r="S8248" i="3" s="1"/>
  <c r="R8249" i="3"/>
  <c r="S8249" i="3" s="1"/>
  <c r="R8250" i="3"/>
  <c r="S8250" i="3" s="1"/>
  <c r="R8251" i="3"/>
  <c r="S8251" i="3" s="1"/>
  <c r="R8252" i="3"/>
  <c r="S8252" i="3" s="1"/>
  <c r="R8253" i="3"/>
  <c r="S8253" i="3" s="1"/>
  <c r="R8254" i="3"/>
  <c r="S8254" i="3" s="1"/>
  <c r="R8255" i="3"/>
  <c r="S8255" i="3" s="1"/>
  <c r="R8256" i="3"/>
  <c r="S8256" i="3" s="1"/>
  <c r="R8257" i="3"/>
  <c r="S8257" i="3" s="1"/>
  <c r="R8258" i="3"/>
  <c r="S8258" i="3" s="1"/>
  <c r="R8259" i="3"/>
  <c r="S8259" i="3" s="1"/>
  <c r="R8260" i="3"/>
  <c r="S8260" i="3" s="1"/>
  <c r="R8261" i="3"/>
  <c r="S8261" i="3" s="1"/>
  <c r="R8262" i="3"/>
  <c r="S8262" i="3" s="1"/>
  <c r="R8263" i="3"/>
  <c r="S8263" i="3" s="1"/>
  <c r="R8264" i="3"/>
  <c r="S8264" i="3" s="1"/>
  <c r="R8265" i="3"/>
  <c r="S8265" i="3" s="1"/>
  <c r="R8266" i="3"/>
  <c r="S8266" i="3" s="1"/>
  <c r="R8267" i="3"/>
  <c r="S8267" i="3" s="1"/>
  <c r="R8268" i="3"/>
  <c r="S8268" i="3" s="1"/>
  <c r="R8269" i="3"/>
  <c r="S8269" i="3" s="1"/>
  <c r="R8270" i="3"/>
  <c r="S8270" i="3" s="1"/>
  <c r="R8271" i="3"/>
  <c r="S8271" i="3" s="1"/>
  <c r="R8272" i="3"/>
  <c r="S8272" i="3" s="1"/>
  <c r="R8273" i="3"/>
  <c r="S8273" i="3" s="1"/>
  <c r="R8274" i="3"/>
  <c r="S8274" i="3" s="1"/>
  <c r="R8275" i="3"/>
  <c r="S8275" i="3" s="1"/>
  <c r="R8276" i="3"/>
  <c r="S8276" i="3" s="1"/>
  <c r="R8277" i="3"/>
  <c r="S8277" i="3" s="1"/>
  <c r="R8278" i="3"/>
  <c r="S8278" i="3" s="1"/>
  <c r="R8279" i="3"/>
  <c r="S8279" i="3" s="1"/>
  <c r="R8280" i="3"/>
  <c r="S8280" i="3" s="1"/>
  <c r="R8281" i="3"/>
  <c r="S8281" i="3" s="1"/>
  <c r="R8282" i="3"/>
  <c r="S8282" i="3" s="1"/>
  <c r="R8283" i="3"/>
  <c r="S8283" i="3" s="1"/>
  <c r="R8284" i="3"/>
  <c r="S8284" i="3" s="1"/>
  <c r="R8285" i="3"/>
  <c r="S8285" i="3" s="1"/>
  <c r="R8286" i="3"/>
  <c r="S8286" i="3" s="1"/>
  <c r="R8287" i="3"/>
  <c r="S8287" i="3" s="1"/>
  <c r="R8288" i="3"/>
  <c r="S8288" i="3" s="1"/>
  <c r="R8289" i="3"/>
  <c r="S8289" i="3" s="1"/>
  <c r="R8290" i="3"/>
  <c r="S8290" i="3" s="1"/>
  <c r="R8291" i="3"/>
  <c r="S8291" i="3" s="1"/>
  <c r="R8292" i="3"/>
  <c r="S8292" i="3" s="1"/>
  <c r="R8293" i="3"/>
  <c r="S8293" i="3" s="1"/>
  <c r="R8294" i="3"/>
  <c r="S8294" i="3" s="1"/>
  <c r="R8295" i="3"/>
  <c r="S8295" i="3" s="1"/>
  <c r="R8296" i="3"/>
  <c r="S8296" i="3" s="1"/>
  <c r="R8297" i="3"/>
  <c r="S8297" i="3" s="1"/>
  <c r="R8298" i="3"/>
  <c r="S8298" i="3" s="1"/>
  <c r="R8299" i="3"/>
  <c r="S8299" i="3" s="1"/>
  <c r="R8300" i="3"/>
  <c r="S8300" i="3" s="1"/>
  <c r="R8301" i="3"/>
  <c r="S8301" i="3" s="1"/>
  <c r="R8302" i="3"/>
  <c r="S8302" i="3" s="1"/>
  <c r="R8303" i="3"/>
  <c r="S8303" i="3" s="1"/>
  <c r="R8304" i="3"/>
  <c r="S8304" i="3" s="1"/>
  <c r="R8305" i="3"/>
  <c r="S8305" i="3" s="1"/>
  <c r="R8306" i="3"/>
  <c r="S8306" i="3" s="1"/>
  <c r="R8307" i="3"/>
  <c r="S8307" i="3" s="1"/>
  <c r="R8308" i="3"/>
  <c r="S8308" i="3" s="1"/>
  <c r="R8309" i="3"/>
  <c r="S8309" i="3" s="1"/>
  <c r="R8310" i="3"/>
  <c r="S8310" i="3" s="1"/>
  <c r="R8311" i="3"/>
  <c r="S8311" i="3" s="1"/>
  <c r="R8312" i="3"/>
  <c r="S8312" i="3" s="1"/>
  <c r="R8313" i="3"/>
  <c r="S8313" i="3" s="1"/>
  <c r="R8314" i="3"/>
  <c r="S8314" i="3" s="1"/>
  <c r="R8315" i="3"/>
  <c r="S8315" i="3" s="1"/>
  <c r="R8316" i="3"/>
  <c r="S8316" i="3" s="1"/>
  <c r="R8317" i="3"/>
  <c r="S8317" i="3" s="1"/>
  <c r="R8318" i="3"/>
  <c r="S8318" i="3" s="1"/>
  <c r="R8319" i="3"/>
  <c r="S8319" i="3" s="1"/>
  <c r="R8320" i="3"/>
  <c r="S8320" i="3" s="1"/>
  <c r="R8321" i="3"/>
  <c r="S8321" i="3" s="1"/>
  <c r="R8322" i="3"/>
  <c r="S8322" i="3" s="1"/>
  <c r="R8323" i="3"/>
  <c r="S8323" i="3" s="1"/>
  <c r="R8324" i="3"/>
  <c r="S8324" i="3" s="1"/>
  <c r="R8325" i="3"/>
  <c r="S8325" i="3" s="1"/>
  <c r="R8326" i="3"/>
  <c r="S8326" i="3" s="1"/>
  <c r="R8327" i="3"/>
  <c r="S8327" i="3" s="1"/>
  <c r="R8328" i="3"/>
  <c r="S8328" i="3" s="1"/>
  <c r="R8329" i="3"/>
  <c r="S8329" i="3" s="1"/>
  <c r="R8330" i="3"/>
  <c r="S8330" i="3" s="1"/>
  <c r="R8331" i="3"/>
  <c r="S8331" i="3" s="1"/>
  <c r="R8332" i="3"/>
  <c r="S8332" i="3" s="1"/>
  <c r="R8333" i="3"/>
  <c r="S8333" i="3" s="1"/>
  <c r="R8334" i="3"/>
  <c r="S8334" i="3" s="1"/>
  <c r="R8335" i="3"/>
  <c r="S8335" i="3" s="1"/>
  <c r="R8336" i="3"/>
  <c r="S8336" i="3" s="1"/>
  <c r="R8337" i="3"/>
  <c r="S8337" i="3" s="1"/>
  <c r="R8338" i="3"/>
  <c r="S8338" i="3" s="1"/>
  <c r="R8339" i="3"/>
  <c r="S8339" i="3" s="1"/>
  <c r="R8340" i="3"/>
  <c r="S8340" i="3" s="1"/>
  <c r="R8341" i="3"/>
  <c r="S8341" i="3" s="1"/>
  <c r="R8342" i="3"/>
  <c r="S8342" i="3" s="1"/>
  <c r="R8343" i="3"/>
  <c r="S8343" i="3" s="1"/>
  <c r="R8344" i="3"/>
  <c r="S8344" i="3" s="1"/>
  <c r="R8345" i="3"/>
  <c r="S8345" i="3" s="1"/>
  <c r="R8346" i="3"/>
  <c r="S8346" i="3" s="1"/>
  <c r="R8347" i="3"/>
  <c r="S8347" i="3" s="1"/>
  <c r="R8348" i="3"/>
  <c r="S8348" i="3" s="1"/>
  <c r="R8349" i="3"/>
  <c r="S8349" i="3" s="1"/>
  <c r="R8350" i="3"/>
  <c r="S8350" i="3" s="1"/>
  <c r="R8351" i="3"/>
  <c r="S8351" i="3" s="1"/>
  <c r="R8352" i="3"/>
  <c r="S8352" i="3" s="1"/>
  <c r="R8353" i="3"/>
  <c r="S8353" i="3" s="1"/>
  <c r="R8354" i="3"/>
  <c r="S8354" i="3" s="1"/>
  <c r="R8355" i="3"/>
  <c r="S8355" i="3" s="1"/>
  <c r="R8356" i="3"/>
  <c r="S8356" i="3" s="1"/>
  <c r="R8357" i="3"/>
  <c r="S8357" i="3" s="1"/>
  <c r="R8358" i="3"/>
  <c r="S8358" i="3" s="1"/>
  <c r="R8359" i="3"/>
  <c r="S8359" i="3" s="1"/>
  <c r="R8360" i="3"/>
  <c r="S8360" i="3" s="1"/>
  <c r="R8361" i="3"/>
  <c r="S8361" i="3" s="1"/>
  <c r="R8362" i="3"/>
  <c r="S8362" i="3" s="1"/>
  <c r="R8363" i="3"/>
  <c r="S8363" i="3" s="1"/>
  <c r="R8364" i="3"/>
  <c r="S8364" i="3" s="1"/>
  <c r="R8365" i="3"/>
  <c r="S8365" i="3" s="1"/>
  <c r="R8366" i="3"/>
  <c r="S8366" i="3" s="1"/>
  <c r="R8367" i="3"/>
  <c r="S8367" i="3" s="1"/>
  <c r="R8368" i="3"/>
  <c r="S8368" i="3" s="1"/>
  <c r="R8369" i="3"/>
  <c r="S8369" i="3" s="1"/>
  <c r="R8370" i="3"/>
  <c r="S8370" i="3" s="1"/>
  <c r="R8371" i="3"/>
  <c r="S8371" i="3" s="1"/>
  <c r="R8372" i="3"/>
  <c r="S8372" i="3" s="1"/>
  <c r="R8373" i="3"/>
  <c r="S8373" i="3" s="1"/>
  <c r="R8374" i="3"/>
  <c r="S8374" i="3" s="1"/>
  <c r="R8375" i="3"/>
  <c r="S8375" i="3" s="1"/>
  <c r="R8376" i="3"/>
  <c r="S8376" i="3" s="1"/>
  <c r="R8377" i="3"/>
  <c r="S8377" i="3" s="1"/>
  <c r="R8378" i="3"/>
  <c r="S8378" i="3" s="1"/>
  <c r="R8379" i="3"/>
  <c r="S8379" i="3" s="1"/>
  <c r="R8380" i="3"/>
  <c r="S8380" i="3" s="1"/>
  <c r="R8381" i="3"/>
  <c r="S8381" i="3" s="1"/>
  <c r="R8382" i="3"/>
  <c r="S8382" i="3" s="1"/>
  <c r="R8383" i="3"/>
  <c r="S8383" i="3" s="1"/>
  <c r="R8384" i="3"/>
  <c r="S8384" i="3" s="1"/>
  <c r="R8385" i="3"/>
  <c r="S8385" i="3" s="1"/>
  <c r="R8386" i="3"/>
  <c r="S8386" i="3" s="1"/>
  <c r="R8387" i="3"/>
  <c r="S8387" i="3" s="1"/>
  <c r="R8388" i="3"/>
  <c r="S8388" i="3" s="1"/>
  <c r="R8389" i="3"/>
  <c r="S8389" i="3" s="1"/>
  <c r="R8390" i="3"/>
  <c r="S8390" i="3" s="1"/>
  <c r="R8391" i="3"/>
  <c r="S8391" i="3" s="1"/>
  <c r="R8392" i="3"/>
  <c r="S8392" i="3" s="1"/>
  <c r="R8393" i="3"/>
  <c r="S8393" i="3" s="1"/>
  <c r="R8394" i="3"/>
  <c r="S8394" i="3" s="1"/>
  <c r="R8395" i="3"/>
  <c r="S8395" i="3" s="1"/>
  <c r="R8396" i="3"/>
  <c r="S8396" i="3" s="1"/>
  <c r="R8397" i="3"/>
  <c r="S8397" i="3" s="1"/>
  <c r="R8398" i="3"/>
  <c r="S8398" i="3" s="1"/>
  <c r="R8399" i="3"/>
  <c r="S8399" i="3" s="1"/>
  <c r="R8400" i="3"/>
  <c r="S8400" i="3" s="1"/>
  <c r="R8401" i="3"/>
  <c r="S8401" i="3" s="1"/>
  <c r="R8402" i="3"/>
  <c r="S8402" i="3" s="1"/>
  <c r="R8403" i="3"/>
  <c r="S8403" i="3" s="1"/>
  <c r="R8404" i="3"/>
  <c r="S8404" i="3" s="1"/>
  <c r="R8405" i="3"/>
  <c r="S8405" i="3" s="1"/>
  <c r="R8406" i="3"/>
  <c r="S8406" i="3" s="1"/>
  <c r="R8407" i="3"/>
  <c r="S8407" i="3" s="1"/>
  <c r="R8408" i="3"/>
  <c r="S8408" i="3" s="1"/>
  <c r="R8409" i="3"/>
  <c r="S8409" i="3" s="1"/>
  <c r="R8410" i="3"/>
  <c r="S8410" i="3" s="1"/>
  <c r="R8411" i="3"/>
  <c r="S8411" i="3" s="1"/>
  <c r="R8412" i="3"/>
  <c r="S8412" i="3" s="1"/>
  <c r="R8413" i="3"/>
  <c r="S8413" i="3" s="1"/>
  <c r="R8414" i="3"/>
  <c r="S8414" i="3" s="1"/>
  <c r="R8415" i="3"/>
  <c r="S8415" i="3" s="1"/>
  <c r="R8416" i="3"/>
  <c r="S8416" i="3" s="1"/>
  <c r="R8417" i="3"/>
  <c r="S8417" i="3" s="1"/>
  <c r="R8418" i="3"/>
  <c r="S8418" i="3" s="1"/>
  <c r="R8419" i="3"/>
  <c r="S8419" i="3" s="1"/>
  <c r="R8420" i="3"/>
  <c r="S8420" i="3" s="1"/>
  <c r="R8421" i="3"/>
  <c r="S8421" i="3" s="1"/>
  <c r="R8422" i="3"/>
  <c r="S8422" i="3" s="1"/>
  <c r="R8423" i="3"/>
  <c r="S8423" i="3" s="1"/>
  <c r="R8424" i="3"/>
  <c r="S8424" i="3" s="1"/>
  <c r="R8425" i="3"/>
  <c r="S8425" i="3" s="1"/>
  <c r="R8426" i="3"/>
  <c r="S8426" i="3" s="1"/>
  <c r="R8427" i="3"/>
  <c r="S8427" i="3" s="1"/>
  <c r="R8428" i="3"/>
  <c r="S8428" i="3" s="1"/>
  <c r="R8429" i="3"/>
  <c r="S8429" i="3" s="1"/>
  <c r="R8430" i="3"/>
  <c r="S8430" i="3" s="1"/>
  <c r="R8431" i="3"/>
  <c r="S8431" i="3" s="1"/>
  <c r="R8432" i="3"/>
  <c r="S8432" i="3" s="1"/>
  <c r="R8433" i="3"/>
  <c r="S8433" i="3" s="1"/>
  <c r="R8434" i="3"/>
  <c r="S8434" i="3" s="1"/>
  <c r="R8435" i="3"/>
  <c r="S8435" i="3" s="1"/>
  <c r="R8436" i="3"/>
  <c r="S8436" i="3" s="1"/>
  <c r="R8437" i="3"/>
  <c r="S8437" i="3" s="1"/>
  <c r="R8438" i="3"/>
  <c r="S8438" i="3" s="1"/>
  <c r="R8439" i="3"/>
  <c r="S8439" i="3" s="1"/>
  <c r="R8440" i="3"/>
  <c r="S8440" i="3" s="1"/>
  <c r="R8441" i="3"/>
  <c r="S8441" i="3" s="1"/>
  <c r="R8442" i="3"/>
  <c r="S8442" i="3" s="1"/>
  <c r="R8443" i="3"/>
  <c r="S8443" i="3" s="1"/>
  <c r="R8444" i="3"/>
  <c r="S8444" i="3" s="1"/>
  <c r="R8445" i="3"/>
  <c r="S8445" i="3" s="1"/>
  <c r="R8446" i="3"/>
  <c r="S8446" i="3" s="1"/>
  <c r="R8447" i="3"/>
  <c r="S8447" i="3" s="1"/>
  <c r="R8448" i="3"/>
  <c r="S8448" i="3" s="1"/>
  <c r="R8449" i="3"/>
  <c r="S8449" i="3" s="1"/>
  <c r="R8450" i="3"/>
  <c r="S8450" i="3" s="1"/>
  <c r="R8451" i="3"/>
  <c r="S8451" i="3" s="1"/>
  <c r="R8452" i="3"/>
  <c r="S8452" i="3" s="1"/>
  <c r="R8453" i="3"/>
  <c r="S8453" i="3" s="1"/>
  <c r="R8454" i="3"/>
  <c r="S8454" i="3" s="1"/>
  <c r="R8455" i="3"/>
  <c r="S8455" i="3" s="1"/>
  <c r="R8456" i="3"/>
  <c r="S8456" i="3" s="1"/>
  <c r="R8457" i="3"/>
  <c r="S8457" i="3" s="1"/>
  <c r="R8458" i="3"/>
  <c r="S8458" i="3" s="1"/>
  <c r="R8459" i="3"/>
  <c r="S8459" i="3" s="1"/>
  <c r="R8460" i="3"/>
  <c r="S8460" i="3" s="1"/>
  <c r="R8461" i="3"/>
  <c r="S8461" i="3" s="1"/>
  <c r="R8462" i="3"/>
  <c r="S8462" i="3" s="1"/>
  <c r="R8463" i="3"/>
  <c r="S8463" i="3" s="1"/>
  <c r="R8464" i="3"/>
  <c r="S8464" i="3" s="1"/>
  <c r="R8465" i="3"/>
  <c r="S8465" i="3" s="1"/>
  <c r="R8466" i="3"/>
  <c r="S8466" i="3" s="1"/>
  <c r="R8467" i="3"/>
  <c r="S8467" i="3" s="1"/>
  <c r="R8468" i="3"/>
  <c r="S8468" i="3" s="1"/>
  <c r="R8469" i="3"/>
  <c r="S8469" i="3" s="1"/>
  <c r="R8470" i="3"/>
  <c r="S8470" i="3" s="1"/>
  <c r="R8471" i="3"/>
  <c r="S8471" i="3" s="1"/>
  <c r="R8472" i="3"/>
  <c r="S8472" i="3" s="1"/>
  <c r="R8473" i="3"/>
  <c r="S8473" i="3" s="1"/>
  <c r="R8474" i="3"/>
  <c r="S8474" i="3" s="1"/>
  <c r="R8475" i="3"/>
  <c r="S8475" i="3" s="1"/>
  <c r="R8476" i="3"/>
  <c r="S8476" i="3" s="1"/>
  <c r="R8477" i="3"/>
  <c r="S8477" i="3" s="1"/>
  <c r="R8478" i="3"/>
  <c r="S8478" i="3" s="1"/>
  <c r="R8479" i="3"/>
  <c r="S8479" i="3" s="1"/>
  <c r="R8480" i="3"/>
  <c r="S8480" i="3" s="1"/>
  <c r="R8481" i="3"/>
  <c r="S8481" i="3" s="1"/>
  <c r="R8482" i="3"/>
  <c r="S8482" i="3" s="1"/>
  <c r="R8483" i="3"/>
  <c r="S8483" i="3" s="1"/>
  <c r="R8484" i="3"/>
  <c r="S8484" i="3" s="1"/>
  <c r="R8485" i="3"/>
  <c r="S8485" i="3" s="1"/>
  <c r="R8486" i="3"/>
  <c r="S8486" i="3" s="1"/>
  <c r="R8487" i="3"/>
  <c r="S8487" i="3" s="1"/>
  <c r="R8488" i="3"/>
  <c r="S8488" i="3" s="1"/>
  <c r="R8489" i="3"/>
  <c r="S8489" i="3" s="1"/>
  <c r="R8490" i="3"/>
  <c r="S8490" i="3" s="1"/>
  <c r="R8491" i="3"/>
  <c r="S8491" i="3" s="1"/>
  <c r="R8492" i="3"/>
  <c r="S8492" i="3" s="1"/>
  <c r="R8493" i="3"/>
  <c r="S8493" i="3" s="1"/>
  <c r="R8494" i="3"/>
  <c r="S8494" i="3" s="1"/>
  <c r="R8495" i="3"/>
  <c r="S8495" i="3" s="1"/>
  <c r="R8496" i="3"/>
  <c r="S8496" i="3" s="1"/>
  <c r="R8497" i="3"/>
  <c r="S8497" i="3" s="1"/>
  <c r="R8498" i="3"/>
  <c r="S8498" i="3" s="1"/>
  <c r="R8499" i="3"/>
  <c r="S8499" i="3" s="1"/>
  <c r="R8500" i="3"/>
  <c r="S8500" i="3" s="1"/>
  <c r="R8501" i="3"/>
  <c r="S8501" i="3" s="1"/>
  <c r="R8502" i="3"/>
  <c r="S8502" i="3" s="1"/>
  <c r="R8503" i="3"/>
  <c r="S8503" i="3" s="1"/>
  <c r="R8504" i="3"/>
  <c r="S8504" i="3" s="1"/>
  <c r="R8505" i="3"/>
  <c r="S8505" i="3" s="1"/>
  <c r="R8506" i="3"/>
  <c r="S8506" i="3" s="1"/>
  <c r="R8507" i="3"/>
  <c r="S8507" i="3" s="1"/>
  <c r="R8508" i="3"/>
  <c r="S8508" i="3" s="1"/>
  <c r="R8509" i="3"/>
  <c r="S8509" i="3" s="1"/>
  <c r="R8510" i="3"/>
  <c r="S8510" i="3" s="1"/>
  <c r="R8511" i="3"/>
  <c r="S8511" i="3" s="1"/>
  <c r="R8512" i="3"/>
  <c r="S8512" i="3" s="1"/>
  <c r="R8513" i="3"/>
  <c r="S8513" i="3" s="1"/>
  <c r="R8514" i="3"/>
  <c r="S8514" i="3" s="1"/>
  <c r="R8515" i="3"/>
  <c r="S8515" i="3" s="1"/>
  <c r="R8516" i="3"/>
  <c r="S8516" i="3" s="1"/>
  <c r="R8517" i="3"/>
  <c r="S8517" i="3" s="1"/>
  <c r="R8518" i="3"/>
  <c r="S8518" i="3" s="1"/>
  <c r="R8519" i="3"/>
  <c r="S8519" i="3" s="1"/>
  <c r="R8520" i="3"/>
  <c r="S8520" i="3" s="1"/>
  <c r="R8521" i="3"/>
  <c r="S8521" i="3" s="1"/>
  <c r="R8522" i="3"/>
  <c r="S8522" i="3" s="1"/>
  <c r="R8523" i="3"/>
  <c r="S8523" i="3" s="1"/>
  <c r="R8524" i="3"/>
  <c r="S8524" i="3" s="1"/>
  <c r="R8525" i="3"/>
  <c r="S8525" i="3" s="1"/>
  <c r="R8526" i="3"/>
  <c r="S8526" i="3" s="1"/>
  <c r="R8527" i="3"/>
  <c r="S8527" i="3" s="1"/>
  <c r="R8528" i="3"/>
  <c r="S8528" i="3" s="1"/>
  <c r="R8529" i="3"/>
  <c r="S8529" i="3" s="1"/>
  <c r="R8530" i="3"/>
  <c r="S8530" i="3" s="1"/>
  <c r="R8531" i="3"/>
  <c r="S8531" i="3" s="1"/>
  <c r="R8532" i="3"/>
  <c r="S8532" i="3" s="1"/>
  <c r="R8533" i="3"/>
  <c r="S8533" i="3" s="1"/>
  <c r="R8534" i="3"/>
  <c r="S8534" i="3" s="1"/>
  <c r="R8535" i="3"/>
  <c r="S8535" i="3" s="1"/>
  <c r="R8536" i="3"/>
  <c r="S8536" i="3" s="1"/>
  <c r="R8537" i="3"/>
  <c r="S8537" i="3" s="1"/>
  <c r="R8538" i="3"/>
  <c r="S8538" i="3" s="1"/>
  <c r="R8539" i="3"/>
  <c r="S8539" i="3" s="1"/>
  <c r="R8540" i="3"/>
  <c r="S8540" i="3" s="1"/>
  <c r="R8541" i="3"/>
  <c r="S8541" i="3" s="1"/>
  <c r="R8542" i="3"/>
  <c r="S8542" i="3" s="1"/>
  <c r="R8543" i="3"/>
  <c r="S8543" i="3" s="1"/>
  <c r="R8544" i="3"/>
  <c r="S8544" i="3" s="1"/>
  <c r="R8545" i="3"/>
  <c r="S8545" i="3" s="1"/>
  <c r="R8546" i="3"/>
  <c r="S8546" i="3" s="1"/>
  <c r="R8547" i="3"/>
  <c r="S8547" i="3" s="1"/>
  <c r="R8548" i="3"/>
  <c r="S8548" i="3" s="1"/>
  <c r="R8549" i="3"/>
  <c r="S8549" i="3" s="1"/>
  <c r="R8550" i="3"/>
  <c r="S8550" i="3" s="1"/>
  <c r="R8551" i="3"/>
  <c r="S8551" i="3" s="1"/>
  <c r="R8552" i="3"/>
  <c r="S8552" i="3" s="1"/>
  <c r="R8553" i="3"/>
  <c r="S8553" i="3" s="1"/>
  <c r="R8554" i="3"/>
  <c r="S8554" i="3" s="1"/>
  <c r="R8555" i="3"/>
  <c r="S8555" i="3" s="1"/>
  <c r="R8556" i="3"/>
  <c r="S8556" i="3" s="1"/>
  <c r="R8557" i="3"/>
  <c r="S8557" i="3" s="1"/>
  <c r="R8558" i="3"/>
  <c r="S8558" i="3" s="1"/>
  <c r="R8559" i="3"/>
  <c r="S8559" i="3" s="1"/>
  <c r="R8560" i="3"/>
  <c r="S8560" i="3" s="1"/>
  <c r="R8561" i="3"/>
  <c r="S8561" i="3" s="1"/>
  <c r="R8562" i="3"/>
  <c r="S8562" i="3" s="1"/>
  <c r="R8563" i="3"/>
  <c r="S8563" i="3" s="1"/>
  <c r="R8564" i="3"/>
  <c r="S8564" i="3" s="1"/>
  <c r="R8565" i="3"/>
  <c r="S8565" i="3" s="1"/>
  <c r="R8566" i="3"/>
  <c r="S8566" i="3" s="1"/>
  <c r="R8567" i="3"/>
  <c r="S8567" i="3" s="1"/>
  <c r="R8568" i="3"/>
  <c r="S8568" i="3" s="1"/>
  <c r="R8569" i="3"/>
  <c r="S8569" i="3" s="1"/>
  <c r="R8570" i="3"/>
  <c r="S8570" i="3" s="1"/>
  <c r="R8571" i="3"/>
  <c r="S8571" i="3" s="1"/>
  <c r="R8572" i="3"/>
  <c r="S8572" i="3" s="1"/>
  <c r="R8573" i="3"/>
  <c r="S8573" i="3" s="1"/>
  <c r="R8574" i="3"/>
  <c r="S8574" i="3" s="1"/>
  <c r="R8575" i="3"/>
  <c r="S8575" i="3" s="1"/>
  <c r="R8576" i="3"/>
  <c r="S8576" i="3" s="1"/>
  <c r="R8577" i="3"/>
  <c r="S8577" i="3" s="1"/>
  <c r="R8578" i="3"/>
  <c r="S8578" i="3" s="1"/>
  <c r="R8579" i="3"/>
  <c r="S8579" i="3" s="1"/>
  <c r="R8580" i="3"/>
  <c r="S8580" i="3" s="1"/>
  <c r="R8581" i="3"/>
  <c r="S8581" i="3" s="1"/>
  <c r="R8582" i="3"/>
  <c r="S8582" i="3" s="1"/>
  <c r="R8583" i="3"/>
  <c r="S8583" i="3" s="1"/>
  <c r="R8584" i="3"/>
  <c r="S8584" i="3" s="1"/>
  <c r="R8585" i="3"/>
  <c r="S8585" i="3" s="1"/>
  <c r="R8586" i="3"/>
  <c r="S8586" i="3" s="1"/>
  <c r="R8587" i="3"/>
  <c r="S8587" i="3" s="1"/>
  <c r="R8588" i="3"/>
  <c r="S8588" i="3" s="1"/>
  <c r="R8589" i="3"/>
  <c r="S8589" i="3" s="1"/>
  <c r="R8590" i="3"/>
  <c r="S8590" i="3" s="1"/>
  <c r="R8591" i="3"/>
  <c r="S8591" i="3" s="1"/>
  <c r="R8592" i="3"/>
  <c r="S8592" i="3" s="1"/>
  <c r="R8593" i="3"/>
  <c r="S8593" i="3" s="1"/>
  <c r="R8594" i="3"/>
  <c r="S8594" i="3" s="1"/>
  <c r="R8595" i="3"/>
  <c r="S8595" i="3" s="1"/>
  <c r="R8596" i="3"/>
  <c r="S8596" i="3" s="1"/>
  <c r="R8597" i="3"/>
  <c r="S8597" i="3" s="1"/>
  <c r="R8598" i="3"/>
  <c r="S8598" i="3" s="1"/>
  <c r="R8599" i="3"/>
  <c r="S8599" i="3" s="1"/>
  <c r="R8600" i="3"/>
  <c r="S8600" i="3" s="1"/>
  <c r="R8601" i="3"/>
  <c r="S8601" i="3" s="1"/>
  <c r="R8602" i="3"/>
  <c r="S8602" i="3" s="1"/>
  <c r="R8603" i="3"/>
  <c r="S8603" i="3" s="1"/>
  <c r="R8604" i="3"/>
  <c r="S8604" i="3" s="1"/>
  <c r="R8605" i="3"/>
  <c r="S8605" i="3" s="1"/>
  <c r="R8606" i="3"/>
  <c r="S8606" i="3" s="1"/>
  <c r="R8607" i="3"/>
  <c r="S8607" i="3" s="1"/>
  <c r="R8608" i="3"/>
  <c r="S8608" i="3" s="1"/>
  <c r="R8609" i="3"/>
  <c r="S8609" i="3" s="1"/>
  <c r="R8610" i="3"/>
  <c r="S8610" i="3" s="1"/>
  <c r="R8611" i="3"/>
  <c r="S8611" i="3" s="1"/>
  <c r="R8612" i="3"/>
  <c r="S8612" i="3" s="1"/>
  <c r="R8613" i="3"/>
  <c r="S8613" i="3" s="1"/>
  <c r="R8614" i="3"/>
  <c r="S8614" i="3" s="1"/>
  <c r="R8615" i="3"/>
  <c r="S8615" i="3" s="1"/>
  <c r="R8616" i="3"/>
  <c r="S8616" i="3" s="1"/>
  <c r="R8617" i="3"/>
  <c r="S8617" i="3" s="1"/>
  <c r="R8618" i="3"/>
  <c r="S8618" i="3" s="1"/>
  <c r="R8619" i="3"/>
  <c r="S8619" i="3" s="1"/>
  <c r="R8620" i="3"/>
  <c r="S8620" i="3" s="1"/>
  <c r="R8621" i="3"/>
  <c r="S8621" i="3" s="1"/>
  <c r="R8622" i="3"/>
  <c r="S8622" i="3" s="1"/>
  <c r="R8623" i="3"/>
  <c r="S8623" i="3" s="1"/>
  <c r="R8624" i="3"/>
  <c r="S8624" i="3" s="1"/>
  <c r="R8625" i="3"/>
  <c r="S8625" i="3" s="1"/>
  <c r="R8626" i="3"/>
  <c r="S8626" i="3" s="1"/>
  <c r="R8627" i="3"/>
  <c r="S8627" i="3" s="1"/>
  <c r="R8628" i="3"/>
  <c r="S8628" i="3" s="1"/>
  <c r="R8629" i="3"/>
  <c r="S8629" i="3" s="1"/>
  <c r="R8630" i="3"/>
  <c r="S8630" i="3" s="1"/>
  <c r="R8631" i="3"/>
  <c r="S8631" i="3" s="1"/>
  <c r="R8632" i="3"/>
  <c r="S8632" i="3" s="1"/>
  <c r="R8633" i="3"/>
  <c r="S8633" i="3" s="1"/>
  <c r="R8634" i="3"/>
  <c r="S8634" i="3" s="1"/>
  <c r="R8635" i="3"/>
  <c r="S8635" i="3" s="1"/>
  <c r="R8636" i="3"/>
  <c r="S8636" i="3" s="1"/>
  <c r="R8637" i="3"/>
  <c r="S8637" i="3" s="1"/>
  <c r="R8638" i="3"/>
  <c r="S8638" i="3" s="1"/>
  <c r="R8639" i="3"/>
  <c r="S8639" i="3" s="1"/>
  <c r="R8640" i="3"/>
  <c r="S8640" i="3" s="1"/>
  <c r="R8641" i="3"/>
  <c r="S8641" i="3" s="1"/>
  <c r="R8642" i="3"/>
  <c r="S8642" i="3" s="1"/>
  <c r="R8643" i="3"/>
  <c r="S8643" i="3" s="1"/>
  <c r="R8644" i="3"/>
  <c r="S8644" i="3" s="1"/>
  <c r="R8645" i="3"/>
  <c r="S8645" i="3" s="1"/>
  <c r="R8646" i="3"/>
  <c r="S8646" i="3" s="1"/>
  <c r="R8647" i="3"/>
  <c r="S8647" i="3" s="1"/>
  <c r="R8648" i="3"/>
  <c r="S8648" i="3" s="1"/>
  <c r="R8649" i="3"/>
  <c r="S8649" i="3" s="1"/>
  <c r="R8650" i="3"/>
  <c r="S8650" i="3" s="1"/>
  <c r="R8651" i="3"/>
  <c r="S8651" i="3" s="1"/>
  <c r="R8652" i="3"/>
  <c r="S8652" i="3" s="1"/>
  <c r="R8653" i="3"/>
  <c r="S8653" i="3" s="1"/>
  <c r="R8654" i="3"/>
  <c r="S8654" i="3" s="1"/>
  <c r="R8655" i="3"/>
  <c r="S8655" i="3" s="1"/>
  <c r="R8656" i="3"/>
  <c r="S8656" i="3" s="1"/>
  <c r="R8657" i="3"/>
  <c r="S8657" i="3" s="1"/>
  <c r="R8658" i="3"/>
  <c r="S8658" i="3" s="1"/>
  <c r="R8659" i="3"/>
  <c r="S8659" i="3" s="1"/>
  <c r="R8660" i="3"/>
  <c r="S8660" i="3" s="1"/>
  <c r="R8661" i="3"/>
  <c r="S8661" i="3" s="1"/>
  <c r="R8662" i="3"/>
  <c r="S8662" i="3" s="1"/>
  <c r="R8663" i="3"/>
  <c r="S8663" i="3" s="1"/>
  <c r="R8664" i="3"/>
  <c r="S8664" i="3" s="1"/>
  <c r="R8665" i="3"/>
  <c r="S8665" i="3" s="1"/>
  <c r="R8666" i="3"/>
  <c r="S8666" i="3" s="1"/>
  <c r="R8667" i="3"/>
  <c r="S8667" i="3" s="1"/>
  <c r="R8668" i="3"/>
  <c r="S8668" i="3" s="1"/>
  <c r="R8669" i="3"/>
  <c r="S8669" i="3" s="1"/>
  <c r="R8670" i="3"/>
  <c r="S8670" i="3" s="1"/>
  <c r="R8671" i="3"/>
  <c r="S8671" i="3" s="1"/>
  <c r="R8672" i="3"/>
  <c r="S8672" i="3" s="1"/>
  <c r="R8673" i="3"/>
  <c r="S8673" i="3" s="1"/>
  <c r="R8674" i="3"/>
  <c r="S8674" i="3" s="1"/>
  <c r="R8675" i="3"/>
  <c r="S8675" i="3" s="1"/>
  <c r="R8676" i="3"/>
  <c r="S8676" i="3" s="1"/>
  <c r="R8677" i="3"/>
  <c r="S8677" i="3" s="1"/>
  <c r="R8678" i="3"/>
  <c r="S8678" i="3" s="1"/>
  <c r="R8679" i="3"/>
  <c r="S8679" i="3" s="1"/>
  <c r="R8680" i="3"/>
  <c r="S8680" i="3" s="1"/>
  <c r="R8681" i="3"/>
  <c r="S8681" i="3" s="1"/>
  <c r="R8682" i="3"/>
  <c r="S8682" i="3" s="1"/>
  <c r="R8683" i="3"/>
  <c r="S8683" i="3" s="1"/>
  <c r="R8684" i="3"/>
  <c r="S8684" i="3" s="1"/>
  <c r="R8685" i="3"/>
  <c r="S8685" i="3" s="1"/>
  <c r="R8686" i="3"/>
  <c r="S8686" i="3" s="1"/>
  <c r="R8687" i="3"/>
  <c r="S8687" i="3" s="1"/>
  <c r="R8688" i="3"/>
  <c r="S8688" i="3" s="1"/>
  <c r="R8689" i="3"/>
  <c r="S8689" i="3" s="1"/>
  <c r="R8690" i="3"/>
  <c r="S8690" i="3" s="1"/>
  <c r="R8691" i="3"/>
  <c r="S8691" i="3" s="1"/>
  <c r="R8692" i="3"/>
  <c r="S8692" i="3" s="1"/>
  <c r="R8693" i="3"/>
  <c r="S8693" i="3" s="1"/>
  <c r="R8694" i="3"/>
  <c r="S8694" i="3" s="1"/>
  <c r="R8695" i="3"/>
  <c r="S8695" i="3" s="1"/>
  <c r="R8696" i="3"/>
  <c r="S8696" i="3" s="1"/>
  <c r="R8697" i="3"/>
  <c r="S8697" i="3" s="1"/>
  <c r="R8698" i="3"/>
  <c r="S8698" i="3" s="1"/>
  <c r="R8699" i="3"/>
  <c r="S8699" i="3" s="1"/>
  <c r="R8700" i="3"/>
  <c r="S8700" i="3" s="1"/>
  <c r="R8701" i="3"/>
  <c r="S8701" i="3" s="1"/>
  <c r="R8702" i="3"/>
  <c r="S8702" i="3" s="1"/>
  <c r="R8703" i="3"/>
  <c r="S8703" i="3" s="1"/>
  <c r="R8704" i="3"/>
  <c r="S8704" i="3" s="1"/>
  <c r="R8705" i="3"/>
  <c r="S8705" i="3" s="1"/>
  <c r="R8706" i="3"/>
  <c r="S8706" i="3" s="1"/>
  <c r="R8707" i="3"/>
  <c r="S8707" i="3" s="1"/>
  <c r="R8708" i="3"/>
  <c r="S8708" i="3" s="1"/>
  <c r="R8709" i="3"/>
  <c r="S8709" i="3" s="1"/>
  <c r="R8710" i="3"/>
  <c r="S8710" i="3" s="1"/>
  <c r="R8711" i="3"/>
  <c r="S8711" i="3" s="1"/>
  <c r="R8712" i="3"/>
  <c r="S8712" i="3" s="1"/>
  <c r="R8713" i="3"/>
  <c r="S8713" i="3" s="1"/>
  <c r="R8714" i="3"/>
  <c r="S8714" i="3" s="1"/>
  <c r="R8715" i="3"/>
  <c r="S8715" i="3" s="1"/>
  <c r="R8716" i="3"/>
  <c r="S8716" i="3" s="1"/>
  <c r="R8717" i="3"/>
  <c r="S8717" i="3" s="1"/>
  <c r="R8718" i="3"/>
  <c r="S8718" i="3" s="1"/>
  <c r="R8719" i="3"/>
  <c r="S8719" i="3" s="1"/>
  <c r="R8720" i="3"/>
  <c r="S8720" i="3" s="1"/>
  <c r="R8721" i="3"/>
  <c r="S8721" i="3" s="1"/>
  <c r="R8722" i="3"/>
  <c r="S8722" i="3" s="1"/>
  <c r="R8723" i="3"/>
  <c r="S8723" i="3" s="1"/>
  <c r="R8724" i="3"/>
  <c r="S8724" i="3" s="1"/>
  <c r="R8725" i="3"/>
  <c r="S8725" i="3" s="1"/>
  <c r="R8726" i="3"/>
  <c r="S8726" i="3" s="1"/>
  <c r="R8727" i="3"/>
  <c r="S8727" i="3" s="1"/>
  <c r="R8728" i="3"/>
  <c r="S8728" i="3" s="1"/>
  <c r="R8729" i="3"/>
  <c r="S8729" i="3" s="1"/>
  <c r="R8730" i="3"/>
  <c r="S8730" i="3" s="1"/>
  <c r="R8731" i="3"/>
  <c r="S8731" i="3" s="1"/>
  <c r="R8732" i="3"/>
  <c r="S8732" i="3" s="1"/>
  <c r="R8733" i="3"/>
  <c r="S8733" i="3" s="1"/>
  <c r="R8734" i="3"/>
  <c r="S8734" i="3" s="1"/>
  <c r="R8735" i="3"/>
  <c r="S8735" i="3" s="1"/>
  <c r="R8736" i="3"/>
  <c r="S8736" i="3" s="1"/>
  <c r="R8737" i="3"/>
  <c r="S8737" i="3" s="1"/>
  <c r="R8738" i="3"/>
  <c r="S8738" i="3" s="1"/>
  <c r="R8739" i="3"/>
  <c r="S8739" i="3" s="1"/>
  <c r="R8740" i="3"/>
  <c r="S8740" i="3" s="1"/>
  <c r="R8741" i="3"/>
  <c r="S8741" i="3" s="1"/>
  <c r="R8742" i="3"/>
  <c r="S8742" i="3" s="1"/>
  <c r="R8743" i="3"/>
  <c r="S8743" i="3" s="1"/>
  <c r="R8744" i="3"/>
  <c r="S8744" i="3" s="1"/>
  <c r="R8745" i="3"/>
  <c r="S8745" i="3" s="1"/>
  <c r="R8746" i="3"/>
  <c r="S8746" i="3" s="1"/>
  <c r="R8747" i="3"/>
  <c r="S8747" i="3" s="1"/>
  <c r="R8748" i="3"/>
  <c r="S8748" i="3" s="1"/>
  <c r="R8749" i="3"/>
  <c r="S8749" i="3" s="1"/>
  <c r="R8750" i="3"/>
  <c r="S8750" i="3" s="1"/>
  <c r="R8751" i="3"/>
  <c r="S8751" i="3" s="1"/>
  <c r="R8752" i="3"/>
  <c r="S8752" i="3" s="1"/>
  <c r="R8753" i="3"/>
  <c r="S8753" i="3" s="1"/>
  <c r="R8754" i="3"/>
  <c r="S8754" i="3" s="1"/>
  <c r="R8755" i="3"/>
  <c r="S8755" i="3" s="1"/>
  <c r="R8756" i="3"/>
  <c r="S8756" i="3" s="1"/>
  <c r="R8757" i="3"/>
  <c r="S8757" i="3" s="1"/>
  <c r="R8758" i="3"/>
  <c r="S8758" i="3" s="1"/>
  <c r="R8759" i="3"/>
  <c r="S8759" i="3" s="1"/>
  <c r="R8760" i="3"/>
  <c r="S8760" i="3" s="1"/>
  <c r="R8761" i="3"/>
  <c r="S8761" i="3" s="1"/>
  <c r="R8762" i="3"/>
  <c r="S8762" i="3" s="1"/>
  <c r="R8763" i="3"/>
  <c r="S8763" i="3" s="1"/>
  <c r="R8764" i="3"/>
  <c r="S8764" i="3" s="1"/>
  <c r="R8765" i="3"/>
  <c r="S8765" i="3" s="1"/>
  <c r="R8766" i="3"/>
  <c r="S8766" i="3" s="1"/>
  <c r="R8767" i="3"/>
  <c r="S8767" i="3" s="1"/>
  <c r="R8768" i="3"/>
  <c r="S8768" i="3" s="1"/>
  <c r="R8769" i="3"/>
  <c r="S8769" i="3" s="1"/>
  <c r="R8770" i="3"/>
  <c r="S8770" i="3" s="1"/>
  <c r="R8771" i="3"/>
  <c r="S8771" i="3" s="1"/>
  <c r="R8772" i="3"/>
  <c r="S8772" i="3" s="1"/>
  <c r="R8773" i="3"/>
  <c r="S8773" i="3" s="1"/>
  <c r="R8774" i="3"/>
  <c r="S8774" i="3" s="1"/>
  <c r="R8775" i="3"/>
  <c r="S8775" i="3" s="1"/>
  <c r="R8776" i="3"/>
  <c r="S8776" i="3" s="1"/>
  <c r="R8777" i="3"/>
  <c r="S8777" i="3" s="1"/>
  <c r="R8778" i="3"/>
  <c r="S8778" i="3" s="1"/>
  <c r="R8779" i="3"/>
  <c r="S8779" i="3" s="1"/>
  <c r="R8780" i="3"/>
  <c r="S8780" i="3" s="1"/>
  <c r="R8781" i="3"/>
  <c r="S8781" i="3" s="1"/>
  <c r="R8782" i="3"/>
  <c r="S8782" i="3" s="1"/>
  <c r="R8783" i="3"/>
  <c r="S8783" i="3" s="1"/>
  <c r="R8784" i="3"/>
  <c r="S8784" i="3" s="1"/>
  <c r="R8785" i="3"/>
  <c r="S8785" i="3" s="1"/>
  <c r="R8786" i="3"/>
  <c r="S8786" i="3" s="1"/>
  <c r="R8787" i="3"/>
  <c r="S8787" i="3" s="1"/>
  <c r="R8788" i="3"/>
  <c r="S8788" i="3" s="1"/>
  <c r="R8789" i="3"/>
  <c r="S8789" i="3" s="1"/>
  <c r="R8790" i="3"/>
  <c r="S8790" i="3" s="1"/>
  <c r="R8791" i="3"/>
  <c r="S8791" i="3" s="1"/>
  <c r="R8792" i="3"/>
  <c r="S8792" i="3" s="1"/>
  <c r="R8793" i="3"/>
  <c r="S8793" i="3" s="1"/>
  <c r="R8794" i="3"/>
  <c r="S8794" i="3" s="1"/>
  <c r="R8795" i="3"/>
  <c r="S8795" i="3" s="1"/>
  <c r="R8796" i="3"/>
  <c r="S8796" i="3" s="1"/>
  <c r="R8797" i="3"/>
  <c r="S8797" i="3" s="1"/>
  <c r="R8798" i="3"/>
  <c r="S8798" i="3" s="1"/>
  <c r="R8799" i="3"/>
  <c r="S8799" i="3" s="1"/>
  <c r="R8800" i="3"/>
  <c r="S8800" i="3" s="1"/>
  <c r="R8801" i="3"/>
  <c r="S8801" i="3" s="1"/>
  <c r="R8802" i="3"/>
  <c r="S8802" i="3" s="1"/>
  <c r="R8803" i="3"/>
  <c r="S8803" i="3" s="1"/>
  <c r="R8804" i="3"/>
  <c r="S8804" i="3" s="1"/>
  <c r="R8805" i="3"/>
  <c r="S8805" i="3" s="1"/>
  <c r="R8806" i="3"/>
  <c r="S8806" i="3" s="1"/>
  <c r="R8807" i="3"/>
  <c r="S8807" i="3" s="1"/>
  <c r="R8808" i="3"/>
  <c r="S8808" i="3" s="1"/>
  <c r="R8809" i="3"/>
  <c r="S8809" i="3" s="1"/>
  <c r="R8810" i="3"/>
  <c r="S8810" i="3" s="1"/>
  <c r="R8811" i="3"/>
  <c r="S8811" i="3" s="1"/>
  <c r="R8812" i="3"/>
  <c r="S8812" i="3" s="1"/>
  <c r="R8813" i="3"/>
  <c r="S8813" i="3" s="1"/>
  <c r="R8814" i="3"/>
  <c r="S8814" i="3" s="1"/>
  <c r="R8815" i="3"/>
  <c r="S8815" i="3" s="1"/>
  <c r="R8816" i="3"/>
  <c r="S8816" i="3" s="1"/>
  <c r="R8817" i="3"/>
  <c r="S8817" i="3" s="1"/>
  <c r="R8818" i="3"/>
  <c r="S8818" i="3" s="1"/>
  <c r="R8819" i="3"/>
  <c r="S8819" i="3" s="1"/>
  <c r="R8820" i="3"/>
  <c r="S8820" i="3" s="1"/>
  <c r="R8821" i="3"/>
  <c r="S8821" i="3" s="1"/>
  <c r="R8822" i="3"/>
  <c r="S8822" i="3" s="1"/>
  <c r="R8823" i="3"/>
  <c r="S8823" i="3" s="1"/>
  <c r="R8824" i="3"/>
  <c r="S8824" i="3" s="1"/>
  <c r="R8825" i="3"/>
  <c r="S8825" i="3" s="1"/>
  <c r="R8826" i="3"/>
  <c r="S8826" i="3" s="1"/>
  <c r="R8827" i="3"/>
  <c r="S8827" i="3" s="1"/>
  <c r="R8828" i="3"/>
  <c r="S8828" i="3" s="1"/>
  <c r="R8829" i="3"/>
  <c r="S8829" i="3" s="1"/>
  <c r="R8830" i="3"/>
  <c r="S8830" i="3" s="1"/>
  <c r="R8831" i="3"/>
  <c r="S8831" i="3" s="1"/>
  <c r="R8832" i="3"/>
  <c r="S8832" i="3" s="1"/>
  <c r="R8833" i="3"/>
  <c r="S8833" i="3" s="1"/>
  <c r="R8835" i="3"/>
  <c r="S8835" i="3" s="1"/>
  <c r="R8836" i="3"/>
  <c r="S8836" i="3" s="1"/>
  <c r="R8837" i="3"/>
  <c r="S8837" i="3" s="1"/>
  <c r="R8838" i="3"/>
  <c r="S8838" i="3" s="1"/>
  <c r="R8839" i="3"/>
  <c r="S8839" i="3" s="1"/>
  <c r="R8840" i="3"/>
  <c r="S8840" i="3" s="1"/>
  <c r="R8841" i="3"/>
  <c r="S8841" i="3" s="1"/>
  <c r="R8842" i="3"/>
  <c r="S8842" i="3" s="1"/>
  <c r="R8843" i="3"/>
  <c r="S8843" i="3" s="1"/>
  <c r="R8844" i="3"/>
  <c r="S8844" i="3" s="1"/>
  <c r="R8845" i="3"/>
  <c r="S8845" i="3" s="1"/>
  <c r="R8846" i="3"/>
  <c r="S8846" i="3" s="1"/>
  <c r="R8847" i="3"/>
  <c r="S8847" i="3" s="1"/>
  <c r="R8848" i="3"/>
  <c r="S8848" i="3" s="1"/>
  <c r="R8849" i="3"/>
  <c r="S8849" i="3" s="1"/>
  <c r="R8850" i="3"/>
  <c r="S8850" i="3" s="1"/>
  <c r="R8851" i="3"/>
  <c r="S8851" i="3" s="1"/>
  <c r="R8852" i="3"/>
  <c r="S8852" i="3" s="1"/>
  <c r="R8853" i="3"/>
  <c r="S8853" i="3" s="1"/>
  <c r="R8854" i="3"/>
  <c r="S8854" i="3" s="1"/>
  <c r="R8855" i="3"/>
  <c r="S8855" i="3" s="1"/>
  <c r="R8856" i="3"/>
  <c r="S8856" i="3" s="1"/>
  <c r="R8857" i="3"/>
  <c r="S8857" i="3" s="1"/>
  <c r="R8858" i="3"/>
  <c r="S8858" i="3" s="1"/>
  <c r="R8859" i="3"/>
  <c r="S8859" i="3" s="1"/>
  <c r="R8860" i="3"/>
  <c r="S8860" i="3" s="1"/>
  <c r="R8861" i="3"/>
  <c r="S8861" i="3" s="1"/>
  <c r="R8862" i="3"/>
  <c r="S8862" i="3" s="1"/>
  <c r="R8863" i="3"/>
  <c r="S8863" i="3" s="1"/>
  <c r="R8864" i="3"/>
  <c r="S8864" i="3" s="1"/>
  <c r="R8865" i="3"/>
  <c r="S8865" i="3" s="1"/>
  <c r="R8866" i="3"/>
  <c r="S8866" i="3" s="1"/>
  <c r="R8867" i="3"/>
  <c r="S8867" i="3" s="1"/>
  <c r="R8868" i="3"/>
  <c r="S8868" i="3" s="1"/>
  <c r="R8869" i="3"/>
  <c r="S8869" i="3" s="1"/>
  <c r="R8870" i="3"/>
  <c r="S8870" i="3" s="1"/>
  <c r="R8871" i="3"/>
  <c r="S8871" i="3" s="1"/>
  <c r="R8872" i="3"/>
  <c r="S8872" i="3" s="1"/>
  <c r="R8873" i="3"/>
  <c r="S8873" i="3" s="1"/>
  <c r="R8874" i="3"/>
  <c r="S8874" i="3" s="1"/>
  <c r="R8875" i="3"/>
  <c r="S8875" i="3" s="1"/>
  <c r="R8876" i="3"/>
  <c r="S8876" i="3" s="1"/>
  <c r="R8877" i="3"/>
  <c r="S8877" i="3" s="1"/>
  <c r="R8878" i="3"/>
  <c r="S8878" i="3" s="1"/>
  <c r="R8879" i="3"/>
  <c r="S8879" i="3" s="1"/>
  <c r="R8880" i="3"/>
  <c r="S8880" i="3" s="1"/>
  <c r="R8881" i="3"/>
  <c r="S8881" i="3" s="1"/>
  <c r="R8882" i="3"/>
  <c r="S8882" i="3" s="1"/>
  <c r="R8883" i="3"/>
  <c r="S8883" i="3" s="1"/>
  <c r="R8884" i="3"/>
  <c r="S8884" i="3" s="1"/>
  <c r="R8885" i="3"/>
  <c r="S8885" i="3" s="1"/>
  <c r="R8886" i="3"/>
  <c r="S8886" i="3" s="1"/>
  <c r="R8887" i="3"/>
  <c r="S8887" i="3" s="1"/>
  <c r="R8888" i="3"/>
  <c r="S8888" i="3" s="1"/>
  <c r="R8889" i="3"/>
  <c r="S8889" i="3" s="1"/>
  <c r="R8890" i="3"/>
  <c r="S8890" i="3" s="1"/>
  <c r="R8891" i="3"/>
  <c r="S8891" i="3" s="1"/>
  <c r="R8892" i="3"/>
  <c r="S8892" i="3" s="1"/>
  <c r="R8893" i="3"/>
  <c r="S8893" i="3" s="1"/>
  <c r="R8894" i="3"/>
  <c r="S8894" i="3" s="1"/>
  <c r="R8895" i="3"/>
  <c r="S8895" i="3" s="1"/>
  <c r="R8896" i="3"/>
  <c r="S8896" i="3" s="1"/>
  <c r="R8897" i="3"/>
  <c r="S8897" i="3" s="1"/>
  <c r="R8898" i="3"/>
  <c r="S8898" i="3" s="1"/>
  <c r="R8899" i="3"/>
  <c r="S8899" i="3" s="1"/>
  <c r="R8900" i="3"/>
  <c r="S8900" i="3" s="1"/>
  <c r="R8901" i="3"/>
  <c r="S8901" i="3" s="1"/>
  <c r="R8902" i="3"/>
  <c r="S8902" i="3" s="1"/>
  <c r="R8903" i="3"/>
  <c r="S8903" i="3" s="1"/>
  <c r="R8904" i="3"/>
  <c r="S8904" i="3" s="1"/>
  <c r="R8905" i="3"/>
  <c r="S8905" i="3" s="1"/>
  <c r="R8906" i="3"/>
  <c r="S8906" i="3" s="1"/>
  <c r="R8907" i="3"/>
  <c r="S8907" i="3" s="1"/>
  <c r="R8908" i="3"/>
  <c r="S8908" i="3" s="1"/>
  <c r="R8909" i="3"/>
  <c r="S8909" i="3" s="1"/>
  <c r="R8910" i="3"/>
  <c r="S8910" i="3" s="1"/>
  <c r="R8911" i="3"/>
  <c r="S8911" i="3" s="1"/>
  <c r="R8912" i="3"/>
  <c r="S8912" i="3" s="1"/>
  <c r="R8913" i="3"/>
  <c r="S8913" i="3" s="1"/>
  <c r="R8914" i="3"/>
  <c r="S8914" i="3" s="1"/>
  <c r="R8915" i="3"/>
  <c r="S8915" i="3" s="1"/>
  <c r="R8916" i="3"/>
  <c r="S8916" i="3" s="1"/>
  <c r="R8917" i="3"/>
  <c r="S8917" i="3" s="1"/>
  <c r="R8918" i="3"/>
  <c r="S8918" i="3" s="1"/>
  <c r="R8919" i="3"/>
  <c r="S8919" i="3" s="1"/>
  <c r="R8920" i="3"/>
  <c r="S8920" i="3" s="1"/>
  <c r="R8921" i="3"/>
  <c r="S8921" i="3" s="1"/>
  <c r="R8922" i="3"/>
  <c r="S8922" i="3" s="1"/>
  <c r="R8923" i="3"/>
  <c r="S8923" i="3" s="1"/>
  <c r="R8924" i="3"/>
  <c r="S8924" i="3" s="1"/>
  <c r="R8925" i="3"/>
  <c r="S8925" i="3" s="1"/>
  <c r="R8926" i="3"/>
  <c r="S8926" i="3" s="1"/>
  <c r="R8927" i="3"/>
  <c r="S8927" i="3" s="1"/>
  <c r="R8928" i="3"/>
  <c r="S8928" i="3" s="1"/>
  <c r="R8929" i="3"/>
  <c r="S8929" i="3" s="1"/>
  <c r="R8930" i="3"/>
  <c r="S8930" i="3" s="1"/>
  <c r="R8931" i="3"/>
  <c r="S8931" i="3" s="1"/>
  <c r="R8932" i="3"/>
  <c r="S8932" i="3" s="1"/>
  <c r="R8933" i="3"/>
  <c r="S8933" i="3" s="1"/>
  <c r="R8934" i="3"/>
  <c r="S8934" i="3" s="1"/>
  <c r="R8935" i="3"/>
  <c r="S8935" i="3" s="1"/>
  <c r="R8936" i="3"/>
  <c r="S8936" i="3" s="1"/>
  <c r="R8937" i="3"/>
  <c r="S8937" i="3" s="1"/>
  <c r="R8938" i="3"/>
  <c r="S8938" i="3" s="1"/>
  <c r="R8939" i="3"/>
  <c r="S8939" i="3" s="1"/>
  <c r="R8940" i="3"/>
  <c r="S8940" i="3" s="1"/>
  <c r="R8941" i="3"/>
  <c r="S8941" i="3" s="1"/>
  <c r="R8942" i="3"/>
  <c r="S8942" i="3" s="1"/>
  <c r="R8943" i="3"/>
  <c r="S8943" i="3" s="1"/>
  <c r="R8944" i="3"/>
  <c r="S8944" i="3" s="1"/>
  <c r="R8945" i="3"/>
  <c r="S8945" i="3" s="1"/>
  <c r="R8946" i="3"/>
  <c r="S8946" i="3" s="1"/>
  <c r="R8947" i="3"/>
  <c r="S8947" i="3" s="1"/>
  <c r="R8948" i="3"/>
  <c r="S8948" i="3" s="1"/>
  <c r="R8949" i="3"/>
  <c r="S8949" i="3" s="1"/>
  <c r="R8950" i="3"/>
  <c r="S8950" i="3" s="1"/>
  <c r="R8951" i="3"/>
  <c r="S8951" i="3" s="1"/>
  <c r="R8952" i="3"/>
  <c r="S8952" i="3" s="1"/>
  <c r="R8953" i="3"/>
  <c r="S8953" i="3" s="1"/>
  <c r="R8954" i="3"/>
  <c r="S8954" i="3" s="1"/>
  <c r="R8955" i="3"/>
  <c r="S8955" i="3" s="1"/>
  <c r="R8956" i="3"/>
  <c r="S8956" i="3" s="1"/>
  <c r="R8957" i="3"/>
  <c r="S8957" i="3" s="1"/>
  <c r="R8958" i="3"/>
  <c r="S8958" i="3" s="1"/>
  <c r="R8959" i="3"/>
  <c r="S8959" i="3" s="1"/>
  <c r="R8960" i="3"/>
  <c r="S8960" i="3" s="1"/>
  <c r="R8961" i="3"/>
  <c r="S8961" i="3" s="1"/>
  <c r="R8962" i="3"/>
  <c r="S8962" i="3" s="1"/>
  <c r="R8963" i="3"/>
  <c r="S8963" i="3" s="1"/>
  <c r="R8964" i="3"/>
  <c r="S8964" i="3" s="1"/>
  <c r="R8965" i="3"/>
  <c r="S8965" i="3" s="1"/>
  <c r="R8966" i="3"/>
  <c r="S8966" i="3" s="1"/>
  <c r="R8967" i="3"/>
  <c r="S8967" i="3" s="1"/>
  <c r="R8968" i="3"/>
  <c r="S8968" i="3" s="1"/>
  <c r="R8969" i="3"/>
  <c r="S8969" i="3" s="1"/>
  <c r="R8970" i="3"/>
  <c r="S8970" i="3" s="1"/>
  <c r="R8971" i="3"/>
  <c r="S8971" i="3" s="1"/>
  <c r="R8972" i="3"/>
  <c r="S8972" i="3" s="1"/>
  <c r="R8973" i="3"/>
  <c r="S8973" i="3" s="1"/>
  <c r="R8974" i="3"/>
  <c r="S8974" i="3" s="1"/>
  <c r="R8975" i="3"/>
  <c r="S8975" i="3" s="1"/>
  <c r="R8976" i="3"/>
  <c r="S8976" i="3" s="1"/>
  <c r="R8977" i="3"/>
  <c r="S8977" i="3" s="1"/>
  <c r="R8978" i="3"/>
  <c r="S8978" i="3" s="1"/>
  <c r="R8979" i="3"/>
  <c r="S8979" i="3" s="1"/>
  <c r="R8980" i="3"/>
  <c r="S8980" i="3" s="1"/>
  <c r="R8981" i="3"/>
  <c r="S8981" i="3" s="1"/>
  <c r="R8982" i="3"/>
  <c r="S8982" i="3" s="1"/>
  <c r="R8983" i="3"/>
  <c r="S8983" i="3" s="1"/>
  <c r="R8984" i="3"/>
  <c r="S8984" i="3" s="1"/>
  <c r="R8985" i="3"/>
  <c r="S8985" i="3" s="1"/>
  <c r="R8986" i="3"/>
  <c r="S8986" i="3" s="1"/>
  <c r="R8987" i="3"/>
  <c r="S8987" i="3" s="1"/>
  <c r="R8988" i="3"/>
  <c r="S8988" i="3" s="1"/>
  <c r="R8989" i="3"/>
  <c r="S8989" i="3" s="1"/>
  <c r="R8990" i="3"/>
  <c r="S8990" i="3" s="1"/>
  <c r="R8991" i="3"/>
  <c r="S8991" i="3" s="1"/>
  <c r="R8992" i="3"/>
  <c r="S8992" i="3" s="1"/>
  <c r="R8993" i="3"/>
  <c r="S8993" i="3" s="1"/>
  <c r="R8994" i="3"/>
  <c r="S8994" i="3" s="1"/>
  <c r="R8995" i="3"/>
  <c r="S8995" i="3" s="1"/>
  <c r="R8996" i="3"/>
  <c r="S8996" i="3" s="1"/>
  <c r="R8997" i="3"/>
  <c r="S8997" i="3" s="1"/>
  <c r="R8998" i="3"/>
  <c r="S8998" i="3" s="1"/>
  <c r="R8999" i="3"/>
  <c r="S8999" i="3" s="1"/>
  <c r="R9000" i="3"/>
  <c r="S9000" i="3" s="1"/>
  <c r="R9001" i="3"/>
  <c r="S9001" i="3" s="1"/>
  <c r="R9002" i="3"/>
  <c r="S9002" i="3" s="1"/>
  <c r="R9003" i="3"/>
  <c r="S9003" i="3" s="1"/>
  <c r="R9004" i="3"/>
  <c r="S9004" i="3" s="1"/>
  <c r="R9005" i="3"/>
  <c r="S9005" i="3" s="1"/>
  <c r="R9006" i="3"/>
  <c r="S9006" i="3" s="1"/>
  <c r="R9007" i="3"/>
  <c r="S9007" i="3" s="1"/>
  <c r="R9008" i="3"/>
  <c r="S9008" i="3" s="1"/>
  <c r="R9009" i="3"/>
  <c r="S9009" i="3" s="1"/>
  <c r="R9010" i="3"/>
  <c r="S9010" i="3" s="1"/>
  <c r="R9011" i="3"/>
  <c r="S9011" i="3" s="1"/>
  <c r="R9012" i="3"/>
  <c r="S9012" i="3" s="1"/>
  <c r="R9013" i="3"/>
  <c r="S9013" i="3" s="1"/>
  <c r="R9014" i="3"/>
  <c r="S9014" i="3" s="1"/>
  <c r="R9015" i="3"/>
  <c r="S9015" i="3" s="1"/>
  <c r="R9016" i="3"/>
  <c r="S9016" i="3" s="1"/>
  <c r="R9017" i="3"/>
  <c r="S9017" i="3" s="1"/>
  <c r="R9018" i="3"/>
  <c r="S9018" i="3" s="1"/>
  <c r="R9019" i="3"/>
  <c r="S9019" i="3" s="1"/>
  <c r="R9020" i="3"/>
  <c r="S9020" i="3" s="1"/>
  <c r="R9021" i="3"/>
  <c r="S9021" i="3" s="1"/>
  <c r="R9022" i="3"/>
  <c r="S9022" i="3" s="1"/>
  <c r="R9023" i="3"/>
  <c r="S9023" i="3" s="1"/>
  <c r="R9024" i="3"/>
  <c r="S9024" i="3" s="1"/>
  <c r="R9025" i="3"/>
  <c r="S9025" i="3" s="1"/>
  <c r="R9026" i="3"/>
  <c r="S9026" i="3" s="1"/>
  <c r="R9027" i="3"/>
  <c r="S9027" i="3" s="1"/>
  <c r="R9028" i="3"/>
  <c r="S9028" i="3" s="1"/>
  <c r="R9029" i="3"/>
  <c r="S9029" i="3" s="1"/>
  <c r="R9030" i="3"/>
  <c r="S9030" i="3" s="1"/>
  <c r="R9031" i="3"/>
  <c r="S9031" i="3" s="1"/>
  <c r="R9032" i="3"/>
  <c r="S9032" i="3" s="1"/>
  <c r="R9033" i="3"/>
  <c r="S9033" i="3" s="1"/>
  <c r="R9034" i="3"/>
  <c r="S9034" i="3" s="1"/>
  <c r="R9035" i="3"/>
  <c r="S9035" i="3" s="1"/>
  <c r="R9036" i="3"/>
  <c r="S9036" i="3" s="1"/>
  <c r="R9037" i="3"/>
  <c r="S9037" i="3" s="1"/>
  <c r="R9038" i="3"/>
  <c r="S9038" i="3" s="1"/>
  <c r="R9039" i="3"/>
  <c r="S9039" i="3" s="1"/>
  <c r="R9040" i="3"/>
  <c r="S9040" i="3" s="1"/>
  <c r="R9041" i="3"/>
  <c r="S9041" i="3" s="1"/>
  <c r="R9042" i="3"/>
  <c r="S9042" i="3" s="1"/>
  <c r="R9043" i="3"/>
  <c r="S9043" i="3" s="1"/>
  <c r="R9044" i="3"/>
  <c r="S9044" i="3" s="1"/>
  <c r="R9045" i="3"/>
  <c r="S9045" i="3" s="1"/>
  <c r="R9046" i="3"/>
  <c r="S9046" i="3" s="1"/>
  <c r="R9047" i="3"/>
  <c r="S9047" i="3" s="1"/>
  <c r="R9048" i="3"/>
  <c r="S9048" i="3" s="1"/>
  <c r="R9049" i="3"/>
  <c r="S9049" i="3" s="1"/>
  <c r="R9050" i="3"/>
  <c r="S9050" i="3" s="1"/>
  <c r="R9051" i="3"/>
  <c r="S9051" i="3" s="1"/>
  <c r="R9052" i="3"/>
  <c r="S9052" i="3" s="1"/>
  <c r="R9053" i="3"/>
  <c r="S9053" i="3" s="1"/>
  <c r="R9054" i="3"/>
  <c r="S9054" i="3" s="1"/>
  <c r="R9055" i="3"/>
  <c r="S9055" i="3" s="1"/>
  <c r="R9056" i="3"/>
  <c r="S9056" i="3" s="1"/>
  <c r="R9057" i="3"/>
  <c r="S9057" i="3" s="1"/>
  <c r="R9058" i="3"/>
  <c r="S9058" i="3" s="1"/>
  <c r="R9059" i="3"/>
  <c r="S9059" i="3" s="1"/>
  <c r="R9060" i="3"/>
  <c r="S9060" i="3" s="1"/>
  <c r="R9061" i="3"/>
  <c r="S9061" i="3" s="1"/>
  <c r="R9062" i="3"/>
  <c r="S9062" i="3" s="1"/>
  <c r="R9063" i="3"/>
  <c r="S9063" i="3" s="1"/>
  <c r="R9064" i="3"/>
  <c r="S9064" i="3" s="1"/>
  <c r="R9065" i="3"/>
  <c r="S9065" i="3" s="1"/>
  <c r="R9066" i="3"/>
  <c r="S9066" i="3" s="1"/>
  <c r="R9067" i="3"/>
  <c r="S9067" i="3" s="1"/>
  <c r="R9068" i="3"/>
  <c r="S9068" i="3" s="1"/>
  <c r="R9069" i="3"/>
  <c r="S9069" i="3" s="1"/>
  <c r="R9070" i="3"/>
  <c r="S9070" i="3" s="1"/>
  <c r="R9071" i="3"/>
  <c r="S9071" i="3" s="1"/>
  <c r="R9072" i="3"/>
  <c r="S9072" i="3" s="1"/>
  <c r="R9073" i="3"/>
  <c r="S9073" i="3" s="1"/>
  <c r="R9074" i="3"/>
  <c r="S9074" i="3" s="1"/>
  <c r="R9075" i="3"/>
  <c r="S9075" i="3" s="1"/>
  <c r="R9076" i="3"/>
  <c r="S9076" i="3" s="1"/>
  <c r="R9077" i="3"/>
  <c r="S9077" i="3" s="1"/>
  <c r="R9078" i="3"/>
  <c r="S9078" i="3" s="1"/>
  <c r="R9079" i="3"/>
  <c r="S9079" i="3" s="1"/>
  <c r="R9080" i="3"/>
  <c r="S9080" i="3" s="1"/>
  <c r="R9081" i="3"/>
  <c r="S9081" i="3" s="1"/>
  <c r="R9082" i="3"/>
  <c r="S9082" i="3" s="1"/>
  <c r="R9083" i="3"/>
  <c r="S9083" i="3" s="1"/>
  <c r="R9084" i="3"/>
  <c r="S9084" i="3" s="1"/>
  <c r="R9085" i="3"/>
  <c r="S9085" i="3" s="1"/>
  <c r="R9086" i="3"/>
  <c r="S9086" i="3" s="1"/>
  <c r="R9087" i="3"/>
  <c r="S9087" i="3" s="1"/>
  <c r="R9088" i="3"/>
  <c r="S9088" i="3" s="1"/>
  <c r="R9089" i="3"/>
  <c r="S9089" i="3" s="1"/>
  <c r="R9090" i="3"/>
  <c r="S9090" i="3" s="1"/>
  <c r="R9091" i="3"/>
  <c r="S9091" i="3" s="1"/>
  <c r="R9092" i="3"/>
  <c r="S9092" i="3" s="1"/>
  <c r="R9093" i="3"/>
  <c r="S9093" i="3" s="1"/>
  <c r="R9094" i="3"/>
  <c r="S9094" i="3" s="1"/>
  <c r="R9095" i="3"/>
  <c r="S9095" i="3" s="1"/>
  <c r="R9096" i="3"/>
  <c r="S9096" i="3" s="1"/>
  <c r="R9097" i="3"/>
  <c r="S9097" i="3" s="1"/>
  <c r="R9098" i="3"/>
  <c r="S9098" i="3" s="1"/>
  <c r="R9099" i="3"/>
  <c r="S9099" i="3" s="1"/>
  <c r="R9100" i="3"/>
  <c r="S9100" i="3" s="1"/>
  <c r="R9101" i="3"/>
  <c r="S9101" i="3" s="1"/>
  <c r="R9102" i="3"/>
  <c r="S9102" i="3" s="1"/>
  <c r="R9103" i="3"/>
  <c r="S9103" i="3" s="1"/>
  <c r="R9104" i="3"/>
  <c r="S9104" i="3" s="1"/>
  <c r="R9105" i="3"/>
  <c r="S9105" i="3" s="1"/>
  <c r="R9106" i="3"/>
  <c r="S9106" i="3" s="1"/>
  <c r="R9107" i="3"/>
  <c r="S9107" i="3" s="1"/>
  <c r="R9108" i="3"/>
  <c r="S9108" i="3" s="1"/>
  <c r="R9109" i="3"/>
  <c r="S9109" i="3" s="1"/>
  <c r="R9110" i="3"/>
  <c r="S9110" i="3" s="1"/>
  <c r="R9111" i="3"/>
  <c r="S9111" i="3" s="1"/>
  <c r="R9112" i="3"/>
  <c r="S9112" i="3" s="1"/>
  <c r="R9113" i="3"/>
  <c r="S9113" i="3" s="1"/>
  <c r="R9114" i="3"/>
  <c r="S9114" i="3" s="1"/>
  <c r="R9115" i="3"/>
  <c r="S9115" i="3" s="1"/>
  <c r="R9116" i="3"/>
  <c r="S9116" i="3" s="1"/>
  <c r="R9117" i="3"/>
  <c r="S9117" i="3" s="1"/>
  <c r="R9118" i="3"/>
  <c r="S9118" i="3" s="1"/>
  <c r="R9119" i="3"/>
  <c r="S9119" i="3" s="1"/>
  <c r="R9120" i="3"/>
  <c r="S9120" i="3" s="1"/>
  <c r="R9121" i="3"/>
  <c r="S9121" i="3" s="1"/>
  <c r="R9122" i="3"/>
  <c r="S9122" i="3" s="1"/>
  <c r="R9123" i="3"/>
  <c r="S9123" i="3" s="1"/>
  <c r="R9124" i="3"/>
  <c r="S9124" i="3" s="1"/>
  <c r="R9125" i="3"/>
  <c r="S9125" i="3" s="1"/>
  <c r="R9126" i="3"/>
  <c r="S9126" i="3" s="1"/>
  <c r="R9127" i="3"/>
  <c r="S9127" i="3" s="1"/>
  <c r="R9128" i="3"/>
  <c r="S9128" i="3" s="1"/>
  <c r="R9129" i="3"/>
  <c r="S9129" i="3" s="1"/>
  <c r="R9130" i="3"/>
  <c r="S9130" i="3" s="1"/>
  <c r="R9131" i="3"/>
  <c r="S9131" i="3" s="1"/>
  <c r="R9132" i="3"/>
  <c r="S9132" i="3" s="1"/>
  <c r="R9133" i="3"/>
  <c r="S9133" i="3" s="1"/>
  <c r="R9134" i="3"/>
  <c r="S9134" i="3" s="1"/>
  <c r="R9135" i="3"/>
  <c r="S9135" i="3" s="1"/>
  <c r="R9136" i="3"/>
  <c r="S9136" i="3" s="1"/>
  <c r="R9137" i="3"/>
  <c r="S9137" i="3" s="1"/>
  <c r="R9138" i="3"/>
  <c r="S9138" i="3" s="1"/>
  <c r="R9139" i="3"/>
  <c r="S9139" i="3" s="1"/>
  <c r="R9140" i="3"/>
  <c r="S9140" i="3" s="1"/>
  <c r="R9141" i="3"/>
  <c r="S9141" i="3" s="1"/>
  <c r="R9142" i="3"/>
  <c r="S9142" i="3" s="1"/>
  <c r="R9143" i="3"/>
  <c r="S9143" i="3" s="1"/>
  <c r="R9144" i="3"/>
  <c r="S9144" i="3" s="1"/>
  <c r="R9145" i="3"/>
  <c r="S9145" i="3" s="1"/>
  <c r="R9146" i="3"/>
  <c r="S9146" i="3" s="1"/>
  <c r="R9147" i="3"/>
  <c r="S9147" i="3" s="1"/>
  <c r="R9148" i="3"/>
  <c r="S9148" i="3" s="1"/>
  <c r="R9149" i="3"/>
  <c r="S9149" i="3" s="1"/>
  <c r="R9150" i="3"/>
  <c r="S9150" i="3" s="1"/>
  <c r="R9151" i="3"/>
  <c r="S9151" i="3" s="1"/>
  <c r="R9152" i="3"/>
  <c r="S9152" i="3" s="1"/>
  <c r="R9153" i="3"/>
  <c r="S9153" i="3" s="1"/>
  <c r="R9154" i="3"/>
  <c r="S9154" i="3" s="1"/>
  <c r="R9155" i="3"/>
  <c r="S9155" i="3" s="1"/>
  <c r="R9156" i="3"/>
  <c r="S9156" i="3" s="1"/>
  <c r="R9157" i="3"/>
  <c r="S9157" i="3" s="1"/>
  <c r="R9158" i="3"/>
  <c r="S9158" i="3" s="1"/>
  <c r="R9159" i="3"/>
  <c r="S9159" i="3" s="1"/>
  <c r="R9160" i="3"/>
  <c r="S9160" i="3" s="1"/>
  <c r="R9161" i="3"/>
  <c r="S9161" i="3" s="1"/>
  <c r="R9162" i="3"/>
  <c r="S9162" i="3" s="1"/>
  <c r="R9163" i="3"/>
  <c r="S9163" i="3" s="1"/>
  <c r="R9164" i="3"/>
  <c r="S9164" i="3" s="1"/>
  <c r="R9165" i="3"/>
  <c r="S9165" i="3" s="1"/>
  <c r="R9166" i="3"/>
  <c r="S9166" i="3" s="1"/>
  <c r="R9167" i="3"/>
  <c r="S9167" i="3" s="1"/>
  <c r="R9168" i="3"/>
  <c r="S9168" i="3" s="1"/>
  <c r="R9169" i="3"/>
  <c r="S9169" i="3" s="1"/>
  <c r="R9170" i="3"/>
  <c r="S9170" i="3" s="1"/>
  <c r="R9171" i="3"/>
  <c r="S9171" i="3" s="1"/>
  <c r="R9172" i="3"/>
  <c r="S9172" i="3" s="1"/>
  <c r="R9173" i="3"/>
  <c r="S9173" i="3" s="1"/>
  <c r="R9174" i="3"/>
  <c r="S9174" i="3" s="1"/>
  <c r="R9175" i="3"/>
  <c r="S9175" i="3" s="1"/>
  <c r="R9176" i="3"/>
  <c r="S9176" i="3" s="1"/>
  <c r="R9177" i="3"/>
  <c r="S9177" i="3" s="1"/>
  <c r="R9178" i="3"/>
  <c r="S9178" i="3" s="1"/>
  <c r="R9179" i="3"/>
  <c r="S9179" i="3" s="1"/>
  <c r="R9180" i="3"/>
  <c r="S9180" i="3" s="1"/>
  <c r="R9181" i="3"/>
  <c r="S9181" i="3" s="1"/>
  <c r="R9182" i="3"/>
  <c r="S9182" i="3" s="1"/>
  <c r="R9183" i="3"/>
  <c r="S9183" i="3" s="1"/>
  <c r="R9184" i="3"/>
  <c r="S9184" i="3" s="1"/>
  <c r="R9185" i="3"/>
  <c r="S9185" i="3" s="1"/>
  <c r="R9186" i="3"/>
  <c r="S9186" i="3" s="1"/>
  <c r="R9187" i="3"/>
  <c r="S9187" i="3" s="1"/>
  <c r="R9188" i="3"/>
  <c r="S9188" i="3" s="1"/>
  <c r="R9189" i="3"/>
  <c r="S9189" i="3" s="1"/>
  <c r="R9190" i="3"/>
  <c r="S9190" i="3" s="1"/>
  <c r="R9191" i="3"/>
  <c r="S9191" i="3" s="1"/>
  <c r="R9192" i="3"/>
  <c r="S9192" i="3" s="1"/>
  <c r="R9193" i="3"/>
  <c r="S9193" i="3" s="1"/>
  <c r="R9194" i="3"/>
  <c r="S9194" i="3" s="1"/>
  <c r="R9195" i="3"/>
  <c r="S9195" i="3" s="1"/>
  <c r="R9196" i="3"/>
  <c r="S9196" i="3" s="1"/>
  <c r="R9197" i="3"/>
  <c r="S9197" i="3" s="1"/>
  <c r="R9198" i="3"/>
  <c r="S9198" i="3" s="1"/>
  <c r="R9199" i="3"/>
  <c r="S9199" i="3" s="1"/>
  <c r="R9200" i="3"/>
  <c r="S9200" i="3" s="1"/>
  <c r="R9201" i="3"/>
  <c r="S9201" i="3" s="1"/>
  <c r="R9202" i="3"/>
  <c r="S9202" i="3" s="1"/>
  <c r="R9203" i="3"/>
  <c r="S9203" i="3" s="1"/>
  <c r="R9204" i="3"/>
  <c r="S9204" i="3" s="1"/>
  <c r="R9205" i="3"/>
  <c r="S9205" i="3" s="1"/>
  <c r="R9206" i="3"/>
  <c r="S9206" i="3" s="1"/>
  <c r="R9207" i="3"/>
  <c r="S9207" i="3" s="1"/>
  <c r="R9208" i="3"/>
  <c r="S9208" i="3" s="1"/>
  <c r="R9209" i="3"/>
  <c r="S9209" i="3" s="1"/>
  <c r="R9210" i="3"/>
  <c r="S9210" i="3" s="1"/>
  <c r="R9211" i="3"/>
  <c r="S9211" i="3" s="1"/>
  <c r="R9212" i="3"/>
  <c r="S9212" i="3" s="1"/>
  <c r="R9213" i="3"/>
  <c r="S9213" i="3" s="1"/>
  <c r="R9214" i="3"/>
  <c r="S9214" i="3" s="1"/>
  <c r="R9215" i="3"/>
  <c r="S9215" i="3" s="1"/>
  <c r="R9216" i="3"/>
  <c r="S9216" i="3" s="1"/>
  <c r="R9217" i="3"/>
  <c r="S9217" i="3" s="1"/>
  <c r="R9218" i="3"/>
  <c r="S9218" i="3" s="1"/>
  <c r="R9219" i="3"/>
  <c r="S9219" i="3" s="1"/>
  <c r="R9220" i="3"/>
  <c r="S9220" i="3" s="1"/>
  <c r="R9221" i="3"/>
  <c r="S9221" i="3" s="1"/>
  <c r="R9222" i="3"/>
  <c r="S9222" i="3" s="1"/>
  <c r="R9223" i="3"/>
  <c r="S9223" i="3" s="1"/>
  <c r="R9224" i="3"/>
  <c r="S9224" i="3" s="1"/>
  <c r="R9225" i="3"/>
  <c r="S9225" i="3" s="1"/>
  <c r="R9226" i="3"/>
  <c r="S9226" i="3" s="1"/>
  <c r="R9227" i="3"/>
  <c r="S9227" i="3" s="1"/>
  <c r="R9228" i="3"/>
  <c r="S9228" i="3" s="1"/>
  <c r="R9229" i="3"/>
  <c r="S9229" i="3" s="1"/>
  <c r="R9230" i="3"/>
  <c r="S9230" i="3" s="1"/>
  <c r="R9231" i="3"/>
  <c r="S9231" i="3" s="1"/>
  <c r="R9232" i="3"/>
  <c r="S9232" i="3" s="1"/>
  <c r="R9233" i="3"/>
  <c r="S9233" i="3" s="1"/>
  <c r="R9234" i="3"/>
  <c r="S9234" i="3" s="1"/>
  <c r="R9235" i="3"/>
  <c r="S9235" i="3" s="1"/>
  <c r="R9236" i="3"/>
  <c r="S9236" i="3" s="1"/>
  <c r="R9237" i="3"/>
  <c r="S9237" i="3" s="1"/>
  <c r="R9238" i="3"/>
  <c r="S9238" i="3" s="1"/>
  <c r="R9239" i="3"/>
  <c r="S9239" i="3" s="1"/>
  <c r="R9240" i="3"/>
  <c r="S9240" i="3" s="1"/>
  <c r="R9241" i="3"/>
  <c r="S9241" i="3" s="1"/>
  <c r="R9242" i="3"/>
  <c r="S9242" i="3" s="1"/>
  <c r="R9243" i="3"/>
  <c r="S9243" i="3" s="1"/>
  <c r="R9244" i="3"/>
  <c r="S9244" i="3" s="1"/>
  <c r="R9245" i="3"/>
  <c r="S9245" i="3" s="1"/>
  <c r="R9246" i="3"/>
  <c r="S9246" i="3" s="1"/>
  <c r="R9247" i="3"/>
  <c r="S9247" i="3" s="1"/>
  <c r="R9248" i="3"/>
  <c r="S9248" i="3" s="1"/>
  <c r="R9249" i="3"/>
  <c r="S9249" i="3" s="1"/>
  <c r="R9250" i="3"/>
  <c r="S9250" i="3" s="1"/>
  <c r="R9251" i="3"/>
  <c r="S9251" i="3" s="1"/>
  <c r="R9252" i="3"/>
  <c r="S9252" i="3" s="1"/>
  <c r="R9253" i="3"/>
  <c r="S9253" i="3" s="1"/>
  <c r="R9254" i="3"/>
  <c r="S9254" i="3" s="1"/>
  <c r="R9255" i="3"/>
  <c r="S9255" i="3" s="1"/>
  <c r="R9256" i="3"/>
  <c r="S9256" i="3" s="1"/>
  <c r="R9257" i="3"/>
  <c r="S9257" i="3" s="1"/>
  <c r="R9258" i="3"/>
  <c r="S9258" i="3" s="1"/>
  <c r="R9259" i="3"/>
  <c r="S9259" i="3" s="1"/>
  <c r="R9260" i="3"/>
  <c r="S9260" i="3" s="1"/>
  <c r="R9261" i="3"/>
  <c r="S9261" i="3" s="1"/>
  <c r="R9262" i="3"/>
  <c r="S9262" i="3" s="1"/>
  <c r="R9263" i="3"/>
  <c r="S9263" i="3" s="1"/>
  <c r="R9264" i="3"/>
  <c r="S9264" i="3" s="1"/>
  <c r="R9265" i="3"/>
  <c r="S9265" i="3" s="1"/>
  <c r="R9266" i="3"/>
  <c r="S9266" i="3" s="1"/>
  <c r="R9267" i="3"/>
  <c r="S9267" i="3" s="1"/>
  <c r="R9268" i="3"/>
  <c r="S9268" i="3" s="1"/>
  <c r="R9269" i="3"/>
  <c r="S9269" i="3" s="1"/>
  <c r="R9270" i="3"/>
  <c r="S9270" i="3" s="1"/>
  <c r="R9271" i="3"/>
  <c r="S9271" i="3" s="1"/>
  <c r="R9272" i="3"/>
  <c r="S9272" i="3" s="1"/>
  <c r="R9273" i="3"/>
  <c r="S9273" i="3" s="1"/>
  <c r="R9274" i="3"/>
  <c r="S9274" i="3" s="1"/>
  <c r="R9275" i="3"/>
  <c r="S9275" i="3" s="1"/>
  <c r="R9276" i="3"/>
  <c r="S9276" i="3" s="1"/>
  <c r="R9277" i="3"/>
  <c r="S9277" i="3" s="1"/>
  <c r="R9278" i="3"/>
  <c r="S9278" i="3" s="1"/>
  <c r="R9279" i="3"/>
  <c r="S9279" i="3" s="1"/>
  <c r="R9280" i="3"/>
  <c r="S9280" i="3" s="1"/>
  <c r="R9281" i="3"/>
  <c r="S9281" i="3" s="1"/>
  <c r="R9282" i="3"/>
  <c r="S9282" i="3" s="1"/>
  <c r="R9283" i="3"/>
  <c r="S9283" i="3" s="1"/>
  <c r="R9284" i="3"/>
  <c r="S9284" i="3" s="1"/>
  <c r="R9285" i="3"/>
  <c r="S9285" i="3" s="1"/>
  <c r="R9286" i="3"/>
  <c r="S9286" i="3" s="1"/>
  <c r="R9287" i="3"/>
  <c r="S9287" i="3" s="1"/>
  <c r="R9288" i="3"/>
  <c r="S9288" i="3" s="1"/>
  <c r="R9289" i="3"/>
  <c r="S9289" i="3" s="1"/>
  <c r="R9290" i="3"/>
  <c r="S9290" i="3" s="1"/>
  <c r="R9291" i="3"/>
  <c r="S9291" i="3" s="1"/>
  <c r="R9292" i="3"/>
  <c r="S9292" i="3" s="1"/>
  <c r="R9293" i="3"/>
  <c r="S9293" i="3" s="1"/>
  <c r="R9294" i="3"/>
  <c r="S9294" i="3" s="1"/>
  <c r="R9295" i="3"/>
  <c r="S9295" i="3" s="1"/>
  <c r="R9296" i="3"/>
  <c r="S9296" i="3" s="1"/>
  <c r="R9297" i="3"/>
  <c r="S9297" i="3" s="1"/>
  <c r="R9298" i="3"/>
  <c r="S9298" i="3" s="1"/>
  <c r="R9299" i="3"/>
  <c r="S9299" i="3" s="1"/>
  <c r="R9300" i="3"/>
  <c r="S9300" i="3" s="1"/>
  <c r="R9301" i="3"/>
  <c r="S9301" i="3" s="1"/>
  <c r="R9302" i="3"/>
  <c r="S9302" i="3" s="1"/>
  <c r="R9303" i="3"/>
  <c r="S9303" i="3" s="1"/>
  <c r="R9304" i="3"/>
  <c r="S9304" i="3" s="1"/>
  <c r="R9305" i="3"/>
  <c r="S9305" i="3" s="1"/>
  <c r="R9306" i="3"/>
  <c r="S9306" i="3" s="1"/>
  <c r="R9307" i="3"/>
  <c r="S9307" i="3" s="1"/>
  <c r="R9308" i="3"/>
  <c r="S9308" i="3" s="1"/>
  <c r="R9309" i="3"/>
  <c r="S9309" i="3" s="1"/>
  <c r="R9310" i="3"/>
  <c r="S9310" i="3" s="1"/>
  <c r="R9311" i="3"/>
  <c r="S9311" i="3" s="1"/>
  <c r="R9312" i="3"/>
  <c r="S9312" i="3" s="1"/>
  <c r="R9313" i="3"/>
  <c r="S9313" i="3" s="1"/>
  <c r="R9314" i="3"/>
  <c r="S9314" i="3" s="1"/>
  <c r="R9315" i="3"/>
  <c r="S9315" i="3" s="1"/>
  <c r="R9316" i="3"/>
  <c r="S9316" i="3" s="1"/>
  <c r="R9317" i="3"/>
  <c r="S9317" i="3" s="1"/>
  <c r="R9318" i="3"/>
  <c r="S9318" i="3" s="1"/>
  <c r="R9319" i="3"/>
  <c r="S9319" i="3" s="1"/>
  <c r="R9320" i="3"/>
  <c r="S9320" i="3" s="1"/>
  <c r="R9321" i="3"/>
  <c r="S9321" i="3" s="1"/>
  <c r="R9322" i="3"/>
  <c r="S9322" i="3" s="1"/>
  <c r="R9323" i="3"/>
  <c r="S9323" i="3" s="1"/>
  <c r="R9324" i="3"/>
  <c r="S9324" i="3" s="1"/>
  <c r="R9325" i="3"/>
  <c r="S9325" i="3" s="1"/>
  <c r="R9326" i="3"/>
  <c r="S9326" i="3" s="1"/>
  <c r="R9327" i="3"/>
  <c r="S9327" i="3" s="1"/>
  <c r="R9328" i="3"/>
  <c r="S9328" i="3" s="1"/>
  <c r="R9329" i="3"/>
  <c r="S9329" i="3" s="1"/>
  <c r="R9330" i="3"/>
  <c r="S9330" i="3" s="1"/>
  <c r="R9331" i="3"/>
  <c r="S9331" i="3" s="1"/>
  <c r="R9332" i="3"/>
  <c r="S9332" i="3" s="1"/>
  <c r="R9333" i="3"/>
  <c r="S9333" i="3" s="1"/>
  <c r="R9334" i="3"/>
  <c r="S9334" i="3" s="1"/>
  <c r="R9335" i="3"/>
  <c r="S9335" i="3" s="1"/>
  <c r="R9336" i="3"/>
  <c r="S9336" i="3" s="1"/>
  <c r="R9337" i="3"/>
  <c r="S9337" i="3" s="1"/>
  <c r="R9338" i="3"/>
  <c r="S9338" i="3" s="1"/>
  <c r="R9339" i="3"/>
  <c r="S9339" i="3" s="1"/>
  <c r="R9340" i="3"/>
  <c r="S9340" i="3" s="1"/>
  <c r="R9341" i="3"/>
  <c r="S9341" i="3" s="1"/>
  <c r="R9342" i="3"/>
  <c r="S9342" i="3" s="1"/>
  <c r="R9343" i="3"/>
  <c r="S9343" i="3" s="1"/>
  <c r="R9344" i="3"/>
  <c r="S9344" i="3" s="1"/>
  <c r="R9345" i="3"/>
  <c r="S9345" i="3" s="1"/>
  <c r="R9346" i="3"/>
  <c r="S9346" i="3" s="1"/>
  <c r="R9347" i="3"/>
  <c r="S9347" i="3" s="1"/>
  <c r="R9348" i="3"/>
  <c r="S9348" i="3" s="1"/>
  <c r="R9349" i="3"/>
  <c r="S9349" i="3" s="1"/>
  <c r="R9350" i="3"/>
  <c r="S9350" i="3" s="1"/>
  <c r="R9351" i="3"/>
  <c r="S9351" i="3" s="1"/>
  <c r="R9352" i="3"/>
  <c r="S9352" i="3" s="1"/>
  <c r="R9353" i="3"/>
  <c r="S9353" i="3" s="1"/>
  <c r="R9354" i="3"/>
  <c r="S9354" i="3" s="1"/>
  <c r="R9355" i="3"/>
  <c r="S9355" i="3" s="1"/>
  <c r="R9356" i="3"/>
  <c r="S9356" i="3" s="1"/>
  <c r="R9357" i="3"/>
  <c r="S9357" i="3" s="1"/>
  <c r="R9358" i="3"/>
  <c r="S9358" i="3" s="1"/>
  <c r="R9359" i="3"/>
  <c r="S9359" i="3" s="1"/>
  <c r="R9360" i="3"/>
  <c r="S9360" i="3" s="1"/>
  <c r="R9361" i="3"/>
  <c r="S9361" i="3" s="1"/>
  <c r="R9362" i="3"/>
  <c r="S9362" i="3" s="1"/>
  <c r="R9363" i="3"/>
  <c r="S9363" i="3" s="1"/>
  <c r="R9364" i="3"/>
  <c r="S9364" i="3" s="1"/>
  <c r="R9365" i="3"/>
  <c r="S9365" i="3" s="1"/>
  <c r="R9366" i="3"/>
  <c r="S9366" i="3" s="1"/>
  <c r="R9367" i="3"/>
  <c r="S9367" i="3" s="1"/>
  <c r="R9368" i="3"/>
  <c r="S9368" i="3" s="1"/>
  <c r="R9369" i="3"/>
  <c r="S9369" i="3" s="1"/>
  <c r="R9370" i="3"/>
  <c r="S9370" i="3" s="1"/>
  <c r="R9371" i="3"/>
  <c r="S9371" i="3" s="1"/>
  <c r="R9372" i="3"/>
  <c r="S9372" i="3" s="1"/>
  <c r="R9373" i="3"/>
  <c r="S9373" i="3" s="1"/>
  <c r="R9374" i="3"/>
  <c r="S9374" i="3" s="1"/>
  <c r="R9375" i="3"/>
  <c r="S9375" i="3" s="1"/>
  <c r="R9376" i="3"/>
  <c r="S9376" i="3" s="1"/>
  <c r="R9377" i="3"/>
  <c r="S9377" i="3" s="1"/>
  <c r="R9378" i="3"/>
  <c r="S9378" i="3" s="1"/>
  <c r="R9379" i="3"/>
  <c r="S9379" i="3" s="1"/>
  <c r="R9380" i="3"/>
  <c r="S9380" i="3" s="1"/>
  <c r="R9381" i="3"/>
  <c r="S9381" i="3" s="1"/>
  <c r="R9382" i="3"/>
  <c r="S9382" i="3" s="1"/>
  <c r="R9383" i="3"/>
  <c r="S9383" i="3" s="1"/>
  <c r="R9384" i="3"/>
  <c r="S9384" i="3" s="1"/>
  <c r="R9385" i="3"/>
  <c r="S9385" i="3" s="1"/>
  <c r="R9386" i="3"/>
  <c r="S9386" i="3" s="1"/>
  <c r="R9387" i="3"/>
  <c r="S9387" i="3" s="1"/>
  <c r="R9388" i="3"/>
  <c r="S9388" i="3" s="1"/>
  <c r="R9389" i="3"/>
  <c r="S9389" i="3" s="1"/>
  <c r="R9390" i="3"/>
  <c r="S9390" i="3" s="1"/>
  <c r="R9391" i="3"/>
  <c r="S9391" i="3" s="1"/>
  <c r="R9392" i="3"/>
  <c r="S9392" i="3" s="1"/>
  <c r="R9393" i="3"/>
  <c r="S9393" i="3" s="1"/>
  <c r="R9394" i="3"/>
  <c r="S9394" i="3" s="1"/>
  <c r="R9395" i="3"/>
  <c r="S9395" i="3" s="1"/>
  <c r="R9396" i="3"/>
  <c r="S9396" i="3" s="1"/>
  <c r="R9397" i="3"/>
  <c r="S9397" i="3" s="1"/>
  <c r="R9398" i="3"/>
  <c r="S9398" i="3" s="1"/>
  <c r="R9399" i="3"/>
  <c r="S9399" i="3" s="1"/>
  <c r="R9400" i="3"/>
  <c r="S9400" i="3" s="1"/>
  <c r="R9401" i="3"/>
  <c r="S9401" i="3" s="1"/>
  <c r="R9402" i="3"/>
  <c r="S9402" i="3" s="1"/>
  <c r="R9403" i="3"/>
  <c r="S9403" i="3" s="1"/>
  <c r="R9404" i="3"/>
  <c r="S9404" i="3" s="1"/>
  <c r="R9405" i="3"/>
  <c r="S9405" i="3" s="1"/>
  <c r="R9406" i="3"/>
  <c r="S9406" i="3" s="1"/>
  <c r="R9407" i="3"/>
  <c r="S9407" i="3" s="1"/>
  <c r="R9408" i="3"/>
  <c r="S9408" i="3" s="1"/>
  <c r="R9409" i="3"/>
  <c r="S9409" i="3" s="1"/>
  <c r="R9410" i="3"/>
  <c r="S9410" i="3" s="1"/>
  <c r="R9411" i="3"/>
  <c r="S9411" i="3" s="1"/>
  <c r="R9412" i="3"/>
  <c r="S9412" i="3" s="1"/>
  <c r="R9413" i="3"/>
  <c r="S9413" i="3" s="1"/>
  <c r="R9414" i="3"/>
  <c r="S9414" i="3" s="1"/>
  <c r="R9415" i="3"/>
  <c r="S9415" i="3" s="1"/>
  <c r="R9416" i="3"/>
  <c r="S9416" i="3" s="1"/>
  <c r="R9417" i="3"/>
  <c r="S9417" i="3" s="1"/>
  <c r="R9418" i="3"/>
  <c r="S9418" i="3" s="1"/>
  <c r="R9419" i="3"/>
  <c r="S9419" i="3" s="1"/>
  <c r="R9420" i="3"/>
  <c r="S9420" i="3" s="1"/>
  <c r="R9421" i="3"/>
  <c r="S9421" i="3" s="1"/>
  <c r="R9422" i="3"/>
  <c r="S9422" i="3" s="1"/>
  <c r="R9423" i="3"/>
  <c r="S9423" i="3" s="1"/>
  <c r="R9424" i="3"/>
  <c r="S9424" i="3" s="1"/>
  <c r="R9425" i="3"/>
  <c r="S9425" i="3" s="1"/>
  <c r="R9426" i="3"/>
  <c r="S9426" i="3" s="1"/>
  <c r="R9427" i="3"/>
  <c r="S9427" i="3" s="1"/>
  <c r="R9428" i="3"/>
  <c r="S9428" i="3" s="1"/>
  <c r="R9429" i="3"/>
  <c r="S9429" i="3" s="1"/>
  <c r="R9430" i="3"/>
  <c r="S9430" i="3" s="1"/>
  <c r="R9431" i="3"/>
  <c r="S9431" i="3" s="1"/>
  <c r="R9432" i="3"/>
  <c r="S9432" i="3" s="1"/>
  <c r="R9433" i="3"/>
  <c r="S9433" i="3" s="1"/>
  <c r="R9434" i="3"/>
  <c r="S9434" i="3" s="1"/>
  <c r="R9435" i="3"/>
  <c r="S9435" i="3" s="1"/>
  <c r="R9436" i="3"/>
  <c r="S9436" i="3" s="1"/>
  <c r="R9437" i="3"/>
  <c r="S9437" i="3" s="1"/>
  <c r="R9438" i="3"/>
  <c r="S9438" i="3" s="1"/>
  <c r="R9439" i="3"/>
  <c r="S9439" i="3" s="1"/>
  <c r="R9440" i="3"/>
  <c r="S9440" i="3" s="1"/>
  <c r="R9441" i="3"/>
  <c r="S9441" i="3" s="1"/>
  <c r="R9442" i="3"/>
  <c r="S9442" i="3" s="1"/>
  <c r="R9443" i="3"/>
  <c r="S9443" i="3" s="1"/>
  <c r="R9444" i="3"/>
  <c r="S9444" i="3" s="1"/>
  <c r="R9445" i="3"/>
  <c r="S9445" i="3" s="1"/>
  <c r="R9446" i="3"/>
  <c r="S9446" i="3" s="1"/>
  <c r="R9447" i="3"/>
  <c r="S9447" i="3" s="1"/>
  <c r="R9448" i="3"/>
  <c r="S9448" i="3" s="1"/>
  <c r="R9449" i="3"/>
  <c r="S9449" i="3" s="1"/>
  <c r="R9450" i="3"/>
  <c r="S9450" i="3" s="1"/>
  <c r="R9451" i="3"/>
  <c r="S9451" i="3" s="1"/>
  <c r="R9452" i="3"/>
  <c r="S9452" i="3" s="1"/>
  <c r="R9453" i="3"/>
  <c r="S9453" i="3" s="1"/>
  <c r="R9454" i="3"/>
  <c r="S9454" i="3" s="1"/>
  <c r="R9455" i="3"/>
  <c r="S9455" i="3" s="1"/>
  <c r="R9456" i="3"/>
  <c r="S9456" i="3" s="1"/>
  <c r="R9457" i="3"/>
  <c r="S9457" i="3" s="1"/>
  <c r="R9458" i="3"/>
  <c r="S9458" i="3" s="1"/>
  <c r="R9459" i="3"/>
  <c r="S9459" i="3" s="1"/>
  <c r="R9460" i="3"/>
  <c r="S9460" i="3" s="1"/>
  <c r="R9461" i="3"/>
  <c r="S9461" i="3" s="1"/>
  <c r="R9462" i="3"/>
  <c r="S9462" i="3" s="1"/>
  <c r="R9463" i="3"/>
  <c r="S9463" i="3" s="1"/>
  <c r="R9464" i="3"/>
  <c r="S9464" i="3" s="1"/>
  <c r="R9465" i="3"/>
  <c r="S9465" i="3" s="1"/>
  <c r="R9466" i="3"/>
  <c r="S9466" i="3" s="1"/>
  <c r="R9467" i="3"/>
  <c r="S9467" i="3" s="1"/>
  <c r="R9468" i="3"/>
  <c r="S9468" i="3" s="1"/>
  <c r="R9469" i="3"/>
  <c r="S9469" i="3" s="1"/>
  <c r="R9470" i="3"/>
  <c r="S9470" i="3" s="1"/>
  <c r="R9471" i="3"/>
  <c r="S9471" i="3" s="1"/>
  <c r="R9472" i="3"/>
  <c r="S9472" i="3" s="1"/>
  <c r="R9473" i="3"/>
  <c r="S9473" i="3" s="1"/>
  <c r="R9474" i="3"/>
  <c r="S9474" i="3" s="1"/>
  <c r="R9475" i="3"/>
  <c r="S9475" i="3" s="1"/>
  <c r="R9476" i="3"/>
  <c r="S9476" i="3" s="1"/>
  <c r="R9477" i="3"/>
  <c r="S9477" i="3" s="1"/>
  <c r="R9478" i="3"/>
  <c r="S9478" i="3" s="1"/>
  <c r="R9479" i="3"/>
  <c r="S9479" i="3" s="1"/>
  <c r="R9480" i="3"/>
  <c r="S9480" i="3" s="1"/>
  <c r="R9481" i="3"/>
  <c r="S9481" i="3" s="1"/>
  <c r="R9482" i="3"/>
  <c r="S9482" i="3" s="1"/>
  <c r="R9483" i="3"/>
  <c r="S9483" i="3" s="1"/>
  <c r="R9484" i="3"/>
  <c r="S9484" i="3" s="1"/>
  <c r="R9485" i="3"/>
  <c r="S9485" i="3" s="1"/>
  <c r="R9486" i="3"/>
  <c r="S9486" i="3" s="1"/>
  <c r="R9487" i="3"/>
  <c r="S9487" i="3" s="1"/>
  <c r="R9488" i="3"/>
  <c r="S9488" i="3" s="1"/>
  <c r="R9489" i="3"/>
  <c r="S9489" i="3" s="1"/>
  <c r="R9490" i="3"/>
  <c r="S9490" i="3" s="1"/>
  <c r="R9491" i="3"/>
  <c r="S9491" i="3" s="1"/>
  <c r="R9492" i="3"/>
  <c r="S9492" i="3" s="1"/>
  <c r="R9493" i="3"/>
  <c r="S9493" i="3" s="1"/>
  <c r="R9494" i="3"/>
  <c r="S9494" i="3" s="1"/>
  <c r="R9495" i="3"/>
  <c r="S9495" i="3" s="1"/>
  <c r="R9496" i="3"/>
  <c r="S9496" i="3" s="1"/>
  <c r="R9497" i="3"/>
  <c r="S9497" i="3" s="1"/>
  <c r="R9498" i="3"/>
  <c r="S9498" i="3" s="1"/>
  <c r="R9499" i="3"/>
  <c r="S9499" i="3" s="1"/>
  <c r="R9500" i="3"/>
  <c r="S9500" i="3" s="1"/>
  <c r="R9501" i="3"/>
  <c r="S9501" i="3" s="1"/>
  <c r="R9502" i="3"/>
  <c r="S9502" i="3" s="1"/>
  <c r="R9503" i="3"/>
  <c r="S9503" i="3" s="1"/>
  <c r="R9504" i="3"/>
  <c r="S9504" i="3" s="1"/>
  <c r="R9505" i="3"/>
  <c r="S9505" i="3" s="1"/>
  <c r="R9506" i="3"/>
  <c r="S9506" i="3" s="1"/>
  <c r="R9507" i="3"/>
  <c r="S9507" i="3" s="1"/>
  <c r="R9508" i="3"/>
  <c r="S9508" i="3" s="1"/>
  <c r="R9509" i="3"/>
  <c r="S9509" i="3" s="1"/>
  <c r="R9510" i="3"/>
  <c r="S9510" i="3" s="1"/>
  <c r="R9511" i="3"/>
  <c r="S9511" i="3" s="1"/>
  <c r="R9512" i="3"/>
  <c r="S9512" i="3" s="1"/>
  <c r="R9513" i="3"/>
  <c r="S9513" i="3" s="1"/>
  <c r="R9514" i="3"/>
  <c r="S9514" i="3" s="1"/>
  <c r="R9515" i="3"/>
  <c r="S9515" i="3" s="1"/>
  <c r="R9516" i="3"/>
  <c r="S9516" i="3" s="1"/>
  <c r="R9517" i="3"/>
  <c r="S9517" i="3" s="1"/>
  <c r="R9518" i="3"/>
  <c r="S9518" i="3" s="1"/>
  <c r="R9519" i="3"/>
  <c r="S9519" i="3" s="1"/>
  <c r="R9520" i="3"/>
  <c r="S9520" i="3" s="1"/>
  <c r="R9521" i="3"/>
  <c r="S9521" i="3" s="1"/>
  <c r="R9522" i="3"/>
  <c r="S9522" i="3" s="1"/>
  <c r="R9523" i="3"/>
  <c r="S9523" i="3" s="1"/>
  <c r="R9524" i="3"/>
  <c r="S9524" i="3" s="1"/>
  <c r="R9525" i="3"/>
  <c r="S9525" i="3" s="1"/>
  <c r="R9526" i="3"/>
  <c r="S9526" i="3" s="1"/>
  <c r="R9527" i="3"/>
  <c r="S9527" i="3" s="1"/>
  <c r="R9528" i="3"/>
  <c r="S9528" i="3" s="1"/>
  <c r="R9529" i="3"/>
  <c r="S9529" i="3" s="1"/>
  <c r="R9530" i="3"/>
  <c r="S9530" i="3" s="1"/>
  <c r="R9531" i="3"/>
  <c r="S9531" i="3" s="1"/>
  <c r="R9532" i="3"/>
  <c r="S9532" i="3" s="1"/>
  <c r="R9533" i="3"/>
  <c r="S9533" i="3" s="1"/>
  <c r="R9534" i="3"/>
  <c r="S9534" i="3" s="1"/>
  <c r="R9535" i="3"/>
  <c r="S9535" i="3" s="1"/>
  <c r="R9536" i="3"/>
  <c r="S9536" i="3" s="1"/>
  <c r="R9537" i="3"/>
  <c r="S9537" i="3" s="1"/>
  <c r="R9538" i="3"/>
  <c r="S9538" i="3" s="1"/>
  <c r="R9539" i="3"/>
  <c r="S9539" i="3" s="1"/>
  <c r="R9540" i="3"/>
  <c r="S9540" i="3" s="1"/>
  <c r="R9541" i="3"/>
  <c r="S9541" i="3" s="1"/>
  <c r="R9542" i="3"/>
  <c r="S9542" i="3" s="1"/>
  <c r="R9543" i="3"/>
  <c r="S9543" i="3" s="1"/>
  <c r="R9544" i="3"/>
  <c r="S9544" i="3" s="1"/>
  <c r="R9545" i="3"/>
  <c r="S9545" i="3" s="1"/>
  <c r="R9546" i="3"/>
  <c r="S9546" i="3" s="1"/>
  <c r="R9547" i="3"/>
  <c r="S9547" i="3" s="1"/>
  <c r="R9548" i="3"/>
  <c r="S9548" i="3" s="1"/>
  <c r="R9549" i="3"/>
  <c r="S9549" i="3" s="1"/>
  <c r="R9550" i="3"/>
  <c r="S9550" i="3" s="1"/>
  <c r="R9551" i="3"/>
  <c r="S9551" i="3" s="1"/>
  <c r="R9552" i="3"/>
  <c r="S9552" i="3" s="1"/>
  <c r="R9553" i="3"/>
  <c r="S9553" i="3" s="1"/>
  <c r="R9554" i="3"/>
  <c r="S9554" i="3" s="1"/>
  <c r="R9555" i="3"/>
  <c r="S9555" i="3" s="1"/>
  <c r="R9556" i="3"/>
  <c r="S9556" i="3" s="1"/>
  <c r="R9557" i="3"/>
  <c r="S9557" i="3" s="1"/>
  <c r="R9558" i="3"/>
  <c r="S9558" i="3" s="1"/>
  <c r="R9559" i="3"/>
  <c r="S9559" i="3" s="1"/>
  <c r="R9560" i="3"/>
  <c r="S9560" i="3" s="1"/>
  <c r="R9561" i="3"/>
  <c r="S9561" i="3" s="1"/>
  <c r="R9562" i="3"/>
  <c r="S9562" i="3" s="1"/>
  <c r="R9563" i="3"/>
  <c r="S9563" i="3" s="1"/>
  <c r="R9564" i="3"/>
  <c r="S9564" i="3" s="1"/>
  <c r="R9565" i="3"/>
  <c r="S9565" i="3" s="1"/>
  <c r="R9566" i="3"/>
  <c r="S9566" i="3" s="1"/>
  <c r="R9567" i="3"/>
  <c r="S9567" i="3" s="1"/>
  <c r="R9568" i="3"/>
  <c r="S9568" i="3" s="1"/>
  <c r="R9569" i="3"/>
  <c r="S9569" i="3" s="1"/>
  <c r="R9570" i="3"/>
  <c r="S9570" i="3" s="1"/>
  <c r="R9571" i="3"/>
  <c r="S9571" i="3" s="1"/>
  <c r="R9572" i="3"/>
  <c r="S9572" i="3" s="1"/>
  <c r="R9573" i="3"/>
  <c r="S9573" i="3" s="1"/>
  <c r="R9574" i="3"/>
  <c r="S9574" i="3" s="1"/>
  <c r="R9575" i="3"/>
  <c r="S9575" i="3" s="1"/>
  <c r="R9576" i="3"/>
  <c r="S9576" i="3" s="1"/>
  <c r="R9577" i="3"/>
  <c r="S9577" i="3" s="1"/>
  <c r="R9578" i="3"/>
  <c r="S9578" i="3" s="1"/>
  <c r="R9579" i="3"/>
  <c r="S9579" i="3" s="1"/>
  <c r="R9580" i="3"/>
  <c r="S9580" i="3" s="1"/>
  <c r="R9581" i="3"/>
  <c r="S9581" i="3" s="1"/>
  <c r="R9582" i="3"/>
  <c r="S9582" i="3" s="1"/>
  <c r="R9583" i="3"/>
  <c r="S9583" i="3" s="1"/>
  <c r="R9584" i="3"/>
  <c r="S9584" i="3" s="1"/>
  <c r="R9585" i="3"/>
  <c r="S9585" i="3" s="1"/>
  <c r="R9586" i="3"/>
  <c r="S9586" i="3" s="1"/>
  <c r="R9587" i="3"/>
  <c r="S9587" i="3" s="1"/>
  <c r="R9588" i="3"/>
  <c r="S9588" i="3" s="1"/>
  <c r="R9589" i="3"/>
  <c r="S9589" i="3" s="1"/>
  <c r="R9590" i="3"/>
  <c r="S9590" i="3" s="1"/>
  <c r="R9591" i="3"/>
  <c r="S9591" i="3" s="1"/>
  <c r="R9592" i="3"/>
  <c r="S9592" i="3" s="1"/>
  <c r="R9593" i="3"/>
  <c r="S9593" i="3" s="1"/>
  <c r="R9594" i="3"/>
  <c r="S9594" i="3" s="1"/>
  <c r="R9595" i="3"/>
  <c r="S9595" i="3" s="1"/>
  <c r="R9596" i="3"/>
  <c r="S9596" i="3" s="1"/>
  <c r="R9597" i="3"/>
  <c r="S9597" i="3" s="1"/>
  <c r="R9598" i="3"/>
  <c r="S9598" i="3" s="1"/>
  <c r="R9599" i="3"/>
  <c r="S9599" i="3" s="1"/>
  <c r="R9600" i="3"/>
  <c r="S9600" i="3" s="1"/>
  <c r="R9601" i="3"/>
  <c r="S9601" i="3" s="1"/>
  <c r="R9602" i="3"/>
  <c r="S9602" i="3" s="1"/>
  <c r="R9603" i="3"/>
  <c r="S9603" i="3" s="1"/>
  <c r="R9604" i="3"/>
  <c r="S9604" i="3" s="1"/>
  <c r="R9605" i="3"/>
  <c r="S9605" i="3" s="1"/>
  <c r="R9606" i="3"/>
  <c r="S9606" i="3" s="1"/>
  <c r="R9607" i="3"/>
  <c r="S9607" i="3" s="1"/>
  <c r="R9608" i="3"/>
  <c r="S9608" i="3" s="1"/>
  <c r="R9609" i="3"/>
  <c r="S9609" i="3" s="1"/>
  <c r="R9610" i="3"/>
  <c r="S9610" i="3" s="1"/>
  <c r="R9611" i="3"/>
  <c r="S9611" i="3" s="1"/>
  <c r="R9612" i="3"/>
  <c r="S9612" i="3" s="1"/>
  <c r="R9613" i="3"/>
  <c r="S9613" i="3" s="1"/>
  <c r="R9614" i="3"/>
  <c r="S9614" i="3" s="1"/>
  <c r="R9615" i="3"/>
  <c r="S9615" i="3" s="1"/>
  <c r="R9616" i="3"/>
  <c r="S9616" i="3" s="1"/>
  <c r="R9617" i="3"/>
  <c r="S9617" i="3" s="1"/>
  <c r="R9618" i="3"/>
  <c r="S9618" i="3" s="1"/>
  <c r="R9619" i="3"/>
  <c r="S9619" i="3" s="1"/>
  <c r="R9620" i="3"/>
  <c r="S9620" i="3" s="1"/>
  <c r="R9621" i="3"/>
  <c r="S9621" i="3" s="1"/>
  <c r="R9622" i="3"/>
  <c r="S9622" i="3" s="1"/>
  <c r="R9623" i="3"/>
  <c r="S9623" i="3" s="1"/>
  <c r="R9624" i="3"/>
  <c r="S9624" i="3" s="1"/>
  <c r="R9625" i="3"/>
  <c r="S9625" i="3" s="1"/>
  <c r="R9626" i="3"/>
  <c r="S9626" i="3" s="1"/>
  <c r="R9627" i="3"/>
  <c r="S9627" i="3" s="1"/>
  <c r="R9628" i="3"/>
  <c r="S9628" i="3" s="1"/>
  <c r="R9629" i="3"/>
  <c r="S9629" i="3" s="1"/>
  <c r="R9630" i="3"/>
  <c r="S9630" i="3" s="1"/>
  <c r="R9631" i="3"/>
  <c r="S9631" i="3" s="1"/>
  <c r="R9632" i="3"/>
  <c r="S9632" i="3" s="1"/>
  <c r="R9633" i="3"/>
  <c r="S9633" i="3" s="1"/>
  <c r="R9634" i="3"/>
  <c r="S9634" i="3" s="1"/>
  <c r="R9635" i="3"/>
  <c r="S9635" i="3" s="1"/>
  <c r="R9636" i="3"/>
  <c r="S9636" i="3" s="1"/>
  <c r="R9637" i="3"/>
  <c r="S9637" i="3" s="1"/>
  <c r="R9638" i="3"/>
  <c r="S9638" i="3" s="1"/>
  <c r="R9639" i="3"/>
  <c r="S9639" i="3" s="1"/>
  <c r="R9640" i="3"/>
  <c r="S9640" i="3" s="1"/>
  <c r="R9641" i="3"/>
  <c r="S9641" i="3" s="1"/>
  <c r="R9642" i="3"/>
  <c r="S9642" i="3" s="1"/>
  <c r="R9643" i="3"/>
  <c r="S9643" i="3" s="1"/>
  <c r="R9644" i="3"/>
  <c r="S9644" i="3" s="1"/>
  <c r="R9645" i="3"/>
  <c r="S9645" i="3" s="1"/>
  <c r="R9646" i="3"/>
  <c r="S9646" i="3" s="1"/>
  <c r="R9647" i="3"/>
  <c r="S9647" i="3" s="1"/>
  <c r="R9648" i="3"/>
  <c r="S9648" i="3" s="1"/>
  <c r="R9649" i="3"/>
  <c r="S9649" i="3" s="1"/>
  <c r="R9650" i="3"/>
  <c r="S9650" i="3" s="1"/>
  <c r="R9651" i="3"/>
  <c r="S9651" i="3" s="1"/>
  <c r="R9652" i="3"/>
  <c r="S9652" i="3" s="1"/>
  <c r="R9653" i="3"/>
  <c r="S9653" i="3" s="1"/>
  <c r="R9654" i="3"/>
  <c r="S9654" i="3" s="1"/>
  <c r="R9655" i="3"/>
  <c r="S9655" i="3" s="1"/>
  <c r="R9656" i="3"/>
  <c r="S9656" i="3" s="1"/>
  <c r="R9657" i="3"/>
  <c r="S9657" i="3" s="1"/>
  <c r="R9658" i="3"/>
  <c r="S9658" i="3" s="1"/>
  <c r="R9659" i="3"/>
  <c r="S9659" i="3" s="1"/>
  <c r="R9660" i="3"/>
  <c r="S9660" i="3" s="1"/>
  <c r="R9661" i="3"/>
  <c r="S9661" i="3" s="1"/>
  <c r="R9662" i="3"/>
  <c r="S9662" i="3" s="1"/>
  <c r="R9663" i="3"/>
  <c r="S9663" i="3" s="1"/>
  <c r="R9664" i="3"/>
  <c r="S9664" i="3" s="1"/>
  <c r="R9665" i="3"/>
  <c r="S9665" i="3" s="1"/>
  <c r="R9666" i="3"/>
  <c r="S9666" i="3" s="1"/>
  <c r="R9667" i="3"/>
  <c r="S9667" i="3" s="1"/>
  <c r="R9668" i="3"/>
  <c r="S9668" i="3" s="1"/>
  <c r="R9669" i="3"/>
  <c r="S9669" i="3" s="1"/>
  <c r="R9670" i="3"/>
  <c r="S9670" i="3" s="1"/>
  <c r="R9671" i="3"/>
  <c r="S9671" i="3" s="1"/>
  <c r="R9672" i="3"/>
  <c r="S9672" i="3" s="1"/>
  <c r="R9673" i="3"/>
  <c r="S9673" i="3" s="1"/>
  <c r="R9674" i="3"/>
  <c r="S9674" i="3" s="1"/>
  <c r="R9675" i="3"/>
  <c r="S9675" i="3" s="1"/>
  <c r="R9676" i="3"/>
  <c r="S9676" i="3" s="1"/>
  <c r="R9677" i="3"/>
  <c r="S9677" i="3" s="1"/>
  <c r="R9678" i="3"/>
  <c r="S9678" i="3" s="1"/>
  <c r="R9679" i="3"/>
  <c r="S9679" i="3" s="1"/>
  <c r="R9680" i="3"/>
  <c r="S9680" i="3" s="1"/>
  <c r="R9681" i="3"/>
  <c r="S9681" i="3" s="1"/>
  <c r="R9682" i="3"/>
  <c r="S9682" i="3" s="1"/>
  <c r="R9683" i="3"/>
  <c r="S9683" i="3" s="1"/>
  <c r="R9684" i="3"/>
  <c r="S9684" i="3" s="1"/>
  <c r="R9685" i="3"/>
  <c r="S9685" i="3" s="1"/>
  <c r="R9686" i="3"/>
  <c r="S9686" i="3" s="1"/>
  <c r="R9687" i="3"/>
  <c r="S9687" i="3" s="1"/>
  <c r="R9688" i="3"/>
  <c r="S9688" i="3" s="1"/>
  <c r="R9689" i="3"/>
  <c r="S9689" i="3" s="1"/>
  <c r="R9690" i="3"/>
  <c r="S9690" i="3" s="1"/>
  <c r="R9691" i="3"/>
  <c r="S9691" i="3" s="1"/>
  <c r="R9692" i="3"/>
  <c r="S9692" i="3" s="1"/>
  <c r="R9693" i="3"/>
  <c r="S9693" i="3" s="1"/>
  <c r="R9694" i="3"/>
  <c r="S9694" i="3" s="1"/>
  <c r="R9695" i="3"/>
  <c r="S9695" i="3" s="1"/>
  <c r="R9696" i="3"/>
  <c r="S9696" i="3" s="1"/>
  <c r="R9697" i="3"/>
  <c r="S9697" i="3" s="1"/>
  <c r="R9698" i="3"/>
  <c r="S9698" i="3" s="1"/>
  <c r="R9699" i="3"/>
  <c r="S9699" i="3" s="1"/>
  <c r="R9700" i="3"/>
  <c r="S9700" i="3" s="1"/>
  <c r="R9701" i="3"/>
  <c r="S9701" i="3" s="1"/>
  <c r="R9702" i="3"/>
  <c r="S9702" i="3" s="1"/>
  <c r="R9703" i="3"/>
  <c r="S9703" i="3" s="1"/>
  <c r="R9704" i="3"/>
  <c r="S9704" i="3" s="1"/>
  <c r="R9705" i="3"/>
  <c r="S9705" i="3" s="1"/>
  <c r="R9706" i="3"/>
  <c r="S9706" i="3" s="1"/>
  <c r="R9707" i="3"/>
  <c r="S9707" i="3" s="1"/>
  <c r="R9708" i="3"/>
  <c r="S9708" i="3" s="1"/>
  <c r="R9709" i="3"/>
  <c r="S9709" i="3" s="1"/>
  <c r="R9710" i="3"/>
  <c r="S9710" i="3" s="1"/>
  <c r="R9711" i="3"/>
  <c r="S9711" i="3" s="1"/>
  <c r="R9712" i="3"/>
  <c r="S9712" i="3" s="1"/>
  <c r="R9713" i="3"/>
  <c r="S9713" i="3" s="1"/>
  <c r="R9714" i="3"/>
  <c r="S9714" i="3" s="1"/>
  <c r="R9715" i="3"/>
  <c r="S9715" i="3" s="1"/>
  <c r="R9716" i="3"/>
  <c r="S9716" i="3" s="1"/>
  <c r="R9717" i="3"/>
  <c r="S9717" i="3" s="1"/>
  <c r="R9718" i="3"/>
  <c r="S9718" i="3" s="1"/>
  <c r="R9719" i="3"/>
  <c r="S9719" i="3" s="1"/>
  <c r="R9720" i="3"/>
  <c r="S9720" i="3" s="1"/>
  <c r="R9721" i="3"/>
  <c r="S9721" i="3" s="1"/>
  <c r="R9722" i="3"/>
  <c r="S9722" i="3" s="1"/>
  <c r="R9723" i="3"/>
  <c r="S9723" i="3" s="1"/>
  <c r="R9724" i="3"/>
  <c r="S9724" i="3" s="1"/>
  <c r="R9725" i="3"/>
  <c r="S9725" i="3" s="1"/>
  <c r="R9726" i="3"/>
  <c r="S9726" i="3" s="1"/>
  <c r="R9727" i="3"/>
  <c r="S9727" i="3" s="1"/>
  <c r="R9728" i="3"/>
  <c r="S9728" i="3" s="1"/>
  <c r="R9729" i="3"/>
  <c r="S9729" i="3" s="1"/>
  <c r="R9730" i="3"/>
  <c r="S9730" i="3" s="1"/>
  <c r="R9731" i="3"/>
  <c r="S9731" i="3" s="1"/>
  <c r="R9732" i="3"/>
  <c r="S9732" i="3" s="1"/>
  <c r="R9733" i="3"/>
  <c r="S9733" i="3" s="1"/>
  <c r="R9734" i="3"/>
  <c r="S9734" i="3" s="1"/>
  <c r="R9735" i="3"/>
  <c r="S9735" i="3" s="1"/>
  <c r="R9736" i="3"/>
  <c r="S9736" i="3" s="1"/>
  <c r="R9737" i="3"/>
  <c r="S9737" i="3" s="1"/>
  <c r="R9738" i="3"/>
  <c r="S9738" i="3" s="1"/>
  <c r="R9739" i="3"/>
  <c r="S9739" i="3" s="1"/>
  <c r="R9740" i="3"/>
  <c r="S9740" i="3" s="1"/>
  <c r="R9741" i="3"/>
  <c r="S9741" i="3" s="1"/>
  <c r="R9742" i="3"/>
  <c r="S9742" i="3" s="1"/>
  <c r="R9743" i="3"/>
  <c r="S9743" i="3" s="1"/>
  <c r="R9744" i="3"/>
  <c r="S9744" i="3" s="1"/>
  <c r="R9745" i="3"/>
  <c r="S9745" i="3" s="1"/>
  <c r="R9746" i="3"/>
  <c r="S9746" i="3" s="1"/>
  <c r="R9747" i="3"/>
  <c r="S9747" i="3" s="1"/>
  <c r="R9748" i="3"/>
  <c r="S9748" i="3" s="1"/>
  <c r="R9749" i="3"/>
  <c r="S9749" i="3" s="1"/>
  <c r="R9750" i="3"/>
  <c r="S9750" i="3" s="1"/>
  <c r="R9751" i="3"/>
  <c r="S9751" i="3" s="1"/>
  <c r="R9752" i="3"/>
  <c r="S9752" i="3" s="1"/>
  <c r="R9753" i="3"/>
  <c r="S9753" i="3" s="1"/>
  <c r="R9754" i="3"/>
  <c r="S9754" i="3" s="1"/>
  <c r="R9755" i="3"/>
  <c r="S9755" i="3" s="1"/>
  <c r="R9756" i="3"/>
  <c r="S9756" i="3" s="1"/>
  <c r="R9757" i="3"/>
  <c r="S9757" i="3" s="1"/>
  <c r="R9758" i="3"/>
  <c r="S9758" i="3" s="1"/>
  <c r="R9759" i="3"/>
  <c r="S9759" i="3" s="1"/>
  <c r="R9760" i="3"/>
  <c r="S9760" i="3" s="1"/>
  <c r="R9761" i="3"/>
  <c r="S9761" i="3" s="1"/>
  <c r="R9762" i="3"/>
  <c r="S9762" i="3" s="1"/>
  <c r="R9763" i="3"/>
  <c r="S9763" i="3" s="1"/>
  <c r="R9764" i="3"/>
  <c r="S9764" i="3" s="1"/>
  <c r="R9765" i="3"/>
  <c r="S9765" i="3" s="1"/>
  <c r="R9766" i="3"/>
  <c r="S9766" i="3" s="1"/>
  <c r="R9767" i="3"/>
  <c r="S9767" i="3" s="1"/>
  <c r="R9768" i="3"/>
  <c r="S9768" i="3" s="1"/>
  <c r="R9769" i="3"/>
  <c r="S9769" i="3" s="1"/>
  <c r="R9770" i="3"/>
  <c r="S9770" i="3" s="1"/>
  <c r="R9771" i="3"/>
  <c r="S9771" i="3" s="1"/>
  <c r="R9772" i="3"/>
  <c r="S9772" i="3" s="1"/>
  <c r="R9773" i="3"/>
  <c r="S9773" i="3" s="1"/>
  <c r="R9774" i="3"/>
  <c r="S9774" i="3" s="1"/>
  <c r="R9775" i="3"/>
  <c r="S9775" i="3" s="1"/>
  <c r="R9776" i="3"/>
  <c r="S9776" i="3" s="1"/>
  <c r="R9777" i="3"/>
  <c r="S9777" i="3" s="1"/>
  <c r="R9778" i="3"/>
  <c r="S9778" i="3" s="1"/>
  <c r="R9779" i="3"/>
  <c r="S9779" i="3" s="1"/>
  <c r="R9780" i="3"/>
  <c r="S9780" i="3" s="1"/>
  <c r="R9781" i="3"/>
  <c r="S9781" i="3" s="1"/>
  <c r="R9782" i="3"/>
  <c r="S9782" i="3" s="1"/>
  <c r="R9783" i="3"/>
  <c r="S9783" i="3" s="1"/>
  <c r="R9784" i="3"/>
  <c r="S9784" i="3" s="1"/>
  <c r="R9785" i="3"/>
  <c r="S9785" i="3" s="1"/>
  <c r="R9786" i="3"/>
  <c r="S9786" i="3" s="1"/>
  <c r="R9787" i="3"/>
  <c r="S9787" i="3" s="1"/>
  <c r="R9788" i="3"/>
  <c r="S9788" i="3" s="1"/>
  <c r="R9789" i="3"/>
  <c r="S9789" i="3" s="1"/>
  <c r="R9790" i="3"/>
  <c r="S9790" i="3" s="1"/>
  <c r="R9791" i="3"/>
  <c r="S9791" i="3" s="1"/>
  <c r="R9792" i="3"/>
  <c r="S9792" i="3" s="1"/>
  <c r="R9793" i="3"/>
  <c r="S9793" i="3" s="1"/>
  <c r="R9794" i="3"/>
  <c r="S9794" i="3" s="1"/>
  <c r="R9795" i="3"/>
  <c r="S9795" i="3" s="1"/>
  <c r="R9796" i="3"/>
  <c r="S9796" i="3" s="1"/>
  <c r="R9797" i="3"/>
  <c r="S9797" i="3" s="1"/>
  <c r="R9798" i="3"/>
  <c r="S9798" i="3" s="1"/>
  <c r="R9799" i="3"/>
  <c r="S9799" i="3" s="1"/>
  <c r="R9800" i="3"/>
  <c r="S9800" i="3" s="1"/>
  <c r="R9801" i="3"/>
  <c r="S9801" i="3" s="1"/>
  <c r="R9802" i="3"/>
  <c r="S9802" i="3" s="1"/>
  <c r="R9803" i="3"/>
  <c r="S9803" i="3" s="1"/>
  <c r="R9804" i="3"/>
  <c r="S9804" i="3" s="1"/>
  <c r="R9805" i="3"/>
  <c r="S9805" i="3" s="1"/>
  <c r="R9806" i="3"/>
  <c r="S9806" i="3" s="1"/>
  <c r="R9807" i="3"/>
  <c r="S9807" i="3" s="1"/>
  <c r="R9808" i="3"/>
  <c r="S9808" i="3" s="1"/>
  <c r="R9809" i="3"/>
  <c r="S9809" i="3" s="1"/>
  <c r="R9810" i="3"/>
  <c r="S9810" i="3" s="1"/>
  <c r="R9811" i="3"/>
  <c r="S9811" i="3" s="1"/>
  <c r="R9812" i="3"/>
  <c r="S9812" i="3" s="1"/>
  <c r="R9813" i="3"/>
  <c r="S9813" i="3" s="1"/>
  <c r="R9814" i="3"/>
  <c r="S9814" i="3" s="1"/>
  <c r="R9815" i="3"/>
  <c r="S9815" i="3" s="1"/>
  <c r="R9816" i="3"/>
  <c r="S9816" i="3" s="1"/>
  <c r="R9817" i="3"/>
  <c r="S9817" i="3" s="1"/>
  <c r="R9818" i="3"/>
  <c r="S9818" i="3" s="1"/>
  <c r="R9819" i="3"/>
  <c r="S9819" i="3" s="1"/>
  <c r="R9820" i="3"/>
  <c r="S9820" i="3" s="1"/>
  <c r="R9821" i="3"/>
  <c r="S9821" i="3" s="1"/>
  <c r="R9822" i="3"/>
  <c r="S9822" i="3" s="1"/>
  <c r="R9823" i="3"/>
  <c r="S9823" i="3" s="1"/>
  <c r="R9824" i="3"/>
  <c r="S9824" i="3" s="1"/>
  <c r="R9825" i="3"/>
  <c r="S9825" i="3" s="1"/>
  <c r="R9826" i="3"/>
  <c r="S9826" i="3" s="1"/>
  <c r="R9827" i="3"/>
  <c r="S9827" i="3" s="1"/>
  <c r="R9828" i="3"/>
  <c r="S9828" i="3" s="1"/>
  <c r="R9829" i="3"/>
  <c r="S9829" i="3" s="1"/>
  <c r="R9830" i="3"/>
  <c r="S9830" i="3" s="1"/>
  <c r="R9831" i="3"/>
  <c r="S9831" i="3" s="1"/>
  <c r="R9832" i="3"/>
  <c r="S9832" i="3" s="1"/>
  <c r="R9833" i="3"/>
  <c r="S9833" i="3" s="1"/>
  <c r="R9834" i="3"/>
  <c r="S9834" i="3" s="1"/>
  <c r="R9835" i="3"/>
  <c r="S9835" i="3" s="1"/>
  <c r="R9836" i="3"/>
  <c r="S9836" i="3" s="1"/>
  <c r="R9837" i="3"/>
  <c r="S9837" i="3" s="1"/>
  <c r="R9838" i="3"/>
  <c r="S9838" i="3" s="1"/>
  <c r="R9839" i="3"/>
  <c r="S9839" i="3" s="1"/>
  <c r="R9840" i="3"/>
  <c r="S9840" i="3" s="1"/>
  <c r="R9841" i="3"/>
  <c r="S9841" i="3" s="1"/>
  <c r="R9842" i="3"/>
  <c r="S9842" i="3" s="1"/>
  <c r="R9843" i="3"/>
  <c r="S9843" i="3" s="1"/>
  <c r="R9844" i="3"/>
  <c r="S9844" i="3" s="1"/>
  <c r="R9845" i="3"/>
  <c r="S9845" i="3" s="1"/>
  <c r="R9846" i="3"/>
  <c r="S9846" i="3" s="1"/>
  <c r="R9847" i="3"/>
  <c r="S9847" i="3" s="1"/>
  <c r="R9848" i="3"/>
  <c r="S9848" i="3" s="1"/>
  <c r="R9849" i="3"/>
  <c r="S9849" i="3" s="1"/>
  <c r="R9850" i="3"/>
  <c r="S9850" i="3" s="1"/>
  <c r="R9851" i="3"/>
  <c r="S9851" i="3" s="1"/>
  <c r="R9852" i="3"/>
  <c r="S9852" i="3" s="1"/>
  <c r="R9853" i="3"/>
  <c r="S9853" i="3" s="1"/>
  <c r="R9854" i="3"/>
  <c r="S9854" i="3" s="1"/>
  <c r="R9855" i="3"/>
  <c r="S9855" i="3" s="1"/>
  <c r="R9856" i="3"/>
  <c r="S9856" i="3" s="1"/>
  <c r="R9857" i="3"/>
  <c r="S9857" i="3" s="1"/>
  <c r="R9858" i="3"/>
  <c r="S9858" i="3" s="1"/>
  <c r="R9859" i="3"/>
  <c r="S9859" i="3" s="1"/>
  <c r="R9860" i="3"/>
  <c r="S9860" i="3" s="1"/>
  <c r="R9861" i="3"/>
  <c r="S9861" i="3" s="1"/>
  <c r="R9862" i="3"/>
  <c r="S9862" i="3" s="1"/>
  <c r="R9863" i="3"/>
  <c r="S9863" i="3" s="1"/>
  <c r="R9864" i="3"/>
  <c r="S9864" i="3" s="1"/>
  <c r="R9865" i="3"/>
  <c r="S9865" i="3" s="1"/>
  <c r="R9866" i="3"/>
  <c r="S9866" i="3" s="1"/>
  <c r="R9867" i="3"/>
  <c r="S9867" i="3" s="1"/>
  <c r="R9868" i="3"/>
  <c r="S9868" i="3" s="1"/>
  <c r="R9869" i="3"/>
  <c r="S9869" i="3" s="1"/>
  <c r="R9870" i="3"/>
  <c r="S9870" i="3" s="1"/>
  <c r="R9871" i="3"/>
  <c r="S9871" i="3" s="1"/>
  <c r="R9872" i="3"/>
  <c r="S9872" i="3" s="1"/>
  <c r="R9873" i="3"/>
  <c r="S9873" i="3" s="1"/>
  <c r="R9874" i="3"/>
  <c r="S9874" i="3" s="1"/>
  <c r="R9875" i="3"/>
  <c r="S9875" i="3" s="1"/>
  <c r="R9876" i="3"/>
  <c r="S9876" i="3" s="1"/>
  <c r="R9877" i="3"/>
  <c r="S9877" i="3" s="1"/>
  <c r="R9878" i="3"/>
  <c r="S9878" i="3" s="1"/>
  <c r="R9879" i="3"/>
  <c r="S9879" i="3" s="1"/>
  <c r="R9880" i="3"/>
  <c r="S9880" i="3" s="1"/>
  <c r="R9881" i="3"/>
  <c r="S9881" i="3" s="1"/>
  <c r="R9882" i="3"/>
  <c r="S9882" i="3" s="1"/>
  <c r="R9883" i="3"/>
  <c r="S9883" i="3" s="1"/>
  <c r="R9884" i="3"/>
  <c r="S9884" i="3" s="1"/>
  <c r="R9885" i="3"/>
  <c r="S9885" i="3" s="1"/>
  <c r="R9886" i="3"/>
  <c r="S9886" i="3" s="1"/>
  <c r="R9887" i="3"/>
  <c r="S9887" i="3" s="1"/>
  <c r="R9888" i="3"/>
  <c r="S9888" i="3" s="1"/>
  <c r="R9889" i="3"/>
  <c r="S9889" i="3" s="1"/>
  <c r="R9890" i="3"/>
  <c r="S9890" i="3" s="1"/>
  <c r="R9891" i="3"/>
  <c r="S9891" i="3" s="1"/>
  <c r="R9892" i="3"/>
  <c r="S9892" i="3" s="1"/>
  <c r="R9893" i="3"/>
  <c r="S9893" i="3" s="1"/>
  <c r="R9894" i="3"/>
  <c r="S9894" i="3" s="1"/>
  <c r="R9895" i="3"/>
  <c r="S9895" i="3" s="1"/>
  <c r="R9896" i="3"/>
  <c r="S9896" i="3" s="1"/>
  <c r="R9897" i="3"/>
  <c r="S9897" i="3" s="1"/>
  <c r="R9898" i="3"/>
  <c r="S9898" i="3" s="1"/>
  <c r="R9899" i="3"/>
  <c r="S9899" i="3" s="1"/>
  <c r="R9900" i="3"/>
  <c r="S9900" i="3" s="1"/>
  <c r="R9901" i="3"/>
  <c r="S9901" i="3" s="1"/>
  <c r="R9902" i="3"/>
  <c r="S9902" i="3" s="1"/>
  <c r="R9903" i="3"/>
  <c r="S9903" i="3" s="1"/>
  <c r="R9904" i="3"/>
  <c r="S9904" i="3" s="1"/>
  <c r="R9905" i="3"/>
  <c r="S9905" i="3" s="1"/>
  <c r="R9906" i="3"/>
  <c r="S9906" i="3" s="1"/>
  <c r="R9907" i="3"/>
  <c r="S9907" i="3" s="1"/>
  <c r="R9908" i="3"/>
  <c r="S9908" i="3" s="1"/>
  <c r="R9909" i="3"/>
  <c r="S9909" i="3" s="1"/>
  <c r="R9910" i="3"/>
  <c r="S9910" i="3" s="1"/>
  <c r="R9911" i="3"/>
  <c r="S9911" i="3" s="1"/>
  <c r="R9912" i="3"/>
  <c r="S9912" i="3" s="1"/>
  <c r="R9913" i="3"/>
  <c r="S9913" i="3" s="1"/>
  <c r="R9914" i="3"/>
  <c r="S9914" i="3" s="1"/>
  <c r="R9915" i="3"/>
  <c r="S9915" i="3" s="1"/>
  <c r="R9916" i="3"/>
  <c r="S9916" i="3" s="1"/>
  <c r="R9917" i="3"/>
  <c r="S9917" i="3" s="1"/>
  <c r="R9918" i="3"/>
  <c r="S9918" i="3" s="1"/>
  <c r="R9919" i="3"/>
  <c r="S9919" i="3" s="1"/>
  <c r="R9920" i="3"/>
  <c r="S9920" i="3" s="1"/>
  <c r="R9921" i="3"/>
  <c r="S9921" i="3" s="1"/>
  <c r="R9922" i="3"/>
  <c r="S9922" i="3" s="1"/>
  <c r="R9923" i="3"/>
  <c r="S9923" i="3" s="1"/>
  <c r="R9924" i="3"/>
  <c r="S9924" i="3" s="1"/>
  <c r="R9925" i="3"/>
  <c r="S9925" i="3" s="1"/>
  <c r="R9926" i="3"/>
  <c r="S9926" i="3" s="1"/>
  <c r="R9927" i="3"/>
  <c r="S9927" i="3" s="1"/>
  <c r="R9928" i="3"/>
  <c r="S9928" i="3" s="1"/>
  <c r="R9929" i="3"/>
  <c r="S9929" i="3" s="1"/>
  <c r="R9930" i="3"/>
  <c r="S9930" i="3" s="1"/>
  <c r="R9931" i="3"/>
  <c r="S9931" i="3" s="1"/>
  <c r="R9932" i="3"/>
  <c r="S9932" i="3" s="1"/>
  <c r="R9933" i="3"/>
  <c r="S9933" i="3" s="1"/>
  <c r="R9934" i="3"/>
  <c r="S9934" i="3" s="1"/>
  <c r="R9935" i="3"/>
  <c r="S9935" i="3" s="1"/>
  <c r="R9936" i="3"/>
  <c r="S9936" i="3" s="1"/>
  <c r="R9937" i="3"/>
  <c r="S9937" i="3" s="1"/>
  <c r="R9938" i="3"/>
  <c r="S9938" i="3" s="1"/>
  <c r="R9939" i="3"/>
  <c r="S9939" i="3" s="1"/>
  <c r="R9940" i="3"/>
  <c r="S9940" i="3" s="1"/>
  <c r="R9941" i="3"/>
  <c r="S9941" i="3" s="1"/>
  <c r="R9942" i="3"/>
  <c r="S9942" i="3" s="1"/>
  <c r="R9943" i="3"/>
  <c r="S9943" i="3" s="1"/>
  <c r="R9944" i="3"/>
  <c r="S9944" i="3" s="1"/>
  <c r="R9945" i="3"/>
  <c r="S9945" i="3" s="1"/>
  <c r="R9946" i="3"/>
  <c r="S9946" i="3" s="1"/>
  <c r="R9947" i="3"/>
  <c r="S9947" i="3" s="1"/>
  <c r="R9948" i="3"/>
  <c r="S9948" i="3" s="1"/>
  <c r="R9949" i="3"/>
  <c r="S9949" i="3" s="1"/>
  <c r="R9950" i="3"/>
  <c r="S9950" i="3" s="1"/>
  <c r="R9951" i="3"/>
  <c r="S9951" i="3" s="1"/>
  <c r="R9952" i="3"/>
  <c r="S9952" i="3" s="1"/>
  <c r="R9953" i="3"/>
  <c r="S9953" i="3" s="1"/>
  <c r="R9954" i="3"/>
  <c r="S9954" i="3" s="1"/>
  <c r="R9955" i="3"/>
  <c r="S9955" i="3" s="1"/>
  <c r="R9956" i="3"/>
  <c r="S9956" i="3" s="1"/>
  <c r="R9957" i="3"/>
  <c r="S9957" i="3" s="1"/>
  <c r="R9958" i="3"/>
  <c r="S9958" i="3" s="1"/>
  <c r="R9959" i="3"/>
  <c r="S9959" i="3" s="1"/>
  <c r="R9960" i="3"/>
  <c r="S9960" i="3" s="1"/>
  <c r="R9961" i="3"/>
  <c r="S9961" i="3" s="1"/>
  <c r="R9962" i="3"/>
  <c r="S9962" i="3" s="1"/>
  <c r="R9963" i="3"/>
  <c r="S9963" i="3" s="1"/>
  <c r="R9964" i="3"/>
  <c r="S9964" i="3" s="1"/>
  <c r="R9965" i="3"/>
  <c r="S9965" i="3" s="1"/>
  <c r="R9966" i="3"/>
  <c r="S9966" i="3" s="1"/>
  <c r="R9967" i="3"/>
  <c r="S9967" i="3" s="1"/>
  <c r="R9968" i="3"/>
  <c r="S9968" i="3" s="1"/>
  <c r="R9969" i="3"/>
  <c r="S9969" i="3" s="1"/>
  <c r="R9970" i="3"/>
  <c r="S9970" i="3" s="1"/>
  <c r="R9971" i="3"/>
  <c r="S9971" i="3" s="1"/>
  <c r="R9972" i="3"/>
  <c r="S9972" i="3" s="1"/>
  <c r="R9973" i="3"/>
  <c r="S9973" i="3" s="1"/>
  <c r="R9974" i="3"/>
  <c r="S9974" i="3" s="1"/>
  <c r="R9975" i="3"/>
  <c r="S9975" i="3" s="1"/>
  <c r="R9976" i="3"/>
  <c r="S9976" i="3" s="1"/>
  <c r="R9977" i="3"/>
  <c r="S9977" i="3" s="1"/>
  <c r="R9978" i="3"/>
  <c r="S9978" i="3" s="1"/>
  <c r="R9979" i="3"/>
  <c r="S9979" i="3" s="1"/>
  <c r="R9980" i="3"/>
  <c r="S9980" i="3" s="1"/>
  <c r="R9981" i="3"/>
  <c r="S9981" i="3" s="1"/>
  <c r="R9982" i="3"/>
  <c r="S9982" i="3" s="1"/>
  <c r="R9983" i="3"/>
  <c r="S9983" i="3" s="1"/>
  <c r="R9984" i="3"/>
  <c r="S9984" i="3" s="1"/>
  <c r="R9985" i="3"/>
  <c r="S9985" i="3" s="1"/>
  <c r="R9986" i="3"/>
  <c r="S9986" i="3" s="1"/>
  <c r="R9987" i="3"/>
  <c r="S9987" i="3" s="1"/>
  <c r="R9988" i="3"/>
  <c r="S9988" i="3" s="1"/>
  <c r="R9989" i="3"/>
  <c r="S9989" i="3" s="1"/>
  <c r="R9990" i="3"/>
  <c r="S9990" i="3" s="1"/>
  <c r="R9991" i="3"/>
  <c r="S9991" i="3" s="1"/>
  <c r="R9992" i="3"/>
  <c r="S9992" i="3" s="1"/>
  <c r="R9993" i="3"/>
  <c r="S9993" i="3" s="1"/>
  <c r="R9994" i="3"/>
  <c r="S9994" i="3" s="1"/>
  <c r="R9995" i="3"/>
  <c r="S9995" i="3" s="1"/>
  <c r="R9996" i="3"/>
  <c r="S9996" i="3" s="1"/>
  <c r="R9997" i="3"/>
  <c r="S9997" i="3" s="1"/>
  <c r="R9998" i="3"/>
  <c r="S9998" i="3" s="1"/>
  <c r="R9999" i="3"/>
  <c r="S9999" i="3" s="1"/>
  <c r="R10000" i="3"/>
  <c r="S10000" i="3" s="1"/>
  <c r="R10001" i="3"/>
  <c r="S10001" i="3" s="1"/>
  <c r="R2" i="3"/>
  <c r="S2" i="3" s="1"/>
  <c r="D5" i="8"/>
  <c r="D6" i="8"/>
  <c r="D4" i="8"/>
  <c r="C59" i="6"/>
  <c r="C60" i="6"/>
  <c r="C61" i="6"/>
  <c r="C62" i="6"/>
  <c r="C63" i="6"/>
  <c r="C64" i="6"/>
  <c r="C65" i="6"/>
  <c r="C66" i="6"/>
  <c r="C67" i="6"/>
  <c r="C58" i="6"/>
  <c r="B59" i="6"/>
  <c r="B60" i="6"/>
  <c r="B61" i="6"/>
  <c r="B62" i="6"/>
  <c r="B63" i="6"/>
  <c r="B64" i="6"/>
  <c r="B65" i="6"/>
  <c r="B66" i="6"/>
  <c r="B67" i="6"/>
  <c r="B58" i="6"/>
  <c r="C50" i="6"/>
  <c r="C51" i="6"/>
  <c r="C52" i="6"/>
  <c r="C53" i="6"/>
  <c r="C54" i="6"/>
  <c r="B50" i="6"/>
  <c r="B51" i="6"/>
  <c r="B52" i="6"/>
  <c r="B53" i="6"/>
  <c r="B54" i="6"/>
  <c r="C49" i="6"/>
  <c r="B49" i="6"/>
  <c r="C45" i="6"/>
  <c r="B45" i="6"/>
  <c r="C44" i="6"/>
  <c r="B44" i="6"/>
  <c r="C43" i="6"/>
  <c r="B43" i="6"/>
  <c r="C30" i="6"/>
  <c r="B30" i="6"/>
  <c r="C29" i="6"/>
  <c r="B29" i="6"/>
  <c r="C28" i="6"/>
  <c r="B28" i="6"/>
  <c r="C27" i="6"/>
  <c r="B27" i="6"/>
  <c r="C26" i="6"/>
  <c r="B26" i="6"/>
  <c r="C21" i="6"/>
  <c r="C22" i="6"/>
  <c r="C20" i="6"/>
  <c r="B21" i="6"/>
  <c r="B22" i="6"/>
  <c r="B20" i="6"/>
  <c r="C15" i="6"/>
  <c r="C16" i="6"/>
  <c r="C14" i="6"/>
  <c r="B15" i="6"/>
  <c r="B16" i="6"/>
  <c r="B14" i="6"/>
  <c r="B10" i="6"/>
  <c r="B9" i="6"/>
  <c r="B8" i="6"/>
  <c r="B7" i="6"/>
  <c r="B4" i="6"/>
  <c r="I9915" i="3"/>
  <c r="I9783" i="3"/>
  <c r="I9574" i="3"/>
  <c r="I9542" i="3"/>
  <c r="I9492" i="3"/>
  <c r="I9322" i="3"/>
  <c r="I9313" i="3"/>
  <c r="I9038" i="3"/>
  <c r="I9037" i="3"/>
  <c r="I9002" i="3"/>
  <c r="I8994" i="3"/>
  <c r="I8706" i="3"/>
  <c r="I8548" i="3"/>
  <c r="I8533" i="3"/>
  <c r="I8344" i="3"/>
  <c r="I8024" i="3"/>
  <c r="I8019" i="3"/>
  <c r="I7972" i="3"/>
  <c r="I7903" i="3"/>
  <c r="I7882" i="3"/>
  <c r="I7692" i="3"/>
  <c r="I7336" i="3"/>
  <c r="I7329" i="3"/>
  <c r="I7090" i="3"/>
  <c r="I6991" i="3"/>
  <c r="I6807" i="3"/>
  <c r="I6624" i="3"/>
  <c r="I6618" i="3"/>
  <c r="I6185" i="3"/>
  <c r="I6181" i="3"/>
  <c r="I5913" i="3"/>
  <c r="I5752" i="3"/>
  <c r="I5598" i="3"/>
  <c r="I5482" i="3"/>
  <c r="I5413" i="3"/>
  <c r="I5364" i="3"/>
  <c r="I5333" i="3"/>
  <c r="I5273" i="3"/>
  <c r="I5182" i="3"/>
  <c r="I5166" i="3"/>
  <c r="I5144" i="3"/>
  <c r="I5122" i="3"/>
  <c r="I5109" i="3"/>
  <c r="I5073" i="3"/>
  <c r="I4603" i="3"/>
  <c r="I4331" i="3"/>
  <c r="I4327" i="3"/>
  <c r="I4089" i="3"/>
  <c r="I4026" i="3"/>
  <c r="I3895" i="3"/>
  <c r="I3849" i="3"/>
  <c r="I3310" i="3"/>
  <c r="I3207" i="3"/>
  <c r="I3158" i="3"/>
  <c r="I3029" i="3"/>
  <c r="I3010" i="3"/>
  <c r="I2921" i="3"/>
  <c r="I2678" i="3"/>
  <c r="I2670" i="3"/>
  <c r="I2655" i="3"/>
  <c r="I2623" i="3"/>
  <c r="I2349" i="3"/>
  <c r="I1608" i="3"/>
  <c r="I1587" i="3"/>
  <c r="I1521" i="3"/>
  <c r="I1463" i="3"/>
  <c r="I613" i="3"/>
  <c r="I584" i="3"/>
  <c r="I559" i="3"/>
  <c r="I394" i="3"/>
  <c r="N8834" i="3"/>
  <c r="R8834" i="3" s="1"/>
  <c r="S8834" i="3" s="1"/>
  <c r="N7694" i="3"/>
  <c r="R7694" i="3" s="1"/>
  <c r="S7694" i="3" s="1"/>
  <c r="N7541" i="3"/>
  <c r="R7541" i="3" s="1"/>
  <c r="S7541" i="3" s="1"/>
  <c r="N7506" i="3"/>
  <c r="R7506" i="3" s="1"/>
  <c r="S7506" i="3" s="1"/>
  <c r="N7103" i="3"/>
  <c r="R7103" i="3" s="1"/>
  <c r="S7103" i="3" s="1"/>
  <c r="N6739" i="3"/>
  <c r="R6739" i="3" s="1"/>
  <c r="S6739" i="3" s="1"/>
  <c r="N5958" i="3"/>
  <c r="R5958" i="3" s="1"/>
  <c r="S5958" i="3" s="1"/>
  <c r="N5744" i="3"/>
  <c r="R5744" i="3" s="1"/>
  <c r="S5744" i="3" s="1"/>
  <c r="N5213" i="3"/>
  <c r="R5213" i="3" s="1"/>
  <c r="S5213" i="3" s="1"/>
  <c r="N4691" i="3"/>
  <c r="R4691" i="3" s="1"/>
  <c r="S4691" i="3" s="1"/>
  <c r="N4513" i="3"/>
  <c r="R4513" i="3" s="1"/>
  <c r="S4513" i="3" s="1"/>
  <c r="N4303" i="3"/>
  <c r="R4303" i="3" s="1"/>
  <c r="S4303" i="3" s="1"/>
  <c r="N3841" i="3"/>
  <c r="R3841" i="3" s="1"/>
  <c r="S3841" i="3" s="1"/>
  <c r="N3599" i="3"/>
  <c r="R3599" i="3" s="1"/>
  <c r="S3599" i="3" s="1"/>
  <c r="N2697" i="3"/>
  <c r="R2697" i="3" s="1"/>
  <c r="S2697" i="3" s="1"/>
  <c r="N2680" i="3"/>
  <c r="R2680" i="3" s="1"/>
  <c r="S2680" i="3" s="1"/>
  <c r="N2214" i="3"/>
  <c r="R2214" i="3" s="1"/>
  <c r="S2214" i="3" s="1"/>
  <c r="N1956" i="3"/>
  <c r="R1956" i="3" s="1"/>
  <c r="S1956" i="3" s="1"/>
  <c r="N1716" i="3"/>
  <c r="R1716" i="3" s="1"/>
  <c r="S1716" i="3" s="1"/>
  <c r="N1473" i="3"/>
  <c r="R1473" i="3" s="1"/>
  <c r="S1473" i="3" s="1"/>
  <c r="N1134" i="3"/>
  <c r="R1134" i="3" s="1"/>
  <c r="S1134" i="3" s="1"/>
  <c r="N933" i="3"/>
  <c r="R933" i="3" s="1"/>
  <c r="S933" i="3" s="1"/>
  <c r="N833" i="3"/>
  <c r="R833" i="3" s="1"/>
  <c r="S833" i="3" s="1"/>
  <c r="N427" i="3"/>
  <c r="R427" i="3" s="1"/>
  <c r="S427" i="3" s="1"/>
  <c r="N307" i="3"/>
  <c r="B5" i="6"/>
  <c r="G56" i="6" l="1"/>
  <c r="D21" i="6"/>
  <c r="D54" i="6"/>
  <c r="D44" i="6"/>
  <c r="D14" i="6"/>
  <c r="D51" i="6"/>
  <c r="B39" i="6"/>
  <c r="R307" i="3"/>
  <c r="S307" i="3" s="1"/>
  <c r="H7" i="6" s="1"/>
  <c r="D20" i="6"/>
  <c r="D59" i="6"/>
  <c r="D15" i="6"/>
  <c r="D52" i="6"/>
  <c r="D43" i="6"/>
  <c r="D50" i="6"/>
  <c r="D63" i="6"/>
  <c r="D22" i="6"/>
  <c r="D60" i="6"/>
  <c r="D49" i="6"/>
  <c r="B38" i="6"/>
  <c r="B37" i="6"/>
  <c r="B36" i="6"/>
  <c r="D16" i="6"/>
  <c r="C39" i="6"/>
  <c r="D39" i="6" s="1"/>
  <c r="D58" i="6"/>
  <c r="C31" i="6"/>
  <c r="C38" i="6"/>
  <c r="D67" i="6"/>
  <c r="C37" i="6"/>
  <c r="D53" i="6"/>
  <c r="D66" i="6"/>
  <c r="C36" i="6"/>
  <c r="D65" i="6"/>
  <c r="D64" i="6"/>
  <c r="D62" i="6"/>
  <c r="D61" i="6"/>
  <c r="B35" i="6"/>
  <c r="C35" i="6"/>
  <c r="D26" i="6"/>
  <c r="D45" i="6"/>
  <c r="D27" i="6"/>
  <c r="B31" i="6"/>
  <c r="D30" i="6"/>
  <c r="D29" i="6"/>
  <c r="D28" i="6"/>
  <c r="B6" i="6"/>
  <c r="J7" i="6" l="1"/>
  <c r="G25" i="6" s="1"/>
  <c r="G24" i="6"/>
  <c r="G22" i="6"/>
  <c r="G21" i="6"/>
  <c r="G20" i="6"/>
  <c r="G32" i="6"/>
  <c r="G33" i="6" s="1"/>
  <c r="D36" i="6"/>
  <c r="G14" i="6"/>
  <c r="G16" i="6"/>
  <c r="G15" i="6"/>
  <c r="H14" i="6"/>
  <c r="I14" i="6" s="1"/>
  <c r="H16" i="6"/>
  <c r="H15" i="6"/>
  <c r="D37" i="6"/>
  <c r="D38" i="6"/>
  <c r="D35" i="6"/>
  <c r="I15" i="6" l="1"/>
  <c r="I16" i="6"/>
  <c r="G23" i="6" s="1"/>
</calcChain>
</file>

<file path=xl/sharedStrings.xml><?xml version="1.0" encoding="utf-8"?>
<sst xmlns="http://schemas.openxmlformats.org/spreadsheetml/2006/main" count="90465" uniqueCount="10299">
  <si>
    <t>CUSTOMER CHURN &amp; RETENTION ANALYTICS</t>
  </si>
  <si>
    <t>Company (fictional)</t>
  </si>
  <si>
    <t>ConnectPlus Telecom</t>
  </si>
  <si>
    <t>Your Role</t>
  </si>
  <si>
    <t>Business Analytics / Data Analyst</t>
  </si>
  <si>
    <t>Business Problem</t>
  </si>
  <si>
    <t>Customer churn is reducing recurring revenue. Management wants to identify churn drivers, high-risk customer segments, and actionable retention opportunities.</t>
  </si>
  <si>
    <t>Primary Objective</t>
  </si>
  <si>
    <t>Analyze customer behavior, quantify churn and revenue exposure, identify key churn drivers, and recommend data-driven retention strategies.</t>
  </si>
  <si>
    <t>Dataset Size</t>
  </si>
  <si>
    <t>10,050 raw rows (10,000 base customers + 50 intentional duplicate rows)</t>
  </si>
  <si>
    <t>Important</t>
  </si>
  <si>
    <t>This RAW dataset intentionally contains a small number of missing values, duplicate rows, casing inconsistencies, and extra spaces so you can demonstrate data cleaning.</t>
  </si>
  <si>
    <t>Suggested Workflow</t>
  </si>
  <si>
    <t>Excel Cleaning → SQL Analysis → Python EDA → Segmentation → Power BI → Optional ML → Business Recommendations</t>
  </si>
  <si>
    <t>Target KPI 1</t>
  </si>
  <si>
    <t>Total Customers</t>
  </si>
  <si>
    <t>Target KPI 2</t>
  </si>
  <si>
    <t>Churned Customers</t>
  </si>
  <si>
    <t>Target KPI 3</t>
  </si>
  <si>
    <t>Churn Rate</t>
  </si>
  <si>
    <t>Target KPI 4</t>
  </si>
  <si>
    <t>Monthly Revenue</t>
  </si>
  <si>
    <t>Target KPI 5</t>
  </si>
  <si>
    <t>Revenue at Risk</t>
  </si>
  <si>
    <t>Column</t>
  </si>
  <si>
    <t>Meaning</t>
  </si>
  <si>
    <t>Data Type</t>
  </si>
  <si>
    <t>Example / Allowed Values</t>
  </si>
  <si>
    <t>Why It Matters</t>
  </si>
  <si>
    <t>Customer_ID</t>
  </si>
  <si>
    <t>Unique customer identifier</t>
  </si>
  <si>
    <t>Text</t>
  </si>
  <si>
    <t>CP00001</t>
  </si>
  <si>
    <t>Used to uniquely identify and deduplicate customers</t>
  </si>
  <si>
    <t>Age</t>
  </si>
  <si>
    <t>Customer age in years</t>
  </si>
  <si>
    <t>Integer</t>
  </si>
  <si>
    <t>18–75</t>
  </si>
  <si>
    <t>Customer profile / demographic analysis</t>
  </si>
  <si>
    <t>Gender</t>
  </si>
  <si>
    <t>Customer gender</t>
  </si>
  <si>
    <t>Category</t>
  </si>
  <si>
    <t>Male, Female</t>
  </si>
  <si>
    <t>Customer profile analysis</t>
  </si>
  <si>
    <t>City</t>
  </si>
  <si>
    <t>Customer city</t>
  </si>
  <si>
    <t>Pune, Mumbai, Bengaluru...</t>
  </si>
  <si>
    <t>Geographic segmentation</t>
  </si>
  <si>
    <t>Tenure_Months</t>
  </si>
  <si>
    <t>Months since customer joined</t>
  </si>
  <si>
    <t>1–72</t>
  </si>
  <si>
    <t>Measures customer relationship length</t>
  </si>
  <si>
    <t>Contract_Type</t>
  </si>
  <si>
    <t>Subscription commitment</t>
  </si>
  <si>
    <t>Monthly, Annual, 2-Year</t>
  </si>
  <si>
    <t>Major potential churn driver</t>
  </si>
  <si>
    <t>Plan_Type</t>
  </si>
  <si>
    <t>Current subscription plan</t>
  </si>
  <si>
    <t>Basic, Standard, Premium</t>
  </si>
  <si>
    <t>Product / plan analysis</t>
  </si>
  <si>
    <t>Monthly_Charges</t>
  </si>
  <si>
    <t>Current monthly billing amount</t>
  </si>
  <si>
    <t>Decimal</t>
  </si>
  <si>
    <t>₹299+</t>
  </si>
  <si>
    <t>Revenue and price sensitivity analysis</t>
  </si>
  <si>
    <t>Total_Charges</t>
  </si>
  <si>
    <t>Approx. cumulative charges paid</t>
  </si>
  <si>
    <t>Derived from tenure, charges and discount</t>
  </si>
  <si>
    <t>Customer value and revenue analysis</t>
  </si>
  <si>
    <t>Payment_Method</t>
  </si>
  <si>
    <t>How the customer pays</t>
  </si>
  <si>
    <t>UPI, Card, Bank Transfer, Auto Debit</t>
  </si>
  <si>
    <t>Payment behavior analysis</t>
  </si>
  <si>
    <t>Internet_Service</t>
  </si>
  <si>
    <t>Whether internet service is active</t>
  </si>
  <si>
    <t>Yes, No</t>
  </si>
  <si>
    <t>Service usage analysis</t>
  </si>
  <si>
    <t>Support_Calls</t>
  </si>
  <si>
    <t>Count of customer support calls</t>
  </si>
  <si>
    <t>0–10</t>
  </si>
  <si>
    <t>Service-friction indicator</t>
  </si>
  <si>
    <t>Complaints</t>
  </si>
  <si>
    <t>Count of recorded complaints</t>
  </si>
  <si>
    <t>0–5</t>
  </si>
  <si>
    <t>Customer dissatisfaction indicator</t>
  </si>
  <si>
    <t>Satisfaction_Score</t>
  </si>
  <si>
    <t>Customer satisfaction rating</t>
  </si>
  <si>
    <t>1–5</t>
  </si>
  <si>
    <t>Experience / churn indicator</t>
  </si>
  <si>
    <t>Discount_Percent</t>
  </si>
  <si>
    <t>Current discount percentage</t>
  </si>
  <si>
    <t>0–25</t>
  </si>
  <si>
    <t>Pricing / retention lever</t>
  </si>
  <si>
    <t>Referral</t>
  </si>
  <si>
    <t>Whether customer joined via referral</t>
  </si>
  <si>
    <t>Acquisition / loyalty indicator</t>
  </si>
  <si>
    <t>Churn</t>
  </si>
  <si>
    <t>Whether customer left the company</t>
  </si>
  <si>
    <t>Category / Target</t>
  </si>
  <si>
    <t>Primary outcome variable</t>
  </si>
  <si>
    <t>Female</t>
  </si>
  <si>
    <t>Mumbai</t>
  </si>
  <si>
    <t>Monthly</t>
  </si>
  <si>
    <t>Basic</t>
  </si>
  <si>
    <t>UPI</t>
  </si>
  <si>
    <t>Yes</t>
  </si>
  <si>
    <t>No</t>
  </si>
  <si>
    <t>CP00002</t>
  </si>
  <si>
    <t>Annual</t>
  </si>
  <si>
    <t>Standard</t>
  </si>
  <si>
    <t>CP00003</t>
  </si>
  <si>
    <t>Male</t>
  </si>
  <si>
    <t>Nagpur</t>
  </si>
  <si>
    <t>CP00004</t>
  </si>
  <si>
    <t>Bank Transfer</t>
  </si>
  <si>
    <t>CP00005</t>
  </si>
  <si>
    <t>Credit Card</t>
  </si>
  <si>
    <t>CP00006</t>
  </si>
  <si>
    <t>Chennai</t>
  </si>
  <si>
    <t>CP00007</t>
  </si>
  <si>
    <t>2-Year</t>
  </si>
  <si>
    <t>CP00008</t>
  </si>
  <si>
    <t>Ahmedabad</t>
  </si>
  <si>
    <t>CP00009</t>
  </si>
  <si>
    <t>CP00010</t>
  </si>
  <si>
    <t>Bengaluru</t>
  </si>
  <si>
    <t>CP00011</t>
  </si>
  <si>
    <t>Jaipur</t>
  </si>
  <si>
    <t>Premium</t>
  </si>
  <si>
    <t>CP00012</t>
  </si>
  <si>
    <t>Delhi</t>
  </si>
  <si>
    <t>CP00013</t>
  </si>
  <si>
    <t>Hyderabad</t>
  </si>
  <si>
    <t>Auto Debit</t>
  </si>
  <si>
    <t>CP00014</t>
  </si>
  <si>
    <t>CP00015</t>
  </si>
  <si>
    <t>Pune</t>
  </si>
  <si>
    <t>CP00016</t>
  </si>
  <si>
    <t>CP00017</t>
  </si>
  <si>
    <t>Debit Card</t>
  </si>
  <si>
    <t>CP00018</t>
  </si>
  <si>
    <t>CP00019</t>
  </si>
  <si>
    <t>CP00020</t>
  </si>
  <si>
    <t>CP00021</t>
  </si>
  <si>
    <t>CP00022</t>
  </si>
  <si>
    <t>CP00023</t>
  </si>
  <si>
    <t>CP00024</t>
  </si>
  <si>
    <t>CP00025</t>
  </si>
  <si>
    <t>CP00026</t>
  </si>
  <si>
    <t>CP00027</t>
  </si>
  <si>
    <t>CP00028</t>
  </si>
  <si>
    <t>CP00029</t>
  </si>
  <si>
    <t>CP00030</t>
  </si>
  <si>
    <t>CP00031</t>
  </si>
  <si>
    <t>CP00032</t>
  </si>
  <si>
    <t>CP00033</t>
  </si>
  <si>
    <t>CP00034</t>
  </si>
  <si>
    <t>CP00035</t>
  </si>
  <si>
    <t>Kolkata</t>
  </si>
  <si>
    <t>CP00036</t>
  </si>
  <si>
    <t>CP00037</t>
  </si>
  <si>
    <t>CP00038</t>
  </si>
  <si>
    <t>CP00039</t>
  </si>
  <si>
    <t>CP00040</t>
  </si>
  <si>
    <t>CP00041</t>
  </si>
  <si>
    <t>CP00042</t>
  </si>
  <si>
    <t>CP00043</t>
  </si>
  <si>
    <t>CP00044</t>
  </si>
  <si>
    <t>CP00045</t>
  </si>
  <si>
    <t>CP00046</t>
  </si>
  <si>
    <t>CP00047</t>
  </si>
  <si>
    <t>CP00048</t>
  </si>
  <si>
    <t>CP00049</t>
  </si>
  <si>
    <t>CP00050</t>
  </si>
  <si>
    <t>CP00051</t>
  </si>
  <si>
    <t>CP00052</t>
  </si>
  <si>
    <t>CP00053</t>
  </si>
  <si>
    <t>CP00054</t>
  </si>
  <si>
    <t>CP00055</t>
  </si>
  <si>
    <t>CP00056</t>
  </si>
  <si>
    <t>CP00057</t>
  </si>
  <si>
    <t>CP00058</t>
  </si>
  <si>
    <t>CP00059</t>
  </si>
  <si>
    <t>CP00060</t>
  </si>
  <si>
    <t>CP00061</t>
  </si>
  <si>
    <t>CP00062</t>
  </si>
  <si>
    <t>CP00063</t>
  </si>
  <si>
    <t>CP00064</t>
  </si>
  <si>
    <t>CP00065</t>
  </si>
  <si>
    <t>CP00066</t>
  </si>
  <si>
    <t>CP00067</t>
  </si>
  <si>
    <t>CP00068</t>
  </si>
  <si>
    <t>CP00069</t>
  </si>
  <si>
    <t>CP00070</t>
  </si>
  <si>
    <t>CP00071</t>
  </si>
  <si>
    <t>CP00072</t>
  </si>
  <si>
    <t>CP00073</t>
  </si>
  <si>
    <t>CP00074</t>
  </si>
  <si>
    <t>CP00075</t>
  </si>
  <si>
    <t>CP00076</t>
  </si>
  <si>
    <t>CP00077</t>
  </si>
  <si>
    <t>CP00078</t>
  </si>
  <si>
    <t>CP00079</t>
  </si>
  <si>
    <t>CP00080</t>
  </si>
  <si>
    <t>CP00081</t>
  </si>
  <si>
    <t>CP00082</t>
  </si>
  <si>
    <t>CP00083</t>
  </si>
  <si>
    <t>CP00084</t>
  </si>
  <si>
    <t>CP00085</t>
  </si>
  <si>
    <t>CP00086</t>
  </si>
  <si>
    <t>CP00087</t>
  </si>
  <si>
    <t>CP00088</t>
  </si>
  <si>
    <t>CP00089</t>
  </si>
  <si>
    <t>CP00090</t>
  </si>
  <si>
    <t>CP00091</t>
  </si>
  <si>
    <t>CP00092</t>
  </si>
  <si>
    <t>CP00093</t>
  </si>
  <si>
    <t>CP00094</t>
  </si>
  <si>
    <t>CP00095</t>
  </si>
  <si>
    <t>CP00096</t>
  </si>
  <si>
    <t>CP00097</t>
  </si>
  <si>
    <t>CP00098</t>
  </si>
  <si>
    <t>CP00099</t>
  </si>
  <si>
    <t>CP00100</t>
  </si>
  <si>
    <t>CP00101</t>
  </si>
  <si>
    <t>CP00102</t>
  </si>
  <si>
    <t>CP00103</t>
  </si>
  <si>
    <t>CP00104</t>
  </si>
  <si>
    <t>CP00105</t>
  </si>
  <si>
    <t>CP00106</t>
  </si>
  <si>
    <t>CP00107</t>
  </si>
  <si>
    <t>CP00108</t>
  </si>
  <si>
    <t>CP00109</t>
  </si>
  <si>
    <t>CP00110</t>
  </si>
  <si>
    <t>CP00111</t>
  </si>
  <si>
    <t>CP00112</t>
  </si>
  <si>
    <t>CP00113</t>
  </si>
  <si>
    <t>CP00114</t>
  </si>
  <si>
    <t>CP00115</t>
  </si>
  <si>
    <t>CP00116</t>
  </si>
  <si>
    <t>CP00117</t>
  </si>
  <si>
    <t>CP00118</t>
  </si>
  <si>
    <t>CP00119</t>
  </si>
  <si>
    <t>CP00120</t>
  </si>
  <si>
    <t>CP00121</t>
  </si>
  <si>
    <t>CP00122</t>
  </si>
  <si>
    <t>CP00123</t>
  </si>
  <si>
    <t>CP00124</t>
  </si>
  <si>
    <t>CP00125</t>
  </si>
  <si>
    <t>CP00126</t>
  </si>
  <si>
    <t>CP00127</t>
  </si>
  <si>
    <t>CP00128</t>
  </si>
  <si>
    <t>CP00129</t>
  </si>
  <si>
    <t>CP00130</t>
  </si>
  <si>
    <t>CP00131</t>
  </si>
  <si>
    <t>CP00132</t>
  </si>
  <si>
    <t>CP00133</t>
  </si>
  <si>
    <t>CP00134</t>
  </si>
  <si>
    <t>CP00135</t>
  </si>
  <si>
    <t>CP00136</t>
  </si>
  <si>
    <t>CP00137</t>
  </si>
  <si>
    <t>CP00138</t>
  </si>
  <si>
    <t>CP00139</t>
  </si>
  <si>
    <t>CP00140</t>
  </si>
  <si>
    <t>CP00141</t>
  </si>
  <si>
    <t>CP00142</t>
  </si>
  <si>
    <t>CP00143</t>
  </si>
  <si>
    <t>CP00144</t>
  </si>
  <si>
    <t>CP00145</t>
  </si>
  <si>
    <t>CP00146</t>
  </si>
  <si>
    <t>CP00147</t>
  </si>
  <si>
    <t>CP00148</t>
  </si>
  <si>
    <t>CP00149</t>
  </si>
  <si>
    <t>CP00150</t>
  </si>
  <si>
    <t>CP00151</t>
  </si>
  <si>
    <t>CP00152</t>
  </si>
  <si>
    <t>CP00153</t>
  </si>
  <si>
    <t>CP00154</t>
  </si>
  <si>
    <t>CP00155</t>
  </si>
  <si>
    <t>CP00156</t>
  </si>
  <si>
    <t>CP00157</t>
  </si>
  <si>
    <t>CP00158</t>
  </si>
  <si>
    <t>CP00159</t>
  </si>
  <si>
    <t>CP00160</t>
  </si>
  <si>
    <t>CP00161</t>
  </si>
  <si>
    <t>CP00162</t>
  </si>
  <si>
    <t>CP00163</t>
  </si>
  <si>
    <t>CP00164</t>
  </si>
  <si>
    <t>CP00165</t>
  </si>
  <si>
    <t>CP00166</t>
  </si>
  <si>
    <t>CP00167</t>
  </si>
  <si>
    <t>CP00168</t>
  </si>
  <si>
    <t>CP00169</t>
  </si>
  <si>
    <t>CP00170</t>
  </si>
  <si>
    <t>CP00171</t>
  </si>
  <si>
    <t>CP00172</t>
  </si>
  <si>
    <t>CP00173</t>
  </si>
  <si>
    <t>CP00174</t>
  </si>
  <si>
    <t>CP00175</t>
  </si>
  <si>
    <t>CP00176</t>
  </si>
  <si>
    <t>CP00177</t>
  </si>
  <si>
    <t>CP00178</t>
  </si>
  <si>
    <t>CP00179</t>
  </si>
  <si>
    <t>CP00180</t>
  </si>
  <si>
    <t>CP00181</t>
  </si>
  <si>
    <t>CP00182</t>
  </si>
  <si>
    <t>CP00183</t>
  </si>
  <si>
    <t>CP00184</t>
  </si>
  <si>
    <t>CP00185</t>
  </si>
  <si>
    <t>CP00186</t>
  </si>
  <si>
    <t>CP00187</t>
  </si>
  <si>
    <t>CP00188</t>
  </si>
  <si>
    <t>CP00189</t>
  </si>
  <si>
    <t>CP00190</t>
  </si>
  <si>
    <t>CP00191</t>
  </si>
  <si>
    <t>CP00192</t>
  </si>
  <si>
    <t>CP00193</t>
  </si>
  <si>
    <t>CP00194</t>
  </si>
  <si>
    <t>CP00195</t>
  </si>
  <si>
    <t>CP00196</t>
  </si>
  <si>
    <t>CP00197</t>
  </si>
  <si>
    <t>CP00198</t>
  </si>
  <si>
    <t>CP00199</t>
  </si>
  <si>
    <t>CP00200</t>
  </si>
  <si>
    <t>CP00201</t>
  </si>
  <si>
    <t>CP00202</t>
  </si>
  <si>
    <t>CP00203</t>
  </si>
  <si>
    <t>CP00204</t>
  </si>
  <si>
    <t>CP00205</t>
  </si>
  <si>
    <t>CP00206</t>
  </si>
  <si>
    <t>CP00207</t>
  </si>
  <si>
    <t>CP00208</t>
  </si>
  <si>
    <t>CP00209</t>
  </si>
  <si>
    <t>CP00210</t>
  </si>
  <si>
    <t>CP00211</t>
  </si>
  <si>
    <t>CP00212</t>
  </si>
  <si>
    <t>CP00213</t>
  </si>
  <si>
    <t>CP00214</t>
  </si>
  <si>
    <t>CP00215</t>
  </si>
  <si>
    <t>CP00216</t>
  </si>
  <si>
    <t>CP00217</t>
  </si>
  <si>
    <t>CP00218</t>
  </si>
  <si>
    <t>CP00219</t>
  </si>
  <si>
    <t>CP00220</t>
  </si>
  <si>
    <t>CP00221</t>
  </si>
  <si>
    <t>CP00222</t>
  </si>
  <si>
    <t>CP00223</t>
  </si>
  <si>
    <t>CP00224</t>
  </si>
  <si>
    <t>CP00225</t>
  </si>
  <si>
    <t>CP00226</t>
  </si>
  <si>
    <t>CP00227</t>
  </si>
  <si>
    <t>CP00228</t>
  </si>
  <si>
    <t>CP00229</t>
  </si>
  <si>
    <t>CP00230</t>
  </si>
  <si>
    <t>CP00231</t>
  </si>
  <si>
    <t>CP00232</t>
  </si>
  <si>
    <t>CP00233</t>
  </si>
  <si>
    <t>CP00234</t>
  </si>
  <si>
    <t>CP00235</t>
  </si>
  <si>
    <t>CP00236</t>
  </si>
  <si>
    <t>CP00237</t>
  </si>
  <si>
    <t>CP00238</t>
  </si>
  <si>
    <t>CP00239</t>
  </si>
  <si>
    <t>CP00240</t>
  </si>
  <si>
    <t>CP00241</t>
  </si>
  <si>
    <t>CP00242</t>
  </si>
  <si>
    <t>CP00243</t>
  </si>
  <si>
    <t>CP00244</t>
  </si>
  <si>
    <t>CP00245</t>
  </si>
  <si>
    <t>CP00246</t>
  </si>
  <si>
    <t>CP00247</t>
  </si>
  <si>
    <t>CP00248</t>
  </si>
  <si>
    <t>CP00249</t>
  </si>
  <si>
    <t>CP00250</t>
  </si>
  <si>
    <t>CP00251</t>
  </si>
  <si>
    <t>CP00252</t>
  </si>
  <si>
    <t>CP00253</t>
  </si>
  <si>
    <t>CP00254</t>
  </si>
  <si>
    <t>CP00255</t>
  </si>
  <si>
    <t>CP00256</t>
  </si>
  <si>
    <t>CP00257</t>
  </si>
  <si>
    <t>CP00258</t>
  </si>
  <si>
    <t>CP00259</t>
  </si>
  <si>
    <t>CP00260</t>
  </si>
  <si>
    <t>CP00261</t>
  </si>
  <si>
    <t>CP00262</t>
  </si>
  <si>
    <t>CP00263</t>
  </si>
  <si>
    <t>CP00264</t>
  </si>
  <si>
    <t>CP00265</t>
  </si>
  <si>
    <t>CP00266</t>
  </si>
  <si>
    <t>CP00267</t>
  </si>
  <si>
    <t>CP00268</t>
  </si>
  <si>
    <t>CP00269</t>
  </si>
  <si>
    <t>CP00270</t>
  </si>
  <si>
    <t>CP00271</t>
  </si>
  <si>
    <t>CP00272</t>
  </si>
  <si>
    <t>CP00273</t>
  </si>
  <si>
    <t>CP00274</t>
  </si>
  <si>
    <t>CP00275</t>
  </si>
  <si>
    <t>CP00276</t>
  </si>
  <si>
    <t>CP00277</t>
  </si>
  <si>
    <t>CP00278</t>
  </si>
  <si>
    <t>CP00279</t>
  </si>
  <si>
    <t>CP00280</t>
  </si>
  <si>
    <t>CP00281</t>
  </si>
  <si>
    <t>CP00282</t>
  </si>
  <si>
    <t>CP00283</t>
  </si>
  <si>
    <t>CP00284</t>
  </si>
  <si>
    <t>CP00285</t>
  </si>
  <si>
    <t>CP00286</t>
  </si>
  <si>
    <t>CP00287</t>
  </si>
  <si>
    <t>CP00288</t>
  </si>
  <si>
    <t>CP00289</t>
  </si>
  <si>
    <t>CP00290</t>
  </si>
  <si>
    <t>CP00291</t>
  </si>
  <si>
    <t>CP00292</t>
  </si>
  <si>
    <t>CP00293</t>
  </si>
  <si>
    <t>CP00294</t>
  </si>
  <si>
    <t>CP00295</t>
  </si>
  <si>
    <t>CP00296</t>
  </si>
  <si>
    <t>CP00297</t>
  </si>
  <si>
    <t>CP00298</t>
  </si>
  <si>
    <t>CP00299</t>
  </si>
  <si>
    <t>CP00300</t>
  </si>
  <si>
    <t>CP00301</t>
  </si>
  <si>
    <t>CP00302</t>
  </si>
  <si>
    <t>CP00303</t>
  </si>
  <si>
    <t>CP00304</t>
  </si>
  <si>
    <t>CP00305</t>
  </si>
  <si>
    <t>CP00306</t>
  </si>
  <si>
    <t>CP00307</t>
  </si>
  <si>
    <t>CP00308</t>
  </si>
  <si>
    <t>CP00309</t>
  </si>
  <si>
    <t>CP00310</t>
  </si>
  <si>
    <t>CP00311</t>
  </si>
  <si>
    <t>CP00312</t>
  </si>
  <si>
    <t>CP00313</t>
  </si>
  <si>
    <t>CP00314</t>
  </si>
  <si>
    <t>CP00315</t>
  </si>
  <si>
    <t>CP00316</t>
  </si>
  <si>
    <t>CP00317</t>
  </si>
  <si>
    <t>CP00318</t>
  </si>
  <si>
    <t>CP00319</t>
  </si>
  <si>
    <t>CP00320</t>
  </si>
  <si>
    <t>CP00321</t>
  </si>
  <si>
    <t>CP00322</t>
  </si>
  <si>
    <t>CP00323</t>
  </si>
  <si>
    <t>CP00324</t>
  </si>
  <si>
    <t>CP00325</t>
  </si>
  <si>
    <t>CP00326</t>
  </si>
  <si>
    <t>CP00327</t>
  </si>
  <si>
    <t>CP00328</t>
  </si>
  <si>
    <t>CP00329</t>
  </si>
  <si>
    <t>CP00330</t>
  </si>
  <si>
    <t>CP00331</t>
  </si>
  <si>
    <t>CP00332</t>
  </si>
  <si>
    <t>CP00333</t>
  </si>
  <si>
    <t>CP00334</t>
  </si>
  <si>
    <t>CP00335</t>
  </si>
  <si>
    <t>CP00336</t>
  </si>
  <si>
    <t>CP00337</t>
  </si>
  <si>
    <t>CP00338</t>
  </si>
  <si>
    <t>CP00339</t>
  </si>
  <si>
    <t>CP00340</t>
  </si>
  <si>
    <t>CP00341</t>
  </si>
  <si>
    <t>CP00342</t>
  </si>
  <si>
    <t>CP00343</t>
  </si>
  <si>
    <t>CP00344</t>
  </si>
  <si>
    <t>CP00345</t>
  </si>
  <si>
    <t>CP00346</t>
  </si>
  <si>
    <t>CP00347</t>
  </si>
  <si>
    <t>CP00348</t>
  </si>
  <si>
    <t>CP00349</t>
  </si>
  <si>
    <t>CP00350</t>
  </si>
  <si>
    <t>CP00351</t>
  </si>
  <si>
    <t>CP00352</t>
  </si>
  <si>
    <t>CP00353</t>
  </si>
  <si>
    <t>CP00354</t>
  </si>
  <si>
    <t>CP00355</t>
  </si>
  <si>
    <t>CP00356</t>
  </si>
  <si>
    <t>CP00357</t>
  </si>
  <si>
    <t>CP00358</t>
  </si>
  <si>
    <t>CP00359</t>
  </si>
  <si>
    <t>CP00360</t>
  </si>
  <si>
    <t>CP00361</t>
  </si>
  <si>
    <t>CP00362</t>
  </si>
  <si>
    <t>CP00363</t>
  </si>
  <si>
    <t>CP00364</t>
  </si>
  <si>
    <t>CP00365</t>
  </si>
  <si>
    <t>CP00366</t>
  </si>
  <si>
    <t>CP00367</t>
  </si>
  <si>
    <t>CP00368</t>
  </si>
  <si>
    <t>CP00369</t>
  </si>
  <si>
    <t>CP00370</t>
  </si>
  <si>
    <t>CP00371</t>
  </si>
  <si>
    <t>CP00372</t>
  </si>
  <si>
    <t>CP00373</t>
  </si>
  <si>
    <t>CP00374</t>
  </si>
  <si>
    <t>CP00375</t>
  </si>
  <si>
    <t>CP00376</t>
  </si>
  <si>
    <t>CP00377</t>
  </si>
  <si>
    <t>CP00378</t>
  </si>
  <si>
    <t>CP00379</t>
  </si>
  <si>
    <t>CP00380</t>
  </si>
  <si>
    <t>CP00381</t>
  </si>
  <si>
    <t>CP00382</t>
  </si>
  <si>
    <t>CP00383</t>
  </si>
  <si>
    <t>CP00384</t>
  </si>
  <si>
    <t>CP00385</t>
  </si>
  <si>
    <t>CP00386</t>
  </si>
  <si>
    <t>CP00387</t>
  </si>
  <si>
    <t>CP00388</t>
  </si>
  <si>
    <t>CP00389</t>
  </si>
  <si>
    <t>CP00390</t>
  </si>
  <si>
    <t>CP00391</t>
  </si>
  <si>
    <t>CP00392</t>
  </si>
  <si>
    <t>CP00393</t>
  </si>
  <si>
    <t>CP00394</t>
  </si>
  <si>
    <t>CP00395</t>
  </si>
  <si>
    <t>CP00396</t>
  </si>
  <si>
    <t>CP00397</t>
  </si>
  <si>
    <t>CP00398</t>
  </si>
  <si>
    <t>CP00399</t>
  </si>
  <si>
    <t>CP00400</t>
  </si>
  <si>
    <t>CP00401</t>
  </si>
  <si>
    <t>CP00402</t>
  </si>
  <si>
    <t>CP00403</t>
  </si>
  <si>
    <t>CP00404</t>
  </si>
  <si>
    <t>CP00405</t>
  </si>
  <si>
    <t>CP00406</t>
  </si>
  <si>
    <t>CP00407</t>
  </si>
  <si>
    <t>CP00408</t>
  </si>
  <si>
    <t>CP00409</t>
  </si>
  <si>
    <t>CP00410</t>
  </si>
  <si>
    <t>CP00411</t>
  </si>
  <si>
    <t>CP00412</t>
  </si>
  <si>
    <t>CP00413</t>
  </si>
  <si>
    <t>CP00414</t>
  </si>
  <si>
    <t>CP00415</t>
  </si>
  <si>
    <t>CP00416</t>
  </si>
  <si>
    <t>CP00417</t>
  </si>
  <si>
    <t>CP00418</t>
  </si>
  <si>
    <t>CP00419</t>
  </si>
  <si>
    <t>CP00420</t>
  </si>
  <si>
    <t>CP00421</t>
  </si>
  <si>
    <t>CP00422</t>
  </si>
  <si>
    <t>CP00423</t>
  </si>
  <si>
    <t>CP00424</t>
  </si>
  <si>
    <t>CP00425</t>
  </si>
  <si>
    <t>CP00426</t>
  </si>
  <si>
    <t>CP00427</t>
  </si>
  <si>
    <t>CP00428</t>
  </si>
  <si>
    <t>CP00429</t>
  </si>
  <si>
    <t>CP00430</t>
  </si>
  <si>
    <t>CP00431</t>
  </si>
  <si>
    <t>CP00432</t>
  </si>
  <si>
    <t>CP00433</t>
  </si>
  <si>
    <t>CP00434</t>
  </si>
  <si>
    <t>CP00435</t>
  </si>
  <si>
    <t>CP00436</t>
  </si>
  <si>
    <t>CP00437</t>
  </si>
  <si>
    <t>CP00438</t>
  </si>
  <si>
    <t>CP00439</t>
  </si>
  <si>
    <t>CP00440</t>
  </si>
  <si>
    <t>CP00441</t>
  </si>
  <si>
    <t>CP00442</t>
  </si>
  <si>
    <t>CP00443</t>
  </si>
  <si>
    <t>CP00444</t>
  </si>
  <si>
    <t>CP00445</t>
  </si>
  <si>
    <t>CP00446</t>
  </si>
  <si>
    <t>CP00447</t>
  </si>
  <si>
    <t>CP00448</t>
  </si>
  <si>
    <t>CP00449</t>
  </si>
  <si>
    <t>CP00450</t>
  </si>
  <si>
    <t>CP00451</t>
  </si>
  <si>
    <t>CP00452</t>
  </si>
  <si>
    <t>CP00453</t>
  </si>
  <si>
    <t>CP00454</t>
  </si>
  <si>
    <t>CP00455</t>
  </si>
  <si>
    <t>CP00456</t>
  </si>
  <si>
    <t>CP00457</t>
  </si>
  <si>
    <t>CP00458</t>
  </si>
  <si>
    <t>CP00459</t>
  </si>
  <si>
    <t>CP00460</t>
  </si>
  <si>
    <t>CP00461</t>
  </si>
  <si>
    <t>CP00462</t>
  </si>
  <si>
    <t>CP00463</t>
  </si>
  <si>
    <t>CP00464</t>
  </si>
  <si>
    <t>CP00465</t>
  </si>
  <si>
    <t>CP00466</t>
  </si>
  <si>
    <t>CP00467</t>
  </si>
  <si>
    <t>CP00468</t>
  </si>
  <si>
    <t>CP00469</t>
  </si>
  <si>
    <t>CP00470</t>
  </si>
  <si>
    <t>CP00471</t>
  </si>
  <si>
    <t>CP00472</t>
  </si>
  <si>
    <t>CP00473</t>
  </si>
  <si>
    <t>CP00474</t>
  </si>
  <si>
    <t>CP00475</t>
  </si>
  <si>
    <t>CP00476</t>
  </si>
  <si>
    <t>CP00477</t>
  </si>
  <si>
    <t>CP00478</t>
  </si>
  <si>
    <t>CP00479</t>
  </si>
  <si>
    <t>CP00480</t>
  </si>
  <si>
    <t>CP00481</t>
  </si>
  <si>
    <t>CP00482</t>
  </si>
  <si>
    <t>CP00483</t>
  </si>
  <si>
    <t>CP00484</t>
  </si>
  <si>
    <t>CP00485</t>
  </si>
  <si>
    <t>2-year</t>
  </si>
  <si>
    <t>CP00486</t>
  </si>
  <si>
    <t>CP00487</t>
  </si>
  <si>
    <t>annual</t>
  </si>
  <si>
    <t>CP00488</t>
  </si>
  <si>
    <t>CP00489</t>
  </si>
  <si>
    <t>CP00490</t>
  </si>
  <si>
    <t>CP00491</t>
  </si>
  <si>
    <t>CP00492</t>
  </si>
  <si>
    <t>CP00493</t>
  </si>
  <si>
    <t>CP00494</t>
  </si>
  <si>
    <t>CP00495</t>
  </si>
  <si>
    <t>CP00496</t>
  </si>
  <si>
    <t>CP00497</t>
  </si>
  <si>
    <t>CP00498</t>
  </si>
  <si>
    <t>CP00499</t>
  </si>
  <si>
    <t>CP00500</t>
  </si>
  <si>
    <t>CP00501</t>
  </si>
  <si>
    <t>CP00502</t>
  </si>
  <si>
    <t>CP00503</t>
  </si>
  <si>
    <t>CP00504</t>
  </si>
  <si>
    <t>CP00505</t>
  </si>
  <si>
    <t>CP00506</t>
  </si>
  <si>
    <t>CP00507</t>
  </si>
  <si>
    <t>CP00508</t>
  </si>
  <si>
    <t>CP00509</t>
  </si>
  <si>
    <t>CP00510</t>
  </si>
  <si>
    <t>CP00511</t>
  </si>
  <si>
    <t>CP00512</t>
  </si>
  <si>
    <t>CP00513</t>
  </si>
  <si>
    <t>CP00514</t>
  </si>
  <si>
    <t>CP00515</t>
  </si>
  <si>
    <t>CP00516</t>
  </si>
  <si>
    <t>CP00517</t>
  </si>
  <si>
    <t>CP00518</t>
  </si>
  <si>
    <t>CP00519</t>
  </si>
  <si>
    <t>CP00520</t>
  </si>
  <si>
    <t>CP00521</t>
  </si>
  <si>
    <t>CP00522</t>
  </si>
  <si>
    <t>CP00523</t>
  </si>
  <si>
    <t>CP00524</t>
  </si>
  <si>
    <t>CP00525</t>
  </si>
  <si>
    <t>CP00526</t>
  </si>
  <si>
    <t>CP00527</t>
  </si>
  <si>
    <t>CP00528</t>
  </si>
  <si>
    <t>CP00529</t>
  </si>
  <si>
    <t>CP00530</t>
  </si>
  <si>
    <t>CP00531</t>
  </si>
  <si>
    <t>CP00532</t>
  </si>
  <si>
    <t>CP00533</t>
  </si>
  <si>
    <t>CP00534</t>
  </si>
  <si>
    <t>CP00535</t>
  </si>
  <si>
    <t>CP00536</t>
  </si>
  <si>
    <t>CP00537</t>
  </si>
  <si>
    <t>CP00538</t>
  </si>
  <si>
    <t>CP00539</t>
  </si>
  <si>
    <t>CP00540</t>
  </si>
  <si>
    <t>CP00541</t>
  </si>
  <si>
    <t>CP00542</t>
  </si>
  <si>
    <t>CP00543</t>
  </si>
  <si>
    <t>CP00544</t>
  </si>
  <si>
    <t>CP00545</t>
  </si>
  <si>
    <t>CP00546</t>
  </si>
  <si>
    <t>CP00547</t>
  </si>
  <si>
    <t>CP00548</t>
  </si>
  <si>
    <t>CP00549</t>
  </si>
  <si>
    <t>CP00550</t>
  </si>
  <si>
    <t>CP00551</t>
  </si>
  <si>
    <t>CP00552</t>
  </si>
  <si>
    <t>CP00553</t>
  </si>
  <si>
    <t>CP00554</t>
  </si>
  <si>
    <t>CP00555</t>
  </si>
  <si>
    <t>CP00556</t>
  </si>
  <si>
    <t>CP00557</t>
  </si>
  <si>
    <t>CP00558</t>
  </si>
  <si>
    <t>CP00559</t>
  </si>
  <si>
    <t>CP00560</t>
  </si>
  <si>
    <t>CP00561</t>
  </si>
  <si>
    <t>CP00562</t>
  </si>
  <si>
    <t>CP00563</t>
  </si>
  <si>
    <t>CP00564</t>
  </si>
  <si>
    <t>CP00565</t>
  </si>
  <si>
    <t>CP00566</t>
  </si>
  <si>
    <t>CP00567</t>
  </si>
  <si>
    <t>CP00568</t>
  </si>
  <si>
    <t>CP00569</t>
  </si>
  <si>
    <t>CP00570</t>
  </si>
  <si>
    <t>CP00571</t>
  </si>
  <si>
    <t>CP00572</t>
  </si>
  <si>
    <t>CP00573</t>
  </si>
  <si>
    <t>CP00574</t>
  </si>
  <si>
    <t>CP00575</t>
  </si>
  <si>
    <t>CP00576</t>
  </si>
  <si>
    <t>CP00577</t>
  </si>
  <si>
    <t>CP00578</t>
  </si>
  <si>
    <t>CP00579</t>
  </si>
  <si>
    <t>CP00580</t>
  </si>
  <si>
    <t>CP00581</t>
  </si>
  <si>
    <t>CP00582</t>
  </si>
  <si>
    <t>CP00583</t>
  </si>
  <si>
    <t>CP00584</t>
  </si>
  <si>
    <t>CP00585</t>
  </si>
  <si>
    <t>CP00586</t>
  </si>
  <si>
    <t>CP00587</t>
  </si>
  <si>
    <t>CP00588</t>
  </si>
  <si>
    <t>CP00589</t>
  </si>
  <si>
    <t>CP00590</t>
  </si>
  <si>
    <t>CP00591</t>
  </si>
  <si>
    <t>CP00592</t>
  </si>
  <si>
    <t>CP00593</t>
  </si>
  <si>
    <t>CP00594</t>
  </si>
  <si>
    <t>CP00595</t>
  </si>
  <si>
    <t>CP00596</t>
  </si>
  <si>
    <t>CP00597</t>
  </si>
  <si>
    <t>CP00598</t>
  </si>
  <si>
    <t>CP00599</t>
  </si>
  <si>
    <t>CP00600</t>
  </si>
  <si>
    <t>CP00601</t>
  </si>
  <si>
    <t>CP00602</t>
  </si>
  <si>
    <t>CP00603</t>
  </si>
  <si>
    <t>CP00604</t>
  </si>
  <si>
    <t>CP00605</t>
  </si>
  <si>
    <t>CP00606</t>
  </si>
  <si>
    <t>CP00607</t>
  </si>
  <si>
    <t>CP00608</t>
  </si>
  <si>
    <t>CP00609</t>
  </si>
  <si>
    <t>CP00610</t>
  </si>
  <si>
    <t>CP00611</t>
  </si>
  <si>
    <t>CP00612</t>
  </si>
  <si>
    <t>CP00613</t>
  </si>
  <si>
    <t>CP00614</t>
  </si>
  <si>
    <t>CP00615</t>
  </si>
  <si>
    <t>CP00616</t>
  </si>
  <si>
    <t>CP00617</t>
  </si>
  <si>
    <t>CP00618</t>
  </si>
  <si>
    <t>CP00619</t>
  </si>
  <si>
    <t>CP00620</t>
  </si>
  <si>
    <t>CP00621</t>
  </si>
  <si>
    <t>CP00622</t>
  </si>
  <si>
    <t>CP00623</t>
  </si>
  <si>
    <t>CP00624</t>
  </si>
  <si>
    <t>CP00625</t>
  </si>
  <si>
    <t>CP00626</t>
  </si>
  <si>
    <t>CP00627</t>
  </si>
  <si>
    <t>CP00628</t>
  </si>
  <si>
    <t>CP00629</t>
  </si>
  <si>
    <t>CP00630</t>
  </si>
  <si>
    <t>CP00631</t>
  </si>
  <si>
    <t>CP00632</t>
  </si>
  <si>
    <t>CP00633</t>
  </si>
  <si>
    <t>CP00634</t>
  </si>
  <si>
    <t>CP00635</t>
  </si>
  <si>
    <t>CP00636</t>
  </si>
  <si>
    <t>CP00637</t>
  </si>
  <si>
    <t>CP00638</t>
  </si>
  <si>
    <t>CP00639</t>
  </si>
  <si>
    <t>CP00640</t>
  </si>
  <si>
    <t>CP00641</t>
  </si>
  <si>
    <t>CP00642</t>
  </si>
  <si>
    <t>CP00643</t>
  </si>
  <si>
    <t>CP00644</t>
  </si>
  <si>
    <t>CP00645</t>
  </si>
  <si>
    <t>CP00646</t>
  </si>
  <si>
    <t>CP00647</t>
  </si>
  <si>
    <t>CP00648</t>
  </si>
  <si>
    <t>CP00649</t>
  </si>
  <si>
    <t>CP00650</t>
  </si>
  <si>
    <t>CP00651</t>
  </si>
  <si>
    <t>CP00652</t>
  </si>
  <si>
    <t>CP00653</t>
  </si>
  <si>
    <t>CP00654</t>
  </si>
  <si>
    <t>CP00655</t>
  </si>
  <si>
    <t>CP00656</t>
  </si>
  <si>
    <t>CP00657</t>
  </si>
  <si>
    <t>CP00658</t>
  </si>
  <si>
    <t>CP00659</t>
  </si>
  <si>
    <t>CP00660</t>
  </si>
  <si>
    <t>CP00661</t>
  </si>
  <si>
    <t>CP00662</t>
  </si>
  <si>
    <t>CP00663</t>
  </si>
  <si>
    <t>CP00664</t>
  </si>
  <si>
    <t>CP00665</t>
  </si>
  <si>
    <t>CP00666</t>
  </si>
  <si>
    <t>CP00667</t>
  </si>
  <si>
    <t>CP00668</t>
  </si>
  <si>
    <t>CP00669</t>
  </si>
  <si>
    <t>CP00670</t>
  </si>
  <si>
    <t>CP00671</t>
  </si>
  <si>
    <t>CP00672</t>
  </si>
  <si>
    <t>CP00673</t>
  </si>
  <si>
    <t>CP00674</t>
  </si>
  <si>
    <t>CP00675</t>
  </si>
  <si>
    <t>CP00676</t>
  </si>
  <si>
    <t>CP00677</t>
  </si>
  <si>
    <t>CP00678</t>
  </si>
  <si>
    <t>CP00679</t>
  </si>
  <si>
    <t>CP00680</t>
  </si>
  <si>
    <t>CP00681</t>
  </si>
  <si>
    <t>CP00682</t>
  </si>
  <si>
    <t>CP00683</t>
  </si>
  <si>
    <t>CP00684</t>
  </si>
  <si>
    <t>CP00685</t>
  </si>
  <si>
    <t>CP00686</t>
  </si>
  <si>
    <t>CP00687</t>
  </si>
  <si>
    <t>CP00688</t>
  </si>
  <si>
    <t>CP00689</t>
  </si>
  <si>
    <t>CP00690</t>
  </si>
  <si>
    <t>CP00691</t>
  </si>
  <si>
    <t>CP00692</t>
  </si>
  <si>
    <t>CP00693</t>
  </si>
  <si>
    <t>CP00694</t>
  </si>
  <si>
    <t>CP00695</t>
  </si>
  <si>
    <t>CP00696</t>
  </si>
  <si>
    <t>CP00697</t>
  </si>
  <si>
    <t>CP00698</t>
  </si>
  <si>
    <t>CP00699</t>
  </si>
  <si>
    <t>CP00700</t>
  </si>
  <si>
    <t>CP00701</t>
  </si>
  <si>
    <t>CP00702</t>
  </si>
  <si>
    <t>CP00703</t>
  </si>
  <si>
    <t>CP00704</t>
  </si>
  <si>
    <t>CP00705</t>
  </si>
  <si>
    <t>CP00706</t>
  </si>
  <si>
    <t>CP00707</t>
  </si>
  <si>
    <t>CP00708</t>
  </si>
  <si>
    <t>CP00709</t>
  </si>
  <si>
    <t>CP00710</t>
  </si>
  <si>
    <t>CP00711</t>
  </si>
  <si>
    <t>CP00712</t>
  </si>
  <si>
    <t>CP00713</t>
  </si>
  <si>
    <t>CP00714</t>
  </si>
  <si>
    <t>CP00715</t>
  </si>
  <si>
    <t>CP00716</t>
  </si>
  <si>
    <t>CP00717</t>
  </si>
  <si>
    <t>CP00718</t>
  </si>
  <si>
    <t>CP00719</t>
  </si>
  <si>
    <t>CP00720</t>
  </si>
  <si>
    <t>CP00721</t>
  </si>
  <si>
    <t>CP00722</t>
  </si>
  <si>
    <t>CP00723</t>
  </si>
  <si>
    <t>CP00724</t>
  </si>
  <si>
    <t>CP00725</t>
  </si>
  <si>
    <t>CP00726</t>
  </si>
  <si>
    <t>CP00727</t>
  </si>
  <si>
    <t>CP00728</t>
  </si>
  <si>
    <t>CP00729</t>
  </si>
  <si>
    <t>CP00730</t>
  </si>
  <si>
    <t>CP00731</t>
  </si>
  <si>
    <t>CP00732</t>
  </si>
  <si>
    <t>CP00733</t>
  </si>
  <si>
    <t>CP00734</t>
  </si>
  <si>
    <t>CP00735</t>
  </si>
  <si>
    <t>CP00736</t>
  </si>
  <si>
    <t>CP00737</t>
  </si>
  <si>
    <t>CP00738</t>
  </si>
  <si>
    <t>CP00739</t>
  </si>
  <si>
    <t>CP00740</t>
  </si>
  <si>
    <t>CP00741</t>
  </si>
  <si>
    <t>CP00742</t>
  </si>
  <si>
    <t>CP00743</t>
  </si>
  <si>
    <t>CP00744</t>
  </si>
  <si>
    <t>CP00745</t>
  </si>
  <si>
    <t>CP00746</t>
  </si>
  <si>
    <t>CP00747</t>
  </si>
  <si>
    <t>CP00748</t>
  </si>
  <si>
    <t>CP00749</t>
  </si>
  <si>
    <t>CP00750</t>
  </si>
  <si>
    <t>CP00751</t>
  </si>
  <si>
    <t>CP00752</t>
  </si>
  <si>
    <t>CP00753</t>
  </si>
  <si>
    <t>CP00754</t>
  </si>
  <si>
    <t>CP00755</t>
  </si>
  <si>
    <t>CP00756</t>
  </si>
  <si>
    <t>CP00757</t>
  </si>
  <si>
    <t>CP00758</t>
  </si>
  <si>
    <t>CP00759</t>
  </si>
  <si>
    <t>CP00760</t>
  </si>
  <si>
    <t>CP00761</t>
  </si>
  <si>
    <t>CP00762</t>
  </si>
  <si>
    <t>CP00763</t>
  </si>
  <si>
    <t>CP00764</t>
  </si>
  <si>
    <t>CP00765</t>
  </si>
  <si>
    <t>CP00766</t>
  </si>
  <si>
    <t>CP00767</t>
  </si>
  <si>
    <t>CP00768</t>
  </si>
  <si>
    <t>CP00769</t>
  </si>
  <si>
    <t>CP00770</t>
  </si>
  <si>
    <t>CP00771</t>
  </si>
  <si>
    <t>CP00772</t>
  </si>
  <si>
    <t>CP00773</t>
  </si>
  <si>
    <t>CP00774</t>
  </si>
  <si>
    <t>CP00775</t>
  </si>
  <si>
    <t>CP00776</t>
  </si>
  <si>
    <t>CP00777</t>
  </si>
  <si>
    <t>CP00778</t>
  </si>
  <si>
    <t>CP00779</t>
  </si>
  <si>
    <t>CP00780</t>
  </si>
  <si>
    <t>CP00781</t>
  </si>
  <si>
    <t>CP00782</t>
  </si>
  <si>
    <t>CP00783</t>
  </si>
  <si>
    <t>CP00784</t>
  </si>
  <si>
    <t>CP00785</t>
  </si>
  <si>
    <t>CP00786</t>
  </si>
  <si>
    <t>CP00787</t>
  </si>
  <si>
    <t>CP00788</t>
  </si>
  <si>
    <t>CP00789</t>
  </si>
  <si>
    <t>CP00790</t>
  </si>
  <si>
    <t>CP00791</t>
  </si>
  <si>
    <t>CP00792</t>
  </si>
  <si>
    <t>CP00793</t>
  </si>
  <si>
    <t>CP00794</t>
  </si>
  <si>
    <t>CP00795</t>
  </si>
  <si>
    <t>CP00796</t>
  </si>
  <si>
    <t>CP00797</t>
  </si>
  <si>
    <t>CP00798</t>
  </si>
  <si>
    <t>CP00799</t>
  </si>
  <si>
    <t>CP00800</t>
  </si>
  <si>
    <t>CP00801</t>
  </si>
  <si>
    <t>CP00802</t>
  </si>
  <si>
    <t>CP00803</t>
  </si>
  <si>
    <t>CP00804</t>
  </si>
  <si>
    <t>CP00805</t>
  </si>
  <si>
    <t>CP00806</t>
  </si>
  <si>
    <t>CP00807</t>
  </si>
  <si>
    <t>CP00808</t>
  </si>
  <si>
    <t>CP00809</t>
  </si>
  <si>
    <t>CP00810</t>
  </si>
  <si>
    <t>CP00811</t>
  </si>
  <si>
    <t>CP00812</t>
  </si>
  <si>
    <t>CP00813</t>
  </si>
  <si>
    <t>CP00814</t>
  </si>
  <si>
    <t>CP00815</t>
  </si>
  <si>
    <t>CP00816</t>
  </si>
  <si>
    <t>CP00817</t>
  </si>
  <si>
    <t>CP00818</t>
  </si>
  <si>
    <t>CP00819</t>
  </si>
  <si>
    <t>CP00820</t>
  </si>
  <si>
    <t>CP00821</t>
  </si>
  <si>
    <t>CP00822</t>
  </si>
  <si>
    <t>CP00823</t>
  </si>
  <si>
    <t>CP00824</t>
  </si>
  <si>
    <t>CP00825</t>
  </si>
  <si>
    <t>CP00826</t>
  </si>
  <si>
    <t>CP00827</t>
  </si>
  <si>
    <t>CP00828</t>
  </si>
  <si>
    <t>CP00829</t>
  </si>
  <si>
    <t>CP00830</t>
  </si>
  <si>
    <t>CP00831</t>
  </si>
  <si>
    <t>CP00832</t>
  </si>
  <si>
    <t>CP00833</t>
  </si>
  <si>
    <t>CP00834</t>
  </si>
  <si>
    <t>CP00835</t>
  </si>
  <si>
    <t>CP00836</t>
  </si>
  <si>
    <t>CP00837</t>
  </si>
  <si>
    <t>CP00838</t>
  </si>
  <si>
    <t>CP00839</t>
  </si>
  <si>
    <t>CP00840</t>
  </si>
  <si>
    <t>CP00841</t>
  </si>
  <si>
    <t>CP00842</t>
  </si>
  <si>
    <t>CP00843</t>
  </si>
  <si>
    <t>CP00844</t>
  </si>
  <si>
    <t>CP00845</t>
  </si>
  <si>
    <t>CP00846</t>
  </si>
  <si>
    <t>CP00847</t>
  </si>
  <si>
    <t>CP00848</t>
  </si>
  <si>
    <t>CP00849</t>
  </si>
  <si>
    <t>CP00850</t>
  </si>
  <si>
    <t>CP00851</t>
  </si>
  <si>
    <t>CP00852</t>
  </si>
  <si>
    <t>CP00853</t>
  </si>
  <si>
    <t>CP00854</t>
  </si>
  <si>
    <t>CP00855</t>
  </si>
  <si>
    <t>CP00856</t>
  </si>
  <si>
    <t>CP00857</t>
  </si>
  <si>
    <t>CP00858</t>
  </si>
  <si>
    <t>CP00859</t>
  </si>
  <si>
    <t>CP00860</t>
  </si>
  <si>
    <t>CP00861</t>
  </si>
  <si>
    <t>CP00862</t>
  </si>
  <si>
    <t>CP00863</t>
  </si>
  <si>
    <t>CP00864</t>
  </si>
  <si>
    <t>CP00865</t>
  </si>
  <si>
    <t>CP00866</t>
  </si>
  <si>
    <t>CP00867</t>
  </si>
  <si>
    <t>CP00868</t>
  </si>
  <si>
    <t>CP00869</t>
  </si>
  <si>
    <t>CP00870</t>
  </si>
  <si>
    <t>CP00871</t>
  </si>
  <si>
    <t>CP00872</t>
  </si>
  <si>
    <t>CP00873</t>
  </si>
  <si>
    <t>CP00874</t>
  </si>
  <si>
    <t>CP00875</t>
  </si>
  <si>
    <t>CP00876</t>
  </si>
  <si>
    <t>CP00877</t>
  </si>
  <si>
    <t>CP00878</t>
  </si>
  <si>
    <t>CP00879</t>
  </si>
  <si>
    <t>CP00880</t>
  </si>
  <si>
    <t>CP00881</t>
  </si>
  <si>
    <t>CP00882</t>
  </si>
  <si>
    <t>CP00883</t>
  </si>
  <si>
    <t>CP00884</t>
  </si>
  <si>
    <t>CP00885</t>
  </si>
  <si>
    <t>CP00886</t>
  </si>
  <si>
    <t>CP00887</t>
  </si>
  <si>
    <t>CP00888</t>
  </si>
  <si>
    <t>CP00889</t>
  </si>
  <si>
    <t>CP00890</t>
  </si>
  <si>
    <t>CP00891</t>
  </si>
  <si>
    <t>CP00892</t>
  </si>
  <si>
    <t>CP00893</t>
  </si>
  <si>
    <t>CP00894</t>
  </si>
  <si>
    <t>CP00895</t>
  </si>
  <si>
    <t>CP00896</t>
  </si>
  <si>
    <t>CP00897</t>
  </si>
  <si>
    <t>CP00898</t>
  </si>
  <si>
    <t>CP00899</t>
  </si>
  <si>
    <t>CP00900</t>
  </si>
  <si>
    <t>CP00901</t>
  </si>
  <si>
    <t>CP00902</t>
  </si>
  <si>
    <t>CP00903</t>
  </si>
  <si>
    <t>CP00904</t>
  </si>
  <si>
    <t>CP00905</t>
  </si>
  <si>
    <t>CP00906</t>
  </si>
  <si>
    <t>CP00907</t>
  </si>
  <si>
    <t>CP00908</t>
  </si>
  <si>
    <t>CP00909</t>
  </si>
  <si>
    <t>CP00910</t>
  </si>
  <si>
    <t>CP00911</t>
  </si>
  <si>
    <t>CP00912</t>
  </si>
  <si>
    <t>CP00913</t>
  </si>
  <si>
    <t>CP00914</t>
  </si>
  <si>
    <t>CP00915</t>
  </si>
  <si>
    <t>CP00916</t>
  </si>
  <si>
    <t>CP00917</t>
  </si>
  <si>
    <t>CP00918</t>
  </si>
  <si>
    <t>CP00919</t>
  </si>
  <si>
    <t>CP00920</t>
  </si>
  <si>
    <t>CP00921</t>
  </si>
  <si>
    <t>CP00922</t>
  </si>
  <si>
    <t>CP00923</t>
  </si>
  <si>
    <t>CP00924</t>
  </si>
  <si>
    <t>CP00925</t>
  </si>
  <si>
    <t>CP00926</t>
  </si>
  <si>
    <t>CP00927</t>
  </si>
  <si>
    <t>CP00928</t>
  </si>
  <si>
    <t>CP00929</t>
  </si>
  <si>
    <t>CP00930</t>
  </si>
  <si>
    <t>CP00931</t>
  </si>
  <si>
    <t>CP00932</t>
  </si>
  <si>
    <t>CP00933</t>
  </si>
  <si>
    <t>CP00934</t>
  </si>
  <si>
    <t>CP00935</t>
  </si>
  <si>
    <t>CP00936</t>
  </si>
  <si>
    <t>CP00937</t>
  </si>
  <si>
    <t>CP00938</t>
  </si>
  <si>
    <t>CP00939</t>
  </si>
  <si>
    <t>CP00940</t>
  </si>
  <si>
    <t>CP00941</t>
  </si>
  <si>
    <t>CP00942</t>
  </si>
  <si>
    <t>CP00943</t>
  </si>
  <si>
    <t>CP00944</t>
  </si>
  <si>
    <t>CP00945</t>
  </si>
  <si>
    <t>CP00946</t>
  </si>
  <si>
    <t>CP00947</t>
  </si>
  <si>
    <t>CP00948</t>
  </si>
  <si>
    <t>CP00949</t>
  </si>
  <si>
    <t>CP00950</t>
  </si>
  <si>
    <t>CP00951</t>
  </si>
  <si>
    <t>CP00952</t>
  </si>
  <si>
    <t>CP00953</t>
  </si>
  <si>
    <t>CP00954</t>
  </si>
  <si>
    <t>CP00955</t>
  </si>
  <si>
    <t>CP00956</t>
  </si>
  <si>
    <t>CP00957</t>
  </si>
  <si>
    <t>CP00958</t>
  </si>
  <si>
    <t>CP00959</t>
  </si>
  <si>
    <t>CP00960</t>
  </si>
  <si>
    <t>CP00961</t>
  </si>
  <si>
    <t>CP00962</t>
  </si>
  <si>
    <t>CP00963</t>
  </si>
  <si>
    <t>CP00964</t>
  </si>
  <si>
    <t>CP00965</t>
  </si>
  <si>
    <t>CP00966</t>
  </si>
  <si>
    <t>CP00967</t>
  </si>
  <si>
    <t>CP00968</t>
  </si>
  <si>
    <t>CP00969</t>
  </si>
  <si>
    <t>CP00970</t>
  </si>
  <si>
    <t>CP00971</t>
  </si>
  <si>
    <t>CP00972</t>
  </si>
  <si>
    <t>CP00973</t>
  </si>
  <si>
    <t>CP00974</t>
  </si>
  <si>
    <t>CP00975</t>
  </si>
  <si>
    <t>CP00976</t>
  </si>
  <si>
    <t>CP00977</t>
  </si>
  <si>
    <t>CP00978</t>
  </si>
  <si>
    <t>CP00979</t>
  </si>
  <si>
    <t>CP00980</t>
  </si>
  <si>
    <t>CP00981</t>
  </si>
  <si>
    <t>CP00982</t>
  </si>
  <si>
    <t>CP00983</t>
  </si>
  <si>
    <t>CP00984</t>
  </si>
  <si>
    <t>CP00985</t>
  </si>
  <si>
    <t>CP00986</t>
  </si>
  <si>
    <t>CP00987</t>
  </si>
  <si>
    <t>CP00988</t>
  </si>
  <si>
    <t>CP00989</t>
  </si>
  <si>
    <t>CP00990</t>
  </si>
  <si>
    <t>CP00991</t>
  </si>
  <si>
    <t>CP00992</t>
  </si>
  <si>
    <t>CP00993</t>
  </si>
  <si>
    <t>CP00994</t>
  </si>
  <si>
    <t>CP00995</t>
  </si>
  <si>
    <t>CP00996</t>
  </si>
  <si>
    <t>CP00997</t>
  </si>
  <si>
    <t>CP00998</t>
  </si>
  <si>
    <t>CP00999</t>
  </si>
  <si>
    <t>CP01000</t>
  </si>
  <si>
    <t>CP01001</t>
  </si>
  <si>
    <t>CP01002</t>
  </si>
  <si>
    <t>CP01003</t>
  </si>
  <si>
    <t>CP01004</t>
  </si>
  <si>
    <t>CP01005</t>
  </si>
  <si>
    <t>CP01006</t>
  </si>
  <si>
    <t>CP01007</t>
  </si>
  <si>
    <t>CP01008</t>
  </si>
  <si>
    <t>CP01009</t>
  </si>
  <si>
    <t>CP01010</t>
  </si>
  <si>
    <t>CP01011</t>
  </si>
  <si>
    <t>CP01012</t>
  </si>
  <si>
    <t>CP01013</t>
  </si>
  <si>
    <t>CP01014</t>
  </si>
  <si>
    <t>CP01015</t>
  </si>
  <si>
    <t>CP01016</t>
  </si>
  <si>
    <t>CP01017</t>
  </si>
  <si>
    <t>CP01018</t>
  </si>
  <si>
    <t>CP01019</t>
  </si>
  <si>
    <t>CP01020</t>
  </si>
  <si>
    <t>CP01021</t>
  </si>
  <si>
    <t>CP01022</t>
  </si>
  <si>
    <t>CP01023</t>
  </si>
  <si>
    <t>CP01024</t>
  </si>
  <si>
    <t>CP01025</t>
  </si>
  <si>
    <t>CP01026</t>
  </si>
  <si>
    <t>CP01027</t>
  </si>
  <si>
    <t>CP01028</t>
  </si>
  <si>
    <t>CP01029</t>
  </si>
  <si>
    <t>CP01030</t>
  </si>
  <si>
    <t>CP01031</t>
  </si>
  <si>
    <t>CP01032</t>
  </si>
  <si>
    <t>CP01033</t>
  </si>
  <si>
    <t>CP01034</t>
  </si>
  <si>
    <t>CP01035</t>
  </si>
  <si>
    <t>CP01036</t>
  </si>
  <si>
    <t>CP01037</t>
  </si>
  <si>
    <t>CP01038</t>
  </si>
  <si>
    <t>CP01039</t>
  </si>
  <si>
    <t>CP01040</t>
  </si>
  <si>
    <t>CP01041</t>
  </si>
  <si>
    <t>CP01042</t>
  </si>
  <si>
    <t>CP01043</t>
  </si>
  <si>
    <t>CP01044</t>
  </si>
  <si>
    <t>CP01045</t>
  </si>
  <si>
    <t>CP01046</t>
  </si>
  <si>
    <t>CP01047</t>
  </si>
  <si>
    <t>CP01048</t>
  </si>
  <si>
    <t>CP01049</t>
  </si>
  <si>
    <t>CP01050</t>
  </si>
  <si>
    <t>CP01051</t>
  </si>
  <si>
    <t>CP01052</t>
  </si>
  <si>
    <t>CP01053</t>
  </si>
  <si>
    <t>CP01054</t>
  </si>
  <si>
    <t>CP01055</t>
  </si>
  <si>
    <t>CP01056</t>
  </si>
  <si>
    <t>CP01057</t>
  </si>
  <si>
    <t>CP01058</t>
  </si>
  <si>
    <t>CP01059</t>
  </si>
  <si>
    <t>CP01060</t>
  </si>
  <si>
    <t>CP01061</t>
  </si>
  <si>
    <t>CP01062</t>
  </si>
  <si>
    <t>CP01063</t>
  </si>
  <si>
    <t>CP01064</t>
  </si>
  <si>
    <t>CP01065</t>
  </si>
  <si>
    <t>CP01066</t>
  </si>
  <si>
    <t>CP01067</t>
  </si>
  <si>
    <t>CP01068</t>
  </si>
  <si>
    <t>CP01069</t>
  </si>
  <si>
    <t>CP01070</t>
  </si>
  <si>
    <t>CP01071</t>
  </si>
  <si>
    <t>CP01072</t>
  </si>
  <si>
    <t>CP01073</t>
  </si>
  <si>
    <t>CP01074</t>
  </si>
  <si>
    <t>CP01075</t>
  </si>
  <si>
    <t>CP01076</t>
  </si>
  <si>
    <t>CP01077</t>
  </si>
  <si>
    <t>CP01078</t>
  </si>
  <si>
    <t>CP01079</t>
  </si>
  <si>
    <t>CP01080</t>
  </si>
  <si>
    <t>CP01081</t>
  </si>
  <si>
    <t>CP01082</t>
  </si>
  <si>
    <t>CP01083</t>
  </si>
  <si>
    <t>CP01084</t>
  </si>
  <si>
    <t>CP01085</t>
  </si>
  <si>
    <t>CP01086</t>
  </si>
  <si>
    <t>CP01087</t>
  </si>
  <si>
    <t>CP01088</t>
  </si>
  <si>
    <t>CP01089</t>
  </si>
  <si>
    <t>CP01090</t>
  </si>
  <si>
    <t>CP01091</t>
  </si>
  <si>
    <t>CP01092</t>
  </si>
  <si>
    <t>CP01093</t>
  </si>
  <si>
    <t>CP01094</t>
  </si>
  <si>
    <t>CP01095</t>
  </si>
  <si>
    <t>CP01096</t>
  </si>
  <si>
    <t>CP01097</t>
  </si>
  <si>
    <t>CP01098</t>
  </si>
  <si>
    <t>CP01099</t>
  </si>
  <si>
    <t>CP01100</t>
  </si>
  <si>
    <t>CP01101</t>
  </si>
  <si>
    <t>CP01102</t>
  </si>
  <si>
    <t>CP01103</t>
  </si>
  <si>
    <t>CP01104</t>
  </si>
  <si>
    <t>CP01105</t>
  </si>
  <si>
    <t>CP01106</t>
  </si>
  <si>
    <t>CP01107</t>
  </si>
  <si>
    <t>CP01108</t>
  </si>
  <si>
    <t>CP01109</t>
  </si>
  <si>
    <t>CP01110</t>
  </si>
  <si>
    <t>CP01111</t>
  </si>
  <si>
    <t>CP01112</t>
  </si>
  <si>
    <t>CP01113</t>
  </si>
  <si>
    <t>CP01114</t>
  </si>
  <si>
    <t>CP01115</t>
  </si>
  <si>
    <t>CP01116</t>
  </si>
  <si>
    <t>CP01117</t>
  </si>
  <si>
    <t>CP01118</t>
  </si>
  <si>
    <t>CP01119</t>
  </si>
  <si>
    <t>CP01120</t>
  </si>
  <si>
    <t>CP01121</t>
  </si>
  <si>
    <t>CP01122</t>
  </si>
  <si>
    <t>CP01123</t>
  </si>
  <si>
    <t>CP01124</t>
  </si>
  <si>
    <t>CP01125</t>
  </si>
  <si>
    <t>CP01126</t>
  </si>
  <si>
    <t>CP01127</t>
  </si>
  <si>
    <t>CP01128</t>
  </si>
  <si>
    <t>CP01129</t>
  </si>
  <si>
    <t>CP01130</t>
  </si>
  <si>
    <t>CP01131</t>
  </si>
  <si>
    <t>CP01132</t>
  </si>
  <si>
    <t>CP01133</t>
  </si>
  <si>
    <t>CP01134</t>
  </si>
  <si>
    <t>CP01135</t>
  </si>
  <si>
    <t>CP01136</t>
  </si>
  <si>
    <t>CP01137</t>
  </si>
  <si>
    <t>CP01138</t>
  </si>
  <si>
    <t>CP01139</t>
  </si>
  <si>
    <t>CP01140</t>
  </si>
  <si>
    <t>CP01141</t>
  </si>
  <si>
    <t>CP01142</t>
  </si>
  <si>
    <t>CP01143</t>
  </si>
  <si>
    <t>CP01144</t>
  </si>
  <si>
    <t>CP01145</t>
  </si>
  <si>
    <t>CP01146</t>
  </si>
  <si>
    <t>CP01147</t>
  </si>
  <si>
    <t>CP01148</t>
  </si>
  <si>
    <t>CP01149</t>
  </si>
  <si>
    <t>CP01150</t>
  </si>
  <si>
    <t>CP01151</t>
  </si>
  <si>
    <t>CP01152</t>
  </si>
  <si>
    <t>CP01153</t>
  </si>
  <si>
    <t>CP01154</t>
  </si>
  <si>
    <t>CP01155</t>
  </si>
  <si>
    <t>CP01156</t>
  </si>
  <si>
    <t>CP01157</t>
  </si>
  <si>
    <t>CP01158</t>
  </si>
  <si>
    <t>CP01159</t>
  </si>
  <si>
    <t>CP01160</t>
  </si>
  <si>
    <t>CP01161</t>
  </si>
  <si>
    <t>CP01162</t>
  </si>
  <si>
    <t>CP01163</t>
  </si>
  <si>
    <t>CP01164</t>
  </si>
  <si>
    <t>CP01165</t>
  </si>
  <si>
    <t>CP01166</t>
  </si>
  <si>
    <t>CP01167</t>
  </si>
  <si>
    <t>CP01168</t>
  </si>
  <si>
    <t>CP01169</t>
  </si>
  <si>
    <t>CP01170</t>
  </si>
  <si>
    <t>CP01171</t>
  </si>
  <si>
    <t>CP01172</t>
  </si>
  <si>
    <t>CP01173</t>
  </si>
  <si>
    <t>CP01174</t>
  </si>
  <si>
    <t>CP01175</t>
  </si>
  <si>
    <t>CP01176</t>
  </si>
  <si>
    <t>CP01177</t>
  </si>
  <si>
    <t>CP01178</t>
  </si>
  <si>
    <t>CP01179</t>
  </si>
  <si>
    <t>CP01180</t>
  </si>
  <si>
    <t>CP01181</t>
  </si>
  <si>
    <t>CP01182</t>
  </si>
  <si>
    <t>CP01183</t>
  </si>
  <si>
    <t>CP01184</t>
  </si>
  <si>
    <t>CP01185</t>
  </si>
  <si>
    <t>CP01186</t>
  </si>
  <si>
    <t>CP01187</t>
  </si>
  <si>
    <t>CP01188</t>
  </si>
  <si>
    <t>CP01189</t>
  </si>
  <si>
    <t>CP01190</t>
  </si>
  <si>
    <t>CP01191</t>
  </si>
  <si>
    <t>CP01192</t>
  </si>
  <si>
    <t>CP01193</t>
  </si>
  <si>
    <t>CP01194</t>
  </si>
  <si>
    <t>CP01195</t>
  </si>
  <si>
    <t>CP01196</t>
  </si>
  <si>
    <t>CP01197</t>
  </si>
  <si>
    <t>CP01198</t>
  </si>
  <si>
    <t>CP01199</t>
  </si>
  <si>
    <t>CP01200</t>
  </si>
  <si>
    <t>CP01201</t>
  </si>
  <si>
    <t>CP01202</t>
  </si>
  <si>
    <t>CP01203</t>
  </si>
  <si>
    <t>CP01204</t>
  </si>
  <si>
    <t>CP01205</t>
  </si>
  <si>
    <t>CP01206</t>
  </si>
  <si>
    <t>CP01207</t>
  </si>
  <si>
    <t>CP01208</t>
  </si>
  <si>
    <t>CP01209</t>
  </si>
  <si>
    <t>CP01210</t>
  </si>
  <si>
    <t>CP01211</t>
  </si>
  <si>
    <t>CP01212</t>
  </si>
  <si>
    <t>CP01213</t>
  </si>
  <si>
    <t>CP01214</t>
  </si>
  <si>
    <t>CP01215</t>
  </si>
  <si>
    <t>CP01216</t>
  </si>
  <si>
    <t>CP01217</t>
  </si>
  <si>
    <t>CP01218</t>
  </si>
  <si>
    <t>CP01219</t>
  </si>
  <si>
    <t>CP01220</t>
  </si>
  <si>
    <t>CP01221</t>
  </si>
  <si>
    <t>CP01222</t>
  </si>
  <si>
    <t>CP01223</t>
  </si>
  <si>
    <t>CP01224</t>
  </si>
  <si>
    <t>CP01225</t>
  </si>
  <si>
    <t>CP01226</t>
  </si>
  <si>
    <t>CP01227</t>
  </si>
  <si>
    <t>CP01228</t>
  </si>
  <si>
    <t>CP01229</t>
  </si>
  <si>
    <t>CP01230</t>
  </si>
  <si>
    <t>CP01231</t>
  </si>
  <si>
    <t>CP01232</t>
  </si>
  <si>
    <t>CP01233</t>
  </si>
  <si>
    <t>CP01234</t>
  </si>
  <si>
    <t>CP01235</t>
  </si>
  <si>
    <t>CP01236</t>
  </si>
  <si>
    <t>CP01237</t>
  </si>
  <si>
    <t>CP01238</t>
  </si>
  <si>
    <t>CP01239</t>
  </si>
  <si>
    <t>CP01240</t>
  </si>
  <si>
    <t>CP01241</t>
  </si>
  <si>
    <t>CP01242</t>
  </si>
  <si>
    <t>CP01243</t>
  </si>
  <si>
    <t>CP01244</t>
  </si>
  <si>
    <t>CP01245</t>
  </si>
  <si>
    <t>CP01246</t>
  </si>
  <si>
    <t>CP01247</t>
  </si>
  <si>
    <t>CP01248</t>
  </si>
  <si>
    <t>CP01249</t>
  </si>
  <si>
    <t>CP01250</t>
  </si>
  <si>
    <t>CP01251</t>
  </si>
  <si>
    <t>CP01252</t>
  </si>
  <si>
    <t>CP01253</t>
  </si>
  <si>
    <t>CP01254</t>
  </si>
  <si>
    <t>CP01255</t>
  </si>
  <si>
    <t>CP01256</t>
  </si>
  <si>
    <t>CP01257</t>
  </si>
  <si>
    <t>CP01258</t>
  </si>
  <si>
    <t>CP01259</t>
  </si>
  <si>
    <t>CP01260</t>
  </si>
  <si>
    <t>CP01261</t>
  </si>
  <si>
    <t>CP01262</t>
  </si>
  <si>
    <t>CP01263</t>
  </si>
  <si>
    <t>CP01264</t>
  </si>
  <si>
    <t>CP01265</t>
  </si>
  <si>
    <t>CP01266</t>
  </si>
  <si>
    <t>CP01267</t>
  </si>
  <si>
    <t>CP01268</t>
  </si>
  <si>
    <t>CP01269</t>
  </si>
  <si>
    <t>CP01270</t>
  </si>
  <si>
    <t>CP01271</t>
  </si>
  <si>
    <t>CP01272</t>
  </si>
  <si>
    <t>CP01273</t>
  </si>
  <si>
    <t>CP01274</t>
  </si>
  <si>
    <t>CP01275</t>
  </si>
  <si>
    <t>CP01276</t>
  </si>
  <si>
    <t>CP01277</t>
  </si>
  <si>
    <t>CP01278</t>
  </si>
  <si>
    <t>CP01279</t>
  </si>
  <si>
    <t>CP01280</t>
  </si>
  <si>
    <t>CP01281</t>
  </si>
  <si>
    <t>CP01282</t>
  </si>
  <si>
    <t>CP01283</t>
  </si>
  <si>
    <t>CP01284</t>
  </si>
  <si>
    <t>CP01285</t>
  </si>
  <si>
    <t>CP01286</t>
  </si>
  <si>
    <t>CP01287</t>
  </si>
  <si>
    <t>CP01288</t>
  </si>
  <si>
    <t>CP01289</t>
  </si>
  <si>
    <t>CP01290</t>
  </si>
  <si>
    <t>CP01291</t>
  </si>
  <si>
    <t>CP01292</t>
  </si>
  <si>
    <t>CP01293</t>
  </si>
  <si>
    <t>CP01294</t>
  </si>
  <si>
    <t>CP01295</t>
  </si>
  <si>
    <t>CP01296</t>
  </si>
  <si>
    <t>CP01297</t>
  </si>
  <si>
    <t>CP01298</t>
  </si>
  <si>
    <t>CP01299</t>
  </si>
  <si>
    <t>CP01300</t>
  </si>
  <si>
    <t>CP01301</t>
  </si>
  <si>
    <t>CP01302</t>
  </si>
  <si>
    <t>CP01303</t>
  </si>
  <si>
    <t>CP01304</t>
  </si>
  <si>
    <t>CP01305</t>
  </si>
  <si>
    <t>CP01306</t>
  </si>
  <si>
    <t>CP01307</t>
  </si>
  <si>
    <t>CP01308</t>
  </si>
  <si>
    <t>CP01309</t>
  </si>
  <si>
    <t>CP01310</t>
  </si>
  <si>
    <t>CP01311</t>
  </si>
  <si>
    <t>CP01312</t>
  </si>
  <si>
    <t>CP01313</t>
  </si>
  <si>
    <t>CP01314</t>
  </si>
  <si>
    <t>CP01315</t>
  </si>
  <si>
    <t>CP01316</t>
  </si>
  <si>
    <t>CP01317</t>
  </si>
  <si>
    <t>CP01318</t>
  </si>
  <si>
    <t>CP01319</t>
  </si>
  <si>
    <t>CP01320</t>
  </si>
  <si>
    <t>CP01321</t>
  </si>
  <si>
    <t>CP01322</t>
  </si>
  <si>
    <t>CP01323</t>
  </si>
  <si>
    <t>CP01324</t>
  </si>
  <si>
    <t>CP01325</t>
  </si>
  <si>
    <t>CP01326</t>
  </si>
  <si>
    <t>CP01327</t>
  </si>
  <si>
    <t>CP01328</t>
  </si>
  <si>
    <t>CP01329</t>
  </si>
  <si>
    <t>CP01330</t>
  </si>
  <si>
    <t>CP01331</t>
  </si>
  <si>
    <t>CP01332</t>
  </si>
  <si>
    <t>CP01333</t>
  </si>
  <si>
    <t>CP01334</t>
  </si>
  <si>
    <t>CP01335</t>
  </si>
  <si>
    <t>CP01336</t>
  </si>
  <si>
    <t>CP01337</t>
  </si>
  <si>
    <t>CP01338</t>
  </si>
  <si>
    <t>CP01339</t>
  </si>
  <si>
    <t>CP01340</t>
  </si>
  <si>
    <t>CP01341</t>
  </si>
  <si>
    <t>CP01342</t>
  </si>
  <si>
    <t>CP01343</t>
  </si>
  <si>
    <t>CP01344</t>
  </si>
  <si>
    <t>CP01345</t>
  </si>
  <si>
    <t>CP01346</t>
  </si>
  <si>
    <t>CP01347</t>
  </si>
  <si>
    <t>CP01348</t>
  </si>
  <si>
    <t>CP01349</t>
  </si>
  <si>
    <t>CP01350</t>
  </si>
  <si>
    <t>CP01351</t>
  </si>
  <si>
    <t>CP01352</t>
  </si>
  <si>
    <t>CP01353</t>
  </si>
  <si>
    <t>CP01354</t>
  </si>
  <si>
    <t>CP01355</t>
  </si>
  <si>
    <t>CP01356</t>
  </si>
  <si>
    <t>CP01357</t>
  </si>
  <si>
    <t>CP01358</t>
  </si>
  <si>
    <t>CP01359</t>
  </si>
  <si>
    <t>CP01360</t>
  </si>
  <si>
    <t>CP01361</t>
  </si>
  <si>
    <t>CP01362</t>
  </si>
  <si>
    <t>CP01363</t>
  </si>
  <si>
    <t>CP01364</t>
  </si>
  <si>
    <t>CP01365</t>
  </si>
  <si>
    <t>CP01366</t>
  </si>
  <si>
    <t>CP01367</t>
  </si>
  <si>
    <t>CP01368</t>
  </si>
  <si>
    <t>CP01369</t>
  </si>
  <si>
    <t>CP01370</t>
  </si>
  <si>
    <t>CP01371</t>
  </si>
  <si>
    <t>CP01372</t>
  </si>
  <si>
    <t>CP01373</t>
  </si>
  <si>
    <t>CP01374</t>
  </si>
  <si>
    <t>CP01375</t>
  </si>
  <si>
    <t>CP01376</t>
  </si>
  <si>
    <t>CP01377</t>
  </si>
  <si>
    <t>CP01378</t>
  </si>
  <si>
    <t>CP01379</t>
  </si>
  <si>
    <t>CP01380</t>
  </si>
  <si>
    <t>CP01381</t>
  </si>
  <si>
    <t>CP01382</t>
  </si>
  <si>
    <t>CP01383</t>
  </si>
  <si>
    <t>CP01384</t>
  </si>
  <si>
    <t>CP01385</t>
  </si>
  <si>
    <t>CP01386</t>
  </si>
  <si>
    <t>CP01387</t>
  </si>
  <si>
    <t>CP01388</t>
  </si>
  <si>
    <t>CP01389</t>
  </si>
  <si>
    <t>CP01390</t>
  </si>
  <si>
    <t>CP01391</t>
  </si>
  <si>
    <t>CP01392</t>
  </si>
  <si>
    <t>CP01393</t>
  </si>
  <si>
    <t>CP01394</t>
  </si>
  <si>
    <t>CP01395</t>
  </si>
  <si>
    <t>CP01396</t>
  </si>
  <si>
    <t>CP01397</t>
  </si>
  <si>
    <t>CP01398</t>
  </si>
  <si>
    <t>CP01399</t>
  </si>
  <si>
    <t>CP01400</t>
  </si>
  <si>
    <t>CP01401</t>
  </si>
  <si>
    <t>CP01402</t>
  </si>
  <si>
    <t>CP01403</t>
  </si>
  <si>
    <t>CP01404</t>
  </si>
  <si>
    <t>CP01405</t>
  </si>
  <si>
    <t>CP01406</t>
  </si>
  <si>
    <t>CP01407</t>
  </si>
  <si>
    <t>CP01408</t>
  </si>
  <si>
    <t>CP01409</t>
  </si>
  <si>
    <t>CP01410</t>
  </si>
  <si>
    <t>CP01411</t>
  </si>
  <si>
    <t>CP01412</t>
  </si>
  <si>
    <t>CP01413</t>
  </si>
  <si>
    <t>CP01414</t>
  </si>
  <si>
    <t>CP01415</t>
  </si>
  <si>
    <t>CP01416</t>
  </si>
  <si>
    <t>CP01417</t>
  </si>
  <si>
    <t>CP01418</t>
  </si>
  <si>
    <t>CP01419</t>
  </si>
  <si>
    <t>CP01420</t>
  </si>
  <si>
    <t>CP01421</t>
  </si>
  <si>
    <t>CP01422</t>
  </si>
  <si>
    <t>CP01423</t>
  </si>
  <si>
    <t>CP01424</t>
  </si>
  <si>
    <t>CP01425</t>
  </si>
  <si>
    <t>CP01426</t>
  </si>
  <si>
    <t>CP01427</t>
  </si>
  <si>
    <t>CP01428</t>
  </si>
  <si>
    <t>CP01429</t>
  </si>
  <si>
    <t>CP01430</t>
  </si>
  <si>
    <t>CP01431</t>
  </si>
  <si>
    <t>CP01432</t>
  </si>
  <si>
    <t>CP01433</t>
  </si>
  <si>
    <t>CP01434</t>
  </si>
  <si>
    <t>CP01435</t>
  </si>
  <si>
    <t>CP01436</t>
  </si>
  <si>
    <t>CP01437</t>
  </si>
  <si>
    <t>CP01438</t>
  </si>
  <si>
    <t>CP01439</t>
  </si>
  <si>
    <t>CP01440</t>
  </si>
  <si>
    <t>CP01441</t>
  </si>
  <si>
    <t>CP01442</t>
  </si>
  <si>
    <t>CP01443</t>
  </si>
  <si>
    <t>CP01444</t>
  </si>
  <si>
    <t>CP01445</t>
  </si>
  <si>
    <t>CP01446</t>
  </si>
  <si>
    <t>CP01447</t>
  </si>
  <si>
    <t>CP01448</t>
  </si>
  <si>
    <t>CP01449</t>
  </si>
  <si>
    <t>CP01450</t>
  </si>
  <si>
    <t>CP01451</t>
  </si>
  <si>
    <t>CP01452</t>
  </si>
  <si>
    <t>CP01453</t>
  </si>
  <si>
    <t>CP01454</t>
  </si>
  <si>
    <t>CP01455</t>
  </si>
  <si>
    <t>CP01456</t>
  </si>
  <si>
    <t>CP01457</t>
  </si>
  <si>
    <t>CP01458</t>
  </si>
  <si>
    <t>CP01459</t>
  </si>
  <si>
    <t>CP01460</t>
  </si>
  <si>
    <t>CP01461</t>
  </si>
  <si>
    <t>CP01462</t>
  </si>
  <si>
    <t>CP01463</t>
  </si>
  <si>
    <t>CP01464</t>
  </si>
  <si>
    <t>CP01465</t>
  </si>
  <si>
    <t>CP01466</t>
  </si>
  <si>
    <t>CP01467</t>
  </si>
  <si>
    <t>CP01468</t>
  </si>
  <si>
    <t>CP01469</t>
  </si>
  <si>
    <t>CP01470</t>
  </si>
  <si>
    <t>CP01471</t>
  </si>
  <si>
    <t>CP01472</t>
  </si>
  <si>
    <t>CP01473</t>
  </si>
  <si>
    <t>CP01474</t>
  </si>
  <si>
    <t>CP01475</t>
  </si>
  <si>
    <t>CP01476</t>
  </si>
  <si>
    <t>CP01477</t>
  </si>
  <si>
    <t>CP01478</t>
  </si>
  <si>
    <t>CP01479</t>
  </si>
  <si>
    <t>CP01480</t>
  </si>
  <si>
    <t>CP01481</t>
  </si>
  <si>
    <t>CP01482</t>
  </si>
  <si>
    <t>CP01483</t>
  </si>
  <si>
    <t>CP01484</t>
  </si>
  <si>
    <t>CP01485</t>
  </si>
  <si>
    <t>CP01486</t>
  </si>
  <si>
    <t>CP01487</t>
  </si>
  <si>
    <t>CP01488</t>
  </si>
  <si>
    <t>CP01489</t>
  </si>
  <si>
    <t>CP01490</t>
  </si>
  <si>
    <t>CP01491</t>
  </si>
  <si>
    <t>CP01492</t>
  </si>
  <si>
    <t>CP01493</t>
  </si>
  <si>
    <t>CP01494</t>
  </si>
  <si>
    <t>CP01495</t>
  </si>
  <si>
    <t>CP01496</t>
  </si>
  <si>
    <t>CP01497</t>
  </si>
  <si>
    <t>CP01498</t>
  </si>
  <si>
    <t>CP01499</t>
  </si>
  <si>
    <t>CP01500</t>
  </si>
  <si>
    <t>CP01501</t>
  </si>
  <si>
    <t>CP01502</t>
  </si>
  <si>
    <t>CP01503</t>
  </si>
  <si>
    <t>CP01504</t>
  </si>
  <si>
    <t>CP01505</t>
  </si>
  <si>
    <t>CP01506</t>
  </si>
  <si>
    <t>CP01507</t>
  </si>
  <si>
    <t>CP01508</t>
  </si>
  <si>
    <t>CP01509</t>
  </si>
  <si>
    <t>CP01510</t>
  </si>
  <si>
    <t>CP01511</t>
  </si>
  <si>
    <t>CP01512</t>
  </si>
  <si>
    <t>CP01513</t>
  </si>
  <si>
    <t>CP01514</t>
  </si>
  <si>
    <t>CP01515</t>
  </si>
  <si>
    <t>CP01516</t>
  </si>
  <si>
    <t>CP01517</t>
  </si>
  <si>
    <t>CP01518</t>
  </si>
  <si>
    <t>CP01519</t>
  </si>
  <si>
    <t>CP01520</t>
  </si>
  <si>
    <t>CP01521</t>
  </si>
  <si>
    <t>CP01522</t>
  </si>
  <si>
    <t>CP01523</t>
  </si>
  <si>
    <t>CP01524</t>
  </si>
  <si>
    <t>CP01525</t>
  </si>
  <si>
    <t>CP01526</t>
  </si>
  <si>
    <t>CP01527</t>
  </si>
  <si>
    <t>CP01528</t>
  </si>
  <si>
    <t>CP01529</t>
  </si>
  <si>
    <t>CP01530</t>
  </si>
  <si>
    <t>CP01531</t>
  </si>
  <si>
    <t>CP01532</t>
  </si>
  <si>
    <t>CP01533</t>
  </si>
  <si>
    <t>CP01534</t>
  </si>
  <si>
    <t>CP01535</t>
  </si>
  <si>
    <t>CP01536</t>
  </si>
  <si>
    <t>CP01537</t>
  </si>
  <si>
    <t>CP01538</t>
  </si>
  <si>
    <t>CP01539</t>
  </si>
  <si>
    <t>CP01540</t>
  </si>
  <si>
    <t>CP01541</t>
  </si>
  <si>
    <t>CP01542</t>
  </si>
  <si>
    <t>CP01543</t>
  </si>
  <si>
    <t>CP01544</t>
  </si>
  <si>
    <t>CP01545</t>
  </si>
  <si>
    <t>CP01546</t>
  </si>
  <si>
    <t>CP01547</t>
  </si>
  <si>
    <t>CP01548</t>
  </si>
  <si>
    <t>CP01549</t>
  </si>
  <si>
    <t>CP01550</t>
  </si>
  <si>
    <t>CP01551</t>
  </si>
  <si>
    <t>CP01552</t>
  </si>
  <si>
    <t>CP01553</t>
  </si>
  <si>
    <t>CP01554</t>
  </si>
  <si>
    <t>CP01555</t>
  </si>
  <si>
    <t>CP01556</t>
  </si>
  <si>
    <t>CP01557</t>
  </si>
  <si>
    <t>CP01558</t>
  </si>
  <si>
    <t>CP01559</t>
  </si>
  <si>
    <t>CP01560</t>
  </si>
  <si>
    <t>CP01561</t>
  </si>
  <si>
    <t>CP01562</t>
  </si>
  <si>
    <t>CP01563</t>
  </si>
  <si>
    <t>CP01564</t>
  </si>
  <si>
    <t>CP01565</t>
  </si>
  <si>
    <t>CP01566</t>
  </si>
  <si>
    <t>CP01567</t>
  </si>
  <si>
    <t>CP01568</t>
  </si>
  <si>
    <t>CP01569</t>
  </si>
  <si>
    <t>CP01570</t>
  </si>
  <si>
    <t>CP01571</t>
  </si>
  <si>
    <t>CP01572</t>
  </si>
  <si>
    <t>CP01573</t>
  </si>
  <si>
    <t>CP01574</t>
  </si>
  <si>
    <t>CP01575</t>
  </si>
  <si>
    <t>CP01576</t>
  </si>
  <si>
    <t>CP01577</t>
  </si>
  <si>
    <t>CP01578</t>
  </si>
  <si>
    <t>CP01579</t>
  </si>
  <si>
    <t>CP01580</t>
  </si>
  <si>
    <t>CP01581</t>
  </si>
  <si>
    <t>CP01582</t>
  </si>
  <si>
    <t>CP01583</t>
  </si>
  <si>
    <t>CP01584</t>
  </si>
  <si>
    <t>CP01585</t>
  </si>
  <si>
    <t>CP01586</t>
  </si>
  <si>
    <t>CP01587</t>
  </si>
  <si>
    <t>CP01588</t>
  </si>
  <si>
    <t>CP01589</t>
  </si>
  <si>
    <t>CP01590</t>
  </si>
  <si>
    <t>CP01591</t>
  </si>
  <si>
    <t>CP01592</t>
  </si>
  <si>
    <t>CP01593</t>
  </si>
  <si>
    <t>CP01594</t>
  </si>
  <si>
    <t>CP01595</t>
  </si>
  <si>
    <t>CP01596</t>
  </si>
  <si>
    <t>CP01597</t>
  </si>
  <si>
    <t>CP01598</t>
  </si>
  <si>
    <t>CP01599</t>
  </si>
  <si>
    <t>CP01600</t>
  </si>
  <si>
    <t>CP01601</t>
  </si>
  <si>
    <t>CP01602</t>
  </si>
  <si>
    <t>CP01603</t>
  </si>
  <si>
    <t>CP01604</t>
  </si>
  <si>
    <t>CP01605</t>
  </si>
  <si>
    <t>CP01606</t>
  </si>
  <si>
    <t>CP01607</t>
  </si>
  <si>
    <t>CP01608</t>
  </si>
  <si>
    <t>CP01609</t>
  </si>
  <si>
    <t>CP01610</t>
  </si>
  <si>
    <t>CP01611</t>
  </si>
  <si>
    <t>CP01612</t>
  </si>
  <si>
    <t>CP01613</t>
  </si>
  <si>
    <t>CP01614</t>
  </si>
  <si>
    <t>CP01615</t>
  </si>
  <si>
    <t>CP01616</t>
  </si>
  <si>
    <t>CP01617</t>
  </si>
  <si>
    <t>CP01618</t>
  </si>
  <si>
    <t>CP01619</t>
  </si>
  <si>
    <t>CP01620</t>
  </si>
  <si>
    <t>CP01621</t>
  </si>
  <si>
    <t>CP01622</t>
  </si>
  <si>
    <t>CP01623</t>
  </si>
  <si>
    <t>CP01624</t>
  </si>
  <si>
    <t>CP01625</t>
  </si>
  <si>
    <t>CP01626</t>
  </si>
  <si>
    <t>CP01627</t>
  </si>
  <si>
    <t>CP01628</t>
  </si>
  <si>
    <t>CP01629</t>
  </si>
  <si>
    <t>CP01630</t>
  </si>
  <si>
    <t>CP01631</t>
  </si>
  <si>
    <t>CP01632</t>
  </si>
  <si>
    <t>CP01633</t>
  </si>
  <si>
    <t>CP01634</t>
  </si>
  <si>
    <t>CP01635</t>
  </si>
  <si>
    <t>CP01636</t>
  </si>
  <si>
    <t>CP01637</t>
  </si>
  <si>
    <t>CP01638</t>
  </si>
  <si>
    <t>CP01639</t>
  </si>
  <si>
    <t>CP01640</t>
  </si>
  <si>
    <t>CP01641</t>
  </si>
  <si>
    <t>CP01642</t>
  </si>
  <si>
    <t>CP01643</t>
  </si>
  <si>
    <t>CP01644</t>
  </si>
  <si>
    <t>CP01645</t>
  </si>
  <si>
    <t>CP01646</t>
  </si>
  <si>
    <t>CP01647</t>
  </si>
  <si>
    <t>CP01648</t>
  </si>
  <si>
    <t>CP01649</t>
  </si>
  <si>
    <t>CP01650</t>
  </si>
  <si>
    <t>CP01651</t>
  </si>
  <si>
    <t>CP01652</t>
  </si>
  <si>
    <t>CP01653</t>
  </si>
  <si>
    <t>CP01654</t>
  </si>
  <si>
    <t>CP01655</t>
  </si>
  <si>
    <t>CP01656</t>
  </si>
  <si>
    <t>CP01657</t>
  </si>
  <si>
    <t>CP01658</t>
  </si>
  <si>
    <t>CP01659</t>
  </si>
  <si>
    <t>CP01660</t>
  </si>
  <si>
    <t>CP01661</t>
  </si>
  <si>
    <t>CP01662</t>
  </si>
  <si>
    <t>CP01663</t>
  </si>
  <si>
    <t>CP01664</t>
  </si>
  <si>
    <t>CP01665</t>
  </si>
  <si>
    <t>CP01666</t>
  </si>
  <si>
    <t>CP01667</t>
  </si>
  <si>
    <t>CP01668</t>
  </si>
  <si>
    <t>CP01669</t>
  </si>
  <si>
    <t>CP01670</t>
  </si>
  <si>
    <t>CP01671</t>
  </si>
  <si>
    <t>CP01672</t>
  </si>
  <si>
    <t>CP01673</t>
  </si>
  <si>
    <t>CP01674</t>
  </si>
  <si>
    <t>CP01675</t>
  </si>
  <si>
    <t>CP01676</t>
  </si>
  <si>
    <t>CP01677</t>
  </si>
  <si>
    <t>CP01678</t>
  </si>
  <si>
    <t>CP01679</t>
  </si>
  <si>
    <t>CP01680</t>
  </si>
  <si>
    <t>CP01681</t>
  </si>
  <si>
    <t>CP01682</t>
  </si>
  <si>
    <t>CP01683</t>
  </si>
  <si>
    <t>CP01684</t>
  </si>
  <si>
    <t>CP01685</t>
  </si>
  <si>
    <t>CP01686</t>
  </si>
  <si>
    <t>CP01687</t>
  </si>
  <si>
    <t>CP01688</t>
  </si>
  <si>
    <t>CP01689</t>
  </si>
  <si>
    <t>CP01690</t>
  </si>
  <si>
    <t>CP01691</t>
  </si>
  <si>
    <t>CP01692</t>
  </si>
  <si>
    <t>CP01693</t>
  </si>
  <si>
    <t>CP01694</t>
  </si>
  <si>
    <t>CP01695</t>
  </si>
  <si>
    <t>CP01696</t>
  </si>
  <si>
    <t>CP01697</t>
  </si>
  <si>
    <t>CP01698</t>
  </si>
  <si>
    <t>CP01699</t>
  </si>
  <si>
    <t>CP01700</t>
  </si>
  <si>
    <t>CP01701</t>
  </si>
  <si>
    <t>CP01702</t>
  </si>
  <si>
    <t>CP01703</t>
  </si>
  <si>
    <t>CP01704</t>
  </si>
  <si>
    <t>CP01705</t>
  </si>
  <si>
    <t>CP01706</t>
  </si>
  <si>
    <t>CP01707</t>
  </si>
  <si>
    <t>CP01708</t>
  </si>
  <si>
    <t>CP01709</t>
  </si>
  <si>
    <t>CP01710</t>
  </si>
  <si>
    <t>CP01711</t>
  </si>
  <si>
    <t>CP01712</t>
  </si>
  <si>
    <t>CP01713</t>
  </si>
  <si>
    <t>CP01714</t>
  </si>
  <si>
    <t>CP01715</t>
  </si>
  <si>
    <t>CP01716</t>
  </si>
  <si>
    <t>CP01717</t>
  </si>
  <si>
    <t>CP01718</t>
  </si>
  <si>
    <t>CP01719</t>
  </si>
  <si>
    <t>CP01720</t>
  </si>
  <si>
    <t>CP01721</t>
  </si>
  <si>
    <t>CP01722</t>
  </si>
  <si>
    <t>CP01723</t>
  </si>
  <si>
    <t>CP01724</t>
  </si>
  <si>
    <t>CP01725</t>
  </si>
  <si>
    <t>CP01726</t>
  </si>
  <si>
    <t>CP01727</t>
  </si>
  <si>
    <t>CP01728</t>
  </si>
  <si>
    <t>CP01729</t>
  </si>
  <si>
    <t>CP01730</t>
  </si>
  <si>
    <t>CP01731</t>
  </si>
  <si>
    <t>CP01732</t>
  </si>
  <si>
    <t>CP01733</t>
  </si>
  <si>
    <t>CP01734</t>
  </si>
  <si>
    <t>CP01735</t>
  </si>
  <si>
    <t>CP01736</t>
  </si>
  <si>
    <t>CP01737</t>
  </si>
  <si>
    <t>CP01738</t>
  </si>
  <si>
    <t>CP01739</t>
  </si>
  <si>
    <t>CP01740</t>
  </si>
  <si>
    <t>CP01741</t>
  </si>
  <si>
    <t>CP01742</t>
  </si>
  <si>
    <t>CP01743</t>
  </si>
  <si>
    <t>CP01744</t>
  </si>
  <si>
    <t>CP01745</t>
  </si>
  <si>
    <t>CP01746</t>
  </si>
  <si>
    <t>CP01747</t>
  </si>
  <si>
    <t>CP01748</t>
  </si>
  <si>
    <t>CP01749</t>
  </si>
  <si>
    <t>CP01750</t>
  </si>
  <si>
    <t>CP01751</t>
  </si>
  <si>
    <t>CP01752</t>
  </si>
  <si>
    <t>CP01753</t>
  </si>
  <si>
    <t>CP01754</t>
  </si>
  <si>
    <t>CP01755</t>
  </si>
  <si>
    <t>CP01756</t>
  </si>
  <si>
    <t>CP01757</t>
  </si>
  <si>
    <t>CP01758</t>
  </si>
  <si>
    <t>CP01759</t>
  </si>
  <si>
    <t>CP01760</t>
  </si>
  <si>
    <t>CP01761</t>
  </si>
  <si>
    <t>CP01762</t>
  </si>
  <si>
    <t>CP01763</t>
  </si>
  <si>
    <t>CP01764</t>
  </si>
  <si>
    <t>CP01765</t>
  </si>
  <si>
    <t>CP01766</t>
  </si>
  <si>
    <t>CP01767</t>
  </si>
  <si>
    <t>CP01768</t>
  </si>
  <si>
    <t>CP01769</t>
  </si>
  <si>
    <t>CP01770</t>
  </si>
  <si>
    <t>CP01771</t>
  </si>
  <si>
    <t>CP01772</t>
  </si>
  <si>
    <t>CP01773</t>
  </si>
  <si>
    <t>CP01774</t>
  </si>
  <si>
    <t>CP01775</t>
  </si>
  <si>
    <t>CP01776</t>
  </si>
  <si>
    <t>CP01777</t>
  </si>
  <si>
    <t>CP01778</t>
  </si>
  <si>
    <t>CP01779</t>
  </si>
  <si>
    <t>CP01780</t>
  </si>
  <si>
    <t>CP01781</t>
  </si>
  <si>
    <t>CP01782</t>
  </si>
  <si>
    <t>CP01783</t>
  </si>
  <si>
    <t>CP01784</t>
  </si>
  <si>
    <t>CP01785</t>
  </si>
  <si>
    <t>CP01786</t>
  </si>
  <si>
    <t>CP01787</t>
  </si>
  <si>
    <t>CP01788</t>
  </si>
  <si>
    <t>CP01789</t>
  </si>
  <si>
    <t>CP01790</t>
  </si>
  <si>
    <t>CP01791</t>
  </si>
  <si>
    <t>CP01792</t>
  </si>
  <si>
    <t>CP01793</t>
  </si>
  <si>
    <t>CP01794</t>
  </si>
  <si>
    <t>CP01795</t>
  </si>
  <si>
    <t>CP01796</t>
  </si>
  <si>
    <t>CP01797</t>
  </si>
  <si>
    <t>CP01798</t>
  </si>
  <si>
    <t>CP01799</t>
  </si>
  <si>
    <t>CP01800</t>
  </si>
  <si>
    <t>CP01801</t>
  </si>
  <si>
    <t>CP01802</t>
  </si>
  <si>
    <t>CP01803</t>
  </si>
  <si>
    <t>CP01804</t>
  </si>
  <si>
    <t>CP01805</t>
  </si>
  <si>
    <t>CP01806</t>
  </si>
  <si>
    <t>CP01807</t>
  </si>
  <si>
    <t>CP01808</t>
  </si>
  <si>
    <t>CP01809</t>
  </si>
  <si>
    <t>CP01810</t>
  </si>
  <si>
    <t>CP01811</t>
  </si>
  <si>
    <t>CP01812</t>
  </si>
  <si>
    <t>CP01813</t>
  </si>
  <si>
    <t>CP01814</t>
  </si>
  <si>
    <t>CP01815</t>
  </si>
  <si>
    <t>CP01816</t>
  </si>
  <si>
    <t>CP01817</t>
  </si>
  <si>
    <t>CP01818</t>
  </si>
  <si>
    <t>CP01819</t>
  </si>
  <si>
    <t>CP01820</t>
  </si>
  <si>
    <t>CP01821</t>
  </si>
  <si>
    <t>CP01822</t>
  </si>
  <si>
    <t>CP01823</t>
  </si>
  <si>
    <t>CP01824</t>
  </si>
  <si>
    <t>CP01825</t>
  </si>
  <si>
    <t>CP01826</t>
  </si>
  <si>
    <t>CP01827</t>
  </si>
  <si>
    <t>CP01828</t>
  </si>
  <si>
    <t>CP01829</t>
  </si>
  <si>
    <t>CP01830</t>
  </si>
  <si>
    <t>CP01831</t>
  </si>
  <si>
    <t>CP01832</t>
  </si>
  <si>
    <t>CP01833</t>
  </si>
  <si>
    <t>CP01834</t>
  </si>
  <si>
    <t>CP01835</t>
  </si>
  <si>
    <t>CP01836</t>
  </si>
  <si>
    <t>CP01837</t>
  </si>
  <si>
    <t>CP01838</t>
  </si>
  <si>
    <t>CP01839</t>
  </si>
  <si>
    <t>CP01840</t>
  </si>
  <si>
    <t>CP01841</t>
  </si>
  <si>
    <t>CP01842</t>
  </si>
  <si>
    <t>CP01843</t>
  </si>
  <si>
    <t>CP01844</t>
  </si>
  <si>
    <t>CP01845</t>
  </si>
  <si>
    <t>CP01846</t>
  </si>
  <si>
    <t>CP01847</t>
  </si>
  <si>
    <t>CP01848</t>
  </si>
  <si>
    <t>CP01849</t>
  </si>
  <si>
    <t>CP01850</t>
  </si>
  <si>
    <t>CP01851</t>
  </si>
  <si>
    <t>CP01852</t>
  </si>
  <si>
    <t>CP01853</t>
  </si>
  <si>
    <t>CP01854</t>
  </si>
  <si>
    <t>CP01855</t>
  </si>
  <si>
    <t>CP01856</t>
  </si>
  <si>
    <t>CP01857</t>
  </si>
  <si>
    <t>CP01858</t>
  </si>
  <si>
    <t>CP01859</t>
  </si>
  <si>
    <t>CP01860</t>
  </si>
  <si>
    <t>CP01861</t>
  </si>
  <si>
    <t>CP01862</t>
  </si>
  <si>
    <t>CP01863</t>
  </si>
  <si>
    <t>CP01864</t>
  </si>
  <si>
    <t>CP01865</t>
  </si>
  <si>
    <t>CP01866</t>
  </si>
  <si>
    <t>CP01867</t>
  </si>
  <si>
    <t>CP01868</t>
  </si>
  <si>
    <t>CP01869</t>
  </si>
  <si>
    <t>CP01870</t>
  </si>
  <si>
    <t>CP01871</t>
  </si>
  <si>
    <t>CP01872</t>
  </si>
  <si>
    <t>CP01873</t>
  </si>
  <si>
    <t>CP01874</t>
  </si>
  <si>
    <t>CP01875</t>
  </si>
  <si>
    <t>CP01876</t>
  </si>
  <si>
    <t>CP01877</t>
  </si>
  <si>
    <t>CP01878</t>
  </si>
  <si>
    <t>CP01879</t>
  </si>
  <si>
    <t>CP01880</t>
  </si>
  <si>
    <t>CP01881</t>
  </si>
  <si>
    <t>CP01882</t>
  </si>
  <si>
    <t>CP01883</t>
  </si>
  <si>
    <t>CP01884</t>
  </si>
  <si>
    <t>CP01885</t>
  </si>
  <si>
    <t>CP01886</t>
  </si>
  <si>
    <t>CP01887</t>
  </si>
  <si>
    <t>CP01888</t>
  </si>
  <si>
    <t>CP01889</t>
  </si>
  <si>
    <t>CP01890</t>
  </si>
  <si>
    <t>CP01891</t>
  </si>
  <si>
    <t>CP01892</t>
  </si>
  <si>
    <t>CP01893</t>
  </si>
  <si>
    <t>CP01894</t>
  </si>
  <si>
    <t>CP01895</t>
  </si>
  <si>
    <t>CP01896</t>
  </si>
  <si>
    <t>CP01897</t>
  </si>
  <si>
    <t>CP01898</t>
  </si>
  <si>
    <t>CP01899</t>
  </si>
  <si>
    <t>CP01900</t>
  </si>
  <si>
    <t>CP01901</t>
  </si>
  <si>
    <t>CP01902</t>
  </si>
  <si>
    <t>CP01903</t>
  </si>
  <si>
    <t>CP01904</t>
  </si>
  <si>
    <t>CP01905</t>
  </si>
  <si>
    <t>CP01906</t>
  </si>
  <si>
    <t>CP01907</t>
  </si>
  <si>
    <t>CP01908</t>
  </si>
  <si>
    <t>CP01909</t>
  </si>
  <si>
    <t>CP01910</t>
  </si>
  <si>
    <t>CP01911</t>
  </si>
  <si>
    <t>CP01912</t>
  </si>
  <si>
    <t>CP01913</t>
  </si>
  <si>
    <t>CP01914</t>
  </si>
  <si>
    <t>CP01915</t>
  </si>
  <si>
    <t>CP01916</t>
  </si>
  <si>
    <t>CP01917</t>
  </si>
  <si>
    <t>CP01918</t>
  </si>
  <si>
    <t>CP01919</t>
  </si>
  <si>
    <t>CP01920</t>
  </si>
  <si>
    <t>CP01921</t>
  </si>
  <si>
    <t>CP01922</t>
  </si>
  <si>
    <t>CP01923</t>
  </si>
  <si>
    <t>CP01924</t>
  </si>
  <si>
    <t>CP01925</t>
  </si>
  <si>
    <t>CP01926</t>
  </si>
  <si>
    <t>CP01927</t>
  </si>
  <si>
    <t>CP01928</t>
  </si>
  <si>
    <t>CP01929</t>
  </si>
  <si>
    <t>CP01930</t>
  </si>
  <si>
    <t>CP01931</t>
  </si>
  <si>
    <t>CP01932</t>
  </si>
  <si>
    <t>CP01933</t>
  </si>
  <si>
    <t>CP01934</t>
  </si>
  <si>
    <t>CP01935</t>
  </si>
  <si>
    <t>CP01936</t>
  </si>
  <si>
    <t>CP01937</t>
  </si>
  <si>
    <t>CP01938</t>
  </si>
  <si>
    <t>CP01939</t>
  </si>
  <si>
    <t>CP01940</t>
  </si>
  <si>
    <t>CP01941</t>
  </si>
  <si>
    <t>CP01942</t>
  </si>
  <si>
    <t>CP01943</t>
  </si>
  <si>
    <t>CP01944</t>
  </si>
  <si>
    <t>CP01945</t>
  </si>
  <si>
    <t>CP01946</t>
  </si>
  <si>
    <t>CP01947</t>
  </si>
  <si>
    <t>CP01948</t>
  </si>
  <si>
    <t>CP01949</t>
  </si>
  <si>
    <t>CP01950</t>
  </si>
  <si>
    <t>CP01951</t>
  </si>
  <si>
    <t>CP01952</t>
  </si>
  <si>
    <t>CP01953</t>
  </si>
  <si>
    <t>CP01954</t>
  </si>
  <si>
    <t>CP01955</t>
  </si>
  <si>
    <t>CP01956</t>
  </si>
  <si>
    <t>CP01957</t>
  </si>
  <si>
    <t>CP01958</t>
  </si>
  <si>
    <t>CP01959</t>
  </si>
  <si>
    <t>CP01960</t>
  </si>
  <si>
    <t>CP01961</t>
  </si>
  <si>
    <t>CP01962</t>
  </si>
  <si>
    <t>CP01963</t>
  </si>
  <si>
    <t>CP01964</t>
  </si>
  <si>
    <t>CP01965</t>
  </si>
  <si>
    <t>CP01966</t>
  </si>
  <si>
    <t>CP01967</t>
  </si>
  <si>
    <t>CP01968</t>
  </si>
  <si>
    <t>CP01969</t>
  </si>
  <si>
    <t>CP01970</t>
  </si>
  <si>
    <t>CP01971</t>
  </si>
  <si>
    <t>CP01972</t>
  </si>
  <si>
    <t>CP01973</t>
  </si>
  <si>
    <t>CP01974</t>
  </si>
  <si>
    <t>CP01975</t>
  </si>
  <si>
    <t>CP01976</t>
  </si>
  <si>
    <t>CP01977</t>
  </si>
  <si>
    <t>CP01978</t>
  </si>
  <si>
    <t>CP01979</t>
  </si>
  <si>
    <t>CP01980</t>
  </si>
  <si>
    <t>CP01981</t>
  </si>
  <si>
    <t>CP01982</t>
  </si>
  <si>
    <t>CP01983</t>
  </si>
  <si>
    <t>CP01984</t>
  </si>
  <si>
    <t>CP01985</t>
  </si>
  <si>
    <t>CP01986</t>
  </si>
  <si>
    <t>CP01987</t>
  </si>
  <si>
    <t>CP01988</t>
  </si>
  <si>
    <t>CP01989</t>
  </si>
  <si>
    <t>CP01990</t>
  </si>
  <si>
    <t>CP01991</t>
  </si>
  <si>
    <t>CP01992</t>
  </si>
  <si>
    <t>CP01993</t>
  </si>
  <si>
    <t>CP01994</t>
  </si>
  <si>
    <t>CP01995</t>
  </si>
  <si>
    <t>CP01996</t>
  </si>
  <si>
    <t>CP01997</t>
  </si>
  <si>
    <t>CP01998</t>
  </si>
  <si>
    <t>CP01999</t>
  </si>
  <si>
    <t>CP02000</t>
  </si>
  <si>
    <t>CP02001</t>
  </si>
  <si>
    <t>CP02002</t>
  </si>
  <si>
    <t>CP02003</t>
  </si>
  <si>
    <t>CP02004</t>
  </si>
  <si>
    <t>CP02005</t>
  </si>
  <si>
    <t>CP02006</t>
  </si>
  <si>
    <t>CP02007</t>
  </si>
  <si>
    <t>CP02008</t>
  </si>
  <si>
    <t>CP02009</t>
  </si>
  <si>
    <t>CP02010</t>
  </si>
  <si>
    <t>CP02011</t>
  </si>
  <si>
    <t>CP02012</t>
  </si>
  <si>
    <t>CP02013</t>
  </si>
  <si>
    <t>CP02014</t>
  </si>
  <si>
    <t>CP02015</t>
  </si>
  <si>
    <t>CP02016</t>
  </si>
  <si>
    <t>CP02017</t>
  </si>
  <si>
    <t>CP02018</t>
  </si>
  <si>
    <t>CP02019</t>
  </si>
  <si>
    <t>CP02020</t>
  </si>
  <si>
    <t>CP02021</t>
  </si>
  <si>
    <t>CP02022</t>
  </si>
  <si>
    <t>CP02023</t>
  </si>
  <si>
    <t>CP02024</t>
  </si>
  <si>
    <t>CP02025</t>
  </si>
  <si>
    <t>CP02026</t>
  </si>
  <si>
    <t>CP02027</t>
  </si>
  <si>
    <t>CP02028</t>
  </si>
  <si>
    <t>CP02029</t>
  </si>
  <si>
    <t>CP02030</t>
  </si>
  <si>
    <t>CP02031</t>
  </si>
  <si>
    <t>CP02032</t>
  </si>
  <si>
    <t>CP02033</t>
  </si>
  <si>
    <t>CP02034</t>
  </si>
  <si>
    <t>CP02035</t>
  </si>
  <si>
    <t>CP02036</t>
  </si>
  <si>
    <t>CP02037</t>
  </si>
  <si>
    <t>CP02038</t>
  </si>
  <si>
    <t>CP02039</t>
  </si>
  <si>
    <t>CP02040</t>
  </si>
  <si>
    <t>CP02041</t>
  </si>
  <si>
    <t>CP02042</t>
  </si>
  <si>
    <t>CP02043</t>
  </si>
  <si>
    <t>CP02044</t>
  </si>
  <si>
    <t>CP02045</t>
  </si>
  <si>
    <t>CP02046</t>
  </si>
  <si>
    <t>CP02047</t>
  </si>
  <si>
    <t>CP02048</t>
  </si>
  <si>
    <t>CP02049</t>
  </si>
  <si>
    <t>CP02050</t>
  </si>
  <si>
    <t>CP02051</t>
  </si>
  <si>
    <t>CP02052</t>
  </si>
  <si>
    <t>CP02053</t>
  </si>
  <si>
    <t>CP02054</t>
  </si>
  <si>
    <t>CP02055</t>
  </si>
  <si>
    <t>CP02056</t>
  </si>
  <si>
    <t>CP02057</t>
  </si>
  <si>
    <t>CP02058</t>
  </si>
  <si>
    <t>CP02059</t>
  </si>
  <si>
    <t>CP02060</t>
  </si>
  <si>
    <t>CP02061</t>
  </si>
  <si>
    <t>CP02062</t>
  </si>
  <si>
    <t>CP02063</t>
  </si>
  <si>
    <t>CP02064</t>
  </si>
  <si>
    <t>CP02065</t>
  </si>
  <si>
    <t>CP02066</t>
  </si>
  <si>
    <t>CP02067</t>
  </si>
  <si>
    <t>CP02068</t>
  </si>
  <si>
    <t>CP02069</t>
  </si>
  <si>
    <t>CP02070</t>
  </si>
  <si>
    <t>CP02071</t>
  </si>
  <si>
    <t>CP02072</t>
  </si>
  <si>
    <t>CP02073</t>
  </si>
  <si>
    <t>CP02074</t>
  </si>
  <si>
    <t>CP02075</t>
  </si>
  <si>
    <t>CP02076</t>
  </si>
  <si>
    <t>CP02077</t>
  </si>
  <si>
    <t>CP02078</t>
  </si>
  <si>
    <t>CP02079</t>
  </si>
  <si>
    <t>CP02080</t>
  </si>
  <si>
    <t>CP02081</t>
  </si>
  <si>
    <t>CP02082</t>
  </si>
  <si>
    <t>CP02083</t>
  </si>
  <si>
    <t>CP02084</t>
  </si>
  <si>
    <t>CP02085</t>
  </si>
  <si>
    <t>CP02086</t>
  </si>
  <si>
    <t>CP02087</t>
  </si>
  <si>
    <t>CP02088</t>
  </si>
  <si>
    <t>CP02089</t>
  </si>
  <si>
    <t>CP02090</t>
  </si>
  <si>
    <t>CP02091</t>
  </si>
  <si>
    <t>CP02092</t>
  </si>
  <si>
    <t>CP02093</t>
  </si>
  <si>
    <t>CP02094</t>
  </si>
  <si>
    <t>CP02095</t>
  </si>
  <si>
    <t>CP02096</t>
  </si>
  <si>
    <t>CP02097</t>
  </si>
  <si>
    <t>CP02098</t>
  </si>
  <si>
    <t>CP02099</t>
  </si>
  <si>
    <t>CP02100</t>
  </si>
  <si>
    <t>CP02101</t>
  </si>
  <si>
    <t>CP02102</t>
  </si>
  <si>
    <t>CP02103</t>
  </si>
  <si>
    <t>CP02104</t>
  </si>
  <si>
    <t>CP02105</t>
  </si>
  <si>
    <t>CP02106</t>
  </si>
  <si>
    <t>CP02107</t>
  </si>
  <si>
    <t>CP02108</t>
  </si>
  <si>
    <t>CP02109</t>
  </si>
  <si>
    <t>CP02110</t>
  </si>
  <si>
    <t>CP02111</t>
  </si>
  <si>
    <t>CP02112</t>
  </si>
  <si>
    <t>CP02113</t>
  </si>
  <si>
    <t>CP02114</t>
  </si>
  <si>
    <t>CP02115</t>
  </si>
  <si>
    <t>CP02116</t>
  </si>
  <si>
    <t>CP02117</t>
  </si>
  <si>
    <t>CP02118</t>
  </si>
  <si>
    <t>CP02119</t>
  </si>
  <si>
    <t>CP02120</t>
  </si>
  <si>
    <t>CP02121</t>
  </si>
  <si>
    <t>CP02122</t>
  </si>
  <si>
    <t>CP02123</t>
  </si>
  <si>
    <t>CP02124</t>
  </si>
  <si>
    <t>CP02125</t>
  </si>
  <si>
    <t>CP02126</t>
  </si>
  <si>
    <t>CP02127</t>
  </si>
  <si>
    <t>CP02128</t>
  </si>
  <si>
    <t>CP02129</t>
  </si>
  <si>
    <t>CP02130</t>
  </si>
  <si>
    <t>CP02131</t>
  </si>
  <si>
    <t>CP02132</t>
  </si>
  <si>
    <t>CP02133</t>
  </si>
  <si>
    <t>CP02134</t>
  </si>
  <si>
    <t>CP02135</t>
  </si>
  <si>
    <t>CP02136</t>
  </si>
  <si>
    <t>CP02137</t>
  </si>
  <si>
    <t>CP02138</t>
  </si>
  <si>
    <t>CP02139</t>
  </si>
  <si>
    <t>CP02140</t>
  </si>
  <si>
    <t>CP02141</t>
  </si>
  <si>
    <t>CP02142</t>
  </si>
  <si>
    <t>CP02143</t>
  </si>
  <si>
    <t>CP02144</t>
  </si>
  <si>
    <t>CP02145</t>
  </si>
  <si>
    <t>CP02146</t>
  </si>
  <si>
    <t>CP02147</t>
  </si>
  <si>
    <t>CP02148</t>
  </si>
  <si>
    <t>CP02149</t>
  </si>
  <si>
    <t>CP02150</t>
  </si>
  <si>
    <t>CP02151</t>
  </si>
  <si>
    <t>CP02152</t>
  </si>
  <si>
    <t>CP02153</t>
  </si>
  <si>
    <t>CP02154</t>
  </si>
  <si>
    <t>CP02155</t>
  </si>
  <si>
    <t>CP02156</t>
  </si>
  <si>
    <t>CP02157</t>
  </si>
  <si>
    <t>CP02158</t>
  </si>
  <si>
    <t>CP02159</t>
  </si>
  <si>
    <t>CP02160</t>
  </si>
  <si>
    <t>CP02161</t>
  </si>
  <si>
    <t>CP02162</t>
  </si>
  <si>
    <t>CP02163</t>
  </si>
  <si>
    <t>CP02164</t>
  </si>
  <si>
    <t>CP02165</t>
  </si>
  <si>
    <t>CP02166</t>
  </si>
  <si>
    <t>CP02167</t>
  </si>
  <si>
    <t>CP02168</t>
  </si>
  <si>
    <t>CP02169</t>
  </si>
  <si>
    <t>CP02170</t>
  </si>
  <si>
    <t>CP02171</t>
  </si>
  <si>
    <t>CP02172</t>
  </si>
  <si>
    <t>CP02173</t>
  </si>
  <si>
    <t>CP02174</t>
  </si>
  <si>
    <t>CP02175</t>
  </si>
  <si>
    <t>CP02176</t>
  </si>
  <si>
    <t>CP02177</t>
  </si>
  <si>
    <t>CP02178</t>
  </si>
  <si>
    <t>CP02179</t>
  </si>
  <si>
    <t>CP02180</t>
  </si>
  <si>
    <t>CP02181</t>
  </si>
  <si>
    <t>CP02182</t>
  </si>
  <si>
    <t>CP02183</t>
  </si>
  <si>
    <t>CP02184</t>
  </si>
  <si>
    <t>CP02185</t>
  </si>
  <si>
    <t>CP02186</t>
  </si>
  <si>
    <t>CP02187</t>
  </si>
  <si>
    <t>CP02188</t>
  </si>
  <si>
    <t>CP02189</t>
  </si>
  <si>
    <t>CP02190</t>
  </si>
  <si>
    <t>CP02191</t>
  </si>
  <si>
    <t>CP02192</t>
  </si>
  <si>
    <t>CP02193</t>
  </si>
  <si>
    <t>CP02194</t>
  </si>
  <si>
    <t>CP02195</t>
  </si>
  <si>
    <t>CP02196</t>
  </si>
  <si>
    <t>CP02197</t>
  </si>
  <si>
    <t>CP02198</t>
  </si>
  <si>
    <t>CP02199</t>
  </si>
  <si>
    <t>CP02200</t>
  </si>
  <si>
    <t>CP02201</t>
  </si>
  <si>
    <t>CP02202</t>
  </si>
  <si>
    <t>CP02203</t>
  </si>
  <si>
    <t>CP02204</t>
  </si>
  <si>
    <t>CP02205</t>
  </si>
  <si>
    <t>CP02206</t>
  </si>
  <si>
    <t>CP02207</t>
  </si>
  <si>
    <t>CP02208</t>
  </si>
  <si>
    <t>CP02209</t>
  </si>
  <si>
    <t>CP02210</t>
  </si>
  <si>
    <t>CP02211</t>
  </si>
  <si>
    <t>CP02212</t>
  </si>
  <si>
    <t>CP02213</t>
  </si>
  <si>
    <t>CP02214</t>
  </si>
  <si>
    <t>CP02215</t>
  </si>
  <si>
    <t>CP02216</t>
  </si>
  <si>
    <t>CP02217</t>
  </si>
  <si>
    <t>CP02218</t>
  </si>
  <si>
    <t>CP02219</t>
  </si>
  <si>
    <t>CP02220</t>
  </si>
  <si>
    <t>CP02221</t>
  </si>
  <si>
    <t>CP02222</t>
  </si>
  <si>
    <t>CP02223</t>
  </si>
  <si>
    <t>CP02224</t>
  </si>
  <si>
    <t>CP02225</t>
  </si>
  <si>
    <t>CP02226</t>
  </si>
  <si>
    <t>CP02227</t>
  </si>
  <si>
    <t>CP02228</t>
  </si>
  <si>
    <t>CP02229</t>
  </si>
  <si>
    <t>CP02230</t>
  </si>
  <si>
    <t>CP02231</t>
  </si>
  <si>
    <t>CP02232</t>
  </si>
  <si>
    <t>CP02233</t>
  </si>
  <si>
    <t>CP02234</t>
  </si>
  <si>
    <t>CP02235</t>
  </si>
  <si>
    <t>CP02236</t>
  </si>
  <si>
    <t>CP02237</t>
  </si>
  <si>
    <t>CP02238</t>
  </si>
  <si>
    <t>CP02239</t>
  </si>
  <si>
    <t>CP02240</t>
  </si>
  <si>
    <t>CP02241</t>
  </si>
  <si>
    <t>CP02242</t>
  </si>
  <si>
    <t>CP02243</t>
  </si>
  <si>
    <t>CP02244</t>
  </si>
  <si>
    <t>CP02245</t>
  </si>
  <si>
    <t>CP02246</t>
  </si>
  <si>
    <t>CP02247</t>
  </si>
  <si>
    <t>CP02248</t>
  </si>
  <si>
    <t>CP02249</t>
  </si>
  <si>
    <t>CP02250</t>
  </si>
  <si>
    <t>CP02251</t>
  </si>
  <si>
    <t>CP02252</t>
  </si>
  <si>
    <t>CP02253</t>
  </si>
  <si>
    <t>CP02254</t>
  </si>
  <si>
    <t>CP02255</t>
  </si>
  <si>
    <t>CP02256</t>
  </si>
  <si>
    <t>CP02257</t>
  </si>
  <si>
    <t>CP02258</t>
  </si>
  <si>
    <t>CP02259</t>
  </si>
  <si>
    <t>CP02260</t>
  </si>
  <si>
    <t>CP02261</t>
  </si>
  <si>
    <t>CP02262</t>
  </si>
  <si>
    <t>CP02263</t>
  </si>
  <si>
    <t>CP02264</t>
  </si>
  <si>
    <t>CP02265</t>
  </si>
  <si>
    <t>CP02266</t>
  </si>
  <si>
    <t>CP02267</t>
  </si>
  <si>
    <t>CP02268</t>
  </si>
  <si>
    <t>CP02269</t>
  </si>
  <si>
    <t>CP02270</t>
  </si>
  <si>
    <t>CP02271</t>
  </si>
  <si>
    <t>CP02272</t>
  </si>
  <si>
    <t>CP02273</t>
  </si>
  <si>
    <t>CP02274</t>
  </si>
  <si>
    <t>CP02275</t>
  </si>
  <si>
    <t>CP02276</t>
  </si>
  <si>
    <t>CP02277</t>
  </si>
  <si>
    <t>CP02278</t>
  </si>
  <si>
    <t>CP02279</t>
  </si>
  <si>
    <t>CP02280</t>
  </si>
  <si>
    <t>CP02281</t>
  </si>
  <si>
    <t>CP02282</t>
  </si>
  <si>
    <t>CP02283</t>
  </si>
  <si>
    <t>CP02284</t>
  </si>
  <si>
    <t>CP02285</t>
  </si>
  <si>
    <t>CP02286</t>
  </si>
  <si>
    <t>CP02287</t>
  </si>
  <si>
    <t>CP02288</t>
  </si>
  <si>
    <t>CP02289</t>
  </si>
  <si>
    <t>CP02290</t>
  </si>
  <si>
    <t>CP02291</t>
  </si>
  <si>
    <t>CP02292</t>
  </si>
  <si>
    <t>CP02293</t>
  </si>
  <si>
    <t>CP02294</t>
  </si>
  <si>
    <t>CP02295</t>
  </si>
  <si>
    <t>CP02296</t>
  </si>
  <si>
    <t>CP02297</t>
  </si>
  <si>
    <t>CP02298</t>
  </si>
  <si>
    <t>CP02299</t>
  </si>
  <si>
    <t>CP02300</t>
  </si>
  <si>
    <t>CP02301</t>
  </si>
  <si>
    <t>CP02302</t>
  </si>
  <si>
    <t>CP02303</t>
  </si>
  <si>
    <t>CP02304</t>
  </si>
  <si>
    <t>CP02305</t>
  </si>
  <si>
    <t>CP02306</t>
  </si>
  <si>
    <t>CP02307</t>
  </si>
  <si>
    <t>CP02308</t>
  </si>
  <si>
    <t>CP02309</t>
  </si>
  <si>
    <t>CP02310</t>
  </si>
  <si>
    <t>CP02311</t>
  </si>
  <si>
    <t>CP02312</t>
  </si>
  <si>
    <t>CP02313</t>
  </si>
  <si>
    <t>CP02314</t>
  </si>
  <si>
    <t>CP02315</t>
  </si>
  <si>
    <t>CP02316</t>
  </si>
  <si>
    <t>CP02317</t>
  </si>
  <si>
    <t>CP02318</t>
  </si>
  <si>
    <t>CP02319</t>
  </si>
  <si>
    <t>CP02320</t>
  </si>
  <si>
    <t>CP02321</t>
  </si>
  <si>
    <t>CP02322</t>
  </si>
  <si>
    <t>CP02323</t>
  </si>
  <si>
    <t>CP02324</t>
  </si>
  <si>
    <t>CP02325</t>
  </si>
  <si>
    <t>CP02326</t>
  </si>
  <si>
    <t>CP02327</t>
  </si>
  <si>
    <t>CP02328</t>
  </si>
  <si>
    <t>CP02329</t>
  </si>
  <si>
    <t>CP02330</t>
  </si>
  <si>
    <t>CP02331</t>
  </si>
  <si>
    <t>CP02332</t>
  </si>
  <si>
    <t>CP02333</t>
  </si>
  <si>
    <t>CP02334</t>
  </si>
  <si>
    <t>CP02335</t>
  </si>
  <si>
    <t>CP02336</t>
  </si>
  <si>
    <t>CP02337</t>
  </si>
  <si>
    <t>CP02338</t>
  </si>
  <si>
    <t>CP02339</t>
  </si>
  <si>
    <t>CP02340</t>
  </si>
  <si>
    <t>CP02341</t>
  </si>
  <si>
    <t>CP02342</t>
  </si>
  <si>
    <t>CP02343</t>
  </si>
  <si>
    <t>CP02344</t>
  </si>
  <si>
    <t>CP02345</t>
  </si>
  <si>
    <t>CP02346</t>
  </si>
  <si>
    <t>CP02347</t>
  </si>
  <si>
    <t>CP02348</t>
  </si>
  <si>
    <t>CP02349</t>
  </si>
  <si>
    <t>CP02350</t>
  </si>
  <si>
    <t>CP02351</t>
  </si>
  <si>
    <t>CP02352</t>
  </si>
  <si>
    <t>CP02353</t>
  </si>
  <si>
    <t>CP02354</t>
  </si>
  <si>
    <t>CP02355</t>
  </si>
  <si>
    <t>CP02356</t>
  </si>
  <si>
    <t>CP02357</t>
  </si>
  <si>
    <t>CP02358</t>
  </si>
  <si>
    <t>CP02359</t>
  </si>
  <si>
    <t>CP02360</t>
  </si>
  <si>
    <t>CP02361</t>
  </si>
  <si>
    <t>CP02362</t>
  </si>
  <si>
    <t>CP02363</t>
  </si>
  <si>
    <t>CP02364</t>
  </si>
  <si>
    <t>CP02365</t>
  </si>
  <si>
    <t>CP02366</t>
  </si>
  <si>
    <t>CP02367</t>
  </si>
  <si>
    <t>CP02368</t>
  </si>
  <si>
    <t>CP02369</t>
  </si>
  <si>
    <t>CP02370</t>
  </si>
  <si>
    <t>CP02371</t>
  </si>
  <si>
    <t>CP02372</t>
  </si>
  <si>
    <t>CP02373</t>
  </si>
  <si>
    <t>CP02374</t>
  </si>
  <si>
    <t>CP02375</t>
  </si>
  <si>
    <t>CP02376</t>
  </si>
  <si>
    <t>CP02377</t>
  </si>
  <si>
    <t>CP02378</t>
  </si>
  <si>
    <t>CP02379</t>
  </si>
  <si>
    <t>CP02380</t>
  </si>
  <si>
    <t>CP02381</t>
  </si>
  <si>
    <t>CP02382</t>
  </si>
  <si>
    <t>CP02383</t>
  </si>
  <si>
    <t>CP02384</t>
  </si>
  <si>
    <t>CP02385</t>
  </si>
  <si>
    <t>CP02386</t>
  </si>
  <si>
    <t>CP02387</t>
  </si>
  <si>
    <t>CP02388</t>
  </si>
  <si>
    <t>CP02389</t>
  </si>
  <si>
    <t>CP02390</t>
  </si>
  <si>
    <t>CP02391</t>
  </si>
  <si>
    <t>CP02392</t>
  </si>
  <si>
    <t>CP02393</t>
  </si>
  <si>
    <t>CP02394</t>
  </si>
  <si>
    <t>CP02395</t>
  </si>
  <si>
    <t>CP02396</t>
  </si>
  <si>
    <t>CP02397</t>
  </si>
  <si>
    <t>CP02398</t>
  </si>
  <si>
    <t>CP02399</t>
  </si>
  <si>
    <t>CP02400</t>
  </si>
  <si>
    <t>CP02401</t>
  </si>
  <si>
    <t>CP02402</t>
  </si>
  <si>
    <t>CP02403</t>
  </si>
  <si>
    <t>CP02404</t>
  </si>
  <si>
    <t>CP02405</t>
  </si>
  <si>
    <t>CP02406</t>
  </si>
  <si>
    <t>CP02407</t>
  </si>
  <si>
    <t>CP02408</t>
  </si>
  <si>
    <t>CP02409</t>
  </si>
  <si>
    <t>CP02410</t>
  </si>
  <si>
    <t>CP02411</t>
  </si>
  <si>
    <t>CP02412</t>
  </si>
  <si>
    <t>CP02413</t>
  </si>
  <si>
    <t>CP02414</t>
  </si>
  <si>
    <t>CP02415</t>
  </si>
  <si>
    <t>CP02416</t>
  </si>
  <si>
    <t>CP02417</t>
  </si>
  <si>
    <t>CP02418</t>
  </si>
  <si>
    <t>CP02419</t>
  </si>
  <si>
    <t>CP02420</t>
  </si>
  <si>
    <t>CP02421</t>
  </si>
  <si>
    <t>CP02422</t>
  </si>
  <si>
    <t>CP02423</t>
  </si>
  <si>
    <t>CP02424</t>
  </si>
  <si>
    <t>CP02425</t>
  </si>
  <si>
    <t>CP02426</t>
  </si>
  <si>
    <t>CP02427</t>
  </si>
  <si>
    <t>CP02428</t>
  </si>
  <si>
    <t>CP02429</t>
  </si>
  <si>
    <t>CP02430</t>
  </si>
  <si>
    <t>CP02431</t>
  </si>
  <si>
    <t>CP02432</t>
  </si>
  <si>
    <t>CP02433</t>
  </si>
  <si>
    <t>CP02434</t>
  </si>
  <si>
    <t>CP02435</t>
  </si>
  <si>
    <t>CP02436</t>
  </si>
  <si>
    <t>CP02437</t>
  </si>
  <si>
    <t>CP02438</t>
  </si>
  <si>
    <t>CP02439</t>
  </si>
  <si>
    <t>CP02440</t>
  </si>
  <si>
    <t>CP02441</t>
  </si>
  <si>
    <t>CP02442</t>
  </si>
  <si>
    <t>CP02443</t>
  </si>
  <si>
    <t>CP02444</t>
  </si>
  <si>
    <t>CP02445</t>
  </si>
  <si>
    <t>CP02446</t>
  </si>
  <si>
    <t>CP02447</t>
  </si>
  <si>
    <t>CP02448</t>
  </si>
  <si>
    <t>CP02449</t>
  </si>
  <si>
    <t>CP02450</t>
  </si>
  <si>
    <t>CP02451</t>
  </si>
  <si>
    <t>CP02452</t>
  </si>
  <si>
    <t>CP02453</t>
  </si>
  <si>
    <t>CP02454</t>
  </si>
  <si>
    <t>CP02455</t>
  </si>
  <si>
    <t>CP02456</t>
  </si>
  <si>
    <t>CP02457</t>
  </si>
  <si>
    <t>CP02458</t>
  </si>
  <si>
    <t>CP02459</t>
  </si>
  <si>
    <t>CP02460</t>
  </si>
  <si>
    <t>CP02461</t>
  </si>
  <si>
    <t>CP02462</t>
  </si>
  <si>
    <t>CP02463</t>
  </si>
  <si>
    <t>CP02464</t>
  </si>
  <si>
    <t>CP02465</t>
  </si>
  <si>
    <t>CP02466</t>
  </si>
  <si>
    <t>CP02467</t>
  </si>
  <si>
    <t>CP02468</t>
  </si>
  <si>
    <t>CP02469</t>
  </si>
  <si>
    <t>CP02470</t>
  </si>
  <si>
    <t>CP02471</t>
  </si>
  <si>
    <t>CP02472</t>
  </si>
  <si>
    <t>CP02473</t>
  </si>
  <si>
    <t>CP02474</t>
  </si>
  <si>
    <t>CP02475</t>
  </si>
  <si>
    <t>CP02476</t>
  </si>
  <si>
    <t>CP02477</t>
  </si>
  <si>
    <t>CP02478</t>
  </si>
  <si>
    <t>CP02479</t>
  </si>
  <si>
    <t>CP02480</t>
  </si>
  <si>
    <t>CP02481</t>
  </si>
  <si>
    <t>CP02482</t>
  </si>
  <si>
    <t>CP02483</t>
  </si>
  <si>
    <t>CP02484</t>
  </si>
  <si>
    <t>CP02485</t>
  </si>
  <si>
    <t>CP02486</t>
  </si>
  <si>
    <t>CP02487</t>
  </si>
  <si>
    <t>CP02488</t>
  </si>
  <si>
    <t>CP02489</t>
  </si>
  <si>
    <t>CP02490</t>
  </si>
  <si>
    <t>CP02491</t>
  </si>
  <si>
    <t>CP02492</t>
  </si>
  <si>
    <t>CP02493</t>
  </si>
  <si>
    <t>CP02494</t>
  </si>
  <si>
    <t>CP02495</t>
  </si>
  <si>
    <t>CP02496</t>
  </si>
  <si>
    <t>CP02497</t>
  </si>
  <si>
    <t>CP02498</t>
  </si>
  <si>
    <t>CP02499</t>
  </si>
  <si>
    <t>CP02500</t>
  </si>
  <si>
    <t>CP02501</t>
  </si>
  <si>
    <t>CP02502</t>
  </si>
  <si>
    <t>CP02503</t>
  </si>
  <si>
    <t>CP02504</t>
  </si>
  <si>
    <t>CP02505</t>
  </si>
  <si>
    <t>CP02506</t>
  </si>
  <si>
    <t>CP02507</t>
  </si>
  <si>
    <t>CP02508</t>
  </si>
  <si>
    <t>CP02509</t>
  </si>
  <si>
    <t>CP02510</t>
  </si>
  <si>
    <t>CP02511</t>
  </si>
  <si>
    <t>CP02512</t>
  </si>
  <si>
    <t>CP02513</t>
  </si>
  <si>
    <t>CP02514</t>
  </si>
  <si>
    <t>CP02515</t>
  </si>
  <si>
    <t>CP02516</t>
  </si>
  <si>
    <t>CP02517</t>
  </si>
  <si>
    <t>CP02518</t>
  </si>
  <si>
    <t>CP02519</t>
  </si>
  <si>
    <t>CP02520</t>
  </si>
  <si>
    <t>CP02521</t>
  </si>
  <si>
    <t>CP02522</t>
  </si>
  <si>
    <t>CP02523</t>
  </si>
  <si>
    <t>CP02524</t>
  </si>
  <si>
    <t>CP02525</t>
  </si>
  <si>
    <t>CP02526</t>
  </si>
  <si>
    <t>CP02527</t>
  </si>
  <si>
    <t>CP02528</t>
  </si>
  <si>
    <t>CP02529</t>
  </si>
  <si>
    <t>CP02530</t>
  </si>
  <si>
    <t>CP02531</t>
  </si>
  <si>
    <t>CP02532</t>
  </si>
  <si>
    <t>CP02533</t>
  </si>
  <si>
    <t>CP02534</t>
  </si>
  <si>
    <t>CP02535</t>
  </si>
  <si>
    <t>CP02536</t>
  </si>
  <si>
    <t>CP02537</t>
  </si>
  <si>
    <t>CP02538</t>
  </si>
  <si>
    <t>CP02539</t>
  </si>
  <si>
    <t>CP02540</t>
  </si>
  <si>
    <t>CP02541</t>
  </si>
  <si>
    <t>CP02542</t>
  </si>
  <si>
    <t>CP02543</t>
  </si>
  <si>
    <t>CP02544</t>
  </si>
  <si>
    <t>CP02545</t>
  </si>
  <si>
    <t>CP02546</t>
  </si>
  <si>
    <t>CP02547</t>
  </si>
  <si>
    <t>CP02548</t>
  </si>
  <si>
    <t>CP02549</t>
  </si>
  <si>
    <t>CP02550</t>
  </si>
  <si>
    <t>CP02551</t>
  </si>
  <si>
    <t>CP02552</t>
  </si>
  <si>
    <t>CP02553</t>
  </si>
  <si>
    <t>CP02554</t>
  </si>
  <si>
    <t>CP02555</t>
  </si>
  <si>
    <t>CP02556</t>
  </si>
  <si>
    <t>CP02557</t>
  </si>
  <si>
    <t>CP02558</t>
  </si>
  <si>
    <t>CP02559</t>
  </si>
  <si>
    <t>CP02560</t>
  </si>
  <si>
    <t>CP02561</t>
  </si>
  <si>
    <t>CP02562</t>
  </si>
  <si>
    <t>CP02563</t>
  </si>
  <si>
    <t>CP02564</t>
  </si>
  <si>
    <t>CP02565</t>
  </si>
  <si>
    <t>CP02566</t>
  </si>
  <si>
    <t>CP02567</t>
  </si>
  <si>
    <t>CP02568</t>
  </si>
  <si>
    <t>CP02569</t>
  </si>
  <si>
    <t>CP02570</t>
  </si>
  <si>
    <t>CP02571</t>
  </si>
  <si>
    <t>CP02572</t>
  </si>
  <si>
    <t>CP02573</t>
  </si>
  <si>
    <t>CP02574</t>
  </si>
  <si>
    <t>CP02575</t>
  </si>
  <si>
    <t>CP02576</t>
  </si>
  <si>
    <t>CP02577</t>
  </si>
  <si>
    <t>CP02578</t>
  </si>
  <si>
    <t>CP02579</t>
  </si>
  <si>
    <t>CP02580</t>
  </si>
  <si>
    <t>CP02581</t>
  </si>
  <si>
    <t>CP02582</t>
  </si>
  <si>
    <t>CP02583</t>
  </si>
  <si>
    <t>CP02584</t>
  </si>
  <si>
    <t>CP02585</t>
  </si>
  <si>
    <t>CP02586</t>
  </si>
  <si>
    <t>CP02587</t>
  </si>
  <si>
    <t>CP02588</t>
  </si>
  <si>
    <t>CP02589</t>
  </si>
  <si>
    <t>CP02590</t>
  </si>
  <si>
    <t>CP02591</t>
  </si>
  <si>
    <t>CP02592</t>
  </si>
  <si>
    <t>CP02593</t>
  </si>
  <si>
    <t>CP02594</t>
  </si>
  <si>
    <t>CP02595</t>
  </si>
  <si>
    <t>CP02596</t>
  </si>
  <si>
    <t>CP02597</t>
  </si>
  <si>
    <t>CP02598</t>
  </si>
  <si>
    <t>CP02599</t>
  </si>
  <si>
    <t>CP02600</t>
  </si>
  <si>
    <t>CP02601</t>
  </si>
  <si>
    <t>CP02602</t>
  </si>
  <si>
    <t>CP02603</t>
  </si>
  <si>
    <t>CP02604</t>
  </si>
  <si>
    <t>CP02605</t>
  </si>
  <si>
    <t>CP02606</t>
  </si>
  <si>
    <t>CP02607</t>
  </si>
  <si>
    <t>CP02608</t>
  </si>
  <si>
    <t>CP02609</t>
  </si>
  <si>
    <t>CP02610</t>
  </si>
  <si>
    <t>CP02611</t>
  </si>
  <si>
    <t>CP02612</t>
  </si>
  <si>
    <t>CP02613</t>
  </si>
  <si>
    <t>CP02614</t>
  </si>
  <si>
    <t>CP02615</t>
  </si>
  <si>
    <t>CP02616</t>
  </si>
  <si>
    <t>CP02617</t>
  </si>
  <si>
    <t>CP02618</t>
  </si>
  <si>
    <t>CP02619</t>
  </si>
  <si>
    <t>CP02620</t>
  </si>
  <si>
    <t>CP02621</t>
  </si>
  <si>
    <t>CP02622</t>
  </si>
  <si>
    <t>CP02623</t>
  </si>
  <si>
    <t>CP02624</t>
  </si>
  <si>
    <t>CP02625</t>
  </si>
  <si>
    <t>CP02626</t>
  </si>
  <si>
    <t>CP02627</t>
  </si>
  <si>
    <t>CP02628</t>
  </si>
  <si>
    <t>CP02629</t>
  </si>
  <si>
    <t>CP02630</t>
  </si>
  <si>
    <t>CP02631</t>
  </si>
  <si>
    <t>CP02632</t>
  </si>
  <si>
    <t>CP02633</t>
  </si>
  <si>
    <t>CP02634</t>
  </si>
  <si>
    <t>CP02635</t>
  </si>
  <si>
    <t>CP02636</t>
  </si>
  <si>
    <t>CP02637</t>
  </si>
  <si>
    <t>CP02638</t>
  </si>
  <si>
    <t>CP02639</t>
  </si>
  <si>
    <t>CP02640</t>
  </si>
  <si>
    <t>CP02641</t>
  </si>
  <si>
    <t>CP02642</t>
  </si>
  <si>
    <t>CP02643</t>
  </si>
  <si>
    <t>CP02644</t>
  </si>
  <si>
    <t>CP02645</t>
  </si>
  <si>
    <t>CP02646</t>
  </si>
  <si>
    <t>CP02647</t>
  </si>
  <si>
    <t>CP02648</t>
  </si>
  <si>
    <t>CP02649</t>
  </si>
  <si>
    <t>CP02650</t>
  </si>
  <si>
    <t>CP02651</t>
  </si>
  <si>
    <t>CP02652</t>
  </si>
  <si>
    <t>CP02653</t>
  </si>
  <si>
    <t>CP02654</t>
  </si>
  <si>
    <t>CP02655</t>
  </si>
  <si>
    <t>CP02656</t>
  </si>
  <si>
    <t>CP02657</t>
  </si>
  <si>
    <t>CP02658</t>
  </si>
  <si>
    <t>CP02659</t>
  </si>
  <si>
    <t>CP02660</t>
  </si>
  <si>
    <t>CP02661</t>
  </si>
  <si>
    <t>CP02662</t>
  </si>
  <si>
    <t>CP02663</t>
  </si>
  <si>
    <t>CP02664</t>
  </si>
  <si>
    <t>CP02665</t>
  </si>
  <si>
    <t>CP02666</t>
  </si>
  <si>
    <t>CP02667</t>
  </si>
  <si>
    <t>CP02668</t>
  </si>
  <si>
    <t>CP02669</t>
  </si>
  <si>
    <t>CP02670</t>
  </si>
  <si>
    <t>CP02671</t>
  </si>
  <si>
    <t>CP02672</t>
  </si>
  <si>
    <t>CP02673</t>
  </si>
  <si>
    <t>CP02674</t>
  </si>
  <si>
    <t>CP02675</t>
  </si>
  <si>
    <t>CP02676</t>
  </si>
  <si>
    <t>CP02677</t>
  </si>
  <si>
    <t>CP02678</t>
  </si>
  <si>
    <t>CP02679</t>
  </si>
  <si>
    <t>CP02680</t>
  </si>
  <si>
    <t>CP02681</t>
  </si>
  <si>
    <t>CP02682</t>
  </si>
  <si>
    <t>CP02683</t>
  </si>
  <si>
    <t>CP02684</t>
  </si>
  <si>
    <t>CP02685</t>
  </si>
  <si>
    <t>CP02686</t>
  </si>
  <si>
    <t>CP02687</t>
  </si>
  <si>
    <t>CP02688</t>
  </si>
  <si>
    <t>CP02689</t>
  </si>
  <si>
    <t>CP02690</t>
  </si>
  <si>
    <t>CP02691</t>
  </si>
  <si>
    <t>CP02692</t>
  </si>
  <si>
    <t>CP02693</t>
  </si>
  <si>
    <t>CP02694</t>
  </si>
  <si>
    <t>CP02695</t>
  </si>
  <si>
    <t>CP02696</t>
  </si>
  <si>
    <t>CP02697</t>
  </si>
  <si>
    <t>CP02698</t>
  </si>
  <si>
    <t>CP02699</t>
  </si>
  <si>
    <t>CP02700</t>
  </si>
  <si>
    <t>CP02701</t>
  </si>
  <si>
    <t>CP02702</t>
  </si>
  <si>
    <t>CP02703</t>
  </si>
  <si>
    <t>CP02704</t>
  </si>
  <si>
    <t>CP02705</t>
  </si>
  <si>
    <t>CP02706</t>
  </si>
  <si>
    <t>CP02707</t>
  </si>
  <si>
    <t>CP02708</t>
  </si>
  <si>
    <t>CP02709</t>
  </si>
  <si>
    <t>CP02710</t>
  </si>
  <si>
    <t>CP02711</t>
  </si>
  <si>
    <t>CP02712</t>
  </si>
  <si>
    <t>CP02713</t>
  </si>
  <si>
    <t>CP02714</t>
  </si>
  <si>
    <t>CP02715</t>
  </si>
  <si>
    <t>CP02716</t>
  </si>
  <si>
    <t>CP02717</t>
  </si>
  <si>
    <t>CP02718</t>
  </si>
  <si>
    <t>CP02719</t>
  </si>
  <si>
    <t>CP02720</t>
  </si>
  <si>
    <t>CP02721</t>
  </si>
  <si>
    <t>CP02722</t>
  </si>
  <si>
    <t>CP02723</t>
  </si>
  <si>
    <t>CP02724</t>
  </si>
  <si>
    <t>CP02725</t>
  </si>
  <si>
    <t>CP02726</t>
  </si>
  <si>
    <t>CP02727</t>
  </si>
  <si>
    <t>CP02728</t>
  </si>
  <si>
    <t>CP02729</t>
  </si>
  <si>
    <t>CP02730</t>
  </si>
  <si>
    <t>CP02731</t>
  </si>
  <si>
    <t>CP02732</t>
  </si>
  <si>
    <t>CP02733</t>
  </si>
  <si>
    <t>CP02734</t>
  </si>
  <si>
    <t>CP02735</t>
  </si>
  <si>
    <t>CP02736</t>
  </si>
  <si>
    <t>CP02737</t>
  </si>
  <si>
    <t>CP02738</t>
  </si>
  <si>
    <t>CP02739</t>
  </si>
  <si>
    <t>CP02740</t>
  </si>
  <si>
    <t>CP02741</t>
  </si>
  <si>
    <t>CP02742</t>
  </si>
  <si>
    <t>CP02743</t>
  </si>
  <si>
    <t>CP02744</t>
  </si>
  <si>
    <t>CP02745</t>
  </si>
  <si>
    <t>CP02746</t>
  </si>
  <si>
    <t>CP02747</t>
  </si>
  <si>
    <t>CP02748</t>
  </si>
  <si>
    <t>CP02749</t>
  </si>
  <si>
    <t>CP02750</t>
  </si>
  <si>
    <t>CP02751</t>
  </si>
  <si>
    <t>CP02752</t>
  </si>
  <si>
    <t>CP02753</t>
  </si>
  <si>
    <t>CP02754</t>
  </si>
  <si>
    <t>CP02755</t>
  </si>
  <si>
    <t>CP02756</t>
  </si>
  <si>
    <t>CP02757</t>
  </si>
  <si>
    <t>CP02758</t>
  </si>
  <si>
    <t>CP02759</t>
  </si>
  <si>
    <t>CP02760</t>
  </si>
  <si>
    <t>CP02761</t>
  </si>
  <si>
    <t>CP02762</t>
  </si>
  <si>
    <t>CP02763</t>
  </si>
  <si>
    <t>CP02764</t>
  </si>
  <si>
    <t>CP02765</t>
  </si>
  <si>
    <t>CP02766</t>
  </si>
  <si>
    <t>CP02767</t>
  </si>
  <si>
    <t>CP02768</t>
  </si>
  <si>
    <t>CP02769</t>
  </si>
  <si>
    <t>CP02770</t>
  </si>
  <si>
    <t>CP02771</t>
  </si>
  <si>
    <t>CP02772</t>
  </si>
  <si>
    <t>CP02773</t>
  </si>
  <si>
    <t>CP02774</t>
  </si>
  <si>
    <t>CP02775</t>
  </si>
  <si>
    <t>CP02776</t>
  </si>
  <si>
    <t>CP02777</t>
  </si>
  <si>
    <t>CP02778</t>
  </si>
  <si>
    <t>CP02779</t>
  </si>
  <si>
    <t>CP02780</t>
  </si>
  <si>
    <t>CP02781</t>
  </si>
  <si>
    <t>CP02782</t>
  </si>
  <si>
    <t>CP02783</t>
  </si>
  <si>
    <t>CP02784</t>
  </si>
  <si>
    <t>CP02785</t>
  </si>
  <si>
    <t>CP02786</t>
  </si>
  <si>
    <t>CP02787</t>
  </si>
  <si>
    <t>CP02788</t>
  </si>
  <si>
    <t>CP02789</t>
  </si>
  <si>
    <t>CP02790</t>
  </si>
  <si>
    <t>CP02791</t>
  </si>
  <si>
    <t>CP02792</t>
  </si>
  <si>
    <t>CP02793</t>
  </si>
  <si>
    <t>CP02794</t>
  </si>
  <si>
    <t>CP02795</t>
  </si>
  <si>
    <t>CP02796</t>
  </si>
  <si>
    <t>CP02797</t>
  </si>
  <si>
    <t>CP02798</t>
  </si>
  <si>
    <t>CP02799</t>
  </si>
  <si>
    <t>CP02800</t>
  </si>
  <si>
    <t>CP02801</t>
  </si>
  <si>
    <t>CP02802</t>
  </si>
  <si>
    <t>CP02803</t>
  </si>
  <si>
    <t>CP02804</t>
  </si>
  <si>
    <t>CP02805</t>
  </si>
  <si>
    <t>CP02806</t>
  </si>
  <si>
    <t>CP02807</t>
  </si>
  <si>
    <t>CP02808</t>
  </si>
  <si>
    <t>CP02809</t>
  </si>
  <si>
    <t>CP02810</t>
  </si>
  <si>
    <t>CP02811</t>
  </si>
  <si>
    <t>CP02812</t>
  </si>
  <si>
    <t>CP02813</t>
  </si>
  <si>
    <t>CP02814</t>
  </si>
  <si>
    <t>CP02815</t>
  </si>
  <si>
    <t>CP02816</t>
  </si>
  <si>
    <t>CP02817</t>
  </si>
  <si>
    <t>CP02818</t>
  </si>
  <si>
    <t>CP02819</t>
  </si>
  <si>
    <t>CP02820</t>
  </si>
  <si>
    <t>CP02821</t>
  </si>
  <si>
    <t>CP02822</t>
  </si>
  <si>
    <t>CP02823</t>
  </si>
  <si>
    <t>CP02824</t>
  </si>
  <si>
    <t>CP02825</t>
  </si>
  <si>
    <t>CP02826</t>
  </si>
  <si>
    <t>CP02827</t>
  </si>
  <si>
    <t>CP02828</t>
  </si>
  <si>
    <t>CP02829</t>
  </si>
  <si>
    <t>CP02830</t>
  </si>
  <si>
    <t>CP02831</t>
  </si>
  <si>
    <t>CP02832</t>
  </si>
  <si>
    <t>CP02833</t>
  </si>
  <si>
    <t>CP02834</t>
  </si>
  <si>
    <t>CP02835</t>
  </si>
  <si>
    <t>CP02836</t>
  </si>
  <si>
    <t>CP02837</t>
  </si>
  <si>
    <t>CP02838</t>
  </si>
  <si>
    <t>CP02839</t>
  </si>
  <si>
    <t>CP02840</t>
  </si>
  <si>
    <t>CP02841</t>
  </si>
  <si>
    <t>CP02842</t>
  </si>
  <si>
    <t>CP02843</t>
  </si>
  <si>
    <t>CP02844</t>
  </si>
  <si>
    <t>CP02845</t>
  </si>
  <si>
    <t>CP02846</t>
  </si>
  <si>
    <t>CP02847</t>
  </si>
  <si>
    <t>CP02848</t>
  </si>
  <si>
    <t>CP02849</t>
  </si>
  <si>
    <t>CP02850</t>
  </si>
  <si>
    <t>CP02851</t>
  </si>
  <si>
    <t>CP02852</t>
  </si>
  <si>
    <t>CP02853</t>
  </si>
  <si>
    <t>CP02854</t>
  </si>
  <si>
    <t>CP02855</t>
  </si>
  <si>
    <t>CP02856</t>
  </si>
  <si>
    <t>CP02857</t>
  </si>
  <si>
    <t>CP02858</t>
  </si>
  <si>
    <t>CP02859</t>
  </si>
  <si>
    <t>CP02860</t>
  </si>
  <si>
    <t>CP02861</t>
  </si>
  <si>
    <t>CP02862</t>
  </si>
  <si>
    <t>CP02863</t>
  </si>
  <si>
    <t>CP02864</t>
  </si>
  <si>
    <t>CP02865</t>
  </si>
  <si>
    <t>CP02866</t>
  </si>
  <si>
    <t>CP02867</t>
  </si>
  <si>
    <t>CP02868</t>
  </si>
  <si>
    <t>CP02869</t>
  </si>
  <si>
    <t>CP02870</t>
  </si>
  <si>
    <t>CP02871</t>
  </si>
  <si>
    <t>CP02872</t>
  </si>
  <si>
    <t>CP02873</t>
  </si>
  <si>
    <t>CP02874</t>
  </si>
  <si>
    <t>CP02875</t>
  </si>
  <si>
    <t>CP02876</t>
  </si>
  <si>
    <t>CP02877</t>
  </si>
  <si>
    <t>CP02878</t>
  </si>
  <si>
    <t>CP02879</t>
  </si>
  <si>
    <t>CP02880</t>
  </si>
  <si>
    <t>CP02881</t>
  </si>
  <si>
    <t>CP02882</t>
  </si>
  <si>
    <t>CP02883</t>
  </si>
  <si>
    <t>CP02884</t>
  </si>
  <si>
    <t>CP02885</t>
  </si>
  <si>
    <t>CP02886</t>
  </si>
  <si>
    <t>CP02887</t>
  </si>
  <si>
    <t>CP02888</t>
  </si>
  <si>
    <t>CP02889</t>
  </si>
  <si>
    <t>CP02890</t>
  </si>
  <si>
    <t>CP02891</t>
  </si>
  <si>
    <t>CP02892</t>
  </si>
  <si>
    <t>CP02893</t>
  </si>
  <si>
    <t>CP02894</t>
  </si>
  <si>
    <t>CP02895</t>
  </si>
  <si>
    <t>CP02896</t>
  </si>
  <si>
    <t>CP02897</t>
  </si>
  <si>
    <t>CP02898</t>
  </si>
  <si>
    <t>CP02899</t>
  </si>
  <si>
    <t>CP02900</t>
  </si>
  <si>
    <t>CP02901</t>
  </si>
  <si>
    <t>CP02902</t>
  </si>
  <si>
    <t>CP02903</t>
  </si>
  <si>
    <t>CP02904</t>
  </si>
  <si>
    <t>CP02905</t>
  </si>
  <si>
    <t>CP02906</t>
  </si>
  <si>
    <t>CP02907</t>
  </si>
  <si>
    <t>CP02908</t>
  </si>
  <si>
    <t>CP02909</t>
  </si>
  <si>
    <t>CP02910</t>
  </si>
  <si>
    <t>CP02911</t>
  </si>
  <si>
    <t>CP02912</t>
  </si>
  <si>
    <t>CP02913</t>
  </si>
  <si>
    <t>CP02914</t>
  </si>
  <si>
    <t>CP02915</t>
  </si>
  <si>
    <t>CP02916</t>
  </si>
  <si>
    <t>CP02917</t>
  </si>
  <si>
    <t>CP02918</t>
  </si>
  <si>
    <t>CP02919</t>
  </si>
  <si>
    <t>CP02920</t>
  </si>
  <si>
    <t>CP02921</t>
  </si>
  <si>
    <t>CP02922</t>
  </si>
  <si>
    <t>CP02923</t>
  </si>
  <si>
    <t>CP02924</t>
  </si>
  <si>
    <t>CP02925</t>
  </si>
  <si>
    <t>CP02926</t>
  </si>
  <si>
    <t>CP02927</t>
  </si>
  <si>
    <t>CP02928</t>
  </si>
  <si>
    <t>CP02929</t>
  </si>
  <si>
    <t>CP02930</t>
  </si>
  <si>
    <t>CP02931</t>
  </si>
  <si>
    <t>CP02932</t>
  </si>
  <si>
    <t>CP02933</t>
  </si>
  <si>
    <t>CP02934</t>
  </si>
  <si>
    <t>CP02935</t>
  </si>
  <si>
    <t>CP02936</t>
  </si>
  <si>
    <t>CP02937</t>
  </si>
  <si>
    <t>CP02938</t>
  </si>
  <si>
    <t>CP02939</t>
  </si>
  <si>
    <t>CP02940</t>
  </si>
  <si>
    <t>CP02941</t>
  </si>
  <si>
    <t>CP02942</t>
  </si>
  <si>
    <t>CP02943</t>
  </si>
  <si>
    <t>CP02944</t>
  </si>
  <si>
    <t>CP02945</t>
  </si>
  <si>
    <t>CP02946</t>
  </si>
  <si>
    <t>CP02947</t>
  </si>
  <si>
    <t>CP02948</t>
  </si>
  <si>
    <t>CP02949</t>
  </si>
  <si>
    <t>CP02950</t>
  </si>
  <si>
    <t>CP02951</t>
  </si>
  <si>
    <t>CP02952</t>
  </si>
  <si>
    <t>CP02953</t>
  </si>
  <si>
    <t>CP02954</t>
  </si>
  <si>
    <t>CP02955</t>
  </si>
  <si>
    <t>CP02956</t>
  </si>
  <si>
    <t>CP02957</t>
  </si>
  <si>
    <t>CP02958</t>
  </si>
  <si>
    <t>CP02959</t>
  </si>
  <si>
    <t>CP02960</t>
  </si>
  <si>
    <t>CP02961</t>
  </si>
  <si>
    <t>CP02962</t>
  </si>
  <si>
    <t>CP02963</t>
  </si>
  <si>
    <t>CP02964</t>
  </si>
  <si>
    <t>CP02965</t>
  </si>
  <si>
    <t>CP02966</t>
  </si>
  <si>
    <t>CP02967</t>
  </si>
  <si>
    <t>CP02968</t>
  </si>
  <si>
    <t>CP02969</t>
  </si>
  <si>
    <t>CP02970</t>
  </si>
  <si>
    <t>CP02971</t>
  </si>
  <si>
    <t>CP02972</t>
  </si>
  <si>
    <t>CP02973</t>
  </si>
  <si>
    <t>CP02974</t>
  </si>
  <si>
    <t>CP02975</t>
  </si>
  <si>
    <t>CP02976</t>
  </si>
  <si>
    <t>CP02977</t>
  </si>
  <si>
    <t>CP02978</t>
  </si>
  <si>
    <t>CP02979</t>
  </si>
  <si>
    <t>CP02980</t>
  </si>
  <si>
    <t>CP02981</t>
  </si>
  <si>
    <t>CP02982</t>
  </si>
  <si>
    <t>CP02983</t>
  </si>
  <si>
    <t>CP02984</t>
  </si>
  <si>
    <t>CP02985</t>
  </si>
  <si>
    <t>CP02986</t>
  </si>
  <si>
    <t>CP02987</t>
  </si>
  <si>
    <t>CP02988</t>
  </si>
  <si>
    <t>CP02989</t>
  </si>
  <si>
    <t>CP02990</t>
  </si>
  <si>
    <t>CP02991</t>
  </si>
  <si>
    <t>CP02992</t>
  </si>
  <si>
    <t>CP02993</t>
  </si>
  <si>
    <t>CP02994</t>
  </si>
  <si>
    <t>CP02995</t>
  </si>
  <si>
    <t>CP02996</t>
  </si>
  <si>
    <t>CP02997</t>
  </si>
  <si>
    <t>CP02998</t>
  </si>
  <si>
    <t>CP02999</t>
  </si>
  <si>
    <t>CP03000</t>
  </si>
  <si>
    <t>CP03001</t>
  </si>
  <si>
    <t>CP03002</t>
  </si>
  <si>
    <t>CP03003</t>
  </si>
  <si>
    <t>CP03004</t>
  </si>
  <si>
    <t>CP03005</t>
  </si>
  <si>
    <t>CP03006</t>
  </si>
  <si>
    <t>CP03007</t>
  </si>
  <si>
    <t>CP03008</t>
  </si>
  <si>
    <t>CP03009</t>
  </si>
  <si>
    <t>CP03010</t>
  </si>
  <si>
    <t>CP03011</t>
  </si>
  <si>
    <t>CP03012</t>
  </si>
  <si>
    <t>CP03013</t>
  </si>
  <si>
    <t>CP03014</t>
  </si>
  <si>
    <t>CP03015</t>
  </si>
  <si>
    <t>CP03016</t>
  </si>
  <si>
    <t>CP03017</t>
  </si>
  <si>
    <t>CP03018</t>
  </si>
  <si>
    <t>CP03019</t>
  </si>
  <si>
    <t>CP03020</t>
  </si>
  <si>
    <t>CP03021</t>
  </si>
  <si>
    <t>CP03022</t>
  </si>
  <si>
    <t>CP03023</t>
  </si>
  <si>
    <t>CP03024</t>
  </si>
  <si>
    <t>CP03025</t>
  </si>
  <si>
    <t>CP03026</t>
  </si>
  <si>
    <t>CP03027</t>
  </si>
  <si>
    <t>CP03028</t>
  </si>
  <si>
    <t>CP03029</t>
  </si>
  <si>
    <t>CP03030</t>
  </si>
  <si>
    <t>CP03031</t>
  </si>
  <si>
    <t>CP03032</t>
  </si>
  <si>
    <t>CP03033</t>
  </si>
  <si>
    <t>CP03034</t>
  </si>
  <si>
    <t>CP03035</t>
  </si>
  <si>
    <t>CP03036</t>
  </si>
  <si>
    <t>CP03037</t>
  </si>
  <si>
    <t>CP03038</t>
  </si>
  <si>
    <t>CP03039</t>
  </si>
  <si>
    <t>CP03040</t>
  </si>
  <si>
    <t>CP03041</t>
  </si>
  <si>
    <t>CP03042</t>
  </si>
  <si>
    <t>CP03043</t>
  </si>
  <si>
    <t>CP03044</t>
  </si>
  <si>
    <t>CP03045</t>
  </si>
  <si>
    <t>CP03046</t>
  </si>
  <si>
    <t>CP03047</t>
  </si>
  <si>
    <t>CP03048</t>
  </si>
  <si>
    <t>CP03049</t>
  </si>
  <si>
    <t>CP03050</t>
  </si>
  <si>
    <t>CP03051</t>
  </si>
  <si>
    <t>CP03052</t>
  </si>
  <si>
    <t>CP03053</t>
  </si>
  <si>
    <t>CP03054</t>
  </si>
  <si>
    <t>CP03055</t>
  </si>
  <si>
    <t>CP03056</t>
  </si>
  <si>
    <t>CP03057</t>
  </si>
  <si>
    <t>CP03058</t>
  </si>
  <si>
    <t>CP03059</t>
  </si>
  <si>
    <t>CP03060</t>
  </si>
  <si>
    <t>CP03061</t>
  </si>
  <si>
    <t>CP03062</t>
  </si>
  <si>
    <t>CP03063</t>
  </si>
  <si>
    <t>CP03064</t>
  </si>
  <si>
    <t>CP03065</t>
  </si>
  <si>
    <t>CP03066</t>
  </si>
  <si>
    <t>CP03067</t>
  </si>
  <si>
    <t>CP03068</t>
  </si>
  <si>
    <t>CP03069</t>
  </si>
  <si>
    <t>CP03070</t>
  </si>
  <si>
    <t>CP03071</t>
  </si>
  <si>
    <t>CP03072</t>
  </si>
  <si>
    <t>CP03073</t>
  </si>
  <si>
    <t>CP03074</t>
  </si>
  <si>
    <t>CP03075</t>
  </si>
  <si>
    <t>CP03076</t>
  </si>
  <si>
    <t>CP03077</t>
  </si>
  <si>
    <t>CP03078</t>
  </si>
  <si>
    <t>CP03079</t>
  </si>
  <si>
    <t>CP03080</t>
  </si>
  <si>
    <t>CP03081</t>
  </si>
  <si>
    <t>CP03082</t>
  </si>
  <si>
    <t>CP03083</t>
  </si>
  <si>
    <t>CP03084</t>
  </si>
  <si>
    <t>CP03085</t>
  </si>
  <si>
    <t>CP03086</t>
  </si>
  <si>
    <t>CP03087</t>
  </si>
  <si>
    <t>CP03088</t>
  </si>
  <si>
    <t>CP03089</t>
  </si>
  <si>
    <t>CP03090</t>
  </si>
  <si>
    <t>CP03091</t>
  </si>
  <si>
    <t>CP03092</t>
  </si>
  <si>
    <t>CP03093</t>
  </si>
  <si>
    <t>CP03094</t>
  </si>
  <si>
    <t>CP03095</t>
  </si>
  <si>
    <t>CP03096</t>
  </si>
  <si>
    <t>CP03097</t>
  </si>
  <si>
    <t>CP03098</t>
  </si>
  <si>
    <t>CP03099</t>
  </si>
  <si>
    <t>CP03100</t>
  </si>
  <si>
    <t>CP03101</t>
  </si>
  <si>
    <t>CP03102</t>
  </si>
  <si>
    <t>CP03103</t>
  </si>
  <si>
    <t>CP03104</t>
  </si>
  <si>
    <t>CP03105</t>
  </si>
  <si>
    <t>CP03106</t>
  </si>
  <si>
    <t>CP03107</t>
  </si>
  <si>
    <t>CP03108</t>
  </si>
  <si>
    <t>CP03109</t>
  </si>
  <si>
    <t>CP03110</t>
  </si>
  <si>
    <t>CP03111</t>
  </si>
  <si>
    <t>CP03112</t>
  </si>
  <si>
    <t>CP03113</t>
  </si>
  <si>
    <t>CP03114</t>
  </si>
  <si>
    <t>CP03115</t>
  </si>
  <si>
    <t>CP03116</t>
  </si>
  <si>
    <t>CP03117</t>
  </si>
  <si>
    <t>CP03118</t>
  </si>
  <si>
    <t>CP03119</t>
  </si>
  <si>
    <t>CP03120</t>
  </si>
  <si>
    <t>CP03121</t>
  </si>
  <si>
    <t>CP03122</t>
  </si>
  <si>
    <t>CP03123</t>
  </si>
  <si>
    <t>CP03124</t>
  </si>
  <si>
    <t>CP03125</t>
  </si>
  <si>
    <t>CP03126</t>
  </si>
  <si>
    <t>CP03127</t>
  </si>
  <si>
    <t>CP03128</t>
  </si>
  <si>
    <t>CP03129</t>
  </si>
  <si>
    <t>CP03130</t>
  </si>
  <si>
    <t>CP03131</t>
  </si>
  <si>
    <t>CP03132</t>
  </si>
  <si>
    <t>CP03133</t>
  </si>
  <si>
    <t>CP03134</t>
  </si>
  <si>
    <t>CP03135</t>
  </si>
  <si>
    <t>CP03136</t>
  </si>
  <si>
    <t>CP03137</t>
  </si>
  <si>
    <t>CP03138</t>
  </si>
  <si>
    <t>CP03139</t>
  </si>
  <si>
    <t>CP03140</t>
  </si>
  <si>
    <t>CP03141</t>
  </si>
  <si>
    <t>CP03142</t>
  </si>
  <si>
    <t>CP03143</t>
  </si>
  <si>
    <t>CP03144</t>
  </si>
  <si>
    <t>CP03145</t>
  </si>
  <si>
    <t>CP03146</t>
  </si>
  <si>
    <t>CP03147</t>
  </si>
  <si>
    <t>CP03148</t>
  </si>
  <si>
    <t>CP03149</t>
  </si>
  <si>
    <t>CP03150</t>
  </si>
  <si>
    <t>CP03151</t>
  </si>
  <si>
    <t>CP03152</t>
  </si>
  <si>
    <t>CP03153</t>
  </si>
  <si>
    <t>CP03154</t>
  </si>
  <si>
    <t>CP03155</t>
  </si>
  <si>
    <t>CP03156</t>
  </si>
  <si>
    <t>CP03157</t>
  </si>
  <si>
    <t>CP03158</t>
  </si>
  <si>
    <t>CP03159</t>
  </si>
  <si>
    <t>CP03160</t>
  </si>
  <si>
    <t>CP03161</t>
  </si>
  <si>
    <t>CP03162</t>
  </si>
  <si>
    <t>CP03163</t>
  </si>
  <si>
    <t>CP03164</t>
  </si>
  <si>
    <t>CP03165</t>
  </si>
  <si>
    <t>CP03166</t>
  </si>
  <si>
    <t>CP03167</t>
  </si>
  <si>
    <t>CP03168</t>
  </si>
  <si>
    <t>CP03169</t>
  </si>
  <si>
    <t>CP03170</t>
  </si>
  <si>
    <t>CP03171</t>
  </si>
  <si>
    <t>CP03172</t>
  </si>
  <si>
    <t>CP03173</t>
  </si>
  <si>
    <t>CP03174</t>
  </si>
  <si>
    <t>CP03175</t>
  </si>
  <si>
    <t>CP03176</t>
  </si>
  <si>
    <t>CP03177</t>
  </si>
  <si>
    <t>CP03178</t>
  </si>
  <si>
    <t>CP03179</t>
  </si>
  <si>
    <t>CP03180</t>
  </si>
  <si>
    <t>CP03181</t>
  </si>
  <si>
    <t>CP03182</t>
  </si>
  <si>
    <t>CP03183</t>
  </si>
  <si>
    <t>CP03184</t>
  </si>
  <si>
    <t>CP03185</t>
  </si>
  <si>
    <t>CP03186</t>
  </si>
  <si>
    <t>CP03187</t>
  </si>
  <si>
    <t>CP03188</t>
  </si>
  <si>
    <t>CP03189</t>
  </si>
  <si>
    <t>CP03190</t>
  </si>
  <si>
    <t>CP03191</t>
  </si>
  <si>
    <t>CP03192</t>
  </si>
  <si>
    <t>CP03193</t>
  </si>
  <si>
    <t>CP03194</t>
  </si>
  <si>
    <t>CP03195</t>
  </si>
  <si>
    <t>CP03196</t>
  </si>
  <si>
    <t>CP03197</t>
  </si>
  <si>
    <t>CP03198</t>
  </si>
  <si>
    <t>CP03199</t>
  </si>
  <si>
    <t>CP03200</t>
  </si>
  <si>
    <t>CP03201</t>
  </si>
  <si>
    <t>CP03202</t>
  </si>
  <si>
    <t>CP03203</t>
  </si>
  <si>
    <t>CP03204</t>
  </si>
  <si>
    <t>CP03205</t>
  </si>
  <si>
    <t>CP03206</t>
  </si>
  <si>
    <t>CP03207</t>
  </si>
  <si>
    <t>CP03208</t>
  </si>
  <si>
    <t>CP03209</t>
  </si>
  <si>
    <t>CP03210</t>
  </si>
  <si>
    <t>CP03211</t>
  </si>
  <si>
    <t>CP03212</t>
  </si>
  <si>
    <t>CP03213</t>
  </si>
  <si>
    <t>CP03214</t>
  </si>
  <si>
    <t>CP03215</t>
  </si>
  <si>
    <t>CP03216</t>
  </si>
  <si>
    <t>CP03217</t>
  </si>
  <si>
    <t>CP03218</t>
  </si>
  <si>
    <t>CP03219</t>
  </si>
  <si>
    <t>CP03220</t>
  </si>
  <si>
    <t>CP03221</t>
  </si>
  <si>
    <t>CP03222</t>
  </si>
  <si>
    <t>CP03223</t>
  </si>
  <si>
    <t>CP03224</t>
  </si>
  <si>
    <t>CP03225</t>
  </si>
  <si>
    <t>CP03226</t>
  </si>
  <si>
    <t>CP03227</t>
  </si>
  <si>
    <t>CP03228</t>
  </si>
  <si>
    <t>CP03229</t>
  </si>
  <si>
    <t>CP03230</t>
  </si>
  <si>
    <t>CP03231</t>
  </si>
  <si>
    <t>CP03232</t>
  </si>
  <si>
    <t>CP03233</t>
  </si>
  <si>
    <t>CP03234</t>
  </si>
  <si>
    <t>CP03235</t>
  </si>
  <si>
    <t>CP03236</t>
  </si>
  <si>
    <t>CP03237</t>
  </si>
  <si>
    <t>CP03238</t>
  </si>
  <si>
    <t>CP03239</t>
  </si>
  <si>
    <t>CP03240</t>
  </si>
  <si>
    <t>CP03241</t>
  </si>
  <si>
    <t>CP03242</t>
  </si>
  <si>
    <t>CP03243</t>
  </si>
  <si>
    <t>CP03244</t>
  </si>
  <si>
    <t>CP03245</t>
  </si>
  <si>
    <t>CP03246</t>
  </si>
  <si>
    <t>CP03247</t>
  </si>
  <si>
    <t>CP03248</t>
  </si>
  <si>
    <t>CP03249</t>
  </si>
  <si>
    <t>CP03250</t>
  </si>
  <si>
    <t>CP03251</t>
  </si>
  <si>
    <t>CP03252</t>
  </si>
  <si>
    <t>CP03253</t>
  </si>
  <si>
    <t>CP03254</t>
  </si>
  <si>
    <t>CP03255</t>
  </si>
  <si>
    <t>CP03256</t>
  </si>
  <si>
    <t>CP03257</t>
  </si>
  <si>
    <t>CP03258</t>
  </si>
  <si>
    <t>CP03259</t>
  </si>
  <si>
    <t>CP03260</t>
  </si>
  <si>
    <t>CP03261</t>
  </si>
  <si>
    <t>CP03262</t>
  </si>
  <si>
    <t>CP03263</t>
  </si>
  <si>
    <t>CP03264</t>
  </si>
  <si>
    <t>CP03265</t>
  </si>
  <si>
    <t>CP03266</t>
  </si>
  <si>
    <t>CP03267</t>
  </si>
  <si>
    <t>CP03268</t>
  </si>
  <si>
    <t>CP03269</t>
  </si>
  <si>
    <t>CP03270</t>
  </si>
  <si>
    <t>CP03271</t>
  </si>
  <si>
    <t>CP03272</t>
  </si>
  <si>
    <t>CP03273</t>
  </si>
  <si>
    <t>CP03274</t>
  </si>
  <si>
    <t>CP03275</t>
  </si>
  <si>
    <t>CP03276</t>
  </si>
  <si>
    <t>CP03277</t>
  </si>
  <si>
    <t>CP03278</t>
  </si>
  <si>
    <t>CP03279</t>
  </si>
  <si>
    <t>CP03280</t>
  </si>
  <si>
    <t>CP03281</t>
  </si>
  <si>
    <t>CP03282</t>
  </si>
  <si>
    <t>CP03283</t>
  </si>
  <si>
    <t>CP03284</t>
  </si>
  <si>
    <t>CP03285</t>
  </si>
  <si>
    <t>CP03286</t>
  </si>
  <si>
    <t>CP03287</t>
  </si>
  <si>
    <t>CP03288</t>
  </si>
  <si>
    <t>CP03289</t>
  </si>
  <si>
    <t>CP03290</t>
  </si>
  <si>
    <t>CP03291</t>
  </si>
  <si>
    <t>CP03292</t>
  </si>
  <si>
    <t>CP03293</t>
  </si>
  <si>
    <t>CP03294</t>
  </si>
  <si>
    <t>CP03295</t>
  </si>
  <si>
    <t>CP03296</t>
  </si>
  <si>
    <t>CP03297</t>
  </si>
  <si>
    <t>CP03298</t>
  </si>
  <si>
    <t>CP03299</t>
  </si>
  <si>
    <t>CP03300</t>
  </si>
  <si>
    <t>CP03301</t>
  </si>
  <si>
    <t>CP03302</t>
  </si>
  <si>
    <t>CP03303</t>
  </si>
  <si>
    <t>CP03304</t>
  </si>
  <si>
    <t>CP03305</t>
  </si>
  <si>
    <t>CP03306</t>
  </si>
  <si>
    <t>CP03307</t>
  </si>
  <si>
    <t>CP03308</t>
  </si>
  <si>
    <t>CP03309</t>
  </si>
  <si>
    <t>CP03310</t>
  </si>
  <si>
    <t>CP03311</t>
  </si>
  <si>
    <t>CP03312</t>
  </si>
  <si>
    <t>CP03313</t>
  </si>
  <si>
    <t>CP03314</t>
  </si>
  <si>
    <t>CP03315</t>
  </si>
  <si>
    <t>CP03316</t>
  </si>
  <si>
    <t>CP03317</t>
  </si>
  <si>
    <t>CP03318</t>
  </si>
  <si>
    <t>CP03319</t>
  </si>
  <si>
    <t>CP03320</t>
  </si>
  <si>
    <t>CP03321</t>
  </si>
  <si>
    <t>CP03322</t>
  </si>
  <si>
    <t>CP03323</t>
  </si>
  <si>
    <t>CP03324</t>
  </si>
  <si>
    <t>CP03325</t>
  </si>
  <si>
    <t>CP03326</t>
  </si>
  <si>
    <t>CP03327</t>
  </si>
  <si>
    <t>CP03328</t>
  </si>
  <si>
    <t>CP03329</t>
  </si>
  <si>
    <t>CP03330</t>
  </si>
  <si>
    <t>CP03331</t>
  </si>
  <si>
    <t>CP03332</t>
  </si>
  <si>
    <t>CP03333</t>
  </si>
  <si>
    <t>CP03334</t>
  </si>
  <si>
    <t>CP03335</t>
  </si>
  <si>
    <t>CP03336</t>
  </si>
  <si>
    <t>CP03337</t>
  </si>
  <si>
    <t>CP03338</t>
  </si>
  <si>
    <t>CP03339</t>
  </si>
  <si>
    <t>CP03340</t>
  </si>
  <si>
    <t>CP03341</t>
  </si>
  <si>
    <t>CP03342</t>
  </si>
  <si>
    <t>CP03343</t>
  </si>
  <si>
    <t>CP03344</t>
  </si>
  <si>
    <t>CP03345</t>
  </si>
  <si>
    <t>CP03346</t>
  </si>
  <si>
    <t>CP03347</t>
  </si>
  <si>
    <t>CP03348</t>
  </si>
  <si>
    <t>CP03349</t>
  </si>
  <si>
    <t>CP03350</t>
  </si>
  <si>
    <t>CP03351</t>
  </si>
  <si>
    <t>CP03352</t>
  </si>
  <si>
    <t>CP03353</t>
  </si>
  <si>
    <t>CP03354</t>
  </si>
  <si>
    <t>CP03355</t>
  </si>
  <si>
    <t>CP03356</t>
  </si>
  <si>
    <t>CP03357</t>
  </si>
  <si>
    <t>CP03358</t>
  </si>
  <si>
    <t>CP03359</t>
  </si>
  <si>
    <t>CP03360</t>
  </si>
  <si>
    <t>CP03361</t>
  </si>
  <si>
    <t>CP03362</t>
  </si>
  <si>
    <t>CP03363</t>
  </si>
  <si>
    <t>CP03364</t>
  </si>
  <si>
    <t>CP03365</t>
  </si>
  <si>
    <t>CP03366</t>
  </si>
  <si>
    <t>CP03367</t>
  </si>
  <si>
    <t>CP03368</t>
  </si>
  <si>
    <t>CP03369</t>
  </si>
  <si>
    <t>CP03370</t>
  </si>
  <si>
    <t>CP03371</t>
  </si>
  <si>
    <t>CP03372</t>
  </si>
  <si>
    <t>CP03373</t>
  </si>
  <si>
    <t>CP03374</t>
  </si>
  <si>
    <t>CP03375</t>
  </si>
  <si>
    <t>CP03376</t>
  </si>
  <si>
    <t>CP03377</t>
  </si>
  <si>
    <t>CP03378</t>
  </si>
  <si>
    <t>CP03379</t>
  </si>
  <si>
    <t>CP03380</t>
  </si>
  <si>
    <t>CP03381</t>
  </si>
  <si>
    <t>CP03382</t>
  </si>
  <si>
    <t>CP03383</t>
  </si>
  <si>
    <t>CP03384</t>
  </si>
  <si>
    <t>CP03385</t>
  </si>
  <si>
    <t>CP03386</t>
  </si>
  <si>
    <t>CP03387</t>
  </si>
  <si>
    <t>CP03388</t>
  </si>
  <si>
    <t>CP03389</t>
  </si>
  <si>
    <t>CP03390</t>
  </si>
  <si>
    <t>CP03391</t>
  </si>
  <si>
    <t>CP03392</t>
  </si>
  <si>
    <t>CP03393</t>
  </si>
  <si>
    <t>CP03394</t>
  </si>
  <si>
    <t>CP03395</t>
  </si>
  <si>
    <t>CP03396</t>
  </si>
  <si>
    <t>CP03397</t>
  </si>
  <si>
    <t>CP03398</t>
  </si>
  <si>
    <t>CP03399</t>
  </si>
  <si>
    <t>CP03400</t>
  </si>
  <si>
    <t>CP03401</t>
  </si>
  <si>
    <t>CP03402</t>
  </si>
  <si>
    <t>CP03403</t>
  </si>
  <si>
    <t>CP03404</t>
  </si>
  <si>
    <t>CP03405</t>
  </si>
  <si>
    <t>CP03406</t>
  </si>
  <si>
    <t>CP03407</t>
  </si>
  <si>
    <t>CP03408</t>
  </si>
  <si>
    <t>CP03409</t>
  </si>
  <si>
    <t>CP03410</t>
  </si>
  <si>
    <t>CP03411</t>
  </si>
  <si>
    <t>CP03412</t>
  </si>
  <si>
    <t>CP03413</t>
  </si>
  <si>
    <t>CP03414</t>
  </si>
  <si>
    <t>CP03415</t>
  </si>
  <si>
    <t>CP03416</t>
  </si>
  <si>
    <t>CP03417</t>
  </si>
  <si>
    <t>CP03418</t>
  </si>
  <si>
    <t>CP03419</t>
  </si>
  <si>
    <t>CP03420</t>
  </si>
  <si>
    <t>CP03421</t>
  </si>
  <si>
    <t>CP03422</t>
  </si>
  <si>
    <t>CP03423</t>
  </si>
  <si>
    <t>CP03424</t>
  </si>
  <si>
    <t>CP03425</t>
  </si>
  <si>
    <t>CP03426</t>
  </si>
  <si>
    <t>CP03427</t>
  </si>
  <si>
    <t>CP03428</t>
  </si>
  <si>
    <t>CP03429</t>
  </si>
  <si>
    <t>CP03430</t>
  </si>
  <si>
    <t>CP03431</t>
  </si>
  <si>
    <t>CP03432</t>
  </si>
  <si>
    <t>CP03433</t>
  </si>
  <si>
    <t>CP03434</t>
  </si>
  <si>
    <t>CP03435</t>
  </si>
  <si>
    <t>CP03436</t>
  </si>
  <si>
    <t>CP03437</t>
  </si>
  <si>
    <t>CP03438</t>
  </si>
  <si>
    <t>CP03439</t>
  </si>
  <si>
    <t>CP03440</t>
  </si>
  <si>
    <t>CP03441</t>
  </si>
  <si>
    <t>CP03442</t>
  </si>
  <si>
    <t>CP03443</t>
  </si>
  <si>
    <t>CP03444</t>
  </si>
  <si>
    <t>CP03445</t>
  </si>
  <si>
    <t>CP03446</t>
  </si>
  <si>
    <t>CP03447</t>
  </si>
  <si>
    <t>CP03448</t>
  </si>
  <si>
    <t>CP03449</t>
  </si>
  <si>
    <t>CP03450</t>
  </si>
  <si>
    <t>CP03451</t>
  </si>
  <si>
    <t>CP03452</t>
  </si>
  <si>
    <t>CP03453</t>
  </si>
  <si>
    <t>CP03454</t>
  </si>
  <si>
    <t>CP03455</t>
  </si>
  <si>
    <t>CP03456</t>
  </si>
  <si>
    <t>CP03457</t>
  </si>
  <si>
    <t>CP03458</t>
  </si>
  <si>
    <t>CP03459</t>
  </si>
  <si>
    <t>CP03460</t>
  </si>
  <si>
    <t>CP03461</t>
  </si>
  <si>
    <t>CP03462</t>
  </si>
  <si>
    <t>CP03463</t>
  </si>
  <si>
    <t>CP03464</t>
  </si>
  <si>
    <t>CP03465</t>
  </si>
  <si>
    <t>CP03466</t>
  </si>
  <si>
    <t>CP03467</t>
  </si>
  <si>
    <t>CP03468</t>
  </si>
  <si>
    <t>CP03469</t>
  </si>
  <si>
    <t>CP03470</t>
  </si>
  <si>
    <t>CP03471</t>
  </si>
  <si>
    <t>CP03472</t>
  </si>
  <si>
    <t>CP03473</t>
  </si>
  <si>
    <t>CP03474</t>
  </si>
  <si>
    <t>CP03475</t>
  </si>
  <si>
    <t>CP03476</t>
  </si>
  <si>
    <t>CP03477</t>
  </si>
  <si>
    <t>CP03478</t>
  </si>
  <si>
    <t>CP03479</t>
  </si>
  <si>
    <t>CP03480</t>
  </si>
  <si>
    <t>CP03481</t>
  </si>
  <si>
    <t>CP03482</t>
  </si>
  <si>
    <t>CP03483</t>
  </si>
  <si>
    <t>CP03484</t>
  </si>
  <si>
    <t>CP03485</t>
  </si>
  <si>
    <t>CP03486</t>
  </si>
  <si>
    <t>CP03487</t>
  </si>
  <si>
    <t>CP03488</t>
  </si>
  <si>
    <t>CP03489</t>
  </si>
  <si>
    <t>CP03490</t>
  </si>
  <si>
    <t>CP03491</t>
  </si>
  <si>
    <t>CP03492</t>
  </si>
  <si>
    <t>CP03493</t>
  </si>
  <si>
    <t>CP03494</t>
  </si>
  <si>
    <t>CP03495</t>
  </si>
  <si>
    <t>CP03496</t>
  </si>
  <si>
    <t>CP03497</t>
  </si>
  <si>
    <t>CP03498</t>
  </si>
  <si>
    <t>CP03499</t>
  </si>
  <si>
    <t>CP03500</t>
  </si>
  <si>
    <t>CP03501</t>
  </si>
  <si>
    <t>CP03502</t>
  </si>
  <si>
    <t>CP03503</t>
  </si>
  <si>
    <t>CP03504</t>
  </si>
  <si>
    <t>CP03505</t>
  </si>
  <si>
    <t>CP03506</t>
  </si>
  <si>
    <t>CP03507</t>
  </si>
  <si>
    <t>CP03508</t>
  </si>
  <si>
    <t>CP03509</t>
  </si>
  <si>
    <t>CP03510</t>
  </si>
  <si>
    <t>CP03511</t>
  </si>
  <si>
    <t>CP03512</t>
  </si>
  <si>
    <t>CP03513</t>
  </si>
  <si>
    <t>CP03514</t>
  </si>
  <si>
    <t>CP03515</t>
  </si>
  <si>
    <t>CP03516</t>
  </si>
  <si>
    <t>CP03517</t>
  </si>
  <si>
    <t>CP03518</t>
  </si>
  <si>
    <t>CP03519</t>
  </si>
  <si>
    <t>CP03520</t>
  </si>
  <si>
    <t>CP03521</t>
  </si>
  <si>
    <t>CP03522</t>
  </si>
  <si>
    <t>CP03523</t>
  </si>
  <si>
    <t>CP03524</t>
  </si>
  <si>
    <t>CP03525</t>
  </si>
  <si>
    <t>CP03526</t>
  </si>
  <si>
    <t>CP03527</t>
  </si>
  <si>
    <t>CP03528</t>
  </si>
  <si>
    <t>CP03529</t>
  </si>
  <si>
    <t>CP03530</t>
  </si>
  <si>
    <t>CP03531</t>
  </si>
  <si>
    <t>CP03532</t>
  </si>
  <si>
    <t>CP03533</t>
  </si>
  <si>
    <t>CP03534</t>
  </si>
  <si>
    <t>CP03535</t>
  </si>
  <si>
    <t>CP03536</t>
  </si>
  <si>
    <t>CP03537</t>
  </si>
  <si>
    <t>CP03538</t>
  </si>
  <si>
    <t>CP03539</t>
  </si>
  <si>
    <t>CP03540</t>
  </si>
  <si>
    <t>CP03541</t>
  </si>
  <si>
    <t>CP03542</t>
  </si>
  <si>
    <t>CP03543</t>
  </si>
  <si>
    <t>CP03544</t>
  </si>
  <si>
    <t>CP03545</t>
  </si>
  <si>
    <t>CP03546</t>
  </si>
  <si>
    <t>CP03547</t>
  </si>
  <si>
    <t>CP03548</t>
  </si>
  <si>
    <t>CP03549</t>
  </si>
  <si>
    <t>CP03550</t>
  </si>
  <si>
    <t>CP03551</t>
  </si>
  <si>
    <t>CP03552</t>
  </si>
  <si>
    <t>CP03553</t>
  </si>
  <si>
    <t>CP03554</t>
  </si>
  <si>
    <t>CP03555</t>
  </si>
  <si>
    <t>CP03556</t>
  </si>
  <si>
    <t>CP03557</t>
  </si>
  <si>
    <t>CP03558</t>
  </si>
  <si>
    <t>CP03559</t>
  </si>
  <si>
    <t>CP03560</t>
  </si>
  <si>
    <t>CP03561</t>
  </si>
  <si>
    <t>CP03562</t>
  </si>
  <si>
    <t>CP03563</t>
  </si>
  <si>
    <t>CP03564</t>
  </si>
  <si>
    <t>CP03565</t>
  </si>
  <si>
    <t>CP03566</t>
  </si>
  <si>
    <t>CP03567</t>
  </si>
  <si>
    <t>CP03568</t>
  </si>
  <si>
    <t>CP03569</t>
  </si>
  <si>
    <t>CP03570</t>
  </si>
  <si>
    <t>CP03571</t>
  </si>
  <si>
    <t>CP03572</t>
  </si>
  <si>
    <t>CP03573</t>
  </si>
  <si>
    <t>CP03574</t>
  </si>
  <si>
    <t>CP03575</t>
  </si>
  <si>
    <t>CP03576</t>
  </si>
  <si>
    <t>CP03577</t>
  </si>
  <si>
    <t>CP03578</t>
  </si>
  <si>
    <t>CP03579</t>
  </si>
  <si>
    <t>CP03580</t>
  </si>
  <si>
    <t>CP03581</t>
  </si>
  <si>
    <t>CP03582</t>
  </si>
  <si>
    <t>CP03583</t>
  </si>
  <si>
    <t>CP03584</t>
  </si>
  <si>
    <t>CP03585</t>
  </si>
  <si>
    <t>CP03586</t>
  </si>
  <si>
    <t>CP03587</t>
  </si>
  <si>
    <t>CP03588</t>
  </si>
  <si>
    <t>CP03589</t>
  </si>
  <si>
    <t>CP03590</t>
  </si>
  <si>
    <t>CP03591</t>
  </si>
  <si>
    <t>CP03592</t>
  </si>
  <si>
    <t>CP03593</t>
  </si>
  <si>
    <t>CP03594</t>
  </si>
  <si>
    <t>CP03595</t>
  </si>
  <si>
    <t>CP03596</t>
  </si>
  <si>
    <t>CP03597</t>
  </si>
  <si>
    <t>CP03598</t>
  </si>
  <si>
    <t>CP03599</t>
  </si>
  <si>
    <t>CP03600</t>
  </si>
  <si>
    <t>CP03601</t>
  </si>
  <si>
    <t>CP03602</t>
  </si>
  <si>
    <t>CP03603</t>
  </si>
  <si>
    <t>CP03604</t>
  </si>
  <si>
    <t>CP03605</t>
  </si>
  <si>
    <t>CP03606</t>
  </si>
  <si>
    <t>CP03607</t>
  </si>
  <si>
    <t>CP03608</t>
  </si>
  <si>
    <t>CP03609</t>
  </si>
  <si>
    <t>CP03610</t>
  </si>
  <si>
    <t>CP03611</t>
  </si>
  <si>
    <t>CP03612</t>
  </si>
  <si>
    <t>CP03613</t>
  </si>
  <si>
    <t>CP03614</t>
  </si>
  <si>
    <t>CP03615</t>
  </si>
  <si>
    <t>CP03616</t>
  </si>
  <si>
    <t>CP03617</t>
  </si>
  <si>
    <t>CP03618</t>
  </si>
  <si>
    <t>CP03619</t>
  </si>
  <si>
    <t>CP03620</t>
  </si>
  <si>
    <t>CP03621</t>
  </si>
  <si>
    <t>CP03622</t>
  </si>
  <si>
    <t>CP03623</t>
  </si>
  <si>
    <t>CP03624</t>
  </si>
  <si>
    <t>CP03625</t>
  </si>
  <si>
    <t>CP03626</t>
  </si>
  <si>
    <t>CP03627</t>
  </si>
  <si>
    <t>CP03628</t>
  </si>
  <si>
    <t>CP03629</t>
  </si>
  <si>
    <t>CP03630</t>
  </si>
  <si>
    <t>CP03631</t>
  </si>
  <si>
    <t>CP03632</t>
  </si>
  <si>
    <t>CP03633</t>
  </si>
  <si>
    <t>CP03634</t>
  </si>
  <si>
    <t>CP03635</t>
  </si>
  <si>
    <t>CP03636</t>
  </si>
  <si>
    <t>CP03637</t>
  </si>
  <si>
    <t>CP03638</t>
  </si>
  <si>
    <t>CP03639</t>
  </si>
  <si>
    <t>CP03640</t>
  </si>
  <si>
    <t>CP03641</t>
  </si>
  <si>
    <t>CP03642</t>
  </si>
  <si>
    <t>CP03643</t>
  </si>
  <si>
    <t>CP03644</t>
  </si>
  <si>
    <t>CP03645</t>
  </si>
  <si>
    <t>CP03646</t>
  </si>
  <si>
    <t>CP03647</t>
  </si>
  <si>
    <t>CP03648</t>
  </si>
  <si>
    <t>CP03649</t>
  </si>
  <si>
    <t>CP03650</t>
  </si>
  <si>
    <t>CP03651</t>
  </si>
  <si>
    <t>CP03652</t>
  </si>
  <si>
    <t>CP03653</t>
  </si>
  <si>
    <t>CP03654</t>
  </si>
  <si>
    <t>CP03655</t>
  </si>
  <si>
    <t>CP03656</t>
  </si>
  <si>
    <t>CP03657</t>
  </si>
  <si>
    <t>CP03658</t>
  </si>
  <si>
    <t>CP03659</t>
  </si>
  <si>
    <t>CP03660</t>
  </si>
  <si>
    <t>CP03661</t>
  </si>
  <si>
    <t>CP03662</t>
  </si>
  <si>
    <t>CP03663</t>
  </si>
  <si>
    <t>CP03664</t>
  </si>
  <si>
    <t>CP03665</t>
  </si>
  <si>
    <t>CP03666</t>
  </si>
  <si>
    <t>CP03667</t>
  </si>
  <si>
    <t>CP03668</t>
  </si>
  <si>
    <t>CP03669</t>
  </si>
  <si>
    <t>CP03670</t>
  </si>
  <si>
    <t>CP03671</t>
  </si>
  <si>
    <t>CP03672</t>
  </si>
  <si>
    <t>CP03673</t>
  </si>
  <si>
    <t>CP03674</t>
  </si>
  <si>
    <t>CP03675</t>
  </si>
  <si>
    <t>CP03676</t>
  </si>
  <si>
    <t>CP03677</t>
  </si>
  <si>
    <t>CP03678</t>
  </si>
  <si>
    <t>CP03679</t>
  </si>
  <si>
    <t>CP03680</t>
  </si>
  <si>
    <t>CP03681</t>
  </si>
  <si>
    <t>CP03682</t>
  </si>
  <si>
    <t>CP03683</t>
  </si>
  <si>
    <t>CP03684</t>
  </si>
  <si>
    <t>CP03685</t>
  </si>
  <si>
    <t>CP03686</t>
  </si>
  <si>
    <t>CP03687</t>
  </si>
  <si>
    <t>CP03688</t>
  </si>
  <si>
    <t>CP03689</t>
  </si>
  <si>
    <t>CP03690</t>
  </si>
  <si>
    <t>CP03691</t>
  </si>
  <si>
    <t>CP03692</t>
  </si>
  <si>
    <t>CP03693</t>
  </si>
  <si>
    <t>CP03694</t>
  </si>
  <si>
    <t>CP03695</t>
  </si>
  <si>
    <t>CP03696</t>
  </si>
  <si>
    <t>CP03697</t>
  </si>
  <si>
    <t>CP03698</t>
  </si>
  <si>
    <t>CP03699</t>
  </si>
  <si>
    <t>CP03700</t>
  </si>
  <si>
    <t>CP03701</t>
  </si>
  <si>
    <t>CP03702</t>
  </si>
  <si>
    <t>CP03703</t>
  </si>
  <si>
    <t>CP03704</t>
  </si>
  <si>
    <t>CP03705</t>
  </si>
  <si>
    <t>CP03706</t>
  </si>
  <si>
    <t>CP03707</t>
  </si>
  <si>
    <t>CP03708</t>
  </si>
  <si>
    <t>CP03709</t>
  </si>
  <si>
    <t>CP03710</t>
  </si>
  <si>
    <t>CP03711</t>
  </si>
  <si>
    <t>CP03712</t>
  </si>
  <si>
    <t>CP03713</t>
  </si>
  <si>
    <t>CP03714</t>
  </si>
  <si>
    <t>CP03715</t>
  </si>
  <si>
    <t>CP03716</t>
  </si>
  <si>
    <t>CP03717</t>
  </si>
  <si>
    <t>CP03718</t>
  </si>
  <si>
    <t>CP03719</t>
  </si>
  <si>
    <t>CP03720</t>
  </si>
  <si>
    <t>CP03721</t>
  </si>
  <si>
    <t>CP03722</t>
  </si>
  <si>
    <t>CP03723</t>
  </si>
  <si>
    <t>CP03724</t>
  </si>
  <si>
    <t>CP03725</t>
  </si>
  <si>
    <t>CP03726</t>
  </si>
  <si>
    <t>CP03727</t>
  </si>
  <si>
    <t>CP03728</t>
  </si>
  <si>
    <t>CP03729</t>
  </si>
  <si>
    <t>CP03730</t>
  </si>
  <si>
    <t>CP03731</t>
  </si>
  <si>
    <t>CP03732</t>
  </si>
  <si>
    <t>CP03733</t>
  </si>
  <si>
    <t>CP03734</t>
  </si>
  <si>
    <t>CP03735</t>
  </si>
  <si>
    <t>CP03736</t>
  </si>
  <si>
    <t>CP03737</t>
  </si>
  <si>
    <t>CP03738</t>
  </si>
  <si>
    <t>CP03739</t>
  </si>
  <si>
    <t>CP03740</t>
  </si>
  <si>
    <t>CP03741</t>
  </si>
  <si>
    <t>CP03742</t>
  </si>
  <si>
    <t>CP03743</t>
  </si>
  <si>
    <t>CP03744</t>
  </si>
  <si>
    <t>CP03745</t>
  </si>
  <si>
    <t>CP03746</t>
  </si>
  <si>
    <t>CP03747</t>
  </si>
  <si>
    <t>CP03748</t>
  </si>
  <si>
    <t>CP03749</t>
  </si>
  <si>
    <t>CP03750</t>
  </si>
  <si>
    <t>CP03751</t>
  </si>
  <si>
    <t>CP03752</t>
  </si>
  <si>
    <t>CP03753</t>
  </si>
  <si>
    <t>CP03754</t>
  </si>
  <si>
    <t>CP03755</t>
  </si>
  <si>
    <t>CP03756</t>
  </si>
  <si>
    <t>CP03757</t>
  </si>
  <si>
    <t>CP03758</t>
  </si>
  <si>
    <t>CP03759</t>
  </si>
  <si>
    <t>CP03760</t>
  </si>
  <si>
    <t>CP03761</t>
  </si>
  <si>
    <t>CP03762</t>
  </si>
  <si>
    <t>CP03763</t>
  </si>
  <si>
    <t>CP03764</t>
  </si>
  <si>
    <t>CP03765</t>
  </si>
  <si>
    <t>CP03766</t>
  </si>
  <si>
    <t>CP03767</t>
  </si>
  <si>
    <t>CP03768</t>
  </si>
  <si>
    <t>CP03769</t>
  </si>
  <si>
    <t>CP03770</t>
  </si>
  <si>
    <t>CP03771</t>
  </si>
  <si>
    <t>CP03772</t>
  </si>
  <si>
    <t>CP03773</t>
  </si>
  <si>
    <t>CP03774</t>
  </si>
  <si>
    <t>CP03775</t>
  </si>
  <si>
    <t>CP03776</t>
  </si>
  <si>
    <t>CP03777</t>
  </si>
  <si>
    <t>CP03778</t>
  </si>
  <si>
    <t>CP03779</t>
  </si>
  <si>
    <t>CP03780</t>
  </si>
  <si>
    <t>CP03781</t>
  </si>
  <si>
    <t>CP03782</t>
  </si>
  <si>
    <t>CP03783</t>
  </si>
  <si>
    <t>CP03784</t>
  </si>
  <si>
    <t>CP03785</t>
  </si>
  <si>
    <t>CP03786</t>
  </si>
  <si>
    <t>CP03787</t>
  </si>
  <si>
    <t>CP03788</t>
  </si>
  <si>
    <t>CP03789</t>
  </si>
  <si>
    <t>CP03790</t>
  </si>
  <si>
    <t>CP03791</t>
  </si>
  <si>
    <t>CP03792</t>
  </si>
  <si>
    <t>CP03793</t>
  </si>
  <si>
    <t>CP03794</t>
  </si>
  <si>
    <t>CP03795</t>
  </si>
  <si>
    <t>CP03796</t>
  </si>
  <si>
    <t>CP03797</t>
  </si>
  <si>
    <t>CP03798</t>
  </si>
  <si>
    <t>CP03799</t>
  </si>
  <si>
    <t>CP03800</t>
  </si>
  <si>
    <t>CP03801</t>
  </si>
  <si>
    <t>CP03802</t>
  </si>
  <si>
    <t>CP03803</t>
  </si>
  <si>
    <t>CP03804</t>
  </si>
  <si>
    <t>CP03805</t>
  </si>
  <si>
    <t>CP03806</t>
  </si>
  <si>
    <t>CP03807</t>
  </si>
  <si>
    <t>CP03808</t>
  </si>
  <si>
    <t>CP03809</t>
  </si>
  <si>
    <t>CP03810</t>
  </si>
  <si>
    <t>CP03811</t>
  </si>
  <si>
    <t>CP03812</t>
  </si>
  <si>
    <t>CP03813</t>
  </si>
  <si>
    <t>CP03814</t>
  </si>
  <si>
    <t>CP03815</t>
  </si>
  <si>
    <t>CP03816</t>
  </si>
  <si>
    <t>CP03817</t>
  </si>
  <si>
    <t>CP03818</t>
  </si>
  <si>
    <t>CP03819</t>
  </si>
  <si>
    <t>CP03820</t>
  </si>
  <si>
    <t>CP03821</t>
  </si>
  <si>
    <t>CP03822</t>
  </si>
  <si>
    <t>CP03823</t>
  </si>
  <si>
    <t>CP03824</t>
  </si>
  <si>
    <t>CP03825</t>
  </si>
  <si>
    <t>CP03826</t>
  </si>
  <si>
    <t>CP03827</t>
  </si>
  <si>
    <t>CP03828</t>
  </si>
  <si>
    <t>CP03829</t>
  </si>
  <si>
    <t>CP03830</t>
  </si>
  <si>
    <t>CP03831</t>
  </si>
  <si>
    <t>CP03832</t>
  </si>
  <si>
    <t>CP03833</t>
  </si>
  <si>
    <t>CP03834</t>
  </si>
  <si>
    <t>CP03835</t>
  </si>
  <si>
    <t>CP03836</t>
  </si>
  <si>
    <t>CP03837</t>
  </si>
  <si>
    <t>CP03838</t>
  </si>
  <si>
    <t>CP03839</t>
  </si>
  <si>
    <t>CP03840</t>
  </si>
  <si>
    <t>CP03841</t>
  </si>
  <si>
    <t>CP03842</t>
  </si>
  <si>
    <t>CP03843</t>
  </si>
  <si>
    <t>CP03844</t>
  </si>
  <si>
    <t>CP03845</t>
  </si>
  <si>
    <t>CP03846</t>
  </si>
  <si>
    <t>CP03847</t>
  </si>
  <si>
    <t>CP03848</t>
  </si>
  <si>
    <t>CP03849</t>
  </si>
  <si>
    <t>CP03850</t>
  </si>
  <si>
    <t>CP03851</t>
  </si>
  <si>
    <t>CP03852</t>
  </si>
  <si>
    <t>CP03853</t>
  </si>
  <si>
    <t>CP03854</t>
  </si>
  <si>
    <t>CP03855</t>
  </si>
  <si>
    <t>CP03856</t>
  </si>
  <si>
    <t>CP03857</t>
  </si>
  <si>
    <t>CP03858</t>
  </si>
  <si>
    <t>CP03859</t>
  </si>
  <si>
    <t>CP03860</t>
  </si>
  <si>
    <t>CP03861</t>
  </si>
  <si>
    <t>CP03862</t>
  </si>
  <si>
    <t>CP03863</t>
  </si>
  <si>
    <t>CP03864</t>
  </si>
  <si>
    <t>CP03865</t>
  </si>
  <si>
    <t>CP03866</t>
  </si>
  <si>
    <t>CP03867</t>
  </si>
  <si>
    <t>CP03868</t>
  </si>
  <si>
    <t>CP03869</t>
  </si>
  <si>
    <t>CP03870</t>
  </si>
  <si>
    <t>CP03871</t>
  </si>
  <si>
    <t>CP03872</t>
  </si>
  <si>
    <t>CP03873</t>
  </si>
  <si>
    <t>CP03874</t>
  </si>
  <si>
    <t>CP03875</t>
  </si>
  <si>
    <t>CP03876</t>
  </si>
  <si>
    <t>CP03877</t>
  </si>
  <si>
    <t>CP03878</t>
  </si>
  <si>
    <t>CP03879</t>
  </si>
  <si>
    <t>CP03880</t>
  </si>
  <si>
    <t>CP03881</t>
  </si>
  <si>
    <t>CP03882</t>
  </si>
  <si>
    <t>CP03883</t>
  </si>
  <si>
    <t>CP03884</t>
  </si>
  <si>
    <t>CP03885</t>
  </si>
  <si>
    <t>CP03886</t>
  </si>
  <si>
    <t>CP03887</t>
  </si>
  <si>
    <t>CP03888</t>
  </si>
  <si>
    <t>CP03889</t>
  </si>
  <si>
    <t>CP03890</t>
  </si>
  <si>
    <t>CP03891</t>
  </si>
  <si>
    <t>CP03892</t>
  </si>
  <si>
    <t>CP03893</t>
  </si>
  <si>
    <t>CP03894</t>
  </si>
  <si>
    <t>CP03895</t>
  </si>
  <si>
    <t>CP03896</t>
  </si>
  <si>
    <t>CP03897</t>
  </si>
  <si>
    <t>CP03898</t>
  </si>
  <si>
    <t>CP03899</t>
  </si>
  <si>
    <t>CP03900</t>
  </si>
  <si>
    <t>CP03901</t>
  </si>
  <si>
    <t>CP03902</t>
  </si>
  <si>
    <t>CP03903</t>
  </si>
  <si>
    <t>CP03904</t>
  </si>
  <si>
    <t>CP03905</t>
  </si>
  <si>
    <t>CP03906</t>
  </si>
  <si>
    <t>CP03907</t>
  </si>
  <si>
    <t>CP03908</t>
  </si>
  <si>
    <t>CP03909</t>
  </si>
  <si>
    <t>CP03910</t>
  </si>
  <si>
    <t>CP03911</t>
  </si>
  <si>
    <t>CP03912</t>
  </si>
  <si>
    <t>CP03913</t>
  </si>
  <si>
    <t>CP03914</t>
  </si>
  <si>
    <t>CP03915</t>
  </si>
  <si>
    <t>CP03916</t>
  </si>
  <si>
    <t>CP03917</t>
  </si>
  <si>
    <t>CP03918</t>
  </si>
  <si>
    <t>CP03919</t>
  </si>
  <si>
    <t>CP03920</t>
  </si>
  <si>
    <t>CP03921</t>
  </si>
  <si>
    <t>CP03922</t>
  </si>
  <si>
    <t>CP03923</t>
  </si>
  <si>
    <t>CP03924</t>
  </si>
  <si>
    <t>CP03925</t>
  </si>
  <si>
    <t>CP03926</t>
  </si>
  <si>
    <t>CP03927</t>
  </si>
  <si>
    <t>CP03928</t>
  </si>
  <si>
    <t>CP03929</t>
  </si>
  <si>
    <t>CP03930</t>
  </si>
  <si>
    <t>CP03931</t>
  </si>
  <si>
    <t>CP03932</t>
  </si>
  <si>
    <t>CP03933</t>
  </si>
  <si>
    <t>CP03934</t>
  </si>
  <si>
    <t>CP03935</t>
  </si>
  <si>
    <t>CP03936</t>
  </si>
  <si>
    <t>CP03937</t>
  </si>
  <si>
    <t>CP03938</t>
  </si>
  <si>
    <t>CP03939</t>
  </si>
  <si>
    <t>CP03940</t>
  </si>
  <si>
    <t>CP03941</t>
  </si>
  <si>
    <t>CP03942</t>
  </si>
  <si>
    <t>CP03943</t>
  </si>
  <si>
    <t>CP03944</t>
  </si>
  <si>
    <t>CP03945</t>
  </si>
  <si>
    <t>CP03946</t>
  </si>
  <si>
    <t>CP03947</t>
  </si>
  <si>
    <t>CP03948</t>
  </si>
  <si>
    <t>CP03949</t>
  </si>
  <si>
    <t>CP03950</t>
  </si>
  <si>
    <t>CP03951</t>
  </si>
  <si>
    <t>CP03952</t>
  </si>
  <si>
    <t>CP03953</t>
  </si>
  <si>
    <t>CP03954</t>
  </si>
  <si>
    <t>CP03955</t>
  </si>
  <si>
    <t>CP03956</t>
  </si>
  <si>
    <t>CP03957</t>
  </si>
  <si>
    <t>CP03958</t>
  </si>
  <si>
    <t>CP03959</t>
  </si>
  <si>
    <t>CP03960</t>
  </si>
  <si>
    <t>CP03961</t>
  </si>
  <si>
    <t>CP03962</t>
  </si>
  <si>
    <t>CP03963</t>
  </si>
  <si>
    <t>CP03964</t>
  </si>
  <si>
    <t>CP03965</t>
  </si>
  <si>
    <t>CP03966</t>
  </si>
  <si>
    <t>CP03967</t>
  </si>
  <si>
    <t>CP03968</t>
  </si>
  <si>
    <t>CP03969</t>
  </si>
  <si>
    <t>CP03970</t>
  </si>
  <si>
    <t>CP03971</t>
  </si>
  <si>
    <t>CP03972</t>
  </si>
  <si>
    <t>CP03973</t>
  </si>
  <si>
    <t>CP03974</t>
  </si>
  <si>
    <t>CP03975</t>
  </si>
  <si>
    <t>CP03976</t>
  </si>
  <si>
    <t>CP03977</t>
  </si>
  <si>
    <t>CP03978</t>
  </si>
  <si>
    <t>CP03979</t>
  </si>
  <si>
    <t>CP03980</t>
  </si>
  <si>
    <t>CP03981</t>
  </si>
  <si>
    <t>CP03982</t>
  </si>
  <si>
    <t>CP03983</t>
  </si>
  <si>
    <t>CP03984</t>
  </si>
  <si>
    <t>CP03985</t>
  </si>
  <si>
    <t>CP03986</t>
  </si>
  <si>
    <t>CP03987</t>
  </si>
  <si>
    <t>CP03988</t>
  </si>
  <si>
    <t>CP03989</t>
  </si>
  <si>
    <t>CP03990</t>
  </si>
  <si>
    <t>CP03991</t>
  </si>
  <si>
    <t>CP03992</t>
  </si>
  <si>
    <t>CP03993</t>
  </si>
  <si>
    <t>CP03994</t>
  </si>
  <si>
    <t>CP03995</t>
  </si>
  <si>
    <t>CP03996</t>
  </si>
  <si>
    <t>CP03997</t>
  </si>
  <si>
    <t>CP03998</t>
  </si>
  <si>
    <t>CP03999</t>
  </si>
  <si>
    <t>CP04000</t>
  </si>
  <si>
    <t>CP04001</t>
  </si>
  <si>
    <t>CP04002</t>
  </si>
  <si>
    <t>CP04003</t>
  </si>
  <si>
    <t>CP04004</t>
  </si>
  <si>
    <t>CP04005</t>
  </si>
  <si>
    <t>CP04006</t>
  </si>
  <si>
    <t>CP04007</t>
  </si>
  <si>
    <t>CP04008</t>
  </si>
  <si>
    <t>CP04009</t>
  </si>
  <si>
    <t>CP04010</t>
  </si>
  <si>
    <t>CP04011</t>
  </si>
  <si>
    <t>CP04012</t>
  </si>
  <si>
    <t>CP04013</t>
  </si>
  <si>
    <t>CP04014</t>
  </si>
  <si>
    <t>CP04015</t>
  </si>
  <si>
    <t>CP04016</t>
  </si>
  <si>
    <t>CP04017</t>
  </si>
  <si>
    <t>CP04018</t>
  </si>
  <si>
    <t>CP04019</t>
  </si>
  <si>
    <t>CP04020</t>
  </si>
  <si>
    <t>CP04021</t>
  </si>
  <si>
    <t>CP04022</t>
  </si>
  <si>
    <t>CP04023</t>
  </si>
  <si>
    <t>CP04024</t>
  </si>
  <si>
    <t>CP04025</t>
  </si>
  <si>
    <t>CP04026</t>
  </si>
  <si>
    <t>CP04027</t>
  </si>
  <si>
    <t>CP04028</t>
  </si>
  <si>
    <t>CP04029</t>
  </si>
  <si>
    <t>CP04030</t>
  </si>
  <si>
    <t>CP04031</t>
  </si>
  <si>
    <t>CP04032</t>
  </si>
  <si>
    <t>CP04033</t>
  </si>
  <si>
    <t>CP04034</t>
  </si>
  <si>
    <t>CP04035</t>
  </si>
  <si>
    <t>CP04036</t>
  </si>
  <si>
    <t>CP04037</t>
  </si>
  <si>
    <t>CP04038</t>
  </si>
  <si>
    <t>CP04039</t>
  </si>
  <si>
    <t>CP04040</t>
  </si>
  <si>
    <t>CP04041</t>
  </si>
  <si>
    <t>CP04042</t>
  </si>
  <si>
    <t>CP04043</t>
  </si>
  <si>
    <t>CP04044</t>
  </si>
  <si>
    <t>CP04045</t>
  </si>
  <si>
    <t>CP04046</t>
  </si>
  <si>
    <t>CP04047</t>
  </si>
  <si>
    <t>CP04048</t>
  </si>
  <si>
    <t>CP04049</t>
  </si>
  <si>
    <t>CP04050</t>
  </si>
  <si>
    <t>CP04051</t>
  </si>
  <si>
    <t>CP04052</t>
  </si>
  <si>
    <t>CP04053</t>
  </si>
  <si>
    <t>CP04054</t>
  </si>
  <si>
    <t>CP04055</t>
  </si>
  <si>
    <t>CP04056</t>
  </si>
  <si>
    <t>CP04057</t>
  </si>
  <si>
    <t>CP04058</t>
  </si>
  <si>
    <t>CP04059</t>
  </si>
  <si>
    <t>CP04060</t>
  </si>
  <si>
    <t>CP04061</t>
  </si>
  <si>
    <t>CP04062</t>
  </si>
  <si>
    <t>CP04063</t>
  </si>
  <si>
    <t>CP04064</t>
  </si>
  <si>
    <t>CP04065</t>
  </si>
  <si>
    <t>CP04066</t>
  </si>
  <si>
    <t>CP04067</t>
  </si>
  <si>
    <t>CP04068</t>
  </si>
  <si>
    <t>CP04069</t>
  </si>
  <si>
    <t>CP04070</t>
  </si>
  <si>
    <t>CP04071</t>
  </si>
  <si>
    <t>CP04072</t>
  </si>
  <si>
    <t>CP04073</t>
  </si>
  <si>
    <t>CP04074</t>
  </si>
  <si>
    <t>CP04075</t>
  </si>
  <si>
    <t>CP04076</t>
  </si>
  <si>
    <t>CP04077</t>
  </si>
  <si>
    <t>CP04078</t>
  </si>
  <si>
    <t>CP04079</t>
  </si>
  <si>
    <t>CP04080</t>
  </si>
  <si>
    <t>CP04081</t>
  </si>
  <si>
    <t>CP04082</t>
  </si>
  <si>
    <t>CP04083</t>
  </si>
  <si>
    <t>CP04084</t>
  </si>
  <si>
    <t>CP04085</t>
  </si>
  <si>
    <t>CP04086</t>
  </si>
  <si>
    <t>CP04087</t>
  </si>
  <si>
    <t>CP04088</t>
  </si>
  <si>
    <t>CP04089</t>
  </si>
  <si>
    <t>CP04090</t>
  </si>
  <si>
    <t>CP04091</t>
  </si>
  <si>
    <t>CP04092</t>
  </si>
  <si>
    <t>CP04093</t>
  </si>
  <si>
    <t>CP04094</t>
  </si>
  <si>
    <t>CP04095</t>
  </si>
  <si>
    <t>CP04096</t>
  </si>
  <si>
    <t>CP04097</t>
  </si>
  <si>
    <t>CP04098</t>
  </si>
  <si>
    <t>CP04099</t>
  </si>
  <si>
    <t>CP04100</t>
  </si>
  <si>
    <t>CP04101</t>
  </si>
  <si>
    <t>CP04102</t>
  </si>
  <si>
    <t>CP04103</t>
  </si>
  <si>
    <t>CP04104</t>
  </si>
  <si>
    <t>CP04105</t>
  </si>
  <si>
    <t>CP04106</t>
  </si>
  <si>
    <t>CP04107</t>
  </si>
  <si>
    <t>CP04108</t>
  </si>
  <si>
    <t>CP04109</t>
  </si>
  <si>
    <t>CP04110</t>
  </si>
  <si>
    <t>CP04111</t>
  </si>
  <si>
    <t>CP04112</t>
  </si>
  <si>
    <t>CP04113</t>
  </si>
  <si>
    <t>CP04114</t>
  </si>
  <si>
    <t>CP04115</t>
  </si>
  <si>
    <t>CP04116</t>
  </si>
  <si>
    <t>CP04117</t>
  </si>
  <si>
    <t>CP04118</t>
  </si>
  <si>
    <t>CP04119</t>
  </si>
  <si>
    <t>CP04120</t>
  </si>
  <si>
    <t>CP04121</t>
  </si>
  <si>
    <t>CP04122</t>
  </si>
  <si>
    <t>CP04123</t>
  </si>
  <si>
    <t>CP04124</t>
  </si>
  <si>
    <t>CP04125</t>
  </si>
  <si>
    <t>CP04126</t>
  </si>
  <si>
    <t>CP04127</t>
  </si>
  <si>
    <t>CP04128</t>
  </si>
  <si>
    <t>CP04129</t>
  </si>
  <si>
    <t>CP04130</t>
  </si>
  <si>
    <t>CP04131</t>
  </si>
  <si>
    <t>CP04132</t>
  </si>
  <si>
    <t>CP04133</t>
  </si>
  <si>
    <t>CP04134</t>
  </si>
  <si>
    <t>CP04135</t>
  </si>
  <si>
    <t>CP04136</t>
  </si>
  <si>
    <t>CP04137</t>
  </si>
  <si>
    <t>CP04138</t>
  </si>
  <si>
    <t>CP04139</t>
  </si>
  <si>
    <t>CP04140</t>
  </si>
  <si>
    <t>CP04141</t>
  </si>
  <si>
    <t>CP04142</t>
  </si>
  <si>
    <t>CP04143</t>
  </si>
  <si>
    <t>CP04144</t>
  </si>
  <si>
    <t>CP04145</t>
  </si>
  <si>
    <t>CP04146</t>
  </si>
  <si>
    <t>CP04147</t>
  </si>
  <si>
    <t>CP04148</t>
  </si>
  <si>
    <t>CP04149</t>
  </si>
  <si>
    <t>CP04150</t>
  </si>
  <si>
    <t>CP04151</t>
  </si>
  <si>
    <t>CP04152</t>
  </si>
  <si>
    <t>CP04153</t>
  </si>
  <si>
    <t>CP04154</t>
  </si>
  <si>
    <t>CP04155</t>
  </si>
  <si>
    <t>CP04156</t>
  </si>
  <si>
    <t>CP04157</t>
  </si>
  <si>
    <t>CP04158</t>
  </si>
  <si>
    <t>CP04159</t>
  </si>
  <si>
    <t>CP04160</t>
  </si>
  <si>
    <t>CP04161</t>
  </si>
  <si>
    <t>CP04162</t>
  </si>
  <si>
    <t>CP04163</t>
  </si>
  <si>
    <t>CP04164</t>
  </si>
  <si>
    <t>CP04165</t>
  </si>
  <si>
    <t>CP04166</t>
  </si>
  <si>
    <t>CP04167</t>
  </si>
  <si>
    <t>CP04168</t>
  </si>
  <si>
    <t>CP04169</t>
  </si>
  <si>
    <t>CP04170</t>
  </si>
  <si>
    <t>CP04171</t>
  </si>
  <si>
    <t>CP04172</t>
  </si>
  <si>
    <t>CP04173</t>
  </si>
  <si>
    <t>CP04174</t>
  </si>
  <si>
    <t>CP04175</t>
  </si>
  <si>
    <t>CP04176</t>
  </si>
  <si>
    <t>CP04177</t>
  </si>
  <si>
    <t>CP04178</t>
  </si>
  <si>
    <t>CP04179</t>
  </si>
  <si>
    <t>CP04180</t>
  </si>
  <si>
    <t>CP04181</t>
  </si>
  <si>
    <t>CP04182</t>
  </si>
  <si>
    <t>CP04183</t>
  </si>
  <si>
    <t>CP04184</t>
  </si>
  <si>
    <t>CP04185</t>
  </si>
  <si>
    <t>CP04186</t>
  </si>
  <si>
    <t>CP04187</t>
  </si>
  <si>
    <t>CP04188</t>
  </si>
  <si>
    <t>CP04189</t>
  </si>
  <si>
    <t>CP04190</t>
  </si>
  <si>
    <t>CP04191</t>
  </si>
  <si>
    <t>CP04192</t>
  </si>
  <si>
    <t>CP04193</t>
  </si>
  <si>
    <t>CP04194</t>
  </si>
  <si>
    <t>CP04195</t>
  </si>
  <si>
    <t>CP04196</t>
  </si>
  <si>
    <t>CP04197</t>
  </si>
  <si>
    <t>CP04198</t>
  </si>
  <si>
    <t>CP04199</t>
  </si>
  <si>
    <t>CP04200</t>
  </si>
  <si>
    <t>CP04201</t>
  </si>
  <si>
    <t>CP04202</t>
  </si>
  <si>
    <t>CP04203</t>
  </si>
  <si>
    <t>CP04204</t>
  </si>
  <si>
    <t>CP04205</t>
  </si>
  <si>
    <t>CP04206</t>
  </si>
  <si>
    <t>CP04207</t>
  </si>
  <si>
    <t>CP04208</t>
  </si>
  <si>
    <t>CP04209</t>
  </si>
  <si>
    <t>CP04210</t>
  </si>
  <si>
    <t>CP04211</t>
  </si>
  <si>
    <t>CP04212</t>
  </si>
  <si>
    <t>CP04213</t>
  </si>
  <si>
    <t>CP04214</t>
  </si>
  <si>
    <t>CP04215</t>
  </si>
  <si>
    <t>CP04216</t>
  </si>
  <si>
    <t>CP04217</t>
  </si>
  <si>
    <t>CP04218</t>
  </si>
  <si>
    <t>CP04219</t>
  </si>
  <si>
    <t>CP04220</t>
  </si>
  <si>
    <t>CP04221</t>
  </si>
  <si>
    <t>CP04222</t>
  </si>
  <si>
    <t>CP04223</t>
  </si>
  <si>
    <t>CP04224</t>
  </si>
  <si>
    <t>CP04225</t>
  </si>
  <si>
    <t>CP04226</t>
  </si>
  <si>
    <t>CP04227</t>
  </si>
  <si>
    <t>CP04228</t>
  </si>
  <si>
    <t>CP04229</t>
  </si>
  <si>
    <t>CP04230</t>
  </si>
  <si>
    <t>CP04231</t>
  </si>
  <si>
    <t>CP04232</t>
  </si>
  <si>
    <t>CP04233</t>
  </si>
  <si>
    <t>CP04234</t>
  </si>
  <si>
    <t>CP04235</t>
  </si>
  <si>
    <t>CP04236</t>
  </si>
  <si>
    <t>CP04237</t>
  </si>
  <si>
    <t>CP04238</t>
  </si>
  <si>
    <t>CP04239</t>
  </si>
  <si>
    <t>CP04240</t>
  </si>
  <si>
    <t>CP04241</t>
  </si>
  <si>
    <t>CP04242</t>
  </si>
  <si>
    <t>CP04243</t>
  </si>
  <si>
    <t>CP04244</t>
  </si>
  <si>
    <t>CP04245</t>
  </si>
  <si>
    <t>CP04246</t>
  </si>
  <si>
    <t>CP04247</t>
  </si>
  <si>
    <t>CP04248</t>
  </si>
  <si>
    <t>CP04249</t>
  </si>
  <si>
    <t>CP04250</t>
  </si>
  <si>
    <t>CP04251</t>
  </si>
  <si>
    <t>CP04252</t>
  </si>
  <si>
    <t>CP04253</t>
  </si>
  <si>
    <t>CP04254</t>
  </si>
  <si>
    <t>CP04255</t>
  </si>
  <si>
    <t>CP04256</t>
  </si>
  <si>
    <t>CP04257</t>
  </si>
  <si>
    <t>CP04258</t>
  </si>
  <si>
    <t>CP04259</t>
  </si>
  <si>
    <t>CP04260</t>
  </si>
  <si>
    <t>CP04261</t>
  </si>
  <si>
    <t>CP04262</t>
  </si>
  <si>
    <t>CP04263</t>
  </si>
  <si>
    <t>CP04264</t>
  </si>
  <si>
    <t>CP04265</t>
  </si>
  <si>
    <t>CP04266</t>
  </si>
  <si>
    <t>CP04267</t>
  </si>
  <si>
    <t>CP04268</t>
  </si>
  <si>
    <t>CP04269</t>
  </si>
  <si>
    <t>CP04270</t>
  </si>
  <si>
    <t>CP04271</t>
  </si>
  <si>
    <t>CP04272</t>
  </si>
  <si>
    <t>CP04273</t>
  </si>
  <si>
    <t>CP04274</t>
  </si>
  <si>
    <t>CP04275</t>
  </si>
  <si>
    <t>CP04276</t>
  </si>
  <si>
    <t>CP04277</t>
  </si>
  <si>
    <t>CP04278</t>
  </si>
  <si>
    <t>CP04279</t>
  </si>
  <si>
    <t>CP04280</t>
  </si>
  <si>
    <t>CP04281</t>
  </si>
  <si>
    <t>CP04282</t>
  </si>
  <si>
    <t>CP04283</t>
  </si>
  <si>
    <t>CP04284</t>
  </si>
  <si>
    <t>CP04285</t>
  </si>
  <si>
    <t>CP04286</t>
  </si>
  <si>
    <t>CP04287</t>
  </si>
  <si>
    <t>CP04288</t>
  </si>
  <si>
    <t>CP04289</t>
  </si>
  <si>
    <t>CP04290</t>
  </si>
  <si>
    <t>CP04291</t>
  </si>
  <si>
    <t>CP04292</t>
  </si>
  <si>
    <t>CP04293</t>
  </si>
  <si>
    <t>CP04294</t>
  </si>
  <si>
    <t>CP04295</t>
  </si>
  <si>
    <t>CP04296</t>
  </si>
  <si>
    <t>CP04297</t>
  </si>
  <si>
    <t>CP04298</t>
  </si>
  <si>
    <t>CP04299</t>
  </si>
  <si>
    <t>CP04300</t>
  </si>
  <si>
    <t>CP04301</t>
  </si>
  <si>
    <t>CP04302</t>
  </si>
  <si>
    <t>CP04303</t>
  </si>
  <si>
    <t>CP04304</t>
  </si>
  <si>
    <t>CP04305</t>
  </si>
  <si>
    <t>CP04306</t>
  </si>
  <si>
    <t>CP04307</t>
  </si>
  <si>
    <t>CP04308</t>
  </si>
  <si>
    <t>CP04309</t>
  </si>
  <si>
    <t>CP04310</t>
  </si>
  <si>
    <t>CP04311</t>
  </si>
  <si>
    <t>CP04312</t>
  </si>
  <si>
    <t>CP04313</t>
  </si>
  <si>
    <t>CP04314</t>
  </si>
  <si>
    <t>CP04315</t>
  </si>
  <si>
    <t>CP04316</t>
  </si>
  <si>
    <t>CP04317</t>
  </si>
  <si>
    <t>CP04318</t>
  </si>
  <si>
    <t>CP04319</t>
  </si>
  <si>
    <t>CP04320</t>
  </si>
  <si>
    <t>CP04321</t>
  </si>
  <si>
    <t>CP04322</t>
  </si>
  <si>
    <t>CP04323</t>
  </si>
  <si>
    <t>CP04324</t>
  </si>
  <si>
    <t>CP04325</t>
  </si>
  <si>
    <t>CP04326</t>
  </si>
  <si>
    <t>CP04327</t>
  </si>
  <si>
    <t>CP04328</t>
  </si>
  <si>
    <t>CP04329</t>
  </si>
  <si>
    <t>CP04330</t>
  </si>
  <si>
    <t>CP04331</t>
  </si>
  <si>
    <t>CP04332</t>
  </si>
  <si>
    <t>CP04333</t>
  </si>
  <si>
    <t>CP04334</t>
  </si>
  <si>
    <t>CP04335</t>
  </si>
  <si>
    <t>CP04336</t>
  </si>
  <si>
    <t>CP04337</t>
  </si>
  <si>
    <t>CP04338</t>
  </si>
  <si>
    <t>CP04339</t>
  </si>
  <si>
    <t>CP04340</t>
  </si>
  <si>
    <t>CP04341</t>
  </si>
  <si>
    <t>CP04342</t>
  </si>
  <si>
    <t>CP04343</t>
  </si>
  <si>
    <t>CP04344</t>
  </si>
  <si>
    <t>CP04345</t>
  </si>
  <si>
    <t>CP04346</t>
  </si>
  <si>
    <t>CP04347</t>
  </si>
  <si>
    <t>CP04348</t>
  </si>
  <si>
    <t>CP04349</t>
  </si>
  <si>
    <t>CP04350</t>
  </si>
  <si>
    <t>CP04351</t>
  </si>
  <si>
    <t>CP04352</t>
  </si>
  <si>
    <t>CP04353</t>
  </si>
  <si>
    <t>CP04354</t>
  </si>
  <si>
    <t>CP04355</t>
  </si>
  <si>
    <t>CP04356</t>
  </si>
  <si>
    <t>CP04357</t>
  </si>
  <si>
    <t>CP04358</t>
  </si>
  <si>
    <t>CP04359</t>
  </si>
  <si>
    <t>CP04360</t>
  </si>
  <si>
    <t>CP04361</t>
  </si>
  <si>
    <t>CP04362</t>
  </si>
  <si>
    <t>CP04363</t>
  </si>
  <si>
    <t>CP04364</t>
  </si>
  <si>
    <t>CP04365</t>
  </si>
  <si>
    <t>CP04366</t>
  </si>
  <si>
    <t>CP04367</t>
  </si>
  <si>
    <t>CP04368</t>
  </si>
  <si>
    <t>CP04369</t>
  </si>
  <si>
    <t>CP04370</t>
  </si>
  <si>
    <t>CP04371</t>
  </si>
  <si>
    <t>CP04372</t>
  </si>
  <si>
    <t>CP04373</t>
  </si>
  <si>
    <t>CP04374</t>
  </si>
  <si>
    <t>CP04375</t>
  </si>
  <si>
    <t>CP04376</t>
  </si>
  <si>
    <t>CP04377</t>
  </si>
  <si>
    <t>CP04378</t>
  </si>
  <si>
    <t>CP04379</t>
  </si>
  <si>
    <t>CP04380</t>
  </si>
  <si>
    <t>CP04381</t>
  </si>
  <si>
    <t>CP04382</t>
  </si>
  <si>
    <t>CP04383</t>
  </si>
  <si>
    <t>CP04384</t>
  </si>
  <si>
    <t>CP04385</t>
  </si>
  <si>
    <t>CP04386</t>
  </si>
  <si>
    <t>CP04387</t>
  </si>
  <si>
    <t>CP04388</t>
  </si>
  <si>
    <t>CP04389</t>
  </si>
  <si>
    <t>CP04390</t>
  </si>
  <si>
    <t>CP04391</t>
  </si>
  <si>
    <t>CP04392</t>
  </si>
  <si>
    <t>CP04393</t>
  </si>
  <si>
    <t>CP04394</t>
  </si>
  <si>
    <t>CP04395</t>
  </si>
  <si>
    <t>CP04396</t>
  </si>
  <si>
    <t>CP04397</t>
  </si>
  <si>
    <t>CP04398</t>
  </si>
  <si>
    <t>CP04399</t>
  </si>
  <si>
    <t>CP04400</t>
  </si>
  <si>
    <t>CP04401</t>
  </si>
  <si>
    <t>CP04402</t>
  </si>
  <si>
    <t>CP04403</t>
  </si>
  <si>
    <t>CP04404</t>
  </si>
  <si>
    <t>CP04405</t>
  </si>
  <si>
    <t>CP04406</t>
  </si>
  <si>
    <t>CP04407</t>
  </si>
  <si>
    <t>CP04408</t>
  </si>
  <si>
    <t>CP04409</t>
  </si>
  <si>
    <t>CP04410</t>
  </si>
  <si>
    <t>CP04411</t>
  </si>
  <si>
    <t>CP04412</t>
  </si>
  <si>
    <t>CP04413</t>
  </si>
  <si>
    <t>CP04414</t>
  </si>
  <si>
    <t>CP04415</t>
  </si>
  <si>
    <t>CP04416</t>
  </si>
  <si>
    <t>CP04417</t>
  </si>
  <si>
    <t>CP04418</t>
  </si>
  <si>
    <t>CP04419</t>
  </si>
  <si>
    <t>CP04420</t>
  </si>
  <si>
    <t>CP04421</t>
  </si>
  <si>
    <t>CP04422</t>
  </si>
  <si>
    <t>CP04423</t>
  </si>
  <si>
    <t>CP04424</t>
  </si>
  <si>
    <t>CP04425</t>
  </si>
  <si>
    <t>CP04426</t>
  </si>
  <si>
    <t>CP04427</t>
  </si>
  <si>
    <t>CP04428</t>
  </si>
  <si>
    <t>CP04429</t>
  </si>
  <si>
    <t>CP04430</t>
  </si>
  <si>
    <t>CP04431</t>
  </si>
  <si>
    <t>CP04432</t>
  </si>
  <si>
    <t>CP04433</t>
  </si>
  <si>
    <t>CP04434</t>
  </si>
  <si>
    <t>CP04435</t>
  </si>
  <si>
    <t>CP04436</t>
  </si>
  <si>
    <t>CP04437</t>
  </si>
  <si>
    <t>CP04438</t>
  </si>
  <si>
    <t>CP04439</t>
  </si>
  <si>
    <t>CP04440</t>
  </si>
  <si>
    <t>CP04441</t>
  </si>
  <si>
    <t>CP04442</t>
  </si>
  <si>
    <t>CP04443</t>
  </si>
  <si>
    <t>CP04444</t>
  </si>
  <si>
    <t>CP04445</t>
  </si>
  <si>
    <t>CP04446</t>
  </si>
  <si>
    <t>CP04447</t>
  </si>
  <si>
    <t>CP04448</t>
  </si>
  <si>
    <t>CP04449</t>
  </si>
  <si>
    <t>CP04450</t>
  </si>
  <si>
    <t>CP04451</t>
  </si>
  <si>
    <t>CP04452</t>
  </si>
  <si>
    <t>CP04453</t>
  </si>
  <si>
    <t>CP04454</t>
  </si>
  <si>
    <t>CP04455</t>
  </si>
  <si>
    <t>CP04456</t>
  </si>
  <si>
    <t>CP04457</t>
  </si>
  <si>
    <t>CP04458</t>
  </si>
  <si>
    <t>CP04459</t>
  </si>
  <si>
    <t>CP04460</t>
  </si>
  <si>
    <t>CP04461</t>
  </si>
  <si>
    <t>CP04462</t>
  </si>
  <si>
    <t>CP04463</t>
  </si>
  <si>
    <t>CP04464</t>
  </si>
  <si>
    <t>CP04465</t>
  </si>
  <si>
    <t>CP04466</t>
  </si>
  <si>
    <t>CP04467</t>
  </si>
  <si>
    <t>CP04468</t>
  </si>
  <si>
    <t>CP04469</t>
  </si>
  <si>
    <t>CP04470</t>
  </si>
  <si>
    <t>CP04471</t>
  </si>
  <si>
    <t>CP04472</t>
  </si>
  <si>
    <t>CP04473</t>
  </si>
  <si>
    <t>CP04474</t>
  </si>
  <si>
    <t>CP04475</t>
  </si>
  <si>
    <t>CP04476</t>
  </si>
  <si>
    <t>CP04477</t>
  </si>
  <si>
    <t>CP04478</t>
  </si>
  <si>
    <t>CP04479</t>
  </si>
  <si>
    <t>CP04480</t>
  </si>
  <si>
    <t>CP04481</t>
  </si>
  <si>
    <t>CP04482</t>
  </si>
  <si>
    <t>CP04483</t>
  </si>
  <si>
    <t>CP04484</t>
  </si>
  <si>
    <t>CP04485</t>
  </si>
  <si>
    <t>CP04486</t>
  </si>
  <si>
    <t>CP04487</t>
  </si>
  <si>
    <t>CP04488</t>
  </si>
  <si>
    <t>CP04489</t>
  </si>
  <si>
    <t>CP04490</t>
  </si>
  <si>
    <t>CP04491</t>
  </si>
  <si>
    <t>CP04492</t>
  </si>
  <si>
    <t>CP04493</t>
  </si>
  <si>
    <t>CP04494</t>
  </si>
  <si>
    <t>CP04495</t>
  </si>
  <si>
    <t>CP04496</t>
  </si>
  <si>
    <t>CP04497</t>
  </si>
  <si>
    <t>CP04498</t>
  </si>
  <si>
    <t>CP04499</t>
  </si>
  <si>
    <t>CP04500</t>
  </si>
  <si>
    <t>CP04501</t>
  </si>
  <si>
    <t>CP04502</t>
  </si>
  <si>
    <t>CP04503</t>
  </si>
  <si>
    <t>CP04504</t>
  </si>
  <si>
    <t>CP04505</t>
  </si>
  <si>
    <t>CP04506</t>
  </si>
  <si>
    <t>CP04507</t>
  </si>
  <si>
    <t>CP04508</t>
  </si>
  <si>
    <t>CP04509</t>
  </si>
  <si>
    <t>CP04510</t>
  </si>
  <si>
    <t>CP04511</t>
  </si>
  <si>
    <t>CP04512</t>
  </si>
  <si>
    <t>CP04513</t>
  </si>
  <si>
    <t>CP04514</t>
  </si>
  <si>
    <t>CP04515</t>
  </si>
  <si>
    <t>CP04516</t>
  </si>
  <si>
    <t>CP04517</t>
  </si>
  <si>
    <t>CP04518</t>
  </si>
  <si>
    <t>CP04519</t>
  </si>
  <si>
    <t>CP04520</t>
  </si>
  <si>
    <t>CP04521</t>
  </si>
  <si>
    <t>CP04522</t>
  </si>
  <si>
    <t>CP04523</t>
  </si>
  <si>
    <t>CP04524</t>
  </si>
  <si>
    <t>CP04525</t>
  </si>
  <si>
    <t>CP04526</t>
  </si>
  <si>
    <t>CP04527</t>
  </si>
  <si>
    <t>CP04528</t>
  </si>
  <si>
    <t>CP04529</t>
  </si>
  <si>
    <t>CP04530</t>
  </si>
  <si>
    <t>CP04531</t>
  </si>
  <si>
    <t>CP04532</t>
  </si>
  <si>
    <t>CP04533</t>
  </si>
  <si>
    <t>CP04534</t>
  </si>
  <si>
    <t>CP04535</t>
  </si>
  <si>
    <t>CP04536</t>
  </si>
  <si>
    <t>CP04537</t>
  </si>
  <si>
    <t>CP04538</t>
  </si>
  <si>
    <t>CP04539</t>
  </si>
  <si>
    <t>CP04540</t>
  </si>
  <si>
    <t>CP04541</t>
  </si>
  <si>
    <t>CP04542</t>
  </si>
  <si>
    <t>CP04543</t>
  </si>
  <si>
    <t>CP04544</t>
  </si>
  <si>
    <t>CP04545</t>
  </si>
  <si>
    <t>CP04546</t>
  </si>
  <si>
    <t>CP04547</t>
  </si>
  <si>
    <t>CP04548</t>
  </si>
  <si>
    <t>CP04549</t>
  </si>
  <si>
    <t>CP04550</t>
  </si>
  <si>
    <t>CP04551</t>
  </si>
  <si>
    <t>CP04552</t>
  </si>
  <si>
    <t>CP04553</t>
  </si>
  <si>
    <t>CP04554</t>
  </si>
  <si>
    <t>CP04555</t>
  </si>
  <si>
    <t>CP04556</t>
  </si>
  <si>
    <t>CP04557</t>
  </si>
  <si>
    <t>CP04558</t>
  </si>
  <si>
    <t>CP04559</t>
  </si>
  <si>
    <t>CP04560</t>
  </si>
  <si>
    <t>CP04561</t>
  </si>
  <si>
    <t>CP04562</t>
  </si>
  <si>
    <t>CP04563</t>
  </si>
  <si>
    <t>CP04564</t>
  </si>
  <si>
    <t>CP04565</t>
  </si>
  <si>
    <t>CP04566</t>
  </si>
  <si>
    <t>CP04567</t>
  </si>
  <si>
    <t>CP04568</t>
  </si>
  <si>
    <t>CP04569</t>
  </si>
  <si>
    <t>CP04570</t>
  </si>
  <si>
    <t>CP04571</t>
  </si>
  <si>
    <t>CP04572</t>
  </si>
  <si>
    <t>CP04573</t>
  </si>
  <si>
    <t>CP04574</t>
  </si>
  <si>
    <t>CP04575</t>
  </si>
  <si>
    <t>CP04576</t>
  </si>
  <si>
    <t>CP04577</t>
  </si>
  <si>
    <t>CP04578</t>
  </si>
  <si>
    <t>CP04579</t>
  </si>
  <si>
    <t>CP04580</t>
  </si>
  <si>
    <t>CP04581</t>
  </si>
  <si>
    <t>CP04582</t>
  </si>
  <si>
    <t>CP04583</t>
  </si>
  <si>
    <t>CP04584</t>
  </si>
  <si>
    <t>CP04585</t>
  </si>
  <si>
    <t>CP04586</t>
  </si>
  <si>
    <t>CP04587</t>
  </si>
  <si>
    <t>CP04588</t>
  </si>
  <si>
    <t>CP04589</t>
  </si>
  <si>
    <t>CP04590</t>
  </si>
  <si>
    <t>CP04591</t>
  </si>
  <si>
    <t>CP04592</t>
  </si>
  <si>
    <t>CP04593</t>
  </si>
  <si>
    <t>CP04594</t>
  </si>
  <si>
    <t>CP04595</t>
  </si>
  <si>
    <t>CP04596</t>
  </si>
  <si>
    <t>CP04597</t>
  </si>
  <si>
    <t>CP04598</t>
  </si>
  <si>
    <t>CP04599</t>
  </si>
  <si>
    <t>CP04600</t>
  </si>
  <si>
    <t>CP04601</t>
  </si>
  <si>
    <t>CP04602</t>
  </si>
  <si>
    <t>CP04603</t>
  </si>
  <si>
    <t>CP04604</t>
  </si>
  <si>
    <t>CP04605</t>
  </si>
  <si>
    <t>CP04606</t>
  </si>
  <si>
    <t>CP04607</t>
  </si>
  <si>
    <t>CP04608</t>
  </si>
  <si>
    <t>CP04609</t>
  </si>
  <si>
    <t>CP04610</t>
  </si>
  <si>
    <t>CP04611</t>
  </si>
  <si>
    <t>CP04612</t>
  </si>
  <si>
    <t>CP04613</t>
  </si>
  <si>
    <t>CP04614</t>
  </si>
  <si>
    <t>CP04615</t>
  </si>
  <si>
    <t>CP04616</t>
  </si>
  <si>
    <t>CP04617</t>
  </si>
  <si>
    <t>CP04618</t>
  </si>
  <si>
    <t>CP04619</t>
  </si>
  <si>
    <t>CP04620</t>
  </si>
  <si>
    <t>CP04621</t>
  </si>
  <si>
    <t>CP04622</t>
  </si>
  <si>
    <t>CP04623</t>
  </si>
  <si>
    <t>CP04624</t>
  </si>
  <si>
    <t>CP04625</t>
  </si>
  <si>
    <t>CP04626</t>
  </si>
  <si>
    <t>CP04627</t>
  </si>
  <si>
    <t>CP04628</t>
  </si>
  <si>
    <t>CP04629</t>
  </si>
  <si>
    <t>CP04630</t>
  </si>
  <si>
    <t>CP04631</t>
  </si>
  <si>
    <t>CP04632</t>
  </si>
  <si>
    <t>CP04633</t>
  </si>
  <si>
    <t>CP04634</t>
  </si>
  <si>
    <t>CP04635</t>
  </si>
  <si>
    <t>CP04636</t>
  </si>
  <si>
    <t>CP04637</t>
  </si>
  <si>
    <t>CP04638</t>
  </si>
  <si>
    <t>CP04639</t>
  </si>
  <si>
    <t>CP04640</t>
  </si>
  <si>
    <t>CP04641</t>
  </si>
  <si>
    <t>CP04642</t>
  </si>
  <si>
    <t>CP04643</t>
  </si>
  <si>
    <t>CP04644</t>
  </si>
  <si>
    <t>CP04645</t>
  </si>
  <si>
    <t>CP04646</t>
  </si>
  <si>
    <t>CP04647</t>
  </si>
  <si>
    <t>CP04648</t>
  </si>
  <si>
    <t>CP04649</t>
  </si>
  <si>
    <t>CP04650</t>
  </si>
  <si>
    <t>CP04651</t>
  </si>
  <si>
    <t>CP04652</t>
  </si>
  <si>
    <t>CP04653</t>
  </si>
  <si>
    <t>CP04654</t>
  </si>
  <si>
    <t>CP04655</t>
  </si>
  <si>
    <t>CP04656</t>
  </si>
  <si>
    <t>CP04657</t>
  </si>
  <si>
    <t>CP04658</t>
  </si>
  <si>
    <t>CP04659</t>
  </si>
  <si>
    <t>CP04660</t>
  </si>
  <si>
    <t>CP04661</t>
  </si>
  <si>
    <t>CP04662</t>
  </si>
  <si>
    <t>CP04663</t>
  </si>
  <si>
    <t>CP04664</t>
  </si>
  <si>
    <t>CP04665</t>
  </si>
  <si>
    <t>CP04666</t>
  </si>
  <si>
    <t>CP04667</t>
  </si>
  <si>
    <t>CP04668</t>
  </si>
  <si>
    <t>CP04669</t>
  </si>
  <si>
    <t>CP04670</t>
  </si>
  <si>
    <t>CP04671</t>
  </si>
  <si>
    <t>CP04672</t>
  </si>
  <si>
    <t>CP04673</t>
  </si>
  <si>
    <t>CP04674</t>
  </si>
  <si>
    <t>CP04675</t>
  </si>
  <si>
    <t>CP04676</t>
  </si>
  <si>
    <t>CP04677</t>
  </si>
  <si>
    <t>CP04678</t>
  </si>
  <si>
    <t>CP04679</t>
  </si>
  <si>
    <t>CP04680</t>
  </si>
  <si>
    <t>CP04681</t>
  </si>
  <si>
    <t>CP04682</t>
  </si>
  <si>
    <t>CP04683</t>
  </si>
  <si>
    <t>CP04684</t>
  </si>
  <si>
    <t>CP04685</t>
  </si>
  <si>
    <t>CP04686</t>
  </si>
  <si>
    <t>CP04687</t>
  </si>
  <si>
    <t>CP04688</t>
  </si>
  <si>
    <t>CP04689</t>
  </si>
  <si>
    <t>CP04690</t>
  </si>
  <si>
    <t>CP04691</t>
  </si>
  <si>
    <t>CP04692</t>
  </si>
  <si>
    <t>CP04693</t>
  </si>
  <si>
    <t>CP04694</t>
  </si>
  <si>
    <t>CP04695</t>
  </si>
  <si>
    <t>CP04696</t>
  </si>
  <si>
    <t>CP04697</t>
  </si>
  <si>
    <t>CP04698</t>
  </si>
  <si>
    <t>CP04699</t>
  </si>
  <si>
    <t>CP04700</t>
  </si>
  <si>
    <t>CP04701</t>
  </si>
  <si>
    <t>CP04702</t>
  </si>
  <si>
    <t>CP04703</t>
  </si>
  <si>
    <t>CP04704</t>
  </si>
  <si>
    <t>CP04705</t>
  </si>
  <si>
    <t>CP04706</t>
  </si>
  <si>
    <t>CP04707</t>
  </si>
  <si>
    <t>CP04708</t>
  </si>
  <si>
    <t>CP04709</t>
  </si>
  <si>
    <t>CP04710</t>
  </si>
  <si>
    <t>CP04711</t>
  </si>
  <si>
    <t>CP04712</t>
  </si>
  <si>
    <t>CP04713</t>
  </si>
  <si>
    <t>CP04714</t>
  </si>
  <si>
    <t>CP04715</t>
  </si>
  <si>
    <t>CP04716</t>
  </si>
  <si>
    <t>CP04717</t>
  </si>
  <si>
    <t>CP04718</t>
  </si>
  <si>
    <t>CP04719</t>
  </si>
  <si>
    <t>CP04720</t>
  </si>
  <si>
    <t>CP04721</t>
  </si>
  <si>
    <t>CP04722</t>
  </si>
  <si>
    <t>CP04723</t>
  </si>
  <si>
    <t>CP04724</t>
  </si>
  <si>
    <t>CP04725</t>
  </si>
  <si>
    <t>CP04726</t>
  </si>
  <si>
    <t>CP04727</t>
  </si>
  <si>
    <t>CP04728</t>
  </si>
  <si>
    <t>CP04729</t>
  </si>
  <si>
    <t>CP04730</t>
  </si>
  <si>
    <t>CP04731</t>
  </si>
  <si>
    <t>CP04732</t>
  </si>
  <si>
    <t>CP04733</t>
  </si>
  <si>
    <t>CP04734</t>
  </si>
  <si>
    <t>CP04735</t>
  </si>
  <si>
    <t>CP04736</t>
  </si>
  <si>
    <t>CP04737</t>
  </si>
  <si>
    <t>CP04738</t>
  </si>
  <si>
    <t>CP04739</t>
  </si>
  <si>
    <t>CP04740</t>
  </si>
  <si>
    <t>CP04741</t>
  </si>
  <si>
    <t>CP04742</t>
  </si>
  <si>
    <t>CP04743</t>
  </si>
  <si>
    <t>CP04744</t>
  </si>
  <si>
    <t>CP04745</t>
  </si>
  <si>
    <t>CP04746</t>
  </si>
  <si>
    <t>CP04747</t>
  </si>
  <si>
    <t>CP04748</t>
  </si>
  <si>
    <t>CP04749</t>
  </si>
  <si>
    <t>CP04750</t>
  </si>
  <si>
    <t>CP04751</t>
  </si>
  <si>
    <t>CP04752</t>
  </si>
  <si>
    <t>CP04753</t>
  </si>
  <si>
    <t>CP04754</t>
  </si>
  <si>
    <t>CP04755</t>
  </si>
  <si>
    <t>CP04756</t>
  </si>
  <si>
    <t>CP04757</t>
  </si>
  <si>
    <t>CP04758</t>
  </si>
  <si>
    <t>CP04759</t>
  </si>
  <si>
    <t>CP04760</t>
  </si>
  <si>
    <t>CP04761</t>
  </si>
  <si>
    <t>CP04762</t>
  </si>
  <si>
    <t>CP04763</t>
  </si>
  <si>
    <t>CP04764</t>
  </si>
  <si>
    <t>CP04765</t>
  </si>
  <si>
    <t>CP04766</t>
  </si>
  <si>
    <t>CP04767</t>
  </si>
  <si>
    <t>CP04768</t>
  </si>
  <si>
    <t>CP04769</t>
  </si>
  <si>
    <t>CP04770</t>
  </si>
  <si>
    <t>CP04771</t>
  </si>
  <si>
    <t>CP04772</t>
  </si>
  <si>
    <t>CP04773</t>
  </si>
  <si>
    <t>CP04774</t>
  </si>
  <si>
    <t>CP04775</t>
  </si>
  <si>
    <t>CP04776</t>
  </si>
  <si>
    <t>CP04777</t>
  </si>
  <si>
    <t>CP04778</t>
  </si>
  <si>
    <t>CP04779</t>
  </si>
  <si>
    <t>CP04780</t>
  </si>
  <si>
    <t>CP04781</t>
  </si>
  <si>
    <t>CP04782</t>
  </si>
  <si>
    <t>CP04783</t>
  </si>
  <si>
    <t>CP04784</t>
  </si>
  <si>
    <t>CP04785</t>
  </si>
  <si>
    <t>CP04786</t>
  </si>
  <si>
    <t>CP04787</t>
  </si>
  <si>
    <t>CP04788</t>
  </si>
  <si>
    <t>CP04789</t>
  </si>
  <si>
    <t>CP04790</t>
  </si>
  <si>
    <t>CP04791</t>
  </si>
  <si>
    <t>CP04792</t>
  </si>
  <si>
    <t>CP04793</t>
  </si>
  <si>
    <t>CP04794</t>
  </si>
  <si>
    <t>CP04795</t>
  </si>
  <si>
    <t>CP04796</t>
  </si>
  <si>
    <t>CP04797</t>
  </si>
  <si>
    <t>CP04798</t>
  </si>
  <si>
    <t>CP04799</t>
  </si>
  <si>
    <t>CP04800</t>
  </si>
  <si>
    <t>CP04801</t>
  </si>
  <si>
    <t>CP04802</t>
  </si>
  <si>
    <t>CP04803</t>
  </si>
  <si>
    <t>CP04804</t>
  </si>
  <si>
    <t>CP04805</t>
  </si>
  <si>
    <t>CP04806</t>
  </si>
  <si>
    <t>CP04807</t>
  </si>
  <si>
    <t>CP04808</t>
  </si>
  <si>
    <t>CP04809</t>
  </si>
  <si>
    <t>CP04810</t>
  </si>
  <si>
    <t>CP04811</t>
  </si>
  <si>
    <t>CP04812</t>
  </si>
  <si>
    <t>CP04813</t>
  </si>
  <si>
    <t>CP04814</t>
  </si>
  <si>
    <t>CP04815</t>
  </si>
  <si>
    <t>CP04816</t>
  </si>
  <si>
    <t>CP04817</t>
  </si>
  <si>
    <t>CP04818</t>
  </si>
  <si>
    <t>CP04819</t>
  </si>
  <si>
    <t>CP04820</t>
  </si>
  <si>
    <t>CP04821</t>
  </si>
  <si>
    <t>CP04822</t>
  </si>
  <si>
    <t>CP04823</t>
  </si>
  <si>
    <t>CP04824</t>
  </si>
  <si>
    <t>CP04825</t>
  </si>
  <si>
    <t>CP04826</t>
  </si>
  <si>
    <t>CP04827</t>
  </si>
  <si>
    <t>CP04828</t>
  </si>
  <si>
    <t>CP04829</t>
  </si>
  <si>
    <t>CP04830</t>
  </si>
  <si>
    <t>CP04831</t>
  </si>
  <si>
    <t>CP04832</t>
  </si>
  <si>
    <t>CP04833</t>
  </si>
  <si>
    <t>CP04834</t>
  </si>
  <si>
    <t>CP04835</t>
  </si>
  <si>
    <t>CP04836</t>
  </si>
  <si>
    <t>CP04837</t>
  </si>
  <si>
    <t>CP04838</t>
  </si>
  <si>
    <t>CP04839</t>
  </si>
  <si>
    <t>CP04840</t>
  </si>
  <si>
    <t>CP04841</t>
  </si>
  <si>
    <t>CP04842</t>
  </si>
  <si>
    <t>CP04843</t>
  </si>
  <si>
    <t>CP04844</t>
  </si>
  <si>
    <t>CP04845</t>
  </si>
  <si>
    <t>CP04846</t>
  </si>
  <si>
    <t>CP04847</t>
  </si>
  <si>
    <t>CP04848</t>
  </si>
  <si>
    <t>CP04849</t>
  </si>
  <si>
    <t>CP04850</t>
  </si>
  <si>
    <t>CP04851</t>
  </si>
  <si>
    <t>CP04852</t>
  </si>
  <si>
    <t>CP04853</t>
  </si>
  <si>
    <t>CP04854</t>
  </si>
  <si>
    <t>CP04855</t>
  </si>
  <si>
    <t>CP04856</t>
  </si>
  <si>
    <t>CP04857</t>
  </si>
  <si>
    <t>CP04858</t>
  </si>
  <si>
    <t>CP04859</t>
  </si>
  <si>
    <t>CP04860</t>
  </si>
  <si>
    <t>CP04861</t>
  </si>
  <si>
    <t>CP04862</t>
  </si>
  <si>
    <t>CP04863</t>
  </si>
  <si>
    <t>CP04864</t>
  </si>
  <si>
    <t>CP04865</t>
  </si>
  <si>
    <t>CP04866</t>
  </si>
  <si>
    <t>CP04867</t>
  </si>
  <si>
    <t>CP04868</t>
  </si>
  <si>
    <t>CP04869</t>
  </si>
  <si>
    <t>CP04870</t>
  </si>
  <si>
    <t>CP04871</t>
  </si>
  <si>
    <t>CP04872</t>
  </si>
  <si>
    <t>CP04873</t>
  </si>
  <si>
    <t>CP04874</t>
  </si>
  <si>
    <t>CP04875</t>
  </si>
  <si>
    <t>CP04876</t>
  </si>
  <si>
    <t>CP04877</t>
  </si>
  <si>
    <t>CP04878</t>
  </si>
  <si>
    <t>CP04879</t>
  </si>
  <si>
    <t>CP04880</t>
  </si>
  <si>
    <t>CP04881</t>
  </si>
  <si>
    <t>CP04882</t>
  </si>
  <si>
    <t>CP04883</t>
  </si>
  <si>
    <t>CP04884</t>
  </si>
  <si>
    <t>CP04885</t>
  </si>
  <si>
    <t>CP04886</t>
  </si>
  <si>
    <t>CP04887</t>
  </si>
  <si>
    <t>CP04888</t>
  </si>
  <si>
    <t>CP04889</t>
  </si>
  <si>
    <t>CP04890</t>
  </si>
  <si>
    <t>CP04891</t>
  </si>
  <si>
    <t>CP04892</t>
  </si>
  <si>
    <t>CP04893</t>
  </si>
  <si>
    <t>CP04894</t>
  </si>
  <si>
    <t>CP04895</t>
  </si>
  <si>
    <t>CP04896</t>
  </si>
  <si>
    <t>CP04897</t>
  </si>
  <si>
    <t>CP04898</t>
  </si>
  <si>
    <t>CP04899</t>
  </si>
  <si>
    <t>CP04900</t>
  </si>
  <si>
    <t>CP04901</t>
  </si>
  <si>
    <t>CP04902</t>
  </si>
  <si>
    <t>CP04903</t>
  </si>
  <si>
    <t>CP04904</t>
  </si>
  <si>
    <t>CP04905</t>
  </si>
  <si>
    <t>CP04906</t>
  </si>
  <si>
    <t>CP04907</t>
  </si>
  <si>
    <t>CP04908</t>
  </si>
  <si>
    <t>CP04909</t>
  </si>
  <si>
    <t>CP04910</t>
  </si>
  <si>
    <t>CP04911</t>
  </si>
  <si>
    <t>CP04912</t>
  </si>
  <si>
    <t>CP04913</t>
  </si>
  <si>
    <t>CP04914</t>
  </si>
  <si>
    <t>CP04915</t>
  </si>
  <si>
    <t>CP04916</t>
  </si>
  <si>
    <t>CP04917</t>
  </si>
  <si>
    <t>CP04918</t>
  </si>
  <si>
    <t>CP04919</t>
  </si>
  <si>
    <t>CP04920</t>
  </si>
  <si>
    <t>CP04921</t>
  </si>
  <si>
    <t>CP04922</t>
  </si>
  <si>
    <t>CP04923</t>
  </si>
  <si>
    <t>CP04924</t>
  </si>
  <si>
    <t>CP04925</t>
  </si>
  <si>
    <t>CP04926</t>
  </si>
  <si>
    <t>CP04927</t>
  </si>
  <si>
    <t>CP04928</t>
  </si>
  <si>
    <t>CP04929</t>
  </si>
  <si>
    <t>CP04930</t>
  </si>
  <si>
    <t>CP04931</t>
  </si>
  <si>
    <t>CP04932</t>
  </si>
  <si>
    <t>CP04933</t>
  </si>
  <si>
    <t>CP04934</t>
  </si>
  <si>
    <t>CP04935</t>
  </si>
  <si>
    <t>CP04936</t>
  </si>
  <si>
    <t>CP04937</t>
  </si>
  <si>
    <t>CP04938</t>
  </si>
  <si>
    <t>CP04939</t>
  </si>
  <si>
    <t>CP04940</t>
  </si>
  <si>
    <t>CP04941</t>
  </si>
  <si>
    <t>CP04942</t>
  </si>
  <si>
    <t>CP04943</t>
  </si>
  <si>
    <t>CP04944</t>
  </si>
  <si>
    <t>CP04945</t>
  </si>
  <si>
    <t>CP04946</t>
  </si>
  <si>
    <t>CP04947</t>
  </si>
  <si>
    <t>CP04948</t>
  </si>
  <si>
    <t>CP04949</t>
  </si>
  <si>
    <t>CP04950</t>
  </si>
  <si>
    <t>CP04951</t>
  </si>
  <si>
    <t>CP04952</t>
  </si>
  <si>
    <t>CP04953</t>
  </si>
  <si>
    <t>CP04954</t>
  </si>
  <si>
    <t>CP04955</t>
  </si>
  <si>
    <t>CP04956</t>
  </si>
  <si>
    <t>CP04957</t>
  </si>
  <si>
    <t>CP04958</t>
  </si>
  <si>
    <t>CP04959</t>
  </si>
  <si>
    <t>CP04960</t>
  </si>
  <si>
    <t>CP04961</t>
  </si>
  <si>
    <t>CP04962</t>
  </si>
  <si>
    <t>CP04963</t>
  </si>
  <si>
    <t>CP04964</t>
  </si>
  <si>
    <t>CP04965</t>
  </si>
  <si>
    <t>CP04966</t>
  </si>
  <si>
    <t>CP04967</t>
  </si>
  <si>
    <t>CP04968</t>
  </si>
  <si>
    <t>CP04969</t>
  </si>
  <si>
    <t>CP04970</t>
  </si>
  <si>
    <t>CP04971</t>
  </si>
  <si>
    <t>CP04972</t>
  </si>
  <si>
    <t>CP04973</t>
  </si>
  <si>
    <t>CP04974</t>
  </si>
  <si>
    <t>CP04975</t>
  </si>
  <si>
    <t>CP04976</t>
  </si>
  <si>
    <t>CP04977</t>
  </si>
  <si>
    <t>CP04978</t>
  </si>
  <si>
    <t>CP04979</t>
  </si>
  <si>
    <t>CP04980</t>
  </si>
  <si>
    <t>CP04981</t>
  </si>
  <si>
    <t>CP04982</t>
  </si>
  <si>
    <t>CP04983</t>
  </si>
  <si>
    <t>CP04984</t>
  </si>
  <si>
    <t>CP04985</t>
  </si>
  <si>
    <t>CP04986</t>
  </si>
  <si>
    <t>CP04987</t>
  </si>
  <si>
    <t>CP04988</t>
  </si>
  <si>
    <t>CP04989</t>
  </si>
  <si>
    <t>CP04990</t>
  </si>
  <si>
    <t>CP04991</t>
  </si>
  <si>
    <t>CP04992</t>
  </si>
  <si>
    <t>CP04993</t>
  </si>
  <si>
    <t>CP04994</t>
  </si>
  <si>
    <t>CP04995</t>
  </si>
  <si>
    <t>CP04996</t>
  </si>
  <si>
    <t>CP04997</t>
  </si>
  <si>
    <t>CP04998</t>
  </si>
  <si>
    <t>CP04999</t>
  </si>
  <si>
    <t>CP05000</t>
  </si>
  <si>
    <t>CP05001</t>
  </si>
  <si>
    <t>CP05002</t>
  </si>
  <si>
    <t>CP05003</t>
  </si>
  <si>
    <t>CP05004</t>
  </si>
  <si>
    <t>CP05005</t>
  </si>
  <si>
    <t>CP05006</t>
  </si>
  <si>
    <t>CP05007</t>
  </si>
  <si>
    <t>CP05008</t>
  </si>
  <si>
    <t>CP05009</t>
  </si>
  <si>
    <t>CP05010</t>
  </si>
  <si>
    <t>CP05011</t>
  </si>
  <si>
    <t>CP05012</t>
  </si>
  <si>
    <t>CP05013</t>
  </si>
  <si>
    <t>CP05014</t>
  </si>
  <si>
    <t>CP05015</t>
  </si>
  <si>
    <t>CP05016</t>
  </si>
  <si>
    <t>CP05017</t>
  </si>
  <si>
    <t>CP05018</t>
  </si>
  <si>
    <t>CP05019</t>
  </si>
  <si>
    <t>CP05020</t>
  </si>
  <si>
    <t>CP05021</t>
  </si>
  <si>
    <t>CP05022</t>
  </si>
  <si>
    <t>CP05023</t>
  </si>
  <si>
    <t>CP05024</t>
  </si>
  <si>
    <t>CP05025</t>
  </si>
  <si>
    <t>CP05026</t>
  </si>
  <si>
    <t>CP05027</t>
  </si>
  <si>
    <t>CP05028</t>
  </si>
  <si>
    <t>CP05029</t>
  </si>
  <si>
    <t>CP05030</t>
  </si>
  <si>
    <t>CP05031</t>
  </si>
  <si>
    <t>CP05032</t>
  </si>
  <si>
    <t>CP05033</t>
  </si>
  <si>
    <t>CP05034</t>
  </si>
  <si>
    <t>CP05035</t>
  </si>
  <si>
    <t>CP05036</t>
  </si>
  <si>
    <t>CP05037</t>
  </si>
  <si>
    <t>CP05038</t>
  </si>
  <si>
    <t>CP05039</t>
  </si>
  <si>
    <t>CP05040</t>
  </si>
  <si>
    <t>CP05041</t>
  </si>
  <si>
    <t>CP05042</t>
  </si>
  <si>
    <t>CP05043</t>
  </si>
  <si>
    <t>CP05044</t>
  </si>
  <si>
    <t>CP05045</t>
  </si>
  <si>
    <t>CP05046</t>
  </si>
  <si>
    <t>CP05047</t>
  </si>
  <si>
    <t>CP05048</t>
  </si>
  <si>
    <t>CP05049</t>
  </si>
  <si>
    <t>CP05050</t>
  </si>
  <si>
    <t>CP05051</t>
  </si>
  <si>
    <t>CP05052</t>
  </si>
  <si>
    <t>CP05053</t>
  </si>
  <si>
    <t>CP05054</t>
  </si>
  <si>
    <t>CP05055</t>
  </si>
  <si>
    <t>CP05056</t>
  </si>
  <si>
    <t>CP05057</t>
  </si>
  <si>
    <t>CP05058</t>
  </si>
  <si>
    <t>CP05059</t>
  </si>
  <si>
    <t>CP05060</t>
  </si>
  <si>
    <t>CP05061</t>
  </si>
  <si>
    <t>CP05062</t>
  </si>
  <si>
    <t>CP05063</t>
  </si>
  <si>
    <t>CP05064</t>
  </si>
  <si>
    <t>CP05065</t>
  </si>
  <si>
    <t>CP05066</t>
  </si>
  <si>
    <t>CP05067</t>
  </si>
  <si>
    <t>CP05068</t>
  </si>
  <si>
    <t>CP05069</t>
  </si>
  <si>
    <t>CP05070</t>
  </si>
  <si>
    <t>CP05071</t>
  </si>
  <si>
    <t>CP05072</t>
  </si>
  <si>
    <t>CP05073</t>
  </si>
  <si>
    <t>CP05074</t>
  </si>
  <si>
    <t>CP05075</t>
  </si>
  <si>
    <t>CP05076</t>
  </si>
  <si>
    <t>CP05077</t>
  </si>
  <si>
    <t>CP05078</t>
  </si>
  <si>
    <t>CP05079</t>
  </si>
  <si>
    <t>CP05080</t>
  </si>
  <si>
    <t>CP05081</t>
  </si>
  <si>
    <t>CP05082</t>
  </si>
  <si>
    <t>CP05083</t>
  </si>
  <si>
    <t>CP05084</t>
  </si>
  <si>
    <t>CP05085</t>
  </si>
  <si>
    <t>CP05086</t>
  </si>
  <si>
    <t>CP05087</t>
  </si>
  <si>
    <t>CP05088</t>
  </si>
  <si>
    <t>CP05089</t>
  </si>
  <si>
    <t>CP05090</t>
  </si>
  <si>
    <t>CP05091</t>
  </si>
  <si>
    <t>CP05092</t>
  </si>
  <si>
    <t>CP05093</t>
  </si>
  <si>
    <t>CP05094</t>
  </si>
  <si>
    <t>CP05095</t>
  </si>
  <si>
    <t>CP05096</t>
  </si>
  <si>
    <t>CP05097</t>
  </si>
  <si>
    <t>CP05098</t>
  </si>
  <si>
    <t>CP05099</t>
  </si>
  <si>
    <t>CP05100</t>
  </si>
  <si>
    <t>CP05101</t>
  </si>
  <si>
    <t>CP05102</t>
  </si>
  <si>
    <t>CP05103</t>
  </si>
  <si>
    <t>CP05104</t>
  </si>
  <si>
    <t>CP05105</t>
  </si>
  <si>
    <t>CP05106</t>
  </si>
  <si>
    <t>CP05107</t>
  </si>
  <si>
    <t>CP05108</t>
  </si>
  <si>
    <t>CP05109</t>
  </si>
  <si>
    <t>CP05110</t>
  </si>
  <si>
    <t>CP05111</t>
  </si>
  <si>
    <t>CP05112</t>
  </si>
  <si>
    <t>CP05113</t>
  </si>
  <si>
    <t>CP05114</t>
  </si>
  <si>
    <t>CP05115</t>
  </si>
  <si>
    <t>CP05116</t>
  </si>
  <si>
    <t>CP05117</t>
  </si>
  <si>
    <t>CP05118</t>
  </si>
  <si>
    <t>CP05119</t>
  </si>
  <si>
    <t>CP05120</t>
  </si>
  <si>
    <t>CP05121</t>
  </si>
  <si>
    <t>CP05122</t>
  </si>
  <si>
    <t>CP05123</t>
  </si>
  <si>
    <t>CP05124</t>
  </si>
  <si>
    <t>CP05125</t>
  </si>
  <si>
    <t>CP05126</t>
  </si>
  <si>
    <t>CP05127</t>
  </si>
  <si>
    <t>CP05128</t>
  </si>
  <si>
    <t>CP05129</t>
  </si>
  <si>
    <t>CP05130</t>
  </si>
  <si>
    <t>CP05131</t>
  </si>
  <si>
    <t>CP05132</t>
  </si>
  <si>
    <t>CP05133</t>
  </si>
  <si>
    <t>CP05134</t>
  </si>
  <si>
    <t>CP05135</t>
  </si>
  <si>
    <t>CP05136</t>
  </si>
  <si>
    <t>CP05137</t>
  </si>
  <si>
    <t>CP05138</t>
  </si>
  <si>
    <t>CP05139</t>
  </si>
  <si>
    <t>CP05140</t>
  </si>
  <si>
    <t>CP05141</t>
  </si>
  <si>
    <t>CP05142</t>
  </si>
  <si>
    <t>CP05143</t>
  </si>
  <si>
    <t>CP05144</t>
  </si>
  <si>
    <t>CP05145</t>
  </si>
  <si>
    <t>CP05146</t>
  </si>
  <si>
    <t>CP05147</t>
  </si>
  <si>
    <t>CP05148</t>
  </si>
  <si>
    <t>CP05149</t>
  </si>
  <si>
    <t>CP05150</t>
  </si>
  <si>
    <t>CP05151</t>
  </si>
  <si>
    <t>CP05152</t>
  </si>
  <si>
    <t>CP05153</t>
  </si>
  <si>
    <t>CP05154</t>
  </si>
  <si>
    <t>CP05155</t>
  </si>
  <si>
    <t>CP05156</t>
  </si>
  <si>
    <t>CP05157</t>
  </si>
  <si>
    <t>CP05158</t>
  </si>
  <si>
    <t>CP05159</t>
  </si>
  <si>
    <t>CP05160</t>
  </si>
  <si>
    <t>CP05161</t>
  </si>
  <si>
    <t>CP05162</t>
  </si>
  <si>
    <t>CP05163</t>
  </si>
  <si>
    <t>CP05164</t>
  </si>
  <si>
    <t>CP05165</t>
  </si>
  <si>
    <t>CP05166</t>
  </si>
  <si>
    <t>CP05167</t>
  </si>
  <si>
    <t>CP05168</t>
  </si>
  <si>
    <t>CP05169</t>
  </si>
  <si>
    <t>CP05170</t>
  </si>
  <si>
    <t>CP05171</t>
  </si>
  <si>
    <t>CP05172</t>
  </si>
  <si>
    <t>CP05173</t>
  </si>
  <si>
    <t>CP05174</t>
  </si>
  <si>
    <t>CP05175</t>
  </si>
  <si>
    <t>CP05176</t>
  </si>
  <si>
    <t>CP05177</t>
  </si>
  <si>
    <t>CP05178</t>
  </si>
  <si>
    <t>CP05179</t>
  </si>
  <si>
    <t>CP05180</t>
  </si>
  <si>
    <t>CP05181</t>
  </si>
  <si>
    <t>CP05182</t>
  </si>
  <si>
    <t>CP05183</t>
  </si>
  <si>
    <t>CP05184</t>
  </si>
  <si>
    <t>CP05185</t>
  </si>
  <si>
    <t>CP05186</t>
  </si>
  <si>
    <t>CP05187</t>
  </si>
  <si>
    <t>CP05188</t>
  </si>
  <si>
    <t>CP05189</t>
  </si>
  <si>
    <t>CP05190</t>
  </si>
  <si>
    <t>CP05191</t>
  </si>
  <si>
    <t>CP05192</t>
  </si>
  <si>
    <t>CP05193</t>
  </si>
  <si>
    <t>CP05194</t>
  </si>
  <si>
    <t>CP05195</t>
  </si>
  <si>
    <t>CP05196</t>
  </si>
  <si>
    <t>CP05197</t>
  </si>
  <si>
    <t>CP05198</t>
  </si>
  <si>
    <t>CP05199</t>
  </si>
  <si>
    <t>CP05200</t>
  </si>
  <si>
    <t>CP05201</t>
  </si>
  <si>
    <t>CP05202</t>
  </si>
  <si>
    <t>CP05203</t>
  </si>
  <si>
    <t>CP05204</t>
  </si>
  <si>
    <t>CP05205</t>
  </si>
  <si>
    <t>CP05206</t>
  </si>
  <si>
    <t>CP05207</t>
  </si>
  <si>
    <t>CP05208</t>
  </si>
  <si>
    <t>CP05209</t>
  </si>
  <si>
    <t>CP05210</t>
  </si>
  <si>
    <t>CP05211</t>
  </si>
  <si>
    <t>CP05212</t>
  </si>
  <si>
    <t>CP05213</t>
  </si>
  <si>
    <t>CP05214</t>
  </si>
  <si>
    <t>CP05215</t>
  </si>
  <si>
    <t>CP05216</t>
  </si>
  <si>
    <t>CP05217</t>
  </si>
  <si>
    <t>CP05218</t>
  </si>
  <si>
    <t>CP05219</t>
  </si>
  <si>
    <t>CP05220</t>
  </si>
  <si>
    <t>CP05221</t>
  </si>
  <si>
    <t>CP05222</t>
  </si>
  <si>
    <t>CP05223</t>
  </si>
  <si>
    <t>CP05224</t>
  </si>
  <si>
    <t>CP05225</t>
  </si>
  <si>
    <t>CP05226</t>
  </si>
  <si>
    <t>CP05227</t>
  </si>
  <si>
    <t>CP05228</t>
  </si>
  <si>
    <t>CP05229</t>
  </si>
  <si>
    <t>CP05230</t>
  </si>
  <si>
    <t>CP05231</t>
  </si>
  <si>
    <t>CP05232</t>
  </si>
  <si>
    <t>CP05233</t>
  </si>
  <si>
    <t>CP05234</t>
  </si>
  <si>
    <t>CP05235</t>
  </si>
  <si>
    <t>CP05236</t>
  </si>
  <si>
    <t>CP05237</t>
  </si>
  <si>
    <t>CP05238</t>
  </si>
  <si>
    <t>CP05239</t>
  </si>
  <si>
    <t>CP05240</t>
  </si>
  <si>
    <t>CP05241</t>
  </si>
  <si>
    <t>CP05242</t>
  </si>
  <si>
    <t>CP05243</t>
  </si>
  <si>
    <t>CP05244</t>
  </si>
  <si>
    <t>CP05245</t>
  </si>
  <si>
    <t>CP05246</t>
  </si>
  <si>
    <t>CP05247</t>
  </si>
  <si>
    <t>CP05248</t>
  </si>
  <si>
    <t>CP05249</t>
  </si>
  <si>
    <t>CP05250</t>
  </si>
  <si>
    <t>CP05251</t>
  </si>
  <si>
    <t>CP05252</t>
  </si>
  <si>
    <t>CP05253</t>
  </si>
  <si>
    <t>CP05254</t>
  </si>
  <si>
    <t>CP05255</t>
  </si>
  <si>
    <t>CP05256</t>
  </si>
  <si>
    <t>CP05257</t>
  </si>
  <si>
    <t>CP05258</t>
  </si>
  <si>
    <t>CP05259</t>
  </si>
  <si>
    <t>CP05260</t>
  </si>
  <si>
    <t>CP05261</t>
  </si>
  <si>
    <t>CP05262</t>
  </si>
  <si>
    <t>CP05263</t>
  </si>
  <si>
    <t>CP05264</t>
  </si>
  <si>
    <t>CP05265</t>
  </si>
  <si>
    <t>CP05266</t>
  </si>
  <si>
    <t>CP05267</t>
  </si>
  <si>
    <t>CP05268</t>
  </si>
  <si>
    <t>CP05269</t>
  </si>
  <si>
    <t>CP05270</t>
  </si>
  <si>
    <t>CP05271</t>
  </si>
  <si>
    <t>CP05272</t>
  </si>
  <si>
    <t>CP05273</t>
  </si>
  <si>
    <t>CP05274</t>
  </si>
  <si>
    <t>CP05275</t>
  </si>
  <si>
    <t>CP05276</t>
  </si>
  <si>
    <t>CP05277</t>
  </si>
  <si>
    <t>CP05278</t>
  </si>
  <si>
    <t>CP05279</t>
  </si>
  <si>
    <t>CP05280</t>
  </si>
  <si>
    <t>CP05281</t>
  </si>
  <si>
    <t>CP05282</t>
  </si>
  <si>
    <t>CP05283</t>
  </si>
  <si>
    <t>CP05284</t>
  </si>
  <si>
    <t>CP05285</t>
  </si>
  <si>
    <t>CP05286</t>
  </si>
  <si>
    <t>CP05287</t>
  </si>
  <si>
    <t>CP05288</t>
  </si>
  <si>
    <t>CP05289</t>
  </si>
  <si>
    <t>CP05290</t>
  </si>
  <si>
    <t>CP05291</t>
  </si>
  <si>
    <t>CP05292</t>
  </si>
  <si>
    <t>CP05293</t>
  </si>
  <si>
    <t>CP05294</t>
  </si>
  <si>
    <t>CP05295</t>
  </si>
  <si>
    <t>CP05296</t>
  </si>
  <si>
    <t>CP05297</t>
  </si>
  <si>
    <t>CP05298</t>
  </si>
  <si>
    <t>CP05299</t>
  </si>
  <si>
    <t>CP05300</t>
  </si>
  <si>
    <t>CP05301</t>
  </si>
  <si>
    <t>CP05302</t>
  </si>
  <si>
    <t>CP05303</t>
  </si>
  <si>
    <t>CP05304</t>
  </si>
  <si>
    <t>CP05305</t>
  </si>
  <si>
    <t>CP05306</t>
  </si>
  <si>
    <t>CP05307</t>
  </si>
  <si>
    <t>CP05308</t>
  </si>
  <si>
    <t>CP05309</t>
  </si>
  <si>
    <t>CP05310</t>
  </si>
  <si>
    <t>CP05311</t>
  </si>
  <si>
    <t>CP05312</t>
  </si>
  <si>
    <t>CP05313</t>
  </si>
  <si>
    <t>CP05314</t>
  </si>
  <si>
    <t>CP05315</t>
  </si>
  <si>
    <t>CP05316</t>
  </si>
  <si>
    <t>CP05317</t>
  </si>
  <si>
    <t>CP05318</t>
  </si>
  <si>
    <t>CP05319</t>
  </si>
  <si>
    <t>CP05320</t>
  </si>
  <si>
    <t>CP05321</t>
  </si>
  <si>
    <t>CP05322</t>
  </si>
  <si>
    <t>CP05323</t>
  </si>
  <si>
    <t>CP05324</t>
  </si>
  <si>
    <t>CP05325</t>
  </si>
  <si>
    <t>CP05326</t>
  </si>
  <si>
    <t>CP05327</t>
  </si>
  <si>
    <t>CP05328</t>
  </si>
  <si>
    <t>CP05329</t>
  </si>
  <si>
    <t>CP05330</t>
  </si>
  <si>
    <t>CP05331</t>
  </si>
  <si>
    <t>CP05332</t>
  </si>
  <si>
    <t>CP05333</t>
  </si>
  <si>
    <t>CP05334</t>
  </si>
  <si>
    <t>CP05335</t>
  </si>
  <si>
    <t>CP05336</t>
  </si>
  <si>
    <t>CP05337</t>
  </si>
  <si>
    <t>CP05338</t>
  </si>
  <si>
    <t>CP05339</t>
  </si>
  <si>
    <t>CP05340</t>
  </si>
  <si>
    <t>CP05341</t>
  </si>
  <si>
    <t>CP05342</t>
  </si>
  <si>
    <t>CP05343</t>
  </si>
  <si>
    <t>CP05344</t>
  </si>
  <si>
    <t>CP05345</t>
  </si>
  <si>
    <t>CP05346</t>
  </si>
  <si>
    <t>CP05347</t>
  </si>
  <si>
    <t>CP05348</t>
  </si>
  <si>
    <t>CP05349</t>
  </si>
  <si>
    <t>CP05350</t>
  </si>
  <si>
    <t>CP05351</t>
  </si>
  <si>
    <t>CP05352</t>
  </si>
  <si>
    <t>CP05353</t>
  </si>
  <si>
    <t>CP05354</t>
  </si>
  <si>
    <t>CP05355</t>
  </si>
  <si>
    <t>CP05356</t>
  </si>
  <si>
    <t>CP05357</t>
  </si>
  <si>
    <t>CP05358</t>
  </si>
  <si>
    <t>CP05359</t>
  </si>
  <si>
    <t>CP05360</t>
  </si>
  <si>
    <t>CP05361</t>
  </si>
  <si>
    <t>CP05362</t>
  </si>
  <si>
    <t>CP05363</t>
  </si>
  <si>
    <t>CP05364</t>
  </si>
  <si>
    <t>CP05365</t>
  </si>
  <si>
    <t>CP05366</t>
  </si>
  <si>
    <t>CP05367</t>
  </si>
  <si>
    <t>CP05368</t>
  </si>
  <si>
    <t>CP05369</t>
  </si>
  <si>
    <t>CP05370</t>
  </si>
  <si>
    <t>CP05371</t>
  </si>
  <si>
    <t>CP05372</t>
  </si>
  <si>
    <t>CP05373</t>
  </si>
  <si>
    <t>CP05374</t>
  </si>
  <si>
    <t>CP05375</t>
  </si>
  <si>
    <t>CP05376</t>
  </si>
  <si>
    <t>CP05377</t>
  </si>
  <si>
    <t>CP05378</t>
  </si>
  <si>
    <t>CP05379</t>
  </si>
  <si>
    <t>CP05380</t>
  </si>
  <si>
    <t>CP05381</t>
  </si>
  <si>
    <t>CP05382</t>
  </si>
  <si>
    <t>CP05383</t>
  </si>
  <si>
    <t>CP05384</t>
  </si>
  <si>
    <t>CP05385</t>
  </si>
  <si>
    <t>CP05386</t>
  </si>
  <si>
    <t>CP05387</t>
  </si>
  <si>
    <t>CP05388</t>
  </si>
  <si>
    <t>CP05389</t>
  </si>
  <si>
    <t>CP05390</t>
  </si>
  <si>
    <t>CP05391</t>
  </si>
  <si>
    <t>CP05392</t>
  </si>
  <si>
    <t>CP05393</t>
  </si>
  <si>
    <t>CP05394</t>
  </si>
  <si>
    <t>CP05395</t>
  </si>
  <si>
    <t>CP05396</t>
  </si>
  <si>
    <t>CP05397</t>
  </si>
  <si>
    <t>CP05398</t>
  </si>
  <si>
    <t>CP05399</t>
  </si>
  <si>
    <t>CP05400</t>
  </si>
  <si>
    <t>CP05401</t>
  </si>
  <si>
    <t>CP05402</t>
  </si>
  <si>
    <t>CP05403</t>
  </si>
  <si>
    <t>CP05404</t>
  </si>
  <si>
    <t>CP05405</t>
  </si>
  <si>
    <t>CP05406</t>
  </si>
  <si>
    <t>CP05407</t>
  </si>
  <si>
    <t>CP05408</t>
  </si>
  <si>
    <t>CP05409</t>
  </si>
  <si>
    <t>CP05410</t>
  </si>
  <si>
    <t>CP05411</t>
  </si>
  <si>
    <t>CP05412</t>
  </si>
  <si>
    <t>CP05413</t>
  </si>
  <si>
    <t>CP05414</t>
  </si>
  <si>
    <t>CP05415</t>
  </si>
  <si>
    <t>CP05416</t>
  </si>
  <si>
    <t>CP05417</t>
  </si>
  <si>
    <t>CP05418</t>
  </si>
  <si>
    <t>CP05419</t>
  </si>
  <si>
    <t>CP05420</t>
  </si>
  <si>
    <t>CP05421</t>
  </si>
  <si>
    <t>CP05422</t>
  </si>
  <si>
    <t>CP05423</t>
  </si>
  <si>
    <t>CP05424</t>
  </si>
  <si>
    <t>CP05425</t>
  </si>
  <si>
    <t>CP05426</t>
  </si>
  <si>
    <t>CP05427</t>
  </si>
  <si>
    <t>CP05428</t>
  </si>
  <si>
    <t>CP05429</t>
  </si>
  <si>
    <t>CP05430</t>
  </si>
  <si>
    <t>CP05431</t>
  </si>
  <si>
    <t>CP05432</t>
  </si>
  <si>
    <t>CP05433</t>
  </si>
  <si>
    <t>CP05434</t>
  </si>
  <si>
    <t>CP05435</t>
  </si>
  <si>
    <t>CP05436</t>
  </si>
  <si>
    <t>CP05437</t>
  </si>
  <si>
    <t>CP05438</t>
  </si>
  <si>
    <t>CP05439</t>
  </si>
  <si>
    <t>CP05440</t>
  </si>
  <si>
    <t>CP05441</t>
  </si>
  <si>
    <t>CP05442</t>
  </si>
  <si>
    <t>CP05443</t>
  </si>
  <si>
    <t>CP05444</t>
  </si>
  <si>
    <t>CP05445</t>
  </si>
  <si>
    <t>CP05446</t>
  </si>
  <si>
    <t>CP05447</t>
  </si>
  <si>
    <t>CP05448</t>
  </si>
  <si>
    <t>CP05449</t>
  </si>
  <si>
    <t>CP05450</t>
  </si>
  <si>
    <t>CP05451</t>
  </si>
  <si>
    <t>CP05452</t>
  </si>
  <si>
    <t>CP05453</t>
  </si>
  <si>
    <t>CP05454</t>
  </si>
  <si>
    <t>CP05455</t>
  </si>
  <si>
    <t>CP05456</t>
  </si>
  <si>
    <t>CP05457</t>
  </si>
  <si>
    <t>CP05458</t>
  </si>
  <si>
    <t>CP05459</t>
  </si>
  <si>
    <t>CP05460</t>
  </si>
  <si>
    <t>CP05461</t>
  </si>
  <si>
    <t>CP05462</t>
  </si>
  <si>
    <t>CP05463</t>
  </si>
  <si>
    <t>CP05464</t>
  </si>
  <si>
    <t>CP05465</t>
  </si>
  <si>
    <t>CP05466</t>
  </si>
  <si>
    <t>CP05467</t>
  </si>
  <si>
    <t>CP05468</t>
  </si>
  <si>
    <t>CP05469</t>
  </si>
  <si>
    <t>CP05470</t>
  </si>
  <si>
    <t>CP05471</t>
  </si>
  <si>
    <t>CP05472</t>
  </si>
  <si>
    <t>CP05473</t>
  </si>
  <si>
    <t>CP05474</t>
  </si>
  <si>
    <t>CP05475</t>
  </si>
  <si>
    <t>CP05476</t>
  </si>
  <si>
    <t>CP05477</t>
  </si>
  <si>
    <t>CP05478</t>
  </si>
  <si>
    <t>CP05479</t>
  </si>
  <si>
    <t>CP05480</t>
  </si>
  <si>
    <t>CP05481</t>
  </si>
  <si>
    <t>CP05482</t>
  </si>
  <si>
    <t>CP05483</t>
  </si>
  <si>
    <t>CP05484</t>
  </si>
  <si>
    <t>CP05485</t>
  </si>
  <si>
    <t>CP05486</t>
  </si>
  <si>
    <t>CP05487</t>
  </si>
  <si>
    <t>CP05488</t>
  </si>
  <si>
    <t>CP05489</t>
  </si>
  <si>
    <t>CP05490</t>
  </si>
  <si>
    <t>CP05491</t>
  </si>
  <si>
    <t>CP05492</t>
  </si>
  <si>
    <t>CP05493</t>
  </si>
  <si>
    <t>CP05494</t>
  </si>
  <si>
    <t>CP05495</t>
  </si>
  <si>
    <t>CP05496</t>
  </si>
  <si>
    <t>CP05497</t>
  </si>
  <si>
    <t>CP05498</t>
  </si>
  <si>
    <t>CP05499</t>
  </si>
  <si>
    <t>CP05500</t>
  </si>
  <si>
    <t>CP05501</t>
  </si>
  <si>
    <t>CP05502</t>
  </si>
  <si>
    <t>CP05503</t>
  </si>
  <si>
    <t>CP05504</t>
  </si>
  <si>
    <t>CP05505</t>
  </si>
  <si>
    <t>CP05506</t>
  </si>
  <si>
    <t>CP05507</t>
  </si>
  <si>
    <t>CP05508</t>
  </si>
  <si>
    <t>CP05509</t>
  </si>
  <si>
    <t>CP05510</t>
  </si>
  <si>
    <t>CP05511</t>
  </si>
  <si>
    <t>CP05512</t>
  </si>
  <si>
    <t>CP05513</t>
  </si>
  <si>
    <t>CP05514</t>
  </si>
  <si>
    <t>CP05515</t>
  </si>
  <si>
    <t>CP05516</t>
  </si>
  <si>
    <t>CP05517</t>
  </si>
  <si>
    <t>CP05518</t>
  </si>
  <si>
    <t>CP05519</t>
  </si>
  <si>
    <t>CP05520</t>
  </si>
  <si>
    <t>CP05521</t>
  </si>
  <si>
    <t>CP05522</t>
  </si>
  <si>
    <t>CP05523</t>
  </si>
  <si>
    <t>CP05524</t>
  </si>
  <si>
    <t>CP05525</t>
  </si>
  <si>
    <t>CP05526</t>
  </si>
  <si>
    <t>CP05527</t>
  </si>
  <si>
    <t>CP05528</t>
  </si>
  <si>
    <t>CP05529</t>
  </si>
  <si>
    <t>CP05530</t>
  </si>
  <si>
    <t>CP05531</t>
  </si>
  <si>
    <t>CP05532</t>
  </si>
  <si>
    <t>CP05533</t>
  </si>
  <si>
    <t>CP05534</t>
  </si>
  <si>
    <t>CP05535</t>
  </si>
  <si>
    <t>CP05536</t>
  </si>
  <si>
    <t>CP05537</t>
  </si>
  <si>
    <t>CP05538</t>
  </si>
  <si>
    <t>CP05539</t>
  </si>
  <si>
    <t>CP05540</t>
  </si>
  <si>
    <t>CP05541</t>
  </si>
  <si>
    <t>CP05542</t>
  </si>
  <si>
    <t>CP05543</t>
  </si>
  <si>
    <t>CP05544</t>
  </si>
  <si>
    <t>CP05545</t>
  </si>
  <si>
    <t>CP05546</t>
  </si>
  <si>
    <t>CP05547</t>
  </si>
  <si>
    <t>CP05548</t>
  </si>
  <si>
    <t>CP05549</t>
  </si>
  <si>
    <t>CP05550</t>
  </si>
  <si>
    <t>CP05551</t>
  </si>
  <si>
    <t>CP05552</t>
  </si>
  <si>
    <t>CP05553</t>
  </si>
  <si>
    <t>CP05554</t>
  </si>
  <si>
    <t>CP05555</t>
  </si>
  <si>
    <t>CP05556</t>
  </si>
  <si>
    <t>CP05557</t>
  </si>
  <si>
    <t>CP05558</t>
  </si>
  <si>
    <t>CP05559</t>
  </si>
  <si>
    <t>CP05560</t>
  </si>
  <si>
    <t>CP05561</t>
  </si>
  <si>
    <t>CP05562</t>
  </si>
  <si>
    <t>CP05563</t>
  </si>
  <si>
    <t>CP05564</t>
  </si>
  <si>
    <t>CP05565</t>
  </si>
  <si>
    <t>CP05566</t>
  </si>
  <si>
    <t>CP05567</t>
  </si>
  <si>
    <t>CP05568</t>
  </si>
  <si>
    <t>CP05569</t>
  </si>
  <si>
    <t>CP05570</t>
  </si>
  <si>
    <t>CP05571</t>
  </si>
  <si>
    <t>CP05572</t>
  </si>
  <si>
    <t>CP05573</t>
  </si>
  <si>
    <t>CP05574</t>
  </si>
  <si>
    <t>CP05575</t>
  </si>
  <si>
    <t>CP05576</t>
  </si>
  <si>
    <t>CP05577</t>
  </si>
  <si>
    <t>CP05578</t>
  </si>
  <si>
    <t>CP05579</t>
  </si>
  <si>
    <t>CP05580</t>
  </si>
  <si>
    <t>CP05581</t>
  </si>
  <si>
    <t>CP05582</t>
  </si>
  <si>
    <t>CP05583</t>
  </si>
  <si>
    <t>CP05584</t>
  </si>
  <si>
    <t>CP05585</t>
  </si>
  <si>
    <t>CP05586</t>
  </si>
  <si>
    <t>CP05587</t>
  </si>
  <si>
    <t>CP05588</t>
  </si>
  <si>
    <t>CP05589</t>
  </si>
  <si>
    <t>CP05590</t>
  </si>
  <si>
    <t>CP05591</t>
  </si>
  <si>
    <t>CP05592</t>
  </si>
  <si>
    <t>CP05593</t>
  </si>
  <si>
    <t>CP05594</t>
  </si>
  <si>
    <t>CP05595</t>
  </si>
  <si>
    <t>CP05596</t>
  </si>
  <si>
    <t>CP05597</t>
  </si>
  <si>
    <t>CP05598</t>
  </si>
  <si>
    <t>CP05599</t>
  </si>
  <si>
    <t>CP05600</t>
  </si>
  <si>
    <t>CP05601</t>
  </si>
  <si>
    <t>CP05602</t>
  </si>
  <si>
    <t>CP05603</t>
  </si>
  <si>
    <t>CP05604</t>
  </si>
  <si>
    <t>CP05605</t>
  </si>
  <si>
    <t>CP05606</t>
  </si>
  <si>
    <t>CP05607</t>
  </si>
  <si>
    <t>CP05608</t>
  </si>
  <si>
    <t>CP05609</t>
  </si>
  <si>
    <t>CP05610</t>
  </si>
  <si>
    <t>CP05611</t>
  </si>
  <si>
    <t>CP05612</t>
  </si>
  <si>
    <t>CP05613</t>
  </si>
  <si>
    <t>CP05614</t>
  </si>
  <si>
    <t>CP05615</t>
  </si>
  <si>
    <t>CP05616</t>
  </si>
  <si>
    <t>CP05617</t>
  </si>
  <si>
    <t>CP05618</t>
  </si>
  <si>
    <t>CP05619</t>
  </si>
  <si>
    <t>CP05620</t>
  </si>
  <si>
    <t>CP05621</t>
  </si>
  <si>
    <t>CP05622</t>
  </si>
  <si>
    <t>CP05623</t>
  </si>
  <si>
    <t>CP05624</t>
  </si>
  <si>
    <t>CP05625</t>
  </si>
  <si>
    <t>CP05626</t>
  </si>
  <si>
    <t>CP05627</t>
  </si>
  <si>
    <t>CP05628</t>
  </si>
  <si>
    <t>CP05629</t>
  </si>
  <si>
    <t>CP05630</t>
  </si>
  <si>
    <t>CP05631</t>
  </si>
  <si>
    <t>CP05632</t>
  </si>
  <si>
    <t>CP05633</t>
  </si>
  <si>
    <t>CP05634</t>
  </si>
  <si>
    <t>CP05635</t>
  </si>
  <si>
    <t>CP05636</t>
  </si>
  <si>
    <t>CP05637</t>
  </si>
  <si>
    <t>CP05638</t>
  </si>
  <si>
    <t>CP05639</t>
  </si>
  <si>
    <t>CP05640</t>
  </si>
  <si>
    <t>CP05641</t>
  </si>
  <si>
    <t>CP05642</t>
  </si>
  <si>
    <t>CP05643</t>
  </si>
  <si>
    <t>CP05644</t>
  </si>
  <si>
    <t>CP05645</t>
  </si>
  <si>
    <t>CP05646</t>
  </si>
  <si>
    <t>CP05647</t>
  </si>
  <si>
    <t>CP05648</t>
  </si>
  <si>
    <t>CP05649</t>
  </si>
  <si>
    <t>CP05650</t>
  </si>
  <si>
    <t>CP05651</t>
  </si>
  <si>
    <t>CP05652</t>
  </si>
  <si>
    <t>CP05653</t>
  </si>
  <si>
    <t>CP05654</t>
  </si>
  <si>
    <t>CP05655</t>
  </si>
  <si>
    <t>CP05656</t>
  </si>
  <si>
    <t>CP05657</t>
  </si>
  <si>
    <t>CP05658</t>
  </si>
  <si>
    <t>CP05659</t>
  </si>
  <si>
    <t>CP05660</t>
  </si>
  <si>
    <t>CP05661</t>
  </si>
  <si>
    <t>CP05662</t>
  </si>
  <si>
    <t>CP05663</t>
  </si>
  <si>
    <t>CP05664</t>
  </si>
  <si>
    <t>CP05665</t>
  </si>
  <si>
    <t>CP05666</t>
  </si>
  <si>
    <t>CP05667</t>
  </si>
  <si>
    <t>CP05668</t>
  </si>
  <si>
    <t>CP05669</t>
  </si>
  <si>
    <t>CP05670</t>
  </si>
  <si>
    <t>CP05671</t>
  </si>
  <si>
    <t>CP05672</t>
  </si>
  <si>
    <t>CP05673</t>
  </si>
  <si>
    <t>CP05674</t>
  </si>
  <si>
    <t>CP05675</t>
  </si>
  <si>
    <t>CP05676</t>
  </si>
  <si>
    <t>CP05677</t>
  </si>
  <si>
    <t>CP05678</t>
  </si>
  <si>
    <t>CP05679</t>
  </si>
  <si>
    <t>CP05680</t>
  </si>
  <si>
    <t>CP05681</t>
  </si>
  <si>
    <t>CP05682</t>
  </si>
  <si>
    <t>CP05683</t>
  </si>
  <si>
    <t>CP05684</t>
  </si>
  <si>
    <t>CP05685</t>
  </si>
  <si>
    <t>CP05686</t>
  </si>
  <si>
    <t>CP05687</t>
  </si>
  <si>
    <t>CP05688</t>
  </si>
  <si>
    <t>CP05689</t>
  </si>
  <si>
    <t>CP05690</t>
  </si>
  <si>
    <t>CP05691</t>
  </si>
  <si>
    <t>CP05692</t>
  </si>
  <si>
    <t>CP05693</t>
  </si>
  <si>
    <t>CP05694</t>
  </si>
  <si>
    <t>CP05695</t>
  </si>
  <si>
    <t>CP05696</t>
  </si>
  <si>
    <t>CP05697</t>
  </si>
  <si>
    <t>CP05698</t>
  </si>
  <si>
    <t>CP05699</t>
  </si>
  <si>
    <t>CP05700</t>
  </si>
  <si>
    <t>CP05701</t>
  </si>
  <si>
    <t>CP05702</t>
  </si>
  <si>
    <t>CP05703</t>
  </si>
  <si>
    <t>CP05704</t>
  </si>
  <si>
    <t>CP05705</t>
  </si>
  <si>
    <t>CP05706</t>
  </si>
  <si>
    <t>CP05707</t>
  </si>
  <si>
    <t>CP05708</t>
  </si>
  <si>
    <t>CP05709</t>
  </si>
  <si>
    <t>CP05710</t>
  </si>
  <si>
    <t>CP05711</t>
  </si>
  <si>
    <t>CP05712</t>
  </si>
  <si>
    <t>CP05713</t>
  </si>
  <si>
    <t>CP05714</t>
  </si>
  <si>
    <t>CP05715</t>
  </si>
  <si>
    <t>CP05716</t>
  </si>
  <si>
    <t>CP05717</t>
  </si>
  <si>
    <t>CP05718</t>
  </si>
  <si>
    <t>CP05719</t>
  </si>
  <si>
    <t>CP05720</t>
  </si>
  <si>
    <t>CP05721</t>
  </si>
  <si>
    <t>CP05722</t>
  </si>
  <si>
    <t>CP05723</t>
  </si>
  <si>
    <t>CP05724</t>
  </si>
  <si>
    <t>CP05725</t>
  </si>
  <si>
    <t>CP05726</t>
  </si>
  <si>
    <t>CP05727</t>
  </si>
  <si>
    <t>CP05728</t>
  </si>
  <si>
    <t>CP05729</t>
  </si>
  <si>
    <t>CP05730</t>
  </si>
  <si>
    <t>CP05731</t>
  </si>
  <si>
    <t>CP05732</t>
  </si>
  <si>
    <t>CP05733</t>
  </si>
  <si>
    <t>CP05734</t>
  </si>
  <si>
    <t>CP05735</t>
  </si>
  <si>
    <t>CP05736</t>
  </si>
  <si>
    <t>CP05737</t>
  </si>
  <si>
    <t>CP05738</t>
  </si>
  <si>
    <t>CP05739</t>
  </si>
  <si>
    <t>CP05740</t>
  </si>
  <si>
    <t>CP05741</t>
  </si>
  <si>
    <t>CP05742</t>
  </si>
  <si>
    <t>CP05743</t>
  </si>
  <si>
    <t>CP05744</t>
  </si>
  <si>
    <t>CP05745</t>
  </si>
  <si>
    <t>CP05746</t>
  </si>
  <si>
    <t>CP05747</t>
  </si>
  <si>
    <t>CP05748</t>
  </si>
  <si>
    <t>CP05749</t>
  </si>
  <si>
    <t>CP05750</t>
  </si>
  <si>
    <t>CP05751</t>
  </si>
  <si>
    <t>CP05752</t>
  </si>
  <si>
    <t>CP05753</t>
  </si>
  <si>
    <t>CP05754</t>
  </si>
  <si>
    <t>CP05755</t>
  </si>
  <si>
    <t>CP05756</t>
  </si>
  <si>
    <t>CP05757</t>
  </si>
  <si>
    <t>CP05758</t>
  </si>
  <si>
    <t>CP05759</t>
  </si>
  <si>
    <t>CP05760</t>
  </si>
  <si>
    <t>CP05761</t>
  </si>
  <si>
    <t>CP05762</t>
  </si>
  <si>
    <t>CP05763</t>
  </si>
  <si>
    <t>CP05764</t>
  </si>
  <si>
    <t>CP05765</t>
  </si>
  <si>
    <t>CP05766</t>
  </si>
  <si>
    <t>CP05767</t>
  </si>
  <si>
    <t>CP05768</t>
  </si>
  <si>
    <t>CP05769</t>
  </si>
  <si>
    <t>CP05770</t>
  </si>
  <si>
    <t>CP05771</t>
  </si>
  <si>
    <t>CP05772</t>
  </si>
  <si>
    <t>CP05773</t>
  </si>
  <si>
    <t>CP05774</t>
  </si>
  <si>
    <t>CP05775</t>
  </si>
  <si>
    <t>CP05776</t>
  </si>
  <si>
    <t>CP05777</t>
  </si>
  <si>
    <t>CP05778</t>
  </si>
  <si>
    <t>CP05779</t>
  </si>
  <si>
    <t>CP05780</t>
  </si>
  <si>
    <t>CP05781</t>
  </si>
  <si>
    <t>CP05782</t>
  </si>
  <si>
    <t>CP05783</t>
  </si>
  <si>
    <t>CP05784</t>
  </si>
  <si>
    <t>CP05785</t>
  </si>
  <si>
    <t>CP05786</t>
  </si>
  <si>
    <t>CP05787</t>
  </si>
  <si>
    <t>CP05788</t>
  </si>
  <si>
    <t>CP05789</t>
  </si>
  <si>
    <t>CP05790</t>
  </si>
  <si>
    <t>CP05791</t>
  </si>
  <si>
    <t>CP05792</t>
  </si>
  <si>
    <t>CP05793</t>
  </si>
  <si>
    <t>CP05794</t>
  </si>
  <si>
    <t>CP05795</t>
  </si>
  <si>
    <t>CP05796</t>
  </si>
  <si>
    <t>CP05797</t>
  </si>
  <si>
    <t>CP05798</t>
  </si>
  <si>
    <t>CP05799</t>
  </si>
  <si>
    <t>CP05800</t>
  </si>
  <si>
    <t>CP05801</t>
  </si>
  <si>
    <t>CP05802</t>
  </si>
  <si>
    <t>CP05803</t>
  </si>
  <si>
    <t>CP05804</t>
  </si>
  <si>
    <t>CP05805</t>
  </si>
  <si>
    <t>CP05806</t>
  </si>
  <si>
    <t>CP05807</t>
  </si>
  <si>
    <t>CP05808</t>
  </si>
  <si>
    <t>CP05809</t>
  </si>
  <si>
    <t>CP05810</t>
  </si>
  <si>
    <t>CP05811</t>
  </si>
  <si>
    <t>CP05812</t>
  </si>
  <si>
    <t>CP05813</t>
  </si>
  <si>
    <t>CP05814</t>
  </si>
  <si>
    <t>CP05815</t>
  </si>
  <si>
    <t>CP05816</t>
  </si>
  <si>
    <t>CP05817</t>
  </si>
  <si>
    <t>CP05818</t>
  </si>
  <si>
    <t>CP05819</t>
  </si>
  <si>
    <t>CP05820</t>
  </si>
  <si>
    <t>CP05821</t>
  </si>
  <si>
    <t>CP05822</t>
  </si>
  <si>
    <t>CP05823</t>
  </si>
  <si>
    <t>CP05824</t>
  </si>
  <si>
    <t>CP05825</t>
  </si>
  <si>
    <t>CP05826</t>
  </si>
  <si>
    <t>CP05827</t>
  </si>
  <si>
    <t>CP05828</t>
  </si>
  <si>
    <t>CP05829</t>
  </si>
  <si>
    <t>CP05830</t>
  </si>
  <si>
    <t>CP05831</t>
  </si>
  <si>
    <t>CP05832</t>
  </si>
  <si>
    <t>CP05833</t>
  </si>
  <si>
    <t>CP05834</t>
  </si>
  <si>
    <t>CP05835</t>
  </si>
  <si>
    <t>CP05836</t>
  </si>
  <si>
    <t>CP05837</t>
  </si>
  <si>
    <t>CP05838</t>
  </si>
  <si>
    <t>CP05839</t>
  </si>
  <si>
    <t>CP05840</t>
  </si>
  <si>
    <t>CP05841</t>
  </si>
  <si>
    <t>CP05842</t>
  </si>
  <si>
    <t>CP05843</t>
  </si>
  <si>
    <t>CP05844</t>
  </si>
  <si>
    <t>CP05845</t>
  </si>
  <si>
    <t>CP05846</t>
  </si>
  <si>
    <t>CP05847</t>
  </si>
  <si>
    <t>CP05848</t>
  </si>
  <si>
    <t>CP05849</t>
  </si>
  <si>
    <t>CP05850</t>
  </si>
  <si>
    <t>CP05851</t>
  </si>
  <si>
    <t>CP05852</t>
  </si>
  <si>
    <t>CP05853</t>
  </si>
  <si>
    <t>CP05854</t>
  </si>
  <si>
    <t>CP05855</t>
  </si>
  <si>
    <t>CP05856</t>
  </si>
  <si>
    <t>CP05857</t>
  </si>
  <si>
    <t>CP05858</t>
  </si>
  <si>
    <t>CP05859</t>
  </si>
  <si>
    <t>CP05860</t>
  </si>
  <si>
    <t>CP05861</t>
  </si>
  <si>
    <t>CP05862</t>
  </si>
  <si>
    <t>CP05863</t>
  </si>
  <si>
    <t>CP05864</t>
  </si>
  <si>
    <t>CP05865</t>
  </si>
  <si>
    <t>CP05866</t>
  </si>
  <si>
    <t>CP05867</t>
  </si>
  <si>
    <t>CP05868</t>
  </si>
  <si>
    <t>CP05869</t>
  </si>
  <si>
    <t>CP05870</t>
  </si>
  <si>
    <t>CP05871</t>
  </si>
  <si>
    <t>CP05872</t>
  </si>
  <si>
    <t>CP05873</t>
  </si>
  <si>
    <t>CP05874</t>
  </si>
  <si>
    <t>CP05875</t>
  </si>
  <si>
    <t>CP05876</t>
  </si>
  <si>
    <t>CP05877</t>
  </si>
  <si>
    <t>CP05878</t>
  </si>
  <si>
    <t>CP05879</t>
  </si>
  <si>
    <t>CP05880</t>
  </si>
  <si>
    <t>CP05881</t>
  </si>
  <si>
    <t>CP05882</t>
  </si>
  <si>
    <t>CP05883</t>
  </si>
  <si>
    <t>CP05884</t>
  </si>
  <si>
    <t>CP05885</t>
  </si>
  <si>
    <t>CP05886</t>
  </si>
  <si>
    <t>CP05887</t>
  </si>
  <si>
    <t>CP05888</t>
  </si>
  <si>
    <t>CP05889</t>
  </si>
  <si>
    <t>CP05890</t>
  </si>
  <si>
    <t>CP05891</t>
  </si>
  <si>
    <t>CP05892</t>
  </si>
  <si>
    <t>CP05893</t>
  </si>
  <si>
    <t>CP05894</t>
  </si>
  <si>
    <t>CP05895</t>
  </si>
  <si>
    <t>CP05896</t>
  </si>
  <si>
    <t>CP05897</t>
  </si>
  <si>
    <t>CP05898</t>
  </si>
  <si>
    <t>CP05899</t>
  </si>
  <si>
    <t>CP05900</t>
  </si>
  <si>
    <t>CP05901</t>
  </si>
  <si>
    <t>CP05902</t>
  </si>
  <si>
    <t>CP05903</t>
  </si>
  <si>
    <t>CP05904</t>
  </si>
  <si>
    <t>CP05905</t>
  </si>
  <si>
    <t>CP05906</t>
  </si>
  <si>
    <t>CP05907</t>
  </si>
  <si>
    <t>CP05908</t>
  </si>
  <si>
    <t>CP05909</t>
  </si>
  <si>
    <t>CP05910</t>
  </si>
  <si>
    <t>CP05911</t>
  </si>
  <si>
    <t>CP05912</t>
  </si>
  <si>
    <t>CP05913</t>
  </si>
  <si>
    <t>CP05914</t>
  </si>
  <si>
    <t>CP05915</t>
  </si>
  <si>
    <t>CP05916</t>
  </si>
  <si>
    <t>CP05917</t>
  </si>
  <si>
    <t>CP05918</t>
  </si>
  <si>
    <t>CP05919</t>
  </si>
  <si>
    <t>CP05920</t>
  </si>
  <si>
    <t>CP05921</t>
  </si>
  <si>
    <t>CP05922</t>
  </si>
  <si>
    <t>CP05923</t>
  </si>
  <si>
    <t>CP05924</t>
  </si>
  <si>
    <t>CP05925</t>
  </si>
  <si>
    <t>CP05926</t>
  </si>
  <si>
    <t>CP05927</t>
  </si>
  <si>
    <t>CP05928</t>
  </si>
  <si>
    <t>CP05929</t>
  </si>
  <si>
    <t>CP05930</t>
  </si>
  <si>
    <t>CP05931</t>
  </si>
  <si>
    <t>CP05932</t>
  </si>
  <si>
    <t>CP05933</t>
  </si>
  <si>
    <t>CP05934</t>
  </si>
  <si>
    <t>CP05935</t>
  </si>
  <si>
    <t>CP05936</t>
  </si>
  <si>
    <t>CP05937</t>
  </si>
  <si>
    <t>CP05938</t>
  </si>
  <si>
    <t>CP05939</t>
  </si>
  <si>
    <t>CP05940</t>
  </si>
  <si>
    <t>CP05941</t>
  </si>
  <si>
    <t>CP05942</t>
  </si>
  <si>
    <t>CP05943</t>
  </si>
  <si>
    <t>CP05944</t>
  </si>
  <si>
    <t>CP05945</t>
  </si>
  <si>
    <t>CP05946</t>
  </si>
  <si>
    <t>CP05947</t>
  </si>
  <si>
    <t>CP05948</t>
  </si>
  <si>
    <t>CP05949</t>
  </si>
  <si>
    <t>CP05950</t>
  </si>
  <si>
    <t>CP05951</t>
  </si>
  <si>
    <t>CP05952</t>
  </si>
  <si>
    <t>CP05953</t>
  </si>
  <si>
    <t>CP05954</t>
  </si>
  <si>
    <t>CP05955</t>
  </si>
  <si>
    <t>CP05956</t>
  </si>
  <si>
    <t>CP05957</t>
  </si>
  <si>
    <t>CP05958</t>
  </si>
  <si>
    <t>CP05959</t>
  </si>
  <si>
    <t>CP05960</t>
  </si>
  <si>
    <t>CP05961</t>
  </si>
  <si>
    <t>CP05962</t>
  </si>
  <si>
    <t>CP05963</t>
  </si>
  <si>
    <t>CP05964</t>
  </si>
  <si>
    <t>CP05965</t>
  </si>
  <si>
    <t>CP05966</t>
  </si>
  <si>
    <t>CP05967</t>
  </si>
  <si>
    <t>CP05968</t>
  </si>
  <si>
    <t>CP05969</t>
  </si>
  <si>
    <t>CP05970</t>
  </si>
  <si>
    <t>CP05971</t>
  </si>
  <si>
    <t>CP05972</t>
  </si>
  <si>
    <t>CP05973</t>
  </si>
  <si>
    <t>CP05974</t>
  </si>
  <si>
    <t>CP05975</t>
  </si>
  <si>
    <t>CP05976</t>
  </si>
  <si>
    <t>CP05977</t>
  </si>
  <si>
    <t>CP05978</t>
  </si>
  <si>
    <t>CP05979</t>
  </si>
  <si>
    <t>CP05980</t>
  </si>
  <si>
    <t>CP05981</t>
  </si>
  <si>
    <t>CP05982</t>
  </si>
  <si>
    <t>CP05983</t>
  </si>
  <si>
    <t>CP05984</t>
  </si>
  <si>
    <t>CP05985</t>
  </si>
  <si>
    <t>CP05986</t>
  </si>
  <si>
    <t>CP05987</t>
  </si>
  <si>
    <t>CP05988</t>
  </si>
  <si>
    <t>CP05989</t>
  </si>
  <si>
    <t>CP05990</t>
  </si>
  <si>
    <t>CP05991</t>
  </si>
  <si>
    <t>CP05992</t>
  </si>
  <si>
    <t>CP05993</t>
  </si>
  <si>
    <t>CP05994</t>
  </si>
  <si>
    <t>CP05995</t>
  </si>
  <si>
    <t>CP05996</t>
  </si>
  <si>
    <t>CP05997</t>
  </si>
  <si>
    <t>CP05998</t>
  </si>
  <si>
    <t>CP05999</t>
  </si>
  <si>
    <t>CP06000</t>
  </si>
  <si>
    <t>CP06001</t>
  </si>
  <si>
    <t>CP06002</t>
  </si>
  <si>
    <t>CP06003</t>
  </si>
  <si>
    <t>CP06004</t>
  </si>
  <si>
    <t>CP06005</t>
  </si>
  <si>
    <t>CP06006</t>
  </si>
  <si>
    <t>CP06007</t>
  </si>
  <si>
    <t>CP06008</t>
  </si>
  <si>
    <t>CP06009</t>
  </si>
  <si>
    <t>CP06010</t>
  </si>
  <si>
    <t>CP06011</t>
  </si>
  <si>
    <t>CP06012</t>
  </si>
  <si>
    <t>CP06013</t>
  </si>
  <si>
    <t>CP06014</t>
  </si>
  <si>
    <t>CP06015</t>
  </si>
  <si>
    <t>CP06016</t>
  </si>
  <si>
    <t>CP06017</t>
  </si>
  <si>
    <t>CP06018</t>
  </si>
  <si>
    <t>CP06019</t>
  </si>
  <si>
    <t>CP06020</t>
  </si>
  <si>
    <t>CP06021</t>
  </si>
  <si>
    <t>CP06022</t>
  </si>
  <si>
    <t>CP06023</t>
  </si>
  <si>
    <t>CP06024</t>
  </si>
  <si>
    <t>CP06025</t>
  </si>
  <si>
    <t>CP06026</t>
  </si>
  <si>
    <t>CP06027</t>
  </si>
  <si>
    <t>CP06028</t>
  </si>
  <si>
    <t>CP06029</t>
  </si>
  <si>
    <t>CP06030</t>
  </si>
  <si>
    <t>CP06031</t>
  </si>
  <si>
    <t>CP06032</t>
  </si>
  <si>
    <t>CP06033</t>
  </si>
  <si>
    <t>CP06034</t>
  </si>
  <si>
    <t>CP06035</t>
  </si>
  <si>
    <t>CP06036</t>
  </si>
  <si>
    <t>CP06037</t>
  </si>
  <si>
    <t>CP06038</t>
  </si>
  <si>
    <t>CP06039</t>
  </si>
  <si>
    <t>CP06040</t>
  </si>
  <si>
    <t>CP06041</t>
  </si>
  <si>
    <t>CP06042</t>
  </si>
  <si>
    <t>CP06043</t>
  </si>
  <si>
    <t>CP06044</t>
  </si>
  <si>
    <t>CP06045</t>
  </si>
  <si>
    <t>CP06046</t>
  </si>
  <si>
    <t>CP06047</t>
  </si>
  <si>
    <t>CP06048</t>
  </si>
  <si>
    <t>CP06049</t>
  </si>
  <si>
    <t>CP06050</t>
  </si>
  <si>
    <t>CP06051</t>
  </si>
  <si>
    <t>CP06052</t>
  </si>
  <si>
    <t>CP06053</t>
  </si>
  <si>
    <t>CP06054</t>
  </si>
  <si>
    <t>CP06055</t>
  </si>
  <si>
    <t>CP06056</t>
  </si>
  <si>
    <t>CP06057</t>
  </si>
  <si>
    <t>CP06058</t>
  </si>
  <si>
    <t>CP06059</t>
  </si>
  <si>
    <t>CP06060</t>
  </si>
  <si>
    <t>CP06061</t>
  </si>
  <si>
    <t>CP06062</t>
  </si>
  <si>
    <t>CP06063</t>
  </si>
  <si>
    <t>CP06064</t>
  </si>
  <si>
    <t>CP06065</t>
  </si>
  <si>
    <t>CP06066</t>
  </si>
  <si>
    <t>CP06067</t>
  </si>
  <si>
    <t>CP06068</t>
  </si>
  <si>
    <t>CP06069</t>
  </si>
  <si>
    <t>CP06070</t>
  </si>
  <si>
    <t>CP06071</t>
  </si>
  <si>
    <t>CP06072</t>
  </si>
  <si>
    <t>CP06073</t>
  </si>
  <si>
    <t>CP06074</t>
  </si>
  <si>
    <t>CP06075</t>
  </si>
  <si>
    <t>CP06076</t>
  </si>
  <si>
    <t>CP06077</t>
  </si>
  <si>
    <t>CP06078</t>
  </si>
  <si>
    <t>CP06079</t>
  </si>
  <si>
    <t>CP06080</t>
  </si>
  <si>
    <t>CP06081</t>
  </si>
  <si>
    <t>CP06082</t>
  </si>
  <si>
    <t>CP06083</t>
  </si>
  <si>
    <t>CP06084</t>
  </si>
  <si>
    <t>CP06085</t>
  </si>
  <si>
    <t>CP06086</t>
  </si>
  <si>
    <t>CP06087</t>
  </si>
  <si>
    <t>CP06088</t>
  </si>
  <si>
    <t>CP06089</t>
  </si>
  <si>
    <t>CP06090</t>
  </si>
  <si>
    <t>CP06091</t>
  </si>
  <si>
    <t>CP06092</t>
  </si>
  <si>
    <t>CP06093</t>
  </si>
  <si>
    <t>CP06094</t>
  </si>
  <si>
    <t>CP06095</t>
  </si>
  <si>
    <t>CP06096</t>
  </si>
  <si>
    <t>CP06097</t>
  </si>
  <si>
    <t>CP06098</t>
  </si>
  <si>
    <t>CP06099</t>
  </si>
  <si>
    <t>CP06100</t>
  </si>
  <si>
    <t>CP06101</t>
  </si>
  <si>
    <t>CP06102</t>
  </si>
  <si>
    <t>CP06103</t>
  </si>
  <si>
    <t>CP06104</t>
  </si>
  <si>
    <t>CP06105</t>
  </si>
  <si>
    <t>CP06106</t>
  </si>
  <si>
    <t>CP06107</t>
  </si>
  <si>
    <t>CP06108</t>
  </si>
  <si>
    <t>CP06109</t>
  </si>
  <si>
    <t>CP06110</t>
  </si>
  <si>
    <t>CP06111</t>
  </si>
  <si>
    <t>CP06112</t>
  </si>
  <si>
    <t>CP06113</t>
  </si>
  <si>
    <t>CP06114</t>
  </si>
  <si>
    <t>CP06115</t>
  </si>
  <si>
    <t>CP06116</t>
  </si>
  <si>
    <t>CP06117</t>
  </si>
  <si>
    <t>CP06118</t>
  </si>
  <si>
    <t>CP06119</t>
  </si>
  <si>
    <t>CP06120</t>
  </si>
  <si>
    <t>CP06121</t>
  </si>
  <si>
    <t>CP06122</t>
  </si>
  <si>
    <t>CP06123</t>
  </si>
  <si>
    <t>CP06124</t>
  </si>
  <si>
    <t>CP06125</t>
  </si>
  <si>
    <t>CP06126</t>
  </si>
  <si>
    <t>CP06127</t>
  </si>
  <si>
    <t>CP06128</t>
  </si>
  <si>
    <t>CP06129</t>
  </si>
  <si>
    <t>CP06130</t>
  </si>
  <si>
    <t>CP06131</t>
  </si>
  <si>
    <t>CP06132</t>
  </si>
  <si>
    <t>CP06133</t>
  </si>
  <si>
    <t>CP06134</t>
  </si>
  <si>
    <t>CP06135</t>
  </si>
  <si>
    <t>CP06136</t>
  </si>
  <si>
    <t>CP06137</t>
  </si>
  <si>
    <t>CP06138</t>
  </si>
  <si>
    <t>CP06139</t>
  </si>
  <si>
    <t>CP06140</t>
  </si>
  <si>
    <t>CP06141</t>
  </si>
  <si>
    <t>CP06142</t>
  </si>
  <si>
    <t>CP06143</t>
  </si>
  <si>
    <t>CP06144</t>
  </si>
  <si>
    <t>CP06145</t>
  </si>
  <si>
    <t>CP06146</t>
  </si>
  <si>
    <t>CP06147</t>
  </si>
  <si>
    <t>CP06148</t>
  </si>
  <si>
    <t>CP06149</t>
  </si>
  <si>
    <t>CP06150</t>
  </si>
  <si>
    <t>CP06151</t>
  </si>
  <si>
    <t>CP06152</t>
  </si>
  <si>
    <t>CP06153</t>
  </si>
  <si>
    <t>CP06154</t>
  </si>
  <si>
    <t>CP06155</t>
  </si>
  <si>
    <t>CP06156</t>
  </si>
  <si>
    <t>CP06157</t>
  </si>
  <si>
    <t>CP06158</t>
  </si>
  <si>
    <t>CP06159</t>
  </si>
  <si>
    <t>CP06160</t>
  </si>
  <si>
    <t>CP06161</t>
  </si>
  <si>
    <t>CP06162</t>
  </si>
  <si>
    <t>CP06163</t>
  </si>
  <si>
    <t>CP06164</t>
  </si>
  <si>
    <t>CP06165</t>
  </si>
  <si>
    <t>CP06166</t>
  </si>
  <si>
    <t>CP06167</t>
  </si>
  <si>
    <t>CP06168</t>
  </si>
  <si>
    <t>CP06169</t>
  </si>
  <si>
    <t>CP06170</t>
  </si>
  <si>
    <t>CP06171</t>
  </si>
  <si>
    <t>CP06172</t>
  </si>
  <si>
    <t>CP06173</t>
  </si>
  <si>
    <t>CP06174</t>
  </si>
  <si>
    <t>CP06175</t>
  </si>
  <si>
    <t>CP06176</t>
  </si>
  <si>
    <t>CP06177</t>
  </si>
  <si>
    <t>CP06178</t>
  </si>
  <si>
    <t>CP06179</t>
  </si>
  <si>
    <t>CP06180</t>
  </si>
  <si>
    <t>CP06181</t>
  </si>
  <si>
    <t>CP06182</t>
  </si>
  <si>
    <t>CP06183</t>
  </si>
  <si>
    <t>CP06184</t>
  </si>
  <si>
    <t>CP06185</t>
  </si>
  <si>
    <t>CP06186</t>
  </si>
  <si>
    <t>CP06187</t>
  </si>
  <si>
    <t>CP06188</t>
  </si>
  <si>
    <t>CP06189</t>
  </si>
  <si>
    <t>CP06190</t>
  </si>
  <si>
    <t>CP06191</t>
  </si>
  <si>
    <t>CP06192</t>
  </si>
  <si>
    <t>CP06193</t>
  </si>
  <si>
    <t>CP06194</t>
  </si>
  <si>
    <t>CP06195</t>
  </si>
  <si>
    <t>CP06196</t>
  </si>
  <si>
    <t>CP06197</t>
  </si>
  <si>
    <t>CP06198</t>
  </si>
  <si>
    <t>CP06199</t>
  </si>
  <si>
    <t>CP06200</t>
  </si>
  <si>
    <t>CP06201</t>
  </si>
  <si>
    <t>CP06202</t>
  </si>
  <si>
    <t>CP06203</t>
  </si>
  <si>
    <t>CP06204</t>
  </si>
  <si>
    <t>CP06205</t>
  </si>
  <si>
    <t>CP06206</t>
  </si>
  <si>
    <t>CP06207</t>
  </si>
  <si>
    <t>CP06208</t>
  </si>
  <si>
    <t>CP06209</t>
  </si>
  <si>
    <t>CP06210</t>
  </si>
  <si>
    <t>CP06211</t>
  </si>
  <si>
    <t>CP06212</t>
  </si>
  <si>
    <t>CP06213</t>
  </si>
  <si>
    <t>CP06214</t>
  </si>
  <si>
    <t>CP06215</t>
  </si>
  <si>
    <t>CP06216</t>
  </si>
  <si>
    <t>CP06217</t>
  </si>
  <si>
    <t>CP06218</t>
  </si>
  <si>
    <t>CP06219</t>
  </si>
  <si>
    <t>CP06220</t>
  </si>
  <si>
    <t>CP06221</t>
  </si>
  <si>
    <t>CP06222</t>
  </si>
  <si>
    <t>CP06223</t>
  </si>
  <si>
    <t>CP06224</t>
  </si>
  <si>
    <t>CP06225</t>
  </si>
  <si>
    <t>CP06226</t>
  </si>
  <si>
    <t>CP06227</t>
  </si>
  <si>
    <t>CP06228</t>
  </si>
  <si>
    <t>CP06229</t>
  </si>
  <si>
    <t>CP06230</t>
  </si>
  <si>
    <t>CP06231</t>
  </si>
  <si>
    <t>CP06232</t>
  </si>
  <si>
    <t>CP06233</t>
  </si>
  <si>
    <t>CP06234</t>
  </si>
  <si>
    <t>CP06235</t>
  </si>
  <si>
    <t>CP06236</t>
  </si>
  <si>
    <t>CP06237</t>
  </si>
  <si>
    <t>CP06238</t>
  </si>
  <si>
    <t>CP06239</t>
  </si>
  <si>
    <t>CP06240</t>
  </si>
  <si>
    <t>CP06241</t>
  </si>
  <si>
    <t>CP06242</t>
  </si>
  <si>
    <t>CP06243</t>
  </si>
  <si>
    <t>CP06244</t>
  </si>
  <si>
    <t>CP06245</t>
  </si>
  <si>
    <t>CP06246</t>
  </si>
  <si>
    <t>CP06247</t>
  </si>
  <si>
    <t>CP06248</t>
  </si>
  <si>
    <t>CP06249</t>
  </si>
  <si>
    <t>CP06250</t>
  </si>
  <si>
    <t>CP06251</t>
  </si>
  <si>
    <t>CP06252</t>
  </si>
  <si>
    <t>CP06253</t>
  </si>
  <si>
    <t>CP06254</t>
  </si>
  <si>
    <t>CP06255</t>
  </si>
  <si>
    <t>CP06256</t>
  </si>
  <si>
    <t>CP06257</t>
  </si>
  <si>
    <t>CP06258</t>
  </si>
  <si>
    <t>CP06259</t>
  </si>
  <si>
    <t>CP06260</t>
  </si>
  <si>
    <t>CP06261</t>
  </si>
  <si>
    <t>CP06262</t>
  </si>
  <si>
    <t>CP06263</t>
  </si>
  <si>
    <t>CP06264</t>
  </si>
  <si>
    <t>CP06265</t>
  </si>
  <si>
    <t>CP06266</t>
  </si>
  <si>
    <t>CP06267</t>
  </si>
  <si>
    <t>CP06268</t>
  </si>
  <si>
    <t>CP06269</t>
  </si>
  <si>
    <t>CP06270</t>
  </si>
  <si>
    <t>CP06271</t>
  </si>
  <si>
    <t>CP06272</t>
  </si>
  <si>
    <t>CP06273</t>
  </si>
  <si>
    <t>CP06274</t>
  </si>
  <si>
    <t>CP06275</t>
  </si>
  <si>
    <t>CP06276</t>
  </si>
  <si>
    <t>CP06277</t>
  </si>
  <si>
    <t>CP06278</t>
  </si>
  <si>
    <t>CP06279</t>
  </si>
  <si>
    <t>CP06280</t>
  </si>
  <si>
    <t>CP06281</t>
  </si>
  <si>
    <t>CP06282</t>
  </si>
  <si>
    <t>CP06283</t>
  </si>
  <si>
    <t>CP06284</t>
  </si>
  <si>
    <t>CP06285</t>
  </si>
  <si>
    <t>CP06286</t>
  </si>
  <si>
    <t>CP06287</t>
  </si>
  <si>
    <t>CP06288</t>
  </si>
  <si>
    <t>CP06289</t>
  </si>
  <si>
    <t>CP06290</t>
  </si>
  <si>
    <t>CP06291</t>
  </si>
  <si>
    <t>CP06292</t>
  </si>
  <si>
    <t>CP06293</t>
  </si>
  <si>
    <t>CP06294</t>
  </si>
  <si>
    <t>CP06295</t>
  </si>
  <si>
    <t>CP06296</t>
  </si>
  <si>
    <t>CP06297</t>
  </si>
  <si>
    <t>CP06298</t>
  </si>
  <si>
    <t>CP06299</t>
  </si>
  <si>
    <t>CP06300</t>
  </si>
  <si>
    <t>CP06301</t>
  </si>
  <si>
    <t>CP06302</t>
  </si>
  <si>
    <t>CP06303</t>
  </si>
  <si>
    <t>CP06304</t>
  </si>
  <si>
    <t>CP06305</t>
  </si>
  <si>
    <t>CP06306</t>
  </si>
  <si>
    <t>CP06307</t>
  </si>
  <si>
    <t>CP06308</t>
  </si>
  <si>
    <t>CP06309</t>
  </si>
  <si>
    <t>CP06310</t>
  </si>
  <si>
    <t>CP06311</t>
  </si>
  <si>
    <t>CP06312</t>
  </si>
  <si>
    <t>CP06313</t>
  </si>
  <si>
    <t>CP06314</t>
  </si>
  <si>
    <t>CP06315</t>
  </si>
  <si>
    <t>CP06316</t>
  </si>
  <si>
    <t>CP06317</t>
  </si>
  <si>
    <t>CP06318</t>
  </si>
  <si>
    <t>CP06319</t>
  </si>
  <si>
    <t>CP06320</t>
  </si>
  <si>
    <t>CP06321</t>
  </si>
  <si>
    <t>CP06322</t>
  </si>
  <si>
    <t>CP06323</t>
  </si>
  <si>
    <t>CP06324</t>
  </si>
  <si>
    <t>CP06325</t>
  </si>
  <si>
    <t>CP06326</t>
  </si>
  <si>
    <t>CP06327</t>
  </si>
  <si>
    <t>CP06328</t>
  </si>
  <si>
    <t>CP06329</t>
  </si>
  <si>
    <t>CP06330</t>
  </si>
  <si>
    <t>CP06331</t>
  </si>
  <si>
    <t>CP06332</t>
  </si>
  <si>
    <t>CP06333</t>
  </si>
  <si>
    <t>CP06334</t>
  </si>
  <si>
    <t>CP06335</t>
  </si>
  <si>
    <t>CP06336</t>
  </si>
  <si>
    <t>CP06337</t>
  </si>
  <si>
    <t>CP06338</t>
  </si>
  <si>
    <t>CP06339</t>
  </si>
  <si>
    <t>CP06340</t>
  </si>
  <si>
    <t>CP06341</t>
  </si>
  <si>
    <t>CP06342</t>
  </si>
  <si>
    <t>CP06343</t>
  </si>
  <si>
    <t>CP06344</t>
  </si>
  <si>
    <t>CP06345</t>
  </si>
  <si>
    <t>CP06346</t>
  </si>
  <si>
    <t>CP06347</t>
  </si>
  <si>
    <t>CP06348</t>
  </si>
  <si>
    <t>CP06349</t>
  </si>
  <si>
    <t>CP06350</t>
  </si>
  <si>
    <t>CP06351</t>
  </si>
  <si>
    <t>CP06352</t>
  </si>
  <si>
    <t>CP06353</t>
  </si>
  <si>
    <t>CP06354</t>
  </si>
  <si>
    <t>CP06355</t>
  </si>
  <si>
    <t>CP06356</t>
  </si>
  <si>
    <t>CP06357</t>
  </si>
  <si>
    <t>CP06358</t>
  </si>
  <si>
    <t>CP06359</t>
  </si>
  <si>
    <t>CP06360</t>
  </si>
  <si>
    <t>CP06361</t>
  </si>
  <si>
    <t>CP06362</t>
  </si>
  <si>
    <t>CP06363</t>
  </si>
  <si>
    <t>CP06364</t>
  </si>
  <si>
    <t>CP06365</t>
  </si>
  <si>
    <t>CP06366</t>
  </si>
  <si>
    <t>CP06367</t>
  </si>
  <si>
    <t>CP06368</t>
  </si>
  <si>
    <t>CP06369</t>
  </si>
  <si>
    <t>CP06370</t>
  </si>
  <si>
    <t>CP06371</t>
  </si>
  <si>
    <t>CP06372</t>
  </si>
  <si>
    <t>CP06373</t>
  </si>
  <si>
    <t>CP06374</t>
  </si>
  <si>
    <t>CP06375</t>
  </si>
  <si>
    <t>CP06376</t>
  </si>
  <si>
    <t>CP06377</t>
  </si>
  <si>
    <t>CP06378</t>
  </si>
  <si>
    <t>CP06379</t>
  </si>
  <si>
    <t>CP06380</t>
  </si>
  <si>
    <t>CP06381</t>
  </si>
  <si>
    <t>CP06382</t>
  </si>
  <si>
    <t>CP06383</t>
  </si>
  <si>
    <t>CP06384</t>
  </si>
  <si>
    <t>CP06385</t>
  </si>
  <si>
    <t>CP06386</t>
  </si>
  <si>
    <t>CP06387</t>
  </si>
  <si>
    <t>CP06388</t>
  </si>
  <si>
    <t>CP06389</t>
  </si>
  <si>
    <t>CP06390</t>
  </si>
  <si>
    <t>CP06391</t>
  </si>
  <si>
    <t>CP06392</t>
  </si>
  <si>
    <t>CP06393</t>
  </si>
  <si>
    <t>CP06394</t>
  </si>
  <si>
    <t>CP06395</t>
  </si>
  <si>
    <t>CP06396</t>
  </si>
  <si>
    <t>CP06397</t>
  </si>
  <si>
    <t>CP06398</t>
  </si>
  <si>
    <t>CP06399</t>
  </si>
  <si>
    <t>CP06400</t>
  </si>
  <si>
    <t>CP06401</t>
  </si>
  <si>
    <t>CP06402</t>
  </si>
  <si>
    <t>CP06403</t>
  </si>
  <si>
    <t>CP06404</t>
  </si>
  <si>
    <t>CP06405</t>
  </si>
  <si>
    <t>CP06406</t>
  </si>
  <si>
    <t>CP06407</t>
  </si>
  <si>
    <t>CP06408</t>
  </si>
  <si>
    <t>CP06409</t>
  </si>
  <si>
    <t>CP06410</t>
  </si>
  <si>
    <t>CP06411</t>
  </si>
  <si>
    <t>CP06412</t>
  </si>
  <si>
    <t>CP06413</t>
  </si>
  <si>
    <t>CP06414</t>
  </si>
  <si>
    <t>CP06415</t>
  </si>
  <si>
    <t>CP06416</t>
  </si>
  <si>
    <t>CP06417</t>
  </si>
  <si>
    <t>CP06418</t>
  </si>
  <si>
    <t>CP06419</t>
  </si>
  <si>
    <t>CP06420</t>
  </si>
  <si>
    <t>CP06421</t>
  </si>
  <si>
    <t>CP06422</t>
  </si>
  <si>
    <t>CP06423</t>
  </si>
  <si>
    <t>CP06424</t>
  </si>
  <si>
    <t>CP06425</t>
  </si>
  <si>
    <t>CP06426</t>
  </si>
  <si>
    <t>CP06427</t>
  </si>
  <si>
    <t>CP06428</t>
  </si>
  <si>
    <t>CP06429</t>
  </si>
  <si>
    <t>CP06430</t>
  </si>
  <si>
    <t>CP06431</t>
  </si>
  <si>
    <t>CP06432</t>
  </si>
  <si>
    <t>CP06433</t>
  </si>
  <si>
    <t>CP06434</t>
  </si>
  <si>
    <t>CP06435</t>
  </si>
  <si>
    <t>CP06436</t>
  </si>
  <si>
    <t>CP06437</t>
  </si>
  <si>
    <t>CP06438</t>
  </si>
  <si>
    <t>CP06439</t>
  </si>
  <si>
    <t>CP06440</t>
  </si>
  <si>
    <t>CP06441</t>
  </si>
  <si>
    <t>CP06442</t>
  </si>
  <si>
    <t>CP06443</t>
  </si>
  <si>
    <t>CP06444</t>
  </si>
  <si>
    <t>CP06445</t>
  </si>
  <si>
    <t>CP06446</t>
  </si>
  <si>
    <t>CP06447</t>
  </si>
  <si>
    <t>CP06448</t>
  </si>
  <si>
    <t>CP06449</t>
  </si>
  <si>
    <t>CP06450</t>
  </si>
  <si>
    <t>CP06451</t>
  </si>
  <si>
    <t>CP06452</t>
  </si>
  <si>
    <t>CP06453</t>
  </si>
  <si>
    <t>CP06454</t>
  </si>
  <si>
    <t>CP06455</t>
  </si>
  <si>
    <t>CP06456</t>
  </si>
  <si>
    <t>CP06457</t>
  </si>
  <si>
    <t>CP06458</t>
  </si>
  <si>
    <t>CP06459</t>
  </si>
  <si>
    <t>CP06460</t>
  </si>
  <si>
    <t>CP06461</t>
  </si>
  <si>
    <t>CP06462</t>
  </si>
  <si>
    <t>CP06463</t>
  </si>
  <si>
    <t>CP06464</t>
  </si>
  <si>
    <t>CP06465</t>
  </si>
  <si>
    <t>CP06466</t>
  </si>
  <si>
    <t>CP06467</t>
  </si>
  <si>
    <t>CP06468</t>
  </si>
  <si>
    <t>CP06469</t>
  </si>
  <si>
    <t>CP06470</t>
  </si>
  <si>
    <t>CP06471</t>
  </si>
  <si>
    <t>CP06472</t>
  </si>
  <si>
    <t>CP06473</t>
  </si>
  <si>
    <t>CP06474</t>
  </si>
  <si>
    <t>CP06475</t>
  </si>
  <si>
    <t>CP06476</t>
  </si>
  <si>
    <t>CP06477</t>
  </si>
  <si>
    <t>CP06478</t>
  </si>
  <si>
    <t>CP06479</t>
  </si>
  <si>
    <t>CP06480</t>
  </si>
  <si>
    <t>CP06481</t>
  </si>
  <si>
    <t>CP06482</t>
  </si>
  <si>
    <t>CP06483</t>
  </si>
  <si>
    <t>CP06484</t>
  </si>
  <si>
    <t>CP06485</t>
  </si>
  <si>
    <t>CP06486</t>
  </si>
  <si>
    <t>CP06487</t>
  </si>
  <si>
    <t>CP06488</t>
  </si>
  <si>
    <t>CP06489</t>
  </si>
  <si>
    <t>CP06490</t>
  </si>
  <si>
    <t>CP06491</t>
  </si>
  <si>
    <t>CP06492</t>
  </si>
  <si>
    <t>CP06493</t>
  </si>
  <si>
    <t>CP06494</t>
  </si>
  <si>
    <t>CP06495</t>
  </si>
  <si>
    <t>CP06496</t>
  </si>
  <si>
    <t>CP06497</t>
  </si>
  <si>
    <t>CP06498</t>
  </si>
  <si>
    <t>CP06499</t>
  </si>
  <si>
    <t>CP06500</t>
  </si>
  <si>
    <t>CP06501</t>
  </si>
  <si>
    <t>CP06502</t>
  </si>
  <si>
    <t>CP06503</t>
  </si>
  <si>
    <t>CP06504</t>
  </si>
  <si>
    <t>CP06505</t>
  </si>
  <si>
    <t>CP06506</t>
  </si>
  <si>
    <t>CP06507</t>
  </si>
  <si>
    <t>CP06508</t>
  </si>
  <si>
    <t>CP06509</t>
  </si>
  <si>
    <t>CP06510</t>
  </si>
  <si>
    <t>CP06511</t>
  </si>
  <si>
    <t>CP06512</t>
  </si>
  <si>
    <t>CP06513</t>
  </si>
  <si>
    <t>CP06514</t>
  </si>
  <si>
    <t>CP06515</t>
  </si>
  <si>
    <t>CP06516</t>
  </si>
  <si>
    <t>CP06517</t>
  </si>
  <si>
    <t>CP06518</t>
  </si>
  <si>
    <t>CP06519</t>
  </si>
  <si>
    <t>CP06520</t>
  </si>
  <si>
    <t>CP06521</t>
  </si>
  <si>
    <t>CP06522</t>
  </si>
  <si>
    <t>CP06523</t>
  </si>
  <si>
    <t>CP06524</t>
  </si>
  <si>
    <t>CP06525</t>
  </si>
  <si>
    <t>CP06526</t>
  </si>
  <si>
    <t>CP06527</t>
  </si>
  <si>
    <t>CP06528</t>
  </si>
  <si>
    <t>CP06529</t>
  </si>
  <si>
    <t>CP06530</t>
  </si>
  <si>
    <t>CP06531</t>
  </si>
  <si>
    <t>CP06532</t>
  </si>
  <si>
    <t>CP06533</t>
  </si>
  <si>
    <t>CP06534</t>
  </si>
  <si>
    <t>CP06535</t>
  </si>
  <si>
    <t>CP06536</t>
  </si>
  <si>
    <t>CP06537</t>
  </si>
  <si>
    <t>CP06538</t>
  </si>
  <si>
    <t>CP06539</t>
  </si>
  <si>
    <t>CP06540</t>
  </si>
  <si>
    <t>CP06541</t>
  </si>
  <si>
    <t>CP06542</t>
  </si>
  <si>
    <t>CP06543</t>
  </si>
  <si>
    <t>CP06544</t>
  </si>
  <si>
    <t>CP06545</t>
  </si>
  <si>
    <t>CP06546</t>
  </si>
  <si>
    <t>CP06547</t>
  </si>
  <si>
    <t>CP06548</t>
  </si>
  <si>
    <t>CP06549</t>
  </si>
  <si>
    <t>CP06550</t>
  </si>
  <si>
    <t>CP06551</t>
  </si>
  <si>
    <t>CP06552</t>
  </si>
  <si>
    <t>CP06553</t>
  </si>
  <si>
    <t>CP06554</t>
  </si>
  <si>
    <t>CP06555</t>
  </si>
  <si>
    <t>CP06556</t>
  </si>
  <si>
    <t>CP06557</t>
  </si>
  <si>
    <t>CP06558</t>
  </si>
  <si>
    <t>CP06559</t>
  </si>
  <si>
    <t>CP06560</t>
  </si>
  <si>
    <t>CP06561</t>
  </si>
  <si>
    <t>CP06562</t>
  </si>
  <si>
    <t>CP06563</t>
  </si>
  <si>
    <t>CP06564</t>
  </si>
  <si>
    <t>CP06565</t>
  </si>
  <si>
    <t>CP06566</t>
  </si>
  <si>
    <t>CP06567</t>
  </si>
  <si>
    <t>CP06568</t>
  </si>
  <si>
    <t>CP06569</t>
  </si>
  <si>
    <t>CP06570</t>
  </si>
  <si>
    <t>CP06571</t>
  </si>
  <si>
    <t>CP06572</t>
  </si>
  <si>
    <t>CP06573</t>
  </si>
  <si>
    <t>CP06574</t>
  </si>
  <si>
    <t>CP06575</t>
  </si>
  <si>
    <t>CP06576</t>
  </si>
  <si>
    <t>CP06577</t>
  </si>
  <si>
    <t>CP06578</t>
  </si>
  <si>
    <t>CP06579</t>
  </si>
  <si>
    <t>CP06580</t>
  </si>
  <si>
    <t>CP06581</t>
  </si>
  <si>
    <t>CP06582</t>
  </si>
  <si>
    <t>CP06583</t>
  </si>
  <si>
    <t>CP06584</t>
  </si>
  <si>
    <t>CP06585</t>
  </si>
  <si>
    <t>CP06586</t>
  </si>
  <si>
    <t>CP06587</t>
  </si>
  <si>
    <t>CP06588</t>
  </si>
  <si>
    <t>CP06589</t>
  </si>
  <si>
    <t>CP06590</t>
  </si>
  <si>
    <t>CP06591</t>
  </si>
  <si>
    <t>CP06592</t>
  </si>
  <si>
    <t>CP06593</t>
  </si>
  <si>
    <t>CP06594</t>
  </si>
  <si>
    <t>CP06595</t>
  </si>
  <si>
    <t>CP06596</t>
  </si>
  <si>
    <t>CP06597</t>
  </si>
  <si>
    <t>CP06598</t>
  </si>
  <si>
    <t>CP06599</t>
  </si>
  <si>
    <t>CP06600</t>
  </si>
  <si>
    <t>CP06601</t>
  </si>
  <si>
    <t>CP06602</t>
  </si>
  <si>
    <t>CP06603</t>
  </si>
  <si>
    <t>CP06604</t>
  </si>
  <si>
    <t>CP06605</t>
  </si>
  <si>
    <t>CP06606</t>
  </si>
  <si>
    <t>CP06607</t>
  </si>
  <si>
    <t>CP06608</t>
  </si>
  <si>
    <t>CP06609</t>
  </si>
  <si>
    <t>CP06610</t>
  </si>
  <si>
    <t>CP06611</t>
  </si>
  <si>
    <t>CP06612</t>
  </si>
  <si>
    <t>CP06613</t>
  </si>
  <si>
    <t>CP06614</t>
  </si>
  <si>
    <t>CP06615</t>
  </si>
  <si>
    <t>CP06616</t>
  </si>
  <si>
    <t>CP06617</t>
  </si>
  <si>
    <t>CP06618</t>
  </si>
  <si>
    <t>CP06619</t>
  </si>
  <si>
    <t>CP06620</t>
  </si>
  <si>
    <t>CP06621</t>
  </si>
  <si>
    <t>CP06622</t>
  </si>
  <si>
    <t>CP06623</t>
  </si>
  <si>
    <t>CP06624</t>
  </si>
  <si>
    <t>CP06625</t>
  </si>
  <si>
    <t>CP06626</t>
  </si>
  <si>
    <t>CP06627</t>
  </si>
  <si>
    <t>CP06628</t>
  </si>
  <si>
    <t>CP06629</t>
  </si>
  <si>
    <t>CP06630</t>
  </si>
  <si>
    <t>CP06631</t>
  </si>
  <si>
    <t>CP06632</t>
  </si>
  <si>
    <t>CP06633</t>
  </si>
  <si>
    <t>CP06634</t>
  </si>
  <si>
    <t>CP06635</t>
  </si>
  <si>
    <t>CP06636</t>
  </si>
  <si>
    <t>CP06637</t>
  </si>
  <si>
    <t>CP06638</t>
  </si>
  <si>
    <t>CP06639</t>
  </si>
  <si>
    <t>CP06640</t>
  </si>
  <si>
    <t>CP06641</t>
  </si>
  <si>
    <t>CP06642</t>
  </si>
  <si>
    <t>CP06643</t>
  </si>
  <si>
    <t>CP06644</t>
  </si>
  <si>
    <t>CP06645</t>
  </si>
  <si>
    <t>CP06646</t>
  </si>
  <si>
    <t>CP06647</t>
  </si>
  <si>
    <t>CP06648</t>
  </si>
  <si>
    <t>CP06649</t>
  </si>
  <si>
    <t>CP06650</t>
  </si>
  <si>
    <t>CP06651</t>
  </si>
  <si>
    <t>CP06652</t>
  </si>
  <si>
    <t>CP06653</t>
  </si>
  <si>
    <t>CP06654</t>
  </si>
  <si>
    <t>CP06655</t>
  </si>
  <si>
    <t>CP06656</t>
  </si>
  <si>
    <t>CP06657</t>
  </si>
  <si>
    <t>CP06658</t>
  </si>
  <si>
    <t>CP06659</t>
  </si>
  <si>
    <t>CP06660</t>
  </si>
  <si>
    <t>CP06661</t>
  </si>
  <si>
    <t>CP06662</t>
  </si>
  <si>
    <t>CP06663</t>
  </si>
  <si>
    <t>CP06664</t>
  </si>
  <si>
    <t>CP06665</t>
  </si>
  <si>
    <t>CP06666</t>
  </si>
  <si>
    <t>CP06667</t>
  </si>
  <si>
    <t>CP06668</t>
  </si>
  <si>
    <t>CP06669</t>
  </si>
  <si>
    <t>CP06670</t>
  </si>
  <si>
    <t>CP06671</t>
  </si>
  <si>
    <t>CP06672</t>
  </si>
  <si>
    <t>CP06673</t>
  </si>
  <si>
    <t>CP06674</t>
  </si>
  <si>
    <t>CP06675</t>
  </si>
  <si>
    <t>CP06676</t>
  </si>
  <si>
    <t>CP06677</t>
  </si>
  <si>
    <t>CP06678</t>
  </si>
  <si>
    <t>CP06679</t>
  </si>
  <si>
    <t>CP06680</t>
  </si>
  <si>
    <t>CP06681</t>
  </si>
  <si>
    <t>CP06682</t>
  </si>
  <si>
    <t>CP06683</t>
  </si>
  <si>
    <t>CP06684</t>
  </si>
  <si>
    <t>CP06685</t>
  </si>
  <si>
    <t>CP06686</t>
  </si>
  <si>
    <t>CP06687</t>
  </si>
  <si>
    <t>CP06688</t>
  </si>
  <si>
    <t>CP06689</t>
  </si>
  <si>
    <t>CP06690</t>
  </si>
  <si>
    <t>CP06691</t>
  </si>
  <si>
    <t>CP06692</t>
  </si>
  <si>
    <t>CP06693</t>
  </si>
  <si>
    <t>CP06694</t>
  </si>
  <si>
    <t>CP06695</t>
  </si>
  <si>
    <t>CP06696</t>
  </si>
  <si>
    <t>CP06697</t>
  </si>
  <si>
    <t>CP06698</t>
  </si>
  <si>
    <t>CP06699</t>
  </si>
  <si>
    <t>CP06700</t>
  </si>
  <si>
    <t>CP06701</t>
  </si>
  <si>
    <t>CP06702</t>
  </si>
  <si>
    <t>CP06703</t>
  </si>
  <si>
    <t>CP06704</t>
  </si>
  <si>
    <t>CP06705</t>
  </si>
  <si>
    <t>CP06706</t>
  </si>
  <si>
    <t>CP06707</t>
  </si>
  <si>
    <t>CP06708</t>
  </si>
  <si>
    <t>CP06709</t>
  </si>
  <si>
    <t>CP06710</t>
  </si>
  <si>
    <t>CP06711</t>
  </si>
  <si>
    <t>CP06712</t>
  </si>
  <si>
    <t>CP06713</t>
  </si>
  <si>
    <t>CP06714</t>
  </si>
  <si>
    <t>CP06715</t>
  </si>
  <si>
    <t>CP06716</t>
  </si>
  <si>
    <t>CP06717</t>
  </si>
  <si>
    <t>CP06718</t>
  </si>
  <si>
    <t>CP06719</t>
  </si>
  <si>
    <t>CP06720</t>
  </si>
  <si>
    <t>CP06721</t>
  </si>
  <si>
    <t>CP06722</t>
  </si>
  <si>
    <t>CP06723</t>
  </si>
  <si>
    <t>CP06724</t>
  </si>
  <si>
    <t>CP06725</t>
  </si>
  <si>
    <t>CP06726</t>
  </si>
  <si>
    <t>CP06727</t>
  </si>
  <si>
    <t>CP06728</t>
  </si>
  <si>
    <t>CP06729</t>
  </si>
  <si>
    <t>CP06730</t>
  </si>
  <si>
    <t>CP06731</t>
  </si>
  <si>
    <t>CP06732</t>
  </si>
  <si>
    <t>CP06733</t>
  </si>
  <si>
    <t>CP06734</t>
  </si>
  <si>
    <t>CP06735</t>
  </si>
  <si>
    <t>CP06736</t>
  </si>
  <si>
    <t>CP06737</t>
  </si>
  <si>
    <t>CP06738</t>
  </si>
  <si>
    <t>CP06739</t>
  </si>
  <si>
    <t>CP06740</t>
  </si>
  <si>
    <t>CP06741</t>
  </si>
  <si>
    <t>CP06742</t>
  </si>
  <si>
    <t>CP06743</t>
  </si>
  <si>
    <t>CP06744</t>
  </si>
  <si>
    <t>CP06745</t>
  </si>
  <si>
    <t>CP06746</t>
  </si>
  <si>
    <t>CP06747</t>
  </si>
  <si>
    <t>CP06748</t>
  </si>
  <si>
    <t>CP06749</t>
  </si>
  <si>
    <t>CP06750</t>
  </si>
  <si>
    <t>CP06751</t>
  </si>
  <si>
    <t>CP06752</t>
  </si>
  <si>
    <t>CP06753</t>
  </si>
  <si>
    <t>CP06754</t>
  </si>
  <si>
    <t>CP06755</t>
  </si>
  <si>
    <t>CP06756</t>
  </si>
  <si>
    <t>CP06757</t>
  </si>
  <si>
    <t>CP06758</t>
  </si>
  <si>
    <t>CP06759</t>
  </si>
  <si>
    <t>CP06760</t>
  </si>
  <si>
    <t>CP06761</t>
  </si>
  <si>
    <t>CP06762</t>
  </si>
  <si>
    <t>CP06763</t>
  </si>
  <si>
    <t>CP06764</t>
  </si>
  <si>
    <t>CP06765</t>
  </si>
  <si>
    <t>CP06766</t>
  </si>
  <si>
    <t>CP06767</t>
  </si>
  <si>
    <t>CP06768</t>
  </si>
  <si>
    <t>CP06769</t>
  </si>
  <si>
    <t>CP06770</t>
  </si>
  <si>
    <t>CP06771</t>
  </si>
  <si>
    <t>CP06772</t>
  </si>
  <si>
    <t>CP06773</t>
  </si>
  <si>
    <t>CP06774</t>
  </si>
  <si>
    <t>CP06775</t>
  </si>
  <si>
    <t>CP06776</t>
  </si>
  <si>
    <t>CP06777</t>
  </si>
  <si>
    <t>CP06778</t>
  </si>
  <si>
    <t>CP06779</t>
  </si>
  <si>
    <t>CP06780</t>
  </si>
  <si>
    <t>CP06781</t>
  </si>
  <si>
    <t>CP06782</t>
  </si>
  <si>
    <t>CP06783</t>
  </si>
  <si>
    <t>CP06784</t>
  </si>
  <si>
    <t>CP06785</t>
  </si>
  <si>
    <t>CP06786</t>
  </si>
  <si>
    <t>CP06787</t>
  </si>
  <si>
    <t>CP06788</t>
  </si>
  <si>
    <t>CP06789</t>
  </si>
  <si>
    <t>CP06790</t>
  </si>
  <si>
    <t>CP06791</t>
  </si>
  <si>
    <t>CP06792</t>
  </si>
  <si>
    <t>CP06793</t>
  </si>
  <si>
    <t>CP06794</t>
  </si>
  <si>
    <t>CP06795</t>
  </si>
  <si>
    <t>CP06796</t>
  </si>
  <si>
    <t>CP06797</t>
  </si>
  <si>
    <t>CP06798</t>
  </si>
  <si>
    <t>CP06799</t>
  </si>
  <si>
    <t>CP06800</t>
  </si>
  <si>
    <t>CP06801</t>
  </si>
  <si>
    <t>CP06802</t>
  </si>
  <si>
    <t>CP06803</t>
  </si>
  <si>
    <t>CP06804</t>
  </si>
  <si>
    <t>CP06805</t>
  </si>
  <si>
    <t>CP06806</t>
  </si>
  <si>
    <t>CP06807</t>
  </si>
  <si>
    <t>CP06808</t>
  </si>
  <si>
    <t>CP06809</t>
  </si>
  <si>
    <t>CP06810</t>
  </si>
  <si>
    <t>CP06811</t>
  </si>
  <si>
    <t>CP06812</t>
  </si>
  <si>
    <t>CP06813</t>
  </si>
  <si>
    <t>CP06814</t>
  </si>
  <si>
    <t>CP06815</t>
  </si>
  <si>
    <t>CP06816</t>
  </si>
  <si>
    <t>CP06817</t>
  </si>
  <si>
    <t>CP06818</t>
  </si>
  <si>
    <t>CP06819</t>
  </si>
  <si>
    <t>CP06820</t>
  </si>
  <si>
    <t>CP06821</t>
  </si>
  <si>
    <t>CP06822</t>
  </si>
  <si>
    <t>CP06823</t>
  </si>
  <si>
    <t>CP06824</t>
  </si>
  <si>
    <t>CP06825</t>
  </si>
  <si>
    <t>CP06826</t>
  </si>
  <si>
    <t>CP06827</t>
  </si>
  <si>
    <t>CP06828</t>
  </si>
  <si>
    <t>CP06829</t>
  </si>
  <si>
    <t>CP06830</t>
  </si>
  <si>
    <t>CP06831</t>
  </si>
  <si>
    <t>CP06832</t>
  </si>
  <si>
    <t>CP06833</t>
  </si>
  <si>
    <t>CP06834</t>
  </si>
  <si>
    <t>CP06835</t>
  </si>
  <si>
    <t>CP06836</t>
  </si>
  <si>
    <t>CP06837</t>
  </si>
  <si>
    <t>CP06838</t>
  </si>
  <si>
    <t>CP06839</t>
  </si>
  <si>
    <t>CP06840</t>
  </si>
  <si>
    <t>CP06841</t>
  </si>
  <si>
    <t>CP06842</t>
  </si>
  <si>
    <t>CP06843</t>
  </si>
  <si>
    <t>CP06844</t>
  </si>
  <si>
    <t>CP06845</t>
  </si>
  <si>
    <t>CP06846</t>
  </si>
  <si>
    <t>CP06847</t>
  </si>
  <si>
    <t>CP06848</t>
  </si>
  <si>
    <t>CP06849</t>
  </si>
  <si>
    <t>CP06850</t>
  </si>
  <si>
    <t>CP06851</t>
  </si>
  <si>
    <t>CP06852</t>
  </si>
  <si>
    <t>CP06853</t>
  </si>
  <si>
    <t>CP06854</t>
  </si>
  <si>
    <t>CP06855</t>
  </si>
  <si>
    <t>CP06856</t>
  </si>
  <si>
    <t>CP06857</t>
  </si>
  <si>
    <t>CP06858</t>
  </si>
  <si>
    <t>CP06859</t>
  </si>
  <si>
    <t>CP06860</t>
  </si>
  <si>
    <t>CP06861</t>
  </si>
  <si>
    <t>CP06862</t>
  </si>
  <si>
    <t>CP06863</t>
  </si>
  <si>
    <t>CP06864</t>
  </si>
  <si>
    <t>CP06865</t>
  </si>
  <si>
    <t>CP06866</t>
  </si>
  <si>
    <t>CP06867</t>
  </si>
  <si>
    <t>CP06868</t>
  </si>
  <si>
    <t>CP06869</t>
  </si>
  <si>
    <t>CP06870</t>
  </si>
  <si>
    <t>CP06871</t>
  </si>
  <si>
    <t>CP06872</t>
  </si>
  <si>
    <t>CP06873</t>
  </si>
  <si>
    <t>CP06874</t>
  </si>
  <si>
    <t>CP06875</t>
  </si>
  <si>
    <t>CP06876</t>
  </si>
  <si>
    <t>CP06877</t>
  </si>
  <si>
    <t>CP06878</t>
  </si>
  <si>
    <t>CP06879</t>
  </si>
  <si>
    <t>CP06880</t>
  </si>
  <si>
    <t>CP06881</t>
  </si>
  <si>
    <t>CP06882</t>
  </si>
  <si>
    <t>CP06883</t>
  </si>
  <si>
    <t>CP06884</t>
  </si>
  <si>
    <t>CP06885</t>
  </si>
  <si>
    <t>CP06886</t>
  </si>
  <si>
    <t>CP06887</t>
  </si>
  <si>
    <t>CP06888</t>
  </si>
  <si>
    <t>CP06889</t>
  </si>
  <si>
    <t>CP06890</t>
  </si>
  <si>
    <t>CP06891</t>
  </si>
  <si>
    <t>CP06892</t>
  </si>
  <si>
    <t>CP06893</t>
  </si>
  <si>
    <t>CP06894</t>
  </si>
  <si>
    <t>CP06895</t>
  </si>
  <si>
    <t>CP06896</t>
  </si>
  <si>
    <t>CP06897</t>
  </si>
  <si>
    <t>CP06898</t>
  </si>
  <si>
    <t>CP06899</t>
  </si>
  <si>
    <t>CP06900</t>
  </si>
  <si>
    <t>CP06901</t>
  </si>
  <si>
    <t>CP06902</t>
  </si>
  <si>
    <t>CP06903</t>
  </si>
  <si>
    <t>CP06904</t>
  </si>
  <si>
    <t>CP06905</t>
  </si>
  <si>
    <t>CP06906</t>
  </si>
  <si>
    <t>CP06907</t>
  </si>
  <si>
    <t>CP06908</t>
  </si>
  <si>
    <t>CP06909</t>
  </si>
  <si>
    <t>CP06910</t>
  </si>
  <si>
    <t>CP06911</t>
  </si>
  <si>
    <t>CP06912</t>
  </si>
  <si>
    <t>CP06913</t>
  </si>
  <si>
    <t>CP06914</t>
  </si>
  <si>
    <t>CP06915</t>
  </si>
  <si>
    <t>CP06916</t>
  </si>
  <si>
    <t>CP06917</t>
  </si>
  <si>
    <t>CP06918</t>
  </si>
  <si>
    <t>CP06919</t>
  </si>
  <si>
    <t>CP06920</t>
  </si>
  <si>
    <t>CP06921</t>
  </si>
  <si>
    <t>CP06922</t>
  </si>
  <si>
    <t>CP06923</t>
  </si>
  <si>
    <t>CP06924</t>
  </si>
  <si>
    <t>CP06925</t>
  </si>
  <si>
    <t>CP06926</t>
  </si>
  <si>
    <t>CP06927</t>
  </si>
  <si>
    <t>CP06928</t>
  </si>
  <si>
    <t>CP06929</t>
  </si>
  <si>
    <t>CP06930</t>
  </si>
  <si>
    <t>CP06931</t>
  </si>
  <si>
    <t>CP06932</t>
  </si>
  <si>
    <t>CP06933</t>
  </si>
  <si>
    <t>CP06934</t>
  </si>
  <si>
    <t>CP06935</t>
  </si>
  <si>
    <t>CP06936</t>
  </si>
  <si>
    <t>CP06937</t>
  </si>
  <si>
    <t>CP06938</t>
  </si>
  <si>
    <t>CP06939</t>
  </si>
  <si>
    <t>CP06940</t>
  </si>
  <si>
    <t>CP06941</t>
  </si>
  <si>
    <t>CP06942</t>
  </si>
  <si>
    <t>CP06943</t>
  </si>
  <si>
    <t>CP06944</t>
  </si>
  <si>
    <t>CP06945</t>
  </si>
  <si>
    <t>CP06946</t>
  </si>
  <si>
    <t>CP06947</t>
  </si>
  <si>
    <t>CP06948</t>
  </si>
  <si>
    <t>CP06949</t>
  </si>
  <si>
    <t>CP06950</t>
  </si>
  <si>
    <t>CP06951</t>
  </si>
  <si>
    <t>CP06952</t>
  </si>
  <si>
    <t>CP06953</t>
  </si>
  <si>
    <t>CP06954</t>
  </si>
  <si>
    <t>CP06955</t>
  </si>
  <si>
    <t>CP06956</t>
  </si>
  <si>
    <t>CP06957</t>
  </si>
  <si>
    <t>CP06958</t>
  </si>
  <si>
    <t>CP06959</t>
  </si>
  <si>
    <t>CP06960</t>
  </si>
  <si>
    <t>CP06961</t>
  </si>
  <si>
    <t>CP06962</t>
  </si>
  <si>
    <t>CP06963</t>
  </si>
  <si>
    <t>CP06964</t>
  </si>
  <si>
    <t>CP06965</t>
  </si>
  <si>
    <t>CP06966</t>
  </si>
  <si>
    <t>CP06967</t>
  </si>
  <si>
    <t>CP06968</t>
  </si>
  <si>
    <t>CP06969</t>
  </si>
  <si>
    <t>CP06970</t>
  </si>
  <si>
    <t>CP06971</t>
  </si>
  <si>
    <t>CP06972</t>
  </si>
  <si>
    <t>CP06973</t>
  </si>
  <si>
    <t>CP06974</t>
  </si>
  <si>
    <t>CP06975</t>
  </si>
  <si>
    <t>CP06976</t>
  </si>
  <si>
    <t>CP06977</t>
  </si>
  <si>
    <t>CP06978</t>
  </si>
  <si>
    <t>CP06979</t>
  </si>
  <si>
    <t>CP06980</t>
  </si>
  <si>
    <t>CP06981</t>
  </si>
  <si>
    <t>CP06982</t>
  </si>
  <si>
    <t>CP06983</t>
  </si>
  <si>
    <t>CP06984</t>
  </si>
  <si>
    <t>CP06985</t>
  </si>
  <si>
    <t>CP06986</t>
  </si>
  <si>
    <t>CP06987</t>
  </si>
  <si>
    <t>CP06988</t>
  </si>
  <si>
    <t>CP06989</t>
  </si>
  <si>
    <t>CP06990</t>
  </si>
  <si>
    <t>CP06991</t>
  </si>
  <si>
    <t>CP06992</t>
  </si>
  <si>
    <t>CP06993</t>
  </si>
  <si>
    <t>CP06994</t>
  </si>
  <si>
    <t>CP06995</t>
  </si>
  <si>
    <t>CP06996</t>
  </si>
  <si>
    <t>CP06997</t>
  </si>
  <si>
    <t>CP06998</t>
  </si>
  <si>
    <t>CP06999</t>
  </si>
  <si>
    <t>CP07000</t>
  </si>
  <si>
    <t>CP07001</t>
  </si>
  <si>
    <t>CP07002</t>
  </si>
  <si>
    <t>CP07003</t>
  </si>
  <si>
    <t>CP07004</t>
  </si>
  <si>
    <t>CP07005</t>
  </si>
  <si>
    <t>CP07006</t>
  </si>
  <si>
    <t>CP07007</t>
  </si>
  <si>
    <t>CP07008</t>
  </si>
  <si>
    <t>CP07009</t>
  </si>
  <si>
    <t>CP07010</t>
  </si>
  <si>
    <t>CP07011</t>
  </si>
  <si>
    <t>CP07012</t>
  </si>
  <si>
    <t>CP07013</t>
  </si>
  <si>
    <t>CP07014</t>
  </si>
  <si>
    <t>CP07015</t>
  </si>
  <si>
    <t>CP07016</t>
  </si>
  <si>
    <t>CP07017</t>
  </si>
  <si>
    <t>CP07018</t>
  </si>
  <si>
    <t>CP07019</t>
  </si>
  <si>
    <t>CP07020</t>
  </si>
  <si>
    <t>CP07021</t>
  </si>
  <si>
    <t>CP07022</t>
  </si>
  <si>
    <t>CP07023</t>
  </si>
  <si>
    <t>CP07024</t>
  </si>
  <si>
    <t>CP07025</t>
  </si>
  <si>
    <t>CP07026</t>
  </si>
  <si>
    <t>CP07027</t>
  </si>
  <si>
    <t>CP07028</t>
  </si>
  <si>
    <t>CP07029</t>
  </si>
  <si>
    <t>CP07030</t>
  </si>
  <si>
    <t>CP07031</t>
  </si>
  <si>
    <t>CP07032</t>
  </si>
  <si>
    <t>CP07033</t>
  </si>
  <si>
    <t>CP07034</t>
  </si>
  <si>
    <t>CP07035</t>
  </si>
  <si>
    <t>CP07036</t>
  </si>
  <si>
    <t>CP07037</t>
  </si>
  <si>
    <t>CP07038</t>
  </si>
  <si>
    <t>CP07039</t>
  </si>
  <si>
    <t>CP07040</t>
  </si>
  <si>
    <t>CP07041</t>
  </si>
  <si>
    <t>CP07042</t>
  </si>
  <si>
    <t>CP07043</t>
  </si>
  <si>
    <t>CP07044</t>
  </si>
  <si>
    <t>CP07045</t>
  </si>
  <si>
    <t>CP07046</t>
  </si>
  <si>
    <t>CP07047</t>
  </si>
  <si>
    <t>CP07048</t>
  </si>
  <si>
    <t>CP07049</t>
  </si>
  <si>
    <t>CP07050</t>
  </si>
  <si>
    <t>CP07051</t>
  </si>
  <si>
    <t>CP07052</t>
  </si>
  <si>
    <t>CP07053</t>
  </si>
  <si>
    <t>CP07054</t>
  </si>
  <si>
    <t>CP07055</t>
  </si>
  <si>
    <t>CP07056</t>
  </si>
  <si>
    <t>CP07057</t>
  </si>
  <si>
    <t>CP07058</t>
  </si>
  <si>
    <t>CP07059</t>
  </si>
  <si>
    <t>CP07060</t>
  </si>
  <si>
    <t>CP07061</t>
  </si>
  <si>
    <t>CP07062</t>
  </si>
  <si>
    <t>CP07063</t>
  </si>
  <si>
    <t>CP07064</t>
  </si>
  <si>
    <t>CP07065</t>
  </si>
  <si>
    <t>CP07066</t>
  </si>
  <si>
    <t>CP07067</t>
  </si>
  <si>
    <t>CP07068</t>
  </si>
  <si>
    <t>CP07069</t>
  </si>
  <si>
    <t>CP07070</t>
  </si>
  <si>
    <t>CP07071</t>
  </si>
  <si>
    <t>CP07072</t>
  </si>
  <si>
    <t>CP07073</t>
  </si>
  <si>
    <t>CP07074</t>
  </si>
  <si>
    <t>CP07075</t>
  </si>
  <si>
    <t>CP07076</t>
  </si>
  <si>
    <t>CP07077</t>
  </si>
  <si>
    <t>CP07078</t>
  </si>
  <si>
    <t>CP07079</t>
  </si>
  <si>
    <t>CP07080</t>
  </si>
  <si>
    <t>CP07081</t>
  </si>
  <si>
    <t>CP07082</t>
  </si>
  <si>
    <t>CP07083</t>
  </si>
  <si>
    <t>CP07084</t>
  </si>
  <si>
    <t>CP07085</t>
  </si>
  <si>
    <t>CP07086</t>
  </si>
  <si>
    <t>CP07087</t>
  </si>
  <si>
    <t>CP07088</t>
  </si>
  <si>
    <t>CP07089</t>
  </si>
  <si>
    <t>CP07090</t>
  </si>
  <si>
    <t>CP07091</t>
  </si>
  <si>
    <t>CP07092</t>
  </si>
  <si>
    <t>CP07093</t>
  </si>
  <si>
    <t>CP07094</t>
  </si>
  <si>
    <t>CP07095</t>
  </si>
  <si>
    <t>CP07096</t>
  </si>
  <si>
    <t>CP07097</t>
  </si>
  <si>
    <t>CP07098</t>
  </si>
  <si>
    <t>CP07099</t>
  </si>
  <si>
    <t>CP07100</t>
  </si>
  <si>
    <t>CP07101</t>
  </si>
  <si>
    <t>CP07102</t>
  </si>
  <si>
    <t>CP07103</t>
  </si>
  <si>
    <t>CP07104</t>
  </si>
  <si>
    <t>CP07105</t>
  </si>
  <si>
    <t>CP07106</t>
  </si>
  <si>
    <t>CP07107</t>
  </si>
  <si>
    <t>CP07108</t>
  </si>
  <si>
    <t>CP07109</t>
  </si>
  <si>
    <t>CP07110</t>
  </si>
  <si>
    <t>CP07111</t>
  </si>
  <si>
    <t>CP07112</t>
  </si>
  <si>
    <t>CP07113</t>
  </si>
  <si>
    <t>CP07114</t>
  </si>
  <si>
    <t>CP07115</t>
  </si>
  <si>
    <t>CP07116</t>
  </si>
  <si>
    <t>CP07117</t>
  </si>
  <si>
    <t>CP07118</t>
  </si>
  <si>
    <t>CP07119</t>
  </si>
  <si>
    <t>CP07120</t>
  </si>
  <si>
    <t>CP07121</t>
  </si>
  <si>
    <t>CP07122</t>
  </si>
  <si>
    <t>CP07123</t>
  </si>
  <si>
    <t>CP07124</t>
  </si>
  <si>
    <t>CP07125</t>
  </si>
  <si>
    <t>CP07126</t>
  </si>
  <si>
    <t>CP07127</t>
  </si>
  <si>
    <t>CP07128</t>
  </si>
  <si>
    <t>CP07129</t>
  </si>
  <si>
    <t>CP07130</t>
  </si>
  <si>
    <t>CP07131</t>
  </si>
  <si>
    <t>CP07132</t>
  </si>
  <si>
    <t>CP07133</t>
  </si>
  <si>
    <t>CP07134</t>
  </si>
  <si>
    <t>CP07135</t>
  </si>
  <si>
    <t>CP07136</t>
  </si>
  <si>
    <t>CP07137</t>
  </si>
  <si>
    <t>CP07138</t>
  </si>
  <si>
    <t>CP07139</t>
  </si>
  <si>
    <t>CP07140</t>
  </si>
  <si>
    <t>CP07141</t>
  </si>
  <si>
    <t>CP07142</t>
  </si>
  <si>
    <t>CP07143</t>
  </si>
  <si>
    <t>CP07144</t>
  </si>
  <si>
    <t>CP07145</t>
  </si>
  <si>
    <t>CP07146</t>
  </si>
  <si>
    <t>CP07147</t>
  </si>
  <si>
    <t>CP07148</t>
  </si>
  <si>
    <t>CP07149</t>
  </si>
  <si>
    <t>CP07150</t>
  </si>
  <si>
    <t>CP07151</t>
  </si>
  <si>
    <t>CP07152</t>
  </si>
  <si>
    <t>CP07153</t>
  </si>
  <si>
    <t>CP07154</t>
  </si>
  <si>
    <t>CP07155</t>
  </si>
  <si>
    <t>CP07156</t>
  </si>
  <si>
    <t>CP07157</t>
  </si>
  <si>
    <t>CP07158</t>
  </si>
  <si>
    <t>CP07159</t>
  </si>
  <si>
    <t>CP07160</t>
  </si>
  <si>
    <t>CP07161</t>
  </si>
  <si>
    <t>CP07162</t>
  </si>
  <si>
    <t>CP07163</t>
  </si>
  <si>
    <t>CP07164</t>
  </si>
  <si>
    <t>CP07165</t>
  </si>
  <si>
    <t>CP07166</t>
  </si>
  <si>
    <t>CP07167</t>
  </si>
  <si>
    <t>CP07168</t>
  </si>
  <si>
    <t>CP07169</t>
  </si>
  <si>
    <t>CP07170</t>
  </si>
  <si>
    <t>CP07171</t>
  </si>
  <si>
    <t>CP07172</t>
  </si>
  <si>
    <t>CP07173</t>
  </si>
  <si>
    <t>CP07174</t>
  </si>
  <si>
    <t>CP07175</t>
  </si>
  <si>
    <t>CP07176</t>
  </si>
  <si>
    <t>CP07177</t>
  </si>
  <si>
    <t>CP07178</t>
  </si>
  <si>
    <t>CP07179</t>
  </si>
  <si>
    <t>CP07180</t>
  </si>
  <si>
    <t>CP07181</t>
  </si>
  <si>
    <t>CP07182</t>
  </si>
  <si>
    <t>CP07183</t>
  </si>
  <si>
    <t>CP07184</t>
  </si>
  <si>
    <t>CP07185</t>
  </si>
  <si>
    <t>CP07186</t>
  </si>
  <si>
    <t>CP07187</t>
  </si>
  <si>
    <t>CP07188</t>
  </si>
  <si>
    <t>CP07189</t>
  </si>
  <si>
    <t>CP07190</t>
  </si>
  <si>
    <t>CP07191</t>
  </si>
  <si>
    <t>CP07192</t>
  </si>
  <si>
    <t>CP07193</t>
  </si>
  <si>
    <t>CP07194</t>
  </si>
  <si>
    <t>CP07195</t>
  </si>
  <si>
    <t>CP07196</t>
  </si>
  <si>
    <t>CP07197</t>
  </si>
  <si>
    <t>CP07198</t>
  </si>
  <si>
    <t>CP07199</t>
  </si>
  <si>
    <t>CP07200</t>
  </si>
  <si>
    <t>CP07201</t>
  </si>
  <si>
    <t>CP07202</t>
  </si>
  <si>
    <t>CP07203</t>
  </si>
  <si>
    <t>CP07204</t>
  </si>
  <si>
    <t>CP07205</t>
  </si>
  <si>
    <t>CP07206</t>
  </si>
  <si>
    <t>CP07207</t>
  </si>
  <si>
    <t>CP07208</t>
  </si>
  <si>
    <t>CP07209</t>
  </si>
  <si>
    <t>CP07210</t>
  </si>
  <si>
    <t>CP07211</t>
  </si>
  <si>
    <t>CP07212</t>
  </si>
  <si>
    <t>CP07213</t>
  </si>
  <si>
    <t>CP07214</t>
  </si>
  <si>
    <t>CP07215</t>
  </si>
  <si>
    <t>CP07216</t>
  </si>
  <si>
    <t>CP07217</t>
  </si>
  <si>
    <t>CP07218</t>
  </si>
  <si>
    <t>CP07219</t>
  </si>
  <si>
    <t>CP07220</t>
  </si>
  <si>
    <t>CP07221</t>
  </si>
  <si>
    <t>CP07222</t>
  </si>
  <si>
    <t>CP07223</t>
  </si>
  <si>
    <t>CP07224</t>
  </si>
  <si>
    <t>CP07225</t>
  </si>
  <si>
    <t>CP07226</t>
  </si>
  <si>
    <t>CP07227</t>
  </si>
  <si>
    <t>CP07228</t>
  </si>
  <si>
    <t>CP07229</t>
  </si>
  <si>
    <t>CP07230</t>
  </si>
  <si>
    <t>CP07231</t>
  </si>
  <si>
    <t>CP07232</t>
  </si>
  <si>
    <t>CP07233</t>
  </si>
  <si>
    <t>CP07234</t>
  </si>
  <si>
    <t>CP07235</t>
  </si>
  <si>
    <t>CP07236</t>
  </si>
  <si>
    <t>CP07237</t>
  </si>
  <si>
    <t>CP07238</t>
  </si>
  <si>
    <t>CP07239</t>
  </si>
  <si>
    <t>CP07240</t>
  </si>
  <si>
    <t>CP07241</t>
  </si>
  <si>
    <t>CP07242</t>
  </si>
  <si>
    <t>CP07243</t>
  </si>
  <si>
    <t>CP07244</t>
  </si>
  <si>
    <t>CP07245</t>
  </si>
  <si>
    <t>CP07246</t>
  </si>
  <si>
    <t>CP07247</t>
  </si>
  <si>
    <t>CP07248</t>
  </si>
  <si>
    <t>CP07249</t>
  </si>
  <si>
    <t>CP07250</t>
  </si>
  <si>
    <t>CP07251</t>
  </si>
  <si>
    <t>CP07252</t>
  </si>
  <si>
    <t>CP07253</t>
  </si>
  <si>
    <t>CP07254</t>
  </si>
  <si>
    <t>CP07255</t>
  </si>
  <si>
    <t>CP07256</t>
  </si>
  <si>
    <t>CP07257</t>
  </si>
  <si>
    <t>CP07258</t>
  </si>
  <si>
    <t>CP07259</t>
  </si>
  <si>
    <t>CP07260</t>
  </si>
  <si>
    <t>CP07261</t>
  </si>
  <si>
    <t>CP07262</t>
  </si>
  <si>
    <t>CP07263</t>
  </si>
  <si>
    <t>CP07264</t>
  </si>
  <si>
    <t>CP07265</t>
  </si>
  <si>
    <t>CP07266</t>
  </si>
  <si>
    <t>CP07267</t>
  </si>
  <si>
    <t>CP07268</t>
  </si>
  <si>
    <t>CP07269</t>
  </si>
  <si>
    <t>CP07270</t>
  </si>
  <si>
    <t>CP07271</t>
  </si>
  <si>
    <t>CP07272</t>
  </si>
  <si>
    <t>CP07273</t>
  </si>
  <si>
    <t>CP07274</t>
  </si>
  <si>
    <t>CP07275</t>
  </si>
  <si>
    <t>CP07276</t>
  </si>
  <si>
    <t>CP07277</t>
  </si>
  <si>
    <t>CP07278</t>
  </si>
  <si>
    <t>CP07279</t>
  </si>
  <si>
    <t>CP07280</t>
  </si>
  <si>
    <t>CP07281</t>
  </si>
  <si>
    <t>CP07282</t>
  </si>
  <si>
    <t>CP07283</t>
  </si>
  <si>
    <t>CP07284</t>
  </si>
  <si>
    <t>CP07285</t>
  </si>
  <si>
    <t>CP07286</t>
  </si>
  <si>
    <t>CP07287</t>
  </si>
  <si>
    <t>CP07288</t>
  </si>
  <si>
    <t>CP07289</t>
  </si>
  <si>
    <t>CP07290</t>
  </si>
  <si>
    <t>CP07291</t>
  </si>
  <si>
    <t>CP07292</t>
  </si>
  <si>
    <t>CP07293</t>
  </si>
  <si>
    <t>CP07294</t>
  </si>
  <si>
    <t>CP07295</t>
  </si>
  <si>
    <t>CP07296</t>
  </si>
  <si>
    <t>CP07297</t>
  </si>
  <si>
    <t>CP07298</t>
  </si>
  <si>
    <t>CP07299</t>
  </si>
  <si>
    <t>CP07300</t>
  </si>
  <si>
    <t>CP07301</t>
  </si>
  <si>
    <t>CP07302</t>
  </si>
  <si>
    <t>CP07303</t>
  </si>
  <si>
    <t>CP07304</t>
  </si>
  <si>
    <t>CP07305</t>
  </si>
  <si>
    <t>CP07306</t>
  </si>
  <si>
    <t>CP07307</t>
  </si>
  <si>
    <t>CP07308</t>
  </si>
  <si>
    <t>CP07309</t>
  </si>
  <si>
    <t>CP07310</t>
  </si>
  <si>
    <t>CP07311</t>
  </si>
  <si>
    <t>CP07312</t>
  </si>
  <si>
    <t>CP07313</t>
  </si>
  <si>
    <t>CP07314</t>
  </si>
  <si>
    <t>CP07315</t>
  </si>
  <si>
    <t>CP07316</t>
  </si>
  <si>
    <t>CP07317</t>
  </si>
  <si>
    <t>CP07318</t>
  </si>
  <si>
    <t>CP07319</t>
  </si>
  <si>
    <t>CP07320</t>
  </si>
  <si>
    <t>CP07321</t>
  </si>
  <si>
    <t>CP07322</t>
  </si>
  <si>
    <t>CP07323</t>
  </si>
  <si>
    <t>CP07324</t>
  </si>
  <si>
    <t>CP07325</t>
  </si>
  <si>
    <t>CP07326</t>
  </si>
  <si>
    <t>CP07327</t>
  </si>
  <si>
    <t>CP07328</t>
  </si>
  <si>
    <t>CP07329</t>
  </si>
  <si>
    <t>CP07330</t>
  </si>
  <si>
    <t>CP07331</t>
  </si>
  <si>
    <t>CP07332</t>
  </si>
  <si>
    <t>CP07333</t>
  </si>
  <si>
    <t>CP07334</t>
  </si>
  <si>
    <t>CP07335</t>
  </si>
  <si>
    <t>CP07336</t>
  </si>
  <si>
    <t>CP07337</t>
  </si>
  <si>
    <t>CP07338</t>
  </si>
  <si>
    <t>CP07339</t>
  </si>
  <si>
    <t>CP07340</t>
  </si>
  <si>
    <t>CP07341</t>
  </si>
  <si>
    <t>CP07342</t>
  </si>
  <si>
    <t>CP07343</t>
  </si>
  <si>
    <t>CP07344</t>
  </si>
  <si>
    <t>CP07345</t>
  </si>
  <si>
    <t>CP07346</t>
  </si>
  <si>
    <t>CP07347</t>
  </si>
  <si>
    <t>CP07348</t>
  </si>
  <si>
    <t>CP07349</t>
  </si>
  <si>
    <t>CP07350</t>
  </si>
  <si>
    <t>CP07351</t>
  </si>
  <si>
    <t>CP07352</t>
  </si>
  <si>
    <t>CP07353</t>
  </si>
  <si>
    <t>CP07354</t>
  </si>
  <si>
    <t>CP07355</t>
  </si>
  <si>
    <t>CP07356</t>
  </si>
  <si>
    <t>CP07357</t>
  </si>
  <si>
    <t>CP07358</t>
  </si>
  <si>
    <t>CP07359</t>
  </si>
  <si>
    <t>CP07360</t>
  </si>
  <si>
    <t>CP07361</t>
  </si>
  <si>
    <t>CP07362</t>
  </si>
  <si>
    <t>CP07363</t>
  </si>
  <si>
    <t>CP07364</t>
  </si>
  <si>
    <t>CP07365</t>
  </si>
  <si>
    <t>CP07366</t>
  </si>
  <si>
    <t>CP07367</t>
  </si>
  <si>
    <t>CP07368</t>
  </si>
  <si>
    <t>CP07369</t>
  </si>
  <si>
    <t>CP07370</t>
  </si>
  <si>
    <t>CP07371</t>
  </si>
  <si>
    <t>CP07372</t>
  </si>
  <si>
    <t>CP07373</t>
  </si>
  <si>
    <t>CP07374</t>
  </si>
  <si>
    <t>CP07375</t>
  </si>
  <si>
    <t>CP07376</t>
  </si>
  <si>
    <t>CP07377</t>
  </si>
  <si>
    <t>CP07378</t>
  </si>
  <si>
    <t>CP07379</t>
  </si>
  <si>
    <t>CP07380</t>
  </si>
  <si>
    <t>CP07381</t>
  </si>
  <si>
    <t>CP07382</t>
  </si>
  <si>
    <t>CP07383</t>
  </si>
  <si>
    <t>CP07384</t>
  </si>
  <si>
    <t>CP07385</t>
  </si>
  <si>
    <t>CP07386</t>
  </si>
  <si>
    <t>CP07387</t>
  </si>
  <si>
    <t>CP07388</t>
  </si>
  <si>
    <t>CP07389</t>
  </si>
  <si>
    <t>CP07390</t>
  </si>
  <si>
    <t>CP07391</t>
  </si>
  <si>
    <t>CP07392</t>
  </si>
  <si>
    <t>CP07393</t>
  </si>
  <si>
    <t>CP07394</t>
  </si>
  <si>
    <t>CP07395</t>
  </si>
  <si>
    <t>CP07396</t>
  </si>
  <si>
    <t>CP07397</t>
  </si>
  <si>
    <t>CP07398</t>
  </si>
  <si>
    <t>CP07399</t>
  </si>
  <si>
    <t>CP07400</t>
  </si>
  <si>
    <t>CP07401</t>
  </si>
  <si>
    <t>CP07402</t>
  </si>
  <si>
    <t>CP07403</t>
  </si>
  <si>
    <t>CP07404</t>
  </si>
  <si>
    <t>CP07405</t>
  </si>
  <si>
    <t>CP07406</t>
  </si>
  <si>
    <t>CP07407</t>
  </si>
  <si>
    <t>CP07408</t>
  </si>
  <si>
    <t>CP07409</t>
  </si>
  <si>
    <t>CP07410</t>
  </si>
  <si>
    <t>CP07411</t>
  </si>
  <si>
    <t>CP07412</t>
  </si>
  <si>
    <t>CP07413</t>
  </si>
  <si>
    <t>CP07414</t>
  </si>
  <si>
    <t>CP07415</t>
  </si>
  <si>
    <t>CP07416</t>
  </si>
  <si>
    <t>CP07417</t>
  </si>
  <si>
    <t>CP07418</t>
  </si>
  <si>
    <t>CP07419</t>
  </si>
  <si>
    <t>CP07420</t>
  </si>
  <si>
    <t>CP07421</t>
  </si>
  <si>
    <t>CP07422</t>
  </si>
  <si>
    <t>CP07423</t>
  </si>
  <si>
    <t>CP07424</t>
  </si>
  <si>
    <t>CP07425</t>
  </si>
  <si>
    <t>CP07426</t>
  </si>
  <si>
    <t>CP07427</t>
  </si>
  <si>
    <t>CP07428</t>
  </si>
  <si>
    <t>CP07429</t>
  </si>
  <si>
    <t>CP07430</t>
  </si>
  <si>
    <t>CP07431</t>
  </si>
  <si>
    <t>CP07432</t>
  </si>
  <si>
    <t>CP07433</t>
  </si>
  <si>
    <t>CP07434</t>
  </si>
  <si>
    <t>CP07435</t>
  </si>
  <si>
    <t>CP07436</t>
  </si>
  <si>
    <t>CP07437</t>
  </si>
  <si>
    <t>CP07438</t>
  </si>
  <si>
    <t>CP07439</t>
  </si>
  <si>
    <t>CP07440</t>
  </si>
  <si>
    <t>CP07441</t>
  </si>
  <si>
    <t>CP07442</t>
  </si>
  <si>
    <t>CP07443</t>
  </si>
  <si>
    <t>CP07444</t>
  </si>
  <si>
    <t>CP07445</t>
  </si>
  <si>
    <t>CP07446</t>
  </si>
  <si>
    <t>CP07447</t>
  </si>
  <si>
    <t>CP07448</t>
  </si>
  <si>
    <t>CP07449</t>
  </si>
  <si>
    <t>CP07450</t>
  </si>
  <si>
    <t>CP07451</t>
  </si>
  <si>
    <t>CP07452</t>
  </si>
  <si>
    <t>CP07453</t>
  </si>
  <si>
    <t>CP07454</t>
  </si>
  <si>
    <t>CP07455</t>
  </si>
  <si>
    <t>CP07456</t>
  </si>
  <si>
    <t>CP07457</t>
  </si>
  <si>
    <t>CP07458</t>
  </si>
  <si>
    <t>CP07459</t>
  </si>
  <si>
    <t>CP07460</t>
  </si>
  <si>
    <t>CP07461</t>
  </si>
  <si>
    <t>CP07462</t>
  </si>
  <si>
    <t>CP07463</t>
  </si>
  <si>
    <t>CP07464</t>
  </si>
  <si>
    <t>CP07465</t>
  </si>
  <si>
    <t>CP07466</t>
  </si>
  <si>
    <t>CP07467</t>
  </si>
  <si>
    <t>CP07468</t>
  </si>
  <si>
    <t>CP07469</t>
  </si>
  <si>
    <t>CP07470</t>
  </si>
  <si>
    <t>CP07471</t>
  </si>
  <si>
    <t>CP07472</t>
  </si>
  <si>
    <t>CP07473</t>
  </si>
  <si>
    <t>CP07474</t>
  </si>
  <si>
    <t>CP07475</t>
  </si>
  <si>
    <t>CP07476</t>
  </si>
  <si>
    <t>CP07477</t>
  </si>
  <si>
    <t>CP07478</t>
  </si>
  <si>
    <t>CP07479</t>
  </si>
  <si>
    <t>CP07480</t>
  </si>
  <si>
    <t>CP07481</t>
  </si>
  <si>
    <t>CP07482</t>
  </si>
  <si>
    <t>CP07483</t>
  </si>
  <si>
    <t>CP07484</t>
  </si>
  <si>
    <t>CP07485</t>
  </si>
  <si>
    <t>CP07486</t>
  </si>
  <si>
    <t>CP07487</t>
  </si>
  <si>
    <t>CP07488</t>
  </si>
  <si>
    <t>CP07489</t>
  </si>
  <si>
    <t>CP07490</t>
  </si>
  <si>
    <t>CP07491</t>
  </si>
  <si>
    <t>CP07492</t>
  </si>
  <si>
    <t>CP07493</t>
  </si>
  <si>
    <t>CP07494</t>
  </si>
  <si>
    <t>CP07495</t>
  </si>
  <si>
    <t>CP07496</t>
  </si>
  <si>
    <t>CP07497</t>
  </si>
  <si>
    <t>CP07498</t>
  </si>
  <si>
    <t>CP07499</t>
  </si>
  <si>
    <t>CP07500</t>
  </si>
  <si>
    <t>CP07501</t>
  </si>
  <si>
    <t>CP07502</t>
  </si>
  <si>
    <t>CP07503</t>
  </si>
  <si>
    <t>CP07504</t>
  </si>
  <si>
    <t>CP07505</t>
  </si>
  <si>
    <t>CP07506</t>
  </si>
  <si>
    <t>CP07507</t>
  </si>
  <si>
    <t>CP07508</t>
  </si>
  <si>
    <t>CP07509</t>
  </si>
  <si>
    <t>CP07510</t>
  </si>
  <si>
    <t>CP07511</t>
  </si>
  <si>
    <t>CP07512</t>
  </si>
  <si>
    <t>CP07513</t>
  </si>
  <si>
    <t>CP07514</t>
  </si>
  <si>
    <t>CP07515</t>
  </si>
  <si>
    <t>CP07516</t>
  </si>
  <si>
    <t>CP07517</t>
  </si>
  <si>
    <t>CP07518</t>
  </si>
  <si>
    <t>CP07519</t>
  </si>
  <si>
    <t>CP07520</t>
  </si>
  <si>
    <t>CP07521</t>
  </si>
  <si>
    <t>CP07522</t>
  </si>
  <si>
    <t>CP07523</t>
  </si>
  <si>
    <t>CP07524</t>
  </si>
  <si>
    <t>CP07525</t>
  </si>
  <si>
    <t>CP07526</t>
  </si>
  <si>
    <t>CP07527</t>
  </si>
  <si>
    <t>CP07528</t>
  </si>
  <si>
    <t>CP07529</t>
  </si>
  <si>
    <t>CP07530</t>
  </si>
  <si>
    <t>CP07531</t>
  </si>
  <si>
    <t>CP07532</t>
  </si>
  <si>
    <t>CP07533</t>
  </si>
  <si>
    <t>CP07534</t>
  </si>
  <si>
    <t>CP07535</t>
  </si>
  <si>
    <t>CP07536</t>
  </si>
  <si>
    <t>CP07537</t>
  </si>
  <si>
    <t>CP07538</t>
  </si>
  <si>
    <t>CP07539</t>
  </si>
  <si>
    <t>CP07540</t>
  </si>
  <si>
    <t>CP07541</t>
  </si>
  <si>
    <t>CP07542</t>
  </si>
  <si>
    <t>CP07543</t>
  </si>
  <si>
    <t>CP07544</t>
  </si>
  <si>
    <t>CP07545</t>
  </si>
  <si>
    <t>CP07546</t>
  </si>
  <si>
    <t>CP07547</t>
  </si>
  <si>
    <t>CP07548</t>
  </si>
  <si>
    <t>CP07549</t>
  </si>
  <si>
    <t>CP07550</t>
  </si>
  <si>
    <t>CP07551</t>
  </si>
  <si>
    <t>CP07552</t>
  </si>
  <si>
    <t>CP07553</t>
  </si>
  <si>
    <t>CP07554</t>
  </si>
  <si>
    <t>CP07555</t>
  </si>
  <si>
    <t>CP07556</t>
  </si>
  <si>
    <t>CP07557</t>
  </si>
  <si>
    <t>CP07558</t>
  </si>
  <si>
    <t>CP07559</t>
  </si>
  <si>
    <t>CP07560</t>
  </si>
  <si>
    <t>CP07561</t>
  </si>
  <si>
    <t>CP07562</t>
  </si>
  <si>
    <t>CP07563</t>
  </si>
  <si>
    <t>CP07564</t>
  </si>
  <si>
    <t>CP07565</t>
  </si>
  <si>
    <t>CP07566</t>
  </si>
  <si>
    <t>CP07567</t>
  </si>
  <si>
    <t>CP07568</t>
  </si>
  <si>
    <t>CP07569</t>
  </si>
  <si>
    <t>CP07570</t>
  </si>
  <si>
    <t>CP07571</t>
  </si>
  <si>
    <t>CP07572</t>
  </si>
  <si>
    <t>CP07573</t>
  </si>
  <si>
    <t>CP07574</t>
  </si>
  <si>
    <t>CP07575</t>
  </si>
  <si>
    <t>CP07576</t>
  </si>
  <si>
    <t>CP07577</t>
  </si>
  <si>
    <t>CP07578</t>
  </si>
  <si>
    <t>CP07579</t>
  </si>
  <si>
    <t>CP07580</t>
  </si>
  <si>
    <t>CP07581</t>
  </si>
  <si>
    <t>CP07582</t>
  </si>
  <si>
    <t>CP07583</t>
  </si>
  <si>
    <t>CP07584</t>
  </si>
  <si>
    <t>CP07585</t>
  </si>
  <si>
    <t>CP07586</t>
  </si>
  <si>
    <t>CP07587</t>
  </si>
  <si>
    <t>CP07588</t>
  </si>
  <si>
    <t>CP07589</t>
  </si>
  <si>
    <t>CP07590</t>
  </si>
  <si>
    <t>CP07591</t>
  </si>
  <si>
    <t>CP07592</t>
  </si>
  <si>
    <t>CP07593</t>
  </si>
  <si>
    <t>CP07594</t>
  </si>
  <si>
    <t>CP07595</t>
  </si>
  <si>
    <t>CP07596</t>
  </si>
  <si>
    <t>CP07597</t>
  </si>
  <si>
    <t>CP07598</t>
  </si>
  <si>
    <t>CP07599</t>
  </si>
  <si>
    <t>CP07600</t>
  </si>
  <si>
    <t>CP07601</t>
  </si>
  <si>
    <t>CP07602</t>
  </si>
  <si>
    <t>CP07603</t>
  </si>
  <si>
    <t>CP07604</t>
  </si>
  <si>
    <t>CP07605</t>
  </si>
  <si>
    <t>CP07606</t>
  </si>
  <si>
    <t>CP07607</t>
  </si>
  <si>
    <t>CP07608</t>
  </si>
  <si>
    <t>CP07609</t>
  </si>
  <si>
    <t>CP07610</t>
  </si>
  <si>
    <t>CP07611</t>
  </si>
  <si>
    <t>CP07612</t>
  </si>
  <si>
    <t>CP07613</t>
  </si>
  <si>
    <t>CP07614</t>
  </si>
  <si>
    <t>CP07615</t>
  </si>
  <si>
    <t>CP07616</t>
  </si>
  <si>
    <t>CP07617</t>
  </si>
  <si>
    <t>CP07618</t>
  </si>
  <si>
    <t>CP07619</t>
  </si>
  <si>
    <t>CP07620</t>
  </si>
  <si>
    <t>CP07621</t>
  </si>
  <si>
    <t>CP07622</t>
  </si>
  <si>
    <t>CP07623</t>
  </si>
  <si>
    <t>CP07624</t>
  </si>
  <si>
    <t>CP07625</t>
  </si>
  <si>
    <t>CP07626</t>
  </si>
  <si>
    <t>CP07627</t>
  </si>
  <si>
    <t>CP07628</t>
  </si>
  <si>
    <t>CP07629</t>
  </si>
  <si>
    <t>CP07630</t>
  </si>
  <si>
    <t>CP07631</t>
  </si>
  <si>
    <t>CP07632</t>
  </si>
  <si>
    <t>CP07633</t>
  </si>
  <si>
    <t>CP07634</t>
  </si>
  <si>
    <t>CP07635</t>
  </si>
  <si>
    <t>CP07636</t>
  </si>
  <si>
    <t>CP07637</t>
  </si>
  <si>
    <t>CP07638</t>
  </si>
  <si>
    <t>CP07639</t>
  </si>
  <si>
    <t>CP07640</t>
  </si>
  <si>
    <t>CP07641</t>
  </si>
  <si>
    <t>CP07642</t>
  </si>
  <si>
    <t>CP07643</t>
  </si>
  <si>
    <t>CP07644</t>
  </si>
  <si>
    <t>CP07645</t>
  </si>
  <si>
    <t>CP07646</t>
  </si>
  <si>
    <t>CP07647</t>
  </si>
  <si>
    <t>CP07648</t>
  </si>
  <si>
    <t>CP07649</t>
  </si>
  <si>
    <t>CP07650</t>
  </si>
  <si>
    <t>CP07651</t>
  </si>
  <si>
    <t>CP07652</t>
  </si>
  <si>
    <t>CP07653</t>
  </si>
  <si>
    <t>CP07654</t>
  </si>
  <si>
    <t>CP07655</t>
  </si>
  <si>
    <t>CP07656</t>
  </si>
  <si>
    <t>CP07657</t>
  </si>
  <si>
    <t>CP07658</t>
  </si>
  <si>
    <t>CP07659</t>
  </si>
  <si>
    <t>CP07660</t>
  </si>
  <si>
    <t>CP07661</t>
  </si>
  <si>
    <t>CP07662</t>
  </si>
  <si>
    <t>CP07663</t>
  </si>
  <si>
    <t>CP07664</t>
  </si>
  <si>
    <t>CP07665</t>
  </si>
  <si>
    <t>CP07666</t>
  </si>
  <si>
    <t>CP07667</t>
  </si>
  <si>
    <t>CP07668</t>
  </si>
  <si>
    <t>CP07669</t>
  </si>
  <si>
    <t>CP07670</t>
  </si>
  <si>
    <t>CP07671</t>
  </si>
  <si>
    <t>CP07672</t>
  </si>
  <si>
    <t>CP07673</t>
  </si>
  <si>
    <t>CP07674</t>
  </si>
  <si>
    <t>CP07675</t>
  </si>
  <si>
    <t>CP07676</t>
  </si>
  <si>
    <t>CP07677</t>
  </si>
  <si>
    <t>CP07678</t>
  </si>
  <si>
    <t>CP07679</t>
  </si>
  <si>
    <t>CP07680</t>
  </si>
  <si>
    <t>CP07681</t>
  </si>
  <si>
    <t>CP07682</t>
  </si>
  <si>
    <t>CP07683</t>
  </si>
  <si>
    <t>CP07684</t>
  </si>
  <si>
    <t>CP07685</t>
  </si>
  <si>
    <t>CP07686</t>
  </si>
  <si>
    <t>CP07687</t>
  </si>
  <si>
    <t>CP07688</t>
  </si>
  <si>
    <t>CP07689</t>
  </si>
  <si>
    <t>CP07690</t>
  </si>
  <si>
    <t>CP07691</t>
  </si>
  <si>
    <t>CP07692</t>
  </si>
  <si>
    <t>CP07693</t>
  </si>
  <si>
    <t>CP07694</t>
  </si>
  <si>
    <t>CP07695</t>
  </si>
  <si>
    <t>CP07696</t>
  </si>
  <si>
    <t>CP07697</t>
  </si>
  <si>
    <t>CP07698</t>
  </si>
  <si>
    <t>CP07699</t>
  </si>
  <si>
    <t>CP07700</t>
  </si>
  <si>
    <t>CP07701</t>
  </si>
  <si>
    <t>CP07702</t>
  </si>
  <si>
    <t>CP07703</t>
  </si>
  <si>
    <t>CP07704</t>
  </si>
  <si>
    <t>CP07705</t>
  </si>
  <si>
    <t>CP07706</t>
  </si>
  <si>
    <t>CP07707</t>
  </si>
  <si>
    <t>CP07708</t>
  </si>
  <si>
    <t>CP07709</t>
  </si>
  <si>
    <t>CP07710</t>
  </si>
  <si>
    <t>CP07711</t>
  </si>
  <si>
    <t>CP07712</t>
  </si>
  <si>
    <t>CP07713</t>
  </si>
  <si>
    <t>CP07714</t>
  </si>
  <si>
    <t>CP07715</t>
  </si>
  <si>
    <t>CP07716</t>
  </si>
  <si>
    <t>CP07717</t>
  </si>
  <si>
    <t>CP07718</t>
  </si>
  <si>
    <t>CP07719</t>
  </si>
  <si>
    <t>CP07720</t>
  </si>
  <si>
    <t>CP07721</t>
  </si>
  <si>
    <t>CP07722</t>
  </si>
  <si>
    <t>CP07723</t>
  </si>
  <si>
    <t>CP07724</t>
  </si>
  <si>
    <t>CP07725</t>
  </si>
  <si>
    <t>CP07726</t>
  </si>
  <si>
    <t>CP07727</t>
  </si>
  <si>
    <t>CP07728</t>
  </si>
  <si>
    <t>CP07729</t>
  </si>
  <si>
    <t>CP07730</t>
  </si>
  <si>
    <t>CP07731</t>
  </si>
  <si>
    <t>CP07732</t>
  </si>
  <si>
    <t>CP07733</t>
  </si>
  <si>
    <t>CP07734</t>
  </si>
  <si>
    <t>CP07735</t>
  </si>
  <si>
    <t>CP07736</t>
  </si>
  <si>
    <t>CP07737</t>
  </si>
  <si>
    <t>CP07738</t>
  </si>
  <si>
    <t>CP07739</t>
  </si>
  <si>
    <t>CP07740</t>
  </si>
  <si>
    <t>CP07741</t>
  </si>
  <si>
    <t>CP07742</t>
  </si>
  <si>
    <t>CP07743</t>
  </si>
  <si>
    <t>CP07744</t>
  </si>
  <si>
    <t>CP07745</t>
  </si>
  <si>
    <t>CP07746</t>
  </si>
  <si>
    <t>CP07747</t>
  </si>
  <si>
    <t>CP07748</t>
  </si>
  <si>
    <t>CP07749</t>
  </si>
  <si>
    <t>CP07750</t>
  </si>
  <si>
    <t>CP07751</t>
  </si>
  <si>
    <t>CP07752</t>
  </si>
  <si>
    <t>CP07753</t>
  </si>
  <si>
    <t>CP07754</t>
  </si>
  <si>
    <t>CP07755</t>
  </si>
  <si>
    <t>CP07756</t>
  </si>
  <si>
    <t>CP07757</t>
  </si>
  <si>
    <t>CP07758</t>
  </si>
  <si>
    <t>CP07759</t>
  </si>
  <si>
    <t>CP07760</t>
  </si>
  <si>
    <t>CP07761</t>
  </si>
  <si>
    <t>CP07762</t>
  </si>
  <si>
    <t>CP07763</t>
  </si>
  <si>
    <t>CP07764</t>
  </si>
  <si>
    <t>CP07765</t>
  </si>
  <si>
    <t>CP07766</t>
  </si>
  <si>
    <t>CP07767</t>
  </si>
  <si>
    <t>CP07768</t>
  </si>
  <si>
    <t>CP07769</t>
  </si>
  <si>
    <t>CP07770</t>
  </si>
  <si>
    <t>CP07771</t>
  </si>
  <si>
    <t>CP07772</t>
  </si>
  <si>
    <t>CP07773</t>
  </si>
  <si>
    <t>CP07774</t>
  </si>
  <si>
    <t>CP07775</t>
  </si>
  <si>
    <t>CP07776</t>
  </si>
  <si>
    <t>CP07777</t>
  </si>
  <si>
    <t>CP07778</t>
  </si>
  <si>
    <t>CP07779</t>
  </si>
  <si>
    <t>CP07780</t>
  </si>
  <si>
    <t>CP07781</t>
  </si>
  <si>
    <t>CP07782</t>
  </si>
  <si>
    <t>CP07783</t>
  </si>
  <si>
    <t>CP07784</t>
  </si>
  <si>
    <t>CP07785</t>
  </si>
  <si>
    <t>CP07786</t>
  </si>
  <si>
    <t>CP07787</t>
  </si>
  <si>
    <t>CP07788</t>
  </si>
  <si>
    <t>CP07789</t>
  </si>
  <si>
    <t>CP07790</t>
  </si>
  <si>
    <t>CP07791</t>
  </si>
  <si>
    <t>CP07792</t>
  </si>
  <si>
    <t>CP07793</t>
  </si>
  <si>
    <t>CP07794</t>
  </si>
  <si>
    <t>CP07795</t>
  </si>
  <si>
    <t>CP07796</t>
  </si>
  <si>
    <t>CP07797</t>
  </si>
  <si>
    <t>CP07798</t>
  </si>
  <si>
    <t>CP07799</t>
  </si>
  <si>
    <t>CP07800</t>
  </si>
  <si>
    <t>CP07801</t>
  </si>
  <si>
    <t>CP07802</t>
  </si>
  <si>
    <t>CP07803</t>
  </si>
  <si>
    <t>CP07804</t>
  </si>
  <si>
    <t>CP07805</t>
  </si>
  <si>
    <t>CP07806</t>
  </si>
  <si>
    <t>CP07807</t>
  </si>
  <si>
    <t>CP07808</t>
  </si>
  <si>
    <t>CP07809</t>
  </si>
  <si>
    <t>CP07810</t>
  </si>
  <si>
    <t>CP07811</t>
  </si>
  <si>
    <t>CP07812</t>
  </si>
  <si>
    <t>CP07813</t>
  </si>
  <si>
    <t>CP07814</t>
  </si>
  <si>
    <t>CP07815</t>
  </si>
  <si>
    <t>CP07816</t>
  </si>
  <si>
    <t>CP07817</t>
  </si>
  <si>
    <t>CP07818</t>
  </si>
  <si>
    <t>CP07819</t>
  </si>
  <si>
    <t>CP07820</t>
  </si>
  <si>
    <t>CP07821</t>
  </si>
  <si>
    <t>CP07822</t>
  </si>
  <si>
    <t>CP07823</t>
  </si>
  <si>
    <t>CP07824</t>
  </si>
  <si>
    <t>CP07825</t>
  </si>
  <si>
    <t>CP07826</t>
  </si>
  <si>
    <t>CP07827</t>
  </si>
  <si>
    <t>CP07828</t>
  </si>
  <si>
    <t>CP07829</t>
  </si>
  <si>
    <t>CP07830</t>
  </si>
  <si>
    <t>CP07831</t>
  </si>
  <si>
    <t>CP07832</t>
  </si>
  <si>
    <t>CP07833</t>
  </si>
  <si>
    <t>CP07834</t>
  </si>
  <si>
    <t>CP07835</t>
  </si>
  <si>
    <t>CP07836</t>
  </si>
  <si>
    <t>CP07837</t>
  </si>
  <si>
    <t>CP07838</t>
  </si>
  <si>
    <t>CP07839</t>
  </si>
  <si>
    <t>CP07840</t>
  </si>
  <si>
    <t>CP07841</t>
  </si>
  <si>
    <t>CP07842</t>
  </si>
  <si>
    <t>CP07843</t>
  </si>
  <si>
    <t>CP07844</t>
  </si>
  <si>
    <t>CP07845</t>
  </si>
  <si>
    <t>CP07846</t>
  </si>
  <si>
    <t>CP07847</t>
  </si>
  <si>
    <t>CP07848</t>
  </si>
  <si>
    <t>CP07849</t>
  </si>
  <si>
    <t>CP07850</t>
  </si>
  <si>
    <t>CP07851</t>
  </si>
  <si>
    <t>CP07852</t>
  </si>
  <si>
    <t>CP07853</t>
  </si>
  <si>
    <t>CP07854</t>
  </si>
  <si>
    <t>CP07855</t>
  </si>
  <si>
    <t>CP07856</t>
  </si>
  <si>
    <t>CP07857</t>
  </si>
  <si>
    <t>CP07858</t>
  </si>
  <si>
    <t>CP07859</t>
  </si>
  <si>
    <t>CP07860</t>
  </si>
  <si>
    <t>CP07861</t>
  </si>
  <si>
    <t>CP07862</t>
  </si>
  <si>
    <t>CP07863</t>
  </si>
  <si>
    <t>CP07864</t>
  </si>
  <si>
    <t>CP07865</t>
  </si>
  <si>
    <t>CP07866</t>
  </si>
  <si>
    <t>CP07867</t>
  </si>
  <si>
    <t>CP07868</t>
  </si>
  <si>
    <t>CP07869</t>
  </si>
  <si>
    <t>CP07870</t>
  </si>
  <si>
    <t>CP07871</t>
  </si>
  <si>
    <t>CP07872</t>
  </si>
  <si>
    <t>CP07873</t>
  </si>
  <si>
    <t>CP07874</t>
  </si>
  <si>
    <t>CP07875</t>
  </si>
  <si>
    <t>CP07876</t>
  </si>
  <si>
    <t>CP07877</t>
  </si>
  <si>
    <t>CP07878</t>
  </si>
  <si>
    <t>CP07879</t>
  </si>
  <si>
    <t>CP07880</t>
  </si>
  <si>
    <t>CP07881</t>
  </si>
  <si>
    <t>CP07882</t>
  </si>
  <si>
    <t>CP07883</t>
  </si>
  <si>
    <t>CP07884</t>
  </si>
  <si>
    <t>CP07885</t>
  </si>
  <si>
    <t>CP07886</t>
  </si>
  <si>
    <t>CP07887</t>
  </si>
  <si>
    <t>CP07888</t>
  </si>
  <si>
    <t>CP07889</t>
  </si>
  <si>
    <t>CP07890</t>
  </si>
  <si>
    <t>CP07891</t>
  </si>
  <si>
    <t>CP07892</t>
  </si>
  <si>
    <t>CP07893</t>
  </si>
  <si>
    <t>CP07894</t>
  </si>
  <si>
    <t>CP07895</t>
  </si>
  <si>
    <t>CP07896</t>
  </si>
  <si>
    <t>CP07897</t>
  </si>
  <si>
    <t>CP07898</t>
  </si>
  <si>
    <t>CP07899</t>
  </si>
  <si>
    <t>CP07900</t>
  </si>
  <si>
    <t>CP07901</t>
  </si>
  <si>
    <t>CP07902</t>
  </si>
  <si>
    <t>CP07903</t>
  </si>
  <si>
    <t>CP07904</t>
  </si>
  <si>
    <t>CP07905</t>
  </si>
  <si>
    <t>CP07906</t>
  </si>
  <si>
    <t>CP07907</t>
  </si>
  <si>
    <t>CP07908</t>
  </si>
  <si>
    <t>CP07909</t>
  </si>
  <si>
    <t>CP07910</t>
  </si>
  <si>
    <t>CP07911</t>
  </si>
  <si>
    <t>CP07912</t>
  </si>
  <si>
    <t>CP07913</t>
  </si>
  <si>
    <t>CP07914</t>
  </si>
  <si>
    <t>CP07915</t>
  </si>
  <si>
    <t>CP07916</t>
  </si>
  <si>
    <t>CP07917</t>
  </si>
  <si>
    <t>CP07918</t>
  </si>
  <si>
    <t>CP07919</t>
  </si>
  <si>
    <t>CP07920</t>
  </si>
  <si>
    <t>CP07921</t>
  </si>
  <si>
    <t>CP07922</t>
  </si>
  <si>
    <t>CP07923</t>
  </si>
  <si>
    <t>CP07924</t>
  </si>
  <si>
    <t>CP07925</t>
  </si>
  <si>
    <t>CP07926</t>
  </si>
  <si>
    <t>CP07927</t>
  </si>
  <si>
    <t>CP07928</t>
  </si>
  <si>
    <t>CP07929</t>
  </si>
  <si>
    <t>CP07930</t>
  </si>
  <si>
    <t>CP07931</t>
  </si>
  <si>
    <t>CP07932</t>
  </si>
  <si>
    <t>CP07933</t>
  </si>
  <si>
    <t>CP07934</t>
  </si>
  <si>
    <t>CP07935</t>
  </si>
  <si>
    <t>CP07936</t>
  </si>
  <si>
    <t>CP07937</t>
  </si>
  <si>
    <t>CP07938</t>
  </si>
  <si>
    <t>CP07939</t>
  </si>
  <si>
    <t>CP07940</t>
  </si>
  <si>
    <t>CP07941</t>
  </si>
  <si>
    <t>CP07942</t>
  </si>
  <si>
    <t>CP07943</t>
  </si>
  <si>
    <t>CP07944</t>
  </si>
  <si>
    <t>CP07945</t>
  </si>
  <si>
    <t>CP07946</t>
  </si>
  <si>
    <t>CP07947</t>
  </si>
  <si>
    <t>CP07948</t>
  </si>
  <si>
    <t>CP07949</t>
  </si>
  <si>
    <t>CP07950</t>
  </si>
  <si>
    <t>CP07951</t>
  </si>
  <si>
    <t>CP07952</t>
  </si>
  <si>
    <t>CP07953</t>
  </si>
  <si>
    <t>CP07954</t>
  </si>
  <si>
    <t>CP07955</t>
  </si>
  <si>
    <t>CP07956</t>
  </si>
  <si>
    <t>CP07957</t>
  </si>
  <si>
    <t>CP07958</t>
  </si>
  <si>
    <t>CP07959</t>
  </si>
  <si>
    <t>CP07960</t>
  </si>
  <si>
    <t>CP07961</t>
  </si>
  <si>
    <t>CP07962</t>
  </si>
  <si>
    <t>CP07963</t>
  </si>
  <si>
    <t>CP07964</t>
  </si>
  <si>
    <t>CP07965</t>
  </si>
  <si>
    <t>CP07966</t>
  </si>
  <si>
    <t>CP07967</t>
  </si>
  <si>
    <t>CP07968</t>
  </si>
  <si>
    <t>CP07969</t>
  </si>
  <si>
    <t>CP07970</t>
  </si>
  <si>
    <t>CP07971</t>
  </si>
  <si>
    <t>CP07972</t>
  </si>
  <si>
    <t>CP07973</t>
  </si>
  <si>
    <t>CP07974</t>
  </si>
  <si>
    <t>CP07975</t>
  </si>
  <si>
    <t>CP07976</t>
  </si>
  <si>
    <t>CP07977</t>
  </si>
  <si>
    <t>CP07978</t>
  </si>
  <si>
    <t>CP07979</t>
  </si>
  <si>
    <t>CP07980</t>
  </si>
  <si>
    <t>CP07981</t>
  </si>
  <si>
    <t>CP07982</t>
  </si>
  <si>
    <t>CP07983</t>
  </si>
  <si>
    <t>CP07984</t>
  </si>
  <si>
    <t>CP07985</t>
  </si>
  <si>
    <t>CP07986</t>
  </si>
  <si>
    <t>CP07987</t>
  </si>
  <si>
    <t>CP07988</t>
  </si>
  <si>
    <t>CP07989</t>
  </si>
  <si>
    <t>CP07990</t>
  </si>
  <si>
    <t>CP07991</t>
  </si>
  <si>
    <t>CP07992</t>
  </si>
  <si>
    <t>CP07993</t>
  </si>
  <si>
    <t>CP07994</t>
  </si>
  <si>
    <t>CP07995</t>
  </si>
  <si>
    <t>CP07996</t>
  </si>
  <si>
    <t>CP07997</t>
  </si>
  <si>
    <t>CP07998</t>
  </si>
  <si>
    <t>CP07999</t>
  </si>
  <si>
    <t>CP08000</t>
  </si>
  <si>
    <t>CP08001</t>
  </si>
  <si>
    <t>CP08002</t>
  </si>
  <si>
    <t>CP08003</t>
  </si>
  <si>
    <t>CP08004</t>
  </si>
  <si>
    <t>CP08005</t>
  </si>
  <si>
    <t>CP08006</t>
  </si>
  <si>
    <t>CP08007</t>
  </si>
  <si>
    <t>CP08008</t>
  </si>
  <si>
    <t>CP08009</t>
  </si>
  <si>
    <t>CP08010</t>
  </si>
  <si>
    <t>CP08011</t>
  </si>
  <si>
    <t>CP08012</t>
  </si>
  <si>
    <t>CP08013</t>
  </si>
  <si>
    <t>CP08014</t>
  </si>
  <si>
    <t>CP08015</t>
  </si>
  <si>
    <t>CP08016</t>
  </si>
  <si>
    <t>CP08017</t>
  </si>
  <si>
    <t>CP08018</t>
  </si>
  <si>
    <t>CP08019</t>
  </si>
  <si>
    <t>CP08020</t>
  </si>
  <si>
    <t>CP08021</t>
  </si>
  <si>
    <t>CP08022</t>
  </si>
  <si>
    <t>CP08023</t>
  </si>
  <si>
    <t>CP08024</t>
  </si>
  <si>
    <t>CP08025</t>
  </si>
  <si>
    <t>CP08026</t>
  </si>
  <si>
    <t>CP08027</t>
  </si>
  <si>
    <t>CP08028</t>
  </si>
  <si>
    <t>CP08029</t>
  </si>
  <si>
    <t>CP08030</t>
  </si>
  <si>
    <t>CP08031</t>
  </si>
  <si>
    <t>CP08032</t>
  </si>
  <si>
    <t>CP08033</t>
  </si>
  <si>
    <t>CP08034</t>
  </si>
  <si>
    <t>CP08035</t>
  </si>
  <si>
    <t>CP08036</t>
  </si>
  <si>
    <t>CP08037</t>
  </si>
  <si>
    <t>CP08038</t>
  </si>
  <si>
    <t>CP08039</t>
  </si>
  <si>
    <t>CP08040</t>
  </si>
  <si>
    <t>CP08041</t>
  </si>
  <si>
    <t>CP08042</t>
  </si>
  <si>
    <t>CP08043</t>
  </si>
  <si>
    <t>CP08044</t>
  </si>
  <si>
    <t>CP08045</t>
  </si>
  <si>
    <t>CP08046</t>
  </si>
  <si>
    <t>CP08047</t>
  </si>
  <si>
    <t>CP08048</t>
  </si>
  <si>
    <t>CP08049</t>
  </si>
  <si>
    <t>CP08050</t>
  </si>
  <si>
    <t>CP08051</t>
  </si>
  <si>
    <t>CP08052</t>
  </si>
  <si>
    <t>CP08053</t>
  </si>
  <si>
    <t>CP08054</t>
  </si>
  <si>
    <t>CP08055</t>
  </si>
  <si>
    <t>CP08056</t>
  </si>
  <si>
    <t>CP08057</t>
  </si>
  <si>
    <t>CP08058</t>
  </si>
  <si>
    <t>CP08059</t>
  </si>
  <si>
    <t>CP08060</t>
  </si>
  <si>
    <t>CP08061</t>
  </si>
  <si>
    <t>CP08062</t>
  </si>
  <si>
    <t>CP08063</t>
  </si>
  <si>
    <t>CP08064</t>
  </si>
  <si>
    <t>CP08065</t>
  </si>
  <si>
    <t>CP08066</t>
  </si>
  <si>
    <t>CP08067</t>
  </si>
  <si>
    <t>CP08068</t>
  </si>
  <si>
    <t>CP08069</t>
  </si>
  <si>
    <t>CP08070</t>
  </si>
  <si>
    <t>CP08071</t>
  </si>
  <si>
    <t>CP08072</t>
  </si>
  <si>
    <t>CP08073</t>
  </si>
  <si>
    <t>CP08074</t>
  </si>
  <si>
    <t>CP08075</t>
  </si>
  <si>
    <t>CP08076</t>
  </si>
  <si>
    <t>CP08077</t>
  </si>
  <si>
    <t>CP08078</t>
  </si>
  <si>
    <t>CP08079</t>
  </si>
  <si>
    <t>CP08080</t>
  </si>
  <si>
    <t>CP08081</t>
  </si>
  <si>
    <t>CP08082</t>
  </si>
  <si>
    <t>CP08083</t>
  </si>
  <si>
    <t>CP08084</t>
  </si>
  <si>
    <t>CP08085</t>
  </si>
  <si>
    <t>CP08086</t>
  </si>
  <si>
    <t>CP08087</t>
  </si>
  <si>
    <t>CP08088</t>
  </si>
  <si>
    <t>CP08089</t>
  </si>
  <si>
    <t>CP08090</t>
  </si>
  <si>
    <t>CP08091</t>
  </si>
  <si>
    <t>CP08092</t>
  </si>
  <si>
    <t>CP08093</t>
  </si>
  <si>
    <t>CP08094</t>
  </si>
  <si>
    <t>CP08095</t>
  </si>
  <si>
    <t>CP08096</t>
  </si>
  <si>
    <t>CP08097</t>
  </si>
  <si>
    <t>CP08098</t>
  </si>
  <si>
    <t>CP08099</t>
  </si>
  <si>
    <t>CP08100</t>
  </si>
  <si>
    <t>CP08101</t>
  </si>
  <si>
    <t>CP08102</t>
  </si>
  <si>
    <t>CP08103</t>
  </si>
  <si>
    <t>CP08104</t>
  </si>
  <si>
    <t>CP08105</t>
  </si>
  <si>
    <t>CP08106</t>
  </si>
  <si>
    <t>CP08107</t>
  </si>
  <si>
    <t>CP08108</t>
  </si>
  <si>
    <t>CP08109</t>
  </si>
  <si>
    <t>CP08110</t>
  </si>
  <si>
    <t>CP08111</t>
  </si>
  <si>
    <t>CP08112</t>
  </si>
  <si>
    <t>CP08113</t>
  </si>
  <si>
    <t>CP08114</t>
  </si>
  <si>
    <t>CP08115</t>
  </si>
  <si>
    <t>CP08116</t>
  </si>
  <si>
    <t>CP08117</t>
  </si>
  <si>
    <t>CP08118</t>
  </si>
  <si>
    <t>CP08119</t>
  </si>
  <si>
    <t>CP08120</t>
  </si>
  <si>
    <t>CP08121</t>
  </si>
  <si>
    <t>CP08122</t>
  </si>
  <si>
    <t>CP08123</t>
  </si>
  <si>
    <t>CP08124</t>
  </si>
  <si>
    <t>CP08125</t>
  </si>
  <si>
    <t>CP08126</t>
  </si>
  <si>
    <t>CP08127</t>
  </si>
  <si>
    <t>CP08128</t>
  </si>
  <si>
    <t>CP08129</t>
  </si>
  <si>
    <t>CP08130</t>
  </si>
  <si>
    <t>CP08131</t>
  </si>
  <si>
    <t>CP08132</t>
  </si>
  <si>
    <t>CP08133</t>
  </si>
  <si>
    <t>CP08134</t>
  </si>
  <si>
    <t>CP08135</t>
  </si>
  <si>
    <t>CP08136</t>
  </si>
  <si>
    <t>CP08137</t>
  </si>
  <si>
    <t>CP08138</t>
  </si>
  <si>
    <t>CP08139</t>
  </si>
  <si>
    <t>CP08140</t>
  </si>
  <si>
    <t>CP08141</t>
  </si>
  <si>
    <t>CP08142</t>
  </si>
  <si>
    <t>CP08143</t>
  </si>
  <si>
    <t>CP08144</t>
  </si>
  <si>
    <t>CP08145</t>
  </si>
  <si>
    <t>CP08146</t>
  </si>
  <si>
    <t>CP08147</t>
  </si>
  <si>
    <t>CP08148</t>
  </si>
  <si>
    <t>CP08149</t>
  </si>
  <si>
    <t>CP08150</t>
  </si>
  <si>
    <t>CP08151</t>
  </si>
  <si>
    <t>CP08152</t>
  </si>
  <si>
    <t>CP08153</t>
  </si>
  <si>
    <t>CP08154</t>
  </si>
  <si>
    <t>CP08155</t>
  </si>
  <si>
    <t>CP08156</t>
  </si>
  <si>
    <t>CP08157</t>
  </si>
  <si>
    <t>CP08158</t>
  </si>
  <si>
    <t>CP08159</t>
  </si>
  <si>
    <t>CP08160</t>
  </si>
  <si>
    <t>CP08161</t>
  </si>
  <si>
    <t>CP08162</t>
  </si>
  <si>
    <t>CP08163</t>
  </si>
  <si>
    <t>CP08164</t>
  </si>
  <si>
    <t>CP08165</t>
  </si>
  <si>
    <t>CP08166</t>
  </si>
  <si>
    <t>CP08167</t>
  </si>
  <si>
    <t>CP08168</t>
  </si>
  <si>
    <t>CP08169</t>
  </si>
  <si>
    <t>CP08170</t>
  </si>
  <si>
    <t>CP08171</t>
  </si>
  <si>
    <t>CP08172</t>
  </si>
  <si>
    <t>CP08173</t>
  </si>
  <si>
    <t>CP08174</t>
  </si>
  <si>
    <t>CP08175</t>
  </si>
  <si>
    <t>CP08176</t>
  </si>
  <si>
    <t>CP08177</t>
  </si>
  <si>
    <t>CP08178</t>
  </si>
  <si>
    <t>CP08179</t>
  </si>
  <si>
    <t>CP08180</t>
  </si>
  <si>
    <t>CP08181</t>
  </si>
  <si>
    <t>CP08182</t>
  </si>
  <si>
    <t>CP08183</t>
  </si>
  <si>
    <t>CP08184</t>
  </si>
  <si>
    <t>CP08185</t>
  </si>
  <si>
    <t>CP08186</t>
  </si>
  <si>
    <t>CP08187</t>
  </si>
  <si>
    <t>CP08188</t>
  </si>
  <si>
    <t>CP08189</t>
  </si>
  <si>
    <t>CP08190</t>
  </si>
  <si>
    <t>CP08191</t>
  </si>
  <si>
    <t>CP08192</t>
  </si>
  <si>
    <t>CP08193</t>
  </si>
  <si>
    <t>CP08194</t>
  </si>
  <si>
    <t>CP08195</t>
  </si>
  <si>
    <t>CP08196</t>
  </si>
  <si>
    <t>CP08197</t>
  </si>
  <si>
    <t>CP08198</t>
  </si>
  <si>
    <t>CP08199</t>
  </si>
  <si>
    <t>CP08200</t>
  </si>
  <si>
    <t>CP08201</t>
  </si>
  <si>
    <t>CP08202</t>
  </si>
  <si>
    <t>CP08203</t>
  </si>
  <si>
    <t>CP08204</t>
  </si>
  <si>
    <t>CP08205</t>
  </si>
  <si>
    <t>CP08206</t>
  </si>
  <si>
    <t>CP08207</t>
  </si>
  <si>
    <t>CP08208</t>
  </si>
  <si>
    <t>CP08209</t>
  </si>
  <si>
    <t>CP08210</t>
  </si>
  <si>
    <t>CP08211</t>
  </si>
  <si>
    <t>CP08212</t>
  </si>
  <si>
    <t>CP08213</t>
  </si>
  <si>
    <t>CP08214</t>
  </si>
  <si>
    <t>CP08215</t>
  </si>
  <si>
    <t>CP08216</t>
  </si>
  <si>
    <t>CP08217</t>
  </si>
  <si>
    <t>CP08218</t>
  </si>
  <si>
    <t>CP08219</t>
  </si>
  <si>
    <t>CP08220</t>
  </si>
  <si>
    <t>CP08221</t>
  </si>
  <si>
    <t>CP08222</t>
  </si>
  <si>
    <t>CP08223</t>
  </si>
  <si>
    <t>CP08224</t>
  </si>
  <si>
    <t>CP08225</t>
  </si>
  <si>
    <t>CP08226</t>
  </si>
  <si>
    <t>CP08227</t>
  </si>
  <si>
    <t>CP08228</t>
  </si>
  <si>
    <t>CP08229</t>
  </si>
  <si>
    <t>CP08230</t>
  </si>
  <si>
    <t>CP08231</t>
  </si>
  <si>
    <t>CP08232</t>
  </si>
  <si>
    <t>CP08233</t>
  </si>
  <si>
    <t>CP08234</t>
  </si>
  <si>
    <t>CP08235</t>
  </si>
  <si>
    <t>CP08236</t>
  </si>
  <si>
    <t>CP08237</t>
  </si>
  <si>
    <t>CP08238</t>
  </si>
  <si>
    <t>CP08239</t>
  </si>
  <si>
    <t>CP08240</t>
  </si>
  <si>
    <t>CP08241</t>
  </si>
  <si>
    <t>CP08242</t>
  </si>
  <si>
    <t>CP08243</t>
  </si>
  <si>
    <t>CP08244</t>
  </si>
  <si>
    <t>CP08245</t>
  </si>
  <si>
    <t>CP08246</t>
  </si>
  <si>
    <t>CP08247</t>
  </si>
  <si>
    <t>CP08248</t>
  </si>
  <si>
    <t>CP08249</t>
  </si>
  <si>
    <t>CP08250</t>
  </si>
  <si>
    <t>CP08251</t>
  </si>
  <si>
    <t>CP08252</t>
  </si>
  <si>
    <t>CP08253</t>
  </si>
  <si>
    <t>CP08254</t>
  </si>
  <si>
    <t>CP08255</t>
  </si>
  <si>
    <t>CP08256</t>
  </si>
  <si>
    <t>CP08257</t>
  </si>
  <si>
    <t>CP08258</t>
  </si>
  <si>
    <t>CP08259</t>
  </si>
  <si>
    <t>CP08260</t>
  </si>
  <si>
    <t>CP08261</t>
  </si>
  <si>
    <t>CP08262</t>
  </si>
  <si>
    <t>CP08263</t>
  </si>
  <si>
    <t>CP08264</t>
  </si>
  <si>
    <t>CP08265</t>
  </si>
  <si>
    <t>CP08266</t>
  </si>
  <si>
    <t>CP08267</t>
  </si>
  <si>
    <t>CP08268</t>
  </si>
  <si>
    <t>CP08269</t>
  </si>
  <si>
    <t>CP08270</t>
  </si>
  <si>
    <t>CP08271</t>
  </si>
  <si>
    <t>CP08272</t>
  </si>
  <si>
    <t>CP08273</t>
  </si>
  <si>
    <t>CP08274</t>
  </si>
  <si>
    <t>CP08275</t>
  </si>
  <si>
    <t>CP08276</t>
  </si>
  <si>
    <t>CP08277</t>
  </si>
  <si>
    <t>CP08278</t>
  </si>
  <si>
    <t>CP08279</t>
  </si>
  <si>
    <t>CP08280</t>
  </si>
  <si>
    <t>CP08281</t>
  </si>
  <si>
    <t>CP08282</t>
  </si>
  <si>
    <t>CP08283</t>
  </si>
  <si>
    <t>CP08284</t>
  </si>
  <si>
    <t>CP08285</t>
  </si>
  <si>
    <t>CP08286</t>
  </si>
  <si>
    <t>CP08287</t>
  </si>
  <si>
    <t>CP08288</t>
  </si>
  <si>
    <t>CP08289</t>
  </si>
  <si>
    <t>CP08290</t>
  </si>
  <si>
    <t>CP08291</t>
  </si>
  <si>
    <t>CP08292</t>
  </si>
  <si>
    <t>CP08293</t>
  </si>
  <si>
    <t>CP08294</t>
  </si>
  <si>
    <t>CP08295</t>
  </si>
  <si>
    <t>CP08296</t>
  </si>
  <si>
    <t>CP08297</t>
  </si>
  <si>
    <t>CP08298</t>
  </si>
  <si>
    <t>CP08299</t>
  </si>
  <si>
    <t>CP08300</t>
  </si>
  <si>
    <t>CP08301</t>
  </si>
  <si>
    <t>CP08302</t>
  </si>
  <si>
    <t>CP08303</t>
  </si>
  <si>
    <t>CP08304</t>
  </si>
  <si>
    <t>CP08305</t>
  </si>
  <si>
    <t>CP08306</t>
  </si>
  <si>
    <t>CP08307</t>
  </si>
  <si>
    <t>CP08308</t>
  </si>
  <si>
    <t>CP08309</t>
  </si>
  <si>
    <t>CP08310</t>
  </si>
  <si>
    <t>CP08311</t>
  </si>
  <si>
    <t>CP08312</t>
  </si>
  <si>
    <t>CP08313</t>
  </si>
  <si>
    <t>CP08314</t>
  </si>
  <si>
    <t>CP08315</t>
  </si>
  <si>
    <t>CP08316</t>
  </si>
  <si>
    <t>CP08317</t>
  </si>
  <si>
    <t>CP08318</t>
  </si>
  <si>
    <t>CP08319</t>
  </si>
  <si>
    <t>CP08320</t>
  </si>
  <si>
    <t>CP08321</t>
  </si>
  <si>
    <t>CP08322</t>
  </si>
  <si>
    <t>CP08323</t>
  </si>
  <si>
    <t>CP08324</t>
  </si>
  <si>
    <t>CP08325</t>
  </si>
  <si>
    <t>CP08326</t>
  </si>
  <si>
    <t>CP08327</t>
  </si>
  <si>
    <t>CP08328</t>
  </si>
  <si>
    <t>CP08329</t>
  </si>
  <si>
    <t>CP08330</t>
  </si>
  <si>
    <t>CP08331</t>
  </si>
  <si>
    <t>CP08332</t>
  </si>
  <si>
    <t>CP08333</t>
  </si>
  <si>
    <t>CP08334</t>
  </si>
  <si>
    <t>CP08335</t>
  </si>
  <si>
    <t>CP08336</t>
  </si>
  <si>
    <t>CP08337</t>
  </si>
  <si>
    <t>CP08338</t>
  </si>
  <si>
    <t>CP08339</t>
  </si>
  <si>
    <t>CP08340</t>
  </si>
  <si>
    <t>CP08341</t>
  </si>
  <si>
    <t>CP08342</t>
  </si>
  <si>
    <t>CP08343</t>
  </si>
  <si>
    <t>CP08344</t>
  </si>
  <si>
    <t>CP08345</t>
  </si>
  <si>
    <t>CP08346</t>
  </si>
  <si>
    <t>CP08347</t>
  </si>
  <si>
    <t>CP08348</t>
  </si>
  <si>
    <t>CP08349</t>
  </si>
  <si>
    <t>CP08350</t>
  </si>
  <si>
    <t>CP08351</t>
  </si>
  <si>
    <t>CP08352</t>
  </si>
  <si>
    <t>CP08353</t>
  </si>
  <si>
    <t>CP08354</t>
  </si>
  <si>
    <t>CP08355</t>
  </si>
  <si>
    <t>CP08356</t>
  </si>
  <si>
    <t>CP08357</t>
  </si>
  <si>
    <t>CP08358</t>
  </si>
  <si>
    <t>CP08359</t>
  </si>
  <si>
    <t>CP08360</t>
  </si>
  <si>
    <t>CP08361</t>
  </si>
  <si>
    <t>CP08362</t>
  </si>
  <si>
    <t>CP08363</t>
  </si>
  <si>
    <t>CP08364</t>
  </si>
  <si>
    <t>CP08365</t>
  </si>
  <si>
    <t>CP08366</t>
  </si>
  <si>
    <t>CP08367</t>
  </si>
  <si>
    <t>CP08368</t>
  </si>
  <si>
    <t>CP08369</t>
  </si>
  <si>
    <t>CP08370</t>
  </si>
  <si>
    <t>CP08371</t>
  </si>
  <si>
    <t>CP08372</t>
  </si>
  <si>
    <t>CP08373</t>
  </si>
  <si>
    <t>CP08374</t>
  </si>
  <si>
    <t>CP08375</t>
  </si>
  <si>
    <t>CP08376</t>
  </si>
  <si>
    <t>CP08377</t>
  </si>
  <si>
    <t>CP08378</t>
  </si>
  <si>
    <t>CP08379</t>
  </si>
  <si>
    <t>CP08380</t>
  </si>
  <si>
    <t>CP08381</t>
  </si>
  <si>
    <t>CP08382</t>
  </si>
  <si>
    <t>CP08383</t>
  </si>
  <si>
    <t>CP08384</t>
  </si>
  <si>
    <t>CP08385</t>
  </si>
  <si>
    <t>CP08386</t>
  </si>
  <si>
    <t>CP08387</t>
  </si>
  <si>
    <t>CP08388</t>
  </si>
  <si>
    <t>CP08389</t>
  </si>
  <si>
    <t>CP08390</t>
  </si>
  <si>
    <t>CP08391</t>
  </si>
  <si>
    <t>CP08392</t>
  </si>
  <si>
    <t>CP08393</t>
  </si>
  <si>
    <t>CP08394</t>
  </si>
  <si>
    <t>CP08395</t>
  </si>
  <si>
    <t>CP08396</t>
  </si>
  <si>
    <t>CP08397</t>
  </si>
  <si>
    <t>CP08398</t>
  </si>
  <si>
    <t>CP08399</t>
  </si>
  <si>
    <t>CP08400</t>
  </si>
  <si>
    <t>CP08401</t>
  </si>
  <si>
    <t>CP08402</t>
  </si>
  <si>
    <t>CP08403</t>
  </si>
  <si>
    <t>CP08404</t>
  </si>
  <si>
    <t>CP08405</t>
  </si>
  <si>
    <t>CP08406</t>
  </si>
  <si>
    <t>CP08407</t>
  </si>
  <si>
    <t>CP08408</t>
  </si>
  <si>
    <t>CP08409</t>
  </si>
  <si>
    <t>CP08410</t>
  </si>
  <si>
    <t>CP08411</t>
  </si>
  <si>
    <t>CP08412</t>
  </si>
  <si>
    <t>CP08413</t>
  </si>
  <si>
    <t>CP08414</t>
  </si>
  <si>
    <t>CP08415</t>
  </si>
  <si>
    <t>CP08416</t>
  </si>
  <si>
    <t>CP08417</t>
  </si>
  <si>
    <t>CP08418</t>
  </si>
  <si>
    <t>CP08419</t>
  </si>
  <si>
    <t>CP08420</t>
  </si>
  <si>
    <t>CP08421</t>
  </si>
  <si>
    <t>CP08422</t>
  </si>
  <si>
    <t>CP08423</t>
  </si>
  <si>
    <t>CP08424</t>
  </si>
  <si>
    <t>CP08425</t>
  </si>
  <si>
    <t>CP08426</t>
  </si>
  <si>
    <t>CP08427</t>
  </si>
  <si>
    <t>CP08428</t>
  </si>
  <si>
    <t>CP08429</t>
  </si>
  <si>
    <t>CP08430</t>
  </si>
  <si>
    <t>CP08431</t>
  </si>
  <si>
    <t>CP08432</t>
  </si>
  <si>
    <t>CP08433</t>
  </si>
  <si>
    <t>CP08434</t>
  </si>
  <si>
    <t>CP08435</t>
  </si>
  <si>
    <t>CP08436</t>
  </si>
  <si>
    <t>CP08437</t>
  </si>
  <si>
    <t>CP08438</t>
  </si>
  <si>
    <t>CP08439</t>
  </si>
  <si>
    <t>CP08440</t>
  </si>
  <si>
    <t>CP08441</t>
  </si>
  <si>
    <t>CP08442</t>
  </si>
  <si>
    <t>CP08443</t>
  </si>
  <si>
    <t>CP08444</t>
  </si>
  <si>
    <t>CP08445</t>
  </si>
  <si>
    <t>CP08446</t>
  </si>
  <si>
    <t>CP08447</t>
  </si>
  <si>
    <t>CP08448</t>
  </si>
  <si>
    <t>CP08449</t>
  </si>
  <si>
    <t>CP08450</t>
  </si>
  <si>
    <t>CP08451</t>
  </si>
  <si>
    <t>CP08452</t>
  </si>
  <si>
    <t>CP08453</t>
  </si>
  <si>
    <t>CP08454</t>
  </si>
  <si>
    <t>CP08455</t>
  </si>
  <si>
    <t>CP08456</t>
  </si>
  <si>
    <t>CP08457</t>
  </si>
  <si>
    <t>CP08458</t>
  </si>
  <si>
    <t>CP08459</t>
  </si>
  <si>
    <t>CP08460</t>
  </si>
  <si>
    <t>CP08461</t>
  </si>
  <si>
    <t>CP08462</t>
  </si>
  <si>
    <t>CP08463</t>
  </si>
  <si>
    <t>CP08464</t>
  </si>
  <si>
    <t>CP08465</t>
  </si>
  <si>
    <t>CP08466</t>
  </si>
  <si>
    <t>CP08467</t>
  </si>
  <si>
    <t>CP08468</t>
  </si>
  <si>
    <t>CP08469</t>
  </si>
  <si>
    <t>CP08470</t>
  </si>
  <si>
    <t>CP08471</t>
  </si>
  <si>
    <t>CP08472</t>
  </si>
  <si>
    <t>CP08473</t>
  </si>
  <si>
    <t>CP08474</t>
  </si>
  <si>
    <t>CP08475</t>
  </si>
  <si>
    <t>CP08476</t>
  </si>
  <si>
    <t>CP08477</t>
  </si>
  <si>
    <t>CP08478</t>
  </si>
  <si>
    <t>CP08479</t>
  </si>
  <si>
    <t>CP08480</t>
  </si>
  <si>
    <t>CP08481</t>
  </si>
  <si>
    <t>CP08482</t>
  </si>
  <si>
    <t>CP08483</t>
  </si>
  <si>
    <t>CP08484</t>
  </si>
  <si>
    <t>CP08485</t>
  </si>
  <si>
    <t>CP08486</t>
  </si>
  <si>
    <t>CP08487</t>
  </si>
  <si>
    <t>CP08488</t>
  </si>
  <si>
    <t>CP08489</t>
  </si>
  <si>
    <t>CP08490</t>
  </si>
  <si>
    <t>CP08491</t>
  </si>
  <si>
    <t>CP08492</t>
  </si>
  <si>
    <t>CP08493</t>
  </si>
  <si>
    <t>CP08494</t>
  </si>
  <si>
    <t>CP08495</t>
  </si>
  <si>
    <t>CP08496</t>
  </si>
  <si>
    <t>CP08497</t>
  </si>
  <si>
    <t>CP08498</t>
  </si>
  <si>
    <t>CP08499</t>
  </si>
  <si>
    <t>CP08500</t>
  </si>
  <si>
    <t>CP08501</t>
  </si>
  <si>
    <t>CP08502</t>
  </si>
  <si>
    <t>CP08503</t>
  </si>
  <si>
    <t>CP08504</t>
  </si>
  <si>
    <t>CP08505</t>
  </si>
  <si>
    <t>CP08506</t>
  </si>
  <si>
    <t>CP08507</t>
  </si>
  <si>
    <t>CP08508</t>
  </si>
  <si>
    <t>CP08509</t>
  </si>
  <si>
    <t>CP08510</t>
  </si>
  <si>
    <t>CP08511</t>
  </si>
  <si>
    <t>CP08512</t>
  </si>
  <si>
    <t>CP08513</t>
  </si>
  <si>
    <t>CP08514</t>
  </si>
  <si>
    <t>CP08515</t>
  </si>
  <si>
    <t>CP08516</t>
  </si>
  <si>
    <t>CP08517</t>
  </si>
  <si>
    <t>CP08518</t>
  </si>
  <si>
    <t>CP08519</t>
  </si>
  <si>
    <t>CP08520</t>
  </si>
  <si>
    <t>CP08521</t>
  </si>
  <si>
    <t>CP08522</t>
  </si>
  <si>
    <t>CP08523</t>
  </si>
  <si>
    <t>CP08524</t>
  </si>
  <si>
    <t>CP08525</t>
  </si>
  <si>
    <t>CP08526</t>
  </si>
  <si>
    <t>CP08527</t>
  </si>
  <si>
    <t>CP08528</t>
  </si>
  <si>
    <t>CP08529</t>
  </si>
  <si>
    <t>CP08530</t>
  </si>
  <si>
    <t>CP08531</t>
  </si>
  <si>
    <t>CP08532</t>
  </si>
  <si>
    <t>CP08533</t>
  </si>
  <si>
    <t>CP08534</t>
  </si>
  <si>
    <t>CP08535</t>
  </si>
  <si>
    <t>CP08536</t>
  </si>
  <si>
    <t>CP08537</t>
  </si>
  <si>
    <t>CP08538</t>
  </si>
  <si>
    <t>CP08539</t>
  </si>
  <si>
    <t>CP08540</t>
  </si>
  <si>
    <t>CP08541</t>
  </si>
  <si>
    <t>CP08542</t>
  </si>
  <si>
    <t>CP08543</t>
  </si>
  <si>
    <t>CP08544</t>
  </si>
  <si>
    <t>CP08545</t>
  </si>
  <si>
    <t>CP08546</t>
  </si>
  <si>
    <t>CP08547</t>
  </si>
  <si>
    <t>CP08548</t>
  </si>
  <si>
    <t>CP08549</t>
  </si>
  <si>
    <t>CP08550</t>
  </si>
  <si>
    <t>CP08551</t>
  </si>
  <si>
    <t>CP08552</t>
  </si>
  <si>
    <t>CP08553</t>
  </si>
  <si>
    <t>CP08554</t>
  </si>
  <si>
    <t>CP08555</t>
  </si>
  <si>
    <t>CP08556</t>
  </si>
  <si>
    <t>CP08557</t>
  </si>
  <si>
    <t>CP08558</t>
  </si>
  <si>
    <t>CP08559</t>
  </si>
  <si>
    <t>CP08560</t>
  </si>
  <si>
    <t>CP08561</t>
  </si>
  <si>
    <t>CP08562</t>
  </si>
  <si>
    <t>CP08563</t>
  </si>
  <si>
    <t>CP08564</t>
  </si>
  <si>
    <t>CP08565</t>
  </si>
  <si>
    <t>CP08566</t>
  </si>
  <si>
    <t>CP08567</t>
  </si>
  <si>
    <t>CP08568</t>
  </si>
  <si>
    <t>CP08569</t>
  </si>
  <si>
    <t>CP08570</t>
  </si>
  <si>
    <t>CP08571</t>
  </si>
  <si>
    <t>CP08572</t>
  </si>
  <si>
    <t>CP08573</t>
  </si>
  <si>
    <t>CP08574</t>
  </si>
  <si>
    <t>CP08575</t>
  </si>
  <si>
    <t>CP08576</t>
  </si>
  <si>
    <t>CP08577</t>
  </si>
  <si>
    <t>CP08578</t>
  </si>
  <si>
    <t>CP08579</t>
  </si>
  <si>
    <t>CP08580</t>
  </si>
  <si>
    <t>CP08581</t>
  </si>
  <si>
    <t>CP08582</t>
  </si>
  <si>
    <t>CP08583</t>
  </si>
  <si>
    <t>CP08584</t>
  </si>
  <si>
    <t>CP08585</t>
  </si>
  <si>
    <t>CP08586</t>
  </si>
  <si>
    <t>CP08587</t>
  </si>
  <si>
    <t>CP08588</t>
  </si>
  <si>
    <t>CP08589</t>
  </si>
  <si>
    <t>CP08590</t>
  </si>
  <si>
    <t>CP08591</t>
  </si>
  <si>
    <t>CP08592</t>
  </si>
  <si>
    <t>CP08593</t>
  </si>
  <si>
    <t>CP08594</t>
  </si>
  <si>
    <t>CP08595</t>
  </si>
  <si>
    <t>CP08596</t>
  </si>
  <si>
    <t>CP08597</t>
  </si>
  <si>
    <t>CP08598</t>
  </si>
  <si>
    <t>CP08599</t>
  </si>
  <si>
    <t>CP08600</t>
  </si>
  <si>
    <t>CP08601</t>
  </si>
  <si>
    <t>CP08602</t>
  </si>
  <si>
    <t>CP08603</t>
  </si>
  <si>
    <t>CP08604</t>
  </si>
  <si>
    <t>CP08605</t>
  </si>
  <si>
    <t>CP08606</t>
  </si>
  <si>
    <t>CP08607</t>
  </si>
  <si>
    <t>CP08608</t>
  </si>
  <si>
    <t>CP08609</t>
  </si>
  <si>
    <t>CP08610</t>
  </si>
  <si>
    <t>CP08611</t>
  </si>
  <si>
    <t>CP08612</t>
  </si>
  <si>
    <t>CP08613</t>
  </si>
  <si>
    <t>CP08614</t>
  </si>
  <si>
    <t>CP08615</t>
  </si>
  <si>
    <t>CP08616</t>
  </si>
  <si>
    <t>CP08617</t>
  </si>
  <si>
    <t>CP08618</t>
  </si>
  <si>
    <t>CP08619</t>
  </si>
  <si>
    <t>CP08620</t>
  </si>
  <si>
    <t>CP08621</t>
  </si>
  <si>
    <t>CP08622</t>
  </si>
  <si>
    <t>CP08623</t>
  </si>
  <si>
    <t>CP08624</t>
  </si>
  <si>
    <t>CP08625</t>
  </si>
  <si>
    <t>CP08626</t>
  </si>
  <si>
    <t>CP08627</t>
  </si>
  <si>
    <t>CP08628</t>
  </si>
  <si>
    <t>CP08629</t>
  </si>
  <si>
    <t>CP08630</t>
  </si>
  <si>
    <t>CP08631</t>
  </si>
  <si>
    <t>CP08632</t>
  </si>
  <si>
    <t>CP08633</t>
  </si>
  <si>
    <t>CP08634</t>
  </si>
  <si>
    <t>CP08635</t>
  </si>
  <si>
    <t>CP08636</t>
  </si>
  <si>
    <t>CP08637</t>
  </si>
  <si>
    <t>CP08638</t>
  </si>
  <si>
    <t>CP08639</t>
  </si>
  <si>
    <t>CP08640</t>
  </si>
  <si>
    <t>CP08641</t>
  </si>
  <si>
    <t>CP08642</t>
  </si>
  <si>
    <t>CP08643</t>
  </si>
  <si>
    <t>CP08644</t>
  </si>
  <si>
    <t>CP08645</t>
  </si>
  <si>
    <t>CP08646</t>
  </si>
  <si>
    <t>CP08647</t>
  </si>
  <si>
    <t>CP08648</t>
  </si>
  <si>
    <t>CP08649</t>
  </si>
  <si>
    <t>CP08650</t>
  </si>
  <si>
    <t>CP08651</t>
  </si>
  <si>
    <t>CP08652</t>
  </si>
  <si>
    <t>CP08653</t>
  </si>
  <si>
    <t>CP08654</t>
  </si>
  <si>
    <t>CP08655</t>
  </si>
  <si>
    <t>CP08656</t>
  </si>
  <si>
    <t>CP08657</t>
  </si>
  <si>
    <t>CP08658</t>
  </si>
  <si>
    <t>CP08659</t>
  </si>
  <si>
    <t>CP08660</t>
  </si>
  <si>
    <t>CP08661</t>
  </si>
  <si>
    <t>CP08662</t>
  </si>
  <si>
    <t>CP08663</t>
  </si>
  <si>
    <t>CP08664</t>
  </si>
  <si>
    <t>CP08665</t>
  </si>
  <si>
    <t>CP08666</t>
  </si>
  <si>
    <t>CP08667</t>
  </si>
  <si>
    <t>CP08668</t>
  </si>
  <si>
    <t>CP08669</t>
  </si>
  <si>
    <t>CP08670</t>
  </si>
  <si>
    <t>CP08671</t>
  </si>
  <si>
    <t>CP08672</t>
  </si>
  <si>
    <t>CP08673</t>
  </si>
  <si>
    <t>CP08674</t>
  </si>
  <si>
    <t>CP08675</t>
  </si>
  <si>
    <t>CP08676</t>
  </si>
  <si>
    <t>CP08677</t>
  </si>
  <si>
    <t>CP08678</t>
  </si>
  <si>
    <t>CP08679</t>
  </si>
  <si>
    <t>CP08680</t>
  </si>
  <si>
    <t>CP08681</t>
  </si>
  <si>
    <t>CP08682</t>
  </si>
  <si>
    <t>CP08683</t>
  </si>
  <si>
    <t>CP08684</t>
  </si>
  <si>
    <t>CP08685</t>
  </si>
  <si>
    <t>CP08686</t>
  </si>
  <si>
    <t>CP08687</t>
  </si>
  <si>
    <t>CP08688</t>
  </si>
  <si>
    <t>CP08689</t>
  </si>
  <si>
    <t>CP08690</t>
  </si>
  <si>
    <t>CP08691</t>
  </si>
  <si>
    <t>CP08692</t>
  </si>
  <si>
    <t>CP08693</t>
  </si>
  <si>
    <t>CP08694</t>
  </si>
  <si>
    <t>CP08695</t>
  </si>
  <si>
    <t>CP08696</t>
  </si>
  <si>
    <t>CP08697</t>
  </si>
  <si>
    <t>CP08698</t>
  </si>
  <si>
    <t>CP08699</t>
  </si>
  <si>
    <t>CP08700</t>
  </si>
  <si>
    <t>CP08701</t>
  </si>
  <si>
    <t>CP08702</t>
  </si>
  <si>
    <t>CP08703</t>
  </si>
  <si>
    <t>CP08704</t>
  </si>
  <si>
    <t>CP08705</t>
  </si>
  <si>
    <t>CP08706</t>
  </si>
  <si>
    <t>CP08707</t>
  </si>
  <si>
    <t>CP08708</t>
  </si>
  <si>
    <t>CP08709</t>
  </si>
  <si>
    <t>CP08710</t>
  </si>
  <si>
    <t>CP08711</t>
  </si>
  <si>
    <t>CP08712</t>
  </si>
  <si>
    <t>CP08713</t>
  </si>
  <si>
    <t>CP08714</t>
  </si>
  <si>
    <t>CP08715</t>
  </si>
  <si>
    <t>CP08716</t>
  </si>
  <si>
    <t>CP08717</t>
  </si>
  <si>
    <t>CP08718</t>
  </si>
  <si>
    <t>CP08719</t>
  </si>
  <si>
    <t>CP08720</t>
  </si>
  <si>
    <t>CP08721</t>
  </si>
  <si>
    <t>CP08722</t>
  </si>
  <si>
    <t>CP08723</t>
  </si>
  <si>
    <t>CP08724</t>
  </si>
  <si>
    <t>CP08725</t>
  </si>
  <si>
    <t>CP08726</t>
  </si>
  <si>
    <t>CP08727</t>
  </si>
  <si>
    <t>CP08728</t>
  </si>
  <si>
    <t>CP08729</t>
  </si>
  <si>
    <t>CP08730</t>
  </si>
  <si>
    <t>CP08731</t>
  </si>
  <si>
    <t>CP08732</t>
  </si>
  <si>
    <t>CP08733</t>
  </si>
  <si>
    <t>CP08734</t>
  </si>
  <si>
    <t>CP08735</t>
  </si>
  <si>
    <t>CP08736</t>
  </si>
  <si>
    <t>CP08737</t>
  </si>
  <si>
    <t>CP08738</t>
  </si>
  <si>
    <t>CP08739</t>
  </si>
  <si>
    <t>CP08740</t>
  </si>
  <si>
    <t>CP08741</t>
  </si>
  <si>
    <t>CP08742</t>
  </si>
  <si>
    <t>CP08743</t>
  </si>
  <si>
    <t>CP08744</t>
  </si>
  <si>
    <t>CP08745</t>
  </si>
  <si>
    <t>CP08746</t>
  </si>
  <si>
    <t>CP08747</t>
  </si>
  <si>
    <t>CP08748</t>
  </si>
  <si>
    <t>CP08749</t>
  </si>
  <si>
    <t>CP08750</t>
  </si>
  <si>
    <t>CP08751</t>
  </si>
  <si>
    <t>CP08752</t>
  </si>
  <si>
    <t>CP08753</t>
  </si>
  <si>
    <t>CP08754</t>
  </si>
  <si>
    <t>CP08755</t>
  </si>
  <si>
    <t>CP08756</t>
  </si>
  <si>
    <t>CP08757</t>
  </si>
  <si>
    <t>CP08758</t>
  </si>
  <si>
    <t>CP08759</t>
  </si>
  <si>
    <t>CP08760</t>
  </si>
  <si>
    <t>CP08761</t>
  </si>
  <si>
    <t>CP08762</t>
  </si>
  <si>
    <t>CP08763</t>
  </si>
  <si>
    <t>CP08764</t>
  </si>
  <si>
    <t>CP08765</t>
  </si>
  <si>
    <t>CP08766</t>
  </si>
  <si>
    <t>CP08767</t>
  </si>
  <si>
    <t>CP08768</t>
  </si>
  <si>
    <t>CP08769</t>
  </si>
  <si>
    <t>CP08770</t>
  </si>
  <si>
    <t>CP08771</t>
  </si>
  <si>
    <t>CP08772</t>
  </si>
  <si>
    <t>CP08773</t>
  </si>
  <si>
    <t>CP08774</t>
  </si>
  <si>
    <t>CP08775</t>
  </si>
  <si>
    <t>CP08776</t>
  </si>
  <si>
    <t>CP08777</t>
  </si>
  <si>
    <t>CP08778</t>
  </si>
  <si>
    <t>CP08779</t>
  </si>
  <si>
    <t>CP08780</t>
  </si>
  <si>
    <t>CP08781</t>
  </si>
  <si>
    <t>CP08782</t>
  </si>
  <si>
    <t>CP08783</t>
  </si>
  <si>
    <t>CP08784</t>
  </si>
  <si>
    <t>CP08785</t>
  </si>
  <si>
    <t>CP08786</t>
  </si>
  <si>
    <t>CP08787</t>
  </si>
  <si>
    <t>CP08788</t>
  </si>
  <si>
    <t>CP08789</t>
  </si>
  <si>
    <t>CP08790</t>
  </si>
  <si>
    <t>CP08791</t>
  </si>
  <si>
    <t>CP08792</t>
  </si>
  <si>
    <t>CP08793</t>
  </si>
  <si>
    <t>CP08794</t>
  </si>
  <si>
    <t>CP08795</t>
  </si>
  <si>
    <t>CP08796</t>
  </si>
  <si>
    <t>CP08797</t>
  </si>
  <si>
    <t>CP08798</t>
  </si>
  <si>
    <t>CP08799</t>
  </si>
  <si>
    <t>CP08800</t>
  </si>
  <si>
    <t>CP08801</t>
  </si>
  <si>
    <t>CP08802</t>
  </si>
  <si>
    <t>CP08803</t>
  </si>
  <si>
    <t>CP08804</t>
  </si>
  <si>
    <t>CP08805</t>
  </si>
  <si>
    <t>CP08806</t>
  </si>
  <si>
    <t>CP08807</t>
  </si>
  <si>
    <t>CP08808</t>
  </si>
  <si>
    <t>CP08809</t>
  </si>
  <si>
    <t>CP08810</t>
  </si>
  <si>
    <t>CP08811</t>
  </si>
  <si>
    <t>CP08812</t>
  </si>
  <si>
    <t>CP08813</t>
  </si>
  <si>
    <t>CP08814</t>
  </si>
  <si>
    <t>CP08815</t>
  </si>
  <si>
    <t>CP08816</t>
  </si>
  <si>
    <t>CP08817</t>
  </si>
  <si>
    <t>CP08818</t>
  </si>
  <si>
    <t>CP08819</t>
  </si>
  <si>
    <t>CP08820</t>
  </si>
  <si>
    <t>CP08821</t>
  </si>
  <si>
    <t>CP08822</t>
  </si>
  <si>
    <t>CP08823</t>
  </si>
  <si>
    <t>CP08824</t>
  </si>
  <si>
    <t>CP08825</t>
  </si>
  <si>
    <t>CP08826</t>
  </si>
  <si>
    <t>CP08827</t>
  </si>
  <si>
    <t>CP08828</t>
  </si>
  <si>
    <t>CP08829</t>
  </si>
  <si>
    <t>CP08830</t>
  </si>
  <si>
    <t>CP08831</t>
  </si>
  <si>
    <t>CP08832</t>
  </si>
  <si>
    <t>CP08833</t>
  </si>
  <si>
    <t>CP08834</t>
  </si>
  <si>
    <t>CP08835</t>
  </si>
  <si>
    <t>CP08836</t>
  </si>
  <si>
    <t>CP08837</t>
  </si>
  <si>
    <t>CP08838</t>
  </si>
  <si>
    <t>CP08839</t>
  </si>
  <si>
    <t>CP08840</t>
  </si>
  <si>
    <t>CP08841</t>
  </si>
  <si>
    <t>CP08842</t>
  </si>
  <si>
    <t>CP08843</t>
  </si>
  <si>
    <t>CP08844</t>
  </si>
  <si>
    <t>CP08845</t>
  </si>
  <si>
    <t>CP08846</t>
  </si>
  <si>
    <t>CP08847</t>
  </si>
  <si>
    <t>CP08848</t>
  </si>
  <si>
    <t>CP08849</t>
  </si>
  <si>
    <t>CP08850</t>
  </si>
  <si>
    <t>CP08851</t>
  </si>
  <si>
    <t>CP08852</t>
  </si>
  <si>
    <t>CP08853</t>
  </si>
  <si>
    <t>CP08854</t>
  </si>
  <si>
    <t>CP08855</t>
  </si>
  <si>
    <t>CP08856</t>
  </si>
  <si>
    <t>CP08857</t>
  </si>
  <si>
    <t>CP08858</t>
  </si>
  <si>
    <t>CP08859</t>
  </si>
  <si>
    <t>CP08860</t>
  </si>
  <si>
    <t>CP08861</t>
  </si>
  <si>
    <t>CP08862</t>
  </si>
  <si>
    <t>CP08863</t>
  </si>
  <si>
    <t>CP08864</t>
  </si>
  <si>
    <t>CP08865</t>
  </si>
  <si>
    <t>CP08866</t>
  </si>
  <si>
    <t>CP08867</t>
  </si>
  <si>
    <t>CP08868</t>
  </si>
  <si>
    <t>CP08869</t>
  </si>
  <si>
    <t>CP08870</t>
  </si>
  <si>
    <t>CP08871</t>
  </si>
  <si>
    <t>CP08872</t>
  </si>
  <si>
    <t>CP08873</t>
  </si>
  <si>
    <t>CP08874</t>
  </si>
  <si>
    <t>CP08875</t>
  </si>
  <si>
    <t>CP08876</t>
  </si>
  <si>
    <t>CP08877</t>
  </si>
  <si>
    <t>CP08878</t>
  </si>
  <si>
    <t>CP08879</t>
  </si>
  <si>
    <t>CP08880</t>
  </si>
  <si>
    <t>CP08881</t>
  </si>
  <si>
    <t>CP08882</t>
  </si>
  <si>
    <t>CP08883</t>
  </si>
  <si>
    <t>CP08884</t>
  </si>
  <si>
    <t>CP08885</t>
  </si>
  <si>
    <t>CP08886</t>
  </si>
  <si>
    <t>CP08887</t>
  </si>
  <si>
    <t>CP08888</t>
  </si>
  <si>
    <t>CP08889</t>
  </si>
  <si>
    <t>CP08890</t>
  </si>
  <si>
    <t>CP08891</t>
  </si>
  <si>
    <t>CP08892</t>
  </si>
  <si>
    <t>CP08893</t>
  </si>
  <si>
    <t>CP08894</t>
  </si>
  <si>
    <t>CP08895</t>
  </si>
  <si>
    <t>CP08896</t>
  </si>
  <si>
    <t>CP08897</t>
  </si>
  <si>
    <t>CP08898</t>
  </si>
  <si>
    <t>CP08899</t>
  </si>
  <si>
    <t>CP08900</t>
  </si>
  <si>
    <t>CP08901</t>
  </si>
  <si>
    <t>CP08902</t>
  </si>
  <si>
    <t>CP08903</t>
  </si>
  <si>
    <t>CP08904</t>
  </si>
  <si>
    <t>CP08905</t>
  </si>
  <si>
    <t>CP08906</t>
  </si>
  <si>
    <t>CP08907</t>
  </si>
  <si>
    <t>CP08908</t>
  </si>
  <si>
    <t>CP08909</t>
  </si>
  <si>
    <t>CP08910</t>
  </si>
  <si>
    <t>CP08911</t>
  </si>
  <si>
    <t>CP08912</t>
  </si>
  <si>
    <t>CP08913</t>
  </si>
  <si>
    <t>CP08914</t>
  </si>
  <si>
    <t>CP08915</t>
  </si>
  <si>
    <t>CP08916</t>
  </si>
  <si>
    <t>CP08917</t>
  </si>
  <si>
    <t>CP08918</t>
  </si>
  <si>
    <t>CP08919</t>
  </si>
  <si>
    <t>CP08920</t>
  </si>
  <si>
    <t>CP08921</t>
  </si>
  <si>
    <t>CP08922</t>
  </si>
  <si>
    <t>CP08923</t>
  </si>
  <si>
    <t>CP08924</t>
  </si>
  <si>
    <t>CP08925</t>
  </si>
  <si>
    <t>CP08926</t>
  </si>
  <si>
    <t>CP08927</t>
  </si>
  <si>
    <t>CP08928</t>
  </si>
  <si>
    <t>CP08929</t>
  </si>
  <si>
    <t>CP08930</t>
  </si>
  <si>
    <t>CP08931</t>
  </si>
  <si>
    <t>CP08932</t>
  </si>
  <si>
    <t>CP08933</t>
  </si>
  <si>
    <t>CP08934</t>
  </si>
  <si>
    <t>CP08935</t>
  </si>
  <si>
    <t>CP08936</t>
  </si>
  <si>
    <t>CP08937</t>
  </si>
  <si>
    <t>CP08938</t>
  </si>
  <si>
    <t>CP08939</t>
  </si>
  <si>
    <t>CP08940</t>
  </si>
  <si>
    <t>CP08941</t>
  </si>
  <si>
    <t>CP08942</t>
  </si>
  <si>
    <t>CP08943</t>
  </si>
  <si>
    <t>CP08944</t>
  </si>
  <si>
    <t>CP08945</t>
  </si>
  <si>
    <t>CP08946</t>
  </si>
  <si>
    <t>CP08947</t>
  </si>
  <si>
    <t>CP08948</t>
  </si>
  <si>
    <t>CP08949</t>
  </si>
  <si>
    <t>CP08950</t>
  </si>
  <si>
    <t>CP08951</t>
  </si>
  <si>
    <t>CP08952</t>
  </si>
  <si>
    <t>CP08953</t>
  </si>
  <si>
    <t>CP08954</t>
  </si>
  <si>
    <t>CP08955</t>
  </si>
  <si>
    <t>CP08956</t>
  </si>
  <si>
    <t>CP08957</t>
  </si>
  <si>
    <t>CP08958</t>
  </si>
  <si>
    <t>CP08959</t>
  </si>
  <si>
    <t>CP08960</t>
  </si>
  <si>
    <t>CP08961</t>
  </si>
  <si>
    <t>CP08962</t>
  </si>
  <si>
    <t>CP08963</t>
  </si>
  <si>
    <t>CP08964</t>
  </si>
  <si>
    <t>CP08965</t>
  </si>
  <si>
    <t>CP08966</t>
  </si>
  <si>
    <t>CP08967</t>
  </si>
  <si>
    <t>CP08968</t>
  </si>
  <si>
    <t>CP08969</t>
  </si>
  <si>
    <t>CP08970</t>
  </si>
  <si>
    <t>CP08971</t>
  </si>
  <si>
    <t>CP08972</t>
  </si>
  <si>
    <t>CP08973</t>
  </si>
  <si>
    <t>CP08974</t>
  </si>
  <si>
    <t>CP08975</t>
  </si>
  <si>
    <t>CP08976</t>
  </si>
  <si>
    <t>CP08977</t>
  </si>
  <si>
    <t>CP08978</t>
  </si>
  <si>
    <t>CP08979</t>
  </si>
  <si>
    <t>CP08980</t>
  </si>
  <si>
    <t>CP08981</t>
  </si>
  <si>
    <t>CP08982</t>
  </si>
  <si>
    <t>CP08983</t>
  </si>
  <si>
    <t>CP08984</t>
  </si>
  <si>
    <t>CP08985</t>
  </si>
  <si>
    <t>CP08986</t>
  </si>
  <si>
    <t>CP08987</t>
  </si>
  <si>
    <t>CP08988</t>
  </si>
  <si>
    <t>CP08989</t>
  </si>
  <si>
    <t>CP08990</t>
  </si>
  <si>
    <t>CP08991</t>
  </si>
  <si>
    <t>CP08992</t>
  </si>
  <si>
    <t>CP08993</t>
  </si>
  <si>
    <t>CP08994</t>
  </si>
  <si>
    <t>CP08995</t>
  </si>
  <si>
    <t>CP08996</t>
  </si>
  <si>
    <t>CP08997</t>
  </si>
  <si>
    <t>CP08998</t>
  </si>
  <si>
    <t>CP08999</t>
  </si>
  <si>
    <t>CP09000</t>
  </si>
  <si>
    <t>CP09001</t>
  </si>
  <si>
    <t>CP09002</t>
  </si>
  <si>
    <t>CP09003</t>
  </si>
  <si>
    <t>CP09004</t>
  </si>
  <si>
    <t>CP09005</t>
  </si>
  <si>
    <t>CP09006</t>
  </si>
  <si>
    <t>CP09007</t>
  </si>
  <si>
    <t>CP09008</t>
  </si>
  <si>
    <t>CP09009</t>
  </si>
  <si>
    <t>CP09010</t>
  </si>
  <si>
    <t>CP09011</t>
  </si>
  <si>
    <t>CP09012</t>
  </si>
  <si>
    <t>CP09013</t>
  </si>
  <si>
    <t>CP09014</t>
  </si>
  <si>
    <t>CP09015</t>
  </si>
  <si>
    <t>CP09016</t>
  </si>
  <si>
    <t>CP09017</t>
  </si>
  <si>
    <t>CP09018</t>
  </si>
  <si>
    <t>CP09019</t>
  </si>
  <si>
    <t>CP09020</t>
  </si>
  <si>
    <t>CP09021</t>
  </si>
  <si>
    <t>CP09022</t>
  </si>
  <si>
    <t>CP09023</t>
  </si>
  <si>
    <t>CP09024</t>
  </si>
  <si>
    <t>CP09025</t>
  </si>
  <si>
    <t>CP09026</t>
  </si>
  <si>
    <t>CP09027</t>
  </si>
  <si>
    <t>CP09028</t>
  </si>
  <si>
    <t>CP09029</t>
  </si>
  <si>
    <t>CP09030</t>
  </si>
  <si>
    <t>CP09031</t>
  </si>
  <si>
    <t>CP09032</t>
  </si>
  <si>
    <t>CP09033</t>
  </si>
  <si>
    <t>CP09034</t>
  </si>
  <si>
    <t>CP09035</t>
  </si>
  <si>
    <t>CP09036</t>
  </si>
  <si>
    <t>CP09037</t>
  </si>
  <si>
    <t>CP09038</t>
  </si>
  <si>
    <t>CP09039</t>
  </si>
  <si>
    <t>CP09040</t>
  </si>
  <si>
    <t>CP09041</t>
  </si>
  <si>
    <t>CP09042</t>
  </si>
  <si>
    <t>CP09043</t>
  </si>
  <si>
    <t>CP09044</t>
  </si>
  <si>
    <t>CP09045</t>
  </si>
  <si>
    <t>CP09046</t>
  </si>
  <si>
    <t>CP09047</t>
  </si>
  <si>
    <t>CP09048</t>
  </si>
  <si>
    <t>CP09049</t>
  </si>
  <si>
    <t>CP09050</t>
  </si>
  <si>
    <t>CP09051</t>
  </si>
  <si>
    <t>CP09052</t>
  </si>
  <si>
    <t>CP09053</t>
  </si>
  <si>
    <t>CP09054</t>
  </si>
  <si>
    <t>CP09055</t>
  </si>
  <si>
    <t>CP09056</t>
  </si>
  <si>
    <t>CP09057</t>
  </si>
  <si>
    <t>CP09058</t>
  </si>
  <si>
    <t>CP09059</t>
  </si>
  <si>
    <t>CP09060</t>
  </si>
  <si>
    <t>CP09061</t>
  </si>
  <si>
    <t>CP09062</t>
  </si>
  <si>
    <t>CP09063</t>
  </si>
  <si>
    <t>CP09064</t>
  </si>
  <si>
    <t>CP09065</t>
  </si>
  <si>
    <t>CP09066</t>
  </si>
  <si>
    <t>CP09067</t>
  </si>
  <si>
    <t>CP09068</t>
  </si>
  <si>
    <t>CP09069</t>
  </si>
  <si>
    <t>CP09070</t>
  </si>
  <si>
    <t>CP09071</t>
  </si>
  <si>
    <t>CP09072</t>
  </si>
  <si>
    <t>CP09073</t>
  </si>
  <si>
    <t>CP09074</t>
  </si>
  <si>
    <t>CP09075</t>
  </si>
  <si>
    <t>CP09076</t>
  </si>
  <si>
    <t>CP09077</t>
  </si>
  <si>
    <t>CP09078</t>
  </si>
  <si>
    <t>CP09079</t>
  </si>
  <si>
    <t>CP09080</t>
  </si>
  <si>
    <t>CP09081</t>
  </si>
  <si>
    <t>CP09082</t>
  </si>
  <si>
    <t>CP09083</t>
  </si>
  <si>
    <t>CP09084</t>
  </si>
  <si>
    <t>CP09085</t>
  </si>
  <si>
    <t>CP09086</t>
  </si>
  <si>
    <t>CP09087</t>
  </si>
  <si>
    <t>CP09088</t>
  </si>
  <si>
    <t>CP09089</t>
  </si>
  <si>
    <t>CP09090</t>
  </si>
  <si>
    <t>CP09091</t>
  </si>
  <si>
    <t>CP09092</t>
  </si>
  <si>
    <t>CP09093</t>
  </si>
  <si>
    <t>CP09094</t>
  </si>
  <si>
    <t>CP09095</t>
  </si>
  <si>
    <t>CP09096</t>
  </si>
  <si>
    <t>CP09097</t>
  </si>
  <si>
    <t>CP09098</t>
  </si>
  <si>
    <t>CP09099</t>
  </si>
  <si>
    <t>CP09100</t>
  </si>
  <si>
    <t>CP09101</t>
  </si>
  <si>
    <t>CP09102</t>
  </si>
  <si>
    <t>CP09103</t>
  </si>
  <si>
    <t>CP09104</t>
  </si>
  <si>
    <t>CP09105</t>
  </si>
  <si>
    <t>CP09106</t>
  </si>
  <si>
    <t>CP09107</t>
  </si>
  <si>
    <t>CP09108</t>
  </si>
  <si>
    <t>CP09109</t>
  </si>
  <si>
    <t>CP09110</t>
  </si>
  <si>
    <t>CP09111</t>
  </si>
  <si>
    <t>CP09112</t>
  </si>
  <si>
    <t>CP09113</t>
  </si>
  <si>
    <t>CP09114</t>
  </si>
  <si>
    <t>CP09115</t>
  </si>
  <si>
    <t>CP09116</t>
  </si>
  <si>
    <t>CP09117</t>
  </si>
  <si>
    <t>CP09118</t>
  </si>
  <si>
    <t>CP09119</t>
  </si>
  <si>
    <t>CP09120</t>
  </si>
  <si>
    <t>CP09121</t>
  </si>
  <si>
    <t>CP09122</t>
  </si>
  <si>
    <t>CP09123</t>
  </si>
  <si>
    <t>CP09124</t>
  </si>
  <si>
    <t>CP09125</t>
  </si>
  <si>
    <t>CP09126</t>
  </si>
  <si>
    <t>CP09127</t>
  </si>
  <si>
    <t>CP09128</t>
  </si>
  <si>
    <t>CP09129</t>
  </si>
  <si>
    <t>CP09130</t>
  </si>
  <si>
    <t>CP09131</t>
  </si>
  <si>
    <t>CP09132</t>
  </si>
  <si>
    <t>CP09133</t>
  </si>
  <si>
    <t>CP09134</t>
  </si>
  <si>
    <t>CP09135</t>
  </si>
  <si>
    <t>CP09136</t>
  </si>
  <si>
    <t>CP09137</t>
  </si>
  <si>
    <t>CP09138</t>
  </si>
  <si>
    <t>CP09139</t>
  </si>
  <si>
    <t>CP09140</t>
  </si>
  <si>
    <t>CP09141</t>
  </si>
  <si>
    <t>CP09142</t>
  </si>
  <si>
    <t>CP09143</t>
  </si>
  <si>
    <t>CP09144</t>
  </si>
  <si>
    <t>CP09145</t>
  </si>
  <si>
    <t>CP09146</t>
  </si>
  <si>
    <t>CP09147</t>
  </si>
  <si>
    <t>CP09148</t>
  </si>
  <si>
    <t>CP09149</t>
  </si>
  <si>
    <t>CP09150</t>
  </si>
  <si>
    <t>CP09151</t>
  </si>
  <si>
    <t>CP09152</t>
  </si>
  <si>
    <t>CP09153</t>
  </si>
  <si>
    <t>CP09154</t>
  </si>
  <si>
    <t>CP09155</t>
  </si>
  <si>
    <t>CP09156</t>
  </si>
  <si>
    <t>CP09157</t>
  </si>
  <si>
    <t>CP09158</t>
  </si>
  <si>
    <t>CP09159</t>
  </si>
  <si>
    <t>CP09160</t>
  </si>
  <si>
    <t>CP09161</t>
  </si>
  <si>
    <t>CP09162</t>
  </si>
  <si>
    <t>CP09163</t>
  </si>
  <si>
    <t>CP09164</t>
  </si>
  <si>
    <t>CP09165</t>
  </si>
  <si>
    <t>CP09166</t>
  </si>
  <si>
    <t>CP09167</t>
  </si>
  <si>
    <t>CP09168</t>
  </si>
  <si>
    <t>CP09169</t>
  </si>
  <si>
    <t>CP09170</t>
  </si>
  <si>
    <t>CP09171</t>
  </si>
  <si>
    <t>CP09172</t>
  </si>
  <si>
    <t>CP09173</t>
  </si>
  <si>
    <t>CP09174</t>
  </si>
  <si>
    <t>CP09175</t>
  </si>
  <si>
    <t>CP09176</t>
  </si>
  <si>
    <t>CP09177</t>
  </si>
  <si>
    <t>CP09178</t>
  </si>
  <si>
    <t>CP09179</t>
  </si>
  <si>
    <t>CP09180</t>
  </si>
  <si>
    <t>CP09181</t>
  </si>
  <si>
    <t>CP09182</t>
  </si>
  <si>
    <t>CP09183</t>
  </si>
  <si>
    <t>CP09184</t>
  </si>
  <si>
    <t>CP09185</t>
  </si>
  <si>
    <t>CP09186</t>
  </si>
  <si>
    <t>CP09187</t>
  </si>
  <si>
    <t>CP09188</t>
  </si>
  <si>
    <t>CP09189</t>
  </si>
  <si>
    <t>CP09190</t>
  </si>
  <si>
    <t>CP09191</t>
  </si>
  <si>
    <t>CP09192</t>
  </si>
  <si>
    <t>CP09193</t>
  </si>
  <si>
    <t>CP09194</t>
  </si>
  <si>
    <t>CP09195</t>
  </si>
  <si>
    <t>CP09196</t>
  </si>
  <si>
    <t>CP09197</t>
  </si>
  <si>
    <t>CP09198</t>
  </si>
  <si>
    <t>CP09199</t>
  </si>
  <si>
    <t>CP09200</t>
  </si>
  <si>
    <t>CP09201</t>
  </si>
  <si>
    <t>CP09202</t>
  </si>
  <si>
    <t>CP09203</t>
  </si>
  <si>
    <t>CP09204</t>
  </si>
  <si>
    <t>CP09205</t>
  </si>
  <si>
    <t>CP09206</t>
  </si>
  <si>
    <t>CP09207</t>
  </si>
  <si>
    <t>CP09208</t>
  </si>
  <si>
    <t>CP09209</t>
  </si>
  <si>
    <t>CP09210</t>
  </si>
  <si>
    <t>CP09211</t>
  </si>
  <si>
    <t>CP09212</t>
  </si>
  <si>
    <t>CP09213</t>
  </si>
  <si>
    <t>CP09214</t>
  </si>
  <si>
    <t>CP09215</t>
  </si>
  <si>
    <t>CP09216</t>
  </si>
  <si>
    <t>CP09217</t>
  </si>
  <si>
    <t>CP09218</t>
  </si>
  <si>
    <t>CP09219</t>
  </si>
  <si>
    <t>CP09220</t>
  </si>
  <si>
    <t>CP09221</t>
  </si>
  <si>
    <t>CP09222</t>
  </si>
  <si>
    <t>CP09223</t>
  </si>
  <si>
    <t>CP09224</t>
  </si>
  <si>
    <t>CP09225</t>
  </si>
  <si>
    <t>CP09226</t>
  </si>
  <si>
    <t>CP09227</t>
  </si>
  <si>
    <t>CP09228</t>
  </si>
  <si>
    <t>CP09229</t>
  </si>
  <si>
    <t>CP09230</t>
  </si>
  <si>
    <t>CP09231</t>
  </si>
  <si>
    <t>CP09232</t>
  </si>
  <si>
    <t>CP09233</t>
  </si>
  <si>
    <t>CP09234</t>
  </si>
  <si>
    <t>CP09235</t>
  </si>
  <si>
    <t>CP09236</t>
  </si>
  <si>
    <t>CP09237</t>
  </si>
  <si>
    <t>CP09238</t>
  </si>
  <si>
    <t>CP09239</t>
  </si>
  <si>
    <t>CP09240</t>
  </si>
  <si>
    <t>CP09241</t>
  </si>
  <si>
    <t>CP09242</t>
  </si>
  <si>
    <t>CP09243</t>
  </si>
  <si>
    <t>CP09244</t>
  </si>
  <si>
    <t>CP09245</t>
  </si>
  <si>
    <t>CP09246</t>
  </si>
  <si>
    <t>CP09247</t>
  </si>
  <si>
    <t>CP09248</t>
  </si>
  <si>
    <t>CP09249</t>
  </si>
  <si>
    <t>CP09250</t>
  </si>
  <si>
    <t>CP09251</t>
  </si>
  <si>
    <t>CP09252</t>
  </si>
  <si>
    <t>CP09253</t>
  </si>
  <si>
    <t>CP09254</t>
  </si>
  <si>
    <t>CP09255</t>
  </si>
  <si>
    <t>CP09256</t>
  </si>
  <si>
    <t>CP09257</t>
  </si>
  <si>
    <t>CP09258</t>
  </si>
  <si>
    <t>CP09259</t>
  </si>
  <si>
    <t>CP09260</t>
  </si>
  <si>
    <t>CP09261</t>
  </si>
  <si>
    <t>CP09262</t>
  </si>
  <si>
    <t>CP09263</t>
  </si>
  <si>
    <t>CP09264</t>
  </si>
  <si>
    <t>CP09265</t>
  </si>
  <si>
    <t>CP09266</t>
  </si>
  <si>
    <t>CP09267</t>
  </si>
  <si>
    <t>CP09268</t>
  </si>
  <si>
    <t>CP09269</t>
  </si>
  <si>
    <t>CP09270</t>
  </si>
  <si>
    <t>CP09271</t>
  </si>
  <si>
    <t>CP09272</t>
  </si>
  <si>
    <t>CP09273</t>
  </si>
  <si>
    <t>CP09274</t>
  </si>
  <si>
    <t>CP09275</t>
  </si>
  <si>
    <t>CP09276</t>
  </si>
  <si>
    <t>CP09277</t>
  </si>
  <si>
    <t>CP09278</t>
  </si>
  <si>
    <t>CP09279</t>
  </si>
  <si>
    <t>CP09280</t>
  </si>
  <si>
    <t>CP09281</t>
  </si>
  <si>
    <t>CP09282</t>
  </si>
  <si>
    <t>CP09283</t>
  </si>
  <si>
    <t>CP09284</t>
  </si>
  <si>
    <t>CP09285</t>
  </si>
  <si>
    <t>CP09286</t>
  </si>
  <si>
    <t>CP09287</t>
  </si>
  <si>
    <t>CP09288</t>
  </si>
  <si>
    <t>CP09289</t>
  </si>
  <si>
    <t>CP09290</t>
  </si>
  <si>
    <t>CP09291</t>
  </si>
  <si>
    <t>CP09292</t>
  </si>
  <si>
    <t>CP09293</t>
  </si>
  <si>
    <t>CP09294</t>
  </si>
  <si>
    <t>CP09295</t>
  </si>
  <si>
    <t>CP09296</t>
  </si>
  <si>
    <t>CP09297</t>
  </si>
  <si>
    <t>CP09298</t>
  </si>
  <si>
    <t>CP09299</t>
  </si>
  <si>
    <t>CP09300</t>
  </si>
  <si>
    <t>CP09301</t>
  </si>
  <si>
    <t>CP09302</t>
  </si>
  <si>
    <t>CP09303</t>
  </si>
  <si>
    <t>CP09304</t>
  </si>
  <si>
    <t>CP09305</t>
  </si>
  <si>
    <t>CP09306</t>
  </si>
  <si>
    <t>CP09307</t>
  </si>
  <si>
    <t>CP09308</t>
  </si>
  <si>
    <t>CP09309</t>
  </si>
  <si>
    <t>CP09310</t>
  </si>
  <si>
    <t>CP09311</t>
  </si>
  <si>
    <t>CP09312</t>
  </si>
  <si>
    <t>CP09313</t>
  </si>
  <si>
    <t>CP09314</t>
  </si>
  <si>
    <t>CP09315</t>
  </si>
  <si>
    <t>CP09316</t>
  </si>
  <si>
    <t>CP09317</t>
  </si>
  <si>
    <t>CP09318</t>
  </si>
  <si>
    <t>CP09319</t>
  </si>
  <si>
    <t>CP09320</t>
  </si>
  <si>
    <t>CP09321</t>
  </si>
  <si>
    <t>CP09322</t>
  </si>
  <si>
    <t>CP09323</t>
  </si>
  <si>
    <t>CP09324</t>
  </si>
  <si>
    <t>CP09325</t>
  </si>
  <si>
    <t>CP09326</t>
  </si>
  <si>
    <t>CP09327</t>
  </si>
  <si>
    <t>CP09328</t>
  </si>
  <si>
    <t>CP09329</t>
  </si>
  <si>
    <t>CP09330</t>
  </si>
  <si>
    <t>CP09331</t>
  </si>
  <si>
    <t>CP09332</t>
  </si>
  <si>
    <t>CP09333</t>
  </si>
  <si>
    <t>CP09334</t>
  </si>
  <si>
    <t>CP09335</t>
  </si>
  <si>
    <t>CP09336</t>
  </si>
  <si>
    <t>CP09337</t>
  </si>
  <si>
    <t>CP09338</t>
  </si>
  <si>
    <t>CP09339</t>
  </si>
  <si>
    <t>CP09340</t>
  </si>
  <si>
    <t>CP09341</t>
  </si>
  <si>
    <t>CP09342</t>
  </si>
  <si>
    <t>CP09343</t>
  </si>
  <si>
    <t>CP09344</t>
  </si>
  <si>
    <t>CP09345</t>
  </si>
  <si>
    <t>CP09346</t>
  </si>
  <si>
    <t>CP09347</t>
  </si>
  <si>
    <t>CP09348</t>
  </si>
  <si>
    <t>CP09349</t>
  </si>
  <si>
    <t>CP09350</t>
  </si>
  <si>
    <t>CP09351</t>
  </si>
  <si>
    <t>CP09352</t>
  </si>
  <si>
    <t>CP09353</t>
  </si>
  <si>
    <t>CP09354</t>
  </si>
  <si>
    <t>CP09355</t>
  </si>
  <si>
    <t>CP09356</t>
  </si>
  <si>
    <t>CP09357</t>
  </si>
  <si>
    <t>CP09358</t>
  </si>
  <si>
    <t>CP09359</t>
  </si>
  <si>
    <t>CP09360</t>
  </si>
  <si>
    <t>CP09361</t>
  </si>
  <si>
    <t>CP09362</t>
  </si>
  <si>
    <t>CP09363</t>
  </si>
  <si>
    <t>CP09364</t>
  </si>
  <si>
    <t>CP09365</t>
  </si>
  <si>
    <t>CP09366</t>
  </si>
  <si>
    <t>CP09367</t>
  </si>
  <si>
    <t>CP09368</t>
  </si>
  <si>
    <t>CP09369</t>
  </si>
  <si>
    <t>CP09370</t>
  </si>
  <si>
    <t>CP09371</t>
  </si>
  <si>
    <t>CP09372</t>
  </si>
  <si>
    <t>CP09373</t>
  </si>
  <si>
    <t>CP09374</t>
  </si>
  <si>
    <t>CP09375</t>
  </si>
  <si>
    <t>CP09376</t>
  </si>
  <si>
    <t>CP09377</t>
  </si>
  <si>
    <t>CP09378</t>
  </si>
  <si>
    <t>CP09379</t>
  </si>
  <si>
    <t>CP09380</t>
  </si>
  <si>
    <t>CP09381</t>
  </si>
  <si>
    <t>CP09382</t>
  </si>
  <si>
    <t>CP09383</t>
  </si>
  <si>
    <t>CP09384</t>
  </si>
  <si>
    <t>CP09385</t>
  </si>
  <si>
    <t>CP09386</t>
  </si>
  <si>
    <t>CP09387</t>
  </si>
  <si>
    <t>CP09388</t>
  </si>
  <si>
    <t>CP09389</t>
  </si>
  <si>
    <t>CP09390</t>
  </si>
  <si>
    <t>CP09391</t>
  </si>
  <si>
    <t>CP09392</t>
  </si>
  <si>
    <t>CP09393</t>
  </si>
  <si>
    <t>CP09394</t>
  </si>
  <si>
    <t>CP09395</t>
  </si>
  <si>
    <t>CP09396</t>
  </si>
  <si>
    <t>CP09397</t>
  </si>
  <si>
    <t>CP09398</t>
  </si>
  <si>
    <t>CP09399</t>
  </si>
  <si>
    <t>CP09400</t>
  </si>
  <si>
    <t>CP09401</t>
  </si>
  <si>
    <t>CP09402</t>
  </si>
  <si>
    <t>CP09403</t>
  </si>
  <si>
    <t>CP09404</t>
  </si>
  <si>
    <t>CP09405</t>
  </si>
  <si>
    <t>CP09406</t>
  </si>
  <si>
    <t>CP09407</t>
  </si>
  <si>
    <t>CP09408</t>
  </si>
  <si>
    <t>CP09409</t>
  </si>
  <si>
    <t>CP09410</t>
  </si>
  <si>
    <t>CP09411</t>
  </si>
  <si>
    <t>CP09412</t>
  </si>
  <si>
    <t>CP09413</t>
  </si>
  <si>
    <t>CP09414</t>
  </si>
  <si>
    <t>CP09415</t>
  </si>
  <si>
    <t>CP09416</t>
  </si>
  <si>
    <t>CP09417</t>
  </si>
  <si>
    <t>CP09418</t>
  </si>
  <si>
    <t>CP09419</t>
  </si>
  <si>
    <t>CP09420</t>
  </si>
  <si>
    <t>CP09421</t>
  </si>
  <si>
    <t>CP09422</t>
  </si>
  <si>
    <t>CP09423</t>
  </si>
  <si>
    <t>CP09424</t>
  </si>
  <si>
    <t>CP09425</t>
  </si>
  <si>
    <t>CP09426</t>
  </si>
  <si>
    <t>CP09427</t>
  </si>
  <si>
    <t>CP09428</t>
  </si>
  <si>
    <t>CP09429</t>
  </si>
  <si>
    <t>CP09430</t>
  </si>
  <si>
    <t>CP09431</t>
  </si>
  <si>
    <t>CP09432</t>
  </si>
  <si>
    <t>CP09433</t>
  </si>
  <si>
    <t>CP09434</t>
  </si>
  <si>
    <t>CP09435</t>
  </si>
  <si>
    <t>CP09436</t>
  </si>
  <si>
    <t>CP09437</t>
  </si>
  <si>
    <t>CP09438</t>
  </si>
  <si>
    <t>CP09439</t>
  </si>
  <si>
    <t>CP09440</t>
  </si>
  <si>
    <t>CP09441</t>
  </si>
  <si>
    <t>CP09442</t>
  </si>
  <si>
    <t>CP09443</t>
  </si>
  <si>
    <t>CP09444</t>
  </si>
  <si>
    <t>CP09445</t>
  </si>
  <si>
    <t>CP09446</t>
  </si>
  <si>
    <t>CP09447</t>
  </si>
  <si>
    <t>CP09448</t>
  </si>
  <si>
    <t>CP09449</t>
  </si>
  <si>
    <t>CP09450</t>
  </si>
  <si>
    <t>CP09451</t>
  </si>
  <si>
    <t>CP09452</t>
  </si>
  <si>
    <t>CP09453</t>
  </si>
  <si>
    <t>CP09454</t>
  </si>
  <si>
    <t>CP09455</t>
  </si>
  <si>
    <t>CP09456</t>
  </si>
  <si>
    <t>CP09457</t>
  </si>
  <si>
    <t>CP09458</t>
  </si>
  <si>
    <t>CP09459</t>
  </si>
  <si>
    <t>CP09460</t>
  </si>
  <si>
    <t>CP09461</t>
  </si>
  <si>
    <t>CP09462</t>
  </si>
  <si>
    <t>CP09463</t>
  </si>
  <si>
    <t>CP09464</t>
  </si>
  <si>
    <t>CP09465</t>
  </si>
  <si>
    <t>CP09466</t>
  </si>
  <si>
    <t>CP09467</t>
  </si>
  <si>
    <t>CP09468</t>
  </si>
  <si>
    <t>CP09469</t>
  </si>
  <si>
    <t>CP09470</t>
  </si>
  <si>
    <t>CP09471</t>
  </si>
  <si>
    <t>CP09472</t>
  </si>
  <si>
    <t>CP09473</t>
  </si>
  <si>
    <t>CP09474</t>
  </si>
  <si>
    <t>CP09475</t>
  </si>
  <si>
    <t>CP09476</t>
  </si>
  <si>
    <t>CP09477</t>
  </si>
  <si>
    <t>CP09478</t>
  </si>
  <si>
    <t>CP09479</t>
  </si>
  <si>
    <t>CP09480</t>
  </si>
  <si>
    <t>CP09481</t>
  </si>
  <si>
    <t>CP09482</t>
  </si>
  <si>
    <t>CP09483</t>
  </si>
  <si>
    <t>CP09484</t>
  </si>
  <si>
    <t>CP09485</t>
  </si>
  <si>
    <t>CP09486</t>
  </si>
  <si>
    <t>CP09487</t>
  </si>
  <si>
    <t>CP09488</t>
  </si>
  <si>
    <t>CP09489</t>
  </si>
  <si>
    <t>CP09490</t>
  </si>
  <si>
    <t>CP09491</t>
  </si>
  <si>
    <t>CP09492</t>
  </si>
  <si>
    <t>CP09493</t>
  </si>
  <si>
    <t>CP09494</t>
  </si>
  <si>
    <t>CP09495</t>
  </si>
  <si>
    <t>CP09496</t>
  </si>
  <si>
    <t>CP09497</t>
  </si>
  <si>
    <t>CP09498</t>
  </si>
  <si>
    <t>CP09499</t>
  </si>
  <si>
    <t>CP09500</t>
  </si>
  <si>
    <t>CP09501</t>
  </si>
  <si>
    <t>CP09502</t>
  </si>
  <si>
    <t>CP09503</t>
  </si>
  <si>
    <t>CP09504</t>
  </si>
  <si>
    <t>CP09505</t>
  </si>
  <si>
    <t>CP09506</t>
  </si>
  <si>
    <t>CP09507</t>
  </si>
  <si>
    <t>CP09508</t>
  </si>
  <si>
    <t>CP09509</t>
  </si>
  <si>
    <t>CP09510</t>
  </si>
  <si>
    <t>CP09511</t>
  </si>
  <si>
    <t>CP09512</t>
  </si>
  <si>
    <t>CP09513</t>
  </si>
  <si>
    <t>CP09514</t>
  </si>
  <si>
    <t>CP09515</t>
  </si>
  <si>
    <t>CP09516</t>
  </si>
  <si>
    <t>CP09517</t>
  </si>
  <si>
    <t>CP09518</t>
  </si>
  <si>
    <t>CP09519</t>
  </si>
  <si>
    <t>CP09520</t>
  </si>
  <si>
    <t>CP09521</t>
  </si>
  <si>
    <t>CP09522</t>
  </si>
  <si>
    <t>CP09523</t>
  </si>
  <si>
    <t>CP09524</t>
  </si>
  <si>
    <t>CP09525</t>
  </si>
  <si>
    <t>CP09526</t>
  </si>
  <si>
    <t>CP09527</t>
  </si>
  <si>
    <t>CP09528</t>
  </si>
  <si>
    <t>CP09529</t>
  </si>
  <si>
    <t>CP09530</t>
  </si>
  <si>
    <t>CP09531</t>
  </si>
  <si>
    <t>CP09532</t>
  </si>
  <si>
    <t>CP09533</t>
  </si>
  <si>
    <t>CP09534</t>
  </si>
  <si>
    <t>CP09535</t>
  </si>
  <si>
    <t>CP09536</t>
  </si>
  <si>
    <t>CP09537</t>
  </si>
  <si>
    <t>CP09538</t>
  </si>
  <si>
    <t>CP09539</t>
  </si>
  <si>
    <t>CP09540</t>
  </si>
  <si>
    <t>CP09541</t>
  </si>
  <si>
    <t>CP09542</t>
  </si>
  <si>
    <t>CP09543</t>
  </si>
  <si>
    <t>CP09544</t>
  </si>
  <si>
    <t>CP09545</t>
  </si>
  <si>
    <t>CP09546</t>
  </si>
  <si>
    <t>CP09547</t>
  </si>
  <si>
    <t>CP09548</t>
  </si>
  <si>
    <t>CP09549</t>
  </si>
  <si>
    <t>CP09550</t>
  </si>
  <si>
    <t>CP09551</t>
  </si>
  <si>
    <t>CP09552</t>
  </si>
  <si>
    <t>CP09553</t>
  </si>
  <si>
    <t>CP09554</t>
  </si>
  <si>
    <t>CP09555</t>
  </si>
  <si>
    <t>CP09556</t>
  </si>
  <si>
    <t>CP09557</t>
  </si>
  <si>
    <t>CP09558</t>
  </si>
  <si>
    <t>CP09559</t>
  </si>
  <si>
    <t>CP09560</t>
  </si>
  <si>
    <t>CP09561</t>
  </si>
  <si>
    <t>CP09562</t>
  </si>
  <si>
    <t>CP09563</t>
  </si>
  <si>
    <t>CP09564</t>
  </si>
  <si>
    <t>CP09565</t>
  </si>
  <si>
    <t>CP09566</t>
  </si>
  <si>
    <t>CP09567</t>
  </si>
  <si>
    <t>CP09568</t>
  </si>
  <si>
    <t>CP09569</t>
  </si>
  <si>
    <t>CP09570</t>
  </si>
  <si>
    <t>CP09571</t>
  </si>
  <si>
    <t>CP09572</t>
  </si>
  <si>
    <t>CP09573</t>
  </si>
  <si>
    <t>CP09574</t>
  </si>
  <si>
    <t>CP09575</t>
  </si>
  <si>
    <t>CP09576</t>
  </si>
  <si>
    <t>CP09577</t>
  </si>
  <si>
    <t>CP09578</t>
  </si>
  <si>
    <t>CP09579</t>
  </si>
  <si>
    <t>CP09580</t>
  </si>
  <si>
    <t>CP09581</t>
  </si>
  <si>
    <t>CP09582</t>
  </si>
  <si>
    <t>CP09583</t>
  </si>
  <si>
    <t>CP09584</t>
  </si>
  <si>
    <t>CP09585</t>
  </si>
  <si>
    <t>CP09586</t>
  </si>
  <si>
    <t>CP09587</t>
  </si>
  <si>
    <t>CP09588</t>
  </si>
  <si>
    <t>CP09589</t>
  </si>
  <si>
    <t>CP09590</t>
  </si>
  <si>
    <t>CP09591</t>
  </si>
  <si>
    <t>CP09592</t>
  </si>
  <si>
    <t>CP09593</t>
  </si>
  <si>
    <t>CP09594</t>
  </si>
  <si>
    <t>CP09595</t>
  </si>
  <si>
    <t>CP09596</t>
  </si>
  <si>
    <t>CP09597</t>
  </si>
  <si>
    <t>CP09598</t>
  </si>
  <si>
    <t>CP09599</t>
  </si>
  <si>
    <t>CP09600</t>
  </si>
  <si>
    <t>CP09601</t>
  </si>
  <si>
    <t>CP09602</t>
  </si>
  <si>
    <t>CP09603</t>
  </si>
  <si>
    <t>CP09604</t>
  </si>
  <si>
    <t>CP09605</t>
  </si>
  <si>
    <t>CP09606</t>
  </si>
  <si>
    <t>CP09607</t>
  </si>
  <si>
    <t>CP09608</t>
  </si>
  <si>
    <t>CP09609</t>
  </si>
  <si>
    <t>CP09610</t>
  </si>
  <si>
    <t>CP09611</t>
  </si>
  <si>
    <t>CP09612</t>
  </si>
  <si>
    <t>CP09613</t>
  </si>
  <si>
    <t>CP09614</t>
  </si>
  <si>
    <t>CP09615</t>
  </si>
  <si>
    <t>CP09616</t>
  </si>
  <si>
    <t>CP09617</t>
  </si>
  <si>
    <t>CP09618</t>
  </si>
  <si>
    <t>CP09619</t>
  </si>
  <si>
    <t>CP09620</t>
  </si>
  <si>
    <t>CP09621</t>
  </si>
  <si>
    <t>CP09622</t>
  </si>
  <si>
    <t>CP09623</t>
  </si>
  <si>
    <t>CP09624</t>
  </si>
  <si>
    <t>CP09625</t>
  </si>
  <si>
    <t>CP09626</t>
  </si>
  <si>
    <t>CP09627</t>
  </si>
  <si>
    <t>CP09628</t>
  </si>
  <si>
    <t>CP09629</t>
  </si>
  <si>
    <t>CP09630</t>
  </si>
  <si>
    <t>CP09631</t>
  </si>
  <si>
    <t>CP09632</t>
  </si>
  <si>
    <t>CP09633</t>
  </si>
  <si>
    <t>CP09634</t>
  </si>
  <si>
    <t>CP09635</t>
  </si>
  <si>
    <t>CP09636</t>
  </si>
  <si>
    <t>CP09637</t>
  </si>
  <si>
    <t>CP09638</t>
  </si>
  <si>
    <t>CP09639</t>
  </si>
  <si>
    <t>CP09640</t>
  </si>
  <si>
    <t>CP09641</t>
  </si>
  <si>
    <t>CP09642</t>
  </si>
  <si>
    <t>CP09643</t>
  </si>
  <si>
    <t>CP09644</t>
  </si>
  <si>
    <t>CP09645</t>
  </si>
  <si>
    <t>CP09646</t>
  </si>
  <si>
    <t>CP09647</t>
  </si>
  <si>
    <t>CP09648</t>
  </si>
  <si>
    <t>CP09649</t>
  </si>
  <si>
    <t>CP09650</t>
  </si>
  <si>
    <t>CP09651</t>
  </si>
  <si>
    <t>CP09652</t>
  </si>
  <si>
    <t>CP09653</t>
  </si>
  <si>
    <t>CP09654</t>
  </si>
  <si>
    <t>CP09655</t>
  </si>
  <si>
    <t>CP09656</t>
  </si>
  <si>
    <t>CP09657</t>
  </si>
  <si>
    <t>CP09658</t>
  </si>
  <si>
    <t>CP09659</t>
  </si>
  <si>
    <t>CP09660</t>
  </si>
  <si>
    <t>CP09661</t>
  </si>
  <si>
    <t>CP09662</t>
  </si>
  <si>
    <t>CP09663</t>
  </si>
  <si>
    <t>CP09664</t>
  </si>
  <si>
    <t>CP09665</t>
  </si>
  <si>
    <t>CP09666</t>
  </si>
  <si>
    <t>CP09667</t>
  </si>
  <si>
    <t>CP09668</t>
  </si>
  <si>
    <t>CP09669</t>
  </si>
  <si>
    <t>CP09670</t>
  </si>
  <si>
    <t>CP09671</t>
  </si>
  <si>
    <t>CP09672</t>
  </si>
  <si>
    <t>CP09673</t>
  </si>
  <si>
    <t>CP09674</t>
  </si>
  <si>
    <t>CP09675</t>
  </si>
  <si>
    <t>CP09676</t>
  </si>
  <si>
    <t>CP09677</t>
  </si>
  <si>
    <t>CP09678</t>
  </si>
  <si>
    <t>CP09679</t>
  </si>
  <si>
    <t>CP09680</t>
  </si>
  <si>
    <t>CP09681</t>
  </si>
  <si>
    <t>CP09682</t>
  </si>
  <si>
    <t>CP09683</t>
  </si>
  <si>
    <t>CP09684</t>
  </si>
  <si>
    <t>CP09685</t>
  </si>
  <si>
    <t>CP09686</t>
  </si>
  <si>
    <t>CP09687</t>
  </si>
  <si>
    <t>CP09688</t>
  </si>
  <si>
    <t>CP09689</t>
  </si>
  <si>
    <t>CP09690</t>
  </si>
  <si>
    <t>CP09691</t>
  </si>
  <si>
    <t>CP09692</t>
  </si>
  <si>
    <t>CP09693</t>
  </si>
  <si>
    <t>CP09694</t>
  </si>
  <si>
    <t>CP09695</t>
  </si>
  <si>
    <t>CP09696</t>
  </si>
  <si>
    <t>CP09697</t>
  </si>
  <si>
    <t>CP09698</t>
  </si>
  <si>
    <t>CP09699</t>
  </si>
  <si>
    <t>CP09700</t>
  </si>
  <si>
    <t>CP09701</t>
  </si>
  <si>
    <t>CP09702</t>
  </si>
  <si>
    <t>CP09703</t>
  </si>
  <si>
    <t>CP09704</t>
  </si>
  <si>
    <t>CP09705</t>
  </si>
  <si>
    <t>CP09706</t>
  </si>
  <si>
    <t>CP09707</t>
  </si>
  <si>
    <t>CP09708</t>
  </si>
  <si>
    <t>CP09709</t>
  </si>
  <si>
    <t>CP09710</t>
  </si>
  <si>
    <t>CP09711</t>
  </si>
  <si>
    <t>CP09712</t>
  </si>
  <si>
    <t>CP09713</t>
  </si>
  <si>
    <t>CP09714</t>
  </si>
  <si>
    <t>CP09715</t>
  </si>
  <si>
    <t>CP09716</t>
  </si>
  <si>
    <t>CP09717</t>
  </si>
  <si>
    <t>CP09718</t>
  </si>
  <si>
    <t>CP09719</t>
  </si>
  <si>
    <t>CP09720</t>
  </si>
  <si>
    <t>CP09721</t>
  </si>
  <si>
    <t>CP09722</t>
  </si>
  <si>
    <t>CP09723</t>
  </si>
  <si>
    <t>CP09724</t>
  </si>
  <si>
    <t>CP09725</t>
  </si>
  <si>
    <t>CP09726</t>
  </si>
  <si>
    <t>CP09727</t>
  </si>
  <si>
    <t>CP09728</t>
  </si>
  <si>
    <t>CP09729</t>
  </si>
  <si>
    <t>CP09730</t>
  </si>
  <si>
    <t>CP09731</t>
  </si>
  <si>
    <t>CP09732</t>
  </si>
  <si>
    <t>CP09733</t>
  </si>
  <si>
    <t>CP09734</t>
  </si>
  <si>
    <t>CP09735</t>
  </si>
  <si>
    <t>CP09736</t>
  </si>
  <si>
    <t>CP09737</t>
  </si>
  <si>
    <t>CP09738</t>
  </si>
  <si>
    <t>CP09739</t>
  </si>
  <si>
    <t>CP09740</t>
  </si>
  <si>
    <t>CP09741</t>
  </si>
  <si>
    <t>CP09742</t>
  </si>
  <si>
    <t>CP09743</t>
  </si>
  <si>
    <t>CP09744</t>
  </si>
  <si>
    <t>CP09745</t>
  </si>
  <si>
    <t>CP09746</t>
  </si>
  <si>
    <t>CP09747</t>
  </si>
  <si>
    <t>CP09748</t>
  </si>
  <si>
    <t>CP09749</t>
  </si>
  <si>
    <t>CP09750</t>
  </si>
  <si>
    <t>CP09751</t>
  </si>
  <si>
    <t>CP09752</t>
  </si>
  <si>
    <t>CP09753</t>
  </si>
  <si>
    <t>CP09754</t>
  </si>
  <si>
    <t>CP09755</t>
  </si>
  <si>
    <t>CP09756</t>
  </si>
  <si>
    <t>CP09757</t>
  </si>
  <si>
    <t>CP09758</t>
  </si>
  <si>
    <t>CP09759</t>
  </si>
  <si>
    <t>CP09760</t>
  </si>
  <si>
    <t>CP09761</t>
  </si>
  <si>
    <t>CP09762</t>
  </si>
  <si>
    <t>CP09763</t>
  </si>
  <si>
    <t>CP09764</t>
  </si>
  <si>
    <t>CP09765</t>
  </si>
  <si>
    <t>CP09766</t>
  </si>
  <si>
    <t>CP09767</t>
  </si>
  <si>
    <t>CP09768</t>
  </si>
  <si>
    <t>CP09769</t>
  </si>
  <si>
    <t>CP09770</t>
  </si>
  <si>
    <t>CP09771</t>
  </si>
  <si>
    <t>CP09772</t>
  </si>
  <si>
    <t>CP09773</t>
  </si>
  <si>
    <t>CP09774</t>
  </si>
  <si>
    <t>CP09775</t>
  </si>
  <si>
    <t>CP09776</t>
  </si>
  <si>
    <t>CP09777</t>
  </si>
  <si>
    <t>CP09778</t>
  </si>
  <si>
    <t>CP09779</t>
  </si>
  <si>
    <t>CP09780</t>
  </si>
  <si>
    <t>CP09781</t>
  </si>
  <si>
    <t>CP09782</t>
  </si>
  <si>
    <t>CP09783</t>
  </si>
  <si>
    <t>CP09784</t>
  </si>
  <si>
    <t>CP09785</t>
  </si>
  <si>
    <t>CP09786</t>
  </si>
  <si>
    <t>CP09787</t>
  </si>
  <si>
    <t>CP09788</t>
  </si>
  <si>
    <t>CP09789</t>
  </si>
  <si>
    <t>CP09790</t>
  </si>
  <si>
    <t>CP09791</t>
  </si>
  <si>
    <t>CP09792</t>
  </si>
  <si>
    <t>CP09793</t>
  </si>
  <si>
    <t>CP09794</t>
  </si>
  <si>
    <t>CP09795</t>
  </si>
  <si>
    <t>CP09796</t>
  </si>
  <si>
    <t>CP09797</t>
  </si>
  <si>
    <t>CP09798</t>
  </si>
  <si>
    <t>CP09799</t>
  </si>
  <si>
    <t>CP09800</t>
  </si>
  <si>
    <t>CP09801</t>
  </si>
  <si>
    <t>CP09802</t>
  </si>
  <si>
    <t>CP09803</t>
  </si>
  <si>
    <t>CP09804</t>
  </si>
  <si>
    <t>CP09805</t>
  </si>
  <si>
    <t>CP09806</t>
  </si>
  <si>
    <t>CP09807</t>
  </si>
  <si>
    <t>CP09808</t>
  </si>
  <si>
    <t>CP09809</t>
  </si>
  <si>
    <t>CP09810</t>
  </si>
  <si>
    <t>CP09811</t>
  </si>
  <si>
    <t>CP09812</t>
  </si>
  <si>
    <t>CP09813</t>
  </si>
  <si>
    <t>CP09814</t>
  </si>
  <si>
    <t>CP09815</t>
  </si>
  <si>
    <t>CP09816</t>
  </si>
  <si>
    <t>CP09817</t>
  </si>
  <si>
    <t>CP09818</t>
  </si>
  <si>
    <t>CP09819</t>
  </si>
  <si>
    <t>CP09820</t>
  </si>
  <si>
    <t>CP09821</t>
  </si>
  <si>
    <t>CP09822</t>
  </si>
  <si>
    <t>CP09823</t>
  </si>
  <si>
    <t>CP09824</t>
  </si>
  <si>
    <t>CP09825</t>
  </si>
  <si>
    <t>CP09826</t>
  </si>
  <si>
    <t>CP09827</t>
  </si>
  <si>
    <t>CP09828</t>
  </si>
  <si>
    <t>CP09829</t>
  </si>
  <si>
    <t>CP09830</t>
  </si>
  <si>
    <t>CP09831</t>
  </si>
  <si>
    <t>CP09832</t>
  </si>
  <si>
    <t>CP09833</t>
  </si>
  <si>
    <t>CP09834</t>
  </si>
  <si>
    <t>CP09835</t>
  </si>
  <si>
    <t>CP09836</t>
  </si>
  <si>
    <t>CP09837</t>
  </si>
  <si>
    <t>CP09838</t>
  </si>
  <si>
    <t>CP09839</t>
  </si>
  <si>
    <t>CP09840</t>
  </si>
  <si>
    <t>CP09841</t>
  </si>
  <si>
    <t>CP09842</t>
  </si>
  <si>
    <t>CP09843</t>
  </si>
  <si>
    <t>CP09844</t>
  </si>
  <si>
    <t>CP09845</t>
  </si>
  <si>
    <t>CP09846</t>
  </si>
  <si>
    <t>CP09847</t>
  </si>
  <si>
    <t>CP09848</t>
  </si>
  <si>
    <t>CP09849</t>
  </si>
  <si>
    <t>CP09850</t>
  </si>
  <si>
    <t>CP09851</t>
  </si>
  <si>
    <t>CP09852</t>
  </si>
  <si>
    <t>CP09853</t>
  </si>
  <si>
    <t>CP09854</t>
  </si>
  <si>
    <t>CP09855</t>
  </si>
  <si>
    <t>CP09856</t>
  </si>
  <si>
    <t>CP09857</t>
  </si>
  <si>
    <t>CP09858</t>
  </si>
  <si>
    <t>CP09859</t>
  </si>
  <si>
    <t>CP09860</t>
  </si>
  <si>
    <t>CP09861</t>
  </si>
  <si>
    <t>CP09862</t>
  </si>
  <si>
    <t>CP09863</t>
  </si>
  <si>
    <t>CP09864</t>
  </si>
  <si>
    <t>CP09865</t>
  </si>
  <si>
    <t>CP09866</t>
  </si>
  <si>
    <t>CP09867</t>
  </si>
  <si>
    <t>CP09868</t>
  </si>
  <si>
    <t>CP09869</t>
  </si>
  <si>
    <t>CP09870</t>
  </si>
  <si>
    <t>CP09871</t>
  </si>
  <si>
    <t>CP09872</t>
  </si>
  <si>
    <t>CP09873</t>
  </si>
  <si>
    <t>CP09874</t>
  </si>
  <si>
    <t>CP09875</t>
  </si>
  <si>
    <t>CP09876</t>
  </si>
  <si>
    <t>CP09877</t>
  </si>
  <si>
    <t>CP09878</t>
  </si>
  <si>
    <t>CP09879</t>
  </si>
  <si>
    <t>CP09880</t>
  </si>
  <si>
    <t>CP09881</t>
  </si>
  <si>
    <t>CP09882</t>
  </si>
  <si>
    <t>CP09883</t>
  </si>
  <si>
    <t>CP09884</t>
  </si>
  <si>
    <t>CP09885</t>
  </si>
  <si>
    <t>CP09886</t>
  </si>
  <si>
    <t>CP09887</t>
  </si>
  <si>
    <t>CP09888</t>
  </si>
  <si>
    <t>CP09889</t>
  </si>
  <si>
    <t>CP09890</t>
  </si>
  <si>
    <t>CP09891</t>
  </si>
  <si>
    <t>CP09892</t>
  </si>
  <si>
    <t>CP09893</t>
  </si>
  <si>
    <t>CP09894</t>
  </si>
  <si>
    <t>CP09895</t>
  </si>
  <si>
    <t>CP09896</t>
  </si>
  <si>
    <t>CP09897</t>
  </si>
  <si>
    <t>CP09898</t>
  </si>
  <si>
    <t>CP09899</t>
  </si>
  <si>
    <t>CP09900</t>
  </si>
  <si>
    <t>CP09901</t>
  </si>
  <si>
    <t>CP09902</t>
  </si>
  <si>
    <t>CP09903</t>
  </si>
  <si>
    <t>CP09904</t>
  </si>
  <si>
    <t>CP09905</t>
  </si>
  <si>
    <t>CP09906</t>
  </si>
  <si>
    <t>CP09907</t>
  </si>
  <si>
    <t>CP09908</t>
  </si>
  <si>
    <t>CP09909</t>
  </si>
  <si>
    <t>CP09910</t>
  </si>
  <si>
    <t>CP09911</t>
  </si>
  <si>
    <t>CP09912</t>
  </si>
  <si>
    <t>CP09913</t>
  </si>
  <si>
    <t>CP09914</t>
  </si>
  <si>
    <t>CP09915</t>
  </si>
  <si>
    <t>CP09916</t>
  </si>
  <si>
    <t>CP09917</t>
  </si>
  <si>
    <t>CP09918</t>
  </si>
  <si>
    <t>CP09919</t>
  </si>
  <si>
    <t>CP09920</t>
  </si>
  <si>
    <t>CP09921</t>
  </si>
  <si>
    <t>CP09922</t>
  </si>
  <si>
    <t>CP09923</t>
  </si>
  <si>
    <t>CP09924</t>
  </si>
  <si>
    <t>CP09925</t>
  </si>
  <si>
    <t>CP09926</t>
  </si>
  <si>
    <t>CP09927</t>
  </si>
  <si>
    <t>CP09928</t>
  </si>
  <si>
    <t>CP09929</t>
  </si>
  <si>
    <t>CP09930</t>
  </si>
  <si>
    <t>CP09931</t>
  </si>
  <si>
    <t>CP09932</t>
  </si>
  <si>
    <t>CP09933</t>
  </si>
  <si>
    <t>CP09934</t>
  </si>
  <si>
    <t>CP09935</t>
  </si>
  <si>
    <t>CP09936</t>
  </si>
  <si>
    <t>CP09937</t>
  </si>
  <si>
    <t>CP09938</t>
  </si>
  <si>
    <t>CP09939</t>
  </si>
  <si>
    <t>CP09940</t>
  </si>
  <si>
    <t>CP09941</t>
  </si>
  <si>
    <t>CP09942</t>
  </si>
  <si>
    <t>CP09943</t>
  </si>
  <si>
    <t>CP09944</t>
  </si>
  <si>
    <t>CP09945</t>
  </si>
  <si>
    <t>CP09946</t>
  </si>
  <si>
    <t>CP09947</t>
  </si>
  <si>
    <t>CP09948</t>
  </si>
  <si>
    <t>CP09949</t>
  </si>
  <si>
    <t>CP09950</t>
  </si>
  <si>
    <t>CP09951</t>
  </si>
  <si>
    <t>CP09952</t>
  </si>
  <si>
    <t>CP09953</t>
  </si>
  <si>
    <t>CP09954</t>
  </si>
  <si>
    <t>CP09955</t>
  </si>
  <si>
    <t>CP09956</t>
  </si>
  <si>
    <t>CP09957</t>
  </si>
  <si>
    <t>CP09958</t>
  </si>
  <si>
    <t>CP09959</t>
  </si>
  <si>
    <t>CP09960</t>
  </si>
  <si>
    <t>CP09961</t>
  </si>
  <si>
    <t>CP09962</t>
  </si>
  <si>
    <t>CP09963</t>
  </si>
  <si>
    <t>CP09964</t>
  </si>
  <si>
    <t>CP09965</t>
  </si>
  <si>
    <t>CP09966</t>
  </si>
  <si>
    <t>CP09967</t>
  </si>
  <si>
    <t>CP09968</t>
  </si>
  <si>
    <t>CP09969</t>
  </si>
  <si>
    <t>CP09970</t>
  </si>
  <si>
    <t>CP09971</t>
  </si>
  <si>
    <t>CP09972</t>
  </si>
  <si>
    <t>CP09973</t>
  </si>
  <si>
    <t>CP09974</t>
  </si>
  <si>
    <t>CP09975</t>
  </si>
  <si>
    <t>CP09976</t>
  </si>
  <si>
    <t>CP09977</t>
  </si>
  <si>
    <t>CP09978</t>
  </si>
  <si>
    <t>CP09979</t>
  </si>
  <si>
    <t>CP09980</t>
  </si>
  <si>
    <t>CP09981</t>
  </si>
  <si>
    <t>CP09982</t>
  </si>
  <si>
    <t>CP09983</t>
  </si>
  <si>
    <t>CP09984</t>
  </si>
  <si>
    <t>CP09985</t>
  </si>
  <si>
    <t>CP09986</t>
  </si>
  <si>
    <t>CP09987</t>
  </si>
  <si>
    <t>CP09988</t>
  </si>
  <si>
    <t>CP09989</t>
  </si>
  <si>
    <t>CP09990</t>
  </si>
  <si>
    <t>CP09991</t>
  </si>
  <si>
    <t>CP09992</t>
  </si>
  <si>
    <t>CP09993</t>
  </si>
  <si>
    <t>CP09994</t>
  </si>
  <si>
    <t>CP09995</t>
  </si>
  <si>
    <t>CP09996</t>
  </si>
  <si>
    <t>CP09997</t>
  </si>
  <si>
    <t>CP09998</t>
  </si>
  <si>
    <t>CP09999</t>
  </si>
  <si>
    <t>CP10000</t>
  </si>
  <si>
    <t>Unknown</t>
  </si>
  <si>
    <t>Check</t>
  </si>
  <si>
    <t>Before Cleaning</t>
  </si>
  <si>
    <t>Action</t>
  </si>
  <si>
    <t>After Cleaning</t>
  </si>
  <si>
    <t>Total Rows</t>
  </si>
  <si>
    <t>Remove duplicates</t>
  </si>
  <si>
    <t>Duplicate Rows</t>
  </si>
  <si>
    <t>Removed</t>
  </si>
  <si>
    <t>Missing Total Charges</t>
  </si>
  <si>
    <t>Imputed</t>
  </si>
  <si>
    <t>Missing Payment Method</t>
  </si>
  <si>
    <t>Set as Unknown</t>
  </si>
  <si>
    <t>Missing Satisfaction</t>
  </si>
  <si>
    <t>Median Imputation</t>
  </si>
  <si>
    <t>Invalid Age</t>
  </si>
  <si>
    <t>No action</t>
  </si>
  <si>
    <t>Invalid Churn</t>
  </si>
  <si>
    <t>CONNECTPLUS CUSTOMER CHURN ANALYSIS</t>
  </si>
  <si>
    <t>KPI</t>
  </si>
  <si>
    <t>Value</t>
  </si>
  <si>
    <t>Revenue Lost from Churn</t>
  </si>
  <si>
    <t>Average Customer Tenure</t>
  </si>
  <si>
    <t>Average Monthly Charges</t>
  </si>
  <si>
    <t>A</t>
  </si>
  <si>
    <t>B</t>
  </si>
  <si>
    <t>C</t>
  </si>
  <si>
    <t>D</t>
  </si>
  <si>
    <t>Contract Type</t>
  </si>
  <si>
    <t>Plan Type</t>
  </si>
  <si>
    <t>Tenure Group</t>
  </si>
  <si>
    <t>0–6 Months</t>
  </si>
  <si>
    <t>7–12 Months</t>
  </si>
  <si>
    <t>13–24 Months</t>
  </si>
  <si>
    <t>25–36 Months</t>
  </si>
  <si>
    <t>37+ Months</t>
  </si>
  <si>
    <t>Satisfaction Score</t>
  </si>
  <si>
    <t>Support Call Group</t>
  </si>
  <si>
    <t>0–1 Calls</t>
  </si>
  <si>
    <t>2–3 Calls</t>
  </si>
  <si>
    <t>4+ Calls</t>
  </si>
  <si>
    <t>Payment Method</t>
  </si>
  <si>
    <t>Risk Factor</t>
  </si>
  <si>
    <t>Criteria</t>
  </si>
  <si>
    <t>Contract</t>
  </si>
  <si>
    <t>Tenure</t>
  </si>
  <si>
    <t>≤ 6 months</t>
  </si>
  <si>
    <t>Satisfaction</t>
  </si>
  <si>
    <t>≤ 2</t>
  </si>
  <si>
    <t>Support Calls</t>
  </si>
  <si>
    <t>≥ 4</t>
  </si>
  <si>
    <t>Row Labels</t>
  </si>
  <si>
    <t>(blank)</t>
  </si>
  <si>
    <t>Grand Total</t>
  </si>
  <si>
    <t>Count of Customer_ID</t>
  </si>
  <si>
    <t>Count of Churn</t>
  </si>
  <si>
    <t>Risk_Score</t>
  </si>
  <si>
    <t>Risk_Level</t>
  </si>
  <si>
    <t>Risk Level</t>
  </si>
  <si>
    <t>Low</t>
  </si>
  <si>
    <t>Medium</t>
  </si>
  <si>
    <t>High</t>
  </si>
  <si>
    <t>High-Risk Monthly Revenue</t>
  </si>
  <si>
    <t>Total Monthly Revenue</t>
  </si>
  <si>
    <t>High-Risk Revenue % of Total</t>
  </si>
  <si>
    <t>Metric</t>
  </si>
  <si>
    <t>Low Risk Customers</t>
  </si>
  <si>
    <t>Medium Risk Customers</t>
  </si>
  <si>
    <t>High Risk Customers</t>
  </si>
  <si>
    <t>High Risk Churn Rate</t>
  </si>
  <si>
    <t>High Risk Monthly Revenue</t>
  </si>
  <si>
    <t>High Risk Revenue %</t>
  </si>
  <si>
    <t>CUSTOMER RISK SUMMARY</t>
  </si>
  <si>
    <t>Churned Customer Revenue</t>
  </si>
  <si>
    <t>Churned Revenue %</t>
  </si>
  <si>
    <t>Average Revenue per Customer</t>
  </si>
  <si>
    <t>Average Revenue per Churned Customer</t>
  </si>
  <si>
    <t>REVENUE RISK ANALYSIS</t>
  </si>
  <si>
    <t>Total Revenue</t>
  </si>
  <si>
    <t>Churned Revenue</t>
  </si>
  <si>
    <t>Revenue by Contract Type</t>
  </si>
  <si>
    <t>Revenue by Plan</t>
  </si>
  <si>
    <t>HIGH-VALUE CHURNED CUSTOMERS</t>
  </si>
  <si>
    <t>High Revenue Threshold</t>
  </si>
  <si>
    <t>High-Value Churned Revenue</t>
  </si>
  <si>
    <t>High-Value Churned Customers</t>
  </si>
  <si>
    <t>Finding</t>
  </si>
  <si>
    <t>Evidence</t>
  </si>
  <si>
    <t>Business Impact</t>
  </si>
  <si>
    <t>Recommendation</t>
  </si>
  <si>
    <t>Priority</t>
  </si>
  <si>
    <t>Monthly customers have high churn</t>
  </si>
  <si>
    <t>31.98% churn</t>
  </si>
  <si>
    <t>Higher customer attrition</t>
  </si>
  <si>
    <t>Encourage migration to annual/2-year plans</t>
  </si>
  <si>
    <t>🔴 High</t>
  </si>
  <si>
    <t>New customers are high risk</t>
  </si>
  <si>
    <t>0–6 months = 56% churn</t>
  </si>
  <si>
    <t>Early customer loss</t>
  </si>
  <si>
    <t>Strengthen onboarding &amp; first 6-month engagement</t>
  </si>
  <si>
    <t>High-risk segment has very high churn</t>
  </si>
  <si>
    <t>88% observed churn</t>
  </si>
  <si>
    <t>Strong early-warning signal</t>
  </si>
  <si>
    <t>Prioritize proactive retention</t>
  </si>
  <si>
    <t>Support issues may increase churn</t>
  </si>
  <si>
    <t>Higher support-call groups show higher churn</t>
  </si>
  <si>
    <t>Service dissatisfaction</t>
  </si>
  <si>
    <t>Trigger proactive support escalation</t>
  </si>
  <si>
    <t>🟡 Medium</t>
  </si>
  <si>
    <t>Low satisfaction may indicate churn risk</t>
  </si>
  <si>
    <t>Use your satisfaction analysis</t>
  </si>
  <si>
    <t>Customer experience risk</t>
  </si>
  <si>
    <t>Customer recovery program</t>
  </si>
  <si>
    <t>Churn varies across plans</t>
  </si>
  <si>
    <t>Premium = 23.09%, Basic = 21.15%</t>
  </si>
  <si>
    <t>Potential product/value issue</t>
  </si>
  <si>
    <t>Investigate plan-level customer experience</t>
  </si>
  <si>
    <t>No.</t>
  </si>
  <si>
    <t>Business Question</t>
  </si>
  <si>
    <t>SQL Technique</t>
  </si>
  <si>
    <t>Result</t>
  </si>
  <si>
    <t>Business Insight</t>
  </si>
  <si>
    <t>What is the overall customer churn rate?</t>
  </si>
  <si>
    <t>COUNT, SUM, CASE</t>
  </si>
  <si>
    <t>10,000 customers; 2,192 churned; 21.92% churn</t>
  </si>
  <si>
    <t>Around 22% of customers have churned</t>
  </si>
  <si>
    <t>Focus retention efforts on high-risk customer segments</t>
  </si>
  <si>
    <t>Which contract type has the highest churn?</t>
  </si>
  <si>
    <t>GROUP BY, CASE, ROUND</t>
  </si>
  <si>
    <t>Monthly: 31.98%; Annual: 13.28%; 2-Year: 5.98%</t>
  </si>
  <si>
    <t>Monthly-contract customers show the highest observed churn</t>
  </si>
  <si>
    <t>Target suitable monthly customers with contract-upgrade/retention offers</t>
  </si>
  <si>
    <t>At what stage is churn highest?</t>
  </si>
  <si>
    <t>CASE, GROUP BY</t>
  </si>
  <si>
    <t>0–6 months: 56%</t>
  </si>
  <si>
    <t>Early-tenure customers show the highest observed churn</t>
  </si>
  <si>
    <t>Build a First-180-Day onboarding and retention program</t>
  </si>
  <si>
    <t>Which payment method has higher churn?</t>
  </si>
  <si>
    <t>GROUP BY, CASE</t>
  </si>
  <si>
    <t>Use your SQL output</t>
  </si>
  <si>
    <t>Identify payment methods with relatively high churn</t>
  </si>
  <si>
    <t>Investigate billing/payment friction for higher-churn methods</t>
  </si>
  <si>
    <t>Which cities have high churn among meaningful customer bases?</t>
  </si>
  <si>
    <t>GROUP BY, HAVING</t>
  </si>
  <si>
    <t>Identify geographic areas with elevated churn</t>
  </si>
  <si>
    <t>Investigate local service/customer experience differences</t>
  </si>
  <si>
    <t>What monthly charges are associated with churned customers?</t>
  </si>
  <si>
    <t>SUM, WHERE</t>
  </si>
  <si>
    <t>Churned customers were associated with ₹15.48 lakh in monthly charges</t>
  </si>
  <si>
    <t>Prioritize retention strategies around high-value customer segments</t>
  </si>
  <si>
    <t>How much monthly revenue is associated with high-value churned customers?</t>
  </si>
  <si>
    <t>CTE, NTILE</t>
  </si>
  <si>
    <t>Some churned customers belong to the highest revenue quartile</t>
  </si>
  <si>
    <t>Give high-value churned segments special attention during retention analysis</t>
  </si>
  <si>
    <t>How does churn vary by risk level?</t>
  </si>
  <si>
    <t>High: 88%; Medium: 55%; Low: 18%</t>
  </si>
  <si>
    <t>Higher rule-based risk segments show substantially higher observed churn</t>
  </si>
  <si>
    <t>Use risk score as a retention prioritization framework</t>
  </si>
  <si>
    <t>Which active customers are high risk?</t>
  </si>
  <si>
    <t>WHERE, ORDER BY, LIMIT</t>
  </si>
  <si>
    <t>Top 20 customers identified</t>
  </si>
  <si>
    <t>Some customers have not churned but have high rule-based risk scores</t>
  </si>
  <si>
    <t>Create a proactive retention queue</t>
  </si>
  <si>
    <t>Which active customers are both high-risk and high-value?</t>
  </si>
  <si>
    <t>CTE, NTILE, WHERE</t>
  </si>
  <si>
    <t>Top 20 identified</t>
  </si>
  <si>
    <t>Combines customer risk with financial value</t>
  </si>
  <si>
    <t>Prioritize these customers for proactive retention</t>
  </si>
  <si>
    <t>How much monthly revenue is associated with active high-risk/high-value customers?</t>
  </si>
  <si>
    <t>CTE, NTILE, SUM</t>
  </si>
  <si>
    <t>Identifies the monthly revenue exposure of the highest-priority active segment</t>
  </si>
  <si>
    <t>Allocate retention resources based on both risk and customer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</si>
</sst>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\₹#,##0.00"/>
    <numFmt numFmtId="165" formatCode="0&quot;%&quot;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Arial Unicode MS"/>
    </font>
    <font>
      <sz val="9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NumberFormat="1"/>
    <xf numFmtId="0" fontId="2" fillId="0" borderId="0" xfId="0" applyFont="1"/>
    <xf numFmtId="0" fontId="2" fillId="4" borderId="2" xfId="0" applyFont="1" applyFill="1" applyBorder="1"/>
    <xf numFmtId="0" fontId="0" fillId="5" borderId="2" xfId="0" applyFill="1" applyBorder="1"/>
    <xf numFmtId="10" fontId="0" fillId="5" borderId="2" xfId="0" applyNumberFormat="1" applyFill="1" applyBorder="1"/>
    <xf numFmtId="0" fontId="5" fillId="5" borderId="2" xfId="0" applyFont="1" applyFill="1" applyBorder="1" applyAlignment="1">
      <alignment vertical="center" wrapText="1"/>
    </xf>
    <xf numFmtId="0" fontId="0" fillId="5" borderId="2" xfId="0" applyNumberFormat="1" applyFill="1" applyBorder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1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right" vertical="center" wrapText="1"/>
    </xf>
    <xf numFmtId="10" fontId="0" fillId="6" borderId="0" xfId="0" applyNumberFormat="1" applyFill="1" applyAlignment="1">
      <alignment horizontal="right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right"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right" vertical="center" wrapText="1"/>
    </xf>
    <xf numFmtId="9" fontId="0" fillId="7" borderId="0" xfId="1" applyFont="1" applyFill="1" applyAlignment="1">
      <alignment horizontal="right" vertical="center" wrapText="1"/>
    </xf>
    <xf numFmtId="0" fontId="0" fillId="7" borderId="0" xfId="0" applyFill="1"/>
    <xf numFmtId="0" fontId="2" fillId="8" borderId="0" xfId="0" applyFont="1" applyFill="1" applyAlignment="1">
      <alignment horizontal="right" vertical="center" wrapText="1"/>
    </xf>
    <xf numFmtId="0" fontId="0" fillId="8" borderId="0" xfId="0" applyFill="1" applyAlignment="1">
      <alignment horizontal="right" vertical="center" wrapText="1"/>
    </xf>
    <xf numFmtId="9" fontId="0" fillId="8" borderId="0" xfId="1" applyFont="1" applyFill="1" applyAlignment="1">
      <alignment horizontal="right" vertical="center" wrapText="1"/>
    </xf>
    <xf numFmtId="9" fontId="0" fillId="0" borderId="0" xfId="1" applyFont="1"/>
    <xf numFmtId="9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0" fontId="0" fillId="4" borderId="1" xfId="0" applyNumberFormat="1" applyFill="1" applyBorder="1" applyAlignment="1">
      <alignment vertical="center" wrapText="1"/>
    </xf>
    <xf numFmtId="0" fontId="0" fillId="9" borderId="0" xfId="0" applyFill="1"/>
    <xf numFmtId="10" fontId="0" fillId="0" borderId="0" xfId="1" applyNumberFormat="1" applyFont="1" applyAlignment="1">
      <alignment horizontal="right" vertical="center" wrapText="1"/>
    </xf>
    <xf numFmtId="0" fontId="0" fillId="0" borderId="0" xfId="1" applyNumberFormat="1" applyFont="1" applyAlignment="1">
      <alignment horizontal="right" vertical="center" wrapText="1"/>
    </xf>
    <xf numFmtId="0" fontId="6" fillId="9" borderId="0" xfId="0" applyFont="1" applyFill="1" applyAlignment="1"/>
    <xf numFmtId="6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Subscription Plan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Business_Analysis!$B$19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Business_Analysis!$B$20:$B$22</c:f>
              <c:numCache>
                <c:formatCode>General</c:formatCode>
                <c:ptCount val="3"/>
                <c:pt idx="0">
                  <c:v>3778</c:v>
                </c:pt>
                <c:pt idx="1">
                  <c:v>4204</c:v>
                </c:pt>
                <c:pt idx="2">
                  <c:v>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7-43D9-A5A0-4D24F9B2432A}"/>
            </c:ext>
          </c:extLst>
        </c:ser>
        <c:ser>
          <c:idx val="1"/>
          <c:order val="1"/>
          <c:tx>
            <c:strRef>
              <c:f>Business_Analysis!$C$19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Business_Analysis!$C$20:$C$22</c:f>
              <c:numCache>
                <c:formatCode>General</c:formatCode>
                <c:ptCount val="3"/>
                <c:pt idx="0">
                  <c:v>799</c:v>
                </c:pt>
                <c:pt idx="1">
                  <c:v>927</c:v>
                </c:pt>
                <c:pt idx="2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7-43D9-A5A0-4D24F9B24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180640"/>
        <c:axId val="724182800"/>
      </c:barChart>
      <c:lineChart>
        <c:grouping val="standard"/>
        <c:varyColors val="0"/>
        <c:ser>
          <c:idx val="2"/>
          <c:order val="2"/>
          <c:tx>
            <c:strRef>
              <c:f>Business_Analysis!$D$19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Business_Analysis!$D$20:$D$22</c:f>
              <c:numCache>
                <c:formatCode>0.00%</c:formatCode>
                <c:ptCount val="3"/>
                <c:pt idx="0">
                  <c:v>0.21148755955532028</c:v>
                </c:pt>
                <c:pt idx="1">
                  <c:v>0.22050428163653663</c:v>
                </c:pt>
                <c:pt idx="2">
                  <c:v>0.23092170465807729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7-43D9-A5A0-4D24F9B24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181720"/>
        <c:axId val="724178840"/>
      </c:lineChart>
      <c:catAx>
        <c:axId val="72418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82800"/>
        <c:crosses val="autoZero"/>
        <c:auto val="1"/>
        <c:lblAlgn val="ctr"/>
        <c:lblOffset val="100"/>
        <c:noMultiLvlLbl val="0"/>
      </c:catAx>
      <c:valAx>
        <c:axId val="7241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80640"/>
        <c:crosses val="autoZero"/>
        <c:crossBetween val="between"/>
      </c:valAx>
      <c:valAx>
        <c:axId val="7241788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81720"/>
        <c:crosses val="max"/>
        <c:crossBetween val="between"/>
      </c:valAx>
      <c:catAx>
        <c:axId val="724181720"/>
        <c:scaling>
          <c:orientation val="minMax"/>
        </c:scaling>
        <c:delete val="1"/>
        <c:axPos val="b"/>
        <c:majorTickMark val="none"/>
        <c:minorTickMark val="none"/>
        <c:tickLblPos val="nextTo"/>
        <c:crossAx val="724178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Business_Analysis!$B$13</c:f>
              <c:strCache>
                <c:ptCount val="1"/>
                <c:pt idx="0">
                  <c:v>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Business_Analysis!$B$14:$B$16</c:f>
              <c:numCache>
                <c:formatCode>General</c:formatCode>
                <c:ptCount val="3"/>
                <c:pt idx="0">
                  <c:v>5212</c:v>
                </c:pt>
                <c:pt idx="1">
                  <c:v>3267</c:v>
                </c:pt>
                <c:pt idx="2">
                  <c:v>1521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4-4F2E-B4E2-BECFB44AD3C0}"/>
            </c:ext>
          </c:extLst>
        </c:ser>
        <c:ser>
          <c:idx val="1"/>
          <c:order val="1"/>
          <c:tx>
            <c:strRef>
              <c:f>Business_Analysis!$C$13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Business_Analysis!$C$14:$C$16</c:f>
              <c:numCache>
                <c:formatCode>General</c:formatCode>
                <c:ptCount val="3"/>
                <c:pt idx="0">
                  <c:v>1667</c:v>
                </c:pt>
                <c:pt idx="1">
                  <c:v>434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4-4F2E-B4E2-BECFB44A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308064"/>
        <c:axId val="782308784"/>
      </c:barChart>
      <c:lineChart>
        <c:grouping val="standard"/>
        <c:varyColors val="0"/>
        <c:ser>
          <c:idx val="2"/>
          <c:order val="2"/>
          <c:tx>
            <c:strRef>
              <c:f>Business_Analysis!$D$13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Business_Analysis!$D$14:$D$16</c:f>
              <c:numCache>
                <c:formatCode>0.00%</c:formatCode>
                <c:ptCount val="3"/>
                <c:pt idx="0">
                  <c:v>0.31983883346124331</c:v>
                </c:pt>
                <c:pt idx="1">
                  <c:v>0.13284358738904192</c:v>
                </c:pt>
                <c:pt idx="2">
                  <c:v>5.9829059829059832E-2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04-4F2E-B4E2-BECFB44A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310224"/>
        <c:axId val="782309864"/>
      </c:lineChart>
      <c:catAx>
        <c:axId val="78230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08784"/>
        <c:crosses val="autoZero"/>
        <c:auto val="1"/>
        <c:lblAlgn val="ctr"/>
        <c:lblOffset val="100"/>
        <c:noMultiLvlLbl val="0"/>
      </c:catAx>
      <c:valAx>
        <c:axId val="78230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08064"/>
        <c:crosses val="autoZero"/>
        <c:crossBetween val="between"/>
      </c:valAx>
      <c:valAx>
        <c:axId val="78230986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10224"/>
        <c:crosses val="max"/>
        <c:crossBetween val="between"/>
      </c:valAx>
      <c:catAx>
        <c:axId val="782310224"/>
        <c:scaling>
          <c:orientation val="minMax"/>
        </c:scaling>
        <c:delete val="1"/>
        <c:axPos val="b"/>
        <c:majorTickMark val="none"/>
        <c:minorTickMark val="none"/>
        <c:tickLblPos val="nextTo"/>
        <c:crossAx val="7823098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Customer Tenure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Business_Analysis!$B$25</c:f>
              <c:strCache>
                <c:ptCount val="1"/>
                <c:pt idx="0">
                  <c:v>Total 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Business_Analysis!$A$26:$A$30</c:f>
              <c:strCache>
                <c:ptCount val="5"/>
                <c:pt idx="0">
                  <c:v>0–6 Months</c:v>
                </c:pt>
                <c:pt idx="1">
                  <c:v>7–12 Months</c:v>
                </c:pt>
                <c:pt idx="2">
                  <c:v>13–24 Months</c:v>
                </c:pt>
                <c:pt idx="3">
                  <c:v>25–36 Months</c:v>
                </c:pt>
                <c:pt idx="4">
                  <c:v>37+ Months</c:v>
                </c:pt>
              </c:strCache>
            </c:strRef>
          </c:cat>
          <c:val>
            <c:numRef>
              <c:f>Business_Analysis!$B$26:$B$30</c:f>
              <c:numCache>
                <c:formatCode>General</c:formatCode>
                <c:ptCount val="5"/>
                <c:pt idx="0">
                  <c:v>165</c:v>
                </c:pt>
                <c:pt idx="1">
                  <c:v>539</c:v>
                </c:pt>
                <c:pt idx="2">
                  <c:v>2552</c:v>
                </c:pt>
                <c:pt idx="3">
                  <c:v>2645</c:v>
                </c:pt>
                <c:pt idx="4">
                  <c:v>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E-4ACF-895F-91CCFC92263F}"/>
            </c:ext>
          </c:extLst>
        </c:ser>
        <c:ser>
          <c:idx val="1"/>
          <c:order val="1"/>
          <c:tx>
            <c:strRef>
              <c:f>Business_Analysis!$C$25</c:f>
              <c:strCache>
                <c:ptCount val="1"/>
                <c:pt idx="0">
                  <c:v>Churned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Business_Analysis!$A$26:$A$30</c:f>
              <c:strCache>
                <c:ptCount val="5"/>
                <c:pt idx="0">
                  <c:v>0–6 Months</c:v>
                </c:pt>
                <c:pt idx="1">
                  <c:v>7–12 Months</c:v>
                </c:pt>
                <c:pt idx="2">
                  <c:v>13–24 Months</c:v>
                </c:pt>
                <c:pt idx="3">
                  <c:v>25–36 Months</c:v>
                </c:pt>
                <c:pt idx="4">
                  <c:v>37+ Months</c:v>
                </c:pt>
              </c:strCache>
            </c:strRef>
          </c:cat>
          <c:val>
            <c:numRef>
              <c:f>Business_Analysis!$C$26:$C$30</c:f>
              <c:numCache>
                <c:formatCode>General</c:formatCode>
                <c:ptCount val="5"/>
                <c:pt idx="0">
                  <c:v>92</c:v>
                </c:pt>
                <c:pt idx="1">
                  <c:v>167</c:v>
                </c:pt>
                <c:pt idx="2">
                  <c:v>710</c:v>
                </c:pt>
                <c:pt idx="3">
                  <c:v>600</c:v>
                </c:pt>
                <c:pt idx="4">
                  <c:v>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E-4ACF-895F-91CCFC92263F}"/>
            </c:ext>
          </c:extLst>
        </c:ser>
        <c:ser>
          <c:idx val="2"/>
          <c:order val="2"/>
          <c:tx>
            <c:strRef>
              <c:f>Business_Analysis!$D$25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Business_Analysis!$A$26:$A$30</c:f>
              <c:strCache>
                <c:ptCount val="5"/>
                <c:pt idx="0">
                  <c:v>0–6 Months</c:v>
                </c:pt>
                <c:pt idx="1">
                  <c:v>7–12 Months</c:v>
                </c:pt>
                <c:pt idx="2">
                  <c:v>13–24 Months</c:v>
                </c:pt>
                <c:pt idx="3">
                  <c:v>25–36 Months</c:v>
                </c:pt>
                <c:pt idx="4">
                  <c:v>37+ Months</c:v>
                </c:pt>
              </c:strCache>
            </c:strRef>
          </c:cat>
          <c:val>
            <c:numRef>
              <c:f>Business_Analysis!$D$26:$D$30</c:f>
              <c:numCache>
                <c:formatCode>0%</c:formatCode>
                <c:ptCount val="5"/>
                <c:pt idx="0">
                  <c:v>0.55757575757575761</c:v>
                </c:pt>
                <c:pt idx="1">
                  <c:v>0.30983302411873842</c:v>
                </c:pt>
                <c:pt idx="2">
                  <c:v>0.27821316614420061</c:v>
                </c:pt>
                <c:pt idx="3">
                  <c:v>0.22684310018903592</c:v>
                </c:pt>
                <c:pt idx="4">
                  <c:v>0.15198828982678703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2E-4ACF-895F-91CCFC922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104360"/>
        <c:axId val="784105440"/>
      </c:lineChart>
      <c:catAx>
        <c:axId val="784104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05440"/>
        <c:crosses val="autoZero"/>
        <c:auto val="1"/>
        <c:lblAlgn val="ctr"/>
        <c:lblOffset val="100"/>
        <c:noMultiLvlLbl val="0"/>
      </c:catAx>
      <c:valAx>
        <c:axId val="7841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0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Satisfaction Score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Business_Analysis!$A$34</c:f>
              <c:strCache>
                <c:ptCount val="1"/>
                <c:pt idx="0">
                  <c:v>Satisfaction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Business_Analysis!$A$35:$A$39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F-46D9-8125-FDF1426D4374}"/>
            </c:ext>
          </c:extLst>
        </c:ser>
        <c:ser>
          <c:idx val="1"/>
          <c:order val="1"/>
          <c:tx>
            <c:strRef>
              <c:f>Business_Analysis!$D$34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Business_Analysis!$D$35:$D$39</c:f>
              <c:numCache>
                <c:formatCode>0%</c:formatCode>
                <c:ptCount val="5"/>
                <c:pt idx="0">
                  <c:v>0.73255813953488369</c:v>
                </c:pt>
                <c:pt idx="1">
                  <c:v>0.75242718446601942</c:v>
                </c:pt>
                <c:pt idx="2">
                  <c:v>0.4354066985645933</c:v>
                </c:pt>
                <c:pt idx="3">
                  <c:v>0.19564340459862847</c:v>
                </c:pt>
                <c:pt idx="4">
                  <c:v>0.18418661011814602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F-46D9-8125-FDF1426D4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156680"/>
        <c:axId val="767157400"/>
      </c:barChart>
      <c:catAx>
        <c:axId val="767156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57400"/>
        <c:crosses val="autoZero"/>
        <c:auto val="1"/>
        <c:lblAlgn val="ctr"/>
        <c:lblOffset val="100"/>
        <c:noMultiLvlLbl val="0"/>
      </c:catAx>
      <c:valAx>
        <c:axId val="76715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5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Observed Churn Rate by Risk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Business_Analysis!$I$13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Business_Analysis!$F$14:$F$16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Business_Analysis!$I$14:$I$16</c:f>
              <c:numCache>
                <c:formatCode>0%</c:formatCode>
                <c:ptCount val="3"/>
                <c:pt idx="0">
                  <c:v>0.18439098726461303</c:v>
                </c:pt>
                <c:pt idx="1">
                  <c:v>0.54809160305343507</c:v>
                </c:pt>
                <c:pt idx="2">
                  <c:v>0.879746835443038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7-4C9A-A53E-AA16ED0167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6587936"/>
        <c:axId val="766588296"/>
      </c:barChart>
      <c:catAx>
        <c:axId val="76658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88296"/>
        <c:crosses val="autoZero"/>
        <c:auto val="1"/>
        <c:lblAlgn val="ctr"/>
        <c:lblOffset val="100"/>
        <c:noMultiLvlLbl val="0"/>
      </c:catAx>
      <c:valAx>
        <c:axId val="76658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8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Monthly Revenue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Business_Analysis!$H$38</c:f>
              <c:strCache>
                <c:ptCount val="1"/>
                <c:pt idx="0">
                  <c:v>Churned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Business_Analysis!$F$39:$F$41</c:f>
              <c:strCache>
                <c:ptCount val="3"/>
                <c:pt idx="0">
                  <c:v>Monthly</c:v>
                </c:pt>
                <c:pt idx="1">
                  <c:v>Annual</c:v>
                </c:pt>
                <c:pt idx="2">
                  <c:v>2-Year</c:v>
                </c:pt>
              </c:strCache>
            </c:strRef>
          </c:cat>
          <c:val>
            <c:numRef>
              <c:f>Business_Analysis!$H$39:$H$41</c:f>
              <c:numCache>
                <c:formatCode>General</c:formatCode>
                <c:ptCount val="3"/>
                <c:pt idx="0">
                  <c:v>1178320</c:v>
                </c:pt>
                <c:pt idx="1">
                  <c:v>307175</c:v>
                </c:pt>
                <c:pt idx="2">
                  <c:v>62529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0F2-B9D5-D54C09E01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040304"/>
        <c:axId val="786041744"/>
      </c:barChart>
      <c:catAx>
        <c:axId val="78604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41744"/>
        <c:crosses val="autoZero"/>
        <c:auto val="1"/>
        <c:lblAlgn val="ctr"/>
        <c:lblOffset val="100"/>
        <c:noMultiLvlLbl val="0"/>
      </c:catAx>
      <c:valAx>
        <c:axId val="7860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4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1056851</xdr:colOff>
      <xdr:row>11</xdr:row>
      <xdr:rowOff>139689</xdr:rowOff>
    </xdr:from>
    <xdr:ext cx="2245150" cy="94888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719DEE-CF63-FC36-8C9C-4F5EF2BECA87}"/>
            </a:ext>
          </a:extLst>
        </xdr:cNvPr>
        <xdr:cNvSpPr txBox="1"/>
      </xdr:nvSpPr>
      <xdr:spPr>
        <a:xfrm>
          <a:off x="1056851" y="2183784"/>
          <a:ext cx="2245150" cy="9488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Business recommendation/Insight :</a:t>
          </a:r>
        </a:p>
        <a:p>
          <a:r>
            <a:rPr lang="en-IN"/>
            <a:t>The company should investigate incentives for suitable monthly customers to migrate to annual or longer-term contracts.</a:t>
          </a:r>
        </a:p>
        <a:p>
          <a:endParaRPr lang="en-IN" sz="1100"/>
        </a:p>
      </xdr:txBody>
    </xdr:sp>
    <xdr:clientData/>
  </xdr:oneCellAnchor>
  <xdr:oneCellAnchor>
    <xdr:from>
      <xdr:col>0</xdr:col>
      <xdr:colOff>69986</xdr:colOff>
      <xdr:row>33</xdr:row>
      <xdr:rowOff>36285</xdr:rowOff>
    </xdr:from>
    <xdr:ext cx="2590966" cy="1270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AFEFE2-052F-D3D0-6C5E-A8C20BD1F0B4}"/>
            </a:ext>
          </a:extLst>
        </xdr:cNvPr>
        <xdr:cNvSpPr txBox="1"/>
      </xdr:nvSpPr>
      <xdr:spPr>
        <a:xfrm>
          <a:off x="69986" y="5805714"/>
          <a:ext cx="2590966" cy="1270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Business interpretation</a:t>
          </a:r>
        </a:p>
        <a:p>
          <a:r>
            <a:rPr lang="en-IN"/>
            <a:t>If lower satisfaction shows higher churn:</a:t>
          </a:r>
        </a:p>
        <a:p>
          <a:r>
            <a:rPr lang="en-IN" b="1"/>
            <a:t>Customer satisfaction appears to be an important churn indicator. The company should prioritize customers reporting low satisfaction for proactive service recovery.</a:t>
          </a:r>
          <a:endParaRPr lang="en-IN"/>
        </a:p>
        <a:p>
          <a:endParaRPr lang="en-IN" sz="1100"/>
        </a:p>
      </xdr:txBody>
    </xdr:sp>
    <xdr:clientData/>
  </xdr:oneCellAnchor>
  <xdr:twoCellAnchor>
    <xdr:from>
      <xdr:col>4</xdr:col>
      <xdr:colOff>510968</xdr:colOff>
      <xdr:row>74</xdr:row>
      <xdr:rowOff>129939</xdr:rowOff>
    </xdr:from>
    <xdr:to>
      <xdr:col>7</xdr:col>
      <xdr:colOff>598213</xdr:colOff>
      <xdr:row>90</xdr:row>
      <xdr:rowOff>30947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2E71BB-FD42-FBB8-2A14-F1B00F38A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528578</xdr:colOff>
      <xdr:row>59</xdr:row>
      <xdr:rowOff>14378</xdr:rowOff>
    </xdr:from>
    <xdr:to>
      <xdr:col>7</xdr:col>
      <xdr:colOff>615823</xdr:colOff>
      <xdr:row>73</xdr:row>
      <xdr:rowOff>90578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8B97E7-502D-E638-56C3-9A79A55E7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844344</xdr:colOff>
      <xdr:row>59</xdr:row>
      <xdr:rowOff>171</xdr:rowOff>
    </xdr:from>
    <xdr:to>
      <xdr:col>12</xdr:col>
      <xdr:colOff>498562</xdr:colOff>
      <xdr:row>73</xdr:row>
      <xdr:rowOff>79406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6F643E-1042-DB58-81CA-BBDD45975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778008</xdr:colOff>
      <xdr:row>75</xdr:row>
      <xdr:rowOff>9409</xdr:rowOff>
    </xdr:from>
    <xdr:to>
      <xdr:col>12</xdr:col>
      <xdr:colOff>432226</xdr:colOff>
      <xdr:row>90</xdr:row>
      <xdr:rowOff>73704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58908E-E04E-18BF-271F-0935E2AD5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56923</xdr:colOff>
      <xdr:row>8</xdr:row>
      <xdr:rowOff>163667</xdr:rowOff>
    </xdr:from>
    <xdr:to>
      <xdr:col>14</xdr:col>
      <xdr:colOff>648605</xdr:colOff>
      <xdr:row>18</xdr:row>
      <xdr:rowOff>99843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9ECCD7-E859-FC2E-FC22-B36014C4A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27215</xdr:colOff>
      <xdr:row>33</xdr:row>
      <xdr:rowOff>13608</xdr:rowOff>
    </xdr:from>
    <xdr:to>
      <xdr:col>15</xdr:col>
      <xdr:colOff>241857</xdr:colOff>
      <xdr:row>46</xdr:row>
      <xdr:rowOff>110526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D9BCB3-1956-93C1-7953-F26F9A47E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17</xdr:col>
      <xdr:colOff>2505206</xdr:colOff>
      <xdr:row>0</xdr:row>
      <xdr:rowOff>104384</xdr:rowOff>
    </xdr:from>
    <xdr:ext cx="4543167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AADF6E2-F104-0A16-4A6C-4E0BA811949C}"/>
            </a:ext>
          </a:extLst>
        </xdr:cNvPr>
        <xdr:cNvSpPr txBox="1"/>
      </xdr:nvSpPr>
      <xdr:spPr>
        <a:xfrm>
          <a:off x="22171069" y="104384"/>
          <a:ext cx="4543167" cy="342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/>
            <a:t>CUSTOMER RETENTION — MANAGEMENT INSIGHTS</a:t>
          </a:r>
        </a:p>
      </xdr:txBody>
    </xdr:sp>
    <xdr:clientData/>
  </xdr:oneCellAnchor>
  <xdr:oneCellAnchor>
    <xdr:from>
      <xdr:col>16</xdr:col>
      <xdr:colOff>657617</xdr:colOff>
      <xdr:row>10</xdr:row>
      <xdr:rowOff>2816</xdr:rowOff>
    </xdr:from>
    <xdr:ext cx="4979096" cy="354904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F410D42-29AB-FB54-044D-ADD16136D71B}"/>
            </a:ext>
          </a:extLst>
        </xdr:cNvPr>
        <xdr:cNvSpPr txBox="1"/>
      </xdr:nvSpPr>
      <xdr:spPr>
        <a:xfrm>
          <a:off x="19655425" y="2309693"/>
          <a:ext cx="4979096" cy="35490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🔴 RECOMMENDATION 1 — Reduce Monthly Contract Churn</a:t>
          </a:r>
        </a:p>
        <a:p>
          <a:r>
            <a:rPr lang="en-IN"/>
            <a:t>Your strongest contract finding:</a:t>
          </a:r>
        </a:p>
        <a:p>
          <a:r>
            <a:rPr lang="en-IN" b="1"/>
            <a:t>Monthly → 31.98%</a:t>
          </a:r>
        </a:p>
        <a:p>
          <a:r>
            <a:rPr lang="en-IN"/>
            <a:t>compared with:</a:t>
          </a:r>
        </a:p>
        <a:p>
          <a:r>
            <a:rPr lang="en-IN" b="1"/>
            <a:t>Annual → 13.28%</a:t>
          </a:r>
        </a:p>
        <a:p>
          <a:r>
            <a:rPr lang="en-IN" b="1"/>
            <a:t>2-Year → 5.98%</a:t>
          </a:r>
        </a:p>
        <a:p>
          <a:r>
            <a:rPr lang="en-IN"/>
            <a:t>That's a huge difference.</a:t>
          </a:r>
        </a:p>
        <a:p>
          <a:r>
            <a:rPr lang="en-IN" b="1"/>
            <a:t>Business Recommendation:</a:t>
          </a:r>
        </a:p>
        <a:p>
          <a:r>
            <a:rPr lang="en-IN" b="1"/>
            <a:t>Introduce targeted incentives encouraging suitable monthly customers to migrate to annual or longer-term contracts.</a:t>
          </a:r>
          <a:endParaRPr lang="en-IN"/>
        </a:p>
        <a:p>
          <a:r>
            <a:rPr lang="en-IN"/>
            <a:t>Possible actions:</a:t>
          </a:r>
        </a:p>
        <a:p>
          <a:r>
            <a:rPr lang="en-IN"/>
            <a:t>Annual-plan discount </a:t>
          </a:r>
        </a:p>
        <a:p>
          <a:r>
            <a:rPr lang="en-IN"/>
            <a:t>Loyalty benefits </a:t>
          </a:r>
        </a:p>
        <a:p>
          <a:r>
            <a:rPr lang="en-IN"/>
            <a:t>Free upgrade for limited period </a:t>
          </a:r>
        </a:p>
        <a:p>
          <a:r>
            <a:rPr lang="en-IN"/>
            <a:t>Additional service benefits </a:t>
          </a:r>
        </a:p>
        <a:p>
          <a:r>
            <a:rPr lang="en-IN"/>
            <a:t>Contract renewal incentives </a:t>
          </a:r>
        </a:p>
        <a:p>
          <a:r>
            <a:rPr lang="en-IN" b="1"/>
            <a:t>KPI to track:</a:t>
          </a:r>
        </a:p>
        <a:p>
          <a:r>
            <a:rPr lang="en-IN" b="1"/>
            <a:t>Monthly → Annual Conversion Rate</a:t>
          </a:r>
          <a:endParaRPr lang="en-IN"/>
        </a:p>
        <a:p>
          <a:r>
            <a:rPr lang="en-IN"/>
            <a:t>and</a:t>
          </a:r>
        </a:p>
        <a:p>
          <a:r>
            <a:rPr lang="en-IN" b="1"/>
            <a:t>Monthly Customer Churn Rate</a:t>
          </a:r>
          <a:endParaRPr lang="en-IN"/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</xdr:colOff>
      <xdr:row>0</xdr:row>
      <xdr:rowOff>22860</xdr:rowOff>
    </xdr:from>
    <xdr:ext cx="3816173" cy="280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7AD2F6-EC05-226C-A51C-D2AE3602B270}"/>
            </a:ext>
          </a:extLst>
        </xdr:cNvPr>
        <xdr:cNvSpPr txBox="1"/>
      </xdr:nvSpPr>
      <xdr:spPr>
        <a:xfrm>
          <a:off x="60960" y="22860"/>
          <a:ext cx="381617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/>
            <a:t>CUSTOMER CHURN ANALYSIS — SQL BUSINESS INSIGHTS</a:t>
          </a:r>
        </a:p>
      </xdr:txBody>
    </xdr:sp>
    <xdr:clientData/>
  </xdr:oneCellAnchor>
  <xdr:oneCellAnchor>
    <xdr:from>
      <xdr:col>7</xdr:col>
      <xdr:colOff>0</xdr:colOff>
      <xdr:row>2</xdr:row>
      <xdr:rowOff>23813</xdr:rowOff>
    </xdr:from>
    <xdr:ext cx="7783349" cy="36084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482F9F-6EAC-D9EB-6166-63F367BC8AEC}"/>
            </a:ext>
          </a:extLst>
        </xdr:cNvPr>
        <xdr:cNvSpPr txBox="1"/>
      </xdr:nvSpPr>
      <xdr:spPr>
        <a:xfrm>
          <a:off x="9298781" y="381001"/>
          <a:ext cx="7783349" cy="36084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KEY SQL FINDINGS</a:t>
          </a:r>
        </a:p>
        <a:p>
          <a:r>
            <a:rPr lang="en-IN" b="1"/>
            <a:t>🔴 Finding 1 — Contract Risk</a:t>
          </a:r>
        </a:p>
        <a:p>
          <a:r>
            <a:rPr lang="en-IN" b="1"/>
            <a:t>Monthly-contract customers have a 31.98% observed churn rate</a:t>
          </a:r>
          <a:r>
            <a:rPr lang="en-IN"/>
            <a:t>, compared with 13.28% for annual and 5.98% for 2-year contracts.</a:t>
          </a:r>
        </a:p>
        <a:p>
          <a:r>
            <a:rPr lang="en-IN" b="1"/>
            <a:t>Action:</a:t>
          </a:r>
          <a:r>
            <a:rPr lang="en-IN"/>
            <a:t> Encourage suitable customers to move toward longer-term plans.</a:t>
          </a:r>
        </a:p>
        <a:p>
          <a:br>
            <a:rPr lang="en-IN"/>
          </a:br>
          <a:endParaRPr lang="en-IN"/>
        </a:p>
        <a:p>
          <a:r>
            <a:rPr lang="en-IN" b="1"/>
            <a:t>🔴 Finding 2 — Early Lifecycle Risk</a:t>
          </a:r>
        </a:p>
        <a:p>
          <a:r>
            <a:rPr lang="en-IN"/>
            <a:t>Customers with </a:t>
          </a:r>
          <a:r>
            <a:rPr lang="en-IN" b="1"/>
            <a:t>0–6 months of tenure show 56% observed churn</a:t>
          </a:r>
          <a:r>
            <a:rPr lang="en-IN"/>
            <a:t>.</a:t>
          </a:r>
        </a:p>
        <a:p>
          <a:r>
            <a:rPr lang="en-IN" b="1"/>
            <a:t>Action:</a:t>
          </a:r>
          <a:r>
            <a:rPr lang="en-IN"/>
            <a:t> Strengthen onboarding and engagement during the first 180 days.</a:t>
          </a:r>
        </a:p>
        <a:p>
          <a:br>
            <a:rPr lang="en-IN"/>
          </a:br>
          <a:endParaRPr lang="en-IN"/>
        </a:p>
        <a:p>
          <a:r>
            <a:rPr lang="en-IN" b="1"/>
            <a:t>🔴 Finding 3 — Risk Segmentation</a:t>
          </a:r>
        </a:p>
        <a:p>
          <a:r>
            <a:rPr lang="en-IN"/>
            <a:t>The </a:t>
          </a:r>
          <a:r>
            <a:rPr lang="en-IN" b="1"/>
            <a:t>High Risk segment shows 88% observed churn</a:t>
          </a:r>
          <a:r>
            <a:rPr lang="en-IN"/>
            <a:t>, compared with 55% for Medium Risk and 18% for Low Risk.</a:t>
          </a:r>
        </a:p>
        <a:p>
          <a:r>
            <a:rPr lang="en-IN" b="1"/>
            <a:t>Action:</a:t>
          </a:r>
          <a:r>
            <a:rPr lang="en-IN"/>
            <a:t> Use the rule-based risk score to prioritize retention activities.</a:t>
          </a:r>
        </a:p>
        <a:p>
          <a:br>
            <a:rPr lang="en-IN"/>
          </a:br>
          <a:endParaRPr lang="en-IN"/>
        </a:p>
        <a:p>
          <a:r>
            <a:rPr lang="en-IN" b="1"/>
            <a:t>💰 Finding 4 — Revenue Exposure</a:t>
          </a:r>
        </a:p>
        <a:p>
          <a:r>
            <a:rPr lang="en-IN"/>
            <a:t>Churned customers were associated with approximately </a:t>
          </a:r>
          <a:r>
            <a:rPr lang="en-IN" b="1"/>
            <a:t>₹15.48 lakh in monthly charges</a:t>
          </a:r>
          <a:r>
            <a:rPr lang="en-IN"/>
            <a:t>.</a:t>
          </a:r>
        </a:p>
        <a:p>
          <a:r>
            <a:rPr lang="en-IN" b="1"/>
            <a:t>Action:</a:t>
          </a:r>
          <a:r>
            <a:rPr lang="en-IN"/>
            <a:t> Combine churn risk with customer value to prioritize financially important retention opportunities.</a:t>
          </a:r>
        </a:p>
        <a:p>
          <a:endParaRPr lang="en-IN" sz="1100"/>
        </a:p>
      </xdr:txBody>
    </xdr:sp>
    <xdr:clientData/>
  </xdr:oneCellAnchor>
  <xdr:oneCellAnchor>
    <xdr:from>
      <xdr:col>7</xdr:col>
      <xdr:colOff>1</xdr:colOff>
      <xdr:row>14</xdr:row>
      <xdr:rowOff>11906</xdr:rowOff>
    </xdr:from>
    <xdr:ext cx="4438716" cy="26757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25AA85-4B28-44FC-3A1B-F0C0F8DF2EA8}"/>
            </a:ext>
          </a:extLst>
        </xdr:cNvPr>
        <xdr:cNvSpPr txBox="1"/>
      </xdr:nvSpPr>
      <xdr:spPr>
        <a:xfrm>
          <a:off x="9309653" y="4012406"/>
          <a:ext cx="4438716" cy="2675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Management Recommendations</a:t>
          </a:r>
        </a:p>
        <a:p>
          <a:endParaRPr lang="en-IN" b="1"/>
        </a:p>
        <a:p>
          <a:r>
            <a:rPr lang="en-IN" b="1"/>
            <a:t>1. Contract Conversion Strategy</a:t>
          </a:r>
        </a:p>
        <a:p>
          <a:r>
            <a:rPr lang="en-IN"/>
            <a:t>Target suitable monthly customers with annual/long-term plan incentives.</a:t>
          </a:r>
        </a:p>
        <a:p>
          <a:r>
            <a:rPr lang="en-IN" b="1"/>
            <a:t>2. First-180-Day Retention Program</a:t>
          </a:r>
        </a:p>
        <a:p>
          <a:r>
            <a:rPr lang="en-IN"/>
            <a:t>Monitor new customers closely during their first six months.</a:t>
          </a:r>
        </a:p>
        <a:p>
          <a:r>
            <a:rPr lang="en-IN" b="1"/>
            <a:t>3. High-Risk Customer Queue</a:t>
          </a:r>
        </a:p>
        <a:p>
          <a:r>
            <a:rPr lang="en-IN"/>
            <a:t>Create a daily/weekly list of active customers with </a:t>
          </a:r>
          <a:r>
            <a:rPr lang="en-IN" sz="1100">
              <a:solidFill>
                <a:schemeClr val="tx1"/>
              </a:solidFill>
              <a:latin typeface="+mn-lt"/>
              <a:ea typeface="+mn-ea"/>
              <a:cs typeface="+mn-cs"/>
            </a:rPr>
            <a:t>Risk_Score &gt;= 7</a:t>
          </a:r>
          <a:r>
            <a:rPr lang="en-IN"/>
            <a:t>.</a:t>
          </a:r>
        </a:p>
        <a:p>
          <a:r>
            <a:rPr lang="en-IN" b="1"/>
            <a:t>4. High-Value Retention</a:t>
          </a:r>
        </a:p>
        <a:p>
          <a:r>
            <a:rPr lang="en-IN"/>
            <a:t>Prioritize high-risk customers who fall within the top revenue quartile.</a:t>
          </a:r>
        </a:p>
        <a:p>
          <a:r>
            <a:rPr lang="en-IN" b="1"/>
            <a:t>5. Support Intervention</a:t>
          </a:r>
        </a:p>
        <a:p>
          <a:r>
            <a:rPr lang="en-IN"/>
            <a:t>Investigate customers with repeated support calls and complaints.</a:t>
          </a:r>
        </a:p>
        <a:p>
          <a:r>
            <a:rPr lang="en-IN" b="1"/>
            <a:t>6. Satisfaction Recovery</a:t>
          </a:r>
        </a:p>
        <a:p>
          <a:r>
            <a:rPr lang="en-IN"/>
            <a:t>Create proactive follow-ups for customers with low satisfaction scores.</a:t>
          </a:r>
        </a:p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746760</xdr:colOff>
      <xdr:row>0</xdr:row>
      <xdr:rowOff>60960</xdr:rowOff>
    </xdr:from>
    <xdr:ext cx="156106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AB2AEC-CBF2-C63E-E589-3321228B3E5F}"/>
            </a:ext>
          </a:extLst>
        </xdr:cNvPr>
        <xdr:cNvSpPr txBox="1"/>
      </xdr:nvSpPr>
      <xdr:spPr>
        <a:xfrm>
          <a:off x="746760" y="60960"/>
          <a:ext cx="15610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Churn by Contract Type</a:t>
          </a:r>
          <a:endParaRPr lang="en-IN" sz="1100" b="1"/>
        </a:p>
      </xdr:txBody>
    </xdr:sp>
    <xdr:clientData/>
  </xdr:oneCellAnchor>
  <xdr:oneCellAnchor>
    <xdr:from>
      <xdr:col>0</xdr:col>
      <xdr:colOff>822960</xdr:colOff>
      <xdr:row>7</xdr:row>
      <xdr:rowOff>129540</xdr:rowOff>
    </xdr:from>
    <xdr:ext cx="997966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AD8852-8621-8D45-B5FF-709E78907F55}"/>
            </a:ext>
          </a:extLst>
        </xdr:cNvPr>
        <xdr:cNvSpPr txBox="1"/>
      </xdr:nvSpPr>
      <xdr:spPr>
        <a:xfrm>
          <a:off x="822960" y="1356360"/>
          <a:ext cx="9979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Churn by Plan</a:t>
          </a:r>
          <a:endParaRPr lang="en-IN" sz="1100" b="1"/>
        </a:p>
      </xdr:txBody>
    </xdr:sp>
    <xdr:clientData/>
  </xdr:oneCellAnchor>
  <xdr:oneCellAnchor>
    <xdr:from>
      <xdr:col>0</xdr:col>
      <xdr:colOff>579120</xdr:colOff>
      <xdr:row>16</xdr:row>
      <xdr:rowOff>83820</xdr:rowOff>
    </xdr:from>
    <xdr:ext cx="1427507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5EF4A5-B315-E2EA-8D9B-A25D8DE75B08}"/>
            </a:ext>
          </a:extLst>
        </xdr:cNvPr>
        <xdr:cNvSpPr txBox="1"/>
      </xdr:nvSpPr>
      <xdr:spPr>
        <a:xfrm>
          <a:off x="579120" y="2887980"/>
          <a:ext cx="14275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b="1"/>
            <a:t>Churn by Satisfaction</a:t>
          </a:r>
          <a:endParaRPr lang="en-IN" sz="1100" b="1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XRealStats.xlam" TargetMode="External"/><Relationship Id="rId1" Type="http://schemas.openxmlformats.org/officeDocument/2006/relationships/externalLinkPath" Target="file:///C:\Users\Admin\Download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COUNT_IF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eaned_Customer_Dat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8.810576504628" createdVersion="8" refreshedVersion="8" minRefreshableVersion="3" recordCount="10001" xr:uid="{336A5D3F-C2BB-4446-A769-C8119780FA78}">
  <cacheSource type="worksheet">
    <worksheetSource ref="A1:R1048576" sheet="Cleaned_Customer_Data" r:id="rId2"/>
  </cacheSource>
  <cacheFields count="18">
    <cacheField name="Customer_ID" numFmtId="0">
      <sharedItems containsBlank="1" count="10001">
        <s v="CP00001"/>
        <s v="CP00002"/>
        <s v="CP00003"/>
        <s v="CP00004"/>
        <s v="CP00005"/>
        <s v="CP00006"/>
        <s v="CP00007"/>
        <s v="CP00008"/>
        <s v="CP00009"/>
        <s v="CP00010"/>
        <s v="CP00011"/>
        <s v="CP00012"/>
        <s v="CP00013"/>
        <s v="CP00014"/>
        <s v="CP00015"/>
        <s v="CP00016"/>
        <s v="CP00017"/>
        <s v="CP00018"/>
        <s v="CP00019"/>
        <s v="CP00020"/>
        <s v="CP00021"/>
        <s v="CP00022"/>
        <s v="CP00023"/>
        <s v="CP00024"/>
        <s v="CP00025"/>
        <s v="CP00026"/>
        <s v="CP00027"/>
        <s v="CP00028"/>
        <s v="CP00029"/>
        <s v="CP00030"/>
        <s v="CP00031"/>
        <s v="CP00032"/>
        <s v="CP00033"/>
        <s v="CP00034"/>
        <s v="CP00035"/>
        <s v="CP00036"/>
        <s v="CP00037"/>
        <s v="CP00038"/>
        <s v="CP00039"/>
        <s v="CP00040"/>
        <s v="CP00041"/>
        <s v="CP00042"/>
        <s v="CP00043"/>
        <s v="CP00044"/>
        <s v="CP00045"/>
        <s v="CP00046"/>
        <s v="CP00047"/>
        <s v="CP00048"/>
        <s v="CP00049"/>
        <s v="CP00050"/>
        <s v="CP00051"/>
        <s v="CP00052"/>
        <s v="CP00053"/>
        <s v="CP00054"/>
        <s v="CP00055"/>
        <s v="CP00056"/>
        <s v="CP00057"/>
        <s v="CP00058"/>
        <s v="CP00059"/>
        <s v="CP00060"/>
        <s v="CP00061"/>
        <s v="CP00062"/>
        <s v="CP00063"/>
        <s v="CP00064"/>
        <s v="CP00065"/>
        <s v="CP00066"/>
        <s v="CP00067"/>
        <s v="CP00068"/>
        <s v="CP00069"/>
        <s v="CP00070"/>
        <s v="CP00071"/>
        <s v="CP00072"/>
        <s v="CP00073"/>
        <s v="CP00074"/>
        <s v="CP00075"/>
        <s v="CP00076"/>
        <s v="CP00077"/>
        <s v="CP00078"/>
        <s v="CP00079"/>
        <s v="CP00080"/>
        <s v="CP00081"/>
        <s v="CP00082"/>
        <s v="CP00083"/>
        <s v="CP00084"/>
        <s v="CP00085"/>
        <s v="CP00086"/>
        <s v="CP00087"/>
        <s v="CP00088"/>
        <s v="CP00089"/>
        <s v="CP00090"/>
        <s v="CP00091"/>
        <s v="CP00092"/>
        <s v="CP00093"/>
        <s v="CP00094"/>
        <s v="CP00095"/>
        <s v="CP00096"/>
        <s v="CP00097"/>
        <s v="CP00098"/>
        <s v="CP00099"/>
        <s v="CP00100"/>
        <s v="CP00101"/>
        <s v="CP00102"/>
        <s v="CP00103"/>
        <s v="CP00104"/>
        <s v="CP00105"/>
        <s v="CP00106"/>
        <s v="CP00107"/>
        <s v="CP00108"/>
        <s v="CP00109"/>
        <s v="CP00110"/>
        <s v="CP00111"/>
        <s v="CP00112"/>
        <s v="CP00113"/>
        <s v="CP00114"/>
        <s v="CP00115"/>
        <s v="CP00116"/>
        <s v="CP00117"/>
        <s v="CP00118"/>
        <s v="CP00119"/>
        <s v="CP00120"/>
        <s v="CP00121"/>
        <s v="CP00122"/>
        <s v="CP00123"/>
        <s v="CP00124"/>
        <s v="CP00125"/>
        <s v="CP00126"/>
        <s v="CP00127"/>
        <s v="CP00128"/>
        <s v="CP00129"/>
        <s v="CP00130"/>
        <s v="CP00131"/>
        <s v="CP00132"/>
        <s v="CP00133"/>
        <s v="CP00134"/>
        <s v="CP00135"/>
        <s v="CP00136"/>
        <s v="CP00137"/>
        <s v="CP00138"/>
        <s v="CP00139"/>
        <s v="CP00140"/>
        <s v="CP00141"/>
        <s v="CP00142"/>
        <s v="CP00143"/>
        <s v="CP00144"/>
        <s v="CP00145"/>
        <s v="CP00146"/>
        <s v="CP00147"/>
        <s v="CP00148"/>
        <s v="CP00149"/>
        <s v="CP00150"/>
        <s v="CP00151"/>
        <s v="CP00152"/>
        <s v="CP00153"/>
        <s v="CP00154"/>
        <s v="CP00155"/>
        <s v="CP00156"/>
        <s v="CP00157"/>
        <s v="CP00158"/>
        <s v="CP00159"/>
        <s v="CP00160"/>
        <s v="CP00161"/>
        <s v="CP00162"/>
        <s v="CP00163"/>
        <s v="CP00164"/>
        <s v="CP00165"/>
        <s v="CP00166"/>
        <s v="CP00167"/>
        <s v="CP00168"/>
        <s v="CP00169"/>
        <s v="CP00170"/>
        <s v="CP00171"/>
        <s v="CP00172"/>
        <s v="CP00173"/>
        <s v="CP00174"/>
        <s v="CP00175"/>
        <s v="CP00176"/>
        <s v="CP00177"/>
        <s v="CP00178"/>
        <s v="CP00179"/>
        <s v="CP00180"/>
        <s v="CP00181"/>
        <s v="CP00182"/>
        <s v="CP00183"/>
        <s v="CP00184"/>
        <s v="CP00185"/>
        <s v="CP00186"/>
        <s v="CP00187"/>
        <s v="CP00188"/>
        <s v="CP00189"/>
        <s v="CP00190"/>
        <s v="CP00191"/>
        <s v="CP00192"/>
        <s v="CP00193"/>
        <s v="CP00194"/>
        <s v="CP00195"/>
        <s v="CP00196"/>
        <s v="CP00197"/>
        <s v="CP00198"/>
        <s v="CP00199"/>
        <s v="CP00200"/>
        <s v="CP00201"/>
        <s v="CP00202"/>
        <s v="CP00203"/>
        <s v="CP00204"/>
        <s v="CP00205"/>
        <s v="CP00206"/>
        <s v="CP00207"/>
        <s v="CP00208"/>
        <s v="CP00209"/>
        <s v="CP00210"/>
        <s v="CP00211"/>
        <s v="CP00212"/>
        <s v="CP00213"/>
        <s v="CP00214"/>
        <s v="CP00215"/>
        <s v="CP00216"/>
        <s v="CP00217"/>
        <s v="CP00218"/>
        <s v="CP00219"/>
        <s v="CP00220"/>
        <s v="CP00221"/>
        <s v="CP00222"/>
        <s v="CP00223"/>
        <s v="CP00224"/>
        <s v="CP00225"/>
        <s v="CP00226"/>
        <s v="CP00227"/>
        <s v="CP00228"/>
        <s v="CP00229"/>
        <s v="CP00230"/>
        <s v="CP00231"/>
        <s v="CP00232"/>
        <s v="CP00233"/>
        <s v="CP00234"/>
        <s v="CP00235"/>
        <s v="CP00236"/>
        <s v="CP00237"/>
        <s v="CP00238"/>
        <s v="CP00239"/>
        <s v="CP00240"/>
        <s v="CP00241"/>
        <s v="CP00242"/>
        <s v="CP00243"/>
        <s v="CP00244"/>
        <s v="CP00245"/>
        <s v="CP00246"/>
        <s v="CP00247"/>
        <s v="CP00248"/>
        <s v="CP00249"/>
        <s v="CP00250"/>
        <s v="CP00251"/>
        <s v="CP00252"/>
        <s v="CP00253"/>
        <s v="CP00254"/>
        <s v="CP00255"/>
        <s v="CP00256"/>
        <s v="CP00257"/>
        <s v="CP00258"/>
        <s v="CP00259"/>
        <s v="CP00260"/>
        <s v="CP00261"/>
        <s v="CP00262"/>
        <s v="CP00263"/>
        <s v="CP00264"/>
        <s v="CP00265"/>
        <s v="CP00266"/>
        <s v="CP00267"/>
        <s v="CP00268"/>
        <s v="CP00269"/>
        <s v="CP00270"/>
        <s v="CP00271"/>
        <s v="CP00272"/>
        <s v="CP00273"/>
        <s v="CP00274"/>
        <s v="CP00275"/>
        <s v="CP00276"/>
        <s v="CP00277"/>
        <s v="CP00278"/>
        <s v="CP00279"/>
        <s v="CP00280"/>
        <s v="CP00281"/>
        <s v="CP00282"/>
        <s v="CP00283"/>
        <s v="CP00284"/>
        <s v="CP00285"/>
        <s v="CP00286"/>
        <s v="CP00287"/>
        <s v="CP00288"/>
        <s v="CP00289"/>
        <s v="CP00290"/>
        <s v="CP00291"/>
        <s v="CP00292"/>
        <s v="CP00293"/>
        <s v="CP00294"/>
        <s v="CP00295"/>
        <s v="CP00296"/>
        <s v="CP00297"/>
        <s v="CP00298"/>
        <s v="CP00299"/>
        <s v="CP00300"/>
        <s v="CP00301"/>
        <s v="CP00302"/>
        <s v="CP00303"/>
        <s v="CP00304"/>
        <s v="CP00305"/>
        <s v="CP00306"/>
        <s v="CP00307"/>
        <s v="CP00308"/>
        <s v="CP00309"/>
        <s v="CP00310"/>
        <s v="CP00311"/>
        <s v="CP00312"/>
        <s v="CP00313"/>
        <s v="CP00314"/>
        <s v="CP00315"/>
        <s v="CP00316"/>
        <s v="CP00317"/>
        <s v="CP00318"/>
        <s v="CP00319"/>
        <s v="CP00320"/>
        <s v="CP00321"/>
        <s v="CP00322"/>
        <s v="CP00323"/>
        <s v="CP00324"/>
        <s v="CP00325"/>
        <s v="CP00326"/>
        <s v="CP00327"/>
        <s v="CP00328"/>
        <s v="CP00329"/>
        <s v="CP00330"/>
        <s v="CP00331"/>
        <s v="CP00332"/>
        <s v="CP00333"/>
        <s v="CP00334"/>
        <s v="CP00335"/>
        <s v="CP00336"/>
        <s v="CP00337"/>
        <s v="CP00338"/>
        <s v="CP00339"/>
        <s v="CP00340"/>
        <s v="CP00341"/>
        <s v="CP00342"/>
        <s v="CP00343"/>
        <s v="CP00344"/>
        <s v="CP00345"/>
        <s v="CP00346"/>
        <s v="CP00347"/>
        <s v="CP00348"/>
        <s v="CP00349"/>
        <s v="CP00350"/>
        <s v="CP00351"/>
        <s v="CP00352"/>
        <s v="CP00353"/>
        <s v="CP00354"/>
        <s v="CP00355"/>
        <s v="CP00356"/>
        <s v="CP00357"/>
        <s v="CP00358"/>
        <s v="CP00359"/>
        <s v="CP00360"/>
        <s v="CP00361"/>
        <s v="CP00362"/>
        <s v="CP00363"/>
        <s v="CP00364"/>
        <s v="CP00365"/>
        <s v="CP00366"/>
        <s v="CP00367"/>
        <s v="CP00368"/>
        <s v="CP00369"/>
        <s v="CP00370"/>
        <s v="CP00371"/>
        <s v="CP00372"/>
        <s v="CP00373"/>
        <s v="CP00374"/>
        <s v="CP00375"/>
        <s v="CP00376"/>
        <s v="CP00377"/>
        <s v="CP00378"/>
        <s v="CP00379"/>
        <s v="CP00380"/>
        <s v="CP00381"/>
        <s v="CP00382"/>
        <s v="CP00383"/>
        <s v="CP00384"/>
        <s v="CP00385"/>
        <s v="CP00386"/>
        <s v="CP00387"/>
        <s v="CP00388"/>
        <s v="CP00389"/>
        <s v="CP00390"/>
        <s v="CP00391"/>
        <s v="CP00392"/>
        <s v="CP00393"/>
        <s v="CP00394"/>
        <s v="CP00395"/>
        <s v="CP00396"/>
        <s v="CP00397"/>
        <s v="CP00398"/>
        <s v="CP00399"/>
        <s v="CP00400"/>
        <s v="CP00401"/>
        <s v="CP00402"/>
        <s v="CP00403"/>
        <s v="CP00404"/>
        <s v="CP00405"/>
        <s v="CP00406"/>
        <s v="CP00407"/>
        <s v="CP00408"/>
        <s v="CP00409"/>
        <s v="CP00410"/>
        <s v="CP00411"/>
        <s v="CP00412"/>
        <s v="CP00413"/>
        <s v="CP00414"/>
        <s v="CP00415"/>
        <s v="CP00416"/>
        <s v="CP00417"/>
        <s v="CP00418"/>
        <s v="CP00419"/>
        <s v="CP00420"/>
        <s v="CP00421"/>
        <s v="CP00422"/>
        <s v="CP00423"/>
        <s v="CP00424"/>
        <s v="CP00425"/>
        <s v="CP00426"/>
        <s v="CP00427"/>
        <s v="CP00428"/>
        <s v="CP00429"/>
        <s v="CP00430"/>
        <s v="CP00431"/>
        <s v="CP00432"/>
        <s v="CP00433"/>
        <s v="CP00434"/>
        <s v="CP00435"/>
        <s v="CP00436"/>
        <s v="CP00437"/>
        <s v="CP00438"/>
        <s v="CP00439"/>
        <s v="CP00440"/>
        <s v="CP00441"/>
        <s v="CP00442"/>
        <s v="CP00443"/>
        <s v="CP00444"/>
        <s v="CP00445"/>
        <s v="CP00446"/>
        <s v="CP00447"/>
        <s v="CP00448"/>
        <s v="CP00449"/>
        <s v="CP00450"/>
        <s v="CP00451"/>
        <s v="CP00452"/>
        <s v="CP00453"/>
        <s v="CP00454"/>
        <s v="CP00455"/>
        <s v="CP00456"/>
        <s v="CP00457"/>
        <s v="CP00458"/>
        <s v="CP00459"/>
        <s v="CP00460"/>
        <s v="CP00461"/>
        <s v="CP00462"/>
        <s v="CP00463"/>
        <s v="CP00464"/>
        <s v="CP00465"/>
        <s v="CP00466"/>
        <s v="CP00467"/>
        <s v="CP00468"/>
        <s v="CP00469"/>
        <s v="CP00470"/>
        <s v="CP00471"/>
        <s v="CP00472"/>
        <s v="CP00473"/>
        <s v="CP00474"/>
        <s v="CP00475"/>
        <s v="CP00476"/>
        <s v="CP00477"/>
        <s v="CP00478"/>
        <s v="CP00479"/>
        <s v="CP00480"/>
        <s v="CP00481"/>
        <s v="CP00482"/>
        <s v="CP00483"/>
        <s v="CP00484"/>
        <s v="CP00485"/>
        <s v="CP00486"/>
        <s v="CP00487"/>
        <s v="CP00488"/>
        <s v="CP00489"/>
        <s v="CP00490"/>
        <s v="CP00491"/>
        <s v="CP00492"/>
        <s v="CP00493"/>
        <s v="CP00494"/>
        <s v="CP00495"/>
        <s v="CP00496"/>
        <s v="CP00497"/>
        <s v="CP00498"/>
        <s v="CP00499"/>
        <s v="CP00500"/>
        <s v="CP00501"/>
        <s v="CP00502"/>
        <s v="CP00503"/>
        <s v="CP00504"/>
        <s v="CP00505"/>
        <s v="CP00506"/>
        <s v="CP00507"/>
        <s v="CP00508"/>
        <s v="CP00509"/>
        <s v="CP00510"/>
        <s v="CP00511"/>
        <s v="CP00512"/>
        <s v="CP00513"/>
        <s v="CP00514"/>
        <s v="CP00515"/>
        <s v="CP00516"/>
        <s v="CP00517"/>
        <s v="CP00518"/>
        <s v="CP00519"/>
        <s v="CP00520"/>
        <s v="CP00521"/>
        <s v="CP00522"/>
        <s v="CP00523"/>
        <s v="CP00524"/>
        <s v="CP00525"/>
        <s v="CP00526"/>
        <s v="CP00527"/>
        <s v="CP00528"/>
        <s v="CP00529"/>
        <s v="CP00530"/>
        <s v="CP00531"/>
        <s v="CP00532"/>
        <s v="CP00533"/>
        <s v="CP00534"/>
        <s v="CP00535"/>
        <s v="CP00536"/>
        <s v="CP00537"/>
        <s v="CP00538"/>
        <s v="CP00539"/>
        <s v="CP00540"/>
        <s v="CP00541"/>
        <s v="CP00542"/>
        <s v="CP00543"/>
        <s v="CP00544"/>
        <s v="CP00545"/>
        <s v="CP00546"/>
        <s v="CP00547"/>
        <s v="CP00548"/>
        <s v="CP00549"/>
        <s v="CP00550"/>
        <s v="CP00551"/>
        <s v="CP00552"/>
        <s v="CP00553"/>
        <s v="CP00554"/>
        <s v="CP00555"/>
        <s v="CP00556"/>
        <s v="CP00557"/>
        <s v="CP00558"/>
        <s v="CP00559"/>
        <s v="CP00560"/>
        <s v="CP00561"/>
        <s v="CP00562"/>
        <s v="CP00563"/>
        <s v="CP00564"/>
        <s v="CP00565"/>
        <s v="CP00566"/>
        <s v="CP00567"/>
        <s v="CP00568"/>
        <s v="CP00569"/>
        <s v="CP00570"/>
        <s v="CP00571"/>
        <s v="CP00572"/>
        <s v="CP00573"/>
        <s v="CP00574"/>
        <s v="CP00575"/>
        <s v="CP00576"/>
        <s v="CP00577"/>
        <s v="CP00578"/>
        <s v="CP00579"/>
        <s v="CP00580"/>
        <s v="CP00581"/>
        <s v="CP00582"/>
        <s v="CP00583"/>
        <s v="CP00584"/>
        <s v="CP00585"/>
        <s v="CP00586"/>
        <s v="CP00587"/>
        <s v="CP00588"/>
        <s v="CP00589"/>
        <s v="CP00590"/>
        <s v="CP00591"/>
        <s v="CP00592"/>
        <s v="CP00593"/>
        <s v="CP00594"/>
        <s v="CP00595"/>
        <s v="CP00596"/>
        <s v="CP00597"/>
        <s v="CP00598"/>
        <s v="CP00599"/>
        <s v="CP00600"/>
        <s v="CP00601"/>
        <s v="CP00602"/>
        <s v="CP00603"/>
        <s v="CP00604"/>
        <s v="CP00605"/>
        <s v="CP00606"/>
        <s v="CP00607"/>
        <s v="CP00608"/>
        <s v="CP00609"/>
        <s v="CP00610"/>
        <s v="CP00611"/>
        <s v="CP00612"/>
        <s v="CP00613"/>
        <s v="CP00614"/>
        <s v="CP00615"/>
        <s v="CP00616"/>
        <s v="CP00617"/>
        <s v="CP00618"/>
        <s v="CP00619"/>
        <s v="CP00620"/>
        <s v="CP00621"/>
        <s v="CP00622"/>
        <s v="CP00623"/>
        <s v="CP00624"/>
        <s v="CP00625"/>
        <s v="CP00626"/>
        <s v="CP00627"/>
        <s v="CP00628"/>
        <s v="CP00629"/>
        <s v="CP00630"/>
        <s v="CP00631"/>
        <s v="CP00632"/>
        <s v="CP00633"/>
        <s v="CP00634"/>
        <s v="CP00635"/>
        <s v="CP00636"/>
        <s v="CP00637"/>
        <s v="CP00638"/>
        <s v="CP00639"/>
        <s v="CP00640"/>
        <s v="CP00641"/>
        <s v="CP00642"/>
        <s v="CP00643"/>
        <s v="CP00644"/>
        <s v="CP00645"/>
        <s v="CP00646"/>
        <s v="CP00647"/>
        <s v="CP00648"/>
        <s v="CP00649"/>
        <s v="CP00650"/>
        <s v="CP00651"/>
        <s v="CP00652"/>
        <s v="CP00653"/>
        <s v="CP00654"/>
        <s v="CP00655"/>
        <s v="CP00656"/>
        <s v="CP00657"/>
        <s v="CP00658"/>
        <s v="CP00659"/>
        <s v="CP00660"/>
        <s v="CP00661"/>
        <s v="CP00662"/>
        <s v="CP00663"/>
        <s v="CP00664"/>
        <s v="CP00665"/>
        <s v="CP00666"/>
        <s v="CP00667"/>
        <s v="CP00668"/>
        <s v="CP00669"/>
        <s v="CP00670"/>
        <s v="CP00671"/>
        <s v="CP00672"/>
        <s v="CP00673"/>
        <s v="CP00674"/>
        <s v="CP00675"/>
        <s v="CP00676"/>
        <s v="CP00677"/>
        <s v="CP00678"/>
        <s v="CP00679"/>
        <s v="CP00680"/>
        <s v="CP00681"/>
        <s v="CP00682"/>
        <s v="CP00683"/>
        <s v="CP00684"/>
        <s v="CP00685"/>
        <s v="CP00686"/>
        <s v="CP00687"/>
        <s v="CP00688"/>
        <s v="CP00689"/>
        <s v="CP00690"/>
        <s v="CP00691"/>
        <s v="CP00692"/>
        <s v="CP00693"/>
        <s v="CP00694"/>
        <s v="CP00695"/>
        <s v="CP00696"/>
        <s v="CP00697"/>
        <s v="CP00698"/>
        <s v="CP00699"/>
        <s v="CP00700"/>
        <s v="CP00701"/>
        <s v="CP00702"/>
        <s v="CP00703"/>
        <s v="CP00704"/>
        <s v="CP00705"/>
        <s v="CP00706"/>
        <s v="CP00707"/>
        <s v="CP00708"/>
        <s v="CP00709"/>
        <s v="CP00710"/>
        <s v="CP00711"/>
        <s v="CP00712"/>
        <s v="CP00713"/>
        <s v="CP00714"/>
        <s v="CP00715"/>
        <s v="CP00716"/>
        <s v="CP00717"/>
        <s v="CP00718"/>
        <s v="CP00719"/>
        <s v="CP00720"/>
        <s v="CP00721"/>
        <s v="CP00722"/>
        <s v="CP00723"/>
        <s v="CP00724"/>
        <s v="CP00725"/>
        <s v="CP00726"/>
        <s v="CP00727"/>
        <s v="CP00728"/>
        <s v="CP00729"/>
        <s v="CP00730"/>
        <s v="CP00731"/>
        <s v="CP00732"/>
        <s v="CP00733"/>
        <s v="CP00734"/>
        <s v="CP00735"/>
        <s v="CP00736"/>
        <s v="CP00737"/>
        <s v="CP00738"/>
        <s v="CP00739"/>
        <s v="CP00740"/>
        <s v="CP00741"/>
        <s v="CP00742"/>
        <s v="CP00743"/>
        <s v="CP00744"/>
        <s v="CP00745"/>
        <s v="CP00746"/>
        <s v="CP00747"/>
        <s v="CP00748"/>
        <s v="CP00749"/>
        <s v="CP00750"/>
        <s v="CP00751"/>
        <s v="CP00752"/>
        <s v="CP00753"/>
        <s v="CP00754"/>
        <s v="CP00755"/>
        <s v="CP00756"/>
        <s v="CP00757"/>
        <s v="CP00758"/>
        <s v="CP00759"/>
        <s v="CP00760"/>
        <s v="CP00761"/>
        <s v="CP00762"/>
        <s v="CP00763"/>
        <s v="CP00764"/>
        <s v="CP00765"/>
        <s v="CP00766"/>
        <s v="CP00767"/>
        <s v="CP00768"/>
        <s v="CP00769"/>
        <s v="CP00770"/>
        <s v="CP00771"/>
        <s v="CP00772"/>
        <s v="CP00773"/>
        <s v="CP00774"/>
        <s v="CP00775"/>
        <s v="CP00776"/>
        <s v="CP00777"/>
        <s v="CP00778"/>
        <s v="CP00779"/>
        <s v="CP00780"/>
        <s v="CP00781"/>
        <s v="CP00782"/>
        <s v="CP00783"/>
        <s v="CP00784"/>
        <s v="CP00785"/>
        <s v="CP00786"/>
        <s v="CP00787"/>
        <s v="CP00788"/>
        <s v="CP00789"/>
        <s v="CP00790"/>
        <s v="CP00791"/>
        <s v="CP00792"/>
        <s v="CP00793"/>
        <s v="CP00794"/>
        <s v="CP00795"/>
        <s v="CP00796"/>
        <s v="CP00797"/>
        <s v="CP00798"/>
        <s v="CP00799"/>
        <s v="CP00800"/>
        <s v="CP00801"/>
        <s v="CP00802"/>
        <s v="CP00803"/>
        <s v="CP00804"/>
        <s v="CP00805"/>
        <s v="CP00806"/>
        <s v="CP00807"/>
        <s v="CP00808"/>
        <s v="CP00809"/>
        <s v="CP00810"/>
        <s v="CP00811"/>
        <s v="CP00812"/>
        <s v="CP00813"/>
        <s v="CP00814"/>
        <s v="CP00815"/>
        <s v="CP00816"/>
        <s v="CP00817"/>
        <s v="CP00818"/>
        <s v="CP00819"/>
        <s v="CP00820"/>
        <s v="CP00821"/>
        <s v="CP00822"/>
        <s v="CP00823"/>
        <s v="CP00824"/>
        <s v="CP00825"/>
        <s v="CP00826"/>
        <s v="CP00827"/>
        <s v="CP00828"/>
        <s v="CP00829"/>
        <s v="CP00830"/>
        <s v="CP00831"/>
        <s v="CP00832"/>
        <s v="CP00833"/>
        <s v="CP00834"/>
        <s v="CP00835"/>
        <s v="CP00836"/>
        <s v="CP00837"/>
        <s v="CP00838"/>
        <s v="CP00839"/>
        <s v="CP00840"/>
        <s v="CP00841"/>
        <s v="CP00842"/>
        <s v="CP00843"/>
        <s v="CP00844"/>
        <s v="CP00845"/>
        <s v="CP00846"/>
        <s v="CP00847"/>
        <s v="CP00848"/>
        <s v="CP00849"/>
        <s v="CP00850"/>
        <s v="CP00851"/>
        <s v="CP00852"/>
        <s v="CP00853"/>
        <s v="CP00854"/>
        <s v="CP00855"/>
        <s v="CP00856"/>
        <s v="CP00857"/>
        <s v="CP00858"/>
        <s v="CP00859"/>
        <s v="CP00860"/>
        <s v="CP00861"/>
        <s v="CP00862"/>
        <s v="CP00863"/>
        <s v="CP00864"/>
        <s v="CP00865"/>
        <s v="CP00866"/>
        <s v="CP00867"/>
        <s v="CP00868"/>
        <s v="CP00869"/>
        <s v="CP00870"/>
        <s v="CP00871"/>
        <s v="CP00872"/>
        <s v="CP00873"/>
        <s v="CP00874"/>
        <s v="CP00875"/>
        <s v="CP00876"/>
        <s v="CP00877"/>
        <s v="CP00878"/>
        <s v="CP00879"/>
        <s v="CP00880"/>
        <s v="CP00881"/>
        <s v="CP00882"/>
        <s v="CP00883"/>
        <s v="CP00884"/>
        <s v="CP00885"/>
        <s v="CP00886"/>
        <s v="CP00887"/>
        <s v="CP00888"/>
        <s v="CP00889"/>
        <s v="CP00890"/>
        <s v="CP00891"/>
        <s v="CP00892"/>
        <s v="CP00893"/>
        <s v="CP00894"/>
        <s v="CP00895"/>
        <s v="CP00896"/>
        <s v="CP00897"/>
        <s v="CP00898"/>
        <s v="CP00899"/>
        <s v="CP00900"/>
        <s v="CP00901"/>
        <s v="CP00902"/>
        <s v="CP00903"/>
        <s v="CP00904"/>
        <s v="CP00905"/>
        <s v="CP00906"/>
        <s v="CP00907"/>
        <s v="CP00908"/>
        <s v="CP00909"/>
        <s v="CP00910"/>
        <s v="CP00911"/>
        <s v="CP00912"/>
        <s v="CP00913"/>
        <s v="CP00914"/>
        <s v="CP00915"/>
        <s v="CP00916"/>
        <s v="CP00917"/>
        <s v="CP00918"/>
        <s v="CP00919"/>
        <s v="CP00920"/>
        <s v="CP00921"/>
        <s v="CP00922"/>
        <s v="CP00923"/>
        <s v="CP00924"/>
        <s v="CP00925"/>
        <s v="CP00926"/>
        <s v="CP00927"/>
        <s v="CP00928"/>
        <s v="CP00929"/>
        <s v="CP00930"/>
        <s v="CP00931"/>
        <s v="CP00932"/>
        <s v="CP00933"/>
        <s v="CP00934"/>
        <s v="CP00935"/>
        <s v="CP00936"/>
        <s v="CP00937"/>
        <s v="CP00938"/>
        <s v="CP00939"/>
        <s v="CP00940"/>
        <s v="CP00941"/>
        <s v="CP00942"/>
        <s v="CP00943"/>
        <s v="CP00944"/>
        <s v="CP00945"/>
        <s v="CP00946"/>
        <s v="CP00947"/>
        <s v="CP00948"/>
        <s v="CP00949"/>
        <s v="CP00950"/>
        <s v="CP00951"/>
        <s v="CP00952"/>
        <s v="CP00953"/>
        <s v="CP00954"/>
        <s v="CP00955"/>
        <s v="CP00956"/>
        <s v="CP00957"/>
        <s v="CP00958"/>
        <s v="CP00959"/>
        <s v="CP00960"/>
        <s v="CP00961"/>
        <s v="CP00962"/>
        <s v="CP00963"/>
        <s v="CP00964"/>
        <s v="CP00965"/>
        <s v="CP00966"/>
        <s v="CP00967"/>
        <s v="CP00968"/>
        <s v="CP00969"/>
        <s v="CP00970"/>
        <s v="CP00971"/>
        <s v="CP00972"/>
        <s v="CP00973"/>
        <s v="CP00974"/>
        <s v="CP00975"/>
        <s v="CP00976"/>
        <s v="CP00977"/>
        <s v="CP00978"/>
        <s v="CP00979"/>
        <s v="CP00980"/>
        <s v="CP00981"/>
        <s v="CP00982"/>
        <s v="CP00983"/>
        <s v="CP00984"/>
        <s v="CP00985"/>
        <s v="CP00986"/>
        <s v="CP00987"/>
        <s v="CP00988"/>
        <s v="CP00989"/>
        <s v="CP00990"/>
        <s v="CP00991"/>
        <s v="CP00992"/>
        <s v="CP00993"/>
        <s v="CP00994"/>
        <s v="CP00995"/>
        <s v="CP00996"/>
        <s v="CP00997"/>
        <s v="CP00998"/>
        <s v="CP00999"/>
        <s v="CP01000"/>
        <s v="CP01001"/>
        <s v="CP01002"/>
        <s v="CP01003"/>
        <s v="CP01004"/>
        <s v="CP01005"/>
        <s v="CP01006"/>
        <s v="CP01007"/>
        <s v="CP01008"/>
        <s v="CP01009"/>
        <s v="CP01010"/>
        <s v="CP01011"/>
        <s v="CP01012"/>
        <s v="CP01013"/>
        <s v="CP01014"/>
        <s v="CP01015"/>
        <s v="CP01016"/>
        <s v="CP01017"/>
        <s v="CP01018"/>
        <s v="CP01019"/>
        <s v="CP01020"/>
        <s v="CP01021"/>
        <s v="CP01022"/>
        <s v="CP01023"/>
        <s v="CP01024"/>
        <s v="CP01025"/>
        <s v="CP01026"/>
        <s v="CP01027"/>
        <s v="CP01028"/>
        <s v="CP01029"/>
        <s v="CP01030"/>
        <s v="CP01031"/>
        <s v="CP01032"/>
        <s v="CP01033"/>
        <s v="CP01034"/>
        <s v="CP01035"/>
        <s v="CP01036"/>
        <s v="CP01037"/>
        <s v="CP01038"/>
        <s v="CP01039"/>
        <s v="CP01040"/>
        <s v="CP01041"/>
        <s v="CP01042"/>
        <s v="CP01043"/>
        <s v="CP01044"/>
        <s v="CP01045"/>
        <s v="CP01046"/>
        <s v="CP01047"/>
        <s v="CP01048"/>
        <s v="CP01049"/>
        <s v="CP01050"/>
        <s v="CP01051"/>
        <s v="CP01052"/>
        <s v="CP01053"/>
        <s v="CP01054"/>
        <s v="CP01055"/>
        <s v="CP01056"/>
        <s v="CP01057"/>
        <s v="CP01058"/>
        <s v="CP01059"/>
        <s v="CP01060"/>
        <s v="CP01061"/>
        <s v="CP01062"/>
        <s v="CP01063"/>
        <s v="CP01064"/>
        <s v="CP01065"/>
        <s v="CP01066"/>
        <s v="CP01067"/>
        <s v="CP01068"/>
        <s v="CP01069"/>
        <s v="CP01070"/>
        <s v="CP01071"/>
        <s v="CP01072"/>
        <s v="CP01073"/>
        <s v="CP01074"/>
        <s v="CP01075"/>
        <s v="CP01076"/>
        <s v="CP01077"/>
        <s v="CP01078"/>
        <s v="CP01079"/>
        <s v="CP01080"/>
        <s v="CP01081"/>
        <s v="CP01082"/>
        <s v="CP01083"/>
        <s v="CP01084"/>
        <s v="CP01085"/>
        <s v="CP01086"/>
        <s v="CP01087"/>
        <s v="CP01088"/>
        <s v="CP01089"/>
        <s v="CP01090"/>
        <s v="CP01091"/>
        <s v="CP01092"/>
        <s v="CP01093"/>
        <s v="CP01094"/>
        <s v="CP01095"/>
        <s v="CP01096"/>
        <s v="CP01097"/>
        <s v="CP01098"/>
        <s v="CP01099"/>
        <s v="CP01100"/>
        <s v="CP01101"/>
        <s v="CP01102"/>
        <s v="CP01103"/>
        <s v="CP01104"/>
        <s v="CP01105"/>
        <s v="CP01106"/>
        <s v="CP01107"/>
        <s v="CP01108"/>
        <s v="CP01109"/>
        <s v="CP01110"/>
        <s v="CP01111"/>
        <s v="CP01112"/>
        <s v="CP01113"/>
        <s v="CP01114"/>
        <s v="CP01115"/>
        <s v="CP01116"/>
        <s v="CP01117"/>
        <s v="CP01118"/>
        <s v="CP01119"/>
        <s v="CP01120"/>
        <s v="CP01121"/>
        <s v="CP01122"/>
        <s v="CP01123"/>
        <s v="CP01124"/>
        <s v="CP01125"/>
        <s v="CP01126"/>
        <s v="CP01127"/>
        <s v="CP01128"/>
        <s v="CP01129"/>
        <s v="CP01130"/>
        <s v="CP01131"/>
        <s v="CP01132"/>
        <s v="CP01133"/>
        <s v="CP01134"/>
        <s v="CP01135"/>
        <s v="CP01136"/>
        <s v="CP01137"/>
        <s v="CP01138"/>
        <s v="CP01139"/>
        <s v="CP01140"/>
        <s v="CP01141"/>
        <s v="CP01142"/>
        <s v="CP01143"/>
        <s v="CP01144"/>
        <s v="CP01145"/>
        <s v="CP01146"/>
        <s v="CP01147"/>
        <s v="CP01148"/>
        <s v="CP01149"/>
        <s v="CP01150"/>
        <s v="CP01151"/>
        <s v="CP01152"/>
        <s v="CP01153"/>
        <s v="CP01154"/>
        <s v="CP01155"/>
        <s v="CP01156"/>
        <s v="CP01157"/>
        <s v="CP01158"/>
        <s v="CP01159"/>
        <s v="CP01160"/>
        <s v="CP01161"/>
        <s v="CP01162"/>
        <s v="CP01163"/>
        <s v="CP01164"/>
        <s v="CP01165"/>
        <s v="CP01166"/>
        <s v="CP01167"/>
        <s v="CP01168"/>
        <s v="CP01169"/>
        <s v="CP01170"/>
        <s v="CP01171"/>
        <s v="CP01172"/>
        <s v="CP01173"/>
        <s v="CP01174"/>
        <s v="CP01175"/>
        <s v="CP01176"/>
        <s v="CP01177"/>
        <s v="CP01178"/>
        <s v="CP01179"/>
        <s v="CP01180"/>
        <s v="CP01181"/>
        <s v="CP01182"/>
        <s v="CP01183"/>
        <s v="CP01184"/>
        <s v="CP01185"/>
        <s v="CP01186"/>
        <s v="CP01187"/>
        <s v="CP01188"/>
        <s v="CP01189"/>
        <s v="CP01190"/>
        <s v="CP01191"/>
        <s v="CP01192"/>
        <s v="CP01193"/>
        <s v="CP01194"/>
        <s v="CP01195"/>
        <s v="CP01196"/>
        <s v="CP01197"/>
        <s v="CP01198"/>
        <s v="CP01199"/>
        <s v="CP01200"/>
        <s v="CP01201"/>
        <s v="CP01202"/>
        <s v="CP01203"/>
        <s v="CP01204"/>
        <s v="CP01205"/>
        <s v="CP01206"/>
        <s v="CP01207"/>
        <s v="CP01208"/>
        <s v="CP01209"/>
        <s v="CP01210"/>
        <s v="CP01211"/>
        <s v="CP01212"/>
        <s v="CP01213"/>
        <s v="CP01214"/>
        <s v="CP01215"/>
        <s v="CP01216"/>
        <s v="CP01217"/>
        <s v="CP01218"/>
        <s v="CP01219"/>
        <s v="CP01220"/>
        <s v="CP01221"/>
        <s v="CP01222"/>
        <s v="CP01223"/>
        <s v="CP01224"/>
        <s v="CP01225"/>
        <s v="CP01226"/>
        <s v="CP01227"/>
        <s v="CP01228"/>
        <s v="CP01229"/>
        <s v="CP01230"/>
        <s v="CP01231"/>
        <s v="CP01232"/>
        <s v="CP01233"/>
        <s v="CP01234"/>
        <s v="CP01235"/>
        <s v="CP01236"/>
        <s v="CP01237"/>
        <s v="CP01238"/>
        <s v="CP01239"/>
        <s v="CP01240"/>
        <s v="CP01241"/>
        <s v="CP01242"/>
        <s v="CP01243"/>
        <s v="CP01244"/>
        <s v="CP01245"/>
        <s v="CP01246"/>
        <s v="CP01247"/>
        <s v="CP01248"/>
        <s v="CP01249"/>
        <s v="CP01250"/>
        <s v="CP01251"/>
        <s v="CP01252"/>
        <s v="CP01253"/>
        <s v="CP01254"/>
        <s v="CP01255"/>
        <s v="CP01256"/>
        <s v="CP01257"/>
        <s v="CP01258"/>
        <s v="CP01259"/>
        <s v="CP01260"/>
        <s v="CP01261"/>
        <s v="CP01262"/>
        <s v="CP01263"/>
        <s v="CP01264"/>
        <s v="CP01265"/>
        <s v="CP01266"/>
        <s v="CP01267"/>
        <s v="CP01268"/>
        <s v="CP01269"/>
        <s v="CP01270"/>
        <s v="CP01271"/>
        <s v="CP01272"/>
        <s v="CP01273"/>
        <s v="CP01274"/>
        <s v="CP01275"/>
        <s v="CP01276"/>
        <s v="CP01277"/>
        <s v="CP01278"/>
        <s v="CP01279"/>
        <s v="CP01280"/>
        <s v="CP01281"/>
        <s v="CP01282"/>
        <s v="CP01283"/>
        <s v="CP01284"/>
        <s v="CP01285"/>
        <s v="CP01286"/>
        <s v="CP01287"/>
        <s v="CP01288"/>
        <s v="CP01289"/>
        <s v="CP01290"/>
        <s v="CP01291"/>
        <s v="CP01292"/>
        <s v="CP01293"/>
        <s v="CP01294"/>
        <s v="CP01295"/>
        <s v="CP01296"/>
        <s v="CP01297"/>
        <s v="CP01298"/>
        <s v="CP01299"/>
        <s v="CP01300"/>
        <s v="CP01301"/>
        <s v="CP01302"/>
        <s v="CP01303"/>
        <s v="CP01304"/>
        <s v="CP01305"/>
        <s v="CP01306"/>
        <s v="CP01307"/>
        <s v="CP01308"/>
        <s v="CP01309"/>
        <s v="CP01310"/>
        <s v="CP01311"/>
        <s v="CP01312"/>
        <s v="CP01313"/>
        <s v="CP01314"/>
        <s v="CP01315"/>
        <s v="CP01316"/>
        <s v="CP01317"/>
        <s v="CP01318"/>
        <s v="CP01319"/>
        <s v="CP01320"/>
        <s v="CP01321"/>
        <s v="CP01322"/>
        <s v="CP01323"/>
        <s v="CP01324"/>
        <s v="CP01325"/>
        <s v="CP01326"/>
        <s v="CP01327"/>
        <s v="CP01328"/>
        <s v="CP01329"/>
        <s v="CP01330"/>
        <s v="CP01331"/>
        <s v="CP01332"/>
        <s v="CP01333"/>
        <s v="CP01334"/>
        <s v="CP01335"/>
        <s v="CP01336"/>
        <s v="CP01337"/>
        <s v="CP01338"/>
        <s v="CP01339"/>
        <s v="CP01340"/>
        <s v="CP01341"/>
        <s v="CP01342"/>
        <s v="CP01343"/>
        <s v="CP01344"/>
        <s v="CP01345"/>
        <s v="CP01346"/>
        <s v="CP01347"/>
        <s v="CP01348"/>
        <s v="CP01349"/>
        <s v="CP01350"/>
        <s v="CP01351"/>
        <s v="CP01352"/>
        <s v="CP01353"/>
        <s v="CP01354"/>
        <s v="CP01355"/>
        <s v="CP01356"/>
        <s v="CP01357"/>
        <s v="CP01358"/>
        <s v="CP01359"/>
        <s v="CP01360"/>
        <s v="CP01361"/>
        <s v="CP01362"/>
        <s v="CP01363"/>
        <s v="CP01364"/>
        <s v="CP01365"/>
        <s v="CP01366"/>
        <s v="CP01367"/>
        <s v="CP01368"/>
        <s v="CP01369"/>
        <s v="CP01370"/>
        <s v="CP01371"/>
        <s v="CP01372"/>
        <s v="CP01373"/>
        <s v="CP01374"/>
        <s v="CP01375"/>
        <s v="CP01376"/>
        <s v="CP01377"/>
        <s v="CP01378"/>
        <s v="CP01379"/>
        <s v="CP01380"/>
        <s v="CP01381"/>
        <s v="CP01382"/>
        <s v="CP01383"/>
        <s v="CP01384"/>
        <s v="CP01385"/>
        <s v="CP01386"/>
        <s v="CP01387"/>
        <s v="CP01388"/>
        <s v="CP01389"/>
        <s v="CP01390"/>
        <s v="CP01391"/>
        <s v="CP01392"/>
        <s v="CP01393"/>
        <s v="CP01394"/>
        <s v="CP01395"/>
        <s v="CP01396"/>
        <s v="CP01397"/>
        <s v="CP01398"/>
        <s v="CP01399"/>
        <s v="CP01400"/>
        <s v="CP01401"/>
        <s v="CP01402"/>
        <s v="CP01403"/>
        <s v="CP01404"/>
        <s v="CP01405"/>
        <s v="CP01406"/>
        <s v="CP01407"/>
        <s v="CP01408"/>
        <s v="CP01409"/>
        <s v="CP01410"/>
        <s v="CP01411"/>
        <s v="CP01412"/>
        <s v="CP01413"/>
        <s v="CP01414"/>
        <s v="CP01415"/>
        <s v="CP01416"/>
        <s v="CP01417"/>
        <s v="CP01418"/>
        <s v="CP01419"/>
        <s v="CP01420"/>
        <s v="CP01421"/>
        <s v="CP01422"/>
        <s v="CP01423"/>
        <s v="CP01424"/>
        <s v="CP01425"/>
        <s v="CP01426"/>
        <s v="CP01427"/>
        <s v="CP01428"/>
        <s v="CP01429"/>
        <s v="CP01430"/>
        <s v="CP01431"/>
        <s v="CP01432"/>
        <s v="CP01433"/>
        <s v="CP01434"/>
        <s v="CP01435"/>
        <s v="CP01436"/>
        <s v="CP01437"/>
        <s v="CP01438"/>
        <s v="CP01439"/>
        <s v="CP01440"/>
        <s v="CP01441"/>
        <s v="CP01442"/>
        <s v="CP01443"/>
        <s v="CP01444"/>
        <s v="CP01445"/>
        <s v="CP01446"/>
        <s v="CP01447"/>
        <s v="CP01448"/>
        <s v="CP01449"/>
        <s v="CP01450"/>
        <s v="CP01451"/>
        <s v="CP01452"/>
        <s v="CP01453"/>
        <s v="CP01454"/>
        <s v="CP01455"/>
        <s v="CP01456"/>
        <s v="CP01457"/>
        <s v="CP01458"/>
        <s v="CP01459"/>
        <s v="CP01460"/>
        <s v="CP01461"/>
        <s v="CP01462"/>
        <s v="CP01463"/>
        <s v="CP01464"/>
        <s v="CP01465"/>
        <s v="CP01466"/>
        <s v="CP01467"/>
        <s v="CP01468"/>
        <s v="CP01469"/>
        <s v="CP01470"/>
        <s v="CP01471"/>
        <s v="CP01472"/>
        <s v="CP01473"/>
        <s v="CP01474"/>
        <s v="CP01475"/>
        <s v="CP01476"/>
        <s v="CP01477"/>
        <s v="CP01478"/>
        <s v="CP01479"/>
        <s v="CP01480"/>
        <s v="CP01481"/>
        <s v="CP01482"/>
        <s v="CP01483"/>
        <s v="CP01484"/>
        <s v="CP01485"/>
        <s v="CP01486"/>
        <s v="CP01487"/>
        <s v="CP01488"/>
        <s v="CP01489"/>
        <s v="CP01490"/>
        <s v="CP01491"/>
        <s v="CP01492"/>
        <s v="CP01493"/>
        <s v="CP01494"/>
        <s v="CP01495"/>
        <s v="CP01496"/>
        <s v="CP01497"/>
        <s v="CP01498"/>
        <s v="CP01499"/>
        <s v="CP01500"/>
        <s v="CP01501"/>
        <s v="CP01502"/>
        <s v="CP01503"/>
        <s v="CP01504"/>
        <s v="CP01505"/>
        <s v="CP01506"/>
        <s v="CP01507"/>
        <s v="CP01508"/>
        <s v="CP01509"/>
        <s v="CP01510"/>
        <s v="CP01511"/>
        <s v="CP01512"/>
        <s v="CP01513"/>
        <s v="CP01514"/>
        <s v="CP01515"/>
        <s v="CP01516"/>
        <s v="CP01517"/>
        <s v="CP01518"/>
        <s v="CP01519"/>
        <s v="CP01520"/>
        <s v="CP01521"/>
        <s v="CP01522"/>
        <s v="CP01523"/>
        <s v="CP01524"/>
        <s v="CP01525"/>
        <s v="CP01526"/>
        <s v="CP01527"/>
        <s v="CP01528"/>
        <s v="CP01529"/>
        <s v="CP01530"/>
        <s v="CP01531"/>
        <s v="CP01532"/>
        <s v="CP01533"/>
        <s v="CP01534"/>
        <s v="CP01535"/>
        <s v="CP01536"/>
        <s v="CP01537"/>
        <s v="CP01538"/>
        <s v="CP01539"/>
        <s v="CP01540"/>
        <s v="CP01541"/>
        <s v="CP01542"/>
        <s v="CP01543"/>
        <s v="CP01544"/>
        <s v="CP01545"/>
        <s v="CP01546"/>
        <s v="CP01547"/>
        <s v="CP01548"/>
        <s v="CP01549"/>
        <s v="CP01550"/>
        <s v="CP01551"/>
        <s v="CP01552"/>
        <s v="CP01553"/>
        <s v="CP01554"/>
        <s v="CP01555"/>
        <s v="CP01556"/>
        <s v="CP01557"/>
        <s v="CP01558"/>
        <s v="CP01559"/>
        <s v="CP01560"/>
        <s v="CP01561"/>
        <s v="CP01562"/>
        <s v="CP01563"/>
        <s v="CP01564"/>
        <s v="CP01565"/>
        <s v="CP01566"/>
        <s v="CP01567"/>
        <s v="CP01568"/>
        <s v="CP01569"/>
        <s v="CP01570"/>
        <s v="CP01571"/>
        <s v="CP01572"/>
        <s v="CP01573"/>
        <s v="CP01574"/>
        <s v="CP01575"/>
        <s v="CP01576"/>
        <s v="CP01577"/>
        <s v="CP01578"/>
        <s v="CP01579"/>
        <s v="CP01580"/>
        <s v="CP01581"/>
        <s v="CP01582"/>
        <s v="CP01583"/>
        <s v="CP01584"/>
        <s v="CP01585"/>
        <s v="CP01586"/>
        <s v="CP01587"/>
        <s v="CP01588"/>
        <s v="CP01589"/>
        <s v="CP01590"/>
        <s v="CP01591"/>
        <s v="CP01592"/>
        <s v="CP01593"/>
        <s v="CP01594"/>
        <s v="CP01595"/>
        <s v="CP01596"/>
        <s v="CP01597"/>
        <s v="CP01598"/>
        <s v="CP01599"/>
        <s v="CP01600"/>
        <s v="CP01601"/>
        <s v="CP01602"/>
        <s v="CP01603"/>
        <s v="CP01604"/>
        <s v="CP01605"/>
        <s v="CP01606"/>
        <s v="CP01607"/>
        <s v="CP01608"/>
        <s v="CP01609"/>
        <s v="CP01610"/>
        <s v="CP01611"/>
        <s v="CP01612"/>
        <s v="CP01613"/>
        <s v="CP01614"/>
        <s v="CP01615"/>
        <s v="CP01616"/>
        <s v="CP01617"/>
        <s v="CP01618"/>
        <s v="CP01619"/>
        <s v="CP01620"/>
        <s v="CP01621"/>
        <s v="CP01622"/>
        <s v="CP01623"/>
        <s v="CP01624"/>
        <s v="CP01625"/>
        <s v="CP01626"/>
        <s v="CP01627"/>
        <s v="CP01628"/>
        <s v="CP01629"/>
        <s v="CP01630"/>
        <s v="CP01631"/>
        <s v="CP01632"/>
        <s v="CP01633"/>
        <s v="CP01634"/>
        <s v="CP01635"/>
        <s v="CP01636"/>
        <s v="CP01637"/>
        <s v="CP01638"/>
        <s v="CP01639"/>
        <s v="CP01640"/>
        <s v="CP01641"/>
        <s v="CP01642"/>
        <s v="CP01643"/>
        <s v="CP01644"/>
        <s v="CP01645"/>
        <s v="CP01646"/>
        <s v="CP01647"/>
        <s v="CP01648"/>
        <s v="CP01649"/>
        <s v="CP01650"/>
        <s v="CP01651"/>
        <s v="CP01652"/>
        <s v="CP01653"/>
        <s v="CP01654"/>
        <s v="CP01655"/>
        <s v="CP01656"/>
        <s v="CP01657"/>
        <s v="CP01658"/>
        <s v="CP01659"/>
        <s v="CP01660"/>
        <s v="CP01661"/>
        <s v="CP01662"/>
        <s v="CP01663"/>
        <s v="CP01664"/>
        <s v="CP01665"/>
        <s v="CP01666"/>
        <s v="CP01667"/>
        <s v="CP01668"/>
        <s v="CP01669"/>
        <s v="CP01670"/>
        <s v="CP01671"/>
        <s v="CP01672"/>
        <s v="CP01673"/>
        <s v="CP01674"/>
        <s v="CP01675"/>
        <s v="CP01676"/>
        <s v="CP01677"/>
        <s v="CP01678"/>
        <s v="CP01679"/>
        <s v="CP01680"/>
        <s v="CP01681"/>
        <s v="CP01682"/>
        <s v="CP01683"/>
        <s v="CP01684"/>
        <s v="CP01685"/>
        <s v="CP01686"/>
        <s v="CP01687"/>
        <s v="CP01688"/>
        <s v="CP01689"/>
        <s v="CP01690"/>
        <s v="CP01691"/>
        <s v="CP01692"/>
        <s v="CP01693"/>
        <s v="CP01694"/>
        <s v="CP01695"/>
        <s v="CP01696"/>
        <s v="CP01697"/>
        <s v="CP01698"/>
        <s v="CP01699"/>
        <s v="CP01700"/>
        <s v="CP01701"/>
        <s v="CP01702"/>
        <s v="CP01703"/>
        <s v="CP01704"/>
        <s v="CP01705"/>
        <s v="CP01706"/>
        <s v="CP01707"/>
        <s v="CP01708"/>
        <s v="CP01709"/>
        <s v="CP01710"/>
        <s v="CP01711"/>
        <s v="CP01712"/>
        <s v="CP01713"/>
        <s v="CP01714"/>
        <s v="CP01715"/>
        <s v="CP01716"/>
        <s v="CP01717"/>
        <s v="CP01718"/>
        <s v="CP01719"/>
        <s v="CP01720"/>
        <s v="CP01721"/>
        <s v="CP01722"/>
        <s v="CP01723"/>
        <s v="CP01724"/>
        <s v="CP01725"/>
        <s v="CP01726"/>
        <s v="CP01727"/>
        <s v="CP01728"/>
        <s v="CP01729"/>
        <s v="CP01730"/>
        <s v="CP01731"/>
        <s v="CP01732"/>
        <s v="CP01733"/>
        <s v="CP01734"/>
        <s v="CP01735"/>
        <s v="CP01736"/>
        <s v="CP01737"/>
        <s v="CP01738"/>
        <s v="CP01739"/>
        <s v="CP01740"/>
        <s v="CP01741"/>
        <s v="CP01742"/>
        <s v="CP01743"/>
        <s v="CP01744"/>
        <s v="CP01745"/>
        <s v="CP01746"/>
        <s v="CP01747"/>
        <s v="CP01748"/>
        <s v="CP01749"/>
        <s v="CP01750"/>
        <s v="CP01751"/>
        <s v="CP01752"/>
        <s v="CP01753"/>
        <s v="CP01754"/>
        <s v="CP01755"/>
        <s v="CP01756"/>
        <s v="CP01757"/>
        <s v="CP01758"/>
        <s v="CP01759"/>
        <s v="CP01760"/>
        <s v="CP01761"/>
        <s v="CP01762"/>
        <s v="CP01763"/>
        <s v="CP01764"/>
        <s v="CP01765"/>
        <s v="CP01766"/>
        <s v="CP01767"/>
        <s v="CP01768"/>
        <s v="CP01769"/>
        <s v="CP01770"/>
        <s v="CP01771"/>
        <s v="CP01772"/>
        <s v="CP01773"/>
        <s v="CP01774"/>
        <s v="CP01775"/>
        <s v="CP01776"/>
        <s v="CP01777"/>
        <s v="CP01778"/>
        <s v="CP01779"/>
        <s v="CP01780"/>
        <s v="CP01781"/>
        <s v="CP01782"/>
        <s v="CP01783"/>
        <s v="CP01784"/>
        <s v="CP01785"/>
        <s v="CP01786"/>
        <s v="CP01787"/>
        <s v="CP01788"/>
        <s v="CP01789"/>
        <s v="CP01790"/>
        <s v="CP01791"/>
        <s v="CP01792"/>
        <s v="CP01793"/>
        <s v="CP01794"/>
        <s v="CP01795"/>
        <s v="CP01796"/>
        <s v="CP01797"/>
        <s v="CP01798"/>
        <s v="CP01799"/>
        <s v="CP01800"/>
        <s v="CP01801"/>
        <s v="CP01802"/>
        <s v="CP01803"/>
        <s v="CP01804"/>
        <s v="CP01805"/>
        <s v="CP01806"/>
        <s v="CP01807"/>
        <s v="CP01808"/>
        <s v="CP01809"/>
        <s v="CP01810"/>
        <s v="CP01811"/>
        <s v="CP01812"/>
        <s v="CP01813"/>
        <s v="CP01814"/>
        <s v="CP01815"/>
        <s v="CP01816"/>
        <s v="CP01817"/>
        <s v="CP01818"/>
        <s v="CP01819"/>
        <s v="CP01820"/>
        <s v="CP01821"/>
        <s v="CP01822"/>
        <s v="CP01823"/>
        <s v="CP01824"/>
        <s v="CP01825"/>
        <s v="CP01826"/>
        <s v="CP01827"/>
        <s v="CP01828"/>
        <s v="CP01829"/>
        <s v="CP01830"/>
        <s v="CP01831"/>
        <s v="CP01832"/>
        <s v="CP01833"/>
        <s v="CP01834"/>
        <s v="CP01835"/>
        <s v="CP01836"/>
        <s v="CP01837"/>
        <s v="CP01838"/>
        <s v="CP01839"/>
        <s v="CP01840"/>
        <s v="CP01841"/>
        <s v="CP01842"/>
        <s v="CP01843"/>
        <s v="CP01844"/>
        <s v="CP01845"/>
        <s v="CP01846"/>
        <s v="CP01847"/>
        <s v="CP01848"/>
        <s v="CP01849"/>
        <s v="CP01850"/>
        <s v="CP01851"/>
        <s v="CP01852"/>
        <s v="CP01853"/>
        <s v="CP01854"/>
        <s v="CP01855"/>
        <s v="CP01856"/>
        <s v="CP01857"/>
        <s v="CP01858"/>
        <s v="CP01859"/>
        <s v="CP01860"/>
        <s v="CP01861"/>
        <s v="CP01862"/>
        <s v="CP01863"/>
        <s v="CP01864"/>
        <s v="CP01865"/>
        <s v="CP01866"/>
        <s v="CP01867"/>
        <s v="CP01868"/>
        <s v="CP01869"/>
        <s v="CP01870"/>
        <s v="CP01871"/>
        <s v="CP01872"/>
        <s v="CP01873"/>
        <s v="CP01874"/>
        <s v="CP01875"/>
        <s v="CP01876"/>
        <s v="CP01877"/>
        <s v="CP01878"/>
        <s v="CP01879"/>
        <s v="CP01880"/>
        <s v="CP01881"/>
        <s v="CP01882"/>
        <s v="CP01883"/>
        <s v="CP01884"/>
        <s v="CP01885"/>
        <s v="CP01886"/>
        <s v="CP01887"/>
        <s v="CP01888"/>
        <s v="CP01889"/>
        <s v="CP01890"/>
        <s v="CP01891"/>
        <s v="CP01892"/>
        <s v="CP01893"/>
        <s v="CP01894"/>
        <s v="CP01895"/>
        <s v="CP01896"/>
        <s v="CP01897"/>
        <s v="CP01898"/>
        <s v="CP01899"/>
        <s v="CP01900"/>
        <s v="CP01901"/>
        <s v="CP01902"/>
        <s v="CP01903"/>
        <s v="CP01904"/>
        <s v="CP01905"/>
        <s v="CP01906"/>
        <s v="CP01907"/>
        <s v="CP01908"/>
        <s v="CP01909"/>
        <s v="CP01910"/>
        <s v="CP01911"/>
        <s v="CP01912"/>
        <s v="CP01913"/>
        <s v="CP01914"/>
        <s v="CP01915"/>
        <s v="CP01916"/>
        <s v="CP01917"/>
        <s v="CP01918"/>
        <s v="CP01919"/>
        <s v="CP01920"/>
        <s v="CP01921"/>
        <s v="CP01922"/>
        <s v="CP01923"/>
        <s v="CP01924"/>
        <s v="CP01925"/>
        <s v="CP01926"/>
        <s v="CP01927"/>
        <s v="CP01928"/>
        <s v="CP01929"/>
        <s v="CP01930"/>
        <s v="CP01931"/>
        <s v="CP01932"/>
        <s v="CP01933"/>
        <s v="CP01934"/>
        <s v="CP01935"/>
        <s v="CP01936"/>
        <s v="CP01937"/>
        <s v="CP01938"/>
        <s v="CP01939"/>
        <s v="CP01940"/>
        <s v="CP01941"/>
        <s v="CP01942"/>
        <s v="CP01943"/>
        <s v="CP01944"/>
        <s v="CP01945"/>
        <s v="CP01946"/>
        <s v="CP01947"/>
        <s v="CP01948"/>
        <s v="CP01949"/>
        <s v="CP01950"/>
        <s v="CP01951"/>
        <s v="CP01952"/>
        <s v="CP01953"/>
        <s v="CP01954"/>
        <s v="CP01955"/>
        <s v="CP01956"/>
        <s v="CP01957"/>
        <s v="CP01958"/>
        <s v="CP01959"/>
        <s v="CP01960"/>
        <s v="CP01961"/>
        <s v="CP01962"/>
        <s v="CP01963"/>
        <s v="CP01964"/>
        <s v="CP01965"/>
        <s v="CP01966"/>
        <s v="CP01967"/>
        <s v="CP01968"/>
        <s v="CP01969"/>
        <s v="CP01970"/>
        <s v="CP01971"/>
        <s v="CP01972"/>
        <s v="CP01973"/>
        <s v="CP01974"/>
        <s v="CP01975"/>
        <s v="CP01976"/>
        <s v="CP01977"/>
        <s v="CP01978"/>
        <s v="CP01979"/>
        <s v="CP01980"/>
        <s v="CP01981"/>
        <s v="CP01982"/>
        <s v="CP01983"/>
        <s v="CP01984"/>
        <s v="CP01985"/>
        <s v="CP01986"/>
        <s v="CP01987"/>
        <s v="CP01988"/>
        <s v="CP01989"/>
        <s v="CP01990"/>
        <s v="CP01991"/>
        <s v="CP01992"/>
        <s v="CP01993"/>
        <s v="CP01994"/>
        <s v="CP01995"/>
        <s v="CP01996"/>
        <s v="CP01997"/>
        <s v="CP01998"/>
        <s v="CP01999"/>
        <s v="CP02000"/>
        <s v="CP02001"/>
        <s v="CP02002"/>
        <s v="CP02003"/>
        <s v="CP02004"/>
        <s v="CP02005"/>
        <s v="CP02006"/>
        <s v="CP02007"/>
        <s v="CP02008"/>
        <s v="CP02009"/>
        <s v="CP02010"/>
        <s v="CP02011"/>
        <s v="CP02012"/>
        <s v="CP02013"/>
        <s v="CP02014"/>
        <s v="CP02015"/>
        <s v="CP02016"/>
        <s v="CP02017"/>
        <s v="CP02018"/>
        <s v="CP02019"/>
        <s v="CP02020"/>
        <s v="CP02021"/>
        <s v="CP02022"/>
        <s v="CP02023"/>
        <s v="CP02024"/>
        <s v="CP02025"/>
        <s v="CP02026"/>
        <s v="CP02027"/>
        <s v="CP02028"/>
        <s v="CP02029"/>
        <s v="CP02030"/>
        <s v="CP02031"/>
        <s v="CP02032"/>
        <s v="CP02033"/>
        <s v="CP02034"/>
        <s v="CP02035"/>
        <s v="CP02036"/>
        <s v="CP02037"/>
        <s v="CP02038"/>
        <s v="CP02039"/>
        <s v="CP02040"/>
        <s v="CP02041"/>
        <s v="CP02042"/>
        <s v="CP02043"/>
        <s v="CP02044"/>
        <s v="CP02045"/>
        <s v="CP02046"/>
        <s v="CP02047"/>
        <s v="CP02048"/>
        <s v="CP02049"/>
        <s v="CP02050"/>
        <s v="CP02051"/>
        <s v="CP02052"/>
        <s v="CP02053"/>
        <s v="CP02054"/>
        <s v="CP02055"/>
        <s v="CP02056"/>
        <s v="CP02057"/>
        <s v="CP02058"/>
        <s v="CP02059"/>
        <s v="CP02060"/>
        <s v="CP02061"/>
        <s v="CP02062"/>
        <s v="CP02063"/>
        <s v="CP02064"/>
        <s v="CP02065"/>
        <s v="CP02066"/>
        <s v="CP02067"/>
        <s v="CP02068"/>
        <s v="CP02069"/>
        <s v="CP02070"/>
        <s v="CP02071"/>
        <s v="CP02072"/>
        <s v="CP02073"/>
        <s v="CP02074"/>
        <s v="CP02075"/>
        <s v="CP02076"/>
        <s v="CP02077"/>
        <s v="CP02078"/>
        <s v="CP02079"/>
        <s v="CP02080"/>
        <s v="CP02081"/>
        <s v="CP02082"/>
        <s v="CP02083"/>
        <s v="CP02084"/>
        <s v="CP02085"/>
        <s v="CP02086"/>
        <s v="CP02087"/>
        <s v="CP02088"/>
        <s v="CP02089"/>
        <s v="CP02090"/>
        <s v="CP02091"/>
        <s v="CP02092"/>
        <s v="CP02093"/>
        <s v="CP02094"/>
        <s v="CP02095"/>
        <s v="CP02096"/>
        <s v="CP02097"/>
        <s v="CP02098"/>
        <s v="CP02099"/>
        <s v="CP02100"/>
        <s v="CP02101"/>
        <s v="CP02102"/>
        <s v="CP02103"/>
        <s v="CP02104"/>
        <s v="CP02105"/>
        <s v="CP02106"/>
        <s v="CP02107"/>
        <s v="CP02108"/>
        <s v="CP02109"/>
        <s v="CP02110"/>
        <s v="CP02111"/>
        <s v="CP02112"/>
        <s v="CP02113"/>
        <s v="CP02114"/>
        <s v="CP02115"/>
        <s v="CP02116"/>
        <s v="CP02117"/>
        <s v="CP02118"/>
        <s v="CP02119"/>
        <s v="CP02120"/>
        <s v="CP02121"/>
        <s v="CP02122"/>
        <s v="CP02123"/>
        <s v="CP02124"/>
        <s v="CP02125"/>
        <s v="CP02126"/>
        <s v="CP02127"/>
        <s v="CP02128"/>
        <s v="CP02129"/>
        <s v="CP02130"/>
        <s v="CP02131"/>
        <s v="CP02132"/>
        <s v="CP02133"/>
        <s v="CP02134"/>
        <s v="CP02135"/>
        <s v="CP02136"/>
        <s v="CP02137"/>
        <s v="CP02138"/>
        <s v="CP02139"/>
        <s v="CP02140"/>
        <s v="CP02141"/>
        <s v="CP02142"/>
        <s v="CP02143"/>
        <s v="CP02144"/>
        <s v="CP02145"/>
        <s v="CP02146"/>
        <s v="CP02147"/>
        <s v="CP02148"/>
        <s v="CP02149"/>
        <s v="CP02150"/>
        <s v="CP02151"/>
        <s v="CP02152"/>
        <s v="CP02153"/>
        <s v="CP02154"/>
        <s v="CP02155"/>
        <s v="CP02156"/>
        <s v="CP02157"/>
        <s v="CP02158"/>
        <s v="CP02159"/>
        <s v="CP02160"/>
        <s v="CP02161"/>
        <s v="CP02162"/>
        <s v="CP02163"/>
        <s v="CP02164"/>
        <s v="CP02165"/>
        <s v="CP02166"/>
        <s v="CP02167"/>
        <s v="CP02168"/>
        <s v="CP02169"/>
        <s v="CP02170"/>
        <s v="CP02171"/>
        <s v="CP02172"/>
        <s v="CP02173"/>
        <s v="CP02174"/>
        <s v="CP02175"/>
        <s v="CP02176"/>
        <s v="CP02177"/>
        <s v="CP02178"/>
        <s v="CP02179"/>
        <s v="CP02180"/>
        <s v="CP02181"/>
        <s v="CP02182"/>
        <s v="CP02183"/>
        <s v="CP02184"/>
        <s v="CP02185"/>
        <s v="CP02186"/>
        <s v="CP02187"/>
        <s v="CP02188"/>
        <s v="CP02189"/>
        <s v="CP02190"/>
        <s v="CP02191"/>
        <s v="CP02192"/>
        <s v="CP02193"/>
        <s v="CP02194"/>
        <s v="CP02195"/>
        <s v="CP02196"/>
        <s v="CP02197"/>
        <s v="CP02198"/>
        <s v="CP02199"/>
        <s v="CP02200"/>
        <s v="CP02201"/>
        <s v="CP02202"/>
        <s v="CP02203"/>
        <s v="CP02204"/>
        <s v="CP02205"/>
        <s v="CP02206"/>
        <s v="CP02207"/>
        <s v="CP02208"/>
        <s v="CP02209"/>
        <s v="CP02210"/>
        <s v="CP02211"/>
        <s v="CP02212"/>
        <s v="CP02213"/>
        <s v="CP02214"/>
        <s v="CP02215"/>
        <s v="CP02216"/>
        <s v="CP02217"/>
        <s v="CP02218"/>
        <s v="CP02219"/>
        <s v="CP02220"/>
        <s v="CP02221"/>
        <s v="CP02222"/>
        <s v="CP02223"/>
        <s v="CP02224"/>
        <s v="CP02225"/>
        <s v="CP02226"/>
        <s v="CP02227"/>
        <s v="CP02228"/>
        <s v="CP02229"/>
        <s v="CP02230"/>
        <s v="CP02231"/>
        <s v="CP02232"/>
        <s v="CP02233"/>
        <s v="CP02234"/>
        <s v="CP02235"/>
        <s v="CP02236"/>
        <s v="CP02237"/>
        <s v="CP02238"/>
        <s v="CP02239"/>
        <s v="CP02240"/>
        <s v="CP02241"/>
        <s v="CP02242"/>
        <s v="CP02243"/>
        <s v="CP02244"/>
        <s v="CP02245"/>
        <s v="CP02246"/>
        <s v="CP02247"/>
        <s v="CP02248"/>
        <s v="CP02249"/>
        <s v="CP02250"/>
        <s v="CP02251"/>
        <s v="CP02252"/>
        <s v="CP02253"/>
        <s v="CP02254"/>
        <s v="CP02255"/>
        <s v="CP02256"/>
        <s v="CP02257"/>
        <s v="CP02258"/>
        <s v="CP02259"/>
        <s v="CP02260"/>
        <s v="CP02261"/>
        <s v="CP02262"/>
        <s v="CP02263"/>
        <s v="CP02264"/>
        <s v="CP02265"/>
        <s v="CP02266"/>
        <s v="CP02267"/>
        <s v="CP02268"/>
        <s v="CP02269"/>
        <s v="CP02270"/>
        <s v="CP02271"/>
        <s v="CP02272"/>
        <s v="CP02273"/>
        <s v="CP02274"/>
        <s v="CP02275"/>
        <s v="CP02276"/>
        <s v="CP02277"/>
        <s v="CP02278"/>
        <s v="CP02279"/>
        <s v="CP02280"/>
        <s v="CP02281"/>
        <s v="CP02282"/>
        <s v="CP02283"/>
        <s v="CP02284"/>
        <s v="CP02285"/>
        <s v="CP02286"/>
        <s v="CP02287"/>
        <s v="CP02288"/>
        <s v="CP02289"/>
        <s v="CP02290"/>
        <s v="CP02291"/>
        <s v="CP02292"/>
        <s v="CP02293"/>
        <s v="CP02294"/>
        <s v="CP02295"/>
        <s v="CP02296"/>
        <s v="CP02297"/>
        <s v="CP02298"/>
        <s v="CP02299"/>
        <s v="CP02300"/>
        <s v="CP02301"/>
        <s v="CP02302"/>
        <s v="CP02303"/>
        <s v="CP02304"/>
        <s v="CP02305"/>
        <s v="CP02306"/>
        <s v="CP02307"/>
        <s v="CP02308"/>
        <s v="CP02309"/>
        <s v="CP02310"/>
        <s v="CP02311"/>
        <s v="CP02312"/>
        <s v="CP02313"/>
        <s v="CP02314"/>
        <s v="CP02315"/>
        <s v="CP02316"/>
        <s v="CP02317"/>
        <s v="CP02318"/>
        <s v="CP02319"/>
        <s v="CP02320"/>
        <s v="CP02321"/>
        <s v="CP02322"/>
        <s v="CP02323"/>
        <s v="CP02324"/>
        <s v="CP02325"/>
        <s v="CP02326"/>
        <s v="CP02327"/>
        <s v="CP02328"/>
        <s v="CP02329"/>
        <s v="CP02330"/>
        <s v="CP02331"/>
        <s v="CP02332"/>
        <s v="CP02333"/>
        <s v="CP02334"/>
        <s v="CP02335"/>
        <s v="CP02336"/>
        <s v="CP02337"/>
        <s v="CP02338"/>
        <s v="CP02339"/>
        <s v="CP02340"/>
        <s v="CP02341"/>
        <s v="CP02342"/>
        <s v="CP02343"/>
        <s v="CP02344"/>
        <s v="CP02345"/>
        <s v="CP02346"/>
        <s v="CP02347"/>
        <s v="CP02348"/>
        <s v="CP02349"/>
        <s v="CP02350"/>
        <s v="CP02351"/>
        <s v="CP02352"/>
        <s v="CP02353"/>
        <s v="CP02354"/>
        <s v="CP02355"/>
        <s v="CP02356"/>
        <s v="CP02357"/>
        <s v="CP02358"/>
        <s v="CP02359"/>
        <s v="CP02360"/>
        <s v="CP02361"/>
        <s v="CP02362"/>
        <s v="CP02363"/>
        <s v="CP02364"/>
        <s v="CP02365"/>
        <s v="CP02366"/>
        <s v="CP02367"/>
        <s v="CP02368"/>
        <s v="CP02369"/>
        <s v="CP02370"/>
        <s v="CP02371"/>
        <s v="CP02372"/>
        <s v="CP02373"/>
        <s v="CP02374"/>
        <s v="CP02375"/>
        <s v="CP02376"/>
        <s v="CP02377"/>
        <s v="CP02378"/>
        <s v="CP02379"/>
        <s v="CP02380"/>
        <s v="CP02381"/>
        <s v="CP02382"/>
        <s v="CP02383"/>
        <s v="CP02384"/>
        <s v="CP02385"/>
        <s v="CP02386"/>
        <s v="CP02387"/>
        <s v="CP02388"/>
        <s v="CP02389"/>
        <s v="CP02390"/>
        <s v="CP02391"/>
        <s v="CP02392"/>
        <s v="CP02393"/>
        <s v="CP02394"/>
        <s v="CP02395"/>
        <s v="CP02396"/>
        <s v="CP02397"/>
        <s v="CP02398"/>
        <s v="CP02399"/>
        <s v="CP02400"/>
        <s v="CP02401"/>
        <s v="CP02402"/>
        <s v="CP02403"/>
        <s v="CP02404"/>
        <s v="CP02405"/>
        <s v="CP02406"/>
        <s v="CP02407"/>
        <s v="CP02408"/>
        <s v="CP02409"/>
        <s v="CP02410"/>
        <s v="CP02411"/>
        <s v="CP02412"/>
        <s v="CP02413"/>
        <s v="CP02414"/>
        <s v="CP02415"/>
        <s v="CP02416"/>
        <s v="CP02417"/>
        <s v="CP02418"/>
        <s v="CP02419"/>
        <s v="CP02420"/>
        <s v="CP02421"/>
        <s v="CP02422"/>
        <s v="CP02423"/>
        <s v="CP02424"/>
        <s v="CP02425"/>
        <s v="CP02426"/>
        <s v="CP02427"/>
        <s v="CP02428"/>
        <s v="CP02429"/>
        <s v="CP02430"/>
        <s v="CP02431"/>
        <s v="CP02432"/>
        <s v="CP02433"/>
        <s v="CP02434"/>
        <s v="CP02435"/>
        <s v="CP02436"/>
        <s v="CP02437"/>
        <s v="CP02438"/>
        <s v="CP02439"/>
        <s v="CP02440"/>
        <s v="CP02441"/>
        <s v="CP02442"/>
        <s v="CP02443"/>
        <s v="CP02444"/>
        <s v="CP02445"/>
        <s v="CP02446"/>
        <s v="CP02447"/>
        <s v="CP02448"/>
        <s v="CP02449"/>
        <s v="CP02450"/>
        <s v="CP02451"/>
        <s v="CP02452"/>
        <s v="CP02453"/>
        <s v="CP02454"/>
        <s v="CP02455"/>
        <s v="CP02456"/>
        <s v="CP02457"/>
        <s v="CP02458"/>
        <s v="CP02459"/>
        <s v="CP02460"/>
        <s v="CP02461"/>
        <s v="CP02462"/>
        <s v="CP02463"/>
        <s v="CP02464"/>
        <s v="CP02465"/>
        <s v="CP02466"/>
        <s v="CP02467"/>
        <s v="CP02468"/>
        <s v="CP02469"/>
        <s v="CP02470"/>
        <s v="CP02471"/>
        <s v="CP02472"/>
        <s v="CP02473"/>
        <s v="CP02474"/>
        <s v="CP02475"/>
        <s v="CP02476"/>
        <s v="CP02477"/>
        <s v="CP02478"/>
        <s v="CP02479"/>
        <s v="CP02480"/>
        <s v="CP02481"/>
        <s v="CP02482"/>
        <s v="CP02483"/>
        <s v="CP02484"/>
        <s v="CP02485"/>
        <s v="CP02486"/>
        <s v="CP02487"/>
        <s v="CP02488"/>
        <s v="CP02489"/>
        <s v="CP02490"/>
        <s v="CP02491"/>
        <s v="CP02492"/>
        <s v="CP02493"/>
        <s v="CP02494"/>
        <s v="CP02495"/>
        <s v="CP02496"/>
        <s v="CP02497"/>
        <s v="CP02498"/>
        <s v="CP02499"/>
        <s v="CP02500"/>
        <s v="CP02501"/>
        <s v="CP02502"/>
        <s v="CP02503"/>
        <s v="CP02504"/>
        <s v="CP02505"/>
        <s v="CP02506"/>
        <s v="CP02507"/>
        <s v="CP02508"/>
        <s v="CP02509"/>
        <s v="CP02510"/>
        <s v="CP02511"/>
        <s v="CP02512"/>
        <s v="CP02513"/>
        <s v="CP02514"/>
        <s v="CP02515"/>
        <s v="CP02516"/>
        <s v="CP02517"/>
        <s v="CP02518"/>
        <s v="CP02519"/>
        <s v="CP02520"/>
        <s v="CP02521"/>
        <s v="CP02522"/>
        <s v="CP02523"/>
        <s v="CP02524"/>
        <s v="CP02525"/>
        <s v="CP02526"/>
        <s v="CP02527"/>
        <s v="CP02528"/>
        <s v="CP02529"/>
        <s v="CP02530"/>
        <s v="CP02531"/>
        <s v="CP02532"/>
        <s v="CP02533"/>
        <s v="CP02534"/>
        <s v="CP02535"/>
        <s v="CP02536"/>
        <s v="CP02537"/>
        <s v="CP02538"/>
        <s v="CP02539"/>
        <s v="CP02540"/>
        <s v="CP02541"/>
        <s v="CP02542"/>
        <s v="CP02543"/>
        <s v="CP02544"/>
        <s v="CP02545"/>
        <s v="CP02546"/>
        <s v="CP02547"/>
        <s v="CP02548"/>
        <s v="CP02549"/>
        <s v="CP02550"/>
        <s v="CP02551"/>
        <s v="CP02552"/>
        <s v="CP02553"/>
        <s v="CP02554"/>
        <s v="CP02555"/>
        <s v="CP02556"/>
        <s v="CP02557"/>
        <s v="CP02558"/>
        <s v="CP02559"/>
        <s v="CP02560"/>
        <s v="CP02561"/>
        <s v="CP02562"/>
        <s v="CP02563"/>
        <s v="CP02564"/>
        <s v="CP02565"/>
        <s v="CP02566"/>
        <s v="CP02567"/>
        <s v="CP02568"/>
        <s v="CP02569"/>
        <s v="CP02570"/>
        <s v="CP02571"/>
        <s v="CP02572"/>
        <s v="CP02573"/>
        <s v="CP02574"/>
        <s v="CP02575"/>
        <s v="CP02576"/>
        <s v="CP02577"/>
        <s v="CP02578"/>
        <s v="CP02579"/>
        <s v="CP02580"/>
        <s v="CP02581"/>
        <s v="CP02582"/>
        <s v="CP02583"/>
        <s v="CP02584"/>
        <s v="CP02585"/>
        <s v="CP02586"/>
        <s v="CP02587"/>
        <s v="CP02588"/>
        <s v="CP02589"/>
        <s v="CP02590"/>
        <s v="CP02591"/>
        <s v="CP02592"/>
        <s v="CP02593"/>
        <s v="CP02594"/>
        <s v="CP02595"/>
        <s v="CP02596"/>
        <s v="CP02597"/>
        <s v="CP02598"/>
        <s v="CP02599"/>
        <s v="CP02600"/>
        <s v="CP02601"/>
        <s v="CP02602"/>
        <s v="CP02603"/>
        <s v="CP02604"/>
        <s v="CP02605"/>
        <s v="CP02606"/>
        <s v="CP02607"/>
        <s v="CP02608"/>
        <s v="CP02609"/>
        <s v="CP02610"/>
        <s v="CP02611"/>
        <s v="CP02612"/>
        <s v="CP02613"/>
        <s v="CP02614"/>
        <s v="CP02615"/>
        <s v="CP02616"/>
        <s v="CP02617"/>
        <s v="CP02618"/>
        <s v="CP02619"/>
        <s v="CP02620"/>
        <s v="CP02621"/>
        <s v="CP02622"/>
        <s v="CP02623"/>
        <s v="CP02624"/>
        <s v="CP02625"/>
        <s v="CP02626"/>
        <s v="CP02627"/>
        <s v="CP02628"/>
        <s v="CP02629"/>
        <s v="CP02630"/>
        <s v="CP02631"/>
        <s v="CP02632"/>
        <s v="CP02633"/>
        <s v="CP02634"/>
        <s v="CP02635"/>
        <s v="CP02636"/>
        <s v="CP02637"/>
        <s v="CP02638"/>
        <s v="CP02639"/>
        <s v="CP02640"/>
        <s v="CP02641"/>
        <s v="CP02642"/>
        <s v="CP02643"/>
        <s v="CP02644"/>
        <s v="CP02645"/>
        <s v="CP02646"/>
        <s v="CP02647"/>
        <s v="CP02648"/>
        <s v="CP02649"/>
        <s v="CP02650"/>
        <s v="CP02651"/>
        <s v="CP02652"/>
        <s v="CP02653"/>
        <s v="CP02654"/>
        <s v="CP02655"/>
        <s v="CP02656"/>
        <s v="CP02657"/>
        <s v="CP02658"/>
        <s v="CP02659"/>
        <s v="CP02660"/>
        <s v="CP02661"/>
        <s v="CP02662"/>
        <s v="CP02663"/>
        <s v="CP02664"/>
        <s v="CP02665"/>
        <s v="CP02666"/>
        <s v="CP02667"/>
        <s v="CP02668"/>
        <s v="CP02669"/>
        <s v="CP02670"/>
        <s v="CP02671"/>
        <s v="CP02672"/>
        <s v="CP02673"/>
        <s v="CP02674"/>
        <s v="CP02675"/>
        <s v="CP02676"/>
        <s v="CP02677"/>
        <s v="CP02678"/>
        <s v="CP02679"/>
        <s v="CP02680"/>
        <s v="CP02681"/>
        <s v="CP02682"/>
        <s v="CP02683"/>
        <s v="CP02684"/>
        <s v="CP02685"/>
        <s v="CP02686"/>
        <s v="CP02687"/>
        <s v="CP02688"/>
        <s v="CP02689"/>
        <s v="CP02690"/>
        <s v="CP02691"/>
        <s v="CP02692"/>
        <s v="CP02693"/>
        <s v="CP02694"/>
        <s v="CP02695"/>
        <s v="CP02696"/>
        <s v="CP02697"/>
        <s v="CP02698"/>
        <s v="CP02699"/>
        <s v="CP02700"/>
        <s v="CP02701"/>
        <s v="CP02702"/>
        <s v="CP02703"/>
        <s v="CP02704"/>
        <s v="CP02705"/>
        <s v="CP02706"/>
        <s v="CP02707"/>
        <s v="CP02708"/>
        <s v="CP02709"/>
        <s v="CP02710"/>
        <s v="CP02711"/>
        <s v="CP02712"/>
        <s v="CP02713"/>
        <s v="CP02714"/>
        <s v="CP02715"/>
        <s v="CP02716"/>
        <s v="CP02717"/>
        <s v="CP02718"/>
        <s v="CP02719"/>
        <s v="CP02720"/>
        <s v="CP02721"/>
        <s v="CP02722"/>
        <s v="CP02723"/>
        <s v="CP02724"/>
        <s v="CP02725"/>
        <s v="CP02726"/>
        <s v="CP02727"/>
        <s v="CP02728"/>
        <s v="CP02729"/>
        <s v="CP02730"/>
        <s v="CP02731"/>
        <s v="CP02732"/>
        <s v="CP02733"/>
        <s v="CP02734"/>
        <s v="CP02735"/>
        <s v="CP02736"/>
        <s v="CP02737"/>
        <s v="CP02738"/>
        <s v="CP02739"/>
        <s v="CP02740"/>
        <s v="CP02741"/>
        <s v="CP02742"/>
        <s v="CP02743"/>
        <s v="CP02744"/>
        <s v="CP02745"/>
        <s v="CP02746"/>
        <s v="CP02747"/>
        <s v="CP02748"/>
        <s v="CP02749"/>
        <s v="CP02750"/>
        <s v="CP02751"/>
        <s v="CP02752"/>
        <s v="CP02753"/>
        <s v="CP02754"/>
        <s v="CP02755"/>
        <s v="CP02756"/>
        <s v="CP02757"/>
        <s v="CP02758"/>
        <s v="CP02759"/>
        <s v="CP02760"/>
        <s v="CP02761"/>
        <s v="CP02762"/>
        <s v="CP02763"/>
        <s v="CP02764"/>
        <s v="CP02765"/>
        <s v="CP02766"/>
        <s v="CP02767"/>
        <s v="CP02768"/>
        <s v="CP02769"/>
        <s v="CP02770"/>
        <s v="CP02771"/>
        <s v="CP02772"/>
        <s v="CP02773"/>
        <s v="CP02774"/>
        <s v="CP02775"/>
        <s v="CP02776"/>
        <s v="CP02777"/>
        <s v="CP02778"/>
        <s v="CP02779"/>
        <s v="CP02780"/>
        <s v="CP02781"/>
        <s v="CP02782"/>
        <s v="CP02783"/>
        <s v="CP02784"/>
        <s v="CP02785"/>
        <s v="CP02786"/>
        <s v="CP02787"/>
        <s v="CP02788"/>
        <s v="CP02789"/>
        <s v="CP02790"/>
        <s v="CP02791"/>
        <s v="CP02792"/>
        <s v="CP02793"/>
        <s v="CP02794"/>
        <s v="CP02795"/>
        <s v="CP02796"/>
        <s v="CP02797"/>
        <s v="CP02798"/>
        <s v="CP02799"/>
        <s v="CP02800"/>
        <s v="CP02801"/>
        <s v="CP02802"/>
        <s v="CP02803"/>
        <s v="CP02804"/>
        <s v="CP02805"/>
        <s v="CP02806"/>
        <s v="CP02807"/>
        <s v="CP02808"/>
        <s v="CP02809"/>
        <s v="CP02810"/>
        <s v="CP02811"/>
        <s v="CP02812"/>
        <s v="CP02813"/>
        <s v="CP02814"/>
        <s v="CP02815"/>
        <s v="CP02816"/>
        <s v="CP02817"/>
        <s v="CP02818"/>
        <s v="CP02819"/>
        <s v="CP02820"/>
        <s v="CP02821"/>
        <s v="CP02822"/>
        <s v="CP02823"/>
        <s v="CP02824"/>
        <s v="CP02825"/>
        <s v="CP02826"/>
        <s v="CP02827"/>
        <s v="CP02828"/>
        <s v="CP02829"/>
        <s v="CP02830"/>
        <s v="CP02831"/>
        <s v="CP02832"/>
        <s v="CP02833"/>
        <s v="CP02834"/>
        <s v="CP02835"/>
        <s v="CP02836"/>
        <s v="CP02837"/>
        <s v="CP02838"/>
        <s v="CP02839"/>
        <s v="CP02840"/>
        <s v="CP02841"/>
        <s v="CP02842"/>
        <s v="CP02843"/>
        <s v="CP02844"/>
        <s v="CP02845"/>
        <s v="CP02846"/>
        <s v="CP02847"/>
        <s v="CP02848"/>
        <s v="CP02849"/>
        <s v="CP02850"/>
        <s v="CP02851"/>
        <s v="CP02852"/>
        <s v="CP02853"/>
        <s v="CP02854"/>
        <s v="CP02855"/>
        <s v="CP02856"/>
        <s v="CP02857"/>
        <s v="CP02858"/>
        <s v="CP02859"/>
        <s v="CP02860"/>
        <s v="CP02861"/>
        <s v="CP02862"/>
        <s v="CP02863"/>
        <s v="CP02864"/>
        <s v="CP02865"/>
        <s v="CP02866"/>
        <s v="CP02867"/>
        <s v="CP02868"/>
        <s v="CP02869"/>
        <s v="CP02870"/>
        <s v="CP02871"/>
        <s v="CP02872"/>
        <s v="CP02873"/>
        <s v="CP02874"/>
        <s v="CP02875"/>
        <s v="CP02876"/>
        <s v="CP02877"/>
        <s v="CP02878"/>
        <s v="CP02879"/>
        <s v="CP02880"/>
        <s v="CP02881"/>
        <s v="CP02882"/>
        <s v="CP02883"/>
        <s v="CP02884"/>
        <s v="CP02885"/>
        <s v="CP02886"/>
        <s v="CP02887"/>
        <s v="CP02888"/>
        <s v="CP02889"/>
        <s v="CP02890"/>
        <s v="CP02891"/>
        <s v="CP02892"/>
        <s v="CP02893"/>
        <s v="CP02894"/>
        <s v="CP02895"/>
        <s v="CP02896"/>
        <s v="CP02897"/>
        <s v="CP02898"/>
        <s v="CP02899"/>
        <s v="CP02900"/>
        <s v="CP02901"/>
        <s v="CP02902"/>
        <s v="CP02903"/>
        <s v="CP02904"/>
        <s v="CP02905"/>
        <s v="CP02906"/>
        <s v="CP02907"/>
        <s v="CP02908"/>
        <s v="CP02909"/>
        <s v="CP02910"/>
        <s v="CP02911"/>
        <s v="CP02912"/>
        <s v="CP02913"/>
        <s v="CP02914"/>
        <s v="CP02915"/>
        <s v="CP02916"/>
        <s v="CP02917"/>
        <s v="CP02918"/>
        <s v="CP02919"/>
        <s v="CP02920"/>
        <s v="CP02921"/>
        <s v="CP02922"/>
        <s v="CP02923"/>
        <s v="CP02924"/>
        <s v="CP02925"/>
        <s v="CP02926"/>
        <s v="CP02927"/>
        <s v="CP02928"/>
        <s v="CP02929"/>
        <s v="CP02930"/>
        <s v="CP02931"/>
        <s v="CP02932"/>
        <s v="CP02933"/>
        <s v="CP02934"/>
        <s v="CP02935"/>
        <s v="CP02936"/>
        <s v="CP02937"/>
        <s v="CP02938"/>
        <s v="CP02939"/>
        <s v="CP02940"/>
        <s v="CP02941"/>
        <s v="CP02942"/>
        <s v="CP02943"/>
        <s v="CP02944"/>
        <s v="CP02945"/>
        <s v="CP02946"/>
        <s v="CP02947"/>
        <s v="CP02948"/>
        <s v="CP02949"/>
        <s v="CP02950"/>
        <s v="CP02951"/>
        <s v="CP02952"/>
        <s v="CP02953"/>
        <s v="CP02954"/>
        <s v="CP02955"/>
        <s v="CP02956"/>
        <s v="CP02957"/>
        <s v="CP02958"/>
        <s v="CP02959"/>
        <s v="CP02960"/>
        <s v="CP02961"/>
        <s v="CP02962"/>
        <s v="CP02963"/>
        <s v="CP02964"/>
        <s v="CP02965"/>
        <s v="CP02966"/>
        <s v="CP02967"/>
        <s v="CP02968"/>
        <s v="CP02969"/>
        <s v="CP02970"/>
        <s v="CP02971"/>
        <s v="CP02972"/>
        <s v="CP02973"/>
        <s v="CP02974"/>
        <s v="CP02975"/>
        <s v="CP02976"/>
        <s v="CP02977"/>
        <s v="CP02978"/>
        <s v="CP02979"/>
        <s v="CP02980"/>
        <s v="CP02981"/>
        <s v="CP02982"/>
        <s v="CP02983"/>
        <s v="CP02984"/>
        <s v="CP02985"/>
        <s v="CP02986"/>
        <s v="CP02987"/>
        <s v="CP02988"/>
        <s v="CP02989"/>
        <s v="CP02990"/>
        <s v="CP02991"/>
        <s v="CP02992"/>
        <s v="CP02993"/>
        <s v="CP02994"/>
        <s v="CP02995"/>
        <s v="CP02996"/>
        <s v="CP02997"/>
        <s v="CP02998"/>
        <s v="CP02999"/>
        <s v="CP03000"/>
        <s v="CP03001"/>
        <s v="CP03002"/>
        <s v="CP03003"/>
        <s v="CP03004"/>
        <s v="CP03005"/>
        <s v="CP03006"/>
        <s v="CP03007"/>
        <s v="CP03008"/>
        <s v="CP03009"/>
        <s v="CP03010"/>
        <s v="CP03011"/>
        <s v="CP03012"/>
        <s v="CP03013"/>
        <s v="CP03014"/>
        <s v="CP03015"/>
        <s v="CP03016"/>
        <s v="CP03017"/>
        <s v="CP03018"/>
        <s v="CP03019"/>
        <s v="CP03020"/>
        <s v="CP03021"/>
        <s v="CP03022"/>
        <s v="CP03023"/>
        <s v="CP03024"/>
        <s v="CP03025"/>
        <s v="CP03026"/>
        <s v="CP03027"/>
        <s v="CP03028"/>
        <s v="CP03029"/>
        <s v="CP03030"/>
        <s v="CP03031"/>
        <s v="CP03032"/>
        <s v="CP03033"/>
        <s v="CP03034"/>
        <s v="CP03035"/>
        <s v="CP03036"/>
        <s v="CP03037"/>
        <s v="CP03038"/>
        <s v="CP03039"/>
        <s v="CP03040"/>
        <s v="CP03041"/>
        <s v="CP03042"/>
        <s v="CP03043"/>
        <s v="CP03044"/>
        <s v="CP03045"/>
        <s v="CP03046"/>
        <s v="CP03047"/>
        <s v="CP03048"/>
        <s v="CP03049"/>
        <s v="CP03050"/>
        <s v="CP03051"/>
        <s v="CP03052"/>
        <s v="CP03053"/>
        <s v="CP03054"/>
        <s v="CP03055"/>
        <s v="CP03056"/>
        <s v="CP03057"/>
        <s v="CP03058"/>
        <s v="CP03059"/>
        <s v="CP03060"/>
        <s v="CP03061"/>
        <s v="CP03062"/>
        <s v="CP03063"/>
        <s v="CP03064"/>
        <s v="CP03065"/>
        <s v="CP03066"/>
        <s v="CP03067"/>
        <s v="CP03068"/>
        <s v="CP03069"/>
        <s v="CP03070"/>
        <s v="CP03071"/>
        <s v="CP03072"/>
        <s v="CP03073"/>
        <s v="CP03074"/>
        <s v="CP03075"/>
        <s v="CP03076"/>
        <s v="CP03077"/>
        <s v="CP03078"/>
        <s v="CP03079"/>
        <s v="CP03080"/>
        <s v="CP03081"/>
        <s v="CP03082"/>
        <s v="CP03083"/>
        <s v="CP03084"/>
        <s v="CP03085"/>
        <s v="CP03086"/>
        <s v="CP03087"/>
        <s v="CP03088"/>
        <s v="CP03089"/>
        <s v="CP03090"/>
        <s v="CP03091"/>
        <s v="CP03092"/>
        <s v="CP03093"/>
        <s v="CP03094"/>
        <s v="CP03095"/>
        <s v="CP03096"/>
        <s v="CP03097"/>
        <s v="CP03098"/>
        <s v="CP03099"/>
        <s v="CP03100"/>
        <s v="CP03101"/>
        <s v="CP03102"/>
        <s v="CP03103"/>
        <s v="CP03104"/>
        <s v="CP03105"/>
        <s v="CP03106"/>
        <s v="CP03107"/>
        <s v="CP03108"/>
        <s v="CP03109"/>
        <s v="CP03110"/>
        <s v="CP03111"/>
        <s v="CP03112"/>
        <s v="CP03113"/>
        <s v="CP03114"/>
        <s v="CP03115"/>
        <s v="CP03116"/>
        <s v="CP03117"/>
        <s v="CP03118"/>
        <s v="CP03119"/>
        <s v="CP03120"/>
        <s v="CP03121"/>
        <s v="CP03122"/>
        <s v="CP03123"/>
        <s v="CP03124"/>
        <s v="CP03125"/>
        <s v="CP03126"/>
        <s v="CP03127"/>
        <s v="CP03128"/>
        <s v="CP03129"/>
        <s v="CP03130"/>
        <s v="CP03131"/>
        <s v="CP03132"/>
        <s v="CP03133"/>
        <s v="CP03134"/>
        <s v="CP03135"/>
        <s v="CP03136"/>
        <s v="CP03137"/>
        <s v="CP03138"/>
        <s v="CP03139"/>
        <s v="CP03140"/>
        <s v="CP03141"/>
        <s v="CP03142"/>
        <s v="CP03143"/>
        <s v="CP03144"/>
        <s v="CP03145"/>
        <s v="CP03146"/>
        <s v="CP03147"/>
        <s v="CP03148"/>
        <s v="CP03149"/>
        <s v="CP03150"/>
        <s v="CP03151"/>
        <s v="CP03152"/>
        <s v="CP03153"/>
        <s v="CP03154"/>
        <s v="CP03155"/>
        <s v="CP03156"/>
        <s v="CP03157"/>
        <s v="CP03158"/>
        <s v="CP03159"/>
        <s v="CP03160"/>
        <s v="CP03161"/>
        <s v="CP03162"/>
        <s v="CP03163"/>
        <s v="CP03164"/>
        <s v="CP03165"/>
        <s v="CP03166"/>
        <s v="CP03167"/>
        <s v="CP03168"/>
        <s v="CP03169"/>
        <s v="CP03170"/>
        <s v="CP03171"/>
        <s v="CP03172"/>
        <s v="CP03173"/>
        <s v="CP03174"/>
        <s v="CP03175"/>
        <s v="CP03176"/>
        <s v="CP03177"/>
        <s v="CP03178"/>
        <s v="CP03179"/>
        <s v="CP03180"/>
        <s v="CP03181"/>
        <s v="CP03182"/>
        <s v="CP03183"/>
        <s v="CP03184"/>
        <s v="CP03185"/>
        <s v="CP03186"/>
        <s v="CP03187"/>
        <s v="CP03188"/>
        <s v="CP03189"/>
        <s v="CP03190"/>
        <s v="CP03191"/>
        <s v="CP03192"/>
        <s v="CP03193"/>
        <s v="CP03194"/>
        <s v="CP03195"/>
        <s v="CP03196"/>
        <s v="CP03197"/>
        <s v="CP03198"/>
        <s v="CP03199"/>
        <s v="CP03200"/>
        <s v="CP03201"/>
        <s v="CP03202"/>
        <s v="CP03203"/>
        <s v="CP03204"/>
        <s v="CP03205"/>
        <s v="CP03206"/>
        <s v="CP03207"/>
        <s v="CP03208"/>
        <s v="CP03209"/>
        <s v="CP03210"/>
        <s v="CP03211"/>
        <s v="CP03212"/>
        <s v="CP03213"/>
        <s v="CP03214"/>
        <s v="CP03215"/>
        <s v="CP03216"/>
        <s v="CP03217"/>
        <s v="CP03218"/>
        <s v="CP03219"/>
        <s v="CP03220"/>
        <s v="CP03221"/>
        <s v="CP03222"/>
        <s v="CP03223"/>
        <s v="CP03224"/>
        <s v="CP03225"/>
        <s v="CP03226"/>
        <s v="CP03227"/>
        <s v="CP03228"/>
        <s v="CP03229"/>
        <s v="CP03230"/>
        <s v="CP03231"/>
        <s v="CP03232"/>
        <s v="CP03233"/>
        <s v="CP03234"/>
        <s v="CP03235"/>
        <s v="CP03236"/>
        <s v="CP03237"/>
        <s v="CP03238"/>
        <s v="CP03239"/>
        <s v="CP03240"/>
        <s v="CP03241"/>
        <s v="CP03242"/>
        <s v="CP03243"/>
        <s v="CP03244"/>
        <s v="CP03245"/>
        <s v="CP03246"/>
        <s v="CP03247"/>
        <s v="CP03248"/>
        <s v="CP03249"/>
        <s v="CP03250"/>
        <s v="CP03251"/>
        <s v="CP03252"/>
        <s v="CP03253"/>
        <s v="CP03254"/>
        <s v="CP03255"/>
        <s v="CP03256"/>
        <s v="CP03257"/>
        <s v="CP03258"/>
        <s v="CP03259"/>
        <s v="CP03260"/>
        <s v="CP03261"/>
        <s v="CP03262"/>
        <s v="CP03263"/>
        <s v="CP03264"/>
        <s v="CP03265"/>
        <s v="CP03266"/>
        <s v="CP03267"/>
        <s v="CP03268"/>
        <s v="CP03269"/>
        <s v="CP03270"/>
        <s v="CP03271"/>
        <s v="CP03272"/>
        <s v="CP03273"/>
        <s v="CP03274"/>
        <s v="CP03275"/>
        <s v="CP03276"/>
        <s v="CP03277"/>
        <s v="CP03278"/>
        <s v="CP03279"/>
        <s v="CP03280"/>
        <s v="CP03281"/>
        <s v="CP03282"/>
        <s v="CP03283"/>
        <s v="CP03284"/>
        <s v="CP03285"/>
        <s v="CP03286"/>
        <s v="CP03287"/>
        <s v="CP03288"/>
        <s v="CP03289"/>
        <s v="CP03290"/>
        <s v="CP03291"/>
        <s v="CP03292"/>
        <s v="CP03293"/>
        <s v="CP03294"/>
        <s v="CP03295"/>
        <s v="CP03296"/>
        <s v="CP03297"/>
        <s v="CP03298"/>
        <s v="CP03299"/>
        <s v="CP03300"/>
        <s v="CP03301"/>
        <s v="CP03302"/>
        <s v="CP03303"/>
        <s v="CP03304"/>
        <s v="CP03305"/>
        <s v="CP03306"/>
        <s v="CP03307"/>
        <s v="CP03308"/>
        <s v="CP03309"/>
        <s v="CP03310"/>
        <s v="CP03311"/>
        <s v="CP03312"/>
        <s v="CP03313"/>
        <s v="CP03314"/>
        <s v="CP03315"/>
        <s v="CP03316"/>
        <s v="CP03317"/>
        <s v="CP03318"/>
        <s v="CP03319"/>
        <s v="CP03320"/>
        <s v="CP03321"/>
        <s v="CP03322"/>
        <s v="CP03323"/>
        <s v="CP03324"/>
        <s v="CP03325"/>
        <s v="CP03326"/>
        <s v="CP03327"/>
        <s v="CP03328"/>
        <s v="CP03329"/>
        <s v="CP03330"/>
        <s v="CP03331"/>
        <s v="CP03332"/>
        <s v="CP03333"/>
        <s v="CP03334"/>
        <s v="CP03335"/>
        <s v="CP03336"/>
        <s v="CP03337"/>
        <s v="CP03338"/>
        <s v="CP03339"/>
        <s v="CP03340"/>
        <s v="CP03341"/>
        <s v="CP03342"/>
        <s v="CP03343"/>
        <s v="CP03344"/>
        <s v="CP03345"/>
        <s v="CP03346"/>
        <s v="CP03347"/>
        <s v="CP03348"/>
        <s v="CP03349"/>
        <s v="CP03350"/>
        <s v="CP03351"/>
        <s v="CP03352"/>
        <s v="CP03353"/>
        <s v="CP03354"/>
        <s v="CP03355"/>
        <s v="CP03356"/>
        <s v="CP03357"/>
        <s v="CP03358"/>
        <s v="CP03359"/>
        <s v="CP03360"/>
        <s v="CP03361"/>
        <s v="CP03362"/>
        <s v="CP03363"/>
        <s v="CP03364"/>
        <s v="CP03365"/>
        <s v="CP03366"/>
        <s v="CP03367"/>
        <s v="CP03368"/>
        <s v="CP03369"/>
        <s v="CP03370"/>
        <s v="CP03371"/>
        <s v="CP03372"/>
        <s v="CP03373"/>
        <s v="CP03374"/>
        <s v="CP03375"/>
        <s v="CP03376"/>
        <s v="CP03377"/>
        <s v="CP03378"/>
        <s v="CP03379"/>
        <s v="CP03380"/>
        <s v="CP03381"/>
        <s v="CP03382"/>
        <s v="CP03383"/>
        <s v="CP03384"/>
        <s v="CP03385"/>
        <s v="CP03386"/>
        <s v="CP03387"/>
        <s v="CP03388"/>
        <s v="CP03389"/>
        <s v="CP03390"/>
        <s v="CP03391"/>
        <s v="CP03392"/>
        <s v="CP03393"/>
        <s v="CP03394"/>
        <s v="CP03395"/>
        <s v="CP03396"/>
        <s v="CP03397"/>
        <s v="CP03398"/>
        <s v="CP03399"/>
        <s v="CP03400"/>
        <s v="CP03401"/>
        <s v="CP03402"/>
        <s v="CP03403"/>
        <s v="CP03404"/>
        <s v="CP03405"/>
        <s v="CP03406"/>
        <s v="CP03407"/>
        <s v="CP03408"/>
        <s v="CP03409"/>
        <s v="CP03410"/>
        <s v="CP03411"/>
        <s v="CP03412"/>
        <s v="CP03413"/>
        <s v="CP03414"/>
        <s v="CP03415"/>
        <s v="CP03416"/>
        <s v="CP03417"/>
        <s v="CP03418"/>
        <s v="CP03419"/>
        <s v="CP03420"/>
        <s v="CP03421"/>
        <s v="CP03422"/>
        <s v="CP03423"/>
        <s v="CP03424"/>
        <s v="CP03425"/>
        <s v="CP03426"/>
        <s v="CP03427"/>
        <s v="CP03428"/>
        <s v="CP03429"/>
        <s v="CP03430"/>
        <s v="CP03431"/>
        <s v="CP03432"/>
        <s v="CP03433"/>
        <s v="CP03434"/>
        <s v="CP03435"/>
        <s v="CP03436"/>
        <s v="CP03437"/>
        <s v="CP03438"/>
        <s v="CP03439"/>
        <s v="CP03440"/>
        <s v="CP03441"/>
        <s v="CP03442"/>
        <s v="CP03443"/>
        <s v="CP03444"/>
        <s v="CP03445"/>
        <s v="CP03446"/>
        <s v="CP03447"/>
        <s v="CP03448"/>
        <s v="CP03449"/>
        <s v="CP03450"/>
        <s v="CP03451"/>
        <s v="CP03452"/>
        <s v="CP03453"/>
        <s v="CP03454"/>
        <s v="CP03455"/>
        <s v="CP03456"/>
        <s v="CP03457"/>
        <s v="CP03458"/>
        <s v="CP03459"/>
        <s v="CP03460"/>
        <s v="CP03461"/>
        <s v="CP03462"/>
        <s v="CP03463"/>
        <s v="CP03464"/>
        <s v="CP03465"/>
        <s v="CP03466"/>
        <s v="CP03467"/>
        <s v="CP03468"/>
        <s v="CP03469"/>
        <s v="CP03470"/>
        <s v="CP03471"/>
        <s v="CP03472"/>
        <s v="CP03473"/>
        <s v="CP03474"/>
        <s v="CP03475"/>
        <s v="CP03476"/>
        <s v="CP03477"/>
        <s v="CP03478"/>
        <s v="CP03479"/>
        <s v="CP03480"/>
        <s v="CP03481"/>
        <s v="CP03482"/>
        <s v="CP03483"/>
        <s v="CP03484"/>
        <s v="CP03485"/>
        <s v="CP03486"/>
        <s v="CP03487"/>
        <s v="CP03488"/>
        <s v="CP03489"/>
        <s v="CP03490"/>
        <s v="CP03491"/>
        <s v="CP03492"/>
        <s v="CP03493"/>
        <s v="CP03494"/>
        <s v="CP03495"/>
        <s v="CP03496"/>
        <s v="CP03497"/>
        <s v="CP03498"/>
        <s v="CP03499"/>
        <s v="CP03500"/>
        <s v="CP03501"/>
        <s v="CP03502"/>
        <s v="CP03503"/>
        <s v="CP03504"/>
        <s v="CP03505"/>
        <s v="CP03506"/>
        <s v="CP03507"/>
        <s v="CP03508"/>
        <s v="CP03509"/>
        <s v="CP03510"/>
        <s v="CP03511"/>
        <s v="CP03512"/>
        <s v="CP03513"/>
        <s v="CP03514"/>
        <s v="CP03515"/>
        <s v="CP03516"/>
        <s v="CP03517"/>
        <s v="CP03518"/>
        <s v="CP03519"/>
        <s v="CP03520"/>
        <s v="CP03521"/>
        <s v="CP03522"/>
        <s v="CP03523"/>
        <s v="CP03524"/>
        <s v="CP03525"/>
        <s v="CP03526"/>
        <s v="CP03527"/>
        <s v="CP03528"/>
        <s v="CP03529"/>
        <s v="CP03530"/>
        <s v="CP03531"/>
        <s v="CP03532"/>
        <s v="CP03533"/>
        <s v="CP03534"/>
        <s v="CP03535"/>
        <s v="CP03536"/>
        <s v="CP03537"/>
        <s v="CP03538"/>
        <s v="CP03539"/>
        <s v="CP03540"/>
        <s v="CP03541"/>
        <s v="CP03542"/>
        <s v="CP03543"/>
        <s v="CP03544"/>
        <s v="CP03545"/>
        <s v="CP03546"/>
        <s v="CP03547"/>
        <s v="CP03548"/>
        <s v="CP03549"/>
        <s v="CP03550"/>
        <s v="CP03551"/>
        <s v="CP03552"/>
        <s v="CP03553"/>
        <s v="CP03554"/>
        <s v="CP03555"/>
        <s v="CP03556"/>
        <s v="CP03557"/>
        <s v="CP03558"/>
        <s v="CP03559"/>
        <s v="CP03560"/>
        <s v="CP03561"/>
        <s v="CP03562"/>
        <s v="CP03563"/>
        <s v="CP03564"/>
        <s v="CP03565"/>
        <s v="CP03566"/>
        <s v="CP03567"/>
        <s v="CP03568"/>
        <s v="CP03569"/>
        <s v="CP03570"/>
        <s v="CP03571"/>
        <s v="CP03572"/>
        <s v="CP03573"/>
        <s v="CP03574"/>
        <s v="CP03575"/>
        <s v="CP03576"/>
        <s v="CP03577"/>
        <s v="CP03578"/>
        <s v="CP03579"/>
        <s v="CP03580"/>
        <s v="CP03581"/>
        <s v="CP03582"/>
        <s v="CP03583"/>
        <s v="CP03584"/>
        <s v="CP03585"/>
        <s v="CP03586"/>
        <s v="CP03587"/>
        <s v="CP03588"/>
        <s v="CP03589"/>
        <s v="CP03590"/>
        <s v="CP03591"/>
        <s v="CP03592"/>
        <s v="CP03593"/>
        <s v="CP03594"/>
        <s v="CP03595"/>
        <s v="CP03596"/>
        <s v="CP03597"/>
        <s v="CP03598"/>
        <s v="CP03599"/>
        <s v="CP03600"/>
        <s v="CP03601"/>
        <s v="CP03602"/>
        <s v="CP03603"/>
        <s v="CP03604"/>
        <s v="CP03605"/>
        <s v="CP03606"/>
        <s v="CP03607"/>
        <s v="CP03608"/>
        <s v="CP03609"/>
        <s v="CP03610"/>
        <s v="CP03611"/>
        <s v="CP03612"/>
        <s v="CP03613"/>
        <s v="CP03614"/>
        <s v="CP03615"/>
        <s v="CP03616"/>
        <s v="CP03617"/>
        <s v="CP03618"/>
        <s v="CP03619"/>
        <s v="CP03620"/>
        <s v="CP03621"/>
        <s v="CP03622"/>
        <s v="CP03623"/>
        <s v="CP03624"/>
        <s v="CP03625"/>
        <s v="CP03626"/>
        <s v="CP03627"/>
        <s v="CP03628"/>
        <s v="CP03629"/>
        <s v="CP03630"/>
        <s v="CP03631"/>
        <s v="CP03632"/>
        <s v="CP03633"/>
        <s v="CP03634"/>
        <s v="CP03635"/>
        <s v="CP03636"/>
        <s v="CP03637"/>
        <s v="CP03638"/>
        <s v="CP03639"/>
        <s v="CP03640"/>
        <s v="CP03641"/>
        <s v="CP03642"/>
        <s v="CP03643"/>
        <s v="CP03644"/>
        <s v="CP03645"/>
        <s v="CP03646"/>
        <s v="CP03647"/>
        <s v="CP03648"/>
        <s v="CP03649"/>
        <s v="CP03650"/>
        <s v="CP03651"/>
        <s v="CP03652"/>
        <s v="CP03653"/>
        <s v="CP03654"/>
        <s v="CP03655"/>
        <s v="CP03656"/>
        <s v="CP03657"/>
        <s v="CP03658"/>
        <s v="CP03659"/>
        <s v="CP03660"/>
        <s v="CP03661"/>
        <s v="CP03662"/>
        <s v="CP03663"/>
        <s v="CP03664"/>
        <s v="CP03665"/>
        <s v="CP03666"/>
        <s v="CP03667"/>
        <s v="CP03668"/>
        <s v="CP03669"/>
        <s v="CP03670"/>
        <s v="CP03671"/>
        <s v="CP03672"/>
        <s v="CP03673"/>
        <s v="CP03674"/>
        <s v="CP03675"/>
        <s v="CP03676"/>
        <s v="CP03677"/>
        <s v="CP03678"/>
        <s v="CP03679"/>
        <s v="CP03680"/>
        <s v="CP03681"/>
        <s v="CP03682"/>
        <s v="CP03683"/>
        <s v="CP03684"/>
        <s v="CP03685"/>
        <s v="CP03686"/>
        <s v="CP03687"/>
        <s v="CP03688"/>
        <s v="CP03689"/>
        <s v="CP03690"/>
        <s v="CP03691"/>
        <s v="CP03692"/>
        <s v="CP03693"/>
        <s v="CP03694"/>
        <s v="CP03695"/>
        <s v="CP03696"/>
        <s v="CP03697"/>
        <s v="CP03698"/>
        <s v="CP03699"/>
        <s v="CP03700"/>
        <s v="CP03701"/>
        <s v="CP03702"/>
        <s v="CP03703"/>
        <s v="CP03704"/>
        <s v="CP03705"/>
        <s v="CP03706"/>
        <s v="CP03707"/>
        <s v="CP03708"/>
        <s v="CP03709"/>
        <s v="CP03710"/>
        <s v="CP03711"/>
        <s v="CP03712"/>
        <s v="CP03713"/>
        <s v="CP03714"/>
        <s v="CP03715"/>
        <s v="CP03716"/>
        <s v="CP03717"/>
        <s v="CP03718"/>
        <s v="CP03719"/>
        <s v="CP03720"/>
        <s v="CP03721"/>
        <s v="CP03722"/>
        <s v="CP03723"/>
        <s v="CP03724"/>
        <s v="CP03725"/>
        <s v="CP03726"/>
        <s v="CP03727"/>
        <s v="CP03728"/>
        <s v="CP03729"/>
        <s v="CP03730"/>
        <s v="CP03731"/>
        <s v="CP03732"/>
        <s v="CP03733"/>
        <s v="CP03734"/>
        <s v="CP03735"/>
        <s v="CP03736"/>
        <s v="CP03737"/>
        <s v="CP03738"/>
        <s v="CP03739"/>
        <s v="CP03740"/>
        <s v="CP03741"/>
        <s v="CP03742"/>
        <s v="CP03743"/>
        <s v="CP03744"/>
        <s v="CP03745"/>
        <s v="CP03746"/>
        <s v="CP03747"/>
        <s v="CP03748"/>
        <s v="CP03749"/>
        <s v="CP03750"/>
        <s v="CP03751"/>
        <s v="CP03752"/>
        <s v="CP03753"/>
        <s v="CP03754"/>
        <s v="CP03755"/>
        <s v="CP03756"/>
        <s v="CP03757"/>
        <s v="CP03758"/>
        <s v="CP03759"/>
        <s v="CP03760"/>
        <s v="CP03761"/>
        <s v="CP03762"/>
        <s v="CP03763"/>
        <s v="CP03764"/>
        <s v="CP03765"/>
        <s v="CP03766"/>
        <s v="CP03767"/>
        <s v="CP03768"/>
        <s v="CP03769"/>
        <s v="CP03770"/>
        <s v="CP03771"/>
        <s v="CP03772"/>
        <s v="CP03773"/>
        <s v="CP03774"/>
        <s v="CP03775"/>
        <s v="CP03776"/>
        <s v="CP03777"/>
        <s v="CP03778"/>
        <s v="CP03779"/>
        <s v="CP03780"/>
        <s v="CP03781"/>
        <s v="CP03782"/>
        <s v="CP03783"/>
        <s v="CP03784"/>
        <s v="CP03785"/>
        <s v="CP03786"/>
        <s v="CP03787"/>
        <s v="CP03788"/>
        <s v="CP03789"/>
        <s v="CP03790"/>
        <s v="CP03791"/>
        <s v="CP03792"/>
        <s v="CP03793"/>
        <s v="CP03794"/>
        <s v="CP03795"/>
        <s v="CP03796"/>
        <s v="CP03797"/>
        <s v="CP03798"/>
        <s v="CP03799"/>
        <s v="CP03800"/>
        <s v="CP03801"/>
        <s v="CP03802"/>
        <s v="CP03803"/>
        <s v="CP03804"/>
        <s v="CP03805"/>
        <s v="CP03806"/>
        <s v="CP03807"/>
        <s v="CP03808"/>
        <s v="CP03809"/>
        <s v="CP03810"/>
        <s v="CP03811"/>
        <s v="CP03812"/>
        <s v="CP03813"/>
        <s v="CP03814"/>
        <s v="CP03815"/>
        <s v="CP03816"/>
        <s v="CP03817"/>
        <s v="CP03818"/>
        <s v="CP03819"/>
        <s v="CP03820"/>
        <s v="CP03821"/>
        <s v="CP03822"/>
        <s v="CP03823"/>
        <s v="CP03824"/>
        <s v="CP03825"/>
        <s v="CP03826"/>
        <s v="CP03827"/>
        <s v="CP03828"/>
        <s v="CP03829"/>
        <s v="CP03830"/>
        <s v="CP03831"/>
        <s v="CP03832"/>
        <s v="CP03833"/>
        <s v="CP03834"/>
        <s v="CP03835"/>
        <s v="CP03836"/>
        <s v="CP03837"/>
        <s v="CP03838"/>
        <s v="CP03839"/>
        <s v="CP03840"/>
        <s v="CP03841"/>
        <s v="CP03842"/>
        <s v="CP03843"/>
        <s v="CP03844"/>
        <s v="CP03845"/>
        <s v="CP03846"/>
        <s v="CP03847"/>
        <s v="CP03848"/>
        <s v="CP03849"/>
        <s v="CP03850"/>
        <s v="CP03851"/>
        <s v="CP03852"/>
        <s v="CP03853"/>
        <s v="CP03854"/>
        <s v="CP03855"/>
        <s v="CP03856"/>
        <s v="CP03857"/>
        <s v="CP03858"/>
        <s v="CP03859"/>
        <s v="CP03860"/>
        <s v="CP03861"/>
        <s v="CP03862"/>
        <s v="CP03863"/>
        <s v="CP03864"/>
        <s v="CP03865"/>
        <s v="CP03866"/>
        <s v="CP03867"/>
        <s v="CP03868"/>
        <s v="CP03869"/>
        <s v="CP03870"/>
        <s v="CP03871"/>
        <s v="CP03872"/>
        <s v="CP03873"/>
        <s v="CP03874"/>
        <s v="CP03875"/>
        <s v="CP03876"/>
        <s v="CP03877"/>
        <s v="CP03878"/>
        <s v="CP03879"/>
        <s v="CP03880"/>
        <s v="CP03881"/>
        <s v="CP03882"/>
        <s v="CP03883"/>
        <s v="CP03884"/>
        <s v="CP03885"/>
        <s v="CP03886"/>
        <s v="CP03887"/>
        <s v="CP03888"/>
        <s v="CP03889"/>
        <s v="CP03890"/>
        <s v="CP03891"/>
        <s v="CP03892"/>
        <s v="CP03893"/>
        <s v="CP03894"/>
        <s v="CP03895"/>
        <s v="CP03896"/>
        <s v="CP03897"/>
        <s v="CP03898"/>
        <s v="CP03899"/>
        <s v="CP03900"/>
        <s v="CP03901"/>
        <s v="CP03902"/>
        <s v="CP03903"/>
        <s v="CP03904"/>
        <s v="CP03905"/>
        <s v="CP03906"/>
        <s v="CP03907"/>
        <s v="CP03908"/>
        <s v="CP03909"/>
        <s v="CP03910"/>
        <s v="CP03911"/>
        <s v="CP03912"/>
        <s v="CP03913"/>
        <s v="CP03914"/>
        <s v="CP03915"/>
        <s v="CP03916"/>
        <s v="CP03917"/>
        <s v="CP03918"/>
        <s v="CP03919"/>
        <s v="CP03920"/>
        <s v="CP03921"/>
        <s v="CP03922"/>
        <s v="CP03923"/>
        <s v="CP03924"/>
        <s v="CP03925"/>
        <s v="CP03926"/>
        <s v="CP03927"/>
        <s v="CP03928"/>
        <s v="CP03929"/>
        <s v="CP03930"/>
        <s v="CP03931"/>
        <s v="CP03932"/>
        <s v="CP03933"/>
        <s v="CP03934"/>
        <s v="CP03935"/>
        <s v="CP03936"/>
        <s v="CP03937"/>
        <s v="CP03938"/>
        <s v="CP03939"/>
        <s v="CP03940"/>
        <s v="CP03941"/>
        <s v="CP03942"/>
        <s v="CP03943"/>
        <s v="CP03944"/>
        <s v="CP03945"/>
        <s v="CP03946"/>
        <s v="CP03947"/>
        <s v="CP03948"/>
        <s v="CP03949"/>
        <s v="CP03950"/>
        <s v="CP03951"/>
        <s v="CP03952"/>
        <s v="CP03953"/>
        <s v="CP03954"/>
        <s v="CP03955"/>
        <s v="CP03956"/>
        <s v="CP03957"/>
        <s v="CP03958"/>
        <s v="CP03959"/>
        <s v="CP03960"/>
        <s v="CP03961"/>
        <s v="CP03962"/>
        <s v="CP03963"/>
        <s v="CP03964"/>
        <s v="CP03965"/>
        <s v="CP03966"/>
        <s v="CP03967"/>
        <s v="CP03968"/>
        <s v="CP03969"/>
        <s v="CP03970"/>
        <s v="CP03971"/>
        <s v="CP03972"/>
        <s v="CP03973"/>
        <s v="CP03974"/>
        <s v="CP03975"/>
        <s v="CP03976"/>
        <s v="CP03977"/>
        <s v="CP03978"/>
        <s v="CP03979"/>
        <s v="CP03980"/>
        <s v="CP03981"/>
        <s v="CP03982"/>
        <s v="CP03983"/>
        <s v="CP03984"/>
        <s v="CP03985"/>
        <s v="CP03986"/>
        <s v="CP03987"/>
        <s v="CP03988"/>
        <s v="CP03989"/>
        <s v="CP03990"/>
        <s v="CP03991"/>
        <s v="CP03992"/>
        <s v="CP03993"/>
        <s v="CP03994"/>
        <s v="CP03995"/>
        <s v="CP03996"/>
        <s v="CP03997"/>
        <s v="CP03998"/>
        <s v="CP03999"/>
        <s v="CP04000"/>
        <s v="CP04001"/>
        <s v="CP04002"/>
        <s v="CP04003"/>
        <s v="CP04004"/>
        <s v="CP04005"/>
        <s v="CP04006"/>
        <s v="CP04007"/>
        <s v="CP04008"/>
        <s v="CP04009"/>
        <s v="CP04010"/>
        <s v="CP04011"/>
        <s v="CP04012"/>
        <s v="CP04013"/>
        <s v="CP04014"/>
        <s v="CP04015"/>
        <s v="CP04016"/>
        <s v="CP04017"/>
        <s v="CP04018"/>
        <s v="CP04019"/>
        <s v="CP04020"/>
        <s v="CP04021"/>
        <s v="CP04022"/>
        <s v="CP04023"/>
        <s v="CP04024"/>
        <s v="CP04025"/>
        <s v="CP04026"/>
        <s v="CP04027"/>
        <s v="CP04028"/>
        <s v="CP04029"/>
        <s v="CP04030"/>
        <s v="CP04031"/>
        <s v="CP04032"/>
        <s v="CP04033"/>
        <s v="CP04034"/>
        <s v="CP04035"/>
        <s v="CP04036"/>
        <s v="CP04037"/>
        <s v="CP04038"/>
        <s v="CP04039"/>
        <s v="CP04040"/>
        <s v="CP04041"/>
        <s v="CP04042"/>
        <s v="CP04043"/>
        <s v="CP04044"/>
        <s v="CP04045"/>
        <s v="CP04046"/>
        <s v="CP04047"/>
        <s v="CP04048"/>
        <s v="CP04049"/>
        <s v="CP04050"/>
        <s v="CP04051"/>
        <s v="CP04052"/>
        <s v="CP04053"/>
        <s v="CP04054"/>
        <s v="CP04055"/>
        <s v="CP04056"/>
        <s v="CP04057"/>
        <s v="CP04058"/>
        <s v="CP04059"/>
        <s v="CP04060"/>
        <s v="CP04061"/>
        <s v="CP04062"/>
        <s v="CP04063"/>
        <s v="CP04064"/>
        <s v="CP04065"/>
        <s v="CP04066"/>
        <s v="CP04067"/>
        <s v="CP04068"/>
        <s v="CP04069"/>
        <s v="CP04070"/>
        <s v="CP04071"/>
        <s v="CP04072"/>
        <s v="CP04073"/>
        <s v="CP04074"/>
        <s v="CP04075"/>
        <s v="CP04076"/>
        <s v="CP04077"/>
        <s v="CP04078"/>
        <s v="CP04079"/>
        <s v="CP04080"/>
        <s v="CP04081"/>
        <s v="CP04082"/>
        <s v="CP04083"/>
        <s v="CP04084"/>
        <s v="CP04085"/>
        <s v="CP04086"/>
        <s v="CP04087"/>
        <s v="CP04088"/>
        <s v="CP04089"/>
        <s v="CP04090"/>
        <s v="CP04091"/>
        <s v="CP04092"/>
        <s v="CP04093"/>
        <s v="CP04094"/>
        <s v="CP04095"/>
        <s v="CP04096"/>
        <s v="CP04097"/>
        <s v="CP04098"/>
        <s v="CP04099"/>
        <s v="CP04100"/>
        <s v="CP04101"/>
        <s v="CP04102"/>
        <s v="CP04103"/>
        <s v="CP04104"/>
        <s v="CP04105"/>
        <s v="CP04106"/>
        <s v="CP04107"/>
        <s v="CP04108"/>
        <s v="CP04109"/>
        <s v="CP04110"/>
        <s v="CP04111"/>
        <s v="CP04112"/>
        <s v="CP04113"/>
        <s v="CP04114"/>
        <s v="CP04115"/>
        <s v="CP04116"/>
        <s v="CP04117"/>
        <s v="CP04118"/>
        <s v="CP04119"/>
        <s v="CP04120"/>
        <s v="CP04121"/>
        <s v="CP04122"/>
        <s v="CP04123"/>
        <s v="CP04124"/>
        <s v="CP04125"/>
        <s v="CP04126"/>
        <s v="CP04127"/>
        <s v="CP04128"/>
        <s v="CP04129"/>
        <s v="CP04130"/>
        <s v="CP04131"/>
        <s v="CP04132"/>
        <s v="CP04133"/>
        <s v="CP04134"/>
        <s v="CP04135"/>
        <s v="CP04136"/>
        <s v="CP04137"/>
        <s v="CP04138"/>
        <s v="CP04139"/>
        <s v="CP04140"/>
        <s v="CP04141"/>
        <s v="CP04142"/>
        <s v="CP04143"/>
        <s v="CP04144"/>
        <s v="CP04145"/>
        <s v="CP04146"/>
        <s v="CP04147"/>
        <s v="CP04148"/>
        <s v="CP04149"/>
        <s v="CP04150"/>
        <s v="CP04151"/>
        <s v="CP04152"/>
        <s v="CP04153"/>
        <s v="CP04154"/>
        <s v="CP04155"/>
        <s v="CP04156"/>
        <s v="CP04157"/>
        <s v="CP04158"/>
        <s v="CP04159"/>
        <s v="CP04160"/>
        <s v="CP04161"/>
        <s v="CP04162"/>
        <s v="CP04163"/>
        <s v="CP04164"/>
        <s v="CP04165"/>
        <s v="CP04166"/>
        <s v="CP04167"/>
        <s v="CP04168"/>
        <s v="CP04169"/>
        <s v="CP04170"/>
        <s v="CP04171"/>
        <s v="CP04172"/>
        <s v="CP04173"/>
        <s v="CP04174"/>
        <s v="CP04175"/>
        <s v="CP04176"/>
        <s v="CP04177"/>
        <s v="CP04178"/>
        <s v="CP04179"/>
        <s v="CP04180"/>
        <s v="CP04181"/>
        <s v="CP04182"/>
        <s v="CP04183"/>
        <s v="CP04184"/>
        <s v="CP04185"/>
        <s v="CP04186"/>
        <s v="CP04187"/>
        <s v="CP04188"/>
        <s v="CP04189"/>
        <s v="CP04190"/>
        <s v="CP04191"/>
        <s v="CP04192"/>
        <s v="CP04193"/>
        <s v="CP04194"/>
        <s v="CP04195"/>
        <s v="CP04196"/>
        <s v="CP04197"/>
        <s v="CP04198"/>
        <s v="CP04199"/>
        <s v="CP04200"/>
        <s v="CP04201"/>
        <s v="CP04202"/>
        <s v="CP04203"/>
        <s v="CP04204"/>
        <s v="CP04205"/>
        <s v="CP04206"/>
        <s v="CP04207"/>
        <s v="CP04208"/>
        <s v="CP04209"/>
        <s v="CP04210"/>
        <s v="CP04211"/>
        <s v="CP04212"/>
        <s v="CP04213"/>
        <s v="CP04214"/>
        <s v="CP04215"/>
        <s v="CP04216"/>
        <s v="CP04217"/>
        <s v="CP04218"/>
        <s v="CP04219"/>
        <s v="CP04220"/>
        <s v="CP04221"/>
        <s v="CP04222"/>
        <s v="CP04223"/>
        <s v="CP04224"/>
        <s v="CP04225"/>
        <s v="CP04226"/>
        <s v="CP04227"/>
        <s v="CP04228"/>
        <s v="CP04229"/>
        <s v="CP04230"/>
        <s v="CP04231"/>
        <s v="CP04232"/>
        <s v="CP04233"/>
        <s v="CP04234"/>
        <s v="CP04235"/>
        <s v="CP04236"/>
        <s v="CP04237"/>
        <s v="CP04238"/>
        <s v="CP04239"/>
        <s v="CP04240"/>
        <s v="CP04241"/>
        <s v="CP04242"/>
        <s v="CP04243"/>
        <s v="CP04244"/>
        <s v="CP04245"/>
        <s v="CP04246"/>
        <s v="CP04247"/>
        <s v="CP04248"/>
        <s v="CP04249"/>
        <s v="CP04250"/>
        <s v="CP04251"/>
        <s v="CP04252"/>
        <s v="CP04253"/>
        <s v="CP04254"/>
        <s v="CP04255"/>
        <s v="CP04256"/>
        <s v="CP04257"/>
        <s v="CP04258"/>
        <s v="CP04259"/>
        <s v="CP04260"/>
        <s v="CP04261"/>
        <s v="CP04262"/>
        <s v="CP04263"/>
        <s v="CP04264"/>
        <s v="CP04265"/>
        <s v="CP04266"/>
        <s v="CP04267"/>
        <s v="CP04268"/>
        <s v="CP04269"/>
        <s v="CP04270"/>
        <s v="CP04271"/>
        <s v="CP04272"/>
        <s v="CP04273"/>
        <s v="CP04274"/>
        <s v="CP04275"/>
        <s v="CP04276"/>
        <s v="CP04277"/>
        <s v="CP04278"/>
        <s v="CP04279"/>
        <s v="CP04280"/>
        <s v="CP04281"/>
        <s v="CP04282"/>
        <s v="CP04283"/>
        <s v="CP04284"/>
        <s v="CP04285"/>
        <s v="CP04286"/>
        <s v="CP04287"/>
        <s v="CP04288"/>
        <s v="CP04289"/>
        <s v="CP04290"/>
        <s v="CP04291"/>
        <s v="CP04292"/>
        <s v="CP04293"/>
        <s v="CP04294"/>
        <s v="CP04295"/>
        <s v="CP04296"/>
        <s v="CP04297"/>
        <s v="CP04298"/>
        <s v="CP04299"/>
        <s v="CP04300"/>
        <s v="CP04301"/>
        <s v="CP04302"/>
        <s v="CP04303"/>
        <s v="CP04304"/>
        <s v="CP04305"/>
        <s v="CP04306"/>
        <s v="CP04307"/>
        <s v="CP04308"/>
        <s v="CP04309"/>
        <s v="CP04310"/>
        <s v="CP04311"/>
        <s v="CP04312"/>
        <s v="CP04313"/>
        <s v="CP04314"/>
        <s v="CP04315"/>
        <s v="CP04316"/>
        <s v="CP04317"/>
        <s v="CP04318"/>
        <s v="CP04319"/>
        <s v="CP04320"/>
        <s v="CP04321"/>
        <s v="CP04322"/>
        <s v="CP04323"/>
        <s v="CP04324"/>
        <s v="CP04325"/>
        <s v="CP04326"/>
        <s v="CP04327"/>
        <s v="CP04328"/>
        <s v="CP04329"/>
        <s v="CP04330"/>
        <s v="CP04331"/>
        <s v="CP04332"/>
        <s v="CP04333"/>
        <s v="CP04334"/>
        <s v="CP04335"/>
        <s v="CP04336"/>
        <s v="CP04337"/>
        <s v="CP04338"/>
        <s v="CP04339"/>
        <s v="CP04340"/>
        <s v="CP04341"/>
        <s v="CP04342"/>
        <s v="CP04343"/>
        <s v="CP04344"/>
        <s v="CP04345"/>
        <s v="CP04346"/>
        <s v="CP04347"/>
        <s v="CP04348"/>
        <s v="CP04349"/>
        <s v="CP04350"/>
        <s v="CP04351"/>
        <s v="CP04352"/>
        <s v="CP04353"/>
        <s v="CP04354"/>
        <s v="CP04355"/>
        <s v="CP04356"/>
        <s v="CP04357"/>
        <s v="CP04358"/>
        <s v="CP04359"/>
        <s v="CP04360"/>
        <s v="CP04361"/>
        <s v="CP04362"/>
        <s v="CP04363"/>
        <s v="CP04364"/>
        <s v="CP04365"/>
        <s v="CP04366"/>
        <s v="CP04367"/>
        <s v="CP04368"/>
        <s v="CP04369"/>
        <s v="CP04370"/>
        <s v="CP04371"/>
        <s v="CP04372"/>
        <s v="CP04373"/>
        <s v="CP04374"/>
        <s v="CP04375"/>
        <s v="CP04376"/>
        <s v="CP04377"/>
        <s v="CP04378"/>
        <s v="CP04379"/>
        <s v="CP04380"/>
        <s v="CP04381"/>
        <s v="CP04382"/>
        <s v="CP04383"/>
        <s v="CP04384"/>
        <s v="CP04385"/>
        <s v="CP04386"/>
        <s v="CP04387"/>
        <s v="CP04388"/>
        <s v="CP04389"/>
        <s v="CP04390"/>
        <s v="CP04391"/>
        <s v="CP04392"/>
        <s v="CP04393"/>
        <s v="CP04394"/>
        <s v="CP04395"/>
        <s v="CP04396"/>
        <s v="CP04397"/>
        <s v="CP04398"/>
        <s v="CP04399"/>
        <s v="CP04400"/>
        <s v="CP04401"/>
        <s v="CP04402"/>
        <s v="CP04403"/>
        <s v="CP04404"/>
        <s v="CP04405"/>
        <s v="CP04406"/>
        <s v="CP04407"/>
        <s v="CP04408"/>
        <s v="CP04409"/>
        <s v="CP04410"/>
        <s v="CP04411"/>
        <s v="CP04412"/>
        <s v="CP04413"/>
        <s v="CP04414"/>
        <s v="CP04415"/>
        <s v="CP04416"/>
        <s v="CP04417"/>
        <s v="CP04418"/>
        <s v="CP04419"/>
        <s v="CP04420"/>
        <s v="CP04421"/>
        <s v="CP04422"/>
        <s v="CP04423"/>
        <s v="CP04424"/>
        <s v="CP04425"/>
        <s v="CP04426"/>
        <s v="CP04427"/>
        <s v="CP04428"/>
        <s v="CP04429"/>
        <s v="CP04430"/>
        <s v="CP04431"/>
        <s v="CP04432"/>
        <s v="CP04433"/>
        <s v="CP04434"/>
        <s v="CP04435"/>
        <s v="CP04436"/>
        <s v="CP04437"/>
        <s v="CP04438"/>
        <s v="CP04439"/>
        <s v="CP04440"/>
        <s v="CP04441"/>
        <s v="CP04442"/>
        <s v="CP04443"/>
        <s v="CP04444"/>
        <s v="CP04445"/>
        <s v="CP04446"/>
        <s v="CP04447"/>
        <s v="CP04448"/>
        <s v="CP04449"/>
        <s v="CP04450"/>
        <s v="CP04451"/>
        <s v="CP04452"/>
        <s v="CP04453"/>
        <s v="CP04454"/>
        <s v="CP04455"/>
        <s v="CP04456"/>
        <s v="CP04457"/>
        <s v="CP04458"/>
        <s v="CP04459"/>
        <s v="CP04460"/>
        <s v="CP04461"/>
        <s v="CP04462"/>
        <s v="CP04463"/>
        <s v="CP04464"/>
        <s v="CP04465"/>
        <s v="CP04466"/>
        <s v="CP04467"/>
        <s v="CP04468"/>
        <s v="CP04469"/>
        <s v="CP04470"/>
        <s v="CP04471"/>
        <s v="CP04472"/>
        <s v="CP04473"/>
        <s v="CP04474"/>
        <s v="CP04475"/>
        <s v="CP04476"/>
        <s v="CP04477"/>
        <s v="CP04478"/>
        <s v="CP04479"/>
        <s v="CP04480"/>
        <s v="CP04481"/>
        <s v="CP04482"/>
        <s v="CP04483"/>
        <s v="CP04484"/>
        <s v="CP04485"/>
        <s v="CP04486"/>
        <s v="CP04487"/>
        <s v="CP04488"/>
        <s v="CP04489"/>
        <s v="CP04490"/>
        <s v="CP04491"/>
        <s v="CP04492"/>
        <s v="CP04493"/>
        <s v="CP04494"/>
        <s v="CP04495"/>
        <s v="CP04496"/>
        <s v="CP04497"/>
        <s v="CP04498"/>
        <s v="CP04499"/>
        <s v="CP04500"/>
        <s v="CP04501"/>
        <s v="CP04502"/>
        <s v="CP04503"/>
        <s v="CP04504"/>
        <s v="CP04505"/>
        <s v="CP04506"/>
        <s v="CP04507"/>
        <s v="CP04508"/>
        <s v="CP04509"/>
        <s v="CP04510"/>
        <s v="CP04511"/>
        <s v="CP04512"/>
        <s v="CP04513"/>
        <s v="CP04514"/>
        <s v="CP04515"/>
        <s v="CP04516"/>
        <s v="CP04517"/>
        <s v="CP04518"/>
        <s v="CP04519"/>
        <s v="CP04520"/>
        <s v="CP04521"/>
        <s v="CP04522"/>
        <s v="CP04523"/>
        <s v="CP04524"/>
        <s v="CP04525"/>
        <s v="CP04526"/>
        <s v="CP04527"/>
        <s v="CP04528"/>
        <s v="CP04529"/>
        <s v="CP04530"/>
        <s v="CP04531"/>
        <s v="CP04532"/>
        <s v="CP04533"/>
        <s v="CP04534"/>
        <s v="CP04535"/>
        <s v="CP04536"/>
        <s v="CP04537"/>
        <s v="CP04538"/>
        <s v="CP04539"/>
        <s v="CP04540"/>
        <s v="CP04541"/>
        <s v="CP04542"/>
        <s v="CP04543"/>
        <s v="CP04544"/>
        <s v="CP04545"/>
        <s v="CP04546"/>
        <s v="CP04547"/>
        <s v="CP04548"/>
        <s v="CP04549"/>
        <s v="CP04550"/>
        <s v="CP04551"/>
        <s v="CP04552"/>
        <s v="CP04553"/>
        <s v="CP04554"/>
        <s v="CP04555"/>
        <s v="CP04556"/>
        <s v="CP04557"/>
        <s v="CP04558"/>
        <s v="CP04559"/>
        <s v="CP04560"/>
        <s v="CP04561"/>
        <s v="CP04562"/>
        <s v="CP04563"/>
        <s v="CP04564"/>
        <s v="CP04565"/>
        <s v="CP04566"/>
        <s v="CP04567"/>
        <s v="CP04568"/>
        <s v="CP04569"/>
        <s v="CP04570"/>
        <s v="CP04571"/>
        <s v="CP04572"/>
        <s v="CP04573"/>
        <s v="CP04574"/>
        <s v="CP04575"/>
        <s v="CP04576"/>
        <s v="CP04577"/>
        <s v="CP04578"/>
        <s v="CP04579"/>
        <s v="CP04580"/>
        <s v="CP04581"/>
        <s v="CP04582"/>
        <s v="CP04583"/>
        <s v="CP04584"/>
        <s v="CP04585"/>
        <s v="CP04586"/>
        <s v="CP04587"/>
        <s v="CP04588"/>
        <s v="CP04589"/>
        <s v="CP04590"/>
        <s v="CP04591"/>
        <s v="CP04592"/>
        <s v="CP04593"/>
        <s v="CP04594"/>
        <s v="CP04595"/>
        <s v="CP04596"/>
        <s v="CP04597"/>
        <s v="CP04598"/>
        <s v="CP04599"/>
        <s v="CP04600"/>
        <s v="CP04601"/>
        <s v="CP04602"/>
        <s v="CP04603"/>
        <s v="CP04604"/>
        <s v="CP04605"/>
        <s v="CP04606"/>
        <s v="CP04607"/>
        <s v="CP04608"/>
        <s v="CP04609"/>
        <s v="CP04610"/>
        <s v="CP04611"/>
        <s v="CP04612"/>
        <s v="CP04613"/>
        <s v="CP04614"/>
        <s v="CP04615"/>
        <s v="CP04616"/>
        <s v="CP04617"/>
        <s v="CP04618"/>
        <s v="CP04619"/>
        <s v="CP04620"/>
        <s v="CP04621"/>
        <s v="CP04622"/>
        <s v="CP04623"/>
        <s v="CP04624"/>
        <s v="CP04625"/>
        <s v="CP04626"/>
        <s v="CP04627"/>
        <s v="CP04628"/>
        <s v="CP04629"/>
        <s v="CP04630"/>
        <s v="CP04631"/>
        <s v="CP04632"/>
        <s v="CP04633"/>
        <s v="CP04634"/>
        <s v="CP04635"/>
        <s v="CP04636"/>
        <s v="CP04637"/>
        <s v="CP04638"/>
        <s v="CP04639"/>
        <s v="CP04640"/>
        <s v="CP04641"/>
        <s v="CP04642"/>
        <s v="CP04643"/>
        <s v="CP04644"/>
        <s v="CP04645"/>
        <s v="CP04646"/>
        <s v="CP04647"/>
        <s v="CP04648"/>
        <s v="CP04649"/>
        <s v="CP04650"/>
        <s v="CP04651"/>
        <s v="CP04652"/>
        <s v="CP04653"/>
        <s v="CP04654"/>
        <s v="CP04655"/>
        <s v="CP04656"/>
        <s v="CP04657"/>
        <s v="CP04658"/>
        <s v="CP04659"/>
        <s v="CP04660"/>
        <s v="CP04661"/>
        <s v="CP04662"/>
        <s v="CP04663"/>
        <s v="CP04664"/>
        <s v="CP04665"/>
        <s v="CP04666"/>
        <s v="CP04667"/>
        <s v="CP04668"/>
        <s v="CP04669"/>
        <s v="CP04670"/>
        <s v="CP04671"/>
        <s v="CP04672"/>
        <s v="CP04673"/>
        <s v="CP04674"/>
        <s v="CP04675"/>
        <s v="CP04676"/>
        <s v="CP04677"/>
        <s v="CP04678"/>
        <s v="CP04679"/>
        <s v="CP04680"/>
        <s v="CP04681"/>
        <s v="CP04682"/>
        <s v="CP04683"/>
        <s v="CP04684"/>
        <s v="CP04685"/>
        <s v="CP04686"/>
        <s v="CP04687"/>
        <s v="CP04688"/>
        <s v="CP04689"/>
        <s v="CP04690"/>
        <s v="CP04691"/>
        <s v="CP04692"/>
        <s v="CP04693"/>
        <s v="CP04694"/>
        <s v="CP04695"/>
        <s v="CP04696"/>
        <s v="CP04697"/>
        <s v="CP04698"/>
        <s v="CP04699"/>
        <s v="CP04700"/>
        <s v="CP04701"/>
        <s v="CP04702"/>
        <s v="CP04703"/>
        <s v="CP04704"/>
        <s v="CP04705"/>
        <s v="CP04706"/>
        <s v="CP04707"/>
        <s v="CP04708"/>
        <s v="CP04709"/>
        <s v="CP04710"/>
        <s v="CP04711"/>
        <s v="CP04712"/>
        <s v="CP04713"/>
        <s v="CP04714"/>
        <s v="CP04715"/>
        <s v="CP04716"/>
        <s v="CP04717"/>
        <s v="CP04718"/>
        <s v="CP04719"/>
        <s v="CP04720"/>
        <s v="CP04721"/>
        <s v="CP04722"/>
        <s v="CP04723"/>
        <s v="CP04724"/>
        <s v="CP04725"/>
        <s v="CP04726"/>
        <s v="CP04727"/>
        <s v="CP04728"/>
        <s v="CP04729"/>
        <s v="CP04730"/>
        <s v="CP04731"/>
        <s v="CP04732"/>
        <s v="CP04733"/>
        <s v="CP04734"/>
        <s v="CP04735"/>
        <s v="CP04736"/>
        <s v="CP04737"/>
        <s v="CP04738"/>
        <s v="CP04739"/>
        <s v="CP04740"/>
        <s v="CP04741"/>
        <s v="CP04742"/>
        <s v="CP04743"/>
        <s v="CP04744"/>
        <s v="CP04745"/>
        <s v="CP04746"/>
        <s v="CP04747"/>
        <s v="CP04748"/>
        <s v="CP04749"/>
        <s v="CP04750"/>
        <s v="CP04751"/>
        <s v="CP04752"/>
        <s v="CP04753"/>
        <s v="CP04754"/>
        <s v="CP04755"/>
        <s v="CP04756"/>
        <s v="CP04757"/>
        <s v="CP04758"/>
        <s v="CP04759"/>
        <s v="CP04760"/>
        <s v="CP04761"/>
        <s v="CP04762"/>
        <s v="CP04763"/>
        <s v="CP04764"/>
        <s v="CP04765"/>
        <s v="CP04766"/>
        <s v="CP04767"/>
        <s v="CP04768"/>
        <s v="CP04769"/>
        <s v="CP04770"/>
        <s v="CP04771"/>
        <s v="CP04772"/>
        <s v="CP04773"/>
        <s v="CP04774"/>
        <s v="CP04775"/>
        <s v="CP04776"/>
        <s v="CP04777"/>
        <s v="CP04778"/>
        <s v="CP04779"/>
        <s v="CP04780"/>
        <s v="CP04781"/>
        <s v="CP04782"/>
        <s v="CP04783"/>
        <s v="CP04784"/>
        <s v="CP04785"/>
        <s v="CP04786"/>
        <s v="CP04787"/>
        <s v="CP04788"/>
        <s v="CP04789"/>
        <s v="CP04790"/>
        <s v="CP04791"/>
        <s v="CP04792"/>
        <s v="CP04793"/>
        <s v="CP04794"/>
        <s v="CP04795"/>
        <s v="CP04796"/>
        <s v="CP04797"/>
        <s v="CP04798"/>
        <s v="CP04799"/>
        <s v="CP04800"/>
        <s v="CP04801"/>
        <s v="CP04802"/>
        <s v="CP04803"/>
        <s v="CP04804"/>
        <s v="CP04805"/>
        <s v="CP04806"/>
        <s v="CP04807"/>
        <s v="CP04808"/>
        <s v="CP04809"/>
        <s v="CP04810"/>
        <s v="CP04811"/>
        <s v="CP04812"/>
        <s v="CP04813"/>
        <s v="CP04814"/>
        <s v="CP04815"/>
        <s v="CP04816"/>
        <s v="CP04817"/>
        <s v="CP04818"/>
        <s v="CP04819"/>
        <s v="CP04820"/>
        <s v="CP04821"/>
        <s v="CP04822"/>
        <s v="CP04823"/>
        <s v="CP04824"/>
        <s v="CP04825"/>
        <s v="CP04826"/>
        <s v="CP04827"/>
        <s v="CP04828"/>
        <s v="CP04829"/>
        <s v="CP04830"/>
        <s v="CP04831"/>
        <s v="CP04832"/>
        <s v="CP04833"/>
        <s v="CP04834"/>
        <s v="CP04835"/>
        <s v="CP04836"/>
        <s v="CP04837"/>
        <s v="CP04838"/>
        <s v="CP04839"/>
        <s v="CP04840"/>
        <s v="CP04841"/>
        <s v="CP04842"/>
        <s v="CP04843"/>
        <s v="CP04844"/>
        <s v="CP04845"/>
        <s v="CP04846"/>
        <s v="CP04847"/>
        <s v="CP04848"/>
        <s v="CP04849"/>
        <s v="CP04850"/>
        <s v="CP04851"/>
        <s v="CP04852"/>
        <s v="CP04853"/>
        <s v="CP04854"/>
        <s v="CP04855"/>
        <s v="CP04856"/>
        <s v="CP04857"/>
        <s v="CP04858"/>
        <s v="CP04859"/>
        <s v="CP04860"/>
        <s v="CP04861"/>
        <s v="CP04862"/>
        <s v="CP04863"/>
        <s v="CP04864"/>
        <s v="CP04865"/>
        <s v="CP04866"/>
        <s v="CP04867"/>
        <s v="CP04868"/>
        <s v="CP04869"/>
        <s v="CP04870"/>
        <s v="CP04871"/>
        <s v="CP04872"/>
        <s v="CP04873"/>
        <s v="CP04874"/>
        <s v="CP04875"/>
        <s v="CP04876"/>
        <s v="CP04877"/>
        <s v="CP04878"/>
        <s v="CP04879"/>
        <s v="CP04880"/>
        <s v="CP04881"/>
        <s v="CP04882"/>
        <s v="CP04883"/>
        <s v="CP04884"/>
        <s v="CP04885"/>
        <s v="CP04886"/>
        <s v="CP04887"/>
        <s v="CP04888"/>
        <s v="CP04889"/>
        <s v="CP04890"/>
        <s v="CP04891"/>
        <s v="CP04892"/>
        <s v="CP04893"/>
        <s v="CP04894"/>
        <s v="CP04895"/>
        <s v="CP04896"/>
        <s v="CP04897"/>
        <s v="CP04898"/>
        <s v="CP04899"/>
        <s v="CP04900"/>
        <s v="CP04901"/>
        <s v="CP04902"/>
        <s v="CP04903"/>
        <s v="CP04904"/>
        <s v="CP04905"/>
        <s v="CP04906"/>
        <s v="CP04907"/>
        <s v="CP04908"/>
        <s v="CP04909"/>
        <s v="CP04910"/>
        <s v="CP04911"/>
        <s v="CP04912"/>
        <s v="CP04913"/>
        <s v="CP04914"/>
        <s v="CP04915"/>
        <s v="CP04916"/>
        <s v="CP04917"/>
        <s v="CP04918"/>
        <s v="CP04919"/>
        <s v="CP04920"/>
        <s v="CP04921"/>
        <s v="CP04922"/>
        <s v="CP04923"/>
        <s v="CP04924"/>
        <s v="CP04925"/>
        <s v="CP04926"/>
        <s v="CP04927"/>
        <s v="CP04928"/>
        <s v="CP04929"/>
        <s v="CP04930"/>
        <s v="CP04931"/>
        <s v="CP04932"/>
        <s v="CP04933"/>
        <s v="CP04934"/>
        <s v="CP04935"/>
        <s v="CP04936"/>
        <s v="CP04937"/>
        <s v="CP04938"/>
        <s v="CP04939"/>
        <s v="CP04940"/>
        <s v="CP04941"/>
        <s v="CP04942"/>
        <s v="CP04943"/>
        <s v="CP04944"/>
        <s v="CP04945"/>
        <s v="CP04946"/>
        <s v="CP04947"/>
        <s v="CP04948"/>
        <s v="CP04949"/>
        <s v="CP04950"/>
        <s v="CP04951"/>
        <s v="CP04952"/>
        <s v="CP04953"/>
        <s v="CP04954"/>
        <s v="CP04955"/>
        <s v="CP04956"/>
        <s v="CP04957"/>
        <s v="CP04958"/>
        <s v="CP04959"/>
        <s v="CP04960"/>
        <s v="CP04961"/>
        <s v="CP04962"/>
        <s v="CP04963"/>
        <s v="CP04964"/>
        <s v="CP04965"/>
        <s v="CP04966"/>
        <s v="CP04967"/>
        <s v="CP04968"/>
        <s v="CP04969"/>
        <s v="CP04970"/>
        <s v="CP04971"/>
        <s v="CP04972"/>
        <s v="CP04973"/>
        <s v="CP04974"/>
        <s v="CP04975"/>
        <s v="CP04976"/>
        <s v="CP04977"/>
        <s v="CP04978"/>
        <s v="CP04979"/>
        <s v="CP04980"/>
        <s v="CP04981"/>
        <s v="CP04982"/>
        <s v="CP04983"/>
        <s v="CP04984"/>
        <s v="CP04985"/>
        <s v="CP04986"/>
        <s v="CP04987"/>
        <s v="CP04988"/>
        <s v="CP04989"/>
        <s v="CP04990"/>
        <s v="CP04991"/>
        <s v="CP04992"/>
        <s v="CP04993"/>
        <s v="CP04994"/>
        <s v="CP04995"/>
        <s v="CP04996"/>
        <s v="CP04997"/>
        <s v="CP04998"/>
        <s v="CP04999"/>
        <s v="CP05000"/>
        <s v="CP05001"/>
        <s v="CP05002"/>
        <s v="CP05003"/>
        <s v="CP05004"/>
        <s v="CP05005"/>
        <s v="CP05006"/>
        <s v="CP05007"/>
        <s v="CP05008"/>
        <s v="CP05009"/>
        <s v="CP05010"/>
        <s v="CP05011"/>
        <s v="CP05012"/>
        <s v="CP05013"/>
        <s v="CP05014"/>
        <s v="CP05015"/>
        <s v="CP05016"/>
        <s v="CP05017"/>
        <s v="CP05018"/>
        <s v="CP05019"/>
        <s v="CP05020"/>
        <s v="CP05021"/>
        <s v="CP05022"/>
        <s v="CP05023"/>
        <s v="CP05024"/>
        <s v="CP05025"/>
        <s v="CP05026"/>
        <s v="CP05027"/>
        <s v="CP05028"/>
        <s v="CP05029"/>
        <s v="CP05030"/>
        <s v="CP05031"/>
        <s v="CP05032"/>
        <s v="CP05033"/>
        <s v="CP05034"/>
        <s v="CP05035"/>
        <s v="CP05036"/>
        <s v="CP05037"/>
        <s v="CP05038"/>
        <s v="CP05039"/>
        <s v="CP05040"/>
        <s v="CP05041"/>
        <s v="CP05042"/>
        <s v="CP05043"/>
        <s v="CP05044"/>
        <s v="CP05045"/>
        <s v="CP05046"/>
        <s v="CP05047"/>
        <s v="CP05048"/>
        <s v="CP05049"/>
        <s v="CP05050"/>
        <s v="CP05051"/>
        <s v="CP05052"/>
        <s v="CP05053"/>
        <s v="CP05054"/>
        <s v="CP05055"/>
        <s v="CP05056"/>
        <s v="CP05057"/>
        <s v="CP05058"/>
        <s v="CP05059"/>
        <s v="CP05060"/>
        <s v="CP05061"/>
        <s v="CP05062"/>
        <s v="CP05063"/>
        <s v="CP05064"/>
        <s v="CP05065"/>
        <s v="CP05066"/>
        <s v="CP05067"/>
        <s v="CP05068"/>
        <s v="CP05069"/>
        <s v="CP05070"/>
        <s v="CP05071"/>
        <s v="CP05072"/>
        <s v="CP05073"/>
        <s v="CP05074"/>
        <s v="CP05075"/>
        <s v="CP05076"/>
        <s v="CP05077"/>
        <s v="CP05078"/>
        <s v="CP05079"/>
        <s v="CP05080"/>
        <s v="CP05081"/>
        <s v="CP05082"/>
        <s v="CP05083"/>
        <s v="CP05084"/>
        <s v="CP05085"/>
        <s v="CP05086"/>
        <s v="CP05087"/>
        <s v="CP05088"/>
        <s v="CP05089"/>
        <s v="CP05090"/>
        <s v="CP05091"/>
        <s v="CP05092"/>
        <s v="CP05093"/>
        <s v="CP05094"/>
        <s v="CP05095"/>
        <s v="CP05096"/>
        <s v="CP05097"/>
        <s v="CP05098"/>
        <s v="CP05099"/>
        <s v="CP05100"/>
        <s v="CP05101"/>
        <s v="CP05102"/>
        <s v="CP05103"/>
        <s v="CP05104"/>
        <s v="CP05105"/>
        <s v="CP05106"/>
        <s v="CP05107"/>
        <s v="CP05108"/>
        <s v="CP05109"/>
        <s v="CP05110"/>
        <s v="CP05111"/>
        <s v="CP05112"/>
        <s v="CP05113"/>
        <s v="CP05114"/>
        <s v="CP05115"/>
        <s v="CP05116"/>
        <s v="CP05117"/>
        <s v="CP05118"/>
        <s v="CP05119"/>
        <s v="CP05120"/>
        <s v="CP05121"/>
        <s v="CP05122"/>
        <s v="CP05123"/>
        <s v="CP05124"/>
        <s v="CP05125"/>
        <s v="CP05126"/>
        <s v="CP05127"/>
        <s v="CP05128"/>
        <s v="CP05129"/>
        <s v="CP05130"/>
        <s v="CP05131"/>
        <s v="CP05132"/>
        <s v="CP05133"/>
        <s v="CP05134"/>
        <s v="CP05135"/>
        <s v="CP05136"/>
        <s v="CP05137"/>
        <s v="CP05138"/>
        <s v="CP05139"/>
        <s v="CP05140"/>
        <s v="CP05141"/>
        <s v="CP05142"/>
        <s v="CP05143"/>
        <s v="CP05144"/>
        <s v="CP05145"/>
        <s v="CP05146"/>
        <s v="CP05147"/>
        <s v="CP05148"/>
        <s v="CP05149"/>
        <s v="CP05150"/>
        <s v="CP05151"/>
        <s v="CP05152"/>
        <s v="CP05153"/>
        <s v="CP05154"/>
        <s v="CP05155"/>
        <s v="CP05156"/>
        <s v="CP05157"/>
        <s v="CP05158"/>
        <s v="CP05159"/>
        <s v="CP05160"/>
        <s v="CP05161"/>
        <s v="CP05162"/>
        <s v="CP05163"/>
        <s v="CP05164"/>
        <s v="CP05165"/>
        <s v="CP05166"/>
        <s v="CP05167"/>
        <s v="CP05168"/>
        <s v="CP05169"/>
        <s v="CP05170"/>
        <s v="CP05171"/>
        <s v="CP05172"/>
        <s v="CP05173"/>
        <s v="CP05174"/>
        <s v="CP05175"/>
        <s v="CP05176"/>
        <s v="CP05177"/>
        <s v="CP05178"/>
        <s v="CP05179"/>
        <s v="CP05180"/>
        <s v="CP05181"/>
        <s v="CP05182"/>
        <s v="CP05183"/>
        <s v="CP05184"/>
        <s v="CP05185"/>
        <s v="CP05186"/>
        <s v="CP05187"/>
        <s v="CP05188"/>
        <s v="CP05189"/>
        <s v="CP05190"/>
        <s v="CP05191"/>
        <s v="CP05192"/>
        <s v="CP05193"/>
        <s v="CP05194"/>
        <s v="CP05195"/>
        <s v="CP05196"/>
        <s v="CP05197"/>
        <s v="CP05198"/>
        <s v="CP05199"/>
        <s v="CP05200"/>
        <s v="CP05201"/>
        <s v="CP05202"/>
        <s v="CP05203"/>
        <s v="CP05204"/>
        <s v="CP05205"/>
        <s v="CP05206"/>
        <s v="CP05207"/>
        <s v="CP05208"/>
        <s v="CP05209"/>
        <s v="CP05210"/>
        <s v="CP05211"/>
        <s v="CP05212"/>
        <s v="CP05213"/>
        <s v="CP05214"/>
        <s v="CP05215"/>
        <s v="CP05216"/>
        <s v="CP05217"/>
        <s v="CP05218"/>
        <s v="CP05219"/>
        <s v="CP05220"/>
        <s v="CP05221"/>
        <s v="CP05222"/>
        <s v="CP05223"/>
        <s v="CP05224"/>
        <s v="CP05225"/>
        <s v="CP05226"/>
        <s v="CP05227"/>
        <s v="CP05228"/>
        <s v="CP05229"/>
        <s v="CP05230"/>
        <s v="CP05231"/>
        <s v="CP05232"/>
        <s v="CP05233"/>
        <s v="CP05234"/>
        <s v="CP05235"/>
        <s v="CP05236"/>
        <s v="CP05237"/>
        <s v="CP05238"/>
        <s v="CP05239"/>
        <s v="CP05240"/>
        <s v="CP05241"/>
        <s v="CP05242"/>
        <s v="CP05243"/>
        <s v="CP05244"/>
        <s v="CP05245"/>
        <s v="CP05246"/>
        <s v="CP05247"/>
        <s v="CP05248"/>
        <s v="CP05249"/>
        <s v="CP05250"/>
        <s v="CP05251"/>
        <s v="CP05252"/>
        <s v="CP05253"/>
        <s v="CP05254"/>
        <s v="CP05255"/>
        <s v="CP05256"/>
        <s v="CP05257"/>
        <s v="CP05258"/>
        <s v="CP05259"/>
        <s v="CP05260"/>
        <s v="CP05261"/>
        <s v="CP05262"/>
        <s v="CP05263"/>
        <s v="CP05264"/>
        <s v="CP05265"/>
        <s v="CP05266"/>
        <s v="CP05267"/>
        <s v="CP05268"/>
        <s v="CP05269"/>
        <s v="CP05270"/>
        <s v="CP05271"/>
        <s v="CP05272"/>
        <s v="CP05273"/>
        <s v="CP05274"/>
        <s v="CP05275"/>
        <s v="CP05276"/>
        <s v="CP05277"/>
        <s v="CP05278"/>
        <s v="CP05279"/>
        <s v="CP05280"/>
        <s v="CP05281"/>
        <s v="CP05282"/>
        <s v="CP05283"/>
        <s v="CP05284"/>
        <s v="CP05285"/>
        <s v="CP05286"/>
        <s v="CP05287"/>
        <s v="CP05288"/>
        <s v="CP05289"/>
        <s v="CP05290"/>
        <s v="CP05291"/>
        <s v="CP05292"/>
        <s v="CP05293"/>
        <s v="CP05294"/>
        <s v="CP05295"/>
        <s v="CP05296"/>
        <s v="CP05297"/>
        <s v="CP05298"/>
        <s v="CP05299"/>
        <s v="CP05300"/>
        <s v="CP05301"/>
        <s v="CP05302"/>
        <s v="CP05303"/>
        <s v="CP05304"/>
        <s v="CP05305"/>
        <s v="CP05306"/>
        <s v="CP05307"/>
        <s v="CP05308"/>
        <s v="CP05309"/>
        <s v="CP05310"/>
        <s v="CP05311"/>
        <s v="CP05312"/>
        <s v="CP05313"/>
        <s v="CP05314"/>
        <s v="CP05315"/>
        <s v="CP05316"/>
        <s v="CP05317"/>
        <s v="CP05318"/>
        <s v="CP05319"/>
        <s v="CP05320"/>
        <s v="CP05321"/>
        <s v="CP05322"/>
        <s v="CP05323"/>
        <s v="CP05324"/>
        <s v="CP05325"/>
        <s v="CP05326"/>
        <s v="CP05327"/>
        <s v="CP05328"/>
        <s v="CP05329"/>
        <s v="CP05330"/>
        <s v="CP05331"/>
        <s v="CP05332"/>
        <s v="CP05333"/>
        <s v="CP05334"/>
        <s v="CP05335"/>
        <s v="CP05336"/>
        <s v="CP05337"/>
        <s v="CP05338"/>
        <s v="CP05339"/>
        <s v="CP05340"/>
        <s v="CP05341"/>
        <s v="CP05342"/>
        <s v="CP05343"/>
        <s v="CP05344"/>
        <s v="CP05345"/>
        <s v="CP05346"/>
        <s v="CP05347"/>
        <s v="CP05348"/>
        <s v="CP05349"/>
        <s v="CP05350"/>
        <s v="CP05351"/>
        <s v="CP05352"/>
        <s v="CP05353"/>
        <s v="CP05354"/>
        <s v="CP05355"/>
        <s v="CP05356"/>
        <s v="CP05357"/>
        <s v="CP05358"/>
        <s v="CP05359"/>
        <s v="CP05360"/>
        <s v="CP05361"/>
        <s v="CP05362"/>
        <s v="CP05363"/>
        <s v="CP05364"/>
        <s v="CP05365"/>
        <s v="CP05366"/>
        <s v="CP05367"/>
        <s v="CP05368"/>
        <s v="CP05369"/>
        <s v="CP05370"/>
        <s v="CP05371"/>
        <s v="CP05372"/>
        <s v="CP05373"/>
        <s v="CP05374"/>
        <s v="CP05375"/>
        <s v="CP05376"/>
        <s v="CP05377"/>
        <s v="CP05378"/>
        <s v="CP05379"/>
        <s v="CP05380"/>
        <s v="CP05381"/>
        <s v="CP05382"/>
        <s v="CP05383"/>
        <s v="CP05384"/>
        <s v="CP05385"/>
        <s v="CP05386"/>
        <s v="CP05387"/>
        <s v="CP05388"/>
        <s v="CP05389"/>
        <s v="CP05390"/>
        <s v="CP05391"/>
        <s v="CP05392"/>
        <s v="CP05393"/>
        <s v="CP05394"/>
        <s v="CP05395"/>
        <s v="CP05396"/>
        <s v="CP05397"/>
        <s v="CP05398"/>
        <s v="CP05399"/>
        <s v="CP05400"/>
        <s v="CP05401"/>
        <s v="CP05402"/>
        <s v="CP05403"/>
        <s v="CP05404"/>
        <s v="CP05405"/>
        <s v="CP05406"/>
        <s v="CP05407"/>
        <s v="CP05408"/>
        <s v="CP05409"/>
        <s v="CP05410"/>
        <s v="CP05411"/>
        <s v="CP05412"/>
        <s v="CP05413"/>
        <s v="CP05414"/>
        <s v="CP05415"/>
        <s v="CP05416"/>
        <s v="CP05417"/>
        <s v="CP05418"/>
        <s v="CP05419"/>
        <s v="CP05420"/>
        <s v="CP05421"/>
        <s v="CP05422"/>
        <s v="CP05423"/>
        <s v="CP05424"/>
        <s v="CP05425"/>
        <s v="CP05426"/>
        <s v="CP05427"/>
        <s v="CP05428"/>
        <s v="CP05429"/>
        <s v="CP05430"/>
        <s v="CP05431"/>
        <s v="CP05432"/>
        <s v="CP05433"/>
        <s v="CP05434"/>
        <s v="CP05435"/>
        <s v="CP05436"/>
        <s v="CP05437"/>
        <s v="CP05438"/>
        <s v="CP05439"/>
        <s v="CP05440"/>
        <s v="CP05441"/>
        <s v="CP05442"/>
        <s v="CP05443"/>
        <s v="CP05444"/>
        <s v="CP05445"/>
        <s v="CP05446"/>
        <s v="CP05447"/>
        <s v="CP05448"/>
        <s v="CP05449"/>
        <s v="CP05450"/>
        <s v="CP05451"/>
        <s v="CP05452"/>
        <s v="CP05453"/>
        <s v="CP05454"/>
        <s v="CP05455"/>
        <s v="CP05456"/>
        <s v="CP05457"/>
        <s v="CP05458"/>
        <s v="CP05459"/>
        <s v="CP05460"/>
        <s v="CP05461"/>
        <s v="CP05462"/>
        <s v="CP05463"/>
        <s v="CP05464"/>
        <s v="CP05465"/>
        <s v="CP05466"/>
        <s v="CP05467"/>
        <s v="CP05468"/>
        <s v="CP05469"/>
        <s v="CP05470"/>
        <s v="CP05471"/>
        <s v="CP05472"/>
        <s v="CP05473"/>
        <s v="CP05474"/>
        <s v="CP05475"/>
        <s v="CP05476"/>
        <s v="CP05477"/>
        <s v="CP05478"/>
        <s v="CP05479"/>
        <s v="CP05480"/>
        <s v="CP05481"/>
        <s v="CP05482"/>
        <s v="CP05483"/>
        <s v="CP05484"/>
        <s v="CP05485"/>
        <s v="CP05486"/>
        <s v="CP05487"/>
        <s v="CP05488"/>
        <s v="CP05489"/>
        <s v="CP05490"/>
        <s v="CP05491"/>
        <s v="CP05492"/>
        <s v="CP05493"/>
        <s v="CP05494"/>
        <s v="CP05495"/>
        <s v="CP05496"/>
        <s v="CP05497"/>
        <s v="CP05498"/>
        <s v="CP05499"/>
        <s v="CP05500"/>
        <s v="CP05501"/>
        <s v="CP05502"/>
        <s v="CP05503"/>
        <s v="CP05504"/>
        <s v="CP05505"/>
        <s v="CP05506"/>
        <s v="CP05507"/>
        <s v="CP05508"/>
        <s v="CP05509"/>
        <s v="CP05510"/>
        <s v="CP05511"/>
        <s v="CP05512"/>
        <s v="CP05513"/>
        <s v="CP05514"/>
        <s v="CP05515"/>
        <s v="CP05516"/>
        <s v="CP05517"/>
        <s v="CP05518"/>
        <s v="CP05519"/>
        <s v="CP05520"/>
        <s v="CP05521"/>
        <s v="CP05522"/>
        <s v="CP05523"/>
        <s v="CP05524"/>
        <s v="CP05525"/>
        <s v="CP05526"/>
        <s v="CP05527"/>
        <s v="CP05528"/>
        <s v="CP05529"/>
        <s v="CP05530"/>
        <s v="CP05531"/>
        <s v="CP05532"/>
        <s v="CP05533"/>
        <s v="CP05534"/>
        <s v="CP05535"/>
        <s v="CP05536"/>
        <s v="CP05537"/>
        <s v="CP05538"/>
        <s v="CP05539"/>
        <s v="CP05540"/>
        <s v="CP05541"/>
        <s v="CP05542"/>
        <s v="CP05543"/>
        <s v="CP05544"/>
        <s v="CP05545"/>
        <s v="CP05546"/>
        <s v="CP05547"/>
        <s v="CP05548"/>
        <s v="CP05549"/>
        <s v="CP05550"/>
        <s v="CP05551"/>
        <s v="CP05552"/>
        <s v="CP05553"/>
        <s v="CP05554"/>
        <s v="CP05555"/>
        <s v="CP05556"/>
        <s v="CP05557"/>
        <s v="CP05558"/>
        <s v="CP05559"/>
        <s v="CP05560"/>
        <s v="CP05561"/>
        <s v="CP05562"/>
        <s v="CP05563"/>
        <s v="CP05564"/>
        <s v="CP05565"/>
        <s v="CP05566"/>
        <s v="CP05567"/>
        <s v="CP05568"/>
        <s v="CP05569"/>
        <s v="CP05570"/>
        <s v="CP05571"/>
        <s v="CP05572"/>
        <s v="CP05573"/>
        <s v="CP05574"/>
        <s v="CP05575"/>
        <s v="CP05576"/>
        <s v="CP05577"/>
        <s v="CP05578"/>
        <s v="CP05579"/>
        <s v="CP05580"/>
        <s v="CP05581"/>
        <s v="CP05582"/>
        <s v="CP05583"/>
        <s v="CP05584"/>
        <s v="CP05585"/>
        <s v="CP05586"/>
        <s v="CP05587"/>
        <s v="CP05588"/>
        <s v="CP05589"/>
        <s v="CP05590"/>
        <s v="CP05591"/>
        <s v="CP05592"/>
        <s v="CP05593"/>
        <s v="CP05594"/>
        <s v="CP05595"/>
        <s v="CP05596"/>
        <s v="CP05597"/>
        <s v="CP05598"/>
        <s v="CP05599"/>
        <s v="CP05600"/>
        <s v="CP05601"/>
        <s v="CP05602"/>
        <s v="CP05603"/>
        <s v="CP05604"/>
        <s v="CP05605"/>
        <s v="CP05606"/>
        <s v="CP05607"/>
        <s v="CP05608"/>
        <s v="CP05609"/>
        <s v="CP05610"/>
        <s v="CP05611"/>
        <s v="CP05612"/>
        <s v="CP05613"/>
        <s v="CP05614"/>
        <s v="CP05615"/>
        <s v="CP05616"/>
        <s v="CP05617"/>
        <s v="CP05618"/>
        <s v="CP05619"/>
        <s v="CP05620"/>
        <s v="CP05621"/>
        <s v="CP05622"/>
        <s v="CP05623"/>
        <s v="CP05624"/>
        <s v="CP05625"/>
        <s v="CP05626"/>
        <s v="CP05627"/>
        <s v="CP05628"/>
        <s v="CP05629"/>
        <s v="CP05630"/>
        <s v="CP05631"/>
        <s v="CP05632"/>
        <s v="CP05633"/>
        <s v="CP05634"/>
        <s v="CP05635"/>
        <s v="CP05636"/>
        <s v="CP05637"/>
        <s v="CP05638"/>
        <s v="CP05639"/>
        <s v="CP05640"/>
        <s v="CP05641"/>
        <s v="CP05642"/>
        <s v="CP05643"/>
        <s v="CP05644"/>
        <s v="CP05645"/>
        <s v="CP05646"/>
        <s v="CP05647"/>
        <s v="CP05648"/>
        <s v="CP05649"/>
        <s v="CP05650"/>
        <s v="CP05651"/>
        <s v="CP05652"/>
        <s v="CP05653"/>
        <s v="CP05654"/>
        <s v="CP05655"/>
        <s v="CP05656"/>
        <s v="CP05657"/>
        <s v="CP05658"/>
        <s v="CP05659"/>
        <s v="CP05660"/>
        <s v="CP05661"/>
        <s v="CP05662"/>
        <s v="CP05663"/>
        <s v="CP05664"/>
        <s v="CP05665"/>
        <s v="CP05666"/>
        <s v="CP05667"/>
        <s v="CP05668"/>
        <s v="CP05669"/>
        <s v="CP05670"/>
        <s v="CP05671"/>
        <s v="CP05672"/>
        <s v="CP05673"/>
        <s v="CP05674"/>
        <s v="CP05675"/>
        <s v="CP05676"/>
        <s v="CP05677"/>
        <s v="CP05678"/>
        <s v="CP05679"/>
        <s v="CP05680"/>
        <s v="CP05681"/>
        <s v="CP05682"/>
        <s v="CP05683"/>
        <s v="CP05684"/>
        <s v="CP05685"/>
        <s v="CP05686"/>
        <s v="CP05687"/>
        <s v="CP05688"/>
        <s v="CP05689"/>
        <s v="CP05690"/>
        <s v="CP05691"/>
        <s v="CP05692"/>
        <s v="CP05693"/>
        <s v="CP05694"/>
        <s v="CP05695"/>
        <s v="CP05696"/>
        <s v="CP05697"/>
        <s v="CP05698"/>
        <s v="CP05699"/>
        <s v="CP05700"/>
        <s v="CP05701"/>
        <s v="CP05702"/>
        <s v="CP05703"/>
        <s v="CP05704"/>
        <s v="CP05705"/>
        <s v="CP05706"/>
        <s v="CP05707"/>
        <s v="CP05708"/>
        <s v="CP05709"/>
        <s v="CP05710"/>
        <s v="CP05711"/>
        <s v="CP05712"/>
        <s v="CP05713"/>
        <s v="CP05714"/>
        <s v="CP05715"/>
        <s v="CP05716"/>
        <s v="CP05717"/>
        <s v="CP05718"/>
        <s v="CP05719"/>
        <s v="CP05720"/>
        <s v="CP05721"/>
        <s v="CP05722"/>
        <s v="CP05723"/>
        <s v="CP05724"/>
        <s v="CP05725"/>
        <s v="CP05726"/>
        <s v="CP05727"/>
        <s v="CP05728"/>
        <s v="CP05729"/>
        <s v="CP05730"/>
        <s v="CP05731"/>
        <s v="CP05732"/>
        <s v="CP05733"/>
        <s v="CP05734"/>
        <s v="CP05735"/>
        <s v="CP05736"/>
        <s v="CP05737"/>
        <s v="CP05738"/>
        <s v="CP05739"/>
        <s v="CP05740"/>
        <s v="CP05741"/>
        <s v="CP05742"/>
        <s v="CP05743"/>
        <s v="CP05744"/>
        <s v="CP05745"/>
        <s v="CP05746"/>
        <s v="CP05747"/>
        <s v="CP05748"/>
        <s v="CP05749"/>
        <s v="CP05750"/>
        <s v="CP05751"/>
        <s v="CP05752"/>
        <s v="CP05753"/>
        <s v="CP05754"/>
        <s v="CP05755"/>
        <s v="CP05756"/>
        <s v="CP05757"/>
        <s v="CP05758"/>
        <s v="CP05759"/>
        <s v="CP05760"/>
        <s v="CP05761"/>
        <s v="CP05762"/>
        <s v="CP05763"/>
        <s v="CP05764"/>
        <s v="CP05765"/>
        <s v="CP05766"/>
        <s v="CP05767"/>
        <s v="CP05768"/>
        <s v="CP05769"/>
        <s v="CP05770"/>
        <s v="CP05771"/>
        <s v="CP05772"/>
        <s v="CP05773"/>
        <s v="CP05774"/>
        <s v="CP05775"/>
        <s v="CP05776"/>
        <s v="CP05777"/>
        <s v="CP05778"/>
        <s v="CP05779"/>
        <s v="CP05780"/>
        <s v="CP05781"/>
        <s v="CP05782"/>
        <s v="CP05783"/>
        <s v="CP05784"/>
        <s v="CP05785"/>
        <s v="CP05786"/>
        <s v="CP05787"/>
        <s v="CP05788"/>
        <s v="CP05789"/>
        <s v="CP05790"/>
        <s v="CP05791"/>
        <s v="CP05792"/>
        <s v="CP05793"/>
        <s v="CP05794"/>
        <s v="CP05795"/>
        <s v="CP05796"/>
        <s v="CP05797"/>
        <s v="CP05798"/>
        <s v="CP05799"/>
        <s v="CP05800"/>
        <s v="CP05801"/>
        <s v="CP05802"/>
        <s v="CP05803"/>
        <s v="CP05804"/>
        <s v="CP05805"/>
        <s v="CP05806"/>
        <s v="CP05807"/>
        <s v="CP05808"/>
        <s v="CP05809"/>
        <s v="CP05810"/>
        <s v="CP05811"/>
        <s v="CP05812"/>
        <s v="CP05813"/>
        <s v="CP05814"/>
        <s v="CP05815"/>
        <s v="CP05816"/>
        <s v="CP05817"/>
        <s v="CP05818"/>
        <s v="CP05819"/>
        <s v="CP05820"/>
        <s v="CP05821"/>
        <s v="CP05822"/>
        <s v="CP05823"/>
        <s v="CP05824"/>
        <s v="CP05825"/>
        <s v="CP05826"/>
        <s v="CP05827"/>
        <s v="CP05828"/>
        <s v="CP05829"/>
        <s v="CP05830"/>
        <s v="CP05831"/>
        <s v="CP05832"/>
        <s v="CP05833"/>
        <s v="CP05834"/>
        <s v="CP05835"/>
        <s v="CP05836"/>
        <s v="CP05837"/>
        <s v="CP05838"/>
        <s v="CP05839"/>
        <s v="CP05840"/>
        <s v="CP05841"/>
        <s v="CP05842"/>
        <s v="CP05843"/>
        <s v="CP05844"/>
        <s v="CP05845"/>
        <s v="CP05846"/>
        <s v="CP05847"/>
        <s v="CP05848"/>
        <s v="CP05849"/>
        <s v="CP05850"/>
        <s v="CP05851"/>
        <s v="CP05852"/>
        <s v="CP05853"/>
        <s v="CP05854"/>
        <s v="CP05855"/>
        <s v="CP05856"/>
        <s v="CP05857"/>
        <s v="CP05858"/>
        <s v="CP05859"/>
        <s v="CP05860"/>
        <s v="CP05861"/>
        <s v="CP05862"/>
        <s v="CP05863"/>
        <s v="CP05864"/>
        <s v="CP05865"/>
        <s v="CP05866"/>
        <s v="CP05867"/>
        <s v="CP05868"/>
        <s v="CP05869"/>
        <s v="CP05870"/>
        <s v="CP05871"/>
        <s v="CP05872"/>
        <s v="CP05873"/>
        <s v="CP05874"/>
        <s v="CP05875"/>
        <s v="CP05876"/>
        <s v="CP05877"/>
        <s v="CP05878"/>
        <s v="CP05879"/>
        <s v="CP05880"/>
        <s v="CP05881"/>
        <s v="CP05882"/>
        <s v="CP05883"/>
        <s v="CP05884"/>
        <s v="CP05885"/>
        <s v="CP05886"/>
        <s v="CP05887"/>
        <s v="CP05888"/>
        <s v="CP05889"/>
        <s v="CP05890"/>
        <s v="CP05891"/>
        <s v="CP05892"/>
        <s v="CP05893"/>
        <s v="CP05894"/>
        <s v="CP05895"/>
        <s v="CP05896"/>
        <s v="CP05897"/>
        <s v="CP05898"/>
        <s v="CP05899"/>
        <s v="CP05900"/>
        <s v="CP05901"/>
        <s v="CP05902"/>
        <s v="CP05903"/>
        <s v="CP05904"/>
        <s v="CP05905"/>
        <s v="CP05906"/>
        <s v="CP05907"/>
        <s v="CP05908"/>
        <s v="CP05909"/>
        <s v="CP05910"/>
        <s v="CP05911"/>
        <s v="CP05912"/>
        <s v="CP05913"/>
        <s v="CP05914"/>
        <s v="CP05915"/>
        <s v="CP05916"/>
        <s v="CP05917"/>
        <s v="CP05918"/>
        <s v="CP05919"/>
        <s v="CP05920"/>
        <s v="CP05921"/>
        <s v="CP05922"/>
        <s v="CP05923"/>
        <s v="CP05924"/>
        <s v="CP05925"/>
        <s v="CP05926"/>
        <s v="CP05927"/>
        <s v="CP05928"/>
        <s v="CP05929"/>
        <s v="CP05930"/>
        <s v="CP05931"/>
        <s v="CP05932"/>
        <s v="CP05933"/>
        <s v="CP05934"/>
        <s v="CP05935"/>
        <s v="CP05936"/>
        <s v="CP05937"/>
        <s v="CP05938"/>
        <s v="CP05939"/>
        <s v="CP05940"/>
        <s v="CP05941"/>
        <s v="CP05942"/>
        <s v="CP05943"/>
        <s v="CP05944"/>
        <s v="CP05945"/>
        <s v="CP05946"/>
        <s v="CP05947"/>
        <s v="CP05948"/>
        <s v="CP05949"/>
        <s v="CP05950"/>
        <s v="CP05951"/>
        <s v="CP05952"/>
        <s v="CP05953"/>
        <s v="CP05954"/>
        <s v="CP05955"/>
        <s v="CP05956"/>
        <s v="CP05957"/>
        <s v="CP05958"/>
        <s v="CP05959"/>
        <s v="CP05960"/>
        <s v="CP05961"/>
        <s v="CP05962"/>
        <s v="CP05963"/>
        <s v="CP05964"/>
        <s v="CP05965"/>
        <s v="CP05966"/>
        <s v="CP05967"/>
        <s v="CP05968"/>
        <s v="CP05969"/>
        <s v="CP05970"/>
        <s v="CP05971"/>
        <s v="CP05972"/>
        <s v="CP05973"/>
        <s v="CP05974"/>
        <s v="CP05975"/>
        <s v="CP05976"/>
        <s v="CP05977"/>
        <s v="CP05978"/>
        <s v="CP05979"/>
        <s v="CP05980"/>
        <s v="CP05981"/>
        <s v="CP05982"/>
        <s v="CP05983"/>
        <s v="CP05984"/>
        <s v="CP05985"/>
        <s v="CP05986"/>
        <s v="CP05987"/>
        <s v="CP05988"/>
        <s v="CP05989"/>
        <s v="CP05990"/>
        <s v="CP05991"/>
        <s v="CP05992"/>
        <s v="CP05993"/>
        <s v="CP05994"/>
        <s v="CP05995"/>
        <s v="CP05996"/>
        <s v="CP05997"/>
        <s v="CP05998"/>
        <s v="CP05999"/>
        <s v="CP06000"/>
        <s v="CP06001"/>
        <s v="CP06002"/>
        <s v="CP06003"/>
        <s v="CP06004"/>
        <s v="CP06005"/>
        <s v="CP06006"/>
        <s v="CP06007"/>
        <s v="CP06008"/>
        <s v="CP06009"/>
        <s v="CP06010"/>
        <s v="CP06011"/>
        <s v="CP06012"/>
        <s v="CP06013"/>
        <s v="CP06014"/>
        <s v="CP06015"/>
        <s v="CP06016"/>
        <s v="CP06017"/>
        <s v="CP06018"/>
        <s v="CP06019"/>
        <s v="CP06020"/>
        <s v="CP06021"/>
        <s v="CP06022"/>
        <s v="CP06023"/>
        <s v="CP06024"/>
        <s v="CP06025"/>
        <s v="CP06026"/>
        <s v="CP06027"/>
        <s v="CP06028"/>
        <s v="CP06029"/>
        <s v="CP06030"/>
        <s v="CP06031"/>
        <s v="CP06032"/>
        <s v="CP06033"/>
        <s v="CP06034"/>
        <s v="CP06035"/>
        <s v="CP06036"/>
        <s v="CP06037"/>
        <s v="CP06038"/>
        <s v="CP06039"/>
        <s v="CP06040"/>
        <s v="CP06041"/>
        <s v="CP06042"/>
        <s v="CP06043"/>
        <s v="CP06044"/>
        <s v="CP06045"/>
        <s v="CP06046"/>
        <s v="CP06047"/>
        <s v="CP06048"/>
        <s v="CP06049"/>
        <s v="CP06050"/>
        <s v="CP06051"/>
        <s v="CP06052"/>
        <s v="CP06053"/>
        <s v="CP06054"/>
        <s v="CP06055"/>
        <s v="CP06056"/>
        <s v="CP06057"/>
        <s v="CP06058"/>
        <s v="CP06059"/>
        <s v="CP06060"/>
        <s v="CP06061"/>
        <s v="CP06062"/>
        <s v="CP06063"/>
        <s v="CP06064"/>
        <s v="CP06065"/>
        <s v="CP06066"/>
        <s v="CP06067"/>
        <s v="CP06068"/>
        <s v="CP06069"/>
        <s v="CP06070"/>
        <s v="CP06071"/>
        <s v="CP06072"/>
        <s v="CP06073"/>
        <s v="CP06074"/>
        <s v="CP06075"/>
        <s v="CP06076"/>
        <s v="CP06077"/>
        <s v="CP06078"/>
        <s v="CP06079"/>
        <s v="CP06080"/>
        <s v="CP06081"/>
        <s v="CP06082"/>
        <s v="CP06083"/>
        <s v="CP06084"/>
        <s v="CP06085"/>
        <s v="CP06086"/>
        <s v="CP06087"/>
        <s v="CP06088"/>
        <s v="CP06089"/>
        <s v="CP06090"/>
        <s v="CP06091"/>
        <s v="CP06092"/>
        <s v="CP06093"/>
        <s v="CP06094"/>
        <s v="CP06095"/>
        <s v="CP06096"/>
        <s v="CP06097"/>
        <s v="CP06098"/>
        <s v="CP06099"/>
        <s v="CP06100"/>
        <s v="CP06101"/>
        <s v="CP06102"/>
        <s v="CP06103"/>
        <s v="CP06104"/>
        <s v="CP06105"/>
        <s v="CP06106"/>
        <s v="CP06107"/>
        <s v="CP06108"/>
        <s v="CP06109"/>
        <s v="CP06110"/>
        <s v="CP06111"/>
        <s v="CP06112"/>
        <s v="CP06113"/>
        <s v="CP06114"/>
        <s v="CP06115"/>
        <s v="CP06116"/>
        <s v="CP06117"/>
        <s v="CP06118"/>
        <s v="CP06119"/>
        <s v="CP06120"/>
        <s v="CP06121"/>
        <s v="CP06122"/>
        <s v="CP06123"/>
        <s v="CP06124"/>
        <s v="CP06125"/>
        <s v="CP06126"/>
        <s v="CP06127"/>
        <s v="CP06128"/>
        <s v="CP06129"/>
        <s v="CP06130"/>
        <s v="CP06131"/>
        <s v="CP06132"/>
        <s v="CP06133"/>
        <s v="CP06134"/>
        <s v="CP06135"/>
        <s v="CP06136"/>
        <s v="CP06137"/>
        <s v="CP06138"/>
        <s v="CP06139"/>
        <s v="CP06140"/>
        <s v="CP06141"/>
        <s v="CP06142"/>
        <s v="CP06143"/>
        <s v="CP06144"/>
        <s v="CP06145"/>
        <s v="CP06146"/>
        <s v="CP06147"/>
        <s v="CP06148"/>
        <s v="CP06149"/>
        <s v="CP06150"/>
        <s v="CP06151"/>
        <s v="CP06152"/>
        <s v="CP06153"/>
        <s v="CP06154"/>
        <s v="CP06155"/>
        <s v="CP06156"/>
        <s v="CP06157"/>
        <s v="CP06158"/>
        <s v="CP06159"/>
        <s v="CP06160"/>
        <s v="CP06161"/>
        <s v="CP06162"/>
        <s v="CP06163"/>
        <s v="CP06164"/>
        <s v="CP06165"/>
        <s v="CP06166"/>
        <s v="CP06167"/>
        <s v="CP06168"/>
        <s v="CP06169"/>
        <s v="CP06170"/>
        <s v="CP06171"/>
        <s v="CP06172"/>
        <s v="CP06173"/>
        <s v="CP06174"/>
        <s v="CP06175"/>
        <s v="CP06176"/>
        <s v="CP06177"/>
        <s v="CP06178"/>
        <s v="CP06179"/>
        <s v="CP06180"/>
        <s v="CP06181"/>
        <s v="CP06182"/>
        <s v="CP06183"/>
        <s v="CP06184"/>
        <s v="CP06185"/>
        <s v="CP06186"/>
        <s v="CP06187"/>
        <s v="CP06188"/>
        <s v="CP06189"/>
        <s v="CP06190"/>
        <s v="CP06191"/>
        <s v="CP06192"/>
        <s v="CP06193"/>
        <s v="CP06194"/>
        <s v="CP06195"/>
        <s v="CP06196"/>
        <s v="CP06197"/>
        <s v="CP06198"/>
        <s v="CP06199"/>
        <s v="CP06200"/>
        <s v="CP06201"/>
        <s v="CP06202"/>
        <s v="CP06203"/>
        <s v="CP06204"/>
        <s v="CP06205"/>
        <s v="CP06206"/>
        <s v="CP06207"/>
        <s v="CP06208"/>
        <s v="CP06209"/>
        <s v="CP06210"/>
        <s v="CP06211"/>
        <s v="CP06212"/>
        <s v="CP06213"/>
        <s v="CP06214"/>
        <s v="CP06215"/>
        <s v="CP06216"/>
        <s v="CP06217"/>
        <s v="CP06218"/>
        <s v="CP06219"/>
        <s v="CP06220"/>
        <s v="CP06221"/>
        <s v="CP06222"/>
        <s v="CP06223"/>
        <s v="CP06224"/>
        <s v="CP06225"/>
        <s v="CP06226"/>
        <s v="CP06227"/>
        <s v="CP06228"/>
        <s v="CP06229"/>
        <s v="CP06230"/>
        <s v="CP06231"/>
        <s v="CP06232"/>
        <s v="CP06233"/>
        <s v="CP06234"/>
        <s v="CP06235"/>
        <s v="CP06236"/>
        <s v="CP06237"/>
        <s v="CP06238"/>
        <s v="CP06239"/>
        <s v="CP06240"/>
        <s v="CP06241"/>
        <s v="CP06242"/>
        <s v="CP06243"/>
        <s v="CP06244"/>
        <s v="CP06245"/>
        <s v="CP06246"/>
        <s v="CP06247"/>
        <s v="CP06248"/>
        <s v="CP06249"/>
        <s v="CP06250"/>
        <s v="CP06251"/>
        <s v="CP06252"/>
        <s v="CP06253"/>
        <s v="CP06254"/>
        <s v="CP06255"/>
        <s v="CP06256"/>
        <s v="CP06257"/>
        <s v="CP06258"/>
        <s v="CP06259"/>
        <s v="CP06260"/>
        <s v="CP06261"/>
        <s v="CP06262"/>
        <s v="CP06263"/>
        <s v="CP06264"/>
        <s v="CP06265"/>
        <s v="CP06266"/>
        <s v="CP06267"/>
        <s v="CP06268"/>
        <s v="CP06269"/>
        <s v="CP06270"/>
        <s v="CP06271"/>
        <s v="CP06272"/>
        <s v="CP06273"/>
        <s v="CP06274"/>
        <s v="CP06275"/>
        <s v="CP06276"/>
        <s v="CP06277"/>
        <s v="CP06278"/>
        <s v="CP06279"/>
        <s v="CP06280"/>
        <s v="CP06281"/>
        <s v="CP06282"/>
        <s v="CP06283"/>
        <s v="CP06284"/>
        <s v="CP06285"/>
        <s v="CP06286"/>
        <s v="CP06287"/>
        <s v="CP06288"/>
        <s v="CP06289"/>
        <s v="CP06290"/>
        <s v="CP06291"/>
        <s v="CP06292"/>
        <s v="CP06293"/>
        <s v="CP06294"/>
        <s v="CP06295"/>
        <s v="CP06296"/>
        <s v="CP06297"/>
        <s v="CP06298"/>
        <s v="CP06299"/>
        <s v="CP06300"/>
        <s v="CP06301"/>
        <s v="CP06302"/>
        <s v="CP06303"/>
        <s v="CP06304"/>
        <s v="CP06305"/>
        <s v="CP06306"/>
        <s v="CP06307"/>
        <s v="CP06308"/>
        <s v="CP06309"/>
        <s v="CP06310"/>
        <s v="CP06311"/>
        <s v="CP06312"/>
        <s v="CP06313"/>
        <s v="CP06314"/>
        <s v="CP06315"/>
        <s v="CP06316"/>
        <s v="CP06317"/>
        <s v="CP06318"/>
        <s v="CP06319"/>
        <s v="CP06320"/>
        <s v="CP06321"/>
        <s v="CP06322"/>
        <s v="CP06323"/>
        <s v="CP06324"/>
        <s v="CP06325"/>
        <s v="CP06326"/>
        <s v="CP06327"/>
        <s v="CP06328"/>
        <s v="CP06329"/>
        <s v="CP06330"/>
        <s v="CP06331"/>
        <s v="CP06332"/>
        <s v="CP06333"/>
        <s v="CP06334"/>
        <s v="CP06335"/>
        <s v="CP06336"/>
        <s v="CP06337"/>
        <s v="CP06338"/>
        <s v="CP06339"/>
        <s v="CP06340"/>
        <s v="CP06341"/>
        <s v="CP06342"/>
        <s v="CP06343"/>
        <s v="CP06344"/>
        <s v="CP06345"/>
        <s v="CP06346"/>
        <s v="CP06347"/>
        <s v="CP06348"/>
        <s v="CP06349"/>
        <s v="CP06350"/>
        <s v="CP06351"/>
        <s v="CP06352"/>
        <s v="CP06353"/>
        <s v="CP06354"/>
        <s v="CP06355"/>
        <s v="CP06356"/>
        <s v="CP06357"/>
        <s v="CP06358"/>
        <s v="CP06359"/>
        <s v="CP06360"/>
        <s v="CP06361"/>
        <s v="CP06362"/>
        <s v="CP06363"/>
        <s v="CP06364"/>
        <s v="CP06365"/>
        <s v="CP06366"/>
        <s v="CP06367"/>
        <s v="CP06368"/>
        <s v="CP06369"/>
        <s v="CP06370"/>
        <s v="CP06371"/>
        <s v="CP06372"/>
        <s v="CP06373"/>
        <s v="CP06374"/>
        <s v="CP06375"/>
        <s v="CP06376"/>
        <s v="CP06377"/>
        <s v="CP06378"/>
        <s v="CP06379"/>
        <s v="CP06380"/>
        <s v="CP06381"/>
        <s v="CP06382"/>
        <s v="CP06383"/>
        <s v="CP06384"/>
        <s v="CP06385"/>
        <s v="CP06386"/>
        <s v="CP06387"/>
        <s v="CP06388"/>
        <s v="CP06389"/>
        <s v="CP06390"/>
        <s v="CP06391"/>
        <s v="CP06392"/>
        <s v="CP06393"/>
        <s v="CP06394"/>
        <s v="CP06395"/>
        <s v="CP06396"/>
        <s v="CP06397"/>
        <s v="CP06398"/>
        <s v="CP06399"/>
        <s v="CP06400"/>
        <s v="CP06401"/>
        <s v="CP06402"/>
        <s v="CP06403"/>
        <s v="CP06404"/>
        <s v="CP06405"/>
        <s v="CP06406"/>
        <s v="CP06407"/>
        <s v="CP06408"/>
        <s v="CP06409"/>
        <s v="CP06410"/>
        <s v="CP06411"/>
        <s v="CP06412"/>
        <s v="CP06413"/>
        <s v="CP06414"/>
        <s v="CP06415"/>
        <s v="CP06416"/>
        <s v="CP06417"/>
        <s v="CP06418"/>
        <s v="CP06419"/>
        <s v="CP06420"/>
        <s v="CP06421"/>
        <s v="CP06422"/>
        <s v="CP06423"/>
        <s v="CP06424"/>
        <s v="CP06425"/>
        <s v="CP06426"/>
        <s v="CP06427"/>
        <s v="CP06428"/>
        <s v="CP06429"/>
        <s v="CP06430"/>
        <s v="CP06431"/>
        <s v="CP06432"/>
        <s v="CP06433"/>
        <s v="CP06434"/>
        <s v="CP06435"/>
        <s v="CP06436"/>
        <s v="CP06437"/>
        <s v="CP06438"/>
        <s v="CP06439"/>
        <s v="CP06440"/>
        <s v="CP06441"/>
        <s v="CP06442"/>
        <s v="CP06443"/>
        <s v="CP06444"/>
        <s v="CP06445"/>
        <s v="CP06446"/>
        <s v="CP06447"/>
        <s v="CP06448"/>
        <s v="CP06449"/>
        <s v="CP06450"/>
        <s v="CP06451"/>
        <s v="CP06452"/>
        <s v="CP06453"/>
        <s v="CP06454"/>
        <s v="CP06455"/>
        <s v="CP06456"/>
        <s v="CP06457"/>
        <s v="CP06458"/>
        <s v="CP06459"/>
        <s v="CP06460"/>
        <s v="CP06461"/>
        <s v="CP06462"/>
        <s v="CP06463"/>
        <s v="CP06464"/>
        <s v="CP06465"/>
        <s v="CP06466"/>
        <s v="CP06467"/>
        <s v="CP06468"/>
        <s v="CP06469"/>
        <s v="CP06470"/>
        <s v="CP06471"/>
        <s v="CP06472"/>
        <s v="CP06473"/>
        <s v="CP06474"/>
        <s v="CP06475"/>
        <s v="CP06476"/>
        <s v="CP06477"/>
        <s v="CP06478"/>
        <s v="CP06479"/>
        <s v="CP06480"/>
        <s v="CP06481"/>
        <s v="CP06482"/>
        <s v="CP06483"/>
        <s v="CP06484"/>
        <s v="CP06485"/>
        <s v="CP06486"/>
        <s v="CP06487"/>
        <s v="CP06488"/>
        <s v="CP06489"/>
        <s v="CP06490"/>
        <s v="CP06491"/>
        <s v="CP06492"/>
        <s v="CP06493"/>
        <s v="CP06494"/>
        <s v="CP06495"/>
        <s v="CP06496"/>
        <s v="CP06497"/>
        <s v="CP06498"/>
        <s v="CP06499"/>
        <s v="CP06500"/>
        <s v="CP06501"/>
        <s v="CP06502"/>
        <s v="CP06503"/>
        <s v="CP06504"/>
        <s v="CP06505"/>
        <s v="CP06506"/>
        <s v="CP06507"/>
        <s v="CP06508"/>
        <s v="CP06509"/>
        <s v="CP06510"/>
        <s v="CP06511"/>
        <s v="CP06512"/>
        <s v="CP06513"/>
        <s v="CP06514"/>
        <s v="CP06515"/>
        <s v="CP06516"/>
        <s v="CP06517"/>
        <s v="CP06518"/>
        <s v="CP06519"/>
        <s v="CP06520"/>
        <s v="CP06521"/>
        <s v="CP06522"/>
        <s v="CP06523"/>
        <s v="CP06524"/>
        <s v="CP06525"/>
        <s v="CP06526"/>
        <s v="CP06527"/>
        <s v="CP06528"/>
        <s v="CP06529"/>
        <s v="CP06530"/>
        <s v="CP06531"/>
        <s v="CP06532"/>
        <s v="CP06533"/>
        <s v="CP06534"/>
        <s v="CP06535"/>
        <s v="CP06536"/>
        <s v="CP06537"/>
        <s v="CP06538"/>
        <s v="CP06539"/>
        <s v="CP06540"/>
        <s v="CP06541"/>
        <s v="CP06542"/>
        <s v="CP06543"/>
        <s v="CP06544"/>
        <s v="CP06545"/>
        <s v="CP06546"/>
        <s v="CP06547"/>
        <s v="CP06548"/>
        <s v="CP06549"/>
        <s v="CP06550"/>
        <s v="CP06551"/>
        <s v="CP06552"/>
        <s v="CP06553"/>
        <s v="CP06554"/>
        <s v="CP06555"/>
        <s v="CP06556"/>
        <s v="CP06557"/>
        <s v="CP06558"/>
        <s v="CP06559"/>
        <s v="CP06560"/>
        <s v="CP06561"/>
        <s v="CP06562"/>
        <s v="CP06563"/>
        <s v="CP06564"/>
        <s v="CP06565"/>
        <s v="CP06566"/>
        <s v="CP06567"/>
        <s v="CP06568"/>
        <s v="CP06569"/>
        <s v="CP06570"/>
        <s v="CP06571"/>
        <s v="CP06572"/>
        <s v="CP06573"/>
        <s v="CP06574"/>
        <s v="CP06575"/>
        <s v="CP06576"/>
        <s v="CP06577"/>
        <s v="CP06578"/>
        <s v="CP06579"/>
        <s v="CP06580"/>
        <s v="CP06581"/>
        <s v="CP06582"/>
        <s v="CP06583"/>
        <s v="CP06584"/>
        <s v="CP06585"/>
        <s v="CP06586"/>
        <s v="CP06587"/>
        <s v="CP06588"/>
        <s v="CP06589"/>
        <s v="CP06590"/>
        <s v="CP06591"/>
        <s v="CP06592"/>
        <s v="CP06593"/>
        <s v="CP06594"/>
        <s v="CP06595"/>
        <s v="CP06596"/>
        <s v="CP06597"/>
        <s v="CP06598"/>
        <s v="CP06599"/>
        <s v="CP06600"/>
        <s v="CP06601"/>
        <s v="CP06602"/>
        <s v="CP06603"/>
        <s v="CP06604"/>
        <s v="CP06605"/>
        <s v="CP06606"/>
        <s v="CP06607"/>
        <s v="CP06608"/>
        <s v="CP06609"/>
        <s v="CP06610"/>
        <s v="CP06611"/>
        <s v="CP06612"/>
        <s v="CP06613"/>
        <s v="CP06614"/>
        <s v="CP06615"/>
        <s v="CP06616"/>
        <s v="CP06617"/>
        <s v="CP06618"/>
        <s v="CP06619"/>
        <s v="CP06620"/>
        <s v="CP06621"/>
        <s v="CP06622"/>
        <s v="CP06623"/>
        <s v="CP06624"/>
        <s v="CP06625"/>
        <s v="CP06626"/>
        <s v="CP06627"/>
        <s v="CP06628"/>
        <s v="CP06629"/>
        <s v="CP06630"/>
        <s v="CP06631"/>
        <s v="CP06632"/>
        <s v="CP06633"/>
        <s v="CP06634"/>
        <s v="CP06635"/>
        <s v="CP06636"/>
        <s v="CP06637"/>
        <s v="CP06638"/>
        <s v="CP06639"/>
        <s v="CP06640"/>
        <s v="CP06641"/>
        <s v="CP06642"/>
        <s v="CP06643"/>
        <s v="CP06644"/>
        <s v="CP06645"/>
        <s v="CP06646"/>
        <s v="CP06647"/>
        <s v="CP06648"/>
        <s v="CP06649"/>
        <s v="CP06650"/>
        <s v="CP06651"/>
        <s v="CP06652"/>
        <s v="CP06653"/>
        <s v="CP06654"/>
        <s v="CP06655"/>
        <s v="CP06656"/>
        <s v="CP06657"/>
        <s v="CP06658"/>
        <s v="CP06659"/>
        <s v="CP06660"/>
        <s v="CP06661"/>
        <s v="CP06662"/>
        <s v="CP06663"/>
        <s v="CP06664"/>
        <s v="CP06665"/>
        <s v="CP06666"/>
        <s v="CP06667"/>
        <s v="CP06668"/>
        <s v="CP06669"/>
        <s v="CP06670"/>
        <s v="CP06671"/>
        <s v="CP06672"/>
        <s v="CP06673"/>
        <s v="CP06674"/>
        <s v="CP06675"/>
        <s v="CP06676"/>
        <s v="CP06677"/>
        <s v="CP06678"/>
        <s v="CP06679"/>
        <s v="CP06680"/>
        <s v="CP06681"/>
        <s v="CP06682"/>
        <s v="CP06683"/>
        <s v="CP06684"/>
        <s v="CP06685"/>
        <s v="CP06686"/>
        <s v="CP06687"/>
        <s v="CP06688"/>
        <s v="CP06689"/>
        <s v="CP06690"/>
        <s v="CP06691"/>
        <s v="CP06692"/>
        <s v="CP06693"/>
        <s v="CP06694"/>
        <s v="CP06695"/>
        <s v="CP06696"/>
        <s v="CP06697"/>
        <s v="CP06698"/>
        <s v="CP06699"/>
        <s v="CP06700"/>
        <s v="CP06701"/>
        <s v="CP06702"/>
        <s v="CP06703"/>
        <s v="CP06704"/>
        <s v="CP06705"/>
        <s v="CP06706"/>
        <s v="CP06707"/>
        <s v="CP06708"/>
        <s v="CP06709"/>
        <s v="CP06710"/>
        <s v="CP06711"/>
        <s v="CP06712"/>
        <s v="CP06713"/>
        <s v="CP06714"/>
        <s v="CP06715"/>
        <s v="CP06716"/>
        <s v="CP06717"/>
        <s v="CP06718"/>
        <s v="CP06719"/>
        <s v="CP06720"/>
        <s v="CP06721"/>
        <s v="CP06722"/>
        <s v="CP06723"/>
        <s v="CP06724"/>
        <s v="CP06725"/>
        <s v="CP06726"/>
        <s v="CP06727"/>
        <s v="CP06728"/>
        <s v="CP06729"/>
        <s v="CP06730"/>
        <s v="CP06731"/>
        <s v="CP06732"/>
        <s v="CP06733"/>
        <s v="CP06734"/>
        <s v="CP06735"/>
        <s v="CP06736"/>
        <s v="CP06737"/>
        <s v="CP06738"/>
        <s v="CP06739"/>
        <s v="CP06740"/>
        <s v="CP06741"/>
        <s v="CP06742"/>
        <s v="CP06743"/>
        <s v="CP06744"/>
        <s v="CP06745"/>
        <s v="CP06746"/>
        <s v="CP06747"/>
        <s v="CP06748"/>
        <s v="CP06749"/>
        <s v="CP06750"/>
        <s v="CP06751"/>
        <s v="CP06752"/>
        <s v="CP06753"/>
        <s v="CP06754"/>
        <s v="CP06755"/>
        <s v="CP06756"/>
        <s v="CP06757"/>
        <s v="CP06758"/>
        <s v="CP06759"/>
        <s v="CP06760"/>
        <s v="CP06761"/>
        <s v="CP06762"/>
        <s v="CP06763"/>
        <s v="CP06764"/>
        <s v="CP06765"/>
        <s v="CP06766"/>
        <s v="CP06767"/>
        <s v="CP06768"/>
        <s v="CP06769"/>
        <s v="CP06770"/>
        <s v="CP06771"/>
        <s v="CP06772"/>
        <s v="CP06773"/>
        <s v="CP06774"/>
        <s v="CP06775"/>
        <s v="CP06776"/>
        <s v="CP06777"/>
        <s v="CP06778"/>
        <s v="CP06779"/>
        <s v="CP06780"/>
        <s v="CP06781"/>
        <s v="CP06782"/>
        <s v="CP06783"/>
        <s v="CP06784"/>
        <s v="CP06785"/>
        <s v="CP06786"/>
        <s v="CP06787"/>
        <s v="CP06788"/>
        <s v="CP06789"/>
        <s v="CP06790"/>
        <s v="CP06791"/>
        <s v="CP06792"/>
        <s v="CP06793"/>
        <s v="CP06794"/>
        <s v="CP06795"/>
        <s v="CP06796"/>
        <s v="CP06797"/>
        <s v="CP06798"/>
        <s v="CP06799"/>
        <s v="CP06800"/>
        <s v="CP06801"/>
        <s v="CP06802"/>
        <s v="CP06803"/>
        <s v="CP06804"/>
        <s v="CP06805"/>
        <s v="CP06806"/>
        <s v="CP06807"/>
        <s v="CP06808"/>
        <s v="CP06809"/>
        <s v="CP06810"/>
        <s v="CP06811"/>
        <s v="CP06812"/>
        <s v="CP06813"/>
        <s v="CP06814"/>
        <s v="CP06815"/>
        <s v="CP06816"/>
        <s v="CP06817"/>
        <s v="CP06818"/>
        <s v="CP06819"/>
        <s v="CP06820"/>
        <s v="CP06821"/>
        <s v="CP06822"/>
        <s v="CP06823"/>
        <s v="CP06824"/>
        <s v="CP06825"/>
        <s v="CP06826"/>
        <s v="CP06827"/>
        <s v="CP06828"/>
        <s v="CP06829"/>
        <s v="CP06830"/>
        <s v="CP06831"/>
        <s v="CP06832"/>
        <s v="CP06833"/>
        <s v="CP06834"/>
        <s v="CP06835"/>
        <s v="CP06836"/>
        <s v="CP06837"/>
        <s v="CP06838"/>
        <s v="CP06839"/>
        <s v="CP06840"/>
        <s v="CP06841"/>
        <s v="CP06842"/>
        <s v="CP06843"/>
        <s v="CP06844"/>
        <s v="CP06845"/>
        <s v="CP06846"/>
        <s v="CP06847"/>
        <s v="CP06848"/>
        <s v="CP06849"/>
        <s v="CP06850"/>
        <s v="CP06851"/>
        <s v="CP06852"/>
        <s v="CP06853"/>
        <s v="CP06854"/>
        <s v="CP06855"/>
        <s v="CP06856"/>
        <s v="CP06857"/>
        <s v="CP06858"/>
        <s v="CP06859"/>
        <s v="CP06860"/>
        <s v="CP06861"/>
        <s v="CP06862"/>
        <s v="CP06863"/>
        <s v="CP06864"/>
        <s v="CP06865"/>
        <s v="CP06866"/>
        <s v="CP06867"/>
        <s v="CP06868"/>
        <s v="CP06869"/>
        <s v="CP06870"/>
        <s v="CP06871"/>
        <s v="CP06872"/>
        <s v="CP06873"/>
        <s v="CP06874"/>
        <s v="CP06875"/>
        <s v="CP06876"/>
        <s v="CP06877"/>
        <s v="CP06878"/>
        <s v="CP06879"/>
        <s v="CP06880"/>
        <s v="CP06881"/>
        <s v="CP06882"/>
        <s v="CP06883"/>
        <s v="CP06884"/>
        <s v="CP06885"/>
        <s v="CP06886"/>
        <s v="CP06887"/>
        <s v="CP06888"/>
        <s v="CP06889"/>
        <s v="CP06890"/>
        <s v="CP06891"/>
        <s v="CP06892"/>
        <s v="CP06893"/>
        <s v="CP06894"/>
        <s v="CP06895"/>
        <s v="CP06896"/>
        <s v="CP06897"/>
        <s v="CP06898"/>
        <s v="CP06899"/>
        <s v="CP06900"/>
        <s v="CP06901"/>
        <s v="CP06902"/>
        <s v="CP06903"/>
        <s v="CP06904"/>
        <s v="CP06905"/>
        <s v="CP06906"/>
        <s v="CP06907"/>
        <s v="CP06908"/>
        <s v="CP06909"/>
        <s v="CP06910"/>
        <s v="CP06911"/>
        <s v="CP06912"/>
        <s v="CP06913"/>
        <s v="CP06914"/>
        <s v="CP06915"/>
        <s v="CP06916"/>
        <s v="CP06917"/>
        <s v="CP06918"/>
        <s v="CP06919"/>
        <s v="CP06920"/>
        <s v="CP06921"/>
        <s v="CP06922"/>
        <s v="CP06923"/>
        <s v="CP06924"/>
        <s v="CP06925"/>
        <s v="CP06926"/>
        <s v="CP06927"/>
        <s v="CP06928"/>
        <s v="CP06929"/>
        <s v="CP06930"/>
        <s v="CP06931"/>
        <s v="CP06932"/>
        <s v="CP06933"/>
        <s v="CP06934"/>
        <s v="CP06935"/>
        <s v="CP06936"/>
        <s v="CP06937"/>
        <s v="CP06938"/>
        <s v="CP06939"/>
        <s v="CP06940"/>
        <s v="CP06941"/>
        <s v="CP06942"/>
        <s v="CP06943"/>
        <s v="CP06944"/>
        <s v="CP06945"/>
        <s v="CP06946"/>
        <s v="CP06947"/>
        <s v="CP06948"/>
        <s v="CP06949"/>
        <s v="CP06950"/>
        <s v="CP06951"/>
        <s v="CP06952"/>
        <s v="CP06953"/>
        <s v="CP06954"/>
        <s v="CP06955"/>
        <s v="CP06956"/>
        <s v="CP06957"/>
        <s v="CP06958"/>
        <s v="CP06959"/>
        <s v="CP06960"/>
        <s v="CP06961"/>
        <s v="CP06962"/>
        <s v="CP06963"/>
        <s v="CP06964"/>
        <s v="CP06965"/>
        <s v="CP06966"/>
        <s v="CP06967"/>
        <s v="CP06968"/>
        <s v="CP06969"/>
        <s v="CP06970"/>
        <s v="CP06971"/>
        <s v="CP06972"/>
        <s v="CP06973"/>
        <s v="CP06974"/>
        <s v="CP06975"/>
        <s v="CP06976"/>
        <s v="CP06977"/>
        <s v="CP06978"/>
        <s v="CP06979"/>
        <s v="CP06980"/>
        <s v="CP06981"/>
        <s v="CP06982"/>
        <s v="CP06983"/>
        <s v="CP06984"/>
        <s v="CP06985"/>
        <s v="CP06986"/>
        <s v="CP06987"/>
        <s v="CP06988"/>
        <s v="CP06989"/>
        <s v="CP06990"/>
        <s v="CP06991"/>
        <s v="CP06992"/>
        <s v="CP06993"/>
        <s v="CP06994"/>
        <s v="CP06995"/>
        <s v="CP06996"/>
        <s v="CP06997"/>
        <s v="CP06998"/>
        <s v="CP06999"/>
        <s v="CP07000"/>
        <s v="CP07001"/>
        <s v="CP07002"/>
        <s v="CP07003"/>
        <s v="CP07004"/>
        <s v="CP07005"/>
        <s v="CP07006"/>
        <s v="CP07007"/>
        <s v="CP07008"/>
        <s v="CP07009"/>
        <s v="CP07010"/>
        <s v="CP07011"/>
        <s v="CP07012"/>
        <s v="CP07013"/>
        <s v="CP07014"/>
        <s v="CP07015"/>
        <s v="CP07016"/>
        <s v="CP07017"/>
        <s v="CP07018"/>
        <s v="CP07019"/>
        <s v="CP07020"/>
        <s v="CP07021"/>
        <s v="CP07022"/>
        <s v="CP07023"/>
        <s v="CP07024"/>
        <s v="CP07025"/>
        <s v="CP07026"/>
        <s v="CP07027"/>
        <s v="CP07028"/>
        <s v="CP07029"/>
        <s v="CP07030"/>
        <s v="CP07031"/>
        <s v="CP07032"/>
        <s v="CP07033"/>
        <s v="CP07034"/>
        <s v="CP07035"/>
        <s v="CP07036"/>
        <s v="CP07037"/>
        <s v="CP07038"/>
        <s v="CP07039"/>
        <s v="CP07040"/>
        <s v="CP07041"/>
        <s v="CP07042"/>
        <s v="CP07043"/>
        <s v="CP07044"/>
        <s v="CP07045"/>
        <s v="CP07046"/>
        <s v="CP07047"/>
        <s v="CP07048"/>
        <s v="CP07049"/>
        <s v="CP07050"/>
        <s v="CP07051"/>
        <s v="CP07052"/>
        <s v="CP07053"/>
        <s v="CP07054"/>
        <s v="CP07055"/>
        <s v="CP07056"/>
        <s v="CP07057"/>
        <s v="CP07058"/>
        <s v="CP07059"/>
        <s v="CP07060"/>
        <s v="CP07061"/>
        <s v="CP07062"/>
        <s v="CP07063"/>
        <s v="CP07064"/>
        <s v="CP07065"/>
        <s v="CP07066"/>
        <s v="CP07067"/>
        <s v="CP07068"/>
        <s v="CP07069"/>
        <s v="CP07070"/>
        <s v="CP07071"/>
        <s v="CP07072"/>
        <s v="CP07073"/>
        <s v="CP07074"/>
        <s v="CP07075"/>
        <s v="CP07076"/>
        <s v="CP07077"/>
        <s v="CP07078"/>
        <s v="CP07079"/>
        <s v="CP07080"/>
        <s v="CP07081"/>
        <s v="CP07082"/>
        <s v="CP07083"/>
        <s v="CP07084"/>
        <s v="CP07085"/>
        <s v="CP07086"/>
        <s v="CP07087"/>
        <s v="CP07088"/>
        <s v="CP07089"/>
        <s v="CP07090"/>
        <s v="CP07091"/>
        <s v="CP07092"/>
        <s v="CP07093"/>
        <s v="CP07094"/>
        <s v="CP07095"/>
        <s v="CP07096"/>
        <s v="CP07097"/>
        <s v="CP07098"/>
        <s v="CP07099"/>
        <s v="CP07100"/>
        <s v="CP07101"/>
        <s v="CP07102"/>
        <s v="CP07103"/>
        <s v="CP07104"/>
        <s v="CP07105"/>
        <s v="CP07106"/>
        <s v="CP07107"/>
        <s v="CP07108"/>
        <s v="CP07109"/>
        <s v="CP07110"/>
        <s v="CP07111"/>
        <s v="CP07112"/>
        <s v="CP07113"/>
        <s v="CP07114"/>
        <s v="CP07115"/>
        <s v="CP07116"/>
        <s v="CP07117"/>
        <s v="CP07118"/>
        <s v="CP07119"/>
        <s v="CP07120"/>
        <s v="CP07121"/>
        <s v="CP07122"/>
        <s v="CP07123"/>
        <s v="CP07124"/>
        <s v="CP07125"/>
        <s v="CP07126"/>
        <s v="CP07127"/>
        <s v="CP07128"/>
        <s v="CP07129"/>
        <s v="CP07130"/>
        <s v="CP07131"/>
        <s v="CP07132"/>
        <s v="CP07133"/>
        <s v="CP07134"/>
        <s v="CP07135"/>
        <s v="CP07136"/>
        <s v="CP07137"/>
        <s v="CP07138"/>
        <s v="CP07139"/>
        <s v="CP07140"/>
        <s v="CP07141"/>
        <s v="CP07142"/>
        <s v="CP07143"/>
        <s v="CP07144"/>
        <s v="CP07145"/>
        <s v="CP07146"/>
        <s v="CP07147"/>
        <s v="CP07148"/>
        <s v="CP07149"/>
        <s v="CP07150"/>
        <s v="CP07151"/>
        <s v="CP07152"/>
        <s v="CP07153"/>
        <s v="CP07154"/>
        <s v="CP07155"/>
        <s v="CP07156"/>
        <s v="CP07157"/>
        <s v="CP07158"/>
        <s v="CP07159"/>
        <s v="CP07160"/>
        <s v="CP07161"/>
        <s v="CP07162"/>
        <s v="CP07163"/>
        <s v="CP07164"/>
        <s v="CP07165"/>
        <s v="CP07166"/>
        <s v="CP07167"/>
        <s v="CP07168"/>
        <s v="CP07169"/>
        <s v="CP07170"/>
        <s v="CP07171"/>
        <s v="CP07172"/>
        <s v="CP07173"/>
        <s v="CP07174"/>
        <s v="CP07175"/>
        <s v="CP07176"/>
        <s v="CP07177"/>
        <s v="CP07178"/>
        <s v="CP07179"/>
        <s v="CP07180"/>
        <s v="CP07181"/>
        <s v="CP07182"/>
        <s v="CP07183"/>
        <s v="CP07184"/>
        <s v="CP07185"/>
        <s v="CP07186"/>
        <s v="CP07187"/>
        <s v="CP07188"/>
        <s v="CP07189"/>
        <s v="CP07190"/>
        <s v="CP07191"/>
        <s v="CP07192"/>
        <s v="CP07193"/>
        <s v="CP07194"/>
        <s v="CP07195"/>
        <s v="CP07196"/>
        <s v="CP07197"/>
        <s v="CP07198"/>
        <s v="CP07199"/>
        <s v="CP07200"/>
        <s v="CP07201"/>
        <s v="CP07202"/>
        <s v="CP07203"/>
        <s v="CP07204"/>
        <s v="CP07205"/>
        <s v="CP07206"/>
        <s v="CP07207"/>
        <s v="CP07208"/>
        <s v="CP07209"/>
        <s v="CP07210"/>
        <s v="CP07211"/>
        <s v="CP07212"/>
        <s v="CP07213"/>
        <s v="CP07214"/>
        <s v="CP07215"/>
        <s v="CP07216"/>
        <s v="CP07217"/>
        <s v="CP07218"/>
        <s v="CP07219"/>
        <s v="CP07220"/>
        <s v="CP07221"/>
        <s v="CP07222"/>
        <s v="CP07223"/>
        <s v="CP07224"/>
        <s v="CP07225"/>
        <s v="CP07226"/>
        <s v="CP07227"/>
        <s v="CP07228"/>
        <s v="CP07229"/>
        <s v="CP07230"/>
        <s v="CP07231"/>
        <s v="CP07232"/>
        <s v="CP07233"/>
        <s v="CP07234"/>
        <s v="CP07235"/>
        <s v="CP07236"/>
        <s v="CP07237"/>
        <s v="CP07238"/>
        <s v="CP07239"/>
        <s v="CP07240"/>
        <s v="CP07241"/>
        <s v="CP07242"/>
        <s v="CP07243"/>
        <s v="CP07244"/>
        <s v="CP07245"/>
        <s v="CP07246"/>
        <s v="CP07247"/>
        <s v="CP07248"/>
        <s v="CP07249"/>
        <s v="CP07250"/>
        <s v="CP07251"/>
        <s v="CP07252"/>
        <s v="CP07253"/>
        <s v="CP07254"/>
        <s v="CP07255"/>
        <s v="CP07256"/>
        <s v="CP07257"/>
        <s v="CP07258"/>
        <s v="CP07259"/>
        <s v="CP07260"/>
        <s v="CP07261"/>
        <s v="CP07262"/>
        <s v="CP07263"/>
        <s v="CP07264"/>
        <s v="CP07265"/>
        <s v="CP07266"/>
        <s v="CP07267"/>
        <s v="CP07268"/>
        <s v="CP07269"/>
        <s v="CP07270"/>
        <s v="CP07271"/>
        <s v="CP07272"/>
        <s v="CP07273"/>
        <s v="CP07274"/>
        <s v="CP07275"/>
        <s v="CP07276"/>
        <s v="CP07277"/>
        <s v="CP07278"/>
        <s v="CP07279"/>
        <s v="CP07280"/>
        <s v="CP07281"/>
        <s v="CP07282"/>
        <s v="CP07283"/>
        <s v="CP07284"/>
        <s v="CP07285"/>
        <s v="CP07286"/>
        <s v="CP07287"/>
        <s v="CP07288"/>
        <s v="CP07289"/>
        <s v="CP07290"/>
        <s v="CP07291"/>
        <s v="CP07292"/>
        <s v="CP07293"/>
        <s v="CP07294"/>
        <s v="CP07295"/>
        <s v="CP07296"/>
        <s v="CP07297"/>
        <s v="CP07298"/>
        <s v="CP07299"/>
        <s v="CP07300"/>
        <s v="CP07301"/>
        <s v="CP07302"/>
        <s v="CP07303"/>
        <s v="CP07304"/>
        <s v="CP07305"/>
        <s v="CP07306"/>
        <s v="CP07307"/>
        <s v="CP07308"/>
        <s v="CP07309"/>
        <s v="CP07310"/>
        <s v="CP07311"/>
        <s v="CP07312"/>
        <s v="CP07313"/>
        <s v="CP07314"/>
        <s v="CP07315"/>
        <s v="CP07316"/>
        <s v="CP07317"/>
        <s v="CP07318"/>
        <s v="CP07319"/>
        <s v="CP07320"/>
        <s v="CP07321"/>
        <s v="CP07322"/>
        <s v="CP07323"/>
        <s v="CP07324"/>
        <s v="CP07325"/>
        <s v="CP07326"/>
        <s v="CP07327"/>
        <s v="CP07328"/>
        <s v="CP07329"/>
        <s v="CP07330"/>
        <s v="CP07331"/>
        <s v="CP07332"/>
        <s v="CP07333"/>
        <s v="CP07334"/>
        <s v="CP07335"/>
        <s v="CP07336"/>
        <s v="CP07337"/>
        <s v="CP07338"/>
        <s v="CP07339"/>
        <s v="CP07340"/>
        <s v="CP07341"/>
        <s v="CP07342"/>
        <s v="CP07343"/>
        <s v="CP07344"/>
        <s v="CP07345"/>
        <s v="CP07346"/>
        <s v="CP07347"/>
        <s v="CP07348"/>
        <s v="CP07349"/>
        <s v="CP07350"/>
        <s v="CP07351"/>
        <s v="CP07352"/>
        <s v="CP07353"/>
        <s v="CP07354"/>
        <s v="CP07355"/>
        <s v="CP07356"/>
        <s v="CP07357"/>
        <s v="CP07358"/>
        <s v="CP07359"/>
        <s v="CP07360"/>
        <s v="CP07361"/>
        <s v="CP07362"/>
        <s v="CP07363"/>
        <s v="CP07364"/>
        <s v="CP07365"/>
        <s v="CP07366"/>
        <s v="CP07367"/>
        <s v="CP07368"/>
        <s v="CP07369"/>
        <s v="CP07370"/>
        <s v="CP07371"/>
        <s v="CP07372"/>
        <s v="CP07373"/>
        <s v="CP07374"/>
        <s v="CP07375"/>
        <s v="CP07376"/>
        <s v="CP07377"/>
        <s v="CP07378"/>
        <s v="CP07379"/>
        <s v="CP07380"/>
        <s v="CP07381"/>
        <s v="CP07382"/>
        <s v="CP07383"/>
        <s v="CP07384"/>
        <s v="CP07385"/>
        <s v="CP07386"/>
        <s v="CP07387"/>
        <s v="CP07388"/>
        <s v="CP07389"/>
        <s v="CP07390"/>
        <s v="CP07391"/>
        <s v="CP07392"/>
        <s v="CP07393"/>
        <s v="CP07394"/>
        <s v="CP07395"/>
        <s v="CP07396"/>
        <s v="CP07397"/>
        <s v="CP07398"/>
        <s v="CP07399"/>
        <s v="CP07400"/>
        <s v="CP07401"/>
        <s v="CP07402"/>
        <s v="CP07403"/>
        <s v="CP07404"/>
        <s v="CP07405"/>
        <s v="CP07406"/>
        <s v="CP07407"/>
        <s v="CP07408"/>
        <s v="CP07409"/>
        <s v="CP07410"/>
        <s v="CP07411"/>
        <s v="CP07412"/>
        <s v="CP07413"/>
        <s v="CP07414"/>
        <s v="CP07415"/>
        <s v="CP07416"/>
        <s v="CP07417"/>
        <s v="CP07418"/>
        <s v="CP07419"/>
        <s v="CP07420"/>
        <s v="CP07421"/>
        <s v="CP07422"/>
        <s v="CP07423"/>
        <s v="CP07424"/>
        <s v="CP07425"/>
        <s v="CP07426"/>
        <s v="CP07427"/>
        <s v="CP07428"/>
        <s v="CP07429"/>
        <s v="CP07430"/>
        <s v="CP07431"/>
        <s v="CP07432"/>
        <s v="CP07433"/>
        <s v="CP07434"/>
        <s v="CP07435"/>
        <s v="CP07436"/>
        <s v="CP07437"/>
        <s v="CP07438"/>
        <s v="CP07439"/>
        <s v="CP07440"/>
        <s v="CP07441"/>
        <s v="CP07442"/>
        <s v="CP07443"/>
        <s v="CP07444"/>
        <s v="CP07445"/>
        <s v="CP07446"/>
        <s v="CP07447"/>
        <s v="CP07448"/>
        <s v="CP07449"/>
        <s v="CP07450"/>
        <s v="CP07451"/>
        <s v="CP07452"/>
        <s v="CP07453"/>
        <s v="CP07454"/>
        <s v="CP07455"/>
        <s v="CP07456"/>
        <s v="CP07457"/>
        <s v="CP07458"/>
        <s v="CP07459"/>
        <s v="CP07460"/>
        <s v="CP07461"/>
        <s v="CP07462"/>
        <s v="CP07463"/>
        <s v="CP07464"/>
        <s v="CP07465"/>
        <s v="CP07466"/>
        <s v="CP07467"/>
        <s v="CP07468"/>
        <s v="CP07469"/>
        <s v="CP07470"/>
        <s v="CP07471"/>
        <s v="CP07472"/>
        <s v="CP07473"/>
        <s v="CP07474"/>
        <s v="CP07475"/>
        <s v="CP07476"/>
        <s v="CP07477"/>
        <s v="CP07478"/>
        <s v="CP07479"/>
        <s v="CP07480"/>
        <s v="CP07481"/>
        <s v="CP07482"/>
        <s v="CP07483"/>
        <s v="CP07484"/>
        <s v="CP07485"/>
        <s v="CP07486"/>
        <s v="CP07487"/>
        <s v="CP07488"/>
        <s v="CP07489"/>
        <s v="CP07490"/>
        <s v="CP07491"/>
        <s v="CP07492"/>
        <s v="CP07493"/>
        <s v="CP07494"/>
        <s v="CP07495"/>
        <s v="CP07496"/>
        <s v="CP07497"/>
        <s v="CP07498"/>
        <s v="CP07499"/>
        <s v="CP07500"/>
        <s v="CP07501"/>
        <s v="CP07502"/>
        <s v="CP07503"/>
        <s v="CP07504"/>
        <s v="CP07505"/>
        <s v="CP07506"/>
        <s v="CP07507"/>
        <s v="CP07508"/>
        <s v="CP07509"/>
        <s v="CP07510"/>
        <s v="CP07511"/>
        <s v="CP07512"/>
        <s v="CP07513"/>
        <s v="CP07514"/>
        <s v="CP07515"/>
        <s v="CP07516"/>
        <s v="CP07517"/>
        <s v="CP07518"/>
        <s v="CP07519"/>
        <s v="CP07520"/>
        <s v="CP07521"/>
        <s v="CP07522"/>
        <s v="CP07523"/>
        <s v="CP07524"/>
        <s v="CP07525"/>
        <s v="CP07526"/>
        <s v="CP07527"/>
        <s v="CP07528"/>
        <s v="CP07529"/>
        <s v="CP07530"/>
        <s v="CP07531"/>
        <s v="CP07532"/>
        <s v="CP07533"/>
        <s v="CP07534"/>
        <s v="CP07535"/>
        <s v="CP07536"/>
        <s v="CP07537"/>
        <s v="CP07538"/>
        <s v="CP07539"/>
        <s v="CP07540"/>
        <s v="CP07541"/>
        <s v="CP07542"/>
        <s v="CP07543"/>
        <s v="CP07544"/>
        <s v="CP07545"/>
        <s v="CP07546"/>
        <s v="CP07547"/>
        <s v="CP07548"/>
        <s v="CP07549"/>
        <s v="CP07550"/>
        <s v="CP07551"/>
        <s v="CP07552"/>
        <s v="CP07553"/>
        <s v="CP07554"/>
        <s v="CP07555"/>
        <s v="CP07556"/>
        <s v="CP07557"/>
        <s v="CP07558"/>
        <s v="CP07559"/>
        <s v="CP07560"/>
        <s v="CP07561"/>
        <s v="CP07562"/>
        <s v="CP07563"/>
        <s v="CP07564"/>
        <s v="CP07565"/>
        <s v="CP07566"/>
        <s v="CP07567"/>
        <s v="CP07568"/>
        <s v="CP07569"/>
        <s v="CP07570"/>
        <s v="CP07571"/>
        <s v="CP07572"/>
        <s v="CP07573"/>
        <s v="CP07574"/>
        <s v="CP07575"/>
        <s v="CP07576"/>
        <s v="CP07577"/>
        <s v="CP07578"/>
        <s v="CP07579"/>
        <s v="CP07580"/>
        <s v="CP07581"/>
        <s v="CP07582"/>
        <s v="CP07583"/>
        <s v="CP07584"/>
        <s v="CP07585"/>
        <s v="CP07586"/>
        <s v="CP07587"/>
        <s v="CP07588"/>
        <s v="CP07589"/>
        <s v="CP07590"/>
        <s v="CP07591"/>
        <s v="CP07592"/>
        <s v="CP07593"/>
        <s v="CP07594"/>
        <s v="CP07595"/>
        <s v="CP07596"/>
        <s v="CP07597"/>
        <s v="CP07598"/>
        <s v="CP07599"/>
        <s v="CP07600"/>
        <s v="CP07601"/>
        <s v="CP07602"/>
        <s v="CP07603"/>
        <s v="CP07604"/>
        <s v="CP07605"/>
        <s v="CP07606"/>
        <s v="CP07607"/>
        <s v="CP07608"/>
        <s v="CP07609"/>
        <s v="CP07610"/>
        <s v="CP07611"/>
        <s v="CP07612"/>
        <s v="CP07613"/>
        <s v="CP07614"/>
        <s v="CP07615"/>
        <s v="CP07616"/>
        <s v="CP07617"/>
        <s v="CP07618"/>
        <s v="CP07619"/>
        <s v="CP07620"/>
        <s v="CP07621"/>
        <s v="CP07622"/>
        <s v="CP07623"/>
        <s v="CP07624"/>
        <s v="CP07625"/>
        <s v="CP07626"/>
        <s v="CP07627"/>
        <s v="CP07628"/>
        <s v="CP07629"/>
        <s v="CP07630"/>
        <s v="CP07631"/>
        <s v="CP07632"/>
        <s v="CP07633"/>
        <s v="CP07634"/>
        <s v="CP07635"/>
        <s v="CP07636"/>
        <s v="CP07637"/>
        <s v="CP07638"/>
        <s v="CP07639"/>
        <s v="CP07640"/>
        <s v="CP07641"/>
        <s v="CP07642"/>
        <s v="CP07643"/>
        <s v="CP07644"/>
        <s v="CP07645"/>
        <s v="CP07646"/>
        <s v="CP07647"/>
        <s v="CP07648"/>
        <s v="CP07649"/>
        <s v="CP07650"/>
        <s v="CP07651"/>
        <s v="CP07652"/>
        <s v="CP07653"/>
        <s v="CP07654"/>
        <s v="CP07655"/>
        <s v="CP07656"/>
        <s v="CP07657"/>
        <s v="CP07658"/>
        <s v="CP07659"/>
        <s v="CP07660"/>
        <s v="CP07661"/>
        <s v="CP07662"/>
        <s v="CP07663"/>
        <s v="CP07664"/>
        <s v="CP07665"/>
        <s v="CP07666"/>
        <s v="CP07667"/>
        <s v="CP07668"/>
        <s v="CP07669"/>
        <s v="CP07670"/>
        <s v="CP07671"/>
        <s v="CP07672"/>
        <s v="CP07673"/>
        <s v="CP07674"/>
        <s v="CP07675"/>
        <s v="CP07676"/>
        <s v="CP07677"/>
        <s v="CP07678"/>
        <s v="CP07679"/>
        <s v="CP07680"/>
        <s v="CP07681"/>
        <s v="CP07682"/>
        <s v="CP07683"/>
        <s v="CP07684"/>
        <s v="CP07685"/>
        <s v="CP07686"/>
        <s v="CP07687"/>
        <s v="CP07688"/>
        <s v="CP07689"/>
        <s v="CP07690"/>
        <s v="CP07691"/>
        <s v="CP07692"/>
        <s v="CP07693"/>
        <s v="CP07694"/>
        <s v="CP07695"/>
        <s v="CP07696"/>
        <s v="CP07697"/>
        <s v="CP07698"/>
        <s v="CP07699"/>
        <s v="CP07700"/>
        <s v="CP07701"/>
        <s v="CP07702"/>
        <s v="CP07703"/>
        <s v="CP07704"/>
        <s v="CP07705"/>
        <s v="CP07706"/>
        <s v="CP07707"/>
        <s v="CP07708"/>
        <s v="CP07709"/>
        <s v="CP07710"/>
        <s v="CP07711"/>
        <s v="CP07712"/>
        <s v="CP07713"/>
        <s v="CP07714"/>
        <s v="CP07715"/>
        <s v="CP07716"/>
        <s v="CP07717"/>
        <s v="CP07718"/>
        <s v="CP07719"/>
        <s v="CP07720"/>
        <s v="CP07721"/>
        <s v="CP07722"/>
        <s v="CP07723"/>
        <s v="CP07724"/>
        <s v="CP07725"/>
        <s v="CP07726"/>
        <s v="CP07727"/>
        <s v="CP07728"/>
        <s v="CP07729"/>
        <s v="CP07730"/>
        <s v="CP07731"/>
        <s v="CP07732"/>
        <s v="CP07733"/>
        <s v="CP07734"/>
        <s v="CP07735"/>
        <s v="CP07736"/>
        <s v="CP07737"/>
        <s v="CP07738"/>
        <s v="CP07739"/>
        <s v="CP07740"/>
        <s v="CP07741"/>
        <s v="CP07742"/>
        <s v="CP07743"/>
        <s v="CP07744"/>
        <s v="CP07745"/>
        <s v="CP07746"/>
        <s v="CP07747"/>
        <s v="CP07748"/>
        <s v="CP07749"/>
        <s v="CP07750"/>
        <s v="CP07751"/>
        <s v="CP07752"/>
        <s v="CP07753"/>
        <s v="CP07754"/>
        <s v="CP07755"/>
        <s v="CP07756"/>
        <s v="CP07757"/>
        <s v="CP07758"/>
        <s v="CP07759"/>
        <s v="CP07760"/>
        <s v="CP07761"/>
        <s v="CP07762"/>
        <s v="CP07763"/>
        <s v="CP07764"/>
        <s v="CP07765"/>
        <s v="CP07766"/>
        <s v="CP07767"/>
        <s v="CP07768"/>
        <s v="CP07769"/>
        <s v="CP07770"/>
        <s v="CP07771"/>
        <s v="CP07772"/>
        <s v="CP07773"/>
        <s v="CP07774"/>
        <s v="CP07775"/>
        <s v="CP07776"/>
        <s v="CP07777"/>
        <s v="CP07778"/>
        <s v="CP07779"/>
        <s v="CP07780"/>
        <s v="CP07781"/>
        <s v="CP07782"/>
        <s v="CP07783"/>
        <s v="CP07784"/>
        <s v="CP07785"/>
        <s v="CP07786"/>
        <s v="CP07787"/>
        <s v="CP07788"/>
        <s v="CP07789"/>
        <s v="CP07790"/>
        <s v="CP07791"/>
        <s v="CP07792"/>
        <s v="CP07793"/>
        <s v="CP07794"/>
        <s v="CP07795"/>
        <s v="CP07796"/>
        <s v="CP07797"/>
        <s v="CP07798"/>
        <s v="CP07799"/>
        <s v="CP07800"/>
        <s v="CP07801"/>
        <s v="CP07802"/>
        <s v="CP07803"/>
        <s v="CP07804"/>
        <s v="CP07805"/>
        <s v="CP07806"/>
        <s v="CP07807"/>
        <s v="CP07808"/>
        <s v="CP07809"/>
        <s v="CP07810"/>
        <s v="CP07811"/>
        <s v="CP07812"/>
        <s v="CP07813"/>
        <s v="CP07814"/>
        <s v="CP07815"/>
        <s v="CP07816"/>
        <s v="CP07817"/>
        <s v="CP07818"/>
        <s v="CP07819"/>
        <s v="CP07820"/>
        <s v="CP07821"/>
        <s v="CP07822"/>
        <s v="CP07823"/>
        <s v="CP07824"/>
        <s v="CP07825"/>
        <s v="CP07826"/>
        <s v="CP07827"/>
        <s v="CP07828"/>
        <s v="CP07829"/>
        <s v="CP07830"/>
        <s v="CP07831"/>
        <s v="CP07832"/>
        <s v="CP07833"/>
        <s v="CP07834"/>
        <s v="CP07835"/>
        <s v="CP07836"/>
        <s v="CP07837"/>
        <s v="CP07838"/>
        <s v="CP07839"/>
        <s v="CP07840"/>
        <s v="CP07841"/>
        <s v="CP07842"/>
        <s v="CP07843"/>
        <s v="CP07844"/>
        <s v="CP07845"/>
        <s v="CP07846"/>
        <s v="CP07847"/>
        <s v="CP07848"/>
        <s v="CP07849"/>
        <s v="CP07850"/>
        <s v="CP07851"/>
        <s v="CP07852"/>
        <s v="CP07853"/>
        <s v="CP07854"/>
        <s v="CP07855"/>
        <s v="CP07856"/>
        <s v="CP07857"/>
        <s v="CP07858"/>
        <s v="CP07859"/>
        <s v="CP07860"/>
        <s v="CP07861"/>
        <s v="CP07862"/>
        <s v="CP07863"/>
        <s v="CP07864"/>
        <s v="CP07865"/>
        <s v="CP07866"/>
        <s v="CP07867"/>
        <s v="CP07868"/>
        <s v="CP07869"/>
        <s v="CP07870"/>
        <s v="CP07871"/>
        <s v="CP07872"/>
        <s v="CP07873"/>
        <s v="CP07874"/>
        <s v="CP07875"/>
        <s v="CP07876"/>
        <s v="CP07877"/>
        <s v="CP07878"/>
        <s v="CP07879"/>
        <s v="CP07880"/>
        <s v="CP07881"/>
        <s v="CP07882"/>
        <s v="CP07883"/>
        <s v="CP07884"/>
        <s v="CP07885"/>
        <s v="CP07886"/>
        <s v="CP07887"/>
        <s v="CP07888"/>
        <s v="CP07889"/>
        <s v="CP07890"/>
        <s v="CP07891"/>
        <s v="CP07892"/>
        <s v="CP07893"/>
        <s v="CP07894"/>
        <s v="CP07895"/>
        <s v="CP07896"/>
        <s v="CP07897"/>
        <s v="CP07898"/>
        <s v="CP07899"/>
        <s v="CP07900"/>
        <s v="CP07901"/>
        <s v="CP07902"/>
        <s v="CP07903"/>
        <s v="CP07904"/>
        <s v="CP07905"/>
        <s v="CP07906"/>
        <s v="CP07907"/>
        <s v="CP07908"/>
        <s v="CP07909"/>
        <s v="CP07910"/>
        <s v="CP07911"/>
        <s v="CP07912"/>
        <s v="CP07913"/>
        <s v="CP07914"/>
        <s v="CP07915"/>
        <s v="CP07916"/>
        <s v="CP07917"/>
        <s v="CP07918"/>
        <s v="CP07919"/>
        <s v="CP07920"/>
        <s v="CP07921"/>
        <s v="CP07922"/>
        <s v="CP07923"/>
        <s v="CP07924"/>
        <s v="CP07925"/>
        <s v="CP07926"/>
        <s v="CP07927"/>
        <s v="CP07928"/>
        <s v="CP07929"/>
        <s v="CP07930"/>
        <s v="CP07931"/>
        <s v="CP07932"/>
        <s v="CP07933"/>
        <s v="CP07934"/>
        <s v="CP07935"/>
        <s v="CP07936"/>
        <s v="CP07937"/>
        <s v="CP07938"/>
        <s v="CP07939"/>
        <s v="CP07940"/>
        <s v="CP07941"/>
        <s v="CP07942"/>
        <s v="CP07943"/>
        <s v="CP07944"/>
        <s v="CP07945"/>
        <s v="CP07946"/>
        <s v="CP07947"/>
        <s v="CP07948"/>
        <s v="CP07949"/>
        <s v="CP07950"/>
        <s v="CP07951"/>
        <s v="CP07952"/>
        <s v="CP07953"/>
        <s v="CP07954"/>
        <s v="CP07955"/>
        <s v="CP07956"/>
        <s v="CP07957"/>
        <s v="CP07958"/>
        <s v="CP07959"/>
        <s v="CP07960"/>
        <s v="CP07961"/>
        <s v="CP07962"/>
        <s v="CP07963"/>
        <s v="CP07964"/>
        <s v="CP07965"/>
        <s v="CP07966"/>
        <s v="CP07967"/>
        <s v="CP07968"/>
        <s v="CP07969"/>
        <s v="CP07970"/>
        <s v="CP07971"/>
        <s v="CP07972"/>
        <s v="CP07973"/>
        <s v="CP07974"/>
        <s v="CP07975"/>
        <s v="CP07976"/>
        <s v="CP07977"/>
        <s v="CP07978"/>
        <s v="CP07979"/>
        <s v="CP07980"/>
        <s v="CP07981"/>
        <s v="CP07982"/>
        <s v="CP07983"/>
        <s v="CP07984"/>
        <s v="CP07985"/>
        <s v="CP07986"/>
        <s v="CP07987"/>
        <s v="CP07988"/>
        <s v="CP07989"/>
        <s v="CP07990"/>
        <s v="CP07991"/>
        <s v="CP07992"/>
        <s v="CP07993"/>
        <s v="CP07994"/>
        <s v="CP07995"/>
        <s v="CP07996"/>
        <s v="CP07997"/>
        <s v="CP07998"/>
        <s v="CP07999"/>
        <s v="CP08000"/>
        <s v="CP08001"/>
        <s v="CP08002"/>
        <s v="CP08003"/>
        <s v="CP08004"/>
        <s v="CP08005"/>
        <s v="CP08006"/>
        <s v="CP08007"/>
        <s v="CP08008"/>
        <s v="CP08009"/>
        <s v="CP08010"/>
        <s v="CP08011"/>
        <s v="CP08012"/>
        <s v="CP08013"/>
        <s v="CP08014"/>
        <s v="CP08015"/>
        <s v="CP08016"/>
        <s v="CP08017"/>
        <s v="CP08018"/>
        <s v="CP08019"/>
        <s v="CP08020"/>
        <s v="CP08021"/>
        <s v="CP08022"/>
        <s v="CP08023"/>
        <s v="CP08024"/>
        <s v="CP08025"/>
        <s v="CP08026"/>
        <s v="CP08027"/>
        <s v="CP08028"/>
        <s v="CP08029"/>
        <s v="CP08030"/>
        <s v="CP08031"/>
        <s v="CP08032"/>
        <s v="CP08033"/>
        <s v="CP08034"/>
        <s v="CP08035"/>
        <s v="CP08036"/>
        <s v="CP08037"/>
        <s v="CP08038"/>
        <s v="CP08039"/>
        <s v="CP08040"/>
        <s v="CP08041"/>
        <s v="CP08042"/>
        <s v="CP08043"/>
        <s v="CP08044"/>
        <s v="CP08045"/>
        <s v="CP08046"/>
        <s v="CP08047"/>
        <s v="CP08048"/>
        <s v="CP08049"/>
        <s v="CP08050"/>
        <s v="CP08051"/>
        <s v="CP08052"/>
        <s v="CP08053"/>
        <s v="CP08054"/>
        <s v="CP08055"/>
        <s v="CP08056"/>
        <s v="CP08057"/>
        <s v="CP08058"/>
        <s v="CP08059"/>
        <s v="CP08060"/>
        <s v="CP08061"/>
        <s v="CP08062"/>
        <s v="CP08063"/>
        <s v="CP08064"/>
        <s v="CP08065"/>
        <s v="CP08066"/>
        <s v="CP08067"/>
        <s v="CP08068"/>
        <s v="CP08069"/>
        <s v="CP08070"/>
        <s v="CP08071"/>
        <s v="CP08072"/>
        <s v="CP08073"/>
        <s v="CP08074"/>
        <s v="CP08075"/>
        <s v="CP08076"/>
        <s v="CP08077"/>
        <s v="CP08078"/>
        <s v="CP08079"/>
        <s v="CP08080"/>
        <s v="CP08081"/>
        <s v="CP08082"/>
        <s v="CP08083"/>
        <s v="CP08084"/>
        <s v="CP08085"/>
        <s v="CP08086"/>
        <s v="CP08087"/>
        <s v="CP08088"/>
        <s v="CP08089"/>
        <s v="CP08090"/>
        <s v="CP08091"/>
        <s v="CP08092"/>
        <s v="CP08093"/>
        <s v="CP08094"/>
        <s v="CP08095"/>
        <s v="CP08096"/>
        <s v="CP08097"/>
        <s v="CP08098"/>
        <s v="CP08099"/>
        <s v="CP08100"/>
        <s v="CP08101"/>
        <s v="CP08102"/>
        <s v="CP08103"/>
        <s v="CP08104"/>
        <s v="CP08105"/>
        <s v="CP08106"/>
        <s v="CP08107"/>
        <s v="CP08108"/>
        <s v="CP08109"/>
        <s v="CP08110"/>
        <s v="CP08111"/>
        <s v="CP08112"/>
        <s v="CP08113"/>
        <s v="CP08114"/>
        <s v="CP08115"/>
        <s v="CP08116"/>
        <s v="CP08117"/>
        <s v="CP08118"/>
        <s v="CP08119"/>
        <s v="CP08120"/>
        <s v="CP08121"/>
        <s v="CP08122"/>
        <s v="CP08123"/>
        <s v="CP08124"/>
        <s v="CP08125"/>
        <s v="CP08126"/>
        <s v="CP08127"/>
        <s v="CP08128"/>
        <s v="CP08129"/>
        <s v="CP08130"/>
        <s v="CP08131"/>
        <s v="CP08132"/>
        <s v="CP08133"/>
        <s v="CP08134"/>
        <s v="CP08135"/>
        <s v="CP08136"/>
        <s v="CP08137"/>
        <s v="CP08138"/>
        <s v="CP08139"/>
        <s v="CP08140"/>
        <s v="CP08141"/>
        <s v="CP08142"/>
        <s v="CP08143"/>
        <s v="CP08144"/>
        <s v="CP08145"/>
        <s v="CP08146"/>
        <s v="CP08147"/>
        <s v="CP08148"/>
        <s v="CP08149"/>
        <s v="CP08150"/>
        <s v="CP08151"/>
        <s v="CP08152"/>
        <s v="CP08153"/>
        <s v="CP08154"/>
        <s v="CP08155"/>
        <s v="CP08156"/>
        <s v="CP08157"/>
        <s v="CP08158"/>
        <s v="CP08159"/>
        <s v="CP08160"/>
        <s v="CP08161"/>
        <s v="CP08162"/>
        <s v="CP08163"/>
        <s v="CP08164"/>
        <s v="CP08165"/>
        <s v="CP08166"/>
        <s v="CP08167"/>
        <s v="CP08168"/>
        <s v="CP08169"/>
        <s v="CP08170"/>
        <s v="CP08171"/>
        <s v="CP08172"/>
        <s v="CP08173"/>
        <s v="CP08174"/>
        <s v="CP08175"/>
        <s v="CP08176"/>
        <s v="CP08177"/>
        <s v="CP08178"/>
        <s v="CP08179"/>
        <s v="CP08180"/>
        <s v="CP08181"/>
        <s v="CP08182"/>
        <s v="CP08183"/>
        <s v="CP08184"/>
        <s v="CP08185"/>
        <s v="CP08186"/>
        <s v="CP08187"/>
        <s v="CP08188"/>
        <s v="CP08189"/>
        <s v="CP08190"/>
        <s v="CP08191"/>
        <s v="CP08192"/>
        <s v="CP08193"/>
        <s v="CP08194"/>
        <s v="CP08195"/>
        <s v="CP08196"/>
        <s v="CP08197"/>
        <s v="CP08198"/>
        <s v="CP08199"/>
        <s v="CP08200"/>
        <s v="CP08201"/>
        <s v="CP08202"/>
        <s v="CP08203"/>
        <s v="CP08204"/>
        <s v="CP08205"/>
        <s v="CP08206"/>
        <s v="CP08207"/>
        <s v="CP08208"/>
        <s v="CP08209"/>
        <s v="CP08210"/>
        <s v="CP08211"/>
        <s v="CP08212"/>
        <s v="CP08213"/>
        <s v="CP08214"/>
        <s v="CP08215"/>
        <s v="CP08216"/>
        <s v="CP08217"/>
        <s v="CP08218"/>
        <s v="CP08219"/>
        <s v="CP08220"/>
        <s v="CP08221"/>
        <s v="CP08222"/>
        <s v="CP08223"/>
        <s v="CP08224"/>
        <s v="CP08225"/>
        <s v="CP08226"/>
        <s v="CP08227"/>
        <s v="CP08228"/>
        <s v="CP08229"/>
        <s v="CP08230"/>
        <s v="CP08231"/>
        <s v="CP08232"/>
        <s v="CP08233"/>
        <s v="CP08234"/>
        <s v="CP08235"/>
        <s v="CP08236"/>
        <s v="CP08237"/>
        <s v="CP08238"/>
        <s v="CP08239"/>
        <s v="CP08240"/>
        <s v="CP08241"/>
        <s v="CP08242"/>
        <s v="CP08243"/>
        <s v="CP08244"/>
        <s v="CP08245"/>
        <s v="CP08246"/>
        <s v="CP08247"/>
        <s v="CP08248"/>
        <s v="CP08249"/>
        <s v="CP08250"/>
        <s v="CP08251"/>
        <s v="CP08252"/>
        <s v="CP08253"/>
        <s v="CP08254"/>
        <s v="CP08255"/>
        <s v="CP08256"/>
        <s v="CP08257"/>
        <s v="CP08258"/>
        <s v="CP08259"/>
        <s v="CP08260"/>
        <s v="CP08261"/>
        <s v="CP08262"/>
        <s v="CP08263"/>
        <s v="CP08264"/>
        <s v="CP08265"/>
        <s v="CP08266"/>
        <s v="CP08267"/>
        <s v="CP08268"/>
        <s v="CP08269"/>
        <s v="CP08270"/>
        <s v="CP08271"/>
        <s v="CP08272"/>
        <s v="CP08273"/>
        <s v="CP08274"/>
        <s v="CP08275"/>
        <s v="CP08276"/>
        <s v="CP08277"/>
        <s v="CP08278"/>
        <s v="CP08279"/>
        <s v="CP08280"/>
        <s v="CP08281"/>
        <s v="CP08282"/>
        <s v="CP08283"/>
        <s v="CP08284"/>
        <s v="CP08285"/>
        <s v="CP08286"/>
        <s v="CP08287"/>
        <s v="CP08288"/>
        <s v="CP08289"/>
        <s v="CP08290"/>
        <s v="CP08291"/>
        <s v="CP08292"/>
        <s v="CP08293"/>
        <s v="CP08294"/>
        <s v="CP08295"/>
        <s v="CP08296"/>
        <s v="CP08297"/>
        <s v="CP08298"/>
        <s v="CP08299"/>
        <s v="CP08300"/>
        <s v="CP08301"/>
        <s v="CP08302"/>
        <s v="CP08303"/>
        <s v="CP08304"/>
        <s v="CP08305"/>
        <s v="CP08306"/>
        <s v="CP08307"/>
        <s v="CP08308"/>
        <s v="CP08309"/>
        <s v="CP08310"/>
        <s v="CP08311"/>
        <s v="CP08312"/>
        <s v="CP08313"/>
        <s v="CP08314"/>
        <s v="CP08315"/>
        <s v="CP08316"/>
        <s v="CP08317"/>
        <s v="CP08318"/>
        <s v="CP08319"/>
        <s v="CP08320"/>
        <s v="CP08321"/>
        <s v="CP08322"/>
        <s v="CP08323"/>
        <s v="CP08324"/>
        <s v="CP08325"/>
        <s v="CP08326"/>
        <s v="CP08327"/>
        <s v="CP08328"/>
        <s v="CP08329"/>
        <s v="CP08330"/>
        <s v="CP08331"/>
        <s v="CP08332"/>
        <s v="CP08333"/>
        <s v="CP08334"/>
        <s v="CP08335"/>
        <s v="CP08336"/>
        <s v="CP08337"/>
        <s v="CP08338"/>
        <s v="CP08339"/>
        <s v="CP08340"/>
        <s v="CP08341"/>
        <s v="CP08342"/>
        <s v="CP08343"/>
        <s v="CP08344"/>
        <s v="CP08345"/>
        <s v="CP08346"/>
        <s v="CP08347"/>
        <s v="CP08348"/>
        <s v="CP08349"/>
        <s v="CP08350"/>
        <s v="CP08351"/>
        <s v="CP08352"/>
        <s v="CP08353"/>
        <s v="CP08354"/>
        <s v="CP08355"/>
        <s v="CP08356"/>
        <s v="CP08357"/>
        <s v="CP08358"/>
        <s v="CP08359"/>
        <s v="CP08360"/>
        <s v="CP08361"/>
        <s v="CP08362"/>
        <s v="CP08363"/>
        <s v="CP08364"/>
        <s v="CP08365"/>
        <s v="CP08366"/>
        <s v="CP08367"/>
        <s v="CP08368"/>
        <s v="CP08369"/>
        <s v="CP08370"/>
        <s v="CP08371"/>
        <s v="CP08372"/>
        <s v="CP08373"/>
        <s v="CP08374"/>
        <s v="CP08375"/>
        <s v="CP08376"/>
        <s v="CP08377"/>
        <s v="CP08378"/>
        <s v="CP08379"/>
        <s v="CP08380"/>
        <s v="CP08381"/>
        <s v="CP08382"/>
        <s v="CP08383"/>
        <s v="CP08384"/>
        <s v="CP08385"/>
        <s v="CP08386"/>
        <s v="CP08387"/>
        <s v="CP08388"/>
        <s v="CP08389"/>
        <s v="CP08390"/>
        <s v="CP08391"/>
        <s v="CP08392"/>
        <s v="CP08393"/>
        <s v="CP08394"/>
        <s v="CP08395"/>
        <s v="CP08396"/>
        <s v="CP08397"/>
        <s v="CP08398"/>
        <s v="CP08399"/>
        <s v="CP08400"/>
        <s v="CP08401"/>
        <s v="CP08402"/>
        <s v="CP08403"/>
        <s v="CP08404"/>
        <s v="CP08405"/>
        <s v="CP08406"/>
        <s v="CP08407"/>
        <s v="CP08408"/>
        <s v="CP08409"/>
        <s v="CP08410"/>
        <s v="CP08411"/>
        <s v="CP08412"/>
        <s v="CP08413"/>
        <s v="CP08414"/>
        <s v="CP08415"/>
        <s v="CP08416"/>
        <s v="CP08417"/>
        <s v="CP08418"/>
        <s v="CP08419"/>
        <s v="CP08420"/>
        <s v="CP08421"/>
        <s v="CP08422"/>
        <s v="CP08423"/>
        <s v="CP08424"/>
        <s v="CP08425"/>
        <s v="CP08426"/>
        <s v="CP08427"/>
        <s v="CP08428"/>
        <s v="CP08429"/>
        <s v="CP08430"/>
        <s v="CP08431"/>
        <s v="CP08432"/>
        <s v="CP08433"/>
        <s v="CP08434"/>
        <s v="CP08435"/>
        <s v="CP08436"/>
        <s v="CP08437"/>
        <s v="CP08438"/>
        <s v="CP08439"/>
        <s v="CP08440"/>
        <s v="CP08441"/>
        <s v="CP08442"/>
        <s v="CP08443"/>
        <s v="CP08444"/>
        <s v="CP08445"/>
        <s v="CP08446"/>
        <s v="CP08447"/>
        <s v="CP08448"/>
        <s v="CP08449"/>
        <s v="CP08450"/>
        <s v="CP08451"/>
        <s v="CP08452"/>
        <s v="CP08453"/>
        <s v="CP08454"/>
        <s v="CP08455"/>
        <s v="CP08456"/>
        <s v="CP08457"/>
        <s v="CP08458"/>
        <s v="CP08459"/>
        <s v="CP08460"/>
        <s v="CP08461"/>
        <s v="CP08462"/>
        <s v="CP08463"/>
        <s v="CP08464"/>
        <s v="CP08465"/>
        <s v="CP08466"/>
        <s v="CP08467"/>
        <s v="CP08468"/>
        <s v="CP08469"/>
        <s v="CP08470"/>
        <s v="CP08471"/>
        <s v="CP08472"/>
        <s v="CP08473"/>
        <s v="CP08474"/>
        <s v="CP08475"/>
        <s v="CP08476"/>
        <s v="CP08477"/>
        <s v="CP08478"/>
        <s v="CP08479"/>
        <s v="CP08480"/>
        <s v="CP08481"/>
        <s v="CP08482"/>
        <s v="CP08483"/>
        <s v="CP08484"/>
        <s v="CP08485"/>
        <s v="CP08486"/>
        <s v="CP08487"/>
        <s v="CP08488"/>
        <s v="CP08489"/>
        <s v="CP08490"/>
        <s v="CP08491"/>
        <s v="CP08492"/>
        <s v="CP08493"/>
        <s v="CP08494"/>
        <s v="CP08495"/>
        <s v="CP08496"/>
        <s v="CP08497"/>
        <s v="CP08498"/>
        <s v="CP08499"/>
        <s v="CP08500"/>
        <s v="CP08501"/>
        <s v="CP08502"/>
        <s v="CP08503"/>
        <s v="CP08504"/>
        <s v="CP08505"/>
        <s v="CP08506"/>
        <s v="CP08507"/>
        <s v="CP08508"/>
        <s v="CP08509"/>
        <s v="CP08510"/>
        <s v="CP08511"/>
        <s v="CP08512"/>
        <s v="CP08513"/>
        <s v="CP08514"/>
        <s v="CP08515"/>
        <s v="CP08516"/>
        <s v="CP08517"/>
        <s v="CP08518"/>
        <s v="CP08519"/>
        <s v="CP08520"/>
        <s v="CP08521"/>
        <s v="CP08522"/>
        <s v="CP08523"/>
        <s v="CP08524"/>
        <s v="CP08525"/>
        <s v="CP08526"/>
        <s v="CP08527"/>
        <s v="CP08528"/>
        <s v="CP08529"/>
        <s v="CP08530"/>
        <s v="CP08531"/>
        <s v="CP08532"/>
        <s v="CP08533"/>
        <s v="CP08534"/>
        <s v="CP08535"/>
        <s v="CP08536"/>
        <s v="CP08537"/>
        <s v="CP08538"/>
        <s v="CP08539"/>
        <s v="CP08540"/>
        <s v="CP08541"/>
        <s v="CP08542"/>
        <s v="CP08543"/>
        <s v="CP08544"/>
        <s v="CP08545"/>
        <s v="CP08546"/>
        <s v="CP08547"/>
        <s v="CP08548"/>
        <s v="CP08549"/>
        <s v="CP08550"/>
        <s v="CP08551"/>
        <s v="CP08552"/>
        <s v="CP08553"/>
        <s v="CP08554"/>
        <s v="CP08555"/>
        <s v="CP08556"/>
        <s v="CP08557"/>
        <s v="CP08558"/>
        <s v="CP08559"/>
        <s v="CP08560"/>
        <s v="CP08561"/>
        <s v="CP08562"/>
        <s v="CP08563"/>
        <s v="CP08564"/>
        <s v="CP08565"/>
        <s v="CP08566"/>
        <s v="CP08567"/>
        <s v="CP08568"/>
        <s v="CP08569"/>
        <s v="CP08570"/>
        <s v="CP08571"/>
        <s v="CP08572"/>
        <s v="CP08573"/>
        <s v="CP08574"/>
        <s v="CP08575"/>
        <s v="CP08576"/>
        <s v="CP08577"/>
        <s v="CP08578"/>
        <s v="CP08579"/>
        <s v="CP08580"/>
        <s v="CP08581"/>
        <s v="CP08582"/>
        <s v="CP08583"/>
        <s v="CP08584"/>
        <s v="CP08585"/>
        <s v="CP08586"/>
        <s v="CP08587"/>
        <s v="CP08588"/>
        <s v="CP08589"/>
        <s v="CP08590"/>
        <s v="CP08591"/>
        <s v="CP08592"/>
        <s v="CP08593"/>
        <s v="CP08594"/>
        <s v="CP08595"/>
        <s v="CP08596"/>
        <s v="CP08597"/>
        <s v="CP08598"/>
        <s v="CP08599"/>
        <s v="CP08600"/>
        <s v="CP08601"/>
        <s v="CP08602"/>
        <s v="CP08603"/>
        <s v="CP08604"/>
        <s v="CP08605"/>
        <s v="CP08606"/>
        <s v="CP08607"/>
        <s v="CP08608"/>
        <s v="CP08609"/>
        <s v="CP08610"/>
        <s v="CP08611"/>
        <s v="CP08612"/>
        <s v="CP08613"/>
        <s v="CP08614"/>
        <s v="CP08615"/>
        <s v="CP08616"/>
        <s v="CP08617"/>
        <s v="CP08618"/>
        <s v="CP08619"/>
        <s v="CP08620"/>
        <s v="CP08621"/>
        <s v="CP08622"/>
        <s v="CP08623"/>
        <s v="CP08624"/>
        <s v="CP08625"/>
        <s v="CP08626"/>
        <s v="CP08627"/>
        <s v="CP08628"/>
        <s v="CP08629"/>
        <s v="CP08630"/>
        <s v="CP08631"/>
        <s v="CP08632"/>
        <s v="CP08633"/>
        <s v="CP08634"/>
        <s v="CP08635"/>
        <s v="CP08636"/>
        <s v="CP08637"/>
        <s v="CP08638"/>
        <s v="CP08639"/>
        <s v="CP08640"/>
        <s v="CP08641"/>
        <s v="CP08642"/>
        <s v="CP08643"/>
        <s v="CP08644"/>
        <s v="CP08645"/>
        <s v="CP08646"/>
        <s v="CP08647"/>
        <s v="CP08648"/>
        <s v="CP08649"/>
        <s v="CP08650"/>
        <s v="CP08651"/>
        <s v="CP08652"/>
        <s v="CP08653"/>
        <s v="CP08654"/>
        <s v="CP08655"/>
        <s v="CP08656"/>
        <s v="CP08657"/>
        <s v="CP08658"/>
        <s v="CP08659"/>
        <s v="CP08660"/>
        <s v="CP08661"/>
        <s v="CP08662"/>
        <s v="CP08663"/>
        <s v="CP08664"/>
        <s v="CP08665"/>
        <s v="CP08666"/>
        <s v="CP08667"/>
        <s v="CP08668"/>
        <s v="CP08669"/>
        <s v="CP08670"/>
        <s v="CP08671"/>
        <s v="CP08672"/>
        <s v="CP08673"/>
        <s v="CP08674"/>
        <s v="CP08675"/>
        <s v="CP08676"/>
        <s v="CP08677"/>
        <s v="CP08678"/>
        <s v="CP08679"/>
        <s v="CP08680"/>
        <s v="CP08681"/>
        <s v="CP08682"/>
        <s v="CP08683"/>
        <s v="CP08684"/>
        <s v="CP08685"/>
        <s v="CP08686"/>
        <s v="CP08687"/>
        <s v="CP08688"/>
        <s v="CP08689"/>
        <s v="CP08690"/>
        <s v="CP08691"/>
        <s v="CP08692"/>
        <s v="CP08693"/>
        <s v="CP08694"/>
        <s v="CP08695"/>
        <s v="CP08696"/>
        <s v="CP08697"/>
        <s v="CP08698"/>
        <s v="CP08699"/>
        <s v="CP08700"/>
        <s v="CP08701"/>
        <s v="CP08702"/>
        <s v="CP08703"/>
        <s v="CP08704"/>
        <s v="CP08705"/>
        <s v="CP08706"/>
        <s v="CP08707"/>
        <s v="CP08708"/>
        <s v="CP08709"/>
        <s v="CP08710"/>
        <s v="CP08711"/>
        <s v="CP08712"/>
        <s v="CP08713"/>
        <s v="CP08714"/>
        <s v="CP08715"/>
        <s v="CP08716"/>
        <s v="CP08717"/>
        <s v="CP08718"/>
        <s v="CP08719"/>
        <s v="CP08720"/>
        <s v="CP08721"/>
        <s v="CP08722"/>
        <s v="CP08723"/>
        <s v="CP08724"/>
        <s v="CP08725"/>
        <s v="CP08726"/>
        <s v="CP08727"/>
        <s v="CP08728"/>
        <s v="CP08729"/>
        <s v="CP08730"/>
        <s v="CP08731"/>
        <s v="CP08732"/>
        <s v="CP08733"/>
        <s v="CP08734"/>
        <s v="CP08735"/>
        <s v="CP08736"/>
        <s v="CP08737"/>
        <s v="CP08738"/>
        <s v="CP08739"/>
        <s v="CP08740"/>
        <s v="CP08741"/>
        <s v="CP08742"/>
        <s v="CP08743"/>
        <s v="CP08744"/>
        <s v="CP08745"/>
        <s v="CP08746"/>
        <s v="CP08747"/>
        <s v="CP08748"/>
        <s v="CP08749"/>
        <s v="CP08750"/>
        <s v="CP08751"/>
        <s v="CP08752"/>
        <s v="CP08753"/>
        <s v="CP08754"/>
        <s v="CP08755"/>
        <s v="CP08756"/>
        <s v="CP08757"/>
        <s v="CP08758"/>
        <s v="CP08759"/>
        <s v="CP08760"/>
        <s v="CP08761"/>
        <s v="CP08762"/>
        <s v="CP08763"/>
        <s v="CP08764"/>
        <s v="CP08765"/>
        <s v="CP08766"/>
        <s v="CP08767"/>
        <s v="CP08768"/>
        <s v="CP08769"/>
        <s v="CP08770"/>
        <s v="CP08771"/>
        <s v="CP08772"/>
        <s v="CP08773"/>
        <s v="CP08774"/>
        <s v="CP08775"/>
        <s v="CP08776"/>
        <s v="CP08777"/>
        <s v="CP08778"/>
        <s v="CP08779"/>
        <s v="CP08780"/>
        <s v="CP08781"/>
        <s v="CP08782"/>
        <s v="CP08783"/>
        <s v="CP08784"/>
        <s v="CP08785"/>
        <s v="CP08786"/>
        <s v="CP08787"/>
        <s v="CP08788"/>
        <s v="CP08789"/>
        <s v="CP08790"/>
        <s v="CP08791"/>
        <s v="CP08792"/>
        <s v="CP08793"/>
        <s v="CP08794"/>
        <s v="CP08795"/>
        <s v="CP08796"/>
        <s v="CP08797"/>
        <s v="CP08798"/>
        <s v="CP08799"/>
        <s v="CP08800"/>
        <s v="CP08801"/>
        <s v="CP08802"/>
        <s v="CP08803"/>
        <s v="CP08804"/>
        <s v="CP08805"/>
        <s v="CP08806"/>
        <s v="CP08807"/>
        <s v="CP08808"/>
        <s v="CP08809"/>
        <s v="CP08810"/>
        <s v="CP08811"/>
        <s v="CP08812"/>
        <s v="CP08813"/>
        <s v="CP08814"/>
        <s v="CP08815"/>
        <s v="CP08816"/>
        <s v="CP08817"/>
        <s v="CP08818"/>
        <s v="CP08819"/>
        <s v="CP08820"/>
        <s v="CP08821"/>
        <s v="CP08822"/>
        <s v="CP08823"/>
        <s v="CP08824"/>
        <s v="CP08825"/>
        <s v="CP08826"/>
        <s v="CP08827"/>
        <s v="CP08828"/>
        <s v="CP08829"/>
        <s v="CP08830"/>
        <s v="CP08831"/>
        <s v="CP08832"/>
        <s v="CP08833"/>
        <s v="CP08834"/>
        <s v="CP08835"/>
        <s v="CP08836"/>
        <s v="CP08837"/>
        <s v="CP08838"/>
        <s v="CP08839"/>
        <s v="CP08840"/>
        <s v="CP08841"/>
        <s v="CP08842"/>
        <s v="CP08843"/>
        <s v="CP08844"/>
        <s v="CP08845"/>
        <s v="CP08846"/>
        <s v="CP08847"/>
        <s v="CP08848"/>
        <s v="CP08849"/>
        <s v="CP08850"/>
        <s v="CP08851"/>
        <s v="CP08852"/>
        <s v="CP08853"/>
        <s v="CP08854"/>
        <s v="CP08855"/>
        <s v="CP08856"/>
        <s v="CP08857"/>
        <s v="CP08858"/>
        <s v="CP08859"/>
        <s v="CP08860"/>
        <s v="CP08861"/>
        <s v="CP08862"/>
        <s v="CP08863"/>
        <s v="CP08864"/>
        <s v="CP08865"/>
        <s v="CP08866"/>
        <s v="CP08867"/>
        <s v="CP08868"/>
        <s v="CP08869"/>
        <s v="CP08870"/>
        <s v="CP08871"/>
        <s v="CP08872"/>
        <s v="CP08873"/>
        <s v="CP08874"/>
        <s v="CP08875"/>
        <s v="CP08876"/>
        <s v="CP08877"/>
        <s v="CP08878"/>
        <s v="CP08879"/>
        <s v="CP08880"/>
        <s v="CP08881"/>
        <s v="CP08882"/>
        <s v="CP08883"/>
        <s v="CP08884"/>
        <s v="CP08885"/>
        <s v="CP08886"/>
        <s v="CP08887"/>
        <s v="CP08888"/>
        <s v="CP08889"/>
        <s v="CP08890"/>
        <s v="CP08891"/>
        <s v="CP08892"/>
        <s v="CP08893"/>
        <s v="CP08894"/>
        <s v="CP08895"/>
        <s v="CP08896"/>
        <s v="CP08897"/>
        <s v="CP08898"/>
        <s v="CP08899"/>
        <s v="CP08900"/>
        <s v="CP08901"/>
        <s v="CP08902"/>
        <s v="CP08903"/>
        <s v="CP08904"/>
        <s v="CP08905"/>
        <s v="CP08906"/>
        <s v="CP08907"/>
        <s v="CP08908"/>
        <s v="CP08909"/>
        <s v="CP08910"/>
        <s v="CP08911"/>
        <s v="CP08912"/>
        <s v="CP08913"/>
        <s v="CP08914"/>
        <s v="CP08915"/>
        <s v="CP08916"/>
        <s v="CP08917"/>
        <s v="CP08918"/>
        <s v="CP08919"/>
        <s v="CP08920"/>
        <s v="CP08921"/>
        <s v="CP08922"/>
        <s v="CP08923"/>
        <s v="CP08924"/>
        <s v="CP08925"/>
        <s v="CP08926"/>
        <s v="CP08927"/>
        <s v="CP08928"/>
        <s v="CP08929"/>
        <s v="CP08930"/>
        <s v="CP08931"/>
        <s v="CP08932"/>
        <s v="CP08933"/>
        <s v="CP08934"/>
        <s v="CP08935"/>
        <s v="CP08936"/>
        <s v="CP08937"/>
        <s v="CP08938"/>
        <s v="CP08939"/>
        <s v="CP08940"/>
        <s v="CP08941"/>
        <s v="CP08942"/>
        <s v="CP08943"/>
        <s v="CP08944"/>
        <s v="CP08945"/>
        <s v="CP08946"/>
        <s v="CP08947"/>
        <s v="CP08948"/>
        <s v="CP08949"/>
        <s v="CP08950"/>
        <s v="CP08951"/>
        <s v="CP08952"/>
        <s v="CP08953"/>
        <s v="CP08954"/>
        <s v="CP08955"/>
        <s v="CP08956"/>
        <s v="CP08957"/>
        <s v="CP08958"/>
        <s v="CP08959"/>
        <s v="CP08960"/>
        <s v="CP08961"/>
        <s v="CP08962"/>
        <s v="CP08963"/>
        <s v="CP08964"/>
        <s v="CP08965"/>
        <s v="CP08966"/>
        <s v="CP08967"/>
        <s v="CP08968"/>
        <s v="CP08969"/>
        <s v="CP08970"/>
        <s v="CP08971"/>
        <s v="CP08972"/>
        <s v="CP08973"/>
        <s v="CP08974"/>
        <s v="CP08975"/>
        <s v="CP08976"/>
        <s v="CP08977"/>
        <s v="CP08978"/>
        <s v="CP08979"/>
        <s v="CP08980"/>
        <s v="CP08981"/>
        <s v="CP08982"/>
        <s v="CP08983"/>
        <s v="CP08984"/>
        <s v="CP08985"/>
        <s v="CP08986"/>
        <s v="CP08987"/>
        <s v="CP08988"/>
        <s v="CP08989"/>
        <s v="CP08990"/>
        <s v="CP08991"/>
        <s v="CP08992"/>
        <s v="CP08993"/>
        <s v="CP08994"/>
        <s v="CP08995"/>
        <s v="CP08996"/>
        <s v="CP08997"/>
        <s v="CP08998"/>
        <s v="CP08999"/>
        <s v="CP09000"/>
        <s v="CP09001"/>
        <s v="CP09002"/>
        <s v="CP09003"/>
        <s v="CP09004"/>
        <s v="CP09005"/>
        <s v="CP09006"/>
        <s v="CP09007"/>
        <s v="CP09008"/>
        <s v="CP09009"/>
        <s v="CP09010"/>
        <s v="CP09011"/>
        <s v="CP09012"/>
        <s v="CP09013"/>
        <s v="CP09014"/>
        <s v="CP09015"/>
        <s v="CP09016"/>
        <s v="CP09017"/>
        <s v="CP09018"/>
        <s v="CP09019"/>
        <s v="CP09020"/>
        <s v="CP09021"/>
        <s v="CP09022"/>
        <s v="CP09023"/>
        <s v="CP09024"/>
        <s v="CP09025"/>
        <s v="CP09026"/>
        <s v="CP09027"/>
        <s v="CP09028"/>
        <s v="CP09029"/>
        <s v="CP09030"/>
        <s v="CP09031"/>
        <s v="CP09032"/>
        <s v="CP09033"/>
        <s v="CP09034"/>
        <s v="CP09035"/>
        <s v="CP09036"/>
        <s v="CP09037"/>
        <s v="CP09038"/>
        <s v="CP09039"/>
        <s v="CP09040"/>
        <s v="CP09041"/>
        <s v="CP09042"/>
        <s v="CP09043"/>
        <s v="CP09044"/>
        <s v="CP09045"/>
        <s v="CP09046"/>
        <s v="CP09047"/>
        <s v="CP09048"/>
        <s v="CP09049"/>
        <s v="CP09050"/>
        <s v="CP09051"/>
        <s v="CP09052"/>
        <s v="CP09053"/>
        <s v="CP09054"/>
        <s v="CP09055"/>
        <s v="CP09056"/>
        <s v="CP09057"/>
        <s v="CP09058"/>
        <s v="CP09059"/>
        <s v="CP09060"/>
        <s v="CP09061"/>
        <s v="CP09062"/>
        <s v="CP09063"/>
        <s v="CP09064"/>
        <s v="CP09065"/>
        <s v="CP09066"/>
        <s v="CP09067"/>
        <s v="CP09068"/>
        <s v="CP09069"/>
        <s v="CP09070"/>
        <s v="CP09071"/>
        <s v="CP09072"/>
        <s v="CP09073"/>
        <s v="CP09074"/>
        <s v="CP09075"/>
        <s v="CP09076"/>
        <s v="CP09077"/>
        <s v="CP09078"/>
        <s v="CP09079"/>
        <s v="CP09080"/>
        <s v="CP09081"/>
        <s v="CP09082"/>
        <s v="CP09083"/>
        <s v="CP09084"/>
        <s v="CP09085"/>
        <s v="CP09086"/>
        <s v="CP09087"/>
        <s v="CP09088"/>
        <s v="CP09089"/>
        <s v="CP09090"/>
        <s v="CP09091"/>
        <s v="CP09092"/>
        <s v="CP09093"/>
        <s v="CP09094"/>
        <s v="CP09095"/>
        <s v="CP09096"/>
        <s v="CP09097"/>
        <s v="CP09098"/>
        <s v="CP09099"/>
        <s v="CP09100"/>
        <s v="CP09101"/>
        <s v="CP09102"/>
        <s v="CP09103"/>
        <s v="CP09104"/>
        <s v="CP09105"/>
        <s v="CP09106"/>
        <s v="CP09107"/>
        <s v="CP09108"/>
        <s v="CP09109"/>
        <s v="CP09110"/>
        <s v="CP09111"/>
        <s v="CP09112"/>
        <s v="CP09113"/>
        <s v="CP09114"/>
        <s v="CP09115"/>
        <s v="CP09116"/>
        <s v="CP09117"/>
        <s v="CP09118"/>
        <s v="CP09119"/>
        <s v="CP09120"/>
        <s v="CP09121"/>
        <s v="CP09122"/>
        <s v="CP09123"/>
        <s v="CP09124"/>
        <s v="CP09125"/>
        <s v="CP09126"/>
        <s v="CP09127"/>
        <s v="CP09128"/>
        <s v="CP09129"/>
        <s v="CP09130"/>
        <s v="CP09131"/>
        <s v="CP09132"/>
        <s v="CP09133"/>
        <s v="CP09134"/>
        <s v="CP09135"/>
        <s v="CP09136"/>
        <s v="CP09137"/>
        <s v="CP09138"/>
        <s v="CP09139"/>
        <s v="CP09140"/>
        <s v="CP09141"/>
        <s v="CP09142"/>
        <s v="CP09143"/>
        <s v="CP09144"/>
        <s v="CP09145"/>
        <s v="CP09146"/>
        <s v="CP09147"/>
        <s v="CP09148"/>
        <s v="CP09149"/>
        <s v="CP09150"/>
        <s v="CP09151"/>
        <s v="CP09152"/>
        <s v="CP09153"/>
        <s v="CP09154"/>
        <s v="CP09155"/>
        <s v="CP09156"/>
        <s v="CP09157"/>
        <s v="CP09158"/>
        <s v="CP09159"/>
        <s v="CP09160"/>
        <s v="CP09161"/>
        <s v="CP09162"/>
        <s v="CP09163"/>
        <s v="CP09164"/>
        <s v="CP09165"/>
        <s v="CP09166"/>
        <s v="CP09167"/>
        <s v="CP09168"/>
        <s v="CP09169"/>
        <s v="CP09170"/>
        <s v="CP09171"/>
        <s v="CP09172"/>
        <s v="CP09173"/>
        <s v="CP09174"/>
        <s v="CP09175"/>
        <s v="CP09176"/>
        <s v="CP09177"/>
        <s v="CP09178"/>
        <s v="CP09179"/>
        <s v="CP09180"/>
        <s v="CP09181"/>
        <s v="CP09182"/>
        <s v="CP09183"/>
        <s v="CP09184"/>
        <s v="CP09185"/>
        <s v="CP09186"/>
        <s v="CP09187"/>
        <s v="CP09188"/>
        <s v="CP09189"/>
        <s v="CP09190"/>
        <s v="CP09191"/>
        <s v="CP09192"/>
        <s v="CP09193"/>
        <s v="CP09194"/>
        <s v="CP09195"/>
        <s v="CP09196"/>
        <s v="CP09197"/>
        <s v="CP09198"/>
        <s v="CP09199"/>
        <s v="CP09200"/>
        <s v="CP09201"/>
        <s v="CP09202"/>
        <s v="CP09203"/>
        <s v="CP09204"/>
        <s v="CP09205"/>
        <s v="CP09206"/>
        <s v="CP09207"/>
        <s v="CP09208"/>
        <s v="CP09209"/>
        <s v="CP09210"/>
        <s v="CP09211"/>
        <s v="CP09212"/>
        <s v="CP09213"/>
        <s v="CP09214"/>
        <s v="CP09215"/>
        <s v="CP09216"/>
        <s v="CP09217"/>
        <s v="CP09218"/>
        <s v="CP09219"/>
        <s v="CP09220"/>
        <s v="CP09221"/>
        <s v="CP09222"/>
        <s v="CP09223"/>
        <s v="CP09224"/>
        <s v="CP09225"/>
        <s v="CP09226"/>
        <s v="CP09227"/>
        <s v="CP09228"/>
        <s v="CP09229"/>
        <s v="CP09230"/>
        <s v="CP09231"/>
        <s v="CP09232"/>
        <s v="CP09233"/>
        <s v="CP09234"/>
        <s v="CP09235"/>
        <s v="CP09236"/>
        <s v="CP09237"/>
        <s v="CP09238"/>
        <s v="CP09239"/>
        <s v="CP09240"/>
        <s v="CP09241"/>
        <s v="CP09242"/>
        <s v="CP09243"/>
        <s v="CP09244"/>
        <s v="CP09245"/>
        <s v="CP09246"/>
        <s v="CP09247"/>
        <s v="CP09248"/>
        <s v="CP09249"/>
        <s v="CP09250"/>
        <s v="CP09251"/>
        <s v="CP09252"/>
        <s v="CP09253"/>
        <s v="CP09254"/>
        <s v="CP09255"/>
        <s v="CP09256"/>
        <s v="CP09257"/>
        <s v="CP09258"/>
        <s v="CP09259"/>
        <s v="CP09260"/>
        <s v="CP09261"/>
        <s v="CP09262"/>
        <s v="CP09263"/>
        <s v="CP09264"/>
        <s v="CP09265"/>
        <s v="CP09266"/>
        <s v="CP09267"/>
        <s v="CP09268"/>
        <s v="CP09269"/>
        <s v="CP09270"/>
        <s v="CP09271"/>
        <s v="CP09272"/>
        <s v="CP09273"/>
        <s v="CP09274"/>
        <s v="CP09275"/>
        <s v="CP09276"/>
        <s v="CP09277"/>
        <s v="CP09278"/>
        <s v="CP09279"/>
        <s v="CP09280"/>
        <s v="CP09281"/>
        <s v="CP09282"/>
        <s v="CP09283"/>
        <s v="CP09284"/>
        <s v="CP09285"/>
        <s v="CP09286"/>
        <s v="CP09287"/>
        <s v="CP09288"/>
        <s v="CP09289"/>
        <s v="CP09290"/>
        <s v="CP09291"/>
        <s v="CP09292"/>
        <s v="CP09293"/>
        <s v="CP09294"/>
        <s v="CP09295"/>
        <s v="CP09296"/>
        <s v="CP09297"/>
        <s v="CP09298"/>
        <s v="CP09299"/>
        <s v="CP09300"/>
        <s v="CP09301"/>
        <s v="CP09302"/>
        <s v="CP09303"/>
        <s v="CP09304"/>
        <s v="CP09305"/>
        <s v="CP09306"/>
        <s v="CP09307"/>
        <s v="CP09308"/>
        <s v="CP09309"/>
        <s v="CP09310"/>
        <s v="CP09311"/>
        <s v="CP09312"/>
        <s v="CP09313"/>
        <s v="CP09314"/>
        <s v="CP09315"/>
        <s v="CP09316"/>
        <s v="CP09317"/>
        <s v="CP09318"/>
        <s v="CP09319"/>
        <s v="CP09320"/>
        <s v="CP09321"/>
        <s v="CP09322"/>
        <s v="CP09323"/>
        <s v="CP09324"/>
        <s v="CP09325"/>
        <s v="CP09326"/>
        <s v="CP09327"/>
        <s v="CP09328"/>
        <s v="CP09329"/>
        <s v="CP09330"/>
        <s v="CP09331"/>
        <s v="CP09332"/>
        <s v="CP09333"/>
        <s v="CP09334"/>
        <s v="CP09335"/>
        <s v="CP09336"/>
        <s v="CP09337"/>
        <s v="CP09338"/>
        <s v="CP09339"/>
        <s v="CP09340"/>
        <s v="CP09341"/>
        <s v="CP09342"/>
        <s v="CP09343"/>
        <s v="CP09344"/>
        <s v="CP09345"/>
        <s v="CP09346"/>
        <s v="CP09347"/>
        <s v="CP09348"/>
        <s v="CP09349"/>
        <s v="CP09350"/>
        <s v="CP09351"/>
        <s v="CP09352"/>
        <s v="CP09353"/>
        <s v="CP09354"/>
        <s v="CP09355"/>
        <s v="CP09356"/>
        <s v="CP09357"/>
        <s v="CP09358"/>
        <s v="CP09359"/>
        <s v="CP09360"/>
        <s v="CP09361"/>
        <s v="CP09362"/>
        <s v="CP09363"/>
        <s v="CP09364"/>
        <s v="CP09365"/>
        <s v="CP09366"/>
        <s v="CP09367"/>
        <s v="CP09368"/>
        <s v="CP09369"/>
        <s v="CP09370"/>
        <s v="CP09371"/>
        <s v="CP09372"/>
        <s v="CP09373"/>
        <s v="CP09374"/>
        <s v="CP09375"/>
        <s v="CP09376"/>
        <s v="CP09377"/>
        <s v="CP09378"/>
        <s v="CP09379"/>
        <s v="CP09380"/>
        <s v="CP09381"/>
        <s v="CP09382"/>
        <s v="CP09383"/>
        <s v="CP09384"/>
        <s v="CP09385"/>
        <s v="CP09386"/>
        <s v="CP09387"/>
        <s v="CP09388"/>
        <s v="CP09389"/>
        <s v="CP09390"/>
        <s v="CP09391"/>
        <s v="CP09392"/>
        <s v="CP09393"/>
        <s v="CP09394"/>
        <s v="CP09395"/>
        <s v="CP09396"/>
        <s v="CP09397"/>
        <s v="CP09398"/>
        <s v="CP09399"/>
        <s v="CP09400"/>
        <s v="CP09401"/>
        <s v="CP09402"/>
        <s v="CP09403"/>
        <s v="CP09404"/>
        <s v="CP09405"/>
        <s v="CP09406"/>
        <s v="CP09407"/>
        <s v="CP09408"/>
        <s v="CP09409"/>
        <s v="CP09410"/>
        <s v="CP09411"/>
        <s v="CP09412"/>
        <s v="CP09413"/>
        <s v="CP09414"/>
        <s v="CP09415"/>
        <s v="CP09416"/>
        <s v="CP09417"/>
        <s v="CP09418"/>
        <s v="CP09419"/>
        <s v="CP09420"/>
        <s v="CP09421"/>
        <s v="CP09422"/>
        <s v="CP09423"/>
        <s v="CP09424"/>
        <s v="CP09425"/>
        <s v="CP09426"/>
        <s v="CP09427"/>
        <s v="CP09428"/>
        <s v="CP09429"/>
        <s v="CP09430"/>
        <s v="CP09431"/>
        <s v="CP09432"/>
        <s v="CP09433"/>
        <s v="CP09434"/>
        <s v="CP09435"/>
        <s v="CP09436"/>
        <s v="CP09437"/>
        <s v="CP09438"/>
        <s v="CP09439"/>
        <s v="CP09440"/>
        <s v="CP09441"/>
        <s v="CP09442"/>
        <s v="CP09443"/>
        <s v="CP09444"/>
        <s v="CP09445"/>
        <s v="CP09446"/>
        <s v="CP09447"/>
        <s v="CP09448"/>
        <s v="CP09449"/>
        <s v="CP09450"/>
        <s v="CP09451"/>
        <s v="CP09452"/>
        <s v="CP09453"/>
        <s v="CP09454"/>
        <s v="CP09455"/>
        <s v="CP09456"/>
        <s v="CP09457"/>
        <s v="CP09458"/>
        <s v="CP09459"/>
        <s v="CP09460"/>
        <s v="CP09461"/>
        <s v="CP09462"/>
        <s v="CP09463"/>
        <s v="CP09464"/>
        <s v="CP09465"/>
        <s v="CP09466"/>
        <s v="CP09467"/>
        <s v="CP09468"/>
        <s v="CP09469"/>
        <s v="CP09470"/>
        <s v="CP09471"/>
        <s v="CP09472"/>
        <s v="CP09473"/>
        <s v="CP09474"/>
        <s v="CP09475"/>
        <s v="CP09476"/>
        <s v="CP09477"/>
        <s v="CP09478"/>
        <s v="CP09479"/>
        <s v="CP09480"/>
        <s v="CP09481"/>
        <s v="CP09482"/>
        <s v="CP09483"/>
        <s v="CP09484"/>
        <s v="CP09485"/>
        <s v="CP09486"/>
        <s v="CP09487"/>
        <s v="CP09488"/>
        <s v="CP09489"/>
        <s v="CP09490"/>
        <s v="CP09491"/>
        <s v="CP09492"/>
        <s v="CP09493"/>
        <s v="CP09494"/>
        <s v="CP09495"/>
        <s v="CP09496"/>
        <s v="CP09497"/>
        <s v="CP09498"/>
        <s v="CP09499"/>
        <s v="CP09500"/>
        <s v="CP09501"/>
        <s v="CP09502"/>
        <s v="CP09503"/>
        <s v="CP09504"/>
        <s v="CP09505"/>
        <s v="CP09506"/>
        <s v="CP09507"/>
        <s v="CP09508"/>
        <s v="CP09509"/>
        <s v="CP09510"/>
        <s v="CP09511"/>
        <s v="CP09512"/>
        <s v="CP09513"/>
        <s v="CP09514"/>
        <s v="CP09515"/>
        <s v="CP09516"/>
        <s v="CP09517"/>
        <s v="CP09518"/>
        <s v="CP09519"/>
        <s v="CP09520"/>
        <s v="CP09521"/>
        <s v="CP09522"/>
        <s v="CP09523"/>
        <s v="CP09524"/>
        <s v="CP09525"/>
        <s v="CP09526"/>
        <s v="CP09527"/>
        <s v="CP09528"/>
        <s v="CP09529"/>
        <s v="CP09530"/>
        <s v="CP09531"/>
        <s v="CP09532"/>
        <s v="CP09533"/>
        <s v="CP09534"/>
        <s v="CP09535"/>
        <s v="CP09536"/>
        <s v="CP09537"/>
        <s v="CP09538"/>
        <s v="CP09539"/>
        <s v="CP09540"/>
        <s v="CP09541"/>
        <s v="CP09542"/>
        <s v="CP09543"/>
        <s v="CP09544"/>
        <s v="CP09545"/>
        <s v="CP09546"/>
        <s v="CP09547"/>
        <s v="CP09548"/>
        <s v="CP09549"/>
        <s v="CP09550"/>
        <s v="CP09551"/>
        <s v="CP09552"/>
        <s v="CP09553"/>
        <s v="CP09554"/>
        <s v="CP09555"/>
        <s v="CP09556"/>
        <s v="CP09557"/>
        <s v="CP09558"/>
        <s v="CP09559"/>
        <s v="CP09560"/>
        <s v="CP09561"/>
        <s v="CP09562"/>
        <s v="CP09563"/>
        <s v="CP09564"/>
        <s v="CP09565"/>
        <s v="CP09566"/>
        <s v="CP09567"/>
        <s v="CP09568"/>
        <s v="CP09569"/>
        <s v="CP09570"/>
        <s v="CP09571"/>
        <s v="CP09572"/>
        <s v="CP09573"/>
        <s v="CP09574"/>
        <s v="CP09575"/>
        <s v="CP09576"/>
        <s v="CP09577"/>
        <s v="CP09578"/>
        <s v="CP09579"/>
        <s v="CP09580"/>
        <s v="CP09581"/>
        <s v="CP09582"/>
        <s v="CP09583"/>
        <s v="CP09584"/>
        <s v="CP09585"/>
        <s v="CP09586"/>
        <s v="CP09587"/>
        <s v="CP09588"/>
        <s v="CP09589"/>
        <s v="CP09590"/>
        <s v="CP09591"/>
        <s v="CP09592"/>
        <s v="CP09593"/>
        <s v="CP09594"/>
        <s v="CP09595"/>
        <s v="CP09596"/>
        <s v="CP09597"/>
        <s v="CP09598"/>
        <s v="CP09599"/>
        <s v="CP09600"/>
        <s v="CP09601"/>
        <s v="CP09602"/>
        <s v="CP09603"/>
        <s v="CP09604"/>
        <s v="CP09605"/>
        <s v="CP09606"/>
        <s v="CP09607"/>
        <s v="CP09608"/>
        <s v="CP09609"/>
        <s v="CP09610"/>
        <s v="CP09611"/>
        <s v="CP09612"/>
        <s v="CP09613"/>
        <s v="CP09614"/>
        <s v="CP09615"/>
        <s v="CP09616"/>
        <s v="CP09617"/>
        <s v="CP09618"/>
        <s v="CP09619"/>
        <s v="CP09620"/>
        <s v="CP09621"/>
        <s v="CP09622"/>
        <s v="CP09623"/>
        <s v="CP09624"/>
        <s v="CP09625"/>
        <s v="CP09626"/>
        <s v="CP09627"/>
        <s v="CP09628"/>
        <s v="CP09629"/>
        <s v="CP09630"/>
        <s v="CP09631"/>
        <s v="CP09632"/>
        <s v="CP09633"/>
        <s v="CP09634"/>
        <s v="CP09635"/>
        <s v="CP09636"/>
        <s v="CP09637"/>
        <s v="CP09638"/>
        <s v="CP09639"/>
        <s v="CP09640"/>
        <s v="CP09641"/>
        <s v="CP09642"/>
        <s v="CP09643"/>
        <s v="CP09644"/>
        <s v="CP09645"/>
        <s v="CP09646"/>
        <s v="CP09647"/>
        <s v="CP09648"/>
        <s v="CP09649"/>
        <s v="CP09650"/>
        <s v="CP09651"/>
        <s v="CP09652"/>
        <s v="CP09653"/>
        <s v="CP09654"/>
        <s v="CP09655"/>
        <s v="CP09656"/>
        <s v="CP09657"/>
        <s v="CP09658"/>
        <s v="CP09659"/>
        <s v="CP09660"/>
        <s v="CP09661"/>
        <s v="CP09662"/>
        <s v="CP09663"/>
        <s v="CP09664"/>
        <s v="CP09665"/>
        <s v="CP09666"/>
        <s v="CP09667"/>
        <s v="CP09668"/>
        <s v="CP09669"/>
        <s v="CP09670"/>
        <s v="CP09671"/>
        <s v="CP09672"/>
        <s v="CP09673"/>
        <s v="CP09674"/>
        <s v="CP09675"/>
        <s v="CP09676"/>
        <s v="CP09677"/>
        <s v="CP09678"/>
        <s v="CP09679"/>
        <s v="CP09680"/>
        <s v="CP09681"/>
        <s v="CP09682"/>
        <s v="CP09683"/>
        <s v="CP09684"/>
        <s v="CP09685"/>
        <s v="CP09686"/>
        <s v="CP09687"/>
        <s v="CP09688"/>
        <s v="CP09689"/>
        <s v="CP09690"/>
        <s v="CP09691"/>
        <s v="CP09692"/>
        <s v="CP09693"/>
        <s v="CP09694"/>
        <s v="CP09695"/>
        <s v="CP09696"/>
        <s v="CP09697"/>
        <s v="CP09698"/>
        <s v="CP09699"/>
        <s v="CP09700"/>
        <s v="CP09701"/>
        <s v="CP09702"/>
        <s v="CP09703"/>
        <s v="CP09704"/>
        <s v="CP09705"/>
        <s v="CP09706"/>
        <s v="CP09707"/>
        <s v="CP09708"/>
        <s v="CP09709"/>
        <s v="CP09710"/>
        <s v="CP09711"/>
        <s v="CP09712"/>
        <s v="CP09713"/>
        <s v="CP09714"/>
        <s v="CP09715"/>
        <s v="CP09716"/>
        <s v="CP09717"/>
        <s v="CP09718"/>
        <s v="CP09719"/>
        <s v="CP09720"/>
        <s v="CP09721"/>
        <s v="CP09722"/>
        <s v="CP09723"/>
        <s v="CP09724"/>
        <s v="CP09725"/>
        <s v="CP09726"/>
        <s v="CP09727"/>
        <s v="CP09728"/>
        <s v="CP09729"/>
        <s v="CP09730"/>
        <s v="CP09731"/>
        <s v="CP09732"/>
        <s v="CP09733"/>
        <s v="CP09734"/>
        <s v="CP09735"/>
        <s v="CP09736"/>
        <s v="CP09737"/>
        <s v="CP09738"/>
        <s v="CP09739"/>
        <s v="CP09740"/>
        <s v="CP09741"/>
        <s v="CP09742"/>
        <s v="CP09743"/>
        <s v="CP09744"/>
        <s v="CP09745"/>
        <s v="CP09746"/>
        <s v="CP09747"/>
        <s v="CP09748"/>
        <s v="CP09749"/>
        <s v="CP09750"/>
        <s v="CP09751"/>
        <s v="CP09752"/>
        <s v="CP09753"/>
        <s v="CP09754"/>
        <s v="CP09755"/>
        <s v="CP09756"/>
        <s v="CP09757"/>
        <s v="CP09758"/>
        <s v="CP09759"/>
        <s v="CP09760"/>
        <s v="CP09761"/>
        <s v="CP09762"/>
        <s v="CP09763"/>
        <s v="CP09764"/>
        <s v="CP09765"/>
        <s v="CP09766"/>
        <s v="CP09767"/>
        <s v="CP09768"/>
        <s v="CP09769"/>
        <s v="CP09770"/>
        <s v="CP09771"/>
        <s v="CP09772"/>
        <s v="CP09773"/>
        <s v="CP09774"/>
        <s v="CP09775"/>
        <s v="CP09776"/>
        <s v="CP09777"/>
        <s v="CP09778"/>
        <s v="CP09779"/>
        <s v="CP09780"/>
        <s v="CP09781"/>
        <s v="CP09782"/>
        <s v="CP09783"/>
        <s v="CP09784"/>
        <s v="CP09785"/>
        <s v="CP09786"/>
        <s v="CP09787"/>
        <s v="CP09788"/>
        <s v="CP09789"/>
        <s v="CP09790"/>
        <s v="CP09791"/>
        <s v="CP09792"/>
        <s v="CP09793"/>
        <s v="CP09794"/>
        <s v="CP09795"/>
        <s v="CP09796"/>
        <s v="CP09797"/>
        <s v="CP09798"/>
        <s v="CP09799"/>
        <s v="CP09800"/>
        <s v="CP09801"/>
        <s v="CP09802"/>
        <s v="CP09803"/>
        <s v="CP09804"/>
        <s v="CP09805"/>
        <s v="CP09806"/>
        <s v="CP09807"/>
        <s v="CP09808"/>
        <s v="CP09809"/>
        <s v="CP09810"/>
        <s v="CP09811"/>
        <s v="CP09812"/>
        <s v="CP09813"/>
        <s v="CP09814"/>
        <s v="CP09815"/>
        <s v="CP09816"/>
        <s v="CP09817"/>
        <s v="CP09818"/>
        <s v="CP09819"/>
        <s v="CP09820"/>
        <s v="CP09821"/>
        <s v="CP09822"/>
        <s v="CP09823"/>
        <s v="CP09824"/>
        <s v="CP09825"/>
        <s v="CP09826"/>
        <s v="CP09827"/>
        <s v="CP09828"/>
        <s v="CP09829"/>
        <s v="CP09830"/>
        <s v="CP09831"/>
        <s v="CP09832"/>
        <s v="CP09833"/>
        <s v="CP09834"/>
        <s v="CP09835"/>
        <s v="CP09836"/>
        <s v="CP09837"/>
        <s v="CP09838"/>
        <s v="CP09839"/>
        <s v="CP09840"/>
        <s v="CP09841"/>
        <s v="CP09842"/>
        <s v="CP09843"/>
        <s v="CP09844"/>
        <s v="CP09845"/>
        <s v="CP09846"/>
        <s v="CP09847"/>
        <s v="CP09848"/>
        <s v="CP09849"/>
        <s v="CP09850"/>
        <s v="CP09851"/>
        <s v="CP09852"/>
        <s v="CP09853"/>
        <s v="CP09854"/>
        <s v="CP09855"/>
        <s v="CP09856"/>
        <s v="CP09857"/>
        <s v="CP09858"/>
        <s v="CP09859"/>
        <s v="CP09860"/>
        <s v="CP09861"/>
        <s v="CP09862"/>
        <s v="CP09863"/>
        <s v="CP09864"/>
        <s v="CP09865"/>
        <s v="CP09866"/>
        <s v="CP09867"/>
        <s v="CP09868"/>
        <s v="CP09869"/>
        <s v="CP09870"/>
        <s v="CP09871"/>
        <s v="CP09872"/>
        <s v="CP09873"/>
        <s v="CP09874"/>
        <s v="CP09875"/>
        <s v="CP09876"/>
        <s v="CP09877"/>
        <s v="CP09878"/>
        <s v="CP09879"/>
        <s v="CP09880"/>
        <s v="CP09881"/>
        <s v="CP09882"/>
        <s v="CP09883"/>
        <s v="CP09884"/>
        <s v="CP09885"/>
        <s v="CP09886"/>
        <s v="CP09887"/>
        <s v="CP09888"/>
        <s v="CP09889"/>
        <s v="CP09890"/>
        <s v="CP09891"/>
        <s v="CP09892"/>
        <s v="CP09893"/>
        <s v="CP09894"/>
        <s v="CP09895"/>
        <s v="CP09896"/>
        <s v="CP09897"/>
        <s v="CP09898"/>
        <s v="CP09899"/>
        <s v="CP09900"/>
        <s v="CP09901"/>
        <s v="CP09902"/>
        <s v="CP09903"/>
        <s v="CP09904"/>
        <s v="CP09905"/>
        <s v="CP09906"/>
        <s v="CP09907"/>
        <s v="CP09908"/>
        <s v="CP09909"/>
        <s v="CP09910"/>
        <s v="CP09911"/>
        <s v="CP09912"/>
        <s v="CP09913"/>
        <s v="CP09914"/>
        <s v="CP09915"/>
        <s v="CP09916"/>
        <s v="CP09917"/>
        <s v="CP09918"/>
        <s v="CP09919"/>
        <s v="CP09920"/>
        <s v="CP09921"/>
        <s v="CP09922"/>
        <s v="CP09923"/>
        <s v="CP09924"/>
        <s v="CP09925"/>
        <s v="CP09926"/>
        <s v="CP09927"/>
        <s v="CP09928"/>
        <s v="CP09929"/>
        <s v="CP09930"/>
        <s v="CP09931"/>
        <s v="CP09932"/>
        <s v="CP09933"/>
        <s v="CP09934"/>
        <s v="CP09935"/>
        <s v="CP09936"/>
        <s v="CP09937"/>
        <s v="CP09938"/>
        <s v="CP09939"/>
        <s v="CP09940"/>
        <s v="CP09941"/>
        <s v="CP09942"/>
        <s v="CP09943"/>
        <s v="CP09944"/>
        <s v="CP09945"/>
        <s v="CP09946"/>
        <s v="CP09947"/>
        <s v="CP09948"/>
        <s v="CP09949"/>
        <s v="CP09950"/>
        <s v="CP09951"/>
        <s v="CP09952"/>
        <s v="CP09953"/>
        <s v="CP09954"/>
        <s v="CP09955"/>
        <s v="CP09956"/>
        <s v="CP09957"/>
        <s v="CP09958"/>
        <s v="CP09959"/>
        <s v="CP09960"/>
        <s v="CP09961"/>
        <s v="CP09962"/>
        <s v="CP09963"/>
        <s v="CP09964"/>
        <s v="CP09965"/>
        <s v="CP09966"/>
        <s v="CP09967"/>
        <s v="CP09968"/>
        <s v="CP09969"/>
        <s v="CP09970"/>
        <s v="CP09971"/>
        <s v="CP09972"/>
        <s v="CP09973"/>
        <s v="CP09974"/>
        <s v="CP09975"/>
        <s v="CP09976"/>
        <s v="CP09977"/>
        <s v="CP09978"/>
        <s v="CP09979"/>
        <s v="CP09980"/>
        <s v="CP09981"/>
        <s v="CP09982"/>
        <s v="CP09983"/>
        <s v="CP09984"/>
        <s v="CP09985"/>
        <s v="CP09986"/>
        <s v="CP09987"/>
        <s v="CP09988"/>
        <s v="CP09989"/>
        <s v="CP09990"/>
        <s v="CP09991"/>
        <s v="CP09992"/>
        <s v="CP09993"/>
        <s v="CP09994"/>
        <s v="CP09995"/>
        <s v="CP09996"/>
        <s v="CP09997"/>
        <s v="CP09998"/>
        <s v="CP09999"/>
        <s v="CP10000"/>
        <m/>
      </sharedItems>
    </cacheField>
    <cacheField name="Age" numFmtId="0">
      <sharedItems containsString="0" containsBlank="1" containsNumber="1" containsInteger="1" minValue="18" maxValue="75"/>
    </cacheField>
    <cacheField name="Gender" numFmtId="0">
      <sharedItems containsBlank="1"/>
    </cacheField>
    <cacheField name="City" numFmtId="0">
      <sharedItems containsBlank="1"/>
    </cacheField>
    <cacheField name="Tenure_Months" numFmtId="0">
      <sharedItems containsString="0" containsBlank="1" containsNumber="1" containsInteger="1" minValue="1" maxValue="72"/>
    </cacheField>
    <cacheField name="Contract_Type" numFmtId="0">
      <sharedItems containsBlank="1" count="4">
        <s v="Monthly"/>
        <s v="Annual"/>
        <s v="2-Year"/>
        <m/>
      </sharedItems>
    </cacheField>
    <cacheField name="Plan_Type" numFmtId="0">
      <sharedItems containsBlank="1" count="4">
        <s v="Basic"/>
        <s v="Standard"/>
        <s v="Premium"/>
        <m/>
      </sharedItems>
    </cacheField>
    <cacheField name="Monthly_Charges" numFmtId="0">
      <sharedItems containsString="0" containsBlank="1" containsNumber="1" containsInteger="1" minValue="389" maxValue="1147"/>
    </cacheField>
    <cacheField name="Total_Charges" numFmtId="0">
      <sharedItems containsString="0" containsBlank="1" containsNumber="1" minValue="626.86" maxValue="80703.28"/>
    </cacheField>
    <cacheField name="Payment_Method" numFmtId="0">
      <sharedItems containsBlank="1"/>
    </cacheField>
    <cacheField name="Internet_Service" numFmtId="0">
      <sharedItems containsBlank="1"/>
    </cacheField>
    <cacheField name="Support_Calls" numFmtId="0">
      <sharedItems containsString="0" containsBlank="1" containsNumber="1" containsInteger="1" minValue="0" maxValue="10"/>
    </cacheField>
    <cacheField name="Complaints" numFmtId="0">
      <sharedItems containsString="0" containsBlank="1" containsNumber="1" containsInteger="1" minValue="0" maxValue="5"/>
    </cacheField>
    <cacheField name="Satisfaction_Score" numFmtId="0">
      <sharedItems containsString="0" containsBlank="1" containsNumber="1" containsInteger="1" minValue="1" maxValue="5" count="6">
        <n v="5"/>
        <n v="4"/>
        <n v="3"/>
        <n v="1"/>
        <n v="2"/>
        <m/>
      </sharedItems>
    </cacheField>
    <cacheField name="Discount_Percent" numFmtId="0">
      <sharedItems containsString="0" containsBlank="1" containsNumber="1" containsInteger="1" minValue="0" maxValue="15"/>
    </cacheField>
    <cacheField name="Referral" numFmtId="0">
      <sharedItems containsBlank="1"/>
    </cacheField>
    <cacheField name="Churn" numFmtId="0">
      <sharedItems containsBlank="1" count="3">
        <s v="No"/>
        <s v="Yes"/>
        <m/>
      </sharedItems>
    </cacheField>
    <cacheField name="City cle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n v="34"/>
    <s v="Female"/>
    <s v="Mumbai"/>
    <n v="40"/>
    <x v="0"/>
    <x v="0"/>
    <n v="543"/>
    <n v="21852.95"/>
    <s v="UPI"/>
    <s v="Yes"/>
    <n v="0"/>
    <n v="0"/>
    <x v="0"/>
    <n v="0"/>
    <s v="Yes"/>
    <x v="0"/>
    <s v="Mumbai"/>
  </r>
  <r>
    <x v="1"/>
    <n v="32"/>
    <s v="Female"/>
    <s v="Mumbai"/>
    <n v="8"/>
    <x v="1"/>
    <x v="1"/>
    <n v="778"/>
    <n v="5704.82"/>
    <s v="UPI"/>
    <s v="Yes"/>
    <n v="2"/>
    <n v="0"/>
    <x v="0"/>
    <n v="10"/>
    <s v="No"/>
    <x v="0"/>
    <s v="Mumbai"/>
  </r>
  <r>
    <x v="2"/>
    <n v="42"/>
    <s v="Male"/>
    <s v="Nagpur"/>
    <n v="54"/>
    <x v="1"/>
    <x v="0"/>
    <n v="536"/>
    <n v="28735.82"/>
    <s v="UPI"/>
    <s v="Yes"/>
    <n v="1"/>
    <n v="0"/>
    <x v="0"/>
    <n v="0"/>
    <s v="No"/>
    <x v="0"/>
    <s v="Nagpur"/>
  </r>
  <r>
    <x v="3"/>
    <n v="18"/>
    <s v="Female"/>
    <s v="Mumbai"/>
    <n v="42"/>
    <x v="1"/>
    <x v="0"/>
    <n v="594"/>
    <n v="25224.35"/>
    <s v="Bank Transfer"/>
    <s v="Yes"/>
    <n v="0"/>
    <n v="0"/>
    <x v="1"/>
    <n v="0"/>
    <s v="No"/>
    <x v="0"/>
    <s v="Mumbai"/>
  </r>
  <r>
    <x v="4"/>
    <n v="58"/>
    <s v="Male"/>
    <s v="Mumbai"/>
    <n v="19"/>
    <x v="0"/>
    <x v="0"/>
    <n v="489"/>
    <n v="9159.93"/>
    <s v="Credit Card"/>
    <s v="No"/>
    <n v="1"/>
    <n v="0"/>
    <x v="1"/>
    <n v="0"/>
    <s v="No"/>
    <x v="1"/>
    <s v="Mumbai"/>
  </r>
  <r>
    <x v="5"/>
    <n v="50"/>
    <s v="Female"/>
    <s v="Chennai"/>
    <n v="27"/>
    <x v="1"/>
    <x v="1"/>
    <n v="769"/>
    <n v="20619.45"/>
    <s v="Bank Transfer"/>
    <s v="Yes"/>
    <n v="3"/>
    <n v="1"/>
    <x v="1"/>
    <n v="0"/>
    <s v="No"/>
    <x v="0"/>
    <s v="Chennai"/>
  </r>
  <r>
    <x v="6"/>
    <n v="27"/>
    <s v="Male"/>
    <s v="Chennai"/>
    <n v="61"/>
    <x v="2"/>
    <x v="0"/>
    <n v="476"/>
    <n v="28623.79"/>
    <s v="Credit Card"/>
    <s v="Yes"/>
    <n v="1"/>
    <n v="0"/>
    <x v="0"/>
    <n v="0"/>
    <s v="No"/>
    <x v="0"/>
    <s v="Chennai"/>
  </r>
  <r>
    <x v="7"/>
    <n v="46"/>
    <s v="Female"/>
    <s v="Ahmedabad"/>
    <n v="23"/>
    <x v="0"/>
    <x v="1"/>
    <n v="680"/>
    <n v="15474.99"/>
    <s v="Bank Transfer"/>
    <s v="Yes"/>
    <n v="1"/>
    <n v="0"/>
    <x v="0"/>
    <n v="0"/>
    <s v="Yes"/>
    <x v="1"/>
    <s v="Ahmedabad"/>
  </r>
  <r>
    <x v="8"/>
    <n v="56"/>
    <s v="Female"/>
    <s v="Mumbai"/>
    <n v="20"/>
    <x v="1"/>
    <x v="0"/>
    <n v="450"/>
    <n v="8325.68"/>
    <s v="UPI"/>
    <s v="No"/>
    <n v="1"/>
    <n v="0"/>
    <x v="1"/>
    <n v="10"/>
    <s v="No"/>
    <x v="0"/>
    <s v="Mumbai"/>
  </r>
  <r>
    <x v="9"/>
    <n v="36"/>
    <s v="Female"/>
    <s v="Bengaluru"/>
    <n v="52"/>
    <x v="0"/>
    <x v="1"/>
    <n v="771"/>
    <n v="40304.74"/>
    <s v="UPI"/>
    <s v="Yes"/>
    <n v="0"/>
    <n v="0"/>
    <x v="1"/>
    <n v="0"/>
    <s v="No"/>
    <x v="1"/>
    <s v="Bengaluru"/>
  </r>
  <r>
    <x v="10"/>
    <n v="34"/>
    <s v="Male"/>
    <s v="Jaipur"/>
    <n v="17"/>
    <x v="0"/>
    <x v="2"/>
    <n v="1063"/>
    <n v="18404.41"/>
    <s v="UPI"/>
    <s v="Yes"/>
    <n v="3"/>
    <n v="1"/>
    <x v="2"/>
    <n v="0"/>
    <s v="No"/>
    <x v="1"/>
    <s v="Jaipur"/>
  </r>
  <r>
    <x v="11"/>
    <n v="30"/>
    <s v="Male"/>
    <s v="Delhi"/>
    <n v="49"/>
    <x v="0"/>
    <x v="0"/>
    <n v="418"/>
    <n v="20039.810000000001"/>
    <s v="Bank Transfer"/>
    <s v="Yes"/>
    <n v="2"/>
    <n v="1"/>
    <x v="0"/>
    <n v="0"/>
    <s v="No"/>
    <x v="1"/>
    <s v="Delhi"/>
  </r>
  <r>
    <x v="12"/>
    <n v="18"/>
    <s v="Male"/>
    <s v="Hyderabad"/>
    <n v="11"/>
    <x v="1"/>
    <x v="2"/>
    <n v="962"/>
    <n v="9753.77"/>
    <s v="Auto Debit"/>
    <s v="Yes"/>
    <n v="0"/>
    <n v="0"/>
    <x v="0"/>
    <n v="10"/>
    <s v="No"/>
    <x v="0"/>
    <s v="Hyderabad"/>
  </r>
  <r>
    <x v="13"/>
    <n v="46"/>
    <s v="Female"/>
    <s v="Bengaluru"/>
    <n v="53"/>
    <x v="1"/>
    <x v="1"/>
    <n v="700"/>
    <n v="36114.25"/>
    <s v="Auto Debit"/>
    <s v="Yes"/>
    <n v="1"/>
    <n v="0"/>
    <x v="0"/>
    <n v="0"/>
    <s v="No"/>
    <x v="0"/>
    <s v="Bengaluru"/>
  </r>
  <r>
    <x v="14"/>
    <n v="18"/>
    <s v="Male"/>
    <s v="Pune"/>
    <n v="19"/>
    <x v="2"/>
    <x v="1"/>
    <n v="699"/>
    <n v="11894.97"/>
    <s v="Auto Debit"/>
    <s v="Yes"/>
    <n v="1"/>
    <n v="0"/>
    <x v="0"/>
    <n v="10"/>
    <s v="No"/>
    <x v="0"/>
    <s v="Pune"/>
  </r>
  <r>
    <x v="15"/>
    <n v="18"/>
    <s v="Male"/>
    <s v="Chennai"/>
    <n v="13"/>
    <x v="0"/>
    <x v="0"/>
    <n v="465"/>
    <n v="5899.91"/>
    <s v="Auto Debit"/>
    <s v="Yes"/>
    <n v="4"/>
    <n v="1"/>
    <x v="0"/>
    <n v="0"/>
    <s v="No"/>
    <x v="0"/>
    <s v="Chennai"/>
  </r>
  <r>
    <x v="16"/>
    <n v="36"/>
    <s v="Female"/>
    <s v="Mumbai"/>
    <n v="18"/>
    <x v="0"/>
    <x v="0"/>
    <n v="481"/>
    <n v="8745.2000000000007"/>
    <s v="Debit Card"/>
    <s v="Yes"/>
    <n v="0"/>
    <n v="0"/>
    <x v="0"/>
    <n v="0"/>
    <s v="No"/>
    <x v="0"/>
    <s v="Mumbai"/>
  </r>
  <r>
    <x v="17"/>
    <n v="33"/>
    <s v="Male"/>
    <s v="Jaipur"/>
    <n v="12"/>
    <x v="0"/>
    <x v="0"/>
    <n v="530"/>
    <n v="6362.06"/>
    <s v="Credit Card"/>
    <s v="Yes"/>
    <n v="0"/>
    <n v="0"/>
    <x v="1"/>
    <n v="0"/>
    <s v="No"/>
    <x v="1"/>
    <s v="Jaipur"/>
  </r>
  <r>
    <x v="18"/>
    <n v="50"/>
    <s v="Male"/>
    <s v="Pune"/>
    <n v="3"/>
    <x v="0"/>
    <x v="1"/>
    <n v="672"/>
    <n v="1755.13"/>
    <s v="Credit Card"/>
    <s v="Yes"/>
    <n v="2"/>
    <n v="0"/>
    <x v="0"/>
    <n v="15"/>
    <s v="Yes"/>
    <x v="0"/>
    <s v="Pune"/>
  </r>
  <r>
    <x v="19"/>
    <n v="43"/>
    <s v="Male"/>
    <s v="Hyderabad"/>
    <n v="55"/>
    <x v="0"/>
    <x v="0"/>
    <n v="399"/>
    <n v="22313.83"/>
    <s v="UPI"/>
    <s v="No"/>
    <n v="0"/>
    <n v="0"/>
    <x v="1"/>
    <n v="0"/>
    <s v="Yes"/>
    <x v="0"/>
    <s v="Hyderabad"/>
  </r>
  <r>
    <x v="20"/>
    <n v="23"/>
    <s v="Male"/>
    <s v="Jaipur"/>
    <n v="44"/>
    <x v="0"/>
    <x v="0"/>
    <n v="434"/>
    <n v="19513.13"/>
    <s v="UPI"/>
    <s v="No"/>
    <n v="2"/>
    <n v="1"/>
    <x v="1"/>
    <n v="0"/>
    <s v="No"/>
    <x v="0"/>
    <s v="Jaipur"/>
  </r>
  <r>
    <x v="21"/>
    <n v="58"/>
    <s v="Female"/>
    <s v="Mumbai"/>
    <n v="7"/>
    <x v="0"/>
    <x v="1"/>
    <n v="783"/>
    <n v="5533.63"/>
    <s v="Auto Debit"/>
    <s v="Yes"/>
    <n v="0"/>
    <n v="0"/>
    <x v="0"/>
    <n v="0"/>
    <s v="Yes"/>
    <x v="0"/>
    <s v="Mumbai"/>
  </r>
  <r>
    <x v="22"/>
    <n v="18"/>
    <s v="Female"/>
    <s v="Ahmedabad"/>
    <n v="34"/>
    <x v="0"/>
    <x v="2"/>
    <n v="1041"/>
    <n v="35565.14"/>
    <s v="Auto Debit"/>
    <s v="Yes"/>
    <n v="0"/>
    <n v="0"/>
    <x v="0"/>
    <n v="0"/>
    <s v="Yes"/>
    <x v="0"/>
    <s v="Ahmedabad"/>
  </r>
  <r>
    <x v="23"/>
    <n v="39"/>
    <s v="Male"/>
    <s v="Pune"/>
    <n v="24"/>
    <x v="1"/>
    <x v="1"/>
    <n v="737"/>
    <n v="18155.240000000002"/>
    <s v="UPI"/>
    <s v="Yes"/>
    <n v="0"/>
    <n v="0"/>
    <x v="1"/>
    <n v="0"/>
    <s v="No"/>
    <x v="0"/>
    <s v="Pune"/>
  </r>
  <r>
    <x v="24"/>
    <n v="41"/>
    <s v="Male"/>
    <s v="Bengaluru"/>
    <n v="29"/>
    <x v="1"/>
    <x v="0"/>
    <n v="449"/>
    <n v="12926.58"/>
    <s v="Bank Transfer"/>
    <s v="Yes"/>
    <n v="0"/>
    <n v="0"/>
    <x v="0"/>
    <n v="0"/>
    <s v="Yes"/>
    <x v="0"/>
    <s v="Bengaluru"/>
  </r>
  <r>
    <x v="25"/>
    <n v="22"/>
    <s v="Male"/>
    <s v="Delhi"/>
    <n v="8"/>
    <x v="1"/>
    <x v="0"/>
    <n v="479"/>
    <n v="3937.72"/>
    <s v="Debit Card"/>
    <s v="No"/>
    <n v="0"/>
    <n v="0"/>
    <x v="1"/>
    <n v="0"/>
    <s v="No"/>
    <x v="0"/>
    <s v="Delhi"/>
  </r>
  <r>
    <x v="26"/>
    <n v="41"/>
    <s v="Male"/>
    <s v="Bengaluru"/>
    <n v="17"/>
    <x v="1"/>
    <x v="1"/>
    <n v="742"/>
    <n v="12906.24"/>
    <s v="UPI"/>
    <s v="Yes"/>
    <n v="0"/>
    <n v="0"/>
    <x v="0"/>
    <n v="0"/>
    <s v="No"/>
    <x v="0"/>
    <s v="Bengaluru"/>
  </r>
  <r>
    <x v="27"/>
    <n v="34"/>
    <s v="Female"/>
    <s v="Hyderabad"/>
    <n v="7"/>
    <x v="1"/>
    <x v="0"/>
    <n v="497"/>
    <n v="3364.82"/>
    <s v="Auto Debit"/>
    <s v="Yes"/>
    <n v="2"/>
    <n v="0"/>
    <x v="0"/>
    <n v="5"/>
    <s v="No"/>
    <x v="0"/>
    <s v="Hyderabad"/>
  </r>
  <r>
    <x v="28"/>
    <n v="50"/>
    <s v="Female"/>
    <s v="Delhi"/>
    <n v="46"/>
    <x v="0"/>
    <x v="1"/>
    <n v="817"/>
    <n v="37012.050000000003"/>
    <s v="Bank Transfer"/>
    <s v="Yes"/>
    <n v="1"/>
    <n v="0"/>
    <x v="0"/>
    <n v="0"/>
    <s v="Yes"/>
    <x v="0"/>
    <s v="Delhi"/>
  </r>
  <r>
    <x v="29"/>
    <n v="37"/>
    <s v="Male"/>
    <s v="Mumbai"/>
    <n v="19"/>
    <x v="0"/>
    <x v="0"/>
    <n v="514"/>
    <n v="9598.39"/>
    <s v="UPI"/>
    <s v="Yes"/>
    <n v="0"/>
    <n v="0"/>
    <x v="1"/>
    <n v="0"/>
    <s v="Yes"/>
    <x v="0"/>
    <s v="Mumbai"/>
  </r>
  <r>
    <x v="30"/>
    <n v="30"/>
    <s v="Male"/>
    <s v="Mumbai"/>
    <n v="51"/>
    <x v="2"/>
    <x v="1"/>
    <n v="690"/>
    <n v="36147.370000000003"/>
    <s v="UPI"/>
    <s v="Yes"/>
    <n v="0"/>
    <n v="0"/>
    <x v="0"/>
    <n v="0"/>
    <s v="No"/>
    <x v="0"/>
    <s v="Mumbai"/>
  </r>
  <r>
    <x v="31"/>
    <n v="35"/>
    <s v="Male"/>
    <s v="Hyderabad"/>
    <n v="23"/>
    <x v="0"/>
    <x v="0"/>
    <n v="492"/>
    <n v="11378.39"/>
    <s v="Auto Debit"/>
    <s v="No"/>
    <n v="4"/>
    <n v="0"/>
    <x v="0"/>
    <n v="0"/>
    <s v="No"/>
    <x v="0"/>
    <s v="Hyderabad"/>
  </r>
  <r>
    <x v="32"/>
    <n v="34"/>
    <s v="Male"/>
    <s v="Delhi"/>
    <n v="8"/>
    <x v="0"/>
    <x v="0"/>
    <n v="516"/>
    <n v="4066.64"/>
    <s v="Credit Card"/>
    <s v="Yes"/>
    <n v="2"/>
    <n v="0"/>
    <x v="0"/>
    <n v="0"/>
    <s v="No"/>
    <x v="1"/>
    <s v="Delhi"/>
  </r>
  <r>
    <x v="33"/>
    <n v="49"/>
    <s v="Female"/>
    <s v="Mumbai"/>
    <n v="15"/>
    <x v="2"/>
    <x v="0"/>
    <n v="474"/>
    <n v="6385.58"/>
    <s v="Debit Card"/>
    <s v="No"/>
    <n v="0"/>
    <n v="0"/>
    <x v="0"/>
    <n v="10"/>
    <s v="No"/>
    <x v="0"/>
    <s v="Mumbai"/>
  </r>
  <r>
    <x v="34"/>
    <n v="25"/>
    <s v="Male"/>
    <s v="Kolkata"/>
    <n v="31"/>
    <x v="0"/>
    <x v="0"/>
    <n v="468"/>
    <n v="14245.4"/>
    <s v="Auto Debit"/>
    <s v="Yes"/>
    <n v="0"/>
    <n v="0"/>
    <x v="0"/>
    <n v="0"/>
    <s v="No"/>
    <x v="0"/>
    <s v="Kolkata"/>
  </r>
  <r>
    <x v="35"/>
    <n v="39"/>
    <s v="Female"/>
    <s v="Ahmedabad"/>
    <n v="64"/>
    <x v="0"/>
    <x v="1"/>
    <n v="649"/>
    <n v="41140.32"/>
    <s v="Credit Card"/>
    <s v="Yes"/>
    <n v="0"/>
    <n v="0"/>
    <x v="0"/>
    <n v="0"/>
    <s v="No"/>
    <x v="0"/>
    <s v="Ahmedabad"/>
  </r>
  <r>
    <x v="36"/>
    <n v="38"/>
    <s v="Female"/>
    <s v="Delhi"/>
    <n v="32"/>
    <x v="1"/>
    <x v="2"/>
    <n v="1140"/>
    <n v="35996.120000000003"/>
    <s v="Credit Card"/>
    <s v="Yes"/>
    <n v="2"/>
    <n v="0"/>
    <x v="0"/>
    <n v="0"/>
    <s v="Yes"/>
    <x v="0"/>
    <s v="Delhi"/>
  </r>
  <r>
    <x v="37"/>
    <n v="30"/>
    <s v="Female"/>
    <s v="Delhi"/>
    <n v="27"/>
    <x v="0"/>
    <x v="1"/>
    <n v="743"/>
    <n v="20128.150000000001"/>
    <s v="Credit Card"/>
    <s v="Yes"/>
    <n v="0"/>
    <n v="0"/>
    <x v="0"/>
    <n v="0"/>
    <s v="No"/>
    <x v="0"/>
    <s v="Delhi"/>
  </r>
  <r>
    <x v="38"/>
    <n v="50"/>
    <s v="Male"/>
    <s v="Pune"/>
    <n v="41"/>
    <x v="0"/>
    <x v="1"/>
    <n v="760"/>
    <n v="30797.68"/>
    <s v="Debit Card"/>
    <s v="Yes"/>
    <n v="2"/>
    <n v="1"/>
    <x v="0"/>
    <n v="0"/>
    <s v="No"/>
    <x v="0"/>
    <s v="Pune"/>
  </r>
  <r>
    <x v="39"/>
    <n v="22"/>
    <s v="Female"/>
    <s v="Nagpur"/>
    <n v="26"/>
    <x v="0"/>
    <x v="1"/>
    <n v="717"/>
    <n v="18682.11"/>
    <s v="UPI"/>
    <s v="Yes"/>
    <n v="0"/>
    <n v="0"/>
    <x v="0"/>
    <n v="0"/>
    <s v="Yes"/>
    <x v="0"/>
    <s v="Nagpur"/>
  </r>
  <r>
    <x v="40"/>
    <n v="39"/>
    <s v="Female"/>
    <s v="Mumbai"/>
    <n v="36"/>
    <x v="1"/>
    <x v="1"/>
    <n v="716"/>
    <n v="24565.599999999999"/>
    <s v="UPI"/>
    <s v="Yes"/>
    <n v="0"/>
    <n v="0"/>
    <x v="0"/>
    <n v="5"/>
    <s v="No"/>
    <x v="0"/>
    <s v="Mumbai"/>
  </r>
  <r>
    <x v="41"/>
    <n v="51"/>
    <s v="Female"/>
    <s v="Pune"/>
    <n v="27"/>
    <x v="0"/>
    <x v="0"/>
    <n v="476"/>
    <n v="12523.57"/>
    <s v="UPI"/>
    <s v="Yes"/>
    <n v="5"/>
    <n v="3"/>
    <x v="3"/>
    <n v="0"/>
    <s v="No"/>
    <x v="1"/>
    <s v="Pune"/>
  </r>
  <r>
    <x v="42"/>
    <n v="38"/>
    <s v="Male"/>
    <s v="Mumbai"/>
    <n v="22"/>
    <x v="2"/>
    <x v="2"/>
    <n v="1014"/>
    <n v="18740.38"/>
    <s v="Debit Card"/>
    <s v="Yes"/>
    <n v="2"/>
    <n v="1"/>
    <x v="0"/>
    <n v="15"/>
    <s v="No"/>
    <x v="0"/>
    <s v="Mumbai"/>
  </r>
  <r>
    <x v="43"/>
    <n v="22"/>
    <s v="Male"/>
    <s v="Delhi"/>
    <n v="18"/>
    <x v="0"/>
    <x v="0"/>
    <n v="544"/>
    <n v="9664.34"/>
    <s v="Credit Card"/>
    <s v="Yes"/>
    <n v="2"/>
    <n v="0"/>
    <x v="0"/>
    <n v="0"/>
    <s v="Yes"/>
    <x v="0"/>
    <s v="Delhi"/>
  </r>
  <r>
    <x v="44"/>
    <n v="36"/>
    <s v="Male"/>
    <s v="Chennai"/>
    <n v="40"/>
    <x v="1"/>
    <x v="2"/>
    <n v="1047"/>
    <n v="42118.83"/>
    <s v="UPI"/>
    <s v="Yes"/>
    <n v="0"/>
    <n v="0"/>
    <x v="0"/>
    <n v="0"/>
    <s v="Yes"/>
    <x v="0"/>
    <s v="Chennai"/>
  </r>
  <r>
    <x v="45"/>
    <n v="42"/>
    <s v="Female"/>
    <s v="Hyderabad"/>
    <n v="24"/>
    <x v="0"/>
    <x v="1"/>
    <n v="708"/>
    <n v="16737.5"/>
    <s v="Debit Card"/>
    <s v="Yes"/>
    <n v="0"/>
    <n v="0"/>
    <x v="0"/>
    <n v="0"/>
    <s v="No"/>
    <x v="1"/>
    <s v="Hyderabad"/>
  </r>
  <r>
    <x v="46"/>
    <n v="38"/>
    <s v="Male"/>
    <s v="Nagpur"/>
    <n v="7"/>
    <x v="0"/>
    <x v="1"/>
    <n v="683"/>
    <n v="4778.63"/>
    <s v="Bank Transfer"/>
    <s v="Yes"/>
    <n v="4"/>
    <n v="2"/>
    <x v="1"/>
    <n v="0"/>
    <s v="No"/>
    <x v="1"/>
    <s v="Nagpur"/>
  </r>
  <r>
    <x v="47"/>
    <n v="30"/>
    <s v="Male"/>
    <s v="Ahmedabad"/>
    <n v="28"/>
    <x v="1"/>
    <x v="0"/>
    <n v="529"/>
    <n v="15136.3"/>
    <s v="UPI"/>
    <s v="Yes"/>
    <n v="0"/>
    <n v="0"/>
    <x v="0"/>
    <n v="0"/>
    <s v="Yes"/>
    <x v="0"/>
    <s v="Ahmedabad"/>
  </r>
  <r>
    <x v="48"/>
    <n v="58"/>
    <s v="Female"/>
    <s v="Bengaluru"/>
    <n v="41"/>
    <x v="0"/>
    <x v="0"/>
    <n v="587"/>
    <n v="23977.64"/>
    <s v="UPI"/>
    <s v="No"/>
    <n v="1"/>
    <n v="0"/>
    <x v="0"/>
    <n v="0"/>
    <s v="No"/>
    <x v="0"/>
    <s v="Bengaluru"/>
  </r>
  <r>
    <x v="49"/>
    <n v="57"/>
    <s v="Male"/>
    <s v="Chennai"/>
    <n v="24"/>
    <x v="0"/>
    <x v="0"/>
    <n v="446"/>
    <n v="10917.32"/>
    <s v="Auto Debit"/>
    <s v="No"/>
    <n v="1"/>
    <n v="0"/>
    <x v="0"/>
    <n v="0"/>
    <s v="Yes"/>
    <x v="0"/>
    <s v="Chennai"/>
  </r>
  <r>
    <x v="50"/>
    <n v="33"/>
    <s v="Female"/>
    <s v="Bengaluru"/>
    <n v="26"/>
    <x v="0"/>
    <x v="1"/>
    <n v="710"/>
    <n v="18852.55"/>
    <s v="Debit Card"/>
    <s v="Yes"/>
    <n v="2"/>
    <n v="0"/>
    <x v="0"/>
    <n v="0"/>
    <s v="No"/>
    <x v="0"/>
    <s v="Bengaluru"/>
  </r>
  <r>
    <x v="51"/>
    <n v="39"/>
    <s v="Female"/>
    <s v="Ahmedabad"/>
    <n v="32"/>
    <x v="0"/>
    <x v="0"/>
    <n v="514"/>
    <n v="16875.169999999998"/>
    <s v="Credit Card"/>
    <s v="No"/>
    <n v="1"/>
    <n v="0"/>
    <x v="1"/>
    <n v="0"/>
    <s v="No"/>
    <x v="0"/>
    <s v="Ahmedabad"/>
  </r>
  <r>
    <x v="52"/>
    <n v="52"/>
    <s v="Male"/>
    <s v="Delhi"/>
    <n v="18"/>
    <x v="1"/>
    <x v="0"/>
    <n v="520"/>
    <n v="9265.65"/>
    <s v="Auto Debit"/>
    <s v="No"/>
    <n v="1"/>
    <n v="0"/>
    <x v="0"/>
    <n v="0"/>
    <s v="Yes"/>
    <x v="0"/>
    <s v="Delhi"/>
  </r>
  <r>
    <x v="53"/>
    <n v="59"/>
    <s v="Female"/>
    <s v="Pune"/>
    <n v="14"/>
    <x v="0"/>
    <x v="2"/>
    <n v="978"/>
    <n v="13551.16"/>
    <s v="Bank Transfer"/>
    <s v="Yes"/>
    <n v="0"/>
    <n v="0"/>
    <x v="0"/>
    <n v="0"/>
    <s v="Yes"/>
    <x v="0"/>
    <s v="Pune"/>
  </r>
  <r>
    <x v="54"/>
    <n v="28"/>
    <s v="Female"/>
    <s v="Nagpur"/>
    <n v="43"/>
    <x v="2"/>
    <x v="1"/>
    <n v="648"/>
    <n v="28299.3"/>
    <s v="UPI"/>
    <s v="Yes"/>
    <n v="2"/>
    <n v="0"/>
    <x v="0"/>
    <n v="0"/>
    <s v="Yes"/>
    <x v="0"/>
    <s v="Nagpur"/>
  </r>
  <r>
    <x v="55"/>
    <n v="41"/>
    <s v="Female"/>
    <s v="Jaipur"/>
    <n v="27"/>
    <x v="1"/>
    <x v="0"/>
    <n v="499"/>
    <n v="12883.44"/>
    <s v="Debit Card"/>
    <s v="Yes"/>
    <n v="1"/>
    <n v="0"/>
    <x v="0"/>
    <n v="5"/>
    <s v="No"/>
    <x v="0"/>
    <s v="Jaipur"/>
  </r>
  <r>
    <x v="56"/>
    <n v="30"/>
    <s v="Male"/>
    <s v="Mumbai"/>
    <n v="36"/>
    <x v="0"/>
    <x v="1"/>
    <n v="786"/>
    <n v="28444.68"/>
    <s v="UPI"/>
    <s v="Yes"/>
    <n v="1"/>
    <n v="0"/>
    <x v="1"/>
    <n v="0"/>
    <s v="No"/>
    <x v="0"/>
    <s v="Mumbai"/>
  </r>
  <r>
    <x v="57"/>
    <n v="28"/>
    <s v="Female"/>
    <s v="Mumbai"/>
    <n v="17"/>
    <x v="0"/>
    <x v="1"/>
    <n v="817"/>
    <n v="14020.86"/>
    <s v="Auto Debit"/>
    <s v="Yes"/>
    <n v="0"/>
    <n v="0"/>
    <x v="0"/>
    <n v="0"/>
    <s v="No"/>
    <x v="0"/>
    <s v="Mumbai"/>
  </r>
  <r>
    <x v="58"/>
    <n v="20"/>
    <s v="Male"/>
    <s v="Jaipur"/>
    <n v="58"/>
    <x v="1"/>
    <x v="1"/>
    <n v="794"/>
    <n v="46791.05"/>
    <s v="UPI"/>
    <s v="Yes"/>
    <n v="0"/>
    <n v="0"/>
    <x v="0"/>
    <n v="0"/>
    <s v="Yes"/>
    <x v="0"/>
    <s v="Jaipur"/>
  </r>
  <r>
    <x v="59"/>
    <n v="39"/>
    <s v="Male"/>
    <s v="Bengaluru"/>
    <n v="43"/>
    <x v="1"/>
    <x v="1"/>
    <n v="744"/>
    <n v="32051.22"/>
    <s v="UPI"/>
    <s v="Yes"/>
    <n v="0"/>
    <n v="0"/>
    <x v="0"/>
    <n v="0"/>
    <s v="No"/>
    <x v="0"/>
    <s v="Bengaluru"/>
  </r>
  <r>
    <x v="60"/>
    <n v="40"/>
    <s v="Female"/>
    <s v="Nagpur"/>
    <n v="59"/>
    <x v="2"/>
    <x v="0"/>
    <n v="408"/>
    <n v="23878.14"/>
    <s v="Auto Debit"/>
    <s v="Yes"/>
    <n v="3"/>
    <n v="0"/>
    <x v="1"/>
    <n v="0"/>
    <s v="No"/>
    <x v="0"/>
    <s v="Nagpur"/>
  </r>
  <r>
    <x v="61"/>
    <n v="18"/>
    <s v="Male"/>
    <s v="Mumbai"/>
    <n v="40"/>
    <x v="0"/>
    <x v="0"/>
    <n v="503"/>
    <n v="20654.990000000002"/>
    <s v="Debit Card"/>
    <s v="Yes"/>
    <n v="0"/>
    <n v="0"/>
    <x v="0"/>
    <n v="0"/>
    <s v="No"/>
    <x v="0"/>
    <s v="Mumbai"/>
  </r>
  <r>
    <x v="62"/>
    <n v="24"/>
    <s v="Male"/>
    <s v="Delhi"/>
    <n v="38"/>
    <x v="0"/>
    <x v="1"/>
    <n v="760"/>
    <n v="28248.68"/>
    <s v="Auto Debit"/>
    <s v="Yes"/>
    <n v="0"/>
    <n v="0"/>
    <x v="0"/>
    <n v="0"/>
    <s v="No"/>
    <x v="0"/>
    <s v="Delhi"/>
  </r>
  <r>
    <x v="63"/>
    <n v="36"/>
    <s v="Female"/>
    <s v="Delhi"/>
    <n v="50"/>
    <x v="2"/>
    <x v="1"/>
    <n v="832"/>
    <n v="35454.339999999997"/>
    <s v="Credit Card"/>
    <s v="No"/>
    <n v="2"/>
    <n v="1"/>
    <x v="0"/>
    <n v="15"/>
    <s v="Yes"/>
    <x v="0"/>
    <s v="Delhi"/>
  </r>
  <r>
    <x v="64"/>
    <n v="29"/>
    <s v="Male"/>
    <s v="Nagpur"/>
    <n v="17"/>
    <x v="1"/>
    <x v="2"/>
    <n v="1091"/>
    <n v="18218.95"/>
    <s v="UPI"/>
    <s v="No"/>
    <n v="0"/>
    <n v="0"/>
    <x v="0"/>
    <n v="0"/>
    <s v="No"/>
    <x v="0"/>
    <s v="Nagpur"/>
  </r>
  <r>
    <x v="65"/>
    <n v="22"/>
    <s v="Male"/>
    <s v="Bengaluru"/>
    <n v="12"/>
    <x v="2"/>
    <x v="0"/>
    <n v="466"/>
    <n v="5059.63"/>
    <s v="UPI"/>
    <s v="Yes"/>
    <n v="1"/>
    <n v="0"/>
    <x v="0"/>
    <n v="10"/>
    <s v="Yes"/>
    <x v="1"/>
    <s v="Bengaluru"/>
  </r>
  <r>
    <x v="66"/>
    <n v="35"/>
    <s v="Female"/>
    <s v="Hyderabad"/>
    <n v="42"/>
    <x v="0"/>
    <x v="1"/>
    <n v="770"/>
    <n v="32780.94"/>
    <s v="Credit Card"/>
    <s v="Yes"/>
    <n v="0"/>
    <n v="0"/>
    <x v="0"/>
    <n v="0"/>
    <s v="No"/>
    <x v="0"/>
    <s v="Hyderabad"/>
  </r>
  <r>
    <x v="67"/>
    <n v="30"/>
    <s v="Male"/>
    <s v="Pune"/>
    <n v="37"/>
    <x v="0"/>
    <x v="1"/>
    <n v="764"/>
    <n v="28478.85"/>
    <s v="Credit Card"/>
    <s v="Yes"/>
    <n v="4"/>
    <n v="1"/>
    <x v="1"/>
    <n v="0"/>
    <s v="Yes"/>
    <x v="0"/>
    <s v="Pune"/>
  </r>
  <r>
    <x v="68"/>
    <n v="41"/>
    <s v="Female"/>
    <s v="Bengaluru"/>
    <n v="28"/>
    <x v="0"/>
    <x v="1"/>
    <n v="765"/>
    <n v="21330.13"/>
    <s v="UPI"/>
    <s v="Yes"/>
    <n v="1"/>
    <n v="0"/>
    <x v="0"/>
    <n v="0"/>
    <s v="No"/>
    <x v="0"/>
    <s v="Bengaluru"/>
  </r>
  <r>
    <x v="69"/>
    <n v="26"/>
    <s v="Female"/>
    <s v="Bengaluru"/>
    <n v="11"/>
    <x v="0"/>
    <x v="1"/>
    <n v="778"/>
    <n v="8349.1299999999992"/>
    <s v="Credit Card"/>
    <s v="Yes"/>
    <n v="0"/>
    <n v="0"/>
    <x v="0"/>
    <n v="0"/>
    <s v="No"/>
    <x v="1"/>
    <s v="Bengaluru"/>
  </r>
  <r>
    <x v="70"/>
    <n v="34"/>
    <s v="Female"/>
    <s v="Kolkata"/>
    <n v="39"/>
    <x v="1"/>
    <x v="1"/>
    <n v="670"/>
    <n v="23307.67"/>
    <s v="Auto Debit"/>
    <s v="Yes"/>
    <n v="5"/>
    <n v="0"/>
    <x v="0"/>
    <n v="10"/>
    <s v="Yes"/>
    <x v="0"/>
    <s v="Kolkata"/>
  </r>
  <r>
    <x v="71"/>
    <n v="39"/>
    <s v="Male"/>
    <s v="Ahmedabad"/>
    <n v="19"/>
    <x v="1"/>
    <x v="0"/>
    <n v="535"/>
    <n v="10271.719999999999"/>
    <s v="Credit Card"/>
    <s v="Yes"/>
    <n v="1"/>
    <n v="0"/>
    <x v="0"/>
    <n v="0"/>
    <s v="No"/>
    <x v="0"/>
    <s v="Ahmedabad"/>
  </r>
  <r>
    <x v="72"/>
    <n v="23"/>
    <s v="Female"/>
    <s v="Pune"/>
    <n v="62"/>
    <x v="1"/>
    <x v="0"/>
    <n v="390"/>
    <n v="24864.5"/>
    <s v="UPI"/>
    <s v="Yes"/>
    <n v="1"/>
    <n v="0"/>
    <x v="1"/>
    <n v="0"/>
    <s v="Yes"/>
    <x v="0"/>
    <s v="Pune"/>
  </r>
  <r>
    <x v="73"/>
    <n v="25"/>
    <s v="Female"/>
    <s v="Bengaluru"/>
    <n v="46"/>
    <x v="1"/>
    <x v="0"/>
    <n v="421"/>
    <n v="19102.43"/>
    <s v="Debit Card"/>
    <s v="Yes"/>
    <n v="2"/>
    <n v="0"/>
    <x v="0"/>
    <n v="0"/>
    <s v="No"/>
    <x v="0"/>
    <s v="Bengaluru"/>
  </r>
  <r>
    <x v="74"/>
    <n v="52"/>
    <s v="Male"/>
    <s v="Bengaluru"/>
    <n v="39"/>
    <x v="1"/>
    <x v="0"/>
    <n v="424"/>
    <n v="14543.07"/>
    <s v="Debit Card"/>
    <s v="Yes"/>
    <n v="0"/>
    <n v="0"/>
    <x v="0"/>
    <n v="10"/>
    <s v="Yes"/>
    <x v="0"/>
    <s v="Bengaluru"/>
  </r>
  <r>
    <x v="75"/>
    <n v="43"/>
    <s v="Female"/>
    <s v="Mumbai"/>
    <n v="36"/>
    <x v="1"/>
    <x v="1"/>
    <n v="692"/>
    <n v="25225.14"/>
    <s v="UPI"/>
    <s v="Yes"/>
    <n v="0"/>
    <n v="0"/>
    <x v="0"/>
    <n v="0"/>
    <s v="No"/>
    <x v="0"/>
    <s v="Mumbai"/>
  </r>
  <r>
    <x v="76"/>
    <n v="25"/>
    <s v="Male"/>
    <s v="Bengaluru"/>
    <n v="57"/>
    <x v="0"/>
    <x v="2"/>
    <n v="1089"/>
    <n v="61366.39"/>
    <s v="Auto Debit"/>
    <s v="Yes"/>
    <n v="0"/>
    <n v="0"/>
    <x v="1"/>
    <n v="0"/>
    <s v="No"/>
    <x v="0"/>
    <s v="Bengaluru"/>
  </r>
  <r>
    <x v="77"/>
    <n v="28"/>
    <s v="Female"/>
    <s v="Kolkata"/>
    <n v="35"/>
    <x v="1"/>
    <x v="0"/>
    <n v="478"/>
    <n v="16141.64"/>
    <s v="Auto Debit"/>
    <s v="Yes"/>
    <n v="1"/>
    <n v="0"/>
    <x v="0"/>
    <n v="5"/>
    <s v="Yes"/>
    <x v="0"/>
    <s v="Kolkata"/>
  </r>
  <r>
    <x v="78"/>
    <n v="40"/>
    <s v="Male"/>
    <s v="Nagpur"/>
    <n v="31"/>
    <x v="0"/>
    <x v="1"/>
    <n v="787"/>
    <n v="24583.22"/>
    <s v="Auto Debit"/>
    <s v="Yes"/>
    <n v="1"/>
    <n v="0"/>
    <x v="1"/>
    <n v="0"/>
    <s v="No"/>
    <x v="1"/>
    <s v="Nagpur"/>
  </r>
  <r>
    <x v="79"/>
    <n v="24"/>
    <s v="Male"/>
    <s v="Hyderabad"/>
    <n v="40"/>
    <x v="1"/>
    <x v="1"/>
    <n v="768"/>
    <n v="29964.83"/>
    <s v="Credit Card"/>
    <s v="Yes"/>
    <n v="0"/>
    <n v="0"/>
    <x v="0"/>
    <n v="0"/>
    <s v="No"/>
    <x v="0"/>
    <s v="Hyderabad"/>
  </r>
  <r>
    <x v="80"/>
    <n v="42"/>
    <s v="Female"/>
    <s v="Hyderabad"/>
    <n v="62"/>
    <x v="1"/>
    <x v="1"/>
    <n v="785"/>
    <n v="48212.81"/>
    <s v="Credit Card"/>
    <s v="Yes"/>
    <n v="1"/>
    <n v="0"/>
    <x v="0"/>
    <n v="0"/>
    <s v="Yes"/>
    <x v="0"/>
    <s v="Hyderabad"/>
  </r>
  <r>
    <x v="81"/>
    <n v="39"/>
    <s v="Male"/>
    <s v="Pune"/>
    <n v="46"/>
    <x v="2"/>
    <x v="1"/>
    <n v="679"/>
    <n v="30924.13"/>
    <s v="Auto Debit"/>
    <s v="Yes"/>
    <n v="0"/>
    <n v="0"/>
    <x v="0"/>
    <n v="0"/>
    <s v="Yes"/>
    <x v="0"/>
    <s v="Pune"/>
  </r>
  <r>
    <x v="82"/>
    <n v="19"/>
    <s v="Female"/>
    <s v="Bengaluru"/>
    <n v="58"/>
    <x v="1"/>
    <x v="1"/>
    <n v="739"/>
    <n v="43988.42"/>
    <s v="UPI"/>
    <s v="Yes"/>
    <n v="0"/>
    <n v="0"/>
    <x v="0"/>
    <n v="0"/>
    <s v="No"/>
    <x v="0"/>
    <s v="Bengaluru"/>
  </r>
  <r>
    <x v="83"/>
    <n v="32"/>
    <s v="Female"/>
    <s v="Delhi"/>
    <n v="38"/>
    <x v="0"/>
    <x v="0"/>
    <n v="538"/>
    <n v="20993.13"/>
    <s v="Credit Card"/>
    <s v="Yes"/>
    <n v="0"/>
    <n v="0"/>
    <x v="0"/>
    <n v="0"/>
    <s v="Yes"/>
    <x v="0"/>
    <s v="Delhi"/>
  </r>
  <r>
    <x v="84"/>
    <n v="41"/>
    <s v="Male"/>
    <s v="Nagpur"/>
    <n v="43"/>
    <x v="0"/>
    <x v="0"/>
    <n v="518"/>
    <n v="21780.92"/>
    <s v="Auto Debit"/>
    <s v="No"/>
    <n v="3"/>
    <n v="2"/>
    <x v="1"/>
    <n v="0"/>
    <s v="No"/>
    <x v="0"/>
    <s v="Nagpur"/>
  </r>
  <r>
    <x v="85"/>
    <n v="46"/>
    <s v="Male"/>
    <s v="Chennai"/>
    <n v="39"/>
    <x v="0"/>
    <x v="0"/>
    <n v="502"/>
    <n v="19912.04"/>
    <s v="Bank Transfer"/>
    <s v="Yes"/>
    <n v="2"/>
    <n v="2"/>
    <x v="1"/>
    <n v="0"/>
    <s v="No"/>
    <x v="0"/>
    <s v="Chennai"/>
  </r>
  <r>
    <x v="86"/>
    <n v="44"/>
    <s v="Male"/>
    <s v="Bengaluru"/>
    <n v="38"/>
    <x v="2"/>
    <x v="2"/>
    <n v="1078"/>
    <n v="41883.519999999997"/>
    <s v="Auto Debit"/>
    <s v="Yes"/>
    <n v="2"/>
    <n v="1"/>
    <x v="1"/>
    <n v="0"/>
    <s v="Yes"/>
    <x v="0"/>
    <s v="Bengaluru"/>
  </r>
  <r>
    <x v="87"/>
    <n v="53"/>
    <s v="Male"/>
    <s v="Bengaluru"/>
    <n v="52"/>
    <x v="0"/>
    <x v="1"/>
    <n v="713"/>
    <n v="36845.660000000003"/>
    <s v="Auto Debit"/>
    <s v="Yes"/>
    <n v="3"/>
    <n v="2"/>
    <x v="0"/>
    <n v="0"/>
    <s v="No"/>
    <x v="0"/>
    <s v="Bengaluru"/>
  </r>
  <r>
    <x v="88"/>
    <n v="19"/>
    <s v="Female"/>
    <s v="Nagpur"/>
    <n v="55"/>
    <x v="0"/>
    <x v="0"/>
    <n v="474"/>
    <n v="26391.5"/>
    <s v="UPI"/>
    <s v="No"/>
    <n v="0"/>
    <n v="0"/>
    <x v="0"/>
    <n v="0"/>
    <s v="Yes"/>
    <x v="0"/>
    <s v="Nagpur"/>
  </r>
  <r>
    <x v="89"/>
    <n v="21"/>
    <s v="Male"/>
    <s v="Jaipur"/>
    <n v="14"/>
    <x v="0"/>
    <x v="0"/>
    <n v="544"/>
    <n v="7750.3"/>
    <s v="UPI"/>
    <s v="Yes"/>
    <n v="0"/>
    <n v="0"/>
    <x v="0"/>
    <n v="0"/>
    <s v="No"/>
    <x v="0"/>
    <s v="Jaipur"/>
  </r>
  <r>
    <x v="90"/>
    <n v="39"/>
    <s v="Male"/>
    <s v="Ahmedabad"/>
    <n v="40"/>
    <x v="1"/>
    <x v="1"/>
    <n v="675"/>
    <n v="26774.18"/>
    <s v="UPI"/>
    <s v="Yes"/>
    <n v="0"/>
    <n v="0"/>
    <x v="0"/>
    <n v="0"/>
    <s v="No"/>
    <x v="0"/>
    <s v="Ahmedabad"/>
  </r>
  <r>
    <x v="91"/>
    <n v="32"/>
    <s v="Male"/>
    <s v="Bengaluru"/>
    <n v="70"/>
    <x v="1"/>
    <x v="1"/>
    <n v="675"/>
    <n v="44489.7"/>
    <s v="Credit Card"/>
    <s v="Yes"/>
    <n v="2"/>
    <n v="0"/>
    <x v="1"/>
    <n v="5"/>
    <s v="No"/>
    <x v="0"/>
    <s v="Bengaluru"/>
  </r>
  <r>
    <x v="92"/>
    <n v="23"/>
    <s v="Female"/>
    <s v="Nagpur"/>
    <n v="13"/>
    <x v="0"/>
    <x v="1"/>
    <n v="756"/>
    <n v="9767.98"/>
    <s v="UPI"/>
    <s v="Yes"/>
    <n v="2"/>
    <n v="0"/>
    <x v="0"/>
    <n v="0"/>
    <s v="No"/>
    <x v="0"/>
    <s v="Nagpur"/>
  </r>
  <r>
    <x v="93"/>
    <n v="29"/>
    <s v="Female"/>
    <s v="Mumbai"/>
    <n v="22"/>
    <x v="0"/>
    <x v="1"/>
    <n v="682"/>
    <n v="14859.09"/>
    <s v="Auto Debit"/>
    <s v="Yes"/>
    <n v="1"/>
    <n v="0"/>
    <x v="1"/>
    <n v="0"/>
    <s v="No"/>
    <x v="1"/>
    <s v="Mumbai"/>
  </r>
  <r>
    <x v="94"/>
    <n v="42"/>
    <s v="Female"/>
    <s v="Bengaluru"/>
    <n v="10"/>
    <x v="0"/>
    <x v="1"/>
    <n v="762"/>
    <n v="7526.57"/>
    <s v="Auto Debit"/>
    <s v="Yes"/>
    <n v="0"/>
    <n v="0"/>
    <x v="0"/>
    <n v="0"/>
    <s v="No"/>
    <x v="0"/>
    <s v="Bengaluru"/>
  </r>
  <r>
    <x v="95"/>
    <n v="40"/>
    <s v="Female"/>
    <s v="Mumbai"/>
    <n v="39"/>
    <x v="0"/>
    <x v="1"/>
    <n v="778"/>
    <n v="30093.16"/>
    <s v="Credit Card"/>
    <s v="No"/>
    <n v="7"/>
    <n v="3"/>
    <x v="4"/>
    <n v="0"/>
    <s v="No"/>
    <x v="1"/>
    <s v="Mumbai"/>
  </r>
  <r>
    <x v="96"/>
    <n v="24"/>
    <s v="Male"/>
    <s v="Ahmedabad"/>
    <n v="13"/>
    <x v="0"/>
    <x v="1"/>
    <n v="699"/>
    <n v="9144.2999999999993"/>
    <s v="Credit Card"/>
    <s v="Yes"/>
    <n v="0"/>
    <n v="0"/>
    <x v="1"/>
    <n v="0"/>
    <s v="No"/>
    <x v="0"/>
    <s v="Ahmedabad"/>
  </r>
  <r>
    <x v="97"/>
    <n v="46"/>
    <s v="Male"/>
    <s v="Delhi"/>
    <n v="35"/>
    <x v="0"/>
    <x v="1"/>
    <n v="719"/>
    <n v="24587.86"/>
    <s v="UPI"/>
    <s v="Yes"/>
    <n v="1"/>
    <n v="0"/>
    <x v="0"/>
    <n v="0"/>
    <s v="No"/>
    <x v="0"/>
    <s v="Delhi"/>
  </r>
  <r>
    <x v="98"/>
    <n v="33"/>
    <s v="Female"/>
    <s v="Chennai"/>
    <n v="13"/>
    <x v="0"/>
    <x v="2"/>
    <n v="957"/>
    <n v="12576.8"/>
    <s v="Auto Debit"/>
    <s v="Yes"/>
    <n v="0"/>
    <n v="0"/>
    <x v="0"/>
    <n v="0"/>
    <s v="Yes"/>
    <x v="0"/>
    <s v="Chennai"/>
  </r>
  <r>
    <x v="99"/>
    <n v="31"/>
    <s v="Male"/>
    <s v="Delhi"/>
    <n v="14"/>
    <x v="0"/>
    <x v="0"/>
    <n v="466"/>
    <n v="6637.66"/>
    <s v="UPI"/>
    <s v="Yes"/>
    <n v="0"/>
    <n v="0"/>
    <x v="0"/>
    <n v="0"/>
    <s v="Yes"/>
    <x v="1"/>
    <s v="Delhi"/>
  </r>
  <r>
    <x v="100"/>
    <n v="26"/>
    <s v="Male"/>
    <s v="Delhi"/>
    <n v="70"/>
    <x v="0"/>
    <x v="0"/>
    <n v="554"/>
    <n v="38354.26"/>
    <s v="Credit Card"/>
    <s v="Yes"/>
    <n v="1"/>
    <n v="0"/>
    <x v="0"/>
    <n v="0"/>
    <s v="Yes"/>
    <x v="1"/>
    <s v="Delhi"/>
  </r>
  <r>
    <x v="101"/>
    <n v="23"/>
    <s v="Male"/>
    <s v="Ahmedabad"/>
    <n v="20"/>
    <x v="1"/>
    <x v="1"/>
    <n v="749"/>
    <n v="14733.25"/>
    <s v="Auto Debit"/>
    <s v="Yes"/>
    <n v="3"/>
    <n v="1"/>
    <x v="1"/>
    <n v="0"/>
    <s v="Yes"/>
    <x v="0"/>
    <s v="Ahmedabad"/>
  </r>
  <r>
    <x v="102"/>
    <n v="34"/>
    <s v="Female"/>
    <s v="Ahmedabad"/>
    <n v="35"/>
    <x v="1"/>
    <x v="0"/>
    <n v="549"/>
    <n v="19469.37"/>
    <s v="Debit Card"/>
    <s v="Yes"/>
    <n v="1"/>
    <n v="0"/>
    <x v="0"/>
    <n v="0"/>
    <s v="Yes"/>
    <x v="0"/>
    <s v="Ahmedabad"/>
  </r>
  <r>
    <x v="103"/>
    <n v="58"/>
    <s v="Male"/>
    <s v="Ahmedabad"/>
    <n v="34"/>
    <x v="0"/>
    <x v="0"/>
    <n v="536"/>
    <n v="18273.84"/>
    <s v="UPI"/>
    <s v="Yes"/>
    <n v="1"/>
    <n v="0"/>
    <x v="0"/>
    <n v="0"/>
    <s v="No"/>
    <x v="0"/>
    <s v="Ahmedabad"/>
  </r>
  <r>
    <x v="104"/>
    <n v="34"/>
    <s v="Female"/>
    <s v="Hyderabad"/>
    <n v="24"/>
    <x v="1"/>
    <x v="2"/>
    <n v="954"/>
    <n v="21194.14"/>
    <s v="Credit Card"/>
    <s v="Yes"/>
    <n v="0"/>
    <n v="0"/>
    <x v="0"/>
    <n v="10"/>
    <s v="No"/>
    <x v="1"/>
    <s v="Hyderabad"/>
  </r>
  <r>
    <x v="105"/>
    <n v="41"/>
    <s v="Female"/>
    <s v="Hyderabad"/>
    <n v="13"/>
    <x v="0"/>
    <x v="0"/>
    <n v="504"/>
    <n v="6695.61"/>
    <s v="UPI"/>
    <s v="Yes"/>
    <n v="0"/>
    <n v="0"/>
    <x v="1"/>
    <n v="0"/>
    <s v="Yes"/>
    <x v="1"/>
    <s v="Hyderabad"/>
  </r>
  <r>
    <x v="106"/>
    <n v="46"/>
    <s v="Female"/>
    <s v="Jaipur"/>
    <n v="14"/>
    <x v="0"/>
    <x v="1"/>
    <n v="770"/>
    <n v="10612.3"/>
    <s v="Auto Debit"/>
    <s v="Yes"/>
    <n v="1"/>
    <n v="0"/>
    <x v="0"/>
    <n v="0"/>
    <s v="No"/>
    <x v="0"/>
    <s v="Jaipur"/>
  </r>
  <r>
    <x v="107"/>
    <n v="41"/>
    <s v="Male"/>
    <s v="Pune"/>
    <n v="50"/>
    <x v="2"/>
    <x v="1"/>
    <n v="712"/>
    <n v="29445.08"/>
    <s v="Auto Debit"/>
    <s v="Yes"/>
    <n v="1"/>
    <n v="0"/>
    <x v="0"/>
    <n v="15"/>
    <s v="No"/>
    <x v="0"/>
    <s v="Pune"/>
  </r>
  <r>
    <x v="108"/>
    <n v="24"/>
    <s v="Female"/>
    <s v="Delhi"/>
    <n v="41"/>
    <x v="0"/>
    <x v="0"/>
    <n v="509"/>
    <n v="21418.63"/>
    <s v="UPI"/>
    <s v="Yes"/>
    <n v="6"/>
    <n v="1"/>
    <x v="1"/>
    <n v="0"/>
    <s v="No"/>
    <x v="0"/>
    <s v="Delhi"/>
  </r>
  <r>
    <x v="109"/>
    <n v="40"/>
    <s v="Male"/>
    <s v="Pune"/>
    <n v="27"/>
    <x v="0"/>
    <x v="0"/>
    <n v="505"/>
    <n v="13486.54"/>
    <s v="Auto Debit"/>
    <s v="Yes"/>
    <n v="0"/>
    <n v="0"/>
    <x v="0"/>
    <n v="0"/>
    <s v="No"/>
    <x v="0"/>
    <s v="Pune"/>
  </r>
  <r>
    <x v="110"/>
    <n v="20"/>
    <s v="Female"/>
    <s v="Hyderabad"/>
    <n v="31"/>
    <x v="0"/>
    <x v="1"/>
    <n v="760"/>
    <n v="23878.52"/>
    <s v="Credit Card"/>
    <s v="Yes"/>
    <n v="2"/>
    <n v="0"/>
    <x v="0"/>
    <n v="0"/>
    <s v="No"/>
    <x v="0"/>
    <s v="Hyderabad"/>
  </r>
  <r>
    <x v="111"/>
    <n v="34"/>
    <s v="Male"/>
    <s v="Delhi"/>
    <n v="67"/>
    <x v="1"/>
    <x v="0"/>
    <n v="449"/>
    <n v="28048.63"/>
    <s v="Debit Card"/>
    <s v="Yes"/>
    <n v="2"/>
    <n v="1"/>
    <x v="1"/>
    <n v="5"/>
    <s v="No"/>
    <x v="0"/>
    <s v="Delhi"/>
  </r>
  <r>
    <x v="112"/>
    <n v="26"/>
    <s v="Male"/>
    <s v="Bengaluru"/>
    <n v="68"/>
    <x v="2"/>
    <x v="1"/>
    <n v="672"/>
    <n v="38949.440000000002"/>
    <s v="Debit Card"/>
    <s v="Yes"/>
    <n v="10"/>
    <n v="4"/>
    <x v="3"/>
    <n v="15"/>
    <s v="No"/>
    <x v="0"/>
    <s v="Bengaluru"/>
  </r>
  <r>
    <x v="113"/>
    <n v="37"/>
    <s v="Female"/>
    <s v="Delhi"/>
    <n v="30"/>
    <x v="0"/>
    <x v="0"/>
    <n v="475"/>
    <n v="14621.49"/>
    <s v="Bank Transfer"/>
    <s v="No"/>
    <n v="2"/>
    <n v="0"/>
    <x v="0"/>
    <n v="0"/>
    <s v="No"/>
    <x v="0"/>
    <s v="Delhi"/>
  </r>
  <r>
    <x v="114"/>
    <n v="32"/>
    <s v="Female"/>
    <s v="Jaipur"/>
    <n v="42"/>
    <x v="0"/>
    <x v="1"/>
    <n v="676"/>
    <n v="28356.36"/>
    <s v="Credit Card"/>
    <s v="Yes"/>
    <n v="2"/>
    <n v="1"/>
    <x v="1"/>
    <n v="0"/>
    <s v="Yes"/>
    <x v="0"/>
    <s v="Jaipur"/>
  </r>
  <r>
    <x v="115"/>
    <n v="45"/>
    <s v="Female"/>
    <s v="Jaipur"/>
    <n v="33"/>
    <x v="0"/>
    <x v="1"/>
    <n v="789"/>
    <n v="25771.88"/>
    <s v="UPI"/>
    <s v="Yes"/>
    <n v="4"/>
    <n v="1"/>
    <x v="1"/>
    <n v="0"/>
    <s v="Yes"/>
    <x v="0"/>
    <s v="Jaipur"/>
  </r>
  <r>
    <x v="116"/>
    <n v="33"/>
    <s v="Male"/>
    <s v="Bengaluru"/>
    <n v="38"/>
    <x v="2"/>
    <x v="2"/>
    <n v="1042"/>
    <n v="38496.730000000003"/>
    <s v="UPI"/>
    <s v="Yes"/>
    <n v="2"/>
    <n v="0"/>
    <x v="0"/>
    <n v="0"/>
    <s v="No"/>
    <x v="0"/>
    <s v="Bengaluru"/>
  </r>
  <r>
    <x v="117"/>
    <n v="29"/>
    <s v="Female"/>
    <s v="Ahmedabad"/>
    <n v="72"/>
    <x v="2"/>
    <x v="0"/>
    <n v="515"/>
    <n v="38033.230000000003"/>
    <s v="Bank Transfer"/>
    <s v="Yes"/>
    <n v="3"/>
    <n v="1"/>
    <x v="1"/>
    <n v="0"/>
    <s v="Yes"/>
    <x v="0"/>
    <s v="Ahmedabad"/>
  </r>
  <r>
    <x v="118"/>
    <n v="20"/>
    <s v="Female"/>
    <s v="Ahmedabad"/>
    <n v="19"/>
    <x v="0"/>
    <x v="0"/>
    <n v="417"/>
    <n v="7692.01"/>
    <s v="Bank Transfer"/>
    <s v="Yes"/>
    <n v="1"/>
    <n v="0"/>
    <x v="0"/>
    <n v="0"/>
    <s v="No"/>
    <x v="0"/>
    <s v="Ahmedabad"/>
  </r>
  <r>
    <x v="119"/>
    <n v="31"/>
    <s v="Male"/>
    <s v="Mumbai"/>
    <n v="62"/>
    <x v="2"/>
    <x v="2"/>
    <n v="1037"/>
    <n v="55481.97"/>
    <s v="UPI"/>
    <s v="Yes"/>
    <n v="5"/>
    <n v="3"/>
    <x v="3"/>
    <n v="15"/>
    <s v="Yes"/>
    <x v="0"/>
    <s v="Mumbai"/>
  </r>
  <r>
    <x v="120"/>
    <n v="39"/>
    <s v="Female"/>
    <s v="Delhi"/>
    <n v="22"/>
    <x v="0"/>
    <x v="1"/>
    <n v="712"/>
    <n v="15917.61"/>
    <s v="Credit Card"/>
    <s v="Yes"/>
    <n v="0"/>
    <n v="0"/>
    <x v="1"/>
    <n v="0"/>
    <s v="No"/>
    <x v="0"/>
    <s v="Delhi"/>
  </r>
  <r>
    <x v="121"/>
    <n v="18"/>
    <s v="Female"/>
    <s v="Bengaluru"/>
    <n v="42"/>
    <x v="2"/>
    <x v="0"/>
    <n v="577"/>
    <n v="21843.98"/>
    <s v="Debit Card"/>
    <s v="Yes"/>
    <n v="1"/>
    <n v="0"/>
    <x v="1"/>
    <n v="10"/>
    <s v="Yes"/>
    <x v="0"/>
    <s v="Bengaluru"/>
  </r>
  <r>
    <x v="122"/>
    <n v="32"/>
    <s v="Female"/>
    <s v="Pune"/>
    <n v="30"/>
    <x v="0"/>
    <x v="1"/>
    <n v="768"/>
    <n v="23339.87"/>
    <s v="Debit Card"/>
    <s v="Yes"/>
    <n v="0"/>
    <n v="0"/>
    <x v="0"/>
    <n v="0"/>
    <s v="No"/>
    <x v="0"/>
    <s v="Pune"/>
  </r>
  <r>
    <x v="123"/>
    <n v="26"/>
    <s v="Female"/>
    <s v="Kolkata"/>
    <n v="26"/>
    <x v="0"/>
    <x v="1"/>
    <n v="653"/>
    <n v="16690.63"/>
    <s v="Bank Transfer"/>
    <s v="Yes"/>
    <n v="0"/>
    <n v="0"/>
    <x v="0"/>
    <n v="0"/>
    <s v="Yes"/>
    <x v="1"/>
    <s v="Kolkata"/>
  </r>
  <r>
    <x v="124"/>
    <n v="37"/>
    <s v="Female"/>
    <s v="Bengaluru"/>
    <n v="65"/>
    <x v="2"/>
    <x v="0"/>
    <n v="521"/>
    <n v="28696.37"/>
    <s v="UPI"/>
    <s v="Yes"/>
    <n v="0"/>
    <n v="0"/>
    <x v="1"/>
    <n v="15"/>
    <s v="No"/>
    <x v="0"/>
    <s v="Bengaluru"/>
  </r>
  <r>
    <x v="125"/>
    <n v="22"/>
    <s v="Female"/>
    <s v="Bengaluru"/>
    <n v="37"/>
    <x v="1"/>
    <x v="1"/>
    <n v="690"/>
    <n v="25473.33"/>
    <s v="Credit Card"/>
    <s v="No"/>
    <n v="0"/>
    <n v="0"/>
    <x v="0"/>
    <n v="0"/>
    <s v="No"/>
    <x v="0"/>
    <s v="Bengaluru"/>
  </r>
  <r>
    <x v="126"/>
    <n v="33"/>
    <s v="Female"/>
    <s v="Delhi"/>
    <n v="21"/>
    <x v="0"/>
    <x v="2"/>
    <n v="1031"/>
    <n v="22149.52"/>
    <s v="Bank Transfer"/>
    <s v="Yes"/>
    <n v="0"/>
    <n v="0"/>
    <x v="0"/>
    <n v="0"/>
    <s v="No"/>
    <x v="1"/>
    <s v="Delhi"/>
  </r>
  <r>
    <x v="127"/>
    <n v="25"/>
    <s v="Male"/>
    <s v="Pune"/>
    <n v="36"/>
    <x v="0"/>
    <x v="1"/>
    <n v="651"/>
    <n v="22929.97"/>
    <s v="UPI"/>
    <s v="Yes"/>
    <n v="1"/>
    <n v="0"/>
    <x v="1"/>
    <n v="0"/>
    <s v="No"/>
    <x v="0"/>
    <s v="Pune"/>
  </r>
  <r>
    <x v="128"/>
    <n v="31"/>
    <s v="Male"/>
    <s v="Kolkata"/>
    <n v="32"/>
    <x v="0"/>
    <x v="1"/>
    <n v="721"/>
    <n v="23150.52"/>
    <s v="Auto Debit"/>
    <s v="Yes"/>
    <n v="7"/>
    <n v="2"/>
    <x v="2"/>
    <n v="0"/>
    <s v="No"/>
    <x v="1"/>
    <s v="Kolkata"/>
  </r>
  <r>
    <x v="129"/>
    <n v="35"/>
    <s v="Female"/>
    <s v="Delhi"/>
    <n v="35"/>
    <x v="0"/>
    <x v="0"/>
    <n v="529"/>
    <n v="18797.63"/>
    <s v="Credit Card"/>
    <s v="Yes"/>
    <n v="0"/>
    <n v="0"/>
    <x v="0"/>
    <n v="0"/>
    <s v="No"/>
    <x v="0"/>
    <s v="Delhi"/>
  </r>
  <r>
    <x v="130"/>
    <n v="41"/>
    <s v="Male"/>
    <s v="Kolkata"/>
    <n v="65"/>
    <x v="1"/>
    <x v="2"/>
    <n v="1038"/>
    <n v="65820.210000000006"/>
    <s v="UPI"/>
    <s v="Yes"/>
    <n v="1"/>
    <n v="0"/>
    <x v="0"/>
    <n v="0"/>
    <s v="No"/>
    <x v="0"/>
    <s v="Kolkata"/>
  </r>
  <r>
    <x v="131"/>
    <n v="39"/>
    <s v="Male"/>
    <s v="Ahmedabad"/>
    <n v="45"/>
    <x v="1"/>
    <x v="0"/>
    <n v="511"/>
    <n v="22450.9"/>
    <s v="Auto Debit"/>
    <s v="Yes"/>
    <n v="0"/>
    <n v="0"/>
    <x v="0"/>
    <n v="5"/>
    <s v="No"/>
    <x v="0"/>
    <s v="Ahmedabad"/>
  </r>
  <r>
    <x v="132"/>
    <n v="48"/>
    <s v="Male"/>
    <s v="Chennai"/>
    <n v="17"/>
    <x v="0"/>
    <x v="1"/>
    <n v="721"/>
    <n v="12081.65"/>
    <s v="Credit Card"/>
    <s v="Yes"/>
    <n v="1"/>
    <n v="0"/>
    <x v="0"/>
    <n v="0"/>
    <s v="No"/>
    <x v="0"/>
    <s v="Chennai"/>
  </r>
  <r>
    <x v="133"/>
    <n v="30"/>
    <s v="Female"/>
    <s v="Kolkata"/>
    <n v="20"/>
    <x v="0"/>
    <x v="0"/>
    <n v="400"/>
    <n v="8208.68"/>
    <s v="UPI"/>
    <s v="Yes"/>
    <n v="0"/>
    <n v="0"/>
    <x v="0"/>
    <n v="0"/>
    <s v="Yes"/>
    <x v="0"/>
    <s v="Kolkata"/>
  </r>
  <r>
    <x v="134"/>
    <n v="30"/>
    <s v="Female"/>
    <s v="Mumbai"/>
    <n v="30"/>
    <x v="0"/>
    <x v="1"/>
    <n v="751"/>
    <n v="22330.17"/>
    <s v="Debit Card"/>
    <s v="Yes"/>
    <n v="2"/>
    <n v="1"/>
    <x v="1"/>
    <n v="0"/>
    <s v="No"/>
    <x v="1"/>
    <s v="Mumbai"/>
  </r>
  <r>
    <x v="135"/>
    <n v="23"/>
    <s v="Female"/>
    <s v="Mumbai"/>
    <n v="72"/>
    <x v="2"/>
    <x v="2"/>
    <n v="961"/>
    <n v="67154.19"/>
    <s v="Bank Transfer"/>
    <s v="Yes"/>
    <n v="2"/>
    <n v="0"/>
    <x v="0"/>
    <n v="0"/>
    <s v="Yes"/>
    <x v="0"/>
    <s v="Mumbai"/>
  </r>
  <r>
    <x v="136"/>
    <n v="25"/>
    <s v="Female"/>
    <s v="Delhi"/>
    <n v="27"/>
    <x v="1"/>
    <x v="0"/>
    <n v="551"/>
    <n v="15269.5"/>
    <s v="Credit Card"/>
    <s v="Yes"/>
    <n v="1"/>
    <n v="0"/>
    <x v="0"/>
    <n v="0"/>
    <s v="No"/>
    <x v="0"/>
    <s v="Delhi"/>
  </r>
  <r>
    <x v="137"/>
    <n v="47"/>
    <s v="Male"/>
    <s v="Mumbai"/>
    <n v="27"/>
    <x v="1"/>
    <x v="1"/>
    <n v="692"/>
    <n v="17913.53"/>
    <s v="Credit Card"/>
    <s v="No"/>
    <n v="0"/>
    <n v="0"/>
    <x v="0"/>
    <n v="5"/>
    <s v="No"/>
    <x v="0"/>
    <s v="Mumbai"/>
  </r>
  <r>
    <x v="138"/>
    <n v="36"/>
    <s v="Female"/>
    <s v="Bengaluru"/>
    <n v="42"/>
    <x v="1"/>
    <x v="1"/>
    <n v="803"/>
    <n v="29936.52"/>
    <s v="Credit Card"/>
    <s v="Yes"/>
    <n v="6"/>
    <n v="2"/>
    <x v="1"/>
    <n v="10"/>
    <s v="No"/>
    <x v="0"/>
    <s v="Bengaluru"/>
  </r>
  <r>
    <x v="139"/>
    <n v="32"/>
    <s v="Female"/>
    <s v="Jaipur"/>
    <n v="55"/>
    <x v="0"/>
    <x v="1"/>
    <n v="719"/>
    <n v="39068.74"/>
    <s v="UPI"/>
    <s v="Yes"/>
    <n v="0"/>
    <n v="0"/>
    <x v="0"/>
    <n v="0"/>
    <s v="No"/>
    <x v="0"/>
    <s v="Jaipur"/>
  </r>
  <r>
    <x v="140"/>
    <n v="18"/>
    <s v="Female"/>
    <s v="Chennai"/>
    <n v="40"/>
    <x v="0"/>
    <x v="1"/>
    <n v="659"/>
    <n v="26785.46"/>
    <s v="Auto Debit"/>
    <s v="Yes"/>
    <n v="0"/>
    <n v="0"/>
    <x v="1"/>
    <n v="0"/>
    <s v="No"/>
    <x v="0"/>
    <s v="Chennai"/>
  </r>
  <r>
    <x v="141"/>
    <n v="44"/>
    <s v="Female"/>
    <s v="Nagpur"/>
    <n v="53"/>
    <x v="1"/>
    <x v="0"/>
    <n v="514"/>
    <n v="26907.54"/>
    <s v="Debit Card"/>
    <s v="Yes"/>
    <n v="0"/>
    <n v="0"/>
    <x v="0"/>
    <n v="0"/>
    <s v="No"/>
    <x v="0"/>
    <s v="Nagpur"/>
  </r>
  <r>
    <x v="142"/>
    <n v="49"/>
    <s v="Male"/>
    <s v="Pune"/>
    <n v="43"/>
    <x v="1"/>
    <x v="0"/>
    <n v="470"/>
    <n v="18133.169999999998"/>
    <s v="UPI"/>
    <s v="Yes"/>
    <n v="5"/>
    <n v="0"/>
    <x v="0"/>
    <n v="10"/>
    <s v="Yes"/>
    <x v="0"/>
    <s v="Pune"/>
  </r>
  <r>
    <x v="143"/>
    <n v="33"/>
    <s v="Female"/>
    <s v="Delhi"/>
    <n v="52"/>
    <x v="1"/>
    <x v="1"/>
    <n v="749"/>
    <n v="34358.1"/>
    <s v="UPI"/>
    <s v="Yes"/>
    <n v="4"/>
    <n v="1"/>
    <x v="0"/>
    <n v="10"/>
    <s v="No"/>
    <x v="0"/>
    <s v="Delhi"/>
  </r>
  <r>
    <x v="144"/>
    <n v="18"/>
    <s v="Female"/>
    <s v="Hyderabad"/>
    <n v="24"/>
    <x v="0"/>
    <x v="0"/>
    <n v="512"/>
    <n v="12256.93"/>
    <s v="Credit Card"/>
    <s v="No"/>
    <n v="5"/>
    <n v="2"/>
    <x v="4"/>
    <n v="0"/>
    <s v="No"/>
    <x v="1"/>
    <s v="Hyderabad"/>
  </r>
  <r>
    <x v="145"/>
    <n v="47"/>
    <s v="Female"/>
    <s v="Kolkata"/>
    <n v="45"/>
    <x v="0"/>
    <x v="0"/>
    <n v="541"/>
    <n v="25029.67"/>
    <s v="Credit Card"/>
    <s v="Yes"/>
    <n v="5"/>
    <n v="2"/>
    <x v="2"/>
    <n v="0"/>
    <s v="No"/>
    <x v="1"/>
    <s v="Kolkata"/>
  </r>
  <r>
    <x v="146"/>
    <n v="45"/>
    <s v="Female"/>
    <s v="Nagpur"/>
    <n v="19"/>
    <x v="0"/>
    <x v="1"/>
    <n v="739"/>
    <n v="13642.45"/>
    <s v="Auto Debit"/>
    <s v="Yes"/>
    <n v="0"/>
    <n v="0"/>
    <x v="0"/>
    <n v="0"/>
    <s v="No"/>
    <x v="0"/>
    <s v="Nagpur"/>
  </r>
  <r>
    <x v="147"/>
    <n v="35"/>
    <s v="Male"/>
    <s v="Hyderabad"/>
    <n v="54"/>
    <x v="1"/>
    <x v="0"/>
    <n v="516"/>
    <n v="28027.73"/>
    <s v="Credit Card"/>
    <s v="Yes"/>
    <n v="0"/>
    <n v="0"/>
    <x v="0"/>
    <n v="0"/>
    <s v="No"/>
    <x v="0"/>
    <s v="Hyderabad"/>
  </r>
  <r>
    <x v="148"/>
    <n v="45"/>
    <s v="Female"/>
    <s v="Delhi"/>
    <n v="51"/>
    <x v="0"/>
    <x v="1"/>
    <n v="824"/>
    <n v="40874.97"/>
    <s v="UPI"/>
    <s v="Yes"/>
    <n v="2"/>
    <n v="0"/>
    <x v="1"/>
    <n v="0"/>
    <s v="No"/>
    <x v="0"/>
    <s v="Delhi"/>
  </r>
  <r>
    <x v="149"/>
    <n v="31"/>
    <s v="Female"/>
    <s v="Nagpur"/>
    <n v="18"/>
    <x v="0"/>
    <x v="1"/>
    <n v="769"/>
    <n v="13991.12"/>
    <s v="Debit Card"/>
    <s v="Yes"/>
    <n v="2"/>
    <n v="0"/>
    <x v="0"/>
    <n v="0"/>
    <s v="No"/>
    <x v="0"/>
    <s v="Nagpur"/>
  </r>
  <r>
    <x v="150"/>
    <n v="46"/>
    <s v="Male"/>
    <s v="Bengaluru"/>
    <n v="24"/>
    <x v="0"/>
    <x v="0"/>
    <n v="427"/>
    <n v="10154.719999999999"/>
    <s v="Bank Transfer"/>
    <s v="No"/>
    <n v="0"/>
    <n v="0"/>
    <x v="1"/>
    <n v="0"/>
    <s v="No"/>
    <x v="1"/>
    <s v="Bengaluru"/>
  </r>
  <r>
    <x v="151"/>
    <n v="52"/>
    <s v="Female"/>
    <s v="Bengaluru"/>
    <n v="20"/>
    <x v="1"/>
    <x v="0"/>
    <n v="436"/>
    <n v="8875.7900000000009"/>
    <s v="Bank Transfer"/>
    <s v="No"/>
    <n v="1"/>
    <n v="0"/>
    <x v="1"/>
    <n v="0"/>
    <s v="No"/>
    <x v="0"/>
    <s v="Bengaluru"/>
  </r>
  <r>
    <x v="152"/>
    <n v="32"/>
    <s v="Male"/>
    <s v="Delhi"/>
    <n v="33"/>
    <x v="0"/>
    <x v="1"/>
    <n v="727"/>
    <n v="23361.33"/>
    <s v="Credit Card"/>
    <s v="Yes"/>
    <n v="2"/>
    <n v="1"/>
    <x v="0"/>
    <n v="0"/>
    <s v="No"/>
    <x v="1"/>
    <s v="Delhi"/>
  </r>
  <r>
    <x v="153"/>
    <n v="40"/>
    <s v="Female"/>
    <s v="Mumbai"/>
    <n v="35"/>
    <x v="1"/>
    <x v="0"/>
    <n v="575"/>
    <n v="20503.84"/>
    <s v="Debit Card"/>
    <s v="Yes"/>
    <n v="0"/>
    <n v="0"/>
    <x v="0"/>
    <n v="0"/>
    <s v="No"/>
    <x v="0"/>
    <s v="Mumbai"/>
  </r>
  <r>
    <x v="154"/>
    <n v="31"/>
    <s v="Male"/>
    <s v="Chennai"/>
    <n v="12"/>
    <x v="0"/>
    <x v="0"/>
    <n v="484"/>
    <n v="5767.48"/>
    <s v="Debit Card"/>
    <s v="Yes"/>
    <n v="0"/>
    <n v="0"/>
    <x v="0"/>
    <n v="0"/>
    <s v="Yes"/>
    <x v="1"/>
    <s v="Chennai"/>
  </r>
  <r>
    <x v="155"/>
    <n v="24"/>
    <s v="Male"/>
    <s v="Delhi"/>
    <n v="20"/>
    <x v="0"/>
    <x v="1"/>
    <n v="803"/>
    <n v="16363.74"/>
    <s v="Credit Card"/>
    <s v="Yes"/>
    <n v="0"/>
    <n v="0"/>
    <x v="1"/>
    <n v="0"/>
    <s v="Yes"/>
    <x v="0"/>
    <s v="Delhi"/>
  </r>
  <r>
    <x v="156"/>
    <n v="23"/>
    <s v="Female"/>
    <s v="Bengaluru"/>
    <n v="10"/>
    <x v="0"/>
    <x v="2"/>
    <n v="970"/>
    <n v="9675.16"/>
    <s v="Credit Card"/>
    <s v="Yes"/>
    <n v="1"/>
    <n v="0"/>
    <x v="0"/>
    <n v="0"/>
    <s v="Yes"/>
    <x v="0"/>
    <s v="Bengaluru"/>
  </r>
  <r>
    <x v="157"/>
    <n v="37"/>
    <s v="Male"/>
    <s v="Delhi"/>
    <n v="69"/>
    <x v="1"/>
    <x v="0"/>
    <n v="545"/>
    <n v="33537.01"/>
    <s v="Credit Card"/>
    <s v="Yes"/>
    <n v="2"/>
    <n v="0"/>
    <x v="0"/>
    <n v="10"/>
    <s v="No"/>
    <x v="0"/>
    <s v="Delhi"/>
  </r>
  <r>
    <x v="158"/>
    <n v="29"/>
    <s v="Female"/>
    <s v="Ahmedabad"/>
    <n v="24"/>
    <x v="1"/>
    <x v="0"/>
    <n v="545"/>
    <n v="11840.41"/>
    <s v="UPI"/>
    <s v="Yes"/>
    <n v="0"/>
    <n v="0"/>
    <x v="0"/>
    <n v="10"/>
    <s v="Yes"/>
    <x v="0"/>
    <s v="Ahmedabad"/>
  </r>
  <r>
    <x v="159"/>
    <n v="43"/>
    <s v="Female"/>
    <s v="Bengaluru"/>
    <n v="72"/>
    <x v="2"/>
    <x v="0"/>
    <n v="431"/>
    <n v="30565.919999999998"/>
    <s v="Bank Transfer"/>
    <s v="No"/>
    <n v="4"/>
    <n v="3"/>
    <x v="2"/>
    <n v="0"/>
    <s v="Yes"/>
    <x v="0"/>
    <s v="Bengaluru"/>
  </r>
  <r>
    <x v="160"/>
    <n v="44"/>
    <s v="Female"/>
    <s v="Hyderabad"/>
    <n v="24"/>
    <x v="0"/>
    <x v="1"/>
    <n v="754"/>
    <n v="18505.68"/>
    <s v="Auto Debit"/>
    <s v="Yes"/>
    <n v="2"/>
    <n v="0"/>
    <x v="1"/>
    <n v="0"/>
    <s v="No"/>
    <x v="0"/>
    <s v="Hyderabad"/>
  </r>
  <r>
    <x v="161"/>
    <n v="46"/>
    <s v="Female"/>
    <s v="Bengaluru"/>
    <n v="49"/>
    <x v="1"/>
    <x v="0"/>
    <n v="494"/>
    <n v="23086.959999999999"/>
    <s v="Credit Card"/>
    <s v="No"/>
    <n v="6"/>
    <n v="3"/>
    <x v="3"/>
    <n v="5"/>
    <s v="No"/>
    <x v="1"/>
    <s v="Bengaluru"/>
  </r>
  <r>
    <x v="162"/>
    <n v="26"/>
    <s v="Male"/>
    <s v="Pune"/>
    <n v="10"/>
    <x v="1"/>
    <x v="1"/>
    <n v="751"/>
    <n v="7682.2"/>
    <s v="Auto Debit"/>
    <s v="Yes"/>
    <n v="1"/>
    <n v="0"/>
    <x v="0"/>
    <n v="0"/>
    <s v="No"/>
    <x v="0"/>
    <s v="Pune"/>
  </r>
  <r>
    <x v="163"/>
    <n v="51"/>
    <s v="Male"/>
    <s v="Delhi"/>
    <n v="52"/>
    <x v="0"/>
    <x v="0"/>
    <n v="444"/>
    <n v="22396.86"/>
    <s v="Credit Card"/>
    <s v="Yes"/>
    <n v="2"/>
    <n v="0"/>
    <x v="0"/>
    <n v="0"/>
    <s v="No"/>
    <x v="0"/>
    <s v="Delhi"/>
  </r>
  <r>
    <x v="164"/>
    <n v="51"/>
    <s v="Male"/>
    <s v="Delhi"/>
    <n v="4"/>
    <x v="0"/>
    <x v="1"/>
    <n v="743"/>
    <n v="2653.55"/>
    <s v="Credit Card"/>
    <s v="No"/>
    <n v="0"/>
    <n v="0"/>
    <x v="0"/>
    <n v="10"/>
    <s v="No"/>
    <x v="1"/>
    <s v="Delhi"/>
  </r>
  <r>
    <x v="165"/>
    <n v="40"/>
    <s v="Female"/>
    <s v="Kolkata"/>
    <n v="66"/>
    <x v="0"/>
    <x v="1"/>
    <n v="675"/>
    <n v="45213.62"/>
    <s v="Debit Card"/>
    <s v="Yes"/>
    <n v="1"/>
    <n v="0"/>
    <x v="0"/>
    <n v="0"/>
    <s v="Yes"/>
    <x v="0"/>
    <s v="Kolkata"/>
  </r>
  <r>
    <x v="166"/>
    <n v="44"/>
    <s v="Female"/>
    <s v="Ahmedabad"/>
    <n v="41"/>
    <x v="0"/>
    <x v="0"/>
    <n v="539"/>
    <n v="21765.08"/>
    <s v="Unknown"/>
    <s v="No"/>
    <n v="1"/>
    <n v="0"/>
    <x v="0"/>
    <n v="0"/>
    <s v="No"/>
    <x v="0"/>
    <s v="Ahmedabad"/>
  </r>
  <r>
    <x v="167"/>
    <n v="27"/>
    <s v="Female"/>
    <s v="Kolkata"/>
    <n v="47"/>
    <x v="2"/>
    <x v="1"/>
    <n v="691"/>
    <n v="32467.040000000001"/>
    <s v="Debit Card"/>
    <s v="Yes"/>
    <n v="2"/>
    <n v="0"/>
    <x v="0"/>
    <n v="0"/>
    <s v="No"/>
    <x v="0"/>
    <s v="Kolkata"/>
  </r>
  <r>
    <x v="168"/>
    <n v="21"/>
    <s v="Male"/>
    <s v="Nagpur"/>
    <n v="48"/>
    <x v="0"/>
    <x v="2"/>
    <n v="1084"/>
    <n v="53553.52"/>
    <s v="Debit Card"/>
    <s v="Yes"/>
    <n v="0"/>
    <n v="0"/>
    <x v="0"/>
    <n v="0"/>
    <s v="No"/>
    <x v="1"/>
    <s v="Nagpur"/>
  </r>
  <r>
    <x v="169"/>
    <n v="34"/>
    <s v="Male"/>
    <s v="Pune"/>
    <n v="37"/>
    <x v="1"/>
    <x v="0"/>
    <n v="497"/>
    <n v="16132.07"/>
    <s v="UPI"/>
    <s v="Yes"/>
    <n v="1"/>
    <n v="0"/>
    <x v="0"/>
    <n v="10"/>
    <s v="No"/>
    <x v="0"/>
    <s v="Pune"/>
  </r>
  <r>
    <x v="170"/>
    <n v="42"/>
    <s v="Female"/>
    <s v="Bengaluru"/>
    <n v="41"/>
    <x v="1"/>
    <x v="1"/>
    <n v="755"/>
    <n v="30868.400000000001"/>
    <s v="Auto Debit"/>
    <s v="Yes"/>
    <n v="0"/>
    <n v="0"/>
    <x v="0"/>
    <n v="0"/>
    <s v="Yes"/>
    <x v="0"/>
    <s v="Bengaluru"/>
  </r>
  <r>
    <x v="171"/>
    <n v="29"/>
    <s v="Male"/>
    <s v="Pune"/>
    <n v="23"/>
    <x v="1"/>
    <x v="1"/>
    <n v="772"/>
    <n v="18153.87"/>
    <s v="Auto Debit"/>
    <s v="Yes"/>
    <n v="0"/>
    <n v="0"/>
    <x v="0"/>
    <n v="0"/>
    <s v="No"/>
    <x v="0"/>
    <s v="Pune"/>
  </r>
  <r>
    <x v="172"/>
    <n v="53"/>
    <s v="Female"/>
    <s v="Kolkata"/>
    <n v="38"/>
    <x v="0"/>
    <x v="0"/>
    <n v="536"/>
    <n v="20807.169999999998"/>
    <s v="Debit Card"/>
    <s v="Yes"/>
    <n v="1"/>
    <n v="0"/>
    <x v="0"/>
    <n v="0"/>
    <s v="Yes"/>
    <x v="1"/>
    <s v="Kolkata"/>
  </r>
  <r>
    <x v="173"/>
    <n v="46"/>
    <s v="Male"/>
    <s v="Mumbai"/>
    <n v="49"/>
    <x v="0"/>
    <x v="1"/>
    <n v="713"/>
    <n v="35686.370000000003"/>
    <s v="Credit Card"/>
    <s v="Yes"/>
    <n v="0"/>
    <n v="0"/>
    <x v="0"/>
    <n v="0"/>
    <s v="No"/>
    <x v="0"/>
    <s v="Mumbai"/>
  </r>
  <r>
    <x v="174"/>
    <n v="51"/>
    <s v="Female"/>
    <s v="Mumbai"/>
    <n v="29"/>
    <x v="2"/>
    <x v="0"/>
    <n v="568"/>
    <n v="15228.7"/>
    <s v="Bank Transfer"/>
    <s v="Yes"/>
    <n v="0"/>
    <n v="0"/>
    <x v="1"/>
    <n v="10"/>
    <s v="Yes"/>
    <x v="0"/>
    <s v="Mumbai"/>
  </r>
  <r>
    <x v="175"/>
    <n v="27"/>
    <s v="Female"/>
    <s v="Bengaluru"/>
    <n v="16"/>
    <x v="0"/>
    <x v="1"/>
    <n v="812"/>
    <n v="13380.04"/>
    <s v="UPI"/>
    <s v="Yes"/>
    <n v="0"/>
    <n v="0"/>
    <x v="0"/>
    <n v="0"/>
    <s v="No"/>
    <x v="0"/>
    <s v="Bengaluru"/>
  </r>
  <r>
    <x v="176"/>
    <n v="34"/>
    <s v="Male"/>
    <s v="Mumbai"/>
    <n v="30"/>
    <x v="0"/>
    <x v="2"/>
    <n v="972"/>
    <n v="28701.9"/>
    <s v="Bank Transfer"/>
    <s v="Yes"/>
    <n v="2"/>
    <n v="0"/>
    <x v="0"/>
    <n v="0"/>
    <s v="No"/>
    <x v="0"/>
    <s v="Mumbai"/>
  </r>
  <r>
    <x v="177"/>
    <n v="30"/>
    <s v="Male"/>
    <s v="Nagpur"/>
    <n v="8"/>
    <x v="0"/>
    <x v="0"/>
    <n v="448"/>
    <n v="3497.03"/>
    <s v="Debit Card"/>
    <s v="No"/>
    <n v="2"/>
    <n v="0"/>
    <x v="0"/>
    <n v="0"/>
    <s v="Yes"/>
    <x v="1"/>
    <s v="Nagpur"/>
  </r>
  <r>
    <x v="178"/>
    <n v="37"/>
    <s v="Male"/>
    <s v="Hyderabad"/>
    <n v="18"/>
    <x v="0"/>
    <x v="2"/>
    <n v="1019"/>
    <n v="18830.14"/>
    <s v="Credit Card"/>
    <s v="Yes"/>
    <n v="2"/>
    <n v="0"/>
    <x v="0"/>
    <n v="0"/>
    <s v="Yes"/>
    <x v="1"/>
    <s v="Hyderabad"/>
  </r>
  <r>
    <x v="179"/>
    <n v="46"/>
    <s v="Male"/>
    <s v="Mumbai"/>
    <n v="24"/>
    <x v="0"/>
    <x v="0"/>
    <n v="558"/>
    <n v="13541.5"/>
    <s v="UPI"/>
    <s v="No"/>
    <n v="0"/>
    <n v="0"/>
    <x v="0"/>
    <n v="0"/>
    <s v="Yes"/>
    <x v="0"/>
    <s v="Mumbai"/>
  </r>
  <r>
    <x v="180"/>
    <n v="41"/>
    <s v="Male"/>
    <s v="Mumbai"/>
    <n v="38"/>
    <x v="0"/>
    <x v="2"/>
    <n v="1065"/>
    <n v="40353.93"/>
    <s v="Bank Transfer"/>
    <s v="Yes"/>
    <n v="0"/>
    <n v="0"/>
    <x v="0"/>
    <n v="0"/>
    <s v="No"/>
    <x v="0"/>
    <s v="Mumbai"/>
  </r>
  <r>
    <x v="181"/>
    <n v="35"/>
    <s v="Male"/>
    <s v="Pune"/>
    <n v="16"/>
    <x v="1"/>
    <x v="0"/>
    <n v="445"/>
    <n v="6569.93"/>
    <s v="Auto Debit"/>
    <s v="Yes"/>
    <n v="0"/>
    <n v="0"/>
    <x v="1"/>
    <n v="5"/>
    <s v="No"/>
    <x v="1"/>
    <s v="Pune"/>
  </r>
  <r>
    <x v="182"/>
    <n v="24"/>
    <s v="Female"/>
    <s v="Kolkata"/>
    <n v="53"/>
    <x v="2"/>
    <x v="0"/>
    <n v="399"/>
    <n v="17622.07"/>
    <s v="UPI"/>
    <s v="No"/>
    <n v="4"/>
    <n v="0"/>
    <x v="0"/>
    <n v="15"/>
    <s v="No"/>
    <x v="0"/>
    <s v="Kolkata"/>
  </r>
  <r>
    <x v="183"/>
    <n v="39"/>
    <s v="Male"/>
    <s v="Pune"/>
    <n v="20"/>
    <x v="0"/>
    <x v="1"/>
    <n v="744"/>
    <n v="14807.89"/>
    <s v="Debit Card"/>
    <s v="Yes"/>
    <n v="0"/>
    <n v="0"/>
    <x v="0"/>
    <n v="0"/>
    <s v="No"/>
    <x v="0"/>
    <s v="Pune"/>
  </r>
  <r>
    <x v="184"/>
    <n v="38"/>
    <s v="Male"/>
    <s v="Nagpur"/>
    <n v="30"/>
    <x v="0"/>
    <x v="1"/>
    <n v="763"/>
    <n v="22239.09"/>
    <s v="Debit Card"/>
    <s v="Yes"/>
    <n v="0"/>
    <n v="0"/>
    <x v="0"/>
    <n v="0"/>
    <s v="Yes"/>
    <x v="0"/>
    <s v="Nagpur"/>
  </r>
  <r>
    <x v="185"/>
    <n v="55"/>
    <s v="Female"/>
    <s v="Pune"/>
    <n v="48"/>
    <x v="1"/>
    <x v="2"/>
    <n v="979"/>
    <n v="45739.88"/>
    <s v="Bank Transfer"/>
    <s v="Yes"/>
    <n v="0"/>
    <n v="0"/>
    <x v="0"/>
    <n v="0"/>
    <s v="No"/>
    <x v="0"/>
    <s v="Pune"/>
  </r>
  <r>
    <x v="186"/>
    <n v="40"/>
    <s v="Female"/>
    <s v="Bengaluru"/>
    <n v="32"/>
    <x v="2"/>
    <x v="2"/>
    <n v="1052"/>
    <n v="33791.47"/>
    <s v="UPI"/>
    <s v="Yes"/>
    <n v="1"/>
    <n v="0"/>
    <x v="0"/>
    <n v="0"/>
    <s v="No"/>
    <x v="0"/>
    <s v="Bengaluru"/>
  </r>
  <r>
    <x v="187"/>
    <n v="58"/>
    <s v="Female"/>
    <s v="Delhi"/>
    <n v="9"/>
    <x v="0"/>
    <x v="0"/>
    <n v="567"/>
    <n v="5196.83"/>
    <s v="Debit Card"/>
    <s v="Yes"/>
    <n v="0"/>
    <n v="0"/>
    <x v="0"/>
    <n v="0"/>
    <s v="No"/>
    <x v="0"/>
    <s v="Delhi"/>
  </r>
  <r>
    <x v="188"/>
    <n v="44"/>
    <s v="Female"/>
    <s v="Pune"/>
    <n v="18"/>
    <x v="1"/>
    <x v="0"/>
    <n v="523"/>
    <n v="9188.65"/>
    <s v="Auto Debit"/>
    <s v="No"/>
    <n v="0"/>
    <n v="0"/>
    <x v="0"/>
    <n v="0"/>
    <s v="No"/>
    <x v="0"/>
    <s v="Pune"/>
  </r>
  <r>
    <x v="189"/>
    <n v="40"/>
    <s v="Female"/>
    <s v="Kolkata"/>
    <n v="23"/>
    <x v="1"/>
    <x v="2"/>
    <n v="996"/>
    <n v="22061.4"/>
    <s v="Auto Debit"/>
    <s v="Yes"/>
    <n v="0"/>
    <n v="0"/>
    <x v="0"/>
    <n v="5"/>
    <s v="No"/>
    <x v="0"/>
    <s v="Kolkata"/>
  </r>
  <r>
    <x v="190"/>
    <n v="46"/>
    <s v="Male"/>
    <s v="Mumbai"/>
    <n v="37"/>
    <x v="1"/>
    <x v="0"/>
    <n v="535"/>
    <n v="20345"/>
    <s v="UPI"/>
    <s v="Yes"/>
    <n v="0"/>
    <n v="0"/>
    <x v="0"/>
    <n v="0"/>
    <s v="No"/>
    <x v="0"/>
    <s v="Mumbai"/>
  </r>
  <r>
    <x v="191"/>
    <n v="27"/>
    <s v="Female"/>
    <s v="Hyderabad"/>
    <n v="10"/>
    <x v="0"/>
    <x v="0"/>
    <n v="454"/>
    <n v="4518.1099999999997"/>
    <s v="Bank Transfer"/>
    <s v="No"/>
    <n v="0"/>
    <n v="0"/>
    <x v="1"/>
    <n v="0"/>
    <s v="No"/>
    <x v="1"/>
    <s v="Hyderabad"/>
  </r>
  <r>
    <x v="192"/>
    <n v="18"/>
    <s v="Female"/>
    <s v="Delhi"/>
    <n v="49"/>
    <x v="0"/>
    <x v="0"/>
    <n v="466"/>
    <n v="22506.74"/>
    <s v="Auto Debit"/>
    <s v="Yes"/>
    <n v="0"/>
    <n v="0"/>
    <x v="0"/>
    <n v="0"/>
    <s v="Yes"/>
    <x v="1"/>
    <s v="Delhi"/>
  </r>
  <r>
    <x v="193"/>
    <n v="23"/>
    <s v="Male"/>
    <s v="Chennai"/>
    <n v="28"/>
    <x v="2"/>
    <x v="1"/>
    <n v="796"/>
    <n v="22200.01"/>
    <s v="Bank Transfer"/>
    <s v="Yes"/>
    <n v="1"/>
    <n v="0"/>
    <x v="0"/>
    <n v="0"/>
    <s v="No"/>
    <x v="1"/>
    <s v="Chennai"/>
  </r>
  <r>
    <x v="194"/>
    <n v="21"/>
    <s v="Female"/>
    <s v="Chennai"/>
    <n v="25"/>
    <x v="1"/>
    <x v="1"/>
    <n v="715"/>
    <n v="15608.56"/>
    <s v="UPI"/>
    <s v="Yes"/>
    <n v="1"/>
    <n v="0"/>
    <x v="0"/>
    <n v="10"/>
    <s v="No"/>
    <x v="1"/>
    <s v="Chennai"/>
  </r>
  <r>
    <x v="195"/>
    <n v="42"/>
    <s v="Female"/>
    <s v="Mumbai"/>
    <n v="19"/>
    <x v="0"/>
    <x v="0"/>
    <n v="449"/>
    <n v="8613.43"/>
    <s v="Credit Card"/>
    <s v="No"/>
    <n v="0"/>
    <n v="0"/>
    <x v="1"/>
    <n v="0"/>
    <s v="No"/>
    <x v="1"/>
    <s v="Mumbai"/>
  </r>
  <r>
    <x v="196"/>
    <n v="29"/>
    <s v="Female"/>
    <s v="Bengaluru"/>
    <n v="26"/>
    <x v="0"/>
    <x v="1"/>
    <n v="723"/>
    <n v="18700.990000000002"/>
    <s v="UPI"/>
    <s v="Yes"/>
    <n v="2"/>
    <n v="0"/>
    <x v="0"/>
    <n v="0"/>
    <s v="No"/>
    <x v="0"/>
    <s v="Bengaluru"/>
  </r>
  <r>
    <x v="197"/>
    <n v="45"/>
    <s v="Male"/>
    <s v="Delhi"/>
    <n v="34"/>
    <x v="1"/>
    <x v="2"/>
    <n v="1110"/>
    <n v="38142.01"/>
    <s v="UPI"/>
    <s v="Yes"/>
    <n v="3"/>
    <n v="1"/>
    <x v="2"/>
    <n v="0"/>
    <s v="No"/>
    <x v="0"/>
    <s v="Delhi"/>
  </r>
  <r>
    <x v="198"/>
    <n v="49"/>
    <s v="Male"/>
    <s v="Nagpur"/>
    <n v="16"/>
    <x v="0"/>
    <x v="0"/>
    <n v="399"/>
    <n v="6432.73"/>
    <s v="Auto Debit"/>
    <s v="Yes"/>
    <n v="1"/>
    <n v="0"/>
    <x v="0"/>
    <n v="0"/>
    <s v="No"/>
    <x v="0"/>
    <s v="Nagpur"/>
  </r>
  <r>
    <x v="199"/>
    <n v="34"/>
    <s v="Male"/>
    <s v="Pune"/>
    <n v="58"/>
    <x v="1"/>
    <x v="1"/>
    <n v="642"/>
    <n v="36450.019999999997"/>
    <s v="Debit Card"/>
    <s v="Yes"/>
    <n v="1"/>
    <n v="0"/>
    <x v="0"/>
    <n v="0"/>
    <s v="No"/>
    <x v="0"/>
    <s v="Pune"/>
  </r>
  <r>
    <x v="200"/>
    <n v="37"/>
    <s v="Male"/>
    <s v="Delhi"/>
    <n v="29"/>
    <x v="0"/>
    <x v="0"/>
    <n v="513"/>
    <n v="14584.4"/>
    <s v="Bank Transfer"/>
    <s v="Yes"/>
    <n v="1"/>
    <n v="0"/>
    <x v="2"/>
    <n v="0"/>
    <s v="No"/>
    <x v="1"/>
    <s v="Delhi"/>
  </r>
  <r>
    <x v="201"/>
    <n v="23"/>
    <s v="Female"/>
    <s v="Pune"/>
    <n v="17"/>
    <x v="0"/>
    <x v="2"/>
    <n v="1060"/>
    <n v="17807.060000000001"/>
    <s v="Auto Debit"/>
    <s v="Yes"/>
    <n v="0"/>
    <n v="0"/>
    <x v="1"/>
    <n v="0"/>
    <s v="No"/>
    <x v="1"/>
    <s v="Pune"/>
  </r>
  <r>
    <x v="202"/>
    <n v="19"/>
    <s v="Male"/>
    <s v="Nagpur"/>
    <n v="40"/>
    <x v="0"/>
    <x v="0"/>
    <n v="471"/>
    <n v="18513.759999999998"/>
    <s v="Credit Card"/>
    <s v="Yes"/>
    <n v="1"/>
    <n v="0"/>
    <x v="0"/>
    <n v="0"/>
    <s v="Yes"/>
    <x v="0"/>
    <s v="Nagpur"/>
  </r>
  <r>
    <x v="203"/>
    <n v="34"/>
    <s v="Female"/>
    <s v="Ahmedabad"/>
    <n v="20"/>
    <x v="0"/>
    <x v="1"/>
    <n v="768"/>
    <n v="15059.32"/>
    <s v="Bank Transfer"/>
    <s v="Yes"/>
    <n v="1"/>
    <n v="0"/>
    <x v="1"/>
    <n v="0"/>
    <s v="No"/>
    <x v="0"/>
    <s v="Ahmedabad"/>
  </r>
  <r>
    <x v="204"/>
    <n v="37"/>
    <s v="Male"/>
    <s v="Hyderabad"/>
    <n v="29"/>
    <x v="1"/>
    <x v="2"/>
    <n v="1068"/>
    <n v="30871.84"/>
    <s v="Auto Debit"/>
    <s v="Yes"/>
    <n v="1"/>
    <n v="0"/>
    <x v="0"/>
    <n v="0"/>
    <s v="Yes"/>
    <x v="0"/>
    <s v="Hyderabad"/>
  </r>
  <r>
    <x v="205"/>
    <n v="22"/>
    <s v="Female"/>
    <s v="Mumbai"/>
    <n v="44"/>
    <x v="1"/>
    <x v="2"/>
    <n v="980"/>
    <n v="38838.93"/>
    <s v="Auto Debit"/>
    <s v="Yes"/>
    <n v="2"/>
    <n v="1"/>
    <x v="1"/>
    <n v="10"/>
    <s v="Yes"/>
    <x v="0"/>
    <s v="Mumbai"/>
  </r>
  <r>
    <x v="206"/>
    <n v="43"/>
    <s v="Male"/>
    <s v="Hyderabad"/>
    <n v="44"/>
    <x v="0"/>
    <x v="0"/>
    <n v="446"/>
    <n v="19478.560000000001"/>
    <s v="Auto Debit"/>
    <s v="Yes"/>
    <n v="0"/>
    <n v="0"/>
    <x v="0"/>
    <n v="0"/>
    <s v="No"/>
    <x v="0"/>
    <s v="Hyderabad"/>
  </r>
  <r>
    <x v="207"/>
    <n v="32"/>
    <s v="Female"/>
    <s v="Mumbai"/>
    <n v="38"/>
    <x v="1"/>
    <x v="0"/>
    <n v="432"/>
    <n v="16398.009999999998"/>
    <s v="Auto Debit"/>
    <s v="No"/>
    <n v="3"/>
    <n v="0"/>
    <x v="1"/>
    <n v="0"/>
    <s v="Yes"/>
    <x v="0"/>
    <s v="Mumbai"/>
  </r>
  <r>
    <x v="208"/>
    <n v="34"/>
    <s v="Female"/>
    <s v="Mumbai"/>
    <n v="30"/>
    <x v="2"/>
    <x v="1"/>
    <n v="796"/>
    <n v="24102.66"/>
    <s v="Auto Debit"/>
    <s v="Yes"/>
    <n v="2"/>
    <n v="1"/>
    <x v="1"/>
    <n v="0"/>
    <s v="No"/>
    <x v="0"/>
    <s v="Mumbai"/>
  </r>
  <r>
    <x v="209"/>
    <n v="26"/>
    <s v="Female"/>
    <s v="Jaipur"/>
    <n v="38"/>
    <x v="1"/>
    <x v="1"/>
    <n v="726"/>
    <n v="28159.77"/>
    <s v="UPI"/>
    <s v="Yes"/>
    <n v="1"/>
    <n v="0"/>
    <x v="0"/>
    <n v="0"/>
    <s v="No"/>
    <x v="0"/>
    <s v="Jaipur"/>
  </r>
  <r>
    <x v="210"/>
    <n v="18"/>
    <s v="Male"/>
    <s v="Bengaluru"/>
    <n v="44"/>
    <x v="1"/>
    <x v="1"/>
    <n v="739"/>
    <n v="32445.3"/>
    <s v="UPI"/>
    <s v="Yes"/>
    <n v="3"/>
    <n v="0"/>
    <x v="0"/>
    <n v="0"/>
    <s v="No"/>
    <x v="0"/>
    <s v="Bengaluru"/>
  </r>
  <r>
    <x v="211"/>
    <n v="50"/>
    <s v="Male"/>
    <s v="Hyderabad"/>
    <n v="37"/>
    <x v="0"/>
    <x v="0"/>
    <n v="524"/>
    <n v="19468.740000000002"/>
    <s v="UPI"/>
    <s v="Yes"/>
    <n v="3"/>
    <n v="1"/>
    <x v="1"/>
    <n v="0"/>
    <s v="No"/>
    <x v="0"/>
    <s v="Hyderabad"/>
  </r>
  <r>
    <x v="212"/>
    <n v="41"/>
    <s v="Female"/>
    <s v="Mumbai"/>
    <n v="10"/>
    <x v="0"/>
    <x v="2"/>
    <n v="1074"/>
    <n v="10789.15"/>
    <s v="Credit Card"/>
    <s v="No"/>
    <n v="0"/>
    <n v="0"/>
    <x v="0"/>
    <n v="0"/>
    <s v="No"/>
    <x v="1"/>
    <s v="Mumbai"/>
  </r>
  <r>
    <x v="213"/>
    <n v="38"/>
    <s v="Male"/>
    <s v="Pune"/>
    <n v="25"/>
    <x v="0"/>
    <x v="1"/>
    <n v="761"/>
    <n v="19405.38"/>
    <s v="UPI"/>
    <s v="Yes"/>
    <n v="0"/>
    <n v="0"/>
    <x v="0"/>
    <n v="0"/>
    <s v="No"/>
    <x v="1"/>
    <s v="Pune"/>
  </r>
  <r>
    <x v="214"/>
    <n v="37"/>
    <s v="Male"/>
    <s v="Delhi"/>
    <n v="26"/>
    <x v="1"/>
    <x v="0"/>
    <n v="449"/>
    <n v="11690.89"/>
    <s v="Credit Card"/>
    <s v="Yes"/>
    <n v="0"/>
    <n v="0"/>
    <x v="0"/>
    <n v="0"/>
    <s v="No"/>
    <x v="0"/>
    <s v="Delhi"/>
  </r>
  <r>
    <x v="215"/>
    <n v="43"/>
    <s v="Male"/>
    <s v="Bengaluru"/>
    <n v="16"/>
    <x v="0"/>
    <x v="2"/>
    <n v="1053"/>
    <n v="16713.14"/>
    <s v="Bank Transfer"/>
    <s v="Yes"/>
    <n v="0"/>
    <n v="0"/>
    <x v="0"/>
    <n v="0"/>
    <s v="Yes"/>
    <x v="0"/>
    <s v="Bengaluru"/>
  </r>
  <r>
    <x v="216"/>
    <n v="21"/>
    <s v="Male"/>
    <s v="Bengaluru"/>
    <n v="36"/>
    <x v="1"/>
    <x v="1"/>
    <n v="677"/>
    <n v="22877.11"/>
    <s v="UPI"/>
    <s v="Yes"/>
    <n v="1"/>
    <n v="0"/>
    <x v="0"/>
    <n v="5"/>
    <s v="No"/>
    <x v="0"/>
    <s v="Bengaluru"/>
  </r>
  <r>
    <x v="217"/>
    <n v="41"/>
    <s v="Female"/>
    <s v="Delhi"/>
    <n v="52"/>
    <x v="0"/>
    <x v="1"/>
    <n v="818"/>
    <n v="42595.07"/>
    <s v="UPI"/>
    <s v="Yes"/>
    <n v="0"/>
    <n v="0"/>
    <x v="0"/>
    <n v="0"/>
    <s v="Yes"/>
    <x v="0"/>
    <s v="Delhi"/>
  </r>
  <r>
    <x v="218"/>
    <n v="42"/>
    <s v="Female"/>
    <s v="Bengaluru"/>
    <n v="16"/>
    <x v="0"/>
    <x v="0"/>
    <n v="543"/>
    <n v="8922.2900000000009"/>
    <s v="UPI"/>
    <s v="Yes"/>
    <n v="0"/>
    <n v="0"/>
    <x v="0"/>
    <n v="0"/>
    <s v="No"/>
    <x v="0"/>
    <s v="Bengaluru"/>
  </r>
  <r>
    <x v="219"/>
    <n v="45"/>
    <s v="Male"/>
    <s v="Chennai"/>
    <n v="17"/>
    <x v="0"/>
    <x v="0"/>
    <n v="464"/>
    <n v="7971.66"/>
    <s v="UPI"/>
    <s v="Yes"/>
    <n v="3"/>
    <n v="2"/>
    <x v="2"/>
    <n v="0"/>
    <s v="No"/>
    <x v="1"/>
    <s v="Chennai"/>
  </r>
  <r>
    <x v="220"/>
    <n v="52"/>
    <s v="Male"/>
    <s v="Pune"/>
    <n v="31"/>
    <x v="1"/>
    <x v="0"/>
    <n v="548"/>
    <n v="15713.3"/>
    <s v="Bank Transfer"/>
    <s v="Yes"/>
    <n v="0"/>
    <n v="0"/>
    <x v="0"/>
    <n v="10"/>
    <s v="No"/>
    <x v="0"/>
    <s v="Pune"/>
  </r>
  <r>
    <x v="221"/>
    <n v="19"/>
    <s v="Female"/>
    <s v="Delhi"/>
    <n v="37"/>
    <x v="0"/>
    <x v="1"/>
    <n v="674"/>
    <n v="24845.47"/>
    <s v="Auto Debit"/>
    <s v="Yes"/>
    <n v="1"/>
    <n v="0"/>
    <x v="0"/>
    <n v="0"/>
    <s v="No"/>
    <x v="0"/>
    <s v="Delhi"/>
  </r>
  <r>
    <x v="222"/>
    <n v="38"/>
    <s v="Male"/>
    <s v="Hyderabad"/>
    <n v="34"/>
    <x v="2"/>
    <x v="1"/>
    <n v="705"/>
    <n v="20397.849999999999"/>
    <s v="UPI"/>
    <s v="Yes"/>
    <n v="3"/>
    <n v="0"/>
    <x v="1"/>
    <n v="15"/>
    <s v="No"/>
    <x v="0"/>
    <s v="Hyderabad"/>
  </r>
  <r>
    <x v="223"/>
    <n v="33"/>
    <s v="Male"/>
    <s v="Hyderabad"/>
    <n v="36"/>
    <x v="0"/>
    <x v="1"/>
    <n v="737"/>
    <n v="26540.86"/>
    <s v="Auto Debit"/>
    <s v="Yes"/>
    <n v="4"/>
    <n v="1"/>
    <x v="1"/>
    <n v="0"/>
    <s v="No"/>
    <x v="0"/>
    <s v="Hyderabad"/>
  </r>
  <r>
    <x v="224"/>
    <n v="29"/>
    <s v="Female"/>
    <s v="Bengaluru"/>
    <n v="28"/>
    <x v="0"/>
    <x v="0"/>
    <n v="563"/>
    <n v="15714.91"/>
    <s v="UPI"/>
    <s v="Yes"/>
    <n v="1"/>
    <n v="0"/>
    <x v="0"/>
    <n v="0"/>
    <s v="No"/>
    <x v="0"/>
    <s v="Bengaluru"/>
  </r>
  <r>
    <x v="225"/>
    <n v="30"/>
    <s v="Female"/>
    <s v="Chennai"/>
    <n v="7"/>
    <x v="0"/>
    <x v="0"/>
    <n v="529"/>
    <n v="3659.59"/>
    <s v="UPI"/>
    <s v="Yes"/>
    <n v="1"/>
    <n v="0"/>
    <x v="0"/>
    <n v="0"/>
    <s v="No"/>
    <x v="0"/>
    <s v="Chennai"/>
  </r>
  <r>
    <x v="226"/>
    <n v="40"/>
    <s v="Female"/>
    <s v="Bengaluru"/>
    <n v="26"/>
    <x v="0"/>
    <x v="0"/>
    <n v="581"/>
    <n v="14741.13"/>
    <s v="Bank Transfer"/>
    <s v="Yes"/>
    <n v="0"/>
    <n v="0"/>
    <x v="0"/>
    <n v="0"/>
    <s v="No"/>
    <x v="0"/>
    <s v="Bengaluru"/>
  </r>
  <r>
    <x v="227"/>
    <n v="46"/>
    <s v="Female"/>
    <s v="Delhi"/>
    <n v="52"/>
    <x v="0"/>
    <x v="0"/>
    <n v="533"/>
    <n v="27210.33"/>
    <s v="Bank Transfer"/>
    <s v="No"/>
    <n v="0"/>
    <n v="0"/>
    <x v="0"/>
    <n v="0"/>
    <s v="Yes"/>
    <x v="1"/>
    <s v="Delhi"/>
  </r>
  <r>
    <x v="228"/>
    <n v="40"/>
    <s v="Male"/>
    <s v="Chennai"/>
    <n v="55"/>
    <x v="0"/>
    <x v="0"/>
    <n v="539"/>
    <n v="29652.47"/>
    <s v="Auto Debit"/>
    <s v="Yes"/>
    <n v="1"/>
    <n v="0"/>
    <x v="0"/>
    <n v="0"/>
    <s v="No"/>
    <x v="0"/>
    <s v="Chennai"/>
  </r>
  <r>
    <x v="229"/>
    <n v="53"/>
    <s v="Female"/>
    <s v="Ahmedabad"/>
    <n v="54"/>
    <x v="0"/>
    <x v="1"/>
    <n v="684"/>
    <n v="36541.18"/>
    <s v="UPI"/>
    <s v="Yes"/>
    <n v="3"/>
    <n v="1"/>
    <x v="0"/>
    <n v="0"/>
    <s v="No"/>
    <x v="0"/>
    <s v="Ahmedabad"/>
  </r>
  <r>
    <x v="230"/>
    <n v="45"/>
    <s v="Female"/>
    <s v="Nagpur"/>
    <n v="27"/>
    <x v="1"/>
    <x v="2"/>
    <n v="1014"/>
    <n v="27970.53"/>
    <s v="UPI"/>
    <s v="Yes"/>
    <n v="0"/>
    <n v="0"/>
    <x v="0"/>
    <n v="0"/>
    <s v="Yes"/>
    <x v="0"/>
    <s v="Nagpur"/>
  </r>
  <r>
    <x v="231"/>
    <n v="18"/>
    <s v="Male"/>
    <s v="Mumbai"/>
    <n v="21"/>
    <x v="0"/>
    <x v="1"/>
    <n v="693"/>
    <n v="14614.68"/>
    <s v="Bank Transfer"/>
    <s v="Yes"/>
    <n v="0"/>
    <n v="0"/>
    <x v="0"/>
    <n v="0"/>
    <s v="No"/>
    <x v="0"/>
    <s v="Mumbai"/>
  </r>
  <r>
    <x v="232"/>
    <n v="42"/>
    <s v="Female"/>
    <s v="Chennai"/>
    <n v="59"/>
    <x v="1"/>
    <x v="2"/>
    <n v="942"/>
    <n v="50570.59"/>
    <s v="UPI"/>
    <s v="Yes"/>
    <n v="0"/>
    <n v="0"/>
    <x v="0"/>
    <n v="10"/>
    <s v="No"/>
    <x v="0"/>
    <s v="Chennai"/>
  </r>
  <r>
    <x v="233"/>
    <n v="29"/>
    <s v="Male"/>
    <s v="Chennai"/>
    <n v="17"/>
    <x v="1"/>
    <x v="0"/>
    <n v="415"/>
    <n v="7180.65"/>
    <s v="Bank Transfer"/>
    <s v="Yes"/>
    <n v="1"/>
    <n v="0"/>
    <x v="0"/>
    <n v="0"/>
    <s v="No"/>
    <x v="0"/>
    <s v="Chennai"/>
  </r>
  <r>
    <x v="234"/>
    <n v="51"/>
    <s v="Male"/>
    <s v="Jaipur"/>
    <n v="72"/>
    <x v="2"/>
    <x v="1"/>
    <n v="780"/>
    <n v="48466.67"/>
    <s v="Bank Transfer"/>
    <s v="Yes"/>
    <n v="0"/>
    <n v="0"/>
    <x v="0"/>
    <n v="15"/>
    <s v="No"/>
    <x v="0"/>
    <s v="Jaipur"/>
  </r>
  <r>
    <x v="235"/>
    <n v="19"/>
    <s v="Male"/>
    <s v="Kolkata"/>
    <n v="15"/>
    <x v="0"/>
    <x v="2"/>
    <n v="958"/>
    <n v="14051.04"/>
    <s v="UPI"/>
    <s v="Yes"/>
    <n v="1"/>
    <n v="0"/>
    <x v="0"/>
    <n v="0"/>
    <s v="No"/>
    <x v="0"/>
    <s v="Kolkata"/>
  </r>
  <r>
    <x v="236"/>
    <n v="44"/>
    <s v="Female"/>
    <s v="Pune"/>
    <n v="20"/>
    <x v="2"/>
    <x v="1"/>
    <n v="791"/>
    <n v="13467.49"/>
    <s v="Auto Debit"/>
    <s v="Yes"/>
    <n v="1"/>
    <n v="0"/>
    <x v="0"/>
    <n v="15"/>
    <s v="No"/>
    <x v="0"/>
    <s v="Pune"/>
  </r>
  <r>
    <x v="237"/>
    <n v="25"/>
    <s v="Male"/>
    <s v="Kolkata"/>
    <n v="32"/>
    <x v="1"/>
    <x v="0"/>
    <n v="445"/>
    <n v="14292.4"/>
    <s v="Bank Transfer"/>
    <s v="No"/>
    <n v="0"/>
    <n v="0"/>
    <x v="0"/>
    <n v="0"/>
    <s v="No"/>
    <x v="0"/>
    <s v="Kolkata"/>
  </r>
  <r>
    <x v="238"/>
    <n v="61"/>
    <s v="Male"/>
    <s v="Pune"/>
    <n v="34"/>
    <x v="0"/>
    <x v="0"/>
    <n v="548"/>
    <n v="18359.89"/>
    <s v="UPI"/>
    <s v="Yes"/>
    <n v="3"/>
    <n v="0"/>
    <x v="0"/>
    <n v="0"/>
    <s v="Yes"/>
    <x v="0"/>
    <s v="Pune"/>
  </r>
  <r>
    <x v="239"/>
    <n v="49"/>
    <s v="Female"/>
    <s v="Hyderabad"/>
    <n v="20"/>
    <x v="0"/>
    <x v="1"/>
    <n v="688"/>
    <n v="13985.65"/>
    <s v="UPI"/>
    <s v="Yes"/>
    <n v="0"/>
    <n v="0"/>
    <x v="0"/>
    <n v="0"/>
    <s v="No"/>
    <x v="0"/>
    <s v="Hyderabad"/>
  </r>
  <r>
    <x v="240"/>
    <n v="30"/>
    <s v="Male"/>
    <s v="Ahmedabad"/>
    <n v="29"/>
    <x v="0"/>
    <x v="1"/>
    <n v="750"/>
    <n v="21211.71"/>
    <s v="Auto Debit"/>
    <s v="Yes"/>
    <n v="2"/>
    <n v="0"/>
    <x v="0"/>
    <n v="0"/>
    <s v="No"/>
    <x v="1"/>
    <s v="Ahmedabad"/>
  </r>
  <r>
    <x v="241"/>
    <n v="46"/>
    <s v="Female"/>
    <s v="Delhi"/>
    <n v="18"/>
    <x v="0"/>
    <x v="1"/>
    <n v="776"/>
    <n v="14067.19"/>
    <s v="Credit Card"/>
    <s v="Yes"/>
    <n v="0"/>
    <n v="0"/>
    <x v="0"/>
    <n v="0"/>
    <s v="No"/>
    <x v="0"/>
    <s v="Delhi"/>
  </r>
  <r>
    <x v="242"/>
    <n v="23"/>
    <s v="Male"/>
    <s v="Chennai"/>
    <n v="32"/>
    <x v="2"/>
    <x v="0"/>
    <n v="466"/>
    <n v="13128"/>
    <s v="Credit Card"/>
    <s v="Yes"/>
    <n v="4"/>
    <n v="0"/>
    <x v="0"/>
    <n v="10"/>
    <s v="Yes"/>
    <x v="0"/>
    <s v="Chennai"/>
  </r>
  <r>
    <x v="243"/>
    <n v="40"/>
    <s v="Male"/>
    <s v="Bengaluru"/>
    <n v="67"/>
    <x v="2"/>
    <x v="2"/>
    <n v="1044"/>
    <n v="70103.92"/>
    <s v="Debit Card"/>
    <s v="Yes"/>
    <n v="0"/>
    <n v="0"/>
    <x v="1"/>
    <n v="0"/>
    <s v="Yes"/>
    <x v="0"/>
    <s v="Bengaluru"/>
  </r>
  <r>
    <x v="244"/>
    <n v="29"/>
    <s v="Female"/>
    <s v="Mumbai"/>
    <n v="24"/>
    <x v="2"/>
    <x v="2"/>
    <n v="1044"/>
    <n v="25584.26"/>
    <s v="UPI"/>
    <s v="Yes"/>
    <n v="0"/>
    <n v="0"/>
    <x v="0"/>
    <n v="0"/>
    <s v="No"/>
    <x v="0"/>
    <s v="Mumbai"/>
  </r>
  <r>
    <x v="245"/>
    <n v="48"/>
    <s v="Male"/>
    <s v="Bengaluru"/>
    <n v="39"/>
    <x v="0"/>
    <x v="0"/>
    <n v="544"/>
    <n v="20668.38"/>
    <s v="Bank Transfer"/>
    <s v="Yes"/>
    <n v="0"/>
    <n v="0"/>
    <x v="0"/>
    <n v="0"/>
    <s v="Yes"/>
    <x v="0"/>
    <s v="Bengaluru"/>
  </r>
  <r>
    <x v="246"/>
    <n v="26"/>
    <s v="Female"/>
    <s v="Chennai"/>
    <n v="53"/>
    <x v="1"/>
    <x v="0"/>
    <n v="432"/>
    <n v="23363.23"/>
    <s v="UPI"/>
    <s v="Yes"/>
    <n v="0"/>
    <n v="0"/>
    <x v="0"/>
    <n v="0"/>
    <s v="No"/>
    <x v="0"/>
    <s v="Chennai"/>
  </r>
  <r>
    <x v="247"/>
    <n v="33"/>
    <s v="Female"/>
    <s v="Hyderabad"/>
    <n v="12"/>
    <x v="0"/>
    <x v="1"/>
    <n v="794"/>
    <n v="9600.39"/>
    <s v="Credit Card"/>
    <s v="Yes"/>
    <n v="3"/>
    <n v="0"/>
    <x v="0"/>
    <n v="0"/>
    <s v="No"/>
    <x v="0"/>
    <s v="Hyderabad"/>
  </r>
  <r>
    <x v="248"/>
    <n v="31"/>
    <s v="Male"/>
    <s v="Ahmedabad"/>
    <n v="37"/>
    <x v="1"/>
    <x v="1"/>
    <n v="648"/>
    <n v="21104.38"/>
    <s v="Debit Card"/>
    <s v="Yes"/>
    <n v="10"/>
    <n v="3"/>
    <x v="4"/>
    <n v="10"/>
    <s v="No"/>
    <x v="1"/>
    <s v="Ahmedabad"/>
  </r>
  <r>
    <x v="249"/>
    <n v="44"/>
    <s v="Male"/>
    <s v="Chennai"/>
    <n v="38"/>
    <x v="1"/>
    <x v="2"/>
    <n v="1070"/>
    <n v="39796.870000000003"/>
    <s v="UPI"/>
    <s v="Yes"/>
    <n v="1"/>
    <n v="0"/>
    <x v="0"/>
    <n v="0"/>
    <s v="No"/>
    <x v="0"/>
    <s v="Chennai"/>
  </r>
  <r>
    <x v="250"/>
    <n v="38"/>
    <s v="Female"/>
    <s v="Mumbai"/>
    <n v="36"/>
    <x v="0"/>
    <x v="0"/>
    <n v="554"/>
    <n v="20504.560000000001"/>
    <s v="Auto Debit"/>
    <s v="Yes"/>
    <n v="3"/>
    <n v="1"/>
    <x v="0"/>
    <n v="0"/>
    <s v="Yes"/>
    <x v="0"/>
    <s v="Mumbai"/>
  </r>
  <r>
    <x v="251"/>
    <n v="39"/>
    <s v="Female"/>
    <s v="Ahmedabad"/>
    <n v="24"/>
    <x v="1"/>
    <x v="0"/>
    <n v="482"/>
    <n v="11788.19"/>
    <s v="Auto Debit"/>
    <s v="Yes"/>
    <n v="0"/>
    <n v="0"/>
    <x v="0"/>
    <n v="0"/>
    <s v="Yes"/>
    <x v="0"/>
    <s v="Ahmedabad"/>
  </r>
  <r>
    <x v="252"/>
    <n v="65"/>
    <s v="Female"/>
    <s v="Ahmedabad"/>
    <n v="36"/>
    <x v="2"/>
    <x v="0"/>
    <n v="408"/>
    <n v="14612.75"/>
    <s v="Credit Card"/>
    <s v="Yes"/>
    <n v="0"/>
    <n v="0"/>
    <x v="0"/>
    <n v="0"/>
    <s v="No"/>
    <x v="0"/>
    <s v="Ahmedabad"/>
  </r>
  <r>
    <x v="253"/>
    <n v="48"/>
    <s v="Male"/>
    <s v="Hyderabad"/>
    <n v="14"/>
    <x v="0"/>
    <x v="1"/>
    <n v="744"/>
    <n v="10461.17"/>
    <s v="UPI"/>
    <s v="Yes"/>
    <n v="1"/>
    <n v="0"/>
    <x v="0"/>
    <n v="0"/>
    <s v="Yes"/>
    <x v="1"/>
    <s v="Hyderabad"/>
  </r>
  <r>
    <x v="254"/>
    <n v="49"/>
    <s v="Female"/>
    <s v="Jaipur"/>
    <n v="61"/>
    <x v="0"/>
    <x v="1"/>
    <n v="643"/>
    <n v="39155.72"/>
    <s v="Bank Transfer"/>
    <s v="Yes"/>
    <n v="3"/>
    <n v="1"/>
    <x v="1"/>
    <n v="0"/>
    <s v="No"/>
    <x v="0"/>
    <s v="Jaipur"/>
  </r>
  <r>
    <x v="255"/>
    <n v="38"/>
    <s v="Male"/>
    <s v="Kolkata"/>
    <n v="35"/>
    <x v="0"/>
    <x v="2"/>
    <n v="1006"/>
    <n v="34433.01"/>
    <s v="Bank Transfer"/>
    <s v="Yes"/>
    <n v="3"/>
    <n v="2"/>
    <x v="2"/>
    <n v="0"/>
    <s v="No"/>
    <x v="1"/>
    <s v="Kolkata"/>
  </r>
  <r>
    <x v="256"/>
    <n v="33"/>
    <s v="Female"/>
    <s v="Ahmedabad"/>
    <n v="52"/>
    <x v="0"/>
    <x v="1"/>
    <n v="792"/>
    <n v="41439.69"/>
    <s v="Bank Transfer"/>
    <s v="Yes"/>
    <n v="1"/>
    <n v="0"/>
    <x v="0"/>
    <n v="0"/>
    <s v="Yes"/>
    <x v="0"/>
    <s v="Ahmedabad"/>
  </r>
  <r>
    <x v="257"/>
    <n v="44"/>
    <s v="Female"/>
    <s v="Hyderabad"/>
    <n v="29"/>
    <x v="0"/>
    <x v="0"/>
    <n v="447"/>
    <n v="13225.26"/>
    <s v="Debit Card"/>
    <s v="No"/>
    <n v="2"/>
    <n v="0"/>
    <x v="0"/>
    <n v="0"/>
    <s v="No"/>
    <x v="0"/>
    <s v="Hyderabad"/>
  </r>
  <r>
    <x v="258"/>
    <n v="28"/>
    <s v="Male"/>
    <s v="Jaipur"/>
    <n v="37"/>
    <x v="1"/>
    <x v="0"/>
    <n v="437"/>
    <n v="16047.76"/>
    <s v="Bank Transfer"/>
    <s v="Yes"/>
    <n v="0"/>
    <n v="0"/>
    <x v="0"/>
    <n v="0"/>
    <s v="No"/>
    <x v="0"/>
    <s v="Jaipur"/>
  </r>
  <r>
    <x v="259"/>
    <n v="39"/>
    <s v="Male"/>
    <s v="Mumbai"/>
    <n v="48"/>
    <x v="0"/>
    <x v="1"/>
    <n v="793"/>
    <n v="38023.96"/>
    <s v="Credit Card"/>
    <s v="Yes"/>
    <n v="2"/>
    <n v="0"/>
    <x v="0"/>
    <n v="0"/>
    <s v="No"/>
    <x v="0"/>
    <s v="Mumbai"/>
  </r>
  <r>
    <x v="260"/>
    <n v="24"/>
    <s v="Female"/>
    <s v="Mumbai"/>
    <n v="38"/>
    <x v="0"/>
    <x v="0"/>
    <n v="441"/>
    <n v="16595.55"/>
    <s v="Credit Card"/>
    <s v="No"/>
    <n v="2"/>
    <n v="1"/>
    <x v="0"/>
    <n v="0"/>
    <s v="No"/>
    <x v="0"/>
    <s v="Mumbai"/>
  </r>
  <r>
    <x v="261"/>
    <n v="30"/>
    <s v="Male"/>
    <s v="Bengaluru"/>
    <n v="55"/>
    <x v="1"/>
    <x v="1"/>
    <n v="829"/>
    <n v="46773.22"/>
    <s v="Credit Card"/>
    <s v="Yes"/>
    <n v="0"/>
    <n v="0"/>
    <x v="1"/>
    <n v="0"/>
    <s v="No"/>
    <x v="0"/>
    <s v="Bengaluru"/>
  </r>
  <r>
    <x v="262"/>
    <n v="30"/>
    <s v="Male"/>
    <s v="Nagpur"/>
    <n v="31"/>
    <x v="1"/>
    <x v="2"/>
    <n v="1071"/>
    <n v="31870.28"/>
    <s v="UPI"/>
    <s v="Yes"/>
    <n v="1"/>
    <n v="0"/>
    <x v="0"/>
    <n v="5"/>
    <s v="No"/>
    <x v="0"/>
    <s v="Nagpur"/>
  </r>
  <r>
    <x v="263"/>
    <n v="19"/>
    <s v="Male"/>
    <s v="Nagpur"/>
    <n v="23"/>
    <x v="0"/>
    <x v="1"/>
    <n v="789"/>
    <n v="18211.36"/>
    <s v="UPI"/>
    <s v="Yes"/>
    <n v="2"/>
    <n v="0"/>
    <x v="0"/>
    <n v="0"/>
    <s v="No"/>
    <x v="0"/>
    <s v="Nagpur"/>
  </r>
  <r>
    <x v="264"/>
    <n v="29"/>
    <s v="Female"/>
    <s v="Nagpur"/>
    <n v="25"/>
    <x v="1"/>
    <x v="0"/>
    <n v="536"/>
    <n v="12332.16"/>
    <s v="UPI"/>
    <s v="Yes"/>
    <n v="1"/>
    <n v="0"/>
    <x v="1"/>
    <n v="10"/>
    <s v="No"/>
    <x v="0"/>
    <s v="Nagpur"/>
  </r>
  <r>
    <x v="265"/>
    <n v="31"/>
    <s v="Female"/>
    <s v="Chennai"/>
    <n v="50"/>
    <x v="1"/>
    <x v="2"/>
    <n v="1056"/>
    <n v="51914.17"/>
    <s v="Auto Debit"/>
    <s v="Yes"/>
    <n v="2"/>
    <n v="0"/>
    <x v="0"/>
    <n v="0"/>
    <s v="No"/>
    <x v="0"/>
    <s v="Chennai"/>
  </r>
  <r>
    <x v="266"/>
    <n v="39"/>
    <s v="Female"/>
    <s v="Hyderabad"/>
    <n v="22"/>
    <x v="1"/>
    <x v="0"/>
    <n v="491"/>
    <n v="10707.08"/>
    <s v="Auto Debit"/>
    <s v="Yes"/>
    <n v="0"/>
    <n v="0"/>
    <x v="1"/>
    <n v="0"/>
    <s v="No"/>
    <x v="0"/>
    <s v="Hyderabad"/>
  </r>
  <r>
    <x v="267"/>
    <n v="32"/>
    <s v="Male"/>
    <s v="Hyderabad"/>
    <n v="55"/>
    <x v="1"/>
    <x v="0"/>
    <n v="447"/>
    <n v="23602.12"/>
    <s v="UPI"/>
    <s v="Yes"/>
    <n v="1"/>
    <n v="0"/>
    <x v="0"/>
    <n v="5"/>
    <s v="Yes"/>
    <x v="0"/>
    <s v="Hyderabad"/>
  </r>
  <r>
    <x v="268"/>
    <n v="21"/>
    <s v="Male"/>
    <s v="Ahmedabad"/>
    <n v="52"/>
    <x v="0"/>
    <x v="0"/>
    <n v="536"/>
    <n v="28000.21"/>
    <s v="Debit Card"/>
    <s v="No"/>
    <n v="7"/>
    <n v="2"/>
    <x v="2"/>
    <n v="0"/>
    <s v="No"/>
    <x v="1"/>
    <s v="Ahmedabad"/>
  </r>
  <r>
    <x v="269"/>
    <n v="31"/>
    <s v="Female"/>
    <s v="Hyderabad"/>
    <n v="23"/>
    <x v="0"/>
    <x v="1"/>
    <n v="683"/>
    <n v="15595.36"/>
    <s v="UPI"/>
    <s v="Yes"/>
    <n v="1"/>
    <n v="0"/>
    <x v="0"/>
    <n v="0"/>
    <s v="No"/>
    <x v="1"/>
    <s v="Hyderabad"/>
  </r>
  <r>
    <x v="270"/>
    <n v="37"/>
    <s v="Female"/>
    <s v="Delhi"/>
    <n v="27"/>
    <x v="1"/>
    <x v="0"/>
    <n v="576"/>
    <n v="14837.7"/>
    <s v="Debit Card"/>
    <s v="Yes"/>
    <n v="0"/>
    <n v="0"/>
    <x v="0"/>
    <n v="5"/>
    <s v="No"/>
    <x v="0"/>
    <s v="Delhi"/>
  </r>
  <r>
    <x v="271"/>
    <n v="25"/>
    <s v="Male"/>
    <s v="Kolkata"/>
    <n v="39"/>
    <x v="1"/>
    <x v="1"/>
    <n v="689"/>
    <n v="27434.31"/>
    <s v="Auto Debit"/>
    <s v="Yes"/>
    <n v="0"/>
    <n v="0"/>
    <x v="0"/>
    <n v="0"/>
    <s v="No"/>
    <x v="0"/>
    <s v="Kolkata"/>
  </r>
  <r>
    <x v="272"/>
    <n v="29"/>
    <s v="Female"/>
    <s v="Kolkata"/>
    <n v="40"/>
    <x v="1"/>
    <x v="0"/>
    <n v="414"/>
    <n v="14779.08"/>
    <s v="UPI"/>
    <s v="Yes"/>
    <n v="3"/>
    <n v="0"/>
    <x v="0"/>
    <n v="10"/>
    <s v="No"/>
    <x v="0"/>
    <s v="Kolkata"/>
  </r>
  <r>
    <x v="273"/>
    <n v="39"/>
    <s v="Female"/>
    <s v="Pune"/>
    <n v="33"/>
    <x v="2"/>
    <x v="2"/>
    <n v="1076"/>
    <n v="30887.39"/>
    <s v="Bank Transfer"/>
    <s v="Yes"/>
    <n v="0"/>
    <n v="0"/>
    <x v="1"/>
    <n v="15"/>
    <s v="No"/>
    <x v="0"/>
    <s v="Pune"/>
  </r>
  <r>
    <x v="274"/>
    <n v="32"/>
    <s v="Male"/>
    <s v="Ahmedabad"/>
    <n v="41"/>
    <x v="2"/>
    <x v="1"/>
    <n v="785"/>
    <n v="27702.66"/>
    <s v="Auto Debit"/>
    <s v="Yes"/>
    <n v="0"/>
    <n v="0"/>
    <x v="0"/>
    <n v="15"/>
    <s v="No"/>
    <x v="0"/>
    <s v="Ahmedabad"/>
  </r>
  <r>
    <x v="275"/>
    <n v="18"/>
    <s v="Female"/>
    <s v="Chennai"/>
    <n v="15"/>
    <x v="0"/>
    <x v="1"/>
    <n v="644"/>
    <n v="9804.75"/>
    <s v="UPI"/>
    <s v="Yes"/>
    <n v="0"/>
    <n v="0"/>
    <x v="0"/>
    <n v="0"/>
    <s v="No"/>
    <x v="1"/>
    <s v="Chennai"/>
  </r>
  <r>
    <x v="276"/>
    <n v="32"/>
    <s v="Female"/>
    <s v="Delhi"/>
    <n v="41"/>
    <x v="0"/>
    <x v="0"/>
    <n v="426"/>
    <n v="17266.23"/>
    <s v="UPI"/>
    <s v="Yes"/>
    <n v="1"/>
    <n v="0"/>
    <x v="0"/>
    <n v="0"/>
    <s v="No"/>
    <x v="0"/>
    <s v="Delhi"/>
  </r>
  <r>
    <x v="277"/>
    <n v="32"/>
    <s v="Male"/>
    <s v="Hyderabad"/>
    <n v="22"/>
    <x v="0"/>
    <x v="0"/>
    <n v="472"/>
    <n v="10663.42"/>
    <s v="Credit Card"/>
    <s v="No"/>
    <n v="3"/>
    <n v="2"/>
    <x v="1"/>
    <n v="0"/>
    <s v="Yes"/>
    <x v="0"/>
    <s v="Hyderabad"/>
  </r>
  <r>
    <x v="278"/>
    <n v="30"/>
    <s v="Female"/>
    <s v="Delhi"/>
    <n v="36"/>
    <x v="1"/>
    <x v="1"/>
    <n v="767"/>
    <n v="25985.69"/>
    <s v="Auto Debit"/>
    <s v="Yes"/>
    <n v="1"/>
    <n v="0"/>
    <x v="0"/>
    <n v="5"/>
    <s v="Yes"/>
    <x v="0"/>
    <s v="Delhi"/>
  </r>
  <r>
    <x v="279"/>
    <n v="42"/>
    <s v="Male"/>
    <s v="Chennai"/>
    <n v="29"/>
    <x v="1"/>
    <x v="1"/>
    <n v="713"/>
    <n v="18976.009999999998"/>
    <s v="Auto Debit"/>
    <s v="Yes"/>
    <n v="1"/>
    <n v="0"/>
    <x v="0"/>
    <n v="10"/>
    <s v="No"/>
    <x v="0"/>
    <s v="Chennai"/>
  </r>
  <r>
    <x v="280"/>
    <n v="57"/>
    <s v="Male"/>
    <s v="Hyderabad"/>
    <n v="60"/>
    <x v="1"/>
    <x v="0"/>
    <n v="461"/>
    <n v="25069.85"/>
    <s v="Debit Card"/>
    <s v="Yes"/>
    <n v="0"/>
    <n v="0"/>
    <x v="0"/>
    <n v="10"/>
    <s v="Yes"/>
    <x v="0"/>
    <s v="Hyderabad"/>
  </r>
  <r>
    <x v="281"/>
    <n v="39"/>
    <s v="Female"/>
    <s v="Mumbai"/>
    <n v="29"/>
    <x v="0"/>
    <x v="0"/>
    <n v="452"/>
    <n v="12885.57"/>
    <s v="UPI"/>
    <s v="Yes"/>
    <n v="1"/>
    <n v="0"/>
    <x v="0"/>
    <n v="0"/>
    <s v="Yes"/>
    <x v="0"/>
    <s v="Mumbai"/>
  </r>
  <r>
    <x v="282"/>
    <n v="36"/>
    <s v="Female"/>
    <s v="Nagpur"/>
    <n v="26"/>
    <x v="1"/>
    <x v="1"/>
    <n v="653"/>
    <n v="16481.509999999998"/>
    <s v="Credit Card"/>
    <s v="Yes"/>
    <n v="1"/>
    <n v="0"/>
    <x v="0"/>
    <n v="0"/>
    <s v="Yes"/>
    <x v="0"/>
    <s v="Nagpur"/>
  </r>
  <r>
    <x v="283"/>
    <n v="57"/>
    <s v="Male"/>
    <s v="Bengaluru"/>
    <n v="67"/>
    <x v="0"/>
    <x v="2"/>
    <n v="1028"/>
    <n v="70678.69"/>
    <s v="UPI"/>
    <s v="Yes"/>
    <n v="1"/>
    <n v="0"/>
    <x v="0"/>
    <n v="0"/>
    <s v="No"/>
    <x v="1"/>
    <s v="Bengaluru"/>
  </r>
  <r>
    <x v="284"/>
    <n v="46"/>
    <s v="Male"/>
    <s v="Chennai"/>
    <n v="27"/>
    <x v="0"/>
    <x v="1"/>
    <n v="715"/>
    <n v="19101.73"/>
    <s v="Auto Debit"/>
    <s v="Yes"/>
    <n v="3"/>
    <n v="1"/>
    <x v="1"/>
    <n v="0"/>
    <s v="No"/>
    <x v="1"/>
    <s v="Chennai"/>
  </r>
  <r>
    <x v="285"/>
    <n v="35"/>
    <s v="Male"/>
    <s v="Pune"/>
    <n v="32"/>
    <x v="1"/>
    <x v="0"/>
    <n v="484"/>
    <n v="14324.96"/>
    <s v="UPI"/>
    <s v="No"/>
    <n v="1"/>
    <n v="0"/>
    <x v="0"/>
    <n v="5"/>
    <s v="No"/>
    <x v="0"/>
    <s v="Pune"/>
  </r>
  <r>
    <x v="286"/>
    <n v="30"/>
    <s v="Male"/>
    <s v="Hyderabad"/>
    <n v="43"/>
    <x v="1"/>
    <x v="0"/>
    <n v="501"/>
    <n v="20447.8"/>
    <s v="UPI"/>
    <s v="No"/>
    <n v="0"/>
    <n v="0"/>
    <x v="1"/>
    <n v="5"/>
    <s v="No"/>
    <x v="0"/>
    <s v="Hyderabad"/>
  </r>
  <r>
    <x v="287"/>
    <n v="31"/>
    <s v="Male"/>
    <s v="Delhi"/>
    <n v="26"/>
    <x v="0"/>
    <x v="1"/>
    <n v="837"/>
    <n v="21816.33"/>
    <s v="Debit Card"/>
    <s v="Yes"/>
    <n v="1"/>
    <n v="0"/>
    <x v="0"/>
    <n v="0"/>
    <s v="No"/>
    <x v="0"/>
    <s v="Delhi"/>
  </r>
  <r>
    <x v="288"/>
    <n v="38"/>
    <s v="Male"/>
    <s v="Ahmedabad"/>
    <n v="33"/>
    <x v="0"/>
    <x v="1"/>
    <n v="721"/>
    <n v="23827.360000000001"/>
    <s v="Bank Transfer"/>
    <s v="Yes"/>
    <n v="1"/>
    <n v="0"/>
    <x v="1"/>
    <n v="0"/>
    <s v="No"/>
    <x v="0"/>
    <s v="Ahmedabad"/>
  </r>
  <r>
    <x v="289"/>
    <n v="21"/>
    <s v="Female"/>
    <s v="Bengaluru"/>
    <n v="35"/>
    <x v="0"/>
    <x v="0"/>
    <n v="418"/>
    <n v="14219.03"/>
    <s v="UPI"/>
    <s v="Yes"/>
    <n v="0"/>
    <n v="0"/>
    <x v="0"/>
    <n v="0"/>
    <s v="Yes"/>
    <x v="0"/>
    <s v="Bengaluru"/>
  </r>
  <r>
    <x v="290"/>
    <n v="26"/>
    <s v="Female"/>
    <s v="Pune"/>
    <n v="10"/>
    <x v="1"/>
    <x v="0"/>
    <n v="514"/>
    <n v="4715.38"/>
    <s v="Auto Debit"/>
    <s v="No"/>
    <n v="1"/>
    <n v="0"/>
    <x v="0"/>
    <n v="10"/>
    <s v="No"/>
    <x v="0"/>
    <s v="Pune"/>
  </r>
  <r>
    <x v="291"/>
    <n v="50"/>
    <s v="Male"/>
    <s v="Chennai"/>
    <n v="17"/>
    <x v="0"/>
    <x v="2"/>
    <n v="1071"/>
    <n v="18235.61"/>
    <s v="Bank Transfer"/>
    <s v="Yes"/>
    <n v="1"/>
    <n v="0"/>
    <x v="0"/>
    <n v="0"/>
    <s v="Yes"/>
    <x v="1"/>
    <s v="Chennai"/>
  </r>
  <r>
    <x v="292"/>
    <n v="31"/>
    <s v="Female"/>
    <s v="Chennai"/>
    <n v="45"/>
    <x v="1"/>
    <x v="1"/>
    <n v="665"/>
    <n v="27633.05"/>
    <s v="UPI"/>
    <s v="Yes"/>
    <n v="0"/>
    <n v="0"/>
    <x v="0"/>
    <n v="10"/>
    <s v="No"/>
    <x v="0"/>
    <s v="Chennai"/>
  </r>
  <r>
    <x v="293"/>
    <n v="18"/>
    <s v="Female"/>
    <s v="Bengaluru"/>
    <n v="27"/>
    <x v="1"/>
    <x v="1"/>
    <n v="827"/>
    <n v="22632.2"/>
    <s v="Bank Transfer"/>
    <s v="Yes"/>
    <n v="4"/>
    <n v="0"/>
    <x v="0"/>
    <n v="0"/>
    <s v="No"/>
    <x v="0"/>
    <s v="Bengaluru"/>
  </r>
  <r>
    <x v="294"/>
    <n v="64"/>
    <s v="Male"/>
    <s v="Hyderabad"/>
    <n v="20"/>
    <x v="0"/>
    <x v="2"/>
    <n v="995"/>
    <n v="19913.46"/>
    <s v="Credit Card"/>
    <s v="Yes"/>
    <n v="2"/>
    <n v="2"/>
    <x v="2"/>
    <n v="0"/>
    <s v="No"/>
    <x v="1"/>
    <s v="Hyderabad"/>
  </r>
  <r>
    <x v="295"/>
    <n v="31"/>
    <s v="Female"/>
    <s v="Bengaluru"/>
    <n v="31"/>
    <x v="0"/>
    <x v="0"/>
    <n v="474"/>
    <n v="14900.54"/>
    <s v="UPI"/>
    <s v="No"/>
    <n v="0"/>
    <n v="0"/>
    <x v="0"/>
    <n v="0"/>
    <s v="No"/>
    <x v="0"/>
    <s v="Bengaluru"/>
  </r>
  <r>
    <x v="296"/>
    <n v="37"/>
    <s v="Male"/>
    <s v="Delhi"/>
    <n v="35"/>
    <x v="1"/>
    <x v="0"/>
    <n v="434"/>
    <n v="14940.93"/>
    <s v="Auto Debit"/>
    <s v="Yes"/>
    <n v="0"/>
    <n v="0"/>
    <x v="0"/>
    <n v="0"/>
    <s v="No"/>
    <x v="0"/>
    <s v="Delhi"/>
  </r>
  <r>
    <x v="297"/>
    <n v="34"/>
    <s v="Female"/>
    <s v="Pune"/>
    <n v="31"/>
    <x v="0"/>
    <x v="1"/>
    <n v="722"/>
    <n v="22238.15"/>
    <s v="UPI"/>
    <s v="Yes"/>
    <n v="0"/>
    <n v="0"/>
    <x v="0"/>
    <n v="0"/>
    <s v="No"/>
    <x v="0"/>
    <s v="Pune"/>
  </r>
  <r>
    <x v="298"/>
    <n v="25"/>
    <s v="Male"/>
    <s v="Hyderabad"/>
    <n v="21"/>
    <x v="0"/>
    <x v="1"/>
    <n v="760"/>
    <n v="15961.75"/>
    <s v="UPI"/>
    <s v="Yes"/>
    <n v="0"/>
    <n v="0"/>
    <x v="0"/>
    <n v="0"/>
    <s v="Yes"/>
    <x v="0"/>
    <s v="Hyderabad"/>
  </r>
  <r>
    <x v="299"/>
    <n v="40"/>
    <s v="Male"/>
    <s v="Hyderabad"/>
    <n v="33"/>
    <x v="0"/>
    <x v="1"/>
    <n v="773"/>
    <n v="25771.87"/>
    <s v="UPI"/>
    <s v="Yes"/>
    <n v="2"/>
    <n v="1"/>
    <x v="1"/>
    <n v="0"/>
    <s v="Yes"/>
    <x v="0"/>
    <s v="Hyderabad"/>
  </r>
  <r>
    <x v="300"/>
    <n v="58"/>
    <s v="Female"/>
    <s v="Mumbai"/>
    <n v="47"/>
    <x v="1"/>
    <x v="0"/>
    <n v="527"/>
    <n v="24257.75"/>
    <s v="Auto Debit"/>
    <s v="No"/>
    <n v="1"/>
    <n v="0"/>
    <x v="1"/>
    <n v="0"/>
    <s v="Yes"/>
    <x v="0"/>
    <s v="Mumbai"/>
  </r>
  <r>
    <x v="301"/>
    <n v="45"/>
    <s v="Male"/>
    <s v="Pune"/>
    <n v="67"/>
    <x v="2"/>
    <x v="0"/>
    <n v="392"/>
    <n v="22389.77"/>
    <s v="Auto Debit"/>
    <s v="Yes"/>
    <n v="0"/>
    <n v="0"/>
    <x v="1"/>
    <n v="15"/>
    <s v="No"/>
    <x v="0"/>
    <s v="Pune"/>
  </r>
  <r>
    <x v="302"/>
    <n v="37"/>
    <s v="Male"/>
    <s v="Chennai"/>
    <n v="53"/>
    <x v="0"/>
    <x v="1"/>
    <n v="773"/>
    <n v="41349.42"/>
    <s v="UPI"/>
    <s v="Yes"/>
    <n v="0"/>
    <n v="0"/>
    <x v="0"/>
    <n v="0"/>
    <s v="Yes"/>
    <x v="1"/>
    <s v="Chennai"/>
  </r>
  <r>
    <x v="303"/>
    <n v="21"/>
    <s v="Female"/>
    <s v="Chennai"/>
    <n v="31"/>
    <x v="2"/>
    <x v="1"/>
    <n v="643"/>
    <n v="19914.66"/>
    <s v="Auto Debit"/>
    <s v="Yes"/>
    <n v="0"/>
    <n v="0"/>
    <x v="0"/>
    <n v="0"/>
    <s v="No"/>
    <x v="0"/>
    <s v="Chennai"/>
  </r>
  <r>
    <x v="304"/>
    <n v="34"/>
    <s v="Male"/>
    <s v="Mumbai"/>
    <n v="55"/>
    <x v="0"/>
    <x v="1"/>
    <n v="656"/>
    <n v="35759.42"/>
    <s v="Debit Card"/>
    <s v="Yes"/>
    <n v="0"/>
    <n v="0"/>
    <x v="0"/>
    <n v="0"/>
    <s v="No"/>
    <x v="0"/>
    <s v="Mumbai"/>
  </r>
  <r>
    <x v="305"/>
    <n v="39"/>
    <s v="Male"/>
    <s v="Nagpur"/>
    <n v="9"/>
    <x v="0"/>
    <x v="2"/>
    <n v="1004"/>
    <n v="8847.17"/>
    <s v="Auto Debit"/>
    <s v="Yes"/>
    <n v="2"/>
    <n v="1"/>
    <x v="2"/>
    <n v="0"/>
    <s v="Yes"/>
    <x v="0"/>
    <s v="Nagpur"/>
  </r>
  <r>
    <x v="306"/>
    <n v="33"/>
    <s v="Female"/>
    <s v="Hyderabad"/>
    <n v="51"/>
    <x v="2"/>
    <x v="1"/>
    <n v="700"/>
    <n v="31564.69"/>
    <s v="Credit Card"/>
    <s v="Yes"/>
    <n v="0"/>
    <n v="0"/>
    <x v="0"/>
    <n v="10"/>
    <s v="No"/>
    <x v="0"/>
    <s v="Hyderabad"/>
  </r>
  <r>
    <x v="307"/>
    <n v="18"/>
    <s v="Male"/>
    <s v="Bengaluru"/>
    <n v="18"/>
    <x v="1"/>
    <x v="1"/>
    <n v="803"/>
    <n v="14684.2"/>
    <s v="Debit Card"/>
    <s v="Yes"/>
    <n v="5"/>
    <n v="1"/>
    <x v="1"/>
    <n v="0"/>
    <s v="No"/>
    <x v="0"/>
    <s v="Bengaluru"/>
  </r>
  <r>
    <x v="308"/>
    <n v="42"/>
    <s v="Female"/>
    <s v="Nagpur"/>
    <n v="52"/>
    <x v="1"/>
    <x v="0"/>
    <n v="427"/>
    <n v="21845.51"/>
    <s v="UPI"/>
    <s v="No"/>
    <n v="0"/>
    <n v="0"/>
    <x v="0"/>
    <n v="0"/>
    <s v="Yes"/>
    <x v="0"/>
    <s v="Nagpur"/>
  </r>
  <r>
    <x v="309"/>
    <n v="20"/>
    <s v="Male"/>
    <s v="Bengaluru"/>
    <n v="28"/>
    <x v="0"/>
    <x v="1"/>
    <n v="833"/>
    <n v="22669.38"/>
    <s v="Credit Card"/>
    <s v="Yes"/>
    <n v="3"/>
    <n v="0"/>
    <x v="0"/>
    <n v="0"/>
    <s v="Yes"/>
    <x v="0"/>
    <s v="Bengaluru"/>
  </r>
  <r>
    <x v="310"/>
    <n v="44"/>
    <s v="Female"/>
    <s v="Mumbai"/>
    <n v="16"/>
    <x v="0"/>
    <x v="1"/>
    <n v="722"/>
    <n v="11376.49"/>
    <s v="Debit Card"/>
    <s v="Yes"/>
    <n v="0"/>
    <n v="0"/>
    <x v="0"/>
    <n v="0"/>
    <s v="No"/>
    <x v="0"/>
    <s v="Mumbai"/>
  </r>
  <r>
    <x v="311"/>
    <n v="53"/>
    <s v="Female"/>
    <s v="Chennai"/>
    <n v="47"/>
    <x v="2"/>
    <x v="1"/>
    <n v="773"/>
    <n v="33439.06"/>
    <s v="Bank Transfer"/>
    <s v="Yes"/>
    <n v="0"/>
    <n v="0"/>
    <x v="0"/>
    <n v="10"/>
    <s v="Yes"/>
    <x v="0"/>
    <s v="Chennai"/>
  </r>
  <r>
    <x v="312"/>
    <n v="18"/>
    <s v="Male"/>
    <s v="Delhi"/>
    <n v="15"/>
    <x v="1"/>
    <x v="1"/>
    <n v="786"/>
    <n v="11328.15"/>
    <s v="Bank Transfer"/>
    <s v="Yes"/>
    <n v="0"/>
    <n v="0"/>
    <x v="0"/>
    <n v="5"/>
    <s v="Yes"/>
    <x v="0"/>
    <s v="Delhi"/>
  </r>
  <r>
    <x v="313"/>
    <n v="20"/>
    <s v="Male"/>
    <s v="Chennai"/>
    <n v="61"/>
    <x v="1"/>
    <x v="0"/>
    <n v="489"/>
    <n v="29295.54"/>
    <s v="Credit Card"/>
    <s v="Yes"/>
    <n v="0"/>
    <n v="0"/>
    <x v="0"/>
    <n v="0"/>
    <s v="No"/>
    <x v="0"/>
    <s v="Chennai"/>
  </r>
  <r>
    <x v="314"/>
    <n v="35"/>
    <s v="Male"/>
    <s v="Chennai"/>
    <n v="26"/>
    <x v="0"/>
    <x v="0"/>
    <n v="481"/>
    <n v="12543.78"/>
    <s v="Bank Transfer"/>
    <s v="Yes"/>
    <n v="2"/>
    <n v="2"/>
    <x v="0"/>
    <n v="0"/>
    <s v="Yes"/>
    <x v="1"/>
    <s v="Chennai"/>
  </r>
  <r>
    <x v="315"/>
    <n v="33"/>
    <s v="Male"/>
    <s v="Jaipur"/>
    <n v="19"/>
    <x v="1"/>
    <x v="1"/>
    <n v="684"/>
    <n v="12687.28"/>
    <s v="UPI"/>
    <s v="Yes"/>
    <n v="0"/>
    <n v="0"/>
    <x v="0"/>
    <n v="5"/>
    <s v="Yes"/>
    <x v="1"/>
    <s v="Jaipur"/>
  </r>
  <r>
    <x v="316"/>
    <n v="18"/>
    <s v="Female"/>
    <s v="Pune"/>
    <n v="44"/>
    <x v="0"/>
    <x v="1"/>
    <n v="794"/>
    <n v="35145.83"/>
    <s v="UPI"/>
    <s v="Yes"/>
    <n v="1"/>
    <n v="0"/>
    <x v="1"/>
    <n v="0"/>
    <s v="Yes"/>
    <x v="0"/>
    <s v="Pune"/>
  </r>
  <r>
    <x v="317"/>
    <n v="37"/>
    <s v="Female"/>
    <s v="Delhi"/>
    <n v="13"/>
    <x v="1"/>
    <x v="1"/>
    <n v="685"/>
    <n v="8251.92"/>
    <s v="Auto Debit"/>
    <s v="Yes"/>
    <n v="1"/>
    <n v="0"/>
    <x v="0"/>
    <n v="10"/>
    <s v="No"/>
    <x v="0"/>
    <s v="Delhi"/>
  </r>
  <r>
    <x v="318"/>
    <n v="28"/>
    <s v="Female"/>
    <s v="Delhi"/>
    <n v="48"/>
    <x v="1"/>
    <x v="1"/>
    <n v="802"/>
    <n v="39288.959999999999"/>
    <s v="UPI"/>
    <s v="Yes"/>
    <n v="2"/>
    <n v="0"/>
    <x v="0"/>
    <n v="0"/>
    <s v="No"/>
    <x v="1"/>
    <s v="Delhi"/>
  </r>
  <r>
    <x v="319"/>
    <n v="30"/>
    <s v="Female"/>
    <s v="Bengaluru"/>
    <n v="16"/>
    <x v="0"/>
    <x v="1"/>
    <n v="669"/>
    <n v="10847.91"/>
    <s v="Auto Debit"/>
    <s v="Yes"/>
    <n v="1"/>
    <n v="0"/>
    <x v="0"/>
    <n v="0"/>
    <s v="Yes"/>
    <x v="0"/>
    <s v="Bengaluru"/>
  </r>
  <r>
    <x v="320"/>
    <n v="40"/>
    <s v="Female"/>
    <s v="Delhi"/>
    <n v="72"/>
    <x v="1"/>
    <x v="0"/>
    <n v="471"/>
    <n v="32619.599999999999"/>
    <s v="Debit Card"/>
    <s v="Yes"/>
    <n v="1"/>
    <n v="0"/>
    <x v="1"/>
    <n v="5"/>
    <s v="No"/>
    <x v="0"/>
    <s v="Delhi"/>
  </r>
  <r>
    <x v="321"/>
    <n v="38"/>
    <s v="Male"/>
    <s v="Chennai"/>
    <n v="27"/>
    <x v="1"/>
    <x v="0"/>
    <n v="474"/>
    <n v="12609.42"/>
    <s v="Auto Debit"/>
    <s v="Yes"/>
    <n v="0"/>
    <n v="0"/>
    <x v="0"/>
    <n v="0"/>
    <s v="No"/>
    <x v="1"/>
    <s v="Chennai"/>
  </r>
  <r>
    <x v="322"/>
    <n v="31"/>
    <s v="Male"/>
    <s v="Pune"/>
    <n v="31"/>
    <x v="0"/>
    <x v="0"/>
    <n v="396"/>
    <n v="11933.91"/>
    <s v="UPI"/>
    <s v="No"/>
    <n v="3"/>
    <n v="2"/>
    <x v="1"/>
    <n v="0"/>
    <s v="No"/>
    <x v="1"/>
    <s v="Pune"/>
  </r>
  <r>
    <x v="323"/>
    <n v="30"/>
    <s v="Male"/>
    <s v="Delhi"/>
    <n v="30"/>
    <x v="1"/>
    <x v="2"/>
    <n v="996"/>
    <n v="30575.66"/>
    <s v="Bank Transfer"/>
    <s v="Yes"/>
    <n v="0"/>
    <n v="0"/>
    <x v="0"/>
    <n v="0"/>
    <s v="No"/>
    <x v="0"/>
    <s v="Delhi"/>
  </r>
  <r>
    <x v="324"/>
    <n v="34"/>
    <s v="Male"/>
    <s v="Bengaluru"/>
    <n v="44"/>
    <x v="2"/>
    <x v="0"/>
    <n v="583"/>
    <n v="21263.63"/>
    <s v="Debit Card"/>
    <s v="Yes"/>
    <n v="3"/>
    <n v="1"/>
    <x v="2"/>
    <n v="15"/>
    <s v="No"/>
    <x v="0"/>
    <s v="Bengaluru"/>
  </r>
  <r>
    <x v="325"/>
    <n v="21"/>
    <s v="Female"/>
    <s v="Mumbai"/>
    <n v="43"/>
    <x v="0"/>
    <x v="0"/>
    <n v="455"/>
    <n v="19201.34"/>
    <s v="UPI"/>
    <s v="Yes"/>
    <n v="1"/>
    <n v="0"/>
    <x v="0"/>
    <n v="0"/>
    <s v="No"/>
    <x v="0"/>
    <s v="Mumbai"/>
  </r>
  <r>
    <x v="326"/>
    <n v="34"/>
    <s v="Female"/>
    <s v="Mumbai"/>
    <n v="61"/>
    <x v="1"/>
    <x v="2"/>
    <n v="1003"/>
    <n v="61869.67"/>
    <s v="Bank Transfer"/>
    <s v="Yes"/>
    <n v="1"/>
    <n v="0"/>
    <x v="1"/>
    <n v="0"/>
    <s v="Yes"/>
    <x v="0"/>
    <s v="Mumbai"/>
  </r>
  <r>
    <x v="327"/>
    <n v="46"/>
    <s v="Male"/>
    <s v="Pune"/>
    <n v="13"/>
    <x v="1"/>
    <x v="1"/>
    <n v="692"/>
    <n v="8789.6200000000008"/>
    <s v="UPI"/>
    <s v="Yes"/>
    <n v="0"/>
    <n v="0"/>
    <x v="0"/>
    <n v="0"/>
    <s v="No"/>
    <x v="0"/>
    <s v="Pune"/>
  </r>
  <r>
    <x v="328"/>
    <n v="35"/>
    <s v="Male"/>
    <s v="Mumbai"/>
    <n v="14"/>
    <x v="0"/>
    <x v="0"/>
    <n v="507"/>
    <n v="7074"/>
    <s v="UPI"/>
    <s v="Yes"/>
    <n v="1"/>
    <n v="0"/>
    <x v="0"/>
    <n v="0"/>
    <s v="No"/>
    <x v="1"/>
    <s v="Mumbai"/>
  </r>
  <r>
    <x v="329"/>
    <n v="19"/>
    <s v="Male"/>
    <s v="Bengaluru"/>
    <n v="38"/>
    <x v="0"/>
    <x v="0"/>
    <n v="590"/>
    <n v="22847.02"/>
    <s v="Bank Transfer"/>
    <s v="No"/>
    <n v="1"/>
    <n v="0"/>
    <x v="0"/>
    <n v="0"/>
    <s v="No"/>
    <x v="0"/>
    <s v="Bengaluru"/>
  </r>
  <r>
    <x v="330"/>
    <n v="29"/>
    <s v="Female"/>
    <s v="Delhi"/>
    <n v="42"/>
    <x v="1"/>
    <x v="0"/>
    <n v="534"/>
    <n v="20685.22"/>
    <s v="Bank Transfer"/>
    <s v="Yes"/>
    <n v="1"/>
    <n v="0"/>
    <x v="1"/>
    <n v="10"/>
    <s v="Yes"/>
    <x v="0"/>
    <s v="Delhi"/>
  </r>
  <r>
    <x v="331"/>
    <n v="30"/>
    <s v="Female"/>
    <s v="Hyderabad"/>
    <n v="22"/>
    <x v="0"/>
    <x v="0"/>
    <n v="507"/>
    <n v="11159.32"/>
    <s v="Credit Card"/>
    <s v="No"/>
    <n v="0"/>
    <n v="0"/>
    <x v="1"/>
    <n v="0"/>
    <s v="No"/>
    <x v="0"/>
    <s v="Hyderabad"/>
  </r>
  <r>
    <x v="332"/>
    <n v="34"/>
    <s v="Male"/>
    <s v="Kolkata"/>
    <n v="24"/>
    <x v="0"/>
    <x v="1"/>
    <n v="797"/>
    <n v="18793.150000000001"/>
    <s v="UPI"/>
    <s v="Yes"/>
    <n v="1"/>
    <n v="0"/>
    <x v="0"/>
    <n v="0"/>
    <s v="Yes"/>
    <x v="0"/>
    <s v="Kolkata"/>
  </r>
  <r>
    <x v="333"/>
    <n v="18"/>
    <s v="Female"/>
    <s v="Delhi"/>
    <n v="20"/>
    <x v="1"/>
    <x v="0"/>
    <n v="465"/>
    <n v="8153.86"/>
    <s v="Credit Card"/>
    <s v="Yes"/>
    <n v="0"/>
    <n v="0"/>
    <x v="0"/>
    <n v="10"/>
    <s v="No"/>
    <x v="1"/>
    <s v="Delhi"/>
  </r>
  <r>
    <x v="334"/>
    <n v="43"/>
    <s v="Female"/>
    <s v="Bengaluru"/>
    <n v="17"/>
    <x v="0"/>
    <x v="1"/>
    <n v="721"/>
    <n v="11999.03"/>
    <s v="Debit Card"/>
    <s v="No"/>
    <n v="0"/>
    <n v="0"/>
    <x v="1"/>
    <n v="0"/>
    <s v="Yes"/>
    <x v="0"/>
    <s v="Bengaluru"/>
  </r>
  <r>
    <x v="335"/>
    <n v="24"/>
    <s v="Male"/>
    <s v="Mumbai"/>
    <n v="43"/>
    <x v="0"/>
    <x v="2"/>
    <n v="1053"/>
    <n v="46223.44"/>
    <s v="Auto Debit"/>
    <s v="Yes"/>
    <n v="6"/>
    <n v="3"/>
    <x v="3"/>
    <n v="0"/>
    <s v="No"/>
    <x v="0"/>
    <s v="Mumbai"/>
  </r>
  <r>
    <x v="336"/>
    <n v="28"/>
    <s v="Male"/>
    <s v="Bengaluru"/>
    <n v="38"/>
    <x v="0"/>
    <x v="1"/>
    <n v="747"/>
    <n v="28186.37"/>
    <s v="Auto Debit"/>
    <s v="Yes"/>
    <n v="0"/>
    <n v="0"/>
    <x v="0"/>
    <n v="0"/>
    <s v="No"/>
    <x v="0"/>
    <s v="Bengaluru"/>
  </r>
  <r>
    <x v="337"/>
    <n v="25"/>
    <s v="Male"/>
    <s v="Chennai"/>
    <n v="23"/>
    <x v="0"/>
    <x v="1"/>
    <n v="731"/>
    <n v="16324.46"/>
    <s v="UPI"/>
    <s v="Yes"/>
    <n v="10"/>
    <n v="4"/>
    <x v="3"/>
    <n v="0"/>
    <s v="Yes"/>
    <x v="1"/>
    <s v="Chennai"/>
  </r>
  <r>
    <x v="338"/>
    <n v="24"/>
    <s v="Male"/>
    <s v="Pune"/>
    <n v="26"/>
    <x v="0"/>
    <x v="1"/>
    <n v="793"/>
    <n v="21013.95"/>
    <s v="Debit Card"/>
    <s v="No"/>
    <n v="1"/>
    <n v="0"/>
    <x v="0"/>
    <n v="0"/>
    <s v="No"/>
    <x v="0"/>
    <s v="Pune"/>
  </r>
  <r>
    <x v="339"/>
    <n v="37"/>
    <s v="Male"/>
    <s v="Delhi"/>
    <n v="28"/>
    <x v="0"/>
    <x v="2"/>
    <n v="1088"/>
    <n v="30223.78"/>
    <s v="UPI"/>
    <s v="Yes"/>
    <n v="0"/>
    <n v="0"/>
    <x v="0"/>
    <n v="0"/>
    <s v="No"/>
    <x v="0"/>
    <s v="Delhi"/>
  </r>
  <r>
    <x v="340"/>
    <n v="40"/>
    <s v="Female"/>
    <s v="Hyderabad"/>
    <n v="26"/>
    <x v="2"/>
    <x v="0"/>
    <n v="408"/>
    <n v="10630.3"/>
    <s v="Debit Card"/>
    <s v="Yes"/>
    <n v="1"/>
    <n v="0"/>
    <x v="0"/>
    <n v="0"/>
    <s v="No"/>
    <x v="1"/>
    <s v="Hyderabad"/>
  </r>
  <r>
    <x v="341"/>
    <n v="18"/>
    <s v="Female"/>
    <s v="Hyderabad"/>
    <n v="22"/>
    <x v="1"/>
    <x v="2"/>
    <n v="1091"/>
    <n v="23525.43"/>
    <s v="Bank Transfer"/>
    <s v="Yes"/>
    <n v="1"/>
    <n v="0"/>
    <x v="0"/>
    <n v="0"/>
    <s v="Yes"/>
    <x v="1"/>
    <s v="Hyderabad"/>
  </r>
  <r>
    <x v="342"/>
    <n v="55"/>
    <s v="Male"/>
    <s v="Bengaluru"/>
    <n v="48"/>
    <x v="0"/>
    <x v="0"/>
    <n v="486"/>
    <n v="23456.45"/>
    <s v="Credit Card"/>
    <s v="Yes"/>
    <n v="3"/>
    <n v="1"/>
    <x v="1"/>
    <n v="0"/>
    <s v="Yes"/>
    <x v="1"/>
    <s v="Bengaluru"/>
  </r>
  <r>
    <x v="343"/>
    <n v="36"/>
    <s v="Female"/>
    <s v="Bengaluru"/>
    <n v="22"/>
    <x v="1"/>
    <x v="0"/>
    <n v="536"/>
    <n v="11983.29"/>
    <s v="UPI"/>
    <s v="Yes"/>
    <n v="0"/>
    <n v="0"/>
    <x v="0"/>
    <n v="0"/>
    <s v="No"/>
    <x v="0"/>
    <s v="Bengaluru"/>
  </r>
  <r>
    <x v="344"/>
    <n v="33"/>
    <s v="Female"/>
    <s v="Chennai"/>
    <n v="50"/>
    <x v="1"/>
    <x v="0"/>
    <n v="456"/>
    <n v="22844.49"/>
    <s v="UPI"/>
    <s v="No"/>
    <n v="0"/>
    <n v="0"/>
    <x v="0"/>
    <n v="0"/>
    <s v="No"/>
    <x v="0"/>
    <s v="Chennai"/>
  </r>
  <r>
    <x v="345"/>
    <n v="41"/>
    <s v="Female"/>
    <s v="Hyderabad"/>
    <n v="24"/>
    <x v="2"/>
    <x v="0"/>
    <n v="503"/>
    <n v="10329.219999999999"/>
    <s v="Credit Card"/>
    <s v="Yes"/>
    <n v="1"/>
    <n v="0"/>
    <x v="0"/>
    <n v="15"/>
    <s v="No"/>
    <x v="0"/>
    <s v="Hyderabad"/>
  </r>
  <r>
    <x v="346"/>
    <n v="34"/>
    <s v="Female"/>
    <s v="Bengaluru"/>
    <n v="35"/>
    <x v="0"/>
    <x v="0"/>
    <n v="528"/>
    <n v="18690.98"/>
    <s v="Bank Transfer"/>
    <s v="No"/>
    <n v="2"/>
    <n v="0"/>
    <x v="0"/>
    <n v="0"/>
    <s v="No"/>
    <x v="1"/>
    <s v="Bengaluru"/>
  </r>
  <r>
    <x v="347"/>
    <n v="20"/>
    <s v="Male"/>
    <s v="Pune"/>
    <n v="25"/>
    <x v="0"/>
    <x v="0"/>
    <n v="445"/>
    <n v="10829.22"/>
    <s v="Credit Card"/>
    <s v="No"/>
    <n v="0"/>
    <n v="0"/>
    <x v="0"/>
    <n v="0"/>
    <s v="No"/>
    <x v="0"/>
    <s v="Pune"/>
  </r>
  <r>
    <x v="348"/>
    <n v="42"/>
    <s v="Male"/>
    <s v="Chennai"/>
    <n v="31"/>
    <x v="2"/>
    <x v="0"/>
    <n v="533"/>
    <n v="14994.53"/>
    <s v="UPI"/>
    <s v="No"/>
    <n v="0"/>
    <n v="0"/>
    <x v="0"/>
    <n v="10"/>
    <s v="Yes"/>
    <x v="0"/>
    <s v="Chennai"/>
  </r>
  <r>
    <x v="349"/>
    <n v="34"/>
    <s v="Female"/>
    <s v="Mumbai"/>
    <n v="9"/>
    <x v="0"/>
    <x v="1"/>
    <n v="769"/>
    <n v="6796.7"/>
    <s v="Credit Card"/>
    <s v="No"/>
    <n v="3"/>
    <n v="2"/>
    <x v="1"/>
    <n v="0"/>
    <s v="No"/>
    <x v="1"/>
    <s v="Mumbai"/>
  </r>
  <r>
    <x v="350"/>
    <n v="39"/>
    <s v="Female"/>
    <s v="Pune"/>
    <n v="33"/>
    <x v="0"/>
    <x v="1"/>
    <n v="666"/>
    <n v="21906.639999999999"/>
    <s v="Bank Transfer"/>
    <s v="No"/>
    <n v="0"/>
    <n v="0"/>
    <x v="0"/>
    <n v="0"/>
    <s v="Yes"/>
    <x v="0"/>
    <s v="Pune"/>
  </r>
  <r>
    <x v="351"/>
    <n v="42"/>
    <s v="Male"/>
    <s v="Delhi"/>
    <n v="23"/>
    <x v="0"/>
    <x v="0"/>
    <n v="458"/>
    <n v="10751.45"/>
    <s v="Debit Card"/>
    <s v="No"/>
    <n v="1"/>
    <n v="0"/>
    <x v="0"/>
    <n v="0"/>
    <s v="No"/>
    <x v="0"/>
    <s v="Delhi"/>
  </r>
  <r>
    <x v="352"/>
    <n v="31"/>
    <s v="Male"/>
    <s v="Delhi"/>
    <n v="60"/>
    <x v="2"/>
    <x v="0"/>
    <n v="466"/>
    <n v="27734.12"/>
    <s v="Auto Debit"/>
    <s v="Yes"/>
    <n v="0"/>
    <n v="0"/>
    <x v="0"/>
    <n v="0"/>
    <s v="No"/>
    <x v="0"/>
    <s v="Delhi"/>
  </r>
  <r>
    <x v="353"/>
    <n v="39"/>
    <s v="Female"/>
    <s v="Pune"/>
    <n v="40"/>
    <x v="1"/>
    <x v="1"/>
    <n v="780"/>
    <n v="30325.06"/>
    <s v="Credit Card"/>
    <s v="Yes"/>
    <n v="0"/>
    <n v="0"/>
    <x v="0"/>
    <n v="5"/>
    <s v="No"/>
    <x v="0"/>
    <s v="Pune"/>
  </r>
  <r>
    <x v="354"/>
    <n v="18"/>
    <s v="Male"/>
    <s v="Mumbai"/>
    <n v="42"/>
    <x v="1"/>
    <x v="0"/>
    <n v="502"/>
    <n v="18470.150000000001"/>
    <s v="Bank Transfer"/>
    <s v="No"/>
    <n v="1"/>
    <n v="0"/>
    <x v="0"/>
    <n v="10"/>
    <s v="No"/>
    <x v="0"/>
    <s v="Mumbai"/>
  </r>
  <r>
    <x v="355"/>
    <n v="31"/>
    <s v="Male"/>
    <s v="Bengaluru"/>
    <n v="34"/>
    <x v="1"/>
    <x v="0"/>
    <n v="561"/>
    <n v="17592.310000000001"/>
    <s v="UPI"/>
    <s v="No"/>
    <n v="0"/>
    <n v="0"/>
    <x v="0"/>
    <n v="5"/>
    <s v="No"/>
    <x v="0"/>
    <s v="Bengaluru"/>
  </r>
  <r>
    <x v="356"/>
    <n v="25"/>
    <s v="Female"/>
    <s v="Ahmedabad"/>
    <n v="50"/>
    <x v="1"/>
    <x v="0"/>
    <n v="416"/>
    <n v="21096.93"/>
    <s v="Debit Card"/>
    <s v="Yes"/>
    <n v="1"/>
    <n v="0"/>
    <x v="0"/>
    <n v="0"/>
    <s v="No"/>
    <x v="0"/>
    <s v="Ahmedabad"/>
  </r>
  <r>
    <x v="357"/>
    <n v="38"/>
    <s v="Male"/>
    <s v="Nagpur"/>
    <n v="46"/>
    <x v="0"/>
    <x v="1"/>
    <n v="693"/>
    <n v="32253.45"/>
    <s v="Debit Card"/>
    <s v="Yes"/>
    <n v="0"/>
    <n v="0"/>
    <x v="0"/>
    <n v="0"/>
    <s v="No"/>
    <x v="0"/>
    <s v="Nagpur"/>
  </r>
  <r>
    <x v="358"/>
    <n v="40"/>
    <s v="Female"/>
    <s v="Mumbai"/>
    <n v="43"/>
    <x v="0"/>
    <x v="1"/>
    <n v="829"/>
    <n v="35971.58"/>
    <s v="UPI"/>
    <s v="Yes"/>
    <n v="1"/>
    <n v="0"/>
    <x v="0"/>
    <n v="0"/>
    <s v="Yes"/>
    <x v="0"/>
    <s v="Mumbai"/>
  </r>
  <r>
    <x v="359"/>
    <n v="36"/>
    <s v="Female"/>
    <s v="Chennai"/>
    <n v="13"/>
    <x v="0"/>
    <x v="1"/>
    <n v="675"/>
    <n v="8606.52"/>
    <s v="Debit Card"/>
    <s v="Yes"/>
    <n v="0"/>
    <n v="0"/>
    <x v="0"/>
    <n v="0"/>
    <s v="Yes"/>
    <x v="0"/>
    <s v="Chennai"/>
  </r>
  <r>
    <x v="360"/>
    <n v="30"/>
    <s v="Male"/>
    <s v="Delhi"/>
    <n v="3"/>
    <x v="0"/>
    <x v="1"/>
    <n v="721"/>
    <n v="1856.13"/>
    <s v="Debit Card"/>
    <s v="Yes"/>
    <n v="0"/>
    <n v="0"/>
    <x v="1"/>
    <n v="15"/>
    <s v="No"/>
    <x v="1"/>
    <s v="Delhi"/>
  </r>
  <r>
    <x v="361"/>
    <n v="50"/>
    <s v="Male"/>
    <s v="Pune"/>
    <n v="68"/>
    <x v="2"/>
    <x v="0"/>
    <n v="434"/>
    <n v="30202.720000000001"/>
    <s v="Auto Debit"/>
    <s v="Yes"/>
    <n v="0"/>
    <n v="0"/>
    <x v="0"/>
    <n v="0"/>
    <s v="Yes"/>
    <x v="0"/>
    <s v="Pune"/>
  </r>
  <r>
    <x v="362"/>
    <n v="41"/>
    <s v="Male"/>
    <s v="Chennai"/>
    <n v="43"/>
    <x v="0"/>
    <x v="2"/>
    <n v="1063"/>
    <n v="46386.65"/>
    <s v="UPI"/>
    <s v="Yes"/>
    <n v="0"/>
    <n v="0"/>
    <x v="1"/>
    <n v="0"/>
    <s v="No"/>
    <x v="0"/>
    <s v="Chennai"/>
  </r>
  <r>
    <x v="363"/>
    <n v="40"/>
    <s v="Male"/>
    <s v="Kolkata"/>
    <n v="40"/>
    <x v="0"/>
    <x v="0"/>
    <n v="440"/>
    <n v="18051.849999999999"/>
    <s v="UPI"/>
    <s v="Yes"/>
    <n v="1"/>
    <n v="0"/>
    <x v="1"/>
    <n v="0"/>
    <s v="Yes"/>
    <x v="0"/>
    <s v="Kolkata"/>
  </r>
  <r>
    <x v="364"/>
    <n v="38"/>
    <s v="Female"/>
    <s v="Bengaluru"/>
    <n v="22"/>
    <x v="0"/>
    <x v="1"/>
    <n v="730"/>
    <n v="15981.2"/>
    <s v="UPI"/>
    <s v="Yes"/>
    <n v="1"/>
    <n v="0"/>
    <x v="0"/>
    <n v="0"/>
    <s v="No"/>
    <x v="0"/>
    <s v="Bengaluru"/>
  </r>
  <r>
    <x v="365"/>
    <n v="41"/>
    <s v="Male"/>
    <s v="Ahmedabad"/>
    <n v="39"/>
    <x v="1"/>
    <x v="1"/>
    <n v="786"/>
    <n v="31273.8"/>
    <s v="Auto Debit"/>
    <s v="No"/>
    <n v="0"/>
    <n v="0"/>
    <x v="0"/>
    <n v="0"/>
    <s v="No"/>
    <x v="0"/>
    <s v="Ahmedabad"/>
  </r>
  <r>
    <x v="366"/>
    <n v="26"/>
    <s v="Female"/>
    <s v="Chennai"/>
    <n v="31"/>
    <x v="0"/>
    <x v="0"/>
    <n v="540"/>
    <n v="16974.5"/>
    <s v="Auto Debit"/>
    <s v="No"/>
    <n v="4"/>
    <n v="1"/>
    <x v="1"/>
    <n v="0"/>
    <s v="No"/>
    <x v="0"/>
    <s v="Chennai"/>
  </r>
  <r>
    <x v="367"/>
    <n v="26"/>
    <s v="Male"/>
    <s v="Hyderabad"/>
    <n v="13"/>
    <x v="1"/>
    <x v="0"/>
    <n v="444"/>
    <n v="5704.41"/>
    <s v="Credit Card"/>
    <s v="Yes"/>
    <n v="1"/>
    <n v="0"/>
    <x v="0"/>
    <n v="0"/>
    <s v="Yes"/>
    <x v="0"/>
    <s v="Hyderabad"/>
  </r>
  <r>
    <x v="368"/>
    <n v="47"/>
    <s v="Male"/>
    <s v="Nagpur"/>
    <n v="38"/>
    <x v="0"/>
    <x v="1"/>
    <n v="686"/>
    <n v="26631.67"/>
    <s v="Credit Card"/>
    <s v="Yes"/>
    <n v="1"/>
    <n v="0"/>
    <x v="1"/>
    <n v="0"/>
    <s v="No"/>
    <x v="1"/>
    <s v="Nagpur"/>
  </r>
  <r>
    <x v="369"/>
    <n v="43"/>
    <s v="Male"/>
    <s v="Bengaluru"/>
    <n v="39"/>
    <x v="1"/>
    <x v="1"/>
    <n v="708"/>
    <n v="28254.77"/>
    <s v="Bank Transfer"/>
    <s v="Yes"/>
    <n v="0"/>
    <n v="0"/>
    <x v="0"/>
    <n v="0"/>
    <s v="No"/>
    <x v="0"/>
    <s v="Bengaluru"/>
  </r>
  <r>
    <x v="370"/>
    <n v="25"/>
    <s v="Female"/>
    <s v="Bengaluru"/>
    <n v="36"/>
    <x v="1"/>
    <x v="1"/>
    <n v="705"/>
    <n v="26079.119999999999"/>
    <s v="UPI"/>
    <s v="Yes"/>
    <n v="1"/>
    <n v="0"/>
    <x v="0"/>
    <n v="0"/>
    <s v="No"/>
    <x v="0"/>
    <s v="Bengaluru"/>
  </r>
  <r>
    <x v="371"/>
    <n v="35"/>
    <s v="Female"/>
    <s v="Jaipur"/>
    <n v="9"/>
    <x v="0"/>
    <x v="1"/>
    <n v="734"/>
    <n v="6689.17"/>
    <s v="Debit Card"/>
    <s v="Yes"/>
    <n v="1"/>
    <n v="0"/>
    <x v="0"/>
    <n v="0"/>
    <s v="Yes"/>
    <x v="0"/>
    <s v="Jaipur"/>
  </r>
  <r>
    <x v="372"/>
    <n v="27"/>
    <s v="Female"/>
    <s v="Kolkata"/>
    <n v="60"/>
    <x v="1"/>
    <x v="2"/>
    <n v="987"/>
    <n v="54940.4"/>
    <s v="Credit Card"/>
    <s v="Yes"/>
    <n v="0"/>
    <n v="0"/>
    <x v="0"/>
    <n v="5"/>
    <s v="No"/>
    <x v="0"/>
    <s v="Kolkata"/>
  </r>
  <r>
    <x v="373"/>
    <n v="31"/>
    <s v="Male"/>
    <s v="Hyderabad"/>
    <n v="61"/>
    <x v="0"/>
    <x v="1"/>
    <n v="777"/>
    <n v="46036.18"/>
    <s v="Debit Card"/>
    <s v="No"/>
    <n v="0"/>
    <n v="0"/>
    <x v="1"/>
    <n v="0"/>
    <s v="No"/>
    <x v="1"/>
    <s v="Hyderabad"/>
  </r>
  <r>
    <x v="374"/>
    <n v="55"/>
    <s v="Female"/>
    <s v="Bengaluru"/>
    <n v="31"/>
    <x v="1"/>
    <x v="0"/>
    <n v="535"/>
    <n v="15348.08"/>
    <s v="Auto Debit"/>
    <s v="Yes"/>
    <n v="0"/>
    <n v="0"/>
    <x v="0"/>
    <n v="10"/>
    <s v="No"/>
    <x v="0"/>
    <s v="Bengaluru"/>
  </r>
  <r>
    <x v="375"/>
    <n v="45"/>
    <s v="Female"/>
    <s v="Nagpur"/>
    <n v="29"/>
    <x v="0"/>
    <x v="1"/>
    <n v="685"/>
    <n v="19318.099999999999"/>
    <s v="Auto Debit"/>
    <s v="No"/>
    <n v="2"/>
    <n v="1"/>
    <x v="1"/>
    <n v="0"/>
    <s v="Yes"/>
    <x v="0"/>
    <s v="Nagpur"/>
  </r>
  <r>
    <x v="376"/>
    <n v="30"/>
    <s v="Male"/>
    <s v="Hyderabad"/>
    <n v="38"/>
    <x v="0"/>
    <x v="0"/>
    <n v="470"/>
    <n v="17350.91"/>
    <s v="UPI"/>
    <s v="No"/>
    <n v="1"/>
    <n v="0"/>
    <x v="0"/>
    <n v="0"/>
    <s v="Yes"/>
    <x v="0"/>
    <s v="Hyderabad"/>
  </r>
  <r>
    <x v="377"/>
    <n v="33"/>
    <s v="Male"/>
    <s v="Nagpur"/>
    <n v="61"/>
    <x v="0"/>
    <x v="2"/>
    <n v="1078"/>
    <n v="67654.55"/>
    <s v="Credit Card"/>
    <s v="No"/>
    <n v="1"/>
    <n v="0"/>
    <x v="1"/>
    <n v="0"/>
    <s v="No"/>
    <x v="0"/>
    <s v="Nagpur"/>
  </r>
  <r>
    <x v="378"/>
    <n v="37"/>
    <s v="Male"/>
    <s v="Kolkata"/>
    <n v="30"/>
    <x v="2"/>
    <x v="1"/>
    <n v="761"/>
    <n v="20332.939999999999"/>
    <s v="UPI"/>
    <s v="No"/>
    <n v="1"/>
    <n v="0"/>
    <x v="0"/>
    <n v="10"/>
    <s v="No"/>
    <x v="0"/>
    <s v="Kolkata"/>
  </r>
  <r>
    <x v="379"/>
    <n v="46"/>
    <s v="Male"/>
    <s v="Delhi"/>
    <n v="27"/>
    <x v="2"/>
    <x v="0"/>
    <n v="454"/>
    <n v="12266.5"/>
    <s v="Bank Transfer"/>
    <s v="No"/>
    <n v="5"/>
    <n v="3"/>
    <x v="4"/>
    <n v="0"/>
    <s v="No"/>
    <x v="1"/>
    <s v="Delhi"/>
  </r>
  <r>
    <x v="380"/>
    <n v="30"/>
    <s v="Female"/>
    <s v="Bengaluru"/>
    <n v="22"/>
    <x v="0"/>
    <x v="0"/>
    <n v="548"/>
    <n v="12275.67"/>
    <s v="Bank Transfer"/>
    <s v="Yes"/>
    <n v="1"/>
    <n v="0"/>
    <x v="1"/>
    <n v="0"/>
    <s v="No"/>
    <x v="1"/>
    <s v="Bengaluru"/>
  </r>
  <r>
    <x v="381"/>
    <n v="46"/>
    <s v="Female"/>
    <s v="Chennai"/>
    <n v="37"/>
    <x v="1"/>
    <x v="1"/>
    <n v="692"/>
    <n v="25743.3"/>
    <s v="Auto Debit"/>
    <s v="Yes"/>
    <n v="1"/>
    <n v="0"/>
    <x v="2"/>
    <n v="0"/>
    <s v="No"/>
    <x v="0"/>
    <s v="Chennai"/>
  </r>
  <r>
    <x v="382"/>
    <n v="51"/>
    <s v="Female"/>
    <s v="Bengaluru"/>
    <n v="46"/>
    <x v="1"/>
    <x v="1"/>
    <n v="711"/>
    <n v="29424.98"/>
    <s v="Credit Card"/>
    <s v="Yes"/>
    <n v="1"/>
    <n v="0"/>
    <x v="0"/>
    <n v="10"/>
    <s v="No"/>
    <x v="0"/>
    <s v="Bengaluru"/>
  </r>
  <r>
    <x v="383"/>
    <n v="39"/>
    <s v="Male"/>
    <s v="Mumbai"/>
    <n v="34"/>
    <x v="1"/>
    <x v="2"/>
    <n v="1066"/>
    <n v="34636.1"/>
    <s v="Bank Transfer"/>
    <s v="Yes"/>
    <n v="0"/>
    <n v="0"/>
    <x v="0"/>
    <n v="5"/>
    <s v="Yes"/>
    <x v="0"/>
    <s v="Mumbai"/>
  </r>
  <r>
    <x v="384"/>
    <n v="24"/>
    <s v="Female"/>
    <s v="Delhi"/>
    <n v="16"/>
    <x v="1"/>
    <x v="1"/>
    <n v="725"/>
    <n v="10869.69"/>
    <s v="UPI"/>
    <s v="Yes"/>
    <n v="1"/>
    <n v="0"/>
    <x v="0"/>
    <n v="5"/>
    <s v="No"/>
    <x v="0"/>
    <s v="Delhi"/>
  </r>
  <r>
    <x v="385"/>
    <n v="44"/>
    <s v="Female"/>
    <s v="Bengaluru"/>
    <n v="16"/>
    <x v="0"/>
    <x v="1"/>
    <n v="820"/>
    <n v="12975.32"/>
    <s v="Debit Card"/>
    <s v="Yes"/>
    <n v="0"/>
    <n v="0"/>
    <x v="0"/>
    <n v="0"/>
    <s v="No"/>
    <x v="0"/>
    <s v="Bengaluru"/>
  </r>
  <r>
    <x v="386"/>
    <n v="38"/>
    <s v="Female"/>
    <s v="Pune"/>
    <n v="11"/>
    <x v="1"/>
    <x v="1"/>
    <n v="734"/>
    <n v="8216.9599999999991"/>
    <s v="Credit Card"/>
    <s v="Yes"/>
    <n v="4"/>
    <n v="1"/>
    <x v="1"/>
    <n v="0"/>
    <s v="No"/>
    <x v="0"/>
    <s v="Pune"/>
  </r>
  <r>
    <x v="387"/>
    <n v="42"/>
    <s v="Male"/>
    <s v="Bengaluru"/>
    <n v="13"/>
    <x v="0"/>
    <x v="2"/>
    <n v="983"/>
    <n v="13139.45"/>
    <s v="Bank Transfer"/>
    <s v="Yes"/>
    <n v="0"/>
    <n v="0"/>
    <x v="2"/>
    <n v="0"/>
    <s v="No"/>
    <x v="1"/>
    <s v="Bengaluru"/>
  </r>
  <r>
    <x v="388"/>
    <n v="47"/>
    <s v="Female"/>
    <s v="Pune"/>
    <n v="48"/>
    <x v="0"/>
    <x v="2"/>
    <n v="975"/>
    <n v="45709.72"/>
    <s v="Credit Card"/>
    <s v="Yes"/>
    <n v="0"/>
    <n v="0"/>
    <x v="0"/>
    <n v="0"/>
    <s v="No"/>
    <x v="1"/>
    <s v="Pune"/>
  </r>
  <r>
    <x v="389"/>
    <n v="34"/>
    <s v="Female"/>
    <s v="Kolkata"/>
    <n v="43"/>
    <x v="0"/>
    <x v="0"/>
    <n v="520"/>
    <n v="21818.67"/>
    <s v="Credit Card"/>
    <s v="Yes"/>
    <n v="4"/>
    <n v="2"/>
    <x v="2"/>
    <n v="0"/>
    <s v="Yes"/>
    <x v="1"/>
    <s v="Kolkata"/>
  </r>
  <r>
    <x v="390"/>
    <n v="24"/>
    <s v="Male"/>
    <s v="Mumbai"/>
    <n v="47"/>
    <x v="0"/>
    <x v="0"/>
    <n v="507"/>
    <n v="23459.87"/>
    <s v="UPI"/>
    <s v="Yes"/>
    <n v="1"/>
    <n v="0"/>
    <x v="1"/>
    <n v="0"/>
    <s v="No"/>
    <x v="0"/>
    <s v="Mumbai"/>
  </r>
  <r>
    <x v="391"/>
    <n v="47"/>
    <s v="Male"/>
    <s v="Hyderabad"/>
    <n v="35"/>
    <x v="2"/>
    <x v="1"/>
    <n v="776"/>
    <n v="26646.880000000001"/>
    <s v="Bank Transfer"/>
    <s v="Yes"/>
    <n v="4"/>
    <n v="2"/>
    <x v="1"/>
    <n v="0"/>
    <s v="No"/>
    <x v="0"/>
    <s v="Hyderabad"/>
  </r>
  <r>
    <x v="392"/>
    <n v="25"/>
    <s v="Male"/>
    <s v="Mumbai"/>
    <n v="17"/>
    <x v="0"/>
    <x v="0"/>
    <n v="483"/>
    <n v="8211"/>
    <s v="Auto Debit"/>
    <s v="Yes"/>
    <n v="0"/>
    <n v="0"/>
    <x v="0"/>
    <n v="0"/>
    <s v="No"/>
    <x v="0"/>
    <s v="Mumbai"/>
  </r>
  <r>
    <x v="393"/>
    <n v="39"/>
    <s v="Male"/>
    <s v="Pune"/>
    <n v="26"/>
    <x v="0"/>
    <x v="1"/>
    <n v="718"/>
    <n v="19067.62"/>
    <s v="Auto Debit"/>
    <s v="Yes"/>
    <n v="0"/>
    <n v="0"/>
    <x v="2"/>
    <n v="0"/>
    <s v="No"/>
    <x v="0"/>
    <s v="Pune"/>
  </r>
  <r>
    <x v="394"/>
    <n v="53"/>
    <s v="Female"/>
    <s v="Jaipur"/>
    <n v="36"/>
    <x v="0"/>
    <x v="0"/>
    <n v="415"/>
    <n v="15368.09"/>
    <s v="Debit Card"/>
    <s v="Yes"/>
    <n v="2"/>
    <n v="1"/>
    <x v="0"/>
    <n v="0"/>
    <s v="No"/>
    <x v="0"/>
    <s v="Jaipur"/>
  </r>
  <r>
    <x v="395"/>
    <n v="41"/>
    <s v="Female"/>
    <s v="Nagpur"/>
    <n v="70"/>
    <x v="1"/>
    <x v="0"/>
    <n v="448"/>
    <n v="30932.83"/>
    <s v="Bank Transfer"/>
    <s v="No"/>
    <n v="0"/>
    <n v="0"/>
    <x v="0"/>
    <n v="0"/>
    <s v="No"/>
    <x v="0"/>
    <s v="Nagpur"/>
  </r>
  <r>
    <x v="396"/>
    <n v="29"/>
    <s v="Female"/>
    <s v="Chennai"/>
    <n v="38"/>
    <x v="2"/>
    <x v="2"/>
    <n v="1055"/>
    <n v="36595.800000000003"/>
    <s v="Credit Card"/>
    <s v="Yes"/>
    <n v="0"/>
    <n v="0"/>
    <x v="1"/>
    <n v="10"/>
    <s v="No"/>
    <x v="0"/>
    <s v="Chennai"/>
  </r>
  <r>
    <x v="397"/>
    <n v="33"/>
    <s v="Male"/>
    <s v="Bengaluru"/>
    <n v="33"/>
    <x v="0"/>
    <x v="1"/>
    <n v="677"/>
    <n v="22064.28"/>
    <s v="Debit Card"/>
    <s v="Yes"/>
    <n v="1"/>
    <n v="0"/>
    <x v="0"/>
    <n v="0"/>
    <s v="No"/>
    <x v="0"/>
    <s v="Bengaluru"/>
  </r>
  <r>
    <x v="398"/>
    <n v="22"/>
    <s v="Male"/>
    <s v="Nagpur"/>
    <n v="53"/>
    <x v="0"/>
    <x v="0"/>
    <n v="487"/>
    <n v="25310.58"/>
    <s v="Auto Debit"/>
    <s v="Yes"/>
    <n v="1"/>
    <n v="0"/>
    <x v="0"/>
    <n v="0"/>
    <s v="Yes"/>
    <x v="0"/>
    <s v="Nagpur"/>
  </r>
  <r>
    <x v="399"/>
    <n v="40"/>
    <s v="Male"/>
    <s v="Hyderabad"/>
    <n v="31"/>
    <x v="1"/>
    <x v="0"/>
    <n v="534"/>
    <n v="16446.12"/>
    <s v="Bank Transfer"/>
    <s v="Yes"/>
    <n v="2"/>
    <n v="0"/>
    <x v="1"/>
    <n v="0"/>
    <s v="No"/>
    <x v="0"/>
    <s v="Hyderabad"/>
  </r>
  <r>
    <x v="400"/>
    <n v="30"/>
    <s v="Female"/>
    <s v="Delhi"/>
    <n v="28"/>
    <x v="2"/>
    <x v="0"/>
    <n v="552"/>
    <n v="13015.53"/>
    <s v="Credit Card"/>
    <s v="Yes"/>
    <n v="2"/>
    <n v="0"/>
    <x v="1"/>
    <n v="15"/>
    <s v="No"/>
    <x v="0"/>
    <s v="Delhi"/>
  </r>
  <r>
    <x v="401"/>
    <n v="26"/>
    <s v="Male"/>
    <s v="Mumbai"/>
    <n v="37"/>
    <x v="0"/>
    <x v="0"/>
    <n v="484"/>
    <n v="18298.43"/>
    <s v="UPI"/>
    <s v="Yes"/>
    <n v="0"/>
    <n v="0"/>
    <x v="0"/>
    <n v="0"/>
    <s v="No"/>
    <x v="0"/>
    <s v="Mumbai"/>
  </r>
  <r>
    <x v="402"/>
    <n v="43"/>
    <s v="Female"/>
    <s v="Delhi"/>
    <n v="23"/>
    <x v="0"/>
    <x v="2"/>
    <n v="1101"/>
    <n v="25327.21"/>
    <s v="UPI"/>
    <s v="Yes"/>
    <n v="1"/>
    <n v="0"/>
    <x v="0"/>
    <n v="0"/>
    <s v="No"/>
    <x v="0"/>
    <s v="Delhi"/>
  </r>
  <r>
    <x v="403"/>
    <n v="27"/>
    <s v="Female"/>
    <s v="Nagpur"/>
    <n v="66"/>
    <x v="1"/>
    <x v="0"/>
    <n v="526"/>
    <n v="34975.480000000003"/>
    <s v="Credit Card"/>
    <s v="Yes"/>
    <n v="0"/>
    <n v="0"/>
    <x v="0"/>
    <n v="0"/>
    <s v="No"/>
    <x v="0"/>
    <s v="Nagpur"/>
  </r>
  <r>
    <x v="404"/>
    <n v="33"/>
    <s v="Female"/>
    <s v="Mumbai"/>
    <n v="33"/>
    <x v="1"/>
    <x v="1"/>
    <n v="687"/>
    <n v="22332.66"/>
    <s v="Credit Card"/>
    <s v="Yes"/>
    <n v="1"/>
    <n v="0"/>
    <x v="1"/>
    <n v="0"/>
    <s v="No"/>
    <x v="0"/>
    <s v="Mumbai"/>
  </r>
  <r>
    <x v="405"/>
    <n v="29"/>
    <s v="Male"/>
    <s v="Delhi"/>
    <n v="28"/>
    <x v="0"/>
    <x v="1"/>
    <n v="785"/>
    <n v="21892.6"/>
    <s v="Debit Card"/>
    <s v="No"/>
    <n v="1"/>
    <n v="0"/>
    <x v="1"/>
    <n v="0"/>
    <s v="No"/>
    <x v="0"/>
    <s v="Delhi"/>
  </r>
  <r>
    <x v="406"/>
    <n v="26"/>
    <s v="Female"/>
    <s v="Hyderabad"/>
    <n v="51"/>
    <x v="1"/>
    <x v="0"/>
    <n v="494"/>
    <n v="25683.33"/>
    <s v="Auto Debit"/>
    <s v="Yes"/>
    <n v="0"/>
    <n v="0"/>
    <x v="1"/>
    <n v="0"/>
    <s v="Yes"/>
    <x v="0"/>
    <s v="Hyderabad"/>
  </r>
  <r>
    <x v="407"/>
    <n v="35"/>
    <s v="Female"/>
    <s v="Mumbai"/>
    <n v="44"/>
    <x v="0"/>
    <x v="0"/>
    <n v="507"/>
    <n v="21909.119999999999"/>
    <s v="Auto Debit"/>
    <s v="Yes"/>
    <n v="0"/>
    <n v="0"/>
    <x v="0"/>
    <n v="0"/>
    <s v="No"/>
    <x v="0"/>
    <s v="Mumbai"/>
  </r>
  <r>
    <x v="408"/>
    <n v="55"/>
    <s v="Female"/>
    <s v="Delhi"/>
    <n v="72"/>
    <x v="2"/>
    <x v="0"/>
    <n v="407"/>
    <n v="29140.5"/>
    <s v="UPI"/>
    <s v="No"/>
    <n v="1"/>
    <n v="0"/>
    <x v="0"/>
    <n v="0"/>
    <s v="No"/>
    <x v="0"/>
    <s v="Delhi"/>
  </r>
  <r>
    <x v="409"/>
    <n v="33"/>
    <s v="Male"/>
    <s v="Mumbai"/>
    <n v="13"/>
    <x v="0"/>
    <x v="1"/>
    <n v="830"/>
    <n v="10988.55"/>
    <s v="Auto Debit"/>
    <s v="Yes"/>
    <n v="0"/>
    <n v="0"/>
    <x v="0"/>
    <n v="0"/>
    <s v="Yes"/>
    <x v="0"/>
    <s v="Mumbai"/>
  </r>
  <r>
    <x v="410"/>
    <n v="26"/>
    <s v="Male"/>
    <s v="Jaipur"/>
    <n v="17"/>
    <x v="0"/>
    <x v="0"/>
    <n v="459"/>
    <n v="7744.34"/>
    <s v="Unknown"/>
    <s v="Yes"/>
    <n v="1"/>
    <n v="0"/>
    <x v="0"/>
    <n v="0"/>
    <s v="No"/>
    <x v="0"/>
    <s v="Jaipur"/>
  </r>
  <r>
    <x v="411"/>
    <n v="31"/>
    <s v="Male"/>
    <s v="Nagpur"/>
    <n v="41"/>
    <x v="2"/>
    <x v="2"/>
    <n v="1033"/>
    <n v="42837.56"/>
    <s v="UPI"/>
    <s v="Yes"/>
    <n v="4"/>
    <n v="2"/>
    <x v="4"/>
    <n v="0"/>
    <s v="No"/>
    <x v="0"/>
    <s v="Nagpur"/>
  </r>
  <r>
    <x v="412"/>
    <n v="22"/>
    <s v="Male"/>
    <s v="Mumbai"/>
    <n v="42"/>
    <x v="1"/>
    <x v="1"/>
    <n v="800"/>
    <n v="31532.02"/>
    <s v="Credit Card"/>
    <s v="Yes"/>
    <n v="4"/>
    <n v="0"/>
    <x v="0"/>
    <n v="5"/>
    <s v="Yes"/>
    <x v="0"/>
    <s v="Mumbai"/>
  </r>
  <r>
    <x v="413"/>
    <n v="42"/>
    <s v="Female"/>
    <s v="Ahmedabad"/>
    <n v="7"/>
    <x v="0"/>
    <x v="1"/>
    <n v="659"/>
    <n v="4707.43"/>
    <s v="Auto Debit"/>
    <s v="Yes"/>
    <n v="1"/>
    <n v="0"/>
    <x v="0"/>
    <n v="0"/>
    <s v="No"/>
    <x v="0"/>
    <s v="Ahmedabad"/>
  </r>
  <r>
    <x v="414"/>
    <n v="50"/>
    <s v="Male"/>
    <s v="Chennai"/>
    <n v="32"/>
    <x v="0"/>
    <x v="1"/>
    <n v="779"/>
    <n v="25139.78"/>
    <s v="Credit Card"/>
    <s v="Yes"/>
    <n v="0"/>
    <n v="0"/>
    <x v="1"/>
    <n v="0"/>
    <s v="Yes"/>
    <x v="0"/>
    <s v="Chennai"/>
  </r>
  <r>
    <x v="415"/>
    <n v="37"/>
    <s v="Female"/>
    <s v="Mumbai"/>
    <n v="18"/>
    <x v="1"/>
    <x v="0"/>
    <n v="539"/>
    <n v="8888.73"/>
    <s v="Bank Transfer"/>
    <s v="No"/>
    <n v="2"/>
    <n v="0"/>
    <x v="0"/>
    <n v="10"/>
    <s v="No"/>
    <x v="0"/>
    <s v="Mumbai"/>
  </r>
  <r>
    <x v="416"/>
    <n v="47"/>
    <s v="Female"/>
    <s v="Bengaluru"/>
    <n v="46"/>
    <x v="0"/>
    <x v="1"/>
    <n v="809"/>
    <n v="37130.1"/>
    <s v="UPI"/>
    <s v="Yes"/>
    <n v="1"/>
    <n v="0"/>
    <x v="0"/>
    <n v="0"/>
    <s v="Yes"/>
    <x v="0"/>
    <s v="Bengaluru"/>
  </r>
  <r>
    <x v="417"/>
    <n v="30"/>
    <s v="Male"/>
    <s v="Pune"/>
    <n v="22"/>
    <x v="1"/>
    <x v="1"/>
    <n v="682"/>
    <n v="14660.57"/>
    <s v="UPI"/>
    <s v="No"/>
    <n v="2"/>
    <n v="0"/>
    <x v="0"/>
    <n v="0"/>
    <s v="No"/>
    <x v="0"/>
    <s v="Pune"/>
  </r>
  <r>
    <x v="418"/>
    <n v="43"/>
    <s v="Female"/>
    <s v="Bengaluru"/>
    <n v="48"/>
    <x v="0"/>
    <x v="1"/>
    <n v="815"/>
    <n v="38627.54"/>
    <s v="Credit Card"/>
    <s v="No"/>
    <n v="2"/>
    <n v="2"/>
    <x v="2"/>
    <n v="0"/>
    <s v="No"/>
    <x v="1"/>
    <s v="Bengaluru"/>
  </r>
  <r>
    <x v="419"/>
    <n v="41"/>
    <s v="Female"/>
    <s v="Jaipur"/>
    <n v="29"/>
    <x v="1"/>
    <x v="0"/>
    <n v="509"/>
    <n v="14545.1"/>
    <s v="Credit Card"/>
    <s v="Yes"/>
    <n v="2"/>
    <n v="0"/>
    <x v="1"/>
    <n v="0"/>
    <s v="No"/>
    <x v="1"/>
    <s v="Jaipur"/>
  </r>
  <r>
    <x v="420"/>
    <n v="45"/>
    <s v="Male"/>
    <s v="Hyderabad"/>
    <n v="39"/>
    <x v="1"/>
    <x v="0"/>
    <n v="390"/>
    <n v="14519.28"/>
    <s v="Debit Card"/>
    <s v="Yes"/>
    <n v="0"/>
    <n v="0"/>
    <x v="0"/>
    <n v="5"/>
    <s v="No"/>
    <x v="0"/>
    <s v="Hyderabad"/>
  </r>
  <r>
    <x v="421"/>
    <n v="18"/>
    <s v="Female"/>
    <s v="Mumbai"/>
    <n v="18"/>
    <x v="1"/>
    <x v="0"/>
    <n v="481"/>
    <n v="8535"/>
    <s v="Debit Card"/>
    <s v="No"/>
    <n v="6"/>
    <n v="2"/>
    <x v="2"/>
    <n v="0"/>
    <s v="No"/>
    <x v="0"/>
    <s v="Mumbai"/>
  </r>
  <r>
    <x v="422"/>
    <n v="46"/>
    <s v="Female"/>
    <s v="Hyderabad"/>
    <n v="40"/>
    <x v="0"/>
    <x v="1"/>
    <n v="764"/>
    <n v="29915.71"/>
    <s v="UPI"/>
    <s v="Yes"/>
    <n v="3"/>
    <n v="0"/>
    <x v="1"/>
    <n v="0"/>
    <s v="Yes"/>
    <x v="0"/>
    <s v="Hyderabad"/>
  </r>
  <r>
    <x v="423"/>
    <n v="44"/>
    <s v="Female"/>
    <s v="Hyderabad"/>
    <n v="21"/>
    <x v="2"/>
    <x v="2"/>
    <n v="1082"/>
    <n v="22286.63"/>
    <s v="Debit Card"/>
    <s v="Yes"/>
    <n v="2"/>
    <n v="1"/>
    <x v="0"/>
    <n v="0"/>
    <s v="Yes"/>
    <x v="0"/>
    <s v="Hyderabad"/>
  </r>
  <r>
    <x v="424"/>
    <n v="31"/>
    <s v="Female"/>
    <s v="Delhi"/>
    <n v="69"/>
    <x v="0"/>
    <x v="1"/>
    <n v="683"/>
    <n v="46642.51"/>
    <s v="UPI"/>
    <s v="Yes"/>
    <n v="4"/>
    <n v="1"/>
    <x v="0"/>
    <n v="0"/>
    <s v="Yes"/>
    <x v="0"/>
    <s v="Delhi"/>
  </r>
  <r>
    <x v="425"/>
    <n v="41"/>
    <s v="Female"/>
    <s v="Delhi"/>
    <n v="18"/>
    <x v="1"/>
    <x v="2"/>
    <n v="1096"/>
    <n v="19912.86"/>
    <s v="Auto Debit"/>
    <s v="Yes"/>
    <n v="1"/>
    <n v="0"/>
    <x v="2"/>
    <n v="0"/>
    <s v="Yes"/>
    <x v="0"/>
    <s v="Delhi"/>
  </r>
  <r>
    <x v="426"/>
    <n v="27"/>
    <s v="Male"/>
    <s v="Mumbai"/>
    <n v="24"/>
    <x v="1"/>
    <x v="0"/>
    <n v="452"/>
    <n v="11085.91"/>
    <s v="Credit Card"/>
    <s v="No"/>
    <n v="0"/>
    <n v="0"/>
    <x v="0"/>
    <n v="0"/>
    <s v="Yes"/>
    <x v="1"/>
    <s v="Mumbai"/>
  </r>
  <r>
    <x v="427"/>
    <n v="39"/>
    <s v="Female"/>
    <s v="Bengaluru"/>
    <n v="23"/>
    <x v="1"/>
    <x v="1"/>
    <n v="778"/>
    <n v="16988.72"/>
    <s v="Debit Card"/>
    <s v="No"/>
    <n v="0"/>
    <n v="0"/>
    <x v="0"/>
    <n v="5"/>
    <s v="Yes"/>
    <x v="0"/>
    <s v="Bengaluru"/>
  </r>
  <r>
    <x v="428"/>
    <n v="21"/>
    <s v="Female"/>
    <s v="Pune"/>
    <n v="15"/>
    <x v="0"/>
    <x v="1"/>
    <n v="748"/>
    <n v="11509.93"/>
    <s v="Debit Card"/>
    <s v="Yes"/>
    <n v="6"/>
    <n v="2"/>
    <x v="4"/>
    <n v="0"/>
    <s v="No"/>
    <x v="1"/>
    <s v="Pune"/>
  </r>
  <r>
    <x v="429"/>
    <n v="21"/>
    <s v="Male"/>
    <s v="Bengaluru"/>
    <n v="37"/>
    <x v="2"/>
    <x v="1"/>
    <n v="700"/>
    <n v="21900.11"/>
    <s v="Debit Card"/>
    <s v="Yes"/>
    <n v="0"/>
    <n v="0"/>
    <x v="0"/>
    <n v="15"/>
    <s v="Yes"/>
    <x v="0"/>
    <s v="Bengaluru"/>
  </r>
  <r>
    <x v="430"/>
    <n v="37"/>
    <s v="Female"/>
    <s v="Bengaluru"/>
    <n v="15"/>
    <x v="1"/>
    <x v="1"/>
    <n v="705"/>
    <n v="10543.24"/>
    <s v="UPI"/>
    <s v="Yes"/>
    <n v="0"/>
    <n v="0"/>
    <x v="0"/>
    <n v="0"/>
    <s v="No"/>
    <x v="0"/>
    <s v="Bengaluru"/>
  </r>
  <r>
    <x v="431"/>
    <n v="26"/>
    <s v="Female"/>
    <s v="Nagpur"/>
    <n v="15"/>
    <x v="0"/>
    <x v="2"/>
    <n v="1093"/>
    <n v="16548.259999999998"/>
    <s v="Bank Transfer"/>
    <s v="Yes"/>
    <n v="0"/>
    <n v="0"/>
    <x v="0"/>
    <n v="0"/>
    <s v="Yes"/>
    <x v="0"/>
    <s v="Nagpur"/>
  </r>
  <r>
    <x v="432"/>
    <n v="37"/>
    <s v="Female"/>
    <s v="Ahmedabad"/>
    <n v="35"/>
    <x v="1"/>
    <x v="2"/>
    <n v="1040"/>
    <n v="33976.71"/>
    <s v="UPI"/>
    <s v="Yes"/>
    <n v="0"/>
    <n v="0"/>
    <x v="0"/>
    <n v="5"/>
    <s v="No"/>
    <x v="0"/>
    <s v="Ahmedabad"/>
  </r>
  <r>
    <x v="433"/>
    <n v="54"/>
    <s v="Male"/>
    <s v="Hyderabad"/>
    <n v="23"/>
    <x v="1"/>
    <x v="1"/>
    <n v="757"/>
    <n v="16909.169999999998"/>
    <s v="Credit Card"/>
    <s v="Yes"/>
    <n v="0"/>
    <n v="0"/>
    <x v="0"/>
    <n v="0"/>
    <s v="No"/>
    <x v="0"/>
    <s v="Hyderabad"/>
  </r>
  <r>
    <x v="434"/>
    <n v="25"/>
    <s v="Male"/>
    <s v="Mumbai"/>
    <n v="11"/>
    <x v="1"/>
    <x v="1"/>
    <n v="715"/>
    <n v="7646.52"/>
    <s v="Credit Card"/>
    <s v="Yes"/>
    <n v="0"/>
    <n v="0"/>
    <x v="1"/>
    <n v="0"/>
    <s v="No"/>
    <x v="0"/>
    <s v="Mumbai"/>
  </r>
  <r>
    <x v="435"/>
    <n v="36"/>
    <s v="Female"/>
    <s v="Mumbai"/>
    <n v="31"/>
    <x v="0"/>
    <x v="0"/>
    <n v="544"/>
    <n v="16811.71"/>
    <s v="Bank Transfer"/>
    <s v="Yes"/>
    <n v="3"/>
    <n v="2"/>
    <x v="1"/>
    <n v="0"/>
    <s v="No"/>
    <x v="1"/>
    <s v="Mumbai"/>
  </r>
  <r>
    <x v="436"/>
    <n v="45"/>
    <s v="Female"/>
    <s v="Bengaluru"/>
    <n v="53"/>
    <x v="0"/>
    <x v="0"/>
    <n v="523"/>
    <n v="28089.87"/>
    <s v="Unknown"/>
    <s v="No"/>
    <n v="1"/>
    <n v="0"/>
    <x v="0"/>
    <n v="0"/>
    <s v="No"/>
    <x v="0"/>
    <s v="Bengaluru"/>
  </r>
  <r>
    <x v="437"/>
    <n v="18"/>
    <s v="Female"/>
    <s v="Kolkata"/>
    <n v="45"/>
    <x v="2"/>
    <x v="1"/>
    <n v="661"/>
    <n v="25955.360000000001"/>
    <s v="UPI"/>
    <s v="Yes"/>
    <n v="0"/>
    <n v="0"/>
    <x v="0"/>
    <n v="15"/>
    <s v="No"/>
    <x v="0"/>
    <s v="Kolkata"/>
  </r>
  <r>
    <x v="438"/>
    <n v="37"/>
    <s v="Male"/>
    <s v="Bengaluru"/>
    <n v="18"/>
    <x v="1"/>
    <x v="0"/>
    <n v="436"/>
    <n v="7183.93"/>
    <s v="Debit Card"/>
    <s v="Yes"/>
    <n v="0"/>
    <n v="0"/>
    <x v="0"/>
    <n v="10"/>
    <s v="Yes"/>
    <x v="0"/>
    <s v="Bengaluru"/>
  </r>
  <r>
    <x v="439"/>
    <n v="37"/>
    <s v="Male"/>
    <s v="Ahmedabad"/>
    <n v="15"/>
    <x v="1"/>
    <x v="2"/>
    <n v="1051"/>
    <n v="15868.72"/>
    <s v="Auto Debit"/>
    <s v="Yes"/>
    <n v="1"/>
    <n v="0"/>
    <x v="1"/>
    <n v="0"/>
    <s v="No"/>
    <x v="0"/>
    <s v="Ahmedabad"/>
  </r>
  <r>
    <x v="440"/>
    <n v="47"/>
    <s v="Male"/>
    <s v="Mumbai"/>
    <n v="22"/>
    <x v="0"/>
    <x v="0"/>
    <n v="501"/>
    <n v="10772.67"/>
    <s v="Debit Card"/>
    <s v="No"/>
    <n v="3"/>
    <n v="1"/>
    <x v="1"/>
    <n v="0"/>
    <s v="No"/>
    <x v="1"/>
    <s v="Mumbai"/>
  </r>
  <r>
    <x v="441"/>
    <n v="44"/>
    <s v="Female"/>
    <s v="Kolkata"/>
    <n v="34"/>
    <x v="1"/>
    <x v="0"/>
    <n v="518"/>
    <n v="17643.330000000002"/>
    <s v="Unknown"/>
    <s v="Yes"/>
    <n v="2"/>
    <n v="0"/>
    <x v="0"/>
    <n v="0"/>
    <s v="Yes"/>
    <x v="0"/>
    <s v="Kolkata"/>
  </r>
  <r>
    <x v="442"/>
    <n v="43"/>
    <s v="Female"/>
    <s v="Jaipur"/>
    <n v="37"/>
    <x v="0"/>
    <x v="2"/>
    <n v="946"/>
    <n v="34098.07"/>
    <s v="Bank Transfer"/>
    <s v="Yes"/>
    <n v="1"/>
    <n v="0"/>
    <x v="0"/>
    <n v="0"/>
    <s v="No"/>
    <x v="0"/>
    <s v="Jaipur"/>
  </r>
  <r>
    <x v="443"/>
    <n v="20"/>
    <s v="Female"/>
    <s v="Pune"/>
    <n v="37"/>
    <x v="1"/>
    <x v="1"/>
    <n v="772"/>
    <n v="24948.560000000001"/>
    <s v="Credit Card"/>
    <s v="No"/>
    <n v="3"/>
    <n v="2"/>
    <x v="2"/>
    <n v="10"/>
    <s v="No"/>
    <x v="0"/>
    <s v="Pune"/>
  </r>
  <r>
    <x v="444"/>
    <n v="18"/>
    <s v="Male"/>
    <s v="Chennai"/>
    <n v="30"/>
    <x v="0"/>
    <x v="1"/>
    <n v="797"/>
    <n v="23625.279999999999"/>
    <s v="Bank Transfer"/>
    <s v="Yes"/>
    <n v="3"/>
    <n v="1"/>
    <x v="2"/>
    <n v="0"/>
    <s v="No"/>
    <x v="1"/>
    <s v="Chennai"/>
  </r>
  <r>
    <x v="445"/>
    <n v="27"/>
    <s v="Male"/>
    <s v="Hyderabad"/>
    <n v="28"/>
    <x v="0"/>
    <x v="1"/>
    <n v="718"/>
    <n v="20461.77"/>
    <s v="Bank Transfer"/>
    <s v="Yes"/>
    <n v="0"/>
    <n v="0"/>
    <x v="0"/>
    <n v="0"/>
    <s v="Yes"/>
    <x v="0"/>
    <s v="Hyderabad"/>
  </r>
  <r>
    <x v="446"/>
    <n v="37"/>
    <s v="Female"/>
    <s v="Nagpur"/>
    <n v="22"/>
    <x v="0"/>
    <x v="0"/>
    <n v="549"/>
    <n v="11719.44"/>
    <s v="UPI"/>
    <s v="Yes"/>
    <n v="2"/>
    <n v="2"/>
    <x v="1"/>
    <n v="0"/>
    <s v="No"/>
    <x v="1"/>
    <s v="Nagpur"/>
  </r>
  <r>
    <x v="447"/>
    <n v="31"/>
    <s v="Male"/>
    <s v="Kolkata"/>
    <n v="57"/>
    <x v="1"/>
    <x v="2"/>
    <n v="1028"/>
    <n v="57208.07"/>
    <s v="Bank Transfer"/>
    <s v="Yes"/>
    <n v="2"/>
    <n v="0"/>
    <x v="0"/>
    <n v="0"/>
    <s v="No"/>
    <x v="0"/>
    <s v="Kolkata"/>
  </r>
  <r>
    <x v="448"/>
    <n v="42"/>
    <s v="Female"/>
    <s v="Pune"/>
    <n v="13"/>
    <x v="1"/>
    <x v="1"/>
    <n v="747"/>
    <n v="9762.41"/>
    <s v="Debit Card"/>
    <s v="Yes"/>
    <n v="1"/>
    <n v="0"/>
    <x v="0"/>
    <n v="0"/>
    <s v="No"/>
    <x v="0"/>
    <s v="Pune"/>
  </r>
  <r>
    <x v="449"/>
    <n v="29"/>
    <s v="Female"/>
    <s v="Delhi"/>
    <n v="66"/>
    <x v="1"/>
    <x v="2"/>
    <n v="999"/>
    <n v="66049.279999999999"/>
    <s v="Debit Card"/>
    <s v="Yes"/>
    <n v="0"/>
    <n v="0"/>
    <x v="0"/>
    <n v="0"/>
    <s v="No"/>
    <x v="0"/>
    <s v="Delhi"/>
  </r>
  <r>
    <x v="450"/>
    <n v="33"/>
    <s v="Male"/>
    <s v="Nagpur"/>
    <n v="46"/>
    <x v="2"/>
    <x v="0"/>
    <n v="417"/>
    <n v="16112.23"/>
    <s v="Debit Card"/>
    <s v="Yes"/>
    <n v="0"/>
    <n v="0"/>
    <x v="0"/>
    <n v="15"/>
    <s v="Yes"/>
    <x v="0"/>
    <s v="Nagpur"/>
  </r>
  <r>
    <x v="451"/>
    <n v="37"/>
    <s v="Female"/>
    <s v="Pune"/>
    <n v="36"/>
    <x v="2"/>
    <x v="2"/>
    <n v="1064"/>
    <n v="32686.87"/>
    <s v="Debit Card"/>
    <s v="Yes"/>
    <n v="0"/>
    <n v="0"/>
    <x v="0"/>
    <n v="15"/>
    <s v="Yes"/>
    <x v="0"/>
    <s v="Pune"/>
  </r>
  <r>
    <x v="452"/>
    <n v="38"/>
    <s v="Male"/>
    <s v="Kolkata"/>
    <n v="26"/>
    <x v="0"/>
    <x v="1"/>
    <n v="753"/>
    <n v="19723.18"/>
    <s v="Bank Transfer"/>
    <s v="Yes"/>
    <n v="0"/>
    <n v="0"/>
    <x v="1"/>
    <n v="0"/>
    <s v="No"/>
    <x v="0"/>
    <s v="Kolkata"/>
  </r>
  <r>
    <x v="453"/>
    <n v="44"/>
    <s v="Male"/>
    <s v="Nagpur"/>
    <n v="40"/>
    <x v="1"/>
    <x v="2"/>
    <n v="945"/>
    <n v="35247.300000000003"/>
    <s v="Auto Debit"/>
    <s v="Yes"/>
    <n v="1"/>
    <n v="0"/>
    <x v="0"/>
    <n v="5"/>
    <s v="No"/>
    <x v="0"/>
    <s v="Nagpur"/>
  </r>
  <r>
    <x v="454"/>
    <n v="32"/>
    <s v="Male"/>
    <s v="Kolkata"/>
    <n v="35"/>
    <x v="0"/>
    <x v="1"/>
    <n v="775"/>
    <n v="27034.23"/>
    <s v="UPI"/>
    <s v="Yes"/>
    <n v="2"/>
    <n v="0"/>
    <x v="0"/>
    <n v="0"/>
    <s v="No"/>
    <x v="0"/>
    <s v="Kolkata"/>
  </r>
  <r>
    <x v="455"/>
    <n v="53"/>
    <s v="Female"/>
    <s v="Bengaluru"/>
    <n v="20"/>
    <x v="2"/>
    <x v="0"/>
    <n v="471"/>
    <n v="8353.66"/>
    <s v="Debit Card"/>
    <s v="Yes"/>
    <n v="0"/>
    <n v="0"/>
    <x v="0"/>
    <n v="10"/>
    <s v="No"/>
    <x v="0"/>
    <s v="Bengaluru"/>
  </r>
  <r>
    <x v="456"/>
    <n v="52"/>
    <s v="Female"/>
    <s v="Nagpur"/>
    <n v="59"/>
    <x v="0"/>
    <x v="1"/>
    <n v="685"/>
    <n v="40113.129999999997"/>
    <s v="UPI"/>
    <s v="Yes"/>
    <n v="0"/>
    <n v="0"/>
    <x v="0"/>
    <n v="0"/>
    <s v="No"/>
    <x v="0"/>
    <s v="Nagpur"/>
  </r>
  <r>
    <x v="457"/>
    <n v="46"/>
    <s v="Male"/>
    <s v="Pune"/>
    <n v="26"/>
    <x v="1"/>
    <x v="0"/>
    <n v="418"/>
    <n v="10554.1"/>
    <s v="Credit Card"/>
    <s v="Yes"/>
    <n v="1"/>
    <n v="0"/>
    <x v="0"/>
    <n v="0"/>
    <s v="No"/>
    <x v="0"/>
    <s v="Pune"/>
  </r>
  <r>
    <x v="458"/>
    <n v="37"/>
    <s v="Male"/>
    <s v="Mumbai"/>
    <n v="29"/>
    <x v="1"/>
    <x v="1"/>
    <n v="768"/>
    <n v="20599.66"/>
    <s v="Debit Card"/>
    <s v="Yes"/>
    <n v="2"/>
    <n v="1"/>
    <x v="0"/>
    <n v="10"/>
    <s v="Yes"/>
    <x v="0"/>
    <s v="Mumbai"/>
  </r>
  <r>
    <x v="459"/>
    <n v="55"/>
    <s v="Female"/>
    <s v="Delhi"/>
    <n v="54"/>
    <x v="0"/>
    <x v="0"/>
    <n v="506"/>
    <n v="26965.47"/>
    <s v="Bank Transfer"/>
    <s v="Yes"/>
    <n v="10"/>
    <n v="4"/>
    <x v="3"/>
    <n v="0"/>
    <s v="No"/>
    <x v="1"/>
    <s v="Delhi"/>
  </r>
  <r>
    <x v="460"/>
    <n v="29"/>
    <s v="Male"/>
    <s v="Bengaluru"/>
    <n v="13"/>
    <x v="0"/>
    <x v="1"/>
    <n v="808"/>
    <n v="10589.19"/>
    <s v="UPI"/>
    <s v="Yes"/>
    <n v="1"/>
    <n v="0"/>
    <x v="0"/>
    <n v="0"/>
    <s v="No"/>
    <x v="0"/>
    <s v="Bengaluru"/>
  </r>
  <r>
    <x v="461"/>
    <n v="18"/>
    <s v="Female"/>
    <s v="Mumbai"/>
    <n v="16"/>
    <x v="0"/>
    <x v="1"/>
    <n v="823"/>
    <n v="13304.45"/>
    <s v="Bank Transfer"/>
    <s v="Yes"/>
    <n v="1"/>
    <n v="0"/>
    <x v="0"/>
    <n v="0"/>
    <s v="No"/>
    <x v="0"/>
    <s v="Mumbai"/>
  </r>
  <r>
    <x v="462"/>
    <n v="36"/>
    <s v="Female"/>
    <s v="Kolkata"/>
    <n v="39"/>
    <x v="1"/>
    <x v="1"/>
    <n v="776"/>
    <n v="30006.09"/>
    <s v="Auto Debit"/>
    <s v="Yes"/>
    <n v="2"/>
    <n v="0"/>
    <x v="1"/>
    <n v="0"/>
    <s v="No"/>
    <x v="0"/>
    <s v="Kolkata"/>
  </r>
  <r>
    <x v="463"/>
    <n v="37"/>
    <s v="Male"/>
    <s v="Pune"/>
    <n v="4"/>
    <x v="0"/>
    <x v="0"/>
    <n v="394"/>
    <n v="1549.63"/>
    <s v="Bank Transfer"/>
    <s v="No"/>
    <n v="2"/>
    <n v="0"/>
    <x v="0"/>
    <n v="0"/>
    <s v="No"/>
    <x v="0"/>
    <s v="Pune"/>
  </r>
  <r>
    <x v="464"/>
    <n v="54"/>
    <s v="Female"/>
    <s v="Pune"/>
    <n v="36"/>
    <x v="1"/>
    <x v="1"/>
    <n v="689"/>
    <n v="22949.29"/>
    <s v="Debit Card"/>
    <s v="No"/>
    <n v="0"/>
    <n v="0"/>
    <x v="0"/>
    <n v="5"/>
    <s v="Yes"/>
    <x v="0"/>
    <s v="Pune"/>
  </r>
  <r>
    <x v="465"/>
    <n v="48"/>
    <s v="Male"/>
    <s v="Pune"/>
    <n v="69"/>
    <x v="2"/>
    <x v="2"/>
    <n v="1009"/>
    <n v="69428.539999999994"/>
    <s v="Bank Transfer"/>
    <s v="Yes"/>
    <n v="6"/>
    <n v="2"/>
    <x v="4"/>
    <n v="0"/>
    <s v="No"/>
    <x v="0"/>
    <s v="Pune"/>
  </r>
  <r>
    <x v="466"/>
    <n v="19"/>
    <s v="Male"/>
    <s v="Ahmedabad"/>
    <n v="33"/>
    <x v="2"/>
    <x v="0"/>
    <n v="521"/>
    <n v="14452.92"/>
    <s v="Credit Card"/>
    <s v="Yes"/>
    <n v="2"/>
    <n v="0"/>
    <x v="0"/>
    <n v="15"/>
    <s v="Yes"/>
    <x v="0"/>
    <s v="Ahmedabad"/>
  </r>
  <r>
    <x v="467"/>
    <n v="30"/>
    <s v="Female"/>
    <s v="Pune"/>
    <n v="40"/>
    <x v="0"/>
    <x v="1"/>
    <n v="747"/>
    <n v="29033.57"/>
    <s v="Auto Debit"/>
    <s v="No"/>
    <n v="0"/>
    <n v="0"/>
    <x v="0"/>
    <n v="0"/>
    <s v="No"/>
    <x v="0"/>
    <s v="Pune"/>
  </r>
  <r>
    <x v="468"/>
    <n v="39"/>
    <s v="Male"/>
    <s v="Delhi"/>
    <n v="18"/>
    <x v="0"/>
    <x v="1"/>
    <n v="706"/>
    <n v="12918.25"/>
    <s v="Credit Card"/>
    <s v="Yes"/>
    <n v="0"/>
    <n v="0"/>
    <x v="1"/>
    <n v="0"/>
    <s v="No"/>
    <x v="0"/>
    <s v="Delhi"/>
  </r>
  <r>
    <x v="469"/>
    <n v="52"/>
    <s v="Male"/>
    <s v="Delhi"/>
    <n v="9"/>
    <x v="0"/>
    <x v="1"/>
    <n v="681"/>
    <n v="6055.99"/>
    <s v="Auto Debit"/>
    <s v="Yes"/>
    <n v="0"/>
    <n v="0"/>
    <x v="0"/>
    <n v="0"/>
    <s v="No"/>
    <x v="0"/>
    <s v="Delhi"/>
  </r>
  <r>
    <x v="470"/>
    <n v="53"/>
    <s v="Male"/>
    <s v="Pune"/>
    <n v="48"/>
    <x v="0"/>
    <x v="0"/>
    <n v="491"/>
    <n v="23403.85"/>
    <s v="Bank Transfer"/>
    <s v="Yes"/>
    <n v="0"/>
    <n v="0"/>
    <x v="1"/>
    <n v="0"/>
    <s v="Yes"/>
    <x v="0"/>
    <s v="Pune"/>
  </r>
  <r>
    <x v="471"/>
    <n v="26"/>
    <s v="Male"/>
    <s v="Bengaluru"/>
    <n v="34"/>
    <x v="1"/>
    <x v="2"/>
    <n v="1111"/>
    <n v="33701.629999999997"/>
    <s v="UPI"/>
    <s v="Yes"/>
    <n v="1"/>
    <n v="0"/>
    <x v="1"/>
    <n v="10"/>
    <s v="No"/>
    <x v="0"/>
    <s v="Bengaluru"/>
  </r>
  <r>
    <x v="472"/>
    <n v="24"/>
    <s v="Female"/>
    <s v="Mumbai"/>
    <n v="13"/>
    <x v="0"/>
    <x v="0"/>
    <n v="575"/>
    <n v="7461.33"/>
    <s v="Bank Transfer"/>
    <s v="Yes"/>
    <n v="0"/>
    <n v="0"/>
    <x v="1"/>
    <n v="0"/>
    <s v="Yes"/>
    <x v="0"/>
    <s v="Mumbai"/>
  </r>
  <r>
    <x v="473"/>
    <n v="29"/>
    <s v="Female"/>
    <s v="Bengaluru"/>
    <n v="39"/>
    <x v="1"/>
    <x v="0"/>
    <n v="491"/>
    <n v="18018.61"/>
    <s v="Debit Card"/>
    <s v="No"/>
    <n v="0"/>
    <n v="0"/>
    <x v="1"/>
    <n v="5"/>
    <s v="No"/>
    <x v="0"/>
    <s v="Bengaluru"/>
  </r>
  <r>
    <x v="474"/>
    <n v="61"/>
    <s v="Female"/>
    <s v="Delhi"/>
    <n v="67"/>
    <x v="1"/>
    <x v="0"/>
    <n v="527"/>
    <n v="33476.199999999997"/>
    <s v="Credit Card"/>
    <s v="Yes"/>
    <n v="2"/>
    <n v="1"/>
    <x v="1"/>
    <n v="5"/>
    <s v="Yes"/>
    <x v="0"/>
    <s v="Delhi"/>
  </r>
  <r>
    <x v="475"/>
    <n v="18"/>
    <s v="Female"/>
    <s v="Kolkata"/>
    <n v="46"/>
    <x v="0"/>
    <x v="0"/>
    <n v="390"/>
    <n v="17714.580000000002"/>
    <s v="UPI"/>
    <s v="Yes"/>
    <n v="0"/>
    <n v="0"/>
    <x v="0"/>
    <n v="0"/>
    <s v="Yes"/>
    <x v="0"/>
    <s v="Kolkata"/>
  </r>
  <r>
    <x v="476"/>
    <n v="19"/>
    <s v="Male"/>
    <s v="Nagpur"/>
    <n v="17"/>
    <x v="0"/>
    <x v="0"/>
    <n v="456"/>
    <n v="7529.44"/>
    <s v="Credit Card"/>
    <s v="Yes"/>
    <n v="1"/>
    <n v="0"/>
    <x v="1"/>
    <n v="0"/>
    <s v="Yes"/>
    <x v="0"/>
    <s v="Nagpur"/>
  </r>
  <r>
    <x v="477"/>
    <n v="37"/>
    <s v="Male"/>
    <s v="Bengaluru"/>
    <n v="56"/>
    <x v="0"/>
    <x v="1"/>
    <n v="756"/>
    <n v="43547.92"/>
    <s v="Auto Debit"/>
    <s v="Yes"/>
    <n v="1"/>
    <n v="0"/>
    <x v="0"/>
    <n v="0"/>
    <s v="No"/>
    <x v="0"/>
    <s v="Bengaluru"/>
  </r>
  <r>
    <x v="478"/>
    <n v="52"/>
    <s v="Male"/>
    <s v="Pune"/>
    <n v="16"/>
    <x v="0"/>
    <x v="2"/>
    <n v="1075"/>
    <n v="16936.38"/>
    <s v="Credit Card"/>
    <s v="Yes"/>
    <n v="1"/>
    <n v="0"/>
    <x v="1"/>
    <n v="0"/>
    <s v="No"/>
    <x v="1"/>
    <s v="Pune"/>
  </r>
  <r>
    <x v="479"/>
    <n v="30"/>
    <s v="Female"/>
    <s v="Kolkata"/>
    <n v="44"/>
    <x v="0"/>
    <x v="0"/>
    <n v="421"/>
    <n v="18705.72"/>
    <s v="Auto Debit"/>
    <s v="No"/>
    <n v="3"/>
    <n v="1"/>
    <x v="1"/>
    <n v="0"/>
    <s v="No"/>
    <x v="1"/>
    <s v="Kolkata"/>
  </r>
  <r>
    <x v="480"/>
    <n v="40"/>
    <s v="Female"/>
    <s v="Kolkata"/>
    <n v="28"/>
    <x v="0"/>
    <x v="1"/>
    <n v="757"/>
    <n v="21299.25"/>
    <s v="Bank Transfer"/>
    <s v="Yes"/>
    <n v="1"/>
    <n v="0"/>
    <x v="2"/>
    <n v="0"/>
    <s v="No"/>
    <x v="0"/>
    <s v="Kolkata"/>
  </r>
  <r>
    <x v="481"/>
    <n v="38"/>
    <s v="Male"/>
    <s v="Mumbai"/>
    <n v="17"/>
    <x v="0"/>
    <x v="2"/>
    <n v="1023"/>
    <n v="17653.560000000001"/>
    <s v="Credit Card"/>
    <s v="Yes"/>
    <n v="0"/>
    <n v="0"/>
    <x v="0"/>
    <n v="0"/>
    <s v="Yes"/>
    <x v="1"/>
    <s v="Mumbai"/>
  </r>
  <r>
    <x v="482"/>
    <n v="28"/>
    <s v="Female"/>
    <s v="Mumbai"/>
    <n v="21"/>
    <x v="0"/>
    <x v="0"/>
    <n v="543"/>
    <n v="11242.65"/>
    <s v="Credit Card"/>
    <s v="Yes"/>
    <n v="1"/>
    <n v="0"/>
    <x v="0"/>
    <n v="0"/>
    <s v="No"/>
    <x v="1"/>
    <s v="Mumbai"/>
  </r>
  <r>
    <x v="483"/>
    <n v="38"/>
    <s v="Male"/>
    <s v="Bengaluru"/>
    <n v="17"/>
    <x v="1"/>
    <x v="1"/>
    <n v="713"/>
    <n v="12316.26"/>
    <s v="Credit Card"/>
    <s v="Yes"/>
    <n v="1"/>
    <n v="0"/>
    <x v="0"/>
    <n v="0"/>
    <s v="Yes"/>
    <x v="0"/>
    <s v="Bengaluru"/>
  </r>
  <r>
    <x v="484"/>
    <n v="50"/>
    <s v="Male"/>
    <s v="Chennai"/>
    <n v="60"/>
    <x v="2"/>
    <x v="2"/>
    <n v="1078"/>
    <n v="58114.22"/>
    <s v="UPI"/>
    <s v="Yes"/>
    <n v="0"/>
    <n v="0"/>
    <x v="0"/>
    <n v="10"/>
    <s v="No"/>
    <x v="0"/>
    <s v="Chennai"/>
  </r>
  <r>
    <x v="485"/>
    <n v="18"/>
    <s v="Male"/>
    <s v="Ahmedabad"/>
    <n v="22"/>
    <x v="1"/>
    <x v="0"/>
    <n v="521"/>
    <n v="11413.03"/>
    <s v="Debit Card"/>
    <s v="Yes"/>
    <n v="1"/>
    <n v="0"/>
    <x v="0"/>
    <n v="0"/>
    <s v="Yes"/>
    <x v="0"/>
    <s v="Ahmedabad"/>
  </r>
  <r>
    <x v="486"/>
    <n v="26"/>
    <s v="Female"/>
    <s v="Mumbai"/>
    <n v="28"/>
    <x v="1"/>
    <x v="1"/>
    <n v="727"/>
    <n v="20588.689999999999"/>
    <s v="Bank Transfer"/>
    <s v="Yes"/>
    <n v="0"/>
    <n v="0"/>
    <x v="0"/>
    <n v="0"/>
    <s v="No"/>
    <x v="0"/>
    <s v="Mumbai"/>
  </r>
  <r>
    <x v="487"/>
    <n v="47"/>
    <s v="Male"/>
    <s v="Delhi"/>
    <n v="62"/>
    <x v="0"/>
    <x v="0"/>
    <n v="519"/>
    <n v="31966.85"/>
    <s v="Debit Card"/>
    <s v="Yes"/>
    <n v="1"/>
    <n v="0"/>
    <x v="0"/>
    <n v="0"/>
    <s v="Yes"/>
    <x v="0"/>
    <s v="Delhi"/>
  </r>
  <r>
    <x v="488"/>
    <n v="18"/>
    <s v="Male"/>
    <s v="Hyderabad"/>
    <n v="46"/>
    <x v="2"/>
    <x v="0"/>
    <n v="412"/>
    <n v="15900.25"/>
    <s v="Bank Transfer"/>
    <s v="Yes"/>
    <n v="0"/>
    <n v="0"/>
    <x v="0"/>
    <n v="15"/>
    <s v="Yes"/>
    <x v="0"/>
    <s v="Hyderabad"/>
  </r>
  <r>
    <x v="489"/>
    <n v="22"/>
    <s v="Male"/>
    <s v="Hyderabad"/>
    <n v="21"/>
    <x v="0"/>
    <x v="0"/>
    <n v="494"/>
    <n v="10625.21"/>
    <s v="Auto Debit"/>
    <s v="Yes"/>
    <n v="0"/>
    <n v="0"/>
    <x v="1"/>
    <n v="0"/>
    <s v="No"/>
    <x v="1"/>
    <s v="Hyderabad"/>
  </r>
  <r>
    <x v="490"/>
    <n v="44"/>
    <s v="Male"/>
    <s v="Bengaluru"/>
    <n v="21"/>
    <x v="1"/>
    <x v="2"/>
    <n v="1111"/>
    <n v="23761.55"/>
    <s v="Bank Transfer"/>
    <s v="Yes"/>
    <n v="0"/>
    <n v="0"/>
    <x v="0"/>
    <n v="0"/>
    <s v="Yes"/>
    <x v="0"/>
    <s v="Bengaluru"/>
  </r>
  <r>
    <x v="491"/>
    <n v="36"/>
    <s v="Female"/>
    <s v="Hyderabad"/>
    <n v="29"/>
    <x v="1"/>
    <x v="1"/>
    <n v="727"/>
    <n v="18926.689999999999"/>
    <s v="Bank Transfer"/>
    <s v="Yes"/>
    <n v="0"/>
    <n v="0"/>
    <x v="1"/>
    <n v="10"/>
    <s v="Yes"/>
    <x v="0"/>
    <s v="Hyderabad"/>
  </r>
  <r>
    <x v="492"/>
    <n v="22"/>
    <s v="Male"/>
    <s v="Chennai"/>
    <n v="13"/>
    <x v="1"/>
    <x v="0"/>
    <n v="459"/>
    <n v="5935.24"/>
    <s v="Debit Card"/>
    <s v="No"/>
    <n v="1"/>
    <n v="0"/>
    <x v="0"/>
    <n v="0"/>
    <s v="No"/>
    <x v="0"/>
    <s v="Chennai"/>
  </r>
  <r>
    <x v="493"/>
    <n v="43"/>
    <s v="Male"/>
    <s v="Nagpur"/>
    <n v="42"/>
    <x v="0"/>
    <x v="0"/>
    <n v="472"/>
    <n v="20032.89"/>
    <s v="UPI"/>
    <s v="Yes"/>
    <n v="0"/>
    <n v="0"/>
    <x v="0"/>
    <n v="0"/>
    <s v="No"/>
    <x v="0"/>
    <s v="Nagpur"/>
  </r>
  <r>
    <x v="494"/>
    <n v="36"/>
    <s v="Female"/>
    <s v="Chennai"/>
    <n v="4"/>
    <x v="0"/>
    <x v="2"/>
    <n v="968"/>
    <n v="3921.62"/>
    <s v="Unknown"/>
    <s v="Yes"/>
    <n v="1"/>
    <n v="0"/>
    <x v="1"/>
    <n v="0"/>
    <s v="Yes"/>
    <x v="1"/>
    <s v="Chennai"/>
  </r>
  <r>
    <x v="495"/>
    <n v="38"/>
    <s v="Female"/>
    <s v="Ahmedabad"/>
    <n v="5"/>
    <x v="0"/>
    <x v="2"/>
    <n v="964"/>
    <n v="4301.0600000000004"/>
    <s v="UPI"/>
    <s v="Yes"/>
    <n v="1"/>
    <n v="0"/>
    <x v="0"/>
    <n v="10"/>
    <s v="Yes"/>
    <x v="1"/>
    <s v="Ahmedabad"/>
  </r>
  <r>
    <x v="496"/>
    <n v="50"/>
    <s v="Male"/>
    <s v="Jaipur"/>
    <n v="8"/>
    <x v="0"/>
    <x v="1"/>
    <n v="772"/>
    <n v="5992.45"/>
    <s v="Bank Transfer"/>
    <s v="Yes"/>
    <n v="4"/>
    <n v="1"/>
    <x v="1"/>
    <n v="0"/>
    <s v="Yes"/>
    <x v="0"/>
    <s v="Jaipur"/>
  </r>
  <r>
    <x v="497"/>
    <n v="38"/>
    <s v="Female"/>
    <s v="Jaipur"/>
    <n v="6"/>
    <x v="0"/>
    <x v="0"/>
    <n v="392"/>
    <n v="2393.9"/>
    <s v="UPI"/>
    <s v="Yes"/>
    <n v="1"/>
    <n v="0"/>
    <x v="1"/>
    <n v="0"/>
    <s v="Yes"/>
    <x v="0"/>
    <s v="Jaipur"/>
  </r>
  <r>
    <x v="498"/>
    <n v="39"/>
    <s v="Female"/>
    <s v="Hyderabad"/>
    <n v="34"/>
    <x v="0"/>
    <x v="2"/>
    <n v="1098"/>
    <n v="36600.94"/>
    <s v="Debit Card"/>
    <s v="Yes"/>
    <n v="3"/>
    <n v="1"/>
    <x v="1"/>
    <n v="0"/>
    <s v="No"/>
    <x v="0"/>
    <s v="Hyderabad"/>
  </r>
  <r>
    <x v="499"/>
    <n v="41"/>
    <s v="Female"/>
    <s v="Pune"/>
    <n v="35"/>
    <x v="0"/>
    <x v="0"/>
    <n v="460"/>
    <n v="16566.68"/>
    <s v="Credit Card"/>
    <s v="Yes"/>
    <n v="0"/>
    <n v="0"/>
    <x v="0"/>
    <n v="0"/>
    <s v="No"/>
    <x v="1"/>
    <s v="Pune"/>
  </r>
  <r>
    <x v="500"/>
    <n v="45"/>
    <s v="Male"/>
    <s v="Mumbai"/>
    <n v="34"/>
    <x v="0"/>
    <x v="0"/>
    <n v="506"/>
    <n v="17033.79"/>
    <s v="Debit Card"/>
    <s v="Yes"/>
    <n v="3"/>
    <n v="0"/>
    <x v="0"/>
    <n v="0"/>
    <s v="No"/>
    <x v="0"/>
    <s v="Mumbai"/>
  </r>
  <r>
    <x v="501"/>
    <n v="26"/>
    <s v="Male"/>
    <s v="Hyderabad"/>
    <n v="6"/>
    <x v="0"/>
    <x v="1"/>
    <n v="670"/>
    <n v="3790.53"/>
    <s v="Bank Transfer"/>
    <s v="Yes"/>
    <n v="2"/>
    <n v="0"/>
    <x v="0"/>
    <n v="5"/>
    <s v="No"/>
    <x v="0"/>
    <s v="Hyderabad"/>
  </r>
  <r>
    <x v="502"/>
    <n v="33"/>
    <s v="Male"/>
    <s v="Jaipur"/>
    <n v="53"/>
    <x v="2"/>
    <x v="1"/>
    <n v="673"/>
    <n v="31580.14"/>
    <s v="Bank Transfer"/>
    <s v="Yes"/>
    <n v="2"/>
    <n v="0"/>
    <x v="0"/>
    <n v="10"/>
    <s v="No"/>
    <x v="0"/>
    <s v="Jaipur"/>
  </r>
  <r>
    <x v="503"/>
    <n v="31"/>
    <s v="Male"/>
    <s v="Jaipur"/>
    <n v="37"/>
    <x v="0"/>
    <x v="1"/>
    <n v="695"/>
    <n v="24952.87"/>
    <s v="Credit Card"/>
    <s v="Yes"/>
    <n v="0"/>
    <n v="0"/>
    <x v="0"/>
    <n v="0"/>
    <s v="No"/>
    <x v="0"/>
    <s v="Jaipur"/>
  </r>
  <r>
    <x v="504"/>
    <n v="42"/>
    <s v="Male"/>
    <s v="Jaipur"/>
    <n v="30"/>
    <x v="0"/>
    <x v="0"/>
    <n v="441"/>
    <n v="12973.15"/>
    <s v="UPI"/>
    <s v="Yes"/>
    <n v="2"/>
    <n v="1"/>
    <x v="1"/>
    <n v="0"/>
    <s v="Yes"/>
    <x v="1"/>
    <s v="Jaipur"/>
  </r>
  <r>
    <x v="505"/>
    <n v="52"/>
    <s v="Female"/>
    <s v="Delhi"/>
    <n v="49"/>
    <x v="0"/>
    <x v="2"/>
    <n v="1077"/>
    <n v="52562.22"/>
    <s v="Credit Card"/>
    <s v="Yes"/>
    <n v="0"/>
    <n v="0"/>
    <x v="1"/>
    <n v="0"/>
    <s v="No"/>
    <x v="1"/>
    <s v="Delhi"/>
  </r>
  <r>
    <x v="506"/>
    <n v="38"/>
    <s v="Female"/>
    <s v="Pune"/>
    <n v="53"/>
    <x v="2"/>
    <x v="1"/>
    <n v="791"/>
    <n v="41874.82"/>
    <s v="Debit Card"/>
    <s v="Yes"/>
    <n v="0"/>
    <n v="0"/>
    <x v="0"/>
    <n v="0"/>
    <s v="Yes"/>
    <x v="0"/>
    <s v="Pune"/>
  </r>
  <r>
    <x v="507"/>
    <n v="42"/>
    <s v="Female"/>
    <s v="Mumbai"/>
    <n v="48"/>
    <x v="0"/>
    <x v="2"/>
    <n v="1075"/>
    <n v="53109.37"/>
    <s v="Credit Card"/>
    <s v="Yes"/>
    <n v="0"/>
    <n v="0"/>
    <x v="0"/>
    <n v="0"/>
    <s v="Yes"/>
    <x v="1"/>
    <s v="Mumbai"/>
  </r>
  <r>
    <x v="508"/>
    <n v="25"/>
    <s v="Male"/>
    <s v="Nagpur"/>
    <n v="34"/>
    <x v="2"/>
    <x v="0"/>
    <n v="500"/>
    <n v="15438.53"/>
    <s v="Bank Transfer"/>
    <s v="No"/>
    <n v="2"/>
    <n v="0"/>
    <x v="0"/>
    <n v="10"/>
    <s v="No"/>
    <x v="0"/>
    <s v="Nagpur"/>
  </r>
  <r>
    <x v="509"/>
    <n v="35"/>
    <s v="Male"/>
    <s v="Jaipur"/>
    <n v="11"/>
    <x v="1"/>
    <x v="0"/>
    <n v="455"/>
    <n v="5053.83"/>
    <s v="Auto Debit"/>
    <s v="Yes"/>
    <n v="0"/>
    <n v="0"/>
    <x v="0"/>
    <n v="0"/>
    <s v="Yes"/>
    <x v="0"/>
    <s v="Jaipur"/>
  </r>
  <r>
    <x v="510"/>
    <n v="39"/>
    <s v="Female"/>
    <s v="Bengaluru"/>
    <n v="40"/>
    <x v="2"/>
    <x v="1"/>
    <n v="767"/>
    <n v="30464.240000000002"/>
    <s v="Credit Card"/>
    <s v="Yes"/>
    <n v="0"/>
    <n v="0"/>
    <x v="0"/>
    <n v="0"/>
    <s v="No"/>
    <x v="0"/>
    <s v="Bengaluru"/>
  </r>
  <r>
    <x v="511"/>
    <n v="18"/>
    <s v="Male"/>
    <s v="Pune"/>
    <n v="52"/>
    <x v="1"/>
    <x v="1"/>
    <n v="692"/>
    <n v="34907.89"/>
    <s v="Credit Card"/>
    <s v="No"/>
    <n v="0"/>
    <n v="0"/>
    <x v="0"/>
    <n v="0"/>
    <s v="No"/>
    <x v="1"/>
    <s v="Pune"/>
  </r>
  <r>
    <x v="512"/>
    <n v="31"/>
    <s v="Female"/>
    <s v="Chennai"/>
    <n v="38"/>
    <x v="0"/>
    <x v="0"/>
    <n v="439"/>
    <n v="16394.310000000001"/>
    <s v="Debit Card"/>
    <s v="Yes"/>
    <n v="0"/>
    <n v="0"/>
    <x v="1"/>
    <n v="0"/>
    <s v="No"/>
    <x v="1"/>
    <s v="Chennai"/>
  </r>
  <r>
    <x v="513"/>
    <n v="35"/>
    <s v="Male"/>
    <s v="Mumbai"/>
    <n v="34"/>
    <x v="0"/>
    <x v="2"/>
    <n v="1114"/>
    <n v="37368.68"/>
    <s v="UPI"/>
    <s v="Yes"/>
    <n v="0"/>
    <n v="0"/>
    <x v="1"/>
    <n v="0"/>
    <s v="No"/>
    <x v="1"/>
    <s v="Mumbai"/>
  </r>
  <r>
    <x v="514"/>
    <n v="25"/>
    <s v="Male"/>
    <s v="Pune"/>
    <n v="56"/>
    <x v="2"/>
    <x v="0"/>
    <n v="399"/>
    <n v="22694.39"/>
    <s v="Debit Card"/>
    <s v="Yes"/>
    <n v="0"/>
    <n v="0"/>
    <x v="0"/>
    <n v="0"/>
    <s v="No"/>
    <x v="0"/>
    <s v="Pune"/>
  </r>
  <r>
    <x v="515"/>
    <n v="26"/>
    <s v="Female"/>
    <s v="Bengaluru"/>
    <n v="20"/>
    <x v="0"/>
    <x v="1"/>
    <n v="733"/>
    <n v="14510.69"/>
    <s v="Credit Card"/>
    <s v="Yes"/>
    <n v="0"/>
    <n v="0"/>
    <x v="0"/>
    <n v="0"/>
    <s v="No"/>
    <x v="1"/>
    <s v="Bengaluru"/>
  </r>
  <r>
    <x v="516"/>
    <n v="19"/>
    <s v="Male"/>
    <s v="Pune"/>
    <n v="64"/>
    <x v="1"/>
    <x v="0"/>
    <n v="483"/>
    <n v="31731.67"/>
    <s v="Bank Transfer"/>
    <s v="Yes"/>
    <n v="3"/>
    <n v="1"/>
    <x v="2"/>
    <n v="0"/>
    <s v="Yes"/>
    <x v="0"/>
    <s v="Pune"/>
  </r>
  <r>
    <x v="517"/>
    <n v="34"/>
    <s v="Female"/>
    <s v="Ahmedabad"/>
    <n v="42"/>
    <x v="1"/>
    <x v="2"/>
    <n v="1094"/>
    <n v="46384.52"/>
    <s v="Bank Transfer"/>
    <s v="Yes"/>
    <n v="2"/>
    <n v="0"/>
    <x v="0"/>
    <n v="0"/>
    <s v="No"/>
    <x v="0"/>
    <s v="Ahmedabad"/>
  </r>
  <r>
    <x v="518"/>
    <n v="44"/>
    <s v="Male"/>
    <s v="Chennai"/>
    <n v="62"/>
    <x v="2"/>
    <x v="2"/>
    <n v="1068"/>
    <n v="68151.7"/>
    <s v="Debit Card"/>
    <s v="Yes"/>
    <n v="0"/>
    <n v="0"/>
    <x v="0"/>
    <n v="0"/>
    <s v="No"/>
    <x v="0"/>
    <s v="Chennai"/>
  </r>
  <r>
    <x v="519"/>
    <n v="57"/>
    <s v="Female"/>
    <s v="Chennai"/>
    <n v="41"/>
    <x v="0"/>
    <x v="0"/>
    <n v="411"/>
    <n v="16675.580000000002"/>
    <s v="Auto Debit"/>
    <s v="Yes"/>
    <n v="0"/>
    <n v="0"/>
    <x v="1"/>
    <n v="0"/>
    <s v="No"/>
    <x v="0"/>
    <s v="Chennai"/>
  </r>
  <r>
    <x v="520"/>
    <n v="32"/>
    <s v="Female"/>
    <s v="Nagpur"/>
    <n v="64"/>
    <x v="1"/>
    <x v="1"/>
    <n v="662"/>
    <n v="41261.35"/>
    <s v="Credit Card"/>
    <s v="Yes"/>
    <n v="0"/>
    <n v="0"/>
    <x v="0"/>
    <n v="0"/>
    <s v="No"/>
    <x v="0"/>
    <s v="Nagpur"/>
  </r>
  <r>
    <x v="521"/>
    <n v="51"/>
    <s v="Female"/>
    <s v="Delhi"/>
    <n v="36"/>
    <x v="2"/>
    <x v="1"/>
    <n v="722"/>
    <n v="26373.49"/>
    <s v="UPI"/>
    <s v="Yes"/>
    <n v="0"/>
    <n v="0"/>
    <x v="1"/>
    <n v="0"/>
    <s v="No"/>
    <x v="0"/>
    <s v="Delhi"/>
  </r>
  <r>
    <x v="522"/>
    <n v="21"/>
    <s v="Female"/>
    <s v="Delhi"/>
    <n v="29"/>
    <x v="0"/>
    <x v="0"/>
    <n v="525"/>
    <n v="14971.18"/>
    <s v="Credit Card"/>
    <s v="Yes"/>
    <n v="2"/>
    <n v="2"/>
    <x v="1"/>
    <n v="0"/>
    <s v="No"/>
    <x v="1"/>
    <s v="Delhi"/>
  </r>
  <r>
    <x v="523"/>
    <n v="23"/>
    <s v="Female"/>
    <s v="Bengaluru"/>
    <n v="17"/>
    <x v="0"/>
    <x v="2"/>
    <n v="1074"/>
    <n v="18048.64"/>
    <s v="UPI"/>
    <s v="Yes"/>
    <n v="1"/>
    <n v="0"/>
    <x v="0"/>
    <n v="0"/>
    <s v="No"/>
    <x v="0"/>
    <s v="Bengaluru"/>
  </r>
  <r>
    <x v="524"/>
    <n v="19"/>
    <s v="Male"/>
    <s v="Mumbai"/>
    <n v="40"/>
    <x v="1"/>
    <x v="2"/>
    <n v="1093"/>
    <n v="44534.29"/>
    <s v="Credit Card"/>
    <s v="Yes"/>
    <n v="5"/>
    <n v="1"/>
    <x v="0"/>
    <n v="0"/>
    <s v="Yes"/>
    <x v="0"/>
    <s v="Mumbai"/>
  </r>
  <r>
    <x v="525"/>
    <n v="56"/>
    <s v="Male"/>
    <s v="Ahmedabad"/>
    <n v="45"/>
    <x v="0"/>
    <x v="1"/>
    <n v="679"/>
    <n v="31453.89"/>
    <s v="Debit Card"/>
    <s v="No"/>
    <n v="0"/>
    <n v="0"/>
    <x v="0"/>
    <n v="0"/>
    <s v="No"/>
    <x v="0"/>
    <s v="Ahmedabad"/>
  </r>
  <r>
    <x v="526"/>
    <n v="25"/>
    <s v="Female"/>
    <s v="Bengaluru"/>
    <n v="34"/>
    <x v="1"/>
    <x v="2"/>
    <n v="1002"/>
    <n v="32251.75"/>
    <s v="Debit Card"/>
    <s v="Yes"/>
    <n v="2"/>
    <n v="1"/>
    <x v="0"/>
    <n v="5"/>
    <s v="No"/>
    <x v="0"/>
    <s v="Bengaluru"/>
  </r>
  <r>
    <x v="527"/>
    <n v="21"/>
    <s v="Male"/>
    <s v="Mumbai"/>
    <n v="35"/>
    <x v="0"/>
    <x v="2"/>
    <n v="1077"/>
    <n v="36944.620000000003"/>
    <s v="Bank Transfer"/>
    <s v="Yes"/>
    <n v="2"/>
    <n v="0"/>
    <x v="0"/>
    <n v="0"/>
    <s v="No"/>
    <x v="1"/>
    <s v="Mumbai"/>
  </r>
  <r>
    <x v="528"/>
    <n v="28"/>
    <s v="Male"/>
    <s v="Pune"/>
    <n v="25"/>
    <x v="0"/>
    <x v="1"/>
    <n v="677"/>
    <n v="16913.45"/>
    <s v="Credit Card"/>
    <s v="Yes"/>
    <n v="0"/>
    <n v="0"/>
    <x v="0"/>
    <n v="0"/>
    <s v="Yes"/>
    <x v="0"/>
    <s v="Pune"/>
  </r>
  <r>
    <x v="529"/>
    <n v="51"/>
    <s v="Female"/>
    <s v="Kolkata"/>
    <n v="21"/>
    <x v="1"/>
    <x v="2"/>
    <n v="1036"/>
    <n v="19746.53"/>
    <s v="Bank Transfer"/>
    <s v="Yes"/>
    <n v="0"/>
    <n v="0"/>
    <x v="0"/>
    <n v="10"/>
    <s v="Yes"/>
    <x v="0"/>
    <s v="Kolkata"/>
  </r>
  <r>
    <x v="530"/>
    <n v="38"/>
    <s v="Female"/>
    <s v="Mumbai"/>
    <n v="25"/>
    <x v="1"/>
    <x v="1"/>
    <n v="779"/>
    <n v="19106.79"/>
    <s v="UPI"/>
    <s v="Yes"/>
    <n v="0"/>
    <n v="0"/>
    <x v="0"/>
    <n v="0"/>
    <s v="No"/>
    <x v="0"/>
    <s v="Mumbai"/>
  </r>
  <r>
    <x v="531"/>
    <n v="49"/>
    <s v="Female"/>
    <s v="Pune"/>
    <n v="49"/>
    <x v="1"/>
    <x v="2"/>
    <n v="992"/>
    <n v="44536"/>
    <s v="Auto Debit"/>
    <s v="Yes"/>
    <n v="0"/>
    <n v="0"/>
    <x v="0"/>
    <n v="10"/>
    <s v="No"/>
    <x v="0"/>
    <s v="Pune"/>
  </r>
  <r>
    <x v="532"/>
    <n v="41"/>
    <s v="Male"/>
    <s v="Pune"/>
    <n v="15"/>
    <x v="1"/>
    <x v="0"/>
    <n v="518"/>
    <n v="7652.67"/>
    <s v="Auto Debit"/>
    <s v="Yes"/>
    <n v="0"/>
    <n v="0"/>
    <x v="0"/>
    <n v="0"/>
    <s v="No"/>
    <x v="1"/>
    <s v="Pune"/>
  </r>
  <r>
    <x v="533"/>
    <n v="58"/>
    <s v="Female"/>
    <s v="Delhi"/>
    <n v="45"/>
    <x v="1"/>
    <x v="1"/>
    <n v="838"/>
    <n v="35393.980000000003"/>
    <s v="Bank Transfer"/>
    <s v="Yes"/>
    <n v="1"/>
    <n v="0"/>
    <x v="0"/>
    <n v="5"/>
    <s v="Yes"/>
    <x v="0"/>
    <s v="Delhi"/>
  </r>
  <r>
    <x v="534"/>
    <n v="50"/>
    <s v="Male"/>
    <s v="Delhi"/>
    <n v="31"/>
    <x v="1"/>
    <x v="0"/>
    <n v="489"/>
    <n v="15559.38"/>
    <s v="UPI"/>
    <s v="Yes"/>
    <n v="1"/>
    <n v="0"/>
    <x v="0"/>
    <n v="0"/>
    <s v="No"/>
    <x v="0"/>
    <s v="Delhi"/>
  </r>
  <r>
    <x v="535"/>
    <n v="40"/>
    <s v="Female"/>
    <s v="Nagpur"/>
    <n v="22"/>
    <x v="0"/>
    <x v="1"/>
    <n v="769"/>
    <n v="16850.63"/>
    <s v="Credit Card"/>
    <s v="Yes"/>
    <n v="0"/>
    <n v="0"/>
    <x v="0"/>
    <n v="0"/>
    <s v="No"/>
    <x v="1"/>
    <s v="Nagpur"/>
  </r>
  <r>
    <x v="536"/>
    <n v="32"/>
    <s v="Male"/>
    <s v="Delhi"/>
    <n v="21"/>
    <x v="0"/>
    <x v="1"/>
    <n v="694"/>
    <n v="14376.07"/>
    <s v="Bank Transfer"/>
    <s v="No"/>
    <n v="0"/>
    <n v="0"/>
    <x v="0"/>
    <n v="0"/>
    <s v="No"/>
    <x v="1"/>
    <s v="Delhi"/>
  </r>
  <r>
    <x v="537"/>
    <n v="43"/>
    <s v="Male"/>
    <s v="Kolkata"/>
    <n v="60"/>
    <x v="1"/>
    <x v="0"/>
    <n v="413"/>
    <n v="21874.7"/>
    <s v="Bank Transfer"/>
    <s v="Yes"/>
    <n v="3"/>
    <n v="1"/>
    <x v="2"/>
    <n v="10"/>
    <s v="No"/>
    <x v="0"/>
    <s v="Kolkata"/>
  </r>
  <r>
    <x v="538"/>
    <n v="31"/>
    <s v="Female"/>
    <s v="Hyderabad"/>
    <n v="28"/>
    <x v="0"/>
    <x v="0"/>
    <n v="428"/>
    <n v="11890.63"/>
    <s v="UPI"/>
    <s v="Yes"/>
    <n v="1"/>
    <n v="0"/>
    <x v="0"/>
    <n v="0"/>
    <s v="No"/>
    <x v="0"/>
    <s v="Hyderabad"/>
  </r>
  <r>
    <x v="539"/>
    <n v="60"/>
    <s v="Female"/>
    <s v="Chennai"/>
    <n v="60"/>
    <x v="2"/>
    <x v="0"/>
    <n v="462"/>
    <n v="28464.21"/>
    <s v="Credit Card"/>
    <s v="Yes"/>
    <n v="5"/>
    <n v="3"/>
    <x v="4"/>
    <n v="0"/>
    <s v="No"/>
    <x v="1"/>
    <s v="Chennai"/>
  </r>
  <r>
    <x v="540"/>
    <n v="34"/>
    <s v="Male"/>
    <s v="Pune"/>
    <n v="31"/>
    <x v="0"/>
    <x v="0"/>
    <n v="410"/>
    <n v="13062.45"/>
    <s v="Debit Card"/>
    <s v="No"/>
    <n v="1"/>
    <n v="0"/>
    <x v="0"/>
    <n v="0"/>
    <s v="No"/>
    <x v="0"/>
    <s v="Pune"/>
  </r>
  <r>
    <x v="541"/>
    <n v="18"/>
    <s v="Female"/>
    <s v="Hyderabad"/>
    <n v="33"/>
    <x v="1"/>
    <x v="1"/>
    <n v="742"/>
    <n v="23411.56"/>
    <s v="UPI"/>
    <s v="Yes"/>
    <n v="3"/>
    <n v="1"/>
    <x v="0"/>
    <n v="5"/>
    <s v="No"/>
    <x v="0"/>
    <s v="Hyderabad"/>
  </r>
  <r>
    <x v="542"/>
    <n v="36"/>
    <s v="Male"/>
    <s v="Mumbai"/>
    <n v="22"/>
    <x v="0"/>
    <x v="0"/>
    <n v="439"/>
    <n v="9861.27"/>
    <s v="UPI"/>
    <s v="Yes"/>
    <n v="6"/>
    <n v="2"/>
    <x v="1"/>
    <n v="0"/>
    <s v="No"/>
    <x v="0"/>
    <s v="Mumbai"/>
  </r>
  <r>
    <x v="543"/>
    <n v="32"/>
    <s v="Female"/>
    <s v="Mumbai"/>
    <n v="24"/>
    <x v="1"/>
    <x v="1"/>
    <n v="782"/>
    <n v="17300.23"/>
    <s v="Auto Debit"/>
    <s v="No"/>
    <n v="3"/>
    <n v="2"/>
    <x v="1"/>
    <n v="5"/>
    <s v="No"/>
    <x v="0"/>
    <s v="Mumbai"/>
  </r>
  <r>
    <x v="544"/>
    <n v="36"/>
    <s v="Male"/>
    <s v="Bengaluru"/>
    <n v="16"/>
    <x v="0"/>
    <x v="0"/>
    <n v="566"/>
    <n v="9040.08"/>
    <s v="Credit Card"/>
    <s v="No"/>
    <n v="4"/>
    <n v="3"/>
    <x v="2"/>
    <n v="0"/>
    <s v="No"/>
    <x v="1"/>
    <s v="Bengaluru"/>
  </r>
  <r>
    <x v="545"/>
    <n v="20"/>
    <s v="Female"/>
    <s v="Pune"/>
    <n v="22"/>
    <x v="1"/>
    <x v="1"/>
    <n v="750"/>
    <n v="16332.9"/>
    <s v="Auto Debit"/>
    <s v="Yes"/>
    <n v="2"/>
    <n v="2"/>
    <x v="1"/>
    <n v="0"/>
    <s v="Yes"/>
    <x v="1"/>
    <s v="Pune"/>
  </r>
  <r>
    <x v="546"/>
    <n v="41"/>
    <s v="Male"/>
    <s v="Nagpur"/>
    <n v="27"/>
    <x v="2"/>
    <x v="2"/>
    <n v="1079"/>
    <n v="29555.82"/>
    <s v="Bank Transfer"/>
    <s v="Yes"/>
    <n v="0"/>
    <n v="0"/>
    <x v="0"/>
    <n v="0"/>
    <s v="No"/>
    <x v="0"/>
    <s v="Nagpur"/>
  </r>
  <r>
    <x v="547"/>
    <n v="18"/>
    <s v="Male"/>
    <s v="Pune"/>
    <n v="14"/>
    <x v="0"/>
    <x v="0"/>
    <n v="517"/>
    <n v="7024.35"/>
    <s v="Bank Transfer"/>
    <s v="Yes"/>
    <n v="0"/>
    <n v="0"/>
    <x v="0"/>
    <n v="0"/>
    <s v="No"/>
    <x v="0"/>
    <s v="Pune"/>
  </r>
  <r>
    <x v="548"/>
    <n v="25"/>
    <s v="Female"/>
    <s v="Hyderabad"/>
    <n v="14"/>
    <x v="0"/>
    <x v="1"/>
    <n v="769"/>
    <n v="10720.24"/>
    <s v="Credit Card"/>
    <s v="Yes"/>
    <n v="0"/>
    <n v="0"/>
    <x v="0"/>
    <n v="0"/>
    <s v="No"/>
    <x v="0"/>
    <s v="Hyderabad"/>
  </r>
  <r>
    <x v="549"/>
    <n v="53"/>
    <s v="Male"/>
    <s v="Chennai"/>
    <n v="66"/>
    <x v="0"/>
    <x v="1"/>
    <n v="790"/>
    <n v="51033.2"/>
    <s v="UPI"/>
    <s v="Yes"/>
    <n v="0"/>
    <n v="0"/>
    <x v="0"/>
    <n v="0"/>
    <s v="Yes"/>
    <x v="1"/>
    <s v="Chennai"/>
  </r>
  <r>
    <x v="550"/>
    <n v="41"/>
    <s v="Male"/>
    <s v="Pune"/>
    <n v="20"/>
    <x v="0"/>
    <x v="0"/>
    <n v="448"/>
    <n v="8886.66"/>
    <s v="Credit Card"/>
    <s v="Yes"/>
    <n v="0"/>
    <n v="0"/>
    <x v="0"/>
    <n v="0"/>
    <s v="Yes"/>
    <x v="0"/>
    <s v="Pune"/>
  </r>
  <r>
    <x v="551"/>
    <n v="37"/>
    <s v="Female"/>
    <s v="Mumbai"/>
    <n v="1"/>
    <x v="0"/>
    <x v="2"/>
    <n v="1044"/>
    <n v="967.81"/>
    <s v="Credit Card"/>
    <s v="Yes"/>
    <n v="1"/>
    <n v="0"/>
    <x v="0"/>
    <n v="5"/>
    <s v="No"/>
    <x v="1"/>
    <s v="Mumbai"/>
  </r>
  <r>
    <x v="552"/>
    <n v="39"/>
    <s v="Male"/>
    <s v="Bengaluru"/>
    <n v="42"/>
    <x v="0"/>
    <x v="1"/>
    <n v="822"/>
    <n v="35026.51"/>
    <s v="Bank Transfer"/>
    <s v="Yes"/>
    <n v="0"/>
    <n v="0"/>
    <x v="1"/>
    <n v="0"/>
    <s v="Yes"/>
    <x v="1"/>
    <s v="Bengaluru"/>
  </r>
  <r>
    <x v="553"/>
    <n v="51"/>
    <s v="Male"/>
    <s v="Mumbai"/>
    <n v="57"/>
    <x v="0"/>
    <x v="1"/>
    <n v="828"/>
    <n v="46964.4"/>
    <s v="Debit Card"/>
    <s v="Yes"/>
    <n v="2"/>
    <n v="0"/>
    <x v="0"/>
    <n v="0"/>
    <s v="Yes"/>
    <x v="0"/>
    <s v="Mumbai"/>
  </r>
  <r>
    <x v="554"/>
    <n v="50"/>
    <s v="Female"/>
    <s v="Jaipur"/>
    <n v="57"/>
    <x v="1"/>
    <x v="1"/>
    <n v="762"/>
    <n v="43946.62"/>
    <s v="Auto Debit"/>
    <s v="Yes"/>
    <n v="1"/>
    <n v="0"/>
    <x v="1"/>
    <n v="0"/>
    <s v="Yes"/>
    <x v="0"/>
    <s v="Jaipur"/>
  </r>
  <r>
    <x v="555"/>
    <n v="49"/>
    <s v="Male"/>
    <s v="Chennai"/>
    <n v="53"/>
    <x v="1"/>
    <x v="1"/>
    <n v="681"/>
    <n v="35458.32"/>
    <s v="Debit Card"/>
    <s v="Yes"/>
    <n v="1"/>
    <n v="0"/>
    <x v="0"/>
    <n v="0"/>
    <s v="No"/>
    <x v="1"/>
    <s v="Chennai"/>
  </r>
  <r>
    <x v="556"/>
    <n v="22"/>
    <s v="Male"/>
    <s v="Ahmedabad"/>
    <n v="38"/>
    <x v="0"/>
    <x v="1"/>
    <n v="773"/>
    <n v="28702.69"/>
    <s v="Auto Debit"/>
    <s v="Yes"/>
    <n v="0"/>
    <n v="0"/>
    <x v="0"/>
    <n v="0"/>
    <s v="Yes"/>
    <x v="0"/>
    <s v="Ahmedabad"/>
  </r>
  <r>
    <x v="557"/>
    <n v="27"/>
    <s v="Male"/>
    <s v="Nagpur"/>
    <n v="49"/>
    <x v="0"/>
    <x v="0"/>
    <n v="402"/>
    <n v="19698"/>
    <s v="UPI"/>
    <s v="Yes"/>
    <n v="3"/>
    <n v="1"/>
    <x v="1"/>
    <n v="0"/>
    <s v="No"/>
    <x v="0"/>
    <s v="Nagpur"/>
  </r>
  <r>
    <x v="558"/>
    <n v="35"/>
    <s v="Male"/>
    <s v="Nagpur"/>
    <n v="13"/>
    <x v="0"/>
    <x v="2"/>
    <n v="1095"/>
    <n v="14046.83"/>
    <s v="Auto Debit"/>
    <s v="Yes"/>
    <n v="1"/>
    <n v="0"/>
    <x v="0"/>
    <n v="0"/>
    <s v="No"/>
    <x v="1"/>
    <s v="Nagpur"/>
  </r>
  <r>
    <x v="559"/>
    <n v="36"/>
    <s v="Male"/>
    <s v="Delhi"/>
    <n v="46"/>
    <x v="1"/>
    <x v="2"/>
    <n v="1062"/>
    <n v="49754"/>
    <s v="Debit Card"/>
    <s v="Yes"/>
    <n v="1"/>
    <n v="0"/>
    <x v="0"/>
    <n v="0"/>
    <s v="Yes"/>
    <x v="0"/>
    <s v="Delhi"/>
  </r>
  <r>
    <x v="560"/>
    <n v="28"/>
    <s v="Male"/>
    <s v="Hyderabad"/>
    <n v="14"/>
    <x v="0"/>
    <x v="1"/>
    <n v="761"/>
    <n v="10800.69"/>
    <s v="UPI"/>
    <s v="Yes"/>
    <n v="0"/>
    <n v="0"/>
    <x v="0"/>
    <n v="0"/>
    <s v="No"/>
    <x v="0"/>
    <s v="Hyderabad"/>
  </r>
  <r>
    <x v="561"/>
    <n v="30"/>
    <s v="Male"/>
    <s v="Bengaluru"/>
    <n v="43"/>
    <x v="1"/>
    <x v="2"/>
    <n v="975"/>
    <n v="42699.76"/>
    <s v="UPI"/>
    <s v="Yes"/>
    <n v="3"/>
    <n v="1"/>
    <x v="1"/>
    <n v="0"/>
    <s v="No"/>
    <x v="0"/>
    <s v="Bengaluru"/>
  </r>
  <r>
    <x v="562"/>
    <n v="34"/>
    <s v="Male"/>
    <s v="Kolkata"/>
    <n v="18"/>
    <x v="0"/>
    <x v="1"/>
    <n v="660"/>
    <n v="11530.3"/>
    <s v="Auto Debit"/>
    <s v="Yes"/>
    <n v="1"/>
    <n v="0"/>
    <x v="0"/>
    <n v="0"/>
    <s v="No"/>
    <x v="0"/>
    <s v="Kolkata"/>
  </r>
  <r>
    <x v="563"/>
    <n v="18"/>
    <s v="Male"/>
    <s v="Mumbai"/>
    <n v="30"/>
    <x v="1"/>
    <x v="1"/>
    <n v="748"/>
    <n v="21795.35"/>
    <s v="UPI"/>
    <s v="Yes"/>
    <n v="1"/>
    <n v="0"/>
    <x v="0"/>
    <n v="0"/>
    <s v="Yes"/>
    <x v="1"/>
    <s v="Mumbai"/>
  </r>
  <r>
    <x v="564"/>
    <n v="31"/>
    <s v="Female"/>
    <s v="Mumbai"/>
    <n v="25"/>
    <x v="0"/>
    <x v="2"/>
    <n v="1008"/>
    <n v="24613.96"/>
    <s v="UPI"/>
    <s v="Yes"/>
    <n v="2"/>
    <n v="0"/>
    <x v="1"/>
    <n v="0"/>
    <s v="No"/>
    <x v="1"/>
    <s v="Mumbai"/>
  </r>
  <r>
    <x v="565"/>
    <n v="51"/>
    <s v="Male"/>
    <s v="Mumbai"/>
    <n v="10"/>
    <x v="0"/>
    <x v="2"/>
    <n v="1041"/>
    <n v="10306.84"/>
    <s v="Auto Debit"/>
    <s v="Yes"/>
    <n v="0"/>
    <n v="0"/>
    <x v="0"/>
    <n v="0"/>
    <s v="No"/>
    <x v="1"/>
    <s v="Mumbai"/>
  </r>
  <r>
    <x v="566"/>
    <n v="37"/>
    <s v="Female"/>
    <s v="Mumbai"/>
    <n v="45"/>
    <x v="0"/>
    <x v="1"/>
    <n v="744"/>
    <n v="34060.25"/>
    <s v="Debit Card"/>
    <s v="Yes"/>
    <n v="0"/>
    <n v="0"/>
    <x v="0"/>
    <n v="0"/>
    <s v="No"/>
    <x v="0"/>
    <s v="Mumbai"/>
  </r>
  <r>
    <x v="567"/>
    <n v="59"/>
    <s v="Male"/>
    <s v="Kolkata"/>
    <n v="25"/>
    <x v="0"/>
    <x v="0"/>
    <n v="511"/>
    <n v="12489.51"/>
    <s v="UPI"/>
    <s v="No"/>
    <n v="1"/>
    <n v="0"/>
    <x v="0"/>
    <n v="0"/>
    <s v="No"/>
    <x v="0"/>
    <s v="Kolkata"/>
  </r>
  <r>
    <x v="568"/>
    <n v="29"/>
    <s v="Female"/>
    <s v="Bengaluru"/>
    <n v="32"/>
    <x v="1"/>
    <x v="1"/>
    <n v="699"/>
    <n v="20163.75"/>
    <s v="Debit Card"/>
    <s v="Yes"/>
    <n v="1"/>
    <n v="0"/>
    <x v="1"/>
    <n v="10"/>
    <s v="Yes"/>
    <x v="0"/>
    <s v="Bengaluru"/>
  </r>
  <r>
    <x v="569"/>
    <n v="36"/>
    <s v="Male"/>
    <s v="Chennai"/>
    <n v="67"/>
    <x v="0"/>
    <x v="0"/>
    <n v="393"/>
    <n v="26882.89"/>
    <s v="Debit Card"/>
    <s v="Yes"/>
    <n v="0"/>
    <n v="0"/>
    <x v="0"/>
    <n v="0"/>
    <s v="No"/>
    <x v="0"/>
    <s v="Chennai"/>
  </r>
  <r>
    <x v="570"/>
    <n v="51"/>
    <s v="Male"/>
    <s v="Bengaluru"/>
    <n v="72"/>
    <x v="2"/>
    <x v="0"/>
    <n v="474"/>
    <n v="28785.46"/>
    <s v="UPI"/>
    <s v="No"/>
    <n v="0"/>
    <n v="0"/>
    <x v="0"/>
    <n v="15"/>
    <s v="No"/>
    <x v="0"/>
    <s v="Bengaluru"/>
  </r>
  <r>
    <x v="571"/>
    <n v="31"/>
    <s v="Male"/>
    <s v="Hyderabad"/>
    <n v="14"/>
    <x v="0"/>
    <x v="1"/>
    <n v="675"/>
    <n v="9588.1"/>
    <s v="UPI"/>
    <s v="Yes"/>
    <n v="1"/>
    <n v="0"/>
    <x v="0"/>
    <n v="0"/>
    <s v="Yes"/>
    <x v="0"/>
    <s v="Hyderabad"/>
  </r>
  <r>
    <x v="572"/>
    <n v="30"/>
    <s v="Female"/>
    <s v="Hyderabad"/>
    <n v="35"/>
    <x v="0"/>
    <x v="1"/>
    <n v="642"/>
    <n v="21810.55"/>
    <s v="UPI"/>
    <s v="Yes"/>
    <n v="3"/>
    <n v="2"/>
    <x v="1"/>
    <n v="0"/>
    <s v="No"/>
    <x v="0"/>
    <s v="Hyderabad"/>
  </r>
  <r>
    <x v="573"/>
    <n v="26"/>
    <s v="Female"/>
    <s v="Jaipur"/>
    <n v="29"/>
    <x v="1"/>
    <x v="1"/>
    <n v="708"/>
    <n v="19882.84"/>
    <s v="Debit Card"/>
    <s v="No"/>
    <n v="6"/>
    <n v="1"/>
    <x v="1"/>
    <n v="5"/>
    <s v="No"/>
    <x v="0"/>
    <s v="Jaipur"/>
  </r>
  <r>
    <x v="574"/>
    <n v="41"/>
    <s v="Male"/>
    <s v="Kolkata"/>
    <n v="34"/>
    <x v="0"/>
    <x v="1"/>
    <n v="736"/>
    <n v="25178.93"/>
    <s v="Auto Debit"/>
    <s v="Yes"/>
    <n v="1"/>
    <n v="0"/>
    <x v="0"/>
    <n v="0"/>
    <s v="Yes"/>
    <x v="0"/>
    <s v="Kolkata"/>
  </r>
  <r>
    <x v="575"/>
    <n v="40"/>
    <s v="Male"/>
    <s v="Mumbai"/>
    <n v="16"/>
    <x v="0"/>
    <x v="0"/>
    <n v="420"/>
    <n v="6536.49"/>
    <s v="UPI"/>
    <s v="Yes"/>
    <n v="4"/>
    <n v="1"/>
    <x v="1"/>
    <n v="0"/>
    <s v="No"/>
    <x v="0"/>
    <s v="Mumbai"/>
  </r>
  <r>
    <x v="576"/>
    <n v="32"/>
    <s v="Male"/>
    <s v="Nagpur"/>
    <n v="19"/>
    <x v="0"/>
    <x v="0"/>
    <n v="490"/>
    <n v="9103.0499999999993"/>
    <s v="Credit Card"/>
    <s v="Yes"/>
    <n v="0"/>
    <n v="0"/>
    <x v="0"/>
    <n v="0"/>
    <s v="No"/>
    <x v="0"/>
    <s v="Nagpur"/>
  </r>
  <r>
    <x v="577"/>
    <n v="24"/>
    <s v="Male"/>
    <s v="Hyderabad"/>
    <n v="44"/>
    <x v="0"/>
    <x v="1"/>
    <n v="761"/>
    <n v="33409.879999999997"/>
    <s v="Auto Debit"/>
    <s v="Yes"/>
    <n v="0"/>
    <n v="0"/>
    <x v="0"/>
    <n v="0"/>
    <s v="Yes"/>
    <x v="0"/>
    <s v="Hyderabad"/>
  </r>
  <r>
    <x v="578"/>
    <n v="50"/>
    <s v="Male"/>
    <s v="Kolkata"/>
    <n v="22"/>
    <x v="1"/>
    <x v="1"/>
    <n v="753"/>
    <n v="16954.32"/>
    <s v="Credit Card"/>
    <s v="Yes"/>
    <n v="0"/>
    <n v="0"/>
    <x v="0"/>
    <n v="0"/>
    <s v="No"/>
    <x v="0"/>
    <s v="Kolkata"/>
  </r>
  <r>
    <x v="579"/>
    <n v="30"/>
    <s v="Male"/>
    <s v="Nagpur"/>
    <n v="19"/>
    <x v="2"/>
    <x v="1"/>
    <n v="675"/>
    <n v="11843.11"/>
    <s v="Credit Card"/>
    <s v="Yes"/>
    <n v="3"/>
    <n v="1"/>
    <x v="0"/>
    <n v="10"/>
    <s v="No"/>
    <x v="0"/>
    <s v="Nagpur"/>
  </r>
  <r>
    <x v="580"/>
    <n v="18"/>
    <s v="Female"/>
    <s v="Delhi"/>
    <n v="38"/>
    <x v="0"/>
    <x v="0"/>
    <n v="532"/>
    <n v="20788.13"/>
    <s v="Auto Debit"/>
    <s v="No"/>
    <n v="2"/>
    <n v="0"/>
    <x v="0"/>
    <n v="0"/>
    <s v="No"/>
    <x v="0"/>
    <s v="Delhi"/>
  </r>
  <r>
    <x v="581"/>
    <n v="30"/>
    <s v="Female"/>
    <s v="Ahmedabad"/>
    <n v="22"/>
    <x v="0"/>
    <x v="2"/>
    <n v="1098"/>
    <n v="23812.25"/>
    <s v="Credit Card"/>
    <s v="Yes"/>
    <n v="1"/>
    <n v="0"/>
    <x v="0"/>
    <n v="0"/>
    <s v="No"/>
    <x v="0"/>
    <s v="Ahmedabad"/>
  </r>
  <r>
    <x v="582"/>
    <n v="29"/>
    <s v="Male"/>
    <s v="Chennai"/>
    <n v="8"/>
    <x v="1"/>
    <x v="0"/>
    <n v="463"/>
    <n v="3333.6"/>
    <s v="Debit Card"/>
    <s v="Yes"/>
    <n v="3"/>
    <n v="0"/>
    <x v="0"/>
    <n v="10"/>
    <s v="No"/>
    <x v="0"/>
    <s v="Chennai"/>
  </r>
  <r>
    <x v="583"/>
    <n v="58"/>
    <s v="Female"/>
    <s v="Pune"/>
    <n v="59"/>
    <x v="0"/>
    <x v="0"/>
    <n v="490"/>
    <n v="29260.89"/>
    <s v="UPI"/>
    <s v="No"/>
    <n v="0"/>
    <n v="0"/>
    <x v="1"/>
    <n v="0"/>
    <s v="No"/>
    <x v="0"/>
    <s v="Pune"/>
  </r>
  <r>
    <x v="584"/>
    <n v="69"/>
    <s v="Female"/>
    <s v="Hyderabad"/>
    <n v="25"/>
    <x v="2"/>
    <x v="1"/>
    <n v="720"/>
    <n v="17690.490000000002"/>
    <s v="Auto Debit"/>
    <s v="Yes"/>
    <n v="2"/>
    <n v="2"/>
    <x v="1"/>
    <n v="0"/>
    <s v="No"/>
    <x v="0"/>
    <s v="Hyderabad"/>
  </r>
  <r>
    <x v="585"/>
    <n v="54"/>
    <s v="Female"/>
    <s v="Mumbai"/>
    <n v="10"/>
    <x v="0"/>
    <x v="1"/>
    <n v="757"/>
    <n v="7720.14"/>
    <s v="Bank Transfer"/>
    <s v="Yes"/>
    <n v="3"/>
    <n v="1"/>
    <x v="2"/>
    <n v="0"/>
    <s v="No"/>
    <x v="1"/>
    <s v="Mumbai"/>
  </r>
  <r>
    <x v="586"/>
    <n v="33"/>
    <s v="Female"/>
    <s v="Bengaluru"/>
    <n v="22"/>
    <x v="0"/>
    <x v="1"/>
    <n v="786"/>
    <n v="17176.98"/>
    <s v="Bank Transfer"/>
    <s v="Yes"/>
    <n v="0"/>
    <n v="0"/>
    <x v="0"/>
    <n v="0"/>
    <s v="No"/>
    <x v="1"/>
    <s v="Bengaluru"/>
  </r>
  <r>
    <x v="587"/>
    <n v="26"/>
    <s v="Male"/>
    <s v="Pune"/>
    <n v="29"/>
    <x v="1"/>
    <x v="1"/>
    <n v="642"/>
    <n v="18641.11"/>
    <s v="Credit Card"/>
    <s v="Yes"/>
    <n v="0"/>
    <n v="0"/>
    <x v="0"/>
    <n v="0"/>
    <s v="No"/>
    <x v="1"/>
    <s v="Pune"/>
  </r>
  <r>
    <x v="588"/>
    <n v="31"/>
    <s v="Female"/>
    <s v="Nagpur"/>
    <n v="38"/>
    <x v="1"/>
    <x v="2"/>
    <n v="948"/>
    <n v="35191.47"/>
    <s v="Auto Debit"/>
    <s v="Yes"/>
    <n v="0"/>
    <n v="0"/>
    <x v="0"/>
    <n v="5"/>
    <s v="No"/>
    <x v="0"/>
    <s v="Nagpur"/>
  </r>
  <r>
    <x v="589"/>
    <n v="34"/>
    <s v="Male"/>
    <s v="Bengaluru"/>
    <n v="20"/>
    <x v="0"/>
    <x v="0"/>
    <n v="461"/>
    <n v="9366.64"/>
    <s v="Credit Card"/>
    <s v="Yes"/>
    <n v="0"/>
    <n v="0"/>
    <x v="0"/>
    <n v="0"/>
    <s v="No"/>
    <x v="1"/>
    <s v="Bengaluru"/>
  </r>
  <r>
    <x v="590"/>
    <n v="47"/>
    <s v="Male"/>
    <s v="Hyderabad"/>
    <n v="24"/>
    <x v="1"/>
    <x v="0"/>
    <n v="486"/>
    <n v="11383.52"/>
    <s v="Bank Transfer"/>
    <s v="Yes"/>
    <n v="2"/>
    <n v="0"/>
    <x v="1"/>
    <n v="0"/>
    <s v="No"/>
    <x v="1"/>
    <s v="Hyderabad"/>
  </r>
  <r>
    <x v="591"/>
    <n v="38"/>
    <s v="Male"/>
    <s v="Delhi"/>
    <n v="41"/>
    <x v="0"/>
    <x v="1"/>
    <n v="794"/>
    <n v="33094.81"/>
    <s v="Debit Card"/>
    <s v="Yes"/>
    <n v="2"/>
    <n v="0"/>
    <x v="1"/>
    <n v="0"/>
    <s v="Yes"/>
    <x v="0"/>
    <s v="Delhi"/>
  </r>
  <r>
    <x v="592"/>
    <n v="18"/>
    <s v="Male"/>
    <s v="Mumbai"/>
    <n v="60"/>
    <x v="0"/>
    <x v="1"/>
    <n v="793"/>
    <n v="47601.58"/>
    <s v="Bank Transfer"/>
    <s v="No"/>
    <n v="2"/>
    <n v="0"/>
    <x v="0"/>
    <n v="0"/>
    <s v="No"/>
    <x v="0"/>
    <s v="Mumbai"/>
  </r>
  <r>
    <x v="593"/>
    <n v="30"/>
    <s v="Female"/>
    <s v="Chennai"/>
    <n v="15"/>
    <x v="2"/>
    <x v="0"/>
    <n v="428"/>
    <n v="5937.18"/>
    <s v="Auto Debit"/>
    <s v="No"/>
    <n v="1"/>
    <n v="0"/>
    <x v="0"/>
    <n v="10"/>
    <s v="No"/>
    <x v="0"/>
    <s v="Chennai"/>
  </r>
  <r>
    <x v="594"/>
    <n v="37"/>
    <s v="Male"/>
    <s v="Delhi"/>
    <n v="55"/>
    <x v="0"/>
    <x v="1"/>
    <n v="766"/>
    <n v="41449.94"/>
    <s v="Credit Card"/>
    <s v="No"/>
    <n v="2"/>
    <n v="3"/>
    <x v="2"/>
    <n v="0"/>
    <s v="No"/>
    <x v="0"/>
    <s v="Delhi"/>
  </r>
  <r>
    <x v="595"/>
    <n v="41"/>
    <s v="Male"/>
    <s v="Hyderabad"/>
    <n v="54"/>
    <x v="1"/>
    <x v="1"/>
    <n v="780"/>
    <n v="40186.370000000003"/>
    <s v="Credit Card"/>
    <s v="Yes"/>
    <n v="0"/>
    <n v="0"/>
    <x v="0"/>
    <n v="5"/>
    <s v="No"/>
    <x v="1"/>
    <s v="Hyderabad"/>
  </r>
  <r>
    <x v="596"/>
    <n v="36"/>
    <s v="Male"/>
    <s v="Nagpur"/>
    <n v="22"/>
    <x v="1"/>
    <x v="1"/>
    <n v="715"/>
    <n v="15333.5"/>
    <s v="Auto Debit"/>
    <s v="Yes"/>
    <n v="2"/>
    <n v="1"/>
    <x v="1"/>
    <n v="5"/>
    <s v="Yes"/>
    <x v="0"/>
    <s v="Nagpur"/>
  </r>
  <r>
    <x v="597"/>
    <n v="26"/>
    <s v="Male"/>
    <s v="Pune"/>
    <n v="14"/>
    <x v="0"/>
    <x v="2"/>
    <n v="1006"/>
    <n v="14369.89"/>
    <s v="UPI"/>
    <s v="Yes"/>
    <n v="0"/>
    <n v="0"/>
    <x v="1"/>
    <n v="0"/>
    <s v="No"/>
    <x v="0"/>
    <s v="Pune"/>
  </r>
  <r>
    <x v="598"/>
    <n v="33"/>
    <s v="Male"/>
    <s v="Hyderabad"/>
    <n v="24"/>
    <x v="0"/>
    <x v="1"/>
    <n v="719"/>
    <n v="17673.91"/>
    <s v="Credit Card"/>
    <s v="Yes"/>
    <n v="0"/>
    <n v="0"/>
    <x v="0"/>
    <n v="0"/>
    <s v="Yes"/>
    <x v="0"/>
    <s v="Hyderabad"/>
  </r>
  <r>
    <x v="599"/>
    <n v="21"/>
    <s v="Male"/>
    <s v="Nagpur"/>
    <n v="33"/>
    <x v="0"/>
    <x v="2"/>
    <n v="1078"/>
    <n v="35800.49"/>
    <s v="Debit Card"/>
    <s v="Yes"/>
    <n v="0"/>
    <n v="0"/>
    <x v="1"/>
    <n v="0"/>
    <s v="Yes"/>
    <x v="0"/>
    <s v="Nagpur"/>
  </r>
  <r>
    <x v="600"/>
    <n v="18"/>
    <s v="Male"/>
    <s v="Ahmedabad"/>
    <n v="21"/>
    <x v="0"/>
    <x v="0"/>
    <n v="445"/>
    <n v="9176.36"/>
    <s v="Bank Transfer"/>
    <s v="Yes"/>
    <n v="0"/>
    <n v="0"/>
    <x v="0"/>
    <n v="0"/>
    <s v="Yes"/>
    <x v="1"/>
    <s v="Ahmedabad"/>
  </r>
  <r>
    <x v="601"/>
    <n v="31"/>
    <s v="Female"/>
    <s v="Chennai"/>
    <n v="24"/>
    <x v="0"/>
    <x v="1"/>
    <n v="688"/>
    <n v="16802.43"/>
    <s v="UPI"/>
    <s v="Yes"/>
    <n v="3"/>
    <n v="0"/>
    <x v="1"/>
    <n v="0"/>
    <s v="Yes"/>
    <x v="0"/>
    <s v="Chennai"/>
  </r>
  <r>
    <x v="602"/>
    <n v="18"/>
    <s v="Male"/>
    <s v="Kolkata"/>
    <n v="50"/>
    <x v="0"/>
    <x v="2"/>
    <n v="1047"/>
    <n v="51888.01"/>
    <s v="Credit Card"/>
    <s v="Yes"/>
    <n v="0"/>
    <n v="0"/>
    <x v="0"/>
    <n v="0"/>
    <s v="Yes"/>
    <x v="0"/>
    <s v="Kolkata"/>
  </r>
  <r>
    <x v="603"/>
    <n v="42"/>
    <s v="Male"/>
    <s v="Hyderabad"/>
    <n v="32"/>
    <x v="2"/>
    <x v="2"/>
    <n v="1014"/>
    <n v="32310.52"/>
    <s v="Auto Debit"/>
    <s v="Yes"/>
    <n v="4"/>
    <n v="1"/>
    <x v="1"/>
    <n v="0"/>
    <s v="Yes"/>
    <x v="0"/>
    <s v="Hyderabad"/>
  </r>
  <r>
    <x v="604"/>
    <n v="36"/>
    <s v="Female"/>
    <s v="Bengaluru"/>
    <n v="20"/>
    <x v="0"/>
    <x v="1"/>
    <n v="672"/>
    <n v="13090.21"/>
    <s v="Debit Card"/>
    <s v="Yes"/>
    <n v="0"/>
    <n v="0"/>
    <x v="0"/>
    <n v="0"/>
    <s v="Yes"/>
    <x v="0"/>
    <s v="Bengaluru"/>
  </r>
  <r>
    <x v="605"/>
    <n v="37"/>
    <s v="Female"/>
    <s v="Chennai"/>
    <n v="45"/>
    <x v="1"/>
    <x v="2"/>
    <n v="1050"/>
    <n v="48639.89"/>
    <s v="Credit Card"/>
    <s v="Yes"/>
    <n v="0"/>
    <n v="0"/>
    <x v="0"/>
    <n v="0"/>
    <s v="No"/>
    <x v="0"/>
    <s v="Chennai"/>
  </r>
  <r>
    <x v="606"/>
    <n v="40"/>
    <s v="Female"/>
    <s v="Delhi"/>
    <n v="5"/>
    <x v="0"/>
    <x v="0"/>
    <n v="546"/>
    <n v="2253.15"/>
    <s v="Credit Card"/>
    <s v="No"/>
    <n v="3"/>
    <n v="1"/>
    <x v="2"/>
    <n v="15"/>
    <s v="No"/>
    <x v="1"/>
    <s v="Delhi"/>
  </r>
  <r>
    <x v="607"/>
    <n v="49"/>
    <s v="Female"/>
    <s v="Chennai"/>
    <n v="32"/>
    <x v="1"/>
    <x v="0"/>
    <n v="515"/>
    <n v="15221.52"/>
    <s v="Credit Card"/>
    <s v="Yes"/>
    <n v="2"/>
    <n v="0"/>
    <x v="0"/>
    <n v="10"/>
    <s v="No"/>
    <x v="1"/>
    <s v="Chennai"/>
  </r>
  <r>
    <x v="608"/>
    <n v="39"/>
    <s v="Male"/>
    <s v="Pune"/>
    <n v="30"/>
    <x v="1"/>
    <x v="0"/>
    <n v="411"/>
    <n v="12651.15"/>
    <s v="Auto Debit"/>
    <s v="Yes"/>
    <n v="0"/>
    <n v="0"/>
    <x v="0"/>
    <n v="0"/>
    <s v="No"/>
    <x v="0"/>
    <s v="Pune"/>
  </r>
  <r>
    <x v="609"/>
    <n v="34"/>
    <s v="Male"/>
    <s v="Pune"/>
    <n v="37"/>
    <x v="0"/>
    <x v="0"/>
    <n v="486"/>
    <n v="17578.8"/>
    <s v="UPI"/>
    <s v="Yes"/>
    <n v="0"/>
    <n v="0"/>
    <x v="0"/>
    <n v="0"/>
    <s v="No"/>
    <x v="0"/>
    <s v="Pune"/>
  </r>
  <r>
    <x v="610"/>
    <n v="36"/>
    <s v="Female"/>
    <s v="Delhi"/>
    <n v="28"/>
    <x v="1"/>
    <x v="1"/>
    <n v="791"/>
    <n v="20855.03"/>
    <s v="Bank Transfer"/>
    <s v="Yes"/>
    <n v="0"/>
    <n v="0"/>
    <x v="1"/>
    <n v="5"/>
    <s v="Yes"/>
    <x v="0"/>
    <s v="Delhi"/>
  </r>
  <r>
    <x v="611"/>
    <n v="36"/>
    <s v="Male"/>
    <s v="Chennai"/>
    <n v="17"/>
    <x v="0"/>
    <x v="0"/>
    <n v="444"/>
    <n v="7548"/>
    <s v="Credit Card"/>
    <s v="Yes"/>
    <n v="1"/>
    <n v="0"/>
    <x v="0"/>
    <n v="0"/>
    <s v="No"/>
    <x v="0"/>
    <s v="Chennai"/>
  </r>
  <r>
    <x v="612"/>
    <n v="26"/>
    <s v="Female"/>
    <s v="Chennai"/>
    <n v="22"/>
    <x v="2"/>
    <x v="1"/>
    <n v="695"/>
    <n v="12753.17"/>
    <s v="Credit Card"/>
    <s v="No"/>
    <n v="1"/>
    <n v="0"/>
    <x v="0"/>
    <n v="15"/>
    <s v="No"/>
    <x v="0"/>
    <s v="Chennai"/>
  </r>
  <r>
    <x v="613"/>
    <n v="40"/>
    <s v="Male"/>
    <s v="Mumbai"/>
    <n v="28"/>
    <x v="1"/>
    <x v="2"/>
    <n v="1013"/>
    <n v="27656.15"/>
    <s v="Bank Transfer"/>
    <s v="Yes"/>
    <n v="0"/>
    <n v="0"/>
    <x v="0"/>
    <n v="0"/>
    <s v="Yes"/>
    <x v="0"/>
    <s v="Mumbai"/>
  </r>
  <r>
    <x v="614"/>
    <n v="43"/>
    <s v="Female"/>
    <s v="Pune"/>
    <n v="35"/>
    <x v="0"/>
    <x v="0"/>
    <n v="497"/>
    <n v="17507.14"/>
    <s v="UPI"/>
    <s v="Yes"/>
    <n v="0"/>
    <n v="0"/>
    <x v="0"/>
    <n v="0"/>
    <s v="Yes"/>
    <x v="0"/>
    <s v="Pune"/>
  </r>
  <r>
    <x v="615"/>
    <n v="38"/>
    <s v="Male"/>
    <s v="Nagpur"/>
    <n v="7"/>
    <x v="0"/>
    <x v="0"/>
    <n v="457"/>
    <n v="3237.29"/>
    <s v="Debit Card"/>
    <s v="Yes"/>
    <n v="0"/>
    <n v="0"/>
    <x v="0"/>
    <n v="0"/>
    <s v="No"/>
    <x v="0"/>
    <s v="Nagpur"/>
  </r>
  <r>
    <x v="616"/>
    <n v="29"/>
    <s v="Female"/>
    <s v="Hyderabad"/>
    <n v="34"/>
    <x v="0"/>
    <x v="0"/>
    <n v="541"/>
    <n v="18528.77"/>
    <s v="UPI"/>
    <s v="Yes"/>
    <n v="0"/>
    <n v="0"/>
    <x v="0"/>
    <n v="0"/>
    <s v="No"/>
    <x v="0"/>
    <s v="Hyderabad"/>
  </r>
  <r>
    <x v="617"/>
    <n v="46"/>
    <s v="Male"/>
    <s v="Bengaluru"/>
    <n v="52"/>
    <x v="0"/>
    <x v="0"/>
    <n v="435"/>
    <n v="23137.439999999999"/>
    <s v="Credit Card"/>
    <s v="Yes"/>
    <n v="0"/>
    <n v="0"/>
    <x v="1"/>
    <n v="0"/>
    <s v="No"/>
    <x v="1"/>
    <s v="Bengaluru"/>
  </r>
  <r>
    <x v="618"/>
    <n v="36"/>
    <s v="Female"/>
    <s v="Nagpur"/>
    <n v="18"/>
    <x v="0"/>
    <x v="1"/>
    <n v="667"/>
    <n v="12189.69"/>
    <s v="UPI"/>
    <s v="Yes"/>
    <n v="2"/>
    <n v="0"/>
    <x v="0"/>
    <n v="0"/>
    <s v="No"/>
    <x v="0"/>
    <s v="Nagpur"/>
  </r>
  <r>
    <x v="619"/>
    <n v="43"/>
    <s v="Male"/>
    <s v="Bengaluru"/>
    <n v="40"/>
    <x v="0"/>
    <x v="1"/>
    <n v="804"/>
    <n v="32194.41"/>
    <s v="Credit Card"/>
    <s v="Yes"/>
    <n v="1"/>
    <n v="0"/>
    <x v="0"/>
    <n v="0"/>
    <s v="No"/>
    <x v="0"/>
    <s v="Bengaluru"/>
  </r>
  <r>
    <x v="620"/>
    <n v="27"/>
    <s v="Female"/>
    <s v="Pune"/>
    <n v="15"/>
    <x v="1"/>
    <x v="1"/>
    <n v="695"/>
    <n v="9721.82"/>
    <s v="UPI"/>
    <s v="Yes"/>
    <n v="1"/>
    <n v="0"/>
    <x v="0"/>
    <n v="5"/>
    <s v="No"/>
    <x v="0"/>
    <s v="Pune"/>
  </r>
  <r>
    <x v="621"/>
    <n v="54"/>
    <s v="Male"/>
    <s v="Nagpur"/>
    <n v="62"/>
    <x v="1"/>
    <x v="2"/>
    <n v="1073"/>
    <n v="61459.56"/>
    <s v="Auto Debit"/>
    <s v="Yes"/>
    <n v="0"/>
    <n v="0"/>
    <x v="0"/>
    <n v="5"/>
    <s v="No"/>
    <x v="0"/>
    <s v="Nagpur"/>
  </r>
  <r>
    <x v="622"/>
    <n v="48"/>
    <s v="Female"/>
    <s v="Ahmedabad"/>
    <n v="39"/>
    <x v="1"/>
    <x v="0"/>
    <n v="462"/>
    <n v="16915.439999999999"/>
    <s v="UPI"/>
    <s v="Yes"/>
    <n v="4"/>
    <n v="2"/>
    <x v="1"/>
    <n v="5"/>
    <s v="No"/>
    <x v="0"/>
    <s v="Ahmedabad"/>
  </r>
  <r>
    <x v="623"/>
    <n v="36"/>
    <s v="Male"/>
    <s v="Mumbai"/>
    <n v="27"/>
    <x v="0"/>
    <x v="2"/>
    <n v="977"/>
    <n v="26978.42"/>
    <s v="Auto Debit"/>
    <s v="Yes"/>
    <n v="0"/>
    <n v="0"/>
    <x v="0"/>
    <n v="0"/>
    <s v="Yes"/>
    <x v="0"/>
    <s v="Mumbai"/>
  </r>
  <r>
    <x v="624"/>
    <n v="18"/>
    <s v="Male"/>
    <s v="Nagpur"/>
    <n v="40"/>
    <x v="0"/>
    <x v="1"/>
    <n v="749"/>
    <n v="29698.69"/>
    <s v="UPI"/>
    <s v="Yes"/>
    <n v="0"/>
    <n v="0"/>
    <x v="0"/>
    <n v="0"/>
    <s v="No"/>
    <x v="0"/>
    <s v="Nagpur"/>
  </r>
  <r>
    <x v="625"/>
    <n v="28"/>
    <s v="Male"/>
    <s v="Jaipur"/>
    <n v="24"/>
    <x v="1"/>
    <x v="2"/>
    <n v="1021"/>
    <n v="22141.81"/>
    <s v="UPI"/>
    <s v="Yes"/>
    <n v="2"/>
    <n v="0"/>
    <x v="0"/>
    <n v="10"/>
    <s v="Yes"/>
    <x v="0"/>
    <s v="Jaipur"/>
  </r>
  <r>
    <x v="626"/>
    <n v="47"/>
    <s v="Male"/>
    <s v="Bengaluru"/>
    <n v="13"/>
    <x v="0"/>
    <x v="2"/>
    <n v="1082"/>
    <n v="14033.33"/>
    <s v="Bank Transfer"/>
    <s v="Yes"/>
    <n v="0"/>
    <n v="0"/>
    <x v="0"/>
    <n v="0"/>
    <s v="No"/>
    <x v="0"/>
    <s v="Bengaluru"/>
  </r>
  <r>
    <x v="627"/>
    <n v="45"/>
    <s v="Male"/>
    <s v="Nagpur"/>
    <n v="40"/>
    <x v="1"/>
    <x v="1"/>
    <n v="701"/>
    <n v="27410.67"/>
    <s v="Credit Card"/>
    <s v="Yes"/>
    <n v="1"/>
    <n v="0"/>
    <x v="0"/>
    <n v="0"/>
    <s v="Yes"/>
    <x v="0"/>
    <s v="Nagpur"/>
  </r>
  <r>
    <x v="628"/>
    <n v="22"/>
    <s v="Female"/>
    <s v="Kolkata"/>
    <n v="9"/>
    <x v="0"/>
    <x v="2"/>
    <n v="953"/>
    <n v="8675.08"/>
    <s v="Auto Debit"/>
    <s v="Yes"/>
    <n v="0"/>
    <n v="0"/>
    <x v="1"/>
    <n v="0"/>
    <s v="No"/>
    <x v="0"/>
    <s v="Kolkata"/>
  </r>
  <r>
    <x v="629"/>
    <n v="24"/>
    <s v="Male"/>
    <s v="Chennai"/>
    <n v="14"/>
    <x v="1"/>
    <x v="1"/>
    <n v="771"/>
    <n v="9842.33"/>
    <s v="Bank Transfer"/>
    <s v="Yes"/>
    <n v="1"/>
    <n v="0"/>
    <x v="0"/>
    <n v="10"/>
    <s v="No"/>
    <x v="0"/>
    <s v="Chennai"/>
  </r>
  <r>
    <x v="630"/>
    <n v="52"/>
    <s v="Female"/>
    <s v="Delhi"/>
    <n v="14"/>
    <x v="0"/>
    <x v="0"/>
    <n v="462"/>
    <n v="6321.23"/>
    <s v="UPI"/>
    <s v="Yes"/>
    <n v="1"/>
    <n v="0"/>
    <x v="0"/>
    <n v="0"/>
    <s v="Yes"/>
    <x v="0"/>
    <s v="Delhi"/>
  </r>
  <r>
    <x v="631"/>
    <n v="25"/>
    <s v="Male"/>
    <s v="Ahmedabad"/>
    <n v="55"/>
    <x v="1"/>
    <x v="2"/>
    <n v="1096"/>
    <n v="61002.02"/>
    <s v="UPI"/>
    <s v="Yes"/>
    <n v="0"/>
    <n v="0"/>
    <x v="0"/>
    <n v="0"/>
    <s v="Yes"/>
    <x v="0"/>
    <s v="Ahmedabad"/>
  </r>
  <r>
    <x v="632"/>
    <n v="50"/>
    <s v="Female"/>
    <s v="Bengaluru"/>
    <n v="45"/>
    <x v="2"/>
    <x v="1"/>
    <n v="744"/>
    <n v="27623.08"/>
    <s v="Auto Debit"/>
    <s v="Yes"/>
    <n v="1"/>
    <n v="0"/>
    <x v="0"/>
    <n v="15"/>
    <s v="Yes"/>
    <x v="0"/>
    <s v="Bengaluru"/>
  </r>
  <r>
    <x v="633"/>
    <n v="30"/>
    <s v="Female"/>
    <s v="Pune"/>
    <n v="45"/>
    <x v="2"/>
    <x v="2"/>
    <n v="1056"/>
    <n v="47208.15"/>
    <s v="Auto Debit"/>
    <s v="Yes"/>
    <n v="0"/>
    <n v="0"/>
    <x v="0"/>
    <n v="0"/>
    <s v="No"/>
    <x v="0"/>
    <s v="Pune"/>
  </r>
  <r>
    <x v="634"/>
    <n v="25"/>
    <s v="Male"/>
    <s v="Bengaluru"/>
    <n v="38"/>
    <x v="0"/>
    <x v="1"/>
    <n v="701"/>
    <n v="27377.29"/>
    <s v="Bank Transfer"/>
    <s v="Yes"/>
    <n v="4"/>
    <n v="3"/>
    <x v="2"/>
    <n v="0"/>
    <s v="No"/>
    <x v="1"/>
    <s v="Bengaluru"/>
  </r>
  <r>
    <x v="635"/>
    <n v="43"/>
    <s v="Female"/>
    <s v="Pune"/>
    <n v="39"/>
    <x v="2"/>
    <x v="0"/>
    <n v="492"/>
    <n v="18984.98"/>
    <s v="UPI"/>
    <s v="Yes"/>
    <n v="2"/>
    <n v="2"/>
    <x v="1"/>
    <n v="0"/>
    <s v="No"/>
    <x v="0"/>
    <s v="Pune"/>
  </r>
  <r>
    <x v="636"/>
    <n v="52"/>
    <s v="Male"/>
    <s v="Pune"/>
    <n v="32"/>
    <x v="1"/>
    <x v="2"/>
    <n v="955"/>
    <n v="29697.22"/>
    <s v="Credit Card"/>
    <s v="Yes"/>
    <n v="0"/>
    <n v="0"/>
    <x v="0"/>
    <n v="0"/>
    <s v="No"/>
    <x v="0"/>
    <s v="Pune"/>
  </r>
  <r>
    <x v="637"/>
    <n v="24"/>
    <s v="Male"/>
    <s v="Chennai"/>
    <n v="42"/>
    <x v="2"/>
    <x v="0"/>
    <n v="439"/>
    <n v="18097.59"/>
    <s v="Credit Card"/>
    <s v="Yes"/>
    <n v="0"/>
    <n v="0"/>
    <x v="0"/>
    <n v="0"/>
    <s v="No"/>
    <x v="0"/>
    <s v="Chennai"/>
  </r>
  <r>
    <x v="638"/>
    <n v="42"/>
    <s v="Male"/>
    <s v="Mumbai"/>
    <n v="36"/>
    <x v="2"/>
    <x v="2"/>
    <n v="1128"/>
    <n v="36701.51"/>
    <s v="Credit Card"/>
    <s v="Yes"/>
    <n v="1"/>
    <n v="0"/>
    <x v="0"/>
    <n v="10"/>
    <s v="No"/>
    <x v="0"/>
    <s v="Mumbai"/>
  </r>
  <r>
    <x v="639"/>
    <n v="31"/>
    <s v="Female"/>
    <s v="Bengaluru"/>
    <n v="59"/>
    <x v="2"/>
    <x v="2"/>
    <n v="1098"/>
    <n v="53487.24"/>
    <s v="UPI"/>
    <s v="Yes"/>
    <n v="0"/>
    <n v="0"/>
    <x v="0"/>
    <n v="15"/>
    <s v="Yes"/>
    <x v="0"/>
    <s v="Bengaluru"/>
  </r>
  <r>
    <x v="640"/>
    <n v="26"/>
    <s v="Female"/>
    <s v="Jaipur"/>
    <n v="15"/>
    <x v="1"/>
    <x v="0"/>
    <n v="462"/>
    <n v="6616.2"/>
    <s v="Debit Card"/>
    <s v="Yes"/>
    <n v="3"/>
    <n v="2"/>
    <x v="2"/>
    <n v="5"/>
    <s v="No"/>
    <x v="0"/>
    <s v="Jaipur"/>
  </r>
  <r>
    <x v="641"/>
    <n v="51"/>
    <s v="Male"/>
    <s v="Bengaluru"/>
    <n v="41"/>
    <x v="0"/>
    <x v="0"/>
    <n v="447"/>
    <n v="17857.37"/>
    <s v="Bank Transfer"/>
    <s v="Yes"/>
    <n v="4"/>
    <n v="1"/>
    <x v="2"/>
    <n v="0"/>
    <s v="No"/>
    <x v="0"/>
    <s v="Bengaluru"/>
  </r>
  <r>
    <x v="642"/>
    <n v="18"/>
    <s v="Male"/>
    <s v="Bengaluru"/>
    <n v="40"/>
    <x v="0"/>
    <x v="0"/>
    <n v="454"/>
    <n v="17996.84"/>
    <s v="UPI"/>
    <s v="Yes"/>
    <n v="2"/>
    <n v="1"/>
    <x v="0"/>
    <n v="0"/>
    <s v="Yes"/>
    <x v="0"/>
    <s v="Bengaluru"/>
  </r>
  <r>
    <x v="643"/>
    <n v="40"/>
    <s v="Male"/>
    <s v="Pune"/>
    <n v="54"/>
    <x v="1"/>
    <x v="0"/>
    <n v="393"/>
    <n v="18662.02"/>
    <s v="UPI"/>
    <s v="Yes"/>
    <n v="2"/>
    <n v="0"/>
    <x v="0"/>
    <n v="10"/>
    <s v="No"/>
    <x v="0"/>
    <s v="Pune"/>
  </r>
  <r>
    <x v="644"/>
    <n v="25"/>
    <s v="Female"/>
    <s v="Bengaluru"/>
    <n v="26"/>
    <x v="2"/>
    <x v="0"/>
    <n v="549"/>
    <n v="13087.57"/>
    <s v="Bank Transfer"/>
    <s v="Yes"/>
    <n v="3"/>
    <n v="1"/>
    <x v="2"/>
    <n v="10"/>
    <s v="No"/>
    <x v="1"/>
    <s v="Bengaluru"/>
  </r>
  <r>
    <x v="645"/>
    <n v="40"/>
    <s v="Male"/>
    <s v="Bengaluru"/>
    <n v="72"/>
    <x v="2"/>
    <x v="1"/>
    <n v="829"/>
    <n v="51359.61"/>
    <s v="UPI"/>
    <s v="Yes"/>
    <n v="0"/>
    <n v="0"/>
    <x v="0"/>
    <n v="15"/>
    <s v="Yes"/>
    <x v="0"/>
    <s v="Bengaluru"/>
  </r>
  <r>
    <x v="646"/>
    <n v="53"/>
    <s v="Female"/>
    <s v="Chennai"/>
    <n v="25"/>
    <x v="1"/>
    <x v="2"/>
    <n v="1073"/>
    <n v="24440.18"/>
    <s v="Credit Card"/>
    <s v="Yes"/>
    <n v="1"/>
    <n v="0"/>
    <x v="1"/>
    <n v="10"/>
    <s v="Yes"/>
    <x v="0"/>
    <s v="Chennai"/>
  </r>
  <r>
    <x v="647"/>
    <n v="34"/>
    <s v="Male"/>
    <s v="Ahmedabad"/>
    <n v="30"/>
    <x v="0"/>
    <x v="1"/>
    <n v="670"/>
    <n v="20339.2"/>
    <s v="Auto Debit"/>
    <s v="Yes"/>
    <n v="0"/>
    <n v="0"/>
    <x v="0"/>
    <n v="0"/>
    <s v="No"/>
    <x v="0"/>
    <s v="Ahmedabad"/>
  </r>
  <r>
    <x v="648"/>
    <n v="30"/>
    <s v="Female"/>
    <s v="Ahmedabad"/>
    <n v="24"/>
    <x v="1"/>
    <x v="0"/>
    <n v="404"/>
    <n v="9430.9599999999991"/>
    <s v="Debit Card"/>
    <s v="Yes"/>
    <n v="1"/>
    <n v="0"/>
    <x v="0"/>
    <n v="0"/>
    <s v="No"/>
    <x v="0"/>
    <s v="Ahmedabad"/>
  </r>
  <r>
    <x v="649"/>
    <n v="40"/>
    <s v="Male"/>
    <s v="Chennai"/>
    <n v="64"/>
    <x v="1"/>
    <x v="0"/>
    <n v="456"/>
    <n v="29585.38"/>
    <s v="Debit Card"/>
    <s v="No"/>
    <n v="2"/>
    <n v="1"/>
    <x v="1"/>
    <n v="0"/>
    <s v="No"/>
    <x v="0"/>
    <s v="Chennai"/>
  </r>
  <r>
    <x v="650"/>
    <n v="53"/>
    <s v="Male"/>
    <s v="Kolkata"/>
    <n v="67"/>
    <x v="2"/>
    <x v="1"/>
    <n v="775"/>
    <n v="53248.03"/>
    <s v="Debit Card"/>
    <s v="Yes"/>
    <n v="1"/>
    <n v="0"/>
    <x v="0"/>
    <n v="0"/>
    <s v="No"/>
    <x v="0"/>
    <s v="Kolkata"/>
  </r>
  <r>
    <x v="651"/>
    <n v="35"/>
    <s v="Male"/>
    <s v="Bengaluru"/>
    <n v="69"/>
    <x v="0"/>
    <x v="1"/>
    <n v="805"/>
    <n v="56579"/>
    <s v="Credit Card"/>
    <s v="Yes"/>
    <n v="1"/>
    <n v="0"/>
    <x v="1"/>
    <n v="0"/>
    <s v="No"/>
    <x v="0"/>
    <s v="Bengaluru"/>
  </r>
  <r>
    <x v="652"/>
    <n v="48"/>
    <s v="Male"/>
    <s v="Bengaluru"/>
    <n v="57"/>
    <x v="1"/>
    <x v="1"/>
    <n v="768"/>
    <n v="41029.379999999997"/>
    <s v="Credit Card"/>
    <s v="Yes"/>
    <n v="6"/>
    <n v="1"/>
    <x v="1"/>
    <n v="5"/>
    <s v="Yes"/>
    <x v="0"/>
    <s v="Bengaluru"/>
  </r>
  <r>
    <x v="653"/>
    <n v="34"/>
    <s v="Male"/>
    <s v="Mumbai"/>
    <n v="27"/>
    <x v="0"/>
    <x v="1"/>
    <n v="747"/>
    <n v="20356.09"/>
    <s v="Auto Debit"/>
    <s v="Yes"/>
    <n v="1"/>
    <n v="0"/>
    <x v="0"/>
    <n v="0"/>
    <s v="Yes"/>
    <x v="1"/>
    <s v="Mumbai"/>
  </r>
  <r>
    <x v="654"/>
    <n v="24"/>
    <s v="Female"/>
    <s v="Pune"/>
    <n v="38"/>
    <x v="0"/>
    <x v="1"/>
    <n v="705"/>
    <n v="26363.55"/>
    <s v="UPI"/>
    <s v="No"/>
    <n v="3"/>
    <n v="1"/>
    <x v="0"/>
    <n v="0"/>
    <s v="Yes"/>
    <x v="1"/>
    <s v="Pune"/>
  </r>
  <r>
    <x v="655"/>
    <n v="24"/>
    <s v="Female"/>
    <s v="Pune"/>
    <n v="31"/>
    <x v="0"/>
    <x v="0"/>
    <n v="495"/>
    <n v="15782.42"/>
    <s v="Credit Card"/>
    <s v="Yes"/>
    <n v="0"/>
    <n v="0"/>
    <x v="0"/>
    <n v="0"/>
    <s v="No"/>
    <x v="0"/>
    <s v="Pune"/>
  </r>
  <r>
    <x v="656"/>
    <n v="38"/>
    <s v="Female"/>
    <s v="Hyderabad"/>
    <n v="17"/>
    <x v="1"/>
    <x v="2"/>
    <n v="1013"/>
    <n v="17229.45"/>
    <s v="Auto Debit"/>
    <s v="Yes"/>
    <n v="0"/>
    <n v="0"/>
    <x v="1"/>
    <n v="0"/>
    <s v="No"/>
    <x v="0"/>
    <s v="Hyderabad"/>
  </r>
  <r>
    <x v="657"/>
    <n v="23"/>
    <s v="Female"/>
    <s v="Jaipur"/>
    <n v="40"/>
    <x v="1"/>
    <x v="0"/>
    <n v="486"/>
    <n v="19592.009999999998"/>
    <s v="Bank Transfer"/>
    <s v="No"/>
    <n v="5"/>
    <n v="4"/>
    <x v="3"/>
    <n v="0"/>
    <s v="No"/>
    <x v="0"/>
    <s v="Jaipur"/>
  </r>
  <r>
    <x v="658"/>
    <n v="30"/>
    <s v="Male"/>
    <s v="Delhi"/>
    <n v="26"/>
    <x v="1"/>
    <x v="1"/>
    <n v="814"/>
    <n v="21409.17"/>
    <s v="Credit Card"/>
    <s v="No"/>
    <n v="2"/>
    <n v="0"/>
    <x v="0"/>
    <n v="0"/>
    <s v="No"/>
    <x v="0"/>
    <s v="Delhi"/>
  </r>
  <r>
    <x v="659"/>
    <n v="34"/>
    <s v="Female"/>
    <s v="Bengaluru"/>
    <n v="53"/>
    <x v="0"/>
    <x v="0"/>
    <n v="560"/>
    <n v="29225.8"/>
    <s v="Bank Transfer"/>
    <s v="Yes"/>
    <n v="0"/>
    <n v="0"/>
    <x v="0"/>
    <n v="0"/>
    <s v="No"/>
    <x v="0"/>
    <s v="Bengaluru"/>
  </r>
  <r>
    <x v="660"/>
    <n v="18"/>
    <s v="Male"/>
    <s v="Delhi"/>
    <n v="12"/>
    <x v="0"/>
    <x v="1"/>
    <n v="779"/>
    <n v="9322.24"/>
    <s v="UPI"/>
    <s v="Yes"/>
    <n v="1"/>
    <n v="0"/>
    <x v="0"/>
    <n v="0"/>
    <s v="Yes"/>
    <x v="1"/>
    <s v="Delhi"/>
  </r>
  <r>
    <x v="661"/>
    <n v="31"/>
    <s v="Female"/>
    <s v="Mumbai"/>
    <n v="50"/>
    <x v="2"/>
    <x v="1"/>
    <n v="684"/>
    <n v="30599.599999999999"/>
    <s v="UPI"/>
    <s v="Yes"/>
    <n v="0"/>
    <n v="0"/>
    <x v="1"/>
    <n v="10"/>
    <s v="No"/>
    <x v="0"/>
    <s v="Mumbai"/>
  </r>
  <r>
    <x v="662"/>
    <n v="34"/>
    <s v="Female"/>
    <s v="Pune"/>
    <n v="49"/>
    <x v="2"/>
    <x v="2"/>
    <n v="966"/>
    <n v="39725.24"/>
    <s v="UPI"/>
    <s v="No"/>
    <n v="1"/>
    <n v="0"/>
    <x v="0"/>
    <n v="15"/>
    <s v="No"/>
    <x v="0"/>
    <s v="Pune"/>
  </r>
  <r>
    <x v="663"/>
    <n v="45"/>
    <s v="Male"/>
    <s v="Chennai"/>
    <n v="49"/>
    <x v="1"/>
    <x v="1"/>
    <n v="677"/>
    <n v="33348.31"/>
    <s v="Debit Card"/>
    <s v="Yes"/>
    <n v="0"/>
    <n v="0"/>
    <x v="0"/>
    <n v="0"/>
    <s v="No"/>
    <x v="0"/>
    <s v="Chennai"/>
  </r>
  <r>
    <x v="664"/>
    <n v="27"/>
    <s v="Male"/>
    <s v="Mumbai"/>
    <n v="28"/>
    <x v="0"/>
    <x v="1"/>
    <n v="820"/>
    <n v="22328.97"/>
    <s v="Auto Debit"/>
    <s v="Yes"/>
    <n v="0"/>
    <n v="0"/>
    <x v="1"/>
    <n v="0"/>
    <s v="No"/>
    <x v="0"/>
    <s v="Mumbai"/>
  </r>
  <r>
    <x v="665"/>
    <n v="48"/>
    <s v="Male"/>
    <s v="Hyderabad"/>
    <n v="33"/>
    <x v="2"/>
    <x v="0"/>
    <n v="461"/>
    <n v="14040.44"/>
    <s v="Credit Card"/>
    <s v="Yes"/>
    <n v="1"/>
    <n v="0"/>
    <x v="0"/>
    <n v="10"/>
    <s v="No"/>
    <x v="0"/>
    <s v="Hyderabad"/>
  </r>
  <r>
    <x v="666"/>
    <n v="42"/>
    <s v="Male"/>
    <s v="Pune"/>
    <n v="15"/>
    <x v="0"/>
    <x v="1"/>
    <n v="792"/>
    <n v="11541.97"/>
    <s v="Auto Debit"/>
    <s v="No"/>
    <n v="1"/>
    <n v="0"/>
    <x v="0"/>
    <n v="0"/>
    <s v="No"/>
    <x v="1"/>
    <s v="Pune"/>
  </r>
  <r>
    <x v="667"/>
    <n v="34"/>
    <s v="Female"/>
    <s v="Chennai"/>
    <n v="24"/>
    <x v="1"/>
    <x v="1"/>
    <n v="669"/>
    <n v="14713.66"/>
    <s v="Credit Card"/>
    <s v="Yes"/>
    <n v="0"/>
    <n v="0"/>
    <x v="0"/>
    <n v="10"/>
    <s v="No"/>
    <x v="0"/>
    <s v="Chennai"/>
  </r>
  <r>
    <x v="668"/>
    <n v="18"/>
    <s v="Male"/>
    <s v="Chennai"/>
    <n v="19"/>
    <x v="0"/>
    <x v="0"/>
    <n v="520"/>
    <n v="10001.59"/>
    <s v="UPI"/>
    <s v="Yes"/>
    <n v="2"/>
    <n v="1"/>
    <x v="1"/>
    <n v="0"/>
    <s v="Yes"/>
    <x v="0"/>
    <s v="Chennai"/>
  </r>
  <r>
    <x v="669"/>
    <n v="41"/>
    <s v="Male"/>
    <s v="Nagpur"/>
    <n v="32"/>
    <x v="0"/>
    <x v="1"/>
    <n v="695"/>
    <n v="22551.66"/>
    <s v="Credit Card"/>
    <s v="Yes"/>
    <n v="0"/>
    <n v="0"/>
    <x v="0"/>
    <n v="0"/>
    <s v="No"/>
    <x v="1"/>
    <s v="Nagpur"/>
  </r>
  <r>
    <x v="670"/>
    <n v="43"/>
    <s v="Male"/>
    <s v="Pune"/>
    <n v="21"/>
    <x v="1"/>
    <x v="0"/>
    <n v="398"/>
    <n v="8350.09"/>
    <s v="Credit Card"/>
    <s v="Yes"/>
    <n v="0"/>
    <n v="0"/>
    <x v="0"/>
    <n v="0"/>
    <s v="No"/>
    <x v="0"/>
    <s v="Pune"/>
  </r>
  <r>
    <x v="671"/>
    <n v="39"/>
    <s v="Male"/>
    <s v="Ahmedabad"/>
    <n v="34"/>
    <x v="0"/>
    <x v="1"/>
    <n v="792"/>
    <n v="27543.4"/>
    <s v="Debit Card"/>
    <s v="Yes"/>
    <n v="0"/>
    <n v="0"/>
    <x v="0"/>
    <n v="0"/>
    <s v="Yes"/>
    <x v="0"/>
    <s v="Ahmedabad"/>
  </r>
  <r>
    <x v="672"/>
    <n v="29"/>
    <s v="Female"/>
    <s v="Mumbai"/>
    <n v="59"/>
    <x v="0"/>
    <x v="1"/>
    <n v="700"/>
    <n v="41081.94"/>
    <s v="Bank Transfer"/>
    <s v="Yes"/>
    <n v="2"/>
    <n v="2"/>
    <x v="2"/>
    <n v="0"/>
    <s v="No"/>
    <x v="1"/>
    <s v="Mumbai"/>
  </r>
  <r>
    <x v="673"/>
    <n v="38"/>
    <s v="Female"/>
    <s v="Mumbai"/>
    <n v="40"/>
    <x v="2"/>
    <x v="0"/>
    <n v="497"/>
    <n v="17720.07"/>
    <s v="Credit Card"/>
    <s v="Yes"/>
    <n v="2"/>
    <n v="0"/>
    <x v="0"/>
    <n v="10"/>
    <s v="Yes"/>
    <x v="0"/>
    <s v="Mumbai"/>
  </r>
  <r>
    <x v="674"/>
    <n v="31"/>
    <s v="Male"/>
    <s v="Delhi"/>
    <n v="60"/>
    <x v="0"/>
    <x v="1"/>
    <n v="826"/>
    <n v="49064.27"/>
    <s v="Debit Card"/>
    <s v="Yes"/>
    <n v="5"/>
    <n v="3"/>
    <x v="2"/>
    <n v="0"/>
    <s v="No"/>
    <x v="1"/>
    <s v="Delhi"/>
  </r>
  <r>
    <x v="675"/>
    <n v="37"/>
    <s v="Male"/>
    <s v="Delhi"/>
    <n v="16"/>
    <x v="0"/>
    <x v="1"/>
    <n v="723"/>
    <n v="11604.75"/>
    <s v="Bank Transfer"/>
    <s v="Yes"/>
    <n v="0"/>
    <n v="0"/>
    <x v="0"/>
    <n v="0"/>
    <s v="No"/>
    <x v="1"/>
    <s v="Delhi"/>
  </r>
  <r>
    <x v="676"/>
    <n v="45"/>
    <s v="Male"/>
    <s v="Pune"/>
    <n v="26"/>
    <x v="2"/>
    <x v="0"/>
    <n v="513"/>
    <n v="13588.48"/>
    <s v="Credit Card"/>
    <s v="Yes"/>
    <n v="0"/>
    <n v="0"/>
    <x v="1"/>
    <n v="0"/>
    <s v="Yes"/>
    <x v="0"/>
    <s v="Pune"/>
  </r>
  <r>
    <x v="677"/>
    <n v="23"/>
    <s v="Female"/>
    <s v="Mumbai"/>
    <n v="11"/>
    <x v="0"/>
    <x v="1"/>
    <n v="699"/>
    <n v="7528.38"/>
    <s v="Bank Transfer"/>
    <s v="Yes"/>
    <n v="0"/>
    <n v="0"/>
    <x v="0"/>
    <n v="0"/>
    <s v="No"/>
    <x v="0"/>
    <s v="Mumbai"/>
  </r>
  <r>
    <x v="678"/>
    <n v="37"/>
    <s v="Female"/>
    <s v="Mumbai"/>
    <n v="21"/>
    <x v="0"/>
    <x v="1"/>
    <n v="781"/>
    <n v="16331.66"/>
    <s v="Credit Card"/>
    <s v="Yes"/>
    <n v="0"/>
    <n v="0"/>
    <x v="0"/>
    <n v="0"/>
    <s v="No"/>
    <x v="1"/>
    <s v="Mumbai"/>
  </r>
  <r>
    <x v="679"/>
    <n v="33"/>
    <s v="Female"/>
    <s v="Delhi"/>
    <n v="40"/>
    <x v="2"/>
    <x v="1"/>
    <n v="747"/>
    <n v="29028.23"/>
    <s v="Bank Transfer"/>
    <s v="No"/>
    <n v="5"/>
    <n v="2"/>
    <x v="4"/>
    <n v="0"/>
    <s v="No"/>
    <x v="0"/>
    <s v="Delhi"/>
  </r>
  <r>
    <x v="680"/>
    <n v="24"/>
    <s v="Male"/>
    <s v="Delhi"/>
    <n v="66"/>
    <x v="1"/>
    <x v="0"/>
    <n v="552"/>
    <n v="37170.99"/>
    <s v="Auto Debit"/>
    <s v="Yes"/>
    <n v="1"/>
    <n v="0"/>
    <x v="0"/>
    <n v="0"/>
    <s v="Yes"/>
    <x v="0"/>
    <s v="Delhi"/>
  </r>
  <r>
    <x v="681"/>
    <n v="45"/>
    <s v="Male"/>
    <s v="Kolkata"/>
    <n v="21"/>
    <x v="0"/>
    <x v="0"/>
    <n v="427"/>
    <n v="8842.26"/>
    <s v="Bank Transfer"/>
    <s v="Yes"/>
    <n v="1"/>
    <n v="0"/>
    <x v="1"/>
    <n v="0"/>
    <s v="No"/>
    <x v="1"/>
    <s v="Kolkata"/>
  </r>
  <r>
    <x v="682"/>
    <n v="24"/>
    <s v="Female"/>
    <s v="Bengaluru"/>
    <n v="38"/>
    <x v="0"/>
    <x v="1"/>
    <n v="815"/>
    <n v="31340.26"/>
    <s v="Auto Debit"/>
    <s v="Yes"/>
    <n v="0"/>
    <n v="0"/>
    <x v="0"/>
    <n v="0"/>
    <s v="Yes"/>
    <x v="0"/>
    <s v="Bengaluru"/>
  </r>
  <r>
    <x v="683"/>
    <n v="36"/>
    <s v="Male"/>
    <s v="Mumbai"/>
    <n v="21"/>
    <x v="2"/>
    <x v="1"/>
    <n v="785"/>
    <n v="14655.57"/>
    <s v="Debit Card"/>
    <s v="Yes"/>
    <n v="0"/>
    <n v="0"/>
    <x v="0"/>
    <n v="10"/>
    <s v="No"/>
    <x v="0"/>
    <s v="Mumbai"/>
  </r>
  <r>
    <x v="684"/>
    <n v="29"/>
    <s v="Female"/>
    <s v="Hyderabad"/>
    <n v="35"/>
    <x v="0"/>
    <x v="1"/>
    <n v="675"/>
    <n v="23585.47"/>
    <s v="Bank Transfer"/>
    <s v="Yes"/>
    <n v="2"/>
    <n v="2"/>
    <x v="1"/>
    <n v="0"/>
    <s v="No"/>
    <x v="1"/>
    <s v="Hyderabad"/>
  </r>
  <r>
    <x v="685"/>
    <n v="32"/>
    <s v="Female"/>
    <s v="Jaipur"/>
    <n v="29"/>
    <x v="2"/>
    <x v="1"/>
    <n v="760"/>
    <n v="19880.91"/>
    <s v="Credit Card"/>
    <s v="Yes"/>
    <n v="0"/>
    <n v="0"/>
    <x v="0"/>
    <n v="10"/>
    <s v="No"/>
    <x v="0"/>
    <s v="Jaipur"/>
  </r>
  <r>
    <x v="686"/>
    <n v="48"/>
    <s v="Male"/>
    <s v="Delhi"/>
    <n v="34"/>
    <x v="0"/>
    <x v="1"/>
    <n v="728"/>
    <n v="24463.52"/>
    <s v="Auto Debit"/>
    <s v="Yes"/>
    <n v="0"/>
    <n v="0"/>
    <x v="0"/>
    <n v="0"/>
    <s v="No"/>
    <x v="0"/>
    <s v="Delhi"/>
  </r>
  <r>
    <x v="687"/>
    <n v="18"/>
    <s v="Female"/>
    <s v="Jaipur"/>
    <n v="21"/>
    <x v="1"/>
    <x v="1"/>
    <n v="665"/>
    <n v="13822.69"/>
    <s v="Credit Card"/>
    <s v="Yes"/>
    <n v="0"/>
    <n v="0"/>
    <x v="0"/>
    <n v="0"/>
    <s v="No"/>
    <x v="0"/>
    <s v="Jaipur"/>
  </r>
  <r>
    <x v="688"/>
    <n v="47"/>
    <s v="Female"/>
    <s v="Nagpur"/>
    <n v="59"/>
    <x v="1"/>
    <x v="1"/>
    <n v="682"/>
    <n v="39031.46"/>
    <s v="UPI"/>
    <s v="Yes"/>
    <n v="0"/>
    <n v="0"/>
    <x v="0"/>
    <n v="0"/>
    <s v="Yes"/>
    <x v="0"/>
    <s v="Nagpur"/>
  </r>
  <r>
    <x v="689"/>
    <n v="29"/>
    <s v="Male"/>
    <s v="Mumbai"/>
    <n v="26"/>
    <x v="0"/>
    <x v="2"/>
    <n v="1058"/>
    <n v="28066.93"/>
    <s v="UPI"/>
    <s v="Yes"/>
    <n v="0"/>
    <n v="0"/>
    <x v="0"/>
    <n v="0"/>
    <s v="No"/>
    <x v="1"/>
    <s v="Mumbai"/>
  </r>
  <r>
    <x v="690"/>
    <n v="18"/>
    <s v="Male"/>
    <s v="Ahmedabad"/>
    <n v="69"/>
    <x v="2"/>
    <x v="2"/>
    <n v="975"/>
    <n v="56079"/>
    <s v="Debit Card"/>
    <s v="Yes"/>
    <n v="0"/>
    <n v="0"/>
    <x v="0"/>
    <n v="15"/>
    <s v="No"/>
    <x v="0"/>
    <s v="Ahmedabad"/>
  </r>
  <r>
    <x v="691"/>
    <n v="19"/>
    <s v="Female"/>
    <s v="Kolkata"/>
    <n v="33"/>
    <x v="0"/>
    <x v="0"/>
    <n v="437"/>
    <n v="13993.23"/>
    <s v="UPI"/>
    <s v="Yes"/>
    <n v="2"/>
    <n v="1"/>
    <x v="1"/>
    <n v="0"/>
    <s v="No"/>
    <x v="1"/>
    <s v="Kolkata"/>
  </r>
  <r>
    <x v="692"/>
    <n v="44"/>
    <s v="Female"/>
    <s v="Hyderabad"/>
    <n v="35"/>
    <x v="0"/>
    <x v="0"/>
    <n v="511"/>
    <n v="17381.099999999999"/>
    <s v="Auto Debit"/>
    <s v="Yes"/>
    <n v="2"/>
    <n v="1"/>
    <x v="1"/>
    <n v="0"/>
    <s v="No"/>
    <x v="0"/>
    <s v="Hyderabad"/>
  </r>
  <r>
    <x v="693"/>
    <n v="39"/>
    <s v="Female"/>
    <s v="Nagpur"/>
    <n v="27"/>
    <x v="0"/>
    <x v="1"/>
    <n v="778"/>
    <n v="21473.48"/>
    <s v="UPI"/>
    <s v="Yes"/>
    <n v="0"/>
    <n v="0"/>
    <x v="0"/>
    <n v="0"/>
    <s v="No"/>
    <x v="1"/>
    <s v="Nagpur"/>
  </r>
  <r>
    <x v="694"/>
    <n v="32"/>
    <s v="Female"/>
    <s v="Ahmedabad"/>
    <n v="38"/>
    <x v="0"/>
    <x v="0"/>
    <n v="469"/>
    <n v="18182.650000000001"/>
    <s v="Debit Card"/>
    <s v="Yes"/>
    <n v="7"/>
    <n v="3"/>
    <x v="2"/>
    <n v="0"/>
    <s v="Yes"/>
    <x v="0"/>
    <s v="Ahmedabad"/>
  </r>
  <r>
    <x v="695"/>
    <n v="28"/>
    <s v="Female"/>
    <s v="Hyderabad"/>
    <n v="47"/>
    <x v="0"/>
    <x v="2"/>
    <n v="954"/>
    <n v="43718.76"/>
    <s v="Auto Debit"/>
    <s v="Yes"/>
    <n v="0"/>
    <n v="0"/>
    <x v="0"/>
    <n v="0"/>
    <s v="No"/>
    <x v="0"/>
    <s v="Hyderabad"/>
  </r>
  <r>
    <x v="696"/>
    <n v="34"/>
    <s v="Female"/>
    <s v="Mumbai"/>
    <n v="9"/>
    <x v="1"/>
    <x v="1"/>
    <n v="814"/>
    <n v="7186.44"/>
    <s v="Credit Card"/>
    <s v="Yes"/>
    <n v="3"/>
    <n v="1"/>
    <x v="0"/>
    <n v="0"/>
    <s v="Yes"/>
    <x v="1"/>
    <s v="Mumbai"/>
  </r>
  <r>
    <x v="697"/>
    <n v="49"/>
    <s v="Female"/>
    <s v="Delhi"/>
    <n v="49"/>
    <x v="1"/>
    <x v="2"/>
    <n v="1073"/>
    <n v="49380.2"/>
    <s v="Bank Transfer"/>
    <s v="Yes"/>
    <n v="0"/>
    <n v="0"/>
    <x v="0"/>
    <n v="5"/>
    <s v="No"/>
    <x v="0"/>
    <s v="Delhi"/>
  </r>
  <r>
    <x v="698"/>
    <n v="22"/>
    <s v="Female"/>
    <s v="Mumbai"/>
    <n v="17"/>
    <x v="0"/>
    <x v="0"/>
    <n v="464"/>
    <n v="7925.25"/>
    <s v="UPI"/>
    <s v="No"/>
    <n v="0"/>
    <n v="0"/>
    <x v="0"/>
    <n v="0"/>
    <s v="No"/>
    <x v="0"/>
    <s v="Mumbai"/>
  </r>
  <r>
    <x v="699"/>
    <n v="27"/>
    <s v="Female"/>
    <s v="Ahmedabad"/>
    <n v="58"/>
    <x v="0"/>
    <x v="1"/>
    <n v="788"/>
    <n v="46516.45"/>
    <s v="Debit Card"/>
    <s v="Yes"/>
    <n v="0"/>
    <n v="0"/>
    <x v="0"/>
    <n v="0"/>
    <s v="No"/>
    <x v="1"/>
    <s v="Ahmedabad"/>
  </r>
  <r>
    <x v="700"/>
    <n v="26"/>
    <s v="Female"/>
    <s v="Pune"/>
    <n v="26"/>
    <x v="0"/>
    <x v="1"/>
    <n v="647"/>
    <n v="16886.36"/>
    <s v="Debit Card"/>
    <s v="No"/>
    <n v="1"/>
    <n v="0"/>
    <x v="1"/>
    <n v="0"/>
    <s v="No"/>
    <x v="0"/>
    <s v="Pune"/>
  </r>
  <r>
    <x v="701"/>
    <n v="37"/>
    <s v="Male"/>
    <s v="Bengaluru"/>
    <n v="52"/>
    <x v="0"/>
    <x v="0"/>
    <n v="465"/>
    <n v="24247.87"/>
    <s v="Credit Card"/>
    <s v="Yes"/>
    <n v="4"/>
    <n v="2"/>
    <x v="1"/>
    <n v="0"/>
    <s v="Yes"/>
    <x v="0"/>
    <s v="Bengaluru"/>
  </r>
  <r>
    <x v="702"/>
    <n v="21"/>
    <s v="Female"/>
    <s v="Chennai"/>
    <n v="39"/>
    <x v="0"/>
    <x v="1"/>
    <n v="792"/>
    <n v="31587.49"/>
    <s v="Bank Transfer"/>
    <s v="Yes"/>
    <n v="0"/>
    <n v="0"/>
    <x v="0"/>
    <n v="0"/>
    <s v="No"/>
    <x v="0"/>
    <s v="Chennai"/>
  </r>
  <r>
    <x v="703"/>
    <n v="46"/>
    <s v="Female"/>
    <s v="Hyderabad"/>
    <n v="37"/>
    <x v="1"/>
    <x v="0"/>
    <n v="520"/>
    <n v="19761.2"/>
    <s v="Credit Card"/>
    <s v="Yes"/>
    <n v="1"/>
    <n v="0"/>
    <x v="0"/>
    <n v="0"/>
    <s v="No"/>
    <x v="0"/>
    <s v="Hyderabad"/>
  </r>
  <r>
    <x v="704"/>
    <n v="46"/>
    <s v="Male"/>
    <s v="Nagpur"/>
    <n v="54"/>
    <x v="1"/>
    <x v="0"/>
    <n v="490"/>
    <n v="24661.3"/>
    <s v="UPI"/>
    <s v="Yes"/>
    <n v="0"/>
    <n v="0"/>
    <x v="0"/>
    <n v="5"/>
    <s v="No"/>
    <x v="0"/>
    <s v="Nagpur"/>
  </r>
  <r>
    <x v="705"/>
    <n v="19"/>
    <s v="Male"/>
    <s v="Chennai"/>
    <n v="27"/>
    <x v="0"/>
    <x v="2"/>
    <n v="1027"/>
    <n v="27682.92"/>
    <s v="Debit Card"/>
    <s v="Yes"/>
    <n v="0"/>
    <n v="0"/>
    <x v="0"/>
    <n v="0"/>
    <s v="Yes"/>
    <x v="0"/>
    <s v="Chennai"/>
  </r>
  <r>
    <x v="706"/>
    <n v="28"/>
    <s v="Male"/>
    <s v="Bengaluru"/>
    <n v="37"/>
    <x v="2"/>
    <x v="0"/>
    <n v="498"/>
    <n v="17902.96"/>
    <s v="Debit Card"/>
    <s v="Yes"/>
    <n v="0"/>
    <n v="0"/>
    <x v="0"/>
    <n v="0"/>
    <s v="No"/>
    <x v="0"/>
    <s v="Bengaluru"/>
  </r>
  <r>
    <x v="707"/>
    <n v="39"/>
    <s v="Female"/>
    <s v="Bengaluru"/>
    <n v="45"/>
    <x v="1"/>
    <x v="2"/>
    <n v="1015"/>
    <n v="44797.7"/>
    <s v="UPI"/>
    <s v="Yes"/>
    <n v="0"/>
    <n v="0"/>
    <x v="0"/>
    <n v="0"/>
    <s v="Yes"/>
    <x v="0"/>
    <s v="Bengaluru"/>
  </r>
  <r>
    <x v="708"/>
    <n v="29"/>
    <s v="Female"/>
    <s v="Pune"/>
    <n v="15"/>
    <x v="0"/>
    <x v="2"/>
    <n v="1071"/>
    <n v="15680.79"/>
    <s v="Credit Card"/>
    <s v="Yes"/>
    <n v="0"/>
    <n v="0"/>
    <x v="0"/>
    <n v="0"/>
    <s v="No"/>
    <x v="0"/>
    <s v="Pune"/>
  </r>
  <r>
    <x v="709"/>
    <n v="36"/>
    <s v="Female"/>
    <s v="Pune"/>
    <n v="13"/>
    <x v="1"/>
    <x v="1"/>
    <n v="747"/>
    <n v="9887.2099999999991"/>
    <s v="Credit Card"/>
    <s v="Yes"/>
    <n v="0"/>
    <n v="0"/>
    <x v="0"/>
    <n v="0"/>
    <s v="No"/>
    <x v="0"/>
    <s v="Pune"/>
  </r>
  <r>
    <x v="710"/>
    <n v="27"/>
    <s v="Female"/>
    <s v="Ahmedabad"/>
    <n v="15"/>
    <x v="0"/>
    <x v="2"/>
    <n v="1047"/>
    <n v="15551.51"/>
    <s v="Credit Card"/>
    <s v="Yes"/>
    <n v="1"/>
    <n v="0"/>
    <x v="0"/>
    <n v="0"/>
    <s v="Yes"/>
    <x v="0"/>
    <s v="Ahmedabad"/>
  </r>
  <r>
    <x v="711"/>
    <n v="29"/>
    <s v="Female"/>
    <s v="Hyderabad"/>
    <n v="49"/>
    <x v="0"/>
    <x v="1"/>
    <n v="756"/>
    <n v="37753.4"/>
    <s v="Auto Debit"/>
    <s v="Yes"/>
    <n v="2"/>
    <n v="0"/>
    <x v="0"/>
    <n v="0"/>
    <s v="Yes"/>
    <x v="0"/>
    <s v="Hyderabad"/>
  </r>
  <r>
    <x v="712"/>
    <n v="45"/>
    <s v="Male"/>
    <s v="Bengaluru"/>
    <n v="20"/>
    <x v="0"/>
    <x v="1"/>
    <n v="696"/>
    <n v="13607.68"/>
    <s v="Bank Transfer"/>
    <s v="Yes"/>
    <n v="1"/>
    <n v="0"/>
    <x v="0"/>
    <n v="0"/>
    <s v="No"/>
    <x v="1"/>
    <s v="Bengaluru"/>
  </r>
  <r>
    <x v="713"/>
    <n v="40"/>
    <s v="Female"/>
    <s v="Hyderabad"/>
    <n v="48"/>
    <x v="2"/>
    <x v="0"/>
    <n v="523"/>
    <n v="24503.200000000001"/>
    <s v="UPI"/>
    <s v="Yes"/>
    <n v="0"/>
    <n v="0"/>
    <x v="0"/>
    <n v="0"/>
    <s v="No"/>
    <x v="0"/>
    <s v="Hyderabad"/>
  </r>
  <r>
    <x v="714"/>
    <n v="39"/>
    <s v="Male"/>
    <s v="Bengaluru"/>
    <n v="24"/>
    <x v="0"/>
    <x v="1"/>
    <n v="712"/>
    <n v="17160.689999999999"/>
    <s v="Bank Transfer"/>
    <s v="Yes"/>
    <n v="0"/>
    <n v="0"/>
    <x v="0"/>
    <n v="0"/>
    <s v="No"/>
    <x v="0"/>
    <s v="Bengaluru"/>
  </r>
  <r>
    <x v="715"/>
    <n v="21"/>
    <s v="Male"/>
    <s v="Chennai"/>
    <n v="26"/>
    <x v="1"/>
    <x v="0"/>
    <n v="459"/>
    <n v="11771.23"/>
    <s v="Bank Transfer"/>
    <s v="No"/>
    <n v="0"/>
    <n v="0"/>
    <x v="0"/>
    <n v="0"/>
    <s v="No"/>
    <x v="0"/>
    <s v="Chennai"/>
  </r>
  <r>
    <x v="716"/>
    <n v="22"/>
    <s v="Male"/>
    <s v="Kolkata"/>
    <n v="26"/>
    <x v="0"/>
    <x v="1"/>
    <n v="720"/>
    <n v="18842.78"/>
    <s v="UPI"/>
    <s v="Yes"/>
    <n v="2"/>
    <n v="1"/>
    <x v="0"/>
    <n v="0"/>
    <s v="No"/>
    <x v="0"/>
    <s v="Kolkata"/>
  </r>
  <r>
    <x v="717"/>
    <n v="23"/>
    <s v="Female"/>
    <s v="Hyderabad"/>
    <n v="20"/>
    <x v="0"/>
    <x v="1"/>
    <n v="752"/>
    <n v="14742.22"/>
    <s v="Auto Debit"/>
    <s v="Yes"/>
    <n v="1"/>
    <n v="0"/>
    <x v="0"/>
    <n v="0"/>
    <s v="No"/>
    <x v="0"/>
    <s v="Hyderabad"/>
  </r>
  <r>
    <x v="718"/>
    <n v="22"/>
    <s v="Male"/>
    <s v="Delhi"/>
    <n v="16"/>
    <x v="0"/>
    <x v="1"/>
    <n v="807"/>
    <n v="12645.42"/>
    <s v="Bank Transfer"/>
    <s v="Yes"/>
    <n v="1"/>
    <n v="0"/>
    <x v="0"/>
    <n v="0"/>
    <s v="No"/>
    <x v="0"/>
    <s v="Delhi"/>
  </r>
  <r>
    <x v="719"/>
    <n v="25"/>
    <s v="Female"/>
    <s v="Nagpur"/>
    <n v="45"/>
    <x v="2"/>
    <x v="0"/>
    <n v="449"/>
    <n v="16883.98"/>
    <s v="Debit Card"/>
    <s v="Yes"/>
    <n v="0"/>
    <n v="0"/>
    <x v="1"/>
    <n v="15"/>
    <s v="No"/>
    <x v="0"/>
    <s v="Nagpur"/>
  </r>
  <r>
    <x v="720"/>
    <n v="29"/>
    <s v="Male"/>
    <s v="Kolkata"/>
    <n v="43"/>
    <x v="2"/>
    <x v="2"/>
    <n v="994"/>
    <n v="36335.72"/>
    <s v="Debit Card"/>
    <s v="Yes"/>
    <n v="0"/>
    <n v="0"/>
    <x v="0"/>
    <n v="15"/>
    <s v="No"/>
    <x v="0"/>
    <s v="Kolkata"/>
  </r>
  <r>
    <x v="721"/>
    <n v="37"/>
    <s v="Female"/>
    <s v="Bengaluru"/>
    <n v="49"/>
    <x v="0"/>
    <x v="2"/>
    <n v="1069"/>
    <n v="52632.92"/>
    <s v="Auto Debit"/>
    <s v="Yes"/>
    <n v="2"/>
    <n v="1"/>
    <x v="1"/>
    <n v="0"/>
    <s v="Yes"/>
    <x v="0"/>
    <s v="Bengaluru"/>
  </r>
  <r>
    <x v="722"/>
    <n v="22"/>
    <s v="Female"/>
    <s v="Bengaluru"/>
    <n v="17"/>
    <x v="1"/>
    <x v="1"/>
    <n v="838"/>
    <n v="12454.24"/>
    <s v="Auto Debit"/>
    <s v="Yes"/>
    <n v="0"/>
    <n v="0"/>
    <x v="0"/>
    <n v="10"/>
    <s v="No"/>
    <x v="0"/>
    <s v="Bengaluru"/>
  </r>
  <r>
    <x v="723"/>
    <n v="50"/>
    <s v="Female"/>
    <s v="Delhi"/>
    <n v="27"/>
    <x v="2"/>
    <x v="2"/>
    <n v="1021"/>
    <n v="27499.5"/>
    <s v="Bank Transfer"/>
    <s v="Yes"/>
    <n v="0"/>
    <n v="0"/>
    <x v="0"/>
    <n v="0"/>
    <s v="Yes"/>
    <x v="0"/>
    <s v="Delhi"/>
  </r>
  <r>
    <x v="724"/>
    <n v="38"/>
    <s v="Female"/>
    <s v="Nagpur"/>
    <n v="37"/>
    <x v="2"/>
    <x v="1"/>
    <n v="793"/>
    <n v="29661.45"/>
    <s v="Auto Debit"/>
    <s v="Yes"/>
    <n v="4"/>
    <n v="1"/>
    <x v="0"/>
    <n v="0"/>
    <s v="Yes"/>
    <x v="0"/>
    <s v="Nagpur"/>
  </r>
  <r>
    <x v="725"/>
    <n v="23"/>
    <s v="Female"/>
    <s v="Pune"/>
    <n v="39"/>
    <x v="0"/>
    <x v="1"/>
    <n v="669"/>
    <n v="25401.86"/>
    <s v="Debit Card"/>
    <s v="Yes"/>
    <n v="8"/>
    <n v="3"/>
    <x v="4"/>
    <n v="0"/>
    <s v="No"/>
    <x v="1"/>
    <s v="Pune"/>
  </r>
  <r>
    <x v="726"/>
    <n v="24"/>
    <s v="Male"/>
    <s v="Bengaluru"/>
    <n v="35"/>
    <x v="0"/>
    <x v="1"/>
    <n v="765"/>
    <n v="26560.48"/>
    <s v="Auto Debit"/>
    <s v="Yes"/>
    <n v="2"/>
    <n v="0"/>
    <x v="1"/>
    <n v="0"/>
    <s v="No"/>
    <x v="0"/>
    <s v="Bengaluru"/>
  </r>
  <r>
    <x v="727"/>
    <n v="41"/>
    <s v="Female"/>
    <s v="Mumbai"/>
    <n v="20"/>
    <x v="1"/>
    <x v="0"/>
    <n v="477"/>
    <n v="8634.65"/>
    <s v="Bank Transfer"/>
    <s v="Yes"/>
    <n v="0"/>
    <n v="0"/>
    <x v="0"/>
    <n v="10"/>
    <s v="No"/>
    <x v="0"/>
    <s v="Mumbai"/>
  </r>
  <r>
    <x v="728"/>
    <n v="41"/>
    <s v="Male"/>
    <s v="Ahmedabad"/>
    <n v="25"/>
    <x v="1"/>
    <x v="1"/>
    <n v="784"/>
    <n v="19829.419999999998"/>
    <s v="Debit Card"/>
    <s v="Yes"/>
    <n v="1"/>
    <n v="0"/>
    <x v="0"/>
    <n v="0"/>
    <s v="Yes"/>
    <x v="0"/>
    <s v="Ahmedabad"/>
  </r>
  <r>
    <x v="729"/>
    <n v="33"/>
    <s v="Male"/>
    <s v="Pune"/>
    <n v="32"/>
    <x v="0"/>
    <x v="0"/>
    <n v="455"/>
    <n v="14972.69"/>
    <s v="Debit Card"/>
    <s v="Yes"/>
    <n v="3"/>
    <n v="2"/>
    <x v="2"/>
    <n v="0"/>
    <s v="No"/>
    <x v="1"/>
    <s v="Pune"/>
  </r>
  <r>
    <x v="730"/>
    <n v="34"/>
    <s v="Female"/>
    <s v="Hyderabad"/>
    <n v="51"/>
    <x v="2"/>
    <x v="0"/>
    <n v="512"/>
    <n v="22339.88"/>
    <s v="Auto Debit"/>
    <s v="Yes"/>
    <n v="0"/>
    <n v="0"/>
    <x v="0"/>
    <n v="15"/>
    <s v="Yes"/>
    <x v="0"/>
    <s v="Hyderabad"/>
  </r>
  <r>
    <x v="731"/>
    <n v="32"/>
    <s v="Male"/>
    <s v="Delhi"/>
    <n v="53"/>
    <x v="0"/>
    <x v="0"/>
    <n v="435"/>
    <n v="23065.26"/>
    <s v="Bank Transfer"/>
    <s v="No"/>
    <n v="0"/>
    <n v="0"/>
    <x v="0"/>
    <n v="0"/>
    <s v="No"/>
    <x v="0"/>
    <s v="Delhi"/>
  </r>
  <r>
    <x v="732"/>
    <n v="39"/>
    <s v="Male"/>
    <s v="Nagpur"/>
    <n v="25"/>
    <x v="1"/>
    <x v="0"/>
    <n v="435"/>
    <n v="10908.91"/>
    <s v="Bank Transfer"/>
    <s v="Yes"/>
    <n v="0"/>
    <n v="0"/>
    <x v="0"/>
    <n v="0"/>
    <s v="Yes"/>
    <x v="1"/>
    <s v="Nagpur"/>
  </r>
  <r>
    <x v="733"/>
    <n v="24"/>
    <s v="Male"/>
    <s v="Chennai"/>
    <n v="25"/>
    <x v="2"/>
    <x v="2"/>
    <n v="954"/>
    <n v="21074.03"/>
    <s v="UPI"/>
    <s v="Yes"/>
    <n v="2"/>
    <n v="0"/>
    <x v="0"/>
    <n v="10"/>
    <s v="No"/>
    <x v="0"/>
    <s v="Chennai"/>
  </r>
  <r>
    <x v="734"/>
    <n v="42"/>
    <s v="Male"/>
    <s v="Delhi"/>
    <n v="25"/>
    <x v="0"/>
    <x v="0"/>
    <n v="455"/>
    <n v="11548.74"/>
    <s v="UPI"/>
    <s v="No"/>
    <n v="2"/>
    <n v="1"/>
    <x v="1"/>
    <n v="0"/>
    <s v="Yes"/>
    <x v="0"/>
    <s v="Delhi"/>
  </r>
  <r>
    <x v="735"/>
    <n v="28"/>
    <s v="Female"/>
    <s v="Delhi"/>
    <n v="19"/>
    <x v="0"/>
    <x v="0"/>
    <n v="491"/>
    <n v="9596.1200000000008"/>
    <s v="UPI"/>
    <s v="No"/>
    <n v="0"/>
    <n v="0"/>
    <x v="1"/>
    <n v="0"/>
    <s v="No"/>
    <x v="0"/>
    <s v="Delhi"/>
  </r>
  <r>
    <x v="736"/>
    <n v="32"/>
    <s v="Female"/>
    <s v="Pune"/>
    <n v="28"/>
    <x v="0"/>
    <x v="2"/>
    <n v="984"/>
    <n v="27615.79"/>
    <s v="Credit Card"/>
    <s v="Yes"/>
    <n v="0"/>
    <n v="0"/>
    <x v="0"/>
    <n v="0"/>
    <s v="No"/>
    <x v="1"/>
    <s v="Pune"/>
  </r>
  <r>
    <x v="737"/>
    <n v="30"/>
    <s v="Male"/>
    <s v="Kolkata"/>
    <n v="20"/>
    <x v="0"/>
    <x v="0"/>
    <n v="524"/>
    <n v="10286.27"/>
    <s v="Bank Transfer"/>
    <s v="Yes"/>
    <n v="4"/>
    <n v="2"/>
    <x v="1"/>
    <n v="0"/>
    <s v="No"/>
    <x v="1"/>
    <s v="Kolkata"/>
  </r>
  <r>
    <x v="738"/>
    <n v="39"/>
    <s v="Male"/>
    <s v="Bengaluru"/>
    <n v="32"/>
    <x v="0"/>
    <x v="1"/>
    <n v="772"/>
    <n v="25040.04"/>
    <s v="Credit Card"/>
    <s v="Yes"/>
    <n v="4"/>
    <n v="2"/>
    <x v="1"/>
    <n v="0"/>
    <s v="Yes"/>
    <x v="0"/>
    <s v="Bengaluru"/>
  </r>
  <r>
    <x v="739"/>
    <n v="26"/>
    <s v="Female"/>
    <s v="Hyderabad"/>
    <n v="24"/>
    <x v="0"/>
    <x v="1"/>
    <n v="742"/>
    <n v="18148.349999999999"/>
    <s v="Credit Card"/>
    <s v="Yes"/>
    <n v="1"/>
    <n v="0"/>
    <x v="0"/>
    <n v="0"/>
    <s v="Yes"/>
    <x v="1"/>
    <s v="Hyderabad"/>
  </r>
  <r>
    <x v="740"/>
    <n v="45"/>
    <s v="Female"/>
    <s v="Bengaluru"/>
    <n v="43"/>
    <x v="0"/>
    <x v="0"/>
    <n v="517"/>
    <n v="21888.38"/>
    <s v="UPI"/>
    <s v="Yes"/>
    <n v="0"/>
    <n v="0"/>
    <x v="1"/>
    <n v="0"/>
    <s v="Yes"/>
    <x v="0"/>
    <s v="Bengaluru"/>
  </r>
  <r>
    <x v="741"/>
    <n v="35"/>
    <s v="Female"/>
    <s v="Nagpur"/>
    <n v="72"/>
    <x v="2"/>
    <x v="1"/>
    <n v="738"/>
    <n v="44558.7"/>
    <s v="Auto Debit"/>
    <s v="Yes"/>
    <n v="1"/>
    <n v="0"/>
    <x v="0"/>
    <n v="15"/>
    <s v="No"/>
    <x v="0"/>
    <s v="Nagpur"/>
  </r>
  <r>
    <x v="742"/>
    <n v="50"/>
    <s v="Female"/>
    <s v="Pune"/>
    <n v="30"/>
    <x v="1"/>
    <x v="0"/>
    <n v="427"/>
    <n v="12933.51"/>
    <s v="Debit Card"/>
    <s v="No"/>
    <n v="1"/>
    <n v="0"/>
    <x v="1"/>
    <n v="0"/>
    <s v="No"/>
    <x v="0"/>
    <s v="Pune"/>
  </r>
  <r>
    <x v="743"/>
    <n v="31"/>
    <s v="Female"/>
    <s v="Chennai"/>
    <n v="57"/>
    <x v="1"/>
    <x v="0"/>
    <n v="481"/>
    <n v="24313.1"/>
    <s v="Credit Card"/>
    <s v="No"/>
    <n v="3"/>
    <n v="1"/>
    <x v="0"/>
    <n v="10"/>
    <s v="No"/>
    <x v="0"/>
    <s v="Chennai"/>
  </r>
  <r>
    <x v="744"/>
    <n v="41"/>
    <s v="Female"/>
    <s v="Hyderabad"/>
    <n v="49"/>
    <x v="1"/>
    <x v="2"/>
    <n v="1070"/>
    <n v="51746.25"/>
    <s v="Debit Card"/>
    <s v="Yes"/>
    <n v="7"/>
    <n v="3"/>
    <x v="2"/>
    <n v="0"/>
    <s v="No"/>
    <x v="1"/>
    <s v="Hyderabad"/>
  </r>
  <r>
    <x v="745"/>
    <n v="30"/>
    <s v="Male"/>
    <s v="Chennai"/>
    <n v="58"/>
    <x v="2"/>
    <x v="1"/>
    <n v="679"/>
    <n v="40013.17"/>
    <s v="Auto Debit"/>
    <s v="Yes"/>
    <n v="0"/>
    <n v="0"/>
    <x v="0"/>
    <n v="0"/>
    <s v="No"/>
    <x v="0"/>
    <s v="Chennai"/>
  </r>
  <r>
    <x v="746"/>
    <n v="28"/>
    <s v="Female"/>
    <s v="Hyderabad"/>
    <n v="27"/>
    <x v="2"/>
    <x v="2"/>
    <n v="957"/>
    <n v="25686.240000000002"/>
    <s v="Debit Card"/>
    <s v="Yes"/>
    <n v="0"/>
    <n v="0"/>
    <x v="0"/>
    <n v="0"/>
    <s v="No"/>
    <x v="0"/>
    <s v="Hyderabad"/>
  </r>
  <r>
    <x v="747"/>
    <n v="18"/>
    <s v="Female"/>
    <s v="Pune"/>
    <n v="18"/>
    <x v="0"/>
    <x v="0"/>
    <n v="446"/>
    <n v="8232.89"/>
    <s v="Bank Transfer"/>
    <s v="Yes"/>
    <n v="1"/>
    <n v="0"/>
    <x v="0"/>
    <n v="0"/>
    <s v="No"/>
    <x v="0"/>
    <s v="Pune"/>
  </r>
  <r>
    <x v="748"/>
    <n v="29"/>
    <s v="Male"/>
    <s v="Mumbai"/>
    <n v="12"/>
    <x v="0"/>
    <x v="0"/>
    <n v="573"/>
    <n v="7052.77"/>
    <s v="UPI"/>
    <s v="No"/>
    <n v="0"/>
    <n v="0"/>
    <x v="0"/>
    <n v="0"/>
    <s v="No"/>
    <x v="0"/>
    <s v="Mumbai"/>
  </r>
  <r>
    <x v="749"/>
    <n v="39"/>
    <s v="Male"/>
    <s v="Bengaluru"/>
    <n v="56"/>
    <x v="0"/>
    <x v="1"/>
    <n v="726"/>
    <n v="41552.54"/>
    <s v="Auto Debit"/>
    <s v="Yes"/>
    <n v="5"/>
    <n v="3"/>
    <x v="2"/>
    <n v="0"/>
    <s v="Yes"/>
    <x v="0"/>
    <s v="Bengaluru"/>
  </r>
  <r>
    <x v="750"/>
    <n v="36"/>
    <s v="Female"/>
    <s v="Bengaluru"/>
    <n v="45"/>
    <x v="0"/>
    <x v="0"/>
    <n v="433"/>
    <n v="19145.54"/>
    <s v="Debit Card"/>
    <s v="Yes"/>
    <n v="1"/>
    <n v="0"/>
    <x v="0"/>
    <n v="0"/>
    <s v="Yes"/>
    <x v="0"/>
    <s v="Bengaluru"/>
  </r>
  <r>
    <x v="751"/>
    <n v="35"/>
    <s v="Female"/>
    <s v="Bengaluru"/>
    <n v="28"/>
    <x v="0"/>
    <x v="0"/>
    <n v="537"/>
    <n v="14963.84"/>
    <s v="Auto Debit"/>
    <s v="Yes"/>
    <n v="0"/>
    <n v="0"/>
    <x v="1"/>
    <n v="0"/>
    <s v="No"/>
    <x v="0"/>
    <s v="Bengaluru"/>
  </r>
  <r>
    <x v="752"/>
    <n v="44"/>
    <s v="Female"/>
    <s v="Ahmedabad"/>
    <n v="39"/>
    <x v="2"/>
    <x v="1"/>
    <n v="660"/>
    <n v="25037.87"/>
    <s v="Auto Debit"/>
    <s v="Yes"/>
    <n v="3"/>
    <n v="1"/>
    <x v="0"/>
    <n v="0"/>
    <s v="No"/>
    <x v="0"/>
    <s v="Ahmedabad"/>
  </r>
  <r>
    <x v="753"/>
    <n v="38"/>
    <s v="Male"/>
    <s v="Delhi"/>
    <n v="37"/>
    <x v="0"/>
    <x v="0"/>
    <n v="411"/>
    <n v="15133.31"/>
    <s v="UPI"/>
    <s v="Yes"/>
    <n v="2"/>
    <n v="0"/>
    <x v="0"/>
    <n v="0"/>
    <s v="No"/>
    <x v="1"/>
    <s v="Delhi"/>
  </r>
  <r>
    <x v="754"/>
    <n v="29"/>
    <s v="Male"/>
    <s v="Bengaluru"/>
    <n v="13"/>
    <x v="1"/>
    <x v="2"/>
    <n v="1052"/>
    <n v="13537.8"/>
    <s v="Auto Debit"/>
    <s v="Yes"/>
    <n v="0"/>
    <n v="0"/>
    <x v="0"/>
    <n v="0"/>
    <s v="No"/>
    <x v="0"/>
    <s v="Bengaluru"/>
  </r>
  <r>
    <x v="755"/>
    <n v="57"/>
    <s v="Female"/>
    <s v="Pune"/>
    <n v="34"/>
    <x v="1"/>
    <x v="0"/>
    <n v="414"/>
    <n v="12641.37"/>
    <s v="Auto Debit"/>
    <s v="Yes"/>
    <n v="0"/>
    <n v="0"/>
    <x v="0"/>
    <n v="10"/>
    <s v="No"/>
    <x v="0"/>
    <s v="Pune"/>
  </r>
  <r>
    <x v="756"/>
    <n v="45"/>
    <s v="Male"/>
    <s v="Bengaluru"/>
    <n v="31"/>
    <x v="2"/>
    <x v="1"/>
    <n v="810"/>
    <n v="25217.33"/>
    <s v="Bank Transfer"/>
    <s v="No"/>
    <n v="0"/>
    <n v="0"/>
    <x v="0"/>
    <n v="0"/>
    <s v="No"/>
    <x v="0"/>
    <s v="Bengaluru"/>
  </r>
  <r>
    <x v="757"/>
    <n v="18"/>
    <s v="Male"/>
    <s v="Mumbai"/>
    <n v="24"/>
    <x v="0"/>
    <x v="0"/>
    <n v="562"/>
    <n v="13561.47"/>
    <s v="Credit Card"/>
    <s v="Yes"/>
    <n v="2"/>
    <n v="0"/>
    <x v="0"/>
    <n v="0"/>
    <s v="No"/>
    <x v="0"/>
    <s v="Mumbai"/>
  </r>
  <r>
    <x v="758"/>
    <n v="52"/>
    <s v="Female"/>
    <s v="Kolkata"/>
    <n v="35"/>
    <x v="0"/>
    <x v="0"/>
    <n v="537"/>
    <n v="19335.77"/>
    <s v="Auto Debit"/>
    <s v="No"/>
    <n v="2"/>
    <n v="1"/>
    <x v="2"/>
    <n v="0"/>
    <s v="No"/>
    <x v="1"/>
    <s v="Kolkata"/>
  </r>
  <r>
    <x v="759"/>
    <n v="22"/>
    <s v="Male"/>
    <s v="Mumbai"/>
    <n v="35"/>
    <x v="1"/>
    <x v="0"/>
    <n v="487"/>
    <n v="16802.419999999998"/>
    <s v="Auto Debit"/>
    <s v="No"/>
    <n v="0"/>
    <n v="0"/>
    <x v="1"/>
    <n v="0"/>
    <s v="No"/>
    <x v="0"/>
    <s v="Mumbai"/>
  </r>
  <r>
    <x v="760"/>
    <n v="35"/>
    <s v="Female"/>
    <s v="Bengaluru"/>
    <n v="44"/>
    <x v="0"/>
    <x v="2"/>
    <n v="1108"/>
    <n v="48537.05"/>
    <s v="UPI"/>
    <s v="Yes"/>
    <n v="2"/>
    <n v="0"/>
    <x v="0"/>
    <n v="0"/>
    <s v="No"/>
    <x v="1"/>
    <s v="Bengaluru"/>
  </r>
  <r>
    <x v="761"/>
    <n v="27"/>
    <s v="Male"/>
    <s v="Pune"/>
    <n v="20"/>
    <x v="1"/>
    <x v="2"/>
    <n v="971"/>
    <n v="19300.63"/>
    <s v="Credit Card"/>
    <s v="Yes"/>
    <n v="0"/>
    <n v="0"/>
    <x v="0"/>
    <n v="0"/>
    <s v="No"/>
    <x v="0"/>
    <s v="Pune"/>
  </r>
  <r>
    <x v="762"/>
    <n v="35"/>
    <s v="Male"/>
    <s v="Mumbai"/>
    <n v="24"/>
    <x v="1"/>
    <x v="1"/>
    <n v="821"/>
    <n v="20291.78"/>
    <s v="Debit Card"/>
    <s v="Yes"/>
    <n v="1"/>
    <n v="0"/>
    <x v="0"/>
    <n v="0"/>
    <s v="No"/>
    <x v="0"/>
    <s v="Mumbai"/>
  </r>
  <r>
    <x v="763"/>
    <n v="39"/>
    <s v="Male"/>
    <s v="Pune"/>
    <n v="38"/>
    <x v="1"/>
    <x v="0"/>
    <n v="527"/>
    <n v="18449.2"/>
    <s v="Debit Card"/>
    <s v="No"/>
    <n v="3"/>
    <n v="0"/>
    <x v="0"/>
    <n v="10"/>
    <s v="No"/>
    <x v="0"/>
    <s v="Pune"/>
  </r>
  <r>
    <x v="764"/>
    <n v="53"/>
    <s v="Male"/>
    <s v="Pune"/>
    <n v="20"/>
    <x v="1"/>
    <x v="1"/>
    <n v="654"/>
    <n v="13453.92"/>
    <s v="UPI"/>
    <s v="Yes"/>
    <n v="1"/>
    <n v="0"/>
    <x v="0"/>
    <n v="0"/>
    <s v="Yes"/>
    <x v="0"/>
    <s v="Pune"/>
  </r>
  <r>
    <x v="765"/>
    <n v="30"/>
    <s v="Female"/>
    <s v="Bengaluru"/>
    <n v="17"/>
    <x v="1"/>
    <x v="0"/>
    <n v="459"/>
    <n v="7573.95"/>
    <s v="Bank Transfer"/>
    <s v="Yes"/>
    <n v="5"/>
    <n v="2"/>
    <x v="2"/>
    <n v="0"/>
    <s v="No"/>
    <x v="1"/>
    <s v="Bengaluru"/>
  </r>
  <r>
    <x v="766"/>
    <n v="45"/>
    <s v="Female"/>
    <s v="Hyderabad"/>
    <n v="27"/>
    <x v="1"/>
    <x v="1"/>
    <n v="715"/>
    <n v="19739.64"/>
    <s v="Debit Card"/>
    <s v="Yes"/>
    <n v="1"/>
    <n v="0"/>
    <x v="0"/>
    <n v="0"/>
    <s v="No"/>
    <x v="0"/>
    <s v="Hyderabad"/>
  </r>
  <r>
    <x v="767"/>
    <n v="54"/>
    <s v="Male"/>
    <s v="Bengaluru"/>
    <n v="26"/>
    <x v="0"/>
    <x v="2"/>
    <n v="1108"/>
    <n v="29668.1"/>
    <s v="Bank Transfer"/>
    <s v="Yes"/>
    <n v="2"/>
    <n v="0"/>
    <x v="0"/>
    <n v="0"/>
    <s v="Yes"/>
    <x v="0"/>
    <s v="Bengaluru"/>
  </r>
  <r>
    <x v="768"/>
    <n v="27"/>
    <s v="Female"/>
    <s v="Ahmedabad"/>
    <n v="34"/>
    <x v="0"/>
    <x v="2"/>
    <n v="1010"/>
    <n v="33827.47"/>
    <s v="Bank Transfer"/>
    <s v="Yes"/>
    <n v="3"/>
    <n v="0"/>
    <x v="1"/>
    <n v="0"/>
    <s v="No"/>
    <x v="1"/>
    <s v="Ahmedabad"/>
  </r>
  <r>
    <x v="769"/>
    <n v="28"/>
    <s v="Male"/>
    <s v="Pune"/>
    <n v="27"/>
    <x v="0"/>
    <x v="2"/>
    <n v="1090"/>
    <n v="29545.87"/>
    <s v="Credit Card"/>
    <s v="Yes"/>
    <n v="8"/>
    <n v="4"/>
    <x v="3"/>
    <n v="0"/>
    <s v="No"/>
    <x v="1"/>
    <s v="Pune"/>
  </r>
  <r>
    <x v="770"/>
    <n v="47"/>
    <s v="Male"/>
    <s v="Delhi"/>
    <n v="62"/>
    <x v="1"/>
    <x v="1"/>
    <n v="694"/>
    <n v="39543.620000000003"/>
    <s v="Bank Transfer"/>
    <s v="Yes"/>
    <n v="4"/>
    <n v="0"/>
    <x v="1"/>
    <n v="10"/>
    <s v="No"/>
    <x v="0"/>
    <s v="Delhi"/>
  </r>
  <r>
    <x v="771"/>
    <n v="41"/>
    <s v="Male"/>
    <s v="Nagpur"/>
    <n v="45"/>
    <x v="1"/>
    <x v="2"/>
    <n v="994"/>
    <n v="45667.8"/>
    <s v="UPI"/>
    <s v="Yes"/>
    <n v="4"/>
    <n v="3"/>
    <x v="2"/>
    <n v="0"/>
    <s v="No"/>
    <x v="1"/>
    <s v="Nagpur"/>
  </r>
  <r>
    <x v="772"/>
    <n v="40"/>
    <s v="Male"/>
    <s v="Mumbai"/>
    <n v="38"/>
    <x v="0"/>
    <x v="1"/>
    <n v="726"/>
    <n v="27424.66"/>
    <s v="Bank Transfer"/>
    <s v="Yes"/>
    <n v="1"/>
    <n v="0"/>
    <x v="1"/>
    <n v="0"/>
    <s v="No"/>
    <x v="0"/>
    <s v="Mumbai"/>
  </r>
  <r>
    <x v="773"/>
    <n v="44"/>
    <s v="Male"/>
    <s v="Bengaluru"/>
    <n v="52"/>
    <x v="1"/>
    <x v="1"/>
    <n v="749"/>
    <n v="38214.67"/>
    <s v="Bank Transfer"/>
    <s v="Yes"/>
    <n v="1"/>
    <n v="0"/>
    <x v="1"/>
    <n v="0"/>
    <s v="No"/>
    <x v="0"/>
    <s v="Bengaluru"/>
  </r>
  <r>
    <x v="774"/>
    <n v="34"/>
    <s v="Female"/>
    <s v="Bengaluru"/>
    <n v="14"/>
    <x v="0"/>
    <x v="1"/>
    <n v="712"/>
    <n v="10053.11"/>
    <s v="UPI"/>
    <s v="Yes"/>
    <n v="0"/>
    <n v="0"/>
    <x v="0"/>
    <n v="0"/>
    <s v="No"/>
    <x v="1"/>
    <s v="Bengaluru"/>
  </r>
  <r>
    <x v="775"/>
    <n v="29"/>
    <s v="Male"/>
    <s v="Mumbai"/>
    <n v="59"/>
    <x v="1"/>
    <x v="0"/>
    <n v="475"/>
    <n v="25394.14"/>
    <s v="Debit Card"/>
    <s v="Yes"/>
    <n v="0"/>
    <n v="0"/>
    <x v="0"/>
    <n v="10"/>
    <s v="No"/>
    <x v="0"/>
    <s v="Mumbai"/>
  </r>
  <r>
    <x v="776"/>
    <n v="32"/>
    <s v="Male"/>
    <s v="Mumbai"/>
    <n v="17"/>
    <x v="2"/>
    <x v="0"/>
    <n v="470"/>
    <n v="7981.98"/>
    <s v="Credit Card"/>
    <s v="No"/>
    <n v="3"/>
    <n v="1"/>
    <x v="1"/>
    <n v="0"/>
    <s v="No"/>
    <x v="0"/>
    <s v="Mumbai"/>
  </r>
  <r>
    <x v="777"/>
    <n v="43"/>
    <s v="Male"/>
    <s v="Bengaluru"/>
    <n v="43"/>
    <x v="1"/>
    <x v="2"/>
    <n v="1038"/>
    <n v="41948.58"/>
    <s v="Credit Card"/>
    <s v="Yes"/>
    <n v="0"/>
    <n v="0"/>
    <x v="0"/>
    <n v="5"/>
    <s v="No"/>
    <x v="0"/>
    <s v="Bengaluru"/>
  </r>
  <r>
    <x v="778"/>
    <n v="20"/>
    <s v="Male"/>
    <s v="Kolkata"/>
    <n v="54"/>
    <x v="0"/>
    <x v="1"/>
    <n v="768"/>
    <n v="41975"/>
    <s v="Debit Card"/>
    <s v="Yes"/>
    <n v="0"/>
    <n v="0"/>
    <x v="0"/>
    <n v="0"/>
    <s v="No"/>
    <x v="0"/>
    <s v="Kolkata"/>
  </r>
  <r>
    <x v="779"/>
    <n v="28"/>
    <s v="Male"/>
    <s v="Hyderabad"/>
    <n v="33"/>
    <x v="0"/>
    <x v="1"/>
    <n v="766"/>
    <n v="25878.37"/>
    <s v="UPI"/>
    <s v="Yes"/>
    <n v="9"/>
    <n v="4"/>
    <x v="3"/>
    <n v="0"/>
    <s v="No"/>
    <x v="1"/>
    <s v="Hyderabad"/>
  </r>
  <r>
    <x v="780"/>
    <n v="34"/>
    <s v="Female"/>
    <s v="Pune"/>
    <n v="60"/>
    <x v="1"/>
    <x v="1"/>
    <n v="792"/>
    <n v="48018.01"/>
    <s v="Bank Transfer"/>
    <s v="Yes"/>
    <n v="5"/>
    <n v="1"/>
    <x v="1"/>
    <n v="0"/>
    <s v="No"/>
    <x v="0"/>
    <s v="Pune"/>
  </r>
  <r>
    <x v="781"/>
    <n v="35"/>
    <s v="Female"/>
    <s v="Mumbai"/>
    <n v="23"/>
    <x v="1"/>
    <x v="1"/>
    <n v="808"/>
    <n v="18843.310000000001"/>
    <s v="Credit Card"/>
    <s v="Yes"/>
    <n v="0"/>
    <n v="0"/>
    <x v="0"/>
    <n v="0"/>
    <s v="No"/>
    <x v="0"/>
    <s v="Mumbai"/>
  </r>
  <r>
    <x v="782"/>
    <n v="33"/>
    <s v="Male"/>
    <s v="Ahmedabad"/>
    <n v="52"/>
    <x v="2"/>
    <x v="0"/>
    <n v="411"/>
    <n v="17820.669999999998"/>
    <s v="Credit Card"/>
    <s v="Yes"/>
    <n v="2"/>
    <n v="0"/>
    <x v="1"/>
    <n v="15"/>
    <s v="No"/>
    <x v="0"/>
    <s v="Ahmedabad"/>
  </r>
  <r>
    <x v="783"/>
    <n v="41"/>
    <s v="Female"/>
    <s v="Hyderabad"/>
    <n v="17"/>
    <x v="0"/>
    <x v="0"/>
    <n v="409"/>
    <n v="6997.29"/>
    <s v="Bank Transfer"/>
    <s v="Yes"/>
    <n v="1"/>
    <n v="0"/>
    <x v="0"/>
    <n v="0"/>
    <s v="Yes"/>
    <x v="0"/>
    <s v="Hyderabad"/>
  </r>
  <r>
    <x v="784"/>
    <n v="45"/>
    <s v="Male"/>
    <s v="Pune"/>
    <n v="21"/>
    <x v="0"/>
    <x v="2"/>
    <n v="1017"/>
    <n v="21940.959999999999"/>
    <s v="Auto Debit"/>
    <s v="Yes"/>
    <n v="1"/>
    <n v="0"/>
    <x v="0"/>
    <n v="0"/>
    <s v="No"/>
    <x v="1"/>
    <s v="Pune"/>
  </r>
  <r>
    <x v="785"/>
    <n v="30"/>
    <s v="Male"/>
    <s v="Nagpur"/>
    <n v="22"/>
    <x v="1"/>
    <x v="0"/>
    <n v="535"/>
    <n v="11856.21"/>
    <s v="Credit Card"/>
    <s v="Yes"/>
    <n v="3"/>
    <n v="1"/>
    <x v="1"/>
    <n v="0"/>
    <s v="No"/>
    <x v="0"/>
    <s v="Nagpur"/>
  </r>
  <r>
    <x v="786"/>
    <n v="23"/>
    <s v="Male"/>
    <s v="Kolkata"/>
    <n v="22"/>
    <x v="0"/>
    <x v="0"/>
    <n v="435"/>
    <n v="9476.6299999999992"/>
    <s v="UPI"/>
    <s v="Yes"/>
    <n v="0"/>
    <n v="0"/>
    <x v="0"/>
    <n v="0"/>
    <s v="No"/>
    <x v="0"/>
    <s v="Kolkata"/>
  </r>
  <r>
    <x v="787"/>
    <n v="41"/>
    <s v="Female"/>
    <s v="Kolkata"/>
    <n v="15"/>
    <x v="1"/>
    <x v="2"/>
    <n v="1032"/>
    <n v="15461.82"/>
    <s v="Auto Debit"/>
    <s v="Yes"/>
    <n v="0"/>
    <n v="0"/>
    <x v="0"/>
    <n v="0"/>
    <s v="Yes"/>
    <x v="0"/>
    <s v="Kolkata"/>
  </r>
  <r>
    <x v="788"/>
    <n v="32"/>
    <s v="Male"/>
    <s v="Ahmedabad"/>
    <n v="62"/>
    <x v="1"/>
    <x v="0"/>
    <n v="528"/>
    <n v="32494.54"/>
    <s v="Credit Card"/>
    <s v="Yes"/>
    <n v="0"/>
    <n v="0"/>
    <x v="0"/>
    <n v="0"/>
    <s v="No"/>
    <x v="0"/>
    <s v="Ahmedabad"/>
  </r>
  <r>
    <x v="789"/>
    <n v="26"/>
    <s v="Female"/>
    <s v="Pune"/>
    <n v="27"/>
    <x v="1"/>
    <x v="1"/>
    <n v="653"/>
    <n v="17780.09"/>
    <s v="UPI"/>
    <s v="Yes"/>
    <n v="5"/>
    <n v="1"/>
    <x v="1"/>
    <n v="0"/>
    <s v="No"/>
    <x v="0"/>
    <s v="Pune"/>
  </r>
  <r>
    <x v="790"/>
    <n v="32"/>
    <s v="Female"/>
    <s v="Bengaluru"/>
    <n v="55"/>
    <x v="1"/>
    <x v="0"/>
    <n v="562"/>
    <n v="29738.74"/>
    <s v="Debit Card"/>
    <s v="No"/>
    <n v="2"/>
    <n v="0"/>
    <x v="0"/>
    <n v="5"/>
    <s v="No"/>
    <x v="1"/>
    <s v="Bengaluru"/>
  </r>
  <r>
    <x v="791"/>
    <n v="38"/>
    <s v="Male"/>
    <s v="Hyderabad"/>
    <n v="17"/>
    <x v="1"/>
    <x v="1"/>
    <n v="691"/>
    <n v="11485.79"/>
    <s v="UPI"/>
    <s v="No"/>
    <n v="0"/>
    <n v="0"/>
    <x v="0"/>
    <n v="5"/>
    <s v="No"/>
    <x v="0"/>
    <s v="Hyderabad"/>
  </r>
  <r>
    <x v="792"/>
    <n v="26"/>
    <s v="Female"/>
    <s v="Jaipur"/>
    <n v="32"/>
    <x v="0"/>
    <x v="1"/>
    <n v="798"/>
    <n v="25083.82"/>
    <s v="Auto Debit"/>
    <s v="Yes"/>
    <n v="0"/>
    <n v="0"/>
    <x v="1"/>
    <n v="0"/>
    <s v="No"/>
    <x v="0"/>
    <s v="Jaipur"/>
  </r>
  <r>
    <x v="793"/>
    <n v="26"/>
    <s v="Female"/>
    <s v="Bengaluru"/>
    <n v="29"/>
    <x v="1"/>
    <x v="0"/>
    <n v="539"/>
    <n v="14506.68"/>
    <s v="Debit Card"/>
    <s v="Yes"/>
    <n v="0"/>
    <n v="0"/>
    <x v="0"/>
    <n v="5"/>
    <s v="No"/>
    <x v="0"/>
    <s v="Bengaluru"/>
  </r>
  <r>
    <x v="794"/>
    <n v="24"/>
    <s v="Female"/>
    <s v="Pune"/>
    <n v="40"/>
    <x v="0"/>
    <x v="1"/>
    <n v="740"/>
    <n v="30284.82"/>
    <s v="Credit Card"/>
    <s v="Yes"/>
    <n v="3"/>
    <n v="1"/>
    <x v="0"/>
    <n v="0"/>
    <s v="No"/>
    <x v="1"/>
    <s v="Pune"/>
  </r>
  <r>
    <x v="795"/>
    <n v="54"/>
    <s v="Male"/>
    <s v="Pune"/>
    <n v="12"/>
    <x v="0"/>
    <x v="2"/>
    <n v="997"/>
    <n v="11653.46"/>
    <s v="Credit Card"/>
    <s v="Yes"/>
    <n v="0"/>
    <n v="0"/>
    <x v="0"/>
    <n v="0"/>
    <s v="No"/>
    <x v="0"/>
    <s v="Pune"/>
  </r>
  <r>
    <x v="796"/>
    <n v="23"/>
    <s v="Female"/>
    <s v="Delhi"/>
    <n v="53"/>
    <x v="2"/>
    <x v="0"/>
    <n v="472"/>
    <n v="22311.93"/>
    <s v="UPI"/>
    <s v="Yes"/>
    <n v="0"/>
    <n v="0"/>
    <x v="0"/>
    <n v="10"/>
    <s v="No"/>
    <x v="0"/>
    <s v="Delhi"/>
  </r>
  <r>
    <x v="797"/>
    <n v="29"/>
    <s v="Male"/>
    <s v="Nagpur"/>
    <n v="34"/>
    <x v="0"/>
    <x v="1"/>
    <n v="724"/>
    <n v="24699.97"/>
    <s v="Credit Card"/>
    <s v="Yes"/>
    <n v="3"/>
    <n v="0"/>
    <x v="0"/>
    <n v="0"/>
    <s v="No"/>
    <x v="1"/>
    <s v="Nagpur"/>
  </r>
  <r>
    <x v="798"/>
    <n v="39"/>
    <s v="Female"/>
    <s v="Pune"/>
    <n v="29"/>
    <x v="0"/>
    <x v="1"/>
    <n v="797"/>
    <n v="22427.79"/>
    <s v="Bank Transfer"/>
    <s v="Yes"/>
    <n v="0"/>
    <n v="0"/>
    <x v="0"/>
    <n v="0"/>
    <s v="No"/>
    <x v="1"/>
    <s v="Pune"/>
  </r>
  <r>
    <x v="799"/>
    <n v="41"/>
    <s v="Male"/>
    <s v="Kolkata"/>
    <n v="17"/>
    <x v="0"/>
    <x v="1"/>
    <n v="799"/>
    <n v="13490.14"/>
    <s v="Debit Card"/>
    <s v="Yes"/>
    <n v="0"/>
    <n v="0"/>
    <x v="0"/>
    <n v="0"/>
    <s v="No"/>
    <x v="0"/>
    <s v="Kolkata"/>
  </r>
  <r>
    <x v="800"/>
    <n v="24"/>
    <s v="Female"/>
    <s v="Hyderabad"/>
    <n v="41"/>
    <x v="1"/>
    <x v="1"/>
    <n v="755"/>
    <n v="31815"/>
    <s v="Auto Debit"/>
    <s v="Yes"/>
    <n v="1"/>
    <n v="0"/>
    <x v="0"/>
    <n v="0"/>
    <s v="Yes"/>
    <x v="0"/>
    <s v="Hyderabad"/>
  </r>
  <r>
    <x v="801"/>
    <n v="30"/>
    <s v="Female"/>
    <s v="Ahmedabad"/>
    <n v="44"/>
    <x v="0"/>
    <x v="0"/>
    <n v="425"/>
    <n v="18841.93"/>
    <s v="Credit Card"/>
    <s v="Yes"/>
    <n v="3"/>
    <n v="2"/>
    <x v="4"/>
    <n v="0"/>
    <s v="Yes"/>
    <x v="1"/>
    <s v="Ahmedabad"/>
  </r>
  <r>
    <x v="802"/>
    <n v="18"/>
    <s v="Female"/>
    <s v="Chennai"/>
    <n v="22"/>
    <x v="0"/>
    <x v="1"/>
    <n v="722"/>
    <n v="16086.61"/>
    <s v="UPI"/>
    <s v="Yes"/>
    <n v="1"/>
    <n v="0"/>
    <x v="0"/>
    <n v="0"/>
    <s v="Yes"/>
    <x v="0"/>
    <s v="Chennai"/>
  </r>
  <r>
    <x v="803"/>
    <n v="52"/>
    <s v="Female"/>
    <s v="Jaipur"/>
    <n v="31"/>
    <x v="1"/>
    <x v="1"/>
    <n v="693"/>
    <n v="22070.43"/>
    <s v="Debit Card"/>
    <s v="Yes"/>
    <n v="1"/>
    <n v="0"/>
    <x v="0"/>
    <n v="0"/>
    <s v="No"/>
    <x v="0"/>
    <s v="Jaipur"/>
  </r>
  <r>
    <x v="804"/>
    <n v="29"/>
    <s v="Female"/>
    <s v="Delhi"/>
    <n v="28"/>
    <x v="0"/>
    <x v="0"/>
    <n v="473"/>
    <n v="13628.31"/>
    <s v="UPI"/>
    <s v="Yes"/>
    <n v="1"/>
    <n v="0"/>
    <x v="0"/>
    <n v="0"/>
    <s v="Yes"/>
    <x v="0"/>
    <s v="Delhi"/>
  </r>
  <r>
    <x v="805"/>
    <n v="37"/>
    <s v="Male"/>
    <s v="Mumbai"/>
    <n v="40"/>
    <x v="0"/>
    <x v="0"/>
    <n v="543"/>
    <n v="21114.41"/>
    <s v="Bank Transfer"/>
    <s v="Yes"/>
    <n v="1"/>
    <n v="0"/>
    <x v="1"/>
    <n v="0"/>
    <s v="No"/>
    <x v="1"/>
    <s v="Mumbai"/>
  </r>
  <r>
    <x v="806"/>
    <n v="38"/>
    <s v="Male"/>
    <s v="Bengaluru"/>
    <n v="41"/>
    <x v="2"/>
    <x v="0"/>
    <n v="450"/>
    <n v="18390.91"/>
    <s v="UPI"/>
    <s v="Yes"/>
    <n v="1"/>
    <n v="0"/>
    <x v="0"/>
    <n v="0"/>
    <s v="No"/>
    <x v="0"/>
    <s v="Bengaluru"/>
  </r>
  <r>
    <x v="807"/>
    <n v="40"/>
    <s v="Male"/>
    <s v="Jaipur"/>
    <n v="29"/>
    <x v="0"/>
    <x v="0"/>
    <n v="547"/>
    <n v="15654.78"/>
    <s v="Debit Card"/>
    <s v="Yes"/>
    <n v="1"/>
    <n v="0"/>
    <x v="0"/>
    <n v="0"/>
    <s v="No"/>
    <x v="0"/>
    <s v="Jaipur"/>
  </r>
  <r>
    <x v="808"/>
    <n v="36"/>
    <s v="Male"/>
    <s v="Jaipur"/>
    <n v="50"/>
    <x v="0"/>
    <x v="0"/>
    <n v="510"/>
    <n v="25986.47"/>
    <s v="UPI"/>
    <s v="Yes"/>
    <n v="0"/>
    <n v="0"/>
    <x v="0"/>
    <n v="0"/>
    <s v="No"/>
    <x v="0"/>
    <s v="Jaipur"/>
  </r>
  <r>
    <x v="809"/>
    <n v="29"/>
    <s v="Male"/>
    <s v="Nagpur"/>
    <n v="55"/>
    <x v="1"/>
    <x v="2"/>
    <n v="1033"/>
    <n v="55469.04"/>
    <s v="UPI"/>
    <s v="Yes"/>
    <n v="0"/>
    <n v="0"/>
    <x v="0"/>
    <n v="5"/>
    <s v="No"/>
    <x v="0"/>
    <s v="Nagpur"/>
  </r>
  <r>
    <x v="810"/>
    <n v="29"/>
    <s v="Male"/>
    <s v="Bengaluru"/>
    <n v="33"/>
    <x v="0"/>
    <x v="2"/>
    <n v="1126"/>
    <n v="38232.69"/>
    <s v="Credit Card"/>
    <s v="No"/>
    <n v="0"/>
    <n v="0"/>
    <x v="2"/>
    <n v="0"/>
    <s v="No"/>
    <x v="0"/>
    <s v="Bengaluru"/>
  </r>
  <r>
    <x v="811"/>
    <n v="45"/>
    <s v="Male"/>
    <s v="Pune"/>
    <n v="26"/>
    <x v="0"/>
    <x v="0"/>
    <n v="499"/>
    <n v="12609.2"/>
    <s v="Credit Card"/>
    <s v="Yes"/>
    <n v="9"/>
    <n v="4"/>
    <x v="3"/>
    <n v="0"/>
    <s v="No"/>
    <x v="1"/>
    <s v="Pune"/>
  </r>
  <r>
    <x v="812"/>
    <n v="22"/>
    <s v="Male"/>
    <s v="Chennai"/>
    <n v="52"/>
    <x v="0"/>
    <x v="0"/>
    <n v="486"/>
    <n v="26020.54"/>
    <s v="Bank Transfer"/>
    <s v="Yes"/>
    <n v="0"/>
    <n v="0"/>
    <x v="0"/>
    <n v="0"/>
    <s v="No"/>
    <x v="0"/>
    <s v="Chennai"/>
  </r>
  <r>
    <x v="813"/>
    <n v="43"/>
    <s v="Female"/>
    <s v="Mumbai"/>
    <n v="16"/>
    <x v="0"/>
    <x v="0"/>
    <n v="488"/>
    <n v="7993.43"/>
    <s v="Credit Card"/>
    <s v="Yes"/>
    <n v="2"/>
    <n v="1"/>
    <x v="2"/>
    <n v="0"/>
    <s v="No"/>
    <x v="1"/>
    <s v="Mumbai"/>
  </r>
  <r>
    <x v="814"/>
    <n v="48"/>
    <s v="Male"/>
    <s v="Pune"/>
    <n v="44"/>
    <x v="0"/>
    <x v="0"/>
    <n v="411"/>
    <n v="18485.64"/>
    <s v="UPI"/>
    <s v="No"/>
    <n v="0"/>
    <n v="0"/>
    <x v="0"/>
    <n v="0"/>
    <s v="No"/>
    <x v="0"/>
    <s v="Pune"/>
  </r>
  <r>
    <x v="815"/>
    <n v="44"/>
    <s v="Female"/>
    <s v="Delhi"/>
    <n v="36"/>
    <x v="1"/>
    <x v="0"/>
    <n v="446"/>
    <n v="14703.22"/>
    <s v="Auto Debit"/>
    <s v="No"/>
    <n v="0"/>
    <n v="0"/>
    <x v="0"/>
    <n v="10"/>
    <s v="No"/>
    <x v="0"/>
    <s v="Delhi"/>
  </r>
  <r>
    <x v="816"/>
    <n v="40"/>
    <s v="Female"/>
    <s v="Delhi"/>
    <n v="48"/>
    <x v="1"/>
    <x v="0"/>
    <n v="564"/>
    <n v="27084.32"/>
    <s v="Bank Transfer"/>
    <s v="Yes"/>
    <n v="1"/>
    <n v="0"/>
    <x v="0"/>
    <n v="0"/>
    <s v="No"/>
    <x v="0"/>
    <s v="Delhi"/>
  </r>
  <r>
    <x v="817"/>
    <n v="44"/>
    <s v="Male"/>
    <s v="Chennai"/>
    <n v="16"/>
    <x v="0"/>
    <x v="1"/>
    <n v="721"/>
    <n v="11395.3"/>
    <s v="UPI"/>
    <s v="Yes"/>
    <n v="0"/>
    <n v="0"/>
    <x v="0"/>
    <n v="0"/>
    <s v="No"/>
    <x v="0"/>
    <s v="Chennai"/>
  </r>
  <r>
    <x v="818"/>
    <n v="31"/>
    <s v="Female"/>
    <s v="Ahmedabad"/>
    <n v="42"/>
    <x v="1"/>
    <x v="1"/>
    <n v="711"/>
    <n v="30076.73"/>
    <s v="UPI"/>
    <s v="Yes"/>
    <n v="0"/>
    <n v="0"/>
    <x v="0"/>
    <n v="0"/>
    <s v="No"/>
    <x v="0"/>
    <s v="Ahmedabad"/>
  </r>
  <r>
    <x v="819"/>
    <n v="52"/>
    <s v="Female"/>
    <s v="Pune"/>
    <n v="32"/>
    <x v="0"/>
    <x v="1"/>
    <n v="731"/>
    <n v="23192.86"/>
    <s v="Debit Card"/>
    <s v="Yes"/>
    <n v="5"/>
    <n v="2"/>
    <x v="4"/>
    <n v="0"/>
    <s v="No"/>
    <x v="1"/>
    <s v="Pune"/>
  </r>
  <r>
    <x v="820"/>
    <n v="28"/>
    <s v="Female"/>
    <s v="Hyderabad"/>
    <n v="70"/>
    <x v="0"/>
    <x v="1"/>
    <n v="687"/>
    <n v="48944.800000000003"/>
    <s v="UPI"/>
    <s v="Yes"/>
    <n v="2"/>
    <n v="0"/>
    <x v="0"/>
    <n v="0"/>
    <s v="No"/>
    <x v="0"/>
    <s v="Hyderabad"/>
  </r>
  <r>
    <x v="821"/>
    <n v="18"/>
    <s v="Female"/>
    <s v="Hyderabad"/>
    <n v="27"/>
    <x v="1"/>
    <x v="0"/>
    <n v="424"/>
    <n v="11726.44"/>
    <s v="Credit Card"/>
    <s v="No"/>
    <n v="3"/>
    <n v="2"/>
    <x v="1"/>
    <n v="0"/>
    <s v="No"/>
    <x v="1"/>
    <s v="Hyderabad"/>
  </r>
  <r>
    <x v="822"/>
    <n v="44"/>
    <s v="Male"/>
    <s v="Mumbai"/>
    <n v="19"/>
    <x v="0"/>
    <x v="0"/>
    <n v="450"/>
    <n v="8604.7999999999993"/>
    <s v="UPI"/>
    <s v="Yes"/>
    <n v="3"/>
    <n v="1"/>
    <x v="1"/>
    <n v="0"/>
    <s v="Yes"/>
    <x v="0"/>
    <s v="Mumbai"/>
  </r>
  <r>
    <x v="823"/>
    <n v="18"/>
    <s v="Female"/>
    <s v="Nagpur"/>
    <n v="22"/>
    <x v="2"/>
    <x v="0"/>
    <n v="511"/>
    <n v="9276.4599999999991"/>
    <s v="UPI"/>
    <s v="Yes"/>
    <n v="1"/>
    <n v="0"/>
    <x v="0"/>
    <n v="15"/>
    <s v="No"/>
    <x v="0"/>
    <s v="Nagpur"/>
  </r>
  <r>
    <x v="824"/>
    <n v="44"/>
    <s v="Female"/>
    <s v="Delhi"/>
    <n v="29"/>
    <x v="1"/>
    <x v="1"/>
    <n v="704"/>
    <n v="18581.97"/>
    <s v="Debit Card"/>
    <s v="Yes"/>
    <n v="0"/>
    <n v="0"/>
    <x v="0"/>
    <n v="10"/>
    <s v="No"/>
    <x v="0"/>
    <s v="Delhi"/>
  </r>
  <r>
    <x v="825"/>
    <n v="48"/>
    <s v="Female"/>
    <s v="Kolkata"/>
    <n v="27"/>
    <x v="1"/>
    <x v="1"/>
    <n v="671"/>
    <n v="18235.91"/>
    <s v="Bank Transfer"/>
    <s v="No"/>
    <n v="1"/>
    <n v="0"/>
    <x v="1"/>
    <n v="0"/>
    <s v="No"/>
    <x v="0"/>
    <s v="Kolkata"/>
  </r>
  <r>
    <x v="826"/>
    <n v="36"/>
    <s v="Male"/>
    <s v="Bengaluru"/>
    <n v="14"/>
    <x v="0"/>
    <x v="2"/>
    <n v="1036"/>
    <n v="14407.91"/>
    <s v="Credit Card"/>
    <s v="Yes"/>
    <n v="3"/>
    <n v="2"/>
    <x v="1"/>
    <n v="0"/>
    <s v="Yes"/>
    <x v="1"/>
    <s v="Bengaluru"/>
  </r>
  <r>
    <x v="827"/>
    <n v="30"/>
    <s v="Female"/>
    <s v="Chennai"/>
    <n v="33"/>
    <x v="1"/>
    <x v="0"/>
    <n v="389"/>
    <n v="12917.7"/>
    <s v="Auto Debit"/>
    <s v="Yes"/>
    <n v="1"/>
    <n v="0"/>
    <x v="0"/>
    <n v="0"/>
    <s v="No"/>
    <x v="0"/>
    <s v="Chennai"/>
  </r>
  <r>
    <x v="828"/>
    <n v="42"/>
    <s v="Male"/>
    <s v="Nagpur"/>
    <n v="40"/>
    <x v="0"/>
    <x v="1"/>
    <n v="688"/>
    <n v="27186.75"/>
    <s v="Debit Card"/>
    <s v="Yes"/>
    <n v="0"/>
    <n v="0"/>
    <x v="1"/>
    <n v="0"/>
    <s v="No"/>
    <x v="1"/>
    <s v="Nagpur"/>
  </r>
  <r>
    <x v="829"/>
    <n v="48"/>
    <s v="Female"/>
    <s v="Pune"/>
    <n v="20"/>
    <x v="1"/>
    <x v="1"/>
    <n v="676"/>
    <n v="13274.84"/>
    <s v="Credit Card"/>
    <s v="Yes"/>
    <n v="0"/>
    <n v="0"/>
    <x v="1"/>
    <n v="0"/>
    <s v="No"/>
    <x v="0"/>
    <s v="Pune"/>
  </r>
  <r>
    <x v="830"/>
    <n v="39"/>
    <s v="Female"/>
    <s v="Mumbai"/>
    <n v="26"/>
    <x v="2"/>
    <x v="0"/>
    <n v="570"/>
    <n v="12682.47"/>
    <s v="Credit Card"/>
    <s v="Yes"/>
    <n v="2"/>
    <n v="0"/>
    <x v="0"/>
    <n v="15"/>
    <s v="No"/>
    <x v="0"/>
    <s v="Mumbai"/>
  </r>
  <r>
    <x v="831"/>
    <n v="29"/>
    <s v="Male"/>
    <s v="Ahmedabad"/>
    <n v="17"/>
    <x v="1"/>
    <x v="0"/>
    <n v="406"/>
    <n v="6387.84"/>
    <s v="UPI"/>
    <s v="Yes"/>
    <n v="0"/>
    <n v="0"/>
    <x v="2"/>
    <n v="10"/>
    <s v="No"/>
    <x v="0"/>
    <s v="Ahmedabad"/>
  </r>
  <r>
    <x v="832"/>
    <n v="20"/>
    <s v="Female"/>
    <s v="Bengaluru"/>
    <n v="43"/>
    <x v="0"/>
    <x v="0"/>
    <n v="473"/>
    <n v="20841.080000000002"/>
    <s v="Auto Debit"/>
    <s v="No"/>
    <n v="1"/>
    <n v="0"/>
    <x v="0"/>
    <n v="0"/>
    <s v="Yes"/>
    <x v="0"/>
    <s v="Bengaluru"/>
  </r>
  <r>
    <x v="833"/>
    <n v="37"/>
    <s v="Male"/>
    <s v="Pune"/>
    <n v="8"/>
    <x v="0"/>
    <x v="2"/>
    <n v="995"/>
    <n v="8024.16"/>
    <s v="Auto Debit"/>
    <s v="Yes"/>
    <n v="4"/>
    <n v="2"/>
    <x v="1"/>
    <n v="0"/>
    <s v="No"/>
    <x v="1"/>
    <s v="Pune"/>
  </r>
  <r>
    <x v="834"/>
    <n v="43"/>
    <s v="Female"/>
    <s v="Hyderabad"/>
    <n v="33"/>
    <x v="1"/>
    <x v="1"/>
    <n v="690"/>
    <n v="21498.05"/>
    <s v="UPI"/>
    <s v="Yes"/>
    <n v="1"/>
    <n v="0"/>
    <x v="0"/>
    <n v="5"/>
    <s v="No"/>
    <x v="0"/>
    <s v="Hyderabad"/>
  </r>
  <r>
    <x v="835"/>
    <n v="36"/>
    <s v="Male"/>
    <s v="Jaipur"/>
    <n v="30"/>
    <x v="0"/>
    <x v="1"/>
    <n v="769"/>
    <n v="22921.38"/>
    <s v="Auto Debit"/>
    <s v="Yes"/>
    <n v="2"/>
    <n v="0"/>
    <x v="0"/>
    <n v="0"/>
    <s v="No"/>
    <x v="0"/>
    <s v="Jaipur"/>
  </r>
  <r>
    <x v="836"/>
    <n v="24"/>
    <s v="Female"/>
    <s v="Mumbai"/>
    <n v="12"/>
    <x v="0"/>
    <x v="0"/>
    <n v="463"/>
    <n v="5460.77"/>
    <s v="Bank Transfer"/>
    <s v="No"/>
    <n v="0"/>
    <n v="0"/>
    <x v="0"/>
    <n v="0"/>
    <s v="No"/>
    <x v="0"/>
    <s v="Mumbai"/>
  </r>
  <r>
    <x v="837"/>
    <n v="31"/>
    <s v="Male"/>
    <s v="Delhi"/>
    <n v="28"/>
    <x v="0"/>
    <x v="2"/>
    <n v="1028"/>
    <n v="29163.85"/>
    <s v="UPI"/>
    <s v="Yes"/>
    <n v="0"/>
    <n v="0"/>
    <x v="0"/>
    <n v="0"/>
    <s v="No"/>
    <x v="0"/>
    <s v="Delhi"/>
  </r>
  <r>
    <x v="838"/>
    <n v="25"/>
    <s v="Male"/>
    <s v="Jaipur"/>
    <n v="49"/>
    <x v="1"/>
    <x v="1"/>
    <n v="658"/>
    <n v="31861.759999999998"/>
    <s v="Auto Debit"/>
    <s v="Yes"/>
    <n v="3"/>
    <n v="1"/>
    <x v="2"/>
    <n v="0"/>
    <s v="No"/>
    <x v="0"/>
    <s v="Jaipur"/>
  </r>
  <r>
    <x v="839"/>
    <n v="21"/>
    <s v="Male"/>
    <s v="Pune"/>
    <n v="69"/>
    <x v="1"/>
    <x v="0"/>
    <n v="408"/>
    <n v="28882.11"/>
    <s v="Bank Transfer"/>
    <s v="Yes"/>
    <n v="0"/>
    <n v="0"/>
    <x v="0"/>
    <n v="0"/>
    <s v="Yes"/>
    <x v="0"/>
    <s v="Pune"/>
  </r>
  <r>
    <x v="840"/>
    <n v="37"/>
    <s v="Male"/>
    <s v="Pune"/>
    <n v="58"/>
    <x v="2"/>
    <x v="1"/>
    <n v="683"/>
    <n v="32789.599999999999"/>
    <s v="UPI"/>
    <s v="Yes"/>
    <n v="0"/>
    <n v="0"/>
    <x v="0"/>
    <n v="15"/>
    <s v="No"/>
    <x v="0"/>
    <s v="Pune"/>
  </r>
  <r>
    <x v="841"/>
    <n v="25"/>
    <s v="Male"/>
    <s v="Pune"/>
    <n v="28"/>
    <x v="0"/>
    <x v="1"/>
    <n v="758"/>
    <n v="20944.89"/>
    <s v="Auto Debit"/>
    <s v="Yes"/>
    <n v="1"/>
    <n v="0"/>
    <x v="0"/>
    <n v="0"/>
    <s v="No"/>
    <x v="0"/>
    <s v="Pune"/>
  </r>
  <r>
    <x v="842"/>
    <n v="37"/>
    <s v="Female"/>
    <s v="Mumbai"/>
    <n v="66"/>
    <x v="1"/>
    <x v="0"/>
    <n v="487"/>
    <n v="32705.06"/>
    <s v="Auto Debit"/>
    <s v="No"/>
    <n v="0"/>
    <n v="0"/>
    <x v="1"/>
    <n v="0"/>
    <s v="No"/>
    <x v="0"/>
    <s v="Mumbai"/>
  </r>
  <r>
    <x v="843"/>
    <n v="27"/>
    <s v="Male"/>
    <s v="Bengaluru"/>
    <n v="45"/>
    <x v="0"/>
    <x v="0"/>
    <n v="548"/>
    <n v="24522.400000000001"/>
    <s v="Auto Debit"/>
    <s v="Yes"/>
    <n v="2"/>
    <n v="0"/>
    <x v="0"/>
    <n v="0"/>
    <s v="No"/>
    <x v="0"/>
    <s v="Bengaluru"/>
  </r>
  <r>
    <x v="844"/>
    <n v="18"/>
    <s v="Female"/>
    <s v="Mumbai"/>
    <n v="50"/>
    <x v="2"/>
    <x v="1"/>
    <n v="768"/>
    <n v="38286.57"/>
    <s v="Credit Card"/>
    <s v="Yes"/>
    <n v="0"/>
    <n v="0"/>
    <x v="0"/>
    <n v="0"/>
    <s v="No"/>
    <x v="0"/>
    <s v="Mumbai"/>
  </r>
  <r>
    <x v="845"/>
    <n v="26"/>
    <s v="Female"/>
    <s v="Hyderabad"/>
    <n v="37"/>
    <x v="1"/>
    <x v="2"/>
    <n v="1085"/>
    <n v="36955.839999999997"/>
    <s v="Auto Debit"/>
    <s v="Yes"/>
    <n v="0"/>
    <n v="0"/>
    <x v="1"/>
    <n v="10"/>
    <s v="No"/>
    <x v="0"/>
    <s v="Hyderabad"/>
  </r>
  <r>
    <x v="846"/>
    <n v="23"/>
    <s v="Male"/>
    <s v="Mumbai"/>
    <n v="58"/>
    <x v="2"/>
    <x v="1"/>
    <n v="765"/>
    <n v="38279.82"/>
    <s v="Bank Transfer"/>
    <s v="Yes"/>
    <n v="2"/>
    <n v="0"/>
    <x v="1"/>
    <n v="15"/>
    <s v="No"/>
    <x v="0"/>
    <s v="Mumbai"/>
  </r>
  <r>
    <x v="847"/>
    <n v="32"/>
    <s v="Male"/>
    <s v="Mumbai"/>
    <n v="37"/>
    <x v="0"/>
    <x v="1"/>
    <n v="697"/>
    <n v="25489.68"/>
    <s v="Auto Debit"/>
    <s v="Yes"/>
    <n v="2"/>
    <n v="0"/>
    <x v="0"/>
    <n v="0"/>
    <s v="No"/>
    <x v="0"/>
    <s v="Mumbai"/>
  </r>
  <r>
    <x v="848"/>
    <n v="33"/>
    <s v="Male"/>
    <s v="Nagpur"/>
    <n v="20"/>
    <x v="0"/>
    <x v="0"/>
    <n v="442"/>
    <n v="9079.2199999999993"/>
    <s v="Bank Transfer"/>
    <s v="Yes"/>
    <n v="0"/>
    <n v="0"/>
    <x v="0"/>
    <n v="0"/>
    <s v="Yes"/>
    <x v="0"/>
    <s v="Nagpur"/>
  </r>
  <r>
    <x v="849"/>
    <n v="29"/>
    <s v="Female"/>
    <s v="Bengaluru"/>
    <n v="33"/>
    <x v="0"/>
    <x v="0"/>
    <n v="561"/>
    <n v="18312.650000000001"/>
    <s v="UPI"/>
    <s v="Yes"/>
    <n v="1"/>
    <n v="0"/>
    <x v="0"/>
    <n v="0"/>
    <s v="Yes"/>
    <x v="1"/>
    <s v="Bengaluru"/>
  </r>
  <r>
    <x v="850"/>
    <n v="29"/>
    <s v="Female"/>
    <s v="Kolkata"/>
    <n v="32"/>
    <x v="0"/>
    <x v="1"/>
    <n v="728"/>
    <n v="22718.49"/>
    <s v="Bank Transfer"/>
    <s v="No"/>
    <n v="9"/>
    <n v="2"/>
    <x v="3"/>
    <n v="0"/>
    <s v="No"/>
    <x v="1"/>
    <s v="Kolkata"/>
  </r>
  <r>
    <x v="851"/>
    <n v="55"/>
    <s v="Male"/>
    <s v="Pune"/>
    <n v="64"/>
    <x v="1"/>
    <x v="1"/>
    <n v="736"/>
    <n v="46302.92"/>
    <s v="UPI"/>
    <s v="Yes"/>
    <n v="7"/>
    <n v="3"/>
    <x v="4"/>
    <n v="0"/>
    <s v="No"/>
    <x v="1"/>
    <s v="Pune"/>
  </r>
  <r>
    <x v="852"/>
    <n v="41"/>
    <s v="Male"/>
    <s v="Jaipur"/>
    <n v="26"/>
    <x v="0"/>
    <x v="1"/>
    <n v="783"/>
    <n v="20462.63"/>
    <s v="Auto Debit"/>
    <s v="Yes"/>
    <n v="1"/>
    <n v="0"/>
    <x v="0"/>
    <n v="0"/>
    <s v="Yes"/>
    <x v="0"/>
    <s v="Jaipur"/>
  </r>
  <r>
    <x v="853"/>
    <n v="18"/>
    <s v="Female"/>
    <s v="Ahmedabad"/>
    <n v="30"/>
    <x v="1"/>
    <x v="0"/>
    <n v="408"/>
    <n v="12537.73"/>
    <s v="Debit Card"/>
    <s v="Yes"/>
    <n v="0"/>
    <n v="0"/>
    <x v="0"/>
    <n v="0"/>
    <s v="No"/>
    <x v="0"/>
    <s v="Ahmedabad"/>
  </r>
  <r>
    <x v="854"/>
    <n v="42"/>
    <s v="Female"/>
    <s v="Ahmedabad"/>
    <n v="38"/>
    <x v="0"/>
    <x v="1"/>
    <n v="668"/>
    <n v="25180.94"/>
    <s v="UPI"/>
    <s v="Yes"/>
    <n v="2"/>
    <n v="1"/>
    <x v="0"/>
    <n v="0"/>
    <s v="No"/>
    <x v="0"/>
    <s v="Ahmedabad"/>
  </r>
  <r>
    <x v="855"/>
    <n v="31"/>
    <s v="Male"/>
    <s v="Chennai"/>
    <n v="30"/>
    <x v="0"/>
    <x v="2"/>
    <n v="1046"/>
    <n v="32224.74"/>
    <s v="Credit Card"/>
    <s v="Yes"/>
    <n v="1"/>
    <n v="0"/>
    <x v="0"/>
    <n v="0"/>
    <s v="Yes"/>
    <x v="0"/>
    <s v="Chennai"/>
  </r>
  <r>
    <x v="856"/>
    <n v="37"/>
    <s v="Female"/>
    <s v="Hyderabad"/>
    <n v="21"/>
    <x v="2"/>
    <x v="0"/>
    <n v="430"/>
    <n v="8167.04"/>
    <s v="UPI"/>
    <s v="Yes"/>
    <n v="0"/>
    <n v="0"/>
    <x v="0"/>
    <n v="10"/>
    <s v="No"/>
    <x v="0"/>
    <s v="Hyderabad"/>
  </r>
  <r>
    <x v="857"/>
    <n v="24"/>
    <s v="Male"/>
    <s v="Mumbai"/>
    <n v="38"/>
    <x v="0"/>
    <x v="0"/>
    <n v="424"/>
    <n v="16479.73"/>
    <s v="Bank Transfer"/>
    <s v="Yes"/>
    <n v="0"/>
    <n v="0"/>
    <x v="0"/>
    <n v="0"/>
    <s v="Yes"/>
    <x v="1"/>
    <s v="Mumbai"/>
  </r>
  <r>
    <x v="858"/>
    <n v="23"/>
    <s v="Male"/>
    <s v="Ahmedabad"/>
    <n v="27"/>
    <x v="0"/>
    <x v="2"/>
    <n v="1061"/>
    <n v="28934.18"/>
    <s v="UPI"/>
    <s v="Yes"/>
    <n v="1"/>
    <n v="0"/>
    <x v="1"/>
    <n v="0"/>
    <s v="Yes"/>
    <x v="0"/>
    <s v="Ahmedabad"/>
  </r>
  <r>
    <x v="859"/>
    <n v="20"/>
    <s v="Male"/>
    <s v="Ahmedabad"/>
    <n v="65"/>
    <x v="0"/>
    <x v="0"/>
    <n v="533"/>
    <n v="34450.42"/>
    <s v="Debit Card"/>
    <s v="Yes"/>
    <n v="0"/>
    <n v="0"/>
    <x v="1"/>
    <n v="0"/>
    <s v="No"/>
    <x v="0"/>
    <s v="Ahmedabad"/>
  </r>
  <r>
    <x v="860"/>
    <n v="18"/>
    <s v="Male"/>
    <s v="Ahmedabad"/>
    <n v="36"/>
    <x v="0"/>
    <x v="1"/>
    <n v="734"/>
    <n v="26884.52"/>
    <s v="Debit Card"/>
    <s v="Yes"/>
    <n v="3"/>
    <n v="1"/>
    <x v="1"/>
    <n v="0"/>
    <s v="No"/>
    <x v="0"/>
    <s v="Ahmedabad"/>
  </r>
  <r>
    <x v="861"/>
    <n v="24"/>
    <s v="Male"/>
    <s v="Mumbai"/>
    <n v="10"/>
    <x v="0"/>
    <x v="1"/>
    <n v="803"/>
    <n v="7922.75"/>
    <s v="Debit Card"/>
    <s v="Yes"/>
    <n v="2"/>
    <n v="0"/>
    <x v="0"/>
    <n v="0"/>
    <s v="Yes"/>
    <x v="0"/>
    <s v="Mumbai"/>
  </r>
  <r>
    <x v="862"/>
    <n v="18"/>
    <s v="Female"/>
    <s v="Bengaluru"/>
    <n v="20"/>
    <x v="0"/>
    <x v="1"/>
    <n v="801"/>
    <n v="16115.49"/>
    <s v="Bank Transfer"/>
    <s v="Yes"/>
    <n v="3"/>
    <n v="0"/>
    <x v="1"/>
    <n v="0"/>
    <s v="No"/>
    <x v="0"/>
    <s v="Bengaluru"/>
  </r>
  <r>
    <x v="863"/>
    <n v="42"/>
    <s v="Female"/>
    <s v="Nagpur"/>
    <n v="16"/>
    <x v="1"/>
    <x v="1"/>
    <n v="708"/>
    <n v="10804.23"/>
    <s v="Debit Card"/>
    <s v="Yes"/>
    <n v="0"/>
    <n v="0"/>
    <x v="0"/>
    <n v="5"/>
    <s v="No"/>
    <x v="0"/>
    <s v="Nagpur"/>
  </r>
  <r>
    <x v="864"/>
    <n v="28"/>
    <s v="Female"/>
    <s v="Mumbai"/>
    <n v="21"/>
    <x v="1"/>
    <x v="1"/>
    <n v="736"/>
    <n v="15531.81"/>
    <s v="Credit Card"/>
    <s v="Yes"/>
    <n v="1"/>
    <n v="0"/>
    <x v="0"/>
    <n v="0"/>
    <s v="No"/>
    <x v="0"/>
    <s v="Mumbai"/>
  </r>
  <r>
    <x v="865"/>
    <n v="32"/>
    <s v="Male"/>
    <s v="Mumbai"/>
    <n v="25"/>
    <x v="1"/>
    <x v="1"/>
    <n v="759"/>
    <n v="18530.82"/>
    <s v="Bank Transfer"/>
    <s v="Yes"/>
    <n v="4"/>
    <n v="0"/>
    <x v="1"/>
    <n v="5"/>
    <s v="Yes"/>
    <x v="0"/>
    <s v="Mumbai"/>
  </r>
  <r>
    <x v="866"/>
    <n v="38"/>
    <s v="Female"/>
    <s v="Pune"/>
    <n v="70"/>
    <x v="2"/>
    <x v="0"/>
    <n v="529"/>
    <n v="37241.67"/>
    <s v="Credit Card"/>
    <s v="Yes"/>
    <n v="1"/>
    <n v="0"/>
    <x v="0"/>
    <n v="0"/>
    <s v="No"/>
    <x v="0"/>
    <s v="Pune"/>
  </r>
  <r>
    <x v="867"/>
    <n v="39"/>
    <s v="Female"/>
    <s v="Bengaluru"/>
    <n v="41"/>
    <x v="0"/>
    <x v="0"/>
    <n v="414"/>
    <n v="17164.169999999998"/>
    <s v="Credit Card"/>
    <s v="No"/>
    <n v="1"/>
    <n v="0"/>
    <x v="0"/>
    <n v="0"/>
    <s v="No"/>
    <x v="1"/>
    <s v="Bengaluru"/>
  </r>
  <r>
    <x v="868"/>
    <n v="55"/>
    <s v="Male"/>
    <s v="Pune"/>
    <n v="28"/>
    <x v="1"/>
    <x v="0"/>
    <n v="450"/>
    <n v="11518.5"/>
    <s v="Debit Card"/>
    <s v="Yes"/>
    <n v="1"/>
    <n v="0"/>
    <x v="0"/>
    <n v="10"/>
    <s v="No"/>
    <x v="0"/>
    <s v="Pune"/>
  </r>
  <r>
    <x v="869"/>
    <n v="49"/>
    <s v="Female"/>
    <s v="Mumbai"/>
    <n v="30"/>
    <x v="2"/>
    <x v="1"/>
    <n v="823"/>
    <n v="25308.67"/>
    <s v="UPI"/>
    <s v="Yes"/>
    <n v="0"/>
    <n v="0"/>
    <x v="0"/>
    <n v="0"/>
    <s v="No"/>
    <x v="0"/>
    <s v="Mumbai"/>
  </r>
  <r>
    <x v="870"/>
    <n v="40"/>
    <s v="Male"/>
    <s v="Mumbai"/>
    <n v="41"/>
    <x v="1"/>
    <x v="0"/>
    <n v="526"/>
    <n v="21890.39"/>
    <s v="Auto Debit"/>
    <s v="Yes"/>
    <n v="0"/>
    <n v="0"/>
    <x v="0"/>
    <n v="0"/>
    <s v="No"/>
    <x v="1"/>
    <s v="Mumbai"/>
  </r>
  <r>
    <x v="871"/>
    <n v="38"/>
    <s v="Female"/>
    <s v="Mumbai"/>
    <n v="50"/>
    <x v="0"/>
    <x v="1"/>
    <n v="756"/>
    <n v="36841.449999999997"/>
    <s v="Debit Card"/>
    <s v="Yes"/>
    <n v="0"/>
    <n v="0"/>
    <x v="0"/>
    <n v="0"/>
    <s v="Yes"/>
    <x v="0"/>
    <s v="Mumbai"/>
  </r>
  <r>
    <x v="872"/>
    <n v="38"/>
    <s v="Female"/>
    <s v="Mumbai"/>
    <n v="22"/>
    <x v="0"/>
    <x v="1"/>
    <n v="734"/>
    <n v="16209.34"/>
    <s v="Auto Debit"/>
    <s v="Yes"/>
    <n v="0"/>
    <n v="0"/>
    <x v="0"/>
    <n v="0"/>
    <s v="No"/>
    <x v="0"/>
    <s v="Mumbai"/>
  </r>
  <r>
    <x v="873"/>
    <n v="18"/>
    <s v="Male"/>
    <s v="Hyderabad"/>
    <n v="21"/>
    <x v="0"/>
    <x v="2"/>
    <n v="1036"/>
    <n v="21454.62"/>
    <s v="Credit Card"/>
    <s v="Yes"/>
    <n v="0"/>
    <n v="0"/>
    <x v="1"/>
    <n v="0"/>
    <s v="No"/>
    <x v="0"/>
    <s v="Hyderabad"/>
  </r>
  <r>
    <x v="874"/>
    <n v="41"/>
    <s v="Female"/>
    <s v="Hyderabad"/>
    <n v="52"/>
    <x v="2"/>
    <x v="0"/>
    <n v="524"/>
    <n v="26581.58"/>
    <s v="Auto Debit"/>
    <s v="No"/>
    <n v="6"/>
    <n v="1"/>
    <x v="1"/>
    <n v="0"/>
    <s v="Yes"/>
    <x v="0"/>
    <s v="Hyderabad"/>
  </r>
  <r>
    <x v="875"/>
    <n v="40"/>
    <s v="Female"/>
    <s v="Hyderabad"/>
    <n v="29"/>
    <x v="2"/>
    <x v="0"/>
    <n v="447"/>
    <n v="13019.47"/>
    <s v="UPI"/>
    <s v="Yes"/>
    <n v="0"/>
    <n v="0"/>
    <x v="0"/>
    <n v="0"/>
    <s v="No"/>
    <x v="0"/>
    <s v="Hyderabad"/>
  </r>
  <r>
    <x v="876"/>
    <n v="51"/>
    <s v="Male"/>
    <s v="Bengaluru"/>
    <n v="15"/>
    <x v="0"/>
    <x v="1"/>
    <n v="665"/>
    <n v="10142.02"/>
    <s v="UPI"/>
    <s v="Yes"/>
    <n v="2"/>
    <n v="0"/>
    <x v="0"/>
    <n v="0"/>
    <s v="No"/>
    <x v="0"/>
    <s v="Bengaluru"/>
  </r>
  <r>
    <x v="877"/>
    <n v="55"/>
    <s v="Female"/>
    <s v="Chennai"/>
    <n v="26"/>
    <x v="2"/>
    <x v="0"/>
    <n v="472"/>
    <n v="11024.3"/>
    <s v="Bank Transfer"/>
    <s v="No"/>
    <n v="1"/>
    <n v="0"/>
    <x v="0"/>
    <n v="10"/>
    <s v="Yes"/>
    <x v="0"/>
    <s v="Chennai"/>
  </r>
  <r>
    <x v="878"/>
    <n v="37"/>
    <s v="Male"/>
    <s v="Ahmedabad"/>
    <n v="25"/>
    <x v="1"/>
    <x v="2"/>
    <n v="1055"/>
    <n v="24736.34"/>
    <s v="UPI"/>
    <s v="Yes"/>
    <n v="0"/>
    <n v="0"/>
    <x v="1"/>
    <n v="5"/>
    <s v="Yes"/>
    <x v="0"/>
    <s v="Ahmedabad"/>
  </r>
  <r>
    <x v="879"/>
    <n v="21"/>
    <s v="Female"/>
    <s v="Chennai"/>
    <n v="34"/>
    <x v="1"/>
    <x v="1"/>
    <n v="772"/>
    <n v="26252.959999999999"/>
    <s v="Debit Card"/>
    <s v="Yes"/>
    <n v="2"/>
    <n v="0"/>
    <x v="1"/>
    <n v="0"/>
    <s v="No"/>
    <x v="0"/>
    <s v="Chennai"/>
  </r>
  <r>
    <x v="880"/>
    <n v="38"/>
    <s v="Female"/>
    <s v="Ahmedabad"/>
    <n v="35"/>
    <x v="2"/>
    <x v="0"/>
    <n v="484"/>
    <n v="15382.36"/>
    <s v="Debit Card"/>
    <s v="Yes"/>
    <n v="2"/>
    <n v="0"/>
    <x v="0"/>
    <n v="10"/>
    <s v="No"/>
    <x v="0"/>
    <s v="Ahmedabad"/>
  </r>
  <r>
    <x v="881"/>
    <n v="54"/>
    <s v="Male"/>
    <s v="Mumbai"/>
    <n v="32"/>
    <x v="2"/>
    <x v="2"/>
    <n v="1097"/>
    <n v="34264.21"/>
    <s v="UPI"/>
    <s v="Yes"/>
    <n v="0"/>
    <n v="0"/>
    <x v="0"/>
    <n v="0"/>
    <s v="Yes"/>
    <x v="0"/>
    <s v="Mumbai"/>
  </r>
  <r>
    <x v="882"/>
    <n v="33"/>
    <s v="Female"/>
    <s v="Hyderabad"/>
    <n v="32"/>
    <x v="1"/>
    <x v="1"/>
    <n v="729"/>
    <n v="21526.78"/>
    <s v="Debit Card"/>
    <s v="Yes"/>
    <n v="0"/>
    <n v="0"/>
    <x v="0"/>
    <n v="10"/>
    <s v="Yes"/>
    <x v="0"/>
    <s v="Hyderabad"/>
  </r>
  <r>
    <x v="883"/>
    <n v="33"/>
    <s v="Male"/>
    <s v="Mumbai"/>
    <n v="6"/>
    <x v="0"/>
    <x v="1"/>
    <n v="744"/>
    <n v="4317.45"/>
    <s v="UPI"/>
    <s v="Yes"/>
    <n v="0"/>
    <n v="0"/>
    <x v="0"/>
    <n v="5"/>
    <s v="No"/>
    <x v="0"/>
    <s v="Mumbai"/>
  </r>
  <r>
    <x v="884"/>
    <n v="24"/>
    <s v="Female"/>
    <s v="Kolkata"/>
    <n v="36"/>
    <x v="0"/>
    <x v="1"/>
    <n v="779"/>
    <n v="28314.26"/>
    <s v="Debit Card"/>
    <s v="Yes"/>
    <n v="0"/>
    <n v="0"/>
    <x v="0"/>
    <n v="0"/>
    <s v="No"/>
    <x v="0"/>
    <s v="Kolkata"/>
  </r>
  <r>
    <x v="885"/>
    <n v="30"/>
    <s v="Female"/>
    <s v="Mumbai"/>
    <n v="33"/>
    <x v="0"/>
    <x v="1"/>
    <n v="744"/>
    <n v="24993.16"/>
    <s v="UPI"/>
    <s v="Yes"/>
    <n v="0"/>
    <n v="0"/>
    <x v="0"/>
    <n v="0"/>
    <s v="Yes"/>
    <x v="0"/>
    <s v="Mumbai"/>
  </r>
  <r>
    <x v="886"/>
    <n v="44"/>
    <s v="Female"/>
    <s v="Delhi"/>
    <n v="10"/>
    <x v="2"/>
    <x v="0"/>
    <n v="442"/>
    <n v="4018.44"/>
    <s v="Debit Card"/>
    <s v="Yes"/>
    <n v="0"/>
    <n v="0"/>
    <x v="2"/>
    <n v="10"/>
    <s v="No"/>
    <x v="0"/>
    <s v="Delhi"/>
  </r>
  <r>
    <x v="887"/>
    <n v="42"/>
    <s v="Female"/>
    <s v="Delhi"/>
    <n v="70"/>
    <x v="2"/>
    <x v="2"/>
    <n v="1131"/>
    <n v="80198.720000000001"/>
    <s v="Auto Debit"/>
    <s v="Yes"/>
    <n v="1"/>
    <n v="0"/>
    <x v="0"/>
    <n v="0"/>
    <s v="Yes"/>
    <x v="0"/>
    <s v="Delhi"/>
  </r>
  <r>
    <x v="888"/>
    <n v="28"/>
    <s v="Female"/>
    <s v="Kolkata"/>
    <n v="45"/>
    <x v="0"/>
    <x v="1"/>
    <n v="750"/>
    <n v="34665.5"/>
    <s v="Credit Card"/>
    <s v="Yes"/>
    <n v="1"/>
    <n v="0"/>
    <x v="1"/>
    <n v="0"/>
    <s v="No"/>
    <x v="0"/>
    <s v="Kolkata"/>
  </r>
  <r>
    <x v="889"/>
    <n v="36"/>
    <s v="Female"/>
    <s v="Pune"/>
    <n v="43"/>
    <x v="0"/>
    <x v="0"/>
    <n v="452"/>
    <n v="19341.88"/>
    <s v="UPI"/>
    <s v="Yes"/>
    <n v="0"/>
    <n v="0"/>
    <x v="1"/>
    <n v="0"/>
    <s v="No"/>
    <x v="0"/>
    <s v="Pune"/>
  </r>
  <r>
    <x v="890"/>
    <n v="33"/>
    <s v="Male"/>
    <s v="Mumbai"/>
    <n v="56"/>
    <x v="2"/>
    <x v="1"/>
    <n v="732"/>
    <n v="36862.959999999999"/>
    <s v="Auto Debit"/>
    <s v="Yes"/>
    <n v="0"/>
    <n v="0"/>
    <x v="0"/>
    <n v="10"/>
    <s v="No"/>
    <x v="0"/>
    <s v="Mumbai"/>
  </r>
  <r>
    <x v="891"/>
    <n v="36"/>
    <s v="Female"/>
    <s v="Delhi"/>
    <n v="36"/>
    <x v="2"/>
    <x v="1"/>
    <n v="712"/>
    <n v="21777.59"/>
    <s v="Credit Card"/>
    <s v="Yes"/>
    <n v="0"/>
    <n v="0"/>
    <x v="0"/>
    <n v="15"/>
    <s v="No"/>
    <x v="0"/>
    <s v="Delhi"/>
  </r>
  <r>
    <x v="892"/>
    <n v="38"/>
    <s v="Male"/>
    <s v="Nagpur"/>
    <n v="13"/>
    <x v="0"/>
    <x v="0"/>
    <n v="482"/>
    <n v="6194.48"/>
    <s v="Auto Debit"/>
    <s v="Yes"/>
    <n v="2"/>
    <n v="0"/>
    <x v="0"/>
    <n v="0"/>
    <s v="Yes"/>
    <x v="1"/>
    <s v="Nagpur"/>
  </r>
  <r>
    <x v="893"/>
    <n v="40"/>
    <s v="Male"/>
    <s v="Delhi"/>
    <n v="15"/>
    <x v="0"/>
    <x v="2"/>
    <n v="1080"/>
    <n v="16522.509999999998"/>
    <s v="Debit Card"/>
    <s v="Yes"/>
    <n v="1"/>
    <n v="0"/>
    <x v="0"/>
    <n v="0"/>
    <s v="No"/>
    <x v="1"/>
    <s v="Delhi"/>
  </r>
  <r>
    <x v="894"/>
    <n v="49"/>
    <s v="Female"/>
    <s v="Mumbai"/>
    <n v="28"/>
    <x v="0"/>
    <x v="1"/>
    <n v="724"/>
    <n v="20649.39"/>
    <s v="Auto Debit"/>
    <s v="Yes"/>
    <n v="1"/>
    <n v="0"/>
    <x v="0"/>
    <n v="0"/>
    <s v="No"/>
    <x v="0"/>
    <s v="Mumbai"/>
  </r>
  <r>
    <x v="895"/>
    <n v="26"/>
    <s v="Female"/>
    <s v="Bengaluru"/>
    <n v="55"/>
    <x v="1"/>
    <x v="2"/>
    <n v="1017"/>
    <n v="54752.58"/>
    <s v="Bank Transfer"/>
    <s v="Yes"/>
    <n v="0"/>
    <n v="0"/>
    <x v="0"/>
    <n v="0"/>
    <s v="Yes"/>
    <x v="0"/>
    <s v="Bengaluru"/>
  </r>
  <r>
    <x v="896"/>
    <n v="48"/>
    <s v="Female"/>
    <s v="Kolkata"/>
    <n v="48"/>
    <x v="1"/>
    <x v="1"/>
    <n v="743"/>
    <n v="32398.38"/>
    <s v="Bank Transfer"/>
    <s v="Yes"/>
    <n v="5"/>
    <n v="3"/>
    <x v="4"/>
    <n v="10"/>
    <s v="No"/>
    <x v="1"/>
    <s v="Kolkata"/>
  </r>
  <r>
    <x v="897"/>
    <n v="31"/>
    <s v="Female"/>
    <s v="Mumbai"/>
    <n v="48"/>
    <x v="0"/>
    <x v="0"/>
    <n v="487"/>
    <n v="22861.119999999999"/>
    <s v="Debit Card"/>
    <s v="Yes"/>
    <n v="1"/>
    <n v="0"/>
    <x v="1"/>
    <n v="0"/>
    <s v="No"/>
    <x v="0"/>
    <s v="Mumbai"/>
  </r>
  <r>
    <x v="898"/>
    <n v="46"/>
    <s v="Female"/>
    <s v="Delhi"/>
    <n v="54"/>
    <x v="1"/>
    <x v="2"/>
    <n v="960"/>
    <n v="47935.48"/>
    <s v="Credit Card"/>
    <s v="Yes"/>
    <n v="0"/>
    <n v="0"/>
    <x v="0"/>
    <n v="10"/>
    <s v="No"/>
    <x v="0"/>
    <s v="Delhi"/>
  </r>
  <r>
    <x v="899"/>
    <n v="35"/>
    <s v="Male"/>
    <s v="Bengaluru"/>
    <n v="46"/>
    <x v="1"/>
    <x v="1"/>
    <n v="735"/>
    <n v="34305.08"/>
    <s v="Bank Transfer"/>
    <s v="Yes"/>
    <n v="6"/>
    <n v="2"/>
    <x v="2"/>
    <n v="0"/>
    <s v="No"/>
    <x v="1"/>
    <s v="Bengaluru"/>
  </r>
  <r>
    <x v="900"/>
    <n v="25"/>
    <s v="Male"/>
    <s v="Hyderabad"/>
    <n v="33"/>
    <x v="1"/>
    <x v="2"/>
    <n v="1076"/>
    <n v="36498.86"/>
    <s v="Credit Card"/>
    <s v="No"/>
    <n v="0"/>
    <n v="0"/>
    <x v="0"/>
    <n v="0"/>
    <s v="Yes"/>
    <x v="1"/>
    <s v="Hyderabad"/>
  </r>
  <r>
    <x v="901"/>
    <n v="41"/>
    <s v="Female"/>
    <s v="Jaipur"/>
    <n v="20"/>
    <x v="0"/>
    <x v="1"/>
    <n v="790"/>
    <n v="15875.43"/>
    <s v="Credit Card"/>
    <s v="Yes"/>
    <n v="3"/>
    <n v="0"/>
    <x v="0"/>
    <n v="0"/>
    <s v="No"/>
    <x v="0"/>
    <s v="Jaipur"/>
  </r>
  <r>
    <x v="902"/>
    <n v="19"/>
    <s v="Male"/>
    <s v="Delhi"/>
    <n v="40"/>
    <x v="2"/>
    <x v="0"/>
    <n v="426"/>
    <n v="14717.69"/>
    <s v="UPI"/>
    <s v="Yes"/>
    <n v="2"/>
    <n v="0"/>
    <x v="0"/>
    <n v="15"/>
    <s v="No"/>
    <x v="0"/>
    <s v="Delhi"/>
  </r>
  <r>
    <x v="903"/>
    <n v="21"/>
    <s v="Female"/>
    <s v="Kolkata"/>
    <n v="42"/>
    <x v="2"/>
    <x v="2"/>
    <n v="1023"/>
    <n v="39705.54"/>
    <s v="Bank Transfer"/>
    <s v="Yes"/>
    <n v="0"/>
    <n v="0"/>
    <x v="0"/>
    <n v="10"/>
    <s v="No"/>
    <x v="1"/>
    <s v="Kolkata"/>
  </r>
  <r>
    <x v="904"/>
    <n v="48"/>
    <s v="Female"/>
    <s v="Mumbai"/>
    <n v="14"/>
    <x v="0"/>
    <x v="0"/>
    <n v="521"/>
    <n v="7354.84"/>
    <s v="Credit Card"/>
    <s v="No"/>
    <n v="2"/>
    <n v="1"/>
    <x v="1"/>
    <n v="0"/>
    <s v="No"/>
    <x v="1"/>
    <s v="Mumbai"/>
  </r>
  <r>
    <x v="905"/>
    <n v="73"/>
    <s v="Male"/>
    <s v="Ahmedabad"/>
    <n v="18"/>
    <x v="0"/>
    <x v="2"/>
    <n v="1008"/>
    <n v="18106.22"/>
    <s v="UPI"/>
    <s v="Yes"/>
    <n v="0"/>
    <n v="0"/>
    <x v="0"/>
    <n v="0"/>
    <s v="No"/>
    <x v="1"/>
    <s v="Ahmedabad"/>
  </r>
  <r>
    <x v="906"/>
    <n v="48"/>
    <s v="Female"/>
    <s v="Kolkata"/>
    <n v="15"/>
    <x v="0"/>
    <x v="0"/>
    <n v="437"/>
    <n v="6392.34"/>
    <s v="Credit Card"/>
    <s v="Yes"/>
    <n v="0"/>
    <n v="0"/>
    <x v="0"/>
    <n v="0"/>
    <s v="No"/>
    <x v="1"/>
    <s v="Kolkata"/>
  </r>
  <r>
    <x v="907"/>
    <n v="25"/>
    <s v="Male"/>
    <s v="Bengaluru"/>
    <n v="24"/>
    <x v="1"/>
    <x v="1"/>
    <n v="677"/>
    <n v="14863.13"/>
    <s v="Auto Debit"/>
    <s v="Yes"/>
    <n v="1"/>
    <n v="0"/>
    <x v="0"/>
    <n v="10"/>
    <s v="No"/>
    <x v="0"/>
    <s v="Bengaluru"/>
  </r>
  <r>
    <x v="908"/>
    <n v="18"/>
    <s v="Male"/>
    <s v="Nagpur"/>
    <n v="66"/>
    <x v="1"/>
    <x v="1"/>
    <n v="781"/>
    <n v="45047.31"/>
    <s v="Credit Card"/>
    <s v="Yes"/>
    <n v="1"/>
    <n v="0"/>
    <x v="0"/>
    <n v="10"/>
    <s v="No"/>
    <x v="0"/>
    <s v="Nagpur"/>
  </r>
  <r>
    <x v="909"/>
    <n v="39"/>
    <s v="Female"/>
    <s v="Delhi"/>
    <n v="71"/>
    <x v="1"/>
    <x v="1"/>
    <n v="678"/>
    <n v="48790.47"/>
    <s v="Debit Card"/>
    <s v="Yes"/>
    <n v="1"/>
    <n v="0"/>
    <x v="0"/>
    <n v="0"/>
    <s v="No"/>
    <x v="0"/>
    <s v="Delhi"/>
  </r>
  <r>
    <x v="910"/>
    <n v="39"/>
    <s v="Male"/>
    <s v="Kolkata"/>
    <n v="29"/>
    <x v="0"/>
    <x v="1"/>
    <n v="747"/>
    <n v="21348.82"/>
    <s v="Auto Debit"/>
    <s v="Yes"/>
    <n v="0"/>
    <n v="0"/>
    <x v="1"/>
    <n v="0"/>
    <s v="Yes"/>
    <x v="0"/>
    <s v="Kolkata"/>
  </r>
  <r>
    <x v="911"/>
    <n v="62"/>
    <s v="Male"/>
    <s v="Bengaluru"/>
    <n v="72"/>
    <x v="2"/>
    <x v="2"/>
    <n v="999"/>
    <n v="73789.83"/>
    <s v="Credit Card"/>
    <s v="Yes"/>
    <n v="0"/>
    <n v="0"/>
    <x v="0"/>
    <n v="0"/>
    <s v="No"/>
    <x v="0"/>
    <s v="Bengaluru"/>
  </r>
  <r>
    <x v="912"/>
    <n v="34"/>
    <s v="Male"/>
    <s v="Bengaluru"/>
    <n v="21"/>
    <x v="0"/>
    <x v="0"/>
    <n v="441"/>
    <n v="9402.6"/>
    <s v="Debit Card"/>
    <s v="Yes"/>
    <n v="0"/>
    <n v="0"/>
    <x v="0"/>
    <n v="0"/>
    <s v="No"/>
    <x v="0"/>
    <s v="Bengaluru"/>
  </r>
  <r>
    <x v="913"/>
    <n v="38"/>
    <s v="Male"/>
    <s v="Kolkata"/>
    <n v="44"/>
    <x v="1"/>
    <x v="1"/>
    <n v="780"/>
    <n v="30459.98"/>
    <s v="UPI"/>
    <s v="Yes"/>
    <n v="0"/>
    <n v="0"/>
    <x v="0"/>
    <n v="10"/>
    <s v="No"/>
    <x v="1"/>
    <s v="Kolkata"/>
  </r>
  <r>
    <x v="914"/>
    <n v="31"/>
    <s v="Male"/>
    <s v="Pune"/>
    <n v="51"/>
    <x v="0"/>
    <x v="2"/>
    <n v="949"/>
    <n v="49253.07"/>
    <s v="Credit Card"/>
    <s v="Yes"/>
    <n v="1"/>
    <n v="0"/>
    <x v="0"/>
    <n v="0"/>
    <s v="No"/>
    <x v="1"/>
    <s v="Pune"/>
  </r>
  <r>
    <x v="915"/>
    <n v="50"/>
    <s v="Male"/>
    <s v="Mumbai"/>
    <n v="15"/>
    <x v="1"/>
    <x v="2"/>
    <n v="1082"/>
    <n v="16406.66"/>
    <s v="UPI"/>
    <s v="Yes"/>
    <n v="1"/>
    <n v="0"/>
    <x v="0"/>
    <n v="0"/>
    <s v="Yes"/>
    <x v="0"/>
    <s v="Mumbai"/>
  </r>
  <r>
    <x v="916"/>
    <n v="21"/>
    <s v="Male"/>
    <s v="Hyderabad"/>
    <n v="33"/>
    <x v="0"/>
    <x v="0"/>
    <n v="488"/>
    <n v="15898.83"/>
    <s v="Debit Card"/>
    <s v="Yes"/>
    <n v="0"/>
    <n v="0"/>
    <x v="1"/>
    <n v="0"/>
    <s v="No"/>
    <x v="1"/>
    <s v="Hyderabad"/>
  </r>
  <r>
    <x v="917"/>
    <n v="44"/>
    <s v="Male"/>
    <s v="Chennai"/>
    <n v="6"/>
    <x v="1"/>
    <x v="0"/>
    <n v="492"/>
    <n v="2759.11"/>
    <s v="Bank Transfer"/>
    <s v="Yes"/>
    <n v="2"/>
    <n v="0"/>
    <x v="1"/>
    <n v="5"/>
    <s v="No"/>
    <x v="1"/>
    <s v="Chennai"/>
  </r>
  <r>
    <x v="918"/>
    <n v="40"/>
    <s v="Female"/>
    <s v="Mumbai"/>
    <n v="49"/>
    <x v="2"/>
    <x v="0"/>
    <n v="459"/>
    <n v="20689.810000000001"/>
    <s v="UPI"/>
    <s v="No"/>
    <n v="0"/>
    <n v="0"/>
    <x v="0"/>
    <n v="10"/>
    <s v="Yes"/>
    <x v="0"/>
    <s v="Mumbai"/>
  </r>
  <r>
    <x v="919"/>
    <n v="22"/>
    <s v="Female"/>
    <s v="Hyderabad"/>
    <n v="24"/>
    <x v="1"/>
    <x v="0"/>
    <n v="437"/>
    <n v="10448.64"/>
    <s v="Auto Debit"/>
    <s v="No"/>
    <n v="1"/>
    <n v="0"/>
    <x v="0"/>
    <n v="0"/>
    <s v="No"/>
    <x v="0"/>
    <s v="Hyderabad"/>
  </r>
  <r>
    <x v="920"/>
    <n v="30"/>
    <s v="Male"/>
    <s v="Chennai"/>
    <n v="12"/>
    <x v="0"/>
    <x v="1"/>
    <n v="712"/>
    <n v="8690.4599999999991"/>
    <s v="Credit Card"/>
    <s v="Yes"/>
    <n v="0"/>
    <n v="0"/>
    <x v="0"/>
    <n v="0"/>
    <s v="Yes"/>
    <x v="0"/>
    <s v="Chennai"/>
  </r>
  <r>
    <x v="921"/>
    <n v="27"/>
    <s v="Male"/>
    <s v="Hyderabad"/>
    <n v="27"/>
    <x v="0"/>
    <x v="1"/>
    <n v="738"/>
    <n v="20261.96"/>
    <s v="Debit Card"/>
    <s v="Yes"/>
    <n v="1"/>
    <n v="0"/>
    <x v="0"/>
    <n v="0"/>
    <s v="Yes"/>
    <x v="0"/>
    <s v="Hyderabad"/>
  </r>
  <r>
    <x v="922"/>
    <n v="18"/>
    <s v="Male"/>
    <s v="Pune"/>
    <n v="44"/>
    <x v="1"/>
    <x v="1"/>
    <n v="771"/>
    <n v="33397.279999999999"/>
    <s v="Bank Transfer"/>
    <s v="Yes"/>
    <n v="0"/>
    <n v="0"/>
    <x v="0"/>
    <n v="0"/>
    <s v="No"/>
    <x v="0"/>
    <s v="Pune"/>
  </r>
  <r>
    <x v="923"/>
    <n v="42"/>
    <s v="Male"/>
    <s v="Delhi"/>
    <n v="59"/>
    <x v="0"/>
    <x v="2"/>
    <n v="1067"/>
    <n v="63831.64"/>
    <s v="Credit Card"/>
    <s v="Yes"/>
    <n v="0"/>
    <n v="0"/>
    <x v="1"/>
    <n v="0"/>
    <s v="Yes"/>
    <x v="0"/>
    <s v="Delhi"/>
  </r>
  <r>
    <x v="924"/>
    <n v="20"/>
    <s v="Female"/>
    <s v="Delhi"/>
    <n v="67"/>
    <x v="1"/>
    <x v="1"/>
    <n v="697"/>
    <n v="42682.05"/>
    <s v="UPI"/>
    <s v="Yes"/>
    <n v="0"/>
    <n v="0"/>
    <x v="0"/>
    <n v="10"/>
    <s v="Yes"/>
    <x v="0"/>
    <s v="Delhi"/>
  </r>
  <r>
    <x v="925"/>
    <n v="24"/>
    <s v="Male"/>
    <s v="Chennai"/>
    <n v="25"/>
    <x v="2"/>
    <x v="0"/>
    <n v="441"/>
    <n v="10840.26"/>
    <s v="Debit Card"/>
    <s v="Yes"/>
    <n v="2"/>
    <n v="0"/>
    <x v="0"/>
    <n v="0"/>
    <s v="No"/>
    <x v="0"/>
    <s v="Chennai"/>
  </r>
  <r>
    <x v="926"/>
    <n v="56"/>
    <s v="Female"/>
    <s v="Pune"/>
    <n v="36"/>
    <x v="2"/>
    <x v="0"/>
    <n v="539"/>
    <n v="16985.97"/>
    <s v="Auto Debit"/>
    <s v="No"/>
    <n v="0"/>
    <n v="0"/>
    <x v="0"/>
    <n v="10"/>
    <s v="Yes"/>
    <x v="0"/>
    <s v="Pune"/>
  </r>
  <r>
    <x v="927"/>
    <n v="29"/>
    <s v="Male"/>
    <s v="Delhi"/>
    <n v="47"/>
    <x v="0"/>
    <x v="1"/>
    <n v="730"/>
    <n v="34714.269999999997"/>
    <s v="UPI"/>
    <s v="Yes"/>
    <n v="1"/>
    <n v="0"/>
    <x v="0"/>
    <n v="0"/>
    <s v="Yes"/>
    <x v="0"/>
    <s v="Delhi"/>
  </r>
  <r>
    <x v="928"/>
    <n v="50"/>
    <s v="Female"/>
    <s v="Delhi"/>
    <n v="66"/>
    <x v="1"/>
    <x v="0"/>
    <n v="481"/>
    <n v="27819.3"/>
    <s v="UPI"/>
    <s v="Yes"/>
    <n v="2"/>
    <n v="0"/>
    <x v="0"/>
    <n v="10"/>
    <s v="Yes"/>
    <x v="0"/>
    <s v="Delhi"/>
  </r>
  <r>
    <x v="929"/>
    <n v="33"/>
    <s v="Male"/>
    <s v="Bengaluru"/>
    <n v="55"/>
    <x v="1"/>
    <x v="1"/>
    <n v="692"/>
    <n v="36557.129999999997"/>
    <s v="UPI"/>
    <s v="Yes"/>
    <n v="0"/>
    <n v="0"/>
    <x v="0"/>
    <n v="5"/>
    <s v="Yes"/>
    <x v="0"/>
    <s v="Bengaluru"/>
  </r>
  <r>
    <x v="930"/>
    <n v="50"/>
    <s v="Male"/>
    <s v="Pune"/>
    <n v="38"/>
    <x v="0"/>
    <x v="1"/>
    <n v="681"/>
    <n v="26576.65"/>
    <s v="Debit Card"/>
    <s v="Yes"/>
    <n v="1"/>
    <n v="0"/>
    <x v="0"/>
    <n v="0"/>
    <s v="No"/>
    <x v="0"/>
    <s v="Pune"/>
  </r>
  <r>
    <x v="931"/>
    <n v="55"/>
    <s v="Female"/>
    <s v="Ahmedabad"/>
    <n v="46"/>
    <x v="2"/>
    <x v="0"/>
    <n v="444"/>
    <n v="17471.11"/>
    <s v="Credit Card"/>
    <s v="No"/>
    <n v="1"/>
    <n v="0"/>
    <x v="2"/>
    <n v="15"/>
    <s v="No"/>
    <x v="0"/>
    <s v="Ahmedabad"/>
  </r>
  <r>
    <x v="932"/>
    <n v="42"/>
    <s v="Male"/>
    <s v="Bengaluru"/>
    <n v="59"/>
    <x v="1"/>
    <x v="0"/>
    <n v="434"/>
    <n v="25971.06"/>
    <s v="Bank Transfer"/>
    <s v="Yes"/>
    <n v="5"/>
    <n v="0"/>
    <x v="0"/>
    <n v="0"/>
    <s v="No"/>
    <x v="0"/>
    <s v="Bengaluru"/>
  </r>
  <r>
    <x v="933"/>
    <n v="44"/>
    <s v="Male"/>
    <s v="Delhi"/>
    <n v="53"/>
    <x v="0"/>
    <x v="0"/>
    <n v="567"/>
    <n v="29620.32"/>
    <s v="UPI"/>
    <s v="Yes"/>
    <n v="1"/>
    <n v="0"/>
    <x v="0"/>
    <n v="0"/>
    <s v="Yes"/>
    <x v="0"/>
    <s v="Delhi"/>
  </r>
  <r>
    <x v="934"/>
    <n v="42"/>
    <s v="Male"/>
    <s v="Pune"/>
    <n v="19"/>
    <x v="1"/>
    <x v="1"/>
    <n v="661"/>
    <n v="12060.86"/>
    <s v="Debit Card"/>
    <s v="Yes"/>
    <n v="0"/>
    <n v="0"/>
    <x v="0"/>
    <n v="5"/>
    <s v="No"/>
    <x v="0"/>
    <s v="Pune"/>
  </r>
  <r>
    <x v="935"/>
    <n v="22"/>
    <s v="Female"/>
    <s v="Pune"/>
    <n v="45"/>
    <x v="1"/>
    <x v="1"/>
    <n v="646"/>
    <n v="29602.63"/>
    <s v="UPI"/>
    <s v="Yes"/>
    <n v="2"/>
    <n v="0"/>
    <x v="0"/>
    <n v="0"/>
    <s v="No"/>
    <x v="0"/>
    <s v="Pune"/>
  </r>
  <r>
    <x v="936"/>
    <n v="48"/>
    <s v="Male"/>
    <s v="Kolkata"/>
    <n v="47"/>
    <x v="1"/>
    <x v="1"/>
    <n v="719"/>
    <n v="32296.639999999999"/>
    <s v="UPI"/>
    <s v="Yes"/>
    <n v="4"/>
    <n v="1"/>
    <x v="2"/>
    <n v="5"/>
    <s v="No"/>
    <x v="0"/>
    <s v="Kolkata"/>
  </r>
  <r>
    <x v="937"/>
    <n v="21"/>
    <s v="Female"/>
    <s v="Bengaluru"/>
    <n v="21"/>
    <x v="1"/>
    <x v="1"/>
    <n v="816"/>
    <n v="15779.39"/>
    <s v="Credit Card"/>
    <s v="Yes"/>
    <n v="1"/>
    <n v="0"/>
    <x v="1"/>
    <n v="10"/>
    <s v="Yes"/>
    <x v="0"/>
    <s v="Bengaluru"/>
  </r>
  <r>
    <x v="938"/>
    <n v="35"/>
    <s v="Female"/>
    <s v="Pune"/>
    <n v="14"/>
    <x v="0"/>
    <x v="1"/>
    <n v="735"/>
    <n v="10389.6"/>
    <s v="UPI"/>
    <s v="Yes"/>
    <n v="0"/>
    <n v="0"/>
    <x v="0"/>
    <n v="0"/>
    <s v="No"/>
    <x v="0"/>
    <s v="Pune"/>
  </r>
  <r>
    <x v="939"/>
    <n v="43"/>
    <s v="Male"/>
    <s v="Kolkata"/>
    <n v="38"/>
    <x v="0"/>
    <x v="0"/>
    <n v="549"/>
    <n v="20680.599999999999"/>
    <s v="Credit Card"/>
    <s v="Yes"/>
    <n v="0"/>
    <n v="0"/>
    <x v="1"/>
    <n v="0"/>
    <s v="No"/>
    <x v="0"/>
    <s v="Kolkata"/>
  </r>
  <r>
    <x v="940"/>
    <n v="26"/>
    <s v="Male"/>
    <s v="Pune"/>
    <n v="64"/>
    <x v="1"/>
    <x v="0"/>
    <n v="453"/>
    <n v="27620.86"/>
    <s v="UPI"/>
    <s v="No"/>
    <n v="1"/>
    <n v="0"/>
    <x v="0"/>
    <n v="5"/>
    <s v="No"/>
    <x v="0"/>
    <s v="Pune"/>
  </r>
  <r>
    <x v="941"/>
    <n v="35"/>
    <s v="Male"/>
    <s v="Hyderabad"/>
    <n v="33"/>
    <x v="1"/>
    <x v="0"/>
    <n v="491"/>
    <n v="14501.89"/>
    <s v="UPI"/>
    <s v="Yes"/>
    <n v="0"/>
    <n v="0"/>
    <x v="0"/>
    <n v="10"/>
    <s v="Yes"/>
    <x v="0"/>
    <s v="Hyderabad"/>
  </r>
  <r>
    <x v="942"/>
    <n v="21"/>
    <s v="Male"/>
    <s v="Ahmedabad"/>
    <n v="39"/>
    <x v="0"/>
    <x v="1"/>
    <n v="774"/>
    <n v="29987.11"/>
    <s v="UPI"/>
    <s v="Yes"/>
    <n v="5"/>
    <n v="2"/>
    <x v="1"/>
    <n v="0"/>
    <s v="Yes"/>
    <x v="0"/>
    <s v="Ahmedabad"/>
  </r>
  <r>
    <x v="943"/>
    <n v="31"/>
    <s v="Female"/>
    <s v="Kolkata"/>
    <n v="24"/>
    <x v="0"/>
    <x v="2"/>
    <n v="997"/>
    <n v="23485.34"/>
    <s v="Credit Card"/>
    <s v="Yes"/>
    <n v="1"/>
    <n v="0"/>
    <x v="0"/>
    <n v="0"/>
    <s v="Yes"/>
    <x v="0"/>
    <s v="Kolkata"/>
  </r>
  <r>
    <x v="944"/>
    <n v="33"/>
    <s v="Female"/>
    <s v="Bengaluru"/>
    <n v="19"/>
    <x v="0"/>
    <x v="1"/>
    <n v="829"/>
    <n v="15751.92"/>
    <s v="Auto Debit"/>
    <s v="Yes"/>
    <n v="2"/>
    <n v="0"/>
    <x v="0"/>
    <n v="0"/>
    <s v="No"/>
    <x v="1"/>
    <s v="Bengaluru"/>
  </r>
  <r>
    <x v="945"/>
    <n v="25"/>
    <s v="Female"/>
    <s v="Bengaluru"/>
    <n v="46"/>
    <x v="0"/>
    <x v="2"/>
    <n v="985"/>
    <n v="44518.720000000001"/>
    <s v="Bank Transfer"/>
    <s v="Yes"/>
    <n v="0"/>
    <n v="0"/>
    <x v="0"/>
    <n v="0"/>
    <s v="No"/>
    <x v="0"/>
    <s v="Bengaluru"/>
  </r>
  <r>
    <x v="946"/>
    <n v="29"/>
    <s v="Female"/>
    <s v="Mumbai"/>
    <n v="54"/>
    <x v="1"/>
    <x v="1"/>
    <n v="764"/>
    <n v="40324.720000000001"/>
    <s v="Auto Debit"/>
    <s v="Yes"/>
    <n v="0"/>
    <n v="0"/>
    <x v="0"/>
    <n v="0"/>
    <s v="No"/>
    <x v="1"/>
    <s v="Mumbai"/>
  </r>
  <r>
    <x v="947"/>
    <n v="24"/>
    <s v="Male"/>
    <s v="Mumbai"/>
    <n v="32"/>
    <x v="1"/>
    <x v="0"/>
    <n v="522"/>
    <n v="16965.939999999999"/>
    <s v="UPI"/>
    <s v="No"/>
    <n v="0"/>
    <n v="0"/>
    <x v="0"/>
    <n v="0"/>
    <s v="Yes"/>
    <x v="0"/>
    <s v="Mumbai"/>
  </r>
  <r>
    <x v="948"/>
    <n v="36"/>
    <s v="Female"/>
    <s v="Nagpur"/>
    <n v="68"/>
    <x v="2"/>
    <x v="0"/>
    <n v="530"/>
    <n v="36226.160000000003"/>
    <s v="Debit Card"/>
    <s v="No"/>
    <n v="0"/>
    <n v="0"/>
    <x v="0"/>
    <n v="0"/>
    <s v="Yes"/>
    <x v="0"/>
    <s v="Nagpur"/>
  </r>
  <r>
    <x v="949"/>
    <n v="32"/>
    <s v="Female"/>
    <s v="Pune"/>
    <n v="60"/>
    <x v="1"/>
    <x v="0"/>
    <n v="485"/>
    <n v="29812.26"/>
    <s v="Debit Card"/>
    <s v="Yes"/>
    <n v="1"/>
    <n v="0"/>
    <x v="0"/>
    <n v="0"/>
    <s v="No"/>
    <x v="0"/>
    <s v="Pune"/>
  </r>
  <r>
    <x v="950"/>
    <n v="18"/>
    <s v="Male"/>
    <s v="Bengaluru"/>
    <n v="51"/>
    <x v="0"/>
    <x v="1"/>
    <n v="687"/>
    <n v="34600.25"/>
    <s v="Auto Debit"/>
    <s v="Yes"/>
    <n v="3"/>
    <n v="0"/>
    <x v="1"/>
    <n v="0"/>
    <s v="Yes"/>
    <x v="0"/>
    <s v="Bengaluru"/>
  </r>
  <r>
    <x v="951"/>
    <n v="26"/>
    <s v="Male"/>
    <s v="Delhi"/>
    <n v="15"/>
    <x v="0"/>
    <x v="1"/>
    <n v="702"/>
    <n v="10425.870000000001"/>
    <s v="Debit Card"/>
    <s v="Yes"/>
    <n v="0"/>
    <n v="0"/>
    <x v="0"/>
    <n v="0"/>
    <s v="No"/>
    <x v="0"/>
    <s v="Delhi"/>
  </r>
  <r>
    <x v="952"/>
    <n v="57"/>
    <s v="Female"/>
    <s v="Mumbai"/>
    <n v="21"/>
    <x v="2"/>
    <x v="1"/>
    <n v="675"/>
    <n v="14191.45"/>
    <s v="Auto Debit"/>
    <s v="Yes"/>
    <n v="1"/>
    <n v="0"/>
    <x v="0"/>
    <n v="0"/>
    <s v="No"/>
    <x v="0"/>
    <s v="Mumbai"/>
  </r>
  <r>
    <x v="953"/>
    <n v="35"/>
    <s v="Male"/>
    <s v="Jaipur"/>
    <n v="20"/>
    <x v="2"/>
    <x v="2"/>
    <n v="1031"/>
    <n v="18763.89"/>
    <s v="Auto Debit"/>
    <s v="Yes"/>
    <n v="0"/>
    <n v="0"/>
    <x v="1"/>
    <n v="10"/>
    <s v="No"/>
    <x v="0"/>
    <s v="Jaipur"/>
  </r>
  <r>
    <x v="954"/>
    <n v="43"/>
    <s v="Male"/>
    <s v="Kolkata"/>
    <n v="8"/>
    <x v="0"/>
    <x v="0"/>
    <n v="499"/>
    <n v="4075.22"/>
    <s v="UPI"/>
    <s v="Yes"/>
    <n v="1"/>
    <n v="0"/>
    <x v="0"/>
    <n v="0"/>
    <s v="No"/>
    <x v="0"/>
    <s v="Kolkata"/>
  </r>
  <r>
    <x v="955"/>
    <n v="18"/>
    <s v="Male"/>
    <s v="Nagpur"/>
    <n v="60"/>
    <x v="0"/>
    <x v="2"/>
    <n v="968"/>
    <n v="57896.800000000003"/>
    <s v="Auto Debit"/>
    <s v="Yes"/>
    <n v="0"/>
    <n v="0"/>
    <x v="1"/>
    <n v="0"/>
    <s v="No"/>
    <x v="1"/>
    <s v="Nagpur"/>
  </r>
  <r>
    <x v="956"/>
    <n v="32"/>
    <s v="Male"/>
    <s v="Bengaluru"/>
    <n v="37"/>
    <x v="1"/>
    <x v="0"/>
    <n v="418"/>
    <n v="15658.6"/>
    <s v="Credit Card"/>
    <s v="Yes"/>
    <n v="2"/>
    <n v="1"/>
    <x v="1"/>
    <n v="0"/>
    <s v="No"/>
    <x v="0"/>
    <s v="Bengaluru"/>
  </r>
  <r>
    <x v="957"/>
    <n v="33"/>
    <s v="Female"/>
    <s v="Delhi"/>
    <n v="33"/>
    <x v="1"/>
    <x v="2"/>
    <n v="1108"/>
    <n v="37374.800000000003"/>
    <s v="Debit Card"/>
    <s v="Yes"/>
    <n v="1"/>
    <n v="0"/>
    <x v="0"/>
    <n v="0"/>
    <s v="No"/>
    <x v="0"/>
    <s v="Delhi"/>
  </r>
  <r>
    <x v="958"/>
    <n v="31"/>
    <s v="Female"/>
    <s v="Pune"/>
    <n v="43"/>
    <x v="0"/>
    <x v="1"/>
    <n v="787"/>
    <n v="33841.89"/>
    <s v="Auto Debit"/>
    <s v="Yes"/>
    <n v="0"/>
    <n v="0"/>
    <x v="0"/>
    <n v="0"/>
    <s v="Yes"/>
    <x v="0"/>
    <s v="Pune"/>
  </r>
  <r>
    <x v="959"/>
    <n v="40"/>
    <s v="Male"/>
    <s v="Nagpur"/>
    <n v="47"/>
    <x v="0"/>
    <x v="2"/>
    <n v="996"/>
    <n v="46553.09"/>
    <s v="UPI"/>
    <s v="Yes"/>
    <n v="4"/>
    <n v="0"/>
    <x v="0"/>
    <n v="0"/>
    <s v="No"/>
    <x v="0"/>
    <s v="Nagpur"/>
  </r>
  <r>
    <x v="960"/>
    <n v="48"/>
    <s v="Female"/>
    <s v="Delhi"/>
    <n v="51"/>
    <x v="0"/>
    <x v="1"/>
    <n v="773"/>
    <n v="39825.46"/>
    <s v="Credit Card"/>
    <s v="Yes"/>
    <n v="5"/>
    <n v="2"/>
    <x v="2"/>
    <n v="0"/>
    <s v="No"/>
    <x v="1"/>
    <s v="Delhi"/>
  </r>
  <r>
    <x v="961"/>
    <n v="22"/>
    <s v="Female"/>
    <s v="Delhi"/>
    <n v="38"/>
    <x v="1"/>
    <x v="2"/>
    <n v="1021"/>
    <n v="38428.660000000003"/>
    <s v="Auto Debit"/>
    <s v="Yes"/>
    <n v="3"/>
    <n v="1"/>
    <x v="1"/>
    <n v="0"/>
    <s v="No"/>
    <x v="0"/>
    <s v="Delhi"/>
  </r>
  <r>
    <x v="962"/>
    <n v="39"/>
    <s v="Female"/>
    <s v="Delhi"/>
    <n v="20"/>
    <x v="1"/>
    <x v="0"/>
    <n v="569"/>
    <n v="10983.86"/>
    <s v="Debit Card"/>
    <s v="Yes"/>
    <n v="4"/>
    <n v="1"/>
    <x v="1"/>
    <n v="5"/>
    <s v="No"/>
    <x v="0"/>
    <s v="Delhi"/>
  </r>
  <r>
    <x v="963"/>
    <n v="49"/>
    <s v="Female"/>
    <s v="Delhi"/>
    <n v="24"/>
    <x v="1"/>
    <x v="2"/>
    <n v="1042"/>
    <n v="24231.61"/>
    <s v="UPI"/>
    <s v="Yes"/>
    <n v="2"/>
    <n v="0"/>
    <x v="0"/>
    <n v="5"/>
    <s v="No"/>
    <x v="1"/>
    <s v="Delhi"/>
  </r>
  <r>
    <x v="964"/>
    <n v="36"/>
    <s v="Female"/>
    <s v="Delhi"/>
    <n v="69"/>
    <x v="0"/>
    <x v="2"/>
    <n v="1002"/>
    <n v="68452.87"/>
    <s v="UPI"/>
    <s v="Yes"/>
    <n v="1"/>
    <n v="0"/>
    <x v="0"/>
    <n v="0"/>
    <s v="No"/>
    <x v="0"/>
    <s v="Delhi"/>
  </r>
  <r>
    <x v="965"/>
    <n v="38"/>
    <s v="Male"/>
    <s v="Bengaluru"/>
    <n v="14"/>
    <x v="1"/>
    <x v="0"/>
    <n v="484"/>
    <n v="6827.62"/>
    <s v="Bank Transfer"/>
    <s v="Yes"/>
    <n v="3"/>
    <n v="1"/>
    <x v="2"/>
    <n v="0"/>
    <s v="No"/>
    <x v="1"/>
    <s v="Bengaluru"/>
  </r>
  <r>
    <x v="966"/>
    <n v="32"/>
    <s v="Female"/>
    <s v="Mumbai"/>
    <n v="28"/>
    <x v="0"/>
    <x v="0"/>
    <n v="550"/>
    <n v="15735.43"/>
    <s v="UPI"/>
    <s v="Yes"/>
    <n v="2"/>
    <n v="0"/>
    <x v="0"/>
    <n v="0"/>
    <s v="No"/>
    <x v="0"/>
    <s v="Mumbai"/>
  </r>
  <r>
    <x v="967"/>
    <n v="27"/>
    <s v="Male"/>
    <s v="Chennai"/>
    <n v="36"/>
    <x v="1"/>
    <x v="1"/>
    <n v="651"/>
    <n v="23681.56"/>
    <s v="Debit Card"/>
    <s v="No"/>
    <n v="4"/>
    <n v="1"/>
    <x v="0"/>
    <n v="0"/>
    <s v="Yes"/>
    <x v="0"/>
    <s v="Chennai"/>
  </r>
  <r>
    <x v="968"/>
    <n v="43"/>
    <s v="Male"/>
    <s v="Mumbai"/>
    <n v="13"/>
    <x v="0"/>
    <x v="1"/>
    <n v="751"/>
    <n v="9516.4699999999993"/>
    <s v="UPI"/>
    <s v="Yes"/>
    <n v="0"/>
    <n v="0"/>
    <x v="0"/>
    <n v="0"/>
    <s v="No"/>
    <x v="1"/>
    <s v="Mumbai"/>
  </r>
  <r>
    <x v="969"/>
    <n v="34"/>
    <s v="Male"/>
    <s v="Chennai"/>
    <n v="23"/>
    <x v="0"/>
    <x v="0"/>
    <n v="445"/>
    <n v="10280.1"/>
    <s v="UPI"/>
    <s v="No"/>
    <n v="1"/>
    <n v="0"/>
    <x v="0"/>
    <n v="0"/>
    <s v="No"/>
    <x v="0"/>
    <s v="Chennai"/>
  </r>
  <r>
    <x v="970"/>
    <n v="30"/>
    <s v="Male"/>
    <s v="Mumbai"/>
    <n v="42"/>
    <x v="2"/>
    <x v="1"/>
    <n v="753"/>
    <n v="28345.83"/>
    <s v="Auto Debit"/>
    <s v="Yes"/>
    <n v="3"/>
    <n v="1"/>
    <x v="1"/>
    <n v="10"/>
    <s v="No"/>
    <x v="0"/>
    <s v="Mumbai"/>
  </r>
  <r>
    <x v="971"/>
    <n v="47"/>
    <s v="Female"/>
    <s v="Ahmedabad"/>
    <n v="65"/>
    <x v="1"/>
    <x v="1"/>
    <n v="766"/>
    <n v="48373.79"/>
    <s v="UPI"/>
    <s v="Yes"/>
    <n v="0"/>
    <n v="0"/>
    <x v="0"/>
    <n v="5"/>
    <s v="Yes"/>
    <x v="0"/>
    <s v="Ahmedabad"/>
  </r>
  <r>
    <x v="972"/>
    <n v="18"/>
    <s v="Male"/>
    <s v="Delhi"/>
    <n v="41"/>
    <x v="2"/>
    <x v="0"/>
    <n v="559"/>
    <n v="23434.31"/>
    <s v="Debit Card"/>
    <s v="No"/>
    <n v="2"/>
    <n v="0"/>
    <x v="0"/>
    <n v="0"/>
    <s v="No"/>
    <x v="0"/>
    <s v="Delhi"/>
  </r>
  <r>
    <x v="973"/>
    <n v="31"/>
    <s v="Male"/>
    <s v="Ahmedabad"/>
    <n v="23"/>
    <x v="1"/>
    <x v="0"/>
    <n v="475"/>
    <n v="10878.26"/>
    <s v="Bank Transfer"/>
    <s v="Yes"/>
    <n v="5"/>
    <n v="3"/>
    <x v="2"/>
    <n v="0"/>
    <s v="No"/>
    <x v="0"/>
    <s v="Ahmedabad"/>
  </r>
  <r>
    <x v="974"/>
    <n v="48"/>
    <s v="Male"/>
    <s v="Bengaluru"/>
    <n v="24"/>
    <x v="0"/>
    <x v="2"/>
    <n v="986"/>
    <n v="24147.71"/>
    <s v="UPI"/>
    <s v="Yes"/>
    <n v="1"/>
    <n v="0"/>
    <x v="0"/>
    <n v="0"/>
    <s v="Yes"/>
    <x v="1"/>
    <s v="Bengaluru"/>
  </r>
  <r>
    <x v="975"/>
    <n v="29"/>
    <s v="Male"/>
    <s v="Pune"/>
    <n v="42"/>
    <x v="2"/>
    <x v="1"/>
    <n v="724"/>
    <n v="30832.17"/>
    <s v="Credit Card"/>
    <s v="Yes"/>
    <n v="0"/>
    <n v="0"/>
    <x v="0"/>
    <n v="0"/>
    <s v="Yes"/>
    <x v="0"/>
    <s v="Pune"/>
  </r>
  <r>
    <x v="976"/>
    <n v="36"/>
    <s v="Male"/>
    <s v="Bengaluru"/>
    <n v="32"/>
    <x v="0"/>
    <x v="1"/>
    <n v="694"/>
    <n v="22353.19"/>
    <s v="Bank Transfer"/>
    <s v="Yes"/>
    <n v="0"/>
    <n v="0"/>
    <x v="0"/>
    <n v="0"/>
    <s v="No"/>
    <x v="1"/>
    <s v="Bengaluru"/>
  </r>
  <r>
    <x v="977"/>
    <n v="34"/>
    <s v="Male"/>
    <s v="Pune"/>
    <n v="61"/>
    <x v="2"/>
    <x v="2"/>
    <n v="997"/>
    <n v="54072.36"/>
    <s v="Debit Card"/>
    <s v="Yes"/>
    <n v="5"/>
    <n v="2"/>
    <x v="4"/>
    <n v="10"/>
    <s v="No"/>
    <x v="0"/>
    <s v="Pune"/>
  </r>
  <r>
    <x v="978"/>
    <n v="26"/>
    <s v="Male"/>
    <s v="Delhi"/>
    <n v="30"/>
    <x v="0"/>
    <x v="0"/>
    <n v="518"/>
    <n v="15437.9"/>
    <s v="Credit Card"/>
    <s v="Yes"/>
    <n v="0"/>
    <n v="0"/>
    <x v="0"/>
    <n v="0"/>
    <s v="No"/>
    <x v="1"/>
    <s v="Delhi"/>
  </r>
  <r>
    <x v="979"/>
    <n v="57"/>
    <s v="Male"/>
    <s v="Pune"/>
    <n v="42"/>
    <x v="0"/>
    <x v="1"/>
    <n v="796"/>
    <n v="32729.759999999998"/>
    <s v="Debit Card"/>
    <s v="Yes"/>
    <n v="6"/>
    <n v="1"/>
    <x v="2"/>
    <n v="0"/>
    <s v="No"/>
    <x v="0"/>
    <s v="Pune"/>
  </r>
  <r>
    <x v="980"/>
    <n v="47"/>
    <s v="Male"/>
    <s v="Ahmedabad"/>
    <n v="16"/>
    <x v="0"/>
    <x v="0"/>
    <n v="398"/>
    <n v="6479.72"/>
    <s v="Debit Card"/>
    <s v="No"/>
    <n v="2"/>
    <n v="0"/>
    <x v="0"/>
    <n v="0"/>
    <s v="No"/>
    <x v="0"/>
    <s v="Ahmedabad"/>
  </r>
  <r>
    <x v="981"/>
    <n v="36"/>
    <s v="Female"/>
    <s v="Ahmedabad"/>
    <n v="55"/>
    <x v="2"/>
    <x v="1"/>
    <n v="736"/>
    <n v="39692.839999999997"/>
    <s v="Credit Card"/>
    <s v="Yes"/>
    <n v="1"/>
    <n v="0"/>
    <x v="0"/>
    <n v="0"/>
    <s v="Yes"/>
    <x v="0"/>
    <s v="Ahmedabad"/>
  </r>
  <r>
    <x v="982"/>
    <n v="39"/>
    <s v="Female"/>
    <s v="Mumbai"/>
    <n v="35"/>
    <x v="1"/>
    <x v="0"/>
    <n v="457"/>
    <n v="16067.99"/>
    <s v="Auto Debit"/>
    <s v="Yes"/>
    <n v="0"/>
    <n v="0"/>
    <x v="1"/>
    <n v="0"/>
    <s v="Yes"/>
    <x v="0"/>
    <s v="Mumbai"/>
  </r>
  <r>
    <x v="983"/>
    <n v="24"/>
    <s v="Female"/>
    <s v="Ahmedabad"/>
    <n v="47"/>
    <x v="2"/>
    <x v="0"/>
    <n v="415"/>
    <n v="16258.84"/>
    <s v="UPI"/>
    <s v="Yes"/>
    <n v="0"/>
    <n v="0"/>
    <x v="0"/>
    <n v="15"/>
    <s v="No"/>
    <x v="0"/>
    <s v="Ahmedabad"/>
  </r>
  <r>
    <x v="984"/>
    <n v="27"/>
    <s v="Female"/>
    <s v="Mumbai"/>
    <n v="32"/>
    <x v="0"/>
    <x v="1"/>
    <n v="726"/>
    <n v="23315.54"/>
    <s v="Bank Transfer"/>
    <s v="Yes"/>
    <n v="0"/>
    <n v="0"/>
    <x v="0"/>
    <n v="0"/>
    <s v="No"/>
    <x v="0"/>
    <s v="Mumbai"/>
  </r>
  <r>
    <x v="985"/>
    <n v="69"/>
    <s v="Female"/>
    <s v="Pune"/>
    <n v="59"/>
    <x v="0"/>
    <x v="1"/>
    <n v="782"/>
    <n v="44774.91"/>
    <s v="Debit Card"/>
    <s v="Yes"/>
    <n v="2"/>
    <n v="0"/>
    <x v="1"/>
    <n v="0"/>
    <s v="Yes"/>
    <x v="0"/>
    <s v="Pune"/>
  </r>
  <r>
    <x v="986"/>
    <n v="19"/>
    <s v="Male"/>
    <s v="Jaipur"/>
    <n v="27"/>
    <x v="0"/>
    <x v="0"/>
    <n v="401"/>
    <n v="11017.63"/>
    <s v="Auto Debit"/>
    <s v="Yes"/>
    <n v="0"/>
    <n v="0"/>
    <x v="1"/>
    <n v="0"/>
    <s v="Yes"/>
    <x v="1"/>
    <s v="Jaipur"/>
  </r>
  <r>
    <x v="987"/>
    <n v="28"/>
    <s v="Male"/>
    <s v="Bengaluru"/>
    <n v="21"/>
    <x v="0"/>
    <x v="1"/>
    <n v="689"/>
    <n v="14490.29"/>
    <s v="Credit Card"/>
    <s v="Yes"/>
    <n v="3"/>
    <n v="1"/>
    <x v="1"/>
    <n v="0"/>
    <s v="No"/>
    <x v="1"/>
    <s v="Bengaluru"/>
  </r>
  <r>
    <x v="988"/>
    <n v="24"/>
    <s v="Female"/>
    <s v="Hyderabad"/>
    <n v="33"/>
    <x v="0"/>
    <x v="0"/>
    <n v="427"/>
    <n v="13967.44"/>
    <s v="Bank Transfer"/>
    <s v="Yes"/>
    <n v="0"/>
    <n v="0"/>
    <x v="0"/>
    <n v="0"/>
    <s v="Yes"/>
    <x v="0"/>
    <s v="Hyderabad"/>
  </r>
  <r>
    <x v="989"/>
    <n v="30"/>
    <s v="Male"/>
    <s v="Chennai"/>
    <n v="38"/>
    <x v="1"/>
    <x v="1"/>
    <n v="761"/>
    <n v="29595"/>
    <s v="Credit Card"/>
    <s v="Yes"/>
    <n v="0"/>
    <n v="0"/>
    <x v="1"/>
    <n v="0"/>
    <s v="No"/>
    <x v="0"/>
    <s v="Chennai"/>
  </r>
  <r>
    <x v="990"/>
    <n v="34"/>
    <s v="Female"/>
    <s v="Bengaluru"/>
    <n v="46"/>
    <x v="2"/>
    <x v="2"/>
    <n v="1098"/>
    <n v="51021.1"/>
    <s v="Credit Card"/>
    <s v="Yes"/>
    <n v="0"/>
    <n v="0"/>
    <x v="1"/>
    <n v="0"/>
    <s v="No"/>
    <x v="0"/>
    <s v="Bengaluru"/>
  </r>
  <r>
    <x v="991"/>
    <n v="36"/>
    <s v="Female"/>
    <s v="Chennai"/>
    <n v="49"/>
    <x v="0"/>
    <x v="1"/>
    <n v="796"/>
    <n v="39456.089999999997"/>
    <s v="Debit Card"/>
    <s v="Yes"/>
    <n v="0"/>
    <n v="0"/>
    <x v="0"/>
    <n v="0"/>
    <s v="Yes"/>
    <x v="0"/>
    <s v="Chennai"/>
  </r>
  <r>
    <x v="992"/>
    <n v="32"/>
    <s v="Male"/>
    <s v="Mumbai"/>
    <n v="28"/>
    <x v="2"/>
    <x v="2"/>
    <n v="1050"/>
    <n v="30266.48"/>
    <s v="Debit Card"/>
    <s v="Yes"/>
    <n v="2"/>
    <n v="1"/>
    <x v="0"/>
    <n v="0"/>
    <s v="No"/>
    <x v="0"/>
    <s v="Mumbai"/>
  </r>
  <r>
    <x v="993"/>
    <n v="31"/>
    <s v="Male"/>
    <s v="Pune"/>
    <n v="16"/>
    <x v="0"/>
    <x v="0"/>
    <n v="497"/>
    <n v="8119.53"/>
    <s v="UPI"/>
    <s v="Yes"/>
    <n v="0"/>
    <n v="0"/>
    <x v="0"/>
    <n v="0"/>
    <s v="Yes"/>
    <x v="0"/>
    <s v="Pune"/>
  </r>
  <r>
    <x v="994"/>
    <n v="25"/>
    <s v="Female"/>
    <s v="Mumbai"/>
    <n v="65"/>
    <x v="1"/>
    <x v="2"/>
    <n v="1103"/>
    <n v="70102.240000000005"/>
    <s v="Bank Transfer"/>
    <s v="Yes"/>
    <n v="0"/>
    <n v="0"/>
    <x v="0"/>
    <n v="0"/>
    <s v="No"/>
    <x v="0"/>
    <s v="Mumbai"/>
  </r>
  <r>
    <x v="995"/>
    <n v="53"/>
    <s v="Female"/>
    <s v="Bengaluru"/>
    <n v="17"/>
    <x v="0"/>
    <x v="2"/>
    <n v="1027"/>
    <n v="17067.53"/>
    <s v="UPI"/>
    <s v="Yes"/>
    <n v="0"/>
    <n v="0"/>
    <x v="0"/>
    <n v="0"/>
    <s v="No"/>
    <x v="0"/>
    <s v="Bengaluru"/>
  </r>
  <r>
    <x v="996"/>
    <n v="47"/>
    <s v="Female"/>
    <s v="Delhi"/>
    <n v="57"/>
    <x v="1"/>
    <x v="0"/>
    <n v="521"/>
    <n v="30172.63"/>
    <s v="UPI"/>
    <s v="Yes"/>
    <n v="1"/>
    <n v="0"/>
    <x v="1"/>
    <n v="0"/>
    <s v="No"/>
    <x v="0"/>
    <s v="Delhi"/>
  </r>
  <r>
    <x v="997"/>
    <n v="31"/>
    <s v="Male"/>
    <s v="Kolkata"/>
    <n v="20"/>
    <x v="0"/>
    <x v="2"/>
    <n v="1031"/>
    <n v="20708.11"/>
    <s v="Credit Card"/>
    <s v="Yes"/>
    <n v="0"/>
    <n v="0"/>
    <x v="1"/>
    <n v="0"/>
    <s v="Yes"/>
    <x v="1"/>
    <s v="Kolkata"/>
  </r>
  <r>
    <x v="998"/>
    <n v="38"/>
    <s v="Female"/>
    <s v="Bengaluru"/>
    <n v="12"/>
    <x v="0"/>
    <x v="1"/>
    <n v="697"/>
    <n v="8221.01"/>
    <s v="Bank Transfer"/>
    <s v="Yes"/>
    <n v="5"/>
    <n v="2"/>
    <x v="2"/>
    <n v="0"/>
    <s v="No"/>
    <x v="1"/>
    <s v="Bengaluru"/>
  </r>
  <r>
    <x v="999"/>
    <n v="30"/>
    <s v="Male"/>
    <s v="Jaipur"/>
    <n v="67"/>
    <x v="2"/>
    <x v="1"/>
    <n v="722"/>
    <n v="44144.73"/>
    <s v="UPI"/>
    <s v="Yes"/>
    <n v="5"/>
    <n v="2"/>
    <x v="2"/>
    <n v="10"/>
    <s v="No"/>
    <x v="0"/>
    <s v="Jaipur"/>
  </r>
  <r>
    <x v="1000"/>
    <n v="27"/>
    <s v="Female"/>
    <s v="Mumbai"/>
    <n v="15"/>
    <x v="0"/>
    <x v="1"/>
    <n v="757"/>
    <n v="11654.56"/>
    <s v="Auto Debit"/>
    <s v="Yes"/>
    <n v="1"/>
    <n v="0"/>
    <x v="1"/>
    <n v="0"/>
    <s v="No"/>
    <x v="0"/>
    <s v="Mumbai"/>
  </r>
  <r>
    <x v="1001"/>
    <n v="48"/>
    <s v="Female"/>
    <s v="Chennai"/>
    <n v="44"/>
    <x v="0"/>
    <x v="2"/>
    <n v="1013"/>
    <n v="44779.55"/>
    <s v="UPI"/>
    <s v="Yes"/>
    <n v="0"/>
    <n v="0"/>
    <x v="0"/>
    <n v="0"/>
    <s v="No"/>
    <x v="0"/>
    <s v="Chennai"/>
  </r>
  <r>
    <x v="1002"/>
    <n v="18"/>
    <s v="Male"/>
    <s v="Mumbai"/>
    <n v="58"/>
    <x v="1"/>
    <x v="1"/>
    <n v="660"/>
    <n v="38500.25"/>
    <s v="Credit Card"/>
    <s v="Yes"/>
    <n v="0"/>
    <n v="0"/>
    <x v="0"/>
    <n v="0"/>
    <s v="No"/>
    <x v="0"/>
    <s v="Mumbai"/>
  </r>
  <r>
    <x v="1003"/>
    <n v="50"/>
    <s v="Male"/>
    <s v="Hyderabad"/>
    <n v="31"/>
    <x v="0"/>
    <x v="2"/>
    <n v="1081"/>
    <n v="33863.31"/>
    <s v="Debit Card"/>
    <s v="Yes"/>
    <n v="0"/>
    <n v="0"/>
    <x v="1"/>
    <n v="0"/>
    <s v="Yes"/>
    <x v="0"/>
    <s v="Hyderabad"/>
  </r>
  <r>
    <x v="1004"/>
    <n v="42"/>
    <s v="Male"/>
    <s v="Delhi"/>
    <n v="34"/>
    <x v="2"/>
    <x v="0"/>
    <n v="562"/>
    <n v="19037.34"/>
    <s v="Bank Transfer"/>
    <s v="No"/>
    <n v="1"/>
    <n v="0"/>
    <x v="0"/>
    <n v="0"/>
    <s v="No"/>
    <x v="0"/>
    <s v="Delhi"/>
  </r>
  <r>
    <x v="1005"/>
    <n v="29"/>
    <s v="Female"/>
    <s v="Chennai"/>
    <n v="29"/>
    <x v="0"/>
    <x v="0"/>
    <n v="404"/>
    <n v="12052.01"/>
    <s v="Auto Debit"/>
    <s v="No"/>
    <n v="2"/>
    <n v="0"/>
    <x v="0"/>
    <n v="0"/>
    <s v="Yes"/>
    <x v="0"/>
    <s v="Chennai"/>
  </r>
  <r>
    <x v="1006"/>
    <n v="33"/>
    <s v="Female"/>
    <s v="Delhi"/>
    <n v="40"/>
    <x v="2"/>
    <x v="2"/>
    <n v="1070"/>
    <n v="38850.300000000003"/>
    <s v="Auto Debit"/>
    <s v="Yes"/>
    <n v="4"/>
    <n v="2"/>
    <x v="2"/>
    <n v="10"/>
    <s v="No"/>
    <x v="1"/>
    <s v="Delhi"/>
  </r>
  <r>
    <x v="1007"/>
    <n v="59"/>
    <s v="Female"/>
    <s v="Chennai"/>
    <n v="19"/>
    <x v="0"/>
    <x v="0"/>
    <n v="519"/>
    <n v="9811.0499999999993"/>
    <s v="Debit Card"/>
    <s v="Yes"/>
    <n v="0"/>
    <n v="0"/>
    <x v="1"/>
    <n v="0"/>
    <s v="Yes"/>
    <x v="0"/>
    <s v="Chennai"/>
  </r>
  <r>
    <x v="1008"/>
    <n v="39"/>
    <s v="Male"/>
    <s v="Delhi"/>
    <n v="34"/>
    <x v="0"/>
    <x v="0"/>
    <n v="444"/>
    <n v="15241.09"/>
    <s v="UPI"/>
    <s v="Yes"/>
    <n v="2"/>
    <n v="1"/>
    <x v="1"/>
    <n v="0"/>
    <s v="No"/>
    <x v="1"/>
    <s v="Delhi"/>
  </r>
  <r>
    <x v="1009"/>
    <n v="24"/>
    <s v="Male"/>
    <s v="Pune"/>
    <n v="53"/>
    <x v="0"/>
    <x v="1"/>
    <n v="649"/>
    <n v="34933.49"/>
    <s v="Bank Transfer"/>
    <s v="Yes"/>
    <n v="1"/>
    <n v="0"/>
    <x v="0"/>
    <n v="0"/>
    <s v="No"/>
    <x v="0"/>
    <s v="Pune"/>
  </r>
  <r>
    <x v="1010"/>
    <n v="20"/>
    <s v="Male"/>
    <s v="Jaipur"/>
    <n v="19"/>
    <x v="0"/>
    <x v="1"/>
    <n v="688"/>
    <n v="13316.13"/>
    <s v="Credit Card"/>
    <s v="Yes"/>
    <n v="1"/>
    <n v="0"/>
    <x v="0"/>
    <n v="0"/>
    <s v="No"/>
    <x v="0"/>
    <s v="Jaipur"/>
  </r>
  <r>
    <x v="1011"/>
    <n v="25"/>
    <s v="Male"/>
    <s v="Mumbai"/>
    <n v="11"/>
    <x v="0"/>
    <x v="1"/>
    <n v="689"/>
    <n v="7798.18"/>
    <s v="Debit Card"/>
    <s v="Yes"/>
    <n v="0"/>
    <n v="0"/>
    <x v="0"/>
    <n v="0"/>
    <s v="No"/>
    <x v="1"/>
    <s v="Mumbai"/>
  </r>
  <r>
    <x v="1012"/>
    <n v="37"/>
    <s v="Female"/>
    <s v="Bengaluru"/>
    <n v="24"/>
    <x v="1"/>
    <x v="0"/>
    <n v="512"/>
    <n v="12358.93"/>
    <s v="UPI"/>
    <s v="No"/>
    <n v="2"/>
    <n v="0"/>
    <x v="1"/>
    <n v="0"/>
    <s v="Yes"/>
    <x v="0"/>
    <s v="Bengaluru"/>
  </r>
  <r>
    <x v="1013"/>
    <n v="31"/>
    <s v="Male"/>
    <s v="Kolkata"/>
    <n v="14"/>
    <x v="0"/>
    <x v="0"/>
    <n v="437"/>
    <n v="6047.13"/>
    <s v="Credit Card"/>
    <s v="Yes"/>
    <n v="0"/>
    <n v="0"/>
    <x v="1"/>
    <n v="0"/>
    <s v="No"/>
    <x v="0"/>
    <s v="Kolkata"/>
  </r>
  <r>
    <x v="1014"/>
    <n v="36"/>
    <s v="Male"/>
    <s v="Ahmedabad"/>
    <n v="65"/>
    <x v="0"/>
    <x v="1"/>
    <n v="652"/>
    <n v="42366.92"/>
    <s v="Credit Card"/>
    <s v="Yes"/>
    <n v="0"/>
    <n v="0"/>
    <x v="0"/>
    <n v="0"/>
    <s v="Yes"/>
    <x v="1"/>
    <s v="Ahmedabad"/>
  </r>
  <r>
    <x v="1015"/>
    <n v="32"/>
    <s v="Male"/>
    <s v="Hyderabad"/>
    <n v="17"/>
    <x v="0"/>
    <x v="2"/>
    <n v="971"/>
    <n v="16168.87"/>
    <s v="Debit Card"/>
    <s v="Yes"/>
    <n v="4"/>
    <n v="1"/>
    <x v="1"/>
    <n v="0"/>
    <s v="No"/>
    <x v="0"/>
    <s v="Hyderabad"/>
  </r>
  <r>
    <x v="1016"/>
    <n v="42"/>
    <s v="Male"/>
    <s v="Mumbai"/>
    <n v="18"/>
    <x v="0"/>
    <x v="1"/>
    <n v="681"/>
    <n v="12161.33"/>
    <s v="Auto Debit"/>
    <s v="Yes"/>
    <n v="0"/>
    <n v="0"/>
    <x v="1"/>
    <n v="0"/>
    <s v="No"/>
    <x v="0"/>
    <s v="Mumbai"/>
  </r>
  <r>
    <x v="1017"/>
    <n v="36"/>
    <s v="Female"/>
    <s v="Delhi"/>
    <n v="50"/>
    <x v="1"/>
    <x v="0"/>
    <n v="512"/>
    <n v="22352.58"/>
    <s v="UPI"/>
    <s v="Yes"/>
    <n v="0"/>
    <n v="0"/>
    <x v="0"/>
    <n v="10"/>
    <s v="No"/>
    <x v="1"/>
    <s v="Delhi"/>
  </r>
  <r>
    <x v="1018"/>
    <n v="36"/>
    <s v="Male"/>
    <s v="Kolkata"/>
    <n v="7"/>
    <x v="0"/>
    <x v="1"/>
    <n v="645"/>
    <n v="4635.07"/>
    <s v="Bank Transfer"/>
    <s v="Yes"/>
    <n v="0"/>
    <n v="0"/>
    <x v="0"/>
    <n v="0"/>
    <s v="Yes"/>
    <x v="0"/>
    <s v="Kolkata"/>
  </r>
  <r>
    <x v="1019"/>
    <n v="47"/>
    <s v="Female"/>
    <s v="Hyderabad"/>
    <n v="45"/>
    <x v="0"/>
    <x v="1"/>
    <n v="732"/>
    <n v="32867.769999999997"/>
    <s v="UPI"/>
    <s v="Yes"/>
    <n v="0"/>
    <n v="0"/>
    <x v="0"/>
    <n v="0"/>
    <s v="No"/>
    <x v="1"/>
    <s v="Hyderabad"/>
  </r>
  <r>
    <x v="1020"/>
    <n v="18"/>
    <s v="Male"/>
    <s v="Bengaluru"/>
    <n v="38"/>
    <x v="0"/>
    <x v="0"/>
    <n v="489"/>
    <n v="18246.96"/>
    <s v="Auto Debit"/>
    <s v="No"/>
    <n v="0"/>
    <n v="0"/>
    <x v="0"/>
    <n v="0"/>
    <s v="No"/>
    <x v="0"/>
    <s v="Bengaluru"/>
  </r>
  <r>
    <x v="1021"/>
    <n v="30"/>
    <s v="Male"/>
    <s v="Chennai"/>
    <n v="23"/>
    <x v="1"/>
    <x v="0"/>
    <n v="503"/>
    <n v="11061.08"/>
    <s v="Credit Card"/>
    <s v="Yes"/>
    <n v="0"/>
    <n v="0"/>
    <x v="0"/>
    <n v="5"/>
    <s v="Yes"/>
    <x v="0"/>
    <s v="Chennai"/>
  </r>
  <r>
    <x v="1022"/>
    <n v="37"/>
    <s v="Female"/>
    <s v="Jaipur"/>
    <n v="35"/>
    <x v="2"/>
    <x v="2"/>
    <n v="959"/>
    <n v="28364.18"/>
    <s v="UPI"/>
    <s v="Yes"/>
    <n v="0"/>
    <n v="0"/>
    <x v="0"/>
    <n v="15"/>
    <s v="Yes"/>
    <x v="0"/>
    <s v="Jaipur"/>
  </r>
  <r>
    <x v="1023"/>
    <n v="52"/>
    <s v="Female"/>
    <s v="Nagpur"/>
    <n v="10"/>
    <x v="0"/>
    <x v="1"/>
    <n v="668"/>
    <n v="6742.17"/>
    <s v="Debit Card"/>
    <s v="Yes"/>
    <n v="1"/>
    <n v="0"/>
    <x v="0"/>
    <n v="0"/>
    <s v="Yes"/>
    <x v="0"/>
    <s v="Nagpur"/>
  </r>
  <r>
    <x v="1024"/>
    <n v="41"/>
    <s v="Male"/>
    <s v="Ahmedabad"/>
    <n v="45"/>
    <x v="1"/>
    <x v="1"/>
    <n v="785"/>
    <n v="35328.89"/>
    <s v="UPI"/>
    <s v="Yes"/>
    <n v="10"/>
    <n v="5"/>
    <x v="3"/>
    <n v="0"/>
    <s v="Yes"/>
    <x v="0"/>
    <s v="Ahmedabad"/>
  </r>
  <r>
    <x v="1025"/>
    <n v="29"/>
    <s v="Female"/>
    <s v="Jaipur"/>
    <n v="71"/>
    <x v="1"/>
    <x v="1"/>
    <n v="655"/>
    <n v="42879.29"/>
    <s v="Debit Card"/>
    <s v="Yes"/>
    <n v="2"/>
    <n v="2"/>
    <x v="1"/>
    <n v="10"/>
    <s v="No"/>
    <x v="0"/>
    <s v="Jaipur"/>
  </r>
  <r>
    <x v="1026"/>
    <n v="26"/>
    <s v="Male"/>
    <s v="Mumbai"/>
    <n v="27"/>
    <x v="0"/>
    <x v="0"/>
    <n v="482"/>
    <n v="13146.53"/>
    <s v="UPI"/>
    <s v="Yes"/>
    <n v="0"/>
    <n v="0"/>
    <x v="0"/>
    <n v="0"/>
    <s v="No"/>
    <x v="0"/>
    <s v="Mumbai"/>
  </r>
  <r>
    <x v="1027"/>
    <n v="52"/>
    <s v="Male"/>
    <s v="Nagpur"/>
    <n v="38"/>
    <x v="0"/>
    <x v="1"/>
    <n v="706"/>
    <n v="26853.06"/>
    <s v="Credit Card"/>
    <s v="Yes"/>
    <n v="7"/>
    <n v="3"/>
    <x v="4"/>
    <n v="0"/>
    <s v="No"/>
    <x v="1"/>
    <s v="Nagpur"/>
  </r>
  <r>
    <x v="1028"/>
    <n v="29"/>
    <s v="Male"/>
    <s v="Bengaluru"/>
    <n v="42"/>
    <x v="1"/>
    <x v="2"/>
    <n v="1007"/>
    <n v="42475.6"/>
    <s v="Auto Debit"/>
    <s v="Yes"/>
    <n v="0"/>
    <n v="0"/>
    <x v="0"/>
    <n v="0"/>
    <s v="No"/>
    <x v="0"/>
    <s v="Bengaluru"/>
  </r>
  <r>
    <x v="1029"/>
    <n v="50"/>
    <s v="Female"/>
    <s v="Jaipur"/>
    <n v="25"/>
    <x v="0"/>
    <x v="2"/>
    <n v="944"/>
    <n v="24205.77"/>
    <s v="Debit Card"/>
    <s v="Yes"/>
    <n v="1"/>
    <n v="0"/>
    <x v="1"/>
    <n v="0"/>
    <s v="No"/>
    <x v="0"/>
    <s v="Jaipur"/>
  </r>
  <r>
    <x v="1030"/>
    <n v="44"/>
    <s v="Female"/>
    <s v="Jaipur"/>
    <n v="41"/>
    <x v="0"/>
    <x v="0"/>
    <n v="504"/>
    <n v="20333.13"/>
    <s v="Auto Debit"/>
    <s v="No"/>
    <n v="1"/>
    <n v="0"/>
    <x v="1"/>
    <n v="0"/>
    <s v="No"/>
    <x v="0"/>
    <s v="Jaipur"/>
  </r>
  <r>
    <x v="1031"/>
    <n v="46"/>
    <s v="Male"/>
    <s v="Delhi"/>
    <n v="30"/>
    <x v="0"/>
    <x v="0"/>
    <n v="536"/>
    <n v="15886.61"/>
    <s v="Bank Transfer"/>
    <s v="Yes"/>
    <n v="3"/>
    <n v="1"/>
    <x v="1"/>
    <n v="0"/>
    <s v="No"/>
    <x v="0"/>
    <s v="Delhi"/>
  </r>
  <r>
    <x v="1032"/>
    <n v="42"/>
    <s v="Male"/>
    <s v="Jaipur"/>
    <n v="45"/>
    <x v="0"/>
    <x v="1"/>
    <n v="708"/>
    <n v="31653.75"/>
    <s v="Debit Card"/>
    <s v="Yes"/>
    <n v="0"/>
    <n v="0"/>
    <x v="0"/>
    <n v="0"/>
    <s v="No"/>
    <x v="0"/>
    <s v="Jaipur"/>
  </r>
  <r>
    <x v="1033"/>
    <n v="32"/>
    <s v="Female"/>
    <s v="Chennai"/>
    <n v="22"/>
    <x v="0"/>
    <x v="0"/>
    <n v="419"/>
    <n v="9439"/>
    <s v="Auto Debit"/>
    <s v="Yes"/>
    <n v="2"/>
    <n v="0"/>
    <x v="0"/>
    <n v="0"/>
    <s v="Yes"/>
    <x v="0"/>
    <s v="Chennai"/>
  </r>
  <r>
    <x v="1034"/>
    <n v="39"/>
    <s v="Male"/>
    <s v="Bengaluru"/>
    <n v="55"/>
    <x v="0"/>
    <x v="0"/>
    <n v="572"/>
    <n v="31667.31"/>
    <s v="Debit Card"/>
    <s v="Yes"/>
    <n v="3"/>
    <n v="1"/>
    <x v="0"/>
    <n v="0"/>
    <s v="Yes"/>
    <x v="0"/>
    <s v="Bengaluru"/>
  </r>
  <r>
    <x v="1035"/>
    <n v="28"/>
    <s v="Male"/>
    <s v="Chennai"/>
    <n v="18"/>
    <x v="0"/>
    <x v="2"/>
    <n v="1069"/>
    <n v="19797.59"/>
    <s v="UPI"/>
    <s v="Yes"/>
    <n v="0"/>
    <n v="0"/>
    <x v="0"/>
    <n v="0"/>
    <s v="Yes"/>
    <x v="0"/>
    <s v="Chennai"/>
  </r>
  <r>
    <x v="1036"/>
    <n v="34"/>
    <s v="Male"/>
    <s v="Ahmedabad"/>
    <n v="19"/>
    <x v="1"/>
    <x v="1"/>
    <n v="707"/>
    <n v="11836.79"/>
    <s v="Debit Card"/>
    <s v="Yes"/>
    <n v="1"/>
    <n v="0"/>
    <x v="1"/>
    <n v="10"/>
    <s v="Yes"/>
    <x v="0"/>
    <s v="Ahmedabad"/>
  </r>
  <r>
    <x v="1037"/>
    <n v="21"/>
    <s v="Female"/>
    <s v="Delhi"/>
    <n v="46"/>
    <x v="0"/>
    <x v="0"/>
    <n v="440"/>
    <n v="20435.740000000002"/>
    <s v="Auto Debit"/>
    <s v="Yes"/>
    <n v="0"/>
    <n v="0"/>
    <x v="0"/>
    <n v="0"/>
    <s v="Yes"/>
    <x v="0"/>
    <s v="Delhi"/>
  </r>
  <r>
    <x v="1038"/>
    <n v="18"/>
    <s v="Male"/>
    <s v="Nagpur"/>
    <n v="18"/>
    <x v="1"/>
    <x v="2"/>
    <n v="1060"/>
    <n v="18615.66"/>
    <s v="Auto Debit"/>
    <s v="Yes"/>
    <n v="0"/>
    <n v="0"/>
    <x v="0"/>
    <n v="0"/>
    <s v="Yes"/>
    <x v="0"/>
    <s v="Nagpur"/>
  </r>
  <r>
    <x v="1039"/>
    <n v="35"/>
    <s v="Male"/>
    <s v="Jaipur"/>
    <n v="56"/>
    <x v="2"/>
    <x v="0"/>
    <n v="426"/>
    <n v="20158.45"/>
    <s v="Debit Card"/>
    <s v="Yes"/>
    <n v="1"/>
    <n v="0"/>
    <x v="1"/>
    <n v="15"/>
    <s v="No"/>
    <x v="0"/>
    <s v="Jaipur"/>
  </r>
  <r>
    <x v="1040"/>
    <n v="18"/>
    <s v="Female"/>
    <s v="Jaipur"/>
    <n v="28"/>
    <x v="0"/>
    <x v="2"/>
    <n v="1005"/>
    <n v="27300.61"/>
    <s v="Debit Card"/>
    <s v="Yes"/>
    <n v="1"/>
    <n v="0"/>
    <x v="0"/>
    <n v="0"/>
    <s v="No"/>
    <x v="0"/>
    <s v="Jaipur"/>
  </r>
  <r>
    <x v="1041"/>
    <n v="39"/>
    <s v="Male"/>
    <s v="Pune"/>
    <n v="28"/>
    <x v="0"/>
    <x v="0"/>
    <n v="415"/>
    <n v="11652.01"/>
    <s v="Auto Debit"/>
    <s v="No"/>
    <n v="1"/>
    <n v="0"/>
    <x v="0"/>
    <n v="0"/>
    <s v="No"/>
    <x v="0"/>
    <s v="Pune"/>
  </r>
  <r>
    <x v="1042"/>
    <n v="28"/>
    <s v="Male"/>
    <s v="Chennai"/>
    <n v="37"/>
    <x v="1"/>
    <x v="1"/>
    <n v="768"/>
    <n v="26364.560000000001"/>
    <s v="Credit Card"/>
    <s v="Yes"/>
    <n v="4"/>
    <n v="2"/>
    <x v="1"/>
    <n v="5"/>
    <s v="Yes"/>
    <x v="0"/>
    <s v="Chennai"/>
  </r>
  <r>
    <x v="1043"/>
    <n v="33"/>
    <s v="Male"/>
    <s v="Ahmedabad"/>
    <n v="32"/>
    <x v="2"/>
    <x v="1"/>
    <n v="650"/>
    <n v="17369.34"/>
    <s v="UPI"/>
    <s v="Yes"/>
    <n v="0"/>
    <n v="0"/>
    <x v="1"/>
    <n v="15"/>
    <s v="No"/>
    <x v="0"/>
    <s v="Ahmedabad"/>
  </r>
  <r>
    <x v="1044"/>
    <n v="21"/>
    <s v="Male"/>
    <s v="Pune"/>
    <n v="32"/>
    <x v="0"/>
    <x v="1"/>
    <n v="736"/>
    <n v="23270.98"/>
    <s v="UPI"/>
    <s v="Yes"/>
    <n v="1"/>
    <n v="0"/>
    <x v="0"/>
    <n v="0"/>
    <s v="No"/>
    <x v="1"/>
    <s v="Pune"/>
  </r>
  <r>
    <x v="1045"/>
    <n v="21"/>
    <s v="Male"/>
    <s v="Pune"/>
    <n v="49"/>
    <x v="2"/>
    <x v="2"/>
    <n v="1081"/>
    <n v="46283"/>
    <s v="Credit Card"/>
    <s v="Yes"/>
    <n v="0"/>
    <n v="0"/>
    <x v="0"/>
    <n v="10"/>
    <s v="No"/>
    <x v="0"/>
    <s v="Pune"/>
  </r>
  <r>
    <x v="1046"/>
    <n v="31"/>
    <s v="Female"/>
    <s v="Hyderabad"/>
    <n v="16"/>
    <x v="1"/>
    <x v="1"/>
    <n v="717"/>
    <n v="11420.48"/>
    <s v="Auto Debit"/>
    <s v="Yes"/>
    <n v="0"/>
    <n v="0"/>
    <x v="0"/>
    <n v="0"/>
    <s v="No"/>
    <x v="0"/>
    <s v="Hyderabad"/>
  </r>
  <r>
    <x v="1047"/>
    <n v="37"/>
    <s v="Female"/>
    <s v="Ahmedabad"/>
    <n v="29"/>
    <x v="2"/>
    <x v="1"/>
    <n v="725"/>
    <n v="20683.009999999998"/>
    <s v="UPI"/>
    <s v="Yes"/>
    <n v="0"/>
    <n v="0"/>
    <x v="0"/>
    <n v="0"/>
    <s v="No"/>
    <x v="1"/>
    <s v="Ahmedabad"/>
  </r>
  <r>
    <x v="1048"/>
    <n v="30"/>
    <s v="Male"/>
    <s v="Ahmedabad"/>
    <n v="15"/>
    <x v="0"/>
    <x v="0"/>
    <n v="504"/>
    <n v="7611.38"/>
    <s v="Auto Debit"/>
    <s v="Yes"/>
    <n v="2"/>
    <n v="0"/>
    <x v="1"/>
    <n v="0"/>
    <s v="No"/>
    <x v="0"/>
    <s v="Ahmedabad"/>
  </r>
  <r>
    <x v="1049"/>
    <n v="37"/>
    <s v="Male"/>
    <s v="Pune"/>
    <n v="27"/>
    <x v="2"/>
    <x v="0"/>
    <n v="453"/>
    <n v="10451.75"/>
    <s v="Debit Card"/>
    <s v="Yes"/>
    <n v="0"/>
    <n v="0"/>
    <x v="0"/>
    <n v="15"/>
    <s v="No"/>
    <x v="0"/>
    <s v="Pune"/>
  </r>
  <r>
    <x v="1050"/>
    <n v="42"/>
    <s v="Female"/>
    <s v="Chennai"/>
    <n v="50"/>
    <x v="0"/>
    <x v="2"/>
    <n v="983"/>
    <n v="48481.16"/>
    <s v="Auto Debit"/>
    <s v="Yes"/>
    <n v="0"/>
    <n v="0"/>
    <x v="0"/>
    <n v="0"/>
    <s v="No"/>
    <x v="1"/>
    <s v="Chennai"/>
  </r>
  <r>
    <x v="1051"/>
    <n v="26"/>
    <s v="Female"/>
    <s v="Kolkata"/>
    <n v="30"/>
    <x v="1"/>
    <x v="2"/>
    <n v="967"/>
    <n v="26416.720000000001"/>
    <s v="UPI"/>
    <s v="Yes"/>
    <n v="1"/>
    <n v="0"/>
    <x v="0"/>
    <n v="10"/>
    <s v="No"/>
    <x v="0"/>
    <s v="Kolkata"/>
  </r>
  <r>
    <x v="1052"/>
    <n v="54"/>
    <s v="Male"/>
    <s v="Hyderabad"/>
    <n v="22"/>
    <x v="1"/>
    <x v="0"/>
    <n v="520"/>
    <n v="10016.25"/>
    <s v="UPI"/>
    <s v="Yes"/>
    <n v="2"/>
    <n v="0"/>
    <x v="0"/>
    <n v="10"/>
    <s v="No"/>
    <x v="0"/>
    <s v="Hyderabad"/>
  </r>
  <r>
    <x v="1053"/>
    <n v="27"/>
    <s v="Female"/>
    <s v="Bengaluru"/>
    <n v="53"/>
    <x v="1"/>
    <x v="1"/>
    <n v="685"/>
    <n v="37344.379999999997"/>
    <s v="UPI"/>
    <s v="No"/>
    <n v="2"/>
    <n v="1"/>
    <x v="2"/>
    <n v="0"/>
    <s v="No"/>
    <x v="0"/>
    <s v="Bengaluru"/>
  </r>
  <r>
    <x v="1054"/>
    <n v="42"/>
    <s v="Male"/>
    <s v="Hyderabad"/>
    <n v="16"/>
    <x v="0"/>
    <x v="2"/>
    <n v="1014"/>
    <n v="16261.86"/>
    <s v="Bank Transfer"/>
    <s v="Yes"/>
    <n v="0"/>
    <n v="0"/>
    <x v="0"/>
    <n v="0"/>
    <s v="No"/>
    <x v="0"/>
    <s v="Hyderabad"/>
  </r>
  <r>
    <x v="1055"/>
    <n v="42"/>
    <s v="Male"/>
    <s v="Jaipur"/>
    <n v="30"/>
    <x v="0"/>
    <x v="0"/>
    <n v="406"/>
    <n v="11838.86"/>
    <s v="Credit Card"/>
    <s v="Yes"/>
    <n v="0"/>
    <n v="0"/>
    <x v="0"/>
    <n v="0"/>
    <s v="No"/>
    <x v="0"/>
    <s v="Jaipur"/>
  </r>
  <r>
    <x v="1056"/>
    <n v="38"/>
    <s v="Male"/>
    <s v="Bengaluru"/>
    <n v="24"/>
    <x v="1"/>
    <x v="1"/>
    <n v="747"/>
    <n v="18159.439999999999"/>
    <s v="UPI"/>
    <s v="Yes"/>
    <n v="3"/>
    <n v="2"/>
    <x v="2"/>
    <n v="0"/>
    <s v="No"/>
    <x v="0"/>
    <s v="Bengaluru"/>
  </r>
  <r>
    <x v="1057"/>
    <n v="27"/>
    <s v="Male"/>
    <s v="Ahmedabad"/>
    <n v="18"/>
    <x v="0"/>
    <x v="0"/>
    <n v="481"/>
    <n v="8432.52"/>
    <s v="Credit Card"/>
    <s v="Yes"/>
    <n v="3"/>
    <n v="1"/>
    <x v="1"/>
    <n v="0"/>
    <s v="No"/>
    <x v="0"/>
    <s v="Ahmedabad"/>
  </r>
  <r>
    <x v="1058"/>
    <n v="49"/>
    <s v="Male"/>
    <s v="Hyderabad"/>
    <n v="34"/>
    <x v="0"/>
    <x v="1"/>
    <n v="721"/>
    <n v="25064.29"/>
    <s v="Debit Card"/>
    <s v="Yes"/>
    <n v="0"/>
    <n v="0"/>
    <x v="1"/>
    <n v="0"/>
    <s v="No"/>
    <x v="0"/>
    <s v="Hyderabad"/>
  </r>
  <r>
    <x v="1059"/>
    <n v="39"/>
    <s v="Female"/>
    <s v="Nagpur"/>
    <n v="53"/>
    <x v="1"/>
    <x v="1"/>
    <n v="717"/>
    <n v="37174.550000000003"/>
    <s v="Credit Card"/>
    <s v="No"/>
    <n v="1"/>
    <n v="0"/>
    <x v="0"/>
    <n v="0"/>
    <s v="Yes"/>
    <x v="0"/>
    <s v="Nagpur"/>
  </r>
  <r>
    <x v="1060"/>
    <n v="45"/>
    <s v="Male"/>
    <s v="Kolkata"/>
    <n v="44"/>
    <x v="2"/>
    <x v="2"/>
    <n v="1003"/>
    <n v="39880.879999999997"/>
    <s v="UPI"/>
    <s v="Yes"/>
    <n v="0"/>
    <n v="0"/>
    <x v="0"/>
    <n v="10"/>
    <s v="No"/>
    <x v="0"/>
    <s v="Kolkata"/>
  </r>
  <r>
    <x v="1061"/>
    <n v="33"/>
    <s v="Male"/>
    <s v="Nagpur"/>
    <n v="23"/>
    <x v="0"/>
    <x v="1"/>
    <n v="679"/>
    <n v="15690.16"/>
    <s v="Debit Card"/>
    <s v="No"/>
    <n v="7"/>
    <n v="2"/>
    <x v="2"/>
    <n v="0"/>
    <s v="Yes"/>
    <x v="0"/>
    <s v="Nagpur"/>
  </r>
  <r>
    <x v="1062"/>
    <n v="38"/>
    <s v="Male"/>
    <s v="Pune"/>
    <n v="24"/>
    <x v="2"/>
    <x v="0"/>
    <n v="522"/>
    <n v="10786.08"/>
    <s v="Credit Card"/>
    <s v="Yes"/>
    <n v="0"/>
    <n v="0"/>
    <x v="0"/>
    <n v="15"/>
    <s v="No"/>
    <x v="0"/>
    <s v="Pune"/>
  </r>
  <r>
    <x v="1063"/>
    <n v="18"/>
    <s v="Male"/>
    <s v="Bengaluru"/>
    <n v="54"/>
    <x v="0"/>
    <x v="1"/>
    <n v="744"/>
    <n v="40392.06"/>
    <s v="Credit Card"/>
    <s v="Yes"/>
    <n v="0"/>
    <n v="0"/>
    <x v="0"/>
    <n v="0"/>
    <s v="No"/>
    <x v="0"/>
    <s v="Bengaluru"/>
  </r>
  <r>
    <x v="1064"/>
    <n v="37"/>
    <s v="Male"/>
    <s v="Mumbai"/>
    <n v="50"/>
    <x v="2"/>
    <x v="0"/>
    <n v="426"/>
    <n v="18586.73"/>
    <s v="Bank Transfer"/>
    <s v="Yes"/>
    <n v="9"/>
    <n v="3"/>
    <x v="3"/>
    <n v="15"/>
    <s v="No"/>
    <x v="0"/>
    <s v="Mumbai"/>
  </r>
  <r>
    <x v="1065"/>
    <n v="40"/>
    <s v="Female"/>
    <s v="Hyderabad"/>
    <n v="37"/>
    <x v="0"/>
    <x v="0"/>
    <n v="500"/>
    <n v="18381.22"/>
    <s v="Auto Debit"/>
    <s v="Yes"/>
    <n v="0"/>
    <n v="0"/>
    <x v="0"/>
    <n v="0"/>
    <s v="No"/>
    <x v="0"/>
    <s v="Hyderabad"/>
  </r>
  <r>
    <x v="1066"/>
    <n v="40"/>
    <s v="Male"/>
    <s v="Chennai"/>
    <n v="69"/>
    <x v="2"/>
    <x v="1"/>
    <n v="639"/>
    <n v="44010.14"/>
    <s v="Debit Card"/>
    <s v="Yes"/>
    <n v="0"/>
    <n v="0"/>
    <x v="1"/>
    <n v="0"/>
    <s v="No"/>
    <x v="0"/>
    <s v="Chennai"/>
  </r>
  <r>
    <x v="1067"/>
    <n v="19"/>
    <s v="Male"/>
    <s v="Bengaluru"/>
    <n v="24"/>
    <x v="0"/>
    <x v="1"/>
    <n v="718"/>
    <n v="17189.73"/>
    <s v="Credit Card"/>
    <s v="Yes"/>
    <n v="2"/>
    <n v="0"/>
    <x v="0"/>
    <n v="0"/>
    <s v="No"/>
    <x v="1"/>
    <s v="Bengaluru"/>
  </r>
  <r>
    <x v="1068"/>
    <n v="37"/>
    <s v="Male"/>
    <s v="Hyderabad"/>
    <n v="31"/>
    <x v="1"/>
    <x v="2"/>
    <n v="1032"/>
    <n v="32125.119999999999"/>
    <s v="Auto Debit"/>
    <s v="Yes"/>
    <n v="0"/>
    <n v="0"/>
    <x v="0"/>
    <n v="0"/>
    <s v="No"/>
    <x v="0"/>
    <s v="Hyderabad"/>
  </r>
  <r>
    <x v="1069"/>
    <n v="50"/>
    <s v="Male"/>
    <s v="Pune"/>
    <n v="38"/>
    <x v="0"/>
    <x v="0"/>
    <n v="480"/>
    <n v="18647.86"/>
    <s v="Auto Debit"/>
    <s v="Yes"/>
    <n v="1"/>
    <n v="0"/>
    <x v="0"/>
    <n v="0"/>
    <s v="No"/>
    <x v="0"/>
    <s v="Pune"/>
  </r>
  <r>
    <x v="1070"/>
    <n v="34"/>
    <s v="Male"/>
    <s v="Kolkata"/>
    <n v="60"/>
    <x v="1"/>
    <x v="2"/>
    <n v="1057"/>
    <n v="60206.62"/>
    <s v="Debit Card"/>
    <s v="Yes"/>
    <n v="4"/>
    <n v="2"/>
    <x v="1"/>
    <n v="5"/>
    <s v="Yes"/>
    <x v="0"/>
    <s v="Kolkata"/>
  </r>
  <r>
    <x v="1071"/>
    <n v="44"/>
    <s v="Male"/>
    <s v="Kolkata"/>
    <n v="51"/>
    <x v="1"/>
    <x v="0"/>
    <n v="460"/>
    <n v="23428.37"/>
    <s v="Bank Transfer"/>
    <s v="Yes"/>
    <n v="0"/>
    <n v="0"/>
    <x v="0"/>
    <n v="0"/>
    <s v="Yes"/>
    <x v="0"/>
    <s v="Kolkata"/>
  </r>
  <r>
    <x v="1072"/>
    <n v="42"/>
    <s v="Male"/>
    <s v="Hyderabad"/>
    <n v="65"/>
    <x v="2"/>
    <x v="2"/>
    <n v="1032"/>
    <n v="66351.350000000006"/>
    <s v="UPI"/>
    <s v="Yes"/>
    <n v="2"/>
    <n v="0"/>
    <x v="0"/>
    <n v="0"/>
    <s v="No"/>
    <x v="0"/>
    <s v="Hyderabad"/>
  </r>
  <r>
    <x v="1073"/>
    <n v="50"/>
    <s v="Male"/>
    <s v="Pune"/>
    <n v="1"/>
    <x v="0"/>
    <x v="2"/>
    <n v="1086"/>
    <n v="1111.96"/>
    <s v="Bank Transfer"/>
    <s v="Yes"/>
    <n v="0"/>
    <n v="0"/>
    <x v="0"/>
    <n v="0"/>
    <s v="No"/>
    <x v="1"/>
    <s v="Pune"/>
  </r>
  <r>
    <x v="1074"/>
    <n v="47"/>
    <s v="Male"/>
    <s v="Ahmedabad"/>
    <n v="72"/>
    <x v="2"/>
    <x v="0"/>
    <n v="430"/>
    <n v="27297.11"/>
    <s v="Debit Card"/>
    <s v="No"/>
    <n v="3"/>
    <n v="1"/>
    <x v="0"/>
    <n v="10"/>
    <s v="Yes"/>
    <x v="0"/>
    <s v="Ahmedabad"/>
  </r>
  <r>
    <x v="1075"/>
    <n v="30"/>
    <s v="Female"/>
    <s v="Mumbai"/>
    <n v="23"/>
    <x v="0"/>
    <x v="0"/>
    <n v="560"/>
    <n v="12539.2"/>
    <s v="UPI"/>
    <s v="Yes"/>
    <n v="2"/>
    <n v="1"/>
    <x v="1"/>
    <n v="0"/>
    <s v="No"/>
    <x v="1"/>
    <s v="Mumbai"/>
  </r>
  <r>
    <x v="1076"/>
    <n v="35"/>
    <s v="Male"/>
    <s v="Ahmedabad"/>
    <n v="45"/>
    <x v="0"/>
    <x v="2"/>
    <n v="961"/>
    <n v="42888.82"/>
    <s v="Credit Card"/>
    <s v="Yes"/>
    <n v="1"/>
    <n v="0"/>
    <x v="0"/>
    <n v="0"/>
    <s v="Yes"/>
    <x v="0"/>
    <s v="Ahmedabad"/>
  </r>
  <r>
    <x v="1077"/>
    <n v="43"/>
    <s v="Male"/>
    <s v="Mumbai"/>
    <n v="25"/>
    <x v="0"/>
    <x v="0"/>
    <n v="479"/>
    <n v="12028.17"/>
    <s v="Debit Card"/>
    <s v="Yes"/>
    <n v="4"/>
    <n v="1"/>
    <x v="1"/>
    <n v="0"/>
    <s v="No"/>
    <x v="1"/>
    <s v="Mumbai"/>
  </r>
  <r>
    <x v="1078"/>
    <n v="21"/>
    <s v="Female"/>
    <s v="Chennai"/>
    <n v="54"/>
    <x v="1"/>
    <x v="0"/>
    <n v="494"/>
    <n v="27101.73"/>
    <s v="Debit Card"/>
    <s v="Yes"/>
    <n v="3"/>
    <n v="0"/>
    <x v="0"/>
    <n v="0"/>
    <s v="Yes"/>
    <x v="0"/>
    <s v="Chennai"/>
  </r>
  <r>
    <x v="1079"/>
    <n v="32"/>
    <s v="Male"/>
    <s v="Nagpur"/>
    <n v="29"/>
    <x v="0"/>
    <x v="0"/>
    <n v="443"/>
    <n v="12496.59"/>
    <s v="Bank Transfer"/>
    <s v="No"/>
    <n v="0"/>
    <n v="0"/>
    <x v="2"/>
    <n v="0"/>
    <s v="No"/>
    <x v="1"/>
    <s v="Nagpur"/>
  </r>
  <r>
    <x v="1080"/>
    <n v="22"/>
    <s v="Male"/>
    <s v="Chennai"/>
    <n v="37"/>
    <x v="2"/>
    <x v="0"/>
    <n v="481"/>
    <n v="15456.06"/>
    <s v="Debit Card"/>
    <s v="Yes"/>
    <n v="3"/>
    <n v="0"/>
    <x v="0"/>
    <n v="15"/>
    <s v="Yes"/>
    <x v="0"/>
    <s v="Chennai"/>
  </r>
  <r>
    <x v="1081"/>
    <n v="58"/>
    <s v="Female"/>
    <s v="Pune"/>
    <n v="30"/>
    <x v="0"/>
    <x v="1"/>
    <n v="703"/>
    <n v="20745.62"/>
    <s v="Auto Debit"/>
    <s v="Yes"/>
    <n v="1"/>
    <n v="0"/>
    <x v="2"/>
    <n v="0"/>
    <s v="No"/>
    <x v="0"/>
    <s v="Pune"/>
  </r>
  <r>
    <x v="1082"/>
    <n v="27"/>
    <s v="Female"/>
    <s v="Bengaluru"/>
    <n v="21"/>
    <x v="0"/>
    <x v="0"/>
    <n v="541"/>
    <n v="11675.19"/>
    <s v="Bank Transfer"/>
    <s v="No"/>
    <n v="0"/>
    <n v="0"/>
    <x v="1"/>
    <n v="0"/>
    <s v="Yes"/>
    <x v="1"/>
    <s v="Bengaluru"/>
  </r>
  <r>
    <x v="1083"/>
    <n v="39"/>
    <s v="Male"/>
    <s v="Chennai"/>
    <n v="56"/>
    <x v="0"/>
    <x v="0"/>
    <n v="472"/>
    <n v="27049.69"/>
    <s v="Debit Card"/>
    <s v="Yes"/>
    <n v="2"/>
    <n v="0"/>
    <x v="1"/>
    <n v="0"/>
    <s v="No"/>
    <x v="1"/>
    <s v="Chennai"/>
  </r>
  <r>
    <x v="1084"/>
    <n v="40"/>
    <s v="Female"/>
    <s v="Pune"/>
    <n v="21"/>
    <x v="0"/>
    <x v="2"/>
    <n v="1014"/>
    <n v="20881.509999999998"/>
    <s v="Credit Card"/>
    <s v="Yes"/>
    <n v="0"/>
    <n v="0"/>
    <x v="0"/>
    <n v="0"/>
    <s v="No"/>
    <x v="0"/>
    <s v="Pune"/>
  </r>
  <r>
    <x v="1085"/>
    <n v="23"/>
    <s v="Male"/>
    <s v="Bengaluru"/>
    <n v="56"/>
    <x v="0"/>
    <x v="2"/>
    <n v="994"/>
    <n v="56615.63"/>
    <s v="Bank Transfer"/>
    <s v="Yes"/>
    <n v="0"/>
    <n v="0"/>
    <x v="0"/>
    <n v="0"/>
    <s v="No"/>
    <x v="0"/>
    <s v="Bengaluru"/>
  </r>
  <r>
    <x v="1086"/>
    <n v="18"/>
    <s v="Male"/>
    <s v="Mumbai"/>
    <n v="58"/>
    <x v="1"/>
    <x v="1"/>
    <n v="737"/>
    <n v="42972.21"/>
    <s v="Auto Debit"/>
    <s v="Yes"/>
    <n v="4"/>
    <n v="3"/>
    <x v="2"/>
    <n v="0"/>
    <s v="No"/>
    <x v="0"/>
    <s v="Mumbai"/>
  </r>
  <r>
    <x v="1087"/>
    <n v="30"/>
    <s v="Female"/>
    <s v="Pune"/>
    <n v="47"/>
    <x v="2"/>
    <x v="0"/>
    <n v="502"/>
    <n v="23404.53"/>
    <s v="Auto Debit"/>
    <s v="Yes"/>
    <n v="1"/>
    <n v="0"/>
    <x v="1"/>
    <n v="0"/>
    <s v="No"/>
    <x v="0"/>
    <s v="Pune"/>
  </r>
  <r>
    <x v="1088"/>
    <n v="28"/>
    <s v="Male"/>
    <s v="Chennai"/>
    <n v="63"/>
    <x v="0"/>
    <x v="2"/>
    <n v="1012"/>
    <n v="64058.12"/>
    <s v="Debit Card"/>
    <s v="Yes"/>
    <n v="4"/>
    <n v="1"/>
    <x v="1"/>
    <n v="0"/>
    <s v="No"/>
    <x v="1"/>
    <s v="Chennai"/>
  </r>
  <r>
    <x v="1089"/>
    <n v="21"/>
    <s v="Male"/>
    <s v="Hyderabad"/>
    <n v="45"/>
    <x v="1"/>
    <x v="1"/>
    <n v="657"/>
    <n v="30260.2"/>
    <s v="Debit Card"/>
    <s v="Yes"/>
    <n v="4"/>
    <n v="3"/>
    <x v="0"/>
    <n v="0"/>
    <s v="No"/>
    <x v="0"/>
    <s v="Hyderabad"/>
  </r>
  <r>
    <x v="1090"/>
    <n v="26"/>
    <s v="Female"/>
    <s v="Bengaluru"/>
    <n v="50"/>
    <x v="2"/>
    <x v="1"/>
    <n v="688"/>
    <n v="34189.03"/>
    <s v="UPI"/>
    <s v="Yes"/>
    <n v="0"/>
    <n v="0"/>
    <x v="0"/>
    <n v="0"/>
    <s v="No"/>
    <x v="0"/>
    <s v="Bengaluru"/>
  </r>
  <r>
    <x v="1091"/>
    <n v="32"/>
    <s v="Male"/>
    <s v="Pune"/>
    <n v="18"/>
    <x v="0"/>
    <x v="1"/>
    <n v="700"/>
    <n v="12368.55"/>
    <s v="Debit Card"/>
    <s v="No"/>
    <n v="2"/>
    <n v="2"/>
    <x v="0"/>
    <n v="0"/>
    <s v="Yes"/>
    <x v="0"/>
    <s v="Pune"/>
  </r>
  <r>
    <x v="1092"/>
    <n v="30"/>
    <s v="Female"/>
    <s v="Ahmedabad"/>
    <n v="26"/>
    <x v="0"/>
    <x v="0"/>
    <n v="429"/>
    <n v="10826.78"/>
    <s v="UPI"/>
    <s v="Yes"/>
    <n v="0"/>
    <n v="0"/>
    <x v="0"/>
    <n v="0"/>
    <s v="No"/>
    <x v="0"/>
    <s v="Ahmedabad"/>
  </r>
  <r>
    <x v="1093"/>
    <n v="45"/>
    <s v="Male"/>
    <s v="Jaipur"/>
    <n v="29"/>
    <x v="0"/>
    <x v="0"/>
    <n v="436"/>
    <n v="12855.74"/>
    <s v="Debit Card"/>
    <s v="Yes"/>
    <n v="1"/>
    <n v="0"/>
    <x v="0"/>
    <n v="0"/>
    <s v="No"/>
    <x v="1"/>
    <s v="Jaipur"/>
  </r>
  <r>
    <x v="1094"/>
    <n v="37"/>
    <s v="Male"/>
    <s v="Pune"/>
    <n v="7"/>
    <x v="0"/>
    <x v="1"/>
    <n v="746"/>
    <n v="5365.84"/>
    <s v="UPI"/>
    <s v="Yes"/>
    <n v="0"/>
    <n v="0"/>
    <x v="0"/>
    <n v="0"/>
    <s v="No"/>
    <x v="0"/>
    <s v="Pune"/>
  </r>
  <r>
    <x v="1095"/>
    <n v="28"/>
    <s v="Male"/>
    <s v="Mumbai"/>
    <n v="23"/>
    <x v="0"/>
    <x v="2"/>
    <n v="1013"/>
    <n v="23067.06"/>
    <s v="UPI"/>
    <s v="Yes"/>
    <n v="3"/>
    <n v="1"/>
    <x v="2"/>
    <n v="0"/>
    <s v="No"/>
    <x v="0"/>
    <s v="Mumbai"/>
  </r>
  <r>
    <x v="1096"/>
    <n v="61"/>
    <s v="Female"/>
    <s v="Bengaluru"/>
    <n v="15"/>
    <x v="0"/>
    <x v="1"/>
    <n v="827"/>
    <n v="12166.21"/>
    <s v="Credit Card"/>
    <s v="Yes"/>
    <n v="0"/>
    <n v="0"/>
    <x v="0"/>
    <n v="0"/>
    <s v="No"/>
    <x v="1"/>
    <s v="Bengaluru"/>
  </r>
  <r>
    <x v="1097"/>
    <n v="26"/>
    <s v="Male"/>
    <s v="Hyderabad"/>
    <n v="18"/>
    <x v="0"/>
    <x v="0"/>
    <n v="507"/>
    <n v="9313.19"/>
    <s v="Bank Transfer"/>
    <s v="No"/>
    <n v="0"/>
    <n v="0"/>
    <x v="0"/>
    <n v="0"/>
    <s v="No"/>
    <x v="1"/>
    <s v="Hyderabad"/>
  </r>
  <r>
    <x v="1098"/>
    <n v="33"/>
    <s v="Male"/>
    <s v="Mumbai"/>
    <n v="31"/>
    <x v="2"/>
    <x v="1"/>
    <n v="814"/>
    <n v="21533.25"/>
    <s v="Auto Debit"/>
    <s v="Yes"/>
    <n v="1"/>
    <n v="0"/>
    <x v="0"/>
    <n v="15"/>
    <s v="No"/>
    <x v="0"/>
    <s v="Mumbai"/>
  </r>
  <r>
    <x v="1099"/>
    <n v="46"/>
    <s v="Male"/>
    <s v="Hyderabad"/>
    <n v="30"/>
    <x v="0"/>
    <x v="0"/>
    <n v="409"/>
    <n v="12410.42"/>
    <s v="Auto Debit"/>
    <s v="No"/>
    <n v="1"/>
    <n v="0"/>
    <x v="2"/>
    <n v="0"/>
    <s v="No"/>
    <x v="1"/>
    <s v="Hyderabad"/>
  </r>
  <r>
    <x v="1100"/>
    <n v="42"/>
    <s v="Male"/>
    <s v="Chennai"/>
    <n v="64"/>
    <x v="1"/>
    <x v="1"/>
    <n v="775"/>
    <n v="45709.26"/>
    <s v="Bank Transfer"/>
    <s v="Yes"/>
    <n v="3"/>
    <n v="3"/>
    <x v="1"/>
    <n v="10"/>
    <s v="No"/>
    <x v="0"/>
    <s v="Chennai"/>
  </r>
  <r>
    <x v="1101"/>
    <n v="31"/>
    <s v="Female"/>
    <s v="Ahmedabad"/>
    <n v="32"/>
    <x v="2"/>
    <x v="1"/>
    <n v="761"/>
    <n v="21437.18"/>
    <s v="UPI"/>
    <s v="Yes"/>
    <n v="1"/>
    <n v="0"/>
    <x v="0"/>
    <n v="10"/>
    <s v="No"/>
    <x v="0"/>
    <s v="Ahmedabad"/>
  </r>
  <r>
    <x v="1102"/>
    <n v="40"/>
    <s v="Female"/>
    <s v="Hyderabad"/>
    <n v="13"/>
    <x v="0"/>
    <x v="0"/>
    <n v="523"/>
    <n v="6881.04"/>
    <s v="UPI"/>
    <s v="No"/>
    <n v="6"/>
    <n v="2"/>
    <x v="1"/>
    <n v="0"/>
    <s v="No"/>
    <x v="0"/>
    <s v="Hyderabad"/>
  </r>
  <r>
    <x v="1103"/>
    <n v="32"/>
    <s v="Male"/>
    <s v="Pune"/>
    <n v="38"/>
    <x v="2"/>
    <x v="1"/>
    <n v="677"/>
    <n v="25330.38"/>
    <s v="UPI"/>
    <s v="Yes"/>
    <n v="2"/>
    <n v="0"/>
    <x v="0"/>
    <n v="0"/>
    <s v="Yes"/>
    <x v="0"/>
    <s v="Pune"/>
  </r>
  <r>
    <x v="1104"/>
    <n v="54"/>
    <s v="Male"/>
    <s v="Hyderabad"/>
    <n v="38"/>
    <x v="2"/>
    <x v="1"/>
    <n v="689"/>
    <n v="26865.200000000001"/>
    <s v="Auto Debit"/>
    <s v="Yes"/>
    <n v="0"/>
    <n v="0"/>
    <x v="0"/>
    <n v="0"/>
    <s v="No"/>
    <x v="0"/>
    <s v="Hyderabad"/>
  </r>
  <r>
    <x v="1105"/>
    <n v="25"/>
    <s v="Male"/>
    <s v="Delhi"/>
    <n v="42"/>
    <x v="1"/>
    <x v="0"/>
    <n v="557"/>
    <n v="23900.15"/>
    <s v="Auto Debit"/>
    <s v="Yes"/>
    <n v="2"/>
    <n v="1"/>
    <x v="1"/>
    <n v="0"/>
    <s v="No"/>
    <x v="0"/>
    <s v="Delhi"/>
  </r>
  <r>
    <x v="1106"/>
    <n v="23"/>
    <s v="Male"/>
    <s v="Pune"/>
    <n v="47"/>
    <x v="0"/>
    <x v="1"/>
    <n v="777"/>
    <n v="35868.28"/>
    <s v="UPI"/>
    <s v="Yes"/>
    <n v="0"/>
    <n v="0"/>
    <x v="0"/>
    <n v="0"/>
    <s v="No"/>
    <x v="1"/>
    <s v="Pune"/>
  </r>
  <r>
    <x v="1107"/>
    <n v="48"/>
    <s v="Female"/>
    <s v="Pune"/>
    <n v="50"/>
    <x v="0"/>
    <x v="0"/>
    <n v="495"/>
    <n v="25047.63"/>
    <s v="Auto Debit"/>
    <s v="No"/>
    <n v="1"/>
    <n v="0"/>
    <x v="0"/>
    <n v="0"/>
    <s v="No"/>
    <x v="0"/>
    <s v="Pune"/>
  </r>
  <r>
    <x v="1108"/>
    <n v="18"/>
    <s v="Male"/>
    <s v="Delhi"/>
    <n v="9"/>
    <x v="0"/>
    <x v="2"/>
    <n v="1115"/>
    <n v="9852.17"/>
    <s v="Bank Transfer"/>
    <s v="Yes"/>
    <n v="0"/>
    <n v="0"/>
    <x v="0"/>
    <n v="0"/>
    <s v="No"/>
    <x v="1"/>
    <s v="Delhi"/>
  </r>
  <r>
    <x v="1109"/>
    <n v="42"/>
    <s v="Male"/>
    <s v="Chennai"/>
    <n v="20"/>
    <x v="0"/>
    <x v="1"/>
    <n v="793"/>
    <n v="15495.99"/>
    <s v="Credit Card"/>
    <s v="Yes"/>
    <n v="0"/>
    <n v="0"/>
    <x v="0"/>
    <n v="0"/>
    <s v="No"/>
    <x v="1"/>
    <s v="Chennai"/>
  </r>
  <r>
    <x v="1110"/>
    <n v="41"/>
    <s v="Male"/>
    <s v="Mumbai"/>
    <n v="62"/>
    <x v="1"/>
    <x v="1"/>
    <n v="811"/>
    <n v="50260.86"/>
    <s v="UPI"/>
    <s v="Yes"/>
    <n v="2"/>
    <n v="1"/>
    <x v="1"/>
    <n v="0"/>
    <s v="No"/>
    <x v="0"/>
    <s v="Mumbai"/>
  </r>
  <r>
    <x v="1111"/>
    <n v="50"/>
    <s v="Female"/>
    <s v="Mumbai"/>
    <n v="45"/>
    <x v="0"/>
    <x v="0"/>
    <n v="458"/>
    <n v="20987.16"/>
    <s v="Credit Card"/>
    <s v="Yes"/>
    <n v="0"/>
    <n v="0"/>
    <x v="0"/>
    <n v="0"/>
    <s v="No"/>
    <x v="0"/>
    <s v="Mumbai"/>
  </r>
  <r>
    <x v="1112"/>
    <n v="30"/>
    <s v="Female"/>
    <s v="Nagpur"/>
    <n v="22"/>
    <x v="0"/>
    <x v="2"/>
    <n v="953"/>
    <n v="21531.279999999999"/>
    <s v="UPI"/>
    <s v="Yes"/>
    <n v="0"/>
    <n v="0"/>
    <x v="2"/>
    <n v="0"/>
    <s v="No"/>
    <x v="1"/>
    <s v="Nagpur"/>
  </r>
  <r>
    <x v="1113"/>
    <n v="34"/>
    <s v="Female"/>
    <s v="Ahmedabad"/>
    <n v="23"/>
    <x v="0"/>
    <x v="1"/>
    <n v="707"/>
    <n v="16095.94"/>
    <s v="Credit Card"/>
    <s v="Yes"/>
    <n v="2"/>
    <n v="0"/>
    <x v="0"/>
    <n v="0"/>
    <s v="Yes"/>
    <x v="0"/>
    <s v="Ahmedabad"/>
  </r>
  <r>
    <x v="1114"/>
    <n v="28"/>
    <s v="Female"/>
    <s v="Chennai"/>
    <n v="32"/>
    <x v="2"/>
    <x v="2"/>
    <n v="1031"/>
    <n v="33540.17"/>
    <s v="Credit Card"/>
    <s v="Yes"/>
    <n v="1"/>
    <n v="0"/>
    <x v="0"/>
    <n v="0"/>
    <s v="No"/>
    <x v="0"/>
    <s v="Chennai"/>
  </r>
  <r>
    <x v="1115"/>
    <n v="35"/>
    <s v="Male"/>
    <s v="Hyderabad"/>
    <n v="15"/>
    <x v="0"/>
    <x v="2"/>
    <n v="1012"/>
    <n v="15559.86"/>
    <s v="Debit Card"/>
    <s v="Yes"/>
    <n v="3"/>
    <n v="0"/>
    <x v="1"/>
    <n v="0"/>
    <s v="No"/>
    <x v="1"/>
    <s v="Hyderabad"/>
  </r>
  <r>
    <x v="1116"/>
    <n v="44"/>
    <s v="Female"/>
    <s v="Delhi"/>
    <n v="45"/>
    <x v="2"/>
    <x v="0"/>
    <n v="504"/>
    <n v="22185.63"/>
    <s v="Auto Debit"/>
    <s v="Yes"/>
    <n v="0"/>
    <n v="0"/>
    <x v="0"/>
    <n v="0"/>
    <s v="No"/>
    <x v="0"/>
    <s v="Delhi"/>
  </r>
  <r>
    <x v="1117"/>
    <n v="29"/>
    <s v="Female"/>
    <s v="Mumbai"/>
    <n v="15"/>
    <x v="1"/>
    <x v="0"/>
    <n v="575"/>
    <n v="7942.34"/>
    <s v="Auto Debit"/>
    <s v="Yes"/>
    <n v="0"/>
    <n v="0"/>
    <x v="2"/>
    <n v="10"/>
    <s v="No"/>
    <x v="0"/>
    <s v="Mumbai"/>
  </r>
  <r>
    <x v="1118"/>
    <n v="40"/>
    <s v="Female"/>
    <s v="Mumbai"/>
    <n v="59"/>
    <x v="0"/>
    <x v="1"/>
    <n v="654"/>
    <n v="39331.370000000003"/>
    <s v="Bank Transfer"/>
    <s v="Yes"/>
    <n v="0"/>
    <n v="0"/>
    <x v="1"/>
    <n v="0"/>
    <s v="No"/>
    <x v="0"/>
    <s v="Mumbai"/>
  </r>
  <r>
    <x v="1119"/>
    <n v="39"/>
    <s v="Female"/>
    <s v="Chennai"/>
    <n v="43"/>
    <x v="2"/>
    <x v="1"/>
    <n v="679"/>
    <n v="24459.72"/>
    <s v="Auto Debit"/>
    <s v="Yes"/>
    <n v="1"/>
    <n v="0"/>
    <x v="0"/>
    <n v="15"/>
    <s v="No"/>
    <x v="0"/>
    <s v="Chennai"/>
  </r>
  <r>
    <x v="1120"/>
    <n v="26"/>
    <s v="Male"/>
    <s v="Pune"/>
    <n v="67"/>
    <x v="2"/>
    <x v="0"/>
    <n v="395"/>
    <n v="22445.040000000001"/>
    <s v="Credit Card"/>
    <s v="Yes"/>
    <n v="0"/>
    <n v="0"/>
    <x v="1"/>
    <n v="15"/>
    <s v="No"/>
    <x v="0"/>
    <s v="Pune"/>
  </r>
  <r>
    <x v="1121"/>
    <n v="20"/>
    <s v="Female"/>
    <s v="Mumbai"/>
    <n v="53"/>
    <x v="0"/>
    <x v="1"/>
    <n v="700"/>
    <n v="36805.03"/>
    <s v="Auto Debit"/>
    <s v="Yes"/>
    <n v="3"/>
    <n v="1"/>
    <x v="1"/>
    <n v="0"/>
    <s v="No"/>
    <x v="0"/>
    <s v="Mumbai"/>
  </r>
  <r>
    <x v="1122"/>
    <n v="34"/>
    <s v="Male"/>
    <s v="Pune"/>
    <n v="37"/>
    <x v="0"/>
    <x v="2"/>
    <n v="971"/>
    <n v="36151.65"/>
    <s v="UPI"/>
    <s v="Yes"/>
    <n v="0"/>
    <n v="0"/>
    <x v="0"/>
    <n v="0"/>
    <s v="No"/>
    <x v="1"/>
    <s v="Pune"/>
  </r>
  <r>
    <x v="1123"/>
    <n v="30"/>
    <s v="Male"/>
    <s v="Kolkata"/>
    <n v="44"/>
    <x v="0"/>
    <x v="0"/>
    <n v="411"/>
    <n v="18310.98"/>
    <s v="UPI"/>
    <s v="Yes"/>
    <n v="0"/>
    <n v="0"/>
    <x v="0"/>
    <n v="0"/>
    <s v="No"/>
    <x v="0"/>
    <s v="Kolkata"/>
  </r>
  <r>
    <x v="1124"/>
    <n v="43"/>
    <s v="Female"/>
    <s v="Mumbai"/>
    <n v="26"/>
    <x v="1"/>
    <x v="1"/>
    <n v="734"/>
    <n v="18681.36"/>
    <s v="Credit Card"/>
    <s v="Yes"/>
    <n v="1"/>
    <n v="0"/>
    <x v="0"/>
    <n v="0"/>
    <s v="No"/>
    <x v="0"/>
    <s v="Mumbai"/>
  </r>
  <r>
    <x v="1125"/>
    <n v="18"/>
    <s v="Female"/>
    <s v="Mumbai"/>
    <n v="43"/>
    <x v="2"/>
    <x v="1"/>
    <n v="667"/>
    <n v="25694"/>
    <s v="Debit Card"/>
    <s v="Yes"/>
    <n v="2"/>
    <n v="2"/>
    <x v="2"/>
    <n v="10"/>
    <s v="No"/>
    <x v="1"/>
    <s v="Mumbai"/>
  </r>
  <r>
    <x v="1126"/>
    <n v="34"/>
    <s v="Female"/>
    <s v="Pune"/>
    <n v="18"/>
    <x v="2"/>
    <x v="0"/>
    <n v="488"/>
    <n v="7849.22"/>
    <s v="Bank Transfer"/>
    <s v="Yes"/>
    <n v="0"/>
    <n v="0"/>
    <x v="0"/>
    <n v="10"/>
    <s v="No"/>
    <x v="0"/>
    <s v="Pune"/>
  </r>
  <r>
    <x v="1127"/>
    <n v="29"/>
    <s v="Male"/>
    <s v="Bengaluru"/>
    <n v="35"/>
    <x v="1"/>
    <x v="2"/>
    <n v="1002"/>
    <n v="32092.03"/>
    <s v="Auto Debit"/>
    <s v="Yes"/>
    <n v="0"/>
    <n v="0"/>
    <x v="0"/>
    <n v="10"/>
    <s v="No"/>
    <x v="0"/>
    <s v="Bengaluru"/>
  </r>
  <r>
    <x v="1128"/>
    <n v="27"/>
    <s v="Male"/>
    <s v="Mumbai"/>
    <n v="72"/>
    <x v="2"/>
    <x v="2"/>
    <n v="995"/>
    <n v="63880.65"/>
    <s v="Debit Card"/>
    <s v="Yes"/>
    <n v="1"/>
    <n v="0"/>
    <x v="0"/>
    <n v="10"/>
    <s v="No"/>
    <x v="0"/>
    <s v="Mumbai"/>
  </r>
  <r>
    <x v="1129"/>
    <n v="44"/>
    <s v="Male"/>
    <s v="Mumbai"/>
    <n v="23"/>
    <x v="0"/>
    <x v="2"/>
    <n v="1128"/>
    <n v="25910.98"/>
    <s v="Bank Transfer"/>
    <s v="Yes"/>
    <n v="3"/>
    <n v="0"/>
    <x v="0"/>
    <n v="0"/>
    <s v="No"/>
    <x v="0"/>
    <s v="Mumbai"/>
  </r>
  <r>
    <x v="1130"/>
    <n v="59"/>
    <s v="Male"/>
    <s v="Ahmedabad"/>
    <n v="23"/>
    <x v="0"/>
    <x v="0"/>
    <n v="514"/>
    <n v="11683.6"/>
    <s v="Auto Debit"/>
    <s v="Yes"/>
    <n v="0"/>
    <n v="0"/>
    <x v="0"/>
    <n v="0"/>
    <s v="No"/>
    <x v="1"/>
    <s v="Ahmedabad"/>
  </r>
  <r>
    <x v="1131"/>
    <n v="29"/>
    <s v="Female"/>
    <s v="Mumbai"/>
    <n v="42"/>
    <x v="0"/>
    <x v="2"/>
    <n v="1018"/>
    <n v="43158.38"/>
    <s v="Debit Card"/>
    <s v="Yes"/>
    <n v="0"/>
    <n v="0"/>
    <x v="1"/>
    <n v="0"/>
    <s v="No"/>
    <x v="0"/>
    <s v="Mumbai"/>
  </r>
  <r>
    <x v="1132"/>
    <n v="44"/>
    <s v="Female"/>
    <s v="Chennai"/>
    <n v="20"/>
    <x v="0"/>
    <x v="1"/>
    <n v="784"/>
    <n v="15461.42"/>
    <s v="UPI"/>
    <s v="Yes"/>
    <n v="1"/>
    <n v="0"/>
    <x v="2"/>
    <n v="0"/>
    <s v="No"/>
    <x v="1"/>
    <s v="Chennai"/>
  </r>
  <r>
    <x v="1133"/>
    <n v="37"/>
    <s v="Female"/>
    <s v="Bengaluru"/>
    <n v="45"/>
    <x v="1"/>
    <x v="0"/>
    <n v="563"/>
    <n v="24602.560000000001"/>
    <s v="Credit Card"/>
    <s v="Yes"/>
    <n v="1"/>
    <n v="0"/>
    <x v="0"/>
    <n v="0"/>
    <s v="No"/>
    <x v="0"/>
    <s v="Bengaluru"/>
  </r>
  <r>
    <x v="1134"/>
    <n v="32"/>
    <s v="Male"/>
    <s v="Chennai"/>
    <n v="38"/>
    <x v="2"/>
    <x v="0"/>
    <n v="411"/>
    <n v="15583.1"/>
    <s v="UPI"/>
    <s v="Yes"/>
    <n v="0"/>
    <n v="0"/>
    <x v="0"/>
    <n v="0"/>
    <s v="No"/>
    <x v="0"/>
    <s v="Chennai"/>
  </r>
  <r>
    <x v="1135"/>
    <n v="53"/>
    <s v="Female"/>
    <s v="Bengaluru"/>
    <n v="22"/>
    <x v="1"/>
    <x v="1"/>
    <n v="789"/>
    <n v="17633.62"/>
    <s v="UPI"/>
    <s v="Yes"/>
    <n v="2"/>
    <n v="1"/>
    <x v="1"/>
    <n v="0"/>
    <s v="No"/>
    <x v="0"/>
    <s v="Bengaluru"/>
  </r>
  <r>
    <x v="1136"/>
    <n v="28"/>
    <s v="Female"/>
    <s v="Delhi"/>
    <n v="34"/>
    <x v="0"/>
    <x v="1"/>
    <n v="742"/>
    <n v="25636.639999999999"/>
    <s v="Auto Debit"/>
    <s v="Yes"/>
    <n v="2"/>
    <n v="1"/>
    <x v="1"/>
    <n v="0"/>
    <s v="Yes"/>
    <x v="0"/>
    <s v="Delhi"/>
  </r>
  <r>
    <x v="1137"/>
    <n v="41"/>
    <s v="Male"/>
    <s v="Pune"/>
    <n v="39"/>
    <x v="1"/>
    <x v="1"/>
    <n v="685"/>
    <n v="23715"/>
    <s v="UPI"/>
    <s v="Yes"/>
    <n v="0"/>
    <n v="0"/>
    <x v="1"/>
    <n v="10"/>
    <s v="Yes"/>
    <x v="0"/>
    <s v="Pune"/>
  </r>
  <r>
    <x v="1138"/>
    <n v="30"/>
    <s v="Female"/>
    <s v="Kolkata"/>
    <n v="8"/>
    <x v="0"/>
    <x v="0"/>
    <n v="424"/>
    <n v="3371.83"/>
    <s v="Debit Card"/>
    <s v="Yes"/>
    <n v="0"/>
    <n v="0"/>
    <x v="0"/>
    <n v="0"/>
    <s v="No"/>
    <x v="0"/>
    <s v="Kolkata"/>
  </r>
  <r>
    <x v="1139"/>
    <n v="51"/>
    <s v="Female"/>
    <s v="Jaipur"/>
    <n v="45"/>
    <x v="0"/>
    <x v="2"/>
    <n v="1037"/>
    <n v="45948.959999999999"/>
    <s v="Credit Card"/>
    <s v="Yes"/>
    <n v="6"/>
    <n v="2"/>
    <x v="2"/>
    <n v="0"/>
    <s v="Yes"/>
    <x v="1"/>
    <s v="Jaipur"/>
  </r>
  <r>
    <x v="1140"/>
    <n v="37"/>
    <s v="Female"/>
    <s v="Nagpur"/>
    <n v="70"/>
    <x v="1"/>
    <x v="1"/>
    <n v="659"/>
    <n v="45362.6"/>
    <s v="Debit Card"/>
    <s v="Yes"/>
    <n v="1"/>
    <n v="0"/>
    <x v="0"/>
    <n v="0"/>
    <s v="Yes"/>
    <x v="0"/>
    <s v="Nagpur"/>
  </r>
  <r>
    <x v="1141"/>
    <n v="30"/>
    <s v="Male"/>
    <s v="Mumbai"/>
    <n v="14"/>
    <x v="0"/>
    <x v="0"/>
    <n v="517"/>
    <n v="7146.79"/>
    <s v="UPI"/>
    <s v="Yes"/>
    <n v="0"/>
    <n v="0"/>
    <x v="1"/>
    <n v="0"/>
    <s v="No"/>
    <x v="0"/>
    <s v="Mumbai"/>
  </r>
  <r>
    <x v="1142"/>
    <n v="48"/>
    <s v="Female"/>
    <s v="Delhi"/>
    <n v="35"/>
    <x v="0"/>
    <x v="0"/>
    <n v="481"/>
    <n v="17046.150000000001"/>
    <s v="Bank Transfer"/>
    <s v="No"/>
    <n v="3"/>
    <n v="0"/>
    <x v="0"/>
    <n v="0"/>
    <s v="Yes"/>
    <x v="0"/>
    <s v="Delhi"/>
  </r>
  <r>
    <x v="1143"/>
    <n v="32"/>
    <s v="Female"/>
    <s v="Delhi"/>
    <n v="52"/>
    <x v="2"/>
    <x v="1"/>
    <n v="819"/>
    <n v="35686.76"/>
    <s v="Auto Debit"/>
    <s v="Yes"/>
    <n v="0"/>
    <n v="0"/>
    <x v="0"/>
    <n v="15"/>
    <s v="No"/>
    <x v="0"/>
    <s v="Delhi"/>
  </r>
  <r>
    <x v="1144"/>
    <n v="31"/>
    <s v="Male"/>
    <s v="Mumbai"/>
    <n v="24"/>
    <x v="0"/>
    <x v="0"/>
    <n v="583"/>
    <n v="14061.38"/>
    <s v="UPI"/>
    <s v="No"/>
    <n v="1"/>
    <n v="0"/>
    <x v="0"/>
    <n v="0"/>
    <s v="No"/>
    <x v="0"/>
    <s v="Mumbai"/>
  </r>
  <r>
    <x v="1145"/>
    <n v="21"/>
    <s v="Male"/>
    <s v="Mumbai"/>
    <n v="51"/>
    <x v="0"/>
    <x v="0"/>
    <n v="573"/>
    <n v="29923.02"/>
    <s v="Bank Transfer"/>
    <s v="Yes"/>
    <n v="0"/>
    <n v="0"/>
    <x v="0"/>
    <n v="0"/>
    <s v="No"/>
    <x v="0"/>
    <s v="Mumbai"/>
  </r>
  <r>
    <x v="1146"/>
    <n v="36"/>
    <s v="Male"/>
    <s v="Bengaluru"/>
    <n v="21"/>
    <x v="0"/>
    <x v="1"/>
    <n v="806"/>
    <n v="16727.34"/>
    <s v="UPI"/>
    <s v="Yes"/>
    <n v="0"/>
    <n v="0"/>
    <x v="0"/>
    <n v="0"/>
    <s v="No"/>
    <x v="0"/>
    <s v="Bengaluru"/>
  </r>
  <r>
    <x v="1147"/>
    <n v="38"/>
    <s v="Male"/>
    <s v="Chennai"/>
    <n v="6"/>
    <x v="0"/>
    <x v="0"/>
    <n v="480"/>
    <n v="2461.94"/>
    <s v="Bank Transfer"/>
    <s v="Yes"/>
    <n v="0"/>
    <n v="0"/>
    <x v="0"/>
    <n v="15"/>
    <s v="No"/>
    <x v="1"/>
    <s v="Chennai"/>
  </r>
  <r>
    <x v="1148"/>
    <n v="28"/>
    <s v="Female"/>
    <s v="Delhi"/>
    <n v="44"/>
    <x v="2"/>
    <x v="2"/>
    <n v="1005"/>
    <n v="36958.44"/>
    <s v="Auto Debit"/>
    <s v="Yes"/>
    <n v="0"/>
    <n v="0"/>
    <x v="0"/>
    <n v="15"/>
    <s v="Yes"/>
    <x v="0"/>
    <s v="Delhi"/>
  </r>
  <r>
    <x v="1149"/>
    <n v="43"/>
    <s v="Female"/>
    <s v="Pune"/>
    <n v="30"/>
    <x v="2"/>
    <x v="0"/>
    <n v="429"/>
    <n v="11691.43"/>
    <s v="Bank Transfer"/>
    <s v="No"/>
    <n v="0"/>
    <n v="0"/>
    <x v="0"/>
    <n v="10"/>
    <s v="Yes"/>
    <x v="1"/>
    <s v="Pune"/>
  </r>
  <r>
    <x v="1150"/>
    <n v="45"/>
    <s v="Male"/>
    <s v="Chennai"/>
    <n v="40"/>
    <x v="0"/>
    <x v="1"/>
    <n v="740"/>
    <n v="29269.3"/>
    <s v="Debit Card"/>
    <s v="Yes"/>
    <n v="0"/>
    <n v="0"/>
    <x v="1"/>
    <n v="0"/>
    <s v="No"/>
    <x v="0"/>
    <s v="Chennai"/>
  </r>
  <r>
    <x v="1151"/>
    <n v="28"/>
    <s v="Male"/>
    <s v="Delhi"/>
    <n v="64"/>
    <x v="1"/>
    <x v="0"/>
    <n v="452"/>
    <n v="27033.73"/>
    <s v="Credit Card"/>
    <s v="Yes"/>
    <n v="1"/>
    <n v="0"/>
    <x v="0"/>
    <n v="5"/>
    <s v="Yes"/>
    <x v="0"/>
    <s v="Delhi"/>
  </r>
  <r>
    <x v="1152"/>
    <n v="38"/>
    <s v="Female"/>
    <s v="Nagpur"/>
    <n v="40"/>
    <x v="1"/>
    <x v="0"/>
    <n v="497"/>
    <n v="18909.02"/>
    <s v="UPI"/>
    <s v="Yes"/>
    <n v="2"/>
    <n v="0"/>
    <x v="1"/>
    <n v="5"/>
    <s v="No"/>
    <x v="0"/>
    <s v="Nagpur"/>
  </r>
  <r>
    <x v="1153"/>
    <n v="36"/>
    <s v="Male"/>
    <s v="Mumbai"/>
    <n v="25"/>
    <x v="2"/>
    <x v="1"/>
    <n v="708"/>
    <n v="17880.89"/>
    <s v="Credit Card"/>
    <s v="Yes"/>
    <n v="1"/>
    <n v="0"/>
    <x v="0"/>
    <n v="0"/>
    <s v="Yes"/>
    <x v="0"/>
    <s v="Mumbai"/>
  </r>
  <r>
    <x v="1154"/>
    <n v="18"/>
    <s v="Male"/>
    <s v="Hyderabad"/>
    <n v="41"/>
    <x v="1"/>
    <x v="1"/>
    <n v="719"/>
    <n v="28747.01"/>
    <s v="Bank Transfer"/>
    <s v="Yes"/>
    <n v="0"/>
    <n v="0"/>
    <x v="0"/>
    <n v="5"/>
    <s v="No"/>
    <x v="0"/>
    <s v="Hyderabad"/>
  </r>
  <r>
    <x v="1155"/>
    <n v="37"/>
    <s v="Female"/>
    <s v="Kolkata"/>
    <n v="19"/>
    <x v="0"/>
    <x v="0"/>
    <n v="422"/>
    <n v="8162.11"/>
    <s v="Debit Card"/>
    <s v="Yes"/>
    <n v="1"/>
    <n v="0"/>
    <x v="0"/>
    <n v="0"/>
    <s v="No"/>
    <x v="0"/>
    <s v="Kolkata"/>
  </r>
  <r>
    <x v="1156"/>
    <n v="43"/>
    <s v="Male"/>
    <s v="Pune"/>
    <n v="45"/>
    <x v="2"/>
    <x v="1"/>
    <n v="713"/>
    <n v="27534.97"/>
    <s v="Credit Card"/>
    <s v="Yes"/>
    <n v="1"/>
    <n v="0"/>
    <x v="1"/>
    <n v="15"/>
    <s v="No"/>
    <x v="0"/>
    <s v="Pune"/>
  </r>
  <r>
    <x v="1157"/>
    <n v="32"/>
    <s v="Female"/>
    <s v="Delhi"/>
    <n v="18"/>
    <x v="0"/>
    <x v="1"/>
    <n v="715"/>
    <n v="12902.14"/>
    <s v="Debit Card"/>
    <s v="Yes"/>
    <n v="3"/>
    <n v="0"/>
    <x v="0"/>
    <n v="0"/>
    <s v="No"/>
    <x v="0"/>
    <s v="Delhi"/>
  </r>
  <r>
    <x v="1158"/>
    <n v="34"/>
    <s v="Female"/>
    <s v="Mumbai"/>
    <n v="25"/>
    <x v="1"/>
    <x v="1"/>
    <n v="704"/>
    <n v="17824.52"/>
    <s v="UPI"/>
    <s v="Yes"/>
    <n v="5"/>
    <n v="2"/>
    <x v="4"/>
    <n v="0"/>
    <s v="No"/>
    <x v="0"/>
    <s v="Mumbai"/>
  </r>
  <r>
    <x v="1159"/>
    <n v="35"/>
    <s v="Male"/>
    <s v="Hyderabad"/>
    <n v="42"/>
    <x v="0"/>
    <x v="1"/>
    <n v="658"/>
    <n v="27004.62"/>
    <s v="UPI"/>
    <s v="Yes"/>
    <n v="0"/>
    <n v="0"/>
    <x v="0"/>
    <n v="0"/>
    <s v="No"/>
    <x v="0"/>
    <s v="Hyderabad"/>
  </r>
  <r>
    <x v="1160"/>
    <n v="27"/>
    <s v="Female"/>
    <s v="Nagpur"/>
    <n v="43"/>
    <x v="1"/>
    <x v="1"/>
    <n v="657"/>
    <n v="26600.959999999999"/>
    <s v="UPI"/>
    <s v="Yes"/>
    <n v="3"/>
    <n v="1"/>
    <x v="1"/>
    <n v="5"/>
    <s v="No"/>
    <x v="0"/>
    <s v="Nagpur"/>
  </r>
  <r>
    <x v="1161"/>
    <n v="38"/>
    <s v="Female"/>
    <s v="Chennai"/>
    <n v="51"/>
    <x v="0"/>
    <x v="0"/>
    <n v="417"/>
    <n v="20910.11"/>
    <s v="UPI"/>
    <s v="Yes"/>
    <n v="0"/>
    <n v="0"/>
    <x v="1"/>
    <n v="0"/>
    <s v="Yes"/>
    <x v="0"/>
    <s v="Chennai"/>
  </r>
  <r>
    <x v="1162"/>
    <n v="36"/>
    <s v="Male"/>
    <s v="Pune"/>
    <n v="12"/>
    <x v="0"/>
    <x v="2"/>
    <n v="984"/>
    <n v="11590.04"/>
    <s v="Credit Card"/>
    <s v="Yes"/>
    <n v="2"/>
    <n v="0"/>
    <x v="1"/>
    <n v="0"/>
    <s v="No"/>
    <x v="1"/>
    <s v="Pune"/>
  </r>
  <r>
    <x v="1163"/>
    <n v="34"/>
    <s v="Male"/>
    <s v="Mumbai"/>
    <n v="50"/>
    <x v="0"/>
    <x v="0"/>
    <n v="422"/>
    <n v="20885.53"/>
    <s v="Debit Card"/>
    <s v="Yes"/>
    <n v="1"/>
    <n v="0"/>
    <x v="1"/>
    <n v="0"/>
    <s v="No"/>
    <x v="0"/>
    <s v="Mumbai"/>
  </r>
  <r>
    <x v="1164"/>
    <n v="42"/>
    <s v="Female"/>
    <s v="Delhi"/>
    <n v="22"/>
    <x v="0"/>
    <x v="0"/>
    <n v="575"/>
    <n v="12956.46"/>
    <s v="Bank Transfer"/>
    <s v="Yes"/>
    <n v="1"/>
    <n v="0"/>
    <x v="0"/>
    <n v="0"/>
    <s v="No"/>
    <x v="0"/>
    <s v="Delhi"/>
  </r>
  <r>
    <x v="1165"/>
    <n v="31"/>
    <s v="Female"/>
    <s v="Bengaluru"/>
    <n v="28"/>
    <x v="0"/>
    <x v="0"/>
    <n v="490"/>
    <n v="14037.61"/>
    <s v="Credit Card"/>
    <s v="Yes"/>
    <n v="0"/>
    <n v="0"/>
    <x v="0"/>
    <n v="0"/>
    <s v="No"/>
    <x v="0"/>
    <s v="Bengaluru"/>
  </r>
  <r>
    <x v="1166"/>
    <n v="53"/>
    <s v="Male"/>
    <s v="Pune"/>
    <n v="21"/>
    <x v="1"/>
    <x v="0"/>
    <n v="418"/>
    <n v="7773.45"/>
    <s v="Auto Debit"/>
    <s v="Yes"/>
    <n v="5"/>
    <n v="2"/>
    <x v="2"/>
    <n v="10"/>
    <s v="No"/>
    <x v="1"/>
    <s v="Pune"/>
  </r>
  <r>
    <x v="1167"/>
    <n v="28"/>
    <s v="Male"/>
    <s v="Delhi"/>
    <n v="25"/>
    <x v="1"/>
    <x v="0"/>
    <n v="436"/>
    <n v="10494.08"/>
    <s v="Credit Card"/>
    <s v="Yes"/>
    <n v="0"/>
    <n v="0"/>
    <x v="1"/>
    <n v="5"/>
    <s v="No"/>
    <x v="0"/>
    <s v="Delhi"/>
  </r>
  <r>
    <x v="1168"/>
    <n v="34"/>
    <s v="Male"/>
    <s v="Pune"/>
    <n v="27"/>
    <x v="2"/>
    <x v="1"/>
    <n v="655"/>
    <n v="15042.5"/>
    <s v="UPI"/>
    <s v="Yes"/>
    <n v="3"/>
    <n v="2"/>
    <x v="1"/>
    <n v="15"/>
    <s v="No"/>
    <x v="0"/>
    <s v="Pune"/>
  </r>
  <r>
    <x v="1169"/>
    <n v="44"/>
    <s v="Male"/>
    <s v="Ahmedabad"/>
    <n v="72"/>
    <x v="1"/>
    <x v="1"/>
    <n v="641"/>
    <n v="45845.91"/>
    <s v="Debit Card"/>
    <s v="Yes"/>
    <n v="1"/>
    <n v="0"/>
    <x v="0"/>
    <n v="0"/>
    <s v="Yes"/>
    <x v="0"/>
    <s v="Ahmedabad"/>
  </r>
  <r>
    <x v="1170"/>
    <n v="36"/>
    <s v="Male"/>
    <s v="Pune"/>
    <n v="38"/>
    <x v="1"/>
    <x v="1"/>
    <n v="752"/>
    <n v="28201.83"/>
    <s v="Debit Card"/>
    <s v="Yes"/>
    <n v="3"/>
    <n v="0"/>
    <x v="1"/>
    <n v="0"/>
    <s v="No"/>
    <x v="0"/>
    <s v="Pune"/>
  </r>
  <r>
    <x v="1171"/>
    <n v="33"/>
    <s v="Female"/>
    <s v="Kolkata"/>
    <n v="13"/>
    <x v="0"/>
    <x v="0"/>
    <n v="464"/>
    <n v="5921"/>
    <s v="UPI"/>
    <s v="Yes"/>
    <n v="0"/>
    <n v="0"/>
    <x v="0"/>
    <n v="0"/>
    <s v="Yes"/>
    <x v="1"/>
    <s v="Kolkata"/>
  </r>
  <r>
    <x v="1172"/>
    <n v="27"/>
    <s v="Male"/>
    <s v="Pune"/>
    <n v="17"/>
    <x v="0"/>
    <x v="0"/>
    <n v="417"/>
    <n v="6923.93"/>
    <s v="Debit Card"/>
    <s v="Yes"/>
    <n v="1"/>
    <n v="0"/>
    <x v="0"/>
    <n v="0"/>
    <s v="No"/>
    <x v="0"/>
    <s v="Pune"/>
  </r>
  <r>
    <x v="1173"/>
    <n v="23"/>
    <s v="Female"/>
    <s v="Mumbai"/>
    <n v="39"/>
    <x v="1"/>
    <x v="1"/>
    <n v="829"/>
    <n v="32180.17"/>
    <s v="UPI"/>
    <s v="Yes"/>
    <n v="2"/>
    <n v="1"/>
    <x v="0"/>
    <n v="0"/>
    <s v="Yes"/>
    <x v="1"/>
    <s v="Mumbai"/>
  </r>
  <r>
    <x v="1174"/>
    <n v="33"/>
    <s v="Male"/>
    <s v="Pune"/>
    <n v="14"/>
    <x v="0"/>
    <x v="0"/>
    <n v="475"/>
    <n v="6522.1"/>
    <s v="Credit Card"/>
    <s v="Yes"/>
    <n v="3"/>
    <n v="0"/>
    <x v="0"/>
    <n v="0"/>
    <s v="No"/>
    <x v="1"/>
    <s v="Pune"/>
  </r>
  <r>
    <x v="1175"/>
    <n v="36"/>
    <s v="Male"/>
    <s v="Delhi"/>
    <n v="37"/>
    <x v="0"/>
    <x v="0"/>
    <n v="544"/>
    <n v="20046.11"/>
    <s v="Bank Transfer"/>
    <s v="Yes"/>
    <n v="2"/>
    <n v="1"/>
    <x v="0"/>
    <n v="0"/>
    <s v="No"/>
    <x v="0"/>
    <s v="Delhi"/>
  </r>
  <r>
    <x v="1176"/>
    <n v="37"/>
    <s v="Male"/>
    <s v="Mumbai"/>
    <n v="66"/>
    <x v="2"/>
    <x v="1"/>
    <n v="829"/>
    <n v="49259.32"/>
    <s v="Auto Debit"/>
    <s v="Yes"/>
    <n v="0"/>
    <n v="0"/>
    <x v="2"/>
    <n v="10"/>
    <s v="No"/>
    <x v="0"/>
    <s v="Mumbai"/>
  </r>
  <r>
    <x v="1177"/>
    <n v="57"/>
    <s v="Female"/>
    <s v="Mumbai"/>
    <n v="30"/>
    <x v="0"/>
    <x v="1"/>
    <n v="676"/>
    <n v="19916.330000000002"/>
    <s v="UPI"/>
    <s v="No"/>
    <n v="1"/>
    <n v="0"/>
    <x v="1"/>
    <n v="0"/>
    <s v="No"/>
    <x v="1"/>
    <s v="Mumbai"/>
  </r>
  <r>
    <x v="1178"/>
    <n v="32"/>
    <s v="Male"/>
    <s v="Bengaluru"/>
    <n v="43"/>
    <x v="1"/>
    <x v="0"/>
    <n v="564"/>
    <n v="23662.639999999999"/>
    <s v="Auto Debit"/>
    <s v="Yes"/>
    <n v="2"/>
    <n v="0"/>
    <x v="0"/>
    <n v="0"/>
    <s v="No"/>
    <x v="1"/>
    <s v="Bengaluru"/>
  </r>
  <r>
    <x v="1179"/>
    <n v="25"/>
    <s v="Female"/>
    <s v="Ahmedabad"/>
    <n v="60"/>
    <x v="1"/>
    <x v="0"/>
    <n v="457"/>
    <n v="27740.47"/>
    <s v="UPI"/>
    <s v="Yes"/>
    <n v="0"/>
    <n v="0"/>
    <x v="1"/>
    <n v="0"/>
    <s v="Yes"/>
    <x v="0"/>
    <s v="Ahmedabad"/>
  </r>
  <r>
    <x v="1180"/>
    <n v="18"/>
    <s v="Female"/>
    <s v="Delhi"/>
    <n v="37"/>
    <x v="0"/>
    <x v="1"/>
    <n v="769"/>
    <n v="28228.74"/>
    <s v="Bank Transfer"/>
    <s v="Yes"/>
    <n v="8"/>
    <n v="3"/>
    <x v="3"/>
    <n v="0"/>
    <s v="No"/>
    <x v="0"/>
    <s v="Delhi"/>
  </r>
  <r>
    <x v="1181"/>
    <n v="27"/>
    <s v="Male"/>
    <s v="Delhi"/>
    <n v="23"/>
    <x v="1"/>
    <x v="0"/>
    <n v="470"/>
    <n v="10893.2"/>
    <s v="Debit Card"/>
    <s v="Yes"/>
    <n v="3"/>
    <n v="1"/>
    <x v="1"/>
    <n v="0"/>
    <s v="No"/>
    <x v="1"/>
    <s v="Delhi"/>
  </r>
  <r>
    <x v="1182"/>
    <n v="44"/>
    <s v="Female"/>
    <s v="Chennai"/>
    <n v="43"/>
    <x v="1"/>
    <x v="2"/>
    <n v="1007"/>
    <n v="43493.5"/>
    <s v="UPI"/>
    <s v="Yes"/>
    <n v="1"/>
    <n v="0"/>
    <x v="2"/>
    <n v="0"/>
    <s v="No"/>
    <x v="0"/>
    <s v="Chennai"/>
  </r>
  <r>
    <x v="1183"/>
    <n v="51"/>
    <s v="Male"/>
    <s v="Delhi"/>
    <n v="30"/>
    <x v="1"/>
    <x v="1"/>
    <n v="749"/>
    <n v="22877.13"/>
    <s v="Debit Card"/>
    <s v="Yes"/>
    <n v="1"/>
    <n v="0"/>
    <x v="0"/>
    <n v="0"/>
    <s v="No"/>
    <x v="0"/>
    <s v="Delhi"/>
  </r>
  <r>
    <x v="1184"/>
    <n v="38"/>
    <s v="Male"/>
    <s v="Bengaluru"/>
    <n v="37"/>
    <x v="1"/>
    <x v="0"/>
    <n v="476"/>
    <n v="15675.84"/>
    <s v="Debit Card"/>
    <s v="No"/>
    <n v="1"/>
    <n v="0"/>
    <x v="0"/>
    <n v="10"/>
    <s v="No"/>
    <x v="0"/>
    <s v="Bengaluru"/>
  </r>
  <r>
    <x v="1185"/>
    <n v="35"/>
    <s v="Male"/>
    <s v="Chennai"/>
    <n v="4"/>
    <x v="0"/>
    <x v="1"/>
    <n v="682"/>
    <n v="2332.9699999999998"/>
    <s v="Auto Debit"/>
    <s v="Yes"/>
    <n v="0"/>
    <n v="0"/>
    <x v="1"/>
    <n v="15"/>
    <s v="Yes"/>
    <x v="1"/>
    <s v="Chennai"/>
  </r>
  <r>
    <x v="1186"/>
    <n v="52"/>
    <s v="Male"/>
    <s v="Mumbai"/>
    <n v="12"/>
    <x v="0"/>
    <x v="2"/>
    <n v="1005"/>
    <n v="11918.99"/>
    <s v="Debit Card"/>
    <s v="Yes"/>
    <n v="1"/>
    <n v="0"/>
    <x v="0"/>
    <n v="0"/>
    <s v="No"/>
    <x v="0"/>
    <s v="Mumbai"/>
  </r>
  <r>
    <x v="1187"/>
    <n v="21"/>
    <s v="Male"/>
    <s v="Delhi"/>
    <n v="48"/>
    <x v="0"/>
    <x v="1"/>
    <n v="711"/>
    <n v="34978.19"/>
    <s v="Auto Debit"/>
    <s v="Yes"/>
    <n v="0"/>
    <n v="0"/>
    <x v="0"/>
    <n v="0"/>
    <s v="No"/>
    <x v="1"/>
    <s v="Delhi"/>
  </r>
  <r>
    <x v="1188"/>
    <n v="58"/>
    <s v="Male"/>
    <s v="Pune"/>
    <n v="36"/>
    <x v="0"/>
    <x v="0"/>
    <n v="415"/>
    <n v="14812.21"/>
    <s v="Auto Debit"/>
    <s v="Yes"/>
    <n v="1"/>
    <n v="0"/>
    <x v="0"/>
    <n v="0"/>
    <s v="No"/>
    <x v="0"/>
    <s v="Pune"/>
  </r>
  <r>
    <x v="1189"/>
    <n v="34"/>
    <s v="Female"/>
    <s v="Kolkata"/>
    <n v="30"/>
    <x v="0"/>
    <x v="0"/>
    <n v="464"/>
    <n v="13601.22"/>
    <s v="Debit Card"/>
    <s v="Yes"/>
    <n v="1"/>
    <n v="0"/>
    <x v="1"/>
    <n v="0"/>
    <s v="Yes"/>
    <x v="0"/>
    <s v="Kolkata"/>
  </r>
  <r>
    <x v="1190"/>
    <n v="38"/>
    <s v="Female"/>
    <s v="Ahmedabad"/>
    <n v="34"/>
    <x v="0"/>
    <x v="2"/>
    <n v="991"/>
    <n v="34642.01"/>
    <s v="Auto Debit"/>
    <s v="Yes"/>
    <n v="0"/>
    <n v="0"/>
    <x v="0"/>
    <n v="0"/>
    <s v="Yes"/>
    <x v="1"/>
    <s v="Ahmedabad"/>
  </r>
  <r>
    <x v="1191"/>
    <n v="60"/>
    <s v="Male"/>
    <s v="Bengaluru"/>
    <n v="24"/>
    <x v="0"/>
    <x v="0"/>
    <n v="524"/>
    <n v="12458.43"/>
    <s v="Auto Debit"/>
    <s v="Yes"/>
    <n v="0"/>
    <n v="0"/>
    <x v="0"/>
    <n v="0"/>
    <s v="No"/>
    <x v="0"/>
    <s v="Bengaluru"/>
  </r>
  <r>
    <x v="1192"/>
    <n v="30"/>
    <s v="Female"/>
    <s v="Mumbai"/>
    <n v="20"/>
    <x v="1"/>
    <x v="2"/>
    <n v="1018"/>
    <n v="18302.45"/>
    <s v="UPI"/>
    <s v="Yes"/>
    <n v="3"/>
    <n v="0"/>
    <x v="1"/>
    <n v="10"/>
    <s v="No"/>
    <x v="0"/>
    <s v="Mumbai"/>
  </r>
  <r>
    <x v="1193"/>
    <n v="19"/>
    <s v="Female"/>
    <s v="Bengaluru"/>
    <n v="15"/>
    <x v="0"/>
    <x v="0"/>
    <n v="492"/>
    <n v="7255.2"/>
    <s v="UPI"/>
    <s v="Yes"/>
    <n v="3"/>
    <n v="1"/>
    <x v="0"/>
    <n v="0"/>
    <s v="No"/>
    <x v="1"/>
    <s v="Bengaluru"/>
  </r>
  <r>
    <x v="1194"/>
    <n v="34"/>
    <s v="Male"/>
    <s v="Pune"/>
    <n v="15"/>
    <x v="0"/>
    <x v="0"/>
    <n v="412"/>
    <n v="6229.43"/>
    <s v="UPI"/>
    <s v="No"/>
    <n v="2"/>
    <n v="0"/>
    <x v="0"/>
    <n v="0"/>
    <s v="No"/>
    <x v="0"/>
    <s v="Pune"/>
  </r>
  <r>
    <x v="1195"/>
    <n v="46"/>
    <s v="Male"/>
    <s v="Delhi"/>
    <n v="28"/>
    <x v="1"/>
    <x v="1"/>
    <n v="703"/>
    <n v="20247.939999999999"/>
    <s v="Credit Card"/>
    <s v="Yes"/>
    <n v="2"/>
    <n v="2"/>
    <x v="2"/>
    <n v="0"/>
    <s v="No"/>
    <x v="1"/>
    <s v="Delhi"/>
  </r>
  <r>
    <x v="1196"/>
    <n v="50"/>
    <s v="Female"/>
    <s v="Delhi"/>
    <n v="54"/>
    <x v="0"/>
    <x v="1"/>
    <n v="824"/>
    <n v="45202.65"/>
    <s v="Credit Card"/>
    <s v="Yes"/>
    <n v="0"/>
    <n v="0"/>
    <x v="1"/>
    <n v="0"/>
    <s v="No"/>
    <x v="0"/>
    <s v="Delhi"/>
  </r>
  <r>
    <x v="1197"/>
    <n v="39"/>
    <s v="Female"/>
    <s v="Kolkata"/>
    <n v="58"/>
    <x v="2"/>
    <x v="0"/>
    <n v="464"/>
    <n v="26426.68"/>
    <s v="Bank Transfer"/>
    <s v="Yes"/>
    <n v="1"/>
    <n v="0"/>
    <x v="0"/>
    <n v="0"/>
    <s v="No"/>
    <x v="0"/>
    <s v="Kolkata"/>
  </r>
  <r>
    <x v="1198"/>
    <n v="43"/>
    <s v="Male"/>
    <s v="Pune"/>
    <n v="7"/>
    <x v="0"/>
    <x v="0"/>
    <n v="438"/>
    <n v="3092.55"/>
    <s v="UPI"/>
    <s v="Yes"/>
    <n v="0"/>
    <n v="0"/>
    <x v="0"/>
    <n v="0"/>
    <s v="Yes"/>
    <x v="0"/>
    <s v="Pune"/>
  </r>
  <r>
    <x v="1199"/>
    <n v="19"/>
    <s v="Male"/>
    <s v="Hyderabad"/>
    <n v="29"/>
    <x v="0"/>
    <x v="0"/>
    <n v="433"/>
    <n v="12395.2"/>
    <s v="Debit Card"/>
    <s v="No"/>
    <n v="0"/>
    <n v="0"/>
    <x v="0"/>
    <n v="0"/>
    <s v="Yes"/>
    <x v="0"/>
    <s v="Hyderabad"/>
  </r>
  <r>
    <x v="1200"/>
    <n v="48"/>
    <s v="Male"/>
    <s v="Bengaluru"/>
    <n v="25"/>
    <x v="0"/>
    <x v="0"/>
    <n v="503"/>
    <n v="12583.95"/>
    <s v="Bank Transfer"/>
    <s v="Yes"/>
    <n v="4"/>
    <n v="1"/>
    <x v="2"/>
    <n v="0"/>
    <s v="No"/>
    <x v="1"/>
    <s v="Bengaluru"/>
  </r>
  <r>
    <x v="1201"/>
    <n v="31"/>
    <s v="Female"/>
    <s v="Chennai"/>
    <n v="23"/>
    <x v="0"/>
    <x v="0"/>
    <n v="411"/>
    <n v="9628.2999999999993"/>
    <s v="Credit Card"/>
    <s v="No"/>
    <n v="0"/>
    <n v="0"/>
    <x v="0"/>
    <n v="0"/>
    <s v="Yes"/>
    <x v="0"/>
    <s v="Chennai"/>
  </r>
  <r>
    <x v="1202"/>
    <n v="44"/>
    <s v="Male"/>
    <s v="Kolkata"/>
    <n v="27"/>
    <x v="1"/>
    <x v="0"/>
    <n v="499"/>
    <n v="13092.25"/>
    <s v="Auto Debit"/>
    <s v="Yes"/>
    <n v="0"/>
    <n v="0"/>
    <x v="0"/>
    <n v="0"/>
    <s v="No"/>
    <x v="1"/>
    <s v="Kolkata"/>
  </r>
  <r>
    <x v="1203"/>
    <n v="50"/>
    <s v="Female"/>
    <s v="Hyderabad"/>
    <n v="25"/>
    <x v="1"/>
    <x v="1"/>
    <n v="680"/>
    <n v="14997.24"/>
    <s v="UPI"/>
    <s v="Yes"/>
    <n v="1"/>
    <n v="0"/>
    <x v="0"/>
    <n v="10"/>
    <s v="No"/>
    <x v="0"/>
    <s v="Hyderabad"/>
  </r>
  <r>
    <x v="1204"/>
    <n v="31"/>
    <s v="Female"/>
    <s v="Delhi"/>
    <n v="43"/>
    <x v="1"/>
    <x v="2"/>
    <n v="1121"/>
    <n v="47764.92"/>
    <s v="Debit Card"/>
    <s v="Yes"/>
    <n v="2"/>
    <n v="2"/>
    <x v="1"/>
    <n v="0"/>
    <s v="No"/>
    <x v="0"/>
    <s v="Delhi"/>
  </r>
  <r>
    <x v="1205"/>
    <n v="18"/>
    <s v="Male"/>
    <s v="Ahmedabad"/>
    <n v="25"/>
    <x v="0"/>
    <x v="0"/>
    <n v="538"/>
    <n v="13157.59"/>
    <s v="Debit Card"/>
    <s v="Yes"/>
    <n v="1"/>
    <n v="0"/>
    <x v="0"/>
    <n v="0"/>
    <s v="Yes"/>
    <x v="0"/>
    <s v="Ahmedabad"/>
  </r>
  <r>
    <x v="1206"/>
    <n v="22"/>
    <s v="Male"/>
    <s v="Delhi"/>
    <n v="10"/>
    <x v="0"/>
    <x v="2"/>
    <n v="973"/>
    <n v="9593.32"/>
    <s v="Debit Card"/>
    <s v="Yes"/>
    <n v="3"/>
    <n v="1"/>
    <x v="0"/>
    <n v="0"/>
    <s v="Yes"/>
    <x v="0"/>
    <s v="Delhi"/>
  </r>
  <r>
    <x v="1207"/>
    <n v="19"/>
    <s v="Male"/>
    <s v="Hyderabad"/>
    <n v="17"/>
    <x v="1"/>
    <x v="1"/>
    <n v="646"/>
    <n v="10082.040000000001"/>
    <s v="Debit Card"/>
    <s v="Yes"/>
    <n v="2"/>
    <n v="1"/>
    <x v="0"/>
    <n v="10"/>
    <s v="Yes"/>
    <x v="1"/>
    <s v="Hyderabad"/>
  </r>
  <r>
    <x v="1208"/>
    <n v="31"/>
    <s v="Female"/>
    <s v="Delhi"/>
    <n v="43"/>
    <x v="0"/>
    <x v="2"/>
    <n v="1135"/>
    <n v="49863.41"/>
    <s v="Auto Debit"/>
    <s v="Yes"/>
    <n v="0"/>
    <n v="0"/>
    <x v="1"/>
    <n v="0"/>
    <s v="Yes"/>
    <x v="0"/>
    <s v="Delhi"/>
  </r>
  <r>
    <x v="1209"/>
    <n v="31"/>
    <s v="Male"/>
    <s v="Mumbai"/>
    <n v="46"/>
    <x v="0"/>
    <x v="1"/>
    <n v="761"/>
    <n v="34624.61"/>
    <s v="UPI"/>
    <s v="Yes"/>
    <n v="2"/>
    <n v="1"/>
    <x v="1"/>
    <n v="0"/>
    <s v="No"/>
    <x v="1"/>
    <s v="Mumbai"/>
  </r>
  <r>
    <x v="1210"/>
    <n v="21"/>
    <s v="Male"/>
    <s v="Pune"/>
    <n v="9"/>
    <x v="1"/>
    <x v="0"/>
    <n v="535"/>
    <n v="4214.4799999999996"/>
    <s v="Credit Card"/>
    <s v="No"/>
    <n v="1"/>
    <n v="0"/>
    <x v="0"/>
    <n v="10"/>
    <s v="No"/>
    <x v="1"/>
    <s v="Pune"/>
  </r>
  <r>
    <x v="1211"/>
    <n v="18"/>
    <s v="Male"/>
    <s v="Ahmedabad"/>
    <n v="21"/>
    <x v="0"/>
    <x v="1"/>
    <n v="673"/>
    <n v="14000.08"/>
    <s v="Bank Transfer"/>
    <s v="Yes"/>
    <n v="0"/>
    <n v="0"/>
    <x v="0"/>
    <n v="0"/>
    <s v="Yes"/>
    <x v="0"/>
    <s v="Ahmedabad"/>
  </r>
  <r>
    <x v="1212"/>
    <n v="38"/>
    <s v="Female"/>
    <s v="Kolkata"/>
    <n v="17"/>
    <x v="0"/>
    <x v="0"/>
    <n v="478"/>
    <n v="8000.21"/>
    <s v="Debit Card"/>
    <s v="Yes"/>
    <n v="1"/>
    <n v="0"/>
    <x v="1"/>
    <n v="0"/>
    <s v="Yes"/>
    <x v="0"/>
    <s v="Kolkata"/>
  </r>
  <r>
    <x v="1213"/>
    <n v="31"/>
    <s v="Female"/>
    <s v="Nagpur"/>
    <n v="38"/>
    <x v="2"/>
    <x v="2"/>
    <n v="1013"/>
    <n v="37892.129999999997"/>
    <s v="UPI"/>
    <s v="Yes"/>
    <n v="1"/>
    <n v="0"/>
    <x v="1"/>
    <n v="0"/>
    <s v="No"/>
    <x v="0"/>
    <s v="Nagpur"/>
  </r>
  <r>
    <x v="1214"/>
    <n v="39"/>
    <s v="Male"/>
    <s v="Pune"/>
    <n v="36"/>
    <x v="0"/>
    <x v="0"/>
    <n v="399"/>
    <n v="14069.6"/>
    <s v="Auto Debit"/>
    <s v="Yes"/>
    <n v="4"/>
    <n v="2"/>
    <x v="2"/>
    <n v="0"/>
    <s v="Yes"/>
    <x v="0"/>
    <s v="Pune"/>
  </r>
  <r>
    <x v="1215"/>
    <n v="37"/>
    <s v="Female"/>
    <s v="Bengaluru"/>
    <n v="15"/>
    <x v="0"/>
    <x v="0"/>
    <n v="444"/>
    <n v="6709.33"/>
    <s v="Credit Card"/>
    <s v="No"/>
    <n v="3"/>
    <n v="1"/>
    <x v="1"/>
    <n v="0"/>
    <s v="No"/>
    <x v="0"/>
    <s v="Bengaluru"/>
  </r>
  <r>
    <x v="1216"/>
    <n v="45"/>
    <s v="Male"/>
    <s v="Bengaluru"/>
    <n v="27"/>
    <x v="1"/>
    <x v="2"/>
    <n v="982"/>
    <n v="24445.15"/>
    <s v="UPI"/>
    <s v="Yes"/>
    <n v="1"/>
    <n v="0"/>
    <x v="0"/>
    <n v="5"/>
    <s v="No"/>
    <x v="1"/>
    <s v="Bengaluru"/>
  </r>
  <r>
    <x v="1217"/>
    <n v="25"/>
    <s v="Male"/>
    <s v="Mumbai"/>
    <n v="12"/>
    <x v="0"/>
    <x v="0"/>
    <n v="561"/>
    <n v="6730.1"/>
    <s v="Auto Debit"/>
    <s v="Yes"/>
    <n v="4"/>
    <n v="2"/>
    <x v="2"/>
    <n v="0"/>
    <s v="Yes"/>
    <x v="1"/>
    <s v="Mumbai"/>
  </r>
  <r>
    <x v="1218"/>
    <n v="29"/>
    <s v="Male"/>
    <s v="Delhi"/>
    <n v="58"/>
    <x v="1"/>
    <x v="0"/>
    <n v="488"/>
    <n v="28225.33"/>
    <s v="Credit Card"/>
    <s v="No"/>
    <n v="3"/>
    <n v="1"/>
    <x v="0"/>
    <n v="0"/>
    <s v="No"/>
    <x v="0"/>
    <s v="Delhi"/>
  </r>
  <r>
    <x v="1219"/>
    <n v="42"/>
    <s v="Male"/>
    <s v="Pune"/>
    <n v="63"/>
    <x v="1"/>
    <x v="2"/>
    <n v="966"/>
    <n v="58129.55"/>
    <s v="Auto Debit"/>
    <s v="Yes"/>
    <n v="2"/>
    <n v="1"/>
    <x v="0"/>
    <n v="5"/>
    <s v="Yes"/>
    <x v="0"/>
    <s v="Pune"/>
  </r>
  <r>
    <x v="1220"/>
    <n v="18"/>
    <s v="Male"/>
    <s v="Hyderabad"/>
    <n v="35"/>
    <x v="0"/>
    <x v="0"/>
    <n v="480"/>
    <n v="17132.04"/>
    <s v="UPI"/>
    <s v="No"/>
    <n v="0"/>
    <n v="0"/>
    <x v="1"/>
    <n v="0"/>
    <s v="No"/>
    <x v="1"/>
    <s v="Hyderabad"/>
  </r>
  <r>
    <x v="1221"/>
    <n v="46"/>
    <s v="Male"/>
    <s v="Delhi"/>
    <n v="58"/>
    <x v="0"/>
    <x v="1"/>
    <n v="730"/>
    <n v="41741.75"/>
    <s v="Auto Debit"/>
    <s v="Yes"/>
    <n v="6"/>
    <n v="2"/>
    <x v="2"/>
    <n v="0"/>
    <s v="Yes"/>
    <x v="1"/>
    <s v="Delhi"/>
  </r>
  <r>
    <x v="1222"/>
    <n v="44"/>
    <s v="Male"/>
    <s v="Ahmedabad"/>
    <n v="7"/>
    <x v="0"/>
    <x v="0"/>
    <n v="480"/>
    <n v="3263.17"/>
    <s v="UPI"/>
    <s v="Yes"/>
    <n v="0"/>
    <n v="0"/>
    <x v="0"/>
    <n v="0"/>
    <s v="Yes"/>
    <x v="0"/>
    <s v="Ahmedabad"/>
  </r>
  <r>
    <x v="1223"/>
    <n v="21"/>
    <s v="Female"/>
    <s v="Pune"/>
    <n v="69"/>
    <x v="0"/>
    <x v="0"/>
    <n v="450"/>
    <n v="31266.34"/>
    <s v="Bank Transfer"/>
    <s v="No"/>
    <n v="0"/>
    <n v="0"/>
    <x v="0"/>
    <n v="0"/>
    <s v="No"/>
    <x v="1"/>
    <s v="Pune"/>
  </r>
  <r>
    <x v="1224"/>
    <n v="31"/>
    <s v="Female"/>
    <s v="Delhi"/>
    <n v="50"/>
    <x v="1"/>
    <x v="1"/>
    <n v="711"/>
    <n v="34769.17"/>
    <s v="Auto Debit"/>
    <s v="No"/>
    <n v="1"/>
    <n v="0"/>
    <x v="0"/>
    <n v="5"/>
    <s v="Yes"/>
    <x v="0"/>
    <s v="Delhi"/>
  </r>
  <r>
    <x v="1225"/>
    <n v="37"/>
    <s v="Male"/>
    <s v="Mumbai"/>
    <n v="26"/>
    <x v="1"/>
    <x v="2"/>
    <n v="980"/>
    <n v="24867.279999999999"/>
    <s v="Debit Card"/>
    <s v="Yes"/>
    <n v="0"/>
    <n v="0"/>
    <x v="0"/>
    <n v="0"/>
    <s v="Yes"/>
    <x v="0"/>
    <s v="Mumbai"/>
  </r>
  <r>
    <x v="1226"/>
    <n v="37"/>
    <s v="Female"/>
    <s v="Hyderabad"/>
    <n v="55"/>
    <x v="0"/>
    <x v="1"/>
    <n v="647"/>
    <n v="34667.07"/>
    <s v="Credit Card"/>
    <s v="Yes"/>
    <n v="2"/>
    <n v="0"/>
    <x v="1"/>
    <n v="0"/>
    <s v="No"/>
    <x v="0"/>
    <s v="Hyderabad"/>
  </r>
  <r>
    <x v="1227"/>
    <n v="48"/>
    <s v="Female"/>
    <s v="Nagpur"/>
    <n v="26"/>
    <x v="0"/>
    <x v="1"/>
    <n v="793"/>
    <n v="20014.71"/>
    <s v="UPI"/>
    <s v="Yes"/>
    <n v="1"/>
    <n v="0"/>
    <x v="0"/>
    <n v="0"/>
    <s v="No"/>
    <x v="0"/>
    <s v="Nagpur"/>
  </r>
  <r>
    <x v="1228"/>
    <n v="56"/>
    <s v="Male"/>
    <s v="Delhi"/>
    <n v="17"/>
    <x v="1"/>
    <x v="0"/>
    <n v="452"/>
    <n v="6913.78"/>
    <s v="UPI"/>
    <s v="Yes"/>
    <n v="3"/>
    <n v="0"/>
    <x v="1"/>
    <n v="10"/>
    <s v="No"/>
    <x v="0"/>
    <s v="Delhi"/>
  </r>
  <r>
    <x v="1229"/>
    <n v="56"/>
    <s v="Female"/>
    <s v="Ahmedabad"/>
    <n v="24"/>
    <x v="0"/>
    <x v="1"/>
    <n v="667"/>
    <n v="16454.060000000001"/>
    <s v="UPI"/>
    <s v="No"/>
    <n v="0"/>
    <n v="0"/>
    <x v="0"/>
    <n v="0"/>
    <s v="No"/>
    <x v="0"/>
    <s v="Ahmedabad"/>
  </r>
  <r>
    <x v="1230"/>
    <n v="44"/>
    <s v="Male"/>
    <s v="Bengaluru"/>
    <n v="17"/>
    <x v="0"/>
    <x v="2"/>
    <n v="1044"/>
    <n v="17314.43"/>
    <s v="Unknown"/>
    <s v="Yes"/>
    <n v="0"/>
    <n v="0"/>
    <x v="0"/>
    <n v="0"/>
    <s v="No"/>
    <x v="0"/>
    <s v="Bengaluru"/>
  </r>
  <r>
    <x v="1231"/>
    <n v="40"/>
    <s v="Female"/>
    <s v="Kolkata"/>
    <n v="59"/>
    <x v="1"/>
    <x v="0"/>
    <n v="538"/>
    <n v="31505.51"/>
    <s v="Bank Transfer"/>
    <s v="Yes"/>
    <n v="1"/>
    <n v="0"/>
    <x v="0"/>
    <n v="0"/>
    <s v="No"/>
    <x v="1"/>
    <s v="Kolkata"/>
  </r>
  <r>
    <x v="1232"/>
    <n v="30"/>
    <s v="Female"/>
    <s v="Bengaluru"/>
    <n v="24"/>
    <x v="0"/>
    <x v="0"/>
    <n v="556"/>
    <n v="13050.91"/>
    <s v="Bank Transfer"/>
    <s v="No"/>
    <n v="0"/>
    <n v="0"/>
    <x v="1"/>
    <n v="0"/>
    <s v="No"/>
    <x v="0"/>
    <s v="Bengaluru"/>
  </r>
  <r>
    <x v="1233"/>
    <n v="40"/>
    <s v="Female"/>
    <s v="Pune"/>
    <n v="31"/>
    <x v="0"/>
    <x v="0"/>
    <n v="417"/>
    <n v="12671.61"/>
    <s v="Auto Debit"/>
    <s v="Yes"/>
    <n v="1"/>
    <n v="0"/>
    <x v="1"/>
    <n v="0"/>
    <s v="No"/>
    <x v="0"/>
    <s v="Pune"/>
  </r>
  <r>
    <x v="1234"/>
    <n v="61"/>
    <s v="Female"/>
    <s v="Chennai"/>
    <n v="34"/>
    <x v="2"/>
    <x v="2"/>
    <n v="1048"/>
    <n v="31194.23"/>
    <s v="Auto Debit"/>
    <s v="Yes"/>
    <n v="1"/>
    <n v="0"/>
    <x v="1"/>
    <n v="15"/>
    <s v="No"/>
    <x v="0"/>
    <s v="Chennai"/>
  </r>
  <r>
    <x v="1235"/>
    <n v="27"/>
    <s v="Female"/>
    <s v="Mumbai"/>
    <n v="45"/>
    <x v="0"/>
    <x v="1"/>
    <n v="796"/>
    <n v="36564.42"/>
    <s v="UPI"/>
    <s v="No"/>
    <n v="0"/>
    <n v="0"/>
    <x v="0"/>
    <n v="0"/>
    <s v="Yes"/>
    <x v="1"/>
    <s v="Mumbai"/>
  </r>
  <r>
    <x v="1236"/>
    <n v="32"/>
    <s v="Female"/>
    <s v="Delhi"/>
    <n v="52"/>
    <x v="1"/>
    <x v="1"/>
    <n v="787"/>
    <n v="36324.25"/>
    <s v="Debit Card"/>
    <s v="No"/>
    <n v="3"/>
    <n v="1"/>
    <x v="0"/>
    <n v="10"/>
    <s v="Yes"/>
    <x v="0"/>
    <s v="Delhi"/>
  </r>
  <r>
    <x v="1237"/>
    <n v="18"/>
    <s v="Male"/>
    <s v="Hyderabad"/>
    <n v="37"/>
    <x v="1"/>
    <x v="0"/>
    <n v="459"/>
    <n v="17172.86"/>
    <s v="UPI"/>
    <s v="Yes"/>
    <n v="3"/>
    <n v="2"/>
    <x v="0"/>
    <n v="0"/>
    <s v="Yes"/>
    <x v="0"/>
    <s v="Hyderabad"/>
  </r>
  <r>
    <x v="1238"/>
    <n v="42"/>
    <s v="Female"/>
    <s v="Pune"/>
    <n v="9"/>
    <x v="0"/>
    <x v="0"/>
    <n v="393"/>
    <n v="3556.89"/>
    <s v="Credit Card"/>
    <s v="Yes"/>
    <n v="2"/>
    <n v="0"/>
    <x v="0"/>
    <n v="0"/>
    <s v="No"/>
    <x v="0"/>
    <s v="Pune"/>
  </r>
  <r>
    <x v="1239"/>
    <n v="18"/>
    <s v="Male"/>
    <s v="Hyderabad"/>
    <n v="72"/>
    <x v="1"/>
    <x v="1"/>
    <n v="703"/>
    <n v="51004.05"/>
    <s v="Auto Debit"/>
    <s v="Yes"/>
    <n v="0"/>
    <n v="0"/>
    <x v="0"/>
    <n v="0"/>
    <s v="No"/>
    <x v="0"/>
    <s v="Hyderabad"/>
  </r>
  <r>
    <x v="1240"/>
    <n v="30"/>
    <s v="Male"/>
    <s v="Chennai"/>
    <n v="46"/>
    <x v="0"/>
    <x v="0"/>
    <n v="525"/>
    <n v="24577.68"/>
    <s v="Debit Card"/>
    <s v="No"/>
    <n v="1"/>
    <n v="0"/>
    <x v="0"/>
    <n v="0"/>
    <s v="Yes"/>
    <x v="0"/>
    <s v="Chennai"/>
  </r>
  <r>
    <x v="1241"/>
    <n v="32"/>
    <s v="Male"/>
    <s v="Nagpur"/>
    <n v="34"/>
    <x v="1"/>
    <x v="2"/>
    <n v="1038"/>
    <n v="34760.589999999997"/>
    <s v="UPI"/>
    <s v="Yes"/>
    <n v="3"/>
    <n v="2"/>
    <x v="4"/>
    <n v="0"/>
    <s v="No"/>
    <x v="1"/>
    <s v="Nagpur"/>
  </r>
  <r>
    <x v="1242"/>
    <n v="53"/>
    <s v="Female"/>
    <s v="Pune"/>
    <n v="38"/>
    <x v="2"/>
    <x v="0"/>
    <n v="543"/>
    <n v="21207.03"/>
    <s v="Credit Card"/>
    <s v="Yes"/>
    <n v="0"/>
    <n v="0"/>
    <x v="0"/>
    <n v="0"/>
    <s v="No"/>
    <x v="0"/>
    <s v="Pune"/>
  </r>
  <r>
    <x v="1243"/>
    <n v="43"/>
    <s v="Female"/>
    <s v="Kolkata"/>
    <n v="16"/>
    <x v="0"/>
    <x v="1"/>
    <n v="700"/>
    <n v="11250.23"/>
    <s v="Credit Card"/>
    <s v="Yes"/>
    <n v="1"/>
    <n v="0"/>
    <x v="0"/>
    <n v="0"/>
    <s v="No"/>
    <x v="0"/>
    <s v="Kolkata"/>
  </r>
  <r>
    <x v="1244"/>
    <n v="31"/>
    <s v="Female"/>
    <s v="Ahmedabad"/>
    <n v="9"/>
    <x v="0"/>
    <x v="1"/>
    <n v="653"/>
    <n v="5749.8"/>
    <s v="Credit Card"/>
    <s v="Yes"/>
    <n v="1"/>
    <n v="0"/>
    <x v="0"/>
    <n v="0"/>
    <s v="Yes"/>
    <x v="0"/>
    <s v="Ahmedabad"/>
  </r>
  <r>
    <x v="1245"/>
    <n v="50"/>
    <s v="Male"/>
    <s v="Jaipur"/>
    <n v="32"/>
    <x v="0"/>
    <x v="1"/>
    <n v="712"/>
    <n v="22196.21"/>
    <s v="UPI"/>
    <s v="No"/>
    <n v="3"/>
    <n v="0"/>
    <x v="0"/>
    <n v="0"/>
    <s v="No"/>
    <x v="1"/>
    <s v="Jaipur"/>
  </r>
  <r>
    <x v="1246"/>
    <n v="46"/>
    <s v="Female"/>
    <s v="Jaipur"/>
    <n v="28"/>
    <x v="1"/>
    <x v="1"/>
    <n v="744"/>
    <n v="20375.189999999999"/>
    <s v="Auto Debit"/>
    <s v="Yes"/>
    <n v="0"/>
    <n v="0"/>
    <x v="0"/>
    <n v="5"/>
    <s v="Yes"/>
    <x v="0"/>
    <s v="Jaipur"/>
  </r>
  <r>
    <x v="1247"/>
    <n v="35"/>
    <s v="Male"/>
    <s v="Delhi"/>
    <n v="41"/>
    <x v="1"/>
    <x v="0"/>
    <n v="570"/>
    <n v="21616.49"/>
    <s v="Auto Debit"/>
    <s v="No"/>
    <n v="0"/>
    <n v="0"/>
    <x v="0"/>
    <n v="5"/>
    <s v="No"/>
    <x v="0"/>
    <s v="Delhi"/>
  </r>
  <r>
    <x v="1248"/>
    <n v="37"/>
    <s v="Male"/>
    <s v="Pune"/>
    <n v="11"/>
    <x v="0"/>
    <x v="1"/>
    <n v="782"/>
    <n v="8447.42"/>
    <s v="UPI"/>
    <s v="Yes"/>
    <n v="0"/>
    <n v="0"/>
    <x v="0"/>
    <n v="0"/>
    <s v="No"/>
    <x v="0"/>
    <s v="Pune"/>
  </r>
  <r>
    <x v="1249"/>
    <n v="48"/>
    <s v="Female"/>
    <s v="Pune"/>
    <n v="52"/>
    <x v="0"/>
    <x v="0"/>
    <n v="525"/>
    <n v="27745.38"/>
    <s v="UPI"/>
    <s v="Yes"/>
    <n v="2"/>
    <n v="0"/>
    <x v="0"/>
    <n v="0"/>
    <s v="No"/>
    <x v="0"/>
    <s v="Pune"/>
  </r>
  <r>
    <x v="1250"/>
    <n v="44"/>
    <s v="Female"/>
    <s v="Chennai"/>
    <n v="15"/>
    <x v="0"/>
    <x v="2"/>
    <n v="975"/>
    <n v="14522.17"/>
    <s v="Credit Card"/>
    <s v="No"/>
    <n v="0"/>
    <n v="0"/>
    <x v="0"/>
    <n v="0"/>
    <s v="No"/>
    <x v="0"/>
    <s v="Chennai"/>
  </r>
  <r>
    <x v="1251"/>
    <n v="39"/>
    <s v="Male"/>
    <s v="Pune"/>
    <n v="40"/>
    <x v="1"/>
    <x v="1"/>
    <n v="718"/>
    <n v="28704.78"/>
    <s v="UPI"/>
    <s v="Yes"/>
    <n v="0"/>
    <n v="0"/>
    <x v="0"/>
    <n v="0"/>
    <s v="No"/>
    <x v="0"/>
    <s v="Pune"/>
  </r>
  <r>
    <x v="1252"/>
    <n v="48"/>
    <s v="Male"/>
    <s v="Chennai"/>
    <n v="58"/>
    <x v="0"/>
    <x v="0"/>
    <n v="489"/>
    <n v="28888.240000000002"/>
    <s v="UPI"/>
    <s v="Yes"/>
    <n v="0"/>
    <n v="0"/>
    <x v="0"/>
    <n v="0"/>
    <s v="No"/>
    <x v="0"/>
    <s v="Chennai"/>
  </r>
  <r>
    <x v="1253"/>
    <n v="53"/>
    <s v="Male"/>
    <s v="Ahmedabad"/>
    <n v="55"/>
    <x v="0"/>
    <x v="0"/>
    <n v="502"/>
    <n v="28180.38"/>
    <s v="Credit Card"/>
    <s v="No"/>
    <n v="1"/>
    <n v="0"/>
    <x v="0"/>
    <n v="0"/>
    <s v="No"/>
    <x v="0"/>
    <s v="Ahmedabad"/>
  </r>
  <r>
    <x v="1254"/>
    <n v="32"/>
    <s v="Male"/>
    <s v="Chennai"/>
    <n v="25"/>
    <x v="1"/>
    <x v="1"/>
    <n v="744"/>
    <n v="18378.29"/>
    <s v="UPI"/>
    <s v="No"/>
    <n v="1"/>
    <n v="0"/>
    <x v="0"/>
    <n v="0"/>
    <s v="No"/>
    <x v="0"/>
    <s v="Chennai"/>
  </r>
  <r>
    <x v="1255"/>
    <n v="38"/>
    <s v="Male"/>
    <s v="Bengaluru"/>
    <n v="40"/>
    <x v="0"/>
    <x v="0"/>
    <n v="530"/>
    <n v="21114.55"/>
    <s v="UPI"/>
    <s v="Yes"/>
    <n v="0"/>
    <n v="0"/>
    <x v="0"/>
    <n v="0"/>
    <s v="No"/>
    <x v="0"/>
    <s v="Bengaluru"/>
  </r>
  <r>
    <x v="1256"/>
    <n v="35"/>
    <s v="Female"/>
    <s v="Mumbai"/>
    <n v="24"/>
    <x v="0"/>
    <x v="1"/>
    <n v="737"/>
    <n v="17807.349999999999"/>
    <s v="UPI"/>
    <s v="Yes"/>
    <n v="0"/>
    <n v="0"/>
    <x v="1"/>
    <n v="0"/>
    <s v="No"/>
    <x v="0"/>
    <s v="Mumbai"/>
  </r>
  <r>
    <x v="1257"/>
    <n v="31"/>
    <s v="Male"/>
    <s v="Hyderabad"/>
    <n v="23"/>
    <x v="1"/>
    <x v="0"/>
    <n v="475"/>
    <n v="11071.84"/>
    <s v="Bank Transfer"/>
    <s v="Yes"/>
    <n v="1"/>
    <n v="0"/>
    <x v="0"/>
    <n v="0"/>
    <s v="No"/>
    <x v="0"/>
    <s v="Hyderabad"/>
  </r>
  <r>
    <x v="1258"/>
    <n v="32"/>
    <s v="Male"/>
    <s v="Nagpur"/>
    <n v="14"/>
    <x v="2"/>
    <x v="1"/>
    <n v="664"/>
    <n v="7703.55"/>
    <s v="UPI"/>
    <s v="No"/>
    <n v="0"/>
    <n v="0"/>
    <x v="0"/>
    <n v="15"/>
    <s v="No"/>
    <x v="0"/>
    <s v="Nagpur"/>
  </r>
  <r>
    <x v="1259"/>
    <n v="36"/>
    <s v="Female"/>
    <s v="Pune"/>
    <n v="36"/>
    <x v="2"/>
    <x v="1"/>
    <n v="766"/>
    <n v="24375.59"/>
    <s v="Bank Transfer"/>
    <s v="Yes"/>
    <n v="1"/>
    <n v="0"/>
    <x v="0"/>
    <n v="10"/>
    <s v="No"/>
    <x v="0"/>
    <s v="Pune"/>
  </r>
  <r>
    <x v="1260"/>
    <n v="34"/>
    <s v="Female"/>
    <s v="Delhi"/>
    <n v="63"/>
    <x v="1"/>
    <x v="1"/>
    <n v="688"/>
    <n v="42669.66"/>
    <s v="UPI"/>
    <s v="Yes"/>
    <n v="0"/>
    <n v="0"/>
    <x v="0"/>
    <n v="0"/>
    <s v="No"/>
    <x v="0"/>
    <s v="Delhi"/>
  </r>
  <r>
    <x v="1261"/>
    <n v="30"/>
    <s v="Female"/>
    <s v="Kolkata"/>
    <n v="40"/>
    <x v="0"/>
    <x v="1"/>
    <n v="738"/>
    <n v="30388.99"/>
    <s v="UPI"/>
    <s v="Yes"/>
    <n v="7"/>
    <n v="3"/>
    <x v="3"/>
    <n v="0"/>
    <s v="No"/>
    <x v="1"/>
    <s v="Kolkata"/>
  </r>
  <r>
    <x v="1262"/>
    <n v="49"/>
    <s v="Female"/>
    <s v="Pune"/>
    <n v="50"/>
    <x v="2"/>
    <x v="1"/>
    <n v="723"/>
    <n v="32937.46"/>
    <s v="Auto Debit"/>
    <s v="Yes"/>
    <n v="1"/>
    <n v="0"/>
    <x v="0"/>
    <n v="10"/>
    <s v="No"/>
    <x v="1"/>
    <s v="Pune"/>
  </r>
  <r>
    <x v="1263"/>
    <n v="48"/>
    <s v="Male"/>
    <s v="Delhi"/>
    <n v="32"/>
    <x v="1"/>
    <x v="1"/>
    <n v="777"/>
    <n v="24942.36"/>
    <s v="Debit Card"/>
    <s v="Yes"/>
    <n v="0"/>
    <n v="0"/>
    <x v="0"/>
    <n v="0"/>
    <s v="No"/>
    <x v="0"/>
    <s v="Delhi"/>
  </r>
  <r>
    <x v="1264"/>
    <n v="41"/>
    <s v="Female"/>
    <s v="Nagpur"/>
    <n v="56"/>
    <x v="2"/>
    <x v="0"/>
    <n v="539"/>
    <n v="29351.5"/>
    <s v="Credit Card"/>
    <s v="Yes"/>
    <n v="1"/>
    <n v="0"/>
    <x v="0"/>
    <n v="0"/>
    <s v="No"/>
    <x v="0"/>
    <s v="Nagpur"/>
  </r>
  <r>
    <x v="1265"/>
    <n v="22"/>
    <s v="Male"/>
    <s v="Jaipur"/>
    <n v="38"/>
    <x v="1"/>
    <x v="0"/>
    <n v="479"/>
    <n v="16994.43"/>
    <s v="Auto Debit"/>
    <s v="Yes"/>
    <n v="0"/>
    <n v="0"/>
    <x v="0"/>
    <n v="5"/>
    <s v="No"/>
    <x v="0"/>
    <s v="Jaipur"/>
  </r>
  <r>
    <x v="1266"/>
    <n v="43"/>
    <s v="Male"/>
    <s v="Mumbai"/>
    <n v="7"/>
    <x v="0"/>
    <x v="2"/>
    <n v="1085"/>
    <n v="7544.39"/>
    <s v="Credit Card"/>
    <s v="Yes"/>
    <n v="0"/>
    <n v="0"/>
    <x v="1"/>
    <n v="0"/>
    <s v="No"/>
    <x v="0"/>
    <s v="Mumbai"/>
  </r>
  <r>
    <x v="1267"/>
    <n v="39"/>
    <s v="Female"/>
    <s v="Pune"/>
    <n v="31"/>
    <x v="0"/>
    <x v="1"/>
    <n v="732"/>
    <n v="22564.799999999999"/>
    <s v="Auto Debit"/>
    <s v="Yes"/>
    <n v="5"/>
    <n v="2"/>
    <x v="2"/>
    <n v="0"/>
    <s v="Yes"/>
    <x v="1"/>
    <s v="Pune"/>
  </r>
  <r>
    <x v="1268"/>
    <n v="38"/>
    <s v="Female"/>
    <s v="Jaipur"/>
    <n v="63"/>
    <x v="0"/>
    <x v="0"/>
    <n v="522"/>
    <n v="33286.19"/>
    <s v="Auto Debit"/>
    <s v="No"/>
    <n v="0"/>
    <n v="0"/>
    <x v="0"/>
    <n v="0"/>
    <s v="No"/>
    <x v="0"/>
    <s v="Jaipur"/>
  </r>
  <r>
    <x v="1269"/>
    <n v="19"/>
    <s v="Male"/>
    <s v="Bengaluru"/>
    <n v="17"/>
    <x v="0"/>
    <x v="2"/>
    <n v="970"/>
    <n v="16800.72"/>
    <s v="Bank Transfer"/>
    <s v="Yes"/>
    <n v="1"/>
    <n v="0"/>
    <x v="1"/>
    <n v="0"/>
    <s v="No"/>
    <x v="1"/>
    <s v="Bengaluru"/>
  </r>
  <r>
    <x v="1270"/>
    <n v="36"/>
    <s v="Female"/>
    <s v="Jaipur"/>
    <n v="50"/>
    <x v="1"/>
    <x v="0"/>
    <n v="463"/>
    <n v="22913.86"/>
    <s v="Auto Debit"/>
    <s v="Yes"/>
    <n v="0"/>
    <n v="0"/>
    <x v="0"/>
    <n v="0"/>
    <s v="No"/>
    <x v="0"/>
    <s v="Jaipur"/>
  </r>
  <r>
    <x v="1271"/>
    <n v="36"/>
    <s v="Male"/>
    <s v="Ahmedabad"/>
    <n v="28"/>
    <x v="0"/>
    <x v="2"/>
    <n v="1005"/>
    <n v="28624.97"/>
    <s v="UPI"/>
    <s v="Yes"/>
    <n v="0"/>
    <n v="0"/>
    <x v="0"/>
    <n v="0"/>
    <s v="No"/>
    <x v="0"/>
    <s v="Ahmedabad"/>
  </r>
  <r>
    <x v="1272"/>
    <n v="44"/>
    <s v="Female"/>
    <s v="Bengaluru"/>
    <n v="33"/>
    <x v="2"/>
    <x v="1"/>
    <n v="696"/>
    <n v="19530.64"/>
    <s v="Credit Card"/>
    <s v="No"/>
    <n v="0"/>
    <n v="0"/>
    <x v="0"/>
    <n v="15"/>
    <s v="Yes"/>
    <x v="0"/>
    <s v="Bengaluru"/>
  </r>
  <r>
    <x v="1273"/>
    <n v="35"/>
    <s v="Male"/>
    <s v="Kolkata"/>
    <n v="17"/>
    <x v="0"/>
    <x v="2"/>
    <n v="1037"/>
    <n v="17991.36"/>
    <s v="Credit Card"/>
    <s v="Yes"/>
    <n v="0"/>
    <n v="0"/>
    <x v="0"/>
    <n v="0"/>
    <s v="No"/>
    <x v="1"/>
    <s v="Kolkata"/>
  </r>
  <r>
    <x v="1274"/>
    <n v="32"/>
    <s v="Female"/>
    <s v="Mumbai"/>
    <n v="6"/>
    <x v="0"/>
    <x v="0"/>
    <n v="454"/>
    <n v="2720.84"/>
    <s v="Credit Card"/>
    <s v="No"/>
    <n v="0"/>
    <n v="0"/>
    <x v="0"/>
    <n v="0"/>
    <s v="No"/>
    <x v="0"/>
    <s v="Mumbai"/>
  </r>
  <r>
    <x v="1275"/>
    <n v="36"/>
    <s v="Male"/>
    <s v="Mumbai"/>
    <n v="17"/>
    <x v="0"/>
    <x v="1"/>
    <n v="664"/>
    <n v="11522.8"/>
    <s v="Credit Card"/>
    <s v="Yes"/>
    <n v="0"/>
    <n v="0"/>
    <x v="1"/>
    <n v="0"/>
    <s v="Yes"/>
    <x v="0"/>
    <s v="Mumbai"/>
  </r>
  <r>
    <x v="1276"/>
    <n v="30"/>
    <s v="Male"/>
    <s v="Delhi"/>
    <n v="32"/>
    <x v="1"/>
    <x v="0"/>
    <n v="464"/>
    <n v="14625.88"/>
    <s v="Debit Card"/>
    <s v="Yes"/>
    <n v="0"/>
    <n v="0"/>
    <x v="1"/>
    <n v="0"/>
    <s v="Yes"/>
    <x v="1"/>
    <s v="Delhi"/>
  </r>
  <r>
    <x v="1277"/>
    <n v="29"/>
    <s v="Male"/>
    <s v="Mumbai"/>
    <n v="51"/>
    <x v="2"/>
    <x v="2"/>
    <n v="1037"/>
    <n v="51991.8"/>
    <s v="Credit Card"/>
    <s v="Yes"/>
    <n v="0"/>
    <n v="0"/>
    <x v="1"/>
    <n v="0"/>
    <s v="Yes"/>
    <x v="0"/>
    <s v="Mumbai"/>
  </r>
  <r>
    <x v="1278"/>
    <n v="32"/>
    <s v="Male"/>
    <s v="Bengaluru"/>
    <n v="18"/>
    <x v="0"/>
    <x v="1"/>
    <n v="807"/>
    <n v="14413.15"/>
    <s v="UPI"/>
    <s v="Yes"/>
    <n v="0"/>
    <n v="0"/>
    <x v="1"/>
    <n v="0"/>
    <s v="No"/>
    <x v="1"/>
    <s v="Bengaluru"/>
  </r>
  <r>
    <x v="1279"/>
    <n v="55"/>
    <s v="Male"/>
    <s v="Hyderabad"/>
    <n v="67"/>
    <x v="1"/>
    <x v="1"/>
    <n v="791"/>
    <n v="47444.01"/>
    <s v="Credit Card"/>
    <s v="Yes"/>
    <n v="0"/>
    <n v="0"/>
    <x v="0"/>
    <n v="10"/>
    <s v="Yes"/>
    <x v="1"/>
    <s v="Hyderabad"/>
  </r>
  <r>
    <x v="1280"/>
    <n v="21"/>
    <s v="Female"/>
    <s v="Hyderabad"/>
    <n v="25"/>
    <x v="0"/>
    <x v="0"/>
    <n v="408"/>
    <n v="10052.92"/>
    <s v="Auto Debit"/>
    <s v="Yes"/>
    <n v="0"/>
    <n v="0"/>
    <x v="0"/>
    <n v="0"/>
    <s v="No"/>
    <x v="0"/>
    <s v="Hyderabad"/>
  </r>
  <r>
    <x v="1281"/>
    <n v="18"/>
    <s v="Male"/>
    <s v="Hyderabad"/>
    <n v="15"/>
    <x v="0"/>
    <x v="0"/>
    <n v="426"/>
    <n v="6340.54"/>
    <s v="UPI"/>
    <s v="Yes"/>
    <n v="0"/>
    <n v="0"/>
    <x v="0"/>
    <n v="0"/>
    <s v="No"/>
    <x v="0"/>
    <s v="Hyderabad"/>
  </r>
  <r>
    <x v="1282"/>
    <n v="31"/>
    <s v="Female"/>
    <s v="Pune"/>
    <n v="22"/>
    <x v="1"/>
    <x v="0"/>
    <n v="418"/>
    <n v="8966.83"/>
    <s v="Auto Debit"/>
    <s v="Yes"/>
    <n v="0"/>
    <n v="0"/>
    <x v="0"/>
    <n v="5"/>
    <s v="No"/>
    <x v="0"/>
    <s v="Pune"/>
  </r>
  <r>
    <x v="1283"/>
    <n v="37"/>
    <s v="Male"/>
    <s v="Mumbai"/>
    <n v="70"/>
    <x v="1"/>
    <x v="2"/>
    <n v="990"/>
    <n v="67326.09"/>
    <s v="Credit Card"/>
    <s v="Yes"/>
    <n v="0"/>
    <n v="0"/>
    <x v="0"/>
    <n v="0"/>
    <s v="Yes"/>
    <x v="1"/>
    <s v="Mumbai"/>
  </r>
  <r>
    <x v="1284"/>
    <n v="18"/>
    <s v="Male"/>
    <s v="Jaipur"/>
    <n v="54"/>
    <x v="0"/>
    <x v="2"/>
    <n v="1053"/>
    <n v="55268.38"/>
    <s v="UPI"/>
    <s v="Yes"/>
    <n v="0"/>
    <n v="0"/>
    <x v="0"/>
    <n v="0"/>
    <s v="Yes"/>
    <x v="0"/>
    <s v="Jaipur"/>
  </r>
  <r>
    <x v="1285"/>
    <n v="38"/>
    <s v="Female"/>
    <s v="Mumbai"/>
    <n v="17"/>
    <x v="0"/>
    <x v="2"/>
    <n v="1005"/>
    <n v="17511.32"/>
    <s v="Credit Card"/>
    <s v="Yes"/>
    <n v="0"/>
    <n v="0"/>
    <x v="0"/>
    <n v="0"/>
    <s v="No"/>
    <x v="1"/>
    <s v="Mumbai"/>
  </r>
  <r>
    <x v="1286"/>
    <n v="38"/>
    <s v="Female"/>
    <s v="Kolkata"/>
    <n v="50"/>
    <x v="0"/>
    <x v="0"/>
    <n v="546"/>
    <n v="27469.73"/>
    <s v="Auto Debit"/>
    <s v="No"/>
    <n v="1"/>
    <n v="0"/>
    <x v="0"/>
    <n v="0"/>
    <s v="Yes"/>
    <x v="0"/>
    <s v="Kolkata"/>
  </r>
  <r>
    <x v="1287"/>
    <n v="37"/>
    <s v="Male"/>
    <s v="Nagpur"/>
    <n v="15"/>
    <x v="1"/>
    <x v="1"/>
    <n v="738"/>
    <n v="10777.42"/>
    <s v="Bank Transfer"/>
    <s v="Yes"/>
    <n v="0"/>
    <n v="0"/>
    <x v="0"/>
    <n v="0"/>
    <s v="No"/>
    <x v="0"/>
    <s v="Nagpur"/>
  </r>
  <r>
    <x v="1288"/>
    <n v="33"/>
    <s v="Female"/>
    <s v="Ahmedabad"/>
    <n v="35"/>
    <x v="0"/>
    <x v="1"/>
    <n v="730"/>
    <n v="25682.43"/>
    <s v="Debit Card"/>
    <s v="No"/>
    <n v="0"/>
    <n v="0"/>
    <x v="1"/>
    <n v="0"/>
    <s v="No"/>
    <x v="1"/>
    <s v="Ahmedabad"/>
  </r>
  <r>
    <x v="1289"/>
    <n v="33"/>
    <s v="Female"/>
    <s v="Bengaluru"/>
    <n v="72"/>
    <x v="1"/>
    <x v="0"/>
    <n v="414"/>
    <n v="29210.48"/>
    <s v="UPI"/>
    <s v="Yes"/>
    <n v="2"/>
    <n v="0"/>
    <x v="0"/>
    <n v="0"/>
    <s v="No"/>
    <x v="0"/>
    <s v="Bengaluru"/>
  </r>
  <r>
    <x v="1290"/>
    <n v="52"/>
    <s v="Female"/>
    <s v="Kolkata"/>
    <n v="25"/>
    <x v="2"/>
    <x v="2"/>
    <n v="1010"/>
    <n v="22279.56"/>
    <s v="Debit Card"/>
    <s v="Yes"/>
    <n v="0"/>
    <n v="0"/>
    <x v="0"/>
    <n v="10"/>
    <s v="No"/>
    <x v="0"/>
    <s v="Kolkata"/>
  </r>
  <r>
    <x v="1291"/>
    <n v="59"/>
    <s v="Male"/>
    <s v="Bengaluru"/>
    <n v="61"/>
    <x v="1"/>
    <x v="0"/>
    <n v="490"/>
    <n v="29398.67"/>
    <s v="Auto Debit"/>
    <s v="Yes"/>
    <n v="0"/>
    <n v="0"/>
    <x v="0"/>
    <n v="0"/>
    <s v="No"/>
    <x v="0"/>
    <s v="Bengaluru"/>
  </r>
  <r>
    <x v="1292"/>
    <n v="44"/>
    <s v="Female"/>
    <s v="Chennai"/>
    <n v="42"/>
    <x v="0"/>
    <x v="0"/>
    <n v="438"/>
    <n v="18740.2"/>
    <s v="Credit Card"/>
    <s v="No"/>
    <n v="0"/>
    <n v="0"/>
    <x v="0"/>
    <n v="0"/>
    <s v="Yes"/>
    <x v="1"/>
    <s v="Chennai"/>
  </r>
  <r>
    <x v="1293"/>
    <n v="28"/>
    <s v="Male"/>
    <s v="Pune"/>
    <n v="45"/>
    <x v="1"/>
    <x v="2"/>
    <n v="980"/>
    <n v="44403.73"/>
    <s v="UPI"/>
    <s v="Yes"/>
    <n v="2"/>
    <n v="0"/>
    <x v="1"/>
    <n v="0"/>
    <s v="No"/>
    <x v="0"/>
    <s v="Pune"/>
  </r>
  <r>
    <x v="1294"/>
    <n v="42"/>
    <s v="Female"/>
    <s v="Bengaluru"/>
    <n v="32"/>
    <x v="0"/>
    <x v="0"/>
    <n v="480"/>
    <n v="15146.37"/>
    <s v="UPI"/>
    <s v="Yes"/>
    <n v="0"/>
    <n v="0"/>
    <x v="0"/>
    <n v="0"/>
    <s v="No"/>
    <x v="1"/>
    <s v="Bengaluru"/>
  </r>
  <r>
    <x v="1295"/>
    <n v="39"/>
    <s v="Male"/>
    <s v="Delhi"/>
    <n v="38"/>
    <x v="0"/>
    <x v="0"/>
    <n v="454"/>
    <n v="17718.62"/>
    <s v="Bank Transfer"/>
    <s v="Yes"/>
    <n v="0"/>
    <n v="0"/>
    <x v="0"/>
    <n v="0"/>
    <s v="No"/>
    <x v="0"/>
    <s v="Delhi"/>
  </r>
  <r>
    <x v="1296"/>
    <n v="48"/>
    <s v="Female"/>
    <s v="Mumbai"/>
    <n v="55"/>
    <x v="2"/>
    <x v="0"/>
    <n v="514"/>
    <n v="23763.360000000001"/>
    <s v="Bank Transfer"/>
    <s v="Yes"/>
    <n v="0"/>
    <n v="0"/>
    <x v="0"/>
    <n v="15"/>
    <s v="No"/>
    <x v="0"/>
    <s v="Mumbai"/>
  </r>
  <r>
    <x v="1297"/>
    <n v="42"/>
    <s v="Male"/>
    <s v="Pune"/>
    <n v="35"/>
    <x v="2"/>
    <x v="1"/>
    <n v="663"/>
    <n v="21092.75"/>
    <s v="Bank Transfer"/>
    <s v="Yes"/>
    <n v="0"/>
    <n v="0"/>
    <x v="0"/>
    <n v="10"/>
    <s v="No"/>
    <x v="1"/>
    <s v="Pune"/>
  </r>
  <r>
    <x v="1298"/>
    <n v="43"/>
    <s v="Female"/>
    <s v="Delhi"/>
    <n v="20"/>
    <x v="1"/>
    <x v="0"/>
    <n v="441"/>
    <n v="8912.82"/>
    <s v="Debit Card"/>
    <s v="No"/>
    <n v="0"/>
    <n v="0"/>
    <x v="1"/>
    <n v="0"/>
    <s v="No"/>
    <x v="0"/>
    <s v="Delhi"/>
  </r>
  <r>
    <x v="1299"/>
    <n v="30"/>
    <s v="Male"/>
    <s v="Chennai"/>
    <n v="30"/>
    <x v="0"/>
    <x v="2"/>
    <n v="1065"/>
    <n v="32834.97"/>
    <s v="Debit Card"/>
    <s v="Yes"/>
    <n v="0"/>
    <n v="0"/>
    <x v="0"/>
    <n v="0"/>
    <s v="No"/>
    <x v="0"/>
    <s v="Chennai"/>
  </r>
  <r>
    <x v="1300"/>
    <n v="36"/>
    <s v="Female"/>
    <s v="Bengaluru"/>
    <n v="17"/>
    <x v="1"/>
    <x v="0"/>
    <n v="552"/>
    <n v="8564.81"/>
    <s v="Auto Debit"/>
    <s v="Yes"/>
    <n v="0"/>
    <n v="0"/>
    <x v="1"/>
    <n v="10"/>
    <s v="No"/>
    <x v="0"/>
    <s v="Bengaluru"/>
  </r>
  <r>
    <x v="1301"/>
    <n v="42"/>
    <s v="Female"/>
    <s v="Chennai"/>
    <n v="24"/>
    <x v="0"/>
    <x v="1"/>
    <n v="683"/>
    <n v="16475.11"/>
    <s v="Debit Card"/>
    <s v="Yes"/>
    <n v="0"/>
    <n v="0"/>
    <x v="1"/>
    <n v="0"/>
    <s v="Yes"/>
    <x v="1"/>
    <s v="Chennai"/>
  </r>
  <r>
    <x v="1302"/>
    <n v="33"/>
    <s v="Female"/>
    <s v="Chennai"/>
    <n v="20"/>
    <x v="1"/>
    <x v="0"/>
    <n v="433"/>
    <n v="8611.02"/>
    <s v="Credit Card"/>
    <s v="Yes"/>
    <n v="2"/>
    <n v="1"/>
    <x v="1"/>
    <n v="0"/>
    <s v="No"/>
    <x v="0"/>
    <s v="Chennai"/>
  </r>
  <r>
    <x v="1303"/>
    <n v="33"/>
    <s v="Female"/>
    <s v="Hyderabad"/>
    <n v="41"/>
    <x v="0"/>
    <x v="1"/>
    <n v="685"/>
    <n v="27726.87"/>
    <s v="UPI"/>
    <s v="Yes"/>
    <n v="5"/>
    <n v="2"/>
    <x v="2"/>
    <n v="0"/>
    <s v="No"/>
    <x v="1"/>
    <s v="Hyderabad"/>
  </r>
  <r>
    <x v="1304"/>
    <n v="19"/>
    <s v="Female"/>
    <s v="Bengaluru"/>
    <n v="13"/>
    <x v="0"/>
    <x v="2"/>
    <n v="1051"/>
    <n v="14042.45"/>
    <s v="Auto Debit"/>
    <s v="Yes"/>
    <n v="0"/>
    <n v="0"/>
    <x v="1"/>
    <n v="0"/>
    <s v="No"/>
    <x v="0"/>
    <s v="Bengaluru"/>
  </r>
  <r>
    <x v="1305"/>
    <n v="37"/>
    <s v="Female"/>
    <s v="Delhi"/>
    <n v="10"/>
    <x v="0"/>
    <x v="0"/>
    <n v="456"/>
    <n v="4459.99"/>
    <s v="Credit Card"/>
    <s v="Yes"/>
    <n v="0"/>
    <n v="0"/>
    <x v="0"/>
    <n v="0"/>
    <s v="No"/>
    <x v="1"/>
    <s v="Delhi"/>
  </r>
  <r>
    <x v="1306"/>
    <n v="31"/>
    <s v="Male"/>
    <s v="Bengaluru"/>
    <n v="60"/>
    <x v="0"/>
    <x v="0"/>
    <n v="543"/>
    <n v="31819.38"/>
    <s v="Bank Transfer"/>
    <s v="Yes"/>
    <n v="0"/>
    <n v="0"/>
    <x v="0"/>
    <n v="0"/>
    <s v="Yes"/>
    <x v="0"/>
    <s v="Bengaluru"/>
  </r>
  <r>
    <x v="1307"/>
    <n v="18"/>
    <s v="Female"/>
    <s v="Nagpur"/>
    <n v="17"/>
    <x v="0"/>
    <x v="2"/>
    <n v="1073"/>
    <n v="18200.54"/>
    <s v="Credit Card"/>
    <s v="Yes"/>
    <n v="0"/>
    <n v="0"/>
    <x v="0"/>
    <n v="0"/>
    <s v="No"/>
    <x v="1"/>
    <s v="Nagpur"/>
  </r>
  <r>
    <x v="1308"/>
    <n v="25"/>
    <s v="Female"/>
    <s v="Delhi"/>
    <n v="22"/>
    <x v="1"/>
    <x v="2"/>
    <n v="1061"/>
    <n v="20755.29"/>
    <s v="Auto Debit"/>
    <s v="Yes"/>
    <n v="1"/>
    <n v="0"/>
    <x v="0"/>
    <n v="10"/>
    <s v="Yes"/>
    <x v="0"/>
    <s v="Delhi"/>
  </r>
  <r>
    <x v="1309"/>
    <n v="33"/>
    <s v="Female"/>
    <s v="Jaipur"/>
    <n v="26"/>
    <x v="2"/>
    <x v="0"/>
    <n v="507"/>
    <n v="11808.27"/>
    <s v="Auto Debit"/>
    <s v="Yes"/>
    <n v="1"/>
    <n v="0"/>
    <x v="1"/>
    <n v="10"/>
    <s v="No"/>
    <x v="0"/>
    <s v="Jaipur"/>
  </r>
  <r>
    <x v="1310"/>
    <n v="39"/>
    <s v="Male"/>
    <s v="Delhi"/>
    <n v="25"/>
    <x v="0"/>
    <x v="0"/>
    <n v="446"/>
    <n v="11483.17"/>
    <s v="Credit Card"/>
    <s v="Yes"/>
    <n v="1"/>
    <n v="0"/>
    <x v="1"/>
    <n v="0"/>
    <s v="No"/>
    <x v="0"/>
    <s v="Delhi"/>
  </r>
  <r>
    <x v="1311"/>
    <n v="20"/>
    <s v="Male"/>
    <s v="Mumbai"/>
    <n v="15"/>
    <x v="0"/>
    <x v="1"/>
    <n v="806"/>
    <n v="11849.33"/>
    <s v="Credit Card"/>
    <s v="Yes"/>
    <n v="0"/>
    <n v="0"/>
    <x v="0"/>
    <n v="0"/>
    <s v="No"/>
    <x v="1"/>
    <s v="Mumbai"/>
  </r>
  <r>
    <x v="1312"/>
    <n v="27"/>
    <s v="Male"/>
    <s v="Hyderabad"/>
    <n v="31"/>
    <x v="0"/>
    <x v="1"/>
    <n v="641"/>
    <n v="19437.990000000002"/>
    <s v="Auto Debit"/>
    <s v="Yes"/>
    <n v="2"/>
    <n v="1"/>
    <x v="1"/>
    <n v="0"/>
    <s v="No"/>
    <x v="0"/>
    <s v="Hyderabad"/>
  </r>
  <r>
    <x v="1313"/>
    <n v="41"/>
    <s v="Male"/>
    <s v="Bengaluru"/>
    <n v="25"/>
    <x v="0"/>
    <x v="1"/>
    <n v="721"/>
    <n v="18442.07"/>
    <s v="Auto Debit"/>
    <s v="Yes"/>
    <n v="0"/>
    <n v="0"/>
    <x v="0"/>
    <n v="0"/>
    <s v="No"/>
    <x v="0"/>
    <s v="Bengaluru"/>
  </r>
  <r>
    <x v="1314"/>
    <n v="46"/>
    <s v="Female"/>
    <s v="Mumbai"/>
    <n v="20"/>
    <x v="0"/>
    <x v="1"/>
    <n v="838"/>
    <n v="16686.93"/>
    <s v="Auto Debit"/>
    <s v="Yes"/>
    <n v="1"/>
    <n v="0"/>
    <x v="0"/>
    <n v="0"/>
    <s v="Yes"/>
    <x v="0"/>
    <s v="Mumbai"/>
  </r>
  <r>
    <x v="1315"/>
    <n v="49"/>
    <s v="Female"/>
    <s v="Chennai"/>
    <n v="59"/>
    <x v="0"/>
    <x v="0"/>
    <n v="522"/>
    <n v="31432.27"/>
    <s v="UPI"/>
    <s v="Yes"/>
    <n v="0"/>
    <n v="0"/>
    <x v="0"/>
    <n v="0"/>
    <s v="No"/>
    <x v="0"/>
    <s v="Chennai"/>
  </r>
  <r>
    <x v="1316"/>
    <n v="31"/>
    <s v="Female"/>
    <s v="Ahmedabad"/>
    <n v="26"/>
    <x v="0"/>
    <x v="0"/>
    <n v="488"/>
    <n v="12533.41"/>
    <s v="Credit Card"/>
    <s v="No"/>
    <n v="4"/>
    <n v="2"/>
    <x v="2"/>
    <n v="0"/>
    <s v="No"/>
    <x v="1"/>
    <s v="Ahmedabad"/>
  </r>
  <r>
    <x v="1317"/>
    <n v="18"/>
    <s v="Male"/>
    <s v="Jaipur"/>
    <n v="37"/>
    <x v="0"/>
    <x v="0"/>
    <n v="536"/>
    <n v="20067.009999999998"/>
    <s v="UPI"/>
    <s v="No"/>
    <n v="1"/>
    <n v="0"/>
    <x v="0"/>
    <n v="0"/>
    <s v="No"/>
    <x v="0"/>
    <s v="Jaipur"/>
  </r>
  <r>
    <x v="1318"/>
    <n v="41"/>
    <s v="Female"/>
    <s v="Nagpur"/>
    <n v="33"/>
    <x v="1"/>
    <x v="0"/>
    <n v="398"/>
    <n v="12906.47"/>
    <s v="UPI"/>
    <s v="Yes"/>
    <n v="0"/>
    <n v="0"/>
    <x v="1"/>
    <n v="0"/>
    <s v="No"/>
    <x v="0"/>
    <s v="Nagpur"/>
  </r>
  <r>
    <x v="1319"/>
    <n v="25"/>
    <s v="Male"/>
    <s v="Kolkata"/>
    <n v="57"/>
    <x v="1"/>
    <x v="1"/>
    <n v="685"/>
    <n v="37696.089999999997"/>
    <s v="Credit Card"/>
    <s v="Yes"/>
    <n v="3"/>
    <n v="0"/>
    <x v="1"/>
    <n v="5"/>
    <s v="Yes"/>
    <x v="0"/>
    <s v="Kolkata"/>
  </r>
  <r>
    <x v="1320"/>
    <n v="38"/>
    <s v="Female"/>
    <s v="Bengaluru"/>
    <n v="32"/>
    <x v="0"/>
    <x v="1"/>
    <n v="684"/>
    <n v="22142.25"/>
    <s v="UPI"/>
    <s v="Yes"/>
    <n v="0"/>
    <n v="0"/>
    <x v="0"/>
    <n v="0"/>
    <s v="No"/>
    <x v="0"/>
    <s v="Bengaluru"/>
  </r>
  <r>
    <x v="1321"/>
    <n v="54"/>
    <s v="Female"/>
    <s v="Nagpur"/>
    <n v="62"/>
    <x v="2"/>
    <x v="0"/>
    <n v="471"/>
    <n v="25041.99"/>
    <s v="Auto Debit"/>
    <s v="No"/>
    <n v="1"/>
    <n v="0"/>
    <x v="0"/>
    <n v="15"/>
    <s v="Yes"/>
    <x v="0"/>
    <s v="Nagpur"/>
  </r>
  <r>
    <x v="1322"/>
    <n v="33"/>
    <s v="Male"/>
    <s v="Delhi"/>
    <n v="15"/>
    <x v="1"/>
    <x v="1"/>
    <n v="712"/>
    <n v="10663.7"/>
    <s v="Bank Transfer"/>
    <s v="Yes"/>
    <n v="0"/>
    <n v="0"/>
    <x v="0"/>
    <n v="0"/>
    <s v="No"/>
    <x v="0"/>
    <s v="Delhi"/>
  </r>
  <r>
    <x v="1323"/>
    <n v="57"/>
    <s v="Male"/>
    <s v="Kolkata"/>
    <n v="41"/>
    <x v="1"/>
    <x v="1"/>
    <n v="764"/>
    <n v="29681.99"/>
    <s v="UPI"/>
    <s v="Yes"/>
    <n v="2"/>
    <n v="2"/>
    <x v="2"/>
    <n v="5"/>
    <s v="No"/>
    <x v="0"/>
    <s v="Kolkata"/>
  </r>
  <r>
    <x v="1324"/>
    <n v="47"/>
    <s v="Female"/>
    <s v="Delhi"/>
    <n v="20"/>
    <x v="1"/>
    <x v="0"/>
    <n v="584"/>
    <n v="10838.32"/>
    <s v="Bank Transfer"/>
    <s v="Yes"/>
    <n v="6"/>
    <n v="2"/>
    <x v="1"/>
    <n v="5"/>
    <s v="No"/>
    <x v="0"/>
    <s v="Delhi"/>
  </r>
  <r>
    <x v="1325"/>
    <n v="45"/>
    <s v="Female"/>
    <s v="Hyderabad"/>
    <n v="17"/>
    <x v="1"/>
    <x v="2"/>
    <n v="1076"/>
    <n v="16619.55"/>
    <s v="UPI"/>
    <s v="Yes"/>
    <n v="0"/>
    <n v="0"/>
    <x v="0"/>
    <n v="10"/>
    <s v="No"/>
    <x v="0"/>
    <s v="Hyderabad"/>
  </r>
  <r>
    <x v="1326"/>
    <n v="31"/>
    <s v="Male"/>
    <s v="Chennai"/>
    <n v="49"/>
    <x v="1"/>
    <x v="1"/>
    <n v="758"/>
    <n v="36631.85"/>
    <s v="UPI"/>
    <s v="Yes"/>
    <n v="1"/>
    <n v="0"/>
    <x v="0"/>
    <n v="0"/>
    <s v="No"/>
    <x v="0"/>
    <s v="Chennai"/>
  </r>
  <r>
    <x v="1327"/>
    <n v="35"/>
    <s v="Male"/>
    <s v="Bengaluru"/>
    <n v="44"/>
    <x v="1"/>
    <x v="1"/>
    <n v="699"/>
    <n v="30005.22"/>
    <s v="Credit Card"/>
    <s v="Yes"/>
    <n v="2"/>
    <n v="1"/>
    <x v="1"/>
    <n v="0"/>
    <s v="No"/>
    <x v="1"/>
    <s v="Bengaluru"/>
  </r>
  <r>
    <x v="1328"/>
    <n v="53"/>
    <s v="Male"/>
    <s v="Hyderabad"/>
    <n v="36"/>
    <x v="2"/>
    <x v="2"/>
    <n v="949"/>
    <n v="30663.22"/>
    <s v="UPI"/>
    <s v="Yes"/>
    <n v="0"/>
    <n v="0"/>
    <x v="0"/>
    <n v="10"/>
    <s v="No"/>
    <x v="0"/>
    <s v="Hyderabad"/>
  </r>
  <r>
    <x v="1329"/>
    <n v="21"/>
    <s v="Female"/>
    <s v="Delhi"/>
    <n v="54"/>
    <x v="1"/>
    <x v="1"/>
    <n v="657"/>
    <n v="34805.019999999997"/>
    <s v="Debit Card"/>
    <s v="Yes"/>
    <n v="1"/>
    <n v="0"/>
    <x v="0"/>
    <n v="0"/>
    <s v="No"/>
    <x v="0"/>
    <s v="Delhi"/>
  </r>
  <r>
    <x v="1330"/>
    <n v="32"/>
    <s v="Female"/>
    <s v="Delhi"/>
    <n v="21"/>
    <x v="1"/>
    <x v="1"/>
    <n v="687"/>
    <n v="14721.89"/>
    <s v="Credit Card"/>
    <s v="Yes"/>
    <n v="0"/>
    <n v="0"/>
    <x v="0"/>
    <n v="0"/>
    <s v="No"/>
    <x v="0"/>
    <s v="Delhi"/>
  </r>
  <r>
    <x v="1331"/>
    <n v="38"/>
    <s v="Male"/>
    <s v="Nagpur"/>
    <n v="57"/>
    <x v="1"/>
    <x v="1"/>
    <n v="707"/>
    <n v="39897.64"/>
    <s v="Auto Debit"/>
    <s v="Yes"/>
    <n v="0"/>
    <n v="0"/>
    <x v="0"/>
    <n v="0"/>
    <s v="No"/>
    <x v="0"/>
    <s v="Nagpur"/>
  </r>
  <r>
    <x v="1332"/>
    <n v="41"/>
    <s v="Male"/>
    <s v="Pune"/>
    <n v="50"/>
    <x v="1"/>
    <x v="0"/>
    <n v="465"/>
    <n v="23862.11"/>
    <s v="Auto Debit"/>
    <s v="Yes"/>
    <n v="0"/>
    <n v="0"/>
    <x v="1"/>
    <n v="0"/>
    <s v="No"/>
    <x v="0"/>
    <s v="Pune"/>
  </r>
  <r>
    <x v="1333"/>
    <n v="37"/>
    <s v="Male"/>
    <s v="Mumbai"/>
    <n v="27"/>
    <x v="1"/>
    <x v="2"/>
    <n v="1051"/>
    <n v="25260.79"/>
    <s v="Bank Transfer"/>
    <s v="Yes"/>
    <n v="0"/>
    <n v="0"/>
    <x v="0"/>
    <n v="10"/>
    <s v="No"/>
    <x v="0"/>
    <s v="Mumbai"/>
  </r>
  <r>
    <x v="1334"/>
    <n v="43"/>
    <s v="Female"/>
    <s v="Bengaluru"/>
    <n v="28"/>
    <x v="0"/>
    <x v="1"/>
    <n v="703"/>
    <n v="19566.02"/>
    <s v="Bank Transfer"/>
    <s v="Yes"/>
    <n v="2"/>
    <n v="0"/>
    <x v="0"/>
    <n v="0"/>
    <s v="Yes"/>
    <x v="0"/>
    <s v="Bengaluru"/>
  </r>
  <r>
    <x v="1335"/>
    <n v="37"/>
    <s v="Male"/>
    <s v="Pune"/>
    <n v="72"/>
    <x v="1"/>
    <x v="2"/>
    <n v="1071"/>
    <n v="76562.16"/>
    <s v="Auto Debit"/>
    <s v="Yes"/>
    <n v="0"/>
    <n v="0"/>
    <x v="0"/>
    <n v="0"/>
    <s v="Yes"/>
    <x v="0"/>
    <s v="Pune"/>
  </r>
  <r>
    <x v="1336"/>
    <n v="41"/>
    <s v="Female"/>
    <s v="Bengaluru"/>
    <n v="20"/>
    <x v="0"/>
    <x v="0"/>
    <n v="534"/>
    <n v="10622.8"/>
    <s v="UPI"/>
    <s v="Yes"/>
    <n v="0"/>
    <n v="0"/>
    <x v="1"/>
    <n v="0"/>
    <s v="Yes"/>
    <x v="0"/>
    <s v="Bengaluru"/>
  </r>
  <r>
    <x v="1337"/>
    <n v="29"/>
    <s v="Male"/>
    <s v="Bengaluru"/>
    <n v="72"/>
    <x v="2"/>
    <x v="1"/>
    <n v="824"/>
    <n v="58097.49"/>
    <s v="Auto Debit"/>
    <s v="Yes"/>
    <n v="0"/>
    <n v="0"/>
    <x v="0"/>
    <n v="0"/>
    <s v="No"/>
    <x v="0"/>
    <s v="Bengaluru"/>
  </r>
  <r>
    <x v="1338"/>
    <n v="33"/>
    <s v="Male"/>
    <s v="Mumbai"/>
    <n v="58"/>
    <x v="1"/>
    <x v="1"/>
    <n v="823"/>
    <n v="43025.54"/>
    <s v="Debit Card"/>
    <s v="Yes"/>
    <n v="1"/>
    <n v="0"/>
    <x v="1"/>
    <n v="10"/>
    <s v="Yes"/>
    <x v="1"/>
    <s v="Mumbai"/>
  </r>
  <r>
    <x v="1339"/>
    <n v="49"/>
    <s v="Female"/>
    <s v="Jaipur"/>
    <n v="16"/>
    <x v="0"/>
    <x v="2"/>
    <n v="1074"/>
    <n v="16673.04"/>
    <s v="Auto Debit"/>
    <s v="Yes"/>
    <n v="1"/>
    <n v="0"/>
    <x v="0"/>
    <n v="0"/>
    <s v="Yes"/>
    <x v="1"/>
    <s v="Jaipur"/>
  </r>
  <r>
    <x v="1340"/>
    <n v="40"/>
    <s v="Female"/>
    <s v="Pune"/>
    <n v="60"/>
    <x v="1"/>
    <x v="2"/>
    <n v="1096"/>
    <n v="60004.61"/>
    <s v="Auto Debit"/>
    <s v="Yes"/>
    <n v="4"/>
    <n v="1"/>
    <x v="0"/>
    <n v="10"/>
    <s v="Yes"/>
    <x v="0"/>
    <s v="Pune"/>
  </r>
  <r>
    <x v="1341"/>
    <n v="37"/>
    <s v="Male"/>
    <s v="Hyderabad"/>
    <n v="52"/>
    <x v="0"/>
    <x v="1"/>
    <n v="778"/>
    <n v="40036.61"/>
    <s v="UPI"/>
    <s v="Yes"/>
    <n v="1"/>
    <n v="0"/>
    <x v="0"/>
    <n v="0"/>
    <s v="No"/>
    <x v="0"/>
    <s v="Hyderabad"/>
  </r>
  <r>
    <x v="1342"/>
    <n v="30"/>
    <s v="Male"/>
    <s v="Bengaluru"/>
    <n v="43"/>
    <x v="1"/>
    <x v="0"/>
    <n v="446"/>
    <n v="19093.57"/>
    <s v="Credit Card"/>
    <s v="Yes"/>
    <n v="0"/>
    <n v="0"/>
    <x v="0"/>
    <n v="0"/>
    <s v="No"/>
    <x v="0"/>
    <s v="Bengaluru"/>
  </r>
  <r>
    <x v="1343"/>
    <n v="40"/>
    <s v="Female"/>
    <s v="Delhi"/>
    <n v="56"/>
    <x v="0"/>
    <x v="1"/>
    <n v="790"/>
    <n v="42924.25"/>
    <s v="Auto Debit"/>
    <s v="Yes"/>
    <n v="0"/>
    <n v="0"/>
    <x v="1"/>
    <n v="0"/>
    <s v="Yes"/>
    <x v="0"/>
    <s v="Delhi"/>
  </r>
  <r>
    <x v="1344"/>
    <n v="25"/>
    <s v="Male"/>
    <s v="Hyderabad"/>
    <n v="29"/>
    <x v="0"/>
    <x v="1"/>
    <n v="785"/>
    <n v="22478.68"/>
    <s v="Debit Card"/>
    <s v="Yes"/>
    <n v="2"/>
    <n v="1"/>
    <x v="1"/>
    <n v="0"/>
    <s v="No"/>
    <x v="0"/>
    <s v="Hyderabad"/>
  </r>
  <r>
    <x v="1345"/>
    <n v="21"/>
    <s v="Female"/>
    <s v="Mumbai"/>
    <n v="13"/>
    <x v="0"/>
    <x v="2"/>
    <n v="1010"/>
    <n v="12746.13"/>
    <s v="UPI"/>
    <s v="Yes"/>
    <n v="0"/>
    <n v="0"/>
    <x v="0"/>
    <n v="0"/>
    <s v="No"/>
    <x v="0"/>
    <s v="Mumbai"/>
  </r>
  <r>
    <x v="1346"/>
    <n v="27"/>
    <s v="Female"/>
    <s v="Mumbai"/>
    <n v="61"/>
    <x v="0"/>
    <x v="0"/>
    <n v="428"/>
    <n v="26630.15"/>
    <s v="Bank Transfer"/>
    <s v="Yes"/>
    <n v="2"/>
    <n v="1"/>
    <x v="0"/>
    <n v="0"/>
    <s v="No"/>
    <x v="0"/>
    <s v="Mumbai"/>
  </r>
  <r>
    <x v="1347"/>
    <n v="20"/>
    <s v="Male"/>
    <s v="Hyderabad"/>
    <n v="16"/>
    <x v="0"/>
    <x v="0"/>
    <n v="436"/>
    <n v="6886.68"/>
    <s v="Auto Debit"/>
    <s v="No"/>
    <n v="0"/>
    <n v="0"/>
    <x v="1"/>
    <n v="0"/>
    <s v="No"/>
    <x v="0"/>
    <s v="Hyderabad"/>
  </r>
  <r>
    <x v="1348"/>
    <n v="38"/>
    <s v="Male"/>
    <s v="Hyderabad"/>
    <n v="13"/>
    <x v="0"/>
    <x v="2"/>
    <n v="996"/>
    <n v="12618.77"/>
    <s v="UPI"/>
    <s v="Yes"/>
    <n v="4"/>
    <n v="0"/>
    <x v="0"/>
    <n v="0"/>
    <s v="No"/>
    <x v="0"/>
    <s v="Hyderabad"/>
  </r>
  <r>
    <x v="1349"/>
    <n v="36"/>
    <s v="Male"/>
    <s v="Kolkata"/>
    <n v="57"/>
    <x v="2"/>
    <x v="1"/>
    <n v="730"/>
    <n v="34716.129999999997"/>
    <s v="Bank Transfer"/>
    <s v="Yes"/>
    <n v="5"/>
    <n v="2"/>
    <x v="1"/>
    <n v="15"/>
    <s v="No"/>
    <x v="0"/>
    <s v="Kolkata"/>
  </r>
  <r>
    <x v="1350"/>
    <n v="32"/>
    <s v="Female"/>
    <s v="Hyderabad"/>
    <n v="14"/>
    <x v="1"/>
    <x v="0"/>
    <n v="471"/>
    <n v="6540.88"/>
    <s v="Credit Card"/>
    <s v="No"/>
    <n v="0"/>
    <n v="0"/>
    <x v="0"/>
    <n v="0"/>
    <s v="No"/>
    <x v="0"/>
    <s v="Hyderabad"/>
  </r>
  <r>
    <x v="1351"/>
    <n v="44"/>
    <s v="Female"/>
    <s v="Ahmedabad"/>
    <n v="32"/>
    <x v="0"/>
    <x v="0"/>
    <n v="392"/>
    <n v="12908.81"/>
    <s v="Credit Card"/>
    <s v="Yes"/>
    <n v="0"/>
    <n v="0"/>
    <x v="0"/>
    <n v="0"/>
    <s v="No"/>
    <x v="0"/>
    <s v="Ahmedabad"/>
  </r>
  <r>
    <x v="1352"/>
    <n v="36"/>
    <s v="Male"/>
    <s v="Mumbai"/>
    <n v="16"/>
    <x v="0"/>
    <x v="2"/>
    <n v="1071"/>
    <n v="17150.13"/>
    <s v="Bank Transfer"/>
    <s v="Yes"/>
    <n v="1"/>
    <n v="0"/>
    <x v="0"/>
    <n v="0"/>
    <s v="Yes"/>
    <x v="0"/>
    <s v="Mumbai"/>
  </r>
  <r>
    <x v="1353"/>
    <n v="25"/>
    <s v="Female"/>
    <s v="Delhi"/>
    <n v="25"/>
    <x v="0"/>
    <x v="1"/>
    <n v="787"/>
    <n v="20230.810000000001"/>
    <s v="Credit Card"/>
    <s v="Yes"/>
    <n v="1"/>
    <n v="0"/>
    <x v="0"/>
    <n v="0"/>
    <s v="No"/>
    <x v="0"/>
    <s v="Delhi"/>
  </r>
  <r>
    <x v="1354"/>
    <n v="29"/>
    <s v="Male"/>
    <s v="Ahmedabad"/>
    <n v="24"/>
    <x v="0"/>
    <x v="1"/>
    <n v="690"/>
    <n v="16567.18"/>
    <s v="UPI"/>
    <s v="Yes"/>
    <n v="7"/>
    <n v="1"/>
    <x v="2"/>
    <n v="0"/>
    <s v="No"/>
    <x v="1"/>
    <s v="Ahmedabad"/>
  </r>
  <r>
    <x v="1355"/>
    <n v="56"/>
    <s v="Female"/>
    <s v="Hyderabad"/>
    <n v="38"/>
    <x v="2"/>
    <x v="1"/>
    <n v="791"/>
    <n v="30405.63"/>
    <s v="Auto Debit"/>
    <s v="Yes"/>
    <n v="2"/>
    <n v="0"/>
    <x v="1"/>
    <n v="0"/>
    <s v="No"/>
    <x v="0"/>
    <s v="Hyderabad"/>
  </r>
  <r>
    <x v="1356"/>
    <n v="34"/>
    <s v="Male"/>
    <s v="Mumbai"/>
    <n v="23"/>
    <x v="0"/>
    <x v="2"/>
    <n v="980"/>
    <n v="22084.25"/>
    <s v="Credit Card"/>
    <s v="Yes"/>
    <n v="0"/>
    <n v="0"/>
    <x v="0"/>
    <n v="0"/>
    <s v="Yes"/>
    <x v="0"/>
    <s v="Mumbai"/>
  </r>
  <r>
    <x v="1357"/>
    <n v="38"/>
    <s v="Female"/>
    <s v="Pune"/>
    <n v="41"/>
    <x v="1"/>
    <x v="2"/>
    <n v="976"/>
    <n v="35574.160000000003"/>
    <s v="UPI"/>
    <s v="Yes"/>
    <n v="3"/>
    <n v="1"/>
    <x v="1"/>
    <n v="10"/>
    <s v="No"/>
    <x v="0"/>
    <s v="Pune"/>
  </r>
  <r>
    <x v="1358"/>
    <n v="24"/>
    <s v="Male"/>
    <s v="Ahmedabad"/>
    <n v="19"/>
    <x v="1"/>
    <x v="1"/>
    <n v="659"/>
    <n v="11215.64"/>
    <s v="UPI"/>
    <s v="Yes"/>
    <n v="0"/>
    <n v="0"/>
    <x v="0"/>
    <n v="10"/>
    <s v="No"/>
    <x v="0"/>
    <s v="Ahmedabad"/>
  </r>
  <r>
    <x v="1359"/>
    <n v="42"/>
    <s v="Female"/>
    <s v="Nagpur"/>
    <n v="18"/>
    <x v="0"/>
    <x v="0"/>
    <n v="536"/>
    <n v="9668.0400000000009"/>
    <s v="UPI"/>
    <s v="Yes"/>
    <n v="0"/>
    <n v="0"/>
    <x v="0"/>
    <n v="0"/>
    <s v="Yes"/>
    <x v="1"/>
    <s v="Nagpur"/>
  </r>
  <r>
    <x v="1360"/>
    <n v="37"/>
    <s v="Female"/>
    <s v="Hyderabad"/>
    <n v="17"/>
    <x v="0"/>
    <x v="1"/>
    <n v="738"/>
    <n v="12349.31"/>
    <s v="UPI"/>
    <s v="Yes"/>
    <n v="4"/>
    <n v="2"/>
    <x v="2"/>
    <n v="0"/>
    <s v="No"/>
    <x v="0"/>
    <s v="Hyderabad"/>
  </r>
  <r>
    <x v="1361"/>
    <n v="32"/>
    <s v="Male"/>
    <s v="Delhi"/>
    <n v="38"/>
    <x v="1"/>
    <x v="1"/>
    <n v="664"/>
    <n v="23284.81"/>
    <s v="Debit Card"/>
    <s v="Yes"/>
    <n v="8"/>
    <n v="3"/>
    <x v="2"/>
    <n v="5"/>
    <s v="No"/>
    <x v="1"/>
    <s v="Delhi"/>
  </r>
  <r>
    <x v="1362"/>
    <n v="42"/>
    <s v="Male"/>
    <s v="Chennai"/>
    <n v="22"/>
    <x v="0"/>
    <x v="1"/>
    <n v="758"/>
    <n v="16217.4"/>
    <s v="Credit Card"/>
    <s v="Yes"/>
    <n v="3"/>
    <n v="0"/>
    <x v="1"/>
    <n v="0"/>
    <s v="No"/>
    <x v="0"/>
    <s v="Chennai"/>
  </r>
  <r>
    <x v="1363"/>
    <n v="32"/>
    <s v="Female"/>
    <s v="Bengaluru"/>
    <n v="20"/>
    <x v="0"/>
    <x v="2"/>
    <n v="1047"/>
    <n v="20712.62"/>
    <s v="Auto Debit"/>
    <s v="Yes"/>
    <n v="1"/>
    <n v="0"/>
    <x v="0"/>
    <n v="0"/>
    <s v="Yes"/>
    <x v="0"/>
    <s v="Bengaluru"/>
  </r>
  <r>
    <x v="1364"/>
    <n v="44"/>
    <s v="Female"/>
    <s v="Jaipur"/>
    <n v="30"/>
    <x v="0"/>
    <x v="0"/>
    <n v="532"/>
    <n v="15988.15"/>
    <s v="Debit Card"/>
    <s v="Yes"/>
    <n v="0"/>
    <n v="0"/>
    <x v="0"/>
    <n v="0"/>
    <s v="No"/>
    <x v="1"/>
    <s v="Jaipur"/>
  </r>
  <r>
    <x v="1365"/>
    <n v="40"/>
    <s v="Female"/>
    <s v="Bengaluru"/>
    <n v="50"/>
    <x v="2"/>
    <x v="1"/>
    <n v="752"/>
    <n v="34793.29"/>
    <s v="Debit Card"/>
    <s v="Yes"/>
    <n v="0"/>
    <n v="0"/>
    <x v="0"/>
    <n v="10"/>
    <s v="No"/>
    <x v="0"/>
    <s v="Bengaluru"/>
  </r>
  <r>
    <x v="1366"/>
    <n v="43"/>
    <s v="Female"/>
    <s v="Delhi"/>
    <n v="26"/>
    <x v="0"/>
    <x v="0"/>
    <n v="464"/>
    <n v="12421.8"/>
    <s v="Credit Card"/>
    <s v="No"/>
    <n v="0"/>
    <n v="0"/>
    <x v="1"/>
    <n v="0"/>
    <s v="No"/>
    <x v="0"/>
    <s v="Delhi"/>
  </r>
  <r>
    <x v="1367"/>
    <n v="33"/>
    <s v="Male"/>
    <s v="Chennai"/>
    <n v="39"/>
    <x v="0"/>
    <x v="0"/>
    <n v="412"/>
    <n v="16093.61"/>
    <s v="Auto Debit"/>
    <s v="Yes"/>
    <n v="0"/>
    <n v="0"/>
    <x v="0"/>
    <n v="0"/>
    <s v="Yes"/>
    <x v="0"/>
    <s v="Chennai"/>
  </r>
  <r>
    <x v="1368"/>
    <n v="31"/>
    <s v="Female"/>
    <s v="Pune"/>
    <n v="25"/>
    <x v="0"/>
    <x v="0"/>
    <n v="456"/>
    <n v="11204.24"/>
    <s v="Credit Card"/>
    <s v="Yes"/>
    <n v="0"/>
    <n v="0"/>
    <x v="0"/>
    <n v="0"/>
    <s v="No"/>
    <x v="0"/>
    <s v="Pune"/>
  </r>
  <r>
    <x v="1369"/>
    <n v="24"/>
    <s v="Female"/>
    <s v="Delhi"/>
    <n v="31"/>
    <x v="0"/>
    <x v="0"/>
    <n v="452"/>
    <n v="13844.15"/>
    <s v="Debit Card"/>
    <s v="Yes"/>
    <n v="1"/>
    <n v="0"/>
    <x v="0"/>
    <n v="0"/>
    <s v="No"/>
    <x v="0"/>
    <s v="Delhi"/>
  </r>
  <r>
    <x v="1370"/>
    <n v="25"/>
    <s v="Female"/>
    <s v="Ahmedabad"/>
    <n v="21"/>
    <x v="0"/>
    <x v="1"/>
    <n v="794"/>
    <n v="17129.05"/>
    <s v="Debit Card"/>
    <s v="Yes"/>
    <n v="1"/>
    <n v="0"/>
    <x v="0"/>
    <n v="0"/>
    <s v="No"/>
    <x v="0"/>
    <s v="Ahmedabad"/>
  </r>
  <r>
    <x v="1371"/>
    <n v="18"/>
    <s v="Male"/>
    <s v="Nagpur"/>
    <n v="53"/>
    <x v="2"/>
    <x v="1"/>
    <n v="777"/>
    <n v="34461.769999999997"/>
    <s v="Auto Debit"/>
    <s v="Yes"/>
    <n v="2"/>
    <n v="1"/>
    <x v="0"/>
    <n v="15"/>
    <s v="Yes"/>
    <x v="0"/>
    <s v="Nagpur"/>
  </r>
  <r>
    <x v="1372"/>
    <n v="40"/>
    <s v="Male"/>
    <s v="Chennai"/>
    <n v="43"/>
    <x v="0"/>
    <x v="1"/>
    <n v="673"/>
    <n v="28302.41"/>
    <s v="Auto Debit"/>
    <s v="Yes"/>
    <n v="0"/>
    <n v="0"/>
    <x v="0"/>
    <n v="0"/>
    <s v="No"/>
    <x v="0"/>
    <s v="Chennai"/>
  </r>
  <r>
    <x v="1373"/>
    <n v="43"/>
    <s v="Male"/>
    <s v="Kolkata"/>
    <n v="43"/>
    <x v="2"/>
    <x v="2"/>
    <n v="1090"/>
    <n v="40202.129999999997"/>
    <s v="Credit Card"/>
    <s v="Yes"/>
    <n v="0"/>
    <n v="0"/>
    <x v="0"/>
    <n v="15"/>
    <s v="No"/>
    <x v="0"/>
    <s v="Kolkata"/>
  </r>
  <r>
    <x v="1374"/>
    <n v="28"/>
    <s v="Male"/>
    <s v="Chennai"/>
    <n v="37"/>
    <x v="0"/>
    <x v="0"/>
    <n v="389"/>
    <n v="14144.65"/>
    <s v="Debit Card"/>
    <s v="Yes"/>
    <n v="0"/>
    <n v="0"/>
    <x v="0"/>
    <n v="0"/>
    <s v="Yes"/>
    <x v="0"/>
    <s v="Chennai"/>
  </r>
  <r>
    <x v="1375"/>
    <n v="23"/>
    <s v="Male"/>
    <s v="Delhi"/>
    <n v="22"/>
    <x v="2"/>
    <x v="1"/>
    <n v="793"/>
    <n v="14672.16"/>
    <s v="Auto Debit"/>
    <s v="Yes"/>
    <n v="0"/>
    <n v="0"/>
    <x v="0"/>
    <n v="15"/>
    <s v="No"/>
    <x v="0"/>
    <s v="Delhi"/>
  </r>
  <r>
    <x v="1376"/>
    <n v="45"/>
    <s v="Male"/>
    <s v="Mumbai"/>
    <n v="3"/>
    <x v="0"/>
    <x v="2"/>
    <n v="1067"/>
    <n v="3280.44"/>
    <s v="UPI"/>
    <s v="No"/>
    <n v="0"/>
    <n v="0"/>
    <x v="0"/>
    <n v="0"/>
    <s v="No"/>
    <x v="1"/>
    <s v="Mumbai"/>
  </r>
  <r>
    <x v="1377"/>
    <n v="24"/>
    <s v="Female"/>
    <s v="Hyderabad"/>
    <n v="51"/>
    <x v="0"/>
    <x v="0"/>
    <n v="518"/>
    <n v="26897.73"/>
    <s v="UPI"/>
    <s v="Yes"/>
    <n v="0"/>
    <n v="0"/>
    <x v="0"/>
    <n v="0"/>
    <s v="Yes"/>
    <x v="1"/>
    <s v="Hyderabad"/>
  </r>
  <r>
    <x v="1378"/>
    <n v="28"/>
    <s v="Female"/>
    <s v="Pune"/>
    <n v="33"/>
    <x v="0"/>
    <x v="0"/>
    <n v="432"/>
    <n v="14232.83"/>
    <s v="Auto Debit"/>
    <s v="Yes"/>
    <n v="0"/>
    <n v="0"/>
    <x v="0"/>
    <n v="0"/>
    <s v="Yes"/>
    <x v="0"/>
    <s v="Pune"/>
  </r>
  <r>
    <x v="1379"/>
    <n v="53"/>
    <s v="Male"/>
    <s v="Mumbai"/>
    <n v="35"/>
    <x v="0"/>
    <x v="1"/>
    <n v="790"/>
    <n v="26824.52"/>
    <s v="Credit Card"/>
    <s v="Yes"/>
    <n v="0"/>
    <n v="0"/>
    <x v="0"/>
    <n v="0"/>
    <s v="No"/>
    <x v="0"/>
    <s v="Mumbai"/>
  </r>
  <r>
    <x v="1380"/>
    <n v="37"/>
    <s v="Male"/>
    <s v="Pune"/>
    <n v="24"/>
    <x v="1"/>
    <x v="0"/>
    <n v="492"/>
    <n v="10720.1"/>
    <s v="Auto Debit"/>
    <s v="No"/>
    <n v="5"/>
    <n v="2"/>
    <x v="2"/>
    <n v="10"/>
    <s v="No"/>
    <x v="1"/>
    <s v="Pune"/>
  </r>
  <r>
    <x v="1381"/>
    <n v="28"/>
    <s v="Female"/>
    <s v="Chennai"/>
    <n v="51"/>
    <x v="1"/>
    <x v="2"/>
    <n v="1004"/>
    <n v="50635.62"/>
    <s v="Bank Transfer"/>
    <s v="Yes"/>
    <n v="0"/>
    <n v="0"/>
    <x v="0"/>
    <n v="0"/>
    <s v="No"/>
    <x v="0"/>
    <s v="Chennai"/>
  </r>
  <r>
    <x v="1382"/>
    <n v="45"/>
    <s v="Male"/>
    <s v="Mumbai"/>
    <n v="30"/>
    <x v="2"/>
    <x v="1"/>
    <n v="696"/>
    <n v="18973"/>
    <s v="Credit Card"/>
    <s v="No"/>
    <n v="0"/>
    <n v="0"/>
    <x v="1"/>
    <n v="10"/>
    <s v="Yes"/>
    <x v="0"/>
    <s v="Mumbai"/>
  </r>
  <r>
    <x v="1383"/>
    <n v="31"/>
    <s v="Female"/>
    <s v="Mumbai"/>
    <n v="25"/>
    <x v="1"/>
    <x v="0"/>
    <n v="520"/>
    <n v="13342.46"/>
    <s v="UPI"/>
    <s v="Yes"/>
    <n v="1"/>
    <n v="0"/>
    <x v="0"/>
    <n v="0"/>
    <s v="No"/>
    <x v="0"/>
    <s v="Mumbai"/>
  </r>
  <r>
    <x v="1384"/>
    <n v="47"/>
    <s v="Male"/>
    <s v="Bengaluru"/>
    <n v="41"/>
    <x v="1"/>
    <x v="1"/>
    <n v="812"/>
    <n v="33589.49"/>
    <s v="Auto Debit"/>
    <s v="Yes"/>
    <n v="0"/>
    <n v="0"/>
    <x v="1"/>
    <n v="0"/>
    <s v="No"/>
    <x v="1"/>
    <s v="Bengaluru"/>
  </r>
  <r>
    <x v="1385"/>
    <n v="19"/>
    <s v="Female"/>
    <s v="Pune"/>
    <n v="10"/>
    <x v="0"/>
    <x v="1"/>
    <n v="690"/>
    <n v="6886.56"/>
    <s v="Credit Card"/>
    <s v="Yes"/>
    <n v="1"/>
    <n v="0"/>
    <x v="1"/>
    <n v="0"/>
    <s v="No"/>
    <x v="0"/>
    <s v="Pune"/>
  </r>
  <r>
    <x v="1386"/>
    <n v="18"/>
    <s v="Female"/>
    <s v="Bengaluru"/>
    <n v="25"/>
    <x v="0"/>
    <x v="1"/>
    <n v="801"/>
    <n v="20074.95"/>
    <s v="Bank Transfer"/>
    <s v="Yes"/>
    <n v="0"/>
    <n v="0"/>
    <x v="1"/>
    <n v="0"/>
    <s v="No"/>
    <x v="0"/>
    <s v="Bengaluru"/>
  </r>
  <r>
    <x v="1387"/>
    <n v="49"/>
    <s v="Female"/>
    <s v="Mumbai"/>
    <n v="47"/>
    <x v="0"/>
    <x v="1"/>
    <n v="700"/>
    <n v="32108.34"/>
    <s v="Credit Card"/>
    <s v="Yes"/>
    <n v="0"/>
    <n v="0"/>
    <x v="1"/>
    <n v="0"/>
    <s v="Yes"/>
    <x v="0"/>
    <s v="Mumbai"/>
  </r>
  <r>
    <x v="1388"/>
    <n v="50"/>
    <s v="Female"/>
    <s v="Nagpur"/>
    <n v="38"/>
    <x v="1"/>
    <x v="0"/>
    <n v="471"/>
    <n v="17655.939999999999"/>
    <s v="Bank Transfer"/>
    <s v="Yes"/>
    <n v="3"/>
    <n v="0"/>
    <x v="1"/>
    <n v="0"/>
    <s v="Yes"/>
    <x v="1"/>
    <s v="Nagpur"/>
  </r>
  <r>
    <x v="1389"/>
    <n v="63"/>
    <s v="Female"/>
    <s v="Hyderabad"/>
    <n v="29"/>
    <x v="1"/>
    <x v="0"/>
    <n v="463"/>
    <n v="13718.29"/>
    <s v="Credit Card"/>
    <s v="Yes"/>
    <n v="0"/>
    <n v="0"/>
    <x v="0"/>
    <n v="0"/>
    <s v="Yes"/>
    <x v="0"/>
    <s v="Hyderabad"/>
  </r>
  <r>
    <x v="1390"/>
    <n v="43"/>
    <s v="Female"/>
    <s v="Jaipur"/>
    <n v="52"/>
    <x v="1"/>
    <x v="0"/>
    <n v="524"/>
    <n v="26499.06"/>
    <s v="Debit Card"/>
    <s v="Yes"/>
    <n v="0"/>
    <n v="0"/>
    <x v="0"/>
    <n v="0"/>
    <s v="No"/>
    <x v="1"/>
    <s v="Jaipur"/>
  </r>
  <r>
    <x v="1391"/>
    <n v="35"/>
    <s v="Male"/>
    <s v="Nagpur"/>
    <n v="33"/>
    <x v="0"/>
    <x v="1"/>
    <n v="707"/>
    <n v="23654.82"/>
    <s v="UPI"/>
    <s v="Yes"/>
    <n v="1"/>
    <n v="0"/>
    <x v="0"/>
    <n v="0"/>
    <s v="No"/>
    <x v="0"/>
    <s v="Nagpur"/>
  </r>
  <r>
    <x v="1392"/>
    <n v="37"/>
    <s v="Male"/>
    <s v="Pune"/>
    <n v="51"/>
    <x v="2"/>
    <x v="1"/>
    <n v="707"/>
    <n v="29977.119999999999"/>
    <s v="UPI"/>
    <s v="Yes"/>
    <n v="2"/>
    <n v="0"/>
    <x v="1"/>
    <n v="15"/>
    <s v="No"/>
    <x v="0"/>
    <s v="Pune"/>
  </r>
  <r>
    <x v="1393"/>
    <n v="49"/>
    <s v="Male"/>
    <s v="Mumbai"/>
    <n v="4"/>
    <x v="0"/>
    <x v="1"/>
    <n v="732"/>
    <n v="2842.65"/>
    <s v="Credit Card"/>
    <s v="Yes"/>
    <n v="2"/>
    <n v="0"/>
    <x v="0"/>
    <n v="0"/>
    <s v="No"/>
    <x v="1"/>
    <s v="Mumbai"/>
  </r>
  <r>
    <x v="1394"/>
    <n v="23"/>
    <s v="Male"/>
    <s v="Delhi"/>
    <n v="50"/>
    <x v="2"/>
    <x v="1"/>
    <n v="791"/>
    <n v="40396.239999999998"/>
    <s v="Auto Debit"/>
    <s v="Yes"/>
    <n v="0"/>
    <n v="0"/>
    <x v="0"/>
    <n v="0"/>
    <s v="Yes"/>
    <x v="0"/>
    <s v="Delhi"/>
  </r>
  <r>
    <x v="1395"/>
    <n v="27"/>
    <s v="Male"/>
    <s v="Bengaluru"/>
    <n v="29"/>
    <x v="2"/>
    <x v="1"/>
    <n v="759"/>
    <n v="22228.89"/>
    <s v="UPI"/>
    <s v="Yes"/>
    <n v="0"/>
    <n v="0"/>
    <x v="0"/>
    <n v="0"/>
    <s v="Yes"/>
    <x v="0"/>
    <s v="Bengaluru"/>
  </r>
  <r>
    <x v="1396"/>
    <n v="38"/>
    <s v="Female"/>
    <s v="Hyderabad"/>
    <n v="24"/>
    <x v="2"/>
    <x v="1"/>
    <n v="656"/>
    <n v="14457.89"/>
    <s v="Credit Card"/>
    <s v="Yes"/>
    <n v="0"/>
    <n v="0"/>
    <x v="0"/>
    <n v="10"/>
    <s v="Yes"/>
    <x v="0"/>
    <s v="Hyderabad"/>
  </r>
  <r>
    <x v="1397"/>
    <n v="28"/>
    <s v="Female"/>
    <s v="Chennai"/>
    <n v="31"/>
    <x v="0"/>
    <x v="2"/>
    <n v="979"/>
    <n v="30754.29"/>
    <s v="Bank Transfer"/>
    <s v="Yes"/>
    <n v="0"/>
    <n v="0"/>
    <x v="0"/>
    <n v="0"/>
    <s v="No"/>
    <x v="1"/>
    <s v="Chennai"/>
  </r>
  <r>
    <x v="1398"/>
    <n v="34"/>
    <s v="Female"/>
    <s v="Mumbai"/>
    <n v="55"/>
    <x v="0"/>
    <x v="1"/>
    <n v="708"/>
    <n v="39307.29"/>
    <s v="Credit Card"/>
    <s v="Yes"/>
    <n v="2"/>
    <n v="0"/>
    <x v="0"/>
    <n v="0"/>
    <s v="No"/>
    <x v="0"/>
    <s v="Mumbai"/>
  </r>
  <r>
    <x v="1399"/>
    <n v="31"/>
    <s v="Male"/>
    <s v="Hyderabad"/>
    <n v="14"/>
    <x v="0"/>
    <x v="1"/>
    <n v="736"/>
    <n v="10334.14"/>
    <s v="Auto Debit"/>
    <s v="Yes"/>
    <n v="1"/>
    <n v="0"/>
    <x v="1"/>
    <n v="0"/>
    <s v="No"/>
    <x v="0"/>
    <s v="Hyderabad"/>
  </r>
  <r>
    <x v="1400"/>
    <n v="59"/>
    <s v="Male"/>
    <s v="Mumbai"/>
    <n v="27"/>
    <x v="0"/>
    <x v="1"/>
    <n v="803"/>
    <n v="21776.23"/>
    <s v="Debit Card"/>
    <s v="Yes"/>
    <n v="7"/>
    <n v="2"/>
    <x v="2"/>
    <n v="0"/>
    <s v="No"/>
    <x v="1"/>
    <s v="Mumbai"/>
  </r>
  <r>
    <x v="1401"/>
    <n v="30"/>
    <s v="Female"/>
    <s v="Bengaluru"/>
    <n v="40"/>
    <x v="1"/>
    <x v="0"/>
    <n v="448"/>
    <n v="17916.13"/>
    <s v="Credit Card"/>
    <s v="Yes"/>
    <n v="1"/>
    <n v="0"/>
    <x v="0"/>
    <n v="0"/>
    <s v="No"/>
    <x v="0"/>
    <s v="Bengaluru"/>
  </r>
  <r>
    <x v="1402"/>
    <n v="43"/>
    <s v="Male"/>
    <s v="Nagpur"/>
    <n v="37"/>
    <x v="1"/>
    <x v="2"/>
    <n v="1054"/>
    <n v="38535.870000000003"/>
    <s v="Credit Card"/>
    <s v="Yes"/>
    <n v="0"/>
    <n v="0"/>
    <x v="0"/>
    <n v="0"/>
    <s v="No"/>
    <x v="0"/>
    <s v="Nagpur"/>
  </r>
  <r>
    <x v="1403"/>
    <n v="31"/>
    <s v="Female"/>
    <s v="Mumbai"/>
    <n v="18"/>
    <x v="0"/>
    <x v="2"/>
    <n v="1108"/>
    <n v="19526.3"/>
    <s v="Debit Card"/>
    <s v="Yes"/>
    <n v="2"/>
    <n v="2"/>
    <x v="2"/>
    <n v="0"/>
    <s v="No"/>
    <x v="1"/>
    <s v="Mumbai"/>
  </r>
  <r>
    <x v="1404"/>
    <n v="33"/>
    <s v="Male"/>
    <s v="Delhi"/>
    <n v="50"/>
    <x v="0"/>
    <x v="0"/>
    <n v="544"/>
    <n v="27628.27"/>
    <s v="Debit Card"/>
    <s v="Yes"/>
    <n v="2"/>
    <n v="0"/>
    <x v="1"/>
    <n v="0"/>
    <s v="No"/>
    <x v="0"/>
    <s v="Delhi"/>
  </r>
  <r>
    <x v="1405"/>
    <n v="34"/>
    <s v="Male"/>
    <s v="Kolkata"/>
    <n v="12"/>
    <x v="1"/>
    <x v="0"/>
    <n v="488"/>
    <n v="5593.07"/>
    <s v="Auto Debit"/>
    <s v="Yes"/>
    <n v="1"/>
    <n v="0"/>
    <x v="0"/>
    <n v="5"/>
    <s v="No"/>
    <x v="0"/>
    <s v="Kolkata"/>
  </r>
  <r>
    <x v="1406"/>
    <n v="33"/>
    <s v="Male"/>
    <s v="Mumbai"/>
    <n v="55"/>
    <x v="0"/>
    <x v="2"/>
    <n v="1079"/>
    <n v="59203.43"/>
    <s v="Credit Card"/>
    <s v="Yes"/>
    <n v="0"/>
    <n v="0"/>
    <x v="0"/>
    <n v="0"/>
    <s v="No"/>
    <x v="0"/>
    <s v="Mumbai"/>
  </r>
  <r>
    <x v="1407"/>
    <n v="32"/>
    <s v="Male"/>
    <s v="Nagpur"/>
    <n v="25"/>
    <x v="0"/>
    <x v="0"/>
    <n v="513"/>
    <n v="12517.32"/>
    <s v="Bank Transfer"/>
    <s v="Yes"/>
    <n v="2"/>
    <n v="1"/>
    <x v="1"/>
    <n v="0"/>
    <s v="No"/>
    <x v="0"/>
    <s v="Nagpur"/>
  </r>
  <r>
    <x v="1408"/>
    <n v="24"/>
    <s v="Female"/>
    <s v="Hyderabad"/>
    <n v="35"/>
    <x v="0"/>
    <x v="2"/>
    <n v="1073"/>
    <n v="37021.89"/>
    <s v="Debit Card"/>
    <s v="Yes"/>
    <n v="2"/>
    <n v="0"/>
    <x v="0"/>
    <n v="0"/>
    <s v="No"/>
    <x v="1"/>
    <s v="Hyderabad"/>
  </r>
  <r>
    <x v="1409"/>
    <n v="44"/>
    <s v="Male"/>
    <s v="Pune"/>
    <n v="51"/>
    <x v="0"/>
    <x v="0"/>
    <n v="402"/>
    <n v="20933.57"/>
    <s v="Bank Transfer"/>
    <s v="Yes"/>
    <n v="2"/>
    <n v="2"/>
    <x v="2"/>
    <n v="0"/>
    <s v="No"/>
    <x v="1"/>
    <s v="Pune"/>
  </r>
  <r>
    <x v="1410"/>
    <n v="24"/>
    <s v="Female"/>
    <s v="Delhi"/>
    <n v="38"/>
    <x v="2"/>
    <x v="1"/>
    <n v="695"/>
    <n v="23386.97"/>
    <s v="Auto Debit"/>
    <s v="Yes"/>
    <n v="1"/>
    <n v="0"/>
    <x v="0"/>
    <n v="10"/>
    <s v="No"/>
    <x v="0"/>
    <s v="Delhi"/>
  </r>
  <r>
    <x v="1411"/>
    <n v="41"/>
    <s v="Female"/>
    <s v="Hyderabad"/>
    <n v="27"/>
    <x v="0"/>
    <x v="0"/>
    <n v="464"/>
    <n v="12697.6"/>
    <s v="Bank Transfer"/>
    <s v="Yes"/>
    <n v="0"/>
    <n v="0"/>
    <x v="1"/>
    <n v="0"/>
    <s v="No"/>
    <x v="0"/>
    <s v="Hyderabad"/>
  </r>
  <r>
    <x v="1412"/>
    <n v="35"/>
    <s v="Female"/>
    <s v="Mumbai"/>
    <n v="17"/>
    <x v="0"/>
    <x v="0"/>
    <n v="558"/>
    <n v="9409.76"/>
    <s v="Auto Debit"/>
    <s v="Yes"/>
    <n v="0"/>
    <n v="0"/>
    <x v="0"/>
    <n v="0"/>
    <s v="No"/>
    <x v="0"/>
    <s v="Mumbai"/>
  </r>
  <r>
    <x v="1413"/>
    <n v="48"/>
    <s v="Male"/>
    <s v="Chennai"/>
    <n v="59"/>
    <x v="0"/>
    <x v="0"/>
    <n v="442"/>
    <n v="25771.79"/>
    <s v="UPI"/>
    <s v="Yes"/>
    <n v="3"/>
    <n v="2"/>
    <x v="2"/>
    <n v="0"/>
    <s v="No"/>
    <x v="1"/>
    <s v="Chennai"/>
  </r>
  <r>
    <x v="1414"/>
    <n v="45"/>
    <s v="Male"/>
    <s v="Mumbai"/>
    <n v="66"/>
    <x v="0"/>
    <x v="0"/>
    <n v="498"/>
    <n v="33749"/>
    <s v="Debit Card"/>
    <s v="Yes"/>
    <n v="0"/>
    <n v="0"/>
    <x v="0"/>
    <n v="0"/>
    <s v="No"/>
    <x v="0"/>
    <s v="Mumbai"/>
  </r>
  <r>
    <x v="1415"/>
    <n v="47"/>
    <s v="Female"/>
    <s v="Bengaluru"/>
    <n v="18"/>
    <x v="0"/>
    <x v="1"/>
    <n v="701"/>
    <n v="12442.16"/>
    <s v="Debit Card"/>
    <s v="Yes"/>
    <n v="0"/>
    <n v="0"/>
    <x v="0"/>
    <n v="0"/>
    <s v="No"/>
    <x v="0"/>
    <s v="Bengaluru"/>
  </r>
  <r>
    <x v="1416"/>
    <n v="40"/>
    <s v="Male"/>
    <s v="Hyderabad"/>
    <n v="57"/>
    <x v="0"/>
    <x v="1"/>
    <n v="681"/>
    <n v="39728.21"/>
    <s v="Bank Transfer"/>
    <s v="Yes"/>
    <n v="0"/>
    <n v="0"/>
    <x v="1"/>
    <n v="0"/>
    <s v="No"/>
    <x v="1"/>
    <s v="Hyderabad"/>
  </r>
  <r>
    <x v="1417"/>
    <n v="30"/>
    <s v="Female"/>
    <s v="Ahmedabad"/>
    <n v="51"/>
    <x v="0"/>
    <x v="1"/>
    <n v="790"/>
    <n v="39391.839999999997"/>
    <s v="Debit Card"/>
    <s v="Yes"/>
    <n v="2"/>
    <n v="1"/>
    <x v="1"/>
    <n v="0"/>
    <s v="No"/>
    <x v="0"/>
    <s v="Ahmedabad"/>
  </r>
  <r>
    <x v="1418"/>
    <n v="44"/>
    <s v="Female"/>
    <s v="Chennai"/>
    <n v="50"/>
    <x v="2"/>
    <x v="2"/>
    <n v="977"/>
    <n v="42038.41"/>
    <s v="Auto Debit"/>
    <s v="Yes"/>
    <n v="0"/>
    <n v="0"/>
    <x v="1"/>
    <n v="15"/>
    <s v="No"/>
    <x v="0"/>
    <s v="Chennai"/>
  </r>
  <r>
    <x v="1419"/>
    <n v="29"/>
    <s v="Female"/>
    <s v="Hyderabad"/>
    <n v="72"/>
    <x v="1"/>
    <x v="0"/>
    <n v="500"/>
    <n v="36910.910000000003"/>
    <s v="UPI"/>
    <s v="No"/>
    <n v="10"/>
    <n v="4"/>
    <x v="3"/>
    <n v="0"/>
    <s v="No"/>
    <x v="1"/>
    <s v="Hyderabad"/>
  </r>
  <r>
    <x v="1420"/>
    <n v="18"/>
    <s v="Male"/>
    <s v="Mumbai"/>
    <n v="33"/>
    <x v="0"/>
    <x v="1"/>
    <n v="790"/>
    <n v="26051.58"/>
    <s v="Auto Debit"/>
    <s v="Yes"/>
    <n v="2"/>
    <n v="1"/>
    <x v="1"/>
    <n v="0"/>
    <s v="No"/>
    <x v="0"/>
    <s v="Mumbai"/>
  </r>
  <r>
    <x v="1421"/>
    <n v="48"/>
    <s v="Female"/>
    <s v="Delhi"/>
    <n v="28"/>
    <x v="1"/>
    <x v="0"/>
    <n v="446"/>
    <n v="11107.06"/>
    <s v="Debit Card"/>
    <s v="Yes"/>
    <n v="0"/>
    <n v="0"/>
    <x v="0"/>
    <n v="10"/>
    <s v="No"/>
    <x v="0"/>
    <s v="Delhi"/>
  </r>
  <r>
    <x v="1422"/>
    <n v="21"/>
    <s v="Male"/>
    <s v="Ahmedabad"/>
    <n v="30"/>
    <x v="0"/>
    <x v="0"/>
    <n v="452"/>
    <n v="13789.68"/>
    <s v="UPI"/>
    <s v="Yes"/>
    <n v="0"/>
    <n v="0"/>
    <x v="0"/>
    <n v="0"/>
    <s v="No"/>
    <x v="0"/>
    <s v="Ahmedabad"/>
  </r>
  <r>
    <x v="1423"/>
    <n v="44"/>
    <s v="Female"/>
    <s v="Bengaluru"/>
    <n v="37"/>
    <x v="1"/>
    <x v="1"/>
    <n v="761"/>
    <n v="28651.68"/>
    <s v="Credit Card"/>
    <s v="Yes"/>
    <n v="0"/>
    <n v="0"/>
    <x v="0"/>
    <n v="0"/>
    <s v="Yes"/>
    <x v="0"/>
    <s v="Bengaluru"/>
  </r>
  <r>
    <x v="1424"/>
    <n v="22"/>
    <s v="Female"/>
    <s v="Bengaluru"/>
    <n v="66"/>
    <x v="2"/>
    <x v="1"/>
    <n v="736"/>
    <n v="43909"/>
    <s v="Credit Card"/>
    <s v="No"/>
    <n v="1"/>
    <n v="0"/>
    <x v="0"/>
    <n v="10"/>
    <s v="No"/>
    <x v="0"/>
    <s v="Bengaluru"/>
  </r>
  <r>
    <x v="1425"/>
    <n v="36"/>
    <s v="Male"/>
    <s v="Mumbai"/>
    <n v="40"/>
    <x v="0"/>
    <x v="0"/>
    <n v="443"/>
    <n v="18019.47"/>
    <s v="Credit Card"/>
    <s v="Yes"/>
    <n v="3"/>
    <n v="0"/>
    <x v="0"/>
    <n v="0"/>
    <s v="Yes"/>
    <x v="0"/>
    <s v="Mumbai"/>
  </r>
  <r>
    <x v="1426"/>
    <n v="39"/>
    <s v="Female"/>
    <s v="Delhi"/>
    <n v="50"/>
    <x v="0"/>
    <x v="0"/>
    <n v="419"/>
    <n v="20565.759999999998"/>
    <s v="Credit Card"/>
    <s v="Yes"/>
    <n v="0"/>
    <n v="0"/>
    <x v="1"/>
    <n v="0"/>
    <s v="Yes"/>
    <x v="0"/>
    <s v="Delhi"/>
  </r>
  <r>
    <x v="1427"/>
    <n v="36"/>
    <s v="Female"/>
    <s v="Hyderabad"/>
    <n v="35"/>
    <x v="1"/>
    <x v="0"/>
    <n v="410"/>
    <n v="14066.58"/>
    <s v="Debit Card"/>
    <s v="Yes"/>
    <n v="0"/>
    <n v="0"/>
    <x v="0"/>
    <n v="0"/>
    <s v="No"/>
    <x v="1"/>
    <s v="Hyderabad"/>
  </r>
  <r>
    <x v="1428"/>
    <n v="32"/>
    <s v="Male"/>
    <s v="Hyderabad"/>
    <n v="20"/>
    <x v="1"/>
    <x v="1"/>
    <n v="773"/>
    <n v="14998.33"/>
    <s v="Credit Card"/>
    <s v="Yes"/>
    <n v="0"/>
    <n v="0"/>
    <x v="0"/>
    <n v="0"/>
    <s v="No"/>
    <x v="0"/>
    <s v="Hyderabad"/>
  </r>
  <r>
    <x v="1429"/>
    <n v="37"/>
    <s v="Male"/>
    <s v="Mumbai"/>
    <n v="57"/>
    <x v="0"/>
    <x v="2"/>
    <n v="1006"/>
    <n v="56775.14"/>
    <s v="UPI"/>
    <s v="Yes"/>
    <n v="0"/>
    <n v="0"/>
    <x v="0"/>
    <n v="0"/>
    <s v="No"/>
    <x v="0"/>
    <s v="Mumbai"/>
  </r>
  <r>
    <x v="1430"/>
    <n v="45"/>
    <s v="Female"/>
    <s v="Jaipur"/>
    <n v="46"/>
    <x v="0"/>
    <x v="0"/>
    <n v="432"/>
    <n v="19398.759999999998"/>
    <s v="UPI"/>
    <s v="Yes"/>
    <n v="0"/>
    <n v="0"/>
    <x v="0"/>
    <n v="0"/>
    <s v="No"/>
    <x v="1"/>
    <s v="Jaipur"/>
  </r>
  <r>
    <x v="1431"/>
    <n v="45"/>
    <s v="Female"/>
    <s v="Chennai"/>
    <n v="63"/>
    <x v="0"/>
    <x v="1"/>
    <n v="741"/>
    <n v="46060.83"/>
    <s v="UPI"/>
    <s v="Yes"/>
    <n v="3"/>
    <n v="0"/>
    <x v="0"/>
    <n v="0"/>
    <s v="No"/>
    <x v="1"/>
    <s v="Chennai"/>
  </r>
  <r>
    <x v="1432"/>
    <n v="26"/>
    <s v="Male"/>
    <s v="Mumbai"/>
    <n v="13"/>
    <x v="0"/>
    <x v="0"/>
    <n v="412"/>
    <n v="5366.99"/>
    <s v="Bank Transfer"/>
    <s v="No"/>
    <n v="2"/>
    <n v="2"/>
    <x v="1"/>
    <n v="0"/>
    <s v="Yes"/>
    <x v="1"/>
    <s v="Mumbai"/>
  </r>
  <r>
    <x v="1433"/>
    <n v="31"/>
    <s v="Male"/>
    <s v="Mumbai"/>
    <n v="28"/>
    <x v="0"/>
    <x v="1"/>
    <n v="691"/>
    <n v="18914.11"/>
    <s v="Bank Transfer"/>
    <s v="Yes"/>
    <n v="0"/>
    <n v="0"/>
    <x v="0"/>
    <n v="0"/>
    <s v="Yes"/>
    <x v="0"/>
    <s v="Mumbai"/>
  </r>
  <r>
    <x v="1434"/>
    <n v="26"/>
    <s v="Female"/>
    <s v="Bengaluru"/>
    <n v="28"/>
    <x v="1"/>
    <x v="2"/>
    <n v="1009"/>
    <n v="27824.01"/>
    <s v="Credit Card"/>
    <s v="Yes"/>
    <n v="0"/>
    <n v="0"/>
    <x v="0"/>
    <n v="0"/>
    <s v="No"/>
    <x v="0"/>
    <s v="Bengaluru"/>
  </r>
  <r>
    <x v="1435"/>
    <n v="39"/>
    <s v="Female"/>
    <s v="Delhi"/>
    <n v="35"/>
    <x v="0"/>
    <x v="2"/>
    <n v="1129"/>
    <n v="39122.870000000003"/>
    <s v="UPI"/>
    <s v="Yes"/>
    <n v="0"/>
    <n v="0"/>
    <x v="0"/>
    <n v="0"/>
    <s v="No"/>
    <x v="1"/>
    <s v="Delhi"/>
  </r>
  <r>
    <x v="1436"/>
    <n v="47"/>
    <s v="Female"/>
    <s v="Nagpur"/>
    <n v="35"/>
    <x v="1"/>
    <x v="1"/>
    <n v="707"/>
    <n v="22158.91"/>
    <s v="Auto Debit"/>
    <s v="Yes"/>
    <n v="5"/>
    <n v="1"/>
    <x v="1"/>
    <n v="10"/>
    <s v="No"/>
    <x v="1"/>
    <s v="Nagpur"/>
  </r>
  <r>
    <x v="1437"/>
    <n v="18"/>
    <s v="Male"/>
    <s v="Mumbai"/>
    <n v="24"/>
    <x v="1"/>
    <x v="2"/>
    <n v="1043"/>
    <n v="25316.46"/>
    <s v="Credit Card"/>
    <s v="Yes"/>
    <n v="0"/>
    <n v="0"/>
    <x v="0"/>
    <n v="0"/>
    <s v="Yes"/>
    <x v="0"/>
    <s v="Mumbai"/>
  </r>
  <r>
    <x v="1438"/>
    <n v="46"/>
    <s v="Female"/>
    <s v="Chennai"/>
    <n v="53"/>
    <x v="0"/>
    <x v="0"/>
    <n v="488"/>
    <n v="25215.01"/>
    <s v="Debit Card"/>
    <s v="Yes"/>
    <n v="0"/>
    <n v="0"/>
    <x v="0"/>
    <n v="0"/>
    <s v="No"/>
    <x v="0"/>
    <s v="Chennai"/>
  </r>
  <r>
    <x v="1439"/>
    <n v="47"/>
    <s v="Female"/>
    <s v="Nagpur"/>
    <n v="24"/>
    <x v="1"/>
    <x v="1"/>
    <n v="693"/>
    <n v="16800.400000000001"/>
    <s v="Credit Card"/>
    <s v="No"/>
    <n v="1"/>
    <n v="0"/>
    <x v="1"/>
    <n v="0"/>
    <s v="No"/>
    <x v="1"/>
    <s v="Nagpur"/>
  </r>
  <r>
    <x v="1440"/>
    <n v="38"/>
    <s v="Male"/>
    <s v="Bengaluru"/>
    <n v="37"/>
    <x v="1"/>
    <x v="1"/>
    <n v="761"/>
    <n v="28485.83"/>
    <s v="UPI"/>
    <s v="Yes"/>
    <n v="5"/>
    <n v="1"/>
    <x v="1"/>
    <n v="0"/>
    <s v="No"/>
    <x v="1"/>
    <s v="Bengaluru"/>
  </r>
  <r>
    <x v="1441"/>
    <n v="41"/>
    <s v="Male"/>
    <s v="Pune"/>
    <n v="23"/>
    <x v="0"/>
    <x v="2"/>
    <n v="1059"/>
    <n v="24816.639999999999"/>
    <s v="Bank Transfer"/>
    <s v="Yes"/>
    <n v="2"/>
    <n v="1"/>
    <x v="1"/>
    <n v="0"/>
    <s v="No"/>
    <x v="0"/>
    <s v="Pune"/>
  </r>
  <r>
    <x v="1442"/>
    <n v="37"/>
    <s v="Male"/>
    <s v="Bengaluru"/>
    <n v="13"/>
    <x v="0"/>
    <x v="0"/>
    <n v="448"/>
    <n v="5873.78"/>
    <s v="UPI"/>
    <s v="Yes"/>
    <n v="2"/>
    <n v="0"/>
    <x v="0"/>
    <n v="0"/>
    <s v="Yes"/>
    <x v="0"/>
    <s v="Bengaluru"/>
  </r>
  <r>
    <x v="1443"/>
    <n v="24"/>
    <s v="Male"/>
    <s v="Bengaluru"/>
    <n v="24"/>
    <x v="0"/>
    <x v="1"/>
    <n v="735"/>
    <n v="17122.810000000001"/>
    <s v="UPI"/>
    <s v="Yes"/>
    <n v="4"/>
    <n v="2"/>
    <x v="2"/>
    <n v="0"/>
    <s v="No"/>
    <x v="1"/>
    <s v="Bengaluru"/>
  </r>
  <r>
    <x v="1444"/>
    <n v="24"/>
    <s v="Male"/>
    <s v="Nagpur"/>
    <n v="47"/>
    <x v="1"/>
    <x v="0"/>
    <n v="463"/>
    <n v="20323.72"/>
    <s v="UPI"/>
    <s v="Yes"/>
    <n v="0"/>
    <n v="0"/>
    <x v="0"/>
    <n v="5"/>
    <s v="No"/>
    <x v="0"/>
    <s v="Nagpur"/>
  </r>
  <r>
    <x v="1445"/>
    <n v="39"/>
    <s v="Female"/>
    <s v="Pune"/>
    <n v="15"/>
    <x v="1"/>
    <x v="0"/>
    <n v="452"/>
    <n v="6337.28"/>
    <s v="Credit Card"/>
    <s v="Yes"/>
    <n v="1"/>
    <n v="0"/>
    <x v="0"/>
    <n v="5"/>
    <s v="No"/>
    <x v="0"/>
    <s v="Pune"/>
  </r>
  <r>
    <x v="1446"/>
    <n v="41"/>
    <s v="Female"/>
    <s v="Ahmedabad"/>
    <n v="37"/>
    <x v="0"/>
    <x v="1"/>
    <n v="775"/>
    <n v="27921.55"/>
    <s v="Credit Card"/>
    <s v="Yes"/>
    <n v="3"/>
    <n v="3"/>
    <x v="4"/>
    <n v="0"/>
    <s v="Yes"/>
    <x v="1"/>
    <s v="Ahmedabad"/>
  </r>
  <r>
    <x v="1447"/>
    <n v="31"/>
    <s v="Female"/>
    <s v="Hyderabad"/>
    <n v="18"/>
    <x v="0"/>
    <x v="0"/>
    <n v="528"/>
    <n v="9266.23"/>
    <s v="Credit Card"/>
    <s v="Yes"/>
    <n v="6"/>
    <n v="1"/>
    <x v="2"/>
    <n v="0"/>
    <s v="No"/>
    <x v="1"/>
    <s v="Hyderabad"/>
  </r>
  <r>
    <x v="1448"/>
    <n v="45"/>
    <s v="Male"/>
    <s v="Jaipur"/>
    <n v="55"/>
    <x v="1"/>
    <x v="0"/>
    <n v="495"/>
    <n v="27839.48"/>
    <s v="Credit Card"/>
    <s v="No"/>
    <n v="1"/>
    <n v="0"/>
    <x v="1"/>
    <n v="0"/>
    <s v="Yes"/>
    <x v="0"/>
    <s v="Jaipur"/>
  </r>
  <r>
    <x v="1449"/>
    <n v="36"/>
    <s v="Male"/>
    <s v="Mumbai"/>
    <n v="32"/>
    <x v="2"/>
    <x v="2"/>
    <n v="991"/>
    <n v="32037.94"/>
    <s v="UPI"/>
    <s v="Yes"/>
    <n v="0"/>
    <n v="0"/>
    <x v="0"/>
    <n v="0"/>
    <s v="No"/>
    <x v="0"/>
    <s v="Mumbai"/>
  </r>
  <r>
    <x v="1450"/>
    <n v="49"/>
    <s v="Male"/>
    <s v="Jaipur"/>
    <n v="43"/>
    <x v="0"/>
    <x v="1"/>
    <n v="664"/>
    <n v="27862.92"/>
    <s v="Auto Debit"/>
    <s v="Yes"/>
    <n v="2"/>
    <n v="0"/>
    <x v="0"/>
    <n v="0"/>
    <s v="No"/>
    <x v="0"/>
    <s v="Jaipur"/>
  </r>
  <r>
    <x v="1451"/>
    <n v="50"/>
    <s v="Male"/>
    <s v="Nagpur"/>
    <n v="49"/>
    <x v="0"/>
    <x v="0"/>
    <n v="430"/>
    <n v="21112.5"/>
    <s v="Debit Card"/>
    <s v="No"/>
    <n v="2"/>
    <n v="1"/>
    <x v="0"/>
    <n v="0"/>
    <s v="Yes"/>
    <x v="0"/>
    <s v="Nagpur"/>
  </r>
  <r>
    <x v="1452"/>
    <n v="34"/>
    <s v="Female"/>
    <s v="Jaipur"/>
    <n v="31"/>
    <x v="2"/>
    <x v="0"/>
    <n v="510"/>
    <n v="14006.04"/>
    <s v="Credit Card"/>
    <s v="No"/>
    <n v="0"/>
    <n v="0"/>
    <x v="0"/>
    <n v="10"/>
    <s v="No"/>
    <x v="0"/>
    <s v="Jaipur"/>
  </r>
  <r>
    <x v="1453"/>
    <n v="57"/>
    <s v="Female"/>
    <s v="Bengaluru"/>
    <n v="30"/>
    <x v="1"/>
    <x v="2"/>
    <n v="1007"/>
    <n v="29453.06"/>
    <s v="UPI"/>
    <s v="Yes"/>
    <n v="0"/>
    <n v="0"/>
    <x v="0"/>
    <n v="0"/>
    <s v="Yes"/>
    <x v="0"/>
    <s v="Bengaluru"/>
  </r>
  <r>
    <x v="1454"/>
    <n v="30"/>
    <s v="Female"/>
    <s v="Nagpur"/>
    <n v="30"/>
    <x v="0"/>
    <x v="0"/>
    <n v="477"/>
    <n v="14515.72"/>
    <s v="Auto Debit"/>
    <s v="Yes"/>
    <n v="0"/>
    <n v="0"/>
    <x v="0"/>
    <n v="0"/>
    <s v="No"/>
    <x v="0"/>
    <s v="Nagpur"/>
  </r>
  <r>
    <x v="1455"/>
    <n v="51"/>
    <s v="Female"/>
    <s v="Hyderabad"/>
    <n v="42"/>
    <x v="2"/>
    <x v="2"/>
    <n v="1091"/>
    <n v="38964.32"/>
    <s v="Credit Card"/>
    <s v="Yes"/>
    <n v="1"/>
    <n v="0"/>
    <x v="0"/>
    <n v="15"/>
    <s v="No"/>
    <x v="0"/>
    <s v="Hyderabad"/>
  </r>
  <r>
    <x v="1456"/>
    <n v="18"/>
    <s v="Male"/>
    <s v="Bengaluru"/>
    <n v="48"/>
    <x v="1"/>
    <x v="1"/>
    <n v="786"/>
    <n v="38602.94"/>
    <s v="Auto Debit"/>
    <s v="No"/>
    <n v="0"/>
    <n v="0"/>
    <x v="1"/>
    <n v="0"/>
    <s v="No"/>
    <x v="0"/>
    <s v="Bengaluru"/>
  </r>
  <r>
    <x v="1457"/>
    <n v="42"/>
    <s v="Male"/>
    <s v="Hyderabad"/>
    <n v="35"/>
    <x v="0"/>
    <x v="1"/>
    <n v="742"/>
    <n v="26529.43"/>
    <s v="Credit Card"/>
    <s v="Yes"/>
    <n v="3"/>
    <n v="2"/>
    <x v="2"/>
    <n v="0"/>
    <s v="Yes"/>
    <x v="0"/>
    <s v="Hyderabad"/>
  </r>
  <r>
    <x v="1458"/>
    <n v="38"/>
    <s v="Female"/>
    <s v="Pune"/>
    <n v="41"/>
    <x v="2"/>
    <x v="0"/>
    <n v="496"/>
    <n v="17191.41"/>
    <s v="Credit Card"/>
    <s v="No"/>
    <n v="2"/>
    <n v="0"/>
    <x v="0"/>
    <n v="15"/>
    <s v="Yes"/>
    <x v="0"/>
    <s v="Pune"/>
  </r>
  <r>
    <x v="1459"/>
    <n v="20"/>
    <s v="Male"/>
    <s v="Hyderabad"/>
    <n v="24"/>
    <x v="0"/>
    <x v="1"/>
    <n v="688"/>
    <n v="16176.48"/>
    <s v="UPI"/>
    <s v="Yes"/>
    <n v="0"/>
    <n v="0"/>
    <x v="2"/>
    <n v="0"/>
    <s v="No"/>
    <x v="1"/>
    <s v="Hyderabad"/>
  </r>
  <r>
    <x v="1460"/>
    <n v="29"/>
    <s v="Male"/>
    <s v="Bengaluru"/>
    <n v="49"/>
    <x v="0"/>
    <x v="1"/>
    <n v="795"/>
    <n v="38424.239999999998"/>
    <s v="Debit Card"/>
    <s v="Yes"/>
    <n v="1"/>
    <n v="0"/>
    <x v="0"/>
    <n v="0"/>
    <s v="Yes"/>
    <x v="1"/>
    <s v="Bengaluru"/>
  </r>
  <r>
    <x v="1461"/>
    <n v="36"/>
    <s v="Male"/>
    <s v="Mumbai"/>
    <n v="12"/>
    <x v="0"/>
    <x v="2"/>
    <n v="1034"/>
    <n v="12408"/>
    <s v="Auto Debit"/>
    <s v="Yes"/>
    <n v="4"/>
    <n v="1"/>
    <x v="1"/>
    <n v="0"/>
    <s v="No"/>
    <x v="1"/>
    <s v="Mumbai"/>
  </r>
  <r>
    <x v="1462"/>
    <n v="44"/>
    <s v="Male"/>
    <s v="Jaipur"/>
    <n v="37"/>
    <x v="2"/>
    <x v="0"/>
    <n v="481"/>
    <n v="17281.45"/>
    <s v="Debit Card"/>
    <s v="No"/>
    <n v="0"/>
    <n v="0"/>
    <x v="0"/>
    <n v="0"/>
    <s v="Yes"/>
    <x v="0"/>
    <s v="Jaipur"/>
  </r>
  <r>
    <x v="1463"/>
    <n v="22"/>
    <s v="Female"/>
    <s v="Pune"/>
    <n v="68"/>
    <x v="2"/>
    <x v="0"/>
    <n v="466"/>
    <n v="31236.71"/>
    <s v="Credit Card"/>
    <s v="Yes"/>
    <n v="2"/>
    <n v="1"/>
    <x v="1"/>
    <n v="0"/>
    <s v="No"/>
    <x v="0"/>
    <s v="Pune"/>
  </r>
  <r>
    <x v="1464"/>
    <n v="25"/>
    <s v="Male"/>
    <s v="Delhi"/>
    <n v="42"/>
    <x v="1"/>
    <x v="0"/>
    <n v="428"/>
    <n v="17937.88"/>
    <s v="Credit Card"/>
    <s v="Yes"/>
    <n v="7"/>
    <n v="3"/>
    <x v="3"/>
    <n v="0"/>
    <s v="Yes"/>
    <x v="0"/>
    <s v="Delhi"/>
  </r>
  <r>
    <x v="1465"/>
    <n v="29"/>
    <s v="Male"/>
    <s v="Chennai"/>
    <n v="43"/>
    <x v="1"/>
    <x v="0"/>
    <n v="453"/>
    <n v="18012.669999999998"/>
    <s v="Auto Debit"/>
    <s v="No"/>
    <n v="3"/>
    <n v="0"/>
    <x v="0"/>
    <n v="10"/>
    <s v="No"/>
    <x v="0"/>
    <s v="Chennai"/>
  </r>
  <r>
    <x v="1466"/>
    <n v="39"/>
    <s v="Female"/>
    <s v="Chennai"/>
    <n v="19"/>
    <x v="1"/>
    <x v="0"/>
    <n v="496"/>
    <n v="8963.4500000000007"/>
    <s v="Credit Card"/>
    <s v="Yes"/>
    <n v="1"/>
    <n v="0"/>
    <x v="1"/>
    <n v="5"/>
    <s v="No"/>
    <x v="0"/>
    <s v="Chennai"/>
  </r>
  <r>
    <x v="1467"/>
    <n v="26"/>
    <s v="Male"/>
    <s v="Bengaluru"/>
    <n v="26"/>
    <x v="0"/>
    <x v="1"/>
    <n v="741"/>
    <n v="19167.02"/>
    <s v="UPI"/>
    <s v="Yes"/>
    <n v="0"/>
    <n v="0"/>
    <x v="0"/>
    <n v="0"/>
    <s v="Yes"/>
    <x v="0"/>
    <s v="Bengaluru"/>
  </r>
  <r>
    <x v="1468"/>
    <n v="23"/>
    <s v="Female"/>
    <s v="Delhi"/>
    <n v="17"/>
    <x v="0"/>
    <x v="1"/>
    <n v="686"/>
    <n v="11760.06"/>
    <s v="Debit Card"/>
    <s v="Yes"/>
    <n v="0"/>
    <n v="0"/>
    <x v="0"/>
    <n v="0"/>
    <s v="No"/>
    <x v="0"/>
    <s v="Delhi"/>
  </r>
  <r>
    <x v="1469"/>
    <n v="33"/>
    <s v="Female"/>
    <s v="Ahmedabad"/>
    <n v="52"/>
    <x v="1"/>
    <x v="0"/>
    <n v="436"/>
    <n v="23034.92"/>
    <s v="UPI"/>
    <s v="Yes"/>
    <n v="0"/>
    <n v="0"/>
    <x v="0"/>
    <n v="0"/>
    <s v="Yes"/>
    <x v="0"/>
    <s v="Ahmedabad"/>
  </r>
  <r>
    <x v="1470"/>
    <n v="30"/>
    <s v="Male"/>
    <s v="Chennai"/>
    <n v="32"/>
    <x v="2"/>
    <x v="0"/>
    <n v="472"/>
    <n v="14999.03"/>
    <s v="Credit Card"/>
    <s v="Yes"/>
    <n v="0"/>
    <n v="0"/>
    <x v="0"/>
    <n v="0"/>
    <s v="No"/>
    <x v="0"/>
    <s v="Chennai"/>
  </r>
  <r>
    <x v="1471"/>
    <n v="26"/>
    <s v="Male"/>
    <s v="Mumbai"/>
    <n v="68"/>
    <x v="0"/>
    <x v="0"/>
    <n v="467"/>
    <n v="31487.03"/>
    <s v="Debit Card"/>
    <s v="Yes"/>
    <n v="0"/>
    <n v="0"/>
    <x v="2"/>
    <n v="0"/>
    <s v="No"/>
    <x v="0"/>
    <s v="Mumbai"/>
  </r>
  <r>
    <x v="1472"/>
    <n v="41"/>
    <s v="Male"/>
    <s v="Hyderabad"/>
    <n v="53"/>
    <x v="0"/>
    <x v="0"/>
    <n v="424"/>
    <n v="21931.61"/>
    <s v="Credit Card"/>
    <s v="Yes"/>
    <n v="4"/>
    <n v="1"/>
    <x v="1"/>
    <n v="0"/>
    <s v="No"/>
    <x v="1"/>
    <s v="Hyderabad"/>
  </r>
  <r>
    <x v="1473"/>
    <n v="22"/>
    <s v="Male"/>
    <s v="Delhi"/>
    <n v="11"/>
    <x v="0"/>
    <x v="2"/>
    <n v="1101"/>
    <n v="12025.58"/>
    <s v="UPI"/>
    <s v="Yes"/>
    <n v="0"/>
    <n v="0"/>
    <x v="0"/>
    <n v="0"/>
    <s v="No"/>
    <x v="1"/>
    <s v="Delhi"/>
  </r>
  <r>
    <x v="1474"/>
    <n v="22"/>
    <s v="Male"/>
    <s v="Bengaluru"/>
    <n v="47"/>
    <x v="1"/>
    <x v="2"/>
    <n v="994"/>
    <n v="41025.03"/>
    <s v="Debit Card"/>
    <s v="Yes"/>
    <n v="0"/>
    <n v="0"/>
    <x v="0"/>
    <n v="10"/>
    <s v="Yes"/>
    <x v="0"/>
    <s v="Bengaluru"/>
  </r>
  <r>
    <x v="1475"/>
    <n v="18"/>
    <s v="Male"/>
    <s v="Delhi"/>
    <n v="33"/>
    <x v="0"/>
    <x v="1"/>
    <n v="812"/>
    <n v="26541.32"/>
    <s v="Debit Card"/>
    <s v="Yes"/>
    <n v="0"/>
    <n v="0"/>
    <x v="0"/>
    <n v="0"/>
    <s v="No"/>
    <x v="1"/>
    <s v="Delhi"/>
  </r>
  <r>
    <x v="1476"/>
    <n v="30"/>
    <s v="Male"/>
    <s v="Mumbai"/>
    <n v="46"/>
    <x v="1"/>
    <x v="0"/>
    <n v="447"/>
    <n v="20121.099999999999"/>
    <s v="Credit Card"/>
    <s v="No"/>
    <n v="1"/>
    <n v="0"/>
    <x v="0"/>
    <n v="0"/>
    <s v="No"/>
    <x v="1"/>
    <s v="Mumbai"/>
  </r>
  <r>
    <x v="1477"/>
    <n v="36"/>
    <s v="Female"/>
    <s v="Chennai"/>
    <n v="17"/>
    <x v="0"/>
    <x v="2"/>
    <n v="1037"/>
    <n v="17406.48"/>
    <s v="Credit Card"/>
    <s v="Yes"/>
    <n v="3"/>
    <n v="1"/>
    <x v="1"/>
    <n v="0"/>
    <s v="No"/>
    <x v="0"/>
    <s v="Chennai"/>
  </r>
  <r>
    <x v="1478"/>
    <n v="42"/>
    <s v="Male"/>
    <s v="Delhi"/>
    <n v="36"/>
    <x v="0"/>
    <x v="2"/>
    <n v="980"/>
    <n v="35127.61"/>
    <s v="Auto Debit"/>
    <s v="Yes"/>
    <n v="0"/>
    <n v="0"/>
    <x v="1"/>
    <n v="0"/>
    <s v="No"/>
    <x v="1"/>
    <s v="Delhi"/>
  </r>
  <r>
    <x v="1479"/>
    <n v="41"/>
    <s v="Female"/>
    <s v="Pune"/>
    <n v="38"/>
    <x v="1"/>
    <x v="0"/>
    <n v="511"/>
    <n v="18165.86"/>
    <s v="Credit Card"/>
    <s v="Yes"/>
    <n v="0"/>
    <n v="0"/>
    <x v="0"/>
    <n v="5"/>
    <s v="No"/>
    <x v="0"/>
    <s v="Pune"/>
  </r>
  <r>
    <x v="1480"/>
    <n v="24"/>
    <s v="Female"/>
    <s v="Pune"/>
    <n v="25"/>
    <x v="0"/>
    <x v="1"/>
    <n v="724"/>
    <n v="18500.740000000002"/>
    <s v="UPI"/>
    <s v="Yes"/>
    <n v="2"/>
    <n v="1"/>
    <x v="0"/>
    <n v="0"/>
    <s v="Yes"/>
    <x v="0"/>
    <s v="Pune"/>
  </r>
  <r>
    <x v="1481"/>
    <n v="43"/>
    <s v="Female"/>
    <s v="Delhi"/>
    <n v="28"/>
    <x v="0"/>
    <x v="0"/>
    <n v="438"/>
    <n v="12506.96"/>
    <s v="Debit Card"/>
    <s v="No"/>
    <n v="0"/>
    <n v="0"/>
    <x v="0"/>
    <n v="0"/>
    <s v="Yes"/>
    <x v="0"/>
    <s v="Delhi"/>
  </r>
  <r>
    <x v="1482"/>
    <n v="42"/>
    <s v="Male"/>
    <s v="Delhi"/>
    <n v="25"/>
    <x v="2"/>
    <x v="1"/>
    <n v="680"/>
    <n v="14671.06"/>
    <s v="Credit Card"/>
    <s v="Yes"/>
    <n v="1"/>
    <n v="0"/>
    <x v="1"/>
    <n v="15"/>
    <s v="No"/>
    <x v="0"/>
    <s v="Delhi"/>
  </r>
  <r>
    <x v="1483"/>
    <n v="20"/>
    <s v="Female"/>
    <s v="Pune"/>
    <n v="37"/>
    <x v="0"/>
    <x v="1"/>
    <n v="744"/>
    <n v="26857.83"/>
    <s v="UPI"/>
    <s v="Yes"/>
    <n v="7"/>
    <n v="4"/>
    <x v="3"/>
    <n v="0"/>
    <s v="Yes"/>
    <x v="1"/>
    <s v="Pune"/>
  </r>
  <r>
    <x v="1484"/>
    <n v="34"/>
    <s v="Female"/>
    <s v="Kolkata"/>
    <n v="19"/>
    <x v="0"/>
    <x v="0"/>
    <n v="499"/>
    <n v="9232.76"/>
    <s v="Auto Debit"/>
    <s v="Yes"/>
    <n v="0"/>
    <n v="0"/>
    <x v="0"/>
    <n v="0"/>
    <s v="No"/>
    <x v="1"/>
    <s v="Kolkata"/>
  </r>
  <r>
    <x v="1485"/>
    <n v="39"/>
    <s v="Female"/>
    <s v="Mumbai"/>
    <n v="58"/>
    <x v="0"/>
    <x v="2"/>
    <n v="1067"/>
    <n v="60995.5"/>
    <s v="Bank Transfer"/>
    <s v="Yes"/>
    <n v="1"/>
    <n v="0"/>
    <x v="0"/>
    <n v="0"/>
    <s v="No"/>
    <x v="0"/>
    <s v="Mumbai"/>
  </r>
  <r>
    <x v="1486"/>
    <n v="32"/>
    <s v="Male"/>
    <s v="Mumbai"/>
    <n v="22"/>
    <x v="0"/>
    <x v="2"/>
    <n v="980"/>
    <n v="21661.67"/>
    <s v="Debit Card"/>
    <s v="Yes"/>
    <n v="0"/>
    <n v="0"/>
    <x v="0"/>
    <n v="0"/>
    <s v="No"/>
    <x v="0"/>
    <s v="Mumbai"/>
  </r>
  <r>
    <x v="1487"/>
    <n v="26"/>
    <s v="Female"/>
    <s v="Ahmedabad"/>
    <n v="54"/>
    <x v="1"/>
    <x v="0"/>
    <n v="503"/>
    <n v="27491.45"/>
    <s v="Bank Transfer"/>
    <s v="No"/>
    <n v="0"/>
    <n v="0"/>
    <x v="0"/>
    <n v="0"/>
    <s v="No"/>
    <x v="0"/>
    <s v="Ahmedabad"/>
  </r>
  <r>
    <x v="1488"/>
    <n v="29"/>
    <s v="Female"/>
    <s v="Ahmedabad"/>
    <n v="28"/>
    <x v="1"/>
    <x v="0"/>
    <n v="390"/>
    <n v="11153.93"/>
    <s v="Bank Transfer"/>
    <s v="Yes"/>
    <n v="0"/>
    <n v="0"/>
    <x v="0"/>
    <n v="0"/>
    <s v="No"/>
    <x v="0"/>
    <s v="Ahmedabad"/>
  </r>
  <r>
    <x v="1489"/>
    <n v="30"/>
    <s v="Male"/>
    <s v="Bengaluru"/>
    <n v="31"/>
    <x v="0"/>
    <x v="0"/>
    <n v="457"/>
    <n v="14261.32"/>
    <s v="Debit Card"/>
    <s v="Yes"/>
    <n v="2"/>
    <n v="0"/>
    <x v="0"/>
    <n v="0"/>
    <s v="Yes"/>
    <x v="1"/>
    <s v="Bengaluru"/>
  </r>
  <r>
    <x v="1490"/>
    <n v="36"/>
    <s v="Female"/>
    <s v="Hyderabad"/>
    <n v="72"/>
    <x v="2"/>
    <x v="1"/>
    <n v="701"/>
    <n v="46018.32"/>
    <s v="Bank Transfer"/>
    <s v="Yes"/>
    <n v="3"/>
    <n v="0"/>
    <x v="2"/>
    <n v="10"/>
    <s v="No"/>
    <x v="0"/>
    <s v="Hyderabad"/>
  </r>
  <r>
    <x v="1491"/>
    <n v="21"/>
    <s v="Male"/>
    <s v="Bengaluru"/>
    <n v="14"/>
    <x v="0"/>
    <x v="1"/>
    <n v="809"/>
    <n v="11631.22"/>
    <s v="UPI"/>
    <s v="Yes"/>
    <n v="8"/>
    <n v="4"/>
    <x v="4"/>
    <n v="0"/>
    <s v="Yes"/>
    <x v="1"/>
    <s v="Bengaluru"/>
  </r>
  <r>
    <x v="1492"/>
    <n v="22"/>
    <s v="Female"/>
    <s v="Hyderabad"/>
    <n v="18"/>
    <x v="0"/>
    <x v="0"/>
    <n v="528"/>
    <n v="9758.9"/>
    <s v="Auto Debit"/>
    <s v="Yes"/>
    <n v="0"/>
    <n v="0"/>
    <x v="0"/>
    <n v="0"/>
    <s v="No"/>
    <x v="0"/>
    <s v="Hyderabad"/>
  </r>
  <r>
    <x v="1493"/>
    <n v="22"/>
    <s v="Female"/>
    <s v="Hyderabad"/>
    <n v="16"/>
    <x v="0"/>
    <x v="1"/>
    <n v="641"/>
    <n v="10317.16"/>
    <s v="Bank Transfer"/>
    <s v="Yes"/>
    <n v="0"/>
    <n v="0"/>
    <x v="0"/>
    <n v="0"/>
    <s v="No"/>
    <x v="1"/>
    <s v="Hyderabad"/>
  </r>
  <r>
    <x v="1494"/>
    <n v="24"/>
    <s v="Female"/>
    <s v="Jaipur"/>
    <n v="14"/>
    <x v="1"/>
    <x v="0"/>
    <n v="426"/>
    <n v="6131.87"/>
    <s v="Credit Card"/>
    <s v="Yes"/>
    <n v="3"/>
    <n v="2"/>
    <x v="2"/>
    <n v="0"/>
    <s v="No"/>
    <x v="0"/>
    <s v="Jaipur"/>
  </r>
  <r>
    <x v="1495"/>
    <n v="56"/>
    <s v="Female"/>
    <s v="Bengaluru"/>
    <n v="32"/>
    <x v="1"/>
    <x v="1"/>
    <n v="790"/>
    <n v="24575.78"/>
    <s v="Debit Card"/>
    <s v="Yes"/>
    <n v="1"/>
    <n v="0"/>
    <x v="0"/>
    <n v="0"/>
    <s v="No"/>
    <x v="0"/>
    <s v="Bengaluru"/>
  </r>
  <r>
    <x v="1496"/>
    <n v="44"/>
    <s v="Female"/>
    <s v="Mumbai"/>
    <n v="28"/>
    <x v="0"/>
    <x v="0"/>
    <n v="431"/>
    <n v="12078.9"/>
    <s v="UPI"/>
    <s v="No"/>
    <n v="1"/>
    <n v="0"/>
    <x v="0"/>
    <n v="0"/>
    <s v="Yes"/>
    <x v="1"/>
    <s v="Mumbai"/>
  </r>
  <r>
    <x v="1497"/>
    <n v="32"/>
    <s v="Male"/>
    <s v="Mumbai"/>
    <n v="54"/>
    <x v="0"/>
    <x v="1"/>
    <n v="801"/>
    <n v="43380.95"/>
    <s v="Credit Card"/>
    <s v="Yes"/>
    <n v="1"/>
    <n v="0"/>
    <x v="0"/>
    <n v="0"/>
    <s v="No"/>
    <x v="1"/>
    <s v="Mumbai"/>
  </r>
  <r>
    <x v="1498"/>
    <n v="50"/>
    <s v="Male"/>
    <s v="Ahmedabad"/>
    <n v="30"/>
    <x v="1"/>
    <x v="1"/>
    <n v="762"/>
    <n v="23519.67"/>
    <s v="Credit Card"/>
    <s v="Yes"/>
    <n v="0"/>
    <n v="0"/>
    <x v="0"/>
    <n v="0"/>
    <s v="No"/>
    <x v="0"/>
    <s v="Ahmedabad"/>
  </r>
  <r>
    <x v="1499"/>
    <n v="31"/>
    <s v="Female"/>
    <s v="Ahmedabad"/>
    <n v="40"/>
    <x v="0"/>
    <x v="1"/>
    <n v="772"/>
    <n v="30030.83"/>
    <s v="UPI"/>
    <s v="Yes"/>
    <n v="0"/>
    <n v="0"/>
    <x v="0"/>
    <n v="0"/>
    <s v="No"/>
    <x v="0"/>
    <s v="Ahmedabad"/>
  </r>
  <r>
    <x v="1500"/>
    <n v="64"/>
    <s v="Male"/>
    <s v="Bengaluru"/>
    <n v="17"/>
    <x v="1"/>
    <x v="0"/>
    <n v="527"/>
    <n v="8551.14"/>
    <s v="UPI"/>
    <s v="Yes"/>
    <n v="0"/>
    <n v="0"/>
    <x v="0"/>
    <n v="5"/>
    <s v="No"/>
    <x v="0"/>
    <s v="Bengaluru"/>
  </r>
  <r>
    <x v="1501"/>
    <n v="36"/>
    <s v="Male"/>
    <s v="Bengaluru"/>
    <n v="52"/>
    <x v="0"/>
    <x v="1"/>
    <n v="793"/>
    <n v="42297.49"/>
    <s v="UPI"/>
    <s v="Yes"/>
    <n v="0"/>
    <n v="0"/>
    <x v="0"/>
    <n v="0"/>
    <s v="No"/>
    <x v="0"/>
    <s v="Bengaluru"/>
  </r>
  <r>
    <x v="1502"/>
    <n v="18"/>
    <s v="Male"/>
    <s v="Kolkata"/>
    <n v="43"/>
    <x v="0"/>
    <x v="1"/>
    <n v="726"/>
    <n v="31001.19"/>
    <s v="Auto Debit"/>
    <s v="Yes"/>
    <n v="1"/>
    <n v="0"/>
    <x v="0"/>
    <n v="0"/>
    <s v="No"/>
    <x v="0"/>
    <s v="Kolkata"/>
  </r>
  <r>
    <x v="1503"/>
    <n v="38"/>
    <s v="Female"/>
    <s v="Pune"/>
    <n v="17"/>
    <x v="1"/>
    <x v="0"/>
    <n v="421"/>
    <n v="6564.27"/>
    <s v="Credit Card"/>
    <s v="No"/>
    <n v="0"/>
    <n v="0"/>
    <x v="0"/>
    <n v="10"/>
    <s v="Yes"/>
    <x v="0"/>
    <s v="Pune"/>
  </r>
  <r>
    <x v="1504"/>
    <n v="60"/>
    <s v="Female"/>
    <s v="Pune"/>
    <n v="26"/>
    <x v="0"/>
    <x v="1"/>
    <n v="696"/>
    <n v="18068.98"/>
    <s v="Bank Transfer"/>
    <s v="Yes"/>
    <n v="0"/>
    <n v="0"/>
    <x v="0"/>
    <n v="0"/>
    <s v="No"/>
    <x v="0"/>
    <s v="Pune"/>
  </r>
  <r>
    <x v="1505"/>
    <n v="35"/>
    <s v="Male"/>
    <s v="Ahmedabad"/>
    <n v="13"/>
    <x v="0"/>
    <x v="1"/>
    <n v="762"/>
    <n v="9645.36"/>
    <s v="Auto Debit"/>
    <s v="Yes"/>
    <n v="0"/>
    <n v="0"/>
    <x v="1"/>
    <n v="0"/>
    <s v="No"/>
    <x v="0"/>
    <s v="Ahmedabad"/>
  </r>
  <r>
    <x v="1506"/>
    <n v="39"/>
    <s v="Male"/>
    <s v="Chennai"/>
    <n v="36"/>
    <x v="0"/>
    <x v="0"/>
    <n v="514"/>
    <n v="18485.599999999999"/>
    <s v="Bank Transfer"/>
    <s v="Yes"/>
    <n v="0"/>
    <n v="0"/>
    <x v="0"/>
    <n v="0"/>
    <s v="No"/>
    <x v="0"/>
    <s v="Chennai"/>
  </r>
  <r>
    <x v="1507"/>
    <n v="19"/>
    <s v="Male"/>
    <s v="Kolkata"/>
    <n v="56"/>
    <x v="1"/>
    <x v="2"/>
    <n v="1087"/>
    <n v="61865"/>
    <s v="Debit Card"/>
    <s v="Yes"/>
    <n v="0"/>
    <n v="0"/>
    <x v="2"/>
    <n v="0"/>
    <s v="No"/>
    <x v="0"/>
    <s v="Kolkata"/>
  </r>
  <r>
    <x v="1508"/>
    <n v="27"/>
    <s v="Female"/>
    <s v="Hyderabad"/>
    <n v="18"/>
    <x v="0"/>
    <x v="0"/>
    <n v="393"/>
    <n v="6981.28"/>
    <s v="Credit Card"/>
    <s v="Yes"/>
    <n v="0"/>
    <n v="0"/>
    <x v="0"/>
    <n v="0"/>
    <s v="No"/>
    <x v="1"/>
    <s v="Hyderabad"/>
  </r>
  <r>
    <x v="1509"/>
    <n v="28"/>
    <s v="Female"/>
    <s v="Mumbai"/>
    <n v="37"/>
    <x v="0"/>
    <x v="1"/>
    <n v="686"/>
    <n v="24640.77"/>
    <s v="Bank Transfer"/>
    <s v="Yes"/>
    <n v="0"/>
    <n v="0"/>
    <x v="1"/>
    <n v="0"/>
    <s v="No"/>
    <x v="1"/>
    <s v="Mumbai"/>
  </r>
  <r>
    <x v="1510"/>
    <n v="31"/>
    <s v="Male"/>
    <s v="Hyderabad"/>
    <n v="43"/>
    <x v="0"/>
    <x v="1"/>
    <n v="789"/>
    <n v="33104.980000000003"/>
    <s v="Auto Debit"/>
    <s v="Yes"/>
    <n v="0"/>
    <n v="0"/>
    <x v="1"/>
    <n v="0"/>
    <s v="No"/>
    <x v="1"/>
    <s v="Hyderabad"/>
  </r>
  <r>
    <x v="1511"/>
    <n v="29"/>
    <s v="Female"/>
    <s v="Pune"/>
    <n v="22"/>
    <x v="0"/>
    <x v="1"/>
    <n v="785"/>
    <n v="17703.66"/>
    <s v="Bank Transfer"/>
    <s v="Yes"/>
    <n v="3"/>
    <n v="0"/>
    <x v="0"/>
    <n v="0"/>
    <s v="No"/>
    <x v="1"/>
    <s v="Pune"/>
  </r>
  <r>
    <x v="1512"/>
    <n v="28"/>
    <s v="Female"/>
    <s v="Bengaluru"/>
    <n v="27"/>
    <x v="0"/>
    <x v="1"/>
    <n v="709"/>
    <n v="19683.18"/>
    <s v="Credit Card"/>
    <s v="Yes"/>
    <n v="0"/>
    <n v="0"/>
    <x v="1"/>
    <n v="0"/>
    <s v="No"/>
    <x v="0"/>
    <s v="Bengaluru"/>
  </r>
  <r>
    <x v="1513"/>
    <n v="27"/>
    <s v="Female"/>
    <s v="Nagpur"/>
    <n v="46"/>
    <x v="0"/>
    <x v="1"/>
    <n v="678"/>
    <n v="31015.22"/>
    <s v="UPI"/>
    <s v="Yes"/>
    <n v="5"/>
    <n v="3"/>
    <x v="4"/>
    <n v="0"/>
    <s v="No"/>
    <x v="1"/>
    <s v="Nagpur"/>
  </r>
  <r>
    <x v="1514"/>
    <n v="37"/>
    <s v="Female"/>
    <s v="Delhi"/>
    <n v="71"/>
    <x v="2"/>
    <x v="0"/>
    <n v="534"/>
    <n v="37097.9"/>
    <s v="UPI"/>
    <s v="Yes"/>
    <n v="0"/>
    <n v="0"/>
    <x v="0"/>
    <n v="0"/>
    <s v="No"/>
    <x v="0"/>
    <s v="Delhi"/>
  </r>
  <r>
    <x v="1515"/>
    <n v="33"/>
    <s v="Female"/>
    <s v="Kolkata"/>
    <n v="38"/>
    <x v="1"/>
    <x v="0"/>
    <n v="460"/>
    <n v="17685.64"/>
    <s v="UPI"/>
    <s v="Yes"/>
    <n v="3"/>
    <n v="1"/>
    <x v="2"/>
    <n v="0"/>
    <s v="No"/>
    <x v="0"/>
    <s v="Kolkata"/>
  </r>
  <r>
    <x v="1516"/>
    <n v="45"/>
    <s v="Male"/>
    <s v="Bengaluru"/>
    <n v="23"/>
    <x v="1"/>
    <x v="1"/>
    <n v="657"/>
    <n v="13617.07"/>
    <s v="UPI"/>
    <s v="No"/>
    <n v="0"/>
    <n v="0"/>
    <x v="0"/>
    <n v="10"/>
    <s v="No"/>
    <x v="0"/>
    <s v="Bengaluru"/>
  </r>
  <r>
    <x v="1517"/>
    <n v="42"/>
    <s v="Female"/>
    <s v="Ahmedabad"/>
    <n v="29"/>
    <x v="0"/>
    <x v="1"/>
    <n v="698"/>
    <n v="20393.810000000001"/>
    <s v="Auto Debit"/>
    <s v="Yes"/>
    <n v="0"/>
    <n v="0"/>
    <x v="1"/>
    <n v="0"/>
    <s v="No"/>
    <x v="1"/>
    <s v="Ahmedabad"/>
  </r>
  <r>
    <x v="1518"/>
    <n v="28"/>
    <s v="Male"/>
    <s v="Pune"/>
    <n v="25"/>
    <x v="0"/>
    <x v="0"/>
    <n v="497"/>
    <n v="12656.68"/>
    <s v="Bank Transfer"/>
    <s v="Yes"/>
    <n v="0"/>
    <n v="0"/>
    <x v="1"/>
    <n v="0"/>
    <s v="No"/>
    <x v="1"/>
    <s v="Pune"/>
  </r>
  <r>
    <x v="1519"/>
    <n v="32"/>
    <s v="Male"/>
    <s v="Chennai"/>
    <n v="48"/>
    <x v="0"/>
    <x v="1"/>
    <n v="785"/>
    <n v="37680"/>
    <s v="Credit Card"/>
    <s v="Yes"/>
    <n v="2"/>
    <n v="0"/>
    <x v="0"/>
    <n v="0"/>
    <s v="Yes"/>
    <x v="0"/>
    <s v="Chennai"/>
  </r>
  <r>
    <x v="1520"/>
    <n v="54"/>
    <s v="Male"/>
    <s v="Pune"/>
    <n v="22"/>
    <x v="1"/>
    <x v="0"/>
    <n v="391"/>
    <n v="8293.01"/>
    <s v="Credit Card"/>
    <s v="No"/>
    <n v="4"/>
    <n v="2"/>
    <x v="2"/>
    <n v="5"/>
    <s v="No"/>
    <x v="1"/>
    <s v="Pune"/>
  </r>
  <r>
    <x v="1521"/>
    <n v="26"/>
    <s v="Female"/>
    <s v="Delhi"/>
    <n v="49"/>
    <x v="0"/>
    <x v="1"/>
    <n v="662"/>
    <n v="33157.599999999999"/>
    <s v="Debit Card"/>
    <s v="Yes"/>
    <n v="1"/>
    <n v="0"/>
    <x v="0"/>
    <n v="0"/>
    <s v="No"/>
    <x v="1"/>
    <s v="Delhi"/>
  </r>
  <r>
    <x v="1522"/>
    <n v="26"/>
    <s v="Male"/>
    <s v="Bengaluru"/>
    <n v="61"/>
    <x v="1"/>
    <x v="0"/>
    <n v="410"/>
    <n v="24535.919999999998"/>
    <s v="Credit Card"/>
    <s v="No"/>
    <n v="2"/>
    <n v="0"/>
    <x v="1"/>
    <n v="0"/>
    <s v="No"/>
    <x v="0"/>
    <s v="Bengaluru"/>
  </r>
  <r>
    <x v="1523"/>
    <n v="18"/>
    <s v="Male"/>
    <s v="Delhi"/>
    <n v="23"/>
    <x v="0"/>
    <x v="1"/>
    <n v="770"/>
    <n v="17937.53"/>
    <s v="Debit Card"/>
    <s v="Yes"/>
    <n v="1"/>
    <n v="0"/>
    <x v="0"/>
    <n v="0"/>
    <s v="No"/>
    <x v="0"/>
    <s v="Delhi"/>
  </r>
  <r>
    <x v="1524"/>
    <n v="45"/>
    <s v="Male"/>
    <s v="Kolkata"/>
    <n v="21"/>
    <x v="0"/>
    <x v="1"/>
    <n v="798"/>
    <n v="17095.79"/>
    <s v="Credit Card"/>
    <s v="Yes"/>
    <n v="1"/>
    <n v="0"/>
    <x v="0"/>
    <n v="0"/>
    <s v="No"/>
    <x v="0"/>
    <s v="Kolkata"/>
  </r>
  <r>
    <x v="1525"/>
    <n v="56"/>
    <s v="Female"/>
    <s v="Nagpur"/>
    <n v="54"/>
    <x v="0"/>
    <x v="1"/>
    <n v="713"/>
    <n v="37782.33"/>
    <s v="Credit Card"/>
    <s v="Yes"/>
    <n v="4"/>
    <n v="2"/>
    <x v="2"/>
    <n v="0"/>
    <s v="No"/>
    <x v="1"/>
    <s v="Nagpur"/>
  </r>
  <r>
    <x v="1526"/>
    <n v="26"/>
    <s v="Male"/>
    <s v="Delhi"/>
    <n v="23"/>
    <x v="0"/>
    <x v="2"/>
    <n v="1006"/>
    <n v="23655.88"/>
    <s v="UPI"/>
    <s v="Yes"/>
    <n v="0"/>
    <n v="0"/>
    <x v="0"/>
    <n v="0"/>
    <s v="Yes"/>
    <x v="0"/>
    <s v="Delhi"/>
  </r>
  <r>
    <x v="1527"/>
    <n v="34"/>
    <s v="Male"/>
    <s v="Pune"/>
    <n v="32"/>
    <x v="0"/>
    <x v="1"/>
    <n v="685"/>
    <n v="22086.32"/>
    <s v="Credit Card"/>
    <s v="Yes"/>
    <n v="3"/>
    <n v="0"/>
    <x v="0"/>
    <n v="0"/>
    <s v="No"/>
    <x v="0"/>
    <s v="Pune"/>
  </r>
  <r>
    <x v="1528"/>
    <n v="38"/>
    <s v="Male"/>
    <s v="Pune"/>
    <n v="34"/>
    <x v="0"/>
    <x v="1"/>
    <n v="655"/>
    <n v="21830.28"/>
    <s v="Credit Card"/>
    <s v="Yes"/>
    <n v="1"/>
    <n v="0"/>
    <x v="1"/>
    <n v="0"/>
    <s v="No"/>
    <x v="0"/>
    <s v="Pune"/>
  </r>
  <r>
    <x v="1529"/>
    <n v="52"/>
    <s v="Female"/>
    <s v="Mumbai"/>
    <n v="16"/>
    <x v="0"/>
    <x v="0"/>
    <n v="566"/>
    <n v="8807.06"/>
    <s v="Debit Card"/>
    <s v="No"/>
    <n v="0"/>
    <n v="0"/>
    <x v="0"/>
    <n v="0"/>
    <s v="Yes"/>
    <x v="0"/>
    <s v="Mumbai"/>
  </r>
  <r>
    <x v="1530"/>
    <n v="28"/>
    <s v="Male"/>
    <s v="Kolkata"/>
    <n v="49"/>
    <x v="2"/>
    <x v="1"/>
    <n v="674"/>
    <n v="33491.22"/>
    <s v="Auto Debit"/>
    <s v="Yes"/>
    <n v="1"/>
    <n v="0"/>
    <x v="0"/>
    <n v="0"/>
    <s v="Yes"/>
    <x v="0"/>
    <s v="Kolkata"/>
  </r>
  <r>
    <x v="1531"/>
    <n v="55"/>
    <s v="Female"/>
    <s v="Ahmedabad"/>
    <n v="48"/>
    <x v="1"/>
    <x v="1"/>
    <n v="739"/>
    <n v="35463.57"/>
    <s v="Auto Debit"/>
    <s v="No"/>
    <n v="0"/>
    <n v="0"/>
    <x v="0"/>
    <n v="0"/>
    <s v="No"/>
    <x v="1"/>
    <s v="Ahmedabad"/>
  </r>
  <r>
    <x v="1532"/>
    <n v="18"/>
    <s v="Male"/>
    <s v="Bengaluru"/>
    <n v="30"/>
    <x v="2"/>
    <x v="0"/>
    <n v="432"/>
    <n v="12846.42"/>
    <s v="Credit Card"/>
    <s v="Yes"/>
    <n v="1"/>
    <n v="0"/>
    <x v="0"/>
    <n v="0"/>
    <s v="No"/>
    <x v="0"/>
    <s v="Bengaluru"/>
  </r>
  <r>
    <x v="1533"/>
    <n v="41"/>
    <s v="Female"/>
    <s v="Hyderabad"/>
    <n v="56"/>
    <x v="1"/>
    <x v="1"/>
    <n v="779"/>
    <n v="43670.03"/>
    <s v="Debit Card"/>
    <s v="No"/>
    <n v="3"/>
    <n v="2"/>
    <x v="1"/>
    <n v="0"/>
    <s v="No"/>
    <x v="0"/>
    <s v="Hyderabad"/>
  </r>
  <r>
    <x v="1534"/>
    <n v="29"/>
    <s v="Male"/>
    <s v="Ahmedabad"/>
    <n v="29"/>
    <x v="0"/>
    <x v="2"/>
    <n v="940"/>
    <n v="27757.52"/>
    <s v="Auto Debit"/>
    <s v="Yes"/>
    <n v="0"/>
    <n v="0"/>
    <x v="0"/>
    <n v="0"/>
    <s v="No"/>
    <x v="0"/>
    <s v="Ahmedabad"/>
  </r>
  <r>
    <x v="1535"/>
    <n v="55"/>
    <s v="Female"/>
    <s v="Bengaluru"/>
    <n v="72"/>
    <x v="1"/>
    <x v="2"/>
    <n v="1088"/>
    <n v="74562.14"/>
    <s v="Bank Transfer"/>
    <s v="Yes"/>
    <n v="2"/>
    <n v="0"/>
    <x v="0"/>
    <n v="5"/>
    <s v="No"/>
    <x v="0"/>
    <s v="Bengaluru"/>
  </r>
  <r>
    <x v="1536"/>
    <n v="46"/>
    <s v="Male"/>
    <s v="Hyderabad"/>
    <n v="61"/>
    <x v="2"/>
    <x v="0"/>
    <n v="439"/>
    <n v="24599.32"/>
    <s v="Bank Transfer"/>
    <s v="Yes"/>
    <n v="1"/>
    <n v="0"/>
    <x v="0"/>
    <n v="10"/>
    <s v="No"/>
    <x v="0"/>
    <s v="Hyderabad"/>
  </r>
  <r>
    <x v="1537"/>
    <n v="33"/>
    <s v="Female"/>
    <s v="Chennai"/>
    <n v="31"/>
    <x v="0"/>
    <x v="2"/>
    <n v="946"/>
    <n v="29069.72"/>
    <s v="UPI"/>
    <s v="Yes"/>
    <n v="1"/>
    <n v="0"/>
    <x v="0"/>
    <n v="0"/>
    <s v="No"/>
    <x v="0"/>
    <s v="Chennai"/>
  </r>
  <r>
    <x v="1538"/>
    <n v="30"/>
    <s v="Female"/>
    <s v="Nagpur"/>
    <n v="31"/>
    <x v="0"/>
    <x v="0"/>
    <n v="468"/>
    <n v="14592.11"/>
    <s v="UPI"/>
    <s v="Yes"/>
    <n v="0"/>
    <n v="0"/>
    <x v="1"/>
    <n v="0"/>
    <s v="No"/>
    <x v="0"/>
    <s v="Nagpur"/>
  </r>
  <r>
    <x v="1539"/>
    <n v="29"/>
    <s v="Male"/>
    <s v="Kolkata"/>
    <n v="25"/>
    <x v="1"/>
    <x v="1"/>
    <n v="664"/>
    <n v="16268.2"/>
    <s v="UPI"/>
    <s v="Yes"/>
    <n v="0"/>
    <n v="0"/>
    <x v="1"/>
    <n v="0"/>
    <s v="Yes"/>
    <x v="0"/>
    <s v="Kolkata"/>
  </r>
  <r>
    <x v="1540"/>
    <n v="51"/>
    <s v="Male"/>
    <s v="Delhi"/>
    <n v="15"/>
    <x v="0"/>
    <x v="2"/>
    <n v="1044"/>
    <n v="15710.75"/>
    <s v="Debit Card"/>
    <s v="Yes"/>
    <n v="0"/>
    <n v="0"/>
    <x v="1"/>
    <n v="0"/>
    <s v="No"/>
    <x v="0"/>
    <s v="Delhi"/>
  </r>
  <r>
    <x v="1541"/>
    <n v="30"/>
    <s v="Male"/>
    <s v="Mumbai"/>
    <n v="62"/>
    <x v="2"/>
    <x v="1"/>
    <n v="706"/>
    <n v="36788"/>
    <s v="UPI"/>
    <s v="Yes"/>
    <n v="1"/>
    <n v="0"/>
    <x v="0"/>
    <n v="15"/>
    <s v="No"/>
    <x v="0"/>
    <s v="Mumbai"/>
  </r>
  <r>
    <x v="1542"/>
    <n v="29"/>
    <s v="Female"/>
    <s v="Mumbai"/>
    <n v="35"/>
    <x v="2"/>
    <x v="0"/>
    <n v="490"/>
    <n v="14769.17"/>
    <s v="UPI"/>
    <s v="Yes"/>
    <n v="3"/>
    <n v="0"/>
    <x v="0"/>
    <n v="15"/>
    <s v="No"/>
    <x v="0"/>
    <s v="Mumbai"/>
  </r>
  <r>
    <x v="1543"/>
    <n v="22"/>
    <s v="Male"/>
    <s v="Kolkata"/>
    <n v="41"/>
    <x v="0"/>
    <x v="0"/>
    <n v="396"/>
    <n v="16322.85"/>
    <s v="Debit Card"/>
    <s v="Yes"/>
    <n v="1"/>
    <n v="0"/>
    <x v="0"/>
    <n v="0"/>
    <s v="Yes"/>
    <x v="0"/>
    <s v="Kolkata"/>
  </r>
  <r>
    <x v="1544"/>
    <n v="24"/>
    <s v="Female"/>
    <s v="Delhi"/>
    <n v="24"/>
    <x v="1"/>
    <x v="0"/>
    <n v="595"/>
    <n v="13905.98"/>
    <s v="UPI"/>
    <s v="Yes"/>
    <n v="2"/>
    <n v="1"/>
    <x v="1"/>
    <n v="5"/>
    <s v="Yes"/>
    <x v="0"/>
    <s v="Delhi"/>
  </r>
  <r>
    <x v="1545"/>
    <n v="28"/>
    <s v="Female"/>
    <s v="Mumbai"/>
    <n v="69"/>
    <x v="2"/>
    <x v="2"/>
    <n v="1034"/>
    <n v="61918.39"/>
    <s v="Debit Card"/>
    <s v="Yes"/>
    <n v="1"/>
    <n v="0"/>
    <x v="1"/>
    <n v="15"/>
    <s v="No"/>
    <x v="0"/>
    <s v="Mumbai"/>
  </r>
  <r>
    <x v="1546"/>
    <n v="34"/>
    <s v="Male"/>
    <s v="Bengaluru"/>
    <n v="22"/>
    <x v="0"/>
    <x v="2"/>
    <n v="1021"/>
    <n v="22423.43"/>
    <s v="Bank Transfer"/>
    <s v="Yes"/>
    <n v="0"/>
    <n v="0"/>
    <x v="0"/>
    <n v="0"/>
    <s v="Yes"/>
    <x v="0"/>
    <s v="Bengaluru"/>
  </r>
  <r>
    <x v="1547"/>
    <n v="24"/>
    <s v="Male"/>
    <s v="Pune"/>
    <n v="47"/>
    <x v="1"/>
    <x v="0"/>
    <n v="438"/>
    <n v="20010.34"/>
    <s v="Debit Card"/>
    <s v="No"/>
    <n v="2"/>
    <n v="1"/>
    <x v="1"/>
    <n v="5"/>
    <s v="No"/>
    <x v="0"/>
    <s v="Pune"/>
  </r>
  <r>
    <x v="1548"/>
    <n v="29"/>
    <s v="Male"/>
    <s v="Chennai"/>
    <n v="36"/>
    <x v="0"/>
    <x v="1"/>
    <n v="666"/>
    <n v="23438.71"/>
    <s v="Credit Card"/>
    <s v="Yes"/>
    <n v="2"/>
    <n v="1"/>
    <x v="0"/>
    <n v="0"/>
    <s v="No"/>
    <x v="0"/>
    <s v="Chennai"/>
  </r>
  <r>
    <x v="1549"/>
    <n v="55"/>
    <s v="Female"/>
    <s v="Mumbai"/>
    <n v="25"/>
    <x v="0"/>
    <x v="0"/>
    <n v="561"/>
    <n v="13735.2"/>
    <s v="Bank Transfer"/>
    <s v="No"/>
    <n v="1"/>
    <n v="0"/>
    <x v="0"/>
    <n v="0"/>
    <s v="No"/>
    <x v="1"/>
    <s v="Mumbai"/>
  </r>
  <r>
    <x v="1550"/>
    <n v="25"/>
    <s v="Male"/>
    <s v="Kolkata"/>
    <n v="35"/>
    <x v="1"/>
    <x v="1"/>
    <n v="668"/>
    <n v="23298.74"/>
    <s v="Credit Card"/>
    <s v="Yes"/>
    <n v="1"/>
    <n v="0"/>
    <x v="0"/>
    <n v="0"/>
    <s v="No"/>
    <x v="0"/>
    <s v="Kolkata"/>
  </r>
  <r>
    <x v="1551"/>
    <n v="46"/>
    <s v="Male"/>
    <s v="Bengaluru"/>
    <n v="20"/>
    <x v="0"/>
    <x v="0"/>
    <n v="412"/>
    <n v="8113.45"/>
    <s v="Bank Transfer"/>
    <s v="Yes"/>
    <n v="0"/>
    <n v="0"/>
    <x v="1"/>
    <n v="0"/>
    <s v="No"/>
    <x v="0"/>
    <s v="Bengaluru"/>
  </r>
  <r>
    <x v="1552"/>
    <n v="18"/>
    <s v="Female"/>
    <s v="Delhi"/>
    <n v="20"/>
    <x v="0"/>
    <x v="2"/>
    <n v="1079"/>
    <n v="20943.62"/>
    <s v="UPI"/>
    <s v="Yes"/>
    <n v="1"/>
    <n v="0"/>
    <x v="1"/>
    <n v="0"/>
    <s v="Yes"/>
    <x v="0"/>
    <s v="Delhi"/>
  </r>
  <r>
    <x v="1553"/>
    <n v="38"/>
    <s v="Female"/>
    <s v="Chennai"/>
    <n v="38"/>
    <x v="0"/>
    <x v="0"/>
    <n v="426"/>
    <n v="16565.5"/>
    <s v="Credit Card"/>
    <s v="Yes"/>
    <n v="1"/>
    <n v="0"/>
    <x v="1"/>
    <n v="0"/>
    <s v="Yes"/>
    <x v="0"/>
    <s v="Chennai"/>
  </r>
  <r>
    <x v="1554"/>
    <n v="29"/>
    <s v="Male"/>
    <s v="Pune"/>
    <n v="18"/>
    <x v="0"/>
    <x v="1"/>
    <n v="735"/>
    <n v="13019.66"/>
    <s v="Debit Card"/>
    <s v="Yes"/>
    <n v="0"/>
    <n v="0"/>
    <x v="1"/>
    <n v="0"/>
    <s v="Yes"/>
    <x v="0"/>
    <s v="Pune"/>
  </r>
  <r>
    <x v="1555"/>
    <n v="45"/>
    <s v="Male"/>
    <s v="Pune"/>
    <n v="39"/>
    <x v="0"/>
    <x v="1"/>
    <n v="738"/>
    <n v="29371.05"/>
    <s v="Bank Transfer"/>
    <s v="Yes"/>
    <n v="1"/>
    <n v="0"/>
    <x v="0"/>
    <n v="0"/>
    <s v="Yes"/>
    <x v="0"/>
    <s v="Pune"/>
  </r>
  <r>
    <x v="1556"/>
    <n v="21"/>
    <s v="Male"/>
    <s v="Delhi"/>
    <n v="57"/>
    <x v="2"/>
    <x v="1"/>
    <n v="681"/>
    <n v="33976.83"/>
    <s v="Debit Card"/>
    <s v="Yes"/>
    <n v="0"/>
    <n v="0"/>
    <x v="0"/>
    <n v="10"/>
    <s v="No"/>
    <x v="0"/>
    <s v="Delhi"/>
  </r>
  <r>
    <x v="1557"/>
    <n v="50"/>
    <s v="Male"/>
    <s v="Kolkata"/>
    <n v="40"/>
    <x v="2"/>
    <x v="2"/>
    <n v="1000"/>
    <n v="35388.050000000003"/>
    <s v="Credit Card"/>
    <s v="Yes"/>
    <n v="2"/>
    <n v="1"/>
    <x v="0"/>
    <n v="10"/>
    <s v="No"/>
    <x v="1"/>
    <s v="Kolkata"/>
  </r>
  <r>
    <x v="1558"/>
    <n v="20"/>
    <s v="Female"/>
    <s v="Pune"/>
    <n v="48"/>
    <x v="1"/>
    <x v="0"/>
    <n v="466"/>
    <n v="21851.14"/>
    <s v="Auto Debit"/>
    <s v="Yes"/>
    <n v="0"/>
    <n v="0"/>
    <x v="1"/>
    <n v="0"/>
    <s v="No"/>
    <x v="0"/>
    <s v="Pune"/>
  </r>
  <r>
    <x v="1559"/>
    <n v="38"/>
    <s v="Female"/>
    <s v="Hyderabad"/>
    <n v="37"/>
    <x v="0"/>
    <x v="0"/>
    <n v="418"/>
    <n v="15330.87"/>
    <s v="Bank Transfer"/>
    <s v="Yes"/>
    <n v="1"/>
    <n v="0"/>
    <x v="0"/>
    <n v="0"/>
    <s v="Yes"/>
    <x v="1"/>
    <s v="Hyderabad"/>
  </r>
  <r>
    <x v="1560"/>
    <n v="18"/>
    <s v="Female"/>
    <s v="Kolkata"/>
    <n v="33"/>
    <x v="1"/>
    <x v="1"/>
    <n v="734"/>
    <n v="22549.59"/>
    <s v="UPI"/>
    <s v="Yes"/>
    <n v="0"/>
    <n v="0"/>
    <x v="1"/>
    <n v="5"/>
    <s v="No"/>
    <x v="0"/>
    <s v="Kolkata"/>
  </r>
  <r>
    <x v="1561"/>
    <n v="30"/>
    <s v="Female"/>
    <s v="Chennai"/>
    <n v="43"/>
    <x v="0"/>
    <x v="2"/>
    <n v="1036"/>
    <n v="45364.66"/>
    <s v="Credit Card"/>
    <s v="Yes"/>
    <n v="1"/>
    <n v="0"/>
    <x v="0"/>
    <n v="0"/>
    <s v="Yes"/>
    <x v="0"/>
    <s v="Chennai"/>
  </r>
  <r>
    <x v="1562"/>
    <n v="36"/>
    <s v="Male"/>
    <s v="Chennai"/>
    <n v="30"/>
    <x v="1"/>
    <x v="0"/>
    <n v="519"/>
    <n v="15094.77"/>
    <s v="Debit Card"/>
    <s v="Yes"/>
    <n v="8"/>
    <n v="3"/>
    <x v="3"/>
    <n v="5"/>
    <s v="No"/>
    <x v="1"/>
    <s v="Chennai"/>
  </r>
  <r>
    <x v="1563"/>
    <n v="18"/>
    <s v="Female"/>
    <s v="Delhi"/>
    <n v="33"/>
    <x v="2"/>
    <x v="2"/>
    <n v="1106"/>
    <n v="35902"/>
    <s v="Credit Card"/>
    <s v="Yes"/>
    <n v="0"/>
    <n v="0"/>
    <x v="0"/>
    <n v="0"/>
    <s v="No"/>
    <x v="0"/>
    <s v="Delhi"/>
  </r>
  <r>
    <x v="1564"/>
    <n v="34"/>
    <s v="Female"/>
    <s v="Delhi"/>
    <n v="61"/>
    <x v="2"/>
    <x v="0"/>
    <n v="558"/>
    <n v="28150.92"/>
    <s v="UPI"/>
    <s v="Yes"/>
    <n v="4"/>
    <n v="1"/>
    <x v="2"/>
    <n v="15"/>
    <s v="No"/>
    <x v="0"/>
    <s v="Delhi"/>
  </r>
  <r>
    <x v="1565"/>
    <n v="45"/>
    <s v="Male"/>
    <s v="Delhi"/>
    <n v="13"/>
    <x v="0"/>
    <x v="0"/>
    <n v="456"/>
    <n v="6101.89"/>
    <s v="Debit Card"/>
    <s v="Yes"/>
    <n v="0"/>
    <n v="0"/>
    <x v="1"/>
    <n v="0"/>
    <s v="No"/>
    <x v="0"/>
    <s v="Delhi"/>
  </r>
  <r>
    <x v="1566"/>
    <n v="33"/>
    <s v="Male"/>
    <s v="Ahmedabad"/>
    <n v="36"/>
    <x v="1"/>
    <x v="1"/>
    <n v="786"/>
    <n v="27627.86"/>
    <s v="Credit Card"/>
    <s v="Yes"/>
    <n v="1"/>
    <n v="0"/>
    <x v="0"/>
    <n v="0"/>
    <s v="Yes"/>
    <x v="0"/>
    <s v="Ahmedabad"/>
  </r>
  <r>
    <x v="1567"/>
    <n v="33"/>
    <s v="Female"/>
    <s v="Delhi"/>
    <n v="24"/>
    <x v="0"/>
    <x v="1"/>
    <n v="787"/>
    <n v="18879.52"/>
    <s v="Debit Card"/>
    <s v="Yes"/>
    <n v="0"/>
    <n v="0"/>
    <x v="0"/>
    <n v="0"/>
    <s v="No"/>
    <x v="0"/>
    <s v="Delhi"/>
  </r>
  <r>
    <x v="1568"/>
    <n v="25"/>
    <s v="Female"/>
    <s v="Bengaluru"/>
    <n v="25"/>
    <x v="2"/>
    <x v="0"/>
    <n v="480"/>
    <n v="10259.17"/>
    <s v="Auto Debit"/>
    <s v="Yes"/>
    <n v="3"/>
    <n v="0"/>
    <x v="0"/>
    <n v="15"/>
    <s v="No"/>
    <x v="0"/>
    <s v="Bengaluru"/>
  </r>
  <r>
    <x v="1569"/>
    <n v="40"/>
    <s v="Male"/>
    <s v="Pune"/>
    <n v="48"/>
    <x v="0"/>
    <x v="2"/>
    <n v="1090"/>
    <n v="53725.61"/>
    <s v="Auto Debit"/>
    <s v="Yes"/>
    <n v="0"/>
    <n v="0"/>
    <x v="0"/>
    <n v="0"/>
    <s v="No"/>
    <x v="0"/>
    <s v="Pune"/>
  </r>
  <r>
    <x v="1570"/>
    <n v="41"/>
    <s v="Male"/>
    <s v="Hyderabad"/>
    <n v="16"/>
    <x v="0"/>
    <x v="1"/>
    <n v="682"/>
    <n v="10743.13"/>
    <s v="UPI"/>
    <s v="Yes"/>
    <n v="7"/>
    <n v="3"/>
    <x v="4"/>
    <n v="0"/>
    <s v="No"/>
    <x v="1"/>
    <s v="Hyderabad"/>
  </r>
  <r>
    <x v="1571"/>
    <n v="59"/>
    <s v="Female"/>
    <s v="Mumbai"/>
    <n v="37"/>
    <x v="2"/>
    <x v="0"/>
    <n v="428"/>
    <n v="13786.73"/>
    <s v="UPI"/>
    <s v="Yes"/>
    <n v="0"/>
    <n v="0"/>
    <x v="0"/>
    <n v="15"/>
    <s v="No"/>
    <x v="0"/>
    <s v="Mumbai"/>
  </r>
  <r>
    <x v="1572"/>
    <n v="48"/>
    <s v="Male"/>
    <s v="Chennai"/>
    <n v="51"/>
    <x v="1"/>
    <x v="2"/>
    <n v="1062"/>
    <n v="53648.63"/>
    <s v="Auto Debit"/>
    <s v="Yes"/>
    <n v="0"/>
    <n v="0"/>
    <x v="0"/>
    <n v="0"/>
    <s v="No"/>
    <x v="0"/>
    <s v="Chennai"/>
  </r>
  <r>
    <x v="1573"/>
    <n v="31"/>
    <s v="Female"/>
    <s v="Pune"/>
    <n v="25"/>
    <x v="1"/>
    <x v="1"/>
    <n v="704"/>
    <n v="16625.509999999998"/>
    <s v="Auto Debit"/>
    <s v="Yes"/>
    <n v="4"/>
    <n v="2"/>
    <x v="2"/>
    <n v="5"/>
    <s v="No"/>
    <x v="1"/>
    <s v="Pune"/>
  </r>
  <r>
    <x v="1574"/>
    <n v="32"/>
    <s v="Female"/>
    <s v="Bengaluru"/>
    <n v="42"/>
    <x v="0"/>
    <x v="0"/>
    <n v="483"/>
    <n v="19972.41"/>
    <s v="Credit Card"/>
    <s v="Yes"/>
    <n v="0"/>
    <n v="0"/>
    <x v="1"/>
    <n v="0"/>
    <s v="Yes"/>
    <x v="0"/>
    <s v="Bengaluru"/>
  </r>
  <r>
    <x v="1575"/>
    <n v="40"/>
    <s v="Female"/>
    <s v="Kolkata"/>
    <n v="32"/>
    <x v="1"/>
    <x v="1"/>
    <n v="731"/>
    <n v="22735.31"/>
    <s v="Debit Card"/>
    <s v="Yes"/>
    <n v="1"/>
    <n v="0"/>
    <x v="1"/>
    <n v="0"/>
    <s v="No"/>
    <x v="0"/>
    <s v="Kolkata"/>
  </r>
  <r>
    <x v="1576"/>
    <n v="19"/>
    <s v="Male"/>
    <s v="Hyderabad"/>
    <n v="41"/>
    <x v="2"/>
    <x v="1"/>
    <n v="662"/>
    <n v="27093.91"/>
    <s v="Debit Card"/>
    <s v="Yes"/>
    <n v="0"/>
    <n v="0"/>
    <x v="1"/>
    <n v="0"/>
    <s v="Yes"/>
    <x v="0"/>
    <s v="Hyderabad"/>
  </r>
  <r>
    <x v="1577"/>
    <n v="24"/>
    <s v="Male"/>
    <s v="Pune"/>
    <n v="67"/>
    <x v="1"/>
    <x v="1"/>
    <n v="717"/>
    <n v="46487.98"/>
    <s v="UPI"/>
    <s v="Yes"/>
    <n v="0"/>
    <n v="0"/>
    <x v="0"/>
    <n v="5"/>
    <s v="No"/>
    <x v="1"/>
    <s v="Pune"/>
  </r>
  <r>
    <x v="1578"/>
    <n v="32"/>
    <s v="Male"/>
    <s v="Hyderabad"/>
    <n v="51"/>
    <x v="0"/>
    <x v="0"/>
    <n v="414"/>
    <n v="21711.98"/>
    <s v="Credit Card"/>
    <s v="Yes"/>
    <n v="0"/>
    <n v="0"/>
    <x v="0"/>
    <n v="0"/>
    <s v="Yes"/>
    <x v="0"/>
    <s v="Hyderabad"/>
  </r>
  <r>
    <x v="1579"/>
    <n v="33"/>
    <s v="Male"/>
    <s v="Mumbai"/>
    <n v="44"/>
    <x v="1"/>
    <x v="0"/>
    <n v="571"/>
    <n v="25847.38"/>
    <s v="Credit Card"/>
    <s v="Yes"/>
    <n v="4"/>
    <n v="2"/>
    <x v="1"/>
    <n v="0"/>
    <s v="No"/>
    <x v="0"/>
    <s v="Mumbai"/>
  </r>
  <r>
    <x v="1580"/>
    <n v="44"/>
    <s v="Female"/>
    <s v="Pune"/>
    <n v="20"/>
    <x v="0"/>
    <x v="2"/>
    <n v="1028"/>
    <n v="20968.099999999999"/>
    <s v="Debit Card"/>
    <s v="Yes"/>
    <n v="1"/>
    <n v="0"/>
    <x v="0"/>
    <n v="0"/>
    <s v="No"/>
    <x v="1"/>
    <s v="Pune"/>
  </r>
  <r>
    <x v="1581"/>
    <n v="28"/>
    <s v="Female"/>
    <s v="Nagpur"/>
    <n v="33"/>
    <x v="1"/>
    <x v="1"/>
    <n v="737"/>
    <n v="21470.26"/>
    <s v="Bank Transfer"/>
    <s v="Yes"/>
    <n v="3"/>
    <n v="2"/>
    <x v="1"/>
    <n v="10"/>
    <s v="No"/>
    <x v="0"/>
    <s v="Nagpur"/>
  </r>
  <r>
    <x v="1582"/>
    <n v="38"/>
    <s v="Male"/>
    <s v="Mumbai"/>
    <n v="32"/>
    <x v="0"/>
    <x v="1"/>
    <n v="795"/>
    <n v="25262.52"/>
    <s v="UPI"/>
    <s v="Yes"/>
    <n v="0"/>
    <n v="0"/>
    <x v="0"/>
    <n v="0"/>
    <s v="Yes"/>
    <x v="0"/>
    <s v="Mumbai"/>
  </r>
  <r>
    <x v="1583"/>
    <n v="39"/>
    <s v="Male"/>
    <s v="Delhi"/>
    <n v="24"/>
    <x v="1"/>
    <x v="0"/>
    <n v="448"/>
    <n v="10759.99"/>
    <s v="Auto Debit"/>
    <s v="Yes"/>
    <n v="0"/>
    <n v="0"/>
    <x v="0"/>
    <n v="0"/>
    <s v="No"/>
    <x v="0"/>
    <s v="Delhi"/>
  </r>
  <r>
    <x v="1584"/>
    <n v="29"/>
    <s v="Female"/>
    <s v="Chennai"/>
    <n v="17"/>
    <x v="0"/>
    <x v="1"/>
    <n v="692"/>
    <n v="11927.51"/>
    <s v="UPI"/>
    <s v="Yes"/>
    <n v="5"/>
    <n v="2"/>
    <x v="4"/>
    <n v="0"/>
    <s v="No"/>
    <x v="1"/>
    <s v="Chennai"/>
  </r>
  <r>
    <x v="1585"/>
    <n v="34"/>
    <s v="Female"/>
    <s v="Kolkata"/>
    <n v="31"/>
    <x v="0"/>
    <x v="0"/>
    <n v="487"/>
    <n v="15097"/>
    <s v="Auto Debit"/>
    <s v="No"/>
    <n v="1"/>
    <n v="0"/>
    <x v="0"/>
    <n v="0"/>
    <s v="Yes"/>
    <x v="1"/>
    <s v="Kolkata"/>
  </r>
  <r>
    <x v="1586"/>
    <n v="46"/>
    <s v="Female"/>
    <s v="Mumbai"/>
    <n v="60"/>
    <x v="1"/>
    <x v="1"/>
    <n v="821"/>
    <n v="50364.28"/>
    <s v="Auto Debit"/>
    <s v="Yes"/>
    <n v="3"/>
    <n v="1"/>
    <x v="1"/>
    <n v="0"/>
    <s v="No"/>
    <x v="0"/>
    <s v="Mumbai"/>
  </r>
  <r>
    <x v="1587"/>
    <n v="31"/>
    <s v="Male"/>
    <s v="Ahmedabad"/>
    <n v="18"/>
    <x v="0"/>
    <x v="1"/>
    <n v="670"/>
    <n v="12275.76"/>
    <s v="Debit Card"/>
    <s v="Yes"/>
    <n v="0"/>
    <n v="0"/>
    <x v="0"/>
    <n v="0"/>
    <s v="No"/>
    <x v="0"/>
    <s v="Ahmedabad"/>
  </r>
  <r>
    <x v="1588"/>
    <n v="44"/>
    <s v="Female"/>
    <s v="Mumbai"/>
    <n v="39"/>
    <x v="0"/>
    <x v="0"/>
    <n v="525"/>
    <n v="20572.53"/>
    <s v="Credit Card"/>
    <s v="Yes"/>
    <n v="1"/>
    <n v="0"/>
    <x v="0"/>
    <n v="0"/>
    <s v="No"/>
    <x v="0"/>
    <s v="Mumbai"/>
  </r>
  <r>
    <x v="1589"/>
    <n v="31"/>
    <s v="Male"/>
    <s v="Ahmedabad"/>
    <n v="8"/>
    <x v="0"/>
    <x v="2"/>
    <n v="1005"/>
    <n v="7902.46"/>
    <s v="Auto Debit"/>
    <s v="Yes"/>
    <n v="0"/>
    <n v="0"/>
    <x v="0"/>
    <n v="0"/>
    <s v="No"/>
    <x v="0"/>
    <s v="Ahmedabad"/>
  </r>
  <r>
    <x v="1590"/>
    <n v="43"/>
    <s v="Female"/>
    <s v="Pune"/>
    <n v="32"/>
    <x v="1"/>
    <x v="1"/>
    <n v="639"/>
    <n v="20193.46"/>
    <s v="UPI"/>
    <s v="Yes"/>
    <n v="2"/>
    <n v="0"/>
    <x v="0"/>
    <n v="0"/>
    <s v="Yes"/>
    <x v="0"/>
    <s v="Pune"/>
  </r>
  <r>
    <x v="1591"/>
    <n v="37"/>
    <s v="Male"/>
    <s v="Mumbai"/>
    <n v="40"/>
    <x v="2"/>
    <x v="1"/>
    <n v="796"/>
    <n v="32377.85"/>
    <s v="UPI"/>
    <s v="Yes"/>
    <n v="6"/>
    <n v="3"/>
    <x v="4"/>
    <n v="0"/>
    <s v="No"/>
    <x v="1"/>
    <s v="Mumbai"/>
  </r>
  <r>
    <x v="1592"/>
    <n v="30"/>
    <s v="Male"/>
    <s v="Hyderabad"/>
    <n v="38"/>
    <x v="0"/>
    <x v="0"/>
    <n v="456"/>
    <n v="17539.060000000001"/>
    <s v="Auto Debit"/>
    <s v="No"/>
    <n v="1"/>
    <n v="0"/>
    <x v="1"/>
    <n v="0"/>
    <s v="No"/>
    <x v="0"/>
    <s v="Hyderabad"/>
  </r>
  <r>
    <x v="1593"/>
    <n v="51"/>
    <s v="Male"/>
    <s v="Bengaluru"/>
    <n v="9"/>
    <x v="0"/>
    <x v="0"/>
    <n v="494"/>
    <n v="4514.18"/>
    <s v="Bank Transfer"/>
    <s v="Yes"/>
    <n v="1"/>
    <n v="0"/>
    <x v="1"/>
    <n v="0"/>
    <s v="No"/>
    <x v="0"/>
    <s v="Bengaluru"/>
  </r>
  <r>
    <x v="1594"/>
    <n v="25"/>
    <s v="Male"/>
    <s v="Delhi"/>
    <n v="35"/>
    <x v="0"/>
    <x v="1"/>
    <n v="810"/>
    <n v="28155"/>
    <s v="Credit Card"/>
    <s v="Yes"/>
    <n v="1"/>
    <n v="0"/>
    <x v="0"/>
    <n v="0"/>
    <s v="Yes"/>
    <x v="0"/>
    <s v="Delhi"/>
  </r>
  <r>
    <x v="1595"/>
    <n v="34"/>
    <s v="Male"/>
    <s v="Pune"/>
    <n v="34"/>
    <x v="1"/>
    <x v="0"/>
    <n v="542"/>
    <n v="18585.78"/>
    <s v="Auto Debit"/>
    <s v="Yes"/>
    <n v="1"/>
    <n v="0"/>
    <x v="0"/>
    <n v="0"/>
    <s v="Yes"/>
    <x v="0"/>
    <s v="Pune"/>
  </r>
  <r>
    <x v="1596"/>
    <n v="19"/>
    <s v="Female"/>
    <s v="Hyderabad"/>
    <n v="14"/>
    <x v="1"/>
    <x v="1"/>
    <n v="738"/>
    <n v="9244.66"/>
    <s v="UPI"/>
    <s v="Yes"/>
    <n v="5"/>
    <n v="3"/>
    <x v="4"/>
    <n v="10"/>
    <s v="No"/>
    <x v="0"/>
    <s v="Hyderabad"/>
  </r>
  <r>
    <x v="1597"/>
    <n v="28"/>
    <s v="Female"/>
    <s v="Chennai"/>
    <n v="29"/>
    <x v="0"/>
    <x v="1"/>
    <n v="677"/>
    <n v="19100.34"/>
    <s v="Credit Card"/>
    <s v="Yes"/>
    <n v="2"/>
    <n v="1"/>
    <x v="0"/>
    <n v="0"/>
    <s v="No"/>
    <x v="0"/>
    <s v="Chennai"/>
  </r>
  <r>
    <x v="1598"/>
    <n v="48"/>
    <s v="Female"/>
    <s v="Mumbai"/>
    <n v="25"/>
    <x v="0"/>
    <x v="0"/>
    <n v="512"/>
    <n v="12447.6"/>
    <s v="Auto Debit"/>
    <s v="Yes"/>
    <n v="1"/>
    <n v="0"/>
    <x v="1"/>
    <n v="0"/>
    <s v="No"/>
    <x v="0"/>
    <s v="Mumbai"/>
  </r>
  <r>
    <x v="1599"/>
    <n v="56"/>
    <s v="Female"/>
    <s v="Kolkata"/>
    <n v="42"/>
    <x v="0"/>
    <x v="0"/>
    <n v="484"/>
    <n v="20741.849999999999"/>
    <s v="Bank Transfer"/>
    <s v="Yes"/>
    <n v="1"/>
    <n v="0"/>
    <x v="1"/>
    <n v="0"/>
    <s v="No"/>
    <x v="0"/>
    <s v="Kolkata"/>
  </r>
  <r>
    <x v="1600"/>
    <n v="42"/>
    <s v="Male"/>
    <s v="Hyderabad"/>
    <n v="46"/>
    <x v="0"/>
    <x v="1"/>
    <n v="646"/>
    <n v="29818.65"/>
    <s v="Bank Transfer"/>
    <s v="No"/>
    <n v="1"/>
    <n v="0"/>
    <x v="0"/>
    <n v="0"/>
    <s v="No"/>
    <x v="0"/>
    <s v="Hyderabad"/>
  </r>
  <r>
    <x v="1601"/>
    <n v="35"/>
    <s v="Female"/>
    <s v="Hyderabad"/>
    <n v="25"/>
    <x v="0"/>
    <x v="0"/>
    <n v="440"/>
    <n v="11080.51"/>
    <s v="UPI"/>
    <s v="Yes"/>
    <n v="2"/>
    <n v="1"/>
    <x v="1"/>
    <n v="0"/>
    <s v="Yes"/>
    <x v="1"/>
    <s v="Hyderabad"/>
  </r>
  <r>
    <x v="1602"/>
    <n v="20"/>
    <s v="Male"/>
    <s v="Delhi"/>
    <n v="60"/>
    <x v="2"/>
    <x v="0"/>
    <n v="526"/>
    <n v="27074.99"/>
    <s v="Bank Transfer"/>
    <s v="Yes"/>
    <n v="0"/>
    <n v="0"/>
    <x v="0"/>
    <n v="15"/>
    <s v="No"/>
    <x v="0"/>
    <s v="Delhi"/>
  </r>
  <r>
    <x v="1603"/>
    <n v="18"/>
    <s v="Male"/>
    <s v="Bengaluru"/>
    <n v="36"/>
    <x v="0"/>
    <x v="0"/>
    <n v="531"/>
    <n v="18840.990000000002"/>
    <s v="Debit Card"/>
    <s v="No"/>
    <n v="4"/>
    <n v="1"/>
    <x v="1"/>
    <n v="0"/>
    <s v="No"/>
    <x v="1"/>
    <s v="Bengaluru"/>
  </r>
  <r>
    <x v="1604"/>
    <n v="53"/>
    <s v="Male"/>
    <s v="Pune"/>
    <n v="65"/>
    <x v="0"/>
    <x v="0"/>
    <n v="481"/>
    <n v="31268.5"/>
    <s v="UPI"/>
    <s v="No"/>
    <n v="1"/>
    <n v="0"/>
    <x v="0"/>
    <n v="0"/>
    <s v="No"/>
    <x v="0"/>
    <s v="Pune"/>
  </r>
  <r>
    <x v="1605"/>
    <n v="28"/>
    <s v="Male"/>
    <s v="Pune"/>
    <n v="47"/>
    <x v="2"/>
    <x v="0"/>
    <n v="503"/>
    <n v="20004.48"/>
    <s v="Credit Card"/>
    <s v="No"/>
    <n v="1"/>
    <n v="0"/>
    <x v="0"/>
    <n v="15"/>
    <s v="No"/>
    <x v="0"/>
    <s v="Pune"/>
  </r>
  <r>
    <x v="1606"/>
    <n v="26"/>
    <s v="Female"/>
    <s v="Chennai"/>
    <n v="32"/>
    <x v="0"/>
    <x v="0"/>
    <n v="491"/>
    <n v="15712"/>
    <s v="Auto Debit"/>
    <s v="Yes"/>
    <n v="3"/>
    <n v="0"/>
    <x v="1"/>
    <n v="0"/>
    <s v="No"/>
    <x v="0"/>
    <s v="Chennai"/>
  </r>
  <r>
    <x v="1607"/>
    <n v="34"/>
    <s v="Female"/>
    <s v="Bengaluru"/>
    <n v="9"/>
    <x v="1"/>
    <x v="2"/>
    <n v="1029"/>
    <n v="9458.4599999999991"/>
    <s v="Bank Transfer"/>
    <s v="Yes"/>
    <n v="0"/>
    <n v="0"/>
    <x v="0"/>
    <n v="0"/>
    <s v="No"/>
    <x v="0"/>
    <s v="Bengaluru"/>
  </r>
  <r>
    <x v="1608"/>
    <n v="51"/>
    <s v="Female"/>
    <s v="Chennai"/>
    <n v="53"/>
    <x v="0"/>
    <x v="1"/>
    <n v="656"/>
    <n v="34735.78"/>
    <s v="Credit Card"/>
    <s v="Yes"/>
    <n v="0"/>
    <n v="0"/>
    <x v="0"/>
    <n v="0"/>
    <s v="Yes"/>
    <x v="0"/>
    <s v="Chennai"/>
  </r>
  <r>
    <x v="1609"/>
    <n v="41"/>
    <s v="Male"/>
    <s v="Mumbai"/>
    <n v="26"/>
    <x v="0"/>
    <x v="1"/>
    <n v="798"/>
    <n v="20452.29"/>
    <s v="Credit Card"/>
    <s v="Yes"/>
    <n v="3"/>
    <n v="1"/>
    <x v="1"/>
    <n v="0"/>
    <s v="No"/>
    <x v="1"/>
    <s v="Mumbai"/>
  </r>
  <r>
    <x v="1610"/>
    <n v="52"/>
    <s v="Male"/>
    <s v="Jaipur"/>
    <n v="35"/>
    <x v="0"/>
    <x v="0"/>
    <n v="480"/>
    <n v="17229.080000000002"/>
    <s v="Debit Card"/>
    <s v="No"/>
    <n v="2"/>
    <n v="0"/>
    <x v="0"/>
    <n v="0"/>
    <s v="No"/>
    <x v="0"/>
    <s v="Jaipur"/>
  </r>
  <r>
    <x v="1611"/>
    <n v="18"/>
    <s v="Female"/>
    <s v="Bengaluru"/>
    <n v="63"/>
    <x v="2"/>
    <x v="0"/>
    <n v="540"/>
    <n v="30341.08"/>
    <s v="Credit Card"/>
    <s v="Yes"/>
    <n v="0"/>
    <n v="0"/>
    <x v="0"/>
    <n v="10"/>
    <s v="No"/>
    <x v="0"/>
    <s v="Bengaluru"/>
  </r>
  <r>
    <x v="1612"/>
    <n v="62"/>
    <s v="Female"/>
    <s v="Delhi"/>
    <n v="32"/>
    <x v="0"/>
    <x v="1"/>
    <n v="775"/>
    <n v="24169.05"/>
    <s v="UPI"/>
    <s v="Yes"/>
    <n v="1"/>
    <n v="0"/>
    <x v="0"/>
    <n v="0"/>
    <s v="No"/>
    <x v="1"/>
    <s v="Delhi"/>
  </r>
  <r>
    <x v="1613"/>
    <n v="57"/>
    <s v="Female"/>
    <s v="Bengaluru"/>
    <n v="65"/>
    <x v="1"/>
    <x v="2"/>
    <n v="1074"/>
    <n v="66509.429999999993"/>
    <s v="Debit Card"/>
    <s v="Yes"/>
    <n v="0"/>
    <n v="0"/>
    <x v="0"/>
    <n v="5"/>
    <s v="No"/>
    <x v="0"/>
    <s v="Bengaluru"/>
  </r>
  <r>
    <x v="1614"/>
    <n v="56"/>
    <s v="Male"/>
    <s v="Chennai"/>
    <n v="21"/>
    <x v="2"/>
    <x v="2"/>
    <n v="1037"/>
    <n v="22268.68"/>
    <s v="UPI"/>
    <s v="Yes"/>
    <n v="1"/>
    <n v="0"/>
    <x v="0"/>
    <n v="0"/>
    <s v="Yes"/>
    <x v="0"/>
    <s v="Chennai"/>
  </r>
  <r>
    <x v="1615"/>
    <n v="27"/>
    <s v="Male"/>
    <s v="Nagpur"/>
    <n v="49"/>
    <x v="2"/>
    <x v="2"/>
    <n v="983"/>
    <n v="46976.66"/>
    <s v="Credit Card"/>
    <s v="Yes"/>
    <n v="0"/>
    <n v="0"/>
    <x v="0"/>
    <n v="0"/>
    <s v="Yes"/>
    <x v="0"/>
    <s v="Nagpur"/>
  </r>
  <r>
    <x v="1616"/>
    <n v="40"/>
    <s v="Female"/>
    <s v="Ahmedabad"/>
    <n v="9"/>
    <x v="0"/>
    <x v="0"/>
    <n v="405"/>
    <n v="3554.88"/>
    <s v="UPI"/>
    <s v="Yes"/>
    <n v="0"/>
    <n v="0"/>
    <x v="0"/>
    <n v="0"/>
    <s v="No"/>
    <x v="0"/>
    <s v="Ahmedabad"/>
  </r>
  <r>
    <x v="1617"/>
    <n v="37"/>
    <s v="Male"/>
    <s v="Delhi"/>
    <n v="33"/>
    <x v="0"/>
    <x v="2"/>
    <n v="1046"/>
    <n v="35528.589999999997"/>
    <s v="Credit Card"/>
    <s v="Yes"/>
    <n v="2"/>
    <n v="0"/>
    <x v="0"/>
    <n v="0"/>
    <s v="Yes"/>
    <x v="1"/>
    <s v="Delhi"/>
  </r>
  <r>
    <x v="1618"/>
    <n v="39"/>
    <s v="Male"/>
    <s v="Delhi"/>
    <n v="33"/>
    <x v="0"/>
    <x v="0"/>
    <n v="569"/>
    <n v="18910.080000000002"/>
    <s v="UPI"/>
    <s v="Yes"/>
    <n v="0"/>
    <n v="0"/>
    <x v="1"/>
    <n v="0"/>
    <s v="Yes"/>
    <x v="0"/>
    <s v="Delhi"/>
  </r>
  <r>
    <x v="1619"/>
    <n v="45"/>
    <s v="Male"/>
    <s v="Jaipur"/>
    <n v="40"/>
    <x v="2"/>
    <x v="1"/>
    <n v="662"/>
    <n v="22013.72"/>
    <s v="Auto Debit"/>
    <s v="Yes"/>
    <n v="3"/>
    <n v="1"/>
    <x v="0"/>
    <n v="15"/>
    <s v="No"/>
    <x v="0"/>
    <s v="Jaipur"/>
  </r>
  <r>
    <x v="1620"/>
    <n v="21"/>
    <s v="Female"/>
    <s v="Delhi"/>
    <n v="13"/>
    <x v="0"/>
    <x v="1"/>
    <n v="710"/>
    <n v="9267.92"/>
    <s v="Credit Card"/>
    <s v="Yes"/>
    <n v="1"/>
    <n v="0"/>
    <x v="0"/>
    <n v="0"/>
    <s v="No"/>
    <x v="0"/>
    <s v="Delhi"/>
  </r>
  <r>
    <x v="1621"/>
    <n v="52"/>
    <s v="Male"/>
    <s v="Pune"/>
    <n v="31"/>
    <x v="0"/>
    <x v="0"/>
    <n v="411"/>
    <n v="13075.06"/>
    <s v="UPI"/>
    <s v="No"/>
    <n v="1"/>
    <n v="0"/>
    <x v="0"/>
    <n v="0"/>
    <s v="No"/>
    <x v="0"/>
    <s v="Pune"/>
  </r>
  <r>
    <x v="1622"/>
    <n v="51"/>
    <s v="Female"/>
    <s v="Pune"/>
    <n v="14"/>
    <x v="1"/>
    <x v="0"/>
    <n v="429"/>
    <n v="6090.69"/>
    <s v="UPI"/>
    <s v="Yes"/>
    <n v="1"/>
    <n v="0"/>
    <x v="1"/>
    <n v="0"/>
    <s v="No"/>
    <x v="0"/>
    <s v="Pune"/>
  </r>
  <r>
    <x v="1623"/>
    <n v="40"/>
    <s v="Male"/>
    <s v="Delhi"/>
    <n v="22"/>
    <x v="0"/>
    <x v="2"/>
    <n v="1045"/>
    <n v="23186.59"/>
    <s v="Bank Transfer"/>
    <s v="Yes"/>
    <n v="0"/>
    <n v="0"/>
    <x v="0"/>
    <n v="0"/>
    <s v="No"/>
    <x v="0"/>
    <s v="Delhi"/>
  </r>
  <r>
    <x v="1624"/>
    <n v="24"/>
    <s v="Male"/>
    <s v="Jaipur"/>
    <n v="44"/>
    <x v="0"/>
    <x v="2"/>
    <n v="950"/>
    <n v="41445.4"/>
    <s v="UPI"/>
    <s v="Yes"/>
    <n v="2"/>
    <n v="1"/>
    <x v="1"/>
    <n v="0"/>
    <s v="No"/>
    <x v="0"/>
    <s v="Jaipur"/>
  </r>
  <r>
    <x v="1625"/>
    <n v="24"/>
    <s v="Female"/>
    <s v="Chennai"/>
    <n v="39"/>
    <x v="0"/>
    <x v="1"/>
    <n v="644"/>
    <n v="25123.62"/>
    <s v="UPI"/>
    <s v="Yes"/>
    <n v="1"/>
    <n v="0"/>
    <x v="0"/>
    <n v="0"/>
    <s v="No"/>
    <x v="0"/>
    <s v="Chennai"/>
  </r>
  <r>
    <x v="1626"/>
    <n v="44"/>
    <s v="Male"/>
    <s v="Pune"/>
    <n v="27"/>
    <x v="1"/>
    <x v="1"/>
    <n v="695"/>
    <n v="18630.919999999998"/>
    <s v="Debit Card"/>
    <s v="Yes"/>
    <n v="1"/>
    <n v="0"/>
    <x v="0"/>
    <n v="0"/>
    <s v="No"/>
    <x v="0"/>
    <s v="Pune"/>
  </r>
  <r>
    <x v="1627"/>
    <n v="65"/>
    <s v="Male"/>
    <s v="Pune"/>
    <n v="34"/>
    <x v="2"/>
    <x v="1"/>
    <n v="674"/>
    <n v="22494.62"/>
    <s v="UPI"/>
    <s v="Yes"/>
    <n v="0"/>
    <n v="0"/>
    <x v="0"/>
    <n v="0"/>
    <s v="Yes"/>
    <x v="0"/>
    <s v="Pune"/>
  </r>
  <r>
    <x v="1628"/>
    <n v="47"/>
    <s v="Female"/>
    <s v="Chennai"/>
    <n v="58"/>
    <x v="2"/>
    <x v="1"/>
    <n v="642"/>
    <n v="38033.230000000003"/>
    <s v="UPI"/>
    <s v="Yes"/>
    <n v="0"/>
    <n v="0"/>
    <x v="0"/>
    <n v="0"/>
    <s v="No"/>
    <x v="0"/>
    <s v="Chennai"/>
  </r>
  <r>
    <x v="1629"/>
    <n v="41"/>
    <s v="Male"/>
    <s v="Delhi"/>
    <n v="24"/>
    <x v="1"/>
    <x v="2"/>
    <n v="1044"/>
    <n v="25631.34"/>
    <s v="Bank Transfer"/>
    <s v="Yes"/>
    <n v="4"/>
    <n v="0"/>
    <x v="0"/>
    <n v="0"/>
    <s v="No"/>
    <x v="0"/>
    <s v="Delhi"/>
  </r>
  <r>
    <x v="1630"/>
    <n v="47"/>
    <s v="Female"/>
    <s v="Hyderabad"/>
    <n v="27"/>
    <x v="1"/>
    <x v="1"/>
    <n v="671"/>
    <n v="18254.82"/>
    <s v="Credit Card"/>
    <s v="Yes"/>
    <n v="0"/>
    <n v="0"/>
    <x v="1"/>
    <n v="0"/>
    <s v="No"/>
    <x v="0"/>
    <s v="Hyderabad"/>
  </r>
  <r>
    <x v="1631"/>
    <n v="28"/>
    <s v="Female"/>
    <s v="Ahmedabad"/>
    <n v="19"/>
    <x v="1"/>
    <x v="0"/>
    <n v="483"/>
    <n v="8854.2199999999993"/>
    <s v="Auto Debit"/>
    <s v="No"/>
    <n v="1"/>
    <n v="0"/>
    <x v="0"/>
    <n v="5"/>
    <s v="No"/>
    <x v="0"/>
    <s v="Ahmedabad"/>
  </r>
  <r>
    <x v="1632"/>
    <n v="57"/>
    <s v="Male"/>
    <s v="Mumbai"/>
    <n v="52"/>
    <x v="0"/>
    <x v="0"/>
    <n v="551"/>
    <n v="28643.759999999998"/>
    <s v="Bank Transfer"/>
    <s v="Yes"/>
    <n v="2"/>
    <n v="1"/>
    <x v="1"/>
    <n v="0"/>
    <s v="No"/>
    <x v="1"/>
    <s v="Mumbai"/>
  </r>
  <r>
    <x v="1633"/>
    <n v="44"/>
    <s v="Male"/>
    <s v="Hyderabad"/>
    <n v="21"/>
    <x v="0"/>
    <x v="0"/>
    <n v="536"/>
    <n v="10973.13"/>
    <s v="UPI"/>
    <s v="Yes"/>
    <n v="0"/>
    <n v="0"/>
    <x v="0"/>
    <n v="0"/>
    <s v="No"/>
    <x v="0"/>
    <s v="Hyderabad"/>
  </r>
  <r>
    <x v="1634"/>
    <n v="49"/>
    <s v="Female"/>
    <s v="Delhi"/>
    <n v="33"/>
    <x v="0"/>
    <x v="0"/>
    <n v="503"/>
    <n v="16803.919999999998"/>
    <s v="Auto Debit"/>
    <s v="Yes"/>
    <n v="0"/>
    <n v="0"/>
    <x v="1"/>
    <n v="0"/>
    <s v="No"/>
    <x v="0"/>
    <s v="Delhi"/>
  </r>
  <r>
    <x v="1635"/>
    <n v="19"/>
    <s v="Male"/>
    <s v="Hyderabad"/>
    <n v="40"/>
    <x v="0"/>
    <x v="0"/>
    <n v="419"/>
    <n v="16526.919999999998"/>
    <s v="Debit Card"/>
    <s v="No"/>
    <n v="0"/>
    <n v="0"/>
    <x v="0"/>
    <n v="0"/>
    <s v="No"/>
    <x v="0"/>
    <s v="Hyderabad"/>
  </r>
  <r>
    <x v="1636"/>
    <n v="36"/>
    <s v="Female"/>
    <s v="Kolkata"/>
    <n v="48"/>
    <x v="2"/>
    <x v="1"/>
    <n v="774"/>
    <n v="32556.13"/>
    <s v="UPI"/>
    <s v="Yes"/>
    <n v="2"/>
    <n v="0"/>
    <x v="0"/>
    <n v="10"/>
    <s v="No"/>
    <x v="0"/>
    <s v="Kolkata"/>
  </r>
  <r>
    <x v="1637"/>
    <n v="34"/>
    <s v="Male"/>
    <s v="Ahmedabad"/>
    <n v="36"/>
    <x v="1"/>
    <x v="0"/>
    <n v="433"/>
    <n v="15681.72"/>
    <s v="UPI"/>
    <s v="No"/>
    <n v="1"/>
    <n v="0"/>
    <x v="0"/>
    <n v="0"/>
    <s v="Yes"/>
    <x v="0"/>
    <s v="Ahmedabad"/>
  </r>
  <r>
    <x v="1638"/>
    <n v="18"/>
    <s v="Female"/>
    <s v="Delhi"/>
    <n v="18"/>
    <x v="0"/>
    <x v="1"/>
    <n v="666"/>
    <n v="11844.15"/>
    <s v="Auto Debit"/>
    <s v="Yes"/>
    <n v="6"/>
    <n v="2"/>
    <x v="1"/>
    <n v="0"/>
    <s v="Yes"/>
    <x v="1"/>
    <s v="Delhi"/>
  </r>
  <r>
    <x v="1639"/>
    <n v="41"/>
    <s v="Male"/>
    <s v="Hyderabad"/>
    <n v="38"/>
    <x v="1"/>
    <x v="0"/>
    <n v="513"/>
    <n v="18614.599999999999"/>
    <s v="Credit Card"/>
    <s v="Yes"/>
    <n v="0"/>
    <n v="0"/>
    <x v="0"/>
    <n v="5"/>
    <s v="No"/>
    <x v="0"/>
    <s v="Hyderabad"/>
  </r>
  <r>
    <x v="1640"/>
    <n v="58"/>
    <s v="Female"/>
    <s v="Ahmedabad"/>
    <n v="29"/>
    <x v="1"/>
    <x v="2"/>
    <n v="1065"/>
    <n v="31428.53"/>
    <s v="Debit Card"/>
    <s v="Yes"/>
    <n v="1"/>
    <n v="0"/>
    <x v="0"/>
    <n v="0"/>
    <s v="No"/>
    <x v="0"/>
    <s v="Ahmedabad"/>
  </r>
  <r>
    <x v="1641"/>
    <n v="49"/>
    <s v="Male"/>
    <s v="Chennai"/>
    <n v="25"/>
    <x v="0"/>
    <x v="2"/>
    <n v="1099"/>
    <n v="26932.17"/>
    <s v="UPI"/>
    <s v="Yes"/>
    <n v="0"/>
    <n v="0"/>
    <x v="0"/>
    <n v="0"/>
    <s v="No"/>
    <x v="1"/>
    <s v="Chennai"/>
  </r>
  <r>
    <x v="1642"/>
    <n v="43"/>
    <s v="Female"/>
    <s v="Chennai"/>
    <n v="41"/>
    <x v="1"/>
    <x v="2"/>
    <n v="944"/>
    <n v="34243.26"/>
    <s v="Credit Card"/>
    <s v="Yes"/>
    <n v="2"/>
    <n v="0"/>
    <x v="0"/>
    <n v="10"/>
    <s v="Yes"/>
    <x v="0"/>
    <s v="Chennai"/>
  </r>
  <r>
    <x v="1643"/>
    <n v="34"/>
    <s v="Female"/>
    <s v="Hyderabad"/>
    <n v="23"/>
    <x v="0"/>
    <x v="1"/>
    <n v="753"/>
    <n v="17728.12"/>
    <s v="Bank Transfer"/>
    <s v="Yes"/>
    <n v="0"/>
    <n v="0"/>
    <x v="1"/>
    <n v="0"/>
    <s v="No"/>
    <x v="0"/>
    <s v="Hyderabad"/>
  </r>
  <r>
    <x v="1644"/>
    <n v="37"/>
    <s v="Male"/>
    <s v="Delhi"/>
    <n v="22"/>
    <x v="0"/>
    <x v="0"/>
    <n v="474"/>
    <n v="10535.73"/>
    <s v="Credit Card"/>
    <s v="Yes"/>
    <n v="0"/>
    <n v="0"/>
    <x v="0"/>
    <n v="0"/>
    <s v="No"/>
    <x v="0"/>
    <s v="Delhi"/>
  </r>
  <r>
    <x v="1645"/>
    <n v="53"/>
    <s v="Female"/>
    <s v="Delhi"/>
    <n v="49"/>
    <x v="1"/>
    <x v="0"/>
    <n v="575"/>
    <n v="25057.759999999998"/>
    <s v="Credit Card"/>
    <s v="Yes"/>
    <n v="0"/>
    <n v="0"/>
    <x v="0"/>
    <n v="10"/>
    <s v="Yes"/>
    <x v="0"/>
    <s v="Delhi"/>
  </r>
  <r>
    <x v="1646"/>
    <n v="21"/>
    <s v="Male"/>
    <s v="Delhi"/>
    <n v="40"/>
    <x v="2"/>
    <x v="0"/>
    <n v="531"/>
    <n v="19100.95"/>
    <s v="Credit Card"/>
    <s v="Yes"/>
    <n v="1"/>
    <n v="0"/>
    <x v="0"/>
    <n v="10"/>
    <s v="No"/>
    <x v="0"/>
    <s v="Delhi"/>
  </r>
  <r>
    <x v="1647"/>
    <n v="30"/>
    <s v="Male"/>
    <s v="Bengaluru"/>
    <n v="32"/>
    <x v="0"/>
    <x v="0"/>
    <n v="525"/>
    <n v="17161.68"/>
    <s v="Bank Transfer"/>
    <s v="No"/>
    <n v="0"/>
    <n v="0"/>
    <x v="0"/>
    <n v="0"/>
    <s v="No"/>
    <x v="0"/>
    <s v="Bengaluru"/>
  </r>
  <r>
    <x v="1648"/>
    <n v="31"/>
    <s v="Female"/>
    <s v="Mumbai"/>
    <n v="34"/>
    <x v="2"/>
    <x v="0"/>
    <n v="530"/>
    <n v="15141.49"/>
    <s v="Auto Debit"/>
    <s v="Yes"/>
    <n v="1"/>
    <n v="0"/>
    <x v="1"/>
    <n v="15"/>
    <s v="Yes"/>
    <x v="0"/>
    <s v="Mumbai"/>
  </r>
  <r>
    <x v="1649"/>
    <n v="35"/>
    <s v="Female"/>
    <s v="Ahmedabad"/>
    <n v="36"/>
    <x v="0"/>
    <x v="0"/>
    <n v="427"/>
    <n v="15532.62"/>
    <s v="UPI"/>
    <s v="Yes"/>
    <n v="0"/>
    <n v="0"/>
    <x v="1"/>
    <n v="0"/>
    <s v="No"/>
    <x v="0"/>
    <s v="Ahmedabad"/>
  </r>
  <r>
    <x v="1650"/>
    <n v="45"/>
    <s v="Female"/>
    <s v="Hyderabad"/>
    <n v="26"/>
    <x v="1"/>
    <x v="1"/>
    <n v="743"/>
    <n v="18253.599999999999"/>
    <s v="UPI"/>
    <s v="Yes"/>
    <n v="4"/>
    <n v="0"/>
    <x v="1"/>
    <n v="5"/>
    <s v="No"/>
    <x v="0"/>
    <s v="Hyderabad"/>
  </r>
  <r>
    <x v="1651"/>
    <n v="35"/>
    <s v="Female"/>
    <s v="Hyderabad"/>
    <n v="18"/>
    <x v="0"/>
    <x v="0"/>
    <n v="540"/>
    <n v="9713.67"/>
    <s v="Credit Card"/>
    <s v="No"/>
    <n v="2"/>
    <n v="0"/>
    <x v="0"/>
    <n v="0"/>
    <s v="No"/>
    <x v="0"/>
    <s v="Hyderabad"/>
  </r>
  <r>
    <x v="1652"/>
    <n v="66"/>
    <s v="Male"/>
    <s v="Nagpur"/>
    <n v="20"/>
    <x v="0"/>
    <x v="0"/>
    <n v="476"/>
    <n v="9255.58"/>
    <s v="Debit Card"/>
    <s v="No"/>
    <n v="0"/>
    <n v="0"/>
    <x v="0"/>
    <n v="0"/>
    <s v="No"/>
    <x v="0"/>
    <s v="Nagpur"/>
  </r>
  <r>
    <x v="1653"/>
    <n v="32"/>
    <s v="Male"/>
    <s v="Delhi"/>
    <n v="26"/>
    <x v="0"/>
    <x v="1"/>
    <n v="807"/>
    <n v="21347.81"/>
    <s v="UPI"/>
    <s v="Yes"/>
    <n v="0"/>
    <n v="0"/>
    <x v="0"/>
    <n v="0"/>
    <s v="No"/>
    <x v="1"/>
    <s v="Delhi"/>
  </r>
  <r>
    <x v="1654"/>
    <n v="18"/>
    <s v="Male"/>
    <s v="Hyderabad"/>
    <n v="65"/>
    <x v="1"/>
    <x v="1"/>
    <n v="719"/>
    <n v="47196.51"/>
    <s v="Credit Card"/>
    <s v="Yes"/>
    <n v="2"/>
    <n v="2"/>
    <x v="1"/>
    <n v="0"/>
    <s v="No"/>
    <x v="0"/>
    <s v="Hyderabad"/>
  </r>
  <r>
    <x v="1655"/>
    <n v="46"/>
    <s v="Female"/>
    <s v="Chennai"/>
    <n v="25"/>
    <x v="0"/>
    <x v="0"/>
    <n v="450"/>
    <n v="11187.58"/>
    <s v="Bank Transfer"/>
    <s v="Yes"/>
    <n v="0"/>
    <n v="0"/>
    <x v="0"/>
    <n v="0"/>
    <s v="No"/>
    <x v="0"/>
    <s v="Chennai"/>
  </r>
  <r>
    <x v="1656"/>
    <n v="30"/>
    <s v="Male"/>
    <s v="Mumbai"/>
    <n v="44"/>
    <x v="0"/>
    <x v="0"/>
    <n v="438"/>
    <n v="19746.990000000002"/>
    <s v="UPI"/>
    <s v="Yes"/>
    <n v="0"/>
    <n v="0"/>
    <x v="0"/>
    <n v="0"/>
    <s v="No"/>
    <x v="0"/>
    <s v="Mumbai"/>
  </r>
  <r>
    <x v="1657"/>
    <n v="26"/>
    <s v="Male"/>
    <s v="Hyderabad"/>
    <n v="39"/>
    <x v="2"/>
    <x v="2"/>
    <n v="1084"/>
    <n v="38423.24"/>
    <s v="Bank Transfer"/>
    <s v="Yes"/>
    <n v="3"/>
    <n v="1"/>
    <x v="0"/>
    <n v="10"/>
    <s v="No"/>
    <x v="0"/>
    <s v="Hyderabad"/>
  </r>
  <r>
    <x v="1658"/>
    <n v="33"/>
    <s v="Male"/>
    <s v="Kolkata"/>
    <n v="22"/>
    <x v="0"/>
    <x v="1"/>
    <n v="678"/>
    <n v="14840"/>
    <s v="UPI"/>
    <s v="Yes"/>
    <n v="0"/>
    <n v="0"/>
    <x v="0"/>
    <n v="0"/>
    <s v="No"/>
    <x v="0"/>
    <s v="Kolkata"/>
  </r>
  <r>
    <x v="1659"/>
    <n v="30"/>
    <s v="Female"/>
    <s v="Kolkata"/>
    <n v="49"/>
    <x v="1"/>
    <x v="2"/>
    <n v="1068"/>
    <n v="50600.62"/>
    <s v="Debit Card"/>
    <s v="Yes"/>
    <n v="0"/>
    <n v="0"/>
    <x v="0"/>
    <n v="5"/>
    <s v="Yes"/>
    <x v="0"/>
    <s v="Kolkata"/>
  </r>
  <r>
    <x v="1660"/>
    <n v="33"/>
    <s v="Female"/>
    <s v="Delhi"/>
    <n v="53"/>
    <x v="2"/>
    <x v="0"/>
    <n v="463"/>
    <n v="24383.39"/>
    <s v="Bank Transfer"/>
    <s v="Yes"/>
    <n v="1"/>
    <n v="0"/>
    <x v="0"/>
    <n v="0"/>
    <s v="No"/>
    <x v="0"/>
    <s v="Delhi"/>
  </r>
  <r>
    <x v="1661"/>
    <n v="33"/>
    <s v="Female"/>
    <s v="Hyderabad"/>
    <n v="31"/>
    <x v="1"/>
    <x v="0"/>
    <n v="443"/>
    <n v="13887.52"/>
    <s v="Bank Transfer"/>
    <s v="Yes"/>
    <n v="0"/>
    <n v="0"/>
    <x v="0"/>
    <n v="0"/>
    <s v="No"/>
    <x v="0"/>
    <s v="Hyderabad"/>
  </r>
  <r>
    <x v="1662"/>
    <n v="40"/>
    <s v="Female"/>
    <s v="Pune"/>
    <n v="28"/>
    <x v="0"/>
    <x v="1"/>
    <n v="643"/>
    <n v="18104.580000000002"/>
    <s v="UPI"/>
    <s v="Yes"/>
    <n v="0"/>
    <n v="0"/>
    <x v="0"/>
    <n v="0"/>
    <s v="Yes"/>
    <x v="0"/>
    <s v="Pune"/>
  </r>
  <r>
    <x v="1663"/>
    <n v="21"/>
    <s v="Female"/>
    <s v="Hyderabad"/>
    <n v="62"/>
    <x v="1"/>
    <x v="1"/>
    <n v="659"/>
    <n v="36258.04"/>
    <s v="Bank Transfer"/>
    <s v="Yes"/>
    <n v="0"/>
    <n v="0"/>
    <x v="0"/>
    <n v="10"/>
    <s v="No"/>
    <x v="1"/>
    <s v="Hyderabad"/>
  </r>
  <r>
    <x v="1664"/>
    <n v="33"/>
    <s v="Male"/>
    <s v="Pune"/>
    <n v="56"/>
    <x v="1"/>
    <x v="1"/>
    <n v="689"/>
    <n v="37450.94"/>
    <s v="Debit Card"/>
    <s v="Yes"/>
    <n v="2"/>
    <n v="1"/>
    <x v="1"/>
    <n v="0"/>
    <s v="No"/>
    <x v="0"/>
    <s v="Pune"/>
  </r>
  <r>
    <x v="1665"/>
    <n v="30"/>
    <s v="Male"/>
    <s v="Kolkata"/>
    <n v="32"/>
    <x v="1"/>
    <x v="0"/>
    <n v="496"/>
    <n v="15871.04"/>
    <s v="Bank Transfer"/>
    <s v="Yes"/>
    <n v="0"/>
    <n v="0"/>
    <x v="1"/>
    <n v="0"/>
    <s v="No"/>
    <x v="1"/>
    <s v="Kolkata"/>
  </r>
  <r>
    <x v="1666"/>
    <n v="18"/>
    <s v="Female"/>
    <s v="Delhi"/>
    <n v="23"/>
    <x v="0"/>
    <x v="1"/>
    <n v="810"/>
    <n v="18518.900000000001"/>
    <s v="Auto Debit"/>
    <s v="Yes"/>
    <n v="2"/>
    <n v="0"/>
    <x v="0"/>
    <n v="0"/>
    <s v="No"/>
    <x v="0"/>
    <s v="Delhi"/>
  </r>
  <r>
    <x v="1667"/>
    <n v="42"/>
    <s v="Female"/>
    <s v="Bengaluru"/>
    <n v="7"/>
    <x v="0"/>
    <x v="1"/>
    <n v="746"/>
    <n v="5290.72"/>
    <s v="Credit Card"/>
    <s v="Yes"/>
    <n v="4"/>
    <n v="2"/>
    <x v="4"/>
    <n v="0"/>
    <s v="No"/>
    <x v="1"/>
    <s v="Bengaluru"/>
  </r>
  <r>
    <x v="1668"/>
    <n v="31"/>
    <s v="Male"/>
    <s v="Bengaluru"/>
    <n v="59"/>
    <x v="0"/>
    <x v="1"/>
    <n v="767"/>
    <n v="45374.720000000001"/>
    <s v="UPI"/>
    <s v="Yes"/>
    <n v="3"/>
    <n v="0"/>
    <x v="0"/>
    <n v="0"/>
    <s v="No"/>
    <x v="0"/>
    <s v="Bengaluru"/>
  </r>
  <r>
    <x v="1669"/>
    <n v="34"/>
    <s v="Female"/>
    <s v="Nagpur"/>
    <n v="59"/>
    <x v="0"/>
    <x v="1"/>
    <n v="702"/>
    <n v="40602.58"/>
    <s v="UPI"/>
    <s v="Yes"/>
    <n v="4"/>
    <n v="1"/>
    <x v="2"/>
    <n v="0"/>
    <s v="No"/>
    <x v="0"/>
    <s v="Nagpur"/>
  </r>
  <r>
    <x v="1670"/>
    <n v="39"/>
    <s v="Male"/>
    <s v="Delhi"/>
    <n v="19"/>
    <x v="0"/>
    <x v="1"/>
    <n v="660"/>
    <n v="12440.73"/>
    <s v="Auto Debit"/>
    <s v="Yes"/>
    <n v="0"/>
    <n v="0"/>
    <x v="0"/>
    <n v="0"/>
    <s v="No"/>
    <x v="1"/>
    <s v="Delhi"/>
  </r>
  <r>
    <x v="1671"/>
    <n v="26"/>
    <s v="Male"/>
    <s v="Pune"/>
    <n v="44"/>
    <x v="0"/>
    <x v="0"/>
    <n v="410"/>
    <n v="18333.86"/>
    <s v="Credit Card"/>
    <s v="Yes"/>
    <n v="0"/>
    <n v="0"/>
    <x v="0"/>
    <n v="0"/>
    <s v="No"/>
    <x v="0"/>
    <s v="Pune"/>
  </r>
  <r>
    <x v="1672"/>
    <n v="52"/>
    <s v="Male"/>
    <s v="Bengaluru"/>
    <n v="20"/>
    <x v="1"/>
    <x v="2"/>
    <n v="1002"/>
    <n v="19846.259999999998"/>
    <s v="Credit Card"/>
    <s v="Yes"/>
    <n v="4"/>
    <n v="2"/>
    <x v="2"/>
    <n v="0"/>
    <s v="No"/>
    <x v="0"/>
    <s v="Bengaluru"/>
  </r>
  <r>
    <x v="1673"/>
    <n v="29"/>
    <s v="Female"/>
    <s v="Pune"/>
    <n v="27"/>
    <x v="0"/>
    <x v="2"/>
    <n v="945"/>
    <n v="24947.91"/>
    <s v="Credit Card"/>
    <s v="Yes"/>
    <n v="0"/>
    <n v="0"/>
    <x v="0"/>
    <n v="0"/>
    <s v="Yes"/>
    <x v="0"/>
    <s v="Pune"/>
  </r>
  <r>
    <x v="1674"/>
    <n v="23"/>
    <s v="Female"/>
    <s v="Pune"/>
    <n v="30"/>
    <x v="0"/>
    <x v="0"/>
    <n v="448"/>
    <n v="13129.78"/>
    <s v="Debit Card"/>
    <s v="No"/>
    <n v="1"/>
    <n v="0"/>
    <x v="0"/>
    <n v="0"/>
    <s v="No"/>
    <x v="0"/>
    <s v="Pune"/>
  </r>
  <r>
    <x v="1675"/>
    <n v="47"/>
    <s v="Female"/>
    <s v="Hyderabad"/>
    <n v="9"/>
    <x v="0"/>
    <x v="2"/>
    <n v="1038"/>
    <n v="9463.06"/>
    <s v="Credit Card"/>
    <s v="Yes"/>
    <n v="3"/>
    <n v="0"/>
    <x v="1"/>
    <n v="0"/>
    <s v="No"/>
    <x v="0"/>
    <s v="Hyderabad"/>
  </r>
  <r>
    <x v="1676"/>
    <n v="32"/>
    <s v="Male"/>
    <s v="Delhi"/>
    <n v="17"/>
    <x v="0"/>
    <x v="1"/>
    <n v="710"/>
    <n v="12069.91"/>
    <s v="Credit Card"/>
    <s v="Yes"/>
    <n v="3"/>
    <n v="0"/>
    <x v="0"/>
    <n v="0"/>
    <s v="No"/>
    <x v="0"/>
    <s v="Delhi"/>
  </r>
  <r>
    <x v="1677"/>
    <n v="26"/>
    <s v="Female"/>
    <s v="Pune"/>
    <n v="55"/>
    <x v="1"/>
    <x v="0"/>
    <n v="539"/>
    <n v="29444.04"/>
    <s v="Auto Debit"/>
    <s v="Yes"/>
    <n v="1"/>
    <n v="0"/>
    <x v="0"/>
    <n v="0"/>
    <s v="No"/>
    <x v="0"/>
    <s v="Pune"/>
  </r>
  <r>
    <x v="1678"/>
    <n v="18"/>
    <s v="Female"/>
    <s v="Mumbai"/>
    <n v="55"/>
    <x v="1"/>
    <x v="0"/>
    <n v="566"/>
    <n v="30768.9"/>
    <s v="Credit Card"/>
    <s v="No"/>
    <n v="0"/>
    <n v="0"/>
    <x v="0"/>
    <n v="0"/>
    <s v="No"/>
    <x v="0"/>
    <s v="Mumbai"/>
  </r>
  <r>
    <x v="1679"/>
    <n v="43"/>
    <s v="Female"/>
    <s v="Chennai"/>
    <n v="14"/>
    <x v="0"/>
    <x v="0"/>
    <n v="533"/>
    <n v="7660.46"/>
    <s v="UPI"/>
    <s v="No"/>
    <n v="0"/>
    <n v="0"/>
    <x v="0"/>
    <n v="0"/>
    <s v="No"/>
    <x v="0"/>
    <s v="Chennai"/>
  </r>
  <r>
    <x v="1680"/>
    <n v="31"/>
    <s v="Male"/>
    <s v="Delhi"/>
    <n v="37"/>
    <x v="0"/>
    <x v="1"/>
    <n v="806"/>
    <n v="30476"/>
    <s v="UPI"/>
    <s v="Yes"/>
    <n v="1"/>
    <n v="0"/>
    <x v="0"/>
    <n v="0"/>
    <s v="Yes"/>
    <x v="0"/>
    <s v="Delhi"/>
  </r>
  <r>
    <x v="1681"/>
    <n v="18"/>
    <s v="Female"/>
    <s v="Pune"/>
    <n v="58"/>
    <x v="2"/>
    <x v="1"/>
    <n v="647"/>
    <n v="33914.239999999998"/>
    <s v="Auto Debit"/>
    <s v="Yes"/>
    <n v="3"/>
    <n v="2"/>
    <x v="2"/>
    <n v="10"/>
    <s v="No"/>
    <x v="0"/>
    <s v="Pune"/>
  </r>
  <r>
    <x v="1682"/>
    <n v="27"/>
    <s v="Female"/>
    <s v="Hyderabad"/>
    <n v="51"/>
    <x v="1"/>
    <x v="0"/>
    <n v="406"/>
    <n v="20605.919999999998"/>
    <s v="UPI"/>
    <s v="Yes"/>
    <n v="5"/>
    <n v="2"/>
    <x v="2"/>
    <n v="0"/>
    <s v="Yes"/>
    <x v="1"/>
    <s v="Hyderabad"/>
  </r>
  <r>
    <x v="1683"/>
    <n v="18"/>
    <s v="Male"/>
    <s v="Bengaluru"/>
    <n v="21"/>
    <x v="1"/>
    <x v="2"/>
    <n v="1004"/>
    <n v="18837.93"/>
    <s v="Auto Debit"/>
    <s v="Yes"/>
    <n v="0"/>
    <n v="0"/>
    <x v="0"/>
    <n v="10"/>
    <s v="No"/>
    <x v="0"/>
    <s v="Bengaluru"/>
  </r>
  <r>
    <x v="1684"/>
    <n v="28"/>
    <s v="Male"/>
    <s v="Ahmedabad"/>
    <n v="64"/>
    <x v="0"/>
    <x v="2"/>
    <n v="1005"/>
    <n v="64079.360000000001"/>
    <s v="Bank Transfer"/>
    <s v="Yes"/>
    <n v="0"/>
    <n v="0"/>
    <x v="1"/>
    <n v="0"/>
    <s v="Yes"/>
    <x v="0"/>
    <s v="Ahmedabad"/>
  </r>
  <r>
    <x v="1685"/>
    <n v="25"/>
    <s v="Female"/>
    <s v="Kolkata"/>
    <n v="28"/>
    <x v="0"/>
    <x v="1"/>
    <n v="701"/>
    <n v="20082.330000000002"/>
    <s v="Auto Debit"/>
    <s v="Yes"/>
    <n v="0"/>
    <n v="0"/>
    <x v="1"/>
    <n v="0"/>
    <s v="Yes"/>
    <x v="0"/>
    <s v="Kolkata"/>
  </r>
  <r>
    <x v="1686"/>
    <n v="53"/>
    <s v="Female"/>
    <s v="Delhi"/>
    <n v="12"/>
    <x v="0"/>
    <x v="1"/>
    <n v="837"/>
    <n v="10287.780000000001"/>
    <s v="Auto Debit"/>
    <s v="Yes"/>
    <n v="2"/>
    <n v="0"/>
    <x v="0"/>
    <n v="0"/>
    <s v="No"/>
    <x v="0"/>
    <s v="Delhi"/>
  </r>
  <r>
    <x v="1687"/>
    <n v="44"/>
    <s v="Female"/>
    <s v="Bengaluru"/>
    <n v="42"/>
    <x v="2"/>
    <x v="2"/>
    <n v="986"/>
    <n v="41522.21"/>
    <s v="Auto Debit"/>
    <s v="Yes"/>
    <n v="0"/>
    <n v="0"/>
    <x v="0"/>
    <n v="0"/>
    <s v="No"/>
    <x v="1"/>
    <s v="Bengaluru"/>
  </r>
  <r>
    <x v="1688"/>
    <n v="39"/>
    <s v="Male"/>
    <s v="Mumbai"/>
    <n v="27"/>
    <x v="0"/>
    <x v="0"/>
    <n v="461"/>
    <n v="12762.53"/>
    <s v="Auto Debit"/>
    <s v="No"/>
    <n v="1"/>
    <n v="0"/>
    <x v="0"/>
    <n v="0"/>
    <s v="No"/>
    <x v="0"/>
    <s v="Mumbai"/>
  </r>
  <r>
    <x v="1689"/>
    <n v="38"/>
    <s v="Female"/>
    <s v="Delhi"/>
    <n v="51"/>
    <x v="0"/>
    <x v="1"/>
    <n v="788"/>
    <n v="39729.17"/>
    <s v="Bank Transfer"/>
    <s v="Yes"/>
    <n v="0"/>
    <n v="0"/>
    <x v="1"/>
    <n v="0"/>
    <s v="Yes"/>
    <x v="0"/>
    <s v="Delhi"/>
  </r>
  <r>
    <x v="1690"/>
    <n v="23"/>
    <s v="Male"/>
    <s v="Hyderabad"/>
    <n v="20"/>
    <x v="0"/>
    <x v="1"/>
    <n v="748"/>
    <n v="14517.15"/>
    <s v="UPI"/>
    <s v="Yes"/>
    <n v="0"/>
    <n v="0"/>
    <x v="0"/>
    <n v="0"/>
    <s v="No"/>
    <x v="1"/>
    <s v="Hyderabad"/>
  </r>
  <r>
    <x v="1691"/>
    <n v="28"/>
    <s v="Male"/>
    <s v="Hyderabad"/>
    <n v="17"/>
    <x v="1"/>
    <x v="0"/>
    <n v="426"/>
    <n v="7237.26"/>
    <s v="Bank Transfer"/>
    <s v="Yes"/>
    <n v="1"/>
    <n v="0"/>
    <x v="0"/>
    <n v="0"/>
    <s v="Yes"/>
    <x v="0"/>
    <s v="Hyderabad"/>
  </r>
  <r>
    <x v="1692"/>
    <n v="39"/>
    <s v="Female"/>
    <s v="Hyderabad"/>
    <n v="40"/>
    <x v="1"/>
    <x v="1"/>
    <n v="707"/>
    <n v="26633.09"/>
    <s v="UPI"/>
    <s v="Yes"/>
    <n v="1"/>
    <n v="0"/>
    <x v="0"/>
    <n v="5"/>
    <s v="No"/>
    <x v="0"/>
    <s v="Hyderabad"/>
  </r>
  <r>
    <x v="1693"/>
    <n v="30"/>
    <s v="Female"/>
    <s v="Mumbai"/>
    <n v="38"/>
    <x v="2"/>
    <x v="0"/>
    <n v="556"/>
    <n v="17572.79"/>
    <s v="Debit Card"/>
    <s v="Yes"/>
    <n v="5"/>
    <n v="1"/>
    <x v="1"/>
    <n v="15"/>
    <s v="No"/>
    <x v="0"/>
    <s v="Mumbai"/>
  </r>
  <r>
    <x v="1694"/>
    <n v="37"/>
    <s v="Male"/>
    <s v="Bengaluru"/>
    <n v="8"/>
    <x v="0"/>
    <x v="1"/>
    <n v="687"/>
    <n v="5549.97"/>
    <s v="Auto Debit"/>
    <s v="Yes"/>
    <n v="0"/>
    <n v="0"/>
    <x v="0"/>
    <n v="0"/>
    <s v="Yes"/>
    <x v="0"/>
    <s v="Bengaluru"/>
  </r>
  <r>
    <x v="1695"/>
    <n v="45"/>
    <s v="Male"/>
    <s v="Delhi"/>
    <n v="8"/>
    <x v="0"/>
    <x v="1"/>
    <n v="712"/>
    <n v="5644.87"/>
    <s v="Debit Card"/>
    <s v="Yes"/>
    <n v="3"/>
    <n v="0"/>
    <x v="0"/>
    <n v="0"/>
    <s v="No"/>
    <x v="0"/>
    <s v="Delhi"/>
  </r>
  <r>
    <x v="1696"/>
    <n v="56"/>
    <s v="Male"/>
    <s v="Delhi"/>
    <n v="17"/>
    <x v="0"/>
    <x v="1"/>
    <n v="723"/>
    <n v="12068.07"/>
    <s v="UPI"/>
    <s v="Yes"/>
    <n v="0"/>
    <n v="0"/>
    <x v="0"/>
    <n v="0"/>
    <s v="No"/>
    <x v="0"/>
    <s v="Delhi"/>
  </r>
  <r>
    <x v="1697"/>
    <n v="32"/>
    <s v="Male"/>
    <s v="Bengaluru"/>
    <n v="30"/>
    <x v="1"/>
    <x v="2"/>
    <n v="984"/>
    <n v="28840.89"/>
    <s v="UPI"/>
    <s v="Yes"/>
    <n v="1"/>
    <n v="0"/>
    <x v="0"/>
    <n v="5"/>
    <s v="No"/>
    <x v="0"/>
    <s v="Bengaluru"/>
  </r>
  <r>
    <x v="1698"/>
    <n v="18"/>
    <s v="Female"/>
    <s v="Bengaluru"/>
    <n v="70"/>
    <x v="2"/>
    <x v="2"/>
    <n v="1060"/>
    <n v="66848.639999999999"/>
    <s v="Auto Debit"/>
    <s v="Yes"/>
    <n v="1"/>
    <n v="0"/>
    <x v="0"/>
    <n v="10"/>
    <s v="Yes"/>
    <x v="0"/>
    <s v="Bengaluru"/>
  </r>
  <r>
    <x v="1699"/>
    <n v="33"/>
    <s v="Female"/>
    <s v="Chennai"/>
    <n v="45"/>
    <x v="2"/>
    <x v="0"/>
    <n v="507"/>
    <n v="19811.55"/>
    <s v="Auto Debit"/>
    <s v="Yes"/>
    <n v="0"/>
    <n v="0"/>
    <x v="0"/>
    <n v="15"/>
    <s v="Yes"/>
    <x v="0"/>
    <s v="Chennai"/>
  </r>
  <r>
    <x v="1700"/>
    <n v="23"/>
    <s v="Female"/>
    <s v="Bengaluru"/>
    <n v="53"/>
    <x v="2"/>
    <x v="0"/>
    <n v="489"/>
    <n v="23522.22"/>
    <s v="Bank Transfer"/>
    <s v="No"/>
    <n v="3"/>
    <n v="1"/>
    <x v="2"/>
    <n v="10"/>
    <s v="No"/>
    <x v="0"/>
    <s v="Bengaluru"/>
  </r>
  <r>
    <x v="1701"/>
    <n v="26"/>
    <s v="Female"/>
    <s v="Delhi"/>
    <n v="7"/>
    <x v="0"/>
    <x v="1"/>
    <n v="697"/>
    <n v="4816.93"/>
    <s v="Debit Card"/>
    <s v="Yes"/>
    <n v="0"/>
    <n v="0"/>
    <x v="0"/>
    <n v="0"/>
    <s v="No"/>
    <x v="1"/>
    <s v="Delhi"/>
  </r>
  <r>
    <x v="1702"/>
    <n v="42"/>
    <s v="Female"/>
    <s v="Chennai"/>
    <n v="20"/>
    <x v="1"/>
    <x v="2"/>
    <n v="1091"/>
    <n v="21516.83"/>
    <s v="UPI"/>
    <s v="Yes"/>
    <n v="0"/>
    <n v="0"/>
    <x v="0"/>
    <n v="0"/>
    <s v="No"/>
    <x v="0"/>
    <s v="Chennai"/>
  </r>
  <r>
    <x v="1703"/>
    <n v="33"/>
    <s v="Male"/>
    <s v="Jaipur"/>
    <n v="18"/>
    <x v="0"/>
    <x v="1"/>
    <n v="668"/>
    <n v="12288.25"/>
    <s v="UPI"/>
    <s v="Yes"/>
    <n v="0"/>
    <n v="0"/>
    <x v="0"/>
    <n v="0"/>
    <s v="No"/>
    <x v="0"/>
    <s v="Jaipur"/>
  </r>
  <r>
    <x v="1704"/>
    <n v="39"/>
    <s v="Male"/>
    <s v="Ahmedabad"/>
    <n v="19"/>
    <x v="1"/>
    <x v="1"/>
    <n v="694"/>
    <n v="13294.68"/>
    <s v="Debit Card"/>
    <s v="No"/>
    <n v="7"/>
    <n v="2"/>
    <x v="1"/>
    <n v="0"/>
    <s v="Yes"/>
    <x v="0"/>
    <s v="Ahmedabad"/>
  </r>
  <r>
    <x v="1705"/>
    <n v="51"/>
    <s v="Female"/>
    <s v="Delhi"/>
    <n v="42"/>
    <x v="2"/>
    <x v="1"/>
    <n v="692"/>
    <n v="26004.87"/>
    <s v="Debit Card"/>
    <s v="Yes"/>
    <n v="2"/>
    <n v="0"/>
    <x v="0"/>
    <n v="10"/>
    <s v="Yes"/>
    <x v="1"/>
    <s v="Delhi"/>
  </r>
  <r>
    <x v="1706"/>
    <n v="52"/>
    <s v="Male"/>
    <s v="Mumbai"/>
    <n v="41"/>
    <x v="1"/>
    <x v="1"/>
    <n v="778"/>
    <n v="32552.61"/>
    <s v="Credit Card"/>
    <s v="Yes"/>
    <n v="3"/>
    <n v="0"/>
    <x v="1"/>
    <n v="0"/>
    <s v="No"/>
    <x v="0"/>
    <s v="Mumbai"/>
  </r>
  <r>
    <x v="1707"/>
    <n v="29"/>
    <s v="Male"/>
    <s v="Chennai"/>
    <n v="23"/>
    <x v="1"/>
    <x v="0"/>
    <n v="542"/>
    <n v="12698.93"/>
    <s v="Bank Transfer"/>
    <s v="Yes"/>
    <n v="0"/>
    <n v="0"/>
    <x v="0"/>
    <n v="0"/>
    <s v="No"/>
    <x v="0"/>
    <s v="Chennai"/>
  </r>
  <r>
    <x v="1708"/>
    <n v="22"/>
    <s v="Female"/>
    <s v="Nagpur"/>
    <n v="5"/>
    <x v="0"/>
    <x v="1"/>
    <n v="720"/>
    <n v="3251.26"/>
    <s v="Bank Transfer"/>
    <s v="Yes"/>
    <n v="2"/>
    <n v="0"/>
    <x v="0"/>
    <n v="10"/>
    <s v="No"/>
    <x v="1"/>
    <s v="Nagpur"/>
  </r>
  <r>
    <x v="1709"/>
    <n v="21"/>
    <s v="Female"/>
    <s v="Mumbai"/>
    <n v="17"/>
    <x v="1"/>
    <x v="2"/>
    <n v="1013"/>
    <n v="16284.47"/>
    <s v="UPI"/>
    <s v="Yes"/>
    <n v="0"/>
    <n v="0"/>
    <x v="1"/>
    <n v="5"/>
    <s v="Yes"/>
    <x v="1"/>
    <s v="Mumbai"/>
  </r>
  <r>
    <x v="1710"/>
    <n v="20"/>
    <s v="Male"/>
    <s v="Mumbai"/>
    <n v="23"/>
    <x v="2"/>
    <x v="1"/>
    <n v="809"/>
    <n v="16370.02"/>
    <s v="Auto Debit"/>
    <s v="Yes"/>
    <n v="0"/>
    <n v="0"/>
    <x v="0"/>
    <n v="10"/>
    <s v="No"/>
    <x v="0"/>
    <s v="Mumbai"/>
  </r>
  <r>
    <x v="1711"/>
    <n v="46"/>
    <s v="Female"/>
    <s v="Pune"/>
    <n v="30"/>
    <x v="1"/>
    <x v="0"/>
    <n v="472"/>
    <n v="13171.37"/>
    <s v="Debit Card"/>
    <s v="Yes"/>
    <n v="2"/>
    <n v="1"/>
    <x v="1"/>
    <n v="5"/>
    <s v="No"/>
    <x v="0"/>
    <s v="Pune"/>
  </r>
  <r>
    <x v="1712"/>
    <n v="32"/>
    <s v="Female"/>
    <s v="Bengaluru"/>
    <n v="22"/>
    <x v="1"/>
    <x v="0"/>
    <n v="429"/>
    <n v="9139.48"/>
    <s v="Debit Card"/>
    <s v="Yes"/>
    <n v="3"/>
    <n v="0"/>
    <x v="0"/>
    <n v="5"/>
    <s v="Yes"/>
    <x v="0"/>
    <s v="Bengaluru"/>
  </r>
  <r>
    <x v="1713"/>
    <n v="29"/>
    <s v="Female"/>
    <s v="Jaipur"/>
    <n v="46"/>
    <x v="1"/>
    <x v="0"/>
    <n v="545"/>
    <n v="25608.99"/>
    <s v="Auto Debit"/>
    <s v="No"/>
    <n v="6"/>
    <n v="1"/>
    <x v="2"/>
    <n v="0"/>
    <s v="Yes"/>
    <x v="0"/>
    <s v="Jaipur"/>
  </r>
  <r>
    <x v="1714"/>
    <n v="30"/>
    <s v="Female"/>
    <s v="Hyderabad"/>
    <n v="44"/>
    <x v="2"/>
    <x v="0"/>
    <n v="460"/>
    <n v="17608.41"/>
    <s v="UPI"/>
    <s v="Yes"/>
    <n v="2"/>
    <n v="0"/>
    <x v="2"/>
    <n v="15"/>
    <s v="No"/>
    <x v="0"/>
    <s v="Hyderabad"/>
  </r>
  <r>
    <x v="1715"/>
    <n v="43"/>
    <s v="Male"/>
    <s v="Bengaluru"/>
    <n v="30"/>
    <x v="1"/>
    <x v="0"/>
    <n v="481"/>
    <n v="14512.81"/>
    <s v="UPI"/>
    <s v="Yes"/>
    <n v="1"/>
    <n v="0"/>
    <x v="0"/>
    <n v="0"/>
    <s v="No"/>
    <x v="0"/>
    <s v="Bengaluru"/>
  </r>
  <r>
    <x v="1716"/>
    <n v="25"/>
    <s v="Male"/>
    <s v="Bengaluru"/>
    <n v="27"/>
    <x v="1"/>
    <x v="1"/>
    <n v="802"/>
    <n v="21783.79"/>
    <s v="UPI"/>
    <s v="Yes"/>
    <n v="0"/>
    <n v="0"/>
    <x v="0"/>
    <n v="0"/>
    <s v="No"/>
    <x v="0"/>
    <s v="Bengaluru"/>
  </r>
  <r>
    <x v="1717"/>
    <n v="18"/>
    <s v="Male"/>
    <s v="Delhi"/>
    <n v="61"/>
    <x v="0"/>
    <x v="0"/>
    <n v="506"/>
    <n v="31299.1"/>
    <s v="UPI"/>
    <s v="Yes"/>
    <n v="1"/>
    <n v="0"/>
    <x v="1"/>
    <n v="0"/>
    <s v="No"/>
    <x v="1"/>
    <s v="Delhi"/>
  </r>
  <r>
    <x v="1718"/>
    <n v="43"/>
    <s v="Female"/>
    <s v="Jaipur"/>
    <n v="22"/>
    <x v="0"/>
    <x v="2"/>
    <n v="948"/>
    <n v="20829.259999999998"/>
    <s v="Credit Card"/>
    <s v="Yes"/>
    <n v="6"/>
    <n v="2"/>
    <x v="4"/>
    <n v="0"/>
    <s v="No"/>
    <x v="1"/>
    <s v="Jaipur"/>
  </r>
  <r>
    <x v="1719"/>
    <n v="62"/>
    <s v="Female"/>
    <s v="Mumbai"/>
    <n v="37"/>
    <x v="1"/>
    <x v="0"/>
    <n v="522"/>
    <n v="18993.32"/>
    <s v="Credit Card"/>
    <s v="Yes"/>
    <n v="0"/>
    <n v="0"/>
    <x v="0"/>
    <n v="0"/>
    <s v="Yes"/>
    <x v="0"/>
    <s v="Mumbai"/>
  </r>
  <r>
    <x v="1720"/>
    <n v="41"/>
    <s v="Male"/>
    <s v="Pune"/>
    <n v="50"/>
    <x v="0"/>
    <x v="1"/>
    <n v="792"/>
    <n v="39235.71"/>
    <s v="Auto Debit"/>
    <s v="Yes"/>
    <n v="0"/>
    <n v="0"/>
    <x v="2"/>
    <n v="0"/>
    <s v="No"/>
    <x v="0"/>
    <s v="Pune"/>
  </r>
  <r>
    <x v="1721"/>
    <n v="25"/>
    <s v="Male"/>
    <s v="Mumbai"/>
    <n v="66"/>
    <x v="1"/>
    <x v="1"/>
    <n v="815"/>
    <n v="55059.06"/>
    <s v="Credit Card"/>
    <s v="Yes"/>
    <n v="0"/>
    <n v="0"/>
    <x v="0"/>
    <n v="0"/>
    <s v="No"/>
    <x v="0"/>
    <s v="Mumbai"/>
  </r>
  <r>
    <x v="1722"/>
    <n v="32"/>
    <s v="Female"/>
    <s v="Chennai"/>
    <n v="23"/>
    <x v="1"/>
    <x v="1"/>
    <n v="702"/>
    <n v="16231.8"/>
    <s v="UPI"/>
    <s v="No"/>
    <n v="0"/>
    <n v="0"/>
    <x v="0"/>
    <n v="0"/>
    <s v="No"/>
    <x v="0"/>
    <s v="Chennai"/>
  </r>
  <r>
    <x v="1723"/>
    <n v="34"/>
    <s v="Female"/>
    <s v="Hyderabad"/>
    <n v="42"/>
    <x v="0"/>
    <x v="1"/>
    <n v="761"/>
    <n v="31210.76"/>
    <s v="UPI"/>
    <s v="Yes"/>
    <n v="2"/>
    <n v="0"/>
    <x v="0"/>
    <n v="0"/>
    <s v="No"/>
    <x v="0"/>
    <s v="Hyderabad"/>
  </r>
  <r>
    <x v="1724"/>
    <n v="43"/>
    <s v="Female"/>
    <s v="Pune"/>
    <n v="14"/>
    <x v="0"/>
    <x v="0"/>
    <n v="415"/>
    <n v="5643.99"/>
    <s v="Bank Transfer"/>
    <s v="Yes"/>
    <n v="0"/>
    <n v="0"/>
    <x v="1"/>
    <n v="0"/>
    <s v="No"/>
    <x v="1"/>
    <s v="Pune"/>
  </r>
  <r>
    <x v="1725"/>
    <n v="50"/>
    <s v="Female"/>
    <s v="Bengaluru"/>
    <n v="40"/>
    <x v="0"/>
    <x v="2"/>
    <n v="994"/>
    <n v="39808.730000000003"/>
    <s v="Debit Card"/>
    <s v="Yes"/>
    <n v="0"/>
    <n v="0"/>
    <x v="0"/>
    <n v="0"/>
    <s v="No"/>
    <x v="0"/>
    <s v="Bengaluru"/>
  </r>
  <r>
    <x v="1726"/>
    <n v="26"/>
    <s v="Female"/>
    <s v="Bengaluru"/>
    <n v="44"/>
    <x v="0"/>
    <x v="1"/>
    <n v="736"/>
    <n v="31718.29"/>
    <s v="Bank Transfer"/>
    <s v="Yes"/>
    <n v="0"/>
    <n v="0"/>
    <x v="0"/>
    <n v="0"/>
    <s v="Yes"/>
    <x v="0"/>
    <s v="Bengaluru"/>
  </r>
  <r>
    <x v="1727"/>
    <n v="36"/>
    <s v="Male"/>
    <s v="Nagpur"/>
    <n v="34"/>
    <x v="2"/>
    <x v="1"/>
    <n v="784"/>
    <n v="26964.98"/>
    <s v="Bank Transfer"/>
    <s v="Yes"/>
    <n v="0"/>
    <n v="0"/>
    <x v="0"/>
    <n v="0"/>
    <s v="Yes"/>
    <x v="0"/>
    <s v="Nagpur"/>
  </r>
  <r>
    <x v="1728"/>
    <n v="54"/>
    <s v="Female"/>
    <s v="Mumbai"/>
    <n v="21"/>
    <x v="0"/>
    <x v="0"/>
    <n v="505"/>
    <n v="10530.07"/>
    <s v="UPI"/>
    <s v="Yes"/>
    <n v="0"/>
    <n v="0"/>
    <x v="0"/>
    <n v="0"/>
    <s v="Yes"/>
    <x v="0"/>
    <s v="Mumbai"/>
  </r>
  <r>
    <x v="1729"/>
    <n v="62"/>
    <s v="Male"/>
    <s v="Mumbai"/>
    <n v="31"/>
    <x v="0"/>
    <x v="0"/>
    <n v="426"/>
    <n v="13076.7"/>
    <s v="Debit Card"/>
    <s v="Yes"/>
    <n v="1"/>
    <n v="0"/>
    <x v="0"/>
    <n v="0"/>
    <s v="No"/>
    <x v="0"/>
    <s v="Mumbai"/>
  </r>
  <r>
    <x v="1730"/>
    <n v="23"/>
    <s v="Female"/>
    <s v="Pune"/>
    <n v="15"/>
    <x v="0"/>
    <x v="1"/>
    <n v="787"/>
    <n v="11845.28"/>
    <s v="Debit Card"/>
    <s v="Yes"/>
    <n v="0"/>
    <n v="0"/>
    <x v="0"/>
    <n v="0"/>
    <s v="Yes"/>
    <x v="0"/>
    <s v="Pune"/>
  </r>
  <r>
    <x v="1731"/>
    <n v="51"/>
    <s v="Female"/>
    <s v="Pune"/>
    <n v="21"/>
    <x v="0"/>
    <x v="0"/>
    <n v="530"/>
    <n v="11448.59"/>
    <s v="Auto Debit"/>
    <s v="No"/>
    <n v="0"/>
    <n v="0"/>
    <x v="0"/>
    <n v="0"/>
    <s v="Yes"/>
    <x v="0"/>
    <s v="Pune"/>
  </r>
  <r>
    <x v="1732"/>
    <n v="37"/>
    <s v="Male"/>
    <s v="Mumbai"/>
    <n v="39"/>
    <x v="0"/>
    <x v="1"/>
    <n v="740"/>
    <n v="28184.46"/>
    <s v="UPI"/>
    <s v="Yes"/>
    <n v="0"/>
    <n v="0"/>
    <x v="0"/>
    <n v="0"/>
    <s v="No"/>
    <x v="0"/>
    <s v="Mumbai"/>
  </r>
  <r>
    <x v="1733"/>
    <n v="40"/>
    <s v="Male"/>
    <s v="Bengaluru"/>
    <n v="20"/>
    <x v="1"/>
    <x v="1"/>
    <n v="718"/>
    <n v="14008.91"/>
    <s v="Bank Transfer"/>
    <s v="Yes"/>
    <n v="0"/>
    <n v="0"/>
    <x v="0"/>
    <n v="0"/>
    <s v="No"/>
    <x v="0"/>
    <s v="Bengaluru"/>
  </r>
  <r>
    <x v="1734"/>
    <n v="37"/>
    <s v="Male"/>
    <s v="Ahmedabad"/>
    <n v="41"/>
    <x v="1"/>
    <x v="2"/>
    <n v="1035"/>
    <n v="41700.239999999998"/>
    <s v="Bank Transfer"/>
    <s v="Yes"/>
    <n v="0"/>
    <n v="0"/>
    <x v="0"/>
    <n v="0"/>
    <s v="No"/>
    <x v="1"/>
    <s v="Ahmedabad"/>
  </r>
  <r>
    <x v="1735"/>
    <n v="47"/>
    <s v="Male"/>
    <s v="Mumbai"/>
    <n v="41"/>
    <x v="0"/>
    <x v="0"/>
    <n v="537"/>
    <n v="21808.02"/>
    <s v="Auto Debit"/>
    <s v="Yes"/>
    <n v="3"/>
    <n v="0"/>
    <x v="1"/>
    <n v="0"/>
    <s v="No"/>
    <x v="1"/>
    <s v="Mumbai"/>
  </r>
  <r>
    <x v="1736"/>
    <n v="34"/>
    <s v="Male"/>
    <s v="Hyderabad"/>
    <n v="20"/>
    <x v="0"/>
    <x v="1"/>
    <n v="648"/>
    <n v="12608.34"/>
    <s v="Credit Card"/>
    <s v="Yes"/>
    <n v="1"/>
    <n v="0"/>
    <x v="0"/>
    <n v="0"/>
    <s v="Yes"/>
    <x v="0"/>
    <s v="Hyderabad"/>
  </r>
  <r>
    <x v="1737"/>
    <n v="32"/>
    <s v="Female"/>
    <s v="Hyderabad"/>
    <n v="18"/>
    <x v="0"/>
    <x v="0"/>
    <n v="479"/>
    <n v="8758.8700000000008"/>
    <s v="Credit Card"/>
    <s v="No"/>
    <n v="0"/>
    <n v="0"/>
    <x v="0"/>
    <n v="0"/>
    <s v="Yes"/>
    <x v="0"/>
    <s v="Hyderabad"/>
  </r>
  <r>
    <x v="1738"/>
    <n v="29"/>
    <s v="Female"/>
    <s v="Kolkata"/>
    <n v="17"/>
    <x v="0"/>
    <x v="1"/>
    <n v="754"/>
    <n v="12837.43"/>
    <s v="Debit Card"/>
    <s v="Yes"/>
    <n v="1"/>
    <n v="0"/>
    <x v="1"/>
    <n v="0"/>
    <s v="No"/>
    <x v="1"/>
    <s v="Kolkata"/>
  </r>
  <r>
    <x v="1739"/>
    <n v="43"/>
    <s v="Male"/>
    <s v="Chennai"/>
    <n v="42"/>
    <x v="2"/>
    <x v="1"/>
    <n v="686"/>
    <n v="25413.99"/>
    <s v="Credit Card"/>
    <s v="Yes"/>
    <n v="0"/>
    <n v="0"/>
    <x v="0"/>
    <n v="10"/>
    <s v="Yes"/>
    <x v="0"/>
    <s v="Chennai"/>
  </r>
  <r>
    <x v="1740"/>
    <n v="28"/>
    <s v="Male"/>
    <s v="Chennai"/>
    <n v="55"/>
    <x v="0"/>
    <x v="1"/>
    <n v="740"/>
    <n v="40782.58"/>
    <s v="Bank Transfer"/>
    <s v="Yes"/>
    <n v="0"/>
    <n v="0"/>
    <x v="0"/>
    <n v="0"/>
    <s v="Yes"/>
    <x v="0"/>
    <s v="Chennai"/>
  </r>
  <r>
    <x v="1741"/>
    <n v="30"/>
    <s v="Male"/>
    <s v="Mumbai"/>
    <n v="55"/>
    <x v="0"/>
    <x v="0"/>
    <n v="407"/>
    <n v="22116.799999999999"/>
    <s v="Credit Card"/>
    <s v="Yes"/>
    <n v="1"/>
    <n v="0"/>
    <x v="0"/>
    <n v="0"/>
    <s v="No"/>
    <x v="0"/>
    <s v="Mumbai"/>
  </r>
  <r>
    <x v="1742"/>
    <n v="38"/>
    <s v="Female"/>
    <s v="Hyderabad"/>
    <n v="52"/>
    <x v="0"/>
    <x v="1"/>
    <n v="702"/>
    <n v="37059.21"/>
    <s v="UPI"/>
    <s v="Yes"/>
    <n v="7"/>
    <n v="2"/>
    <x v="2"/>
    <n v="0"/>
    <s v="No"/>
    <x v="1"/>
    <s v="Hyderabad"/>
  </r>
  <r>
    <x v="1743"/>
    <n v="30"/>
    <s v="Male"/>
    <s v="Delhi"/>
    <n v="52"/>
    <x v="2"/>
    <x v="0"/>
    <n v="452"/>
    <n v="21778.94"/>
    <s v="UPI"/>
    <s v="Yes"/>
    <n v="4"/>
    <n v="2"/>
    <x v="2"/>
    <n v="10"/>
    <s v="No"/>
    <x v="0"/>
    <s v="Delhi"/>
  </r>
  <r>
    <x v="1744"/>
    <n v="60"/>
    <s v="Female"/>
    <s v="Bengaluru"/>
    <n v="39"/>
    <x v="2"/>
    <x v="0"/>
    <n v="535"/>
    <n v="21153.45"/>
    <s v="UPI"/>
    <s v="Yes"/>
    <n v="1"/>
    <n v="0"/>
    <x v="0"/>
    <n v="0"/>
    <s v="No"/>
    <x v="0"/>
    <s v="Bengaluru"/>
  </r>
  <r>
    <x v="1745"/>
    <n v="45"/>
    <s v="Male"/>
    <s v="Mumbai"/>
    <n v="36"/>
    <x v="0"/>
    <x v="2"/>
    <n v="1017"/>
    <n v="36800.19"/>
    <s v="Auto Debit"/>
    <s v="Yes"/>
    <n v="2"/>
    <n v="0"/>
    <x v="0"/>
    <n v="0"/>
    <s v="No"/>
    <x v="1"/>
    <s v="Mumbai"/>
  </r>
  <r>
    <x v="1746"/>
    <n v="26"/>
    <s v="Female"/>
    <s v="Nagpur"/>
    <n v="12"/>
    <x v="0"/>
    <x v="0"/>
    <n v="546"/>
    <n v="6474.73"/>
    <s v="Auto Debit"/>
    <s v="Yes"/>
    <n v="0"/>
    <n v="0"/>
    <x v="0"/>
    <n v="0"/>
    <s v="No"/>
    <x v="0"/>
    <s v="Nagpur"/>
  </r>
  <r>
    <x v="1747"/>
    <n v="35"/>
    <s v="Male"/>
    <s v="Mumbai"/>
    <n v="61"/>
    <x v="1"/>
    <x v="1"/>
    <n v="814"/>
    <n v="50583.73"/>
    <s v="Credit Card"/>
    <s v="Yes"/>
    <n v="0"/>
    <n v="0"/>
    <x v="1"/>
    <n v="0"/>
    <s v="Yes"/>
    <x v="0"/>
    <s v="Mumbai"/>
  </r>
  <r>
    <x v="1748"/>
    <n v="18"/>
    <s v="Male"/>
    <s v="Mumbai"/>
    <n v="35"/>
    <x v="2"/>
    <x v="0"/>
    <n v="457"/>
    <n v="14376.23"/>
    <s v="Debit Card"/>
    <s v="No"/>
    <n v="1"/>
    <n v="0"/>
    <x v="0"/>
    <n v="10"/>
    <s v="Yes"/>
    <x v="0"/>
    <s v="Mumbai"/>
  </r>
  <r>
    <x v="1749"/>
    <n v="37"/>
    <s v="Female"/>
    <s v="Hyderabad"/>
    <n v="23"/>
    <x v="2"/>
    <x v="0"/>
    <n v="475"/>
    <n v="9230.89"/>
    <s v="Bank Transfer"/>
    <s v="Yes"/>
    <n v="1"/>
    <n v="0"/>
    <x v="1"/>
    <n v="15"/>
    <s v="No"/>
    <x v="0"/>
    <s v="Hyderabad"/>
  </r>
  <r>
    <x v="1750"/>
    <n v="19"/>
    <s v="Female"/>
    <s v="Pune"/>
    <n v="42"/>
    <x v="1"/>
    <x v="2"/>
    <n v="1031"/>
    <n v="44554.78"/>
    <s v="Auto Debit"/>
    <s v="Yes"/>
    <n v="0"/>
    <n v="0"/>
    <x v="0"/>
    <n v="0"/>
    <s v="Yes"/>
    <x v="0"/>
    <s v="Pune"/>
  </r>
  <r>
    <x v="1751"/>
    <n v="27"/>
    <s v="Female"/>
    <s v="Bengaluru"/>
    <n v="32"/>
    <x v="2"/>
    <x v="1"/>
    <n v="806"/>
    <n v="26250.49"/>
    <s v="Debit Card"/>
    <s v="Yes"/>
    <n v="0"/>
    <n v="0"/>
    <x v="0"/>
    <n v="0"/>
    <s v="No"/>
    <x v="0"/>
    <s v="Bengaluru"/>
  </r>
  <r>
    <x v="1752"/>
    <n v="35"/>
    <s v="Male"/>
    <s v="Pune"/>
    <n v="10"/>
    <x v="0"/>
    <x v="0"/>
    <n v="538"/>
    <n v="5245.04"/>
    <s v="Debit Card"/>
    <s v="Yes"/>
    <n v="2"/>
    <n v="2"/>
    <x v="2"/>
    <n v="0"/>
    <s v="No"/>
    <x v="0"/>
    <s v="Pune"/>
  </r>
  <r>
    <x v="1753"/>
    <n v="36"/>
    <s v="Male"/>
    <s v="Delhi"/>
    <n v="50"/>
    <x v="2"/>
    <x v="0"/>
    <n v="584"/>
    <n v="26554.13"/>
    <s v="Bank Transfer"/>
    <s v="Yes"/>
    <n v="5"/>
    <n v="2"/>
    <x v="1"/>
    <n v="10"/>
    <s v="No"/>
    <x v="0"/>
    <s v="Delhi"/>
  </r>
  <r>
    <x v="1754"/>
    <n v="25"/>
    <s v="Male"/>
    <s v="Mumbai"/>
    <n v="36"/>
    <x v="0"/>
    <x v="0"/>
    <n v="558"/>
    <n v="19569.98"/>
    <s v="Auto Debit"/>
    <s v="Yes"/>
    <n v="3"/>
    <n v="3"/>
    <x v="4"/>
    <n v="0"/>
    <s v="No"/>
    <x v="1"/>
    <s v="Mumbai"/>
  </r>
  <r>
    <x v="1755"/>
    <n v="54"/>
    <s v="Male"/>
    <s v="Ahmedabad"/>
    <n v="10"/>
    <x v="0"/>
    <x v="0"/>
    <n v="490"/>
    <n v="4937.45"/>
    <s v="UPI"/>
    <s v="No"/>
    <n v="0"/>
    <n v="0"/>
    <x v="0"/>
    <n v="0"/>
    <s v="No"/>
    <x v="0"/>
    <s v="Ahmedabad"/>
  </r>
  <r>
    <x v="1756"/>
    <n v="39"/>
    <s v="Female"/>
    <s v="Mumbai"/>
    <n v="42"/>
    <x v="1"/>
    <x v="0"/>
    <n v="540"/>
    <n v="22372.34"/>
    <s v="Debit Card"/>
    <s v="Yes"/>
    <n v="1"/>
    <n v="0"/>
    <x v="0"/>
    <n v="0"/>
    <s v="No"/>
    <x v="0"/>
    <s v="Mumbai"/>
  </r>
  <r>
    <x v="1757"/>
    <n v="47"/>
    <s v="Male"/>
    <s v="Chennai"/>
    <n v="67"/>
    <x v="1"/>
    <x v="1"/>
    <n v="775"/>
    <n v="51116.22"/>
    <s v="Auto Debit"/>
    <s v="Yes"/>
    <n v="2"/>
    <n v="2"/>
    <x v="1"/>
    <n v="0"/>
    <s v="Yes"/>
    <x v="0"/>
    <s v="Chennai"/>
  </r>
  <r>
    <x v="1758"/>
    <n v="18"/>
    <s v="Female"/>
    <s v="Ahmedabad"/>
    <n v="15"/>
    <x v="0"/>
    <x v="0"/>
    <n v="546"/>
    <n v="8397.27"/>
    <s v="Credit Card"/>
    <s v="Yes"/>
    <n v="0"/>
    <n v="0"/>
    <x v="1"/>
    <n v="0"/>
    <s v="Yes"/>
    <x v="0"/>
    <s v="Ahmedabad"/>
  </r>
  <r>
    <x v="1759"/>
    <n v="33"/>
    <s v="Female"/>
    <s v="Hyderabad"/>
    <n v="30"/>
    <x v="2"/>
    <x v="2"/>
    <n v="995"/>
    <n v="25094.31"/>
    <s v="Credit Card"/>
    <s v="Yes"/>
    <n v="0"/>
    <n v="0"/>
    <x v="0"/>
    <n v="15"/>
    <s v="No"/>
    <x v="0"/>
    <s v="Hyderabad"/>
  </r>
  <r>
    <x v="1760"/>
    <n v="33"/>
    <s v="Male"/>
    <s v="Kolkata"/>
    <n v="25"/>
    <x v="1"/>
    <x v="2"/>
    <n v="1074"/>
    <n v="26473.75"/>
    <s v="Debit Card"/>
    <s v="Yes"/>
    <n v="0"/>
    <n v="0"/>
    <x v="0"/>
    <n v="0"/>
    <s v="Yes"/>
    <x v="0"/>
    <s v="Kolkata"/>
  </r>
  <r>
    <x v="1761"/>
    <n v="39"/>
    <s v="Male"/>
    <s v="Hyderabad"/>
    <n v="39"/>
    <x v="0"/>
    <x v="0"/>
    <n v="490"/>
    <n v="18544.400000000001"/>
    <s v="UPI"/>
    <s v="Yes"/>
    <n v="0"/>
    <n v="0"/>
    <x v="0"/>
    <n v="0"/>
    <s v="No"/>
    <x v="0"/>
    <s v="Hyderabad"/>
  </r>
  <r>
    <x v="1762"/>
    <n v="44"/>
    <s v="Female"/>
    <s v="Delhi"/>
    <n v="37"/>
    <x v="2"/>
    <x v="1"/>
    <n v="801"/>
    <n v="29892.17"/>
    <s v="Auto Debit"/>
    <s v="Yes"/>
    <n v="6"/>
    <n v="3"/>
    <x v="4"/>
    <n v="0"/>
    <s v="No"/>
    <x v="1"/>
    <s v="Delhi"/>
  </r>
  <r>
    <x v="1763"/>
    <n v="34"/>
    <s v="Male"/>
    <s v="Pune"/>
    <n v="23"/>
    <x v="0"/>
    <x v="1"/>
    <n v="755"/>
    <n v="17253.46"/>
    <s v="Bank Transfer"/>
    <s v="Yes"/>
    <n v="0"/>
    <n v="0"/>
    <x v="1"/>
    <n v="0"/>
    <s v="No"/>
    <x v="0"/>
    <s v="Pune"/>
  </r>
  <r>
    <x v="1764"/>
    <n v="39"/>
    <s v="Male"/>
    <s v="Bengaluru"/>
    <n v="20"/>
    <x v="1"/>
    <x v="1"/>
    <n v="656"/>
    <n v="12857.18"/>
    <s v="Credit Card"/>
    <s v="Yes"/>
    <n v="5"/>
    <n v="1"/>
    <x v="0"/>
    <n v="0"/>
    <s v="No"/>
    <x v="0"/>
    <s v="Bengaluru"/>
  </r>
  <r>
    <x v="1765"/>
    <n v="41"/>
    <s v="Male"/>
    <s v="Hyderabad"/>
    <n v="69"/>
    <x v="2"/>
    <x v="0"/>
    <n v="417"/>
    <n v="25163.75"/>
    <s v="Debit Card"/>
    <s v="Yes"/>
    <n v="2"/>
    <n v="0"/>
    <x v="0"/>
    <n v="15"/>
    <s v="No"/>
    <x v="0"/>
    <s v="Hyderabad"/>
  </r>
  <r>
    <x v="1766"/>
    <n v="33"/>
    <s v="Male"/>
    <s v="Pune"/>
    <n v="26"/>
    <x v="0"/>
    <x v="0"/>
    <n v="394"/>
    <n v="9979.31"/>
    <s v="UPI"/>
    <s v="Yes"/>
    <n v="1"/>
    <n v="0"/>
    <x v="0"/>
    <n v="0"/>
    <s v="No"/>
    <x v="0"/>
    <s v="Pune"/>
  </r>
  <r>
    <x v="1767"/>
    <n v="44"/>
    <s v="Female"/>
    <s v="Kolkata"/>
    <n v="9"/>
    <x v="0"/>
    <x v="0"/>
    <n v="548"/>
    <n v="4789.8100000000004"/>
    <s v="Credit Card"/>
    <s v="No"/>
    <n v="0"/>
    <n v="0"/>
    <x v="0"/>
    <n v="0"/>
    <s v="No"/>
    <x v="0"/>
    <s v="Kolkata"/>
  </r>
  <r>
    <x v="1768"/>
    <n v="38"/>
    <s v="Male"/>
    <s v="Delhi"/>
    <n v="43"/>
    <x v="1"/>
    <x v="1"/>
    <n v="769"/>
    <n v="32330.93"/>
    <s v="UPI"/>
    <s v="Yes"/>
    <n v="0"/>
    <n v="0"/>
    <x v="0"/>
    <n v="0"/>
    <s v="Yes"/>
    <x v="0"/>
    <s v="Delhi"/>
  </r>
  <r>
    <x v="1769"/>
    <n v="45"/>
    <s v="Male"/>
    <s v="Pune"/>
    <n v="44"/>
    <x v="1"/>
    <x v="2"/>
    <n v="989"/>
    <n v="43706.93"/>
    <s v="Credit Card"/>
    <s v="No"/>
    <n v="0"/>
    <n v="0"/>
    <x v="0"/>
    <n v="0"/>
    <s v="Yes"/>
    <x v="0"/>
    <s v="Pune"/>
  </r>
  <r>
    <x v="1770"/>
    <n v="18"/>
    <s v="Male"/>
    <s v="Ahmedabad"/>
    <n v="24"/>
    <x v="0"/>
    <x v="1"/>
    <n v="748"/>
    <n v="17423.400000000001"/>
    <s v="Auto Debit"/>
    <s v="Yes"/>
    <n v="1"/>
    <n v="0"/>
    <x v="0"/>
    <n v="0"/>
    <s v="No"/>
    <x v="1"/>
    <s v="Ahmedabad"/>
  </r>
  <r>
    <x v="1771"/>
    <n v="46"/>
    <s v="Female"/>
    <s v="Pune"/>
    <n v="23"/>
    <x v="0"/>
    <x v="0"/>
    <n v="537"/>
    <n v="12524.69"/>
    <s v="UPI"/>
    <s v="Yes"/>
    <n v="1"/>
    <n v="0"/>
    <x v="0"/>
    <n v="0"/>
    <s v="Yes"/>
    <x v="0"/>
    <s v="Pune"/>
  </r>
  <r>
    <x v="1772"/>
    <n v="50"/>
    <s v="Male"/>
    <s v="Hyderabad"/>
    <n v="29"/>
    <x v="1"/>
    <x v="0"/>
    <n v="521"/>
    <n v="14486.35"/>
    <s v="UPI"/>
    <s v="Yes"/>
    <n v="0"/>
    <n v="0"/>
    <x v="0"/>
    <n v="5"/>
    <s v="No"/>
    <x v="0"/>
    <s v="Hyderabad"/>
  </r>
  <r>
    <x v="1773"/>
    <n v="23"/>
    <s v="Female"/>
    <s v="Pune"/>
    <n v="21"/>
    <x v="0"/>
    <x v="1"/>
    <n v="680"/>
    <n v="14325.13"/>
    <s v="Credit Card"/>
    <s v="Yes"/>
    <n v="2"/>
    <n v="1"/>
    <x v="1"/>
    <n v="0"/>
    <s v="No"/>
    <x v="1"/>
    <s v="Pune"/>
  </r>
  <r>
    <x v="1774"/>
    <n v="30"/>
    <s v="Male"/>
    <s v="Nagpur"/>
    <n v="24"/>
    <x v="1"/>
    <x v="1"/>
    <n v="653"/>
    <n v="15388.47"/>
    <s v="Auto Debit"/>
    <s v="No"/>
    <n v="0"/>
    <n v="0"/>
    <x v="0"/>
    <n v="0"/>
    <s v="No"/>
    <x v="0"/>
    <s v="Nagpur"/>
  </r>
  <r>
    <x v="1775"/>
    <n v="35"/>
    <s v="Male"/>
    <s v="Pune"/>
    <n v="53"/>
    <x v="1"/>
    <x v="2"/>
    <n v="1068"/>
    <n v="55332.73"/>
    <s v="Auto Debit"/>
    <s v="Yes"/>
    <n v="0"/>
    <n v="0"/>
    <x v="0"/>
    <n v="5"/>
    <s v="Yes"/>
    <x v="0"/>
    <s v="Pune"/>
  </r>
  <r>
    <x v="1776"/>
    <n v="22"/>
    <s v="Male"/>
    <s v="Nagpur"/>
    <n v="38"/>
    <x v="2"/>
    <x v="0"/>
    <n v="518"/>
    <n v="19459.009999999998"/>
    <s v="Bank Transfer"/>
    <s v="Yes"/>
    <n v="1"/>
    <n v="0"/>
    <x v="0"/>
    <n v="0"/>
    <s v="No"/>
    <x v="0"/>
    <s v="Nagpur"/>
  </r>
  <r>
    <x v="1777"/>
    <n v="26"/>
    <s v="Male"/>
    <s v="Delhi"/>
    <n v="38"/>
    <x v="0"/>
    <x v="2"/>
    <n v="1047"/>
    <n v="39654.51"/>
    <s v="UPI"/>
    <s v="Yes"/>
    <n v="0"/>
    <n v="0"/>
    <x v="0"/>
    <n v="0"/>
    <s v="No"/>
    <x v="0"/>
    <s v="Delhi"/>
  </r>
  <r>
    <x v="1778"/>
    <n v="22"/>
    <s v="Male"/>
    <s v="Pune"/>
    <n v="32"/>
    <x v="0"/>
    <x v="0"/>
    <n v="529"/>
    <n v="16674.2"/>
    <s v="Bank Transfer"/>
    <s v="Yes"/>
    <n v="2"/>
    <n v="0"/>
    <x v="0"/>
    <n v="0"/>
    <s v="No"/>
    <x v="0"/>
    <s v="Pune"/>
  </r>
  <r>
    <x v="1779"/>
    <n v="34"/>
    <s v="Female"/>
    <s v="Pune"/>
    <n v="38"/>
    <x v="2"/>
    <x v="1"/>
    <n v="785"/>
    <n v="27292.53"/>
    <s v="Auto Debit"/>
    <s v="Yes"/>
    <n v="2"/>
    <n v="0"/>
    <x v="0"/>
    <n v="10"/>
    <s v="No"/>
    <x v="0"/>
    <s v="Pune"/>
  </r>
  <r>
    <x v="1780"/>
    <n v="42"/>
    <s v="Female"/>
    <s v="Pune"/>
    <n v="26"/>
    <x v="0"/>
    <x v="2"/>
    <n v="957"/>
    <n v="25160.97"/>
    <s v="Debit Card"/>
    <s v="Yes"/>
    <n v="1"/>
    <n v="0"/>
    <x v="1"/>
    <n v="0"/>
    <s v="Yes"/>
    <x v="0"/>
    <s v="Pune"/>
  </r>
  <r>
    <x v="1781"/>
    <n v="34"/>
    <s v="Female"/>
    <s v="Bengaluru"/>
    <n v="18"/>
    <x v="0"/>
    <x v="0"/>
    <n v="583"/>
    <n v="10749.86"/>
    <s v="Debit Card"/>
    <s v="No"/>
    <n v="3"/>
    <n v="1"/>
    <x v="1"/>
    <n v="0"/>
    <s v="Yes"/>
    <x v="0"/>
    <s v="Bengaluru"/>
  </r>
  <r>
    <x v="1782"/>
    <n v="33"/>
    <s v="Male"/>
    <s v="Mumbai"/>
    <n v="58"/>
    <x v="1"/>
    <x v="1"/>
    <n v="718"/>
    <n v="38100.129999999997"/>
    <s v="Bank Transfer"/>
    <s v="Yes"/>
    <n v="5"/>
    <n v="2"/>
    <x v="1"/>
    <n v="10"/>
    <s v="No"/>
    <x v="0"/>
    <s v="Mumbai"/>
  </r>
  <r>
    <x v="1783"/>
    <n v="25"/>
    <s v="Female"/>
    <s v="Bengaluru"/>
    <n v="55"/>
    <x v="1"/>
    <x v="0"/>
    <n v="430"/>
    <n v="23362.21"/>
    <s v="Debit Card"/>
    <s v="Yes"/>
    <n v="1"/>
    <n v="0"/>
    <x v="0"/>
    <n v="0"/>
    <s v="No"/>
    <x v="0"/>
    <s v="Bengaluru"/>
  </r>
  <r>
    <x v="1784"/>
    <n v="33"/>
    <s v="Female"/>
    <s v="Chennai"/>
    <n v="44"/>
    <x v="0"/>
    <x v="1"/>
    <n v="709"/>
    <n v="30513.63"/>
    <s v="Auto Debit"/>
    <s v="Yes"/>
    <n v="1"/>
    <n v="0"/>
    <x v="1"/>
    <n v="0"/>
    <s v="No"/>
    <x v="0"/>
    <s v="Chennai"/>
  </r>
  <r>
    <x v="1785"/>
    <n v="25"/>
    <s v="Female"/>
    <s v="Bengaluru"/>
    <n v="50"/>
    <x v="1"/>
    <x v="0"/>
    <n v="500"/>
    <n v="24744.080000000002"/>
    <s v="Bank Transfer"/>
    <s v="No"/>
    <n v="0"/>
    <n v="0"/>
    <x v="1"/>
    <n v="0"/>
    <s v="Yes"/>
    <x v="0"/>
    <s v="Bengaluru"/>
  </r>
  <r>
    <x v="1786"/>
    <n v="24"/>
    <s v="Male"/>
    <s v="Hyderabad"/>
    <n v="68"/>
    <x v="1"/>
    <x v="1"/>
    <n v="768"/>
    <n v="52387.45"/>
    <s v="Credit Card"/>
    <s v="Yes"/>
    <n v="2"/>
    <n v="1"/>
    <x v="1"/>
    <n v="0"/>
    <s v="No"/>
    <x v="0"/>
    <s v="Hyderabad"/>
  </r>
  <r>
    <x v="1787"/>
    <n v="18"/>
    <s v="Male"/>
    <s v="Nagpur"/>
    <n v="58"/>
    <x v="0"/>
    <x v="1"/>
    <n v="692"/>
    <n v="40955.25"/>
    <s v="Credit Card"/>
    <s v="Yes"/>
    <n v="1"/>
    <n v="0"/>
    <x v="0"/>
    <n v="0"/>
    <s v="No"/>
    <x v="0"/>
    <s v="Nagpur"/>
  </r>
  <r>
    <x v="1788"/>
    <n v="18"/>
    <s v="Male"/>
    <s v="Bengaluru"/>
    <n v="33"/>
    <x v="1"/>
    <x v="0"/>
    <n v="535"/>
    <n v="15536.65"/>
    <s v="UPI"/>
    <s v="Yes"/>
    <n v="2"/>
    <n v="1"/>
    <x v="1"/>
    <n v="10"/>
    <s v="Yes"/>
    <x v="0"/>
    <s v="Bengaluru"/>
  </r>
  <r>
    <x v="1789"/>
    <n v="35"/>
    <s v="Male"/>
    <s v="Chennai"/>
    <n v="68"/>
    <x v="1"/>
    <x v="0"/>
    <n v="469"/>
    <n v="31233.51"/>
    <s v="Credit Card"/>
    <s v="Yes"/>
    <n v="0"/>
    <n v="0"/>
    <x v="0"/>
    <n v="0"/>
    <s v="Yes"/>
    <x v="0"/>
    <s v="Chennai"/>
  </r>
  <r>
    <x v="1790"/>
    <n v="27"/>
    <s v="Male"/>
    <s v="Mumbai"/>
    <n v="27"/>
    <x v="0"/>
    <x v="2"/>
    <n v="986"/>
    <n v="26373.9"/>
    <s v="Debit Card"/>
    <s v="Yes"/>
    <n v="3"/>
    <n v="0"/>
    <x v="1"/>
    <n v="0"/>
    <s v="No"/>
    <x v="0"/>
    <s v="Mumbai"/>
  </r>
  <r>
    <x v="1791"/>
    <n v="60"/>
    <s v="Male"/>
    <s v="Pune"/>
    <n v="10"/>
    <x v="0"/>
    <x v="1"/>
    <n v="746"/>
    <n v="7411.49"/>
    <s v="Credit Card"/>
    <s v="No"/>
    <n v="4"/>
    <n v="1"/>
    <x v="1"/>
    <n v="0"/>
    <s v="No"/>
    <x v="0"/>
    <s v="Pune"/>
  </r>
  <r>
    <x v="1792"/>
    <n v="42"/>
    <s v="Male"/>
    <s v="Delhi"/>
    <n v="16"/>
    <x v="1"/>
    <x v="0"/>
    <n v="521"/>
    <n v="7993.43"/>
    <s v="Credit Card"/>
    <s v="No"/>
    <n v="1"/>
    <n v="0"/>
    <x v="1"/>
    <n v="5"/>
    <s v="Yes"/>
    <x v="0"/>
    <s v="Delhi"/>
  </r>
  <r>
    <x v="1793"/>
    <n v="49"/>
    <s v="Female"/>
    <s v="Bengaluru"/>
    <n v="25"/>
    <x v="1"/>
    <x v="0"/>
    <n v="487"/>
    <n v="12122.92"/>
    <s v="Auto Debit"/>
    <s v="Yes"/>
    <n v="0"/>
    <n v="0"/>
    <x v="0"/>
    <n v="0"/>
    <s v="No"/>
    <x v="0"/>
    <s v="Bengaluru"/>
  </r>
  <r>
    <x v="1794"/>
    <n v="40"/>
    <s v="Female"/>
    <s v="Kolkata"/>
    <n v="60"/>
    <x v="1"/>
    <x v="1"/>
    <n v="698"/>
    <n v="41656.51"/>
    <s v="Debit Card"/>
    <s v="Yes"/>
    <n v="3"/>
    <n v="1"/>
    <x v="0"/>
    <n v="0"/>
    <s v="Yes"/>
    <x v="1"/>
    <s v="Kolkata"/>
  </r>
  <r>
    <x v="1795"/>
    <n v="43"/>
    <s v="Male"/>
    <s v="Bengaluru"/>
    <n v="50"/>
    <x v="1"/>
    <x v="0"/>
    <n v="543"/>
    <n v="27881.25"/>
    <s v="Auto Debit"/>
    <s v="Yes"/>
    <n v="0"/>
    <n v="0"/>
    <x v="0"/>
    <n v="0"/>
    <s v="Yes"/>
    <x v="0"/>
    <s v="Bengaluru"/>
  </r>
  <r>
    <x v="1796"/>
    <n v="26"/>
    <s v="Male"/>
    <s v="Hyderabad"/>
    <n v="54"/>
    <x v="0"/>
    <x v="2"/>
    <n v="956"/>
    <n v="51884.24"/>
    <s v="Bank Transfer"/>
    <s v="Yes"/>
    <n v="0"/>
    <n v="0"/>
    <x v="0"/>
    <n v="0"/>
    <s v="Yes"/>
    <x v="1"/>
    <s v="Hyderabad"/>
  </r>
  <r>
    <x v="1797"/>
    <n v="34"/>
    <s v="Female"/>
    <s v="Delhi"/>
    <n v="42"/>
    <x v="2"/>
    <x v="2"/>
    <n v="1002"/>
    <n v="42425.37"/>
    <s v="Bank Transfer"/>
    <s v="Yes"/>
    <n v="1"/>
    <n v="0"/>
    <x v="0"/>
    <n v="0"/>
    <s v="No"/>
    <x v="0"/>
    <s v="Delhi"/>
  </r>
  <r>
    <x v="1798"/>
    <n v="35"/>
    <s v="Female"/>
    <s v="Kolkata"/>
    <n v="48"/>
    <x v="0"/>
    <x v="1"/>
    <n v="696"/>
    <n v="34141.42"/>
    <s v="UPI"/>
    <s v="Yes"/>
    <n v="0"/>
    <n v="0"/>
    <x v="0"/>
    <n v="0"/>
    <s v="No"/>
    <x v="0"/>
    <s v="Kolkata"/>
  </r>
  <r>
    <x v="1799"/>
    <n v="40"/>
    <s v="Male"/>
    <s v="Delhi"/>
    <n v="26"/>
    <x v="0"/>
    <x v="1"/>
    <n v="682"/>
    <n v="18146.009999999998"/>
    <s v="Debit Card"/>
    <s v="Yes"/>
    <n v="1"/>
    <n v="0"/>
    <x v="0"/>
    <n v="0"/>
    <s v="No"/>
    <x v="0"/>
    <s v="Delhi"/>
  </r>
  <r>
    <x v="1800"/>
    <n v="55"/>
    <s v="Male"/>
    <s v="Bengaluru"/>
    <n v="32"/>
    <x v="1"/>
    <x v="0"/>
    <n v="429"/>
    <n v="13661.35"/>
    <s v="Debit Card"/>
    <s v="Yes"/>
    <n v="0"/>
    <n v="0"/>
    <x v="1"/>
    <n v="0"/>
    <s v="Yes"/>
    <x v="0"/>
    <s v="Bengaluru"/>
  </r>
  <r>
    <x v="1801"/>
    <n v="27"/>
    <s v="Female"/>
    <s v="Hyderabad"/>
    <n v="48"/>
    <x v="1"/>
    <x v="0"/>
    <n v="498"/>
    <n v="21096.52"/>
    <s v="Auto Debit"/>
    <s v="No"/>
    <n v="1"/>
    <n v="0"/>
    <x v="0"/>
    <n v="10"/>
    <s v="No"/>
    <x v="0"/>
    <s v="Hyderabad"/>
  </r>
  <r>
    <x v="1802"/>
    <n v="24"/>
    <s v="Female"/>
    <s v="Hyderabad"/>
    <n v="8"/>
    <x v="1"/>
    <x v="1"/>
    <n v="794"/>
    <n v="5574.94"/>
    <s v="Credit Card"/>
    <s v="Yes"/>
    <n v="1"/>
    <n v="0"/>
    <x v="0"/>
    <n v="10"/>
    <s v="No"/>
    <x v="0"/>
    <s v="Hyderabad"/>
  </r>
  <r>
    <x v="1803"/>
    <n v="21"/>
    <s v="Male"/>
    <s v="Delhi"/>
    <n v="49"/>
    <x v="1"/>
    <x v="0"/>
    <n v="539"/>
    <n v="24996.43"/>
    <s v="Bank Transfer"/>
    <s v="No"/>
    <n v="0"/>
    <n v="0"/>
    <x v="0"/>
    <n v="5"/>
    <s v="No"/>
    <x v="1"/>
    <s v="Delhi"/>
  </r>
  <r>
    <x v="1804"/>
    <n v="40"/>
    <s v="Female"/>
    <s v="Pune"/>
    <n v="33"/>
    <x v="1"/>
    <x v="1"/>
    <n v="690"/>
    <n v="23411.31"/>
    <s v="Auto Debit"/>
    <s v="Yes"/>
    <n v="1"/>
    <n v="0"/>
    <x v="0"/>
    <n v="0"/>
    <s v="No"/>
    <x v="0"/>
    <s v="Pune"/>
  </r>
  <r>
    <x v="1805"/>
    <n v="33"/>
    <s v="Female"/>
    <s v="Delhi"/>
    <n v="15"/>
    <x v="0"/>
    <x v="0"/>
    <n v="474"/>
    <n v="7234.48"/>
    <s v="Credit Card"/>
    <s v="Yes"/>
    <n v="7"/>
    <n v="3"/>
    <x v="4"/>
    <n v="0"/>
    <s v="No"/>
    <x v="1"/>
    <s v="Delhi"/>
  </r>
  <r>
    <x v="1806"/>
    <n v="28"/>
    <s v="Male"/>
    <s v="Nagpur"/>
    <n v="5"/>
    <x v="0"/>
    <x v="1"/>
    <n v="751"/>
    <n v="3844.76"/>
    <s v="Bank Transfer"/>
    <s v="Yes"/>
    <n v="1"/>
    <n v="0"/>
    <x v="0"/>
    <n v="0"/>
    <s v="No"/>
    <x v="1"/>
    <s v="Nagpur"/>
  </r>
  <r>
    <x v="1807"/>
    <n v="18"/>
    <s v="Male"/>
    <s v="Hyderabad"/>
    <n v="16"/>
    <x v="1"/>
    <x v="1"/>
    <n v="653"/>
    <n v="10229.64"/>
    <s v="UPI"/>
    <s v="Yes"/>
    <n v="6"/>
    <n v="1"/>
    <x v="2"/>
    <n v="0"/>
    <s v="No"/>
    <x v="0"/>
    <s v="Hyderabad"/>
  </r>
  <r>
    <x v="1808"/>
    <n v="22"/>
    <s v="Female"/>
    <s v="Nagpur"/>
    <n v="39"/>
    <x v="2"/>
    <x v="0"/>
    <n v="402"/>
    <n v="13696.9"/>
    <s v="UPI"/>
    <s v="Yes"/>
    <n v="0"/>
    <n v="0"/>
    <x v="0"/>
    <n v="10"/>
    <s v="No"/>
    <x v="0"/>
    <s v="Nagpur"/>
  </r>
  <r>
    <x v="1809"/>
    <n v="30"/>
    <s v="Female"/>
    <s v="Mumbai"/>
    <n v="43"/>
    <x v="1"/>
    <x v="1"/>
    <n v="662"/>
    <n v="25264.36"/>
    <s v="Bank Transfer"/>
    <s v="Yes"/>
    <n v="1"/>
    <n v="0"/>
    <x v="0"/>
    <n v="10"/>
    <s v="No"/>
    <x v="0"/>
    <s v="Mumbai"/>
  </r>
  <r>
    <x v="1810"/>
    <n v="30"/>
    <s v="Female"/>
    <s v="Delhi"/>
    <n v="32"/>
    <x v="0"/>
    <x v="2"/>
    <n v="1083"/>
    <n v="35026.54"/>
    <s v="Bank Transfer"/>
    <s v="Yes"/>
    <n v="0"/>
    <n v="0"/>
    <x v="1"/>
    <n v="0"/>
    <s v="No"/>
    <x v="0"/>
    <s v="Delhi"/>
  </r>
  <r>
    <x v="1811"/>
    <n v="35"/>
    <s v="Male"/>
    <s v="Pune"/>
    <n v="22"/>
    <x v="0"/>
    <x v="0"/>
    <n v="443"/>
    <n v="10035.67"/>
    <s v="UPI"/>
    <s v="Yes"/>
    <n v="2"/>
    <n v="0"/>
    <x v="0"/>
    <n v="0"/>
    <s v="No"/>
    <x v="1"/>
    <s v="Pune"/>
  </r>
  <r>
    <x v="1812"/>
    <n v="26"/>
    <s v="Male"/>
    <s v="Ahmedabad"/>
    <n v="33"/>
    <x v="1"/>
    <x v="1"/>
    <n v="736"/>
    <n v="23500.46"/>
    <s v="Bank Transfer"/>
    <s v="Yes"/>
    <n v="4"/>
    <n v="1"/>
    <x v="1"/>
    <n v="5"/>
    <s v="No"/>
    <x v="0"/>
    <s v="Ahmedabad"/>
  </r>
  <r>
    <x v="1813"/>
    <n v="33"/>
    <s v="Female"/>
    <s v="Hyderabad"/>
    <n v="28"/>
    <x v="0"/>
    <x v="1"/>
    <n v="709"/>
    <n v="20232.55"/>
    <s v="Debit Card"/>
    <s v="Yes"/>
    <n v="1"/>
    <n v="0"/>
    <x v="0"/>
    <n v="0"/>
    <s v="Yes"/>
    <x v="0"/>
    <s v="Hyderabad"/>
  </r>
  <r>
    <x v="1814"/>
    <n v="28"/>
    <s v="Male"/>
    <s v="Chennai"/>
    <n v="6"/>
    <x v="0"/>
    <x v="1"/>
    <n v="797"/>
    <n v="4672.1000000000004"/>
    <s v="Credit Card"/>
    <s v="Yes"/>
    <n v="0"/>
    <n v="0"/>
    <x v="0"/>
    <n v="5"/>
    <s v="No"/>
    <x v="0"/>
    <s v="Chennai"/>
  </r>
  <r>
    <x v="1815"/>
    <n v="54"/>
    <s v="Male"/>
    <s v="Chennai"/>
    <n v="26"/>
    <x v="1"/>
    <x v="0"/>
    <n v="525"/>
    <n v="13910.86"/>
    <s v="Bank Transfer"/>
    <s v="Yes"/>
    <n v="4"/>
    <n v="2"/>
    <x v="2"/>
    <n v="0"/>
    <s v="No"/>
    <x v="1"/>
    <s v="Chennai"/>
  </r>
  <r>
    <x v="1816"/>
    <n v="25"/>
    <s v="Female"/>
    <s v="Ahmedabad"/>
    <n v="16"/>
    <x v="0"/>
    <x v="1"/>
    <n v="755"/>
    <n v="11746.51"/>
    <s v="UPI"/>
    <s v="Yes"/>
    <n v="0"/>
    <n v="0"/>
    <x v="0"/>
    <n v="0"/>
    <s v="No"/>
    <x v="1"/>
    <s v="Ahmedabad"/>
  </r>
  <r>
    <x v="1817"/>
    <n v="30"/>
    <s v="Female"/>
    <s v="Mumbai"/>
    <n v="38"/>
    <x v="2"/>
    <x v="0"/>
    <n v="422"/>
    <n v="14621.4"/>
    <s v="Credit Card"/>
    <s v="No"/>
    <n v="3"/>
    <n v="1"/>
    <x v="2"/>
    <n v="10"/>
    <s v="No"/>
    <x v="0"/>
    <s v="Mumbai"/>
  </r>
  <r>
    <x v="1818"/>
    <n v="53"/>
    <s v="Female"/>
    <s v="Hyderabad"/>
    <n v="39"/>
    <x v="1"/>
    <x v="1"/>
    <n v="717"/>
    <n v="27932.43"/>
    <s v="Credit Card"/>
    <s v="Yes"/>
    <n v="1"/>
    <n v="0"/>
    <x v="0"/>
    <n v="0"/>
    <s v="No"/>
    <x v="0"/>
    <s v="Hyderabad"/>
  </r>
  <r>
    <x v="1819"/>
    <n v="35"/>
    <s v="Male"/>
    <s v="Pune"/>
    <n v="28"/>
    <x v="0"/>
    <x v="1"/>
    <n v="776"/>
    <n v="22202.89"/>
    <s v="Credit Card"/>
    <s v="Yes"/>
    <n v="2"/>
    <n v="1"/>
    <x v="2"/>
    <n v="0"/>
    <s v="No"/>
    <x v="0"/>
    <s v="Pune"/>
  </r>
  <r>
    <x v="1820"/>
    <n v="19"/>
    <s v="Female"/>
    <s v="Delhi"/>
    <n v="26"/>
    <x v="0"/>
    <x v="1"/>
    <n v="741"/>
    <n v="18821.59"/>
    <s v="Credit Card"/>
    <s v="Yes"/>
    <n v="1"/>
    <n v="0"/>
    <x v="0"/>
    <n v="0"/>
    <s v="Yes"/>
    <x v="0"/>
    <s v="Delhi"/>
  </r>
  <r>
    <x v="1821"/>
    <n v="40"/>
    <s v="Male"/>
    <s v="Chennai"/>
    <n v="20"/>
    <x v="1"/>
    <x v="1"/>
    <n v="723"/>
    <n v="14244.11"/>
    <s v="Credit Card"/>
    <s v="No"/>
    <n v="2"/>
    <n v="0"/>
    <x v="0"/>
    <n v="0"/>
    <s v="No"/>
    <x v="0"/>
    <s v="Chennai"/>
  </r>
  <r>
    <x v="1822"/>
    <n v="33"/>
    <s v="Male"/>
    <s v="Ahmedabad"/>
    <n v="53"/>
    <x v="1"/>
    <x v="2"/>
    <n v="1093"/>
    <n v="56434.1"/>
    <s v="Bank Transfer"/>
    <s v="Yes"/>
    <n v="1"/>
    <n v="0"/>
    <x v="0"/>
    <n v="0"/>
    <s v="No"/>
    <x v="0"/>
    <s v="Ahmedabad"/>
  </r>
  <r>
    <x v="1823"/>
    <n v="25"/>
    <s v="Male"/>
    <s v="Chennai"/>
    <n v="72"/>
    <x v="2"/>
    <x v="0"/>
    <n v="508"/>
    <n v="37602.620000000003"/>
    <s v="Credit Card"/>
    <s v="Yes"/>
    <n v="1"/>
    <n v="0"/>
    <x v="0"/>
    <n v="0"/>
    <s v="No"/>
    <x v="0"/>
    <s v="Chennai"/>
  </r>
  <r>
    <x v="1824"/>
    <n v="52"/>
    <s v="Female"/>
    <s v="Delhi"/>
    <n v="17"/>
    <x v="0"/>
    <x v="0"/>
    <n v="522"/>
    <n v="8953.17"/>
    <s v="Auto Debit"/>
    <s v="No"/>
    <n v="2"/>
    <n v="1"/>
    <x v="0"/>
    <n v="0"/>
    <s v="No"/>
    <x v="0"/>
    <s v="Delhi"/>
  </r>
  <r>
    <x v="1825"/>
    <n v="33"/>
    <s v="Female"/>
    <s v="Ahmedabad"/>
    <n v="9"/>
    <x v="0"/>
    <x v="0"/>
    <n v="415"/>
    <n v="3825.55"/>
    <s v="UPI"/>
    <s v="Yes"/>
    <n v="1"/>
    <n v="0"/>
    <x v="0"/>
    <n v="0"/>
    <s v="Yes"/>
    <x v="0"/>
    <s v="Ahmedabad"/>
  </r>
  <r>
    <x v="1826"/>
    <n v="37"/>
    <s v="Male"/>
    <s v="Jaipur"/>
    <n v="50"/>
    <x v="0"/>
    <x v="1"/>
    <n v="727"/>
    <n v="37077.1"/>
    <s v="Debit Card"/>
    <s v="Yes"/>
    <n v="1"/>
    <n v="0"/>
    <x v="0"/>
    <n v="0"/>
    <s v="No"/>
    <x v="1"/>
    <s v="Jaipur"/>
  </r>
  <r>
    <x v="1827"/>
    <n v="43"/>
    <s v="Male"/>
    <s v="Mumbai"/>
    <n v="20"/>
    <x v="1"/>
    <x v="2"/>
    <n v="978"/>
    <n v="19693.150000000001"/>
    <s v="Debit Card"/>
    <s v="Yes"/>
    <n v="1"/>
    <n v="0"/>
    <x v="0"/>
    <n v="0"/>
    <s v="No"/>
    <x v="0"/>
    <s v="Mumbai"/>
  </r>
  <r>
    <x v="1828"/>
    <n v="37"/>
    <s v="Female"/>
    <s v="Mumbai"/>
    <n v="37"/>
    <x v="0"/>
    <x v="1"/>
    <n v="803"/>
    <n v="29118.38"/>
    <s v="UPI"/>
    <s v="Yes"/>
    <n v="0"/>
    <n v="0"/>
    <x v="0"/>
    <n v="0"/>
    <s v="No"/>
    <x v="0"/>
    <s v="Mumbai"/>
  </r>
  <r>
    <x v="1829"/>
    <n v="52"/>
    <s v="Female"/>
    <s v="Pune"/>
    <n v="26"/>
    <x v="2"/>
    <x v="1"/>
    <n v="643"/>
    <n v="16967.740000000002"/>
    <s v="Credit Card"/>
    <s v="Yes"/>
    <n v="0"/>
    <n v="0"/>
    <x v="0"/>
    <n v="0"/>
    <s v="No"/>
    <x v="0"/>
    <s v="Pune"/>
  </r>
  <r>
    <x v="1830"/>
    <n v="39"/>
    <s v="Male"/>
    <s v="Hyderabad"/>
    <n v="31"/>
    <x v="1"/>
    <x v="1"/>
    <n v="675"/>
    <n v="20860.759999999998"/>
    <s v="Bank Transfer"/>
    <s v="Yes"/>
    <n v="7"/>
    <n v="3"/>
    <x v="4"/>
    <n v="0"/>
    <s v="No"/>
    <x v="1"/>
    <s v="Hyderabad"/>
  </r>
  <r>
    <x v="1831"/>
    <n v="32"/>
    <s v="Male"/>
    <s v="Bengaluru"/>
    <n v="17"/>
    <x v="0"/>
    <x v="1"/>
    <n v="777"/>
    <n v="12965.59"/>
    <s v="Debit Card"/>
    <s v="Yes"/>
    <n v="0"/>
    <n v="0"/>
    <x v="0"/>
    <n v="0"/>
    <s v="No"/>
    <x v="0"/>
    <s v="Bengaluru"/>
  </r>
  <r>
    <x v="1832"/>
    <n v="49"/>
    <s v="Female"/>
    <s v="Hyderabad"/>
    <n v="18"/>
    <x v="0"/>
    <x v="1"/>
    <n v="693"/>
    <n v="12804.45"/>
    <s v="Credit Card"/>
    <s v="Yes"/>
    <n v="1"/>
    <n v="0"/>
    <x v="1"/>
    <n v="0"/>
    <s v="Yes"/>
    <x v="0"/>
    <s v="Hyderabad"/>
  </r>
  <r>
    <x v="1833"/>
    <n v="38"/>
    <s v="Male"/>
    <s v="Mumbai"/>
    <n v="34"/>
    <x v="2"/>
    <x v="0"/>
    <n v="488"/>
    <n v="15363.85"/>
    <s v="UPI"/>
    <s v="No"/>
    <n v="2"/>
    <n v="2"/>
    <x v="1"/>
    <n v="10"/>
    <s v="Yes"/>
    <x v="0"/>
    <s v="Mumbai"/>
  </r>
  <r>
    <x v="1834"/>
    <n v="44"/>
    <s v="Female"/>
    <s v="Delhi"/>
    <n v="27"/>
    <x v="0"/>
    <x v="0"/>
    <n v="575"/>
    <n v="15869.14"/>
    <s v="UPI"/>
    <s v="No"/>
    <n v="2"/>
    <n v="0"/>
    <x v="0"/>
    <n v="0"/>
    <s v="Yes"/>
    <x v="0"/>
    <s v="Delhi"/>
  </r>
  <r>
    <x v="1835"/>
    <n v="18"/>
    <s v="Female"/>
    <s v="Bengaluru"/>
    <n v="37"/>
    <x v="2"/>
    <x v="0"/>
    <n v="493"/>
    <n v="18749.75"/>
    <s v="UPI"/>
    <s v="Yes"/>
    <n v="0"/>
    <n v="0"/>
    <x v="0"/>
    <n v="0"/>
    <s v="Yes"/>
    <x v="0"/>
    <s v="Bengaluru"/>
  </r>
  <r>
    <x v="1836"/>
    <n v="26"/>
    <s v="Female"/>
    <s v="Jaipur"/>
    <n v="47"/>
    <x v="0"/>
    <x v="1"/>
    <n v="680"/>
    <n v="32839.96"/>
    <s v="Debit Card"/>
    <s v="Yes"/>
    <n v="5"/>
    <n v="2"/>
    <x v="4"/>
    <n v="0"/>
    <s v="No"/>
    <x v="1"/>
    <s v="Jaipur"/>
  </r>
  <r>
    <x v="1837"/>
    <n v="28"/>
    <s v="Male"/>
    <s v="Hyderabad"/>
    <n v="24"/>
    <x v="1"/>
    <x v="0"/>
    <n v="410"/>
    <n v="8638.74"/>
    <s v="Bank Transfer"/>
    <s v="Yes"/>
    <n v="0"/>
    <n v="0"/>
    <x v="0"/>
    <n v="10"/>
    <s v="Yes"/>
    <x v="0"/>
    <s v="Hyderabad"/>
  </r>
  <r>
    <x v="1838"/>
    <n v="31"/>
    <s v="Male"/>
    <s v="Delhi"/>
    <n v="34"/>
    <x v="0"/>
    <x v="0"/>
    <n v="516"/>
    <n v="17235.27"/>
    <s v="UPI"/>
    <s v="No"/>
    <n v="1"/>
    <n v="0"/>
    <x v="0"/>
    <n v="0"/>
    <s v="No"/>
    <x v="1"/>
    <s v="Delhi"/>
  </r>
  <r>
    <x v="1839"/>
    <n v="36"/>
    <s v="Male"/>
    <s v="Bengaluru"/>
    <n v="35"/>
    <x v="0"/>
    <x v="1"/>
    <n v="784"/>
    <n v="27639.21"/>
    <s v="Credit Card"/>
    <s v="Yes"/>
    <n v="10"/>
    <n v="5"/>
    <x v="3"/>
    <n v="0"/>
    <s v="No"/>
    <x v="1"/>
    <s v="Bengaluru"/>
  </r>
  <r>
    <x v="1840"/>
    <n v="50"/>
    <s v="Female"/>
    <s v="Bengaluru"/>
    <n v="41"/>
    <x v="1"/>
    <x v="1"/>
    <n v="744"/>
    <n v="30619.57"/>
    <s v="Credit Card"/>
    <s v="Yes"/>
    <n v="1"/>
    <n v="0"/>
    <x v="0"/>
    <n v="0"/>
    <s v="No"/>
    <x v="0"/>
    <s v="Bengaluru"/>
  </r>
  <r>
    <x v="1841"/>
    <n v="27"/>
    <s v="Female"/>
    <s v="Ahmedabad"/>
    <n v="10"/>
    <x v="0"/>
    <x v="2"/>
    <n v="996"/>
    <n v="10171.1"/>
    <s v="Auto Debit"/>
    <s v="Yes"/>
    <n v="1"/>
    <n v="0"/>
    <x v="0"/>
    <n v="0"/>
    <s v="Yes"/>
    <x v="0"/>
    <s v="Ahmedabad"/>
  </r>
  <r>
    <x v="1842"/>
    <n v="51"/>
    <s v="Female"/>
    <s v="Jaipur"/>
    <n v="32"/>
    <x v="1"/>
    <x v="1"/>
    <n v="739"/>
    <n v="21707.46"/>
    <s v="UPI"/>
    <s v="Yes"/>
    <n v="0"/>
    <n v="0"/>
    <x v="0"/>
    <n v="10"/>
    <s v="No"/>
    <x v="0"/>
    <s v="Jaipur"/>
  </r>
  <r>
    <x v="1843"/>
    <n v="33"/>
    <s v="Male"/>
    <s v="Pune"/>
    <n v="46"/>
    <x v="1"/>
    <x v="0"/>
    <n v="487"/>
    <n v="22465.07"/>
    <s v="Auto Debit"/>
    <s v="No"/>
    <n v="1"/>
    <n v="0"/>
    <x v="0"/>
    <n v="0"/>
    <s v="Yes"/>
    <x v="0"/>
    <s v="Pune"/>
  </r>
  <r>
    <x v="1844"/>
    <n v="55"/>
    <s v="Female"/>
    <s v="Chennai"/>
    <n v="16"/>
    <x v="1"/>
    <x v="0"/>
    <n v="461"/>
    <n v="7039.1"/>
    <s v="Credit Card"/>
    <s v="No"/>
    <n v="2"/>
    <n v="1"/>
    <x v="0"/>
    <n v="5"/>
    <s v="No"/>
    <x v="1"/>
    <s v="Chennai"/>
  </r>
  <r>
    <x v="1845"/>
    <n v="42"/>
    <s v="Male"/>
    <s v="Ahmedabad"/>
    <n v="46"/>
    <x v="0"/>
    <x v="2"/>
    <n v="981"/>
    <n v="45067.66"/>
    <s v="Debit Card"/>
    <s v="Yes"/>
    <n v="1"/>
    <n v="0"/>
    <x v="0"/>
    <n v="0"/>
    <s v="No"/>
    <x v="0"/>
    <s v="Ahmedabad"/>
  </r>
  <r>
    <x v="1846"/>
    <n v="36"/>
    <s v="Male"/>
    <s v="Mumbai"/>
    <n v="14"/>
    <x v="0"/>
    <x v="2"/>
    <n v="1052"/>
    <n v="14553.57"/>
    <s v="Debit Card"/>
    <s v="Yes"/>
    <n v="1"/>
    <n v="0"/>
    <x v="0"/>
    <n v="0"/>
    <s v="Yes"/>
    <x v="0"/>
    <s v="Mumbai"/>
  </r>
  <r>
    <x v="1847"/>
    <n v="30"/>
    <s v="Male"/>
    <s v="Mumbai"/>
    <n v="10"/>
    <x v="0"/>
    <x v="1"/>
    <n v="741"/>
    <n v="7270.24"/>
    <s v="Debit Card"/>
    <s v="Yes"/>
    <n v="2"/>
    <n v="1"/>
    <x v="1"/>
    <n v="0"/>
    <s v="No"/>
    <x v="1"/>
    <s v="Mumbai"/>
  </r>
  <r>
    <x v="1848"/>
    <n v="38"/>
    <s v="Male"/>
    <s v="Mumbai"/>
    <n v="56"/>
    <x v="1"/>
    <x v="1"/>
    <n v="782"/>
    <n v="42905.9"/>
    <s v="UPI"/>
    <s v="No"/>
    <n v="0"/>
    <n v="0"/>
    <x v="0"/>
    <n v="0"/>
    <s v="No"/>
    <x v="0"/>
    <s v="Mumbai"/>
  </r>
  <r>
    <x v="1849"/>
    <n v="24"/>
    <s v="Male"/>
    <s v="Delhi"/>
    <n v="22"/>
    <x v="0"/>
    <x v="1"/>
    <n v="704"/>
    <n v="15500.21"/>
    <s v="UPI"/>
    <s v="Yes"/>
    <n v="1"/>
    <n v="0"/>
    <x v="0"/>
    <n v="0"/>
    <s v="No"/>
    <x v="1"/>
    <s v="Delhi"/>
  </r>
  <r>
    <x v="1850"/>
    <n v="37"/>
    <s v="Male"/>
    <s v="Pune"/>
    <n v="25"/>
    <x v="0"/>
    <x v="2"/>
    <n v="1099"/>
    <n v="28101.42"/>
    <s v="UPI"/>
    <s v="Yes"/>
    <n v="0"/>
    <n v="0"/>
    <x v="0"/>
    <n v="0"/>
    <s v="No"/>
    <x v="0"/>
    <s v="Pune"/>
  </r>
  <r>
    <x v="1851"/>
    <n v="39"/>
    <s v="Male"/>
    <s v="Chennai"/>
    <n v="12"/>
    <x v="0"/>
    <x v="2"/>
    <n v="1068"/>
    <n v="12454.72"/>
    <s v="Debit Card"/>
    <s v="Yes"/>
    <n v="0"/>
    <n v="0"/>
    <x v="0"/>
    <n v="0"/>
    <s v="No"/>
    <x v="1"/>
    <s v="Chennai"/>
  </r>
  <r>
    <x v="1852"/>
    <n v="37"/>
    <s v="Male"/>
    <s v="Mumbai"/>
    <n v="35"/>
    <x v="1"/>
    <x v="1"/>
    <n v="684"/>
    <n v="23873.61"/>
    <s v="Debit Card"/>
    <s v="Yes"/>
    <n v="0"/>
    <n v="0"/>
    <x v="0"/>
    <n v="0"/>
    <s v="Yes"/>
    <x v="0"/>
    <s v="Mumbai"/>
  </r>
  <r>
    <x v="1853"/>
    <n v="45"/>
    <s v="Female"/>
    <s v="Mumbai"/>
    <n v="40"/>
    <x v="0"/>
    <x v="0"/>
    <n v="454"/>
    <n v="18408.53"/>
    <s v="UPI"/>
    <s v="Yes"/>
    <n v="1"/>
    <n v="0"/>
    <x v="0"/>
    <n v="0"/>
    <s v="No"/>
    <x v="1"/>
    <s v="Mumbai"/>
  </r>
  <r>
    <x v="1854"/>
    <n v="52"/>
    <s v="Male"/>
    <s v="Bengaluru"/>
    <n v="65"/>
    <x v="1"/>
    <x v="2"/>
    <n v="1033"/>
    <n v="65222.14"/>
    <s v="Auto Debit"/>
    <s v="Yes"/>
    <n v="0"/>
    <n v="0"/>
    <x v="0"/>
    <n v="0"/>
    <s v="No"/>
    <x v="0"/>
    <s v="Bengaluru"/>
  </r>
  <r>
    <x v="1855"/>
    <n v="27"/>
    <s v="Female"/>
    <s v="Bengaluru"/>
    <n v="33"/>
    <x v="2"/>
    <x v="1"/>
    <n v="725"/>
    <n v="21895.99"/>
    <s v="UPI"/>
    <s v="Yes"/>
    <n v="1"/>
    <n v="0"/>
    <x v="0"/>
    <n v="10"/>
    <s v="No"/>
    <x v="0"/>
    <s v="Bengaluru"/>
  </r>
  <r>
    <x v="1856"/>
    <n v="38"/>
    <s v="Male"/>
    <s v="Delhi"/>
    <n v="20"/>
    <x v="0"/>
    <x v="0"/>
    <n v="431"/>
    <n v="8721.2900000000009"/>
    <s v="Debit Card"/>
    <s v="Yes"/>
    <n v="1"/>
    <n v="0"/>
    <x v="0"/>
    <n v="0"/>
    <s v="Yes"/>
    <x v="0"/>
    <s v="Delhi"/>
  </r>
  <r>
    <x v="1857"/>
    <n v="21"/>
    <s v="Male"/>
    <s v="Mumbai"/>
    <n v="57"/>
    <x v="1"/>
    <x v="0"/>
    <n v="455"/>
    <n v="26312.66"/>
    <s v="Auto Debit"/>
    <s v="Yes"/>
    <n v="4"/>
    <n v="1"/>
    <x v="1"/>
    <n v="0"/>
    <s v="No"/>
    <x v="0"/>
    <s v="Mumbai"/>
  </r>
  <r>
    <x v="1858"/>
    <n v="30"/>
    <s v="Male"/>
    <s v="Mumbai"/>
    <n v="72"/>
    <x v="2"/>
    <x v="1"/>
    <n v="668"/>
    <n v="48233.95"/>
    <s v="Debit Card"/>
    <s v="No"/>
    <n v="0"/>
    <n v="0"/>
    <x v="0"/>
    <n v="0"/>
    <s v="No"/>
    <x v="0"/>
    <s v="Mumbai"/>
  </r>
  <r>
    <x v="1859"/>
    <n v="24"/>
    <s v="Female"/>
    <s v="Ahmedabad"/>
    <n v="58"/>
    <x v="0"/>
    <x v="2"/>
    <n v="1075"/>
    <n v="62054.8"/>
    <s v="Credit Card"/>
    <s v="Yes"/>
    <n v="0"/>
    <n v="0"/>
    <x v="0"/>
    <n v="0"/>
    <s v="No"/>
    <x v="0"/>
    <s v="Ahmedabad"/>
  </r>
  <r>
    <x v="1860"/>
    <n v="46"/>
    <s v="Female"/>
    <s v="Chennai"/>
    <n v="23"/>
    <x v="0"/>
    <x v="2"/>
    <n v="1064"/>
    <n v="24582.25"/>
    <s v="UPI"/>
    <s v="Yes"/>
    <n v="0"/>
    <n v="0"/>
    <x v="0"/>
    <n v="0"/>
    <s v="No"/>
    <x v="0"/>
    <s v="Chennai"/>
  </r>
  <r>
    <x v="1861"/>
    <n v="42"/>
    <s v="Male"/>
    <s v="Pune"/>
    <n v="28"/>
    <x v="0"/>
    <x v="0"/>
    <n v="417"/>
    <n v="11544.02"/>
    <s v="Credit Card"/>
    <s v="No"/>
    <n v="2"/>
    <n v="0"/>
    <x v="0"/>
    <n v="0"/>
    <s v="Yes"/>
    <x v="1"/>
    <s v="Pune"/>
  </r>
  <r>
    <x v="1862"/>
    <n v="32"/>
    <s v="Female"/>
    <s v="Delhi"/>
    <n v="54"/>
    <x v="0"/>
    <x v="0"/>
    <n v="473"/>
    <n v="24809.66"/>
    <s v="Debit Card"/>
    <s v="Yes"/>
    <n v="0"/>
    <n v="0"/>
    <x v="0"/>
    <n v="0"/>
    <s v="No"/>
    <x v="0"/>
    <s v="Delhi"/>
  </r>
  <r>
    <x v="1863"/>
    <n v="27"/>
    <s v="Female"/>
    <s v="Nagpur"/>
    <n v="23"/>
    <x v="0"/>
    <x v="2"/>
    <n v="1002"/>
    <n v="23045.77"/>
    <s v="Bank Transfer"/>
    <s v="Yes"/>
    <n v="3"/>
    <n v="2"/>
    <x v="0"/>
    <n v="0"/>
    <s v="No"/>
    <x v="1"/>
    <s v="Nagpur"/>
  </r>
  <r>
    <x v="1864"/>
    <n v="25"/>
    <s v="Female"/>
    <s v="Kolkata"/>
    <n v="54"/>
    <x v="2"/>
    <x v="0"/>
    <n v="469"/>
    <n v="23273.74"/>
    <s v="Credit Card"/>
    <s v="Yes"/>
    <n v="1"/>
    <n v="0"/>
    <x v="1"/>
    <n v="10"/>
    <s v="Yes"/>
    <x v="0"/>
    <s v="Kolkata"/>
  </r>
  <r>
    <x v="1865"/>
    <n v="18"/>
    <s v="Female"/>
    <s v="Delhi"/>
    <n v="14"/>
    <x v="0"/>
    <x v="0"/>
    <n v="488"/>
    <n v="6924.96"/>
    <s v="Debit Card"/>
    <s v="Yes"/>
    <n v="4"/>
    <n v="1"/>
    <x v="2"/>
    <n v="0"/>
    <s v="No"/>
    <x v="0"/>
    <s v="Delhi"/>
  </r>
  <r>
    <x v="1866"/>
    <n v="35"/>
    <s v="Female"/>
    <s v="Kolkata"/>
    <n v="43"/>
    <x v="0"/>
    <x v="0"/>
    <n v="403"/>
    <n v="17078.05"/>
    <s v="Credit Card"/>
    <s v="No"/>
    <n v="2"/>
    <n v="0"/>
    <x v="2"/>
    <n v="0"/>
    <s v="No"/>
    <x v="0"/>
    <s v="Kolkata"/>
  </r>
  <r>
    <x v="1867"/>
    <n v="45"/>
    <s v="Male"/>
    <s v="Bengaluru"/>
    <n v="30"/>
    <x v="0"/>
    <x v="2"/>
    <n v="978"/>
    <n v="28944.080000000002"/>
    <s v="Bank Transfer"/>
    <s v="Yes"/>
    <n v="0"/>
    <n v="0"/>
    <x v="0"/>
    <n v="0"/>
    <s v="Yes"/>
    <x v="0"/>
    <s v="Bengaluru"/>
  </r>
  <r>
    <x v="1868"/>
    <n v="24"/>
    <s v="Female"/>
    <s v="Delhi"/>
    <n v="37"/>
    <x v="1"/>
    <x v="0"/>
    <n v="407"/>
    <n v="14719.37"/>
    <s v="UPI"/>
    <s v="Yes"/>
    <n v="1"/>
    <n v="0"/>
    <x v="1"/>
    <n v="0"/>
    <s v="No"/>
    <x v="0"/>
    <s v="Delhi"/>
  </r>
  <r>
    <x v="1869"/>
    <n v="28"/>
    <s v="Female"/>
    <s v="Mumbai"/>
    <n v="31"/>
    <x v="0"/>
    <x v="1"/>
    <n v="732"/>
    <n v="23161.37"/>
    <s v="Auto Debit"/>
    <s v="Yes"/>
    <n v="2"/>
    <n v="0"/>
    <x v="0"/>
    <n v="0"/>
    <s v="No"/>
    <x v="1"/>
    <s v="Mumbai"/>
  </r>
  <r>
    <x v="1870"/>
    <n v="28"/>
    <s v="Male"/>
    <s v="Pune"/>
    <n v="72"/>
    <x v="1"/>
    <x v="2"/>
    <n v="1053"/>
    <n v="74992.289999999994"/>
    <s v="Credit Card"/>
    <s v="Yes"/>
    <n v="1"/>
    <n v="0"/>
    <x v="0"/>
    <n v="0"/>
    <s v="No"/>
    <x v="0"/>
    <s v="Pune"/>
  </r>
  <r>
    <x v="1871"/>
    <n v="33"/>
    <s v="Female"/>
    <s v="Chennai"/>
    <n v="34"/>
    <x v="1"/>
    <x v="1"/>
    <n v="662"/>
    <n v="20902.07"/>
    <s v="Bank Transfer"/>
    <s v="Yes"/>
    <n v="0"/>
    <n v="0"/>
    <x v="0"/>
    <n v="5"/>
    <s v="Yes"/>
    <x v="0"/>
    <s v="Chennai"/>
  </r>
  <r>
    <x v="1872"/>
    <n v="32"/>
    <s v="Female"/>
    <s v="Bengaluru"/>
    <n v="15"/>
    <x v="1"/>
    <x v="0"/>
    <n v="562"/>
    <n v="8581.9500000000007"/>
    <s v="UPI"/>
    <s v="Yes"/>
    <n v="4"/>
    <n v="2"/>
    <x v="2"/>
    <n v="0"/>
    <s v="No"/>
    <x v="1"/>
    <s v="Bengaluru"/>
  </r>
  <r>
    <x v="1873"/>
    <n v="50"/>
    <s v="Female"/>
    <s v="Kolkata"/>
    <n v="62"/>
    <x v="2"/>
    <x v="1"/>
    <n v="693"/>
    <n v="43107.26"/>
    <s v="Bank Transfer"/>
    <s v="Yes"/>
    <n v="2"/>
    <n v="0"/>
    <x v="1"/>
    <n v="0"/>
    <s v="No"/>
    <x v="0"/>
    <s v="Kolkata"/>
  </r>
  <r>
    <x v="1874"/>
    <n v="41"/>
    <s v="Female"/>
    <s v="Bengaluru"/>
    <n v="36"/>
    <x v="2"/>
    <x v="1"/>
    <n v="769"/>
    <n v="25177.42"/>
    <s v="Auto Debit"/>
    <s v="Yes"/>
    <n v="2"/>
    <n v="1"/>
    <x v="0"/>
    <n v="10"/>
    <s v="No"/>
    <x v="0"/>
    <s v="Bengaluru"/>
  </r>
  <r>
    <x v="1875"/>
    <n v="41"/>
    <s v="Female"/>
    <s v="Pune"/>
    <n v="39"/>
    <x v="0"/>
    <x v="1"/>
    <n v="669"/>
    <n v="26325.25"/>
    <s v="Credit Card"/>
    <s v="Yes"/>
    <n v="0"/>
    <n v="0"/>
    <x v="0"/>
    <n v="0"/>
    <s v="No"/>
    <x v="0"/>
    <s v="Pune"/>
  </r>
  <r>
    <x v="1876"/>
    <n v="32"/>
    <s v="Male"/>
    <s v="Pune"/>
    <n v="20"/>
    <x v="0"/>
    <x v="1"/>
    <n v="716"/>
    <n v="14627.58"/>
    <s v="Debit Card"/>
    <s v="Yes"/>
    <n v="5"/>
    <n v="2"/>
    <x v="4"/>
    <n v="0"/>
    <s v="No"/>
    <x v="1"/>
    <s v="Pune"/>
  </r>
  <r>
    <x v="1877"/>
    <n v="42"/>
    <s v="Female"/>
    <s v="Nagpur"/>
    <n v="49"/>
    <x v="2"/>
    <x v="1"/>
    <n v="765"/>
    <n v="37126.58"/>
    <s v="UPI"/>
    <s v="Yes"/>
    <n v="1"/>
    <n v="0"/>
    <x v="0"/>
    <n v="0"/>
    <s v="No"/>
    <x v="0"/>
    <s v="Nagpur"/>
  </r>
  <r>
    <x v="1878"/>
    <n v="41"/>
    <s v="Male"/>
    <s v="Delhi"/>
    <n v="27"/>
    <x v="0"/>
    <x v="0"/>
    <n v="551"/>
    <n v="14913.72"/>
    <s v="Bank Transfer"/>
    <s v="Yes"/>
    <n v="0"/>
    <n v="0"/>
    <x v="0"/>
    <n v="0"/>
    <s v="Yes"/>
    <x v="0"/>
    <s v="Delhi"/>
  </r>
  <r>
    <x v="1879"/>
    <n v="34"/>
    <s v="Male"/>
    <s v="Ahmedabad"/>
    <n v="9"/>
    <x v="0"/>
    <x v="1"/>
    <n v="717"/>
    <n v="6556.97"/>
    <s v="Auto Debit"/>
    <s v="Yes"/>
    <n v="1"/>
    <n v="0"/>
    <x v="0"/>
    <n v="0"/>
    <s v="No"/>
    <x v="1"/>
    <s v="Ahmedabad"/>
  </r>
  <r>
    <x v="1880"/>
    <n v="52"/>
    <s v="Female"/>
    <s v="Pune"/>
    <n v="72"/>
    <x v="1"/>
    <x v="1"/>
    <n v="650"/>
    <n v="47375.78"/>
    <s v="Debit Card"/>
    <s v="Yes"/>
    <n v="2"/>
    <n v="1"/>
    <x v="1"/>
    <n v="0"/>
    <s v="No"/>
    <x v="0"/>
    <s v="Pune"/>
  </r>
  <r>
    <x v="1881"/>
    <n v="33"/>
    <s v="Male"/>
    <s v="Mumbai"/>
    <n v="49"/>
    <x v="2"/>
    <x v="1"/>
    <n v="827"/>
    <n v="35199.360000000001"/>
    <s v="Debit Card"/>
    <s v="Yes"/>
    <n v="1"/>
    <n v="0"/>
    <x v="0"/>
    <n v="15"/>
    <s v="No"/>
    <x v="0"/>
    <s v="Mumbai"/>
  </r>
  <r>
    <x v="1882"/>
    <n v="21"/>
    <s v="Male"/>
    <s v="Delhi"/>
    <n v="62"/>
    <x v="2"/>
    <x v="0"/>
    <n v="488"/>
    <n v="29639.07"/>
    <s v="Credit Card"/>
    <s v="Yes"/>
    <n v="1"/>
    <n v="0"/>
    <x v="1"/>
    <n v="0"/>
    <s v="Yes"/>
    <x v="0"/>
    <s v="Delhi"/>
  </r>
  <r>
    <x v="1883"/>
    <n v="46"/>
    <s v="Female"/>
    <s v="Hyderabad"/>
    <n v="54"/>
    <x v="0"/>
    <x v="1"/>
    <n v="649"/>
    <n v="34829.839999999997"/>
    <s v="Credit Card"/>
    <s v="Yes"/>
    <n v="0"/>
    <n v="0"/>
    <x v="0"/>
    <n v="0"/>
    <s v="No"/>
    <x v="0"/>
    <s v="Hyderabad"/>
  </r>
  <r>
    <x v="1884"/>
    <n v="41"/>
    <s v="Male"/>
    <s v="Pune"/>
    <n v="43"/>
    <x v="1"/>
    <x v="0"/>
    <n v="477"/>
    <n v="21125.22"/>
    <s v="Auto Debit"/>
    <s v="Yes"/>
    <n v="5"/>
    <n v="2"/>
    <x v="2"/>
    <n v="0"/>
    <s v="No"/>
    <x v="0"/>
    <s v="Pune"/>
  </r>
  <r>
    <x v="1885"/>
    <n v="37"/>
    <s v="Male"/>
    <s v="Chennai"/>
    <n v="28"/>
    <x v="0"/>
    <x v="0"/>
    <n v="426"/>
    <n v="11657.6"/>
    <s v="Credit Card"/>
    <s v="Yes"/>
    <n v="0"/>
    <n v="0"/>
    <x v="0"/>
    <n v="0"/>
    <s v="No"/>
    <x v="0"/>
    <s v="Chennai"/>
  </r>
  <r>
    <x v="1886"/>
    <n v="24"/>
    <s v="Male"/>
    <s v="Pune"/>
    <n v="64"/>
    <x v="2"/>
    <x v="1"/>
    <n v="743"/>
    <n v="39520.730000000003"/>
    <s v="UPI"/>
    <s v="Yes"/>
    <n v="0"/>
    <n v="0"/>
    <x v="0"/>
    <n v="15"/>
    <s v="No"/>
    <x v="0"/>
    <s v="Pune"/>
  </r>
  <r>
    <x v="1887"/>
    <n v="29"/>
    <s v="Male"/>
    <s v="Hyderabad"/>
    <n v="55"/>
    <x v="1"/>
    <x v="2"/>
    <n v="984"/>
    <n v="54826.14"/>
    <s v="Bank Transfer"/>
    <s v="Yes"/>
    <n v="0"/>
    <n v="0"/>
    <x v="0"/>
    <n v="0"/>
    <s v="Yes"/>
    <x v="0"/>
    <s v="Hyderabad"/>
  </r>
  <r>
    <x v="1888"/>
    <n v="34"/>
    <s v="Male"/>
    <s v="Pune"/>
    <n v="35"/>
    <x v="0"/>
    <x v="1"/>
    <n v="703"/>
    <n v="24991.29"/>
    <s v="UPI"/>
    <s v="No"/>
    <n v="2"/>
    <n v="0"/>
    <x v="0"/>
    <n v="0"/>
    <s v="Yes"/>
    <x v="0"/>
    <s v="Pune"/>
  </r>
  <r>
    <x v="1889"/>
    <n v="36"/>
    <s v="Male"/>
    <s v="Delhi"/>
    <n v="65"/>
    <x v="1"/>
    <x v="0"/>
    <n v="522"/>
    <n v="34218.51"/>
    <s v="Debit Card"/>
    <s v="No"/>
    <n v="0"/>
    <n v="0"/>
    <x v="1"/>
    <n v="0"/>
    <s v="No"/>
    <x v="0"/>
    <s v="Delhi"/>
  </r>
  <r>
    <x v="1890"/>
    <n v="38"/>
    <s v="Male"/>
    <s v="Hyderabad"/>
    <n v="39"/>
    <x v="1"/>
    <x v="1"/>
    <n v="714"/>
    <n v="28174.69"/>
    <s v="Bank Transfer"/>
    <s v="Yes"/>
    <n v="0"/>
    <n v="0"/>
    <x v="0"/>
    <n v="0"/>
    <s v="Yes"/>
    <x v="0"/>
    <s v="Hyderabad"/>
  </r>
  <r>
    <x v="1891"/>
    <n v="19"/>
    <s v="Female"/>
    <s v="Delhi"/>
    <n v="21"/>
    <x v="0"/>
    <x v="0"/>
    <n v="476"/>
    <n v="10066.02"/>
    <s v="UPI"/>
    <s v="No"/>
    <n v="6"/>
    <n v="3"/>
    <x v="4"/>
    <n v="0"/>
    <s v="No"/>
    <x v="1"/>
    <s v="Delhi"/>
  </r>
  <r>
    <x v="1892"/>
    <n v="49"/>
    <s v="Male"/>
    <s v="Delhi"/>
    <n v="26"/>
    <x v="0"/>
    <x v="1"/>
    <n v="833"/>
    <n v="21282.75"/>
    <s v="Bank Transfer"/>
    <s v="No"/>
    <n v="1"/>
    <n v="0"/>
    <x v="0"/>
    <n v="0"/>
    <s v="Yes"/>
    <x v="0"/>
    <s v="Delhi"/>
  </r>
  <r>
    <x v="1893"/>
    <n v="42"/>
    <s v="Female"/>
    <s v="Kolkata"/>
    <n v="21"/>
    <x v="0"/>
    <x v="2"/>
    <n v="1031"/>
    <n v="21016.65"/>
    <s v="Bank Transfer"/>
    <s v="Yes"/>
    <n v="1"/>
    <n v="0"/>
    <x v="0"/>
    <n v="0"/>
    <s v="Yes"/>
    <x v="0"/>
    <s v="Kolkata"/>
  </r>
  <r>
    <x v="1894"/>
    <n v="48"/>
    <s v="Female"/>
    <s v="Delhi"/>
    <n v="26"/>
    <x v="0"/>
    <x v="1"/>
    <n v="756"/>
    <n v="19866.560000000001"/>
    <s v="UPI"/>
    <s v="Yes"/>
    <n v="0"/>
    <n v="0"/>
    <x v="1"/>
    <n v="0"/>
    <s v="No"/>
    <x v="0"/>
    <s v="Delhi"/>
  </r>
  <r>
    <x v="1895"/>
    <n v="45"/>
    <s v="Male"/>
    <s v="Jaipur"/>
    <n v="20"/>
    <x v="1"/>
    <x v="0"/>
    <n v="509"/>
    <n v="10428.93"/>
    <s v="UPI"/>
    <s v="Yes"/>
    <n v="0"/>
    <n v="0"/>
    <x v="0"/>
    <n v="0"/>
    <s v="No"/>
    <x v="0"/>
    <s v="Jaipur"/>
  </r>
  <r>
    <x v="1896"/>
    <n v="40"/>
    <s v="Female"/>
    <s v="Mumbai"/>
    <n v="61"/>
    <x v="1"/>
    <x v="1"/>
    <n v="662"/>
    <n v="39651.21"/>
    <s v="Credit Card"/>
    <s v="Yes"/>
    <n v="2"/>
    <n v="2"/>
    <x v="1"/>
    <n v="0"/>
    <s v="No"/>
    <x v="0"/>
    <s v="Mumbai"/>
  </r>
  <r>
    <x v="1897"/>
    <n v="46"/>
    <s v="Female"/>
    <s v="Mumbai"/>
    <n v="16"/>
    <x v="1"/>
    <x v="0"/>
    <n v="531"/>
    <n v="8345.56"/>
    <s v="Credit Card"/>
    <s v="Yes"/>
    <n v="2"/>
    <n v="1"/>
    <x v="1"/>
    <n v="0"/>
    <s v="No"/>
    <x v="0"/>
    <s v="Mumbai"/>
  </r>
  <r>
    <x v="1898"/>
    <n v="46"/>
    <s v="Male"/>
    <s v="Bengaluru"/>
    <n v="17"/>
    <x v="0"/>
    <x v="1"/>
    <n v="692"/>
    <n v="11836.85"/>
    <s v="UPI"/>
    <s v="Yes"/>
    <n v="0"/>
    <n v="0"/>
    <x v="0"/>
    <n v="0"/>
    <s v="Yes"/>
    <x v="0"/>
    <s v="Bengaluru"/>
  </r>
  <r>
    <x v="1899"/>
    <n v="25"/>
    <s v="Male"/>
    <s v="Chennai"/>
    <n v="26"/>
    <x v="2"/>
    <x v="0"/>
    <n v="466"/>
    <n v="10369.07"/>
    <s v="Credit Card"/>
    <s v="No"/>
    <n v="2"/>
    <n v="0"/>
    <x v="0"/>
    <n v="15"/>
    <s v="Yes"/>
    <x v="0"/>
    <s v="Chennai"/>
  </r>
  <r>
    <x v="1900"/>
    <n v="25"/>
    <s v="Female"/>
    <s v="Pune"/>
    <n v="46"/>
    <x v="1"/>
    <x v="2"/>
    <n v="1092"/>
    <n v="46330.239999999998"/>
    <s v="UPI"/>
    <s v="Yes"/>
    <n v="0"/>
    <n v="0"/>
    <x v="0"/>
    <n v="5"/>
    <s v="No"/>
    <x v="0"/>
    <s v="Pune"/>
  </r>
  <r>
    <x v="1901"/>
    <n v="26"/>
    <s v="Female"/>
    <s v="Kolkata"/>
    <n v="59"/>
    <x v="0"/>
    <x v="1"/>
    <n v="715"/>
    <n v="42309.279999999999"/>
    <s v="Debit Card"/>
    <s v="Yes"/>
    <n v="0"/>
    <n v="0"/>
    <x v="0"/>
    <n v="0"/>
    <s v="No"/>
    <x v="1"/>
    <s v="Kolkata"/>
  </r>
  <r>
    <x v="1902"/>
    <n v="34"/>
    <s v="Female"/>
    <s v="Mumbai"/>
    <n v="21"/>
    <x v="0"/>
    <x v="2"/>
    <n v="1082"/>
    <n v="22643.67"/>
    <s v="UPI"/>
    <s v="Yes"/>
    <n v="0"/>
    <n v="0"/>
    <x v="1"/>
    <n v="0"/>
    <s v="No"/>
    <x v="0"/>
    <s v="Mumbai"/>
  </r>
  <r>
    <x v="1903"/>
    <n v="29"/>
    <s v="Male"/>
    <s v="Nagpur"/>
    <n v="31"/>
    <x v="1"/>
    <x v="0"/>
    <n v="519"/>
    <n v="14289.33"/>
    <s v="UPI"/>
    <s v="Yes"/>
    <n v="0"/>
    <n v="0"/>
    <x v="0"/>
    <n v="10"/>
    <s v="Yes"/>
    <x v="0"/>
    <s v="Nagpur"/>
  </r>
  <r>
    <x v="1904"/>
    <n v="44"/>
    <s v="Male"/>
    <s v="Mumbai"/>
    <n v="24"/>
    <x v="1"/>
    <x v="0"/>
    <n v="559"/>
    <n v="13419.54"/>
    <s v="UPI"/>
    <s v="Yes"/>
    <n v="0"/>
    <n v="0"/>
    <x v="0"/>
    <n v="0"/>
    <s v="No"/>
    <x v="1"/>
    <s v="Mumbai"/>
  </r>
  <r>
    <x v="1905"/>
    <n v="20"/>
    <s v="Male"/>
    <s v="Mumbai"/>
    <n v="19"/>
    <x v="0"/>
    <x v="2"/>
    <n v="1058"/>
    <n v="20017.95"/>
    <s v="Debit Card"/>
    <s v="Yes"/>
    <n v="0"/>
    <n v="0"/>
    <x v="0"/>
    <n v="0"/>
    <s v="Yes"/>
    <x v="0"/>
    <s v="Mumbai"/>
  </r>
  <r>
    <x v="1906"/>
    <n v="37"/>
    <s v="Male"/>
    <s v="Delhi"/>
    <n v="15"/>
    <x v="0"/>
    <x v="2"/>
    <n v="999"/>
    <n v="14851.17"/>
    <s v="Bank Transfer"/>
    <s v="Yes"/>
    <n v="1"/>
    <n v="0"/>
    <x v="0"/>
    <n v="0"/>
    <s v="No"/>
    <x v="0"/>
    <s v="Delhi"/>
  </r>
  <r>
    <x v="1907"/>
    <n v="25"/>
    <s v="Male"/>
    <s v="Delhi"/>
    <n v="43"/>
    <x v="0"/>
    <x v="2"/>
    <n v="1033"/>
    <n v="44992.33"/>
    <s v="Debit Card"/>
    <s v="Yes"/>
    <n v="0"/>
    <n v="0"/>
    <x v="1"/>
    <n v="0"/>
    <s v="No"/>
    <x v="0"/>
    <s v="Delhi"/>
  </r>
  <r>
    <x v="1908"/>
    <n v="51"/>
    <s v="Male"/>
    <s v="Kolkata"/>
    <n v="1"/>
    <x v="0"/>
    <x v="1"/>
    <n v="645"/>
    <n v="626.86"/>
    <s v="Unknown"/>
    <s v="Yes"/>
    <n v="3"/>
    <n v="1"/>
    <x v="0"/>
    <n v="0"/>
    <s v="Yes"/>
    <x v="1"/>
    <s v="Kolkata"/>
  </r>
  <r>
    <x v="1909"/>
    <n v="33"/>
    <s v="Female"/>
    <s v="Pune"/>
    <n v="44"/>
    <x v="2"/>
    <x v="1"/>
    <n v="662"/>
    <n v="28317.39"/>
    <s v="Debit Card"/>
    <s v="Yes"/>
    <n v="2"/>
    <n v="1"/>
    <x v="0"/>
    <n v="0"/>
    <s v="No"/>
    <x v="0"/>
    <s v="Pune"/>
  </r>
  <r>
    <x v="1910"/>
    <n v="52"/>
    <s v="Male"/>
    <s v="Delhi"/>
    <n v="41"/>
    <x v="1"/>
    <x v="1"/>
    <n v="813"/>
    <n v="31851.49"/>
    <s v="Credit Card"/>
    <s v="Yes"/>
    <n v="1"/>
    <n v="0"/>
    <x v="0"/>
    <n v="5"/>
    <s v="Yes"/>
    <x v="0"/>
    <s v="Delhi"/>
  </r>
  <r>
    <x v="1911"/>
    <n v="36"/>
    <s v="Male"/>
    <s v="Kolkata"/>
    <n v="72"/>
    <x v="2"/>
    <x v="2"/>
    <n v="1032"/>
    <n v="65165.22"/>
    <s v="Auto Debit"/>
    <s v="Yes"/>
    <n v="1"/>
    <n v="0"/>
    <x v="0"/>
    <n v="10"/>
    <s v="No"/>
    <x v="0"/>
    <s v="Kolkata"/>
  </r>
  <r>
    <x v="1912"/>
    <n v="33"/>
    <s v="Female"/>
    <s v="Mumbai"/>
    <n v="64"/>
    <x v="1"/>
    <x v="0"/>
    <n v="412"/>
    <n v="23567.96"/>
    <s v="Auto Debit"/>
    <s v="No"/>
    <n v="1"/>
    <n v="0"/>
    <x v="1"/>
    <n v="10"/>
    <s v="No"/>
    <x v="0"/>
    <s v="Mumbai"/>
  </r>
  <r>
    <x v="1913"/>
    <n v="18"/>
    <s v="Female"/>
    <s v="Delhi"/>
    <n v="37"/>
    <x v="0"/>
    <x v="1"/>
    <n v="721"/>
    <n v="26824.11"/>
    <s v="Bank Transfer"/>
    <s v="Yes"/>
    <n v="2"/>
    <n v="0"/>
    <x v="1"/>
    <n v="0"/>
    <s v="No"/>
    <x v="0"/>
    <s v="Delhi"/>
  </r>
  <r>
    <x v="1914"/>
    <n v="46"/>
    <s v="Female"/>
    <s v="Chennai"/>
    <n v="25"/>
    <x v="0"/>
    <x v="0"/>
    <n v="405"/>
    <n v="10227.17"/>
    <s v="Auto Debit"/>
    <s v="Yes"/>
    <n v="1"/>
    <n v="0"/>
    <x v="0"/>
    <n v="0"/>
    <s v="Yes"/>
    <x v="0"/>
    <s v="Chennai"/>
  </r>
  <r>
    <x v="1915"/>
    <n v="38"/>
    <s v="Male"/>
    <s v="Mumbai"/>
    <n v="50"/>
    <x v="0"/>
    <x v="0"/>
    <n v="560"/>
    <n v="27531.55"/>
    <s v="Auto Debit"/>
    <s v="Yes"/>
    <n v="0"/>
    <n v="0"/>
    <x v="0"/>
    <n v="0"/>
    <s v="No"/>
    <x v="0"/>
    <s v="Mumbai"/>
  </r>
  <r>
    <x v="1916"/>
    <n v="40"/>
    <s v="Female"/>
    <s v="Delhi"/>
    <n v="72"/>
    <x v="1"/>
    <x v="1"/>
    <n v="691"/>
    <n v="51145.71"/>
    <s v="Debit Card"/>
    <s v="Yes"/>
    <n v="1"/>
    <n v="0"/>
    <x v="1"/>
    <n v="0"/>
    <s v="No"/>
    <x v="0"/>
    <s v="Delhi"/>
  </r>
  <r>
    <x v="1917"/>
    <n v="33"/>
    <s v="Male"/>
    <s v="Kolkata"/>
    <n v="7"/>
    <x v="1"/>
    <x v="2"/>
    <n v="1042"/>
    <n v="7428.47"/>
    <s v="Bank Transfer"/>
    <s v="Yes"/>
    <n v="3"/>
    <n v="1"/>
    <x v="0"/>
    <n v="0"/>
    <s v="Yes"/>
    <x v="0"/>
    <s v="Kolkata"/>
  </r>
  <r>
    <x v="1918"/>
    <n v="23"/>
    <s v="Male"/>
    <s v="Chennai"/>
    <n v="7"/>
    <x v="0"/>
    <x v="1"/>
    <n v="780"/>
    <n v="5564.91"/>
    <s v="Credit Card"/>
    <s v="Yes"/>
    <n v="1"/>
    <n v="0"/>
    <x v="0"/>
    <n v="0"/>
    <s v="No"/>
    <x v="1"/>
    <s v="Chennai"/>
  </r>
  <r>
    <x v="1919"/>
    <n v="50"/>
    <s v="Female"/>
    <s v="Ahmedabad"/>
    <n v="46"/>
    <x v="0"/>
    <x v="2"/>
    <n v="1055"/>
    <n v="49499.89"/>
    <s v="Credit Card"/>
    <s v="Yes"/>
    <n v="1"/>
    <n v="0"/>
    <x v="0"/>
    <n v="0"/>
    <s v="No"/>
    <x v="0"/>
    <s v="Ahmedabad"/>
  </r>
  <r>
    <x v="1920"/>
    <n v="51"/>
    <s v="Male"/>
    <s v="Hyderabad"/>
    <n v="20"/>
    <x v="2"/>
    <x v="0"/>
    <n v="547"/>
    <n v="9493.15"/>
    <s v="Credit Card"/>
    <s v="Yes"/>
    <n v="0"/>
    <n v="0"/>
    <x v="0"/>
    <n v="15"/>
    <s v="No"/>
    <x v="0"/>
    <s v="Hyderabad"/>
  </r>
  <r>
    <x v="1921"/>
    <n v="20"/>
    <s v="Female"/>
    <s v="Hyderabad"/>
    <n v="58"/>
    <x v="1"/>
    <x v="1"/>
    <n v="688"/>
    <n v="39830.769999999997"/>
    <s v="Credit Card"/>
    <s v="Yes"/>
    <n v="3"/>
    <n v="1"/>
    <x v="1"/>
    <n v="0"/>
    <s v="No"/>
    <x v="0"/>
    <s v="Hyderabad"/>
  </r>
  <r>
    <x v="1922"/>
    <n v="30"/>
    <s v="Female"/>
    <s v="Delhi"/>
    <n v="72"/>
    <x v="2"/>
    <x v="0"/>
    <n v="470"/>
    <n v="28652.49"/>
    <s v="Auto Debit"/>
    <s v="No"/>
    <n v="0"/>
    <n v="0"/>
    <x v="1"/>
    <n v="15"/>
    <s v="No"/>
    <x v="0"/>
    <s v="Delhi"/>
  </r>
  <r>
    <x v="1923"/>
    <n v="31"/>
    <s v="Female"/>
    <s v="Kolkata"/>
    <n v="63"/>
    <x v="1"/>
    <x v="1"/>
    <n v="762"/>
    <n v="47980.28"/>
    <s v="UPI"/>
    <s v="Yes"/>
    <n v="0"/>
    <n v="0"/>
    <x v="0"/>
    <n v="0"/>
    <s v="Yes"/>
    <x v="0"/>
    <s v="Kolkata"/>
  </r>
  <r>
    <x v="1924"/>
    <n v="39"/>
    <s v="Female"/>
    <s v="Ahmedabad"/>
    <n v="11"/>
    <x v="0"/>
    <x v="1"/>
    <n v="676"/>
    <n v="7583.74"/>
    <s v="Credit Card"/>
    <s v="Yes"/>
    <n v="5"/>
    <n v="2"/>
    <x v="2"/>
    <n v="0"/>
    <s v="No"/>
    <x v="1"/>
    <s v="Ahmedabad"/>
  </r>
  <r>
    <x v="1925"/>
    <n v="44"/>
    <s v="Female"/>
    <s v="Chennai"/>
    <n v="36"/>
    <x v="1"/>
    <x v="1"/>
    <n v="754"/>
    <n v="27790.720000000001"/>
    <s v="Credit Card"/>
    <s v="Yes"/>
    <n v="3"/>
    <n v="1"/>
    <x v="1"/>
    <n v="0"/>
    <s v="No"/>
    <x v="0"/>
    <s v="Chennai"/>
  </r>
  <r>
    <x v="1926"/>
    <n v="36"/>
    <s v="Male"/>
    <s v="Hyderabad"/>
    <n v="21"/>
    <x v="0"/>
    <x v="0"/>
    <n v="548"/>
    <n v="11658.41"/>
    <s v="Bank Transfer"/>
    <s v="Yes"/>
    <n v="0"/>
    <n v="0"/>
    <x v="0"/>
    <n v="0"/>
    <s v="Yes"/>
    <x v="1"/>
    <s v="Hyderabad"/>
  </r>
  <r>
    <x v="1927"/>
    <n v="18"/>
    <s v="Female"/>
    <s v="Jaipur"/>
    <n v="12"/>
    <x v="0"/>
    <x v="2"/>
    <n v="1009"/>
    <n v="12331.35"/>
    <s v="Bank Transfer"/>
    <s v="Yes"/>
    <n v="0"/>
    <n v="0"/>
    <x v="1"/>
    <n v="0"/>
    <s v="No"/>
    <x v="0"/>
    <s v="Jaipur"/>
  </r>
  <r>
    <x v="1928"/>
    <n v="39"/>
    <s v="Female"/>
    <s v="Chennai"/>
    <n v="47"/>
    <x v="0"/>
    <x v="2"/>
    <n v="1058"/>
    <n v="48677.54"/>
    <s v="Debit Card"/>
    <s v="Yes"/>
    <n v="2"/>
    <n v="0"/>
    <x v="0"/>
    <n v="0"/>
    <s v="Yes"/>
    <x v="0"/>
    <s v="Chennai"/>
  </r>
  <r>
    <x v="1929"/>
    <n v="54"/>
    <s v="Female"/>
    <s v="Jaipur"/>
    <n v="27"/>
    <x v="0"/>
    <x v="0"/>
    <n v="533"/>
    <n v="14653.51"/>
    <s v="Auto Debit"/>
    <s v="No"/>
    <n v="1"/>
    <n v="0"/>
    <x v="1"/>
    <n v="0"/>
    <s v="No"/>
    <x v="0"/>
    <s v="Jaipur"/>
  </r>
  <r>
    <x v="1930"/>
    <n v="35"/>
    <s v="Male"/>
    <s v="Ahmedabad"/>
    <n v="66"/>
    <x v="0"/>
    <x v="0"/>
    <n v="521"/>
    <n v="34286.26"/>
    <s v="Bank Transfer"/>
    <s v="No"/>
    <n v="1"/>
    <n v="0"/>
    <x v="0"/>
    <n v="0"/>
    <s v="No"/>
    <x v="0"/>
    <s v="Ahmedabad"/>
  </r>
  <r>
    <x v="1931"/>
    <n v="45"/>
    <s v="Female"/>
    <s v="Ahmedabad"/>
    <n v="25"/>
    <x v="1"/>
    <x v="1"/>
    <n v="689"/>
    <n v="15225.87"/>
    <s v="Auto Debit"/>
    <s v="Yes"/>
    <n v="3"/>
    <n v="1"/>
    <x v="0"/>
    <n v="10"/>
    <s v="No"/>
    <x v="0"/>
    <s v="Ahmedabad"/>
  </r>
  <r>
    <x v="1932"/>
    <n v="59"/>
    <s v="Male"/>
    <s v="Delhi"/>
    <n v="31"/>
    <x v="2"/>
    <x v="0"/>
    <n v="492"/>
    <n v="13287.07"/>
    <s v="UPI"/>
    <s v="No"/>
    <n v="5"/>
    <n v="0"/>
    <x v="0"/>
    <n v="15"/>
    <s v="No"/>
    <x v="0"/>
    <s v="Delhi"/>
  </r>
  <r>
    <x v="1933"/>
    <n v="63"/>
    <s v="Male"/>
    <s v="Delhi"/>
    <n v="38"/>
    <x v="0"/>
    <x v="2"/>
    <n v="1105"/>
    <n v="42800.12"/>
    <s v="Bank Transfer"/>
    <s v="Yes"/>
    <n v="0"/>
    <n v="0"/>
    <x v="0"/>
    <n v="0"/>
    <s v="No"/>
    <x v="0"/>
    <s v="Delhi"/>
  </r>
  <r>
    <x v="1934"/>
    <n v="37"/>
    <s v="Female"/>
    <s v="Delhi"/>
    <n v="42"/>
    <x v="0"/>
    <x v="1"/>
    <n v="708"/>
    <n v="29302.31"/>
    <s v="Bank Transfer"/>
    <s v="Yes"/>
    <n v="0"/>
    <n v="0"/>
    <x v="0"/>
    <n v="0"/>
    <s v="No"/>
    <x v="0"/>
    <s v="Delhi"/>
  </r>
  <r>
    <x v="1935"/>
    <n v="21"/>
    <s v="Male"/>
    <s v="Pune"/>
    <n v="23"/>
    <x v="0"/>
    <x v="2"/>
    <n v="1010"/>
    <n v="23519.67"/>
    <s v="Credit Card"/>
    <s v="Yes"/>
    <n v="1"/>
    <n v="0"/>
    <x v="0"/>
    <n v="0"/>
    <s v="Yes"/>
    <x v="1"/>
    <s v="Pune"/>
  </r>
  <r>
    <x v="1936"/>
    <n v="28"/>
    <s v="Male"/>
    <s v="Mumbai"/>
    <n v="31"/>
    <x v="1"/>
    <x v="1"/>
    <n v="755"/>
    <n v="23359.22"/>
    <s v="UPI"/>
    <s v="Yes"/>
    <n v="0"/>
    <n v="0"/>
    <x v="1"/>
    <n v="0"/>
    <s v="No"/>
    <x v="1"/>
    <s v="Mumbai"/>
  </r>
  <r>
    <x v="1937"/>
    <n v="30"/>
    <s v="Male"/>
    <s v="Chennai"/>
    <n v="19"/>
    <x v="0"/>
    <x v="1"/>
    <n v="792"/>
    <n v="15162.57"/>
    <s v="Credit Card"/>
    <s v="Yes"/>
    <n v="2"/>
    <n v="0"/>
    <x v="1"/>
    <n v="0"/>
    <s v="No"/>
    <x v="0"/>
    <s v="Chennai"/>
  </r>
  <r>
    <x v="1938"/>
    <n v="31"/>
    <s v="Female"/>
    <s v="Hyderabad"/>
    <n v="60"/>
    <x v="1"/>
    <x v="0"/>
    <n v="418"/>
    <n v="25798.74"/>
    <s v="Debit Card"/>
    <s v="Yes"/>
    <n v="1"/>
    <n v="0"/>
    <x v="0"/>
    <n v="0"/>
    <s v="Yes"/>
    <x v="0"/>
    <s v="Hyderabad"/>
  </r>
  <r>
    <x v="1939"/>
    <n v="52"/>
    <s v="Male"/>
    <s v="Nagpur"/>
    <n v="15"/>
    <x v="0"/>
    <x v="0"/>
    <n v="447"/>
    <n v="6680.45"/>
    <s v="Credit Card"/>
    <s v="No"/>
    <n v="1"/>
    <n v="0"/>
    <x v="0"/>
    <n v="0"/>
    <s v="No"/>
    <x v="1"/>
    <s v="Nagpur"/>
  </r>
  <r>
    <x v="1940"/>
    <n v="37"/>
    <s v="Female"/>
    <s v="Chennai"/>
    <n v="49"/>
    <x v="2"/>
    <x v="2"/>
    <n v="1040"/>
    <n v="42063.3"/>
    <s v="Credit Card"/>
    <s v="Yes"/>
    <n v="0"/>
    <n v="0"/>
    <x v="0"/>
    <n v="15"/>
    <s v="No"/>
    <x v="0"/>
    <s v="Chennai"/>
  </r>
  <r>
    <x v="1941"/>
    <n v="18"/>
    <s v="Female"/>
    <s v="Bengaluru"/>
    <n v="42"/>
    <x v="2"/>
    <x v="0"/>
    <n v="444"/>
    <n v="16401.47"/>
    <s v="Debit Card"/>
    <s v="No"/>
    <n v="0"/>
    <n v="0"/>
    <x v="0"/>
    <n v="10"/>
    <s v="No"/>
    <x v="0"/>
    <s v="Bengaluru"/>
  </r>
  <r>
    <x v="1942"/>
    <n v="41"/>
    <s v="Female"/>
    <s v="Ahmedabad"/>
    <n v="43"/>
    <x v="0"/>
    <x v="1"/>
    <n v="751"/>
    <n v="31904.25"/>
    <s v="Credit Card"/>
    <s v="Yes"/>
    <n v="2"/>
    <n v="2"/>
    <x v="2"/>
    <n v="0"/>
    <s v="Yes"/>
    <x v="0"/>
    <s v="Ahmedabad"/>
  </r>
  <r>
    <x v="1943"/>
    <n v="31"/>
    <s v="Female"/>
    <s v="Delhi"/>
    <n v="24"/>
    <x v="0"/>
    <x v="1"/>
    <n v="752"/>
    <n v="17793.12"/>
    <s v="Debit Card"/>
    <s v="Yes"/>
    <n v="8"/>
    <n v="4"/>
    <x v="3"/>
    <n v="0"/>
    <s v="No"/>
    <x v="0"/>
    <s v="Delhi"/>
  </r>
  <r>
    <x v="1944"/>
    <n v="18"/>
    <s v="Male"/>
    <s v="Pune"/>
    <n v="48"/>
    <x v="0"/>
    <x v="1"/>
    <n v="749"/>
    <n v="36756.43"/>
    <s v="UPI"/>
    <s v="Yes"/>
    <n v="0"/>
    <n v="0"/>
    <x v="0"/>
    <n v="0"/>
    <s v="Yes"/>
    <x v="0"/>
    <s v="Pune"/>
  </r>
  <r>
    <x v="1945"/>
    <n v="19"/>
    <s v="Female"/>
    <s v="Kolkata"/>
    <n v="45"/>
    <x v="1"/>
    <x v="0"/>
    <n v="485"/>
    <n v="21928.95"/>
    <s v="Auto Debit"/>
    <s v="Yes"/>
    <n v="0"/>
    <n v="0"/>
    <x v="0"/>
    <n v="0"/>
    <s v="No"/>
    <x v="0"/>
    <s v="Kolkata"/>
  </r>
  <r>
    <x v="1946"/>
    <n v="34"/>
    <s v="Female"/>
    <s v="Delhi"/>
    <n v="18"/>
    <x v="0"/>
    <x v="0"/>
    <n v="557"/>
    <n v="10023.92"/>
    <s v="UPI"/>
    <s v="No"/>
    <n v="3"/>
    <n v="0"/>
    <x v="0"/>
    <n v="0"/>
    <s v="No"/>
    <x v="0"/>
    <s v="Delhi"/>
  </r>
  <r>
    <x v="1947"/>
    <n v="51"/>
    <s v="Female"/>
    <s v="Hyderabad"/>
    <n v="31"/>
    <x v="0"/>
    <x v="1"/>
    <n v="731"/>
    <n v="22791"/>
    <s v="Credit Card"/>
    <s v="Yes"/>
    <n v="0"/>
    <n v="0"/>
    <x v="0"/>
    <n v="0"/>
    <s v="Yes"/>
    <x v="0"/>
    <s v="Hyderabad"/>
  </r>
  <r>
    <x v="1948"/>
    <n v="31"/>
    <s v="Male"/>
    <s v="Kolkata"/>
    <n v="30"/>
    <x v="0"/>
    <x v="2"/>
    <n v="1078"/>
    <n v="31395"/>
    <s v="UPI"/>
    <s v="Yes"/>
    <n v="2"/>
    <n v="1"/>
    <x v="1"/>
    <n v="0"/>
    <s v="No"/>
    <x v="0"/>
    <s v="Kolkata"/>
  </r>
  <r>
    <x v="1949"/>
    <n v="39"/>
    <s v="Male"/>
    <s v="Pune"/>
    <n v="12"/>
    <x v="0"/>
    <x v="0"/>
    <n v="467"/>
    <n v="5574.65"/>
    <s v="UPI"/>
    <s v="Yes"/>
    <n v="0"/>
    <n v="0"/>
    <x v="0"/>
    <n v="0"/>
    <s v="No"/>
    <x v="1"/>
    <s v="Pune"/>
  </r>
  <r>
    <x v="1950"/>
    <n v="22"/>
    <s v="Female"/>
    <s v="Nagpur"/>
    <n v="49"/>
    <x v="0"/>
    <x v="1"/>
    <n v="773"/>
    <n v="37786.71"/>
    <s v="UPI"/>
    <s v="No"/>
    <n v="4"/>
    <n v="0"/>
    <x v="0"/>
    <n v="0"/>
    <s v="Yes"/>
    <x v="0"/>
    <s v="Nagpur"/>
  </r>
  <r>
    <x v="1951"/>
    <n v="18"/>
    <s v="Female"/>
    <s v="Ahmedabad"/>
    <n v="35"/>
    <x v="1"/>
    <x v="2"/>
    <n v="1026"/>
    <n v="35827.67"/>
    <s v="Debit Card"/>
    <s v="No"/>
    <n v="1"/>
    <n v="0"/>
    <x v="0"/>
    <n v="0"/>
    <s v="No"/>
    <x v="0"/>
    <s v="Ahmedabad"/>
  </r>
  <r>
    <x v="1952"/>
    <n v="30"/>
    <s v="Female"/>
    <s v="Mumbai"/>
    <n v="17"/>
    <x v="1"/>
    <x v="0"/>
    <n v="477"/>
    <n v="8342.98"/>
    <s v="Credit Card"/>
    <s v="Yes"/>
    <n v="2"/>
    <n v="1"/>
    <x v="0"/>
    <n v="0"/>
    <s v="No"/>
    <x v="0"/>
    <s v="Mumbai"/>
  </r>
  <r>
    <x v="1953"/>
    <n v="48"/>
    <s v="Female"/>
    <s v="Pune"/>
    <n v="32"/>
    <x v="1"/>
    <x v="2"/>
    <n v="1097"/>
    <n v="31230.12"/>
    <s v="Bank Transfer"/>
    <s v="Yes"/>
    <n v="0"/>
    <n v="0"/>
    <x v="0"/>
    <n v="10"/>
    <s v="Yes"/>
    <x v="0"/>
    <s v="Pune"/>
  </r>
  <r>
    <x v="1954"/>
    <n v="42"/>
    <s v="Female"/>
    <s v="Mumbai"/>
    <n v="51"/>
    <x v="1"/>
    <x v="2"/>
    <n v="1126"/>
    <n v="57599.3"/>
    <s v="Credit Card"/>
    <s v="Yes"/>
    <n v="1"/>
    <n v="0"/>
    <x v="2"/>
    <n v="0"/>
    <s v="No"/>
    <x v="0"/>
    <s v="Mumbai"/>
  </r>
  <r>
    <x v="1955"/>
    <n v="54"/>
    <s v="Female"/>
    <s v="Chennai"/>
    <n v="43"/>
    <x v="2"/>
    <x v="1"/>
    <n v="790"/>
    <n v="33054.97"/>
    <s v="UPI"/>
    <s v="Yes"/>
    <n v="2"/>
    <n v="1"/>
    <x v="0"/>
    <n v="0"/>
    <s v="Yes"/>
    <x v="0"/>
    <s v="Chennai"/>
  </r>
  <r>
    <x v="1956"/>
    <n v="56"/>
    <s v="Male"/>
    <s v="Hyderabad"/>
    <n v="59"/>
    <x v="1"/>
    <x v="2"/>
    <n v="1091"/>
    <n v="63439.32"/>
    <s v="Auto Debit"/>
    <s v="Yes"/>
    <n v="0"/>
    <n v="0"/>
    <x v="0"/>
    <n v="0"/>
    <s v="No"/>
    <x v="0"/>
    <s v="Hyderabad"/>
  </r>
  <r>
    <x v="1957"/>
    <n v="46"/>
    <s v="Female"/>
    <s v="Nagpur"/>
    <n v="47"/>
    <x v="0"/>
    <x v="1"/>
    <n v="700"/>
    <n v="32412.79"/>
    <s v="Credit Card"/>
    <s v="Yes"/>
    <n v="0"/>
    <n v="0"/>
    <x v="0"/>
    <n v="0"/>
    <s v="No"/>
    <x v="0"/>
    <s v="Nagpur"/>
  </r>
  <r>
    <x v="1958"/>
    <n v="38"/>
    <s v="Male"/>
    <s v="Hyderabad"/>
    <n v="37"/>
    <x v="1"/>
    <x v="0"/>
    <n v="523"/>
    <n v="19716.43"/>
    <s v="Credit Card"/>
    <s v="Yes"/>
    <n v="0"/>
    <n v="0"/>
    <x v="0"/>
    <n v="0"/>
    <s v="Yes"/>
    <x v="0"/>
    <s v="Hyderabad"/>
  </r>
  <r>
    <x v="1959"/>
    <n v="29"/>
    <s v="Male"/>
    <s v="Kolkata"/>
    <n v="17"/>
    <x v="0"/>
    <x v="1"/>
    <n v="694"/>
    <n v="11619.38"/>
    <s v="Debit Card"/>
    <s v="Yes"/>
    <n v="4"/>
    <n v="1"/>
    <x v="1"/>
    <n v="0"/>
    <s v="No"/>
    <x v="0"/>
    <s v="Kolkata"/>
  </r>
  <r>
    <x v="1960"/>
    <n v="30"/>
    <s v="Male"/>
    <s v="Chennai"/>
    <n v="37"/>
    <x v="1"/>
    <x v="0"/>
    <n v="442"/>
    <n v="16242.46"/>
    <s v="Auto Debit"/>
    <s v="Yes"/>
    <n v="0"/>
    <n v="0"/>
    <x v="0"/>
    <n v="0"/>
    <s v="No"/>
    <x v="0"/>
    <s v="Chennai"/>
  </r>
  <r>
    <x v="1961"/>
    <n v="44"/>
    <s v="Male"/>
    <s v="Bengaluru"/>
    <n v="22"/>
    <x v="1"/>
    <x v="0"/>
    <n v="545"/>
    <n v="12295.4"/>
    <s v="Credit Card"/>
    <s v="No"/>
    <n v="1"/>
    <n v="0"/>
    <x v="0"/>
    <n v="0"/>
    <s v="Yes"/>
    <x v="0"/>
    <s v="Bengaluru"/>
  </r>
  <r>
    <x v="1962"/>
    <n v="30"/>
    <s v="Female"/>
    <s v="Ahmedabad"/>
    <n v="48"/>
    <x v="0"/>
    <x v="1"/>
    <n v="673"/>
    <n v="31619.1"/>
    <s v="UPI"/>
    <s v="No"/>
    <n v="2"/>
    <n v="0"/>
    <x v="0"/>
    <n v="0"/>
    <s v="No"/>
    <x v="1"/>
    <s v="Ahmedabad"/>
  </r>
  <r>
    <x v="1963"/>
    <n v="30"/>
    <s v="Female"/>
    <s v="Kolkata"/>
    <n v="24"/>
    <x v="2"/>
    <x v="0"/>
    <n v="514"/>
    <n v="10543.42"/>
    <s v="Debit Card"/>
    <s v="Yes"/>
    <n v="1"/>
    <n v="0"/>
    <x v="0"/>
    <n v="15"/>
    <s v="Yes"/>
    <x v="0"/>
    <s v="Kolkata"/>
  </r>
  <r>
    <x v="1964"/>
    <n v="22"/>
    <s v="Female"/>
    <s v="Mumbai"/>
    <n v="46"/>
    <x v="0"/>
    <x v="0"/>
    <n v="513"/>
    <n v="23559.85"/>
    <s v="UPI"/>
    <s v="Yes"/>
    <n v="0"/>
    <n v="0"/>
    <x v="0"/>
    <n v="0"/>
    <s v="No"/>
    <x v="0"/>
    <s v="Mumbai"/>
  </r>
  <r>
    <x v="1965"/>
    <n v="27"/>
    <s v="Female"/>
    <s v="Pune"/>
    <n v="41"/>
    <x v="0"/>
    <x v="2"/>
    <n v="985"/>
    <n v="40221.96"/>
    <s v="UPI"/>
    <s v="Yes"/>
    <n v="0"/>
    <n v="0"/>
    <x v="0"/>
    <n v="0"/>
    <s v="No"/>
    <x v="0"/>
    <s v="Pune"/>
  </r>
  <r>
    <x v="1966"/>
    <n v="18"/>
    <s v="Female"/>
    <s v="Pune"/>
    <n v="40"/>
    <x v="1"/>
    <x v="2"/>
    <n v="979"/>
    <n v="35163.050000000003"/>
    <s v="UPI"/>
    <s v="Yes"/>
    <n v="1"/>
    <n v="0"/>
    <x v="0"/>
    <n v="10"/>
    <s v="No"/>
    <x v="0"/>
    <s v="Pune"/>
  </r>
  <r>
    <x v="1967"/>
    <n v="25"/>
    <s v="Female"/>
    <s v="Nagpur"/>
    <n v="22"/>
    <x v="1"/>
    <x v="0"/>
    <n v="516"/>
    <n v="11056.49"/>
    <s v="Debit Card"/>
    <s v="Yes"/>
    <n v="0"/>
    <n v="0"/>
    <x v="0"/>
    <n v="0"/>
    <s v="No"/>
    <x v="1"/>
    <s v="Nagpur"/>
  </r>
  <r>
    <x v="1968"/>
    <n v="29"/>
    <s v="Female"/>
    <s v="Ahmedabad"/>
    <n v="57"/>
    <x v="2"/>
    <x v="0"/>
    <n v="399"/>
    <n v="19345.810000000001"/>
    <s v="Auto Debit"/>
    <s v="Yes"/>
    <n v="1"/>
    <n v="0"/>
    <x v="0"/>
    <n v="15"/>
    <s v="Yes"/>
    <x v="0"/>
    <s v="Ahmedabad"/>
  </r>
  <r>
    <x v="1969"/>
    <n v="19"/>
    <s v="Male"/>
    <s v="Mumbai"/>
    <n v="35"/>
    <x v="1"/>
    <x v="1"/>
    <n v="751"/>
    <n v="24505.01"/>
    <s v="UPI"/>
    <s v="Yes"/>
    <n v="0"/>
    <n v="0"/>
    <x v="0"/>
    <n v="5"/>
    <s v="Yes"/>
    <x v="0"/>
    <s v="Mumbai"/>
  </r>
  <r>
    <x v="1970"/>
    <n v="41"/>
    <s v="Male"/>
    <s v="Kolkata"/>
    <n v="22"/>
    <x v="1"/>
    <x v="1"/>
    <n v="748"/>
    <n v="15680.87"/>
    <s v="Debit Card"/>
    <s v="Yes"/>
    <n v="2"/>
    <n v="0"/>
    <x v="0"/>
    <n v="5"/>
    <s v="Yes"/>
    <x v="0"/>
    <s v="Kolkata"/>
  </r>
  <r>
    <x v="1971"/>
    <n v="66"/>
    <s v="Male"/>
    <s v="Pune"/>
    <n v="25"/>
    <x v="2"/>
    <x v="2"/>
    <n v="1034"/>
    <n v="21522.880000000001"/>
    <s v="Auto Debit"/>
    <s v="Yes"/>
    <n v="2"/>
    <n v="0"/>
    <x v="0"/>
    <n v="15"/>
    <s v="No"/>
    <x v="0"/>
    <s v="Pune"/>
  </r>
  <r>
    <x v="1972"/>
    <n v="48"/>
    <s v="Male"/>
    <s v="Jaipur"/>
    <n v="42"/>
    <x v="1"/>
    <x v="1"/>
    <n v="689"/>
    <n v="28529.52"/>
    <s v="Auto Debit"/>
    <s v="Yes"/>
    <n v="3"/>
    <n v="1"/>
    <x v="0"/>
    <n v="0"/>
    <s v="No"/>
    <x v="1"/>
    <s v="Jaipur"/>
  </r>
  <r>
    <x v="1973"/>
    <n v="36"/>
    <s v="Male"/>
    <s v="Kolkata"/>
    <n v="14"/>
    <x v="1"/>
    <x v="0"/>
    <n v="507"/>
    <n v="7037.22"/>
    <s v="UPI"/>
    <s v="Yes"/>
    <n v="0"/>
    <n v="0"/>
    <x v="0"/>
    <n v="0"/>
    <s v="No"/>
    <x v="1"/>
    <s v="Kolkata"/>
  </r>
  <r>
    <x v="1974"/>
    <n v="45"/>
    <s v="Male"/>
    <s v="Bengaluru"/>
    <n v="32"/>
    <x v="1"/>
    <x v="0"/>
    <n v="530"/>
    <n v="16484.310000000001"/>
    <s v="Auto Debit"/>
    <s v="Yes"/>
    <n v="0"/>
    <n v="0"/>
    <x v="0"/>
    <n v="0"/>
    <s v="No"/>
    <x v="0"/>
    <s v="Bengaluru"/>
  </r>
  <r>
    <x v="1975"/>
    <n v="59"/>
    <s v="Female"/>
    <s v="Bengaluru"/>
    <n v="53"/>
    <x v="0"/>
    <x v="0"/>
    <n v="518"/>
    <n v="27966.87"/>
    <s v="Debit Card"/>
    <s v="No"/>
    <n v="1"/>
    <n v="0"/>
    <x v="0"/>
    <n v="0"/>
    <s v="Yes"/>
    <x v="0"/>
    <s v="Bengaluru"/>
  </r>
  <r>
    <x v="1976"/>
    <n v="48"/>
    <s v="Female"/>
    <s v="Delhi"/>
    <n v="16"/>
    <x v="1"/>
    <x v="0"/>
    <n v="546"/>
    <n v="8028.43"/>
    <s v="Auto Debit"/>
    <s v="Yes"/>
    <n v="0"/>
    <n v="0"/>
    <x v="0"/>
    <n v="10"/>
    <s v="No"/>
    <x v="0"/>
    <s v="Delhi"/>
  </r>
  <r>
    <x v="1977"/>
    <n v="39"/>
    <s v="Female"/>
    <s v="Mumbai"/>
    <n v="41"/>
    <x v="1"/>
    <x v="0"/>
    <n v="506"/>
    <n v="20532.330000000002"/>
    <s v="UPI"/>
    <s v="Yes"/>
    <n v="4"/>
    <n v="1"/>
    <x v="1"/>
    <n v="0"/>
    <s v="No"/>
    <x v="0"/>
    <s v="Mumbai"/>
  </r>
  <r>
    <x v="1978"/>
    <n v="44"/>
    <s v="Female"/>
    <s v="Bengaluru"/>
    <n v="46"/>
    <x v="0"/>
    <x v="1"/>
    <n v="756"/>
    <n v="34926.46"/>
    <s v="Debit Card"/>
    <s v="Yes"/>
    <n v="0"/>
    <n v="0"/>
    <x v="0"/>
    <n v="0"/>
    <s v="Yes"/>
    <x v="0"/>
    <s v="Bengaluru"/>
  </r>
  <r>
    <x v="1979"/>
    <n v="26"/>
    <s v="Female"/>
    <s v="Bengaluru"/>
    <n v="21"/>
    <x v="0"/>
    <x v="0"/>
    <n v="538"/>
    <n v="11208.7"/>
    <s v="Credit Card"/>
    <s v="Yes"/>
    <n v="2"/>
    <n v="0"/>
    <x v="1"/>
    <n v="0"/>
    <s v="No"/>
    <x v="0"/>
    <s v="Bengaluru"/>
  </r>
  <r>
    <x v="1980"/>
    <n v="18"/>
    <s v="Male"/>
    <s v="Chennai"/>
    <n v="30"/>
    <x v="1"/>
    <x v="1"/>
    <n v="799"/>
    <n v="22260.77"/>
    <s v="Debit Card"/>
    <s v="Yes"/>
    <n v="0"/>
    <n v="0"/>
    <x v="0"/>
    <n v="5"/>
    <s v="No"/>
    <x v="0"/>
    <s v="Chennai"/>
  </r>
  <r>
    <x v="1981"/>
    <n v="41"/>
    <s v="Male"/>
    <s v="Hyderabad"/>
    <n v="27"/>
    <x v="0"/>
    <x v="1"/>
    <n v="711"/>
    <n v="19579.55"/>
    <s v="Auto Debit"/>
    <s v="Yes"/>
    <n v="1"/>
    <n v="0"/>
    <x v="0"/>
    <n v="0"/>
    <s v="Yes"/>
    <x v="0"/>
    <s v="Hyderabad"/>
  </r>
  <r>
    <x v="1982"/>
    <n v="35"/>
    <s v="Female"/>
    <s v="Jaipur"/>
    <n v="25"/>
    <x v="0"/>
    <x v="2"/>
    <n v="989"/>
    <n v="24157.43"/>
    <s v="Credit Card"/>
    <s v="Yes"/>
    <n v="0"/>
    <n v="0"/>
    <x v="1"/>
    <n v="0"/>
    <s v="No"/>
    <x v="1"/>
    <s v="Jaipur"/>
  </r>
  <r>
    <x v="1983"/>
    <n v="27"/>
    <s v="Male"/>
    <s v="Jaipur"/>
    <n v="18"/>
    <x v="0"/>
    <x v="1"/>
    <n v="644"/>
    <n v="11350.68"/>
    <s v="UPI"/>
    <s v="Yes"/>
    <n v="0"/>
    <n v="0"/>
    <x v="0"/>
    <n v="0"/>
    <s v="No"/>
    <x v="1"/>
    <s v="Jaipur"/>
  </r>
  <r>
    <x v="1984"/>
    <n v="25"/>
    <s v="Male"/>
    <s v="Nagpur"/>
    <n v="48"/>
    <x v="2"/>
    <x v="2"/>
    <n v="1009"/>
    <n v="40763.08"/>
    <s v="Auto Debit"/>
    <s v="Yes"/>
    <n v="1"/>
    <n v="0"/>
    <x v="0"/>
    <n v="15"/>
    <s v="Yes"/>
    <x v="0"/>
    <s v="Nagpur"/>
  </r>
  <r>
    <x v="1985"/>
    <n v="33"/>
    <s v="Female"/>
    <s v="Ahmedabad"/>
    <n v="16"/>
    <x v="0"/>
    <x v="0"/>
    <n v="420"/>
    <n v="6783.72"/>
    <s v="Debit Card"/>
    <s v="Yes"/>
    <n v="6"/>
    <n v="3"/>
    <x v="4"/>
    <n v="0"/>
    <s v="No"/>
    <x v="1"/>
    <s v="Ahmedabad"/>
  </r>
  <r>
    <x v="1986"/>
    <n v="46"/>
    <s v="Female"/>
    <s v="Bengaluru"/>
    <n v="36"/>
    <x v="1"/>
    <x v="0"/>
    <n v="513"/>
    <n v="16801.2"/>
    <s v="Debit Card"/>
    <s v="Yes"/>
    <n v="2"/>
    <n v="1"/>
    <x v="1"/>
    <n v="10"/>
    <s v="No"/>
    <x v="0"/>
    <s v="Bengaluru"/>
  </r>
  <r>
    <x v="1987"/>
    <n v="36"/>
    <s v="Female"/>
    <s v="Delhi"/>
    <n v="57"/>
    <x v="1"/>
    <x v="0"/>
    <n v="442"/>
    <n v="25918.86"/>
    <s v="Debit Card"/>
    <s v="Yes"/>
    <n v="5"/>
    <n v="1"/>
    <x v="2"/>
    <n v="0"/>
    <s v="No"/>
    <x v="1"/>
    <s v="Delhi"/>
  </r>
  <r>
    <x v="1988"/>
    <n v="34"/>
    <s v="Female"/>
    <s v="Kolkata"/>
    <n v="19"/>
    <x v="1"/>
    <x v="1"/>
    <n v="691"/>
    <n v="13292.55"/>
    <s v="UPI"/>
    <s v="Yes"/>
    <n v="0"/>
    <n v="0"/>
    <x v="0"/>
    <n v="0"/>
    <s v="No"/>
    <x v="0"/>
    <s v="Kolkata"/>
  </r>
  <r>
    <x v="1989"/>
    <n v="39"/>
    <s v="Female"/>
    <s v="Mumbai"/>
    <n v="2"/>
    <x v="0"/>
    <x v="1"/>
    <n v="743"/>
    <n v="1488.52"/>
    <s v="Credit Card"/>
    <s v="Yes"/>
    <n v="0"/>
    <n v="0"/>
    <x v="1"/>
    <n v="0"/>
    <s v="No"/>
    <x v="1"/>
    <s v="Mumbai"/>
  </r>
  <r>
    <x v="1990"/>
    <n v="18"/>
    <s v="Female"/>
    <s v="Hyderabad"/>
    <n v="26"/>
    <x v="0"/>
    <x v="1"/>
    <n v="742"/>
    <n v="19059.310000000001"/>
    <s v="Auto Debit"/>
    <s v="Yes"/>
    <n v="3"/>
    <n v="1"/>
    <x v="2"/>
    <n v="0"/>
    <s v="No"/>
    <x v="0"/>
    <s v="Hyderabad"/>
  </r>
  <r>
    <x v="1991"/>
    <n v="38"/>
    <s v="Female"/>
    <s v="Hyderabad"/>
    <n v="45"/>
    <x v="0"/>
    <x v="1"/>
    <n v="717"/>
    <n v="32780.910000000003"/>
    <s v="UPI"/>
    <s v="Yes"/>
    <n v="1"/>
    <n v="0"/>
    <x v="0"/>
    <n v="0"/>
    <s v="No"/>
    <x v="0"/>
    <s v="Hyderabad"/>
  </r>
  <r>
    <x v="1992"/>
    <n v="37"/>
    <s v="Female"/>
    <s v="Bengaluru"/>
    <n v="25"/>
    <x v="1"/>
    <x v="1"/>
    <n v="819"/>
    <n v="18608.55"/>
    <s v="Auto Debit"/>
    <s v="Yes"/>
    <n v="0"/>
    <n v="0"/>
    <x v="1"/>
    <n v="10"/>
    <s v="No"/>
    <x v="0"/>
    <s v="Bengaluru"/>
  </r>
  <r>
    <x v="1993"/>
    <n v="46"/>
    <s v="Male"/>
    <s v="Nagpur"/>
    <n v="26"/>
    <x v="1"/>
    <x v="1"/>
    <n v="723"/>
    <n v="17993.759999999998"/>
    <s v="Credit Card"/>
    <s v="Yes"/>
    <n v="1"/>
    <n v="0"/>
    <x v="0"/>
    <n v="5"/>
    <s v="Yes"/>
    <x v="0"/>
    <s v="Nagpur"/>
  </r>
  <r>
    <x v="1994"/>
    <n v="34"/>
    <s v="Female"/>
    <s v="Mumbai"/>
    <n v="24"/>
    <x v="0"/>
    <x v="2"/>
    <n v="1085"/>
    <n v="25486.74"/>
    <s v="UPI"/>
    <s v="Yes"/>
    <n v="6"/>
    <n v="2"/>
    <x v="2"/>
    <n v="0"/>
    <s v="No"/>
    <x v="1"/>
    <s v="Mumbai"/>
  </r>
  <r>
    <x v="1995"/>
    <n v="41"/>
    <s v="Male"/>
    <s v="Mumbai"/>
    <n v="52"/>
    <x v="0"/>
    <x v="1"/>
    <n v="735"/>
    <n v="37220.9"/>
    <s v="Debit Card"/>
    <s v="Yes"/>
    <n v="1"/>
    <n v="0"/>
    <x v="0"/>
    <n v="0"/>
    <s v="No"/>
    <x v="0"/>
    <s v="Mumbai"/>
  </r>
  <r>
    <x v="1996"/>
    <n v="66"/>
    <s v="Female"/>
    <s v="Jaipur"/>
    <n v="72"/>
    <x v="2"/>
    <x v="1"/>
    <n v="767"/>
    <n v="55806.43"/>
    <s v="Auto Debit"/>
    <s v="Yes"/>
    <n v="2"/>
    <n v="0"/>
    <x v="0"/>
    <n v="0"/>
    <s v="No"/>
    <x v="0"/>
    <s v="Jaipur"/>
  </r>
  <r>
    <x v="1997"/>
    <n v="19"/>
    <s v="Female"/>
    <s v="Ahmedabad"/>
    <n v="36"/>
    <x v="0"/>
    <x v="1"/>
    <n v="652"/>
    <n v="23685.58"/>
    <s v="Credit Card"/>
    <s v="Yes"/>
    <n v="3"/>
    <n v="2"/>
    <x v="1"/>
    <n v="0"/>
    <s v="No"/>
    <x v="1"/>
    <s v="Ahmedabad"/>
  </r>
  <r>
    <x v="1998"/>
    <n v="44"/>
    <s v="Female"/>
    <s v="Nagpur"/>
    <n v="63"/>
    <x v="2"/>
    <x v="0"/>
    <n v="508"/>
    <n v="28045.69"/>
    <s v="Credit Card"/>
    <s v="Yes"/>
    <n v="0"/>
    <n v="0"/>
    <x v="0"/>
    <n v="10"/>
    <s v="Yes"/>
    <x v="0"/>
    <s v="Nagpur"/>
  </r>
  <r>
    <x v="1999"/>
    <n v="38"/>
    <s v="Female"/>
    <s v="Hyderabad"/>
    <n v="22"/>
    <x v="0"/>
    <x v="1"/>
    <n v="651"/>
    <n v="14457.25"/>
    <s v="UPI"/>
    <s v="Yes"/>
    <n v="1"/>
    <n v="0"/>
    <x v="1"/>
    <n v="0"/>
    <s v="No"/>
    <x v="0"/>
    <s v="Hyderabad"/>
  </r>
  <r>
    <x v="2000"/>
    <n v="30"/>
    <s v="Female"/>
    <s v="Bengaluru"/>
    <n v="50"/>
    <x v="0"/>
    <x v="0"/>
    <n v="559"/>
    <n v="28055.07"/>
    <s v="UPI"/>
    <s v="Yes"/>
    <n v="0"/>
    <n v="0"/>
    <x v="0"/>
    <n v="0"/>
    <s v="Yes"/>
    <x v="0"/>
    <s v="Bengaluru"/>
  </r>
  <r>
    <x v="2001"/>
    <n v="42"/>
    <s v="Female"/>
    <s v="Jaipur"/>
    <n v="30"/>
    <x v="2"/>
    <x v="1"/>
    <n v="790"/>
    <n v="21632.9"/>
    <s v="UPI"/>
    <s v="Yes"/>
    <n v="0"/>
    <n v="0"/>
    <x v="0"/>
    <n v="10"/>
    <s v="Yes"/>
    <x v="0"/>
    <s v="Jaipur"/>
  </r>
  <r>
    <x v="2002"/>
    <n v="49"/>
    <s v="Male"/>
    <s v="Bengaluru"/>
    <n v="18"/>
    <x v="0"/>
    <x v="0"/>
    <n v="534"/>
    <n v="9334.57"/>
    <s v="Bank Transfer"/>
    <s v="Yes"/>
    <n v="0"/>
    <n v="0"/>
    <x v="0"/>
    <n v="0"/>
    <s v="Yes"/>
    <x v="1"/>
    <s v="Bengaluru"/>
  </r>
  <r>
    <x v="2003"/>
    <n v="30"/>
    <s v="Female"/>
    <s v="Pune"/>
    <n v="20"/>
    <x v="0"/>
    <x v="0"/>
    <n v="517"/>
    <n v="10490.14"/>
    <s v="UPI"/>
    <s v="No"/>
    <n v="5"/>
    <n v="3"/>
    <x v="4"/>
    <n v="0"/>
    <s v="No"/>
    <x v="1"/>
    <s v="Pune"/>
  </r>
  <r>
    <x v="2004"/>
    <n v="38"/>
    <s v="Male"/>
    <s v="Delhi"/>
    <n v="27"/>
    <x v="2"/>
    <x v="0"/>
    <n v="576"/>
    <n v="13613.62"/>
    <s v="Credit Card"/>
    <s v="Yes"/>
    <n v="4"/>
    <n v="2"/>
    <x v="2"/>
    <n v="10"/>
    <s v="No"/>
    <x v="1"/>
    <s v="Delhi"/>
  </r>
  <r>
    <x v="2005"/>
    <n v="31"/>
    <s v="Male"/>
    <s v="Hyderabad"/>
    <n v="24"/>
    <x v="0"/>
    <x v="0"/>
    <n v="494"/>
    <n v="11753.42"/>
    <s v="Auto Debit"/>
    <s v="Yes"/>
    <n v="0"/>
    <n v="0"/>
    <x v="0"/>
    <n v="0"/>
    <s v="No"/>
    <x v="0"/>
    <s v="Hyderabad"/>
  </r>
  <r>
    <x v="2006"/>
    <n v="40"/>
    <s v="Female"/>
    <s v="Kolkata"/>
    <n v="21"/>
    <x v="0"/>
    <x v="0"/>
    <n v="496"/>
    <n v="10139.42"/>
    <s v="UPI"/>
    <s v="Yes"/>
    <n v="0"/>
    <n v="0"/>
    <x v="0"/>
    <n v="0"/>
    <s v="No"/>
    <x v="0"/>
    <s v="Kolkata"/>
  </r>
  <r>
    <x v="2007"/>
    <n v="51"/>
    <s v="Female"/>
    <s v="Pune"/>
    <n v="70"/>
    <x v="2"/>
    <x v="0"/>
    <n v="500"/>
    <n v="34124.78"/>
    <s v="UPI"/>
    <s v="Yes"/>
    <n v="1"/>
    <n v="0"/>
    <x v="1"/>
    <n v="0"/>
    <s v="No"/>
    <x v="0"/>
    <s v="Pune"/>
  </r>
  <r>
    <x v="2008"/>
    <n v="61"/>
    <s v="Female"/>
    <s v="Hyderabad"/>
    <n v="15"/>
    <x v="0"/>
    <x v="1"/>
    <n v="700"/>
    <n v="10581.68"/>
    <s v="Auto Debit"/>
    <s v="Yes"/>
    <n v="1"/>
    <n v="0"/>
    <x v="0"/>
    <n v="0"/>
    <s v="Yes"/>
    <x v="0"/>
    <s v="Hyderabad"/>
  </r>
  <r>
    <x v="2009"/>
    <n v="52"/>
    <s v="Female"/>
    <s v="Chennai"/>
    <n v="63"/>
    <x v="2"/>
    <x v="1"/>
    <n v="723"/>
    <n v="40128.07"/>
    <s v="UPI"/>
    <s v="Yes"/>
    <n v="1"/>
    <n v="0"/>
    <x v="0"/>
    <n v="10"/>
    <s v="Yes"/>
    <x v="0"/>
    <s v="Chennai"/>
  </r>
  <r>
    <x v="2010"/>
    <n v="41"/>
    <s v="Female"/>
    <s v="Bengaluru"/>
    <n v="55"/>
    <x v="0"/>
    <x v="1"/>
    <n v="740"/>
    <n v="40267.75"/>
    <s v="UPI"/>
    <s v="Yes"/>
    <n v="0"/>
    <n v="0"/>
    <x v="0"/>
    <n v="0"/>
    <s v="No"/>
    <x v="0"/>
    <s v="Bengaluru"/>
  </r>
  <r>
    <x v="2011"/>
    <n v="43"/>
    <s v="Male"/>
    <s v="Kolkata"/>
    <n v="25"/>
    <x v="1"/>
    <x v="0"/>
    <n v="482"/>
    <n v="12194.53"/>
    <s v="UPI"/>
    <s v="No"/>
    <n v="0"/>
    <n v="0"/>
    <x v="0"/>
    <n v="0"/>
    <s v="No"/>
    <x v="0"/>
    <s v="Kolkata"/>
  </r>
  <r>
    <x v="2012"/>
    <n v="34"/>
    <s v="Male"/>
    <s v="Pune"/>
    <n v="33"/>
    <x v="2"/>
    <x v="2"/>
    <n v="1006"/>
    <n v="33689.379999999997"/>
    <s v="Auto Debit"/>
    <s v="Yes"/>
    <n v="0"/>
    <n v="0"/>
    <x v="0"/>
    <n v="0"/>
    <s v="No"/>
    <x v="0"/>
    <s v="Pune"/>
  </r>
  <r>
    <x v="2013"/>
    <n v="32"/>
    <s v="Male"/>
    <s v="Kolkata"/>
    <n v="39"/>
    <x v="1"/>
    <x v="0"/>
    <n v="443"/>
    <n v="17153.310000000001"/>
    <s v="Debit Card"/>
    <s v="No"/>
    <n v="1"/>
    <n v="0"/>
    <x v="1"/>
    <n v="0"/>
    <s v="No"/>
    <x v="0"/>
    <s v="Kolkata"/>
  </r>
  <r>
    <x v="2014"/>
    <n v="38"/>
    <s v="Female"/>
    <s v="Delhi"/>
    <n v="11"/>
    <x v="0"/>
    <x v="0"/>
    <n v="495"/>
    <n v="5551.28"/>
    <s v="Bank Transfer"/>
    <s v="Yes"/>
    <n v="0"/>
    <n v="0"/>
    <x v="0"/>
    <n v="0"/>
    <s v="No"/>
    <x v="1"/>
    <s v="Delhi"/>
  </r>
  <r>
    <x v="2015"/>
    <n v="39"/>
    <s v="Female"/>
    <s v="Delhi"/>
    <n v="35"/>
    <x v="0"/>
    <x v="1"/>
    <n v="810"/>
    <n v="27937.85"/>
    <s v="Auto Debit"/>
    <s v="Yes"/>
    <n v="0"/>
    <n v="0"/>
    <x v="1"/>
    <n v="0"/>
    <s v="No"/>
    <x v="0"/>
    <s v="Delhi"/>
  </r>
  <r>
    <x v="2016"/>
    <n v="36"/>
    <s v="Female"/>
    <s v="Bengaluru"/>
    <n v="63"/>
    <x v="1"/>
    <x v="1"/>
    <n v="708"/>
    <n v="44252.53"/>
    <s v="Auto Debit"/>
    <s v="Yes"/>
    <n v="0"/>
    <n v="0"/>
    <x v="0"/>
    <n v="0"/>
    <s v="No"/>
    <x v="0"/>
    <s v="Bengaluru"/>
  </r>
  <r>
    <x v="2017"/>
    <n v="37"/>
    <s v="Female"/>
    <s v="Mumbai"/>
    <n v="44"/>
    <x v="1"/>
    <x v="0"/>
    <n v="447"/>
    <n v="19854.04"/>
    <s v="Debit Card"/>
    <s v="Yes"/>
    <n v="3"/>
    <n v="0"/>
    <x v="0"/>
    <n v="0"/>
    <s v="No"/>
    <x v="0"/>
    <s v="Mumbai"/>
  </r>
  <r>
    <x v="2018"/>
    <n v="37"/>
    <s v="Female"/>
    <s v="Hyderabad"/>
    <n v="12"/>
    <x v="1"/>
    <x v="2"/>
    <n v="1050"/>
    <n v="12837.82"/>
    <s v="Debit Card"/>
    <s v="Yes"/>
    <n v="0"/>
    <n v="0"/>
    <x v="0"/>
    <n v="0"/>
    <s v="Yes"/>
    <x v="1"/>
    <s v="Hyderabad"/>
  </r>
  <r>
    <x v="2019"/>
    <n v="32"/>
    <s v="Male"/>
    <s v="Nagpur"/>
    <n v="15"/>
    <x v="0"/>
    <x v="1"/>
    <n v="645"/>
    <n v="9652.84"/>
    <s v="Auto Debit"/>
    <s v="Yes"/>
    <n v="1"/>
    <n v="0"/>
    <x v="0"/>
    <n v="0"/>
    <s v="No"/>
    <x v="0"/>
    <s v="Nagpur"/>
  </r>
  <r>
    <x v="2020"/>
    <n v="47"/>
    <s v="Male"/>
    <s v="Mumbai"/>
    <n v="23"/>
    <x v="0"/>
    <x v="1"/>
    <n v="688"/>
    <n v="15918.85"/>
    <s v="Credit Card"/>
    <s v="Yes"/>
    <n v="1"/>
    <n v="0"/>
    <x v="1"/>
    <n v="0"/>
    <s v="No"/>
    <x v="0"/>
    <s v="Mumbai"/>
  </r>
  <r>
    <x v="2021"/>
    <n v="18"/>
    <s v="Female"/>
    <s v="Mumbai"/>
    <n v="27"/>
    <x v="1"/>
    <x v="0"/>
    <n v="560"/>
    <n v="13850.56"/>
    <s v="Credit Card"/>
    <s v="Yes"/>
    <n v="3"/>
    <n v="2"/>
    <x v="1"/>
    <n v="10"/>
    <s v="No"/>
    <x v="0"/>
    <s v="Mumbai"/>
  </r>
  <r>
    <x v="2022"/>
    <n v="18"/>
    <s v="Male"/>
    <s v="Bengaluru"/>
    <n v="25"/>
    <x v="0"/>
    <x v="0"/>
    <n v="500"/>
    <n v="12670.2"/>
    <s v="Debit Card"/>
    <s v="Yes"/>
    <n v="0"/>
    <n v="0"/>
    <x v="0"/>
    <n v="0"/>
    <s v="Yes"/>
    <x v="1"/>
    <s v="Bengaluru"/>
  </r>
  <r>
    <x v="2023"/>
    <n v="40"/>
    <s v="Female"/>
    <s v="Nagpur"/>
    <n v="17"/>
    <x v="0"/>
    <x v="0"/>
    <n v="546"/>
    <n v="9211.18"/>
    <s v="Bank Transfer"/>
    <s v="No"/>
    <n v="5"/>
    <n v="1"/>
    <x v="2"/>
    <n v="0"/>
    <s v="No"/>
    <x v="0"/>
    <s v="Nagpur"/>
  </r>
  <r>
    <x v="2024"/>
    <n v="20"/>
    <s v="Male"/>
    <s v="Bengaluru"/>
    <n v="41"/>
    <x v="2"/>
    <x v="1"/>
    <n v="762"/>
    <n v="28233.53"/>
    <s v="Debit Card"/>
    <s v="Yes"/>
    <n v="0"/>
    <n v="0"/>
    <x v="1"/>
    <n v="10"/>
    <s v="No"/>
    <x v="0"/>
    <s v="Bengaluru"/>
  </r>
  <r>
    <x v="2025"/>
    <n v="29"/>
    <s v="Male"/>
    <s v="Chennai"/>
    <n v="41"/>
    <x v="0"/>
    <x v="0"/>
    <n v="511"/>
    <n v="20970.61"/>
    <s v="UPI"/>
    <s v="Yes"/>
    <n v="1"/>
    <n v="0"/>
    <x v="0"/>
    <n v="0"/>
    <s v="No"/>
    <x v="0"/>
    <s v="Chennai"/>
  </r>
  <r>
    <x v="2026"/>
    <n v="38"/>
    <s v="Male"/>
    <s v="Bengaluru"/>
    <n v="15"/>
    <x v="0"/>
    <x v="0"/>
    <n v="471"/>
    <n v="7089.81"/>
    <s v="Bank Transfer"/>
    <s v="Yes"/>
    <n v="5"/>
    <n v="1"/>
    <x v="1"/>
    <n v="0"/>
    <s v="Yes"/>
    <x v="0"/>
    <s v="Bengaluru"/>
  </r>
  <r>
    <x v="2027"/>
    <n v="49"/>
    <s v="Male"/>
    <s v="Bengaluru"/>
    <n v="31"/>
    <x v="0"/>
    <x v="0"/>
    <n v="449"/>
    <n v="13508.17"/>
    <s v="UPI"/>
    <s v="Yes"/>
    <n v="1"/>
    <n v="0"/>
    <x v="1"/>
    <n v="0"/>
    <s v="No"/>
    <x v="1"/>
    <s v="Bengaluru"/>
  </r>
  <r>
    <x v="2028"/>
    <n v="38"/>
    <s v="Female"/>
    <s v="Chennai"/>
    <n v="46"/>
    <x v="0"/>
    <x v="2"/>
    <n v="953"/>
    <n v="42730.33"/>
    <s v="Auto Debit"/>
    <s v="Yes"/>
    <n v="1"/>
    <n v="0"/>
    <x v="1"/>
    <n v="0"/>
    <s v="No"/>
    <x v="0"/>
    <s v="Chennai"/>
  </r>
  <r>
    <x v="2029"/>
    <n v="36"/>
    <s v="Male"/>
    <s v="Jaipur"/>
    <n v="34"/>
    <x v="0"/>
    <x v="1"/>
    <n v="691"/>
    <n v="23997.31"/>
    <s v="Debit Card"/>
    <s v="Yes"/>
    <n v="2"/>
    <n v="1"/>
    <x v="0"/>
    <n v="0"/>
    <s v="No"/>
    <x v="1"/>
    <s v="Jaipur"/>
  </r>
  <r>
    <x v="2030"/>
    <n v="42"/>
    <s v="Female"/>
    <s v="Hyderabad"/>
    <n v="32"/>
    <x v="0"/>
    <x v="1"/>
    <n v="734"/>
    <n v="23144.959999999999"/>
    <s v="Credit Card"/>
    <s v="Yes"/>
    <n v="0"/>
    <n v="0"/>
    <x v="0"/>
    <n v="0"/>
    <s v="No"/>
    <x v="1"/>
    <s v="Hyderabad"/>
  </r>
  <r>
    <x v="2031"/>
    <n v="47"/>
    <s v="Female"/>
    <s v="Nagpur"/>
    <n v="30"/>
    <x v="1"/>
    <x v="2"/>
    <n v="1085"/>
    <n v="30023.85"/>
    <s v="UPI"/>
    <s v="Yes"/>
    <n v="3"/>
    <n v="1"/>
    <x v="1"/>
    <n v="5"/>
    <s v="No"/>
    <x v="1"/>
    <s v="Nagpur"/>
  </r>
  <r>
    <x v="2032"/>
    <n v="29"/>
    <s v="Female"/>
    <s v="Kolkata"/>
    <n v="16"/>
    <x v="0"/>
    <x v="1"/>
    <n v="710"/>
    <n v="11363.36"/>
    <s v="UPI"/>
    <s v="Yes"/>
    <n v="4"/>
    <n v="3"/>
    <x v="2"/>
    <n v="0"/>
    <s v="No"/>
    <x v="0"/>
    <s v="Kolkata"/>
  </r>
  <r>
    <x v="2033"/>
    <n v="24"/>
    <s v="Male"/>
    <s v="Mumbai"/>
    <n v="45"/>
    <x v="2"/>
    <x v="0"/>
    <n v="521"/>
    <n v="22850.76"/>
    <s v="Credit Card"/>
    <s v="No"/>
    <n v="1"/>
    <n v="0"/>
    <x v="1"/>
    <n v="0"/>
    <s v="No"/>
    <x v="0"/>
    <s v="Mumbai"/>
  </r>
  <r>
    <x v="2034"/>
    <n v="35"/>
    <s v="Male"/>
    <s v="Bengaluru"/>
    <n v="11"/>
    <x v="0"/>
    <x v="0"/>
    <n v="522"/>
    <n v="5856.44"/>
    <s v="Auto Debit"/>
    <s v="No"/>
    <n v="0"/>
    <n v="0"/>
    <x v="0"/>
    <n v="0"/>
    <s v="Yes"/>
    <x v="0"/>
    <s v="Bengaluru"/>
  </r>
  <r>
    <x v="2035"/>
    <n v="30"/>
    <s v="Male"/>
    <s v="Pune"/>
    <n v="17"/>
    <x v="0"/>
    <x v="0"/>
    <n v="453"/>
    <n v="7696.47"/>
    <s v="Debit Card"/>
    <s v="No"/>
    <n v="2"/>
    <n v="1"/>
    <x v="0"/>
    <n v="0"/>
    <s v="Yes"/>
    <x v="0"/>
    <s v="Pune"/>
  </r>
  <r>
    <x v="2036"/>
    <n v="42"/>
    <s v="Female"/>
    <s v="Mumbai"/>
    <n v="23"/>
    <x v="0"/>
    <x v="0"/>
    <n v="453"/>
    <n v="10138.14"/>
    <s v="Auto Debit"/>
    <s v="No"/>
    <n v="0"/>
    <n v="0"/>
    <x v="0"/>
    <n v="0"/>
    <s v="Yes"/>
    <x v="0"/>
    <s v="Mumbai"/>
  </r>
  <r>
    <x v="2037"/>
    <n v="19"/>
    <s v="Male"/>
    <s v="Pune"/>
    <n v="18"/>
    <x v="1"/>
    <x v="1"/>
    <n v="725"/>
    <n v="12388.28"/>
    <s v="Credit Card"/>
    <s v="Yes"/>
    <n v="2"/>
    <n v="1"/>
    <x v="0"/>
    <n v="5"/>
    <s v="No"/>
    <x v="0"/>
    <s v="Pune"/>
  </r>
  <r>
    <x v="2038"/>
    <n v="33"/>
    <s v="Female"/>
    <s v="Hyderabad"/>
    <n v="39"/>
    <x v="0"/>
    <x v="1"/>
    <n v="724"/>
    <n v="27626.91"/>
    <s v="UPI"/>
    <s v="Yes"/>
    <n v="2"/>
    <n v="1"/>
    <x v="1"/>
    <n v="0"/>
    <s v="No"/>
    <x v="0"/>
    <s v="Hyderabad"/>
  </r>
  <r>
    <x v="2039"/>
    <n v="40"/>
    <s v="Male"/>
    <s v="Bengaluru"/>
    <n v="24"/>
    <x v="1"/>
    <x v="1"/>
    <n v="800"/>
    <n v="18974.23"/>
    <s v="Credit Card"/>
    <s v="Yes"/>
    <n v="1"/>
    <n v="0"/>
    <x v="0"/>
    <n v="0"/>
    <s v="No"/>
    <x v="0"/>
    <s v="Bengaluru"/>
  </r>
  <r>
    <x v="2040"/>
    <n v="39"/>
    <s v="Male"/>
    <s v="Kolkata"/>
    <n v="19"/>
    <x v="1"/>
    <x v="2"/>
    <n v="979"/>
    <n v="16935.13"/>
    <s v="Auto Debit"/>
    <s v="Yes"/>
    <n v="0"/>
    <n v="0"/>
    <x v="0"/>
    <n v="10"/>
    <s v="Yes"/>
    <x v="0"/>
    <s v="Kolkata"/>
  </r>
  <r>
    <x v="2041"/>
    <n v="39"/>
    <s v="Male"/>
    <s v="Delhi"/>
    <n v="20"/>
    <x v="0"/>
    <x v="0"/>
    <n v="407"/>
    <n v="8198.26"/>
    <s v="Auto Debit"/>
    <s v="No"/>
    <n v="0"/>
    <n v="0"/>
    <x v="1"/>
    <n v="0"/>
    <s v="Yes"/>
    <x v="0"/>
    <s v="Delhi"/>
  </r>
  <r>
    <x v="2042"/>
    <n v="43"/>
    <s v="Female"/>
    <s v="Chennai"/>
    <n v="44"/>
    <x v="2"/>
    <x v="1"/>
    <n v="739"/>
    <n v="31783.66"/>
    <s v="Debit Card"/>
    <s v="Yes"/>
    <n v="1"/>
    <n v="0"/>
    <x v="0"/>
    <n v="0"/>
    <s v="Yes"/>
    <x v="0"/>
    <s v="Chennai"/>
  </r>
  <r>
    <x v="2043"/>
    <n v="30"/>
    <s v="Female"/>
    <s v="Ahmedabad"/>
    <n v="21"/>
    <x v="1"/>
    <x v="0"/>
    <n v="468"/>
    <n v="9370.07"/>
    <s v="Bank Transfer"/>
    <s v="No"/>
    <n v="1"/>
    <n v="0"/>
    <x v="0"/>
    <n v="5"/>
    <s v="Yes"/>
    <x v="1"/>
    <s v="Ahmedabad"/>
  </r>
  <r>
    <x v="2044"/>
    <n v="35"/>
    <s v="Male"/>
    <s v="Pune"/>
    <n v="13"/>
    <x v="0"/>
    <x v="0"/>
    <n v="415"/>
    <n v="5408.97"/>
    <s v="Auto Debit"/>
    <s v="Yes"/>
    <n v="1"/>
    <n v="0"/>
    <x v="0"/>
    <n v="0"/>
    <s v="Yes"/>
    <x v="0"/>
    <s v="Pune"/>
  </r>
  <r>
    <x v="2045"/>
    <n v="60"/>
    <s v="Male"/>
    <s v="Chennai"/>
    <n v="47"/>
    <x v="1"/>
    <x v="0"/>
    <n v="490"/>
    <n v="22771.79"/>
    <s v="Credit Card"/>
    <s v="Yes"/>
    <n v="3"/>
    <n v="0"/>
    <x v="2"/>
    <n v="0"/>
    <s v="No"/>
    <x v="0"/>
    <s v="Chennai"/>
  </r>
  <r>
    <x v="2046"/>
    <n v="58"/>
    <s v="Male"/>
    <s v="Mumbai"/>
    <n v="55"/>
    <x v="1"/>
    <x v="1"/>
    <n v="748"/>
    <n v="41760.29"/>
    <s v="UPI"/>
    <s v="Yes"/>
    <n v="4"/>
    <n v="1"/>
    <x v="0"/>
    <n v="0"/>
    <s v="No"/>
    <x v="0"/>
    <s v="Mumbai"/>
  </r>
  <r>
    <x v="2047"/>
    <n v="68"/>
    <s v="Female"/>
    <s v="Chennai"/>
    <n v="61"/>
    <x v="0"/>
    <x v="2"/>
    <n v="1066"/>
    <n v="65760.08"/>
    <s v="UPI"/>
    <s v="Yes"/>
    <n v="0"/>
    <n v="0"/>
    <x v="0"/>
    <n v="0"/>
    <s v="Yes"/>
    <x v="1"/>
    <s v="Chennai"/>
  </r>
  <r>
    <x v="2048"/>
    <n v="30"/>
    <s v="Male"/>
    <s v="Chennai"/>
    <n v="10"/>
    <x v="0"/>
    <x v="2"/>
    <n v="1092"/>
    <n v="10818.22"/>
    <s v="Debit Card"/>
    <s v="Yes"/>
    <n v="3"/>
    <n v="1"/>
    <x v="0"/>
    <n v="0"/>
    <s v="No"/>
    <x v="1"/>
    <s v="Chennai"/>
  </r>
  <r>
    <x v="2049"/>
    <n v="22"/>
    <s v="Female"/>
    <s v="Chennai"/>
    <n v="41"/>
    <x v="1"/>
    <x v="1"/>
    <n v="763"/>
    <n v="29218.74"/>
    <s v="Credit Card"/>
    <s v="No"/>
    <n v="2"/>
    <n v="2"/>
    <x v="1"/>
    <n v="5"/>
    <s v="No"/>
    <x v="0"/>
    <s v="Chennai"/>
  </r>
  <r>
    <x v="2050"/>
    <n v="18"/>
    <s v="Male"/>
    <s v="Kolkata"/>
    <n v="23"/>
    <x v="0"/>
    <x v="1"/>
    <n v="688"/>
    <n v="15803.21"/>
    <s v="Debit Card"/>
    <s v="No"/>
    <n v="2"/>
    <n v="0"/>
    <x v="0"/>
    <n v="0"/>
    <s v="No"/>
    <x v="0"/>
    <s v="Kolkata"/>
  </r>
  <r>
    <x v="2051"/>
    <n v="43"/>
    <s v="Male"/>
    <s v="Bengaluru"/>
    <n v="25"/>
    <x v="1"/>
    <x v="2"/>
    <n v="1112"/>
    <n v="26648.959999999999"/>
    <s v="UPI"/>
    <s v="Yes"/>
    <n v="0"/>
    <n v="0"/>
    <x v="0"/>
    <n v="5"/>
    <s v="No"/>
    <x v="0"/>
    <s v="Bengaluru"/>
  </r>
  <r>
    <x v="2052"/>
    <n v="31"/>
    <s v="Male"/>
    <s v="Bengaluru"/>
    <n v="72"/>
    <x v="2"/>
    <x v="2"/>
    <n v="1105"/>
    <n v="68269.62"/>
    <s v="Bank Transfer"/>
    <s v="Yes"/>
    <n v="1"/>
    <n v="0"/>
    <x v="0"/>
    <n v="15"/>
    <s v="No"/>
    <x v="0"/>
    <s v="Bengaluru"/>
  </r>
  <r>
    <x v="2053"/>
    <n v="38"/>
    <s v="Female"/>
    <s v="Hyderabad"/>
    <n v="28"/>
    <x v="1"/>
    <x v="1"/>
    <n v="699"/>
    <n v="17670.23"/>
    <s v="UPI"/>
    <s v="Yes"/>
    <n v="0"/>
    <n v="0"/>
    <x v="1"/>
    <n v="10"/>
    <s v="No"/>
    <x v="0"/>
    <s v="Hyderabad"/>
  </r>
  <r>
    <x v="2054"/>
    <n v="34"/>
    <s v="Female"/>
    <s v="Delhi"/>
    <n v="47"/>
    <x v="0"/>
    <x v="0"/>
    <n v="449"/>
    <n v="20993.439999999999"/>
    <s v="Debit Card"/>
    <s v="No"/>
    <n v="0"/>
    <n v="0"/>
    <x v="0"/>
    <n v="0"/>
    <s v="Yes"/>
    <x v="0"/>
    <s v="Delhi"/>
  </r>
  <r>
    <x v="2055"/>
    <n v="20"/>
    <s v="Male"/>
    <s v="Pune"/>
    <n v="12"/>
    <x v="0"/>
    <x v="1"/>
    <n v="697"/>
    <n v="8291.4699999999993"/>
    <s v="Auto Debit"/>
    <s v="No"/>
    <n v="1"/>
    <n v="0"/>
    <x v="0"/>
    <n v="0"/>
    <s v="No"/>
    <x v="0"/>
    <s v="Pune"/>
  </r>
  <r>
    <x v="2056"/>
    <n v="45"/>
    <s v="Male"/>
    <s v="Mumbai"/>
    <n v="54"/>
    <x v="0"/>
    <x v="1"/>
    <n v="694"/>
    <n v="38304.31"/>
    <s v="UPI"/>
    <s v="Yes"/>
    <n v="3"/>
    <n v="1"/>
    <x v="2"/>
    <n v="0"/>
    <s v="No"/>
    <x v="0"/>
    <s v="Mumbai"/>
  </r>
  <r>
    <x v="2057"/>
    <n v="37"/>
    <s v="Male"/>
    <s v="Ahmedabad"/>
    <n v="34"/>
    <x v="0"/>
    <x v="2"/>
    <n v="1078"/>
    <n v="36990.32"/>
    <s v="Debit Card"/>
    <s v="Yes"/>
    <n v="0"/>
    <n v="0"/>
    <x v="0"/>
    <n v="0"/>
    <s v="No"/>
    <x v="0"/>
    <s v="Ahmedabad"/>
  </r>
  <r>
    <x v="2058"/>
    <n v="21"/>
    <s v="Male"/>
    <s v="Bengaluru"/>
    <n v="48"/>
    <x v="1"/>
    <x v="2"/>
    <n v="991"/>
    <n v="48472.01"/>
    <s v="UPI"/>
    <s v="Yes"/>
    <n v="1"/>
    <n v="0"/>
    <x v="0"/>
    <n v="0"/>
    <s v="No"/>
    <x v="1"/>
    <s v="Bengaluru"/>
  </r>
  <r>
    <x v="2059"/>
    <n v="32"/>
    <s v="Female"/>
    <s v="Delhi"/>
    <n v="65"/>
    <x v="0"/>
    <x v="2"/>
    <n v="987"/>
    <n v="65968.34"/>
    <s v="UPI"/>
    <s v="Yes"/>
    <n v="0"/>
    <n v="0"/>
    <x v="0"/>
    <n v="0"/>
    <s v="No"/>
    <x v="0"/>
    <s v="Delhi"/>
  </r>
  <r>
    <x v="2060"/>
    <n v="19"/>
    <s v="Male"/>
    <s v="Pune"/>
    <n v="31"/>
    <x v="1"/>
    <x v="2"/>
    <n v="1001"/>
    <n v="29133.75"/>
    <s v="Credit Card"/>
    <s v="Yes"/>
    <n v="4"/>
    <n v="1"/>
    <x v="2"/>
    <n v="5"/>
    <s v="No"/>
    <x v="0"/>
    <s v="Pune"/>
  </r>
  <r>
    <x v="2061"/>
    <n v="40"/>
    <s v="Male"/>
    <s v="Mumbai"/>
    <n v="25"/>
    <x v="0"/>
    <x v="0"/>
    <n v="569"/>
    <n v="13853.07"/>
    <s v="Bank Transfer"/>
    <s v="Yes"/>
    <n v="1"/>
    <n v="0"/>
    <x v="0"/>
    <n v="0"/>
    <s v="Yes"/>
    <x v="0"/>
    <s v="Mumbai"/>
  </r>
  <r>
    <x v="2062"/>
    <n v="18"/>
    <s v="Male"/>
    <s v="Mumbai"/>
    <n v="16"/>
    <x v="0"/>
    <x v="0"/>
    <n v="509"/>
    <n v="7920.88"/>
    <s v="Bank Transfer"/>
    <s v="Yes"/>
    <n v="0"/>
    <n v="0"/>
    <x v="1"/>
    <n v="0"/>
    <s v="Yes"/>
    <x v="0"/>
    <s v="Mumbai"/>
  </r>
  <r>
    <x v="2063"/>
    <n v="49"/>
    <s v="Female"/>
    <s v="Ahmedabad"/>
    <n v="19"/>
    <x v="0"/>
    <x v="0"/>
    <n v="440"/>
    <n v="8395.73"/>
    <s v="Credit Card"/>
    <s v="Yes"/>
    <n v="0"/>
    <n v="0"/>
    <x v="1"/>
    <n v="0"/>
    <s v="No"/>
    <x v="1"/>
    <s v="Ahmedabad"/>
  </r>
  <r>
    <x v="2064"/>
    <n v="32"/>
    <s v="Male"/>
    <s v="Chennai"/>
    <n v="59"/>
    <x v="0"/>
    <x v="0"/>
    <n v="497"/>
    <n v="29303.86"/>
    <s v="Auto Debit"/>
    <s v="No"/>
    <n v="1"/>
    <n v="0"/>
    <x v="1"/>
    <n v="0"/>
    <s v="No"/>
    <x v="0"/>
    <s v="Chennai"/>
  </r>
  <r>
    <x v="2065"/>
    <n v="47"/>
    <s v="Female"/>
    <s v="Chennai"/>
    <n v="37"/>
    <x v="1"/>
    <x v="2"/>
    <n v="1051"/>
    <n v="38020.89"/>
    <s v="Auto Debit"/>
    <s v="Yes"/>
    <n v="0"/>
    <n v="0"/>
    <x v="0"/>
    <n v="0"/>
    <s v="No"/>
    <x v="0"/>
    <s v="Chennai"/>
  </r>
  <r>
    <x v="2066"/>
    <n v="22"/>
    <s v="Male"/>
    <s v="Delhi"/>
    <n v="18"/>
    <x v="1"/>
    <x v="1"/>
    <n v="708"/>
    <n v="13072.33"/>
    <s v="UPI"/>
    <s v="Yes"/>
    <n v="0"/>
    <n v="0"/>
    <x v="0"/>
    <n v="0"/>
    <s v="No"/>
    <x v="0"/>
    <s v="Delhi"/>
  </r>
  <r>
    <x v="2067"/>
    <n v="51"/>
    <s v="Female"/>
    <s v="Ahmedabad"/>
    <n v="30"/>
    <x v="0"/>
    <x v="0"/>
    <n v="396"/>
    <n v="12042.46"/>
    <s v="Auto Debit"/>
    <s v="Yes"/>
    <n v="1"/>
    <n v="0"/>
    <x v="0"/>
    <n v="0"/>
    <s v="No"/>
    <x v="1"/>
    <s v="Ahmedabad"/>
  </r>
  <r>
    <x v="2068"/>
    <n v="22"/>
    <s v="Female"/>
    <s v="Ahmedabad"/>
    <n v="33"/>
    <x v="0"/>
    <x v="2"/>
    <n v="1084"/>
    <n v="35538.69"/>
    <s v="Auto Debit"/>
    <s v="Yes"/>
    <n v="1"/>
    <n v="0"/>
    <x v="1"/>
    <n v="0"/>
    <s v="Yes"/>
    <x v="1"/>
    <s v="Ahmedabad"/>
  </r>
  <r>
    <x v="2069"/>
    <n v="30"/>
    <s v="Female"/>
    <s v="Delhi"/>
    <n v="33"/>
    <x v="1"/>
    <x v="1"/>
    <n v="714"/>
    <n v="23053.45"/>
    <s v="UPI"/>
    <s v="No"/>
    <n v="0"/>
    <n v="0"/>
    <x v="0"/>
    <n v="0"/>
    <s v="No"/>
    <x v="1"/>
    <s v="Delhi"/>
  </r>
  <r>
    <x v="2070"/>
    <n v="20"/>
    <s v="Female"/>
    <s v="Mumbai"/>
    <n v="9"/>
    <x v="0"/>
    <x v="1"/>
    <n v="759"/>
    <n v="6757.07"/>
    <s v="Credit Card"/>
    <s v="Yes"/>
    <n v="0"/>
    <n v="0"/>
    <x v="0"/>
    <n v="0"/>
    <s v="Yes"/>
    <x v="0"/>
    <s v="Mumbai"/>
  </r>
  <r>
    <x v="2071"/>
    <n v="36"/>
    <s v="Female"/>
    <s v="Hyderabad"/>
    <n v="29"/>
    <x v="0"/>
    <x v="1"/>
    <n v="789"/>
    <n v="23241.08"/>
    <s v="UPI"/>
    <s v="No"/>
    <n v="2"/>
    <n v="0"/>
    <x v="0"/>
    <n v="0"/>
    <s v="No"/>
    <x v="1"/>
    <s v="Hyderabad"/>
  </r>
  <r>
    <x v="2072"/>
    <n v="18"/>
    <s v="Male"/>
    <s v="Hyderabad"/>
    <n v="58"/>
    <x v="1"/>
    <x v="0"/>
    <n v="547"/>
    <n v="31472.94"/>
    <s v="Bank Transfer"/>
    <s v="Yes"/>
    <n v="0"/>
    <n v="0"/>
    <x v="0"/>
    <n v="0"/>
    <s v="No"/>
    <x v="0"/>
    <s v="Hyderabad"/>
  </r>
  <r>
    <x v="2073"/>
    <n v="40"/>
    <s v="Male"/>
    <s v="Jaipur"/>
    <n v="25"/>
    <x v="2"/>
    <x v="0"/>
    <n v="468"/>
    <n v="9826.0300000000007"/>
    <s v="Credit Card"/>
    <s v="Yes"/>
    <n v="0"/>
    <n v="0"/>
    <x v="1"/>
    <n v="15"/>
    <s v="Yes"/>
    <x v="0"/>
    <s v="Jaipur"/>
  </r>
  <r>
    <x v="2074"/>
    <n v="49"/>
    <s v="Female"/>
    <s v="Pune"/>
    <n v="30"/>
    <x v="1"/>
    <x v="0"/>
    <n v="393"/>
    <n v="11926.48"/>
    <s v="Debit Card"/>
    <s v="No"/>
    <n v="1"/>
    <n v="0"/>
    <x v="0"/>
    <n v="0"/>
    <s v="No"/>
    <x v="0"/>
    <s v="Pune"/>
  </r>
  <r>
    <x v="2075"/>
    <n v="36"/>
    <s v="Male"/>
    <s v="Kolkata"/>
    <n v="20"/>
    <x v="0"/>
    <x v="0"/>
    <n v="485"/>
    <n v="9758.6200000000008"/>
    <s v="Bank Transfer"/>
    <s v="Yes"/>
    <n v="1"/>
    <n v="0"/>
    <x v="1"/>
    <n v="0"/>
    <s v="No"/>
    <x v="0"/>
    <s v="Kolkata"/>
  </r>
  <r>
    <x v="2076"/>
    <n v="27"/>
    <s v="Male"/>
    <s v="Kolkata"/>
    <n v="44"/>
    <x v="0"/>
    <x v="1"/>
    <n v="697"/>
    <n v="30833.4"/>
    <s v="UPI"/>
    <s v="Yes"/>
    <n v="1"/>
    <n v="0"/>
    <x v="1"/>
    <n v="0"/>
    <s v="No"/>
    <x v="1"/>
    <s v="Kolkata"/>
  </r>
  <r>
    <x v="2077"/>
    <n v="20"/>
    <s v="Female"/>
    <s v="Ahmedabad"/>
    <n v="19"/>
    <x v="0"/>
    <x v="0"/>
    <n v="524"/>
    <n v="9829.61"/>
    <s v="Auto Debit"/>
    <s v="Yes"/>
    <n v="2"/>
    <n v="1"/>
    <x v="0"/>
    <n v="0"/>
    <s v="No"/>
    <x v="1"/>
    <s v="Ahmedabad"/>
  </r>
  <r>
    <x v="2078"/>
    <n v="43"/>
    <s v="Female"/>
    <s v="Chennai"/>
    <n v="43"/>
    <x v="0"/>
    <x v="2"/>
    <n v="981"/>
    <n v="43204.32"/>
    <s v="Debit Card"/>
    <s v="Yes"/>
    <n v="3"/>
    <n v="1"/>
    <x v="1"/>
    <n v="0"/>
    <s v="Yes"/>
    <x v="0"/>
    <s v="Chennai"/>
  </r>
  <r>
    <x v="2079"/>
    <n v="36"/>
    <s v="Male"/>
    <s v="Chennai"/>
    <n v="59"/>
    <x v="2"/>
    <x v="0"/>
    <n v="464"/>
    <n v="24203.05"/>
    <s v="Auto Debit"/>
    <s v="Yes"/>
    <n v="6"/>
    <n v="2"/>
    <x v="4"/>
    <n v="10"/>
    <s v="Yes"/>
    <x v="1"/>
    <s v="Chennai"/>
  </r>
  <r>
    <x v="2080"/>
    <n v="33"/>
    <s v="Male"/>
    <s v="Pune"/>
    <n v="42"/>
    <x v="2"/>
    <x v="2"/>
    <n v="1036"/>
    <n v="38832.980000000003"/>
    <s v="UPI"/>
    <s v="Yes"/>
    <n v="1"/>
    <n v="0"/>
    <x v="0"/>
    <n v="10"/>
    <s v="No"/>
    <x v="0"/>
    <s v="Pune"/>
  </r>
  <r>
    <x v="2081"/>
    <n v="50"/>
    <s v="Female"/>
    <s v="Mumbai"/>
    <n v="31"/>
    <x v="1"/>
    <x v="2"/>
    <n v="1054"/>
    <n v="28716.13"/>
    <s v="Bank Transfer"/>
    <s v="Yes"/>
    <n v="0"/>
    <n v="0"/>
    <x v="0"/>
    <n v="10"/>
    <s v="No"/>
    <x v="0"/>
    <s v="Mumbai"/>
  </r>
  <r>
    <x v="2082"/>
    <n v="28"/>
    <s v="Female"/>
    <s v="Mumbai"/>
    <n v="18"/>
    <x v="1"/>
    <x v="0"/>
    <n v="503"/>
    <n v="7933.49"/>
    <s v="Bank Transfer"/>
    <s v="Yes"/>
    <n v="10"/>
    <n v="3"/>
    <x v="3"/>
    <n v="10"/>
    <s v="No"/>
    <x v="1"/>
    <s v="Mumbai"/>
  </r>
  <r>
    <x v="2083"/>
    <n v="62"/>
    <s v="Female"/>
    <s v="Nagpur"/>
    <n v="16"/>
    <x v="0"/>
    <x v="0"/>
    <n v="531"/>
    <n v="8716.7000000000007"/>
    <s v="UPI"/>
    <s v="Yes"/>
    <n v="0"/>
    <n v="0"/>
    <x v="0"/>
    <n v="0"/>
    <s v="No"/>
    <x v="0"/>
    <s v="Nagpur"/>
  </r>
  <r>
    <x v="2084"/>
    <n v="38"/>
    <s v="Male"/>
    <s v="Hyderabad"/>
    <n v="44"/>
    <x v="0"/>
    <x v="0"/>
    <n v="469"/>
    <n v="21033.8"/>
    <s v="Debit Card"/>
    <s v="Yes"/>
    <n v="1"/>
    <n v="0"/>
    <x v="0"/>
    <n v="0"/>
    <s v="No"/>
    <x v="0"/>
    <s v="Hyderabad"/>
  </r>
  <r>
    <x v="2085"/>
    <n v="44"/>
    <s v="Female"/>
    <s v="Mumbai"/>
    <n v="13"/>
    <x v="0"/>
    <x v="1"/>
    <n v="712"/>
    <n v="9195.2000000000007"/>
    <s v="Debit Card"/>
    <s v="Yes"/>
    <n v="1"/>
    <n v="0"/>
    <x v="0"/>
    <n v="0"/>
    <s v="Yes"/>
    <x v="0"/>
    <s v="Mumbai"/>
  </r>
  <r>
    <x v="2086"/>
    <n v="55"/>
    <s v="Male"/>
    <s v="Pune"/>
    <n v="11"/>
    <x v="1"/>
    <x v="1"/>
    <n v="737"/>
    <n v="8086.31"/>
    <s v="Auto Debit"/>
    <s v="Yes"/>
    <n v="4"/>
    <n v="1"/>
    <x v="1"/>
    <n v="0"/>
    <s v="Yes"/>
    <x v="0"/>
    <s v="Pune"/>
  </r>
  <r>
    <x v="2087"/>
    <n v="40"/>
    <s v="Male"/>
    <s v="Kolkata"/>
    <n v="59"/>
    <x v="1"/>
    <x v="2"/>
    <n v="1036"/>
    <n v="53879.99"/>
    <s v="UPI"/>
    <s v="Yes"/>
    <n v="0"/>
    <n v="0"/>
    <x v="1"/>
    <n v="10"/>
    <s v="No"/>
    <x v="0"/>
    <s v="Kolkata"/>
  </r>
  <r>
    <x v="2088"/>
    <n v="39"/>
    <s v="Male"/>
    <s v="Delhi"/>
    <n v="15"/>
    <x v="1"/>
    <x v="0"/>
    <n v="475"/>
    <n v="7065.39"/>
    <s v="Credit Card"/>
    <s v="No"/>
    <n v="1"/>
    <n v="0"/>
    <x v="1"/>
    <n v="0"/>
    <s v="Yes"/>
    <x v="0"/>
    <s v="Delhi"/>
  </r>
  <r>
    <x v="2089"/>
    <n v="40"/>
    <s v="Female"/>
    <s v="Mumbai"/>
    <n v="25"/>
    <x v="1"/>
    <x v="1"/>
    <n v="678"/>
    <n v="16704.55"/>
    <s v="Auto Debit"/>
    <s v="Yes"/>
    <n v="2"/>
    <n v="0"/>
    <x v="0"/>
    <n v="0"/>
    <s v="No"/>
    <x v="0"/>
    <s v="Mumbai"/>
  </r>
  <r>
    <x v="2090"/>
    <n v="51"/>
    <s v="Male"/>
    <s v="Hyderabad"/>
    <n v="55"/>
    <x v="0"/>
    <x v="1"/>
    <n v="748"/>
    <n v="42192.66"/>
    <s v="Auto Debit"/>
    <s v="Yes"/>
    <n v="1"/>
    <n v="0"/>
    <x v="0"/>
    <n v="0"/>
    <s v="Yes"/>
    <x v="0"/>
    <s v="Hyderabad"/>
  </r>
  <r>
    <x v="2091"/>
    <n v="47"/>
    <s v="Female"/>
    <s v="Chennai"/>
    <n v="28"/>
    <x v="0"/>
    <x v="0"/>
    <n v="418"/>
    <n v="11959.03"/>
    <s v="Bank Transfer"/>
    <s v="Yes"/>
    <n v="2"/>
    <n v="0"/>
    <x v="0"/>
    <n v="0"/>
    <s v="No"/>
    <x v="0"/>
    <s v="Chennai"/>
  </r>
  <r>
    <x v="2092"/>
    <n v="31"/>
    <s v="Male"/>
    <s v="Mumbai"/>
    <n v="57"/>
    <x v="1"/>
    <x v="0"/>
    <n v="491"/>
    <n v="27922.639999999999"/>
    <s v="Credit Card"/>
    <s v="No"/>
    <n v="1"/>
    <n v="0"/>
    <x v="0"/>
    <n v="0"/>
    <s v="Yes"/>
    <x v="0"/>
    <s v="Mumbai"/>
  </r>
  <r>
    <x v="2093"/>
    <n v="35"/>
    <s v="Female"/>
    <s v="Nagpur"/>
    <n v="34"/>
    <x v="2"/>
    <x v="0"/>
    <n v="414"/>
    <n v="12554.55"/>
    <s v="Debit Card"/>
    <s v="Yes"/>
    <n v="0"/>
    <n v="0"/>
    <x v="0"/>
    <n v="10"/>
    <s v="Yes"/>
    <x v="0"/>
    <s v="Nagpur"/>
  </r>
  <r>
    <x v="2094"/>
    <n v="30"/>
    <s v="Male"/>
    <s v="Pune"/>
    <n v="34"/>
    <x v="0"/>
    <x v="1"/>
    <n v="789"/>
    <n v="27520.13"/>
    <s v="Auto Debit"/>
    <s v="Yes"/>
    <n v="4"/>
    <n v="0"/>
    <x v="0"/>
    <n v="0"/>
    <s v="No"/>
    <x v="0"/>
    <s v="Pune"/>
  </r>
  <r>
    <x v="2095"/>
    <n v="32"/>
    <s v="Female"/>
    <s v="Kolkata"/>
    <n v="27"/>
    <x v="1"/>
    <x v="0"/>
    <n v="444"/>
    <n v="12002.41"/>
    <s v="UPI"/>
    <s v="No"/>
    <n v="1"/>
    <n v="0"/>
    <x v="0"/>
    <n v="0"/>
    <s v="No"/>
    <x v="0"/>
    <s v="Kolkata"/>
  </r>
  <r>
    <x v="2096"/>
    <n v="31"/>
    <s v="Female"/>
    <s v="Kolkata"/>
    <n v="59"/>
    <x v="0"/>
    <x v="1"/>
    <n v="669"/>
    <n v="40404.17"/>
    <s v="UPI"/>
    <s v="Yes"/>
    <n v="0"/>
    <n v="0"/>
    <x v="0"/>
    <n v="0"/>
    <s v="Yes"/>
    <x v="0"/>
    <s v="Kolkata"/>
  </r>
  <r>
    <x v="2097"/>
    <n v="38"/>
    <s v="Female"/>
    <s v="Nagpur"/>
    <n v="69"/>
    <x v="1"/>
    <x v="1"/>
    <n v="694"/>
    <n v="44305.71"/>
    <s v="UPI"/>
    <s v="Yes"/>
    <n v="4"/>
    <n v="1"/>
    <x v="1"/>
    <n v="5"/>
    <s v="Yes"/>
    <x v="0"/>
    <s v="Nagpur"/>
  </r>
  <r>
    <x v="2098"/>
    <n v="55"/>
    <s v="Female"/>
    <s v="Pune"/>
    <n v="37"/>
    <x v="2"/>
    <x v="1"/>
    <n v="665"/>
    <n v="20351.66"/>
    <s v="Debit Card"/>
    <s v="No"/>
    <n v="8"/>
    <n v="3"/>
    <x v="4"/>
    <n v="15"/>
    <s v="Yes"/>
    <x v="0"/>
    <s v="Pune"/>
  </r>
  <r>
    <x v="2099"/>
    <n v="30"/>
    <s v="Male"/>
    <s v="Chennai"/>
    <n v="40"/>
    <x v="2"/>
    <x v="1"/>
    <n v="645"/>
    <n v="21384.46"/>
    <s v="Credit Card"/>
    <s v="Yes"/>
    <n v="2"/>
    <n v="1"/>
    <x v="1"/>
    <n v="15"/>
    <s v="Yes"/>
    <x v="0"/>
    <s v="Chennai"/>
  </r>
  <r>
    <x v="2100"/>
    <n v="36"/>
    <s v="Female"/>
    <s v="Bengaluru"/>
    <n v="55"/>
    <x v="2"/>
    <x v="0"/>
    <n v="506"/>
    <n v="24288.63"/>
    <s v="UPI"/>
    <s v="Yes"/>
    <n v="3"/>
    <n v="0"/>
    <x v="0"/>
    <n v="15"/>
    <s v="No"/>
    <x v="0"/>
    <s v="Bengaluru"/>
  </r>
  <r>
    <x v="2101"/>
    <n v="18"/>
    <s v="Female"/>
    <s v="Hyderabad"/>
    <n v="16"/>
    <x v="0"/>
    <x v="1"/>
    <n v="780"/>
    <n v="12453.68"/>
    <s v="UPI"/>
    <s v="Yes"/>
    <n v="1"/>
    <n v="0"/>
    <x v="0"/>
    <n v="0"/>
    <s v="No"/>
    <x v="1"/>
    <s v="Hyderabad"/>
  </r>
  <r>
    <x v="2102"/>
    <n v="36"/>
    <s v="Female"/>
    <s v="Pune"/>
    <n v="25"/>
    <x v="0"/>
    <x v="0"/>
    <n v="549"/>
    <n v="13758.94"/>
    <s v="Debit Card"/>
    <s v="Yes"/>
    <n v="0"/>
    <n v="0"/>
    <x v="0"/>
    <n v="0"/>
    <s v="No"/>
    <x v="0"/>
    <s v="Pune"/>
  </r>
  <r>
    <x v="2103"/>
    <n v="23"/>
    <s v="Male"/>
    <s v="Delhi"/>
    <n v="21"/>
    <x v="0"/>
    <x v="1"/>
    <n v="763"/>
    <n v="15665.31"/>
    <s v="Credit Card"/>
    <s v="Yes"/>
    <n v="4"/>
    <n v="0"/>
    <x v="0"/>
    <n v="0"/>
    <s v="No"/>
    <x v="1"/>
    <s v="Delhi"/>
  </r>
  <r>
    <x v="2104"/>
    <n v="26"/>
    <s v="Male"/>
    <s v="Bengaluru"/>
    <n v="43"/>
    <x v="0"/>
    <x v="1"/>
    <n v="741"/>
    <n v="31186.68"/>
    <s v="Bank Transfer"/>
    <s v="Yes"/>
    <n v="4"/>
    <n v="2"/>
    <x v="2"/>
    <n v="0"/>
    <s v="No"/>
    <x v="1"/>
    <s v="Bengaluru"/>
  </r>
  <r>
    <x v="2105"/>
    <n v="20"/>
    <s v="Female"/>
    <s v="Mumbai"/>
    <n v="49"/>
    <x v="0"/>
    <x v="0"/>
    <n v="563"/>
    <n v="28362.720000000001"/>
    <s v="Bank Transfer"/>
    <s v="Yes"/>
    <n v="4"/>
    <n v="1"/>
    <x v="2"/>
    <n v="0"/>
    <s v="No"/>
    <x v="1"/>
    <s v="Mumbai"/>
  </r>
  <r>
    <x v="2106"/>
    <n v="47"/>
    <s v="Female"/>
    <s v="Delhi"/>
    <n v="50"/>
    <x v="2"/>
    <x v="1"/>
    <n v="805"/>
    <n v="37264.67"/>
    <s v="Debit Card"/>
    <s v="Yes"/>
    <n v="5"/>
    <n v="1"/>
    <x v="1"/>
    <n v="10"/>
    <s v="No"/>
    <x v="0"/>
    <s v="Delhi"/>
  </r>
  <r>
    <x v="2107"/>
    <n v="41"/>
    <s v="Male"/>
    <s v="Hyderabad"/>
    <n v="34"/>
    <x v="1"/>
    <x v="1"/>
    <n v="694"/>
    <n v="23264.67"/>
    <s v="UPI"/>
    <s v="Yes"/>
    <n v="6"/>
    <n v="2"/>
    <x v="2"/>
    <n v="0"/>
    <s v="No"/>
    <x v="0"/>
    <s v="Hyderabad"/>
  </r>
  <r>
    <x v="2108"/>
    <n v="18"/>
    <s v="Female"/>
    <s v="Nagpur"/>
    <n v="5"/>
    <x v="0"/>
    <x v="2"/>
    <n v="1051"/>
    <n v="4557.34"/>
    <s v="UPI"/>
    <s v="Yes"/>
    <n v="1"/>
    <n v="0"/>
    <x v="1"/>
    <n v="15"/>
    <s v="Yes"/>
    <x v="1"/>
    <s v="Nagpur"/>
  </r>
  <r>
    <x v="2109"/>
    <n v="37"/>
    <s v="Female"/>
    <s v="Jaipur"/>
    <n v="8"/>
    <x v="0"/>
    <x v="2"/>
    <n v="995"/>
    <n v="8181.56"/>
    <s v="Auto Debit"/>
    <s v="Yes"/>
    <n v="0"/>
    <n v="0"/>
    <x v="0"/>
    <n v="0"/>
    <s v="No"/>
    <x v="0"/>
    <s v="Jaipur"/>
  </r>
  <r>
    <x v="2110"/>
    <n v="43"/>
    <s v="Female"/>
    <s v="Nagpur"/>
    <n v="18"/>
    <x v="0"/>
    <x v="2"/>
    <n v="945"/>
    <n v="16855.810000000001"/>
    <s v="Credit Card"/>
    <s v="Yes"/>
    <n v="1"/>
    <n v="0"/>
    <x v="0"/>
    <n v="0"/>
    <s v="No"/>
    <x v="0"/>
    <s v="Nagpur"/>
  </r>
  <r>
    <x v="2111"/>
    <n v="31"/>
    <s v="Female"/>
    <s v="Mumbai"/>
    <n v="3"/>
    <x v="0"/>
    <x v="1"/>
    <n v="787"/>
    <n v="1952.2"/>
    <s v="Credit Card"/>
    <s v="Yes"/>
    <n v="1"/>
    <n v="0"/>
    <x v="0"/>
    <n v="15"/>
    <s v="No"/>
    <x v="0"/>
    <s v="Mumbai"/>
  </r>
  <r>
    <x v="2112"/>
    <n v="59"/>
    <s v="Female"/>
    <s v="Pune"/>
    <n v="34"/>
    <x v="0"/>
    <x v="2"/>
    <n v="1025"/>
    <n v="35762.120000000003"/>
    <s v="UPI"/>
    <s v="Yes"/>
    <n v="1"/>
    <n v="0"/>
    <x v="0"/>
    <n v="0"/>
    <s v="No"/>
    <x v="1"/>
    <s v="Pune"/>
  </r>
  <r>
    <x v="2113"/>
    <n v="47"/>
    <s v="Female"/>
    <s v="Ahmedabad"/>
    <n v="16"/>
    <x v="1"/>
    <x v="2"/>
    <n v="950"/>
    <n v="15461.91"/>
    <s v="UPI"/>
    <s v="Yes"/>
    <n v="0"/>
    <n v="0"/>
    <x v="1"/>
    <n v="0"/>
    <s v="No"/>
    <x v="0"/>
    <s v="Ahmedabad"/>
  </r>
  <r>
    <x v="2114"/>
    <n v="18"/>
    <s v="Female"/>
    <s v="Chennai"/>
    <n v="39"/>
    <x v="2"/>
    <x v="0"/>
    <n v="461"/>
    <n v="18413.97"/>
    <s v="Debit Card"/>
    <s v="Yes"/>
    <n v="0"/>
    <n v="0"/>
    <x v="0"/>
    <n v="0"/>
    <s v="No"/>
    <x v="0"/>
    <s v="Chennai"/>
  </r>
  <r>
    <x v="2115"/>
    <n v="46"/>
    <s v="Male"/>
    <s v="Ahmedabad"/>
    <n v="58"/>
    <x v="2"/>
    <x v="2"/>
    <n v="1016"/>
    <n v="48952.6"/>
    <s v="Bank Transfer"/>
    <s v="Yes"/>
    <n v="0"/>
    <n v="0"/>
    <x v="0"/>
    <n v="15"/>
    <s v="No"/>
    <x v="0"/>
    <s v="Ahmedabad"/>
  </r>
  <r>
    <x v="2116"/>
    <n v="37"/>
    <s v="Female"/>
    <s v="Pune"/>
    <n v="50"/>
    <x v="0"/>
    <x v="0"/>
    <n v="549"/>
    <n v="27793.9"/>
    <s v="UPI"/>
    <s v="Yes"/>
    <n v="2"/>
    <n v="0"/>
    <x v="1"/>
    <n v="0"/>
    <s v="No"/>
    <x v="0"/>
    <s v="Pune"/>
  </r>
  <r>
    <x v="2117"/>
    <n v="35"/>
    <s v="Male"/>
    <s v="Pune"/>
    <n v="17"/>
    <x v="0"/>
    <x v="0"/>
    <n v="538"/>
    <n v="8884.69"/>
    <s v="Debit Card"/>
    <s v="No"/>
    <n v="3"/>
    <n v="1"/>
    <x v="1"/>
    <n v="0"/>
    <s v="No"/>
    <x v="0"/>
    <s v="Pune"/>
  </r>
  <r>
    <x v="2118"/>
    <n v="39"/>
    <s v="Male"/>
    <s v="Chennai"/>
    <n v="64"/>
    <x v="1"/>
    <x v="0"/>
    <n v="478"/>
    <n v="30162.34"/>
    <s v="Auto Debit"/>
    <s v="Yes"/>
    <n v="1"/>
    <n v="0"/>
    <x v="0"/>
    <n v="0"/>
    <s v="No"/>
    <x v="0"/>
    <s v="Chennai"/>
  </r>
  <r>
    <x v="2119"/>
    <n v="19"/>
    <s v="Female"/>
    <s v="Pune"/>
    <n v="51"/>
    <x v="1"/>
    <x v="0"/>
    <n v="414"/>
    <n v="21646.86"/>
    <s v="Auto Debit"/>
    <s v="Yes"/>
    <n v="0"/>
    <n v="0"/>
    <x v="0"/>
    <n v="0"/>
    <s v="No"/>
    <x v="0"/>
    <s v="Pune"/>
  </r>
  <r>
    <x v="2120"/>
    <n v="53"/>
    <s v="Female"/>
    <s v="Jaipur"/>
    <n v="30"/>
    <x v="1"/>
    <x v="2"/>
    <n v="1062"/>
    <n v="32678.79"/>
    <s v="UPI"/>
    <s v="No"/>
    <n v="0"/>
    <n v="0"/>
    <x v="0"/>
    <n v="0"/>
    <s v="Yes"/>
    <x v="0"/>
    <s v="Jaipur"/>
  </r>
  <r>
    <x v="2121"/>
    <n v="43"/>
    <s v="Female"/>
    <s v="Ahmedabad"/>
    <n v="22"/>
    <x v="0"/>
    <x v="2"/>
    <n v="1012"/>
    <n v="22341.9"/>
    <s v="Debit Card"/>
    <s v="Yes"/>
    <n v="0"/>
    <n v="0"/>
    <x v="0"/>
    <n v="0"/>
    <s v="Yes"/>
    <x v="0"/>
    <s v="Ahmedabad"/>
  </r>
  <r>
    <x v="2122"/>
    <n v="42"/>
    <s v="Female"/>
    <s v="Mumbai"/>
    <n v="38"/>
    <x v="0"/>
    <x v="0"/>
    <n v="493"/>
    <n v="19052.82"/>
    <s v="Debit Card"/>
    <s v="Yes"/>
    <n v="1"/>
    <n v="0"/>
    <x v="0"/>
    <n v="0"/>
    <s v="No"/>
    <x v="0"/>
    <s v="Mumbai"/>
  </r>
  <r>
    <x v="2123"/>
    <n v="18"/>
    <s v="Female"/>
    <s v="Pune"/>
    <n v="20"/>
    <x v="0"/>
    <x v="0"/>
    <n v="499"/>
    <n v="9834.4599999999991"/>
    <s v="UPI"/>
    <s v="Yes"/>
    <n v="0"/>
    <n v="0"/>
    <x v="0"/>
    <n v="0"/>
    <s v="No"/>
    <x v="1"/>
    <s v="Pune"/>
  </r>
  <r>
    <x v="2124"/>
    <n v="50"/>
    <s v="Male"/>
    <s v="Mumbai"/>
    <n v="54"/>
    <x v="0"/>
    <x v="0"/>
    <n v="545"/>
    <n v="29153.01"/>
    <s v="Credit Card"/>
    <s v="Yes"/>
    <n v="0"/>
    <n v="0"/>
    <x v="0"/>
    <n v="0"/>
    <s v="No"/>
    <x v="0"/>
    <s v="Mumbai"/>
  </r>
  <r>
    <x v="2125"/>
    <n v="24"/>
    <s v="Female"/>
    <s v="Mumbai"/>
    <n v="19"/>
    <x v="0"/>
    <x v="1"/>
    <n v="792"/>
    <n v="14787.18"/>
    <s v="Credit Card"/>
    <s v="Yes"/>
    <n v="1"/>
    <n v="0"/>
    <x v="0"/>
    <n v="0"/>
    <s v="No"/>
    <x v="1"/>
    <s v="Mumbai"/>
  </r>
  <r>
    <x v="2126"/>
    <n v="22"/>
    <s v="Male"/>
    <s v="Delhi"/>
    <n v="48"/>
    <x v="2"/>
    <x v="1"/>
    <n v="763"/>
    <n v="35972.089999999997"/>
    <s v="Auto Debit"/>
    <s v="No"/>
    <n v="1"/>
    <n v="0"/>
    <x v="0"/>
    <n v="0"/>
    <s v="No"/>
    <x v="0"/>
    <s v="Delhi"/>
  </r>
  <r>
    <x v="2127"/>
    <n v="32"/>
    <s v="Female"/>
    <s v="Chennai"/>
    <n v="62"/>
    <x v="1"/>
    <x v="0"/>
    <n v="488"/>
    <n v="30755.07"/>
    <s v="Bank Transfer"/>
    <s v="No"/>
    <n v="1"/>
    <n v="0"/>
    <x v="1"/>
    <n v="0"/>
    <s v="No"/>
    <x v="0"/>
    <s v="Chennai"/>
  </r>
  <r>
    <x v="2128"/>
    <n v="28"/>
    <s v="Female"/>
    <s v="Jaipur"/>
    <n v="38"/>
    <x v="0"/>
    <x v="0"/>
    <n v="432"/>
    <n v="16770.59"/>
    <s v="Credit Card"/>
    <s v="Yes"/>
    <n v="3"/>
    <n v="1"/>
    <x v="0"/>
    <n v="0"/>
    <s v="No"/>
    <x v="0"/>
    <s v="Jaipur"/>
  </r>
  <r>
    <x v="2129"/>
    <n v="32"/>
    <s v="Female"/>
    <s v="Nagpur"/>
    <n v="31"/>
    <x v="0"/>
    <x v="1"/>
    <n v="794"/>
    <n v="25129.71"/>
    <s v="UPI"/>
    <s v="Yes"/>
    <n v="3"/>
    <n v="2"/>
    <x v="1"/>
    <n v="0"/>
    <s v="No"/>
    <x v="0"/>
    <s v="Nagpur"/>
  </r>
  <r>
    <x v="2130"/>
    <n v="33"/>
    <s v="Female"/>
    <s v="Ahmedabad"/>
    <n v="57"/>
    <x v="2"/>
    <x v="1"/>
    <n v="777"/>
    <n v="45090.59"/>
    <s v="Credit Card"/>
    <s v="No"/>
    <n v="0"/>
    <n v="0"/>
    <x v="0"/>
    <n v="0"/>
    <s v="Yes"/>
    <x v="0"/>
    <s v="Ahmedabad"/>
  </r>
  <r>
    <x v="2131"/>
    <n v="21"/>
    <s v="Female"/>
    <s v="Chennai"/>
    <n v="52"/>
    <x v="1"/>
    <x v="1"/>
    <n v="745"/>
    <n v="39047.22"/>
    <s v="UPI"/>
    <s v="Yes"/>
    <n v="0"/>
    <n v="0"/>
    <x v="0"/>
    <n v="0"/>
    <s v="No"/>
    <x v="0"/>
    <s v="Chennai"/>
  </r>
  <r>
    <x v="2132"/>
    <n v="39"/>
    <s v="Male"/>
    <s v="Hyderabad"/>
    <n v="31"/>
    <x v="1"/>
    <x v="0"/>
    <n v="450"/>
    <n v="13794.22"/>
    <s v="UPI"/>
    <s v="Yes"/>
    <n v="0"/>
    <n v="0"/>
    <x v="0"/>
    <n v="0"/>
    <s v="Yes"/>
    <x v="0"/>
    <s v="Hyderabad"/>
  </r>
  <r>
    <x v="2133"/>
    <n v="24"/>
    <s v="Female"/>
    <s v="Pune"/>
    <n v="14"/>
    <x v="0"/>
    <x v="0"/>
    <n v="461"/>
    <n v="6630.1"/>
    <s v="UPI"/>
    <s v="Yes"/>
    <n v="5"/>
    <n v="1"/>
    <x v="1"/>
    <n v="0"/>
    <s v="Yes"/>
    <x v="0"/>
    <s v="Pune"/>
  </r>
  <r>
    <x v="2134"/>
    <n v="38"/>
    <s v="Male"/>
    <s v="Nagpur"/>
    <n v="51"/>
    <x v="2"/>
    <x v="1"/>
    <n v="794"/>
    <n v="36374.75"/>
    <s v="UPI"/>
    <s v="Yes"/>
    <n v="0"/>
    <n v="0"/>
    <x v="0"/>
    <n v="10"/>
    <s v="Yes"/>
    <x v="0"/>
    <s v="Nagpur"/>
  </r>
  <r>
    <x v="2135"/>
    <n v="36"/>
    <s v="Male"/>
    <s v="Mumbai"/>
    <n v="61"/>
    <x v="1"/>
    <x v="0"/>
    <n v="554"/>
    <n v="30370.47"/>
    <s v="UPI"/>
    <s v="Yes"/>
    <n v="1"/>
    <n v="0"/>
    <x v="0"/>
    <n v="10"/>
    <s v="Yes"/>
    <x v="0"/>
    <s v="Mumbai"/>
  </r>
  <r>
    <x v="2136"/>
    <n v="45"/>
    <s v="Female"/>
    <s v="Bengaluru"/>
    <n v="56"/>
    <x v="0"/>
    <x v="2"/>
    <n v="1019"/>
    <n v="57902.76"/>
    <s v="UPI"/>
    <s v="Yes"/>
    <n v="3"/>
    <n v="1"/>
    <x v="0"/>
    <n v="0"/>
    <s v="No"/>
    <x v="1"/>
    <s v="Bengaluru"/>
  </r>
  <r>
    <x v="2137"/>
    <n v="34"/>
    <s v="Male"/>
    <s v="Ahmedabad"/>
    <n v="56"/>
    <x v="0"/>
    <x v="2"/>
    <n v="964"/>
    <n v="53895.09"/>
    <s v="Credit Card"/>
    <s v="Yes"/>
    <n v="2"/>
    <n v="1"/>
    <x v="1"/>
    <n v="0"/>
    <s v="No"/>
    <x v="0"/>
    <s v="Ahmedabad"/>
  </r>
  <r>
    <x v="2138"/>
    <n v="25"/>
    <s v="Female"/>
    <s v="Hyderabad"/>
    <n v="33"/>
    <x v="1"/>
    <x v="2"/>
    <n v="1083"/>
    <n v="34901.94"/>
    <s v="UPI"/>
    <s v="Yes"/>
    <n v="2"/>
    <n v="1"/>
    <x v="1"/>
    <n v="0"/>
    <s v="No"/>
    <x v="0"/>
    <s v="Hyderabad"/>
  </r>
  <r>
    <x v="2139"/>
    <n v="31"/>
    <s v="Female"/>
    <s v="Bengaluru"/>
    <n v="19"/>
    <x v="0"/>
    <x v="1"/>
    <n v="700"/>
    <n v="13464.55"/>
    <s v="UPI"/>
    <s v="Yes"/>
    <n v="5"/>
    <n v="2"/>
    <x v="2"/>
    <n v="0"/>
    <s v="No"/>
    <x v="0"/>
    <s v="Bengaluru"/>
  </r>
  <r>
    <x v="2140"/>
    <n v="42"/>
    <s v="Female"/>
    <s v="Delhi"/>
    <n v="52"/>
    <x v="1"/>
    <x v="0"/>
    <n v="515"/>
    <n v="26648.89"/>
    <s v="Credit Card"/>
    <s v="No"/>
    <n v="0"/>
    <n v="0"/>
    <x v="0"/>
    <n v="0"/>
    <s v="No"/>
    <x v="0"/>
    <s v="Delhi"/>
  </r>
  <r>
    <x v="2141"/>
    <n v="42"/>
    <s v="Male"/>
    <s v="Mumbai"/>
    <n v="11"/>
    <x v="2"/>
    <x v="1"/>
    <n v="807"/>
    <n v="8155.72"/>
    <s v="Auto Debit"/>
    <s v="Yes"/>
    <n v="5"/>
    <n v="1"/>
    <x v="1"/>
    <n v="10"/>
    <s v="No"/>
    <x v="0"/>
    <s v="Mumbai"/>
  </r>
  <r>
    <x v="2142"/>
    <n v="44"/>
    <s v="Female"/>
    <s v="Chennai"/>
    <n v="25"/>
    <x v="1"/>
    <x v="0"/>
    <n v="444"/>
    <n v="11189.33"/>
    <s v="UPI"/>
    <s v="Yes"/>
    <n v="0"/>
    <n v="0"/>
    <x v="0"/>
    <n v="0"/>
    <s v="Yes"/>
    <x v="0"/>
    <s v="Chennai"/>
  </r>
  <r>
    <x v="2143"/>
    <n v="18"/>
    <s v="Female"/>
    <s v="Jaipur"/>
    <n v="22"/>
    <x v="0"/>
    <x v="2"/>
    <n v="1044"/>
    <n v="23180.53"/>
    <s v="UPI"/>
    <s v="Yes"/>
    <n v="1"/>
    <n v="0"/>
    <x v="0"/>
    <n v="0"/>
    <s v="No"/>
    <x v="1"/>
    <s v="Jaipur"/>
  </r>
  <r>
    <x v="2144"/>
    <n v="34"/>
    <s v="Male"/>
    <s v="Mumbai"/>
    <n v="31"/>
    <x v="1"/>
    <x v="1"/>
    <n v="802"/>
    <n v="24612.73"/>
    <s v="Bank Transfer"/>
    <s v="No"/>
    <n v="0"/>
    <n v="0"/>
    <x v="0"/>
    <n v="0"/>
    <s v="No"/>
    <x v="0"/>
    <s v="Mumbai"/>
  </r>
  <r>
    <x v="2145"/>
    <n v="26"/>
    <s v="Male"/>
    <s v="Kolkata"/>
    <n v="39"/>
    <x v="0"/>
    <x v="1"/>
    <n v="766"/>
    <n v="29624.73"/>
    <s v="Bank Transfer"/>
    <s v="Yes"/>
    <n v="0"/>
    <n v="0"/>
    <x v="0"/>
    <n v="0"/>
    <s v="No"/>
    <x v="0"/>
    <s v="Kolkata"/>
  </r>
  <r>
    <x v="2146"/>
    <n v="30"/>
    <s v="Male"/>
    <s v="Kolkata"/>
    <n v="61"/>
    <x v="1"/>
    <x v="1"/>
    <n v="753"/>
    <n v="41680.57"/>
    <s v="UPI"/>
    <s v="Yes"/>
    <n v="1"/>
    <n v="0"/>
    <x v="0"/>
    <n v="10"/>
    <s v="No"/>
    <x v="0"/>
    <s v="Kolkata"/>
  </r>
  <r>
    <x v="2147"/>
    <n v="29"/>
    <s v="Male"/>
    <s v="Bengaluru"/>
    <n v="27"/>
    <x v="0"/>
    <x v="1"/>
    <n v="839"/>
    <n v="22632.17"/>
    <s v="Bank Transfer"/>
    <s v="Yes"/>
    <n v="1"/>
    <n v="0"/>
    <x v="0"/>
    <n v="0"/>
    <s v="Yes"/>
    <x v="0"/>
    <s v="Bengaluru"/>
  </r>
  <r>
    <x v="2148"/>
    <n v="34"/>
    <s v="Female"/>
    <s v="Bengaluru"/>
    <n v="31"/>
    <x v="1"/>
    <x v="0"/>
    <n v="486"/>
    <n v="14940.99"/>
    <s v="Debit Card"/>
    <s v="Yes"/>
    <n v="0"/>
    <n v="0"/>
    <x v="0"/>
    <n v="0"/>
    <s v="Yes"/>
    <x v="0"/>
    <s v="Bengaluru"/>
  </r>
  <r>
    <x v="2149"/>
    <n v="24"/>
    <s v="Male"/>
    <s v="Delhi"/>
    <n v="14"/>
    <x v="1"/>
    <x v="0"/>
    <n v="569"/>
    <n v="8046.11"/>
    <s v="Debit Card"/>
    <s v="No"/>
    <n v="0"/>
    <n v="0"/>
    <x v="0"/>
    <n v="0"/>
    <s v="No"/>
    <x v="0"/>
    <s v="Delhi"/>
  </r>
  <r>
    <x v="2150"/>
    <n v="37"/>
    <s v="Female"/>
    <s v="Delhi"/>
    <n v="34"/>
    <x v="2"/>
    <x v="0"/>
    <n v="531"/>
    <n v="15232.91"/>
    <s v="UPI"/>
    <s v="Yes"/>
    <n v="5"/>
    <n v="2"/>
    <x v="2"/>
    <n v="15"/>
    <s v="No"/>
    <x v="0"/>
    <s v="Delhi"/>
  </r>
  <r>
    <x v="2151"/>
    <n v="38"/>
    <s v="Male"/>
    <s v="Hyderabad"/>
    <n v="60"/>
    <x v="0"/>
    <x v="1"/>
    <n v="718"/>
    <n v="43155.94"/>
    <s v="Credit Card"/>
    <s v="Yes"/>
    <n v="0"/>
    <n v="0"/>
    <x v="0"/>
    <n v="0"/>
    <s v="No"/>
    <x v="0"/>
    <s v="Hyderabad"/>
  </r>
  <r>
    <x v="2152"/>
    <n v="26"/>
    <s v="Male"/>
    <s v="Bengaluru"/>
    <n v="27"/>
    <x v="0"/>
    <x v="1"/>
    <n v="720"/>
    <n v="19713.41"/>
    <s v="Bank Transfer"/>
    <s v="Yes"/>
    <n v="0"/>
    <n v="0"/>
    <x v="0"/>
    <n v="0"/>
    <s v="No"/>
    <x v="1"/>
    <s v="Bengaluru"/>
  </r>
  <r>
    <x v="2153"/>
    <n v="18"/>
    <s v="Male"/>
    <s v="Delhi"/>
    <n v="29"/>
    <x v="1"/>
    <x v="0"/>
    <n v="523"/>
    <n v="13581.66"/>
    <s v="Credit Card"/>
    <s v="No"/>
    <n v="0"/>
    <n v="0"/>
    <x v="0"/>
    <n v="10"/>
    <s v="Yes"/>
    <x v="1"/>
    <s v="Delhi"/>
  </r>
  <r>
    <x v="2154"/>
    <n v="19"/>
    <s v="Female"/>
    <s v="Pune"/>
    <n v="44"/>
    <x v="1"/>
    <x v="2"/>
    <n v="1078"/>
    <n v="47488.79"/>
    <s v="Credit Card"/>
    <s v="Yes"/>
    <n v="1"/>
    <n v="0"/>
    <x v="0"/>
    <n v="0"/>
    <s v="No"/>
    <x v="0"/>
    <s v="Pune"/>
  </r>
  <r>
    <x v="2155"/>
    <n v="53"/>
    <s v="Female"/>
    <s v="Nagpur"/>
    <n v="61"/>
    <x v="0"/>
    <x v="1"/>
    <n v="793"/>
    <n v="48883.34"/>
    <s v="Credit Card"/>
    <s v="Yes"/>
    <n v="0"/>
    <n v="0"/>
    <x v="0"/>
    <n v="0"/>
    <s v="No"/>
    <x v="0"/>
    <s v="Nagpur"/>
  </r>
  <r>
    <x v="2156"/>
    <n v="61"/>
    <s v="Male"/>
    <s v="Hyderabad"/>
    <n v="28"/>
    <x v="1"/>
    <x v="1"/>
    <n v="697"/>
    <n v="19568.060000000001"/>
    <s v="Credit Card"/>
    <s v="Yes"/>
    <n v="3"/>
    <n v="1"/>
    <x v="1"/>
    <n v="0"/>
    <s v="No"/>
    <x v="0"/>
    <s v="Hyderabad"/>
  </r>
  <r>
    <x v="2157"/>
    <n v="46"/>
    <s v="Male"/>
    <s v="Mumbai"/>
    <n v="13"/>
    <x v="0"/>
    <x v="1"/>
    <n v="732"/>
    <n v="9282.51"/>
    <s v="Debit Card"/>
    <s v="No"/>
    <n v="2"/>
    <n v="1"/>
    <x v="1"/>
    <n v="0"/>
    <s v="No"/>
    <x v="0"/>
    <s v="Mumbai"/>
  </r>
  <r>
    <x v="2158"/>
    <n v="24"/>
    <s v="Male"/>
    <s v="Mumbai"/>
    <n v="17"/>
    <x v="0"/>
    <x v="1"/>
    <n v="800"/>
    <n v="13949.4"/>
    <s v="UPI"/>
    <s v="Yes"/>
    <n v="0"/>
    <n v="0"/>
    <x v="1"/>
    <n v="0"/>
    <s v="Yes"/>
    <x v="1"/>
    <s v="Mumbai"/>
  </r>
  <r>
    <x v="2159"/>
    <n v="30"/>
    <s v="Female"/>
    <s v="Delhi"/>
    <n v="22"/>
    <x v="1"/>
    <x v="1"/>
    <n v="835"/>
    <n v="17857.439999999999"/>
    <s v="UPI"/>
    <s v="Yes"/>
    <n v="0"/>
    <n v="0"/>
    <x v="0"/>
    <n v="0"/>
    <s v="No"/>
    <x v="1"/>
    <s v="Delhi"/>
  </r>
  <r>
    <x v="2160"/>
    <n v="49"/>
    <s v="Female"/>
    <s v="Delhi"/>
    <n v="31"/>
    <x v="2"/>
    <x v="2"/>
    <n v="1096"/>
    <n v="31406.25"/>
    <s v="Credit Card"/>
    <s v="Yes"/>
    <n v="1"/>
    <n v="0"/>
    <x v="0"/>
    <n v="10"/>
    <s v="Yes"/>
    <x v="0"/>
    <s v="Delhi"/>
  </r>
  <r>
    <x v="2161"/>
    <n v="34"/>
    <s v="Female"/>
    <s v="Ahmedabad"/>
    <n v="22"/>
    <x v="1"/>
    <x v="2"/>
    <n v="1018"/>
    <n v="21036.99"/>
    <s v="Credit Card"/>
    <s v="Yes"/>
    <n v="0"/>
    <n v="0"/>
    <x v="0"/>
    <n v="5"/>
    <s v="No"/>
    <x v="0"/>
    <s v="Ahmedabad"/>
  </r>
  <r>
    <x v="2162"/>
    <n v="18"/>
    <s v="Female"/>
    <s v="Hyderabad"/>
    <n v="34"/>
    <x v="0"/>
    <x v="0"/>
    <n v="530"/>
    <n v="17536.95"/>
    <s v="UPI"/>
    <s v="Yes"/>
    <n v="0"/>
    <n v="0"/>
    <x v="0"/>
    <n v="0"/>
    <s v="No"/>
    <x v="0"/>
    <s v="Hyderabad"/>
  </r>
  <r>
    <x v="2163"/>
    <n v="31"/>
    <s v="Male"/>
    <s v="Ahmedabad"/>
    <n v="23"/>
    <x v="1"/>
    <x v="1"/>
    <n v="684"/>
    <n v="15462.69"/>
    <s v="UPI"/>
    <s v="Yes"/>
    <n v="0"/>
    <n v="0"/>
    <x v="0"/>
    <n v="0"/>
    <s v="No"/>
    <x v="0"/>
    <s v="Ahmedabad"/>
  </r>
  <r>
    <x v="2164"/>
    <n v="33"/>
    <s v="Male"/>
    <s v="Delhi"/>
    <n v="32"/>
    <x v="1"/>
    <x v="0"/>
    <n v="507"/>
    <n v="16074.4"/>
    <s v="Bank Transfer"/>
    <s v="Yes"/>
    <n v="0"/>
    <n v="0"/>
    <x v="0"/>
    <n v="0"/>
    <s v="Yes"/>
    <x v="0"/>
    <s v="Delhi"/>
  </r>
  <r>
    <x v="2165"/>
    <n v="42"/>
    <s v="Male"/>
    <s v="Mumbai"/>
    <n v="16"/>
    <x v="1"/>
    <x v="1"/>
    <n v="779"/>
    <n v="12191.56"/>
    <s v="UPI"/>
    <s v="Yes"/>
    <n v="1"/>
    <n v="0"/>
    <x v="0"/>
    <n v="0"/>
    <s v="No"/>
    <x v="0"/>
    <s v="Mumbai"/>
  </r>
  <r>
    <x v="2166"/>
    <n v="26"/>
    <s v="Male"/>
    <s v="Bengaluru"/>
    <n v="50"/>
    <x v="0"/>
    <x v="0"/>
    <n v="469"/>
    <n v="23711.38"/>
    <s v="Bank Transfer"/>
    <s v="Yes"/>
    <n v="0"/>
    <n v="0"/>
    <x v="0"/>
    <n v="0"/>
    <s v="Yes"/>
    <x v="0"/>
    <s v="Bengaluru"/>
  </r>
  <r>
    <x v="2167"/>
    <n v="39"/>
    <s v="Female"/>
    <s v="Mumbai"/>
    <n v="36"/>
    <x v="0"/>
    <x v="2"/>
    <n v="1053"/>
    <n v="38579.800000000003"/>
    <s v="Debit Card"/>
    <s v="Yes"/>
    <n v="2"/>
    <n v="1"/>
    <x v="0"/>
    <n v="0"/>
    <s v="No"/>
    <x v="1"/>
    <s v="Mumbai"/>
  </r>
  <r>
    <x v="2168"/>
    <n v="35"/>
    <s v="Female"/>
    <s v="Bengaluru"/>
    <n v="43"/>
    <x v="0"/>
    <x v="1"/>
    <n v="794"/>
    <n v="34459.620000000003"/>
    <s v="Debit Card"/>
    <s v="Yes"/>
    <n v="0"/>
    <n v="0"/>
    <x v="0"/>
    <n v="0"/>
    <s v="Yes"/>
    <x v="0"/>
    <s v="Bengaluru"/>
  </r>
  <r>
    <x v="2169"/>
    <n v="47"/>
    <s v="Female"/>
    <s v="Delhi"/>
    <n v="28"/>
    <x v="0"/>
    <x v="2"/>
    <n v="1051"/>
    <n v="28840.02"/>
    <s v="UPI"/>
    <s v="Yes"/>
    <n v="0"/>
    <n v="0"/>
    <x v="0"/>
    <n v="0"/>
    <s v="Yes"/>
    <x v="0"/>
    <s v="Delhi"/>
  </r>
  <r>
    <x v="2170"/>
    <n v="44"/>
    <s v="Male"/>
    <s v="Delhi"/>
    <n v="37"/>
    <x v="0"/>
    <x v="1"/>
    <n v="717"/>
    <n v="27158.36"/>
    <s v="UPI"/>
    <s v="Yes"/>
    <n v="2"/>
    <n v="0"/>
    <x v="0"/>
    <n v="0"/>
    <s v="Yes"/>
    <x v="0"/>
    <s v="Delhi"/>
  </r>
  <r>
    <x v="2171"/>
    <n v="38"/>
    <s v="Male"/>
    <s v="Pune"/>
    <n v="6"/>
    <x v="0"/>
    <x v="1"/>
    <n v="716"/>
    <n v="4373.84"/>
    <s v="Credit Card"/>
    <s v="Yes"/>
    <n v="0"/>
    <n v="0"/>
    <x v="1"/>
    <n v="0"/>
    <s v="Yes"/>
    <x v="0"/>
    <s v="Pune"/>
  </r>
  <r>
    <x v="2172"/>
    <n v="39"/>
    <s v="Female"/>
    <s v="Pune"/>
    <n v="66"/>
    <x v="1"/>
    <x v="1"/>
    <n v="784"/>
    <n v="52654.18"/>
    <s v="Debit Card"/>
    <s v="Yes"/>
    <n v="0"/>
    <n v="0"/>
    <x v="0"/>
    <n v="0"/>
    <s v="Yes"/>
    <x v="0"/>
    <s v="Pune"/>
  </r>
  <r>
    <x v="2173"/>
    <n v="51"/>
    <s v="Female"/>
    <s v="Chennai"/>
    <n v="20"/>
    <x v="0"/>
    <x v="1"/>
    <n v="659"/>
    <n v="13572.86"/>
    <s v="Debit Card"/>
    <s v="No"/>
    <n v="1"/>
    <n v="0"/>
    <x v="0"/>
    <n v="0"/>
    <s v="Yes"/>
    <x v="0"/>
    <s v="Chennai"/>
  </r>
  <r>
    <x v="2174"/>
    <n v="38"/>
    <s v="Female"/>
    <s v="Ahmedabad"/>
    <n v="44"/>
    <x v="0"/>
    <x v="0"/>
    <n v="491"/>
    <n v="21912.240000000002"/>
    <s v="Credit Card"/>
    <s v="Yes"/>
    <n v="0"/>
    <n v="0"/>
    <x v="0"/>
    <n v="0"/>
    <s v="No"/>
    <x v="1"/>
    <s v="Ahmedabad"/>
  </r>
  <r>
    <x v="2175"/>
    <n v="31"/>
    <s v="Male"/>
    <s v="Delhi"/>
    <n v="20"/>
    <x v="0"/>
    <x v="1"/>
    <n v="698"/>
    <n v="13544.71"/>
    <s v="Credit Card"/>
    <s v="Yes"/>
    <n v="2"/>
    <n v="1"/>
    <x v="0"/>
    <n v="0"/>
    <s v="Yes"/>
    <x v="0"/>
    <s v="Delhi"/>
  </r>
  <r>
    <x v="2176"/>
    <n v="31"/>
    <s v="Female"/>
    <s v="Hyderabad"/>
    <n v="13"/>
    <x v="0"/>
    <x v="0"/>
    <n v="437"/>
    <n v="5601.84"/>
    <s v="UPI"/>
    <s v="No"/>
    <n v="4"/>
    <n v="2"/>
    <x v="2"/>
    <n v="0"/>
    <s v="No"/>
    <x v="1"/>
    <s v="Hyderabad"/>
  </r>
  <r>
    <x v="2177"/>
    <n v="24"/>
    <s v="Female"/>
    <s v="Kolkata"/>
    <n v="15"/>
    <x v="0"/>
    <x v="0"/>
    <n v="506"/>
    <n v="7577.52"/>
    <s v="Debit Card"/>
    <s v="No"/>
    <n v="3"/>
    <n v="1"/>
    <x v="0"/>
    <n v="0"/>
    <s v="No"/>
    <x v="0"/>
    <s v="Kolkata"/>
  </r>
  <r>
    <x v="2178"/>
    <n v="52"/>
    <s v="Female"/>
    <s v="Pune"/>
    <n v="28"/>
    <x v="0"/>
    <x v="2"/>
    <n v="1047"/>
    <n v="28939.9"/>
    <s v="Debit Card"/>
    <s v="Yes"/>
    <n v="1"/>
    <n v="0"/>
    <x v="0"/>
    <n v="0"/>
    <s v="No"/>
    <x v="1"/>
    <s v="Pune"/>
  </r>
  <r>
    <x v="2179"/>
    <n v="43"/>
    <s v="Male"/>
    <s v="Bengaluru"/>
    <n v="27"/>
    <x v="1"/>
    <x v="1"/>
    <n v="807"/>
    <n v="21338.65"/>
    <s v="Debit Card"/>
    <s v="Yes"/>
    <n v="1"/>
    <n v="0"/>
    <x v="0"/>
    <n v="0"/>
    <s v="No"/>
    <x v="0"/>
    <s v="Bengaluru"/>
  </r>
  <r>
    <x v="2180"/>
    <n v="57"/>
    <s v="Male"/>
    <s v="Ahmedabad"/>
    <n v="42"/>
    <x v="2"/>
    <x v="2"/>
    <n v="965"/>
    <n v="35583.75"/>
    <s v="UPI"/>
    <s v="Yes"/>
    <n v="0"/>
    <n v="0"/>
    <x v="0"/>
    <n v="10"/>
    <s v="Yes"/>
    <x v="0"/>
    <s v="Ahmedabad"/>
  </r>
  <r>
    <x v="2181"/>
    <n v="43"/>
    <s v="Female"/>
    <s v="Mumbai"/>
    <n v="15"/>
    <x v="0"/>
    <x v="2"/>
    <n v="1119"/>
    <n v="16566.77"/>
    <s v="Auto Debit"/>
    <s v="Yes"/>
    <n v="0"/>
    <n v="0"/>
    <x v="0"/>
    <n v="0"/>
    <s v="No"/>
    <x v="1"/>
    <s v="Mumbai"/>
  </r>
  <r>
    <x v="2182"/>
    <n v="24"/>
    <s v="Female"/>
    <s v="Mumbai"/>
    <n v="20"/>
    <x v="2"/>
    <x v="2"/>
    <n v="1089"/>
    <n v="18142.78"/>
    <s v="Debit Card"/>
    <s v="Yes"/>
    <n v="0"/>
    <n v="0"/>
    <x v="0"/>
    <n v="15"/>
    <s v="No"/>
    <x v="0"/>
    <s v="Mumbai"/>
  </r>
  <r>
    <x v="2183"/>
    <n v="26"/>
    <s v="Female"/>
    <s v="Mumbai"/>
    <n v="17"/>
    <x v="0"/>
    <x v="1"/>
    <n v="700"/>
    <n v="11738"/>
    <s v="Debit Card"/>
    <s v="Yes"/>
    <n v="0"/>
    <n v="0"/>
    <x v="1"/>
    <n v="0"/>
    <s v="No"/>
    <x v="0"/>
    <s v="Mumbai"/>
  </r>
  <r>
    <x v="2184"/>
    <n v="18"/>
    <s v="Female"/>
    <s v="Bengaluru"/>
    <n v="72"/>
    <x v="2"/>
    <x v="1"/>
    <n v="741"/>
    <n v="45008.15"/>
    <s v="Credit Card"/>
    <s v="Yes"/>
    <n v="1"/>
    <n v="0"/>
    <x v="1"/>
    <n v="15"/>
    <s v="No"/>
    <x v="0"/>
    <s v="Bengaluru"/>
  </r>
  <r>
    <x v="2185"/>
    <n v="39"/>
    <s v="Male"/>
    <s v="Pune"/>
    <n v="22"/>
    <x v="0"/>
    <x v="0"/>
    <n v="408"/>
    <n v="8802.27"/>
    <s v="UPI"/>
    <s v="No"/>
    <n v="0"/>
    <n v="0"/>
    <x v="1"/>
    <n v="0"/>
    <s v="No"/>
    <x v="0"/>
    <s v="Pune"/>
  </r>
  <r>
    <x v="2186"/>
    <n v="36"/>
    <s v="Female"/>
    <s v="Kolkata"/>
    <n v="40"/>
    <x v="0"/>
    <x v="1"/>
    <n v="658"/>
    <n v="26003.94"/>
    <s v="Debit Card"/>
    <s v="Yes"/>
    <n v="0"/>
    <n v="0"/>
    <x v="0"/>
    <n v="0"/>
    <s v="No"/>
    <x v="0"/>
    <s v="Kolkata"/>
  </r>
  <r>
    <x v="2187"/>
    <n v="35"/>
    <s v="Female"/>
    <s v="Jaipur"/>
    <n v="69"/>
    <x v="1"/>
    <x v="0"/>
    <n v="457"/>
    <n v="31959.439999999999"/>
    <s v="UPI"/>
    <s v="Yes"/>
    <n v="0"/>
    <n v="0"/>
    <x v="1"/>
    <n v="0"/>
    <s v="No"/>
    <x v="0"/>
    <s v="Jaipur"/>
  </r>
  <r>
    <x v="2188"/>
    <n v="46"/>
    <s v="Male"/>
    <s v="Chennai"/>
    <n v="55"/>
    <x v="1"/>
    <x v="2"/>
    <n v="955"/>
    <n v="47096"/>
    <s v="Debit Card"/>
    <s v="Yes"/>
    <n v="4"/>
    <n v="0"/>
    <x v="1"/>
    <n v="10"/>
    <s v="Yes"/>
    <x v="0"/>
    <s v="Chennai"/>
  </r>
  <r>
    <x v="2189"/>
    <n v="28"/>
    <s v="Male"/>
    <s v="Pune"/>
    <n v="13"/>
    <x v="0"/>
    <x v="2"/>
    <n v="987"/>
    <n v="12573.14"/>
    <s v="UPI"/>
    <s v="Yes"/>
    <n v="3"/>
    <n v="1"/>
    <x v="1"/>
    <n v="0"/>
    <s v="No"/>
    <x v="0"/>
    <s v="Pune"/>
  </r>
  <r>
    <x v="2190"/>
    <n v="27"/>
    <s v="Male"/>
    <s v="Delhi"/>
    <n v="30"/>
    <x v="0"/>
    <x v="0"/>
    <n v="435"/>
    <n v="13324.42"/>
    <s v="Debit Card"/>
    <s v="No"/>
    <n v="0"/>
    <n v="0"/>
    <x v="0"/>
    <n v="0"/>
    <s v="No"/>
    <x v="0"/>
    <s v="Delhi"/>
  </r>
  <r>
    <x v="2191"/>
    <n v="37"/>
    <s v="Female"/>
    <s v="Hyderabad"/>
    <n v="9"/>
    <x v="0"/>
    <x v="0"/>
    <n v="406"/>
    <n v="3547.41"/>
    <s v="Credit Card"/>
    <s v="Yes"/>
    <n v="0"/>
    <n v="0"/>
    <x v="1"/>
    <n v="0"/>
    <s v="Yes"/>
    <x v="0"/>
    <s v="Hyderabad"/>
  </r>
  <r>
    <x v="2192"/>
    <n v="39"/>
    <s v="Female"/>
    <s v="Pune"/>
    <n v="23"/>
    <x v="1"/>
    <x v="2"/>
    <n v="1092"/>
    <n v="25020.79"/>
    <s v="Debit Card"/>
    <s v="Yes"/>
    <n v="0"/>
    <n v="0"/>
    <x v="0"/>
    <n v="0"/>
    <s v="No"/>
    <x v="0"/>
    <s v="Pune"/>
  </r>
  <r>
    <x v="2193"/>
    <n v="49"/>
    <s v="Male"/>
    <s v="Delhi"/>
    <n v="27"/>
    <x v="0"/>
    <x v="0"/>
    <n v="557"/>
    <n v="14602.15"/>
    <s v="Auto Debit"/>
    <s v="Yes"/>
    <n v="0"/>
    <n v="0"/>
    <x v="1"/>
    <n v="0"/>
    <s v="No"/>
    <x v="0"/>
    <s v="Delhi"/>
  </r>
  <r>
    <x v="2194"/>
    <n v="33"/>
    <s v="Male"/>
    <s v="Delhi"/>
    <n v="27"/>
    <x v="1"/>
    <x v="1"/>
    <n v="743"/>
    <n v="18183.78"/>
    <s v="UPI"/>
    <s v="Yes"/>
    <n v="6"/>
    <n v="2"/>
    <x v="2"/>
    <n v="10"/>
    <s v="Yes"/>
    <x v="0"/>
    <s v="Delhi"/>
  </r>
  <r>
    <x v="2195"/>
    <n v="37"/>
    <s v="Female"/>
    <s v="Chennai"/>
    <n v="22"/>
    <x v="0"/>
    <x v="2"/>
    <n v="1058"/>
    <n v="22657.24"/>
    <s v="Credit Card"/>
    <s v="Yes"/>
    <n v="3"/>
    <n v="1"/>
    <x v="1"/>
    <n v="0"/>
    <s v="Yes"/>
    <x v="0"/>
    <s v="Chennai"/>
  </r>
  <r>
    <x v="2196"/>
    <n v="40"/>
    <s v="Male"/>
    <s v="Bengaluru"/>
    <n v="12"/>
    <x v="0"/>
    <x v="2"/>
    <n v="962"/>
    <n v="11878.31"/>
    <s v="Credit Card"/>
    <s v="Yes"/>
    <n v="0"/>
    <n v="0"/>
    <x v="0"/>
    <n v="0"/>
    <s v="No"/>
    <x v="0"/>
    <s v="Bengaluru"/>
  </r>
  <r>
    <x v="2197"/>
    <n v="37"/>
    <s v="Male"/>
    <s v="Bengaluru"/>
    <n v="36"/>
    <x v="1"/>
    <x v="2"/>
    <n v="1121"/>
    <n v="38305.629999999997"/>
    <s v="Credit Card"/>
    <s v="Yes"/>
    <n v="3"/>
    <n v="2"/>
    <x v="0"/>
    <n v="5"/>
    <s v="No"/>
    <x v="0"/>
    <s v="Bengaluru"/>
  </r>
  <r>
    <x v="2198"/>
    <n v="24"/>
    <s v="Female"/>
    <s v="Chennai"/>
    <n v="15"/>
    <x v="0"/>
    <x v="1"/>
    <n v="723"/>
    <n v="10553.08"/>
    <s v="Bank Transfer"/>
    <s v="No"/>
    <n v="3"/>
    <n v="0"/>
    <x v="0"/>
    <n v="0"/>
    <s v="No"/>
    <x v="0"/>
    <s v="Chennai"/>
  </r>
  <r>
    <x v="2199"/>
    <n v="42"/>
    <s v="Male"/>
    <s v="Ahmedabad"/>
    <n v="22"/>
    <x v="1"/>
    <x v="1"/>
    <n v="783"/>
    <n v="15500.01"/>
    <s v="Auto Debit"/>
    <s v="Yes"/>
    <n v="1"/>
    <n v="0"/>
    <x v="1"/>
    <n v="10"/>
    <s v="No"/>
    <x v="0"/>
    <s v="Ahmedabad"/>
  </r>
  <r>
    <x v="2200"/>
    <n v="18"/>
    <s v="Male"/>
    <s v="Mumbai"/>
    <n v="24"/>
    <x v="1"/>
    <x v="2"/>
    <n v="1061"/>
    <n v="23875.64"/>
    <s v="Credit Card"/>
    <s v="Yes"/>
    <n v="0"/>
    <n v="0"/>
    <x v="1"/>
    <n v="5"/>
    <s v="No"/>
    <x v="0"/>
    <s v="Mumbai"/>
  </r>
  <r>
    <x v="2201"/>
    <n v="35"/>
    <s v="Female"/>
    <s v="Mumbai"/>
    <n v="38"/>
    <x v="0"/>
    <x v="1"/>
    <n v="738"/>
    <n v="27681.09"/>
    <s v="Credit Card"/>
    <s v="Yes"/>
    <n v="0"/>
    <n v="0"/>
    <x v="1"/>
    <n v="0"/>
    <s v="Yes"/>
    <x v="1"/>
    <s v="Mumbai"/>
  </r>
  <r>
    <x v="2202"/>
    <n v="43"/>
    <s v="Male"/>
    <s v="Pune"/>
    <n v="6"/>
    <x v="0"/>
    <x v="0"/>
    <n v="451"/>
    <n v="2705.35"/>
    <s v="Auto Debit"/>
    <s v="Yes"/>
    <n v="0"/>
    <n v="0"/>
    <x v="0"/>
    <n v="0"/>
    <s v="No"/>
    <x v="1"/>
    <s v="Pune"/>
  </r>
  <r>
    <x v="2203"/>
    <n v="20"/>
    <s v="Female"/>
    <s v="Nagpur"/>
    <n v="17"/>
    <x v="0"/>
    <x v="2"/>
    <n v="1068"/>
    <n v="18030.28"/>
    <s v="UPI"/>
    <s v="Yes"/>
    <n v="4"/>
    <n v="1"/>
    <x v="1"/>
    <n v="0"/>
    <s v="No"/>
    <x v="0"/>
    <s v="Nagpur"/>
  </r>
  <r>
    <x v="2204"/>
    <n v="37"/>
    <s v="Male"/>
    <s v="Nagpur"/>
    <n v="17"/>
    <x v="1"/>
    <x v="1"/>
    <n v="713"/>
    <n v="12249.71"/>
    <s v="Debit Card"/>
    <s v="Yes"/>
    <n v="0"/>
    <n v="0"/>
    <x v="1"/>
    <n v="0"/>
    <s v="No"/>
    <x v="0"/>
    <s v="Nagpur"/>
  </r>
  <r>
    <x v="2205"/>
    <n v="45"/>
    <s v="Male"/>
    <s v="Pune"/>
    <n v="13"/>
    <x v="1"/>
    <x v="1"/>
    <n v="656"/>
    <n v="8672.8700000000008"/>
    <s v="UPI"/>
    <s v="Yes"/>
    <n v="0"/>
    <n v="0"/>
    <x v="0"/>
    <n v="0"/>
    <s v="No"/>
    <x v="0"/>
    <s v="Pune"/>
  </r>
  <r>
    <x v="2206"/>
    <n v="18"/>
    <s v="Female"/>
    <s v="Bengaluru"/>
    <n v="22"/>
    <x v="0"/>
    <x v="2"/>
    <n v="1046"/>
    <n v="23510.26"/>
    <s v="UPI"/>
    <s v="Yes"/>
    <n v="0"/>
    <n v="0"/>
    <x v="0"/>
    <n v="0"/>
    <s v="No"/>
    <x v="1"/>
    <s v="Bengaluru"/>
  </r>
  <r>
    <x v="2207"/>
    <n v="34"/>
    <s v="Female"/>
    <s v="Kolkata"/>
    <n v="8"/>
    <x v="0"/>
    <x v="1"/>
    <n v="736"/>
    <n v="5976.71"/>
    <s v="Debit Card"/>
    <s v="Yes"/>
    <n v="0"/>
    <n v="0"/>
    <x v="0"/>
    <n v="0"/>
    <s v="No"/>
    <x v="1"/>
    <s v="Kolkata"/>
  </r>
  <r>
    <x v="2208"/>
    <n v="39"/>
    <s v="Male"/>
    <s v="Mumbai"/>
    <n v="22"/>
    <x v="0"/>
    <x v="2"/>
    <n v="985"/>
    <n v="21345.47"/>
    <s v="Debit Card"/>
    <s v="No"/>
    <n v="0"/>
    <n v="0"/>
    <x v="0"/>
    <n v="0"/>
    <s v="Yes"/>
    <x v="0"/>
    <s v="Mumbai"/>
  </r>
  <r>
    <x v="2209"/>
    <n v="24"/>
    <s v="Female"/>
    <s v="Pune"/>
    <n v="24"/>
    <x v="1"/>
    <x v="1"/>
    <n v="715"/>
    <n v="17224.34"/>
    <s v="Debit Card"/>
    <s v="Yes"/>
    <n v="1"/>
    <n v="0"/>
    <x v="0"/>
    <n v="0"/>
    <s v="No"/>
    <x v="0"/>
    <s v="Pune"/>
  </r>
  <r>
    <x v="2210"/>
    <n v="52"/>
    <s v="Female"/>
    <s v="Chennai"/>
    <n v="66"/>
    <x v="2"/>
    <x v="1"/>
    <n v="702"/>
    <n v="40842.35"/>
    <s v="Debit Card"/>
    <s v="Yes"/>
    <n v="0"/>
    <n v="0"/>
    <x v="1"/>
    <n v="10"/>
    <s v="No"/>
    <x v="0"/>
    <s v="Chennai"/>
  </r>
  <r>
    <x v="2211"/>
    <n v="27"/>
    <s v="Female"/>
    <s v="Hyderabad"/>
    <n v="12"/>
    <x v="0"/>
    <x v="0"/>
    <n v="484"/>
    <n v="5867.21"/>
    <s v="Debit Card"/>
    <s v="Yes"/>
    <n v="1"/>
    <n v="0"/>
    <x v="0"/>
    <n v="0"/>
    <s v="Yes"/>
    <x v="0"/>
    <s v="Hyderabad"/>
  </r>
  <r>
    <x v="2212"/>
    <n v="21"/>
    <s v="Female"/>
    <s v="Ahmedabad"/>
    <n v="36"/>
    <x v="0"/>
    <x v="0"/>
    <n v="474"/>
    <n v="17224.55"/>
    <s v="UPI"/>
    <s v="Yes"/>
    <n v="2"/>
    <n v="0"/>
    <x v="2"/>
    <n v="0"/>
    <s v="No"/>
    <x v="0"/>
    <s v="Ahmedabad"/>
  </r>
  <r>
    <x v="2213"/>
    <n v="33"/>
    <s v="Female"/>
    <s v="Mumbai"/>
    <n v="18"/>
    <x v="0"/>
    <x v="2"/>
    <n v="1053"/>
    <n v="18801.02"/>
    <s v="UPI"/>
    <s v="Yes"/>
    <n v="2"/>
    <n v="1"/>
    <x v="0"/>
    <n v="0"/>
    <s v="No"/>
    <x v="1"/>
    <s v="Mumbai"/>
  </r>
  <r>
    <x v="2214"/>
    <n v="25"/>
    <s v="Male"/>
    <s v="Kolkata"/>
    <n v="27"/>
    <x v="0"/>
    <x v="1"/>
    <n v="727"/>
    <n v="19765.7"/>
    <s v="UPI"/>
    <s v="Yes"/>
    <n v="2"/>
    <n v="0"/>
    <x v="0"/>
    <n v="0"/>
    <s v="No"/>
    <x v="0"/>
    <s v="Kolkata"/>
  </r>
  <r>
    <x v="2215"/>
    <n v="30"/>
    <s v="Female"/>
    <s v="Jaipur"/>
    <n v="45"/>
    <x v="2"/>
    <x v="1"/>
    <n v="718"/>
    <n v="32161.42"/>
    <s v="Credit Card"/>
    <s v="Yes"/>
    <n v="4"/>
    <n v="2"/>
    <x v="1"/>
    <n v="0"/>
    <s v="Yes"/>
    <x v="0"/>
    <s v="Jaipur"/>
  </r>
  <r>
    <x v="2216"/>
    <n v="39"/>
    <s v="Male"/>
    <s v="Bengaluru"/>
    <n v="40"/>
    <x v="0"/>
    <x v="0"/>
    <n v="588"/>
    <n v="23064.87"/>
    <s v="Bank Transfer"/>
    <s v="Yes"/>
    <n v="0"/>
    <n v="0"/>
    <x v="0"/>
    <n v="0"/>
    <s v="No"/>
    <x v="0"/>
    <s v="Bengaluru"/>
  </r>
  <r>
    <x v="2217"/>
    <n v="29"/>
    <s v="Male"/>
    <s v="Chennai"/>
    <n v="21"/>
    <x v="1"/>
    <x v="1"/>
    <n v="782"/>
    <n v="14798.48"/>
    <s v="Debit Card"/>
    <s v="Yes"/>
    <n v="4"/>
    <n v="1"/>
    <x v="1"/>
    <n v="10"/>
    <s v="No"/>
    <x v="0"/>
    <s v="Chennai"/>
  </r>
  <r>
    <x v="2218"/>
    <n v="25"/>
    <s v="Male"/>
    <s v="Chennai"/>
    <n v="24"/>
    <x v="0"/>
    <x v="0"/>
    <n v="496"/>
    <n v="12079.9"/>
    <s v="Auto Debit"/>
    <s v="Yes"/>
    <n v="3"/>
    <n v="2"/>
    <x v="1"/>
    <n v="0"/>
    <s v="No"/>
    <x v="1"/>
    <s v="Chennai"/>
  </r>
  <r>
    <x v="2219"/>
    <n v="34"/>
    <s v="Female"/>
    <s v="Delhi"/>
    <n v="39"/>
    <x v="2"/>
    <x v="0"/>
    <n v="511"/>
    <n v="17377.82"/>
    <s v="UPI"/>
    <s v="No"/>
    <n v="0"/>
    <n v="0"/>
    <x v="1"/>
    <n v="15"/>
    <s v="Yes"/>
    <x v="0"/>
    <s v="Delhi"/>
  </r>
  <r>
    <x v="2220"/>
    <n v="63"/>
    <s v="Female"/>
    <s v="Bengaluru"/>
    <n v="15"/>
    <x v="1"/>
    <x v="1"/>
    <n v="794"/>
    <n v="11770.06"/>
    <s v="Bank Transfer"/>
    <s v="Yes"/>
    <n v="0"/>
    <n v="0"/>
    <x v="0"/>
    <n v="0"/>
    <s v="No"/>
    <x v="0"/>
    <s v="Bengaluru"/>
  </r>
  <r>
    <x v="2221"/>
    <n v="21"/>
    <s v="Female"/>
    <s v="Chennai"/>
    <n v="17"/>
    <x v="0"/>
    <x v="0"/>
    <n v="477"/>
    <n v="7954.87"/>
    <s v="Debit Card"/>
    <s v="Yes"/>
    <n v="0"/>
    <n v="0"/>
    <x v="0"/>
    <n v="0"/>
    <s v="No"/>
    <x v="0"/>
    <s v="Chennai"/>
  </r>
  <r>
    <x v="2222"/>
    <n v="49"/>
    <s v="Male"/>
    <s v="Hyderabad"/>
    <n v="13"/>
    <x v="0"/>
    <x v="0"/>
    <n v="512"/>
    <n v="6499.42"/>
    <s v="Debit Card"/>
    <s v="Yes"/>
    <n v="2"/>
    <n v="1"/>
    <x v="1"/>
    <n v="0"/>
    <s v="Yes"/>
    <x v="0"/>
    <s v="Hyderabad"/>
  </r>
  <r>
    <x v="2223"/>
    <n v="24"/>
    <s v="Female"/>
    <s v="Mumbai"/>
    <n v="54"/>
    <x v="1"/>
    <x v="2"/>
    <n v="1051"/>
    <n v="55753.15"/>
    <s v="UPI"/>
    <s v="Yes"/>
    <n v="2"/>
    <n v="0"/>
    <x v="0"/>
    <n v="0"/>
    <s v="Yes"/>
    <x v="0"/>
    <s v="Mumbai"/>
  </r>
  <r>
    <x v="2224"/>
    <n v="37"/>
    <s v="Female"/>
    <s v="Hyderabad"/>
    <n v="22"/>
    <x v="1"/>
    <x v="1"/>
    <n v="655"/>
    <n v="13293.98"/>
    <s v="Credit Card"/>
    <s v="Yes"/>
    <n v="0"/>
    <n v="0"/>
    <x v="0"/>
    <n v="5"/>
    <s v="No"/>
    <x v="0"/>
    <s v="Hyderabad"/>
  </r>
  <r>
    <x v="2225"/>
    <n v="35"/>
    <s v="Female"/>
    <s v="Kolkata"/>
    <n v="49"/>
    <x v="0"/>
    <x v="0"/>
    <n v="486"/>
    <n v="23215.119999999999"/>
    <s v="Auto Debit"/>
    <s v="Yes"/>
    <n v="0"/>
    <n v="0"/>
    <x v="0"/>
    <n v="0"/>
    <s v="No"/>
    <x v="0"/>
    <s v="Kolkata"/>
  </r>
  <r>
    <x v="2226"/>
    <n v="18"/>
    <s v="Male"/>
    <s v="Pune"/>
    <n v="16"/>
    <x v="2"/>
    <x v="0"/>
    <n v="538"/>
    <n v="8849.6"/>
    <s v="Bank Transfer"/>
    <s v="Yes"/>
    <n v="0"/>
    <n v="0"/>
    <x v="0"/>
    <n v="0"/>
    <s v="No"/>
    <x v="0"/>
    <s v="Pune"/>
  </r>
  <r>
    <x v="2227"/>
    <n v="39"/>
    <s v="Male"/>
    <s v="Pune"/>
    <n v="10"/>
    <x v="0"/>
    <x v="2"/>
    <n v="1063"/>
    <n v="10561.3"/>
    <s v="UPI"/>
    <s v="Yes"/>
    <n v="3"/>
    <n v="0"/>
    <x v="1"/>
    <n v="0"/>
    <s v="No"/>
    <x v="0"/>
    <s v="Pune"/>
  </r>
  <r>
    <x v="2228"/>
    <n v="26"/>
    <s v="Male"/>
    <s v="Delhi"/>
    <n v="37"/>
    <x v="2"/>
    <x v="0"/>
    <n v="491"/>
    <n v="18698.810000000001"/>
    <s v="UPI"/>
    <s v="Yes"/>
    <n v="2"/>
    <n v="0"/>
    <x v="1"/>
    <n v="0"/>
    <s v="No"/>
    <x v="1"/>
    <s v="Delhi"/>
  </r>
  <r>
    <x v="2229"/>
    <n v="24"/>
    <s v="Male"/>
    <s v="Hyderabad"/>
    <n v="20"/>
    <x v="1"/>
    <x v="0"/>
    <n v="440"/>
    <n v="8974.49"/>
    <s v="Credit Card"/>
    <s v="Yes"/>
    <n v="0"/>
    <n v="0"/>
    <x v="0"/>
    <n v="0"/>
    <s v="No"/>
    <x v="0"/>
    <s v="Hyderabad"/>
  </r>
  <r>
    <x v="2230"/>
    <n v="26"/>
    <s v="Female"/>
    <s v="Pune"/>
    <n v="26"/>
    <x v="1"/>
    <x v="2"/>
    <n v="1042"/>
    <n v="24893.69"/>
    <s v="Debit Card"/>
    <s v="Yes"/>
    <n v="0"/>
    <n v="0"/>
    <x v="0"/>
    <n v="10"/>
    <s v="No"/>
    <x v="0"/>
    <s v="Pune"/>
  </r>
  <r>
    <x v="2231"/>
    <n v="42"/>
    <s v="Male"/>
    <s v="Hyderabad"/>
    <n v="65"/>
    <x v="1"/>
    <x v="0"/>
    <n v="518"/>
    <n v="33663.24"/>
    <s v="UPI"/>
    <s v="Yes"/>
    <n v="0"/>
    <n v="0"/>
    <x v="0"/>
    <n v="0"/>
    <s v="Yes"/>
    <x v="0"/>
    <s v="Hyderabad"/>
  </r>
  <r>
    <x v="2232"/>
    <n v="26"/>
    <s v="Male"/>
    <s v="Mumbai"/>
    <n v="22"/>
    <x v="0"/>
    <x v="1"/>
    <n v="776"/>
    <n v="16671"/>
    <s v="Auto Debit"/>
    <s v="Yes"/>
    <n v="0"/>
    <n v="0"/>
    <x v="0"/>
    <n v="0"/>
    <s v="No"/>
    <x v="0"/>
    <s v="Mumbai"/>
  </r>
  <r>
    <x v="2233"/>
    <n v="55"/>
    <s v="Female"/>
    <s v="Delhi"/>
    <n v="50"/>
    <x v="1"/>
    <x v="1"/>
    <n v="812"/>
    <n v="40161.129999999997"/>
    <s v="Credit Card"/>
    <s v="Yes"/>
    <n v="2"/>
    <n v="1"/>
    <x v="0"/>
    <n v="0"/>
    <s v="No"/>
    <x v="0"/>
    <s v="Delhi"/>
  </r>
  <r>
    <x v="2234"/>
    <n v="40"/>
    <s v="Female"/>
    <s v="Pune"/>
    <n v="43"/>
    <x v="2"/>
    <x v="2"/>
    <n v="1026"/>
    <n v="40176.57"/>
    <s v="UPI"/>
    <s v="Yes"/>
    <n v="1"/>
    <n v="0"/>
    <x v="1"/>
    <n v="10"/>
    <s v="No"/>
    <x v="0"/>
    <s v="Pune"/>
  </r>
  <r>
    <x v="2235"/>
    <n v="32"/>
    <s v="Male"/>
    <s v="Mumbai"/>
    <n v="69"/>
    <x v="1"/>
    <x v="0"/>
    <n v="562"/>
    <n v="33917.46"/>
    <s v="UPI"/>
    <s v="Yes"/>
    <n v="0"/>
    <n v="0"/>
    <x v="1"/>
    <n v="10"/>
    <s v="No"/>
    <x v="0"/>
    <s v="Mumbai"/>
  </r>
  <r>
    <x v="2236"/>
    <n v="26"/>
    <s v="Male"/>
    <s v="Bengaluru"/>
    <n v="8"/>
    <x v="0"/>
    <x v="1"/>
    <n v="769"/>
    <n v="6170.67"/>
    <s v="UPI"/>
    <s v="Yes"/>
    <n v="4"/>
    <n v="1"/>
    <x v="0"/>
    <n v="0"/>
    <s v="No"/>
    <x v="0"/>
    <s v="Bengaluru"/>
  </r>
  <r>
    <x v="2237"/>
    <n v="21"/>
    <s v="Male"/>
    <s v="Mumbai"/>
    <n v="35"/>
    <x v="1"/>
    <x v="1"/>
    <n v="772"/>
    <n v="24116.06"/>
    <s v="Auto Debit"/>
    <s v="Yes"/>
    <n v="0"/>
    <n v="0"/>
    <x v="1"/>
    <n v="10"/>
    <s v="Yes"/>
    <x v="0"/>
    <s v="Mumbai"/>
  </r>
  <r>
    <x v="2238"/>
    <n v="39"/>
    <s v="Female"/>
    <s v="Delhi"/>
    <n v="29"/>
    <x v="1"/>
    <x v="1"/>
    <n v="792"/>
    <n v="22556.27"/>
    <s v="Auto Debit"/>
    <s v="Yes"/>
    <n v="1"/>
    <n v="0"/>
    <x v="0"/>
    <n v="0"/>
    <s v="Yes"/>
    <x v="0"/>
    <s v="Delhi"/>
  </r>
  <r>
    <x v="2239"/>
    <n v="36"/>
    <s v="Female"/>
    <s v="Mumbai"/>
    <n v="48"/>
    <x v="1"/>
    <x v="1"/>
    <n v="745"/>
    <n v="32249.27"/>
    <s v="Bank Transfer"/>
    <s v="Yes"/>
    <n v="1"/>
    <n v="0"/>
    <x v="0"/>
    <n v="10"/>
    <s v="Yes"/>
    <x v="1"/>
    <s v="Mumbai"/>
  </r>
  <r>
    <x v="2240"/>
    <n v="32"/>
    <s v="Male"/>
    <s v="Bengaluru"/>
    <n v="32"/>
    <x v="0"/>
    <x v="2"/>
    <n v="1021"/>
    <n v="33037.440000000002"/>
    <s v="Credit Card"/>
    <s v="Yes"/>
    <n v="0"/>
    <n v="0"/>
    <x v="0"/>
    <n v="0"/>
    <s v="No"/>
    <x v="0"/>
    <s v="Bengaluru"/>
  </r>
  <r>
    <x v="2241"/>
    <n v="34"/>
    <s v="Male"/>
    <s v="Bengaluru"/>
    <n v="31"/>
    <x v="1"/>
    <x v="2"/>
    <n v="1133"/>
    <n v="35019.199999999997"/>
    <s v="UPI"/>
    <s v="Yes"/>
    <n v="0"/>
    <n v="0"/>
    <x v="0"/>
    <n v="0"/>
    <s v="No"/>
    <x v="0"/>
    <s v="Bengaluru"/>
  </r>
  <r>
    <x v="2242"/>
    <n v="27"/>
    <s v="Female"/>
    <s v="Mumbai"/>
    <n v="24"/>
    <x v="1"/>
    <x v="1"/>
    <n v="794"/>
    <n v="18603.95"/>
    <s v="Credit Card"/>
    <s v="Yes"/>
    <n v="1"/>
    <n v="0"/>
    <x v="0"/>
    <n v="0"/>
    <s v="Yes"/>
    <x v="1"/>
    <s v="Mumbai"/>
  </r>
  <r>
    <x v="2243"/>
    <n v="21"/>
    <s v="Female"/>
    <s v="Nagpur"/>
    <n v="17"/>
    <x v="0"/>
    <x v="0"/>
    <n v="416"/>
    <n v="7196.3"/>
    <s v="UPI"/>
    <s v="Yes"/>
    <n v="0"/>
    <n v="0"/>
    <x v="0"/>
    <n v="0"/>
    <s v="Yes"/>
    <x v="1"/>
    <s v="Nagpur"/>
  </r>
  <r>
    <x v="2244"/>
    <n v="30"/>
    <s v="Male"/>
    <s v="Pune"/>
    <n v="16"/>
    <x v="1"/>
    <x v="2"/>
    <n v="1092"/>
    <n v="15839.38"/>
    <s v="Bank Transfer"/>
    <s v="Yes"/>
    <n v="1"/>
    <n v="0"/>
    <x v="0"/>
    <n v="10"/>
    <s v="Yes"/>
    <x v="0"/>
    <s v="Pune"/>
  </r>
  <r>
    <x v="2245"/>
    <n v="48"/>
    <s v="Male"/>
    <s v="Chennai"/>
    <n v="28"/>
    <x v="1"/>
    <x v="0"/>
    <n v="496"/>
    <n v="13952.36"/>
    <s v="Credit Card"/>
    <s v="No"/>
    <n v="1"/>
    <n v="0"/>
    <x v="0"/>
    <n v="0"/>
    <s v="Yes"/>
    <x v="0"/>
    <s v="Chennai"/>
  </r>
  <r>
    <x v="2246"/>
    <n v="35"/>
    <s v="Male"/>
    <s v="Jaipur"/>
    <n v="11"/>
    <x v="1"/>
    <x v="1"/>
    <n v="783"/>
    <n v="8365.64"/>
    <s v="Auto Debit"/>
    <s v="Yes"/>
    <n v="1"/>
    <n v="0"/>
    <x v="1"/>
    <n v="0"/>
    <s v="No"/>
    <x v="0"/>
    <s v="Jaipur"/>
  </r>
  <r>
    <x v="2247"/>
    <n v="34"/>
    <s v="Male"/>
    <s v="Bengaluru"/>
    <n v="46"/>
    <x v="1"/>
    <x v="0"/>
    <n v="412"/>
    <n v="18059.419999999998"/>
    <s v="Credit Card"/>
    <s v="Yes"/>
    <n v="1"/>
    <n v="0"/>
    <x v="0"/>
    <n v="5"/>
    <s v="No"/>
    <x v="0"/>
    <s v="Bengaluru"/>
  </r>
  <r>
    <x v="2248"/>
    <n v="27"/>
    <s v="Male"/>
    <s v="Ahmedabad"/>
    <n v="31"/>
    <x v="1"/>
    <x v="0"/>
    <n v="476"/>
    <n v="15032.94"/>
    <s v="Credit Card"/>
    <s v="Yes"/>
    <n v="3"/>
    <n v="0"/>
    <x v="0"/>
    <n v="0"/>
    <s v="No"/>
    <x v="0"/>
    <s v="Ahmedabad"/>
  </r>
  <r>
    <x v="2249"/>
    <n v="21"/>
    <s v="Male"/>
    <s v="Pune"/>
    <n v="72"/>
    <x v="2"/>
    <x v="0"/>
    <n v="501"/>
    <n v="31898.38"/>
    <s v="Credit Card"/>
    <s v="Yes"/>
    <n v="1"/>
    <n v="0"/>
    <x v="1"/>
    <n v="10"/>
    <s v="No"/>
    <x v="1"/>
    <s v="Pune"/>
  </r>
  <r>
    <x v="2250"/>
    <n v="23"/>
    <s v="Male"/>
    <s v="Delhi"/>
    <n v="32"/>
    <x v="0"/>
    <x v="1"/>
    <n v="717"/>
    <n v="22813.05"/>
    <s v="Bank Transfer"/>
    <s v="Yes"/>
    <n v="1"/>
    <n v="0"/>
    <x v="0"/>
    <n v="0"/>
    <s v="Yes"/>
    <x v="0"/>
    <s v="Delhi"/>
  </r>
  <r>
    <x v="2251"/>
    <n v="18"/>
    <s v="Female"/>
    <s v="Pune"/>
    <n v="26"/>
    <x v="0"/>
    <x v="1"/>
    <n v="684"/>
    <n v="17817.98"/>
    <s v="Bank Transfer"/>
    <s v="Yes"/>
    <n v="6"/>
    <n v="3"/>
    <x v="4"/>
    <n v="0"/>
    <s v="No"/>
    <x v="0"/>
    <s v="Pune"/>
  </r>
  <r>
    <x v="2252"/>
    <n v="55"/>
    <s v="Female"/>
    <s v="Mumbai"/>
    <n v="41"/>
    <x v="2"/>
    <x v="1"/>
    <n v="710"/>
    <n v="29611.88"/>
    <s v="UPI"/>
    <s v="Yes"/>
    <n v="4"/>
    <n v="2"/>
    <x v="2"/>
    <n v="0"/>
    <s v="No"/>
    <x v="0"/>
    <s v="Mumbai"/>
  </r>
  <r>
    <x v="2253"/>
    <n v="30"/>
    <s v="Female"/>
    <s v="Bengaluru"/>
    <n v="43"/>
    <x v="2"/>
    <x v="1"/>
    <n v="788"/>
    <n v="34614.839999999997"/>
    <s v="Debit Card"/>
    <s v="Yes"/>
    <n v="0"/>
    <n v="0"/>
    <x v="0"/>
    <n v="0"/>
    <s v="No"/>
    <x v="0"/>
    <s v="Bengaluru"/>
  </r>
  <r>
    <x v="2254"/>
    <n v="20"/>
    <s v="Male"/>
    <s v="Kolkata"/>
    <n v="26"/>
    <x v="2"/>
    <x v="0"/>
    <n v="465"/>
    <n v="12291.24"/>
    <s v="Auto Debit"/>
    <s v="No"/>
    <n v="0"/>
    <n v="0"/>
    <x v="0"/>
    <n v="0"/>
    <s v="No"/>
    <x v="0"/>
    <s v="Kolkata"/>
  </r>
  <r>
    <x v="2255"/>
    <n v="36"/>
    <s v="Female"/>
    <s v="Mumbai"/>
    <n v="21"/>
    <x v="0"/>
    <x v="1"/>
    <n v="751"/>
    <n v="15305.02"/>
    <s v="Auto Debit"/>
    <s v="Yes"/>
    <n v="5"/>
    <n v="3"/>
    <x v="4"/>
    <n v="0"/>
    <s v="No"/>
    <x v="1"/>
    <s v="Mumbai"/>
  </r>
  <r>
    <x v="2256"/>
    <n v="27"/>
    <s v="Male"/>
    <s v="Nagpur"/>
    <n v="63"/>
    <x v="1"/>
    <x v="2"/>
    <n v="961"/>
    <n v="61022.27"/>
    <s v="Bank Transfer"/>
    <s v="Yes"/>
    <n v="1"/>
    <n v="0"/>
    <x v="0"/>
    <n v="0"/>
    <s v="No"/>
    <x v="0"/>
    <s v="Nagpur"/>
  </r>
  <r>
    <x v="2257"/>
    <n v="40"/>
    <s v="Female"/>
    <s v="Nagpur"/>
    <n v="44"/>
    <x v="0"/>
    <x v="0"/>
    <n v="444"/>
    <n v="19837.740000000002"/>
    <s v="UPI"/>
    <s v="Yes"/>
    <n v="2"/>
    <n v="0"/>
    <x v="0"/>
    <n v="0"/>
    <s v="No"/>
    <x v="0"/>
    <s v="Nagpur"/>
  </r>
  <r>
    <x v="2258"/>
    <n v="32"/>
    <s v="Male"/>
    <s v="Delhi"/>
    <n v="54"/>
    <x v="2"/>
    <x v="2"/>
    <n v="1030"/>
    <n v="51160.4"/>
    <s v="UPI"/>
    <s v="Yes"/>
    <n v="2"/>
    <n v="0"/>
    <x v="0"/>
    <n v="10"/>
    <s v="No"/>
    <x v="0"/>
    <s v="Delhi"/>
  </r>
  <r>
    <x v="2259"/>
    <n v="30"/>
    <s v="Female"/>
    <s v="Mumbai"/>
    <n v="53"/>
    <x v="1"/>
    <x v="0"/>
    <n v="550"/>
    <n v="29888.880000000001"/>
    <s v="Credit Card"/>
    <s v="Yes"/>
    <n v="0"/>
    <n v="0"/>
    <x v="0"/>
    <n v="0"/>
    <s v="No"/>
    <x v="0"/>
    <s v="Mumbai"/>
  </r>
  <r>
    <x v="2260"/>
    <n v="34"/>
    <s v="Female"/>
    <s v="Kolkata"/>
    <n v="24"/>
    <x v="0"/>
    <x v="0"/>
    <n v="396"/>
    <n v="9715.6"/>
    <s v="Auto Debit"/>
    <s v="Yes"/>
    <n v="1"/>
    <n v="0"/>
    <x v="0"/>
    <n v="0"/>
    <s v="No"/>
    <x v="1"/>
    <s v="Kolkata"/>
  </r>
  <r>
    <x v="2261"/>
    <n v="39"/>
    <s v="Female"/>
    <s v="Delhi"/>
    <n v="31"/>
    <x v="2"/>
    <x v="1"/>
    <n v="790"/>
    <n v="20407.599999999999"/>
    <s v="Credit Card"/>
    <s v="Yes"/>
    <n v="0"/>
    <n v="0"/>
    <x v="0"/>
    <n v="15"/>
    <s v="No"/>
    <x v="0"/>
    <s v="Delhi"/>
  </r>
  <r>
    <x v="2262"/>
    <n v="53"/>
    <s v="Female"/>
    <s v="Bengaluru"/>
    <n v="25"/>
    <x v="0"/>
    <x v="2"/>
    <n v="994"/>
    <n v="24759.59"/>
    <s v="Auto Debit"/>
    <s v="Yes"/>
    <n v="0"/>
    <n v="0"/>
    <x v="0"/>
    <n v="0"/>
    <s v="No"/>
    <x v="0"/>
    <s v="Bengaluru"/>
  </r>
  <r>
    <x v="2263"/>
    <n v="36"/>
    <s v="Female"/>
    <s v="Bengaluru"/>
    <n v="27"/>
    <x v="1"/>
    <x v="2"/>
    <n v="1062"/>
    <n v="28075.72"/>
    <s v="Auto Debit"/>
    <s v="Yes"/>
    <n v="0"/>
    <n v="0"/>
    <x v="0"/>
    <n v="0"/>
    <s v="No"/>
    <x v="0"/>
    <s v="Bengaluru"/>
  </r>
  <r>
    <x v="2264"/>
    <n v="39"/>
    <s v="Male"/>
    <s v="Nagpur"/>
    <n v="33"/>
    <x v="0"/>
    <x v="1"/>
    <n v="770"/>
    <n v="25308.02"/>
    <s v="Credit Card"/>
    <s v="Yes"/>
    <n v="3"/>
    <n v="0"/>
    <x v="0"/>
    <n v="0"/>
    <s v="No"/>
    <x v="0"/>
    <s v="Nagpur"/>
  </r>
  <r>
    <x v="2265"/>
    <n v="35"/>
    <s v="Male"/>
    <s v="Ahmedabad"/>
    <n v="11"/>
    <x v="0"/>
    <x v="1"/>
    <n v="664"/>
    <n v="7414.32"/>
    <s v="UPI"/>
    <s v="Yes"/>
    <n v="0"/>
    <n v="0"/>
    <x v="0"/>
    <n v="0"/>
    <s v="Yes"/>
    <x v="1"/>
    <s v="Ahmedabad"/>
  </r>
  <r>
    <x v="2266"/>
    <n v="32"/>
    <s v="Female"/>
    <s v="Pune"/>
    <n v="30"/>
    <x v="1"/>
    <x v="1"/>
    <n v="677"/>
    <n v="20323.95"/>
    <s v="Debit Card"/>
    <s v="Yes"/>
    <n v="0"/>
    <n v="0"/>
    <x v="0"/>
    <n v="0"/>
    <s v="No"/>
    <x v="0"/>
    <s v="Pune"/>
  </r>
  <r>
    <x v="2267"/>
    <n v="45"/>
    <s v="Female"/>
    <s v="Chennai"/>
    <n v="24"/>
    <x v="1"/>
    <x v="1"/>
    <n v="640"/>
    <n v="15208.4"/>
    <s v="Debit Card"/>
    <s v="Yes"/>
    <n v="1"/>
    <n v="0"/>
    <x v="0"/>
    <n v="0"/>
    <s v="No"/>
    <x v="0"/>
    <s v="Chennai"/>
  </r>
  <r>
    <x v="2268"/>
    <n v="32"/>
    <s v="Female"/>
    <s v="Jaipur"/>
    <n v="10"/>
    <x v="0"/>
    <x v="0"/>
    <n v="395"/>
    <n v="4065.36"/>
    <s v="Debit Card"/>
    <s v="Yes"/>
    <n v="1"/>
    <n v="0"/>
    <x v="0"/>
    <n v="0"/>
    <s v="Yes"/>
    <x v="0"/>
    <s v="Jaipur"/>
  </r>
  <r>
    <x v="2269"/>
    <n v="39"/>
    <s v="Male"/>
    <s v="Hyderabad"/>
    <n v="37"/>
    <x v="0"/>
    <x v="0"/>
    <n v="428"/>
    <n v="16066.45"/>
    <s v="Bank Transfer"/>
    <s v="No"/>
    <n v="1"/>
    <n v="0"/>
    <x v="0"/>
    <n v="0"/>
    <s v="No"/>
    <x v="0"/>
    <s v="Hyderabad"/>
  </r>
  <r>
    <x v="2270"/>
    <n v="40"/>
    <s v="Male"/>
    <s v="Delhi"/>
    <n v="15"/>
    <x v="0"/>
    <x v="0"/>
    <n v="554"/>
    <n v="8379.15"/>
    <s v="UPI"/>
    <s v="Yes"/>
    <n v="1"/>
    <n v="0"/>
    <x v="0"/>
    <n v="0"/>
    <s v="No"/>
    <x v="0"/>
    <s v="Delhi"/>
  </r>
  <r>
    <x v="2271"/>
    <n v="42"/>
    <s v="Male"/>
    <s v="Mumbai"/>
    <n v="55"/>
    <x v="2"/>
    <x v="0"/>
    <n v="461"/>
    <n v="22368.639999999999"/>
    <s v="Credit Card"/>
    <s v="No"/>
    <n v="1"/>
    <n v="0"/>
    <x v="1"/>
    <n v="10"/>
    <s v="No"/>
    <x v="0"/>
    <s v="Mumbai"/>
  </r>
  <r>
    <x v="2272"/>
    <n v="47"/>
    <s v="Female"/>
    <s v="Kolkata"/>
    <n v="45"/>
    <x v="0"/>
    <x v="1"/>
    <n v="685"/>
    <n v="31109.040000000001"/>
    <s v="Bank Transfer"/>
    <s v="Yes"/>
    <n v="1"/>
    <n v="0"/>
    <x v="1"/>
    <n v="0"/>
    <s v="No"/>
    <x v="1"/>
    <s v="Kolkata"/>
  </r>
  <r>
    <x v="2273"/>
    <n v="18"/>
    <s v="Female"/>
    <s v="Mumbai"/>
    <n v="39"/>
    <x v="2"/>
    <x v="2"/>
    <n v="1015"/>
    <n v="35153.15"/>
    <s v="UPI"/>
    <s v="Yes"/>
    <n v="4"/>
    <n v="0"/>
    <x v="0"/>
    <n v="10"/>
    <s v="No"/>
    <x v="0"/>
    <s v="Mumbai"/>
  </r>
  <r>
    <x v="2274"/>
    <n v="21"/>
    <s v="Male"/>
    <s v="Mumbai"/>
    <n v="18"/>
    <x v="0"/>
    <x v="1"/>
    <n v="715"/>
    <n v="12669"/>
    <s v="Bank Transfer"/>
    <s v="Yes"/>
    <n v="1"/>
    <n v="0"/>
    <x v="1"/>
    <n v="0"/>
    <s v="No"/>
    <x v="1"/>
    <s v="Mumbai"/>
  </r>
  <r>
    <x v="2275"/>
    <n v="24"/>
    <s v="Female"/>
    <s v="Bengaluru"/>
    <n v="72"/>
    <x v="2"/>
    <x v="1"/>
    <n v="738"/>
    <n v="52678.06"/>
    <s v="Credit Card"/>
    <s v="Yes"/>
    <n v="0"/>
    <n v="0"/>
    <x v="0"/>
    <n v="0"/>
    <s v="No"/>
    <x v="0"/>
    <s v="Bengaluru"/>
  </r>
  <r>
    <x v="2276"/>
    <n v="31"/>
    <s v="Male"/>
    <s v="Mumbai"/>
    <n v="18"/>
    <x v="0"/>
    <x v="0"/>
    <n v="441"/>
    <n v="7709.55"/>
    <s v="Bank Transfer"/>
    <s v="Yes"/>
    <n v="3"/>
    <n v="1"/>
    <x v="1"/>
    <n v="0"/>
    <s v="No"/>
    <x v="0"/>
    <s v="Mumbai"/>
  </r>
  <r>
    <x v="2277"/>
    <n v="36"/>
    <s v="Female"/>
    <s v="Chennai"/>
    <n v="20"/>
    <x v="0"/>
    <x v="0"/>
    <n v="531"/>
    <n v="10692.82"/>
    <s v="UPI"/>
    <s v="Yes"/>
    <n v="1"/>
    <n v="0"/>
    <x v="1"/>
    <n v="0"/>
    <s v="Yes"/>
    <x v="0"/>
    <s v="Chennai"/>
  </r>
  <r>
    <x v="2278"/>
    <n v="32"/>
    <s v="Male"/>
    <s v="Delhi"/>
    <n v="27"/>
    <x v="0"/>
    <x v="1"/>
    <n v="713"/>
    <n v="19701.09"/>
    <s v="Bank Transfer"/>
    <s v="Yes"/>
    <n v="0"/>
    <n v="0"/>
    <x v="0"/>
    <n v="0"/>
    <s v="No"/>
    <x v="0"/>
    <s v="Delhi"/>
  </r>
  <r>
    <x v="2279"/>
    <n v="47"/>
    <s v="Female"/>
    <s v="Chennai"/>
    <n v="19"/>
    <x v="0"/>
    <x v="1"/>
    <n v="710"/>
    <n v="13132.29"/>
    <s v="Credit Card"/>
    <s v="Yes"/>
    <n v="5"/>
    <n v="1"/>
    <x v="2"/>
    <n v="0"/>
    <s v="No"/>
    <x v="1"/>
    <s v="Chennai"/>
  </r>
  <r>
    <x v="2280"/>
    <n v="38"/>
    <s v="Female"/>
    <s v="Mumbai"/>
    <n v="36"/>
    <x v="1"/>
    <x v="0"/>
    <n v="543"/>
    <n v="19694.79"/>
    <s v="Debit Card"/>
    <s v="Yes"/>
    <n v="0"/>
    <n v="0"/>
    <x v="0"/>
    <n v="0"/>
    <s v="No"/>
    <x v="1"/>
    <s v="Mumbai"/>
  </r>
  <r>
    <x v="2281"/>
    <n v="31"/>
    <s v="Male"/>
    <s v="Delhi"/>
    <n v="5"/>
    <x v="0"/>
    <x v="1"/>
    <n v="788"/>
    <n v="4045.71"/>
    <s v="Credit Card"/>
    <s v="Yes"/>
    <n v="6"/>
    <n v="1"/>
    <x v="1"/>
    <n v="0"/>
    <s v="No"/>
    <x v="0"/>
    <s v="Delhi"/>
  </r>
  <r>
    <x v="2282"/>
    <n v="39"/>
    <s v="Female"/>
    <s v="Mumbai"/>
    <n v="20"/>
    <x v="0"/>
    <x v="1"/>
    <n v="750"/>
    <n v="14691.06"/>
    <s v="Credit Card"/>
    <s v="Yes"/>
    <n v="1"/>
    <n v="0"/>
    <x v="0"/>
    <n v="0"/>
    <s v="No"/>
    <x v="0"/>
    <s v="Mumbai"/>
  </r>
  <r>
    <x v="2283"/>
    <n v="43"/>
    <s v="Male"/>
    <s v="Pune"/>
    <n v="30"/>
    <x v="1"/>
    <x v="2"/>
    <n v="973"/>
    <n v="28919.8"/>
    <s v="Auto Debit"/>
    <s v="Yes"/>
    <n v="0"/>
    <n v="0"/>
    <x v="0"/>
    <n v="0"/>
    <s v="No"/>
    <x v="0"/>
    <s v="Pune"/>
  </r>
  <r>
    <x v="2284"/>
    <n v="43"/>
    <s v="Male"/>
    <s v="Bengaluru"/>
    <n v="18"/>
    <x v="0"/>
    <x v="2"/>
    <n v="1134"/>
    <n v="20600.86"/>
    <s v="Credit Card"/>
    <s v="Yes"/>
    <n v="5"/>
    <n v="0"/>
    <x v="1"/>
    <n v="0"/>
    <s v="No"/>
    <x v="0"/>
    <s v="Bengaluru"/>
  </r>
  <r>
    <x v="2285"/>
    <n v="48"/>
    <s v="Male"/>
    <s v="Mumbai"/>
    <n v="40"/>
    <x v="1"/>
    <x v="1"/>
    <n v="800"/>
    <n v="31487.39"/>
    <s v="Credit Card"/>
    <s v="Yes"/>
    <n v="3"/>
    <n v="0"/>
    <x v="0"/>
    <n v="0"/>
    <s v="No"/>
    <x v="0"/>
    <s v="Mumbai"/>
  </r>
  <r>
    <x v="2286"/>
    <n v="36"/>
    <s v="Male"/>
    <s v="Kolkata"/>
    <n v="16"/>
    <x v="0"/>
    <x v="0"/>
    <n v="491"/>
    <n v="7864.9"/>
    <s v="Auto Debit"/>
    <s v="Yes"/>
    <n v="1"/>
    <n v="0"/>
    <x v="0"/>
    <n v="0"/>
    <s v="No"/>
    <x v="0"/>
    <s v="Kolkata"/>
  </r>
  <r>
    <x v="2287"/>
    <n v="34"/>
    <s v="Female"/>
    <s v="Nagpur"/>
    <n v="25"/>
    <x v="1"/>
    <x v="0"/>
    <n v="397"/>
    <n v="10020.42"/>
    <s v="Bank Transfer"/>
    <s v="Yes"/>
    <n v="0"/>
    <n v="0"/>
    <x v="0"/>
    <n v="0"/>
    <s v="Yes"/>
    <x v="0"/>
    <s v="Nagpur"/>
  </r>
  <r>
    <x v="2288"/>
    <n v="25"/>
    <s v="Female"/>
    <s v="Nagpur"/>
    <n v="20"/>
    <x v="0"/>
    <x v="1"/>
    <n v="757"/>
    <n v="14714.91"/>
    <s v="Credit Card"/>
    <s v="Yes"/>
    <n v="0"/>
    <n v="0"/>
    <x v="1"/>
    <n v="0"/>
    <s v="Yes"/>
    <x v="0"/>
    <s v="Nagpur"/>
  </r>
  <r>
    <x v="2289"/>
    <n v="18"/>
    <s v="Female"/>
    <s v="Hyderabad"/>
    <n v="43"/>
    <x v="2"/>
    <x v="2"/>
    <n v="1061"/>
    <n v="45860.73"/>
    <s v="Debit Card"/>
    <s v="Yes"/>
    <n v="0"/>
    <n v="0"/>
    <x v="0"/>
    <n v="0"/>
    <s v="No"/>
    <x v="0"/>
    <s v="Hyderabad"/>
  </r>
  <r>
    <x v="2290"/>
    <n v="46"/>
    <s v="Female"/>
    <s v="Jaipur"/>
    <n v="40"/>
    <x v="1"/>
    <x v="0"/>
    <n v="548"/>
    <n v="22153.3"/>
    <s v="UPI"/>
    <s v="No"/>
    <n v="1"/>
    <n v="0"/>
    <x v="1"/>
    <n v="0"/>
    <s v="Yes"/>
    <x v="0"/>
    <s v="Jaipur"/>
  </r>
  <r>
    <x v="2291"/>
    <n v="30"/>
    <s v="Female"/>
    <s v="Chennai"/>
    <n v="26"/>
    <x v="1"/>
    <x v="0"/>
    <n v="441"/>
    <n v="10850.35"/>
    <s v="Credit Card"/>
    <s v="Yes"/>
    <n v="1"/>
    <n v="0"/>
    <x v="0"/>
    <n v="5"/>
    <s v="No"/>
    <x v="0"/>
    <s v="Chennai"/>
  </r>
  <r>
    <x v="2292"/>
    <n v="35"/>
    <s v="Male"/>
    <s v="Mumbai"/>
    <n v="40"/>
    <x v="0"/>
    <x v="0"/>
    <n v="470"/>
    <n v="19207.72"/>
    <s v="Credit Card"/>
    <s v="No"/>
    <n v="0"/>
    <n v="0"/>
    <x v="0"/>
    <n v="0"/>
    <s v="Yes"/>
    <x v="1"/>
    <s v="Mumbai"/>
  </r>
  <r>
    <x v="2293"/>
    <n v="34"/>
    <s v="Male"/>
    <s v="Hyderabad"/>
    <n v="32"/>
    <x v="0"/>
    <x v="2"/>
    <n v="1073"/>
    <n v="33986.160000000003"/>
    <s v="UPI"/>
    <s v="Yes"/>
    <n v="1"/>
    <n v="0"/>
    <x v="1"/>
    <n v="0"/>
    <s v="No"/>
    <x v="0"/>
    <s v="Hyderabad"/>
  </r>
  <r>
    <x v="2294"/>
    <n v="50"/>
    <s v="Female"/>
    <s v="Mumbai"/>
    <n v="45"/>
    <x v="0"/>
    <x v="1"/>
    <n v="811"/>
    <n v="37179.17"/>
    <s v="Credit Card"/>
    <s v="Yes"/>
    <n v="2"/>
    <n v="2"/>
    <x v="2"/>
    <n v="0"/>
    <s v="No"/>
    <x v="1"/>
    <s v="Mumbai"/>
  </r>
  <r>
    <x v="2295"/>
    <n v="24"/>
    <s v="Female"/>
    <s v="Nagpur"/>
    <n v="43"/>
    <x v="2"/>
    <x v="1"/>
    <n v="782"/>
    <n v="34310.980000000003"/>
    <s v="Auto Debit"/>
    <s v="Yes"/>
    <n v="6"/>
    <n v="2"/>
    <x v="1"/>
    <n v="0"/>
    <s v="No"/>
    <x v="0"/>
    <s v="Nagpur"/>
  </r>
  <r>
    <x v="2296"/>
    <n v="53"/>
    <s v="Male"/>
    <s v="Bengaluru"/>
    <n v="25"/>
    <x v="0"/>
    <x v="1"/>
    <n v="804"/>
    <n v="20616.63"/>
    <s v="Credit Card"/>
    <s v="Yes"/>
    <n v="2"/>
    <n v="0"/>
    <x v="0"/>
    <n v="0"/>
    <s v="No"/>
    <x v="0"/>
    <s v="Bengaluru"/>
  </r>
  <r>
    <x v="2297"/>
    <n v="36"/>
    <s v="Female"/>
    <s v="Pune"/>
    <n v="58"/>
    <x v="0"/>
    <x v="2"/>
    <n v="954"/>
    <n v="54841.06"/>
    <s v="UPI"/>
    <s v="Yes"/>
    <n v="3"/>
    <n v="0"/>
    <x v="0"/>
    <n v="0"/>
    <s v="No"/>
    <x v="0"/>
    <s v="Pune"/>
  </r>
  <r>
    <x v="2298"/>
    <n v="47"/>
    <s v="Male"/>
    <s v="Ahmedabad"/>
    <n v="41"/>
    <x v="1"/>
    <x v="1"/>
    <n v="751"/>
    <n v="30413.43"/>
    <s v="Bank Transfer"/>
    <s v="Yes"/>
    <n v="0"/>
    <n v="0"/>
    <x v="0"/>
    <n v="0"/>
    <s v="No"/>
    <x v="0"/>
    <s v="Ahmedabad"/>
  </r>
  <r>
    <x v="2299"/>
    <n v="22"/>
    <s v="Male"/>
    <s v="Chennai"/>
    <n v="21"/>
    <x v="1"/>
    <x v="0"/>
    <n v="507"/>
    <n v="9474.2199999999993"/>
    <s v="Auto Debit"/>
    <s v="Yes"/>
    <n v="0"/>
    <n v="0"/>
    <x v="0"/>
    <n v="10"/>
    <s v="No"/>
    <x v="0"/>
    <s v="Chennai"/>
  </r>
  <r>
    <x v="2300"/>
    <n v="18"/>
    <s v="Male"/>
    <s v="Delhi"/>
    <n v="24"/>
    <x v="0"/>
    <x v="0"/>
    <n v="530"/>
    <n v="13093.07"/>
    <s v="UPI"/>
    <s v="Yes"/>
    <n v="0"/>
    <n v="0"/>
    <x v="0"/>
    <n v="0"/>
    <s v="No"/>
    <x v="0"/>
    <s v="Delhi"/>
  </r>
  <r>
    <x v="2301"/>
    <n v="39"/>
    <s v="Male"/>
    <s v="Hyderabad"/>
    <n v="20"/>
    <x v="1"/>
    <x v="0"/>
    <n v="397"/>
    <n v="7809.67"/>
    <s v="UPI"/>
    <s v="Yes"/>
    <n v="4"/>
    <n v="1"/>
    <x v="1"/>
    <n v="0"/>
    <s v="No"/>
    <x v="0"/>
    <s v="Hyderabad"/>
  </r>
  <r>
    <x v="2302"/>
    <n v="38"/>
    <s v="Male"/>
    <s v="Kolkata"/>
    <n v="47"/>
    <x v="1"/>
    <x v="1"/>
    <n v="751"/>
    <n v="33917.65"/>
    <s v="Auto Debit"/>
    <s v="Yes"/>
    <n v="0"/>
    <n v="0"/>
    <x v="0"/>
    <n v="5"/>
    <s v="No"/>
    <x v="0"/>
    <s v="Kolkata"/>
  </r>
  <r>
    <x v="2303"/>
    <n v="36"/>
    <s v="Female"/>
    <s v="Mumbai"/>
    <n v="60"/>
    <x v="0"/>
    <x v="0"/>
    <n v="514"/>
    <n v="29974.05"/>
    <s v="Bank Transfer"/>
    <s v="Yes"/>
    <n v="0"/>
    <n v="0"/>
    <x v="0"/>
    <n v="0"/>
    <s v="No"/>
    <x v="0"/>
    <s v="Mumbai"/>
  </r>
  <r>
    <x v="2304"/>
    <n v="30"/>
    <s v="Male"/>
    <s v="Mumbai"/>
    <n v="34"/>
    <x v="1"/>
    <x v="0"/>
    <n v="496"/>
    <n v="17031.55"/>
    <s v="Credit Card"/>
    <s v="Yes"/>
    <n v="0"/>
    <n v="0"/>
    <x v="0"/>
    <n v="0"/>
    <s v="Yes"/>
    <x v="0"/>
    <s v="Mumbai"/>
  </r>
  <r>
    <x v="2305"/>
    <n v="38"/>
    <s v="Male"/>
    <s v="Bengaluru"/>
    <n v="31"/>
    <x v="1"/>
    <x v="2"/>
    <n v="1116"/>
    <n v="35324.31"/>
    <s v="Credit Card"/>
    <s v="Yes"/>
    <n v="0"/>
    <n v="0"/>
    <x v="0"/>
    <n v="0"/>
    <s v="No"/>
    <x v="0"/>
    <s v="Bengaluru"/>
  </r>
  <r>
    <x v="2306"/>
    <n v="26"/>
    <s v="Female"/>
    <s v="Delhi"/>
    <n v="23"/>
    <x v="0"/>
    <x v="2"/>
    <n v="1012"/>
    <n v="23089.15"/>
    <s v="Credit Card"/>
    <s v="Yes"/>
    <n v="0"/>
    <n v="0"/>
    <x v="0"/>
    <n v="0"/>
    <s v="No"/>
    <x v="0"/>
    <s v="Delhi"/>
  </r>
  <r>
    <x v="2307"/>
    <n v="28"/>
    <s v="Female"/>
    <s v="Chennai"/>
    <n v="32"/>
    <x v="2"/>
    <x v="0"/>
    <n v="453"/>
    <n v="14763.22"/>
    <s v="UPI"/>
    <s v="Yes"/>
    <n v="3"/>
    <n v="2"/>
    <x v="0"/>
    <n v="0"/>
    <s v="Yes"/>
    <x v="0"/>
    <s v="Chennai"/>
  </r>
  <r>
    <x v="2308"/>
    <n v="26"/>
    <s v="Female"/>
    <s v="Hyderabad"/>
    <n v="19"/>
    <x v="0"/>
    <x v="0"/>
    <n v="411"/>
    <n v="7902.67"/>
    <s v="Bank Transfer"/>
    <s v="Yes"/>
    <n v="0"/>
    <n v="0"/>
    <x v="1"/>
    <n v="0"/>
    <s v="Yes"/>
    <x v="0"/>
    <s v="Hyderabad"/>
  </r>
  <r>
    <x v="2309"/>
    <n v="37"/>
    <s v="Male"/>
    <s v="Pune"/>
    <n v="50"/>
    <x v="0"/>
    <x v="1"/>
    <n v="754"/>
    <n v="36811.51"/>
    <s v="Bank Transfer"/>
    <s v="Yes"/>
    <n v="0"/>
    <n v="0"/>
    <x v="0"/>
    <n v="0"/>
    <s v="No"/>
    <x v="0"/>
    <s v="Pune"/>
  </r>
  <r>
    <x v="2310"/>
    <n v="47"/>
    <s v="Female"/>
    <s v="Pune"/>
    <n v="42"/>
    <x v="0"/>
    <x v="1"/>
    <n v="781"/>
    <n v="33374.58"/>
    <s v="Auto Debit"/>
    <s v="Yes"/>
    <n v="0"/>
    <n v="0"/>
    <x v="0"/>
    <n v="0"/>
    <s v="No"/>
    <x v="0"/>
    <s v="Pune"/>
  </r>
  <r>
    <x v="2311"/>
    <n v="23"/>
    <s v="Male"/>
    <s v="Kolkata"/>
    <n v="27"/>
    <x v="0"/>
    <x v="2"/>
    <n v="1092"/>
    <n v="29510.51"/>
    <s v="Bank Transfer"/>
    <s v="Yes"/>
    <n v="1"/>
    <n v="0"/>
    <x v="1"/>
    <n v="0"/>
    <s v="Yes"/>
    <x v="0"/>
    <s v="Kolkata"/>
  </r>
  <r>
    <x v="2312"/>
    <n v="34"/>
    <s v="Male"/>
    <s v="Delhi"/>
    <n v="19"/>
    <x v="0"/>
    <x v="0"/>
    <n v="426"/>
    <n v="8327.56"/>
    <s v="Debit Card"/>
    <s v="No"/>
    <n v="2"/>
    <n v="0"/>
    <x v="0"/>
    <n v="0"/>
    <s v="No"/>
    <x v="0"/>
    <s v="Delhi"/>
  </r>
  <r>
    <x v="2313"/>
    <n v="18"/>
    <s v="Female"/>
    <s v="Nagpur"/>
    <n v="28"/>
    <x v="1"/>
    <x v="1"/>
    <n v="686"/>
    <n v="19657.13"/>
    <s v="Bank Transfer"/>
    <s v="No"/>
    <n v="10"/>
    <n v="5"/>
    <x v="3"/>
    <n v="0"/>
    <s v="No"/>
    <x v="0"/>
    <s v="Nagpur"/>
  </r>
  <r>
    <x v="2314"/>
    <n v="57"/>
    <s v="Female"/>
    <s v="Jaipur"/>
    <n v="47"/>
    <x v="1"/>
    <x v="2"/>
    <n v="1068"/>
    <n v="49262.79"/>
    <s v="Bank Transfer"/>
    <s v="Yes"/>
    <n v="1"/>
    <n v="0"/>
    <x v="0"/>
    <n v="0"/>
    <s v="No"/>
    <x v="0"/>
    <s v="Jaipur"/>
  </r>
  <r>
    <x v="2315"/>
    <n v="55"/>
    <s v="Female"/>
    <s v="Delhi"/>
    <n v="26"/>
    <x v="1"/>
    <x v="2"/>
    <n v="1106"/>
    <n v="29178.86"/>
    <s v="Credit Card"/>
    <s v="Yes"/>
    <n v="2"/>
    <n v="1"/>
    <x v="0"/>
    <n v="0"/>
    <s v="Yes"/>
    <x v="0"/>
    <s v="Delhi"/>
  </r>
  <r>
    <x v="2316"/>
    <n v="42"/>
    <s v="Female"/>
    <s v="Hyderabad"/>
    <n v="24"/>
    <x v="0"/>
    <x v="2"/>
    <n v="1029"/>
    <n v="24879.18"/>
    <s v="Auto Debit"/>
    <s v="Yes"/>
    <n v="1"/>
    <n v="0"/>
    <x v="0"/>
    <n v="0"/>
    <s v="No"/>
    <x v="0"/>
    <s v="Hyderabad"/>
  </r>
  <r>
    <x v="2317"/>
    <n v="37"/>
    <s v="Female"/>
    <s v="Mumbai"/>
    <n v="27"/>
    <x v="1"/>
    <x v="1"/>
    <n v="767"/>
    <n v="19990.919999999998"/>
    <s v="Debit Card"/>
    <s v="Yes"/>
    <n v="0"/>
    <n v="0"/>
    <x v="0"/>
    <n v="5"/>
    <s v="No"/>
    <x v="0"/>
    <s v="Mumbai"/>
  </r>
  <r>
    <x v="2318"/>
    <n v="18"/>
    <s v="Male"/>
    <s v="Hyderabad"/>
    <n v="39"/>
    <x v="0"/>
    <x v="0"/>
    <n v="530"/>
    <n v="21124.42"/>
    <s v="Credit Card"/>
    <s v="No"/>
    <n v="0"/>
    <n v="0"/>
    <x v="0"/>
    <n v="0"/>
    <s v="Yes"/>
    <x v="0"/>
    <s v="Hyderabad"/>
  </r>
  <r>
    <x v="2319"/>
    <n v="40"/>
    <s v="Female"/>
    <s v="Hyderabad"/>
    <n v="28"/>
    <x v="0"/>
    <x v="0"/>
    <n v="392"/>
    <n v="10791.11"/>
    <s v="Auto Debit"/>
    <s v="Yes"/>
    <n v="0"/>
    <n v="0"/>
    <x v="0"/>
    <n v="0"/>
    <s v="Yes"/>
    <x v="0"/>
    <s v="Hyderabad"/>
  </r>
  <r>
    <x v="2320"/>
    <n v="58"/>
    <s v="Female"/>
    <s v="Ahmedabad"/>
    <n v="29"/>
    <x v="0"/>
    <x v="1"/>
    <n v="783"/>
    <n v="22861.26"/>
    <s v="Debit Card"/>
    <s v="Yes"/>
    <n v="1"/>
    <n v="0"/>
    <x v="0"/>
    <n v="0"/>
    <s v="No"/>
    <x v="1"/>
    <s v="Ahmedabad"/>
  </r>
  <r>
    <x v="2321"/>
    <n v="37"/>
    <s v="Female"/>
    <s v="Kolkata"/>
    <n v="15"/>
    <x v="0"/>
    <x v="2"/>
    <n v="1000"/>
    <n v="15029.18"/>
    <s v="UPI"/>
    <s v="Yes"/>
    <n v="2"/>
    <n v="0"/>
    <x v="0"/>
    <n v="0"/>
    <s v="Yes"/>
    <x v="0"/>
    <s v="Kolkata"/>
  </r>
  <r>
    <x v="2322"/>
    <n v="21"/>
    <s v="Female"/>
    <s v="Nagpur"/>
    <n v="30"/>
    <x v="0"/>
    <x v="1"/>
    <n v="647"/>
    <n v="18930.099999999999"/>
    <s v="Auto Debit"/>
    <s v="Yes"/>
    <n v="4"/>
    <n v="0"/>
    <x v="0"/>
    <n v="0"/>
    <s v="No"/>
    <x v="0"/>
    <s v="Nagpur"/>
  </r>
  <r>
    <x v="2323"/>
    <n v="31"/>
    <s v="Male"/>
    <s v="Chennai"/>
    <n v="20"/>
    <x v="0"/>
    <x v="0"/>
    <n v="393"/>
    <n v="7938.73"/>
    <s v="Credit Card"/>
    <s v="Yes"/>
    <n v="2"/>
    <n v="0"/>
    <x v="0"/>
    <n v="0"/>
    <s v="No"/>
    <x v="1"/>
    <s v="Chennai"/>
  </r>
  <r>
    <x v="2324"/>
    <n v="57"/>
    <s v="Female"/>
    <s v="Chennai"/>
    <n v="17"/>
    <x v="0"/>
    <x v="1"/>
    <n v="700"/>
    <n v="12077.37"/>
    <s v="UPI"/>
    <s v="Yes"/>
    <n v="1"/>
    <n v="0"/>
    <x v="0"/>
    <n v="0"/>
    <s v="No"/>
    <x v="0"/>
    <s v="Chennai"/>
  </r>
  <r>
    <x v="2325"/>
    <n v="45"/>
    <s v="Female"/>
    <s v="Hyderabad"/>
    <n v="31"/>
    <x v="1"/>
    <x v="1"/>
    <n v="652"/>
    <n v="19212.11"/>
    <s v="UPI"/>
    <s v="Yes"/>
    <n v="1"/>
    <n v="0"/>
    <x v="1"/>
    <n v="5"/>
    <s v="Yes"/>
    <x v="0"/>
    <s v="Hyderabad"/>
  </r>
  <r>
    <x v="2326"/>
    <n v="22"/>
    <s v="Female"/>
    <s v="Pune"/>
    <n v="36"/>
    <x v="1"/>
    <x v="0"/>
    <n v="547"/>
    <n v="19269.57"/>
    <s v="Bank Transfer"/>
    <s v="No"/>
    <n v="0"/>
    <n v="0"/>
    <x v="0"/>
    <n v="0"/>
    <s v="No"/>
    <x v="0"/>
    <s v="Pune"/>
  </r>
  <r>
    <x v="2327"/>
    <n v="18"/>
    <s v="Male"/>
    <s v="Mumbai"/>
    <n v="42"/>
    <x v="2"/>
    <x v="0"/>
    <n v="474"/>
    <n v="16603.71"/>
    <s v="Credit Card"/>
    <s v="Yes"/>
    <n v="2"/>
    <n v="0"/>
    <x v="0"/>
    <n v="15"/>
    <s v="No"/>
    <x v="0"/>
    <s v="Mumbai"/>
  </r>
  <r>
    <x v="2328"/>
    <n v="46"/>
    <s v="Female"/>
    <s v="Hyderabad"/>
    <n v="38"/>
    <x v="0"/>
    <x v="1"/>
    <n v="687"/>
    <n v="26690.54"/>
    <s v="Debit Card"/>
    <s v="Yes"/>
    <n v="0"/>
    <n v="0"/>
    <x v="0"/>
    <n v="0"/>
    <s v="No"/>
    <x v="1"/>
    <s v="Hyderabad"/>
  </r>
  <r>
    <x v="2329"/>
    <n v="23"/>
    <s v="Male"/>
    <s v="Kolkata"/>
    <n v="21"/>
    <x v="0"/>
    <x v="1"/>
    <n v="799"/>
    <n v="16725.72"/>
    <s v="Debit Card"/>
    <s v="Yes"/>
    <n v="1"/>
    <n v="0"/>
    <x v="1"/>
    <n v="0"/>
    <s v="No"/>
    <x v="0"/>
    <s v="Kolkata"/>
  </r>
  <r>
    <x v="2330"/>
    <n v="45"/>
    <s v="Female"/>
    <s v="Delhi"/>
    <n v="42"/>
    <x v="1"/>
    <x v="2"/>
    <n v="1104"/>
    <n v="42263.74"/>
    <s v="Bank Transfer"/>
    <s v="Yes"/>
    <n v="0"/>
    <n v="0"/>
    <x v="0"/>
    <n v="10"/>
    <s v="No"/>
    <x v="0"/>
    <s v="Delhi"/>
  </r>
  <r>
    <x v="2331"/>
    <n v="34"/>
    <s v="Female"/>
    <s v="Delhi"/>
    <n v="35"/>
    <x v="1"/>
    <x v="0"/>
    <n v="537"/>
    <n v="18251.349999999999"/>
    <s v="Bank Transfer"/>
    <s v="Yes"/>
    <n v="1"/>
    <n v="0"/>
    <x v="1"/>
    <n v="5"/>
    <s v="No"/>
    <x v="0"/>
    <s v="Delhi"/>
  </r>
  <r>
    <x v="2332"/>
    <n v="42"/>
    <s v="Female"/>
    <s v="Kolkata"/>
    <n v="17"/>
    <x v="1"/>
    <x v="0"/>
    <n v="418"/>
    <n v="6380.29"/>
    <s v="Credit Card"/>
    <s v="Yes"/>
    <n v="1"/>
    <n v="0"/>
    <x v="0"/>
    <n v="10"/>
    <s v="No"/>
    <x v="0"/>
    <s v="Kolkata"/>
  </r>
  <r>
    <x v="2333"/>
    <n v="51"/>
    <s v="Female"/>
    <s v="Mumbai"/>
    <n v="43"/>
    <x v="0"/>
    <x v="1"/>
    <n v="768"/>
    <n v="33436.14"/>
    <s v="Auto Debit"/>
    <s v="Yes"/>
    <n v="5"/>
    <n v="3"/>
    <x v="4"/>
    <n v="0"/>
    <s v="No"/>
    <x v="1"/>
    <s v="Mumbai"/>
  </r>
  <r>
    <x v="2334"/>
    <n v="22"/>
    <s v="Male"/>
    <s v="Pune"/>
    <n v="9"/>
    <x v="1"/>
    <x v="1"/>
    <n v="663"/>
    <n v="5366.58"/>
    <s v="UPI"/>
    <s v="Yes"/>
    <n v="3"/>
    <n v="0"/>
    <x v="1"/>
    <n v="10"/>
    <s v="No"/>
    <x v="0"/>
    <s v="Pune"/>
  </r>
  <r>
    <x v="2335"/>
    <n v="23"/>
    <s v="Male"/>
    <s v="Mumbai"/>
    <n v="17"/>
    <x v="1"/>
    <x v="1"/>
    <n v="768"/>
    <n v="11760.87"/>
    <s v="Bank Transfer"/>
    <s v="Yes"/>
    <n v="8"/>
    <n v="4"/>
    <x v="3"/>
    <n v="10"/>
    <s v="Yes"/>
    <x v="1"/>
    <s v="Mumbai"/>
  </r>
  <r>
    <x v="2336"/>
    <n v="38"/>
    <s v="Male"/>
    <s v="Hyderabad"/>
    <n v="59"/>
    <x v="1"/>
    <x v="1"/>
    <n v="747"/>
    <n v="42999.45"/>
    <s v="Bank Transfer"/>
    <s v="Yes"/>
    <n v="1"/>
    <n v="0"/>
    <x v="0"/>
    <n v="5"/>
    <s v="No"/>
    <x v="0"/>
    <s v="Hyderabad"/>
  </r>
  <r>
    <x v="2337"/>
    <n v="21"/>
    <s v="Male"/>
    <s v="Chennai"/>
    <n v="56"/>
    <x v="1"/>
    <x v="0"/>
    <n v="441"/>
    <n v="22466.240000000002"/>
    <s v="UPI"/>
    <s v="No"/>
    <n v="0"/>
    <n v="0"/>
    <x v="0"/>
    <n v="10"/>
    <s v="No"/>
    <x v="0"/>
    <s v="Chennai"/>
  </r>
  <r>
    <x v="2338"/>
    <n v="41"/>
    <s v="Male"/>
    <s v="Bengaluru"/>
    <n v="48"/>
    <x v="0"/>
    <x v="2"/>
    <n v="1034"/>
    <n v="49446.19"/>
    <s v="UPI"/>
    <s v="Yes"/>
    <n v="0"/>
    <n v="0"/>
    <x v="0"/>
    <n v="0"/>
    <s v="No"/>
    <x v="1"/>
    <s v="Bengaluru"/>
  </r>
  <r>
    <x v="2339"/>
    <n v="60"/>
    <s v="Male"/>
    <s v="Delhi"/>
    <n v="28"/>
    <x v="0"/>
    <x v="1"/>
    <n v="759"/>
    <n v="20951.330000000002"/>
    <s v="Auto Debit"/>
    <s v="No"/>
    <n v="1"/>
    <n v="0"/>
    <x v="0"/>
    <n v="0"/>
    <s v="No"/>
    <x v="0"/>
    <s v="Delhi"/>
  </r>
  <r>
    <x v="2340"/>
    <n v="59"/>
    <s v="Female"/>
    <s v="Ahmedabad"/>
    <n v="47"/>
    <x v="0"/>
    <x v="0"/>
    <n v="412"/>
    <n v="19210.93"/>
    <s v="Bank Transfer"/>
    <s v="Yes"/>
    <n v="0"/>
    <n v="0"/>
    <x v="1"/>
    <n v="0"/>
    <s v="No"/>
    <x v="0"/>
    <s v="Ahmedabad"/>
  </r>
  <r>
    <x v="2341"/>
    <n v="31"/>
    <s v="Male"/>
    <s v="Mumbai"/>
    <n v="55"/>
    <x v="0"/>
    <x v="0"/>
    <n v="568"/>
    <n v="31682.22"/>
    <s v="Auto Debit"/>
    <s v="Yes"/>
    <n v="0"/>
    <n v="0"/>
    <x v="0"/>
    <n v="0"/>
    <s v="No"/>
    <x v="0"/>
    <s v="Mumbai"/>
  </r>
  <r>
    <x v="2342"/>
    <n v="40"/>
    <s v="Female"/>
    <s v="Nagpur"/>
    <n v="40"/>
    <x v="1"/>
    <x v="1"/>
    <n v="772"/>
    <n v="31708.73"/>
    <s v="Bank Transfer"/>
    <s v="Yes"/>
    <n v="0"/>
    <n v="0"/>
    <x v="0"/>
    <n v="0"/>
    <s v="No"/>
    <x v="0"/>
    <s v="Nagpur"/>
  </r>
  <r>
    <x v="2343"/>
    <n v="24"/>
    <s v="Male"/>
    <s v="Chennai"/>
    <n v="40"/>
    <x v="1"/>
    <x v="0"/>
    <n v="492"/>
    <n v="17452.34"/>
    <s v="UPI"/>
    <s v="Yes"/>
    <n v="2"/>
    <n v="0"/>
    <x v="1"/>
    <n v="10"/>
    <s v="No"/>
    <x v="0"/>
    <s v="Chennai"/>
  </r>
  <r>
    <x v="2344"/>
    <n v="49"/>
    <s v="Male"/>
    <s v="Delhi"/>
    <n v="30"/>
    <x v="1"/>
    <x v="0"/>
    <n v="455"/>
    <n v="12881.01"/>
    <s v="Credit Card"/>
    <s v="Yes"/>
    <n v="0"/>
    <n v="0"/>
    <x v="0"/>
    <n v="5"/>
    <s v="No"/>
    <x v="1"/>
    <s v="Delhi"/>
  </r>
  <r>
    <x v="2345"/>
    <n v="30"/>
    <s v="Female"/>
    <s v="Ahmedabad"/>
    <n v="50"/>
    <x v="1"/>
    <x v="2"/>
    <n v="1015"/>
    <n v="51887.75"/>
    <s v="Debit Card"/>
    <s v="Yes"/>
    <n v="0"/>
    <n v="0"/>
    <x v="0"/>
    <n v="0"/>
    <s v="No"/>
    <x v="0"/>
    <s v="Ahmedabad"/>
  </r>
  <r>
    <x v="2346"/>
    <n v="25"/>
    <s v="Female"/>
    <s v="Chennai"/>
    <n v="41"/>
    <x v="1"/>
    <x v="2"/>
    <n v="979"/>
    <n v="40044.620000000003"/>
    <s v="Debit Card"/>
    <s v="Yes"/>
    <n v="0"/>
    <n v="0"/>
    <x v="0"/>
    <n v="0"/>
    <s v="No"/>
    <x v="0"/>
    <s v="Chennai"/>
  </r>
  <r>
    <x v="2347"/>
    <n v="26"/>
    <s v="Female"/>
    <s v="Bengaluru"/>
    <n v="52"/>
    <x v="1"/>
    <x v="1"/>
    <n v="682"/>
    <n v="35464"/>
    <s v="Auto Debit"/>
    <s v="Yes"/>
    <n v="0"/>
    <n v="0"/>
    <x v="0"/>
    <n v="0"/>
    <s v="No"/>
    <x v="0"/>
    <s v="Bengaluru"/>
  </r>
  <r>
    <x v="2348"/>
    <n v="18"/>
    <s v="Female"/>
    <s v="Pune"/>
    <n v="21"/>
    <x v="1"/>
    <x v="1"/>
    <n v="693"/>
    <n v="13300.33"/>
    <s v="Credit Card"/>
    <s v="No"/>
    <n v="1"/>
    <n v="0"/>
    <x v="0"/>
    <n v="10"/>
    <s v="Yes"/>
    <x v="0"/>
    <s v="Pune"/>
  </r>
  <r>
    <x v="2349"/>
    <n v="37"/>
    <s v="Female"/>
    <s v="Pune"/>
    <n v="13"/>
    <x v="0"/>
    <x v="1"/>
    <n v="794"/>
    <n v="10231.08"/>
    <s v="Debit Card"/>
    <s v="No"/>
    <n v="0"/>
    <n v="0"/>
    <x v="0"/>
    <n v="0"/>
    <s v="No"/>
    <x v="0"/>
    <s v="Pune"/>
  </r>
  <r>
    <x v="2350"/>
    <n v="28"/>
    <s v="Male"/>
    <s v="Hyderabad"/>
    <n v="38"/>
    <x v="2"/>
    <x v="1"/>
    <n v="679"/>
    <n v="26374.23"/>
    <s v="Bank Transfer"/>
    <s v="Yes"/>
    <n v="0"/>
    <n v="0"/>
    <x v="0"/>
    <n v="0"/>
    <s v="No"/>
    <x v="0"/>
    <s v="Hyderabad"/>
  </r>
  <r>
    <x v="2351"/>
    <n v="46"/>
    <s v="Male"/>
    <s v="Pune"/>
    <n v="35"/>
    <x v="1"/>
    <x v="1"/>
    <n v="794"/>
    <n v="27580.85"/>
    <s v="Auto Debit"/>
    <s v="No"/>
    <n v="0"/>
    <n v="0"/>
    <x v="0"/>
    <n v="0"/>
    <s v="No"/>
    <x v="0"/>
    <s v="Pune"/>
  </r>
  <r>
    <x v="2352"/>
    <n v="52"/>
    <s v="Female"/>
    <s v="Kolkata"/>
    <n v="27"/>
    <x v="0"/>
    <x v="1"/>
    <n v="679"/>
    <n v="18136.060000000001"/>
    <s v="Bank Transfer"/>
    <s v="Yes"/>
    <n v="3"/>
    <n v="0"/>
    <x v="0"/>
    <n v="0"/>
    <s v="No"/>
    <x v="0"/>
    <s v="Kolkata"/>
  </r>
  <r>
    <x v="2353"/>
    <n v="43"/>
    <s v="Male"/>
    <s v="Kolkata"/>
    <n v="30"/>
    <x v="0"/>
    <x v="2"/>
    <n v="1029"/>
    <n v="30833.3"/>
    <s v="UPI"/>
    <s v="Yes"/>
    <n v="1"/>
    <n v="0"/>
    <x v="0"/>
    <n v="0"/>
    <s v="No"/>
    <x v="0"/>
    <s v="Kolkata"/>
  </r>
  <r>
    <x v="2354"/>
    <n v="26"/>
    <s v="Female"/>
    <s v="Kolkata"/>
    <n v="12"/>
    <x v="0"/>
    <x v="1"/>
    <n v="642"/>
    <n v="7729.91"/>
    <s v="UPI"/>
    <s v="Yes"/>
    <n v="0"/>
    <n v="0"/>
    <x v="0"/>
    <n v="0"/>
    <s v="No"/>
    <x v="0"/>
    <s v="Kolkata"/>
  </r>
  <r>
    <x v="2355"/>
    <n v="23"/>
    <s v="Female"/>
    <s v="Mumbai"/>
    <n v="34"/>
    <x v="1"/>
    <x v="1"/>
    <n v="757"/>
    <n v="24060.82"/>
    <s v="Bank Transfer"/>
    <s v="Yes"/>
    <n v="0"/>
    <n v="0"/>
    <x v="0"/>
    <n v="5"/>
    <s v="No"/>
    <x v="0"/>
    <s v="Mumbai"/>
  </r>
  <r>
    <x v="2356"/>
    <n v="19"/>
    <s v="Female"/>
    <s v="Nagpur"/>
    <n v="51"/>
    <x v="0"/>
    <x v="0"/>
    <n v="426"/>
    <n v="22279.84"/>
    <s v="Auto Debit"/>
    <s v="Yes"/>
    <n v="2"/>
    <n v="1"/>
    <x v="0"/>
    <n v="0"/>
    <s v="Yes"/>
    <x v="0"/>
    <s v="Nagpur"/>
  </r>
  <r>
    <x v="2357"/>
    <n v="32"/>
    <s v="Male"/>
    <s v="Mumbai"/>
    <n v="40"/>
    <x v="1"/>
    <x v="0"/>
    <n v="492"/>
    <n v="18978.18"/>
    <s v="Auto Debit"/>
    <s v="Yes"/>
    <n v="0"/>
    <n v="0"/>
    <x v="0"/>
    <n v="5"/>
    <s v="No"/>
    <x v="1"/>
    <s v="Mumbai"/>
  </r>
  <r>
    <x v="2358"/>
    <n v="45"/>
    <s v="Female"/>
    <s v="Ahmedabad"/>
    <n v="32"/>
    <x v="0"/>
    <x v="1"/>
    <n v="708"/>
    <n v="22700.36"/>
    <s v="Debit Card"/>
    <s v="Yes"/>
    <n v="1"/>
    <n v="0"/>
    <x v="0"/>
    <n v="0"/>
    <s v="Yes"/>
    <x v="0"/>
    <s v="Ahmedabad"/>
  </r>
  <r>
    <x v="2359"/>
    <n v="34"/>
    <s v="Female"/>
    <s v="Delhi"/>
    <n v="41"/>
    <x v="0"/>
    <x v="1"/>
    <n v="787"/>
    <n v="32859.879999999997"/>
    <s v="Credit Card"/>
    <s v="Yes"/>
    <n v="1"/>
    <n v="0"/>
    <x v="0"/>
    <n v="0"/>
    <s v="No"/>
    <x v="0"/>
    <s v="Delhi"/>
  </r>
  <r>
    <x v="2360"/>
    <n v="25"/>
    <s v="Female"/>
    <s v="Jaipur"/>
    <n v="18"/>
    <x v="0"/>
    <x v="2"/>
    <n v="1095"/>
    <n v="20205.3"/>
    <s v="Auto Debit"/>
    <s v="Yes"/>
    <n v="0"/>
    <n v="0"/>
    <x v="0"/>
    <n v="0"/>
    <s v="No"/>
    <x v="1"/>
    <s v="Jaipur"/>
  </r>
  <r>
    <x v="2361"/>
    <n v="21"/>
    <s v="Female"/>
    <s v="Mumbai"/>
    <n v="27"/>
    <x v="0"/>
    <x v="1"/>
    <n v="737"/>
    <n v="20379.52"/>
    <s v="UPI"/>
    <s v="Yes"/>
    <n v="0"/>
    <n v="0"/>
    <x v="0"/>
    <n v="0"/>
    <s v="No"/>
    <x v="1"/>
    <s v="Mumbai"/>
  </r>
  <r>
    <x v="2362"/>
    <n v="47"/>
    <s v="Male"/>
    <s v="Jaipur"/>
    <n v="34"/>
    <x v="1"/>
    <x v="1"/>
    <n v="765"/>
    <n v="25329.43"/>
    <s v="Bank Transfer"/>
    <s v="Yes"/>
    <n v="3"/>
    <n v="1"/>
    <x v="0"/>
    <n v="5"/>
    <s v="No"/>
    <x v="0"/>
    <s v="Jaipur"/>
  </r>
  <r>
    <x v="2363"/>
    <n v="45"/>
    <s v="Male"/>
    <s v="Hyderabad"/>
    <n v="27"/>
    <x v="1"/>
    <x v="0"/>
    <n v="534"/>
    <n v="14729.19"/>
    <s v="UPI"/>
    <s v="Yes"/>
    <n v="0"/>
    <n v="0"/>
    <x v="0"/>
    <n v="0"/>
    <s v="Yes"/>
    <x v="0"/>
    <s v="Hyderabad"/>
  </r>
  <r>
    <x v="2364"/>
    <n v="18"/>
    <s v="Male"/>
    <s v="Delhi"/>
    <n v="29"/>
    <x v="2"/>
    <x v="0"/>
    <n v="524"/>
    <n v="13734.1"/>
    <s v="Credit Card"/>
    <s v="Yes"/>
    <n v="2"/>
    <n v="1"/>
    <x v="0"/>
    <n v="10"/>
    <s v="No"/>
    <x v="0"/>
    <s v="Delhi"/>
  </r>
  <r>
    <x v="2365"/>
    <n v="28"/>
    <s v="Male"/>
    <s v="Hyderabad"/>
    <n v="24"/>
    <x v="0"/>
    <x v="1"/>
    <n v="639"/>
    <n v="15383.88"/>
    <s v="Debit Card"/>
    <s v="Yes"/>
    <n v="2"/>
    <n v="0"/>
    <x v="0"/>
    <n v="0"/>
    <s v="No"/>
    <x v="0"/>
    <s v="Hyderabad"/>
  </r>
  <r>
    <x v="2366"/>
    <n v="43"/>
    <s v="Female"/>
    <s v="Ahmedabad"/>
    <n v="55"/>
    <x v="0"/>
    <x v="1"/>
    <n v="755"/>
    <n v="41368.89"/>
    <s v="Bank Transfer"/>
    <s v="Yes"/>
    <n v="1"/>
    <n v="0"/>
    <x v="2"/>
    <n v="0"/>
    <s v="No"/>
    <x v="0"/>
    <s v="Ahmedabad"/>
  </r>
  <r>
    <x v="2367"/>
    <n v="48"/>
    <s v="Female"/>
    <s v="Hyderabad"/>
    <n v="4"/>
    <x v="0"/>
    <x v="0"/>
    <n v="403"/>
    <n v="1402.65"/>
    <s v="Credit Card"/>
    <s v="Yes"/>
    <n v="9"/>
    <n v="4"/>
    <x v="3"/>
    <n v="15"/>
    <s v="No"/>
    <x v="1"/>
    <s v="Hyderabad"/>
  </r>
  <r>
    <x v="2368"/>
    <n v="25"/>
    <s v="Male"/>
    <s v="Chennai"/>
    <n v="17"/>
    <x v="0"/>
    <x v="0"/>
    <n v="435"/>
    <n v="7278.57"/>
    <s v="UPI"/>
    <s v="Yes"/>
    <n v="0"/>
    <n v="0"/>
    <x v="0"/>
    <n v="0"/>
    <s v="Yes"/>
    <x v="0"/>
    <s v="Chennai"/>
  </r>
  <r>
    <x v="2369"/>
    <n v="38"/>
    <s v="Female"/>
    <s v="Chennai"/>
    <n v="13"/>
    <x v="0"/>
    <x v="1"/>
    <n v="756"/>
    <n v="9630.2199999999993"/>
    <s v="UPI"/>
    <s v="Yes"/>
    <n v="1"/>
    <n v="0"/>
    <x v="0"/>
    <n v="0"/>
    <s v="No"/>
    <x v="0"/>
    <s v="Chennai"/>
  </r>
  <r>
    <x v="2370"/>
    <n v="18"/>
    <s v="Female"/>
    <s v="Delhi"/>
    <n v="57"/>
    <x v="1"/>
    <x v="1"/>
    <n v="689"/>
    <n v="38953.870000000003"/>
    <s v="Credit Card"/>
    <s v="Yes"/>
    <n v="1"/>
    <n v="0"/>
    <x v="0"/>
    <n v="0"/>
    <s v="No"/>
    <x v="0"/>
    <s v="Delhi"/>
  </r>
  <r>
    <x v="2371"/>
    <n v="18"/>
    <s v="Female"/>
    <s v="Delhi"/>
    <n v="17"/>
    <x v="0"/>
    <x v="1"/>
    <n v="830"/>
    <n v="13725.17"/>
    <s v="Credit Card"/>
    <s v="Yes"/>
    <n v="2"/>
    <n v="1"/>
    <x v="1"/>
    <n v="0"/>
    <s v="Yes"/>
    <x v="0"/>
    <s v="Delhi"/>
  </r>
  <r>
    <x v="2372"/>
    <n v="32"/>
    <s v="Male"/>
    <s v="Delhi"/>
    <n v="33"/>
    <x v="1"/>
    <x v="0"/>
    <n v="475"/>
    <n v="15728.37"/>
    <s v="Debit Card"/>
    <s v="No"/>
    <n v="0"/>
    <n v="0"/>
    <x v="0"/>
    <n v="0"/>
    <s v="No"/>
    <x v="0"/>
    <s v="Delhi"/>
  </r>
  <r>
    <x v="2373"/>
    <n v="29"/>
    <s v="Male"/>
    <s v="Bengaluru"/>
    <n v="18"/>
    <x v="0"/>
    <x v="0"/>
    <n v="520"/>
    <n v="9097.92"/>
    <s v="Auto Debit"/>
    <s v="Yes"/>
    <n v="1"/>
    <n v="0"/>
    <x v="0"/>
    <n v="0"/>
    <s v="No"/>
    <x v="0"/>
    <s v="Bengaluru"/>
  </r>
  <r>
    <x v="2374"/>
    <n v="30"/>
    <s v="Female"/>
    <s v="Kolkata"/>
    <n v="34"/>
    <x v="2"/>
    <x v="1"/>
    <n v="689"/>
    <n v="19758.45"/>
    <s v="Credit Card"/>
    <s v="Yes"/>
    <n v="1"/>
    <n v="0"/>
    <x v="1"/>
    <n v="15"/>
    <s v="Yes"/>
    <x v="0"/>
    <s v="Kolkata"/>
  </r>
  <r>
    <x v="2375"/>
    <n v="24"/>
    <s v="Male"/>
    <s v="Chennai"/>
    <n v="12"/>
    <x v="0"/>
    <x v="1"/>
    <n v="639"/>
    <n v="7659.44"/>
    <s v="Bank Transfer"/>
    <s v="Yes"/>
    <n v="1"/>
    <n v="0"/>
    <x v="0"/>
    <n v="0"/>
    <s v="No"/>
    <x v="0"/>
    <s v="Chennai"/>
  </r>
  <r>
    <x v="2376"/>
    <n v="34"/>
    <s v="Male"/>
    <s v="Mumbai"/>
    <n v="33"/>
    <x v="1"/>
    <x v="1"/>
    <n v="695"/>
    <n v="20646.27"/>
    <s v="Credit Card"/>
    <s v="Yes"/>
    <n v="0"/>
    <n v="0"/>
    <x v="0"/>
    <n v="10"/>
    <s v="No"/>
    <x v="0"/>
    <s v="Mumbai"/>
  </r>
  <r>
    <x v="2377"/>
    <n v="39"/>
    <s v="Male"/>
    <s v="Hyderabad"/>
    <n v="17"/>
    <x v="2"/>
    <x v="0"/>
    <n v="410"/>
    <n v="6281.66"/>
    <s v="Bank Transfer"/>
    <s v="Yes"/>
    <n v="2"/>
    <n v="0"/>
    <x v="0"/>
    <n v="10"/>
    <s v="Yes"/>
    <x v="0"/>
    <s v="Hyderabad"/>
  </r>
  <r>
    <x v="2378"/>
    <n v="32"/>
    <s v="Male"/>
    <s v="Pune"/>
    <n v="65"/>
    <x v="1"/>
    <x v="1"/>
    <n v="698"/>
    <n v="44857.93"/>
    <s v="UPI"/>
    <s v="Yes"/>
    <n v="0"/>
    <n v="0"/>
    <x v="0"/>
    <n v="0"/>
    <s v="Yes"/>
    <x v="0"/>
    <s v="Pune"/>
  </r>
  <r>
    <x v="2379"/>
    <n v="27"/>
    <s v="Male"/>
    <s v="Nagpur"/>
    <n v="34"/>
    <x v="0"/>
    <x v="1"/>
    <n v="644"/>
    <n v="22276.51"/>
    <s v="Auto Debit"/>
    <s v="Yes"/>
    <n v="1"/>
    <n v="0"/>
    <x v="0"/>
    <n v="0"/>
    <s v="No"/>
    <x v="0"/>
    <s v="Nagpur"/>
  </r>
  <r>
    <x v="2380"/>
    <n v="39"/>
    <s v="Female"/>
    <s v="Hyderabad"/>
    <n v="54"/>
    <x v="1"/>
    <x v="0"/>
    <n v="446"/>
    <n v="22028.33"/>
    <s v="Credit Card"/>
    <s v="No"/>
    <n v="1"/>
    <n v="0"/>
    <x v="1"/>
    <n v="10"/>
    <s v="No"/>
    <x v="0"/>
    <s v="Hyderabad"/>
  </r>
  <r>
    <x v="2381"/>
    <n v="43"/>
    <s v="Male"/>
    <s v="Hyderabad"/>
    <n v="22"/>
    <x v="0"/>
    <x v="1"/>
    <n v="714"/>
    <n v="16018.83"/>
    <s v="Bank Transfer"/>
    <s v="Yes"/>
    <n v="0"/>
    <n v="0"/>
    <x v="1"/>
    <n v="0"/>
    <s v="No"/>
    <x v="0"/>
    <s v="Hyderabad"/>
  </r>
  <r>
    <x v="2382"/>
    <n v="18"/>
    <s v="Male"/>
    <s v="Chennai"/>
    <n v="7"/>
    <x v="0"/>
    <x v="0"/>
    <n v="480"/>
    <n v="3405.21"/>
    <s v="Auto Debit"/>
    <s v="Yes"/>
    <n v="2"/>
    <n v="2"/>
    <x v="1"/>
    <n v="0"/>
    <s v="No"/>
    <x v="0"/>
    <s v="Chennai"/>
  </r>
  <r>
    <x v="2383"/>
    <n v="18"/>
    <s v="Female"/>
    <s v="Delhi"/>
    <n v="4"/>
    <x v="0"/>
    <x v="2"/>
    <n v="1120"/>
    <n v="4255.4399999999996"/>
    <s v="Credit Card"/>
    <s v="Yes"/>
    <n v="1"/>
    <n v="0"/>
    <x v="0"/>
    <n v="5"/>
    <s v="No"/>
    <x v="1"/>
    <s v="Delhi"/>
  </r>
  <r>
    <x v="2384"/>
    <n v="18"/>
    <s v="Female"/>
    <s v="Nagpur"/>
    <n v="20"/>
    <x v="2"/>
    <x v="2"/>
    <n v="997"/>
    <n v="17800.46"/>
    <s v="Debit Card"/>
    <s v="Yes"/>
    <n v="0"/>
    <n v="0"/>
    <x v="1"/>
    <n v="10"/>
    <s v="Yes"/>
    <x v="0"/>
    <s v="Nagpur"/>
  </r>
  <r>
    <x v="2385"/>
    <n v="35"/>
    <s v="Female"/>
    <s v="Bengaluru"/>
    <n v="12"/>
    <x v="0"/>
    <x v="0"/>
    <n v="502"/>
    <n v="5985.93"/>
    <s v="UPI"/>
    <s v="Yes"/>
    <n v="0"/>
    <n v="0"/>
    <x v="0"/>
    <n v="0"/>
    <s v="No"/>
    <x v="0"/>
    <s v="Bengaluru"/>
  </r>
  <r>
    <x v="2386"/>
    <n v="45"/>
    <s v="Female"/>
    <s v="Jaipur"/>
    <n v="67"/>
    <x v="1"/>
    <x v="1"/>
    <n v="710"/>
    <n v="47431.15"/>
    <s v="Debit Card"/>
    <s v="Yes"/>
    <n v="1"/>
    <n v="0"/>
    <x v="0"/>
    <n v="0"/>
    <s v="No"/>
    <x v="0"/>
    <s v="Jaipur"/>
  </r>
  <r>
    <x v="2387"/>
    <n v="36"/>
    <s v="Female"/>
    <s v="Kolkata"/>
    <n v="51"/>
    <x v="0"/>
    <x v="0"/>
    <n v="433"/>
    <n v="22440.74"/>
    <s v="Auto Debit"/>
    <s v="Yes"/>
    <n v="0"/>
    <n v="0"/>
    <x v="0"/>
    <n v="0"/>
    <s v="No"/>
    <x v="0"/>
    <s v="Kolkata"/>
  </r>
  <r>
    <x v="2388"/>
    <n v="43"/>
    <s v="Female"/>
    <s v="Mumbai"/>
    <n v="18"/>
    <x v="0"/>
    <x v="0"/>
    <n v="519"/>
    <n v="9268.6299999999992"/>
    <s v="UPI"/>
    <s v="No"/>
    <n v="4"/>
    <n v="1"/>
    <x v="2"/>
    <n v="0"/>
    <s v="No"/>
    <x v="1"/>
    <s v="Mumbai"/>
  </r>
  <r>
    <x v="2389"/>
    <n v="43"/>
    <s v="Male"/>
    <s v="Ahmedabad"/>
    <n v="37"/>
    <x v="1"/>
    <x v="2"/>
    <n v="1091"/>
    <n v="40595.230000000003"/>
    <s v="Auto Debit"/>
    <s v="Yes"/>
    <n v="0"/>
    <n v="0"/>
    <x v="1"/>
    <n v="0"/>
    <s v="No"/>
    <x v="0"/>
    <s v="Ahmedabad"/>
  </r>
  <r>
    <x v="2390"/>
    <n v="23"/>
    <s v="Male"/>
    <s v="Bengaluru"/>
    <n v="24"/>
    <x v="0"/>
    <x v="0"/>
    <n v="541"/>
    <n v="12727.19"/>
    <s v="UPI"/>
    <s v="Yes"/>
    <n v="1"/>
    <n v="0"/>
    <x v="0"/>
    <n v="0"/>
    <s v="Yes"/>
    <x v="0"/>
    <s v="Bengaluru"/>
  </r>
  <r>
    <x v="2391"/>
    <n v="18"/>
    <s v="Male"/>
    <s v="Bengaluru"/>
    <n v="21"/>
    <x v="0"/>
    <x v="0"/>
    <n v="456"/>
    <n v="9828.15"/>
    <s v="Auto Debit"/>
    <s v="Yes"/>
    <n v="1"/>
    <n v="0"/>
    <x v="0"/>
    <n v="0"/>
    <s v="No"/>
    <x v="0"/>
    <s v="Bengaluru"/>
  </r>
  <r>
    <x v="2392"/>
    <n v="39"/>
    <s v="Female"/>
    <s v="Bengaluru"/>
    <n v="27"/>
    <x v="1"/>
    <x v="2"/>
    <n v="1132"/>
    <n v="27750.6"/>
    <s v="Auto Debit"/>
    <s v="Yes"/>
    <n v="0"/>
    <n v="0"/>
    <x v="1"/>
    <n v="10"/>
    <s v="No"/>
    <x v="0"/>
    <s v="Bengaluru"/>
  </r>
  <r>
    <x v="2393"/>
    <n v="53"/>
    <s v="Male"/>
    <s v="Chennai"/>
    <n v="14"/>
    <x v="0"/>
    <x v="1"/>
    <n v="687"/>
    <n v="9390.24"/>
    <s v="UPI"/>
    <s v="Yes"/>
    <n v="1"/>
    <n v="0"/>
    <x v="0"/>
    <n v="0"/>
    <s v="No"/>
    <x v="0"/>
    <s v="Chennai"/>
  </r>
  <r>
    <x v="2394"/>
    <n v="29"/>
    <s v="Male"/>
    <s v="Bengaluru"/>
    <n v="14"/>
    <x v="0"/>
    <x v="0"/>
    <n v="511"/>
    <n v="7156.84"/>
    <s v="Auto Debit"/>
    <s v="Yes"/>
    <n v="1"/>
    <n v="0"/>
    <x v="0"/>
    <n v="0"/>
    <s v="No"/>
    <x v="0"/>
    <s v="Bengaluru"/>
  </r>
  <r>
    <x v="2395"/>
    <n v="57"/>
    <s v="Male"/>
    <s v="Delhi"/>
    <n v="39"/>
    <x v="1"/>
    <x v="2"/>
    <n v="1084"/>
    <n v="37698.15"/>
    <s v="UPI"/>
    <s v="Yes"/>
    <n v="1"/>
    <n v="0"/>
    <x v="0"/>
    <n v="10"/>
    <s v="No"/>
    <x v="0"/>
    <s v="Delhi"/>
  </r>
  <r>
    <x v="2396"/>
    <n v="51"/>
    <s v="Male"/>
    <s v="Nagpur"/>
    <n v="31"/>
    <x v="1"/>
    <x v="2"/>
    <n v="1093"/>
    <n v="33291.89"/>
    <s v="UPI"/>
    <s v="Yes"/>
    <n v="1"/>
    <n v="0"/>
    <x v="0"/>
    <n v="0"/>
    <s v="No"/>
    <x v="0"/>
    <s v="Nagpur"/>
  </r>
  <r>
    <x v="2397"/>
    <n v="51"/>
    <s v="Male"/>
    <s v="Pune"/>
    <n v="46"/>
    <x v="1"/>
    <x v="0"/>
    <n v="512"/>
    <n v="21839.84"/>
    <s v="UPI"/>
    <s v="Yes"/>
    <n v="0"/>
    <n v="0"/>
    <x v="0"/>
    <n v="5"/>
    <s v="No"/>
    <x v="0"/>
    <s v="Pune"/>
  </r>
  <r>
    <x v="2398"/>
    <n v="37"/>
    <s v="Male"/>
    <s v="Hyderabad"/>
    <n v="30"/>
    <x v="0"/>
    <x v="0"/>
    <n v="391"/>
    <n v="11750.06"/>
    <s v="Credit Card"/>
    <s v="Yes"/>
    <n v="1"/>
    <n v="0"/>
    <x v="0"/>
    <n v="0"/>
    <s v="Yes"/>
    <x v="0"/>
    <s v="Hyderabad"/>
  </r>
  <r>
    <x v="2399"/>
    <n v="19"/>
    <s v="Female"/>
    <s v="Nagpur"/>
    <n v="42"/>
    <x v="0"/>
    <x v="0"/>
    <n v="450"/>
    <n v="18693.07"/>
    <s v="Debit Card"/>
    <s v="Yes"/>
    <n v="0"/>
    <n v="0"/>
    <x v="1"/>
    <n v="0"/>
    <s v="Yes"/>
    <x v="0"/>
    <s v="Nagpur"/>
  </r>
  <r>
    <x v="2400"/>
    <n v="36"/>
    <s v="Male"/>
    <s v="Chennai"/>
    <n v="24"/>
    <x v="0"/>
    <x v="1"/>
    <n v="685"/>
    <n v="16922.21"/>
    <s v="Credit Card"/>
    <s v="Yes"/>
    <n v="0"/>
    <n v="0"/>
    <x v="1"/>
    <n v="0"/>
    <s v="No"/>
    <x v="1"/>
    <s v="Chennai"/>
  </r>
  <r>
    <x v="2401"/>
    <n v="52"/>
    <s v="Male"/>
    <s v="Bengaluru"/>
    <n v="38"/>
    <x v="1"/>
    <x v="2"/>
    <n v="1041"/>
    <n v="37213.360000000001"/>
    <s v="Debit Card"/>
    <s v="Yes"/>
    <n v="1"/>
    <n v="0"/>
    <x v="0"/>
    <n v="5"/>
    <s v="No"/>
    <x v="0"/>
    <s v="Bengaluru"/>
  </r>
  <r>
    <x v="2402"/>
    <n v="18"/>
    <s v="Male"/>
    <s v="Pune"/>
    <n v="21"/>
    <x v="0"/>
    <x v="1"/>
    <n v="761"/>
    <n v="16349.47"/>
    <s v="Auto Debit"/>
    <s v="Yes"/>
    <n v="1"/>
    <n v="0"/>
    <x v="0"/>
    <n v="0"/>
    <s v="No"/>
    <x v="1"/>
    <s v="Pune"/>
  </r>
  <r>
    <x v="2403"/>
    <n v="27"/>
    <s v="Female"/>
    <s v="Delhi"/>
    <n v="43"/>
    <x v="2"/>
    <x v="0"/>
    <n v="497"/>
    <n v="20875.68"/>
    <s v="UPI"/>
    <s v="No"/>
    <n v="1"/>
    <n v="0"/>
    <x v="0"/>
    <n v="0"/>
    <s v="No"/>
    <x v="0"/>
    <s v="Delhi"/>
  </r>
  <r>
    <x v="2404"/>
    <n v="22"/>
    <s v="Male"/>
    <s v="Hyderabad"/>
    <n v="65"/>
    <x v="1"/>
    <x v="0"/>
    <n v="460"/>
    <n v="29615.27"/>
    <s v="Debit Card"/>
    <s v="No"/>
    <n v="0"/>
    <n v="0"/>
    <x v="0"/>
    <n v="0"/>
    <s v="Yes"/>
    <x v="0"/>
    <s v="Hyderabad"/>
  </r>
  <r>
    <x v="2405"/>
    <n v="37"/>
    <s v="Female"/>
    <s v="Mumbai"/>
    <n v="34"/>
    <x v="0"/>
    <x v="1"/>
    <n v="752"/>
    <n v="25613.49"/>
    <s v="Auto Debit"/>
    <s v="Yes"/>
    <n v="4"/>
    <n v="0"/>
    <x v="0"/>
    <n v="0"/>
    <s v="No"/>
    <x v="1"/>
    <s v="Mumbai"/>
  </r>
  <r>
    <x v="2406"/>
    <n v="37"/>
    <s v="Male"/>
    <s v="Ahmedabad"/>
    <n v="43"/>
    <x v="0"/>
    <x v="2"/>
    <n v="992"/>
    <n v="43349.21"/>
    <s v="Debit Card"/>
    <s v="Yes"/>
    <n v="1"/>
    <n v="0"/>
    <x v="0"/>
    <n v="0"/>
    <s v="Yes"/>
    <x v="0"/>
    <s v="Ahmedabad"/>
  </r>
  <r>
    <x v="2407"/>
    <n v="47"/>
    <s v="Male"/>
    <s v="Delhi"/>
    <n v="40"/>
    <x v="2"/>
    <x v="2"/>
    <n v="1038"/>
    <n v="41406.699999999997"/>
    <s v="Debit Card"/>
    <s v="Yes"/>
    <n v="0"/>
    <n v="0"/>
    <x v="0"/>
    <n v="0"/>
    <s v="No"/>
    <x v="0"/>
    <s v="Delhi"/>
  </r>
  <r>
    <x v="2408"/>
    <n v="20"/>
    <s v="Male"/>
    <s v="Chennai"/>
    <n v="24"/>
    <x v="0"/>
    <x v="0"/>
    <n v="542"/>
    <n v="12631.08"/>
    <s v="UPI"/>
    <s v="No"/>
    <n v="3"/>
    <n v="1"/>
    <x v="1"/>
    <n v="0"/>
    <s v="No"/>
    <x v="0"/>
    <s v="Chennai"/>
  </r>
  <r>
    <x v="2409"/>
    <n v="48"/>
    <s v="Female"/>
    <s v="Delhi"/>
    <n v="5"/>
    <x v="0"/>
    <x v="1"/>
    <n v="805"/>
    <n v="3923.04"/>
    <s v="Debit Card"/>
    <s v="No"/>
    <n v="0"/>
    <n v="0"/>
    <x v="0"/>
    <n v="0"/>
    <s v="Yes"/>
    <x v="1"/>
    <s v="Delhi"/>
  </r>
  <r>
    <x v="2410"/>
    <n v="47"/>
    <s v="Female"/>
    <s v="Nagpur"/>
    <n v="16"/>
    <x v="0"/>
    <x v="1"/>
    <n v="699"/>
    <n v="10904.44"/>
    <s v="Bank Transfer"/>
    <s v="Yes"/>
    <n v="2"/>
    <n v="0"/>
    <x v="0"/>
    <n v="0"/>
    <s v="Yes"/>
    <x v="0"/>
    <s v="Nagpur"/>
  </r>
  <r>
    <x v="2411"/>
    <n v="48"/>
    <s v="Male"/>
    <s v="Nagpur"/>
    <n v="3"/>
    <x v="0"/>
    <x v="2"/>
    <n v="1050"/>
    <n v="2772.14"/>
    <s v="UPI"/>
    <s v="Yes"/>
    <n v="4"/>
    <n v="2"/>
    <x v="1"/>
    <n v="10"/>
    <s v="Yes"/>
    <x v="1"/>
    <s v="Nagpur"/>
  </r>
  <r>
    <x v="2412"/>
    <n v="40"/>
    <s v="Male"/>
    <s v="Mumbai"/>
    <n v="52"/>
    <x v="0"/>
    <x v="0"/>
    <n v="450"/>
    <n v="23142.28"/>
    <s v="UPI"/>
    <s v="Yes"/>
    <n v="0"/>
    <n v="0"/>
    <x v="1"/>
    <n v="0"/>
    <s v="No"/>
    <x v="0"/>
    <s v="Mumbai"/>
  </r>
  <r>
    <x v="2413"/>
    <n v="40"/>
    <s v="Female"/>
    <s v="Pune"/>
    <n v="42"/>
    <x v="1"/>
    <x v="1"/>
    <n v="646"/>
    <n v="27035.91"/>
    <s v="Debit Card"/>
    <s v="Yes"/>
    <n v="2"/>
    <n v="2"/>
    <x v="1"/>
    <n v="0"/>
    <s v="No"/>
    <x v="0"/>
    <s v="Pune"/>
  </r>
  <r>
    <x v="2414"/>
    <n v="31"/>
    <s v="Female"/>
    <s v="Nagpur"/>
    <n v="27"/>
    <x v="0"/>
    <x v="0"/>
    <n v="499"/>
    <n v="13091.55"/>
    <s v="UPI"/>
    <s v="Yes"/>
    <n v="0"/>
    <n v="0"/>
    <x v="0"/>
    <n v="0"/>
    <s v="No"/>
    <x v="0"/>
    <s v="Nagpur"/>
  </r>
  <r>
    <x v="2415"/>
    <n v="46"/>
    <s v="Female"/>
    <s v="Hyderabad"/>
    <n v="21"/>
    <x v="0"/>
    <x v="0"/>
    <n v="497"/>
    <n v="10677.23"/>
    <s v="Credit Card"/>
    <s v="Yes"/>
    <n v="0"/>
    <n v="0"/>
    <x v="2"/>
    <n v="0"/>
    <s v="No"/>
    <x v="1"/>
    <s v="Hyderabad"/>
  </r>
  <r>
    <x v="2416"/>
    <n v="32"/>
    <s v="Male"/>
    <s v="Bengaluru"/>
    <n v="14"/>
    <x v="0"/>
    <x v="0"/>
    <n v="564"/>
    <n v="8023.17"/>
    <s v="Auto Debit"/>
    <s v="No"/>
    <n v="1"/>
    <n v="0"/>
    <x v="0"/>
    <n v="0"/>
    <s v="No"/>
    <x v="1"/>
    <s v="Bengaluru"/>
  </r>
  <r>
    <x v="2417"/>
    <n v="45"/>
    <s v="Female"/>
    <s v="Nagpur"/>
    <n v="51"/>
    <x v="1"/>
    <x v="1"/>
    <n v="741"/>
    <n v="35026.06"/>
    <s v="Debit Card"/>
    <s v="Yes"/>
    <n v="0"/>
    <n v="0"/>
    <x v="0"/>
    <n v="5"/>
    <s v="No"/>
    <x v="0"/>
    <s v="Nagpur"/>
  </r>
  <r>
    <x v="2418"/>
    <n v="35"/>
    <s v="Female"/>
    <s v="Chennai"/>
    <n v="65"/>
    <x v="2"/>
    <x v="1"/>
    <n v="751"/>
    <n v="49441.66"/>
    <s v="Auto Debit"/>
    <s v="Yes"/>
    <n v="4"/>
    <n v="1"/>
    <x v="2"/>
    <n v="0"/>
    <s v="No"/>
    <x v="0"/>
    <s v="Chennai"/>
  </r>
  <r>
    <x v="2419"/>
    <n v="44"/>
    <s v="Male"/>
    <s v="Chennai"/>
    <n v="52"/>
    <x v="0"/>
    <x v="1"/>
    <n v="720"/>
    <n v="36591.410000000003"/>
    <s v="Debit Card"/>
    <s v="Yes"/>
    <n v="1"/>
    <n v="0"/>
    <x v="0"/>
    <n v="0"/>
    <s v="Yes"/>
    <x v="0"/>
    <s v="Chennai"/>
  </r>
  <r>
    <x v="2420"/>
    <n v="29"/>
    <s v="Male"/>
    <s v="Jaipur"/>
    <n v="40"/>
    <x v="2"/>
    <x v="1"/>
    <n v="665"/>
    <n v="26862.81"/>
    <s v="Auto Debit"/>
    <s v="Yes"/>
    <n v="0"/>
    <n v="0"/>
    <x v="0"/>
    <n v="0"/>
    <s v="No"/>
    <x v="0"/>
    <s v="Jaipur"/>
  </r>
  <r>
    <x v="2421"/>
    <n v="25"/>
    <s v="Male"/>
    <s v="Hyderabad"/>
    <n v="20"/>
    <x v="0"/>
    <x v="0"/>
    <n v="539"/>
    <n v="10957.61"/>
    <s v="Auto Debit"/>
    <s v="Yes"/>
    <n v="0"/>
    <n v="0"/>
    <x v="0"/>
    <n v="0"/>
    <s v="Yes"/>
    <x v="0"/>
    <s v="Hyderabad"/>
  </r>
  <r>
    <x v="2422"/>
    <n v="36"/>
    <s v="Female"/>
    <s v="Bengaluru"/>
    <n v="9"/>
    <x v="0"/>
    <x v="0"/>
    <n v="546"/>
    <n v="4991.34"/>
    <s v="UPI"/>
    <s v="No"/>
    <n v="0"/>
    <n v="0"/>
    <x v="0"/>
    <n v="0"/>
    <s v="Yes"/>
    <x v="1"/>
    <s v="Bengaluru"/>
  </r>
  <r>
    <x v="2423"/>
    <n v="51"/>
    <s v="Male"/>
    <s v="Ahmedabad"/>
    <n v="32"/>
    <x v="2"/>
    <x v="0"/>
    <n v="490"/>
    <n v="13643.52"/>
    <s v="UPI"/>
    <s v="No"/>
    <n v="4"/>
    <n v="1"/>
    <x v="1"/>
    <n v="15"/>
    <s v="No"/>
    <x v="0"/>
    <s v="Ahmedabad"/>
  </r>
  <r>
    <x v="2424"/>
    <n v="39"/>
    <s v="Male"/>
    <s v="Hyderabad"/>
    <n v="17"/>
    <x v="0"/>
    <x v="1"/>
    <n v="791"/>
    <n v="13384.53"/>
    <s v="UPI"/>
    <s v="Yes"/>
    <n v="2"/>
    <n v="1"/>
    <x v="1"/>
    <n v="0"/>
    <s v="No"/>
    <x v="1"/>
    <s v="Hyderabad"/>
  </r>
  <r>
    <x v="2425"/>
    <n v="30"/>
    <s v="Male"/>
    <s v="Ahmedabad"/>
    <n v="21"/>
    <x v="0"/>
    <x v="1"/>
    <n v="698"/>
    <n v="14903.49"/>
    <s v="Credit Card"/>
    <s v="Yes"/>
    <n v="3"/>
    <n v="0"/>
    <x v="0"/>
    <n v="0"/>
    <s v="No"/>
    <x v="0"/>
    <s v="Ahmedabad"/>
  </r>
  <r>
    <x v="2426"/>
    <n v="34"/>
    <s v="Male"/>
    <s v="Hyderabad"/>
    <n v="62"/>
    <x v="1"/>
    <x v="2"/>
    <n v="1047"/>
    <n v="58574.46"/>
    <s v="Bank Transfer"/>
    <s v="Yes"/>
    <n v="1"/>
    <n v="0"/>
    <x v="0"/>
    <n v="10"/>
    <s v="No"/>
    <x v="0"/>
    <s v="Hyderabad"/>
  </r>
  <r>
    <x v="2427"/>
    <n v="48"/>
    <s v="Female"/>
    <s v="Delhi"/>
    <n v="40"/>
    <x v="0"/>
    <x v="1"/>
    <n v="669"/>
    <n v="26128.16"/>
    <s v="Bank Transfer"/>
    <s v="Yes"/>
    <n v="0"/>
    <n v="0"/>
    <x v="0"/>
    <n v="0"/>
    <s v="Yes"/>
    <x v="0"/>
    <s v="Delhi"/>
  </r>
  <r>
    <x v="2428"/>
    <n v="18"/>
    <s v="Female"/>
    <s v="Hyderabad"/>
    <n v="19"/>
    <x v="0"/>
    <x v="2"/>
    <n v="996"/>
    <n v="18638.560000000001"/>
    <s v="Bank Transfer"/>
    <s v="Yes"/>
    <n v="1"/>
    <n v="0"/>
    <x v="1"/>
    <n v="0"/>
    <s v="No"/>
    <x v="0"/>
    <s v="Hyderabad"/>
  </r>
  <r>
    <x v="2429"/>
    <n v="31"/>
    <s v="Female"/>
    <s v="Hyderabad"/>
    <n v="28"/>
    <x v="1"/>
    <x v="0"/>
    <n v="408"/>
    <n v="11045"/>
    <s v="Auto Debit"/>
    <s v="Yes"/>
    <n v="1"/>
    <n v="0"/>
    <x v="0"/>
    <n v="5"/>
    <s v="No"/>
    <x v="0"/>
    <s v="Hyderabad"/>
  </r>
  <r>
    <x v="2430"/>
    <n v="60"/>
    <s v="Male"/>
    <s v="Hyderabad"/>
    <n v="44"/>
    <x v="1"/>
    <x v="1"/>
    <n v="643"/>
    <n v="29035.66"/>
    <s v="Credit Card"/>
    <s v="Yes"/>
    <n v="1"/>
    <n v="0"/>
    <x v="0"/>
    <n v="0"/>
    <s v="No"/>
    <x v="1"/>
    <s v="Hyderabad"/>
  </r>
  <r>
    <x v="2431"/>
    <n v="21"/>
    <s v="Male"/>
    <s v="Hyderabad"/>
    <n v="14"/>
    <x v="0"/>
    <x v="1"/>
    <n v="740"/>
    <n v="10425.64"/>
    <s v="Credit Card"/>
    <s v="Yes"/>
    <n v="0"/>
    <n v="0"/>
    <x v="0"/>
    <n v="0"/>
    <s v="No"/>
    <x v="0"/>
    <s v="Hyderabad"/>
  </r>
  <r>
    <x v="2432"/>
    <n v="33"/>
    <s v="Male"/>
    <s v="Pune"/>
    <n v="45"/>
    <x v="0"/>
    <x v="0"/>
    <n v="486"/>
    <n v="21247.93"/>
    <s v="Debit Card"/>
    <s v="Yes"/>
    <n v="1"/>
    <n v="0"/>
    <x v="0"/>
    <n v="0"/>
    <s v="No"/>
    <x v="0"/>
    <s v="Pune"/>
  </r>
  <r>
    <x v="2433"/>
    <n v="54"/>
    <s v="Male"/>
    <s v="Bengaluru"/>
    <n v="13"/>
    <x v="0"/>
    <x v="1"/>
    <n v="708"/>
    <n v="9357.7999999999993"/>
    <s v="Unknown"/>
    <s v="No"/>
    <n v="0"/>
    <n v="0"/>
    <x v="0"/>
    <n v="0"/>
    <s v="No"/>
    <x v="0"/>
    <s v="Bengaluru"/>
  </r>
  <r>
    <x v="2434"/>
    <n v="42"/>
    <s v="Male"/>
    <s v="Bengaluru"/>
    <n v="2"/>
    <x v="0"/>
    <x v="1"/>
    <n v="736"/>
    <n v="1292.3599999999999"/>
    <s v="Auto Debit"/>
    <s v="Yes"/>
    <n v="4"/>
    <n v="3"/>
    <x v="2"/>
    <n v="10"/>
    <s v="No"/>
    <x v="1"/>
    <s v="Bengaluru"/>
  </r>
  <r>
    <x v="2435"/>
    <n v="40"/>
    <s v="Male"/>
    <s v="Hyderabad"/>
    <n v="16"/>
    <x v="0"/>
    <x v="1"/>
    <n v="764"/>
    <n v="12387.14"/>
    <s v="Debit Card"/>
    <s v="Yes"/>
    <n v="0"/>
    <n v="0"/>
    <x v="0"/>
    <n v="0"/>
    <s v="No"/>
    <x v="1"/>
    <s v="Hyderabad"/>
  </r>
  <r>
    <x v="2436"/>
    <n v="33"/>
    <s v="Female"/>
    <s v="Mumbai"/>
    <n v="27"/>
    <x v="0"/>
    <x v="1"/>
    <n v="700"/>
    <n v="19307.59"/>
    <s v="Credit Card"/>
    <s v="Yes"/>
    <n v="1"/>
    <n v="0"/>
    <x v="0"/>
    <n v="0"/>
    <s v="Yes"/>
    <x v="0"/>
    <s v="Mumbai"/>
  </r>
  <r>
    <x v="2437"/>
    <n v="31"/>
    <s v="Male"/>
    <s v="Chennai"/>
    <n v="58"/>
    <x v="0"/>
    <x v="2"/>
    <n v="939"/>
    <n v="54814.239999999998"/>
    <s v="Debit Card"/>
    <s v="Yes"/>
    <n v="0"/>
    <n v="0"/>
    <x v="0"/>
    <n v="0"/>
    <s v="No"/>
    <x v="0"/>
    <s v="Chennai"/>
  </r>
  <r>
    <x v="2438"/>
    <n v="22"/>
    <s v="Male"/>
    <s v="Bengaluru"/>
    <n v="16"/>
    <x v="0"/>
    <x v="1"/>
    <n v="820"/>
    <n v="12782.64"/>
    <s v="UPI"/>
    <s v="Yes"/>
    <n v="2"/>
    <n v="2"/>
    <x v="0"/>
    <n v="0"/>
    <s v="No"/>
    <x v="0"/>
    <s v="Bengaluru"/>
  </r>
  <r>
    <x v="2439"/>
    <n v="44"/>
    <s v="Male"/>
    <s v="Delhi"/>
    <n v="16"/>
    <x v="0"/>
    <x v="1"/>
    <n v="677"/>
    <n v="11140.29"/>
    <s v="UPI"/>
    <s v="Yes"/>
    <n v="5"/>
    <n v="2"/>
    <x v="2"/>
    <n v="0"/>
    <s v="No"/>
    <x v="1"/>
    <s v="Delhi"/>
  </r>
  <r>
    <x v="2440"/>
    <n v="29"/>
    <s v="Female"/>
    <s v="Chennai"/>
    <n v="13"/>
    <x v="0"/>
    <x v="2"/>
    <n v="971"/>
    <n v="12488"/>
    <s v="Auto Debit"/>
    <s v="Yes"/>
    <n v="3"/>
    <n v="0"/>
    <x v="1"/>
    <n v="0"/>
    <s v="No"/>
    <x v="0"/>
    <s v="Chennai"/>
  </r>
  <r>
    <x v="2441"/>
    <n v="37"/>
    <s v="Female"/>
    <s v="Mumbai"/>
    <n v="27"/>
    <x v="0"/>
    <x v="2"/>
    <n v="1105"/>
    <n v="29243.29"/>
    <s v="Credit Card"/>
    <s v="Yes"/>
    <n v="1"/>
    <n v="0"/>
    <x v="0"/>
    <n v="0"/>
    <s v="No"/>
    <x v="1"/>
    <s v="Mumbai"/>
  </r>
  <r>
    <x v="2442"/>
    <n v="47"/>
    <s v="Male"/>
    <s v="Mumbai"/>
    <n v="33"/>
    <x v="0"/>
    <x v="1"/>
    <n v="814"/>
    <n v="26780.03"/>
    <s v="Credit Card"/>
    <s v="Yes"/>
    <n v="1"/>
    <n v="0"/>
    <x v="0"/>
    <n v="0"/>
    <s v="Yes"/>
    <x v="0"/>
    <s v="Mumbai"/>
  </r>
  <r>
    <x v="2443"/>
    <n v="34"/>
    <s v="Male"/>
    <s v="Delhi"/>
    <n v="72"/>
    <x v="1"/>
    <x v="0"/>
    <n v="492"/>
    <n v="31682.06"/>
    <s v="UPI"/>
    <s v="Yes"/>
    <n v="0"/>
    <n v="0"/>
    <x v="0"/>
    <n v="10"/>
    <s v="Yes"/>
    <x v="0"/>
    <s v="Delhi"/>
  </r>
  <r>
    <x v="2444"/>
    <n v="29"/>
    <s v="Female"/>
    <s v="Ahmedabad"/>
    <n v="20"/>
    <x v="0"/>
    <x v="2"/>
    <n v="998"/>
    <n v="20022"/>
    <s v="Credit Card"/>
    <s v="Yes"/>
    <n v="4"/>
    <n v="2"/>
    <x v="4"/>
    <n v="0"/>
    <s v="No"/>
    <x v="1"/>
    <s v="Ahmedabad"/>
  </r>
  <r>
    <x v="2445"/>
    <n v="33"/>
    <s v="Male"/>
    <s v="Kolkata"/>
    <n v="21"/>
    <x v="1"/>
    <x v="0"/>
    <n v="521"/>
    <n v="10976.01"/>
    <s v="UPI"/>
    <s v="No"/>
    <n v="4"/>
    <n v="1"/>
    <x v="2"/>
    <n v="0"/>
    <s v="No"/>
    <x v="1"/>
    <s v="Kolkata"/>
  </r>
  <r>
    <x v="2446"/>
    <n v="29"/>
    <s v="Female"/>
    <s v="Mumbai"/>
    <n v="42"/>
    <x v="0"/>
    <x v="0"/>
    <n v="444"/>
    <n v="18587.86"/>
    <s v="Auto Debit"/>
    <s v="No"/>
    <n v="0"/>
    <n v="0"/>
    <x v="0"/>
    <n v="0"/>
    <s v="No"/>
    <x v="1"/>
    <s v="Mumbai"/>
  </r>
  <r>
    <x v="2447"/>
    <n v="21"/>
    <s v="Female"/>
    <s v="Pune"/>
    <n v="23"/>
    <x v="1"/>
    <x v="2"/>
    <n v="962"/>
    <n v="21636.68"/>
    <s v="Bank Transfer"/>
    <s v="Yes"/>
    <n v="0"/>
    <n v="0"/>
    <x v="0"/>
    <n v="5"/>
    <s v="No"/>
    <x v="0"/>
    <s v="Pune"/>
  </r>
  <r>
    <x v="2448"/>
    <n v="31"/>
    <s v="Male"/>
    <s v="Hyderabad"/>
    <n v="26"/>
    <x v="2"/>
    <x v="1"/>
    <n v="697"/>
    <n v="17807.990000000002"/>
    <s v="Debit Card"/>
    <s v="Yes"/>
    <n v="6"/>
    <n v="3"/>
    <x v="1"/>
    <n v="0"/>
    <s v="No"/>
    <x v="0"/>
    <s v="Hyderabad"/>
  </r>
  <r>
    <x v="2449"/>
    <n v="37"/>
    <s v="Male"/>
    <s v="Ahmedabad"/>
    <n v="54"/>
    <x v="0"/>
    <x v="2"/>
    <n v="1071"/>
    <n v="58502.93"/>
    <s v="Debit Card"/>
    <s v="Yes"/>
    <n v="2"/>
    <n v="0"/>
    <x v="0"/>
    <n v="0"/>
    <s v="No"/>
    <x v="1"/>
    <s v="Ahmedabad"/>
  </r>
  <r>
    <x v="2450"/>
    <n v="28"/>
    <s v="Female"/>
    <s v="Mumbai"/>
    <n v="29"/>
    <x v="1"/>
    <x v="0"/>
    <n v="491"/>
    <n v="14593.72"/>
    <s v="Debit Card"/>
    <s v="Yes"/>
    <n v="0"/>
    <n v="0"/>
    <x v="0"/>
    <n v="0"/>
    <s v="No"/>
    <x v="0"/>
    <s v="Mumbai"/>
  </r>
  <r>
    <x v="2451"/>
    <n v="32"/>
    <s v="Female"/>
    <s v="Nagpur"/>
    <n v="15"/>
    <x v="1"/>
    <x v="2"/>
    <n v="1061"/>
    <n v="13903.4"/>
    <s v="Bank Transfer"/>
    <s v="Yes"/>
    <n v="1"/>
    <n v="0"/>
    <x v="0"/>
    <n v="10"/>
    <s v="No"/>
    <x v="0"/>
    <s v="Nagpur"/>
  </r>
  <r>
    <x v="2452"/>
    <n v="48"/>
    <s v="Female"/>
    <s v="Delhi"/>
    <n v="31"/>
    <x v="2"/>
    <x v="2"/>
    <n v="1080"/>
    <n v="33005"/>
    <s v="Credit Card"/>
    <s v="Yes"/>
    <n v="8"/>
    <n v="4"/>
    <x v="3"/>
    <n v="0"/>
    <s v="Yes"/>
    <x v="0"/>
    <s v="Delhi"/>
  </r>
  <r>
    <x v="2453"/>
    <n v="23"/>
    <s v="Male"/>
    <s v="Nagpur"/>
    <n v="43"/>
    <x v="2"/>
    <x v="0"/>
    <n v="483"/>
    <n v="18949.32"/>
    <s v="Bank Transfer"/>
    <s v="No"/>
    <n v="0"/>
    <n v="0"/>
    <x v="0"/>
    <n v="10"/>
    <s v="No"/>
    <x v="0"/>
    <s v="Nagpur"/>
  </r>
  <r>
    <x v="2454"/>
    <n v="27"/>
    <s v="Female"/>
    <s v="Delhi"/>
    <n v="55"/>
    <x v="0"/>
    <x v="1"/>
    <n v="659"/>
    <n v="36329.47"/>
    <s v="Credit Card"/>
    <s v="Yes"/>
    <n v="1"/>
    <n v="0"/>
    <x v="0"/>
    <n v="0"/>
    <s v="No"/>
    <x v="0"/>
    <s v="Delhi"/>
  </r>
  <r>
    <x v="2455"/>
    <n v="38"/>
    <s v="Female"/>
    <s v="Pune"/>
    <n v="43"/>
    <x v="0"/>
    <x v="0"/>
    <n v="499"/>
    <n v="20842.259999999998"/>
    <s v="Debit Card"/>
    <s v="Yes"/>
    <n v="0"/>
    <n v="0"/>
    <x v="0"/>
    <n v="0"/>
    <s v="Yes"/>
    <x v="0"/>
    <s v="Pune"/>
  </r>
  <r>
    <x v="2456"/>
    <n v="36"/>
    <s v="Female"/>
    <s v="Ahmedabad"/>
    <n v="29"/>
    <x v="0"/>
    <x v="0"/>
    <n v="443"/>
    <n v="13227.42"/>
    <s v="Auto Debit"/>
    <s v="Yes"/>
    <n v="2"/>
    <n v="0"/>
    <x v="0"/>
    <n v="0"/>
    <s v="Yes"/>
    <x v="0"/>
    <s v="Ahmedabad"/>
  </r>
  <r>
    <x v="2457"/>
    <n v="18"/>
    <s v="Female"/>
    <s v="Hyderabad"/>
    <n v="11"/>
    <x v="0"/>
    <x v="0"/>
    <n v="438"/>
    <n v="4699.24"/>
    <s v="Bank Transfer"/>
    <s v="Yes"/>
    <n v="1"/>
    <n v="0"/>
    <x v="1"/>
    <n v="0"/>
    <s v="No"/>
    <x v="0"/>
    <s v="Hyderabad"/>
  </r>
  <r>
    <x v="2458"/>
    <n v="47"/>
    <s v="Female"/>
    <s v="Bengaluru"/>
    <n v="30"/>
    <x v="0"/>
    <x v="1"/>
    <n v="702"/>
    <n v="21616.09"/>
    <s v="Debit Card"/>
    <s v="Yes"/>
    <n v="0"/>
    <n v="0"/>
    <x v="0"/>
    <n v="0"/>
    <s v="Yes"/>
    <x v="0"/>
    <s v="Bengaluru"/>
  </r>
  <r>
    <x v="2459"/>
    <n v="47"/>
    <s v="Female"/>
    <s v="Mumbai"/>
    <n v="37"/>
    <x v="1"/>
    <x v="1"/>
    <n v="760"/>
    <n v="27662.26"/>
    <s v="Auto Debit"/>
    <s v="Yes"/>
    <n v="0"/>
    <n v="0"/>
    <x v="1"/>
    <n v="0"/>
    <s v="Yes"/>
    <x v="0"/>
    <s v="Mumbai"/>
  </r>
  <r>
    <x v="2460"/>
    <n v="34"/>
    <s v="Female"/>
    <s v="Bengaluru"/>
    <n v="60"/>
    <x v="0"/>
    <x v="0"/>
    <n v="450"/>
    <n v="26648.23"/>
    <s v="Auto Debit"/>
    <s v="Yes"/>
    <n v="0"/>
    <n v="0"/>
    <x v="0"/>
    <n v="0"/>
    <s v="No"/>
    <x v="0"/>
    <s v="Bengaluru"/>
  </r>
  <r>
    <x v="2461"/>
    <n v="26"/>
    <s v="Male"/>
    <s v="Mumbai"/>
    <n v="40"/>
    <x v="2"/>
    <x v="0"/>
    <n v="533"/>
    <n v="21551.15"/>
    <s v="Auto Debit"/>
    <s v="No"/>
    <n v="2"/>
    <n v="0"/>
    <x v="0"/>
    <n v="0"/>
    <s v="Yes"/>
    <x v="0"/>
    <s v="Mumbai"/>
  </r>
  <r>
    <x v="2462"/>
    <n v="24"/>
    <s v="Male"/>
    <s v="Kolkata"/>
    <n v="67"/>
    <x v="1"/>
    <x v="1"/>
    <n v="707"/>
    <n v="42336.63"/>
    <s v="Credit Card"/>
    <s v="No"/>
    <n v="1"/>
    <n v="0"/>
    <x v="0"/>
    <n v="10"/>
    <s v="Yes"/>
    <x v="0"/>
    <s v="Kolkata"/>
  </r>
  <r>
    <x v="2463"/>
    <n v="19"/>
    <s v="Female"/>
    <s v="Jaipur"/>
    <n v="49"/>
    <x v="2"/>
    <x v="0"/>
    <n v="463"/>
    <n v="19476.11"/>
    <s v="Auto Debit"/>
    <s v="Yes"/>
    <n v="1"/>
    <n v="0"/>
    <x v="1"/>
    <n v="15"/>
    <s v="No"/>
    <x v="0"/>
    <s v="Jaipur"/>
  </r>
  <r>
    <x v="2464"/>
    <n v="30"/>
    <s v="Female"/>
    <s v="Bengaluru"/>
    <n v="65"/>
    <x v="1"/>
    <x v="0"/>
    <n v="536"/>
    <n v="33786.47"/>
    <s v="Credit Card"/>
    <s v="Yes"/>
    <n v="0"/>
    <n v="0"/>
    <x v="0"/>
    <n v="5"/>
    <s v="No"/>
    <x v="0"/>
    <s v="Bengaluru"/>
  </r>
  <r>
    <x v="2465"/>
    <n v="39"/>
    <s v="Female"/>
    <s v="Hyderabad"/>
    <n v="37"/>
    <x v="0"/>
    <x v="2"/>
    <n v="1041"/>
    <n v="38240.94"/>
    <s v="Bank Transfer"/>
    <s v="Yes"/>
    <n v="0"/>
    <n v="0"/>
    <x v="0"/>
    <n v="0"/>
    <s v="No"/>
    <x v="1"/>
    <s v="Hyderabad"/>
  </r>
  <r>
    <x v="2466"/>
    <n v="40"/>
    <s v="Female"/>
    <s v="Delhi"/>
    <n v="26"/>
    <x v="0"/>
    <x v="1"/>
    <n v="828"/>
    <n v="21625.09"/>
    <s v="Auto Debit"/>
    <s v="Yes"/>
    <n v="1"/>
    <n v="0"/>
    <x v="1"/>
    <n v="0"/>
    <s v="No"/>
    <x v="1"/>
    <s v="Delhi"/>
  </r>
  <r>
    <x v="2467"/>
    <n v="50"/>
    <s v="Female"/>
    <s v="Ahmedabad"/>
    <n v="53"/>
    <x v="1"/>
    <x v="1"/>
    <n v="763"/>
    <n v="39885.050000000003"/>
    <s v="Credit Card"/>
    <s v="Yes"/>
    <n v="0"/>
    <n v="0"/>
    <x v="2"/>
    <n v="0"/>
    <s v="No"/>
    <x v="0"/>
    <s v="Ahmedabad"/>
  </r>
  <r>
    <x v="2468"/>
    <n v="45"/>
    <s v="Female"/>
    <s v="Ahmedabad"/>
    <n v="26"/>
    <x v="2"/>
    <x v="1"/>
    <n v="643"/>
    <n v="16910.560000000001"/>
    <s v="Credit Card"/>
    <s v="Yes"/>
    <n v="5"/>
    <n v="2"/>
    <x v="1"/>
    <n v="0"/>
    <s v="No"/>
    <x v="0"/>
    <s v="Ahmedabad"/>
  </r>
  <r>
    <x v="2469"/>
    <n v="27"/>
    <s v="Male"/>
    <s v="Bengaluru"/>
    <n v="18"/>
    <x v="0"/>
    <x v="2"/>
    <n v="1052"/>
    <n v="18905.78"/>
    <s v="Credit Card"/>
    <s v="Yes"/>
    <n v="0"/>
    <n v="0"/>
    <x v="0"/>
    <n v="0"/>
    <s v="No"/>
    <x v="0"/>
    <s v="Bengaluru"/>
  </r>
  <r>
    <x v="2470"/>
    <n v="51"/>
    <s v="Male"/>
    <s v="Mumbai"/>
    <n v="15"/>
    <x v="0"/>
    <x v="0"/>
    <n v="485"/>
    <n v="7462.06"/>
    <s v="Auto Debit"/>
    <s v="No"/>
    <n v="5"/>
    <n v="1"/>
    <x v="1"/>
    <n v="0"/>
    <s v="Yes"/>
    <x v="0"/>
    <s v="Mumbai"/>
  </r>
  <r>
    <x v="2471"/>
    <n v="19"/>
    <s v="Male"/>
    <s v="Hyderabad"/>
    <n v="60"/>
    <x v="1"/>
    <x v="1"/>
    <n v="654"/>
    <n v="39066.67"/>
    <s v="Debit Card"/>
    <s v="No"/>
    <n v="8"/>
    <n v="4"/>
    <x v="3"/>
    <n v="0"/>
    <s v="No"/>
    <x v="1"/>
    <s v="Hyderabad"/>
  </r>
  <r>
    <x v="2472"/>
    <n v="38"/>
    <s v="Male"/>
    <s v="Kolkata"/>
    <n v="37"/>
    <x v="0"/>
    <x v="0"/>
    <n v="467"/>
    <n v="16964.400000000001"/>
    <s v="UPI"/>
    <s v="Yes"/>
    <n v="4"/>
    <n v="3"/>
    <x v="4"/>
    <n v="0"/>
    <s v="No"/>
    <x v="1"/>
    <s v="Kolkata"/>
  </r>
  <r>
    <x v="2473"/>
    <n v="23"/>
    <s v="Male"/>
    <s v="Nagpur"/>
    <n v="12"/>
    <x v="0"/>
    <x v="1"/>
    <n v="729"/>
    <n v="8541.2900000000009"/>
    <s v="Debit Card"/>
    <s v="Yes"/>
    <n v="2"/>
    <n v="0"/>
    <x v="0"/>
    <n v="0"/>
    <s v="Yes"/>
    <x v="0"/>
    <s v="Nagpur"/>
  </r>
  <r>
    <x v="2474"/>
    <n v="32"/>
    <s v="Male"/>
    <s v="Bengaluru"/>
    <n v="21"/>
    <x v="0"/>
    <x v="2"/>
    <n v="1080"/>
    <n v="22100.240000000002"/>
    <s v="UPI"/>
    <s v="Yes"/>
    <n v="0"/>
    <n v="0"/>
    <x v="0"/>
    <n v="0"/>
    <s v="No"/>
    <x v="0"/>
    <s v="Bengaluru"/>
  </r>
  <r>
    <x v="2475"/>
    <n v="32"/>
    <s v="Male"/>
    <s v="Mumbai"/>
    <n v="29"/>
    <x v="0"/>
    <x v="1"/>
    <n v="712"/>
    <n v="20623.63"/>
    <s v="Bank Transfer"/>
    <s v="Yes"/>
    <n v="3"/>
    <n v="1"/>
    <x v="1"/>
    <n v="0"/>
    <s v="No"/>
    <x v="1"/>
    <s v="Mumbai"/>
  </r>
  <r>
    <x v="2476"/>
    <n v="33"/>
    <s v="Female"/>
    <s v="Delhi"/>
    <n v="26"/>
    <x v="1"/>
    <x v="1"/>
    <n v="709"/>
    <n v="17588.330000000002"/>
    <s v="Bank Transfer"/>
    <s v="Yes"/>
    <n v="2"/>
    <n v="0"/>
    <x v="1"/>
    <n v="5"/>
    <s v="No"/>
    <x v="0"/>
    <s v="Delhi"/>
  </r>
  <r>
    <x v="2477"/>
    <n v="38"/>
    <s v="Male"/>
    <s v="Nagpur"/>
    <n v="71"/>
    <x v="1"/>
    <x v="1"/>
    <n v="706"/>
    <n v="48704.91"/>
    <s v="Credit Card"/>
    <s v="Yes"/>
    <n v="0"/>
    <n v="0"/>
    <x v="0"/>
    <n v="0"/>
    <s v="No"/>
    <x v="0"/>
    <s v="Nagpur"/>
  </r>
  <r>
    <x v="2478"/>
    <n v="38"/>
    <s v="Male"/>
    <s v="Nagpur"/>
    <n v="25"/>
    <x v="0"/>
    <x v="1"/>
    <n v="749"/>
    <n v="18489.16"/>
    <s v="Credit Card"/>
    <s v="Yes"/>
    <n v="0"/>
    <n v="0"/>
    <x v="0"/>
    <n v="0"/>
    <s v="No"/>
    <x v="1"/>
    <s v="Nagpur"/>
  </r>
  <r>
    <x v="2479"/>
    <n v="28"/>
    <s v="Female"/>
    <s v="Ahmedabad"/>
    <n v="29"/>
    <x v="2"/>
    <x v="1"/>
    <n v="774"/>
    <n v="18568.21"/>
    <s v="Credit Card"/>
    <s v="Yes"/>
    <n v="1"/>
    <n v="0"/>
    <x v="1"/>
    <n v="15"/>
    <s v="No"/>
    <x v="0"/>
    <s v="Ahmedabad"/>
  </r>
  <r>
    <x v="2480"/>
    <n v="43"/>
    <s v="Female"/>
    <s v="Hyderabad"/>
    <n v="72"/>
    <x v="1"/>
    <x v="0"/>
    <n v="408"/>
    <n v="28751.51"/>
    <s v="Credit Card"/>
    <s v="Yes"/>
    <n v="5"/>
    <n v="1"/>
    <x v="2"/>
    <n v="0"/>
    <s v="No"/>
    <x v="0"/>
    <s v="Hyderabad"/>
  </r>
  <r>
    <x v="2481"/>
    <n v="42"/>
    <s v="Female"/>
    <s v="Chennai"/>
    <n v="26"/>
    <x v="0"/>
    <x v="1"/>
    <n v="740"/>
    <n v="19678.310000000001"/>
    <s v="Bank Transfer"/>
    <s v="No"/>
    <n v="2"/>
    <n v="0"/>
    <x v="0"/>
    <n v="0"/>
    <s v="No"/>
    <x v="0"/>
    <s v="Chennai"/>
  </r>
  <r>
    <x v="2482"/>
    <n v="46"/>
    <s v="Male"/>
    <s v="Kolkata"/>
    <n v="41"/>
    <x v="2"/>
    <x v="2"/>
    <n v="1063"/>
    <n v="35974.22"/>
    <s v="Debit Card"/>
    <s v="Yes"/>
    <n v="1"/>
    <n v="0"/>
    <x v="1"/>
    <n v="15"/>
    <s v="No"/>
    <x v="0"/>
    <s v="Kolkata"/>
  </r>
  <r>
    <x v="2483"/>
    <n v="49"/>
    <s v="Female"/>
    <s v="Ahmedabad"/>
    <n v="15"/>
    <x v="0"/>
    <x v="2"/>
    <n v="1011"/>
    <n v="14755.72"/>
    <s v="Credit Card"/>
    <s v="Yes"/>
    <n v="0"/>
    <n v="0"/>
    <x v="1"/>
    <n v="0"/>
    <s v="No"/>
    <x v="1"/>
    <s v="Ahmedabad"/>
  </r>
  <r>
    <x v="2484"/>
    <n v="40"/>
    <s v="Male"/>
    <s v="Hyderabad"/>
    <n v="32"/>
    <x v="0"/>
    <x v="0"/>
    <n v="460"/>
    <n v="14437.4"/>
    <s v="Bank Transfer"/>
    <s v="Yes"/>
    <n v="1"/>
    <n v="0"/>
    <x v="0"/>
    <n v="0"/>
    <s v="No"/>
    <x v="0"/>
    <s v="Hyderabad"/>
  </r>
  <r>
    <x v="2485"/>
    <n v="31"/>
    <s v="Female"/>
    <s v="Mumbai"/>
    <n v="31"/>
    <x v="0"/>
    <x v="0"/>
    <n v="506"/>
    <n v="15519.7"/>
    <s v="Bank Transfer"/>
    <s v="No"/>
    <n v="0"/>
    <n v="0"/>
    <x v="0"/>
    <n v="0"/>
    <s v="Yes"/>
    <x v="0"/>
    <s v="Mumbai"/>
  </r>
  <r>
    <x v="2486"/>
    <n v="19"/>
    <s v="Male"/>
    <s v="Kolkata"/>
    <n v="43"/>
    <x v="1"/>
    <x v="1"/>
    <n v="757"/>
    <n v="32029.96"/>
    <s v="UPI"/>
    <s v="Yes"/>
    <n v="4"/>
    <n v="2"/>
    <x v="2"/>
    <n v="0"/>
    <s v="Yes"/>
    <x v="1"/>
    <s v="Kolkata"/>
  </r>
  <r>
    <x v="2487"/>
    <n v="39"/>
    <s v="Male"/>
    <s v="Chennai"/>
    <n v="72"/>
    <x v="2"/>
    <x v="1"/>
    <n v="755"/>
    <n v="53047.88"/>
    <s v="Auto Debit"/>
    <s v="Yes"/>
    <n v="1"/>
    <n v="0"/>
    <x v="0"/>
    <n v="0"/>
    <s v="No"/>
    <x v="0"/>
    <s v="Chennai"/>
  </r>
  <r>
    <x v="2488"/>
    <n v="33"/>
    <s v="Female"/>
    <s v="Delhi"/>
    <n v="44"/>
    <x v="0"/>
    <x v="1"/>
    <n v="829"/>
    <n v="35381.910000000003"/>
    <s v="Auto Debit"/>
    <s v="Yes"/>
    <n v="0"/>
    <n v="0"/>
    <x v="0"/>
    <n v="0"/>
    <s v="Yes"/>
    <x v="1"/>
    <s v="Delhi"/>
  </r>
  <r>
    <x v="2489"/>
    <n v="18"/>
    <s v="Female"/>
    <s v="Bengaluru"/>
    <n v="58"/>
    <x v="1"/>
    <x v="2"/>
    <n v="1012"/>
    <n v="57229.05"/>
    <s v="Auto Debit"/>
    <s v="Yes"/>
    <n v="0"/>
    <n v="0"/>
    <x v="1"/>
    <n v="0"/>
    <s v="No"/>
    <x v="0"/>
    <s v="Bengaluru"/>
  </r>
  <r>
    <x v="2490"/>
    <n v="50"/>
    <s v="Male"/>
    <s v="Nagpur"/>
    <n v="8"/>
    <x v="0"/>
    <x v="0"/>
    <n v="469"/>
    <n v="3840.76"/>
    <s v="Auto Debit"/>
    <s v="No"/>
    <n v="2"/>
    <n v="0"/>
    <x v="0"/>
    <n v="0"/>
    <s v="No"/>
    <x v="0"/>
    <s v="Nagpur"/>
  </r>
  <r>
    <x v="2491"/>
    <n v="33"/>
    <s v="Male"/>
    <s v="Hyderabad"/>
    <n v="51"/>
    <x v="0"/>
    <x v="1"/>
    <n v="709"/>
    <n v="36022.370000000003"/>
    <s v="Auto Debit"/>
    <s v="Yes"/>
    <n v="1"/>
    <n v="0"/>
    <x v="0"/>
    <n v="0"/>
    <s v="No"/>
    <x v="1"/>
    <s v="Hyderabad"/>
  </r>
  <r>
    <x v="2492"/>
    <n v="24"/>
    <s v="Female"/>
    <s v="Bengaluru"/>
    <n v="47"/>
    <x v="0"/>
    <x v="0"/>
    <n v="453"/>
    <n v="21536.59"/>
    <s v="Auto Debit"/>
    <s v="Yes"/>
    <n v="2"/>
    <n v="2"/>
    <x v="2"/>
    <n v="0"/>
    <s v="No"/>
    <x v="1"/>
    <s v="Bengaluru"/>
  </r>
  <r>
    <x v="2493"/>
    <n v="50"/>
    <s v="Male"/>
    <s v="Kolkata"/>
    <n v="18"/>
    <x v="0"/>
    <x v="1"/>
    <n v="666"/>
    <n v="12223.45"/>
    <s v="UPI"/>
    <s v="Yes"/>
    <n v="2"/>
    <n v="1"/>
    <x v="0"/>
    <n v="0"/>
    <s v="No"/>
    <x v="1"/>
    <s v="Kolkata"/>
  </r>
  <r>
    <x v="2494"/>
    <n v="62"/>
    <s v="Male"/>
    <s v="Nagpur"/>
    <n v="57"/>
    <x v="1"/>
    <x v="1"/>
    <n v="764"/>
    <n v="43093.62"/>
    <s v="UPI"/>
    <s v="Yes"/>
    <n v="1"/>
    <n v="0"/>
    <x v="0"/>
    <n v="0"/>
    <s v="No"/>
    <x v="1"/>
    <s v="Nagpur"/>
  </r>
  <r>
    <x v="2495"/>
    <n v="34"/>
    <s v="Female"/>
    <s v="Jaipur"/>
    <n v="61"/>
    <x v="0"/>
    <x v="0"/>
    <n v="455"/>
    <n v="27805.02"/>
    <s v="Bank Transfer"/>
    <s v="No"/>
    <n v="1"/>
    <n v="0"/>
    <x v="0"/>
    <n v="0"/>
    <s v="No"/>
    <x v="1"/>
    <s v="Jaipur"/>
  </r>
  <r>
    <x v="2496"/>
    <n v="34"/>
    <s v="Female"/>
    <s v="Kolkata"/>
    <n v="40"/>
    <x v="1"/>
    <x v="0"/>
    <n v="494"/>
    <n v="19835.21"/>
    <s v="Auto Debit"/>
    <s v="Yes"/>
    <n v="5"/>
    <n v="2"/>
    <x v="2"/>
    <n v="0"/>
    <s v="No"/>
    <x v="0"/>
    <s v="Kolkata"/>
  </r>
  <r>
    <x v="2497"/>
    <n v="39"/>
    <s v="Female"/>
    <s v="Mumbai"/>
    <n v="62"/>
    <x v="0"/>
    <x v="2"/>
    <n v="1091"/>
    <n v="67953.62"/>
    <s v="UPI"/>
    <s v="Yes"/>
    <n v="0"/>
    <n v="0"/>
    <x v="0"/>
    <n v="0"/>
    <s v="No"/>
    <x v="1"/>
    <s v="Mumbai"/>
  </r>
  <r>
    <x v="2498"/>
    <n v="40"/>
    <s v="Male"/>
    <s v="Delhi"/>
    <n v="24"/>
    <x v="0"/>
    <x v="1"/>
    <n v="678"/>
    <n v="16206.02"/>
    <s v="UPI"/>
    <s v="Yes"/>
    <n v="1"/>
    <n v="0"/>
    <x v="0"/>
    <n v="0"/>
    <s v="No"/>
    <x v="1"/>
    <s v="Delhi"/>
  </r>
  <r>
    <x v="2499"/>
    <n v="37"/>
    <s v="Female"/>
    <s v="Bengaluru"/>
    <n v="32"/>
    <x v="1"/>
    <x v="2"/>
    <n v="978"/>
    <n v="28877.84"/>
    <s v="Debit Card"/>
    <s v="Yes"/>
    <n v="0"/>
    <n v="0"/>
    <x v="0"/>
    <n v="10"/>
    <s v="No"/>
    <x v="0"/>
    <s v="Bengaluru"/>
  </r>
  <r>
    <x v="2500"/>
    <n v="46"/>
    <s v="Male"/>
    <s v="Hyderabad"/>
    <n v="38"/>
    <x v="1"/>
    <x v="1"/>
    <n v="684"/>
    <n v="25447.8"/>
    <s v="UPI"/>
    <s v="Yes"/>
    <n v="1"/>
    <n v="0"/>
    <x v="0"/>
    <n v="0"/>
    <s v="No"/>
    <x v="0"/>
    <s v="Hyderabad"/>
  </r>
  <r>
    <x v="2501"/>
    <n v="41"/>
    <s v="Female"/>
    <s v="Nagpur"/>
    <n v="35"/>
    <x v="1"/>
    <x v="1"/>
    <n v="747"/>
    <n v="25628.240000000002"/>
    <s v="Credit Card"/>
    <s v="No"/>
    <n v="6"/>
    <n v="2"/>
    <x v="2"/>
    <n v="0"/>
    <s v="No"/>
    <x v="0"/>
    <s v="Nagpur"/>
  </r>
  <r>
    <x v="2502"/>
    <n v="27"/>
    <s v="Female"/>
    <s v="Kolkata"/>
    <n v="45"/>
    <x v="1"/>
    <x v="1"/>
    <n v="662"/>
    <n v="28156.07"/>
    <s v="Bank Transfer"/>
    <s v="Yes"/>
    <n v="0"/>
    <n v="0"/>
    <x v="0"/>
    <n v="5"/>
    <s v="No"/>
    <x v="0"/>
    <s v="Kolkata"/>
  </r>
  <r>
    <x v="2503"/>
    <n v="44"/>
    <s v="Male"/>
    <s v="Bengaluru"/>
    <n v="10"/>
    <x v="0"/>
    <x v="2"/>
    <n v="1062"/>
    <n v="10341.08"/>
    <s v="Bank Transfer"/>
    <s v="Yes"/>
    <n v="0"/>
    <n v="0"/>
    <x v="1"/>
    <n v="0"/>
    <s v="Yes"/>
    <x v="0"/>
    <s v="Bengaluru"/>
  </r>
  <r>
    <x v="2504"/>
    <n v="49"/>
    <s v="Male"/>
    <s v="Bengaluru"/>
    <n v="55"/>
    <x v="2"/>
    <x v="1"/>
    <n v="763"/>
    <n v="41677.360000000001"/>
    <s v="Credit Card"/>
    <s v="No"/>
    <n v="2"/>
    <n v="0"/>
    <x v="1"/>
    <n v="0"/>
    <s v="No"/>
    <x v="0"/>
    <s v="Bengaluru"/>
  </r>
  <r>
    <x v="2505"/>
    <n v="53"/>
    <s v="Male"/>
    <s v="Kolkata"/>
    <n v="39"/>
    <x v="2"/>
    <x v="0"/>
    <n v="425"/>
    <n v="16986.43"/>
    <s v="Debit Card"/>
    <s v="No"/>
    <n v="0"/>
    <n v="0"/>
    <x v="0"/>
    <n v="0"/>
    <s v="No"/>
    <x v="0"/>
    <s v="Kolkata"/>
  </r>
  <r>
    <x v="2506"/>
    <n v="28"/>
    <s v="Female"/>
    <s v="Pune"/>
    <n v="32"/>
    <x v="1"/>
    <x v="1"/>
    <n v="782"/>
    <n v="24460.65"/>
    <s v="UPI"/>
    <s v="Yes"/>
    <n v="3"/>
    <n v="2"/>
    <x v="2"/>
    <n v="5"/>
    <s v="No"/>
    <x v="0"/>
    <s v="Pune"/>
  </r>
  <r>
    <x v="2507"/>
    <n v="27"/>
    <s v="Female"/>
    <s v="Hyderabad"/>
    <n v="37"/>
    <x v="2"/>
    <x v="2"/>
    <n v="1083"/>
    <n v="34748.11"/>
    <s v="UPI"/>
    <s v="Yes"/>
    <n v="0"/>
    <n v="0"/>
    <x v="0"/>
    <n v="15"/>
    <s v="No"/>
    <x v="0"/>
    <s v="Hyderabad"/>
  </r>
  <r>
    <x v="2508"/>
    <n v="49"/>
    <s v="Female"/>
    <s v="Ahmedabad"/>
    <n v="53"/>
    <x v="1"/>
    <x v="1"/>
    <n v="759"/>
    <n v="39143.14"/>
    <s v="Auto Debit"/>
    <s v="Yes"/>
    <n v="0"/>
    <n v="0"/>
    <x v="0"/>
    <n v="0"/>
    <s v="No"/>
    <x v="0"/>
    <s v="Ahmedabad"/>
  </r>
  <r>
    <x v="2509"/>
    <n v="30"/>
    <s v="Male"/>
    <s v="Pune"/>
    <n v="35"/>
    <x v="0"/>
    <x v="1"/>
    <n v="786"/>
    <n v="28331.65"/>
    <s v="Auto Debit"/>
    <s v="Yes"/>
    <n v="0"/>
    <n v="0"/>
    <x v="0"/>
    <n v="0"/>
    <s v="No"/>
    <x v="1"/>
    <s v="Pune"/>
  </r>
  <r>
    <x v="2510"/>
    <n v="39"/>
    <s v="Male"/>
    <s v="Jaipur"/>
    <n v="63"/>
    <x v="1"/>
    <x v="0"/>
    <n v="514"/>
    <n v="31457.87"/>
    <s v="Debit Card"/>
    <s v="Yes"/>
    <n v="4"/>
    <n v="1"/>
    <x v="1"/>
    <n v="0"/>
    <s v="Yes"/>
    <x v="0"/>
    <s v="Jaipur"/>
  </r>
  <r>
    <x v="2511"/>
    <n v="35"/>
    <s v="Male"/>
    <s v="Hyderabad"/>
    <n v="21"/>
    <x v="0"/>
    <x v="1"/>
    <n v="696"/>
    <n v="14965.35"/>
    <s v="Credit Card"/>
    <s v="Yes"/>
    <n v="0"/>
    <n v="0"/>
    <x v="0"/>
    <n v="0"/>
    <s v="No"/>
    <x v="1"/>
    <s v="Hyderabad"/>
  </r>
  <r>
    <x v="2512"/>
    <n v="35"/>
    <s v="Female"/>
    <s v="Mumbai"/>
    <n v="25"/>
    <x v="0"/>
    <x v="1"/>
    <n v="809"/>
    <n v="20373.490000000002"/>
    <s v="Auto Debit"/>
    <s v="Yes"/>
    <n v="0"/>
    <n v="0"/>
    <x v="0"/>
    <n v="0"/>
    <s v="No"/>
    <x v="0"/>
    <s v="Mumbai"/>
  </r>
  <r>
    <x v="2513"/>
    <n v="30"/>
    <s v="Female"/>
    <s v="Pune"/>
    <n v="49"/>
    <x v="1"/>
    <x v="0"/>
    <n v="421"/>
    <n v="18084.580000000002"/>
    <s v="Bank Transfer"/>
    <s v="Yes"/>
    <n v="3"/>
    <n v="0"/>
    <x v="0"/>
    <n v="10"/>
    <s v="Yes"/>
    <x v="0"/>
    <s v="Pune"/>
  </r>
  <r>
    <x v="2514"/>
    <n v="19"/>
    <s v="Male"/>
    <s v="Kolkata"/>
    <n v="34"/>
    <x v="0"/>
    <x v="0"/>
    <n v="486"/>
    <n v="16534.830000000002"/>
    <s v="Auto Debit"/>
    <s v="Yes"/>
    <n v="1"/>
    <n v="0"/>
    <x v="1"/>
    <n v="0"/>
    <s v="No"/>
    <x v="0"/>
    <s v="Kolkata"/>
  </r>
  <r>
    <x v="2515"/>
    <n v="40"/>
    <s v="Male"/>
    <s v="Chennai"/>
    <n v="8"/>
    <x v="0"/>
    <x v="0"/>
    <n v="402"/>
    <n v="3283.08"/>
    <s v="UPI"/>
    <s v="Yes"/>
    <n v="3"/>
    <n v="2"/>
    <x v="2"/>
    <n v="0"/>
    <s v="No"/>
    <x v="1"/>
    <s v="Chennai"/>
  </r>
  <r>
    <x v="2516"/>
    <n v="38"/>
    <s v="Male"/>
    <s v="Delhi"/>
    <n v="35"/>
    <x v="0"/>
    <x v="0"/>
    <n v="540"/>
    <n v="19430.62"/>
    <s v="Auto Debit"/>
    <s v="Yes"/>
    <n v="0"/>
    <n v="0"/>
    <x v="0"/>
    <n v="0"/>
    <s v="Yes"/>
    <x v="0"/>
    <s v="Delhi"/>
  </r>
  <r>
    <x v="2517"/>
    <n v="42"/>
    <s v="Male"/>
    <s v="Pune"/>
    <n v="27"/>
    <x v="1"/>
    <x v="0"/>
    <n v="484"/>
    <n v="11677.56"/>
    <s v="Debit Card"/>
    <s v="No"/>
    <n v="0"/>
    <n v="0"/>
    <x v="0"/>
    <n v="10"/>
    <s v="No"/>
    <x v="0"/>
    <s v="Pune"/>
  </r>
  <r>
    <x v="2518"/>
    <n v="38"/>
    <s v="Male"/>
    <s v="Delhi"/>
    <n v="56"/>
    <x v="1"/>
    <x v="1"/>
    <n v="712"/>
    <n v="40186.239999999998"/>
    <s v="UPI"/>
    <s v="Yes"/>
    <n v="0"/>
    <n v="0"/>
    <x v="0"/>
    <n v="0"/>
    <s v="Yes"/>
    <x v="0"/>
    <s v="Delhi"/>
  </r>
  <r>
    <x v="2519"/>
    <n v="28"/>
    <s v="Female"/>
    <s v="Pune"/>
    <n v="39"/>
    <x v="0"/>
    <x v="0"/>
    <n v="428"/>
    <n v="16627.419999999998"/>
    <s v="Credit Card"/>
    <s v="Yes"/>
    <n v="0"/>
    <n v="0"/>
    <x v="0"/>
    <n v="0"/>
    <s v="No"/>
    <x v="0"/>
    <s v="Pune"/>
  </r>
  <r>
    <x v="2520"/>
    <n v="53"/>
    <s v="Female"/>
    <s v="Hyderabad"/>
    <n v="28"/>
    <x v="1"/>
    <x v="2"/>
    <n v="1057"/>
    <n v="26146.61"/>
    <s v="Bank Transfer"/>
    <s v="Yes"/>
    <n v="1"/>
    <n v="0"/>
    <x v="0"/>
    <n v="10"/>
    <s v="No"/>
    <x v="1"/>
    <s v="Hyderabad"/>
  </r>
  <r>
    <x v="2521"/>
    <n v="33"/>
    <s v="Male"/>
    <s v="Mumbai"/>
    <n v="26"/>
    <x v="0"/>
    <x v="2"/>
    <n v="1010"/>
    <n v="26042.47"/>
    <s v="Debit Card"/>
    <s v="Yes"/>
    <n v="0"/>
    <n v="0"/>
    <x v="0"/>
    <n v="0"/>
    <s v="No"/>
    <x v="0"/>
    <s v="Mumbai"/>
  </r>
  <r>
    <x v="2522"/>
    <n v="36"/>
    <s v="Female"/>
    <s v="Mumbai"/>
    <n v="34"/>
    <x v="0"/>
    <x v="0"/>
    <n v="516"/>
    <n v="17463.599999999999"/>
    <s v="Debit Card"/>
    <s v="Yes"/>
    <n v="7"/>
    <n v="3"/>
    <x v="2"/>
    <n v="0"/>
    <s v="Yes"/>
    <x v="0"/>
    <s v="Mumbai"/>
  </r>
  <r>
    <x v="2523"/>
    <n v="34"/>
    <s v="Female"/>
    <s v="Ahmedabad"/>
    <n v="19"/>
    <x v="2"/>
    <x v="1"/>
    <n v="763"/>
    <n v="12986.47"/>
    <s v="Credit Card"/>
    <s v="Yes"/>
    <n v="3"/>
    <n v="1"/>
    <x v="1"/>
    <n v="10"/>
    <s v="Yes"/>
    <x v="0"/>
    <s v="Ahmedabad"/>
  </r>
  <r>
    <x v="2524"/>
    <n v="46"/>
    <s v="Female"/>
    <s v="Delhi"/>
    <n v="36"/>
    <x v="0"/>
    <x v="0"/>
    <n v="584"/>
    <n v="21098.13"/>
    <s v="Credit Card"/>
    <s v="No"/>
    <n v="0"/>
    <n v="0"/>
    <x v="0"/>
    <n v="0"/>
    <s v="Yes"/>
    <x v="1"/>
    <s v="Delhi"/>
  </r>
  <r>
    <x v="2525"/>
    <n v="37"/>
    <s v="Female"/>
    <s v="Ahmedabad"/>
    <n v="72"/>
    <x v="2"/>
    <x v="0"/>
    <n v="535"/>
    <n v="32818.980000000003"/>
    <s v="Auto Debit"/>
    <s v="Yes"/>
    <n v="5"/>
    <n v="3"/>
    <x v="4"/>
    <n v="15"/>
    <s v="No"/>
    <x v="0"/>
    <s v="Ahmedabad"/>
  </r>
  <r>
    <x v="2526"/>
    <n v="18"/>
    <s v="Male"/>
    <s v="Bengaluru"/>
    <n v="36"/>
    <x v="0"/>
    <x v="0"/>
    <n v="529"/>
    <n v="19482.939999999999"/>
    <s v="Credit Card"/>
    <s v="Yes"/>
    <n v="2"/>
    <n v="1"/>
    <x v="1"/>
    <n v="0"/>
    <s v="No"/>
    <x v="0"/>
    <s v="Bengaluru"/>
  </r>
  <r>
    <x v="2527"/>
    <n v="45"/>
    <s v="Female"/>
    <s v="Mumbai"/>
    <n v="30"/>
    <x v="0"/>
    <x v="0"/>
    <n v="481"/>
    <n v="14089.67"/>
    <s v="Auto Debit"/>
    <s v="Yes"/>
    <n v="1"/>
    <n v="0"/>
    <x v="1"/>
    <n v="0"/>
    <s v="Yes"/>
    <x v="0"/>
    <s v="Mumbai"/>
  </r>
  <r>
    <x v="2528"/>
    <n v="57"/>
    <s v="Female"/>
    <s v="Pune"/>
    <n v="43"/>
    <x v="0"/>
    <x v="2"/>
    <n v="1020"/>
    <n v="43290.8"/>
    <s v="Auto Debit"/>
    <s v="Yes"/>
    <n v="0"/>
    <n v="0"/>
    <x v="0"/>
    <n v="0"/>
    <s v="No"/>
    <x v="1"/>
    <s v="Pune"/>
  </r>
  <r>
    <x v="2529"/>
    <n v="27"/>
    <s v="Male"/>
    <s v="Ahmedabad"/>
    <n v="13"/>
    <x v="0"/>
    <x v="1"/>
    <n v="762"/>
    <n v="9932.52"/>
    <s v="Credit Card"/>
    <s v="Yes"/>
    <n v="2"/>
    <n v="0"/>
    <x v="0"/>
    <n v="0"/>
    <s v="No"/>
    <x v="0"/>
    <s v="Ahmedabad"/>
  </r>
  <r>
    <x v="2530"/>
    <n v="35"/>
    <s v="Female"/>
    <s v="Bengaluru"/>
    <n v="56"/>
    <x v="1"/>
    <x v="0"/>
    <n v="549"/>
    <n v="30534.07"/>
    <s v="Credit Card"/>
    <s v="Yes"/>
    <n v="4"/>
    <n v="1"/>
    <x v="1"/>
    <n v="0"/>
    <s v="No"/>
    <x v="1"/>
    <s v="Bengaluru"/>
  </r>
  <r>
    <x v="2531"/>
    <n v="26"/>
    <s v="Female"/>
    <s v="Hyderabad"/>
    <n v="34"/>
    <x v="0"/>
    <x v="0"/>
    <n v="469"/>
    <n v="15902.39"/>
    <s v="Bank Transfer"/>
    <s v="No"/>
    <n v="0"/>
    <n v="0"/>
    <x v="0"/>
    <n v="0"/>
    <s v="No"/>
    <x v="0"/>
    <s v="Hyderabad"/>
  </r>
  <r>
    <x v="2532"/>
    <n v="50"/>
    <s v="Male"/>
    <s v="Nagpur"/>
    <n v="41"/>
    <x v="2"/>
    <x v="0"/>
    <n v="458"/>
    <n v="16958.099999999999"/>
    <s v="Bank Transfer"/>
    <s v="Yes"/>
    <n v="0"/>
    <n v="0"/>
    <x v="0"/>
    <n v="10"/>
    <s v="Yes"/>
    <x v="0"/>
    <s v="Nagpur"/>
  </r>
  <r>
    <x v="2533"/>
    <n v="35"/>
    <s v="Male"/>
    <s v="Nagpur"/>
    <n v="55"/>
    <x v="1"/>
    <x v="1"/>
    <n v="674"/>
    <n v="36915.93"/>
    <s v="Bank Transfer"/>
    <s v="Yes"/>
    <n v="0"/>
    <n v="0"/>
    <x v="1"/>
    <n v="0"/>
    <s v="Yes"/>
    <x v="0"/>
    <s v="Nagpur"/>
  </r>
  <r>
    <x v="2534"/>
    <n v="21"/>
    <s v="Male"/>
    <s v="Bengaluru"/>
    <n v="30"/>
    <x v="0"/>
    <x v="0"/>
    <n v="561"/>
    <n v="16472.189999999999"/>
    <s v="Bank Transfer"/>
    <s v="Yes"/>
    <n v="0"/>
    <n v="0"/>
    <x v="0"/>
    <n v="0"/>
    <s v="Yes"/>
    <x v="1"/>
    <s v="Bengaluru"/>
  </r>
  <r>
    <x v="2535"/>
    <n v="53"/>
    <s v="Female"/>
    <s v="Pune"/>
    <n v="10"/>
    <x v="0"/>
    <x v="1"/>
    <n v="748"/>
    <n v="7383.39"/>
    <s v="Credit Card"/>
    <s v="Yes"/>
    <n v="0"/>
    <n v="0"/>
    <x v="0"/>
    <n v="0"/>
    <s v="No"/>
    <x v="0"/>
    <s v="Pune"/>
  </r>
  <r>
    <x v="2536"/>
    <n v="23"/>
    <s v="Male"/>
    <s v="Pune"/>
    <n v="22"/>
    <x v="0"/>
    <x v="1"/>
    <n v="790"/>
    <n v="17353.48"/>
    <s v="Credit Card"/>
    <s v="Yes"/>
    <n v="5"/>
    <n v="2"/>
    <x v="2"/>
    <n v="0"/>
    <s v="Yes"/>
    <x v="1"/>
    <s v="Pune"/>
  </r>
  <r>
    <x v="2537"/>
    <n v="34"/>
    <s v="Female"/>
    <s v="Chennai"/>
    <n v="17"/>
    <x v="1"/>
    <x v="2"/>
    <n v="1019"/>
    <n v="17774.02"/>
    <s v="Bank Transfer"/>
    <s v="Yes"/>
    <n v="0"/>
    <n v="0"/>
    <x v="0"/>
    <n v="0"/>
    <s v="No"/>
    <x v="0"/>
    <s v="Chennai"/>
  </r>
  <r>
    <x v="2538"/>
    <n v="42"/>
    <s v="Female"/>
    <s v="Kolkata"/>
    <n v="66"/>
    <x v="0"/>
    <x v="0"/>
    <n v="484"/>
    <n v="32422.17"/>
    <s v="Auto Debit"/>
    <s v="No"/>
    <n v="1"/>
    <n v="0"/>
    <x v="0"/>
    <n v="0"/>
    <s v="Yes"/>
    <x v="1"/>
    <s v="Kolkata"/>
  </r>
  <r>
    <x v="2539"/>
    <n v="20"/>
    <s v="Male"/>
    <s v="Ahmedabad"/>
    <n v="36"/>
    <x v="0"/>
    <x v="2"/>
    <n v="1003"/>
    <n v="35609.129999999997"/>
    <s v="UPI"/>
    <s v="Yes"/>
    <n v="0"/>
    <n v="0"/>
    <x v="0"/>
    <n v="0"/>
    <s v="Yes"/>
    <x v="1"/>
    <s v="Ahmedabad"/>
  </r>
  <r>
    <x v="2540"/>
    <n v="24"/>
    <s v="Female"/>
    <s v="Mumbai"/>
    <n v="50"/>
    <x v="1"/>
    <x v="2"/>
    <n v="1043"/>
    <n v="52119.79"/>
    <s v="Bank Transfer"/>
    <s v="Yes"/>
    <n v="3"/>
    <n v="1"/>
    <x v="0"/>
    <n v="0"/>
    <s v="Yes"/>
    <x v="0"/>
    <s v="Mumbai"/>
  </r>
  <r>
    <x v="2541"/>
    <n v="39"/>
    <s v="Male"/>
    <s v="Pune"/>
    <n v="23"/>
    <x v="0"/>
    <x v="1"/>
    <n v="785"/>
    <n v="17885.310000000001"/>
    <s v="UPI"/>
    <s v="Yes"/>
    <n v="3"/>
    <n v="2"/>
    <x v="2"/>
    <n v="0"/>
    <s v="No"/>
    <x v="1"/>
    <s v="Pune"/>
  </r>
  <r>
    <x v="2542"/>
    <n v="46"/>
    <s v="Female"/>
    <s v="Delhi"/>
    <n v="39"/>
    <x v="0"/>
    <x v="1"/>
    <n v="757"/>
    <n v="30261.52"/>
    <s v="Bank Transfer"/>
    <s v="Yes"/>
    <n v="1"/>
    <n v="0"/>
    <x v="0"/>
    <n v="0"/>
    <s v="No"/>
    <x v="0"/>
    <s v="Delhi"/>
  </r>
  <r>
    <x v="2543"/>
    <n v="56"/>
    <s v="Female"/>
    <s v="Jaipur"/>
    <n v="53"/>
    <x v="0"/>
    <x v="0"/>
    <n v="452"/>
    <n v="24250.53"/>
    <s v="Auto Debit"/>
    <s v="Yes"/>
    <n v="1"/>
    <n v="0"/>
    <x v="0"/>
    <n v="0"/>
    <s v="No"/>
    <x v="0"/>
    <s v="Jaipur"/>
  </r>
  <r>
    <x v="2544"/>
    <n v="37"/>
    <s v="Male"/>
    <s v="Delhi"/>
    <n v="39"/>
    <x v="1"/>
    <x v="0"/>
    <n v="474"/>
    <n v="16856.39"/>
    <s v="Auto Debit"/>
    <s v="Yes"/>
    <n v="1"/>
    <n v="0"/>
    <x v="0"/>
    <n v="10"/>
    <s v="No"/>
    <x v="0"/>
    <s v="Delhi"/>
  </r>
  <r>
    <x v="2545"/>
    <n v="18"/>
    <s v="Male"/>
    <s v="Chennai"/>
    <n v="14"/>
    <x v="1"/>
    <x v="0"/>
    <n v="549"/>
    <n v="7713.23"/>
    <s v="Bank Transfer"/>
    <s v="No"/>
    <n v="0"/>
    <n v="0"/>
    <x v="0"/>
    <n v="0"/>
    <s v="Yes"/>
    <x v="0"/>
    <s v="Chennai"/>
  </r>
  <r>
    <x v="2546"/>
    <n v="42"/>
    <s v="Male"/>
    <s v="Pune"/>
    <n v="13"/>
    <x v="0"/>
    <x v="1"/>
    <n v="671"/>
    <n v="8914.89"/>
    <s v="Debit Card"/>
    <s v="Yes"/>
    <n v="5"/>
    <n v="3"/>
    <x v="3"/>
    <n v="0"/>
    <s v="No"/>
    <x v="1"/>
    <s v="Pune"/>
  </r>
  <r>
    <x v="2547"/>
    <n v="39"/>
    <s v="Male"/>
    <s v="Pune"/>
    <n v="31"/>
    <x v="0"/>
    <x v="1"/>
    <n v="661"/>
    <n v="20973.24"/>
    <s v="Auto Debit"/>
    <s v="Yes"/>
    <n v="1"/>
    <n v="0"/>
    <x v="0"/>
    <n v="0"/>
    <s v="No"/>
    <x v="0"/>
    <s v="Pune"/>
  </r>
  <r>
    <x v="2548"/>
    <n v="44"/>
    <s v="Male"/>
    <s v="Delhi"/>
    <n v="16"/>
    <x v="0"/>
    <x v="2"/>
    <n v="1033"/>
    <n v="16246.81"/>
    <s v="Auto Debit"/>
    <s v="Yes"/>
    <n v="1"/>
    <n v="0"/>
    <x v="0"/>
    <n v="0"/>
    <s v="No"/>
    <x v="0"/>
    <s v="Delhi"/>
  </r>
  <r>
    <x v="2549"/>
    <n v="35"/>
    <s v="Male"/>
    <s v="Delhi"/>
    <n v="21"/>
    <x v="0"/>
    <x v="1"/>
    <n v="798"/>
    <n v="17257.54"/>
    <s v="Bank Transfer"/>
    <s v="Yes"/>
    <n v="0"/>
    <n v="0"/>
    <x v="0"/>
    <n v="0"/>
    <s v="No"/>
    <x v="0"/>
    <s v="Delhi"/>
  </r>
  <r>
    <x v="2550"/>
    <n v="37"/>
    <s v="Male"/>
    <s v="Mumbai"/>
    <n v="48"/>
    <x v="1"/>
    <x v="0"/>
    <n v="518"/>
    <n v="24871.79"/>
    <s v="UPI"/>
    <s v="Yes"/>
    <n v="1"/>
    <n v="0"/>
    <x v="0"/>
    <n v="0"/>
    <s v="No"/>
    <x v="0"/>
    <s v="Mumbai"/>
  </r>
  <r>
    <x v="2551"/>
    <n v="40"/>
    <s v="Female"/>
    <s v="Delhi"/>
    <n v="22"/>
    <x v="0"/>
    <x v="1"/>
    <n v="684"/>
    <n v="15200.34"/>
    <s v="Credit Card"/>
    <s v="Yes"/>
    <n v="1"/>
    <n v="0"/>
    <x v="0"/>
    <n v="0"/>
    <s v="Yes"/>
    <x v="1"/>
    <s v="Delhi"/>
  </r>
  <r>
    <x v="2552"/>
    <n v="37"/>
    <s v="Female"/>
    <s v="Mumbai"/>
    <n v="47"/>
    <x v="1"/>
    <x v="0"/>
    <n v="459"/>
    <n v="21548.75"/>
    <s v="UPI"/>
    <s v="Yes"/>
    <n v="5"/>
    <n v="1"/>
    <x v="1"/>
    <n v="0"/>
    <s v="Yes"/>
    <x v="0"/>
    <s v="Mumbai"/>
  </r>
  <r>
    <x v="2553"/>
    <n v="41"/>
    <s v="Male"/>
    <s v="Hyderabad"/>
    <n v="36"/>
    <x v="0"/>
    <x v="2"/>
    <n v="980"/>
    <n v="35990.83"/>
    <s v="Bank Transfer"/>
    <s v="Yes"/>
    <n v="1"/>
    <n v="0"/>
    <x v="1"/>
    <n v="0"/>
    <s v="No"/>
    <x v="1"/>
    <s v="Hyderabad"/>
  </r>
  <r>
    <x v="2554"/>
    <n v="31"/>
    <s v="Female"/>
    <s v="Bengaluru"/>
    <n v="60"/>
    <x v="2"/>
    <x v="0"/>
    <n v="488"/>
    <n v="25720.51"/>
    <s v="Credit Card"/>
    <s v="No"/>
    <n v="2"/>
    <n v="0"/>
    <x v="1"/>
    <n v="10"/>
    <s v="No"/>
    <x v="0"/>
    <s v="Bengaluru"/>
  </r>
  <r>
    <x v="2555"/>
    <n v="30"/>
    <s v="Female"/>
    <s v="Pune"/>
    <n v="22"/>
    <x v="1"/>
    <x v="1"/>
    <n v="753"/>
    <n v="16260.92"/>
    <s v="Debit Card"/>
    <s v="Yes"/>
    <n v="2"/>
    <n v="0"/>
    <x v="0"/>
    <n v="0"/>
    <s v="No"/>
    <x v="0"/>
    <s v="Pune"/>
  </r>
  <r>
    <x v="2556"/>
    <n v="47"/>
    <s v="Male"/>
    <s v="Pune"/>
    <n v="53"/>
    <x v="1"/>
    <x v="1"/>
    <n v="737"/>
    <n v="38734.699999999997"/>
    <s v="Debit Card"/>
    <s v="Yes"/>
    <n v="0"/>
    <n v="0"/>
    <x v="0"/>
    <n v="0"/>
    <s v="Yes"/>
    <x v="1"/>
    <s v="Pune"/>
  </r>
  <r>
    <x v="2557"/>
    <n v="37"/>
    <s v="Male"/>
    <s v="Kolkata"/>
    <n v="28"/>
    <x v="1"/>
    <x v="0"/>
    <n v="522"/>
    <n v="12939.17"/>
    <s v="Bank Transfer"/>
    <s v="Yes"/>
    <n v="3"/>
    <n v="1"/>
    <x v="1"/>
    <n v="10"/>
    <s v="Yes"/>
    <x v="0"/>
    <s v="Kolkata"/>
  </r>
  <r>
    <x v="2558"/>
    <n v="36"/>
    <s v="Male"/>
    <s v="Ahmedabad"/>
    <n v="33"/>
    <x v="0"/>
    <x v="1"/>
    <n v="639"/>
    <n v="21378.23"/>
    <s v="UPI"/>
    <s v="Yes"/>
    <n v="1"/>
    <n v="0"/>
    <x v="0"/>
    <n v="0"/>
    <s v="Yes"/>
    <x v="0"/>
    <s v="Ahmedabad"/>
  </r>
  <r>
    <x v="2559"/>
    <n v="18"/>
    <s v="Male"/>
    <s v="Chennai"/>
    <n v="36"/>
    <x v="0"/>
    <x v="2"/>
    <n v="1037"/>
    <n v="36383.870000000003"/>
    <s v="UPI"/>
    <s v="Yes"/>
    <n v="3"/>
    <n v="0"/>
    <x v="1"/>
    <n v="0"/>
    <s v="Yes"/>
    <x v="0"/>
    <s v="Chennai"/>
  </r>
  <r>
    <x v="2560"/>
    <n v="40"/>
    <s v="Male"/>
    <s v="Delhi"/>
    <n v="35"/>
    <x v="1"/>
    <x v="0"/>
    <n v="565"/>
    <n v="20141.88"/>
    <s v="Credit Card"/>
    <s v="No"/>
    <n v="1"/>
    <n v="0"/>
    <x v="0"/>
    <n v="0"/>
    <s v="Yes"/>
    <x v="0"/>
    <s v="Delhi"/>
  </r>
  <r>
    <x v="2561"/>
    <n v="24"/>
    <s v="Female"/>
    <s v="Bengaluru"/>
    <n v="59"/>
    <x v="2"/>
    <x v="1"/>
    <n v="758"/>
    <n v="45881.71"/>
    <s v="Bank Transfer"/>
    <s v="Yes"/>
    <n v="1"/>
    <n v="0"/>
    <x v="0"/>
    <n v="0"/>
    <s v="Yes"/>
    <x v="0"/>
    <s v="Bengaluru"/>
  </r>
  <r>
    <x v="2562"/>
    <n v="37"/>
    <s v="Male"/>
    <s v="Ahmedabad"/>
    <n v="50"/>
    <x v="2"/>
    <x v="1"/>
    <n v="774"/>
    <n v="37901.360000000001"/>
    <s v="Bank Transfer"/>
    <s v="Yes"/>
    <n v="0"/>
    <n v="0"/>
    <x v="1"/>
    <n v="0"/>
    <s v="No"/>
    <x v="0"/>
    <s v="Ahmedabad"/>
  </r>
  <r>
    <x v="2563"/>
    <n v="52"/>
    <s v="Male"/>
    <s v="Pune"/>
    <n v="68"/>
    <x v="0"/>
    <x v="1"/>
    <n v="761"/>
    <n v="51481.760000000002"/>
    <s v="UPI"/>
    <s v="Yes"/>
    <n v="0"/>
    <n v="0"/>
    <x v="1"/>
    <n v="0"/>
    <s v="No"/>
    <x v="0"/>
    <s v="Pune"/>
  </r>
  <r>
    <x v="2564"/>
    <n v="45"/>
    <s v="Female"/>
    <s v="Chennai"/>
    <n v="69"/>
    <x v="1"/>
    <x v="1"/>
    <n v="652"/>
    <n v="44561.96"/>
    <s v="UPI"/>
    <s v="Yes"/>
    <n v="9"/>
    <n v="4"/>
    <x v="3"/>
    <n v="0"/>
    <s v="No"/>
    <x v="1"/>
    <s v="Chennai"/>
  </r>
  <r>
    <x v="2565"/>
    <n v="35"/>
    <s v="Female"/>
    <s v="Hyderabad"/>
    <n v="51"/>
    <x v="1"/>
    <x v="1"/>
    <n v="731"/>
    <n v="35071.769999999997"/>
    <s v="Auto Debit"/>
    <s v="Yes"/>
    <n v="2"/>
    <n v="0"/>
    <x v="0"/>
    <n v="5"/>
    <s v="No"/>
    <x v="0"/>
    <s v="Hyderabad"/>
  </r>
  <r>
    <x v="2566"/>
    <n v="34"/>
    <s v="Male"/>
    <s v="Mumbai"/>
    <n v="60"/>
    <x v="1"/>
    <x v="0"/>
    <n v="453"/>
    <n v="25123.61"/>
    <s v="Debit Card"/>
    <s v="Yes"/>
    <n v="0"/>
    <n v="0"/>
    <x v="0"/>
    <n v="10"/>
    <s v="No"/>
    <x v="0"/>
    <s v="Mumbai"/>
  </r>
  <r>
    <x v="2567"/>
    <n v="49"/>
    <s v="Male"/>
    <s v="Ahmedabad"/>
    <n v="42"/>
    <x v="0"/>
    <x v="1"/>
    <n v="714"/>
    <n v="29840.21"/>
    <s v="Debit Card"/>
    <s v="Yes"/>
    <n v="5"/>
    <n v="0"/>
    <x v="1"/>
    <n v="0"/>
    <s v="No"/>
    <x v="0"/>
    <s v="Ahmedabad"/>
  </r>
  <r>
    <x v="2568"/>
    <n v="31"/>
    <s v="Male"/>
    <s v="Jaipur"/>
    <n v="22"/>
    <x v="0"/>
    <x v="2"/>
    <n v="953"/>
    <n v="20882.3"/>
    <s v="Auto Debit"/>
    <s v="Yes"/>
    <n v="0"/>
    <n v="0"/>
    <x v="1"/>
    <n v="0"/>
    <s v="Yes"/>
    <x v="0"/>
    <s v="Jaipur"/>
  </r>
  <r>
    <x v="2569"/>
    <n v="42"/>
    <s v="Male"/>
    <s v="Bengaluru"/>
    <n v="26"/>
    <x v="0"/>
    <x v="0"/>
    <n v="585"/>
    <n v="15013.88"/>
    <s v="Credit Card"/>
    <s v="No"/>
    <n v="1"/>
    <n v="0"/>
    <x v="0"/>
    <n v="0"/>
    <s v="No"/>
    <x v="0"/>
    <s v="Bengaluru"/>
  </r>
  <r>
    <x v="2570"/>
    <n v="31"/>
    <s v="Female"/>
    <s v="Chennai"/>
    <n v="24"/>
    <x v="0"/>
    <x v="1"/>
    <n v="656"/>
    <n v="15734.64"/>
    <s v="UPI"/>
    <s v="Yes"/>
    <n v="3"/>
    <n v="1"/>
    <x v="1"/>
    <n v="0"/>
    <s v="No"/>
    <x v="0"/>
    <s v="Chennai"/>
  </r>
  <r>
    <x v="2571"/>
    <n v="33"/>
    <s v="Male"/>
    <s v="Mumbai"/>
    <n v="24"/>
    <x v="0"/>
    <x v="0"/>
    <n v="559"/>
    <n v="13754.56"/>
    <s v="Credit Card"/>
    <s v="Yes"/>
    <n v="0"/>
    <n v="0"/>
    <x v="1"/>
    <n v="0"/>
    <s v="No"/>
    <x v="1"/>
    <s v="Mumbai"/>
  </r>
  <r>
    <x v="2572"/>
    <n v="35"/>
    <s v="Male"/>
    <s v="Delhi"/>
    <n v="31"/>
    <x v="2"/>
    <x v="1"/>
    <n v="822"/>
    <n v="25305.63"/>
    <s v="Auto Debit"/>
    <s v="Yes"/>
    <n v="0"/>
    <n v="0"/>
    <x v="0"/>
    <n v="0"/>
    <s v="No"/>
    <x v="0"/>
    <s v="Delhi"/>
  </r>
  <r>
    <x v="2573"/>
    <n v="35"/>
    <s v="Female"/>
    <s v="Bengaluru"/>
    <n v="12"/>
    <x v="1"/>
    <x v="1"/>
    <n v="796"/>
    <n v="9151.01"/>
    <s v="UPI"/>
    <s v="No"/>
    <n v="0"/>
    <n v="0"/>
    <x v="0"/>
    <n v="5"/>
    <s v="No"/>
    <x v="0"/>
    <s v="Bengaluru"/>
  </r>
  <r>
    <x v="2574"/>
    <n v="27"/>
    <s v="Female"/>
    <s v="Chennai"/>
    <n v="21"/>
    <x v="1"/>
    <x v="0"/>
    <n v="484"/>
    <n v="9434.58"/>
    <s v="Credit Card"/>
    <s v="No"/>
    <n v="0"/>
    <n v="0"/>
    <x v="0"/>
    <n v="5"/>
    <s v="No"/>
    <x v="0"/>
    <s v="Chennai"/>
  </r>
  <r>
    <x v="2575"/>
    <n v="27"/>
    <s v="Male"/>
    <s v="Chennai"/>
    <n v="13"/>
    <x v="1"/>
    <x v="1"/>
    <n v="751"/>
    <n v="9790.14"/>
    <s v="Credit Card"/>
    <s v="Yes"/>
    <n v="2"/>
    <n v="0"/>
    <x v="0"/>
    <n v="0"/>
    <s v="No"/>
    <x v="0"/>
    <s v="Chennai"/>
  </r>
  <r>
    <x v="2576"/>
    <n v="44"/>
    <s v="Male"/>
    <s v="Delhi"/>
    <n v="31"/>
    <x v="0"/>
    <x v="2"/>
    <n v="1012"/>
    <n v="30470.57"/>
    <s v="Debit Card"/>
    <s v="No"/>
    <n v="1"/>
    <n v="0"/>
    <x v="1"/>
    <n v="0"/>
    <s v="No"/>
    <x v="0"/>
    <s v="Delhi"/>
  </r>
  <r>
    <x v="2577"/>
    <n v="44"/>
    <s v="Female"/>
    <s v="Nagpur"/>
    <n v="54"/>
    <x v="0"/>
    <x v="0"/>
    <n v="407"/>
    <n v="22271.43"/>
    <s v="Auto Debit"/>
    <s v="No"/>
    <n v="0"/>
    <n v="0"/>
    <x v="0"/>
    <n v="0"/>
    <s v="No"/>
    <x v="1"/>
    <s v="Nagpur"/>
  </r>
  <r>
    <x v="2578"/>
    <n v="47"/>
    <s v="Female"/>
    <s v="Kolkata"/>
    <n v="22"/>
    <x v="1"/>
    <x v="1"/>
    <n v="743"/>
    <n v="15323.84"/>
    <s v="Credit Card"/>
    <s v="Yes"/>
    <n v="1"/>
    <n v="0"/>
    <x v="0"/>
    <n v="5"/>
    <s v="No"/>
    <x v="0"/>
    <s v="Kolkata"/>
  </r>
  <r>
    <x v="2579"/>
    <n v="39"/>
    <s v="Female"/>
    <s v="Delhi"/>
    <n v="40"/>
    <x v="1"/>
    <x v="1"/>
    <n v="783"/>
    <n v="31157.69"/>
    <s v="UPI"/>
    <s v="Yes"/>
    <n v="0"/>
    <n v="0"/>
    <x v="0"/>
    <n v="0"/>
    <s v="No"/>
    <x v="0"/>
    <s v="Delhi"/>
  </r>
  <r>
    <x v="2580"/>
    <n v="45"/>
    <s v="Female"/>
    <s v="Mumbai"/>
    <n v="20"/>
    <x v="0"/>
    <x v="0"/>
    <n v="544"/>
    <n v="11162.14"/>
    <s v="Auto Debit"/>
    <s v="Yes"/>
    <n v="1"/>
    <n v="0"/>
    <x v="1"/>
    <n v="0"/>
    <s v="No"/>
    <x v="1"/>
    <s v="Mumbai"/>
  </r>
  <r>
    <x v="2581"/>
    <n v="24"/>
    <s v="Female"/>
    <s v="Pune"/>
    <n v="13"/>
    <x v="0"/>
    <x v="1"/>
    <n v="742"/>
    <n v="9638.09"/>
    <s v="Credit Card"/>
    <s v="Yes"/>
    <n v="1"/>
    <n v="0"/>
    <x v="0"/>
    <n v="0"/>
    <s v="No"/>
    <x v="0"/>
    <s v="Pune"/>
  </r>
  <r>
    <x v="2582"/>
    <n v="40"/>
    <s v="Male"/>
    <s v="Delhi"/>
    <n v="31"/>
    <x v="2"/>
    <x v="1"/>
    <n v="708"/>
    <n v="21409.93"/>
    <s v="Bank Transfer"/>
    <s v="Yes"/>
    <n v="2"/>
    <n v="0"/>
    <x v="0"/>
    <n v="0"/>
    <s v="Yes"/>
    <x v="0"/>
    <s v="Delhi"/>
  </r>
  <r>
    <x v="2583"/>
    <n v="41"/>
    <s v="Female"/>
    <s v="Hyderabad"/>
    <n v="44"/>
    <x v="1"/>
    <x v="1"/>
    <n v="665"/>
    <n v="28741.72"/>
    <s v="Debit Card"/>
    <s v="Yes"/>
    <n v="4"/>
    <n v="1"/>
    <x v="0"/>
    <n v="0"/>
    <s v="Yes"/>
    <x v="0"/>
    <s v="Hyderabad"/>
  </r>
  <r>
    <x v="2584"/>
    <n v="33"/>
    <s v="Male"/>
    <s v="Delhi"/>
    <n v="52"/>
    <x v="0"/>
    <x v="0"/>
    <n v="489"/>
    <n v="24977.19"/>
    <s v="Bank Transfer"/>
    <s v="Yes"/>
    <n v="0"/>
    <n v="0"/>
    <x v="0"/>
    <n v="0"/>
    <s v="Yes"/>
    <x v="0"/>
    <s v="Delhi"/>
  </r>
  <r>
    <x v="2585"/>
    <n v="52"/>
    <s v="Female"/>
    <s v="Kolkata"/>
    <n v="25"/>
    <x v="0"/>
    <x v="2"/>
    <n v="1080"/>
    <n v="27309.07"/>
    <s v="UPI"/>
    <s v="Yes"/>
    <n v="0"/>
    <n v="0"/>
    <x v="0"/>
    <n v="0"/>
    <s v="Yes"/>
    <x v="0"/>
    <s v="Kolkata"/>
  </r>
  <r>
    <x v="2586"/>
    <n v="37"/>
    <s v="Male"/>
    <s v="Nagpur"/>
    <n v="33"/>
    <x v="0"/>
    <x v="0"/>
    <n v="463"/>
    <n v="15298.77"/>
    <s v="Auto Debit"/>
    <s v="Yes"/>
    <n v="1"/>
    <n v="0"/>
    <x v="0"/>
    <n v="0"/>
    <s v="No"/>
    <x v="0"/>
    <s v="Nagpur"/>
  </r>
  <r>
    <x v="2587"/>
    <n v="35"/>
    <s v="Male"/>
    <s v="Ahmedabad"/>
    <n v="25"/>
    <x v="0"/>
    <x v="1"/>
    <n v="679"/>
    <n v="16527.36"/>
    <s v="Credit Card"/>
    <s v="Yes"/>
    <n v="1"/>
    <n v="0"/>
    <x v="0"/>
    <n v="0"/>
    <s v="Yes"/>
    <x v="0"/>
    <s v="Ahmedabad"/>
  </r>
  <r>
    <x v="2588"/>
    <n v="37"/>
    <s v="Male"/>
    <s v="Ahmedabad"/>
    <n v="16"/>
    <x v="0"/>
    <x v="0"/>
    <n v="410"/>
    <n v="6416.6"/>
    <s v="Auto Debit"/>
    <s v="No"/>
    <n v="0"/>
    <n v="0"/>
    <x v="0"/>
    <n v="0"/>
    <s v="Yes"/>
    <x v="0"/>
    <s v="Ahmedabad"/>
  </r>
  <r>
    <x v="2589"/>
    <n v="36"/>
    <s v="Male"/>
    <s v="Nagpur"/>
    <n v="11"/>
    <x v="0"/>
    <x v="0"/>
    <n v="462"/>
    <n v="5141.95"/>
    <s v="Credit Card"/>
    <s v="No"/>
    <n v="4"/>
    <n v="1"/>
    <x v="2"/>
    <n v="0"/>
    <s v="No"/>
    <x v="1"/>
    <s v="Nagpur"/>
  </r>
  <r>
    <x v="2590"/>
    <n v="35"/>
    <s v="Female"/>
    <s v="Nagpur"/>
    <n v="29"/>
    <x v="0"/>
    <x v="1"/>
    <n v="724"/>
    <n v="21253.56"/>
    <s v="UPI"/>
    <s v="Yes"/>
    <n v="4"/>
    <n v="1"/>
    <x v="4"/>
    <n v="0"/>
    <s v="No"/>
    <x v="1"/>
    <s v="Nagpur"/>
  </r>
  <r>
    <x v="2591"/>
    <n v="24"/>
    <s v="Male"/>
    <s v="Nagpur"/>
    <n v="46"/>
    <x v="0"/>
    <x v="2"/>
    <n v="1054"/>
    <n v="49375.43"/>
    <s v="Credit Card"/>
    <s v="Yes"/>
    <n v="0"/>
    <n v="0"/>
    <x v="1"/>
    <n v="0"/>
    <s v="No"/>
    <x v="0"/>
    <s v="Nagpur"/>
  </r>
  <r>
    <x v="2592"/>
    <n v="20"/>
    <s v="Male"/>
    <s v="Delhi"/>
    <n v="15"/>
    <x v="0"/>
    <x v="2"/>
    <n v="986"/>
    <n v="15056.2"/>
    <s v="Bank Transfer"/>
    <s v="Yes"/>
    <n v="2"/>
    <n v="1"/>
    <x v="2"/>
    <n v="0"/>
    <s v="No"/>
    <x v="1"/>
    <s v="Delhi"/>
  </r>
  <r>
    <x v="2593"/>
    <n v="19"/>
    <s v="Male"/>
    <s v="Mumbai"/>
    <n v="36"/>
    <x v="0"/>
    <x v="0"/>
    <n v="497"/>
    <n v="18004.95"/>
    <s v="Credit Card"/>
    <s v="No"/>
    <n v="1"/>
    <n v="0"/>
    <x v="0"/>
    <n v="0"/>
    <s v="No"/>
    <x v="0"/>
    <s v="Mumbai"/>
  </r>
  <r>
    <x v="2594"/>
    <n v="60"/>
    <s v="Male"/>
    <s v="Hyderabad"/>
    <n v="23"/>
    <x v="0"/>
    <x v="0"/>
    <n v="538"/>
    <n v="12362.67"/>
    <s v="Bank Transfer"/>
    <s v="Yes"/>
    <n v="0"/>
    <n v="0"/>
    <x v="0"/>
    <n v="0"/>
    <s v="No"/>
    <x v="0"/>
    <s v="Hyderabad"/>
  </r>
  <r>
    <x v="2595"/>
    <n v="18"/>
    <s v="Male"/>
    <s v="Mumbai"/>
    <n v="30"/>
    <x v="1"/>
    <x v="1"/>
    <n v="766"/>
    <n v="21594.05"/>
    <s v="UPI"/>
    <s v="Yes"/>
    <n v="1"/>
    <n v="0"/>
    <x v="0"/>
    <n v="5"/>
    <s v="No"/>
    <x v="0"/>
    <s v="Mumbai"/>
  </r>
  <r>
    <x v="2596"/>
    <n v="22"/>
    <s v="Male"/>
    <s v="Chennai"/>
    <n v="57"/>
    <x v="2"/>
    <x v="2"/>
    <n v="1037"/>
    <n v="50531.56"/>
    <s v="Debit Card"/>
    <s v="Yes"/>
    <n v="0"/>
    <n v="0"/>
    <x v="0"/>
    <n v="15"/>
    <s v="No"/>
    <x v="0"/>
    <s v="Chennai"/>
  </r>
  <r>
    <x v="2597"/>
    <n v="52"/>
    <s v="Male"/>
    <s v="Mumbai"/>
    <n v="28"/>
    <x v="0"/>
    <x v="2"/>
    <n v="1069"/>
    <n v="30434.09"/>
    <s v="Credit Card"/>
    <s v="Yes"/>
    <n v="2"/>
    <n v="0"/>
    <x v="0"/>
    <n v="0"/>
    <s v="No"/>
    <x v="0"/>
    <s v="Mumbai"/>
  </r>
  <r>
    <x v="2598"/>
    <n v="55"/>
    <s v="Male"/>
    <s v="Hyderabad"/>
    <n v="72"/>
    <x v="1"/>
    <x v="1"/>
    <n v="693"/>
    <n v="48563.24"/>
    <s v="Bank Transfer"/>
    <s v="Yes"/>
    <n v="0"/>
    <n v="0"/>
    <x v="0"/>
    <n v="0"/>
    <s v="Yes"/>
    <x v="0"/>
    <s v="Hyderabad"/>
  </r>
  <r>
    <x v="2599"/>
    <n v="29"/>
    <s v="Female"/>
    <s v="Chennai"/>
    <n v="36"/>
    <x v="1"/>
    <x v="0"/>
    <n v="473"/>
    <n v="16550.82"/>
    <s v="Credit Card"/>
    <s v="No"/>
    <n v="2"/>
    <n v="0"/>
    <x v="0"/>
    <n v="0"/>
    <s v="Yes"/>
    <x v="0"/>
    <s v="Chennai"/>
  </r>
  <r>
    <x v="2600"/>
    <n v="43"/>
    <s v="Female"/>
    <s v="Mumbai"/>
    <n v="60"/>
    <x v="2"/>
    <x v="0"/>
    <n v="440"/>
    <n v="25777.31"/>
    <s v="Credit Card"/>
    <s v="No"/>
    <n v="2"/>
    <n v="0"/>
    <x v="0"/>
    <n v="0"/>
    <s v="Yes"/>
    <x v="0"/>
    <s v="Mumbai"/>
  </r>
  <r>
    <x v="2601"/>
    <n v="37"/>
    <s v="Male"/>
    <s v="Hyderabad"/>
    <n v="38"/>
    <x v="0"/>
    <x v="1"/>
    <n v="674"/>
    <n v="26091.32"/>
    <s v="Credit Card"/>
    <s v="Yes"/>
    <n v="1"/>
    <n v="0"/>
    <x v="0"/>
    <n v="0"/>
    <s v="No"/>
    <x v="1"/>
    <s v="Hyderabad"/>
  </r>
  <r>
    <x v="2602"/>
    <n v="38"/>
    <s v="Male"/>
    <s v="Pune"/>
    <n v="13"/>
    <x v="0"/>
    <x v="0"/>
    <n v="505"/>
    <n v="6406.2"/>
    <s v="Credit Card"/>
    <s v="Yes"/>
    <n v="1"/>
    <n v="0"/>
    <x v="0"/>
    <n v="0"/>
    <s v="No"/>
    <x v="1"/>
    <s v="Pune"/>
  </r>
  <r>
    <x v="2603"/>
    <n v="35"/>
    <s v="Male"/>
    <s v="Hyderabad"/>
    <n v="21"/>
    <x v="0"/>
    <x v="1"/>
    <n v="696"/>
    <n v="14571.08"/>
    <s v="Debit Card"/>
    <s v="Yes"/>
    <n v="0"/>
    <n v="0"/>
    <x v="0"/>
    <n v="0"/>
    <s v="Yes"/>
    <x v="1"/>
    <s v="Hyderabad"/>
  </r>
  <r>
    <x v="2604"/>
    <n v="35"/>
    <s v="Male"/>
    <s v="Ahmedabad"/>
    <n v="54"/>
    <x v="1"/>
    <x v="1"/>
    <n v="640"/>
    <n v="33597.550000000003"/>
    <s v="Auto Debit"/>
    <s v="Yes"/>
    <n v="0"/>
    <n v="0"/>
    <x v="0"/>
    <n v="0"/>
    <s v="No"/>
    <x v="0"/>
    <s v="Ahmedabad"/>
  </r>
  <r>
    <x v="2605"/>
    <n v="32"/>
    <s v="Male"/>
    <s v="Jaipur"/>
    <n v="22"/>
    <x v="1"/>
    <x v="0"/>
    <n v="535"/>
    <n v="11490.51"/>
    <s v="UPI"/>
    <s v="No"/>
    <n v="2"/>
    <n v="1"/>
    <x v="1"/>
    <n v="5"/>
    <s v="No"/>
    <x v="0"/>
    <s v="Jaipur"/>
  </r>
  <r>
    <x v="2606"/>
    <n v="44"/>
    <s v="Male"/>
    <s v="Hyderabad"/>
    <n v="20"/>
    <x v="0"/>
    <x v="0"/>
    <n v="536"/>
    <n v="10973.66"/>
    <s v="Auto Debit"/>
    <s v="Yes"/>
    <n v="1"/>
    <n v="0"/>
    <x v="0"/>
    <n v="0"/>
    <s v="Yes"/>
    <x v="0"/>
    <s v="Hyderabad"/>
  </r>
  <r>
    <x v="2607"/>
    <n v="45"/>
    <s v="Male"/>
    <s v="Mumbai"/>
    <n v="23"/>
    <x v="0"/>
    <x v="1"/>
    <n v="703"/>
    <n v="16147.42"/>
    <s v="Auto Debit"/>
    <s v="Yes"/>
    <n v="3"/>
    <n v="0"/>
    <x v="0"/>
    <n v="0"/>
    <s v="No"/>
    <x v="1"/>
    <s v="Mumbai"/>
  </r>
  <r>
    <x v="2608"/>
    <n v="30"/>
    <s v="Male"/>
    <s v="Bengaluru"/>
    <n v="21"/>
    <x v="0"/>
    <x v="1"/>
    <n v="745"/>
    <n v="15436.56"/>
    <s v="Auto Debit"/>
    <s v="Yes"/>
    <n v="0"/>
    <n v="0"/>
    <x v="0"/>
    <n v="0"/>
    <s v="No"/>
    <x v="1"/>
    <s v="Bengaluru"/>
  </r>
  <r>
    <x v="2609"/>
    <n v="32"/>
    <s v="Male"/>
    <s v="Delhi"/>
    <n v="4"/>
    <x v="0"/>
    <x v="2"/>
    <n v="1109"/>
    <n v="4475.49"/>
    <s v="UPI"/>
    <s v="Yes"/>
    <n v="0"/>
    <n v="0"/>
    <x v="0"/>
    <n v="0"/>
    <s v="No"/>
    <x v="1"/>
    <s v="Delhi"/>
  </r>
  <r>
    <x v="2610"/>
    <n v="39"/>
    <s v="Female"/>
    <s v="Pune"/>
    <n v="31"/>
    <x v="0"/>
    <x v="2"/>
    <n v="1033"/>
    <n v="32489.68"/>
    <s v="Credit Card"/>
    <s v="Yes"/>
    <n v="1"/>
    <n v="0"/>
    <x v="0"/>
    <n v="0"/>
    <s v="No"/>
    <x v="0"/>
    <s v="Pune"/>
  </r>
  <r>
    <x v="2611"/>
    <n v="18"/>
    <s v="Male"/>
    <s v="Pune"/>
    <n v="37"/>
    <x v="1"/>
    <x v="0"/>
    <n v="443"/>
    <n v="15891.98"/>
    <s v="UPI"/>
    <s v="Yes"/>
    <n v="6"/>
    <n v="3"/>
    <x v="2"/>
    <n v="5"/>
    <s v="No"/>
    <x v="1"/>
    <s v="Pune"/>
  </r>
  <r>
    <x v="2612"/>
    <n v="25"/>
    <s v="Female"/>
    <s v="Nagpur"/>
    <n v="41"/>
    <x v="2"/>
    <x v="0"/>
    <n v="488"/>
    <n v="18423.599999999999"/>
    <s v="Credit Card"/>
    <s v="No"/>
    <n v="1"/>
    <n v="0"/>
    <x v="0"/>
    <n v="10"/>
    <s v="No"/>
    <x v="0"/>
    <s v="Nagpur"/>
  </r>
  <r>
    <x v="2613"/>
    <n v="27"/>
    <s v="Female"/>
    <s v="Nagpur"/>
    <n v="31"/>
    <x v="1"/>
    <x v="1"/>
    <n v="681"/>
    <n v="21093.48"/>
    <s v="Auto Debit"/>
    <s v="Yes"/>
    <n v="0"/>
    <n v="0"/>
    <x v="1"/>
    <n v="0"/>
    <s v="No"/>
    <x v="0"/>
    <s v="Nagpur"/>
  </r>
  <r>
    <x v="2614"/>
    <n v="41"/>
    <s v="Female"/>
    <s v="Mumbai"/>
    <n v="18"/>
    <x v="1"/>
    <x v="1"/>
    <n v="715"/>
    <n v="11482.32"/>
    <s v="Auto Debit"/>
    <s v="Yes"/>
    <n v="4"/>
    <n v="1"/>
    <x v="1"/>
    <n v="10"/>
    <s v="Yes"/>
    <x v="0"/>
    <s v="Mumbai"/>
  </r>
  <r>
    <x v="2615"/>
    <n v="32"/>
    <s v="Male"/>
    <s v="Pune"/>
    <n v="72"/>
    <x v="2"/>
    <x v="1"/>
    <n v="788"/>
    <n v="51348.87"/>
    <s v="Debit Card"/>
    <s v="Yes"/>
    <n v="6"/>
    <n v="1"/>
    <x v="1"/>
    <n v="10"/>
    <s v="Yes"/>
    <x v="0"/>
    <s v="Pune"/>
  </r>
  <r>
    <x v="2616"/>
    <n v="33"/>
    <s v="Male"/>
    <s v="Delhi"/>
    <n v="9"/>
    <x v="0"/>
    <x v="2"/>
    <n v="1089"/>
    <n v="9998.61"/>
    <s v="Credit Card"/>
    <s v="Yes"/>
    <n v="0"/>
    <n v="0"/>
    <x v="0"/>
    <n v="0"/>
    <s v="Yes"/>
    <x v="0"/>
    <s v="Delhi"/>
  </r>
  <r>
    <x v="2617"/>
    <n v="31"/>
    <s v="Male"/>
    <s v="Kolkata"/>
    <n v="15"/>
    <x v="0"/>
    <x v="0"/>
    <n v="471"/>
    <n v="7168.01"/>
    <s v="UPI"/>
    <s v="No"/>
    <n v="1"/>
    <n v="0"/>
    <x v="0"/>
    <n v="0"/>
    <s v="Yes"/>
    <x v="0"/>
    <s v="Kolkata"/>
  </r>
  <r>
    <x v="2618"/>
    <n v="38"/>
    <s v="Male"/>
    <s v="Jaipur"/>
    <n v="39"/>
    <x v="2"/>
    <x v="0"/>
    <n v="397"/>
    <n v="15532.9"/>
    <s v="UPI"/>
    <s v="Yes"/>
    <n v="6"/>
    <n v="3"/>
    <x v="4"/>
    <n v="0"/>
    <s v="No"/>
    <x v="0"/>
    <s v="Jaipur"/>
  </r>
  <r>
    <x v="2619"/>
    <n v="29"/>
    <s v="Male"/>
    <s v="Mumbai"/>
    <n v="37"/>
    <x v="1"/>
    <x v="2"/>
    <n v="989"/>
    <n v="37210.93"/>
    <s v="Debit Card"/>
    <s v="Yes"/>
    <n v="1"/>
    <n v="0"/>
    <x v="0"/>
    <n v="0"/>
    <s v="Yes"/>
    <x v="0"/>
    <s v="Mumbai"/>
  </r>
  <r>
    <x v="2620"/>
    <n v="34"/>
    <s v="Female"/>
    <s v="Bengaluru"/>
    <n v="72"/>
    <x v="1"/>
    <x v="1"/>
    <n v="744"/>
    <n v="51343.85"/>
    <s v="Credit Card"/>
    <s v="Yes"/>
    <n v="0"/>
    <n v="0"/>
    <x v="0"/>
    <n v="5"/>
    <s v="No"/>
    <x v="0"/>
    <s v="Bengaluru"/>
  </r>
  <r>
    <x v="2621"/>
    <n v="27"/>
    <s v="Female"/>
    <s v="Mumbai"/>
    <n v="41"/>
    <x v="2"/>
    <x v="2"/>
    <n v="1069"/>
    <n v="37254.65"/>
    <s v="Auto Debit"/>
    <s v="Yes"/>
    <n v="1"/>
    <n v="0"/>
    <x v="0"/>
    <n v="15"/>
    <s v="Yes"/>
    <x v="0"/>
    <s v="Mumbai"/>
  </r>
  <r>
    <x v="2622"/>
    <n v="46"/>
    <s v="Male"/>
    <s v="Hyderabad"/>
    <n v="21"/>
    <x v="0"/>
    <x v="2"/>
    <n v="941"/>
    <n v="19837.38"/>
    <s v="Auto Debit"/>
    <s v="Yes"/>
    <n v="1"/>
    <n v="0"/>
    <x v="0"/>
    <n v="0"/>
    <s v="No"/>
    <x v="0"/>
    <s v="Hyderabad"/>
  </r>
  <r>
    <x v="2623"/>
    <n v="18"/>
    <s v="Male"/>
    <s v="Ahmedabad"/>
    <n v="20"/>
    <x v="2"/>
    <x v="1"/>
    <n v="686"/>
    <n v="11654.29"/>
    <s v="UPI"/>
    <s v="Yes"/>
    <n v="1"/>
    <n v="0"/>
    <x v="0"/>
    <n v="15"/>
    <s v="No"/>
    <x v="0"/>
    <s v="Ahmedabad"/>
  </r>
  <r>
    <x v="2624"/>
    <n v="35"/>
    <s v="Male"/>
    <s v="Kolkata"/>
    <n v="28"/>
    <x v="2"/>
    <x v="0"/>
    <n v="499"/>
    <n v="13655.97"/>
    <s v="Credit Card"/>
    <s v="Yes"/>
    <n v="0"/>
    <n v="0"/>
    <x v="0"/>
    <n v="0"/>
    <s v="Yes"/>
    <x v="1"/>
    <s v="Kolkata"/>
  </r>
  <r>
    <x v="2625"/>
    <n v="49"/>
    <s v="Male"/>
    <s v="Ahmedabad"/>
    <n v="15"/>
    <x v="1"/>
    <x v="2"/>
    <n v="1063"/>
    <n v="16412.189999999999"/>
    <s v="Auto Debit"/>
    <s v="Yes"/>
    <n v="0"/>
    <n v="0"/>
    <x v="0"/>
    <n v="0"/>
    <s v="No"/>
    <x v="1"/>
    <s v="Ahmedabad"/>
  </r>
  <r>
    <x v="2626"/>
    <n v="32"/>
    <s v="Female"/>
    <s v="Mumbai"/>
    <n v="16"/>
    <x v="0"/>
    <x v="1"/>
    <n v="742"/>
    <n v="11949.13"/>
    <s v="Bank Transfer"/>
    <s v="Yes"/>
    <n v="1"/>
    <n v="0"/>
    <x v="0"/>
    <n v="0"/>
    <s v="No"/>
    <x v="0"/>
    <s v="Mumbai"/>
  </r>
  <r>
    <x v="2627"/>
    <n v="25"/>
    <s v="Female"/>
    <s v="Delhi"/>
    <n v="24"/>
    <x v="0"/>
    <x v="1"/>
    <n v="721"/>
    <n v="17443.849999999999"/>
    <s v="Auto Debit"/>
    <s v="Yes"/>
    <n v="5"/>
    <n v="2"/>
    <x v="2"/>
    <n v="0"/>
    <s v="No"/>
    <x v="1"/>
    <s v="Delhi"/>
  </r>
  <r>
    <x v="2628"/>
    <n v="34"/>
    <s v="Female"/>
    <s v="Bengaluru"/>
    <n v="19"/>
    <x v="1"/>
    <x v="0"/>
    <n v="429"/>
    <n v="7979.98"/>
    <s v="UPI"/>
    <s v="Yes"/>
    <n v="1"/>
    <n v="0"/>
    <x v="0"/>
    <n v="0"/>
    <s v="No"/>
    <x v="0"/>
    <s v="Bengaluru"/>
  </r>
  <r>
    <x v="2629"/>
    <n v="25"/>
    <s v="Male"/>
    <s v="Delhi"/>
    <n v="22"/>
    <x v="0"/>
    <x v="1"/>
    <n v="814"/>
    <n v="17570.71"/>
    <s v="Debit Card"/>
    <s v="Yes"/>
    <n v="0"/>
    <n v="0"/>
    <x v="0"/>
    <n v="0"/>
    <s v="No"/>
    <x v="1"/>
    <s v="Delhi"/>
  </r>
  <r>
    <x v="2630"/>
    <n v="35"/>
    <s v="Male"/>
    <s v="Hyderabad"/>
    <n v="61"/>
    <x v="0"/>
    <x v="1"/>
    <n v="773"/>
    <n v="47645.18"/>
    <s v="UPI"/>
    <s v="No"/>
    <n v="0"/>
    <n v="0"/>
    <x v="1"/>
    <n v="0"/>
    <s v="No"/>
    <x v="0"/>
    <s v="Hyderabad"/>
  </r>
  <r>
    <x v="2631"/>
    <n v="42"/>
    <s v="Male"/>
    <s v="Bengaluru"/>
    <n v="28"/>
    <x v="1"/>
    <x v="0"/>
    <n v="443"/>
    <n v="12577.4"/>
    <s v="Credit Card"/>
    <s v="Yes"/>
    <n v="1"/>
    <n v="0"/>
    <x v="1"/>
    <n v="0"/>
    <s v="No"/>
    <x v="0"/>
    <s v="Bengaluru"/>
  </r>
  <r>
    <x v="2632"/>
    <n v="30"/>
    <s v="Female"/>
    <s v="Kolkata"/>
    <n v="52"/>
    <x v="0"/>
    <x v="1"/>
    <n v="688"/>
    <n v="35974.46"/>
    <s v="UPI"/>
    <s v="Yes"/>
    <n v="0"/>
    <n v="0"/>
    <x v="0"/>
    <n v="0"/>
    <s v="No"/>
    <x v="0"/>
    <s v="Kolkata"/>
  </r>
  <r>
    <x v="2633"/>
    <n v="37"/>
    <s v="Male"/>
    <s v="Pune"/>
    <n v="39"/>
    <x v="1"/>
    <x v="2"/>
    <n v="1079"/>
    <n v="43331.82"/>
    <s v="UPI"/>
    <s v="Yes"/>
    <n v="1"/>
    <n v="0"/>
    <x v="0"/>
    <n v="0"/>
    <s v="No"/>
    <x v="1"/>
    <s v="Pune"/>
  </r>
  <r>
    <x v="2634"/>
    <n v="27"/>
    <s v="Male"/>
    <s v="Jaipur"/>
    <n v="10"/>
    <x v="0"/>
    <x v="1"/>
    <n v="797"/>
    <n v="7923.21"/>
    <s v="Auto Debit"/>
    <s v="Yes"/>
    <n v="0"/>
    <n v="0"/>
    <x v="0"/>
    <n v="0"/>
    <s v="Yes"/>
    <x v="0"/>
    <s v="Jaipur"/>
  </r>
  <r>
    <x v="2635"/>
    <n v="18"/>
    <s v="Female"/>
    <s v="Pune"/>
    <n v="17"/>
    <x v="1"/>
    <x v="0"/>
    <n v="444"/>
    <n v="7177.6"/>
    <s v="Credit Card"/>
    <s v="No"/>
    <n v="0"/>
    <n v="0"/>
    <x v="0"/>
    <n v="5"/>
    <s v="Yes"/>
    <x v="0"/>
    <s v="Pune"/>
  </r>
  <r>
    <x v="2636"/>
    <n v="51"/>
    <s v="Male"/>
    <s v="Hyderabad"/>
    <n v="3"/>
    <x v="0"/>
    <x v="2"/>
    <n v="997"/>
    <n v="2867.8"/>
    <s v="Auto Debit"/>
    <s v="Yes"/>
    <n v="1"/>
    <n v="0"/>
    <x v="1"/>
    <n v="5"/>
    <s v="No"/>
    <x v="1"/>
    <s v="Hyderabad"/>
  </r>
  <r>
    <x v="2637"/>
    <n v="27"/>
    <s v="Male"/>
    <s v="Chennai"/>
    <n v="28"/>
    <x v="1"/>
    <x v="0"/>
    <n v="441"/>
    <n v="12448.5"/>
    <s v="Unknown"/>
    <s v="No"/>
    <n v="1"/>
    <n v="0"/>
    <x v="0"/>
    <n v="0"/>
    <s v="Yes"/>
    <x v="0"/>
    <s v="Chennai"/>
  </r>
  <r>
    <x v="2638"/>
    <n v="36"/>
    <s v="Male"/>
    <s v="Bengaluru"/>
    <n v="21"/>
    <x v="1"/>
    <x v="2"/>
    <n v="968"/>
    <n v="17826.11"/>
    <s v="Credit Card"/>
    <s v="Yes"/>
    <n v="0"/>
    <n v="0"/>
    <x v="0"/>
    <n v="10"/>
    <s v="Yes"/>
    <x v="0"/>
    <s v="Bengaluru"/>
  </r>
  <r>
    <x v="2639"/>
    <n v="36"/>
    <s v="Male"/>
    <s v="Mumbai"/>
    <n v="10"/>
    <x v="1"/>
    <x v="1"/>
    <n v="770"/>
    <n v="7661.86"/>
    <s v="UPI"/>
    <s v="Yes"/>
    <n v="0"/>
    <n v="0"/>
    <x v="1"/>
    <n v="0"/>
    <s v="Yes"/>
    <x v="0"/>
    <s v="Mumbai"/>
  </r>
  <r>
    <x v="2640"/>
    <n v="42"/>
    <s v="Male"/>
    <s v="Hyderabad"/>
    <n v="36"/>
    <x v="1"/>
    <x v="1"/>
    <n v="653"/>
    <n v="23189.08"/>
    <s v="Auto Debit"/>
    <s v="Yes"/>
    <n v="6"/>
    <n v="3"/>
    <x v="4"/>
    <n v="0"/>
    <s v="No"/>
    <x v="0"/>
    <s v="Hyderabad"/>
  </r>
  <r>
    <x v="2641"/>
    <n v="18"/>
    <s v="Male"/>
    <s v="Delhi"/>
    <n v="37"/>
    <x v="1"/>
    <x v="0"/>
    <n v="472"/>
    <n v="16323.22"/>
    <s v="UPI"/>
    <s v="Yes"/>
    <n v="0"/>
    <n v="0"/>
    <x v="0"/>
    <n v="5"/>
    <s v="No"/>
    <x v="1"/>
    <s v="Delhi"/>
  </r>
  <r>
    <x v="2642"/>
    <n v="35"/>
    <s v="Female"/>
    <s v="Hyderabad"/>
    <n v="29"/>
    <x v="1"/>
    <x v="0"/>
    <n v="398"/>
    <n v="10141.73"/>
    <s v="Credit Card"/>
    <s v="No"/>
    <n v="7"/>
    <n v="3"/>
    <x v="3"/>
    <n v="10"/>
    <s v="No"/>
    <x v="0"/>
    <s v="Hyderabad"/>
  </r>
  <r>
    <x v="2643"/>
    <n v="37"/>
    <s v="Male"/>
    <s v="Kolkata"/>
    <n v="28"/>
    <x v="1"/>
    <x v="0"/>
    <n v="492"/>
    <n v="13420.76"/>
    <s v="Auto Debit"/>
    <s v="Yes"/>
    <n v="1"/>
    <n v="0"/>
    <x v="0"/>
    <n v="0"/>
    <s v="No"/>
    <x v="0"/>
    <s v="Kolkata"/>
  </r>
  <r>
    <x v="2644"/>
    <n v="37"/>
    <s v="Female"/>
    <s v="Hyderabad"/>
    <n v="68"/>
    <x v="1"/>
    <x v="1"/>
    <n v="795"/>
    <n v="54283.839999999997"/>
    <s v="Bank Transfer"/>
    <s v="Yes"/>
    <n v="1"/>
    <n v="0"/>
    <x v="0"/>
    <n v="0"/>
    <s v="No"/>
    <x v="0"/>
    <s v="Hyderabad"/>
  </r>
  <r>
    <x v="2645"/>
    <n v="19"/>
    <s v="Female"/>
    <s v="Pune"/>
    <n v="44"/>
    <x v="1"/>
    <x v="1"/>
    <n v="742"/>
    <n v="32484.41"/>
    <s v="UPI"/>
    <s v="No"/>
    <n v="0"/>
    <n v="0"/>
    <x v="0"/>
    <n v="0"/>
    <s v="No"/>
    <x v="0"/>
    <s v="Pune"/>
  </r>
  <r>
    <x v="2646"/>
    <n v="41"/>
    <s v="Male"/>
    <s v="Bengaluru"/>
    <n v="59"/>
    <x v="1"/>
    <x v="1"/>
    <n v="801"/>
    <n v="44733.919999999998"/>
    <s v="Credit Card"/>
    <s v="Yes"/>
    <n v="0"/>
    <n v="0"/>
    <x v="0"/>
    <n v="5"/>
    <s v="Yes"/>
    <x v="0"/>
    <s v="Bengaluru"/>
  </r>
  <r>
    <x v="2647"/>
    <n v="52"/>
    <s v="Male"/>
    <s v="Kolkata"/>
    <n v="19"/>
    <x v="0"/>
    <x v="2"/>
    <n v="1007"/>
    <n v="19129.02"/>
    <s v="UPI"/>
    <s v="Yes"/>
    <n v="0"/>
    <n v="0"/>
    <x v="1"/>
    <n v="0"/>
    <s v="No"/>
    <x v="1"/>
    <s v="Kolkata"/>
  </r>
  <r>
    <x v="2648"/>
    <n v="45"/>
    <s v="Male"/>
    <s v="Delhi"/>
    <n v="34"/>
    <x v="1"/>
    <x v="1"/>
    <n v="756"/>
    <n v="25841.41"/>
    <s v="Auto Debit"/>
    <s v="Yes"/>
    <n v="1"/>
    <n v="0"/>
    <x v="0"/>
    <n v="0"/>
    <s v="No"/>
    <x v="1"/>
    <s v="Delhi"/>
  </r>
  <r>
    <x v="2649"/>
    <n v="42"/>
    <s v="Male"/>
    <s v="Bengaluru"/>
    <n v="14"/>
    <x v="0"/>
    <x v="1"/>
    <n v="840"/>
    <n v="11491.96"/>
    <s v="Debit Card"/>
    <s v="No"/>
    <n v="0"/>
    <n v="0"/>
    <x v="1"/>
    <n v="0"/>
    <s v="No"/>
    <x v="0"/>
    <s v="Bengaluru"/>
  </r>
  <r>
    <x v="2650"/>
    <n v="36"/>
    <s v="Female"/>
    <s v="Jaipur"/>
    <n v="39"/>
    <x v="0"/>
    <x v="0"/>
    <n v="517"/>
    <n v="20376.22"/>
    <s v="Auto Debit"/>
    <s v="Yes"/>
    <n v="2"/>
    <n v="0"/>
    <x v="0"/>
    <n v="0"/>
    <s v="Yes"/>
    <x v="0"/>
    <s v="Jaipur"/>
  </r>
  <r>
    <x v="2651"/>
    <n v="51"/>
    <s v="Female"/>
    <s v="Mumbai"/>
    <n v="56"/>
    <x v="0"/>
    <x v="2"/>
    <n v="1072"/>
    <n v="61734.06"/>
    <s v="Credit Card"/>
    <s v="Yes"/>
    <n v="0"/>
    <n v="0"/>
    <x v="1"/>
    <n v="0"/>
    <s v="No"/>
    <x v="0"/>
    <s v="Mumbai"/>
  </r>
  <r>
    <x v="2652"/>
    <n v="46"/>
    <s v="Female"/>
    <s v="Chennai"/>
    <n v="31"/>
    <x v="1"/>
    <x v="1"/>
    <n v="719"/>
    <n v="22661.87"/>
    <s v="Debit Card"/>
    <s v="Yes"/>
    <n v="1"/>
    <n v="0"/>
    <x v="0"/>
    <n v="0"/>
    <s v="Yes"/>
    <x v="0"/>
    <s v="Chennai"/>
  </r>
  <r>
    <x v="2653"/>
    <n v="33"/>
    <s v="Female"/>
    <s v="Ahmedabad"/>
    <n v="45"/>
    <x v="2"/>
    <x v="1"/>
    <n v="726"/>
    <n v="32670"/>
    <s v="UPI"/>
    <s v="Yes"/>
    <n v="0"/>
    <n v="0"/>
    <x v="0"/>
    <n v="0"/>
    <s v="Yes"/>
    <x v="0"/>
    <s v="Ahmedabad"/>
  </r>
  <r>
    <x v="2654"/>
    <n v="38"/>
    <s v="Male"/>
    <s v="Hyderabad"/>
    <n v="37"/>
    <x v="0"/>
    <x v="0"/>
    <n v="488"/>
    <n v="18365.09"/>
    <s v="Auto Debit"/>
    <s v="No"/>
    <n v="0"/>
    <n v="0"/>
    <x v="1"/>
    <n v="0"/>
    <s v="Yes"/>
    <x v="0"/>
    <s v="Hyderabad"/>
  </r>
  <r>
    <x v="2655"/>
    <n v="52"/>
    <s v="Male"/>
    <s v="Mumbai"/>
    <n v="22"/>
    <x v="0"/>
    <x v="2"/>
    <n v="1042"/>
    <n v="22755.05"/>
    <s v="Auto Debit"/>
    <s v="Yes"/>
    <n v="0"/>
    <n v="0"/>
    <x v="0"/>
    <n v="0"/>
    <s v="No"/>
    <x v="1"/>
    <s v="Mumbai"/>
  </r>
  <r>
    <x v="2656"/>
    <n v="18"/>
    <s v="Male"/>
    <s v="Hyderabad"/>
    <n v="7"/>
    <x v="0"/>
    <x v="1"/>
    <n v="666"/>
    <n v="4615.47"/>
    <s v="UPI"/>
    <s v="Yes"/>
    <n v="0"/>
    <n v="0"/>
    <x v="0"/>
    <n v="0"/>
    <s v="No"/>
    <x v="1"/>
    <s v="Hyderabad"/>
  </r>
  <r>
    <x v="2657"/>
    <n v="45"/>
    <s v="Female"/>
    <s v="Pune"/>
    <n v="26"/>
    <x v="0"/>
    <x v="1"/>
    <n v="653"/>
    <n v="17169.36"/>
    <s v="UPI"/>
    <s v="Yes"/>
    <n v="2"/>
    <n v="0"/>
    <x v="1"/>
    <n v="0"/>
    <s v="No"/>
    <x v="1"/>
    <s v="Pune"/>
  </r>
  <r>
    <x v="2658"/>
    <n v="39"/>
    <s v="Male"/>
    <s v="Pune"/>
    <n v="51"/>
    <x v="2"/>
    <x v="0"/>
    <n v="501"/>
    <n v="25943.13"/>
    <s v="Debit Card"/>
    <s v="Yes"/>
    <n v="4"/>
    <n v="1"/>
    <x v="2"/>
    <n v="0"/>
    <s v="No"/>
    <x v="0"/>
    <s v="Pune"/>
  </r>
  <r>
    <x v="2659"/>
    <n v="37"/>
    <s v="Male"/>
    <s v="Pune"/>
    <n v="38"/>
    <x v="2"/>
    <x v="1"/>
    <n v="689"/>
    <n v="22195.19"/>
    <s v="UPI"/>
    <s v="Yes"/>
    <n v="2"/>
    <n v="1"/>
    <x v="0"/>
    <n v="15"/>
    <s v="Yes"/>
    <x v="0"/>
    <s v="Pune"/>
  </r>
  <r>
    <x v="2660"/>
    <n v="51"/>
    <s v="Male"/>
    <s v="Chennai"/>
    <n v="49"/>
    <x v="0"/>
    <x v="1"/>
    <n v="737"/>
    <n v="35741.26"/>
    <s v="Credit Card"/>
    <s v="Yes"/>
    <n v="1"/>
    <n v="0"/>
    <x v="0"/>
    <n v="0"/>
    <s v="No"/>
    <x v="0"/>
    <s v="Chennai"/>
  </r>
  <r>
    <x v="2661"/>
    <n v="55"/>
    <s v="Male"/>
    <s v="Ahmedabad"/>
    <n v="6"/>
    <x v="0"/>
    <x v="0"/>
    <n v="430"/>
    <n v="2560.9699999999998"/>
    <s v="Debit Card"/>
    <s v="Yes"/>
    <n v="2"/>
    <n v="0"/>
    <x v="0"/>
    <n v="0"/>
    <s v="No"/>
    <x v="0"/>
    <s v="Ahmedabad"/>
  </r>
  <r>
    <x v="2662"/>
    <n v="31"/>
    <s v="Female"/>
    <s v="Delhi"/>
    <n v="23"/>
    <x v="0"/>
    <x v="2"/>
    <n v="1090"/>
    <n v="24330.17"/>
    <s v="Debit Card"/>
    <s v="Yes"/>
    <n v="2"/>
    <n v="0"/>
    <x v="1"/>
    <n v="0"/>
    <s v="No"/>
    <x v="0"/>
    <s v="Delhi"/>
  </r>
  <r>
    <x v="2663"/>
    <n v="28"/>
    <s v="Male"/>
    <s v="Nagpur"/>
    <n v="20"/>
    <x v="1"/>
    <x v="0"/>
    <n v="548"/>
    <n v="10753.68"/>
    <s v="UPI"/>
    <s v="Yes"/>
    <n v="0"/>
    <n v="0"/>
    <x v="0"/>
    <n v="0"/>
    <s v="Yes"/>
    <x v="1"/>
    <s v="Nagpur"/>
  </r>
  <r>
    <x v="2664"/>
    <n v="42"/>
    <s v="Female"/>
    <s v="Chennai"/>
    <n v="9"/>
    <x v="0"/>
    <x v="1"/>
    <n v="724"/>
    <n v="6674.27"/>
    <s v="Auto Debit"/>
    <s v="Yes"/>
    <n v="0"/>
    <n v="0"/>
    <x v="0"/>
    <n v="0"/>
    <s v="No"/>
    <x v="0"/>
    <s v="Chennai"/>
  </r>
  <r>
    <x v="2665"/>
    <n v="58"/>
    <s v="Male"/>
    <s v="Delhi"/>
    <n v="3"/>
    <x v="0"/>
    <x v="2"/>
    <n v="1097"/>
    <n v="3215.01"/>
    <s v="Debit Card"/>
    <s v="Yes"/>
    <n v="2"/>
    <n v="0"/>
    <x v="0"/>
    <n v="0"/>
    <s v="No"/>
    <x v="0"/>
    <s v="Delhi"/>
  </r>
  <r>
    <x v="2666"/>
    <n v="47"/>
    <s v="Female"/>
    <s v="Delhi"/>
    <n v="39"/>
    <x v="0"/>
    <x v="1"/>
    <n v="741"/>
    <n v="29740.18"/>
    <s v="Debit Card"/>
    <s v="Yes"/>
    <n v="2"/>
    <n v="1"/>
    <x v="0"/>
    <n v="0"/>
    <s v="No"/>
    <x v="0"/>
    <s v="Delhi"/>
  </r>
  <r>
    <x v="2667"/>
    <n v="55"/>
    <s v="Female"/>
    <s v="Chennai"/>
    <n v="29"/>
    <x v="1"/>
    <x v="0"/>
    <n v="412"/>
    <n v="10902.32"/>
    <s v="Debit Card"/>
    <s v="No"/>
    <n v="1"/>
    <n v="0"/>
    <x v="0"/>
    <n v="10"/>
    <s v="No"/>
    <x v="0"/>
    <s v="Chennai"/>
  </r>
  <r>
    <x v="2668"/>
    <n v="42"/>
    <s v="Female"/>
    <s v="Jaipur"/>
    <n v="27"/>
    <x v="1"/>
    <x v="1"/>
    <n v="700"/>
    <n v="18900"/>
    <s v="UPI"/>
    <s v="Yes"/>
    <n v="2"/>
    <n v="0"/>
    <x v="0"/>
    <n v="0"/>
    <s v="No"/>
    <x v="0"/>
    <s v="Jaipur"/>
  </r>
  <r>
    <x v="2669"/>
    <n v="41"/>
    <s v="Female"/>
    <s v="Bengaluru"/>
    <n v="27"/>
    <x v="0"/>
    <x v="2"/>
    <n v="976"/>
    <n v="26588.91"/>
    <s v="Credit Card"/>
    <s v="Yes"/>
    <n v="4"/>
    <n v="2"/>
    <x v="4"/>
    <n v="0"/>
    <s v="No"/>
    <x v="1"/>
    <s v="Bengaluru"/>
  </r>
  <r>
    <x v="2670"/>
    <n v="46"/>
    <s v="Female"/>
    <s v="Mumbai"/>
    <n v="52"/>
    <x v="1"/>
    <x v="2"/>
    <n v="1123"/>
    <n v="59411.59"/>
    <s v="Credit Card"/>
    <s v="Yes"/>
    <n v="0"/>
    <n v="0"/>
    <x v="0"/>
    <n v="0"/>
    <s v="No"/>
    <x v="0"/>
    <s v="Mumbai"/>
  </r>
  <r>
    <x v="2671"/>
    <n v="40"/>
    <s v="Female"/>
    <s v="Bengaluru"/>
    <n v="29"/>
    <x v="0"/>
    <x v="0"/>
    <n v="583"/>
    <n v="16621.419999999998"/>
    <s v="UPI"/>
    <s v="Yes"/>
    <n v="0"/>
    <n v="0"/>
    <x v="1"/>
    <n v="0"/>
    <s v="Yes"/>
    <x v="1"/>
    <s v="Bengaluru"/>
  </r>
  <r>
    <x v="2672"/>
    <n v="40"/>
    <s v="Female"/>
    <s v="Pune"/>
    <n v="72"/>
    <x v="2"/>
    <x v="0"/>
    <n v="505"/>
    <n v="36690.85"/>
    <s v="Bank Transfer"/>
    <s v="Yes"/>
    <n v="2"/>
    <n v="0"/>
    <x v="0"/>
    <n v="0"/>
    <s v="No"/>
    <x v="0"/>
    <s v="Pune"/>
  </r>
  <r>
    <x v="2673"/>
    <n v="45"/>
    <s v="Female"/>
    <s v="Kolkata"/>
    <n v="51"/>
    <x v="2"/>
    <x v="1"/>
    <n v="700"/>
    <n v="29901.66"/>
    <s v="Auto Debit"/>
    <s v="Yes"/>
    <n v="1"/>
    <n v="0"/>
    <x v="0"/>
    <n v="15"/>
    <s v="Yes"/>
    <x v="0"/>
    <s v="Kolkata"/>
  </r>
  <r>
    <x v="2674"/>
    <n v="28"/>
    <s v="Female"/>
    <s v="Nagpur"/>
    <n v="49"/>
    <x v="2"/>
    <x v="0"/>
    <n v="536"/>
    <n v="21739.05"/>
    <s v="Auto Debit"/>
    <s v="No"/>
    <n v="2"/>
    <n v="1"/>
    <x v="0"/>
    <n v="15"/>
    <s v="Yes"/>
    <x v="0"/>
    <s v="Nagpur"/>
  </r>
  <r>
    <x v="2675"/>
    <n v="45"/>
    <s v="Male"/>
    <s v="Chennai"/>
    <n v="14"/>
    <x v="0"/>
    <x v="1"/>
    <n v="704"/>
    <n v="9635.7000000000007"/>
    <s v="Credit Card"/>
    <s v="Yes"/>
    <n v="2"/>
    <n v="0"/>
    <x v="0"/>
    <n v="0"/>
    <s v="No"/>
    <x v="0"/>
    <s v="Chennai"/>
  </r>
  <r>
    <x v="2676"/>
    <n v="30"/>
    <s v="Male"/>
    <s v="Mumbai"/>
    <n v="62"/>
    <x v="0"/>
    <x v="1"/>
    <n v="776"/>
    <n v="48112"/>
    <s v="Credit Card"/>
    <s v="Yes"/>
    <n v="0"/>
    <n v="0"/>
    <x v="0"/>
    <n v="0"/>
    <s v="No"/>
    <x v="0"/>
    <s v="Mumbai"/>
  </r>
  <r>
    <x v="2677"/>
    <n v="18"/>
    <s v="Male"/>
    <s v="Jaipur"/>
    <n v="71"/>
    <x v="1"/>
    <x v="1"/>
    <n v="706"/>
    <n v="49893.93"/>
    <s v="Credit Card"/>
    <s v="Yes"/>
    <n v="2"/>
    <n v="1"/>
    <x v="1"/>
    <n v="0"/>
    <s v="No"/>
    <x v="0"/>
    <s v="Jaipur"/>
  </r>
  <r>
    <x v="2678"/>
    <n v="52"/>
    <s v="Male"/>
    <s v="Ahmedabad"/>
    <n v="47"/>
    <x v="2"/>
    <x v="0"/>
    <n v="505"/>
    <n v="23682.59"/>
    <s v="Auto Debit"/>
    <s v="No"/>
    <n v="0"/>
    <n v="0"/>
    <x v="2"/>
    <n v="0"/>
    <s v="No"/>
    <x v="0"/>
    <s v="Ahmedabad"/>
  </r>
  <r>
    <x v="2679"/>
    <n v="54"/>
    <s v="Female"/>
    <s v="Pune"/>
    <n v="68"/>
    <x v="1"/>
    <x v="1"/>
    <n v="652"/>
    <n v="43213.62"/>
    <s v="Bank Transfer"/>
    <s v="Yes"/>
    <n v="0"/>
    <n v="0"/>
    <x v="0"/>
    <n v="0"/>
    <s v="Yes"/>
    <x v="1"/>
    <s v="Pune"/>
  </r>
  <r>
    <x v="2680"/>
    <n v="23"/>
    <s v="Female"/>
    <s v="Pune"/>
    <n v="32"/>
    <x v="1"/>
    <x v="1"/>
    <n v="694"/>
    <n v="19841.59"/>
    <s v="UPI"/>
    <s v="Yes"/>
    <n v="0"/>
    <n v="0"/>
    <x v="1"/>
    <n v="10"/>
    <s v="Yes"/>
    <x v="0"/>
    <s v="Pune"/>
  </r>
  <r>
    <x v="2681"/>
    <n v="37"/>
    <s v="Female"/>
    <s v="Jaipur"/>
    <n v="44"/>
    <x v="1"/>
    <x v="1"/>
    <n v="643"/>
    <n v="27524.43"/>
    <s v="Auto Debit"/>
    <s v="Yes"/>
    <n v="2"/>
    <n v="0"/>
    <x v="0"/>
    <n v="0"/>
    <s v="No"/>
    <x v="0"/>
    <s v="Jaipur"/>
  </r>
  <r>
    <x v="2682"/>
    <n v="28"/>
    <s v="Female"/>
    <s v="Mumbai"/>
    <n v="16"/>
    <x v="0"/>
    <x v="2"/>
    <n v="957"/>
    <n v="14998.77"/>
    <s v="Credit Card"/>
    <s v="Yes"/>
    <n v="1"/>
    <n v="0"/>
    <x v="1"/>
    <n v="0"/>
    <s v="No"/>
    <x v="1"/>
    <s v="Mumbai"/>
  </r>
  <r>
    <x v="2683"/>
    <n v="18"/>
    <s v="Male"/>
    <s v="Jaipur"/>
    <n v="30"/>
    <x v="1"/>
    <x v="1"/>
    <n v="736"/>
    <n v="22141.42"/>
    <s v="Auto Debit"/>
    <s v="Yes"/>
    <n v="0"/>
    <n v="0"/>
    <x v="1"/>
    <n v="0"/>
    <s v="No"/>
    <x v="0"/>
    <s v="Jaipur"/>
  </r>
  <r>
    <x v="2684"/>
    <n v="36"/>
    <s v="Male"/>
    <s v="Delhi"/>
    <n v="19"/>
    <x v="1"/>
    <x v="1"/>
    <n v="819"/>
    <n v="14941.59"/>
    <s v="Debit Card"/>
    <s v="Yes"/>
    <n v="1"/>
    <n v="0"/>
    <x v="0"/>
    <n v="5"/>
    <s v="No"/>
    <x v="0"/>
    <s v="Delhi"/>
  </r>
  <r>
    <x v="2685"/>
    <n v="22"/>
    <s v="Female"/>
    <s v="Mumbai"/>
    <n v="33"/>
    <x v="0"/>
    <x v="2"/>
    <n v="1093"/>
    <n v="36260.559999999998"/>
    <s v="Auto Debit"/>
    <s v="Yes"/>
    <n v="1"/>
    <n v="0"/>
    <x v="1"/>
    <n v="0"/>
    <s v="No"/>
    <x v="0"/>
    <s v="Mumbai"/>
  </r>
  <r>
    <x v="2686"/>
    <n v="28"/>
    <s v="Female"/>
    <s v="Bengaluru"/>
    <n v="15"/>
    <x v="1"/>
    <x v="1"/>
    <n v="744"/>
    <n v="10568.61"/>
    <s v="UPI"/>
    <s v="Yes"/>
    <n v="0"/>
    <n v="0"/>
    <x v="0"/>
    <n v="5"/>
    <s v="Yes"/>
    <x v="0"/>
    <s v="Bengaluru"/>
  </r>
  <r>
    <x v="2687"/>
    <n v="20"/>
    <s v="Female"/>
    <s v="Bengaluru"/>
    <n v="43"/>
    <x v="0"/>
    <x v="1"/>
    <n v="792"/>
    <n v="33852.46"/>
    <s v="UPI"/>
    <s v="Yes"/>
    <n v="0"/>
    <n v="0"/>
    <x v="0"/>
    <n v="0"/>
    <s v="Yes"/>
    <x v="0"/>
    <s v="Bengaluru"/>
  </r>
  <r>
    <x v="2688"/>
    <n v="33"/>
    <s v="Male"/>
    <s v="Ahmedabad"/>
    <n v="6"/>
    <x v="0"/>
    <x v="2"/>
    <n v="1041"/>
    <n v="5402.89"/>
    <s v="Auto Debit"/>
    <s v="Yes"/>
    <n v="0"/>
    <n v="0"/>
    <x v="0"/>
    <n v="15"/>
    <s v="Yes"/>
    <x v="0"/>
    <s v="Ahmedabad"/>
  </r>
  <r>
    <x v="2689"/>
    <n v="35"/>
    <s v="Female"/>
    <s v="Pune"/>
    <n v="35"/>
    <x v="1"/>
    <x v="1"/>
    <n v="777"/>
    <n v="27863.64"/>
    <s v="Bank Transfer"/>
    <s v="Yes"/>
    <n v="0"/>
    <n v="0"/>
    <x v="0"/>
    <n v="0"/>
    <s v="Yes"/>
    <x v="0"/>
    <s v="Pune"/>
  </r>
  <r>
    <x v="2690"/>
    <n v="37"/>
    <s v="Male"/>
    <s v="Chennai"/>
    <n v="64"/>
    <x v="1"/>
    <x v="1"/>
    <n v="660"/>
    <n v="39758.58"/>
    <s v="Bank Transfer"/>
    <s v="No"/>
    <n v="0"/>
    <n v="0"/>
    <x v="0"/>
    <n v="5"/>
    <s v="Yes"/>
    <x v="0"/>
    <s v="Chennai"/>
  </r>
  <r>
    <x v="2691"/>
    <n v="28"/>
    <s v="Female"/>
    <s v="Bengaluru"/>
    <n v="34"/>
    <x v="1"/>
    <x v="2"/>
    <n v="998"/>
    <n v="31383.25"/>
    <s v="Unknown"/>
    <s v="Yes"/>
    <n v="0"/>
    <n v="0"/>
    <x v="1"/>
    <n v="5"/>
    <s v="Yes"/>
    <x v="0"/>
    <s v="Bengaluru"/>
  </r>
  <r>
    <x v="2692"/>
    <n v="25"/>
    <s v="Female"/>
    <s v="Pune"/>
    <n v="50"/>
    <x v="2"/>
    <x v="1"/>
    <n v="692"/>
    <n v="28775.26"/>
    <s v="Debit Card"/>
    <s v="No"/>
    <n v="0"/>
    <n v="0"/>
    <x v="0"/>
    <n v="15"/>
    <s v="No"/>
    <x v="0"/>
    <s v="Pune"/>
  </r>
  <r>
    <x v="2693"/>
    <n v="49"/>
    <s v="Female"/>
    <s v="Bengaluru"/>
    <n v="35"/>
    <x v="2"/>
    <x v="1"/>
    <n v="749"/>
    <n v="22988.18"/>
    <s v="UPI"/>
    <s v="Yes"/>
    <n v="1"/>
    <n v="0"/>
    <x v="0"/>
    <n v="10"/>
    <s v="No"/>
    <x v="0"/>
    <s v="Bengaluru"/>
  </r>
  <r>
    <x v="2694"/>
    <n v="25"/>
    <s v="Male"/>
    <s v="Pune"/>
    <n v="13"/>
    <x v="1"/>
    <x v="1"/>
    <n v="759"/>
    <n v="9022.77"/>
    <s v="Auto Debit"/>
    <s v="Yes"/>
    <n v="1"/>
    <n v="0"/>
    <x v="0"/>
    <n v="10"/>
    <s v="Yes"/>
    <x v="0"/>
    <s v="Pune"/>
  </r>
  <r>
    <x v="2695"/>
    <n v="37"/>
    <s v="Female"/>
    <s v="Chennai"/>
    <n v="41"/>
    <x v="0"/>
    <x v="1"/>
    <n v="754"/>
    <n v="30580.5"/>
    <s v="Auto Debit"/>
    <s v="Yes"/>
    <n v="2"/>
    <n v="1"/>
    <x v="2"/>
    <n v="0"/>
    <s v="No"/>
    <x v="0"/>
    <s v="Chennai"/>
  </r>
  <r>
    <x v="2696"/>
    <n v="34"/>
    <s v="Female"/>
    <s v="Jaipur"/>
    <n v="12"/>
    <x v="1"/>
    <x v="2"/>
    <n v="1062"/>
    <n v="11703.17"/>
    <s v="Debit Card"/>
    <s v="Yes"/>
    <n v="2"/>
    <n v="0"/>
    <x v="0"/>
    <n v="10"/>
    <s v="Yes"/>
    <x v="0"/>
    <s v="Jaipur"/>
  </r>
  <r>
    <x v="2697"/>
    <n v="43"/>
    <s v="Male"/>
    <s v="Pune"/>
    <n v="16"/>
    <x v="1"/>
    <x v="1"/>
    <n v="647"/>
    <n v="9487.27"/>
    <s v="UPI"/>
    <s v="Yes"/>
    <n v="5"/>
    <n v="1"/>
    <x v="1"/>
    <n v="10"/>
    <s v="No"/>
    <x v="0"/>
    <s v="Pune"/>
  </r>
  <r>
    <x v="2698"/>
    <n v="45"/>
    <s v="Male"/>
    <s v="Bengaluru"/>
    <n v="32"/>
    <x v="2"/>
    <x v="0"/>
    <n v="453"/>
    <n v="14213.57"/>
    <s v="Auto Debit"/>
    <s v="Yes"/>
    <n v="1"/>
    <n v="0"/>
    <x v="0"/>
    <n v="0"/>
    <s v="Yes"/>
    <x v="0"/>
    <s v="Bengaluru"/>
  </r>
  <r>
    <x v="2699"/>
    <n v="37"/>
    <s v="Male"/>
    <s v="Delhi"/>
    <n v="47"/>
    <x v="1"/>
    <x v="2"/>
    <n v="1130"/>
    <n v="47805.07"/>
    <s v="UPI"/>
    <s v="No"/>
    <n v="3"/>
    <n v="1"/>
    <x v="2"/>
    <n v="10"/>
    <s v="No"/>
    <x v="0"/>
    <s v="Delhi"/>
  </r>
  <r>
    <x v="2700"/>
    <n v="34"/>
    <s v="Male"/>
    <s v="Pune"/>
    <n v="52"/>
    <x v="1"/>
    <x v="2"/>
    <n v="971"/>
    <n v="51899.38"/>
    <s v="UPI"/>
    <s v="Yes"/>
    <n v="0"/>
    <n v="0"/>
    <x v="0"/>
    <n v="0"/>
    <s v="No"/>
    <x v="0"/>
    <s v="Pune"/>
  </r>
  <r>
    <x v="2701"/>
    <n v="38"/>
    <s v="Female"/>
    <s v="Nagpur"/>
    <n v="63"/>
    <x v="2"/>
    <x v="2"/>
    <n v="960"/>
    <n v="55855.92"/>
    <s v="Auto Debit"/>
    <s v="Yes"/>
    <n v="0"/>
    <n v="0"/>
    <x v="0"/>
    <n v="10"/>
    <s v="Yes"/>
    <x v="0"/>
    <s v="Nagpur"/>
  </r>
  <r>
    <x v="2702"/>
    <n v="25"/>
    <s v="Female"/>
    <s v="Mumbai"/>
    <n v="22"/>
    <x v="1"/>
    <x v="2"/>
    <n v="1031"/>
    <n v="22468.05"/>
    <s v="Auto Debit"/>
    <s v="Yes"/>
    <n v="0"/>
    <n v="0"/>
    <x v="0"/>
    <n v="0"/>
    <s v="No"/>
    <x v="0"/>
    <s v="Mumbai"/>
  </r>
  <r>
    <x v="2703"/>
    <n v="32"/>
    <s v="Female"/>
    <s v="Jaipur"/>
    <n v="44"/>
    <x v="1"/>
    <x v="1"/>
    <n v="762"/>
    <n v="32757.77"/>
    <s v="UPI"/>
    <s v="Yes"/>
    <n v="3"/>
    <n v="0"/>
    <x v="0"/>
    <n v="5"/>
    <s v="No"/>
    <x v="0"/>
    <s v="Jaipur"/>
  </r>
  <r>
    <x v="2704"/>
    <n v="26"/>
    <s v="Male"/>
    <s v="Pune"/>
    <n v="33"/>
    <x v="0"/>
    <x v="1"/>
    <n v="654"/>
    <n v="21724.34"/>
    <s v="Auto Debit"/>
    <s v="Yes"/>
    <n v="2"/>
    <n v="0"/>
    <x v="1"/>
    <n v="0"/>
    <s v="Yes"/>
    <x v="0"/>
    <s v="Pune"/>
  </r>
  <r>
    <x v="2705"/>
    <n v="65"/>
    <s v="Male"/>
    <s v="Mumbai"/>
    <n v="53"/>
    <x v="0"/>
    <x v="0"/>
    <n v="458"/>
    <n v="24572.78"/>
    <s v="Credit Card"/>
    <s v="Yes"/>
    <n v="2"/>
    <n v="0"/>
    <x v="0"/>
    <n v="0"/>
    <s v="No"/>
    <x v="0"/>
    <s v="Mumbai"/>
  </r>
  <r>
    <x v="2706"/>
    <n v="30"/>
    <s v="Female"/>
    <s v="Pune"/>
    <n v="40"/>
    <x v="1"/>
    <x v="0"/>
    <n v="500"/>
    <n v="19890.36"/>
    <s v="Bank Transfer"/>
    <s v="Yes"/>
    <n v="1"/>
    <n v="0"/>
    <x v="0"/>
    <n v="0"/>
    <s v="No"/>
    <x v="1"/>
    <s v="Pune"/>
  </r>
  <r>
    <x v="2707"/>
    <n v="47"/>
    <s v="Male"/>
    <s v="Nagpur"/>
    <n v="57"/>
    <x v="0"/>
    <x v="1"/>
    <n v="772"/>
    <n v="43759.55"/>
    <s v="Auto Debit"/>
    <s v="Yes"/>
    <n v="0"/>
    <n v="0"/>
    <x v="1"/>
    <n v="0"/>
    <s v="No"/>
    <x v="0"/>
    <s v="Nagpur"/>
  </r>
  <r>
    <x v="2708"/>
    <n v="19"/>
    <s v="Female"/>
    <s v="Hyderabad"/>
    <n v="61"/>
    <x v="1"/>
    <x v="1"/>
    <n v="763"/>
    <n v="45549.53"/>
    <s v="Auto Debit"/>
    <s v="Yes"/>
    <n v="0"/>
    <n v="0"/>
    <x v="0"/>
    <n v="0"/>
    <s v="No"/>
    <x v="0"/>
    <s v="Hyderabad"/>
  </r>
  <r>
    <x v="2709"/>
    <n v="26"/>
    <s v="Male"/>
    <s v="Delhi"/>
    <n v="32"/>
    <x v="0"/>
    <x v="0"/>
    <n v="458"/>
    <n v="14747.48"/>
    <s v="UPI"/>
    <s v="Yes"/>
    <n v="0"/>
    <n v="0"/>
    <x v="0"/>
    <n v="0"/>
    <s v="No"/>
    <x v="0"/>
    <s v="Delhi"/>
  </r>
  <r>
    <x v="2710"/>
    <n v="46"/>
    <s v="Male"/>
    <s v="Hyderabad"/>
    <n v="14"/>
    <x v="1"/>
    <x v="0"/>
    <n v="478"/>
    <n v="6580.88"/>
    <s v="Bank Transfer"/>
    <s v="Yes"/>
    <n v="0"/>
    <n v="0"/>
    <x v="0"/>
    <n v="0"/>
    <s v="No"/>
    <x v="0"/>
    <s v="Hyderabad"/>
  </r>
  <r>
    <x v="2711"/>
    <n v="41"/>
    <s v="Male"/>
    <s v="Chennai"/>
    <n v="35"/>
    <x v="1"/>
    <x v="2"/>
    <n v="996"/>
    <n v="34341.93"/>
    <s v="Credit Card"/>
    <s v="Yes"/>
    <n v="0"/>
    <n v="0"/>
    <x v="0"/>
    <n v="0"/>
    <s v="No"/>
    <x v="0"/>
    <s v="Chennai"/>
  </r>
  <r>
    <x v="2712"/>
    <n v="26"/>
    <s v="Male"/>
    <s v="Ahmedabad"/>
    <n v="33"/>
    <x v="0"/>
    <x v="0"/>
    <n v="521"/>
    <n v="16745.84"/>
    <s v="Auto Debit"/>
    <s v="No"/>
    <n v="0"/>
    <n v="0"/>
    <x v="0"/>
    <n v="0"/>
    <s v="No"/>
    <x v="0"/>
    <s v="Ahmedabad"/>
  </r>
  <r>
    <x v="2713"/>
    <n v="27"/>
    <s v="Male"/>
    <s v="Delhi"/>
    <n v="26"/>
    <x v="0"/>
    <x v="0"/>
    <n v="579"/>
    <n v="15464.97"/>
    <s v="UPI"/>
    <s v="Yes"/>
    <n v="2"/>
    <n v="1"/>
    <x v="2"/>
    <n v="0"/>
    <s v="No"/>
    <x v="0"/>
    <s v="Delhi"/>
  </r>
  <r>
    <x v="2714"/>
    <n v="42"/>
    <s v="Female"/>
    <s v="Bengaluru"/>
    <n v="17"/>
    <x v="0"/>
    <x v="1"/>
    <n v="719"/>
    <n v="12252.82"/>
    <s v="Credit Card"/>
    <s v="Yes"/>
    <n v="1"/>
    <n v="0"/>
    <x v="0"/>
    <n v="0"/>
    <s v="No"/>
    <x v="0"/>
    <s v="Bengaluru"/>
  </r>
  <r>
    <x v="2715"/>
    <n v="28"/>
    <s v="Male"/>
    <s v="Jaipur"/>
    <n v="58"/>
    <x v="0"/>
    <x v="0"/>
    <n v="527"/>
    <n v="29846.87"/>
    <s v="Credit Card"/>
    <s v="Yes"/>
    <n v="0"/>
    <n v="0"/>
    <x v="0"/>
    <n v="0"/>
    <s v="Yes"/>
    <x v="0"/>
    <s v="Jaipur"/>
  </r>
  <r>
    <x v="2716"/>
    <n v="45"/>
    <s v="Female"/>
    <s v="Bengaluru"/>
    <n v="12"/>
    <x v="0"/>
    <x v="0"/>
    <n v="553"/>
    <n v="6707.87"/>
    <s v="UPI"/>
    <s v="Yes"/>
    <n v="2"/>
    <n v="0"/>
    <x v="0"/>
    <n v="0"/>
    <s v="No"/>
    <x v="1"/>
    <s v="Bengaluru"/>
  </r>
  <r>
    <x v="2717"/>
    <n v="42"/>
    <s v="Male"/>
    <s v="Nagpur"/>
    <n v="30"/>
    <x v="0"/>
    <x v="0"/>
    <n v="391"/>
    <n v="11689.49"/>
    <s v="UPI"/>
    <s v="Yes"/>
    <n v="1"/>
    <n v="0"/>
    <x v="0"/>
    <n v="0"/>
    <s v="Yes"/>
    <x v="0"/>
    <s v="Nagpur"/>
  </r>
  <r>
    <x v="2718"/>
    <n v="43"/>
    <s v="Female"/>
    <s v="Mumbai"/>
    <n v="32"/>
    <x v="0"/>
    <x v="2"/>
    <n v="1082"/>
    <n v="33645.1"/>
    <s v="Debit Card"/>
    <s v="Yes"/>
    <n v="4"/>
    <n v="2"/>
    <x v="1"/>
    <n v="0"/>
    <s v="No"/>
    <x v="0"/>
    <s v="Mumbai"/>
  </r>
  <r>
    <x v="2719"/>
    <n v="37"/>
    <s v="Male"/>
    <s v="Mumbai"/>
    <n v="27"/>
    <x v="2"/>
    <x v="1"/>
    <n v="842"/>
    <n v="18891.14"/>
    <s v="Credit Card"/>
    <s v="Yes"/>
    <n v="2"/>
    <n v="2"/>
    <x v="1"/>
    <n v="15"/>
    <s v="Yes"/>
    <x v="0"/>
    <s v="Mumbai"/>
  </r>
  <r>
    <x v="2720"/>
    <n v="30"/>
    <s v="Male"/>
    <s v="Hyderabad"/>
    <n v="50"/>
    <x v="0"/>
    <x v="2"/>
    <n v="1020"/>
    <n v="49494.94"/>
    <s v="Auto Debit"/>
    <s v="Yes"/>
    <n v="0"/>
    <n v="0"/>
    <x v="0"/>
    <n v="0"/>
    <s v="Yes"/>
    <x v="0"/>
    <s v="Hyderabad"/>
  </r>
  <r>
    <x v="2721"/>
    <n v="57"/>
    <s v="Male"/>
    <s v="Pune"/>
    <n v="55"/>
    <x v="0"/>
    <x v="0"/>
    <n v="505"/>
    <n v="27740.11"/>
    <s v="Debit Card"/>
    <s v="Yes"/>
    <n v="0"/>
    <n v="0"/>
    <x v="0"/>
    <n v="0"/>
    <s v="No"/>
    <x v="1"/>
    <s v="Pune"/>
  </r>
  <r>
    <x v="2722"/>
    <n v="32"/>
    <s v="Male"/>
    <s v="Pune"/>
    <n v="26"/>
    <x v="0"/>
    <x v="1"/>
    <n v="654"/>
    <n v="16703.099999999999"/>
    <s v="Debit Card"/>
    <s v="No"/>
    <n v="4"/>
    <n v="0"/>
    <x v="1"/>
    <n v="0"/>
    <s v="No"/>
    <x v="0"/>
    <s v="Pune"/>
  </r>
  <r>
    <x v="2723"/>
    <n v="44"/>
    <s v="Female"/>
    <s v="Bengaluru"/>
    <n v="22"/>
    <x v="0"/>
    <x v="1"/>
    <n v="688"/>
    <n v="15389.01"/>
    <s v="Bank Transfer"/>
    <s v="Yes"/>
    <n v="6"/>
    <n v="2"/>
    <x v="2"/>
    <n v="0"/>
    <s v="Yes"/>
    <x v="0"/>
    <s v="Bengaluru"/>
  </r>
  <r>
    <x v="2724"/>
    <n v="30"/>
    <s v="Male"/>
    <s v="Ahmedabad"/>
    <n v="45"/>
    <x v="0"/>
    <x v="1"/>
    <n v="678"/>
    <n v="30029.85"/>
    <s v="Credit Card"/>
    <s v="Yes"/>
    <n v="0"/>
    <n v="0"/>
    <x v="0"/>
    <n v="0"/>
    <s v="No"/>
    <x v="0"/>
    <s v="Ahmedabad"/>
  </r>
  <r>
    <x v="2725"/>
    <n v="32"/>
    <s v="Female"/>
    <s v="Delhi"/>
    <n v="33"/>
    <x v="0"/>
    <x v="0"/>
    <n v="451"/>
    <n v="14760.88"/>
    <s v="Bank Transfer"/>
    <s v="Yes"/>
    <n v="0"/>
    <n v="0"/>
    <x v="1"/>
    <n v="0"/>
    <s v="Yes"/>
    <x v="0"/>
    <s v="Delhi"/>
  </r>
  <r>
    <x v="2726"/>
    <n v="23"/>
    <s v="Male"/>
    <s v="Jaipur"/>
    <n v="35"/>
    <x v="0"/>
    <x v="1"/>
    <n v="771"/>
    <n v="26218.75"/>
    <s v="UPI"/>
    <s v="Yes"/>
    <n v="1"/>
    <n v="0"/>
    <x v="0"/>
    <n v="0"/>
    <s v="No"/>
    <x v="0"/>
    <s v="Jaipur"/>
  </r>
  <r>
    <x v="2727"/>
    <n v="46"/>
    <s v="Male"/>
    <s v="Pune"/>
    <n v="14"/>
    <x v="1"/>
    <x v="1"/>
    <n v="795"/>
    <n v="10374.99"/>
    <s v="Credit Card"/>
    <s v="Yes"/>
    <n v="1"/>
    <n v="0"/>
    <x v="0"/>
    <n v="5"/>
    <s v="No"/>
    <x v="0"/>
    <s v="Pune"/>
  </r>
  <r>
    <x v="2728"/>
    <n v="49"/>
    <s v="Male"/>
    <s v="Mumbai"/>
    <n v="19"/>
    <x v="2"/>
    <x v="2"/>
    <n v="1131"/>
    <n v="21232.23"/>
    <s v="Debit Card"/>
    <s v="Yes"/>
    <n v="0"/>
    <n v="0"/>
    <x v="0"/>
    <n v="0"/>
    <s v="Yes"/>
    <x v="0"/>
    <s v="Mumbai"/>
  </r>
  <r>
    <x v="2729"/>
    <n v="34"/>
    <s v="Male"/>
    <s v="Delhi"/>
    <n v="53"/>
    <x v="0"/>
    <x v="0"/>
    <n v="556"/>
    <n v="29745.21"/>
    <s v="Debit Card"/>
    <s v="Yes"/>
    <n v="0"/>
    <n v="0"/>
    <x v="0"/>
    <n v="0"/>
    <s v="No"/>
    <x v="0"/>
    <s v="Delhi"/>
  </r>
  <r>
    <x v="2730"/>
    <n v="42"/>
    <s v="Male"/>
    <s v="Bengaluru"/>
    <n v="52"/>
    <x v="0"/>
    <x v="2"/>
    <n v="1035"/>
    <n v="54197.52"/>
    <s v="Bank Transfer"/>
    <s v="Yes"/>
    <n v="7"/>
    <n v="2"/>
    <x v="4"/>
    <n v="0"/>
    <s v="No"/>
    <x v="1"/>
    <s v="Bengaluru"/>
  </r>
  <r>
    <x v="2731"/>
    <n v="41"/>
    <s v="Female"/>
    <s v="Ahmedabad"/>
    <n v="37"/>
    <x v="0"/>
    <x v="1"/>
    <n v="707"/>
    <n v="25574.68"/>
    <s v="Debit Card"/>
    <s v="Yes"/>
    <n v="0"/>
    <n v="0"/>
    <x v="0"/>
    <n v="0"/>
    <s v="No"/>
    <x v="1"/>
    <s v="Ahmedabad"/>
  </r>
  <r>
    <x v="2732"/>
    <n v="46"/>
    <s v="Male"/>
    <s v="Mumbai"/>
    <n v="70"/>
    <x v="1"/>
    <x v="0"/>
    <n v="524"/>
    <n v="35885.47"/>
    <s v="Auto Debit"/>
    <s v="Yes"/>
    <n v="0"/>
    <n v="0"/>
    <x v="0"/>
    <n v="0"/>
    <s v="No"/>
    <x v="0"/>
    <s v="Mumbai"/>
  </r>
  <r>
    <x v="2733"/>
    <n v="34"/>
    <s v="Female"/>
    <s v="Pune"/>
    <n v="37"/>
    <x v="1"/>
    <x v="2"/>
    <n v="979"/>
    <n v="34067.660000000003"/>
    <s v="Debit Card"/>
    <s v="Yes"/>
    <n v="0"/>
    <n v="0"/>
    <x v="0"/>
    <n v="5"/>
    <s v="No"/>
    <x v="0"/>
    <s v="Pune"/>
  </r>
  <r>
    <x v="2734"/>
    <n v="38"/>
    <s v="Male"/>
    <s v="Nagpur"/>
    <n v="18"/>
    <x v="1"/>
    <x v="0"/>
    <n v="452"/>
    <n v="7957.63"/>
    <s v="Credit Card"/>
    <s v="Yes"/>
    <n v="1"/>
    <n v="0"/>
    <x v="0"/>
    <n v="0"/>
    <s v="No"/>
    <x v="0"/>
    <s v="Nagpur"/>
  </r>
  <r>
    <x v="2735"/>
    <n v="24"/>
    <s v="Male"/>
    <s v="Mumbai"/>
    <n v="40"/>
    <x v="2"/>
    <x v="0"/>
    <n v="530"/>
    <n v="17888.25"/>
    <s v="Bank Transfer"/>
    <s v="Yes"/>
    <n v="1"/>
    <n v="0"/>
    <x v="1"/>
    <n v="15"/>
    <s v="Yes"/>
    <x v="0"/>
    <s v="Mumbai"/>
  </r>
  <r>
    <x v="2736"/>
    <n v="30"/>
    <s v="Female"/>
    <s v="Chennai"/>
    <n v="24"/>
    <x v="0"/>
    <x v="0"/>
    <n v="471"/>
    <n v="11633.46"/>
    <s v="Auto Debit"/>
    <s v="No"/>
    <n v="0"/>
    <n v="0"/>
    <x v="0"/>
    <n v="0"/>
    <s v="No"/>
    <x v="0"/>
    <s v="Chennai"/>
  </r>
  <r>
    <x v="2737"/>
    <n v="24"/>
    <s v="Male"/>
    <s v="Delhi"/>
    <n v="38"/>
    <x v="2"/>
    <x v="0"/>
    <n v="413"/>
    <n v="13048.74"/>
    <s v="Credit Card"/>
    <s v="Yes"/>
    <n v="0"/>
    <n v="0"/>
    <x v="0"/>
    <n v="15"/>
    <s v="Yes"/>
    <x v="0"/>
    <s v="Delhi"/>
  </r>
  <r>
    <x v="2738"/>
    <n v="28"/>
    <s v="Female"/>
    <s v="Bengaluru"/>
    <n v="44"/>
    <x v="1"/>
    <x v="0"/>
    <n v="496"/>
    <n v="21171.61"/>
    <s v="Bank Transfer"/>
    <s v="Yes"/>
    <n v="0"/>
    <n v="0"/>
    <x v="0"/>
    <n v="5"/>
    <s v="No"/>
    <x v="0"/>
    <s v="Bengaluru"/>
  </r>
  <r>
    <x v="2739"/>
    <n v="38"/>
    <s v="Female"/>
    <s v="Delhi"/>
    <n v="56"/>
    <x v="1"/>
    <x v="0"/>
    <n v="578"/>
    <n v="32654.82"/>
    <s v="Credit Card"/>
    <s v="Yes"/>
    <n v="0"/>
    <n v="0"/>
    <x v="0"/>
    <n v="0"/>
    <s v="Yes"/>
    <x v="0"/>
    <s v="Delhi"/>
  </r>
  <r>
    <x v="2740"/>
    <n v="35"/>
    <s v="Female"/>
    <s v="Ahmedabad"/>
    <n v="13"/>
    <x v="1"/>
    <x v="2"/>
    <n v="966"/>
    <n v="11333.06"/>
    <s v="Credit Card"/>
    <s v="Yes"/>
    <n v="1"/>
    <n v="0"/>
    <x v="1"/>
    <n v="10"/>
    <s v="Yes"/>
    <x v="0"/>
    <s v="Ahmedabad"/>
  </r>
  <r>
    <x v="2741"/>
    <n v="42"/>
    <s v="Female"/>
    <s v="Delhi"/>
    <n v="31"/>
    <x v="2"/>
    <x v="1"/>
    <n v="812"/>
    <n v="25222.16"/>
    <s v="Auto Debit"/>
    <s v="Yes"/>
    <n v="0"/>
    <n v="0"/>
    <x v="1"/>
    <n v="0"/>
    <s v="No"/>
    <x v="0"/>
    <s v="Delhi"/>
  </r>
  <r>
    <x v="2742"/>
    <n v="21"/>
    <s v="Female"/>
    <s v="Pune"/>
    <n v="54"/>
    <x v="0"/>
    <x v="1"/>
    <n v="762"/>
    <n v="40380.31"/>
    <s v="Credit Card"/>
    <s v="Yes"/>
    <n v="6"/>
    <n v="2"/>
    <x v="1"/>
    <n v="0"/>
    <s v="No"/>
    <x v="0"/>
    <s v="Pune"/>
  </r>
  <r>
    <x v="2743"/>
    <n v="27"/>
    <s v="Male"/>
    <s v="Jaipur"/>
    <n v="10"/>
    <x v="1"/>
    <x v="1"/>
    <n v="721"/>
    <n v="7016.63"/>
    <s v="UPI"/>
    <s v="Yes"/>
    <n v="8"/>
    <n v="3"/>
    <x v="4"/>
    <n v="5"/>
    <s v="No"/>
    <x v="0"/>
    <s v="Jaipur"/>
  </r>
  <r>
    <x v="2744"/>
    <n v="37"/>
    <s v="Female"/>
    <s v="Jaipur"/>
    <n v="71"/>
    <x v="1"/>
    <x v="1"/>
    <n v="747"/>
    <n v="47786.080000000002"/>
    <s v="Credit Card"/>
    <s v="Yes"/>
    <n v="3"/>
    <n v="1"/>
    <x v="1"/>
    <n v="10"/>
    <s v="No"/>
    <x v="0"/>
    <s v="Jaipur"/>
  </r>
  <r>
    <x v="2745"/>
    <n v="40"/>
    <s v="Male"/>
    <s v="Bengaluru"/>
    <n v="40"/>
    <x v="0"/>
    <x v="2"/>
    <n v="1035"/>
    <n v="41440.57"/>
    <s v="UPI"/>
    <s v="Yes"/>
    <n v="0"/>
    <n v="0"/>
    <x v="0"/>
    <n v="0"/>
    <s v="No"/>
    <x v="0"/>
    <s v="Bengaluru"/>
  </r>
  <r>
    <x v="2746"/>
    <n v="40"/>
    <s v="Female"/>
    <s v="Pune"/>
    <n v="15"/>
    <x v="0"/>
    <x v="0"/>
    <n v="508"/>
    <n v="7664.32"/>
    <s v="UPI"/>
    <s v="Yes"/>
    <n v="0"/>
    <n v="0"/>
    <x v="0"/>
    <n v="0"/>
    <s v="No"/>
    <x v="0"/>
    <s v="Pune"/>
  </r>
  <r>
    <x v="2747"/>
    <n v="30"/>
    <s v="Male"/>
    <s v="Mumbai"/>
    <n v="52"/>
    <x v="0"/>
    <x v="0"/>
    <n v="415"/>
    <n v="21233.53"/>
    <s v="UPI"/>
    <s v="Yes"/>
    <n v="5"/>
    <n v="2"/>
    <x v="1"/>
    <n v="0"/>
    <s v="No"/>
    <x v="1"/>
    <s v="Mumbai"/>
  </r>
  <r>
    <x v="2748"/>
    <n v="36"/>
    <s v="Male"/>
    <s v="Mumbai"/>
    <n v="35"/>
    <x v="0"/>
    <x v="1"/>
    <n v="758"/>
    <n v="26605.26"/>
    <s v="Credit Card"/>
    <s v="Yes"/>
    <n v="0"/>
    <n v="0"/>
    <x v="0"/>
    <n v="0"/>
    <s v="No"/>
    <x v="0"/>
    <s v="Mumbai"/>
  </r>
  <r>
    <x v="2749"/>
    <n v="20"/>
    <s v="Male"/>
    <s v="Kolkata"/>
    <n v="39"/>
    <x v="0"/>
    <x v="0"/>
    <n v="411"/>
    <n v="15673.84"/>
    <s v="Debit Card"/>
    <s v="Yes"/>
    <n v="2"/>
    <n v="2"/>
    <x v="2"/>
    <n v="0"/>
    <s v="Yes"/>
    <x v="1"/>
    <s v="Kolkata"/>
  </r>
  <r>
    <x v="2750"/>
    <n v="26"/>
    <s v="Male"/>
    <s v="Mumbai"/>
    <n v="34"/>
    <x v="1"/>
    <x v="1"/>
    <n v="751"/>
    <n v="23902.86"/>
    <s v="Bank Transfer"/>
    <s v="Yes"/>
    <n v="3"/>
    <n v="1"/>
    <x v="0"/>
    <n v="5"/>
    <s v="No"/>
    <x v="0"/>
    <s v="Mumbai"/>
  </r>
  <r>
    <x v="2751"/>
    <n v="35"/>
    <s v="Female"/>
    <s v="Kolkata"/>
    <n v="24"/>
    <x v="0"/>
    <x v="2"/>
    <n v="958"/>
    <n v="23135.91"/>
    <s v="Auto Debit"/>
    <s v="Yes"/>
    <n v="1"/>
    <n v="0"/>
    <x v="0"/>
    <n v="0"/>
    <s v="No"/>
    <x v="0"/>
    <s v="Kolkata"/>
  </r>
  <r>
    <x v="2752"/>
    <n v="36"/>
    <s v="Male"/>
    <s v="Mumbai"/>
    <n v="41"/>
    <x v="0"/>
    <x v="0"/>
    <n v="541"/>
    <n v="21834.79"/>
    <s v="Auto Debit"/>
    <s v="No"/>
    <n v="1"/>
    <n v="0"/>
    <x v="0"/>
    <n v="0"/>
    <s v="No"/>
    <x v="0"/>
    <s v="Mumbai"/>
  </r>
  <r>
    <x v="2753"/>
    <n v="46"/>
    <s v="Male"/>
    <s v="Hyderabad"/>
    <n v="16"/>
    <x v="0"/>
    <x v="0"/>
    <n v="533"/>
    <n v="8638.81"/>
    <s v="Credit Card"/>
    <s v="No"/>
    <n v="2"/>
    <n v="0"/>
    <x v="0"/>
    <n v="0"/>
    <s v="No"/>
    <x v="0"/>
    <s v="Hyderabad"/>
  </r>
  <r>
    <x v="2754"/>
    <n v="55"/>
    <s v="Male"/>
    <s v="Jaipur"/>
    <n v="45"/>
    <x v="1"/>
    <x v="0"/>
    <n v="492"/>
    <n v="20976.19"/>
    <s v="UPI"/>
    <s v="Yes"/>
    <n v="2"/>
    <n v="0"/>
    <x v="0"/>
    <n v="5"/>
    <s v="No"/>
    <x v="0"/>
    <s v="Jaipur"/>
  </r>
  <r>
    <x v="2755"/>
    <n v="36"/>
    <s v="Female"/>
    <s v="Bengaluru"/>
    <n v="21"/>
    <x v="0"/>
    <x v="2"/>
    <n v="1140"/>
    <n v="23935.46"/>
    <s v="Bank Transfer"/>
    <s v="Yes"/>
    <n v="1"/>
    <n v="0"/>
    <x v="1"/>
    <n v="0"/>
    <s v="No"/>
    <x v="0"/>
    <s v="Bengaluru"/>
  </r>
  <r>
    <x v="2756"/>
    <n v="58"/>
    <s v="Male"/>
    <s v="Mumbai"/>
    <n v="18"/>
    <x v="0"/>
    <x v="0"/>
    <n v="406"/>
    <n v="7294.55"/>
    <s v="Bank Transfer"/>
    <s v="Yes"/>
    <n v="1"/>
    <n v="0"/>
    <x v="0"/>
    <n v="0"/>
    <s v="No"/>
    <x v="0"/>
    <s v="Mumbai"/>
  </r>
  <r>
    <x v="2757"/>
    <n v="20"/>
    <s v="Male"/>
    <s v="Bengaluru"/>
    <n v="45"/>
    <x v="1"/>
    <x v="0"/>
    <n v="485"/>
    <n v="19853.84"/>
    <s v="Auto Debit"/>
    <s v="No"/>
    <n v="0"/>
    <n v="0"/>
    <x v="0"/>
    <n v="10"/>
    <s v="Yes"/>
    <x v="0"/>
    <s v="Bengaluru"/>
  </r>
  <r>
    <x v="2758"/>
    <n v="39"/>
    <s v="Male"/>
    <s v="Mumbai"/>
    <n v="19"/>
    <x v="0"/>
    <x v="1"/>
    <n v="752"/>
    <n v="14452.04"/>
    <s v="Credit Card"/>
    <s v="Yes"/>
    <n v="1"/>
    <n v="0"/>
    <x v="0"/>
    <n v="0"/>
    <s v="Yes"/>
    <x v="0"/>
    <s v="Mumbai"/>
  </r>
  <r>
    <x v="2759"/>
    <n v="43"/>
    <s v="Male"/>
    <s v="Pune"/>
    <n v="29"/>
    <x v="0"/>
    <x v="0"/>
    <n v="543"/>
    <n v="16064.62"/>
    <s v="Bank Transfer"/>
    <s v="Yes"/>
    <n v="0"/>
    <n v="0"/>
    <x v="0"/>
    <n v="0"/>
    <s v="No"/>
    <x v="0"/>
    <s v="Pune"/>
  </r>
  <r>
    <x v="2760"/>
    <n v="27"/>
    <s v="Male"/>
    <s v="Bengaluru"/>
    <n v="65"/>
    <x v="1"/>
    <x v="1"/>
    <n v="799"/>
    <n v="50521.22"/>
    <s v="Credit Card"/>
    <s v="Yes"/>
    <n v="2"/>
    <n v="0"/>
    <x v="0"/>
    <n v="5"/>
    <s v="No"/>
    <x v="0"/>
    <s v="Bengaluru"/>
  </r>
  <r>
    <x v="2761"/>
    <n v="57"/>
    <s v="Female"/>
    <s v="Hyderabad"/>
    <n v="10"/>
    <x v="0"/>
    <x v="2"/>
    <n v="1009"/>
    <n v="9819.84"/>
    <s v="UPI"/>
    <s v="Yes"/>
    <n v="1"/>
    <n v="0"/>
    <x v="0"/>
    <n v="0"/>
    <s v="Yes"/>
    <x v="1"/>
    <s v="Hyderabad"/>
  </r>
  <r>
    <x v="2762"/>
    <n v="45"/>
    <s v="Male"/>
    <s v="Hyderabad"/>
    <n v="61"/>
    <x v="0"/>
    <x v="0"/>
    <n v="497"/>
    <n v="31103.759999999998"/>
    <s v="Bank Transfer"/>
    <s v="Yes"/>
    <n v="0"/>
    <n v="0"/>
    <x v="0"/>
    <n v="0"/>
    <s v="No"/>
    <x v="0"/>
    <s v="Hyderabad"/>
  </r>
  <r>
    <x v="2763"/>
    <n v="22"/>
    <s v="Female"/>
    <s v="Bengaluru"/>
    <n v="36"/>
    <x v="1"/>
    <x v="1"/>
    <n v="777"/>
    <n v="28129.78"/>
    <s v="Bank Transfer"/>
    <s v="Yes"/>
    <n v="2"/>
    <n v="1"/>
    <x v="0"/>
    <n v="0"/>
    <s v="Yes"/>
    <x v="0"/>
    <s v="Bengaluru"/>
  </r>
  <r>
    <x v="2764"/>
    <n v="48"/>
    <s v="Male"/>
    <s v="Nagpur"/>
    <n v="39"/>
    <x v="0"/>
    <x v="2"/>
    <n v="960"/>
    <n v="36379.58"/>
    <s v="Auto Debit"/>
    <s v="Yes"/>
    <n v="0"/>
    <n v="0"/>
    <x v="0"/>
    <n v="0"/>
    <s v="No"/>
    <x v="1"/>
    <s v="Nagpur"/>
  </r>
  <r>
    <x v="2765"/>
    <n v="28"/>
    <s v="Male"/>
    <s v="Kolkata"/>
    <n v="64"/>
    <x v="0"/>
    <x v="2"/>
    <n v="949"/>
    <n v="59498.45"/>
    <s v="Bank Transfer"/>
    <s v="Yes"/>
    <n v="9"/>
    <n v="3"/>
    <x v="4"/>
    <n v="0"/>
    <s v="No"/>
    <x v="1"/>
    <s v="Kolkata"/>
  </r>
  <r>
    <x v="2766"/>
    <n v="47"/>
    <s v="Female"/>
    <s v="Hyderabad"/>
    <n v="41"/>
    <x v="1"/>
    <x v="0"/>
    <n v="536"/>
    <n v="22125.8"/>
    <s v="Auto Debit"/>
    <s v="Yes"/>
    <n v="2"/>
    <n v="2"/>
    <x v="2"/>
    <n v="0"/>
    <s v="No"/>
    <x v="1"/>
    <s v="Hyderabad"/>
  </r>
  <r>
    <x v="2767"/>
    <n v="43"/>
    <s v="Female"/>
    <s v="Mumbai"/>
    <n v="21"/>
    <x v="0"/>
    <x v="0"/>
    <n v="471"/>
    <n v="10131.73"/>
    <s v="Credit Card"/>
    <s v="Yes"/>
    <n v="1"/>
    <n v="0"/>
    <x v="1"/>
    <n v="0"/>
    <s v="Yes"/>
    <x v="0"/>
    <s v="Mumbai"/>
  </r>
  <r>
    <x v="2768"/>
    <n v="26"/>
    <s v="Male"/>
    <s v="Bengaluru"/>
    <n v="48"/>
    <x v="1"/>
    <x v="1"/>
    <n v="822"/>
    <n v="38025.339999999997"/>
    <s v="Credit Card"/>
    <s v="Yes"/>
    <n v="1"/>
    <n v="0"/>
    <x v="0"/>
    <n v="5"/>
    <s v="No"/>
    <x v="0"/>
    <s v="Bengaluru"/>
  </r>
  <r>
    <x v="2769"/>
    <n v="35"/>
    <s v="Male"/>
    <s v="Pune"/>
    <n v="51"/>
    <x v="0"/>
    <x v="0"/>
    <n v="531"/>
    <n v="27437"/>
    <s v="Auto Debit"/>
    <s v="Yes"/>
    <n v="1"/>
    <n v="0"/>
    <x v="0"/>
    <n v="0"/>
    <s v="Yes"/>
    <x v="0"/>
    <s v="Pune"/>
  </r>
  <r>
    <x v="2770"/>
    <n v="51"/>
    <s v="Male"/>
    <s v="Chennai"/>
    <n v="49"/>
    <x v="1"/>
    <x v="0"/>
    <n v="481"/>
    <n v="24184.39"/>
    <s v="Debit Card"/>
    <s v="Yes"/>
    <n v="0"/>
    <n v="0"/>
    <x v="0"/>
    <n v="0"/>
    <s v="No"/>
    <x v="1"/>
    <s v="Chennai"/>
  </r>
  <r>
    <x v="2771"/>
    <n v="51"/>
    <s v="Male"/>
    <s v="Bengaluru"/>
    <n v="51"/>
    <x v="1"/>
    <x v="0"/>
    <n v="565"/>
    <n v="26677.98"/>
    <s v="Bank Transfer"/>
    <s v="No"/>
    <n v="0"/>
    <n v="0"/>
    <x v="0"/>
    <n v="10"/>
    <s v="No"/>
    <x v="0"/>
    <s v="Bengaluru"/>
  </r>
  <r>
    <x v="2772"/>
    <n v="25"/>
    <s v="Female"/>
    <s v="Hyderabad"/>
    <n v="43"/>
    <x v="0"/>
    <x v="2"/>
    <n v="1084"/>
    <n v="45774.04"/>
    <s v="Auto Debit"/>
    <s v="Yes"/>
    <n v="1"/>
    <n v="0"/>
    <x v="1"/>
    <n v="0"/>
    <s v="Yes"/>
    <x v="0"/>
    <s v="Hyderabad"/>
  </r>
  <r>
    <x v="2773"/>
    <n v="32"/>
    <s v="Male"/>
    <s v="Ahmedabad"/>
    <n v="16"/>
    <x v="0"/>
    <x v="2"/>
    <n v="978"/>
    <n v="15241.61"/>
    <s v="Credit Card"/>
    <s v="Yes"/>
    <n v="2"/>
    <n v="0"/>
    <x v="0"/>
    <n v="0"/>
    <s v="No"/>
    <x v="0"/>
    <s v="Ahmedabad"/>
  </r>
  <r>
    <x v="2774"/>
    <n v="34"/>
    <s v="Male"/>
    <s v="Hyderabad"/>
    <n v="49"/>
    <x v="2"/>
    <x v="0"/>
    <n v="419"/>
    <n v="17179.919999999998"/>
    <s v="UPI"/>
    <s v="Yes"/>
    <n v="2"/>
    <n v="1"/>
    <x v="0"/>
    <n v="15"/>
    <s v="No"/>
    <x v="0"/>
    <s v="Hyderabad"/>
  </r>
  <r>
    <x v="2775"/>
    <n v="30"/>
    <s v="Male"/>
    <s v="Chennai"/>
    <n v="35"/>
    <x v="2"/>
    <x v="0"/>
    <n v="491"/>
    <n v="16968.96"/>
    <s v="Credit Card"/>
    <s v="Yes"/>
    <n v="1"/>
    <n v="0"/>
    <x v="1"/>
    <n v="0"/>
    <s v="No"/>
    <x v="0"/>
    <s v="Chennai"/>
  </r>
  <r>
    <x v="2776"/>
    <n v="38"/>
    <s v="Female"/>
    <s v="Delhi"/>
    <n v="63"/>
    <x v="0"/>
    <x v="2"/>
    <n v="985"/>
    <n v="63318.35"/>
    <s v="Bank Transfer"/>
    <s v="Yes"/>
    <n v="1"/>
    <n v="0"/>
    <x v="0"/>
    <n v="0"/>
    <s v="Yes"/>
    <x v="0"/>
    <s v="Delhi"/>
  </r>
  <r>
    <x v="2777"/>
    <n v="30"/>
    <s v="Male"/>
    <s v="Bengaluru"/>
    <n v="13"/>
    <x v="0"/>
    <x v="1"/>
    <n v="709"/>
    <n v="8970.7099999999991"/>
    <s v="Bank Transfer"/>
    <s v="Yes"/>
    <n v="1"/>
    <n v="0"/>
    <x v="0"/>
    <n v="0"/>
    <s v="Yes"/>
    <x v="0"/>
    <s v="Bengaluru"/>
  </r>
  <r>
    <x v="2778"/>
    <n v="37"/>
    <s v="Male"/>
    <s v="Hyderabad"/>
    <n v="46"/>
    <x v="1"/>
    <x v="1"/>
    <n v="784"/>
    <n v="31650.57"/>
    <s v="UPI"/>
    <s v="Yes"/>
    <n v="1"/>
    <n v="0"/>
    <x v="0"/>
    <n v="10"/>
    <s v="No"/>
    <x v="1"/>
    <s v="Hyderabad"/>
  </r>
  <r>
    <x v="2779"/>
    <n v="52"/>
    <s v="Female"/>
    <s v="Pune"/>
    <n v="19"/>
    <x v="1"/>
    <x v="2"/>
    <n v="1028"/>
    <n v="17067.7"/>
    <s v="UPI"/>
    <s v="Yes"/>
    <n v="0"/>
    <n v="0"/>
    <x v="0"/>
    <n v="10"/>
    <s v="No"/>
    <x v="0"/>
    <s v="Pune"/>
  </r>
  <r>
    <x v="2780"/>
    <n v="22"/>
    <s v="Female"/>
    <s v="Delhi"/>
    <n v="17"/>
    <x v="0"/>
    <x v="0"/>
    <n v="438"/>
    <n v="7528.78"/>
    <s v="Debit Card"/>
    <s v="Yes"/>
    <n v="0"/>
    <n v="0"/>
    <x v="0"/>
    <n v="0"/>
    <s v="No"/>
    <x v="1"/>
    <s v="Delhi"/>
  </r>
  <r>
    <x v="2781"/>
    <n v="18"/>
    <s v="Male"/>
    <s v="Delhi"/>
    <n v="22"/>
    <x v="2"/>
    <x v="0"/>
    <n v="521"/>
    <n v="9511.82"/>
    <s v="Debit Card"/>
    <s v="No"/>
    <n v="0"/>
    <n v="0"/>
    <x v="0"/>
    <n v="15"/>
    <s v="Yes"/>
    <x v="0"/>
    <s v="Delhi"/>
  </r>
  <r>
    <x v="2782"/>
    <n v="46"/>
    <s v="Female"/>
    <s v="Pune"/>
    <n v="36"/>
    <x v="1"/>
    <x v="0"/>
    <n v="478"/>
    <n v="16172.92"/>
    <s v="Auto Debit"/>
    <s v="Yes"/>
    <n v="0"/>
    <n v="0"/>
    <x v="0"/>
    <n v="5"/>
    <s v="Yes"/>
    <x v="1"/>
    <s v="Pune"/>
  </r>
  <r>
    <x v="2783"/>
    <n v="58"/>
    <s v="Female"/>
    <s v="Bengaluru"/>
    <n v="55"/>
    <x v="0"/>
    <x v="1"/>
    <n v="822"/>
    <n v="46417.8"/>
    <s v="Auto Debit"/>
    <s v="Yes"/>
    <n v="2"/>
    <n v="0"/>
    <x v="0"/>
    <n v="0"/>
    <s v="No"/>
    <x v="0"/>
    <s v="Bengaluru"/>
  </r>
  <r>
    <x v="2784"/>
    <n v="31"/>
    <s v="Male"/>
    <s v="Jaipur"/>
    <n v="35"/>
    <x v="1"/>
    <x v="1"/>
    <n v="790"/>
    <n v="27658.41"/>
    <s v="Auto Debit"/>
    <s v="No"/>
    <n v="2"/>
    <n v="1"/>
    <x v="1"/>
    <n v="0"/>
    <s v="No"/>
    <x v="0"/>
    <s v="Jaipur"/>
  </r>
  <r>
    <x v="2785"/>
    <n v="39"/>
    <s v="Female"/>
    <s v="Nagpur"/>
    <n v="18"/>
    <x v="1"/>
    <x v="0"/>
    <n v="521"/>
    <n v="9069.74"/>
    <s v="Auto Debit"/>
    <s v="Yes"/>
    <n v="0"/>
    <n v="0"/>
    <x v="0"/>
    <n v="5"/>
    <s v="No"/>
    <x v="0"/>
    <s v="Nagpur"/>
  </r>
  <r>
    <x v="2786"/>
    <n v="44"/>
    <s v="Male"/>
    <s v="Bengaluru"/>
    <n v="24"/>
    <x v="0"/>
    <x v="0"/>
    <n v="476"/>
    <n v="11694.22"/>
    <s v="Debit Card"/>
    <s v="Yes"/>
    <n v="2"/>
    <n v="0"/>
    <x v="1"/>
    <n v="0"/>
    <s v="No"/>
    <x v="0"/>
    <s v="Bengaluru"/>
  </r>
  <r>
    <x v="2787"/>
    <n v="38"/>
    <s v="Male"/>
    <s v="Nagpur"/>
    <n v="23"/>
    <x v="1"/>
    <x v="0"/>
    <n v="426"/>
    <n v="9771.85"/>
    <s v="UPI"/>
    <s v="No"/>
    <n v="2"/>
    <n v="0"/>
    <x v="1"/>
    <n v="0"/>
    <s v="No"/>
    <x v="0"/>
    <s v="Nagpur"/>
  </r>
  <r>
    <x v="2788"/>
    <n v="36"/>
    <s v="Male"/>
    <s v="Hyderabad"/>
    <n v="26"/>
    <x v="2"/>
    <x v="1"/>
    <n v="767"/>
    <n v="19459.91"/>
    <s v="UPI"/>
    <s v="Yes"/>
    <n v="0"/>
    <n v="0"/>
    <x v="0"/>
    <n v="0"/>
    <s v="Yes"/>
    <x v="0"/>
    <s v="Hyderabad"/>
  </r>
  <r>
    <x v="2789"/>
    <n v="18"/>
    <s v="Male"/>
    <s v="Pune"/>
    <n v="25"/>
    <x v="0"/>
    <x v="0"/>
    <n v="410"/>
    <n v="10305.120000000001"/>
    <s v="Credit Card"/>
    <s v="No"/>
    <n v="0"/>
    <n v="0"/>
    <x v="0"/>
    <n v="0"/>
    <s v="No"/>
    <x v="0"/>
    <s v="Pune"/>
  </r>
  <r>
    <x v="2790"/>
    <n v="46"/>
    <s v="Male"/>
    <s v="Chennai"/>
    <n v="42"/>
    <x v="2"/>
    <x v="1"/>
    <n v="782"/>
    <n v="27082.63"/>
    <s v="Credit Card"/>
    <s v="No"/>
    <n v="1"/>
    <n v="0"/>
    <x v="0"/>
    <n v="15"/>
    <s v="No"/>
    <x v="0"/>
    <s v="Chennai"/>
  </r>
  <r>
    <x v="2791"/>
    <n v="18"/>
    <s v="Male"/>
    <s v="Chennai"/>
    <n v="67"/>
    <x v="1"/>
    <x v="0"/>
    <n v="489"/>
    <n v="28680.02"/>
    <s v="UPI"/>
    <s v="No"/>
    <n v="0"/>
    <n v="0"/>
    <x v="0"/>
    <n v="10"/>
    <s v="No"/>
    <x v="0"/>
    <s v="Chennai"/>
  </r>
  <r>
    <x v="2792"/>
    <n v="24"/>
    <s v="Female"/>
    <s v="Delhi"/>
    <n v="39"/>
    <x v="0"/>
    <x v="1"/>
    <n v="740"/>
    <n v="28943.81"/>
    <s v="UPI"/>
    <s v="Yes"/>
    <n v="0"/>
    <n v="0"/>
    <x v="0"/>
    <n v="0"/>
    <s v="No"/>
    <x v="1"/>
    <s v="Delhi"/>
  </r>
  <r>
    <x v="2793"/>
    <n v="32"/>
    <s v="Male"/>
    <s v="Bengaluru"/>
    <n v="31"/>
    <x v="1"/>
    <x v="1"/>
    <n v="761"/>
    <n v="22090.41"/>
    <s v="Auto Debit"/>
    <s v="Yes"/>
    <n v="0"/>
    <n v="0"/>
    <x v="0"/>
    <n v="5"/>
    <s v="Yes"/>
    <x v="0"/>
    <s v="Bengaluru"/>
  </r>
  <r>
    <x v="2794"/>
    <n v="42"/>
    <s v="Female"/>
    <s v="Pune"/>
    <n v="34"/>
    <x v="0"/>
    <x v="0"/>
    <n v="538"/>
    <n v="18557.57"/>
    <s v="UPI"/>
    <s v="Yes"/>
    <n v="0"/>
    <n v="0"/>
    <x v="1"/>
    <n v="0"/>
    <s v="No"/>
    <x v="0"/>
    <s v="Pune"/>
  </r>
  <r>
    <x v="2795"/>
    <n v="26"/>
    <s v="Male"/>
    <s v="Bengaluru"/>
    <n v="21"/>
    <x v="1"/>
    <x v="1"/>
    <n v="792"/>
    <n v="16245.07"/>
    <s v="Auto Debit"/>
    <s v="Yes"/>
    <n v="2"/>
    <n v="2"/>
    <x v="1"/>
    <n v="5"/>
    <s v="No"/>
    <x v="0"/>
    <s v="Bengaluru"/>
  </r>
  <r>
    <x v="2796"/>
    <n v="38"/>
    <s v="Female"/>
    <s v="Bengaluru"/>
    <n v="22"/>
    <x v="1"/>
    <x v="2"/>
    <n v="1047"/>
    <n v="22887.040000000001"/>
    <s v="Debit Card"/>
    <s v="Yes"/>
    <n v="0"/>
    <n v="0"/>
    <x v="1"/>
    <n v="0"/>
    <s v="No"/>
    <x v="0"/>
    <s v="Bengaluru"/>
  </r>
  <r>
    <x v="2797"/>
    <n v="39"/>
    <s v="Female"/>
    <s v="Hyderabad"/>
    <n v="22"/>
    <x v="0"/>
    <x v="1"/>
    <n v="740"/>
    <n v="16712.23"/>
    <s v="Credit Card"/>
    <s v="Yes"/>
    <n v="0"/>
    <n v="0"/>
    <x v="0"/>
    <n v="0"/>
    <s v="No"/>
    <x v="0"/>
    <s v="Hyderabad"/>
  </r>
  <r>
    <x v="2798"/>
    <n v="36"/>
    <s v="Female"/>
    <s v="Bengaluru"/>
    <n v="2"/>
    <x v="0"/>
    <x v="1"/>
    <n v="685"/>
    <n v="1338.41"/>
    <s v="Debit Card"/>
    <s v="Yes"/>
    <n v="2"/>
    <n v="2"/>
    <x v="1"/>
    <n v="0"/>
    <s v="No"/>
    <x v="1"/>
    <s v="Bengaluru"/>
  </r>
  <r>
    <x v="2799"/>
    <n v="28"/>
    <s v="Male"/>
    <s v="Kolkata"/>
    <n v="17"/>
    <x v="0"/>
    <x v="0"/>
    <n v="413"/>
    <n v="7107.06"/>
    <s v="Credit Card"/>
    <s v="No"/>
    <n v="1"/>
    <n v="0"/>
    <x v="1"/>
    <n v="0"/>
    <s v="No"/>
    <x v="0"/>
    <s v="Kolkata"/>
  </r>
  <r>
    <x v="2800"/>
    <n v="26"/>
    <s v="Female"/>
    <s v="Pune"/>
    <n v="5"/>
    <x v="0"/>
    <x v="1"/>
    <n v="740"/>
    <n v="3787"/>
    <s v="Credit Card"/>
    <s v="Yes"/>
    <n v="1"/>
    <n v="0"/>
    <x v="0"/>
    <n v="0"/>
    <s v="Yes"/>
    <x v="1"/>
    <s v="Pune"/>
  </r>
  <r>
    <x v="2801"/>
    <n v="54"/>
    <s v="Male"/>
    <s v="Hyderabad"/>
    <n v="15"/>
    <x v="0"/>
    <x v="1"/>
    <n v="758"/>
    <n v="11568.94"/>
    <s v="Auto Debit"/>
    <s v="Yes"/>
    <n v="0"/>
    <n v="0"/>
    <x v="0"/>
    <n v="0"/>
    <s v="No"/>
    <x v="0"/>
    <s v="Hyderabad"/>
  </r>
  <r>
    <x v="2802"/>
    <n v="42"/>
    <s v="Male"/>
    <s v="Chennai"/>
    <n v="41"/>
    <x v="2"/>
    <x v="0"/>
    <n v="494"/>
    <n v="17632.41"/>
    <s v="Credit Card"/>
    <s v="Yes"/>
    <n v="0"/>
    <n v="0"/>
    <x v="0"/>
    <n v="15"/>
    <s v="No"/>
    <x v="0"/>
    <s v="Chennai"/>
  </r>
  <r>
    <x v="2803"/>
    <n v="43"/>
    <s v="Male"/>
    <s v="Ahmedabad"/>
    <n v="19"/>
    <x v="0"/>
    <x v="1"/>
    <n v="687"/>
    <n v="12983"/>
    <s v="Auto Debit"/>
    <s v="Yes"/>
    <n v="1"/>
    <n v="0"/>
    <x v="0"/>
    <n v="0"/>
    <s v="No"/>
    <x v="0"/>
    <s v="Ahmedabad"/>
  </r>
  <r>
    <x v="2804"/>
    <n v="48"/>
    <s v="Female"/>
    <s v="Bengaluru"/>
    <n v="27"/>
    <x v="1"/>
    <x v="0"/>
    <n v="482"/>
    <n v="11784.88"/>
    <s v="Bank Transfer"/>
    <s v="No"/>
    <n v="1"/>
    <n v="0"/>
    <x v="0"/>
    <n v="10"/>
    <s v="No"/>
    <x v="0"/>
    <s v="Bengaluru"/>
  </r>
  <r>
    <x v="2805"/>
    <n v="25"/>
    <s v="Male"/>
    <s v="Pune"/>
    <n v="18"/>
    <x v="1"/>
    <x v="1"/>
    <n v="642"/>
    <n v="11414.14"/>
    <s v="Auto Debit"/>
    <s v="Yes"/>
    <n v="0"/>
    <n v="0"/>
    <x v="2"/>
    <n v="0"/>
    <s v="No"/>
    <x v="0"/>
    <s v="Pune"/>
  </r>
  <r>
    <x v="2806"/>
    <n v="38"/>
    <s v="Male"/>
    <s v="Bengaluru"/>
    <n v="34"/>
    <x v="2"/>
    <x v="1"/>
    <n v="789"/>
    <n v="26708.82"/>
    <s v="UPI"/>
    <s v="Yes"/>
    <n v="1"/>
    <n v="0"/>
    <x v="0"/>
    <n v="0"/>
    <s v="Yes"/>
    <x v="0"/>
    <s v="Bengaluru"/>
  </r>
  <r>
    <x v="2807"/>
    <n v="33"/>
    <s v="Female"/>
    <s v="Hyderabad"/>
    <n v="40"/>
    <x v="0"/>
    <x v="0"/>
    <n v="496"/>
    <n v="20335.86"/>
    <s v="UPI"/>
    <s v="Yes"/>
    <n v="1"/>
    <n v="0"/>
    <x v="1"/>
    <n v="0"/>
    <s v="No"/>
    <x v="0"/>
    <s v="Hyderabad"/>
  </r>
  <r>
    <x v="2808"/>
    <n v="32"/>
    <s v="Female"/>
    <s v="Chennai"/>
    <n v="17"/>
    <x v="0"/>
    <x v="1"/>
    <n v="786"/>
    <n v="13754.94"/>
    <s v="UPI"/>
    <s v="Yes"/>
    <n v="3"/>
    <n v="1"/>
    <x v="0"/>
    <n v="0"/>
    <s v="No"/>
    <x v="0"/>
    <s v="Chennai"/>
  </r>
  <r>
    <x v="2809"/>
    <n v="41"/>
    <s v="Female"/>
    <s v="Bengaluru"/>
    <n v="32"/>
    <x v="2"/>
    <x v="1"/>
    <n v="773"/>
    <n v="24505.29"/>
    <s v="UPI"/>
    <s v="No"/>
    <n v="1"/>
    <n v="0"/>
    <x v="0"/>
    <n v="0"/>
    <s v="No"/>
    <x v="0"/>
    <s v="Bengaluru"/>
  </r>
  <r>
    <x v="2810"/>
    <n v="37"/>
    <s v="Male"/>
    <s v="Delhi"/>
    <n v="46"/>
    <x v="1"/>
    <x v="1"/>
    <n v="658"/>
    <n v="30829.84"/>
    <s v="Debit Card"/>
    <s v="Yes"/>
    <n v="2"/>
    <n v="0"/>
    <x v="0"/>
    <n v="0"/>
    <s v="Yes"/>
    <x v="0"/>
    <s v="Delhi"/>
  </r>
  <r>
    <x v="2811"/>
    <n v="18"/>
    <s v="Male"/>
    <s v="Delhi"/>
    <n v="19"/>
    <x v="0"/>
    <x v="1"/>
    <n v="703"/>
    <n v="13524.08"/>
    <s v="Bank Transfer"/>
    <s v="Yes"/>
    <n v="1"/>
    <n v="0"/>
    <x v="0"/>
    <n v="0"/>
    <s v="No"/>
    <x v="1"/>
    <s v="Delhi"/>
  </r>
  <r>
    <x v="2812"/>
    <n v="46"/>
    <s v="Female"/>
    <s v="Pune"/>
    <n v="29"/>
    <x v="0"/>
    <x v="2"/>
    <n v="973"/>
    <n v="28120.98"/>
    <s v="UPI"/>
    <s v="Yes"/>
    <n v="0"/>
    <n v="0"/>
    <x v="0"/>
    <n v="0"/>
    <s v="No"/>
    <x v="0"/>
    <s v="Pune"/>
  </r>
  <r>
    <x v="2813"/>
    <n v="21"/>
    <s v="Female"/>
    <s v="Ahmedabad"/>
    <n v="20"/>
    <x v="0"/>
    <x v="0"/>
    <n v="470"/>
    <n v="9242.0499999999993"/>
    <s v="Auto Debit"/>
    <s v="Yes"/>
    <n v="1"/>
    <n v="0"/>
    <x v="0"/>
    <n v="0"/>
    <s v="Yes"/>
    <x v="0"/>
    <s v="Ahmedabad"/>
  </r>
  <r>
    <x v="2814"/>
    <n v="29"/>
    <s v="Male"/>
    <s v="Mumbai"/>
    <n v="61"/>
    <x v="0"/>
    <x v="1"/>
    <n v="786"/>
    <n v="47416.639999999999"/>
    <s v="Credit Card"/>
    <s v="Yes"/>
    <n v="3"/>
    <n v="1"/>
    <x v="2"/>
    <n v="0"/>
    <s v="No"/>
    <x v="0"/>
    <s v="Mumbai"/>
  </r>
  <r>
    <x v="2815"/>
    <n v="44"/>
    <s v="Male"/>
    <s v="Nagpur"/>
    <n v="20"/>
    <x v="0"/>
    <x v="0"/>
    <n v="476"/>
    <n v="9268.77"/>
    <s v="Debit Card"/>
    <s v="Yes"/>
    <n v="2"/>
    <n v="1"/>
    <x v="1"/>
    <n v="0"/>
    <s v="No"/>
    <x v="0"/>
    <s v="Nagpur"/>
  </r>
  <r>
    <x v="2816"/>
    <n v="19"/>
    <s v="Female"/>
    <s v="Ahmedabad"/>
    <n v="36"/>
    <x v="0"/>
    <x v="1"/>
    <n v="661"/>
    <n v="23549.57"/>
    <s v="Credit Card"/>
    <s v="Yes"/>
    <n v="4"/>
    <n v="3"/>
    <x v="2"/>
    <n v="0"/>
    <s v="No"/>
    <x v="0"/>
    <s v="Ahmedabad"/>
  </r>
  <r>
    <x v="2817"/>
    <n v="41"/>
    <s v="Female"/>
    <s v="Jaipur"/>
    <n v="13"/>
    <x v="0"/>
    <x v="1"/>
    <n v="772"/>
    <n v="9965.2000000000007"/>
    <s v="Auto Debit"/>
    <s v="Yes"/>
    <n v="1"/>
    <n v="0"/>
    <x v="1"/>
    <n v="0"/>
    <s v="No"/>
    <x v="0"/>
    <s v="Jaipur"/>
  </r>
  <r>
    <x v="2818"/>
    <n v="42"/>
    <s v="Female"/>
    <s v="Kolkata"/>
    <n v="16"/>
    <x v="0"/>
    <x v="0"/>
    <n v="458"/>
    <n v="7179.99"/>
    <s v="UPI"/>
    <s v="Yes"/>
    <n v="0"/>
    <n v="0"/>
    <x v="0"/>
    <n v="0"/>
    <s v="No"/>
    <x v="0"/>
    <s v="Kolkata"/>
  </r>
  <r>
    <x v="2819"/>
    <n v="40"/>
    <s v="Female"/>
    <s v="Nagpur"/>
    <n v="36"/>
    <x v="0"/>
    <x v="0"/>
    <n v="511"/>
    <n v="18588.29"/>
    <s v="UPI"/>
    <s v="Yes"/>
    <n v="0"/>
    <n v="0"/>
    <x v="1"/>
    <n v="0"/>
    <s v="Yes"/>
    <x v="0"/>
    <s v="Nagpur"/>
  </r>
  <r>
    <x v="2820"/>
    <n v="36"/>
    <s v="Male"/>
    <s v="Delhi"/>
    <n v="17"/>
    <x v="0"/>
    <x v="0"/>
    <n v="515"/>
    <n v="8722.4500000000007"/>
    <s v="UPI"/>
    <s v="No"/>
    <n v="0"/>
    <n v="0"/>
    <x v="0"/>
    <n v="0"/>
    <s v="No"/>
    <x v="0"/>
    <s v="Delhi"/>
  </r>
  <r>
    <x v="2821"/>
    <n v="45"/>
    <s v="Female"/>
    <s v="Bengaluru"/>
    <n v="36"/>
    <x v="1"/>
    <x v="2"/>
    <n v="1001"/>
    <n v="34257.699999999997"/>
    <s v="Credit Card"/>
    <s v="Yes"/>
    <n v="2"/>
    <n v="0"/>
    <x v="0"/>
    <n v="5"/>
    <s v="No"/>
    <x v="0"/>
    <s v="Bengaluru"/>
  </r>
  <r>
    <x v="2822"/>
    <n v="31"/>
    <s v="Male"/>
    <s v="Ahmedabad"/>
    <n v="50"/>
    <x v="0"/>
    <x v="1"/>
    <n v="771"/>
    <n v="38827.269999999997"/>
    <s v="Bank Transfer"/>
    <s v="Yes"/>
    <n v="1"/>
    <n v="0"/>
    <x v="0"/>
    <n v="0"/>
    <s v="No"/>
    <x v="0"/>
    <s v="Ahmedabad"/>
  </r>
  <r>
    <x v="2823"/>
    <n v="38"/>
    <s v="Male"/>
    <s v="Delhi"/>
    <n v="27"/>
    <x v="2"/>
    <x v="0"/>
    <n v="423"/>
    <n v="9825.86"/>
    <s v="Auto Debit"/>
    <s v="Yes"/>
    <n v="0"/>
    <n v="0"/>
    <x v="0"/>
    <n v="15"/>
    <s v="Yes"/>
    <x v="0"/>
    <s v="Delhi"/>
  </r>
  <r>
    <x v="2824"/>
    <n v="23"/>
    <s v="Male"/>
    <s v="Delhi"/>
    <n v="52"/>
    <x v="0"/>
    <x v="1"/>
    <n v="725"/>
    <n v="37006.76"/>
    <s v="Credit Card"/>
    <s v="Yes"/>
    <n v="2"/>
    <n v="1"/>
    <x v="0"/>
    <n v="0"/>
    <s v="No"/>
    <x v="0"/>
    <s v="Delhi"/>
  </r>
  <r>
    <x v="2825"/>
    <n v="26"/>
    <s v="Female"/>
    <s v="Pune"/>
    <n v="40"/>
    <x v="0"/>
    <x v="2"/>
    <n v="993"/>
    <n v="40250.25"/>
    <s v="Debit Card"/>
    <s v="Yes"/>
    <n v="0"/>
    <n v="0"/>
    <x v="0"/>
    <n v="0"/>
    <s v="No"/>
    <x v="1"/>
    <s v="Pune"/>
  </r>
  <r>
    <x v="2826"/>
    <n v="31"/>
    <s v="Male"/>
    <s v="Jaipur"/>
    <n v="37"/>
    <x v="2"/>
    <x v="1"/>
    <n v="669"/>
    <n v="25097.99"/>
    <s v="Credit Card"/>
    <s v="Yes"/>
    <n v="2"/>
    <n v="2"/>
    <x v="2"/>
    <n v="0"/>
    <s v="No"/>
    <x v="0"/>
    <s v="Jaipur"/>
  </r>
  <r>
    <x v="2827"/>
    <n v="46"/>
    <s v="Female"/>
    <s v="Mumbai"/>
    <n v="15"/>
    <x v="0"/>
    <x v="1"/>
    <n v="803"/>
    <n v="12082.61"/>
    <s v="Debit Card"/>
    <s v="No"/>
    <n v="0"/>
    <n v="0"/>
    <x v="1"/>
    <n v="0"/>
    <s v="No"/>
    <x v="0"/>
    <s v="Mumbai"/>
  </r>
  <r>
    <x v="2828"/>
    <n v="36"/>
    <s v="Female"/>
    <s v="Pune"/>
    <n v="19"/>
    <x v="0"/>
    <x v="2"/>
    <n v="1085"/>
    <n v="20386.73"/>
    <s v="Debit Card"/>
    <s v="Yes"/>
    <n v="0"/>
    <n v="0"/>
    <x v="1"/>
    <n v="0"/>
    <s v="Yes"/>
    <x v="1"/>
    <s v="Pune"/>
  </r>
  <r>
    <x v="2829"/>
    <n v="32"/>
    <s v="Male"/>
    <s v="Nagpur"/>
    <n v="23"/>
    <x v="1"/>
    <x v="0"/>
    <n v="446"/>
    <n v="10009.280000000001"/>
    <s v="UPI"/>
    <s v="No"/>
    <n v="0"/>
    <n v="0"/>
    <x v="0"/>
    <n v="0"/>
    <s v="No"/>
    <x v="1"/>
    <s v="Nagpur"/>
  </r>
  <r>
    <x v="2830"/>
    <n v="42"/>
    <s v="Female"/>
    <s v="Hyderabad"/>
    <n v="9"/>
    <x v="0"/>
    <x v="0"/>
    <n v="417"/>
    <n v="3646.27"/>
    <s v="Credit Card"/>
    <s v="No"/>
    <n v="1"/>
    <n v="0"/>
    <x v="0"/>
    <n v="0"/>
    <s v="No"/>
    <x v="0"/>
    <s v="Hyderabad"/>
  </r>
  <r>
    <x v="2831"/>
    <n v="18"/>
    <s v="Female"/>
    <s v="Nagpur"/>
    <n v="16"/>
    <x v="1"/>
    <x v="1"/>
    <n v="739"/>
    <n v="11472.23"/>
    <s v="Credit Card"/>
    <s v="No"/>
    <n v="0"/>
    <n v="0"/>
    <x v="0"/>
    <n v="5"/>
    <s v="Yes"/>
    <x v="0"/>
    <s v="Nagpur"/>
  </r>
  <r>
    <x v="2832"/>
    <n v="46"/>
    <s v="Male"/>
    <s v="Mumbai"/>
    <n v="64"/>
    <x v="1"/>
    <x v="2"/>
    <n v="963"/>
    <n v="56630.57"/>
    <s v="Auto Debit"/>
    <s v="Yes"/>
    <n v="1"/>
    <n v="0"/>
    <x v="1"/>
    <n v="10"/>
    <s v="No"/>
    <x v="0"/>
    <s v="Mumbai"/>
  </r>
  <r>
    <x v="2833"/>
    <n v="41"/>
    <s v="Female"/>
    <s v="Hyderabad"/>
    <n v="35"/>
    <x v="1"/>
    <x v="0"/>
    <n v="498"/>
    <n v="17133.41"/>
    <s v="Bank Transfer"/>
    <s v="Yes"/>
    <n v="0"/>
    <n v="0"/>
    <x v="0"/>
    <n v="0"/>
    <s v="No"/>
    <x v="0"/>
    <s v="Hyderabad"/>
  </r>
  <r>
    <x v="2834"/>
    <n v="39"/>
    <s v="Female"/>
    <s v="Kolkata"/>
    <n v="56"/>
    <x v="1"/>
    <x v="2"/>
    <n v="1050"/>
    <n v="54285.95"/>
    <s v="UPI"/>
    <s v="Yes"/>
    <n v="1"/>
    <n v="0"/>
    <x v="0"/>
    <n v="5"/>
    <s v="No"/>
    <x v="0"/>
    <s v="Kolkata"/>
  </r>
  <r>
    <x v="2835"/>
    <n v="18"/>
    <s v="Male"/>
    <s v="Kolkata"/>
    <n v="58"/>
    <x v="2"/>
    <x v="1"/>
    <n v="674"/>
    <n v="35723.94"/>
    <s v="Credit Card"/>
    <s v="Yes"/>
    <n v="2"/>
    <n v="1"/>
    <x v="1"/>
    <n v="10"/>
    <s v="No"/>
    <x v="0"/>
    <s v="Kolkata"/>
  </r>
  <r>
    <x v="2836"/>
    <n v="40"/>
    <s v="Female"/>
    <s v="Nagpur"/>
    <n v="30"/>
    <x v="1"/>
    <x v="1"/>
    <n v="793"/>
    <n v="23793.77"/>
    <s v="Debit Card"/>
    <s v="Yes"/>
    <n v="0"/>
    <n v="0"/>
    <x v="0"/>
    <n v="0"/>
    <s v="No"/>
    <x v="0"/>
    <s v="Nagpur"/>
  </r>
  <r>
    <x v="2837"/>
    <n v="40"/>
    <s v="Male"/>
    <s v="Mumbai"/>
    <n v="31"/>
    <x v="1"/>
    <x v="0"/>
    <n v="448"/>
    <n v="12183.19"/>
    <s v="Bank Transfer"/>
    <s v="No"/>
    <n v="5"/>
    <n v="2"/>
    <x v="2"/>
    <n v="10"/>
    <s v="No"/>
    <x v="0"/>
    <s v="Mumbai"/>
  </r>
  <r>
    <x v="2838"/>
    <n v="26"/>
    <s v="Male"/>
    <s v="Chennai"/>
    <n v="58"/>
    <x v="0"/>
    <x v="2"/>
    <n v="948"/>
    <n v="54225.52"/>
    <s v="Auto Debit"/>
    <s v="Yes"/>
    <n v="0"/>
    <n v="0"/>
    <x v="0"/>
    <n v="0"/>
    <s v="No"/>
    <x v="0"/>
    <s v="Chennai"/>
  </r>
  <r>
    <x v="2839"/>
    <n v="28"/>
    <s v="Male"/>
    <s v="Pune"/>
    <n v="45"/>
    <x v="0"/>
    <x v="1"/>
    <n v="709"/>
    <n v="32355.56"/>
    <s v="UPI"/>
    <s v="Yes"/>
    <n v="0"/>
    <n v="0"/>
    <x v="0"/>
    <n v="0"/>
    <s v="Yes"/>
    <x v="1"/>
    <s v="Pune"/>
  </r>
  <r>
    <x v="2840"/>
    <n v="42"/>
    <s v="Female"/>
    <s v="Mumbai"/>
    <n v="40"/>
    <x v="1"/>
    <x v="0"/>
    <n v="551"/>
    <n v="22435.83"/>
    <s v="Debit Card"/>
    <s v="No"/>
    <n v="2"/>
    <n v="1"/>
    <x v="0"/>
    <n v="0"/>
    <s v="No"/>
    <x v="1"/>
    <s v="Mumbai"/>
  </r>
  <r>
    <x v="2841"/>
    <n v="41"/>
    <s v="Female"/>
    <s v="Pune"/>
    <n v="38"/>
    <x v="0"/>
    <x v="1"/>
    <n v="671"/>
    <n v="25562.31"/>
    <s v="Auto Debit"/>
    <s v="Yes"/>
    <n v="0"/>
    <n v="0"/>
    <x v="0"/>
    <n v="0"/>
    <s v="No"/>
    <x v="0"/>
    <s v="Pune"/>
  </r>
  <r>
    <x v="2842"/>
    <n v="18"/>
    <s v="Male"/>
    <s v="Ahmedabad"/>
    <n v="29"/>
    <x v="0"/>
    <x v="2"/>
    <n v="966"/>
    <n v="28222.54"/>
    <s v="Credit Card"/>
    <s v="Yes"/>
    <n v="5"/>
    <n v="3"/>
    <x v="3"/>
    <n v="0"/>
    <s v="No"/>
    <x v="1"/>
    <s v="Ahmedabad"/>
  </r>
  <r>
    <x v="2843"/>
    <n v="18"/>
    <s v="Female"/>
    <s v="Bengaluru"/>
    <n v="18"/>
    <x v="0"/>
    <x v="2"/>
    <n v="1135"/>
    <n v="20227.46"/>
    <s v="UPI"/>
    <s v="Yes"/>
    <n v="2"/>
    <n v="0"/>
    <x v="0"/>
    <n v="0"/>
    <s v="No"/>
    <x v="0"/>
    <s v="Bengaluru"/>
  </r>
  <r>
    <x v="2844"/>
    <n v="55"/>
    <s v="Female"/>
    <s v="Mumbai"/>
    <n v="25"/>
    <x v="0"/>
    <x v="1"/>
    <n v="712"/>
    <n v="17956.849999999999"/>
    <s v="Auto Debit"/>
    <s v="Yes"/>
    <n v="1"/>
    <n v="0"/>
    <x v="0"/>
    <n v="0"/>
    <s v="No"/>
    <x v="0"/>
    <s v="Mumbai"/>
  </r>
  <r>
    <x v="2845"/>
    <n v="38"/>
    <s v="Female"/>
    <s v="Nagpur"/>
    <n v="19"/>
    <x v="0"/>
    <x v="1"/>
    <n v="723"/>
    <n v="13928.4"/>
    <s v="Auto Debit"/>
    <s v="Yes"/>
    <n v="0"/>
    <n v="0"/>
    <x v="0"/>
    <n v="0"/>
    <s v="No"/>
    <x v="1"/>
    <s v="Nagpur"/>
  </r>
  <r>
    <x v="2846"/>
    <n v="31"/>
    <s v="Female"/>
    <s v="Kolkata"/>
    <n v="17"/>
    <x v="1"/>
    <x v="1"/>
    <n v="733"/>
    <n v="12142.19"/>
    <s v="UPI"/>
    <s v="Yes"/>
    <n v="0"/>
    <n v="0"/>
    <x v="0"/>
    <n v="0"/>
    <s v="No"/>
    <x v="0"/>
    <s v="Kolkata"/>
  </r>
  <r>
    <x v="2847"/>
    <n v="37"/>
    <s v="Male"/>
    <s v="Delhi"/>
    <n v="10"/>
    <x v="0"/>
    <x v="1"/>
    <n v="799"/>
    <n v="7770.84"/>
    <s v="Auto Debit"/>
    <s v="Yes"/>
    <n v="0"/>
    <n v="0"/>
    <x v="1"/>
    <n v="0"/>
    <s v="No"/>
    <x v="0"/>
    <s v="Delhi"/>
  </r>
  <r>
    <x v="2848"/>
    <n v="39"/>
    <s v="Male"/>
    <s v="Pune"/>
    <n v="34"/>
    <x v="1"/>
    <x v="1"/>
    <n v="722"/>
    <n v="25226.35"/>
    <s v="Bank Transfer"/>
    <s v="Yes"/>
    <n v="3"/>
    <n v="1"/>
    <x v="1"/>
    <n v="0"/>
    <s v="Yes"/>
    <x v="1"/>
    <s v="Pune"/>
  </r>
  <r>
    <x v="2849"/>
    <n v="47"/>
    <s v="Female"/>
    <s v="Pune"/>
    <n v="10"/>
    <x v="0"/>
    <x v="1"/>
    <n v="652"/>
    <n v="6404.69"/>
    <s v="Debit Card"/>
    <s v="Yes"/>
    <n v="1"/>
    <n v="0"/>
    <x v="1"/>
    <n v="0"/>
    <s v="No"/>
    <x v="1"/>
    <s v="Pune"/>
  </r>
  <r>
    <x v="2850"/>
    <n v="29"/>
    <s v="Female"/>
    <s v="Hyderabad"/>
    <n v="16"/>
    <x v="0"/>
    <x v="2"/>
    <n v="944"/>
    <n v="14716.04"/>
    <s v="Credit Card"/>
    <s v="Yes"/>
    <n v="1"/>
    <n v="0"/>
    <x v="0"/>
    <n v="0"/>
    <s v="Yes"/>
    <x v="1"/>
    <s v="Hyderabad"/>
  </r>
  <r>
    <x v="2851"/>
    <n v="35"/>
    <s v="Female"/>
    <s v="Pune"/>
    <n v="60"/>
    <x v="0"/>
    <x v="2"/>
    <n v="1070"/>
    <n v="64901.14"/>
    <s v="Credit Card"/>
    <s v="Yes"/>
    <n v="1"/>
    <n v="0"/>
    <x v="0"/>
    <n v="0"/>
    <s v="No"/>
    <x v="0"/>
    <s v="Pune"/>
  </r>
  <r>
    <x v="2852"/>
    <n v="18"/>
    <s v="Male"/>
    <s v="Pune"/>
    <n v="21"/>
    <x v="0"/>
    <x v="1"/>
    <n v="720"/>
    <n v="14912.77"/>
    <s v="UPI"/>
    <s v="Yes"/>
    <n v="1"/>
    <n v="0"/>
    <x v="0"/>
    <n v="0"/>
    <s v="No"/>
    <x v="1"/>
    <s v="Pune"/>
  </r>
  <r>
    <x v="2853"/>
    <n v="52"/>
    <s v="Male"/>
    <s v="Chennai"/>
    <n v="50"/>
    <x v="1"/>
    <x v="1"/>
    <n v="654"/>
    <n v="29970.880000000001"/>
    <s v="Auto Debit"/>
    <s v="Yes"/>
    <n v="1"/>
    <n v="0"/>
    <x v="0"/>
    <n v="10"/>
    <s v="Yes"/>
    <x v="0"/>
    <s v="Chennai"/>
  </r>
  <r>
    <x v="2854"/>
    <n v="31"/>
    <s v="Male"/>
    <s v="Ahmedabad"/>
    <n v="34"/>
    <x v="2"/>
    <x v="0"/>
    <n v="398"/>
    <n v="11721.53"/>
    <s v="Bank Transfer"/>
    <s v="Yes"/>
    <n v="4"/>
    <n v="2"/>
    <x v="1"/>
    <n v="15"/>
    <s v="No"/>
    <x v="0"/>
    <s v="Ahmedabad"/>
  </r>
  <r>
    <x v="2855"/>
    <n v="33"/>
    <s v="Male"/>
    <s v="Jaipur"/>
    <n v="10"/>
    <x v="0"/>
    <x v="2"/>
    <n v="981"/>
    <n v="9783.3700000000008"/>
    <s v="UPI"/>
    <s v="Yes"/>
    <n v="1"/>
    <n v="0"/>
    <x v="1"/>
    <n v="0"/>
    <s v="Yes"/>
    <x v="0"/>
    <s v="Jaipur"/>
  </r>
  <r>
    <x v="2856"/>
    <n v="30"/>
    <s v="Female"/>
    <s v="Delhi"/>
    <n v="30"/>
    <x v="0"/>
    <x v="2"/>
    <n v="1022"/>
    <n v="31379.15"/>
    <s v="UPI"/>
    <s v="Yes"/>
    <n v="0"/>
    <n v="0"/>
    <x v="0"/>
    <n v="0"/>
    <s v="Yes"/>
    <x v="1"/>
    <s v="Delhi"/>
  </r>
  <r>
    <x v="2857"/>
    <n v="18"/>
    <s v="Female"/>
    <s v="Chennai"/>
    <n v="16"/>
    <x v="0"/>
    <x v="1"/>
    <n v="785"/>
    <n v="12732.88"/>
    <s v="UPI"/>
    <s v="Yes"/>
    <n v="2"/>
    <n v="0"/>
    <x v="1"/>
    <n v="0"/>
    <s v="No"/>
    <x v="1"/>
    <s v="Chennai"/>
  </r>
  <r>
    <x v="2858"/>
    <n v="47"/>
    <s v="Male"/>
    <s v="Hyderabad"/>
    <n v="58"/>
    <x v="0"/>
    <x v="0"/>
    <n v="514"/>
    <n v="30623.05"/>
    <s v="UPI"/>
    <s v="Yes"/>
    <n v="1"/>
    <n v="0"/>
    <x v="0"/>
    <n v="0"/>
    <s v="No"/>
    <x v="0"/>
    <s v="Hyderabad"/>
  </r>
  <r>
    <x v="2859"/>
    <n v="44"/>
    <s v="Female"/>
    <s v="Delhi"/>
    <n v="57"/>
    <x v="2"/>
    <x v="2"/>
    <n v="1084"/>
    <n v="51750.86"/>
    <s v="Credit Card"/>
    <s v="Yes"/>
    <n v="1"/>
    <n v="0"/>
    <x v="1"/>
    <n v="15"/>
    <s v="No"/>
    <x v="0"/>
    <s v="Delhi"/>
  </r>
  <r>
    <x v="2860"/>
    <n v="26"/>
    <s v="Male"/>
    <s v="Mumbai"/>
    <n v="20"/>
    <x v="0"/>
    <x v="1"/>
    <n v="749"/>
    <n v="14669.84"/>
    <s v="Bank Transfer"/>
    <s v="Yes"/>
    <n v="0"/>
    <n v="0"/>
    <x v="1"/>
    <n v="0"/>
    <s v="Yes"/>
    <x v="1"/>
    <s v="Mumbai"/>
  </r>
  <r>
    <x v="2861"/>
    <n v="32"/>
    <s v="Female"/>
    <s v="Nagpur"/>
    <n v="41"/>
    <x v="1"/>
    <x v="1"/>
    <n v="706"/>
    <n v="25837.1"/>
    <s v="Credit Card"/>
    <s v="Yes"/>
    <n v="0"/>
    <n v="0"/>
    <x v="1"/>
    <n v="10"/>
    <s v="No"/>
    <x v="0"/>
    <s v="Nagpur"/>
  </r>
  <r>
    <x v="2862"/>
    <n v="37"/>
    <s v="Female"/>
    <s v="Mumbai"/>
    <n v="9"/>
    <x v="0"/>
    <x v="0"/>
    <n v="451"/>
    <n v="4140.0600000000004"/>
    <s v="UPI"/>
    <s v="No"/>
    <n v="0"/>
    <n v="0"/>
    <x v="0"/>
    <n v="0"/>
    <s v="No"/>
    <x v="1"/>
    <s v="Mumbai"/>
  </r>
  <r>
    <x v="2863"/>
    <n v="38"/>
    <s v="Female"/>
    <s v="Mumbai"/>
    <n v="50"/>
    <x v="0"/>
    <x v="1"/>
    <n v="679"/>
    <n v="34851.22"/>
    <s v="Auto Debit"/>
    <s v="Yes"/>
    <n v="0"/>
    <n v="0"/>
    <x v="0"/>
    <n v="0"/>
    <s v="No"/>
    <x v="1"/>
    <s v="Mumbai"/>
  </r>
  <r>
    <x v="2864"/>
    <n v="45"/>
    <s v="Male"/>
    <s v="Chennai"/>
    <n v="56"/>
    <x v="0"/>
    <x v="1"/>
    <n v="760"/>
    <n v="42794.04"/>
    <s v="Bank Transfer"/>
    <s v="Yes"/>
    <n v="1"/>
    <n v="0"/>
    <x v="0"/>
    <n v="0"/>
    <s v="No"/>
    <x v="0"/>
    <s v="Chennai"/>
  </r>
  <r>
    <x v="2865"/>
    <n v="38"/>
    <s v="Female"/>
    <s v="Pune"/>
    <n v="25"/>
    <x v="0"/>
    <x v="0"/>
    <n v="500"/>
    <n v="12288.32"/>
    <s v="Debit Card"/>
    <s v="No"/>
    <n v="0"/>
    <n v="0"/>
    <x v="0"/>
    <n v="0"/>
    <s v="No"/>
    <x v="0"/>
    <s v="Pune"/>
  </r>
  <r>
    <x v="2866"/>
    <n v="46"/>
    <s v="Male"/>
    <s v="Nagpur"/>
    <n v="45"/>
    <x v="2"/>
    <x v="1"/>
    <n v="766"/>
    <n v="29852.49"/>
    <s v="Bank Transfer"/>
    <s v="Yes"/>
    <n v="2"/>
    <n v="0"/>
    <x v="0"/>
    <n v="15"/>
    <s v="Yes"/>
    <x v="0"/>
    <s v="Nagpur"/>
  </r>
  <r>
    <x v="2867"/>
    <n v="35"/>
    <s v="Female"/>
    <s v="Jaipur"/>
    <n v="39"/>
    <x v="0"/>
    <x v="1"/>
    <n v="674"/>
    <n v="26995.71"/>
    <s v="Debit Card"/>
    <s v="Yes"/>
    <n v="2"/>
    <n v="0"/>
    <x v="0"/>
    <n v="0"/>
    <s v="No"/>
    <x v="0"/>
    <s v="Jaipur"/>
  </r>
  <r>
    <x v="2868"/>
    <n v="41"/>
    <s v="Female"/>
    <s v="Chennai"/>
    <n v="27"/>
    <x v="1"/>
    <x v="1"/>
    <n v="744"/>
    <n v="19417.72"/>
    <s v="UPI"/>
    <s v="Yes"/>
    <n v="0"/>
    <n v="0"/>
    <x v="1"/>
    <n v="5"/>
    <s v="No"/>
    <x v="1"/>
    <s v="Chennai"/>
  </r>
  <r>
    <x v="2869"/>
    <n v="27"/>
    <s v="Female"/>
    <s v="Delhi"/>
    <n v="9"/>
    <x v="0"/>
    <x v="1"/>
    <n v="730"/>
    <n v="6424.24"/>
    <s v="Bank Transfer"/>
    <s v="Yes"/>
    <n v="4"/>
    <n v="1"/>
    <x v="1"/>
    <n v="0"/>
    <s v="No"/>
    <x v="1"/>
    <s v="Delhi"/>
  </r>
  <r>
    <x v="2870"/>
    <n v="45"/>
    <s v="Female"/>
    <s v="Kolkata"/>
    <n v="57"/>
    <x v="2"/>
    <x v="1"/>
    <n v="787"/>
    <n v="40026.639999999999"/>
    <s v="Credit Card"/>
    <s v="Yes"/>
    <n v="3"/>
    <n v="2"/>
    <x v="2"/>
    <n v="10"/>
    <s v="No"/>
    <x v="0"/>
    <s v="Kolkata"/>
  </r>
  <r>
    <x v="2871"/>
    <n v="39"/>
    <s v="Male"/>
    <s v="Pune"/>
    <n v="47"/>
    <x v="2"/>
    <x v="2"/>
    <n v="1017"/>
    <n v="41694.9"/>
    <s v="UPI"/>
    <s v="Yes"/>
    <n v="1"/>
    <n v="0"/>
    <x v="0"/>
    <n v="15"/>
    <s v="No"/>
    <x v="0"/>
    <s v="Pune"/>
  </r>
  <r>
    <x v="2872"/>
    <n v="19"/>
    <s v="Male"/>
    <s v="Bengaluru"/>
    <n v="20"/>
    <x v="0"/>
    <x v="1"/>
    <n v="779"/>
    <n v="15524.41"/>
    <s v="Debit Card"/>
    <s v="Yes"/>
    <n v="0"/>
    <n v="0"/>
    <x v="0"/>
    <n v="0"/>
    <s v="No"/>
    <x v="1"/>
    <s v="Bengaluru"/>
  </r>
  <r>
    <x v="2873"/>
    <n v="38"/>
    <s v="Female"/>
    <s v="Hyderabad"/>
    <n v="29"/>
    <x v="0"/>
    <x v="1"/>
    <n v="713"/>
    <n v="20183.66"/>
    <s v="UPI"/>
    <s v="Yes"/>
    <n v="4"/>
    <n v="1"/>
    <x v="2"/>
    <n v="0"/>
    <s v="No"/>
    <x v="1"/>
    <s v="Hyderabad"/>
  </r>
  <r>
    <x v="2874"/>
    <n v="40"/>
    <s v="Female"/>
    <s v="Bengaluru"/>
    <n v="45"/>
    <x v="0"/>
    <x v="0"/>
    <n v="501"/>
    <n v="22676.45"/>
    <s v="Auto Debit"/>
    <s v="Yes"/>
    <n v="0"/>
    <n v="0"/>
    <x v="1"/>
    <n v="0"/>
    <s v="No"/>
    <x v="0"/>
    <s v="Bengaluru"/>
  </r>
  <r>
    <x v="2875"/>
    <n v="48"/>
    <s v="Male"/>
    <s v="Hyderabad"/>
    <n v="20"/>
    <x v="0"/>
    <x v="1"/>
    <n v="734"/>
    <n v="14470.54"/>
    <s v="UPI"/>
    <s v="Yes"/>
    <n v="8"/>
    <n v="3"/>
    <x v="4"/>
    <n v="0"/>
    <s v="No"/>
    <x v="1"/>
    <s v="Hyderabad"/>
  </r>
  <r>
    <x v="2876"/>
    <n v="39"/>
    <s v="Male"/>
    <s v="Nagpur"/>
    <n v="15"/>
    <x v="0"/>
    <x v="1"/>
    <n v="799"/>
    <n v="12089.8"/>
    <s v="Credit Card"/>
    <s v="Yes"/>
    <n v="2"/>
    <n v="0"/>
    <x v="0"/>
    <n v="0"/>
    <s v="No"/>
    <x v="0"/>
    <s v="Nagpur"/>
  </r>
  <r>
    <x v="2877"/>
    <n v="26"/>
    <s v="Female"/>
    <s v="Hyderabad"/>
    <n v="20"/>
    <x v="0"/>
    <x v="1"/>
    <n v="742"/>
    <n v="15057.62"/>
    <s v="UPI"/>
    <s v="Yes"/>
    <n v="3"/>
    <n v="2"/>
    <x v="2"/>
    <n v="0"/>
    <s v="No"/>
    <x v="0"/>
    <s v="Hyderabad"/>
  </r>
  <r>
    <x v="2878"/>
    <n v="47"/>
    <s v="Male"/>
    <s v="Mumbai"/>
    <n v="24"/>
    <x v="0"/>
    <x v="0"/>
    <n v="570"/>
    <n v="13357.31"/>
    <s v="UPI"/>
    <s v="Yes"/>
    <n v="0"/>
    <n v="0"/>
    <x v="0"/>
    <n v="0"/>
    <s v="No"/>
    <x v="1"/>
    <s v="Mumbai"/>
  </r>
  <r>
    <x v="2879"/>
    <n v="18"/>
    <s v="Female"/>
    <s v="Bengaluru"/>
    <n v="17"/>
    <x v="0"/>
    <x v="1"/>
    <n v="715"/>
    <n v="12315.94"/>
    <s v="Debit Card"/>
    <s v="Yes"/>
    <n v="8"/>
    <n v="4"/>
    <x v="3"/>
    <n v="0"/>
    <s v="No"/>
    <x v="0"/>
    <s v="Bengaluru"/>
  </r>
  <r>
    <x v="2880"/>
    <n v="38"/>
    <s v="Female"/>
    <s v="Chennai"/>
    <n v="23"/>
    <x v="0"/>
    <x v="1"/>
    <n v="784"/>
    <n v="17765.22"/>
    <s v="Debit Card"/>
    <s v="Yes"/>
    <n v="2"/>
    <n v="1"/>
    <x v="1"/>
    <n v="0"/>
    <s v="No"/>
    <x v="0"/>
    <s v="Chennai"/>
  </r>
  <r>
    <x v="2881"/>
    <n v="26"/>
    <s v="Male"/>
    <s v="Mumbai"/>
    <n v="29"/>
    <x v="2"/>
    <x v="0"/>
    <n v="407"/>
    <n v="9818.1200000000008"/>
    <s v="Bank Transfer"/>
    <s v="No"/>
    <n v="0"/>
    <n v="0"/>
    <x v="1"/>
    <n v="15"/>
    <s v="No"/>
    <x v="0"/>
    <s v="Mumbai"/>
  </r>
  <r>
    <x v="2882"/>
    <n v="30"/>
    <s v="Male"/>
    <s v="Ahmedabad"/>
    <n v="35"/>
    <x v="2"/>
    <x v="0"/>
    <n v="543"/>
    <n v="17565.62"/>
    <s v="Debit Card"/>
    <s v="Yes"/>
    <n v="0"/>
    <n v="0"/>
    <x v="0"/>
    <n v="10"/>
    <s v="No"/>
    <x v="0"/>
    <s v="Ahmedabad"/>
  </r>
  <r>
    <x v="2883"/>
    <n v="34"/>
    <s v="Male"/>
    <s v="Mumbai"/>
    <n v="46"/>
    <x v="0"/>
    <x v="0"/>
    <n v="485"/>
    <n v="21980.43"/>
    <s v="Bank Transfer"/>
    <s v="Yes"/>
    <n v="4"/>
    <n v="1"/>
    <x v="1"/>
    <n v="0"/>
    <s v="No"/>
    <x v="0"/>
    <s v="Mumbai"/>
  </r>
  <r>
    <x v="2884"/>
    <n v="27"/>
    <s v="Male"/>
    <s v="Chennai"/>
    <n v="30"/>
    <x v="0"/>
    <x v="1"/>
    <n v="740"/>
    <n v="22388.01"/>
    <s v="Debit Card"/>
    <s v="Yes"/>
    <n v="0"/>
    <n v="0"/>
    <x v="0"/>
    <n v="0"/>
    <s v="No"/>
    <x v="0"/>
    <s v="Chennai"/>
  </r>
  <r>
    <x v="2885"/>
    <n v="18"/>
    <s v="Male"/>
    <s v="Pune"/>
    <n v="35"/>
    <x v="0"/>
    <x v="0"/>
    <n v="433"/>
    <n v="14834.88"/>
    <s v="Debit Card"/>
    <s v="Yes"/>
    <n v="5"/>
    <n v="1"/>
    <x v="2"/>
    <n v="0"/>
    <s v="No"/>
    <x v="1"/>
    <s v="Pune"/>
  </r>
  <r>
    <x v="2886"/>
    <n v="34"/>
    <s v="Female"/>
    <s v="Pune"/>
    <n v="13"/>
    <x v="1"/>
    <x v="0"/>
    <n v="436"/>
    <n v="5358.15"/>
    <s v="Debit Card"/>
    <s v="Yes"/>
    <n v="1"/>
    <n v="0"/>
    <x v="1"/>
    <n v="5"/>
    <s v="Yes"/>
    <x v="0"/>
    <s v="Pune"/>
  </r>
  <r>
    <x v="2887"/>
    <n v="32"/>
    <s v="Female"/>
    <s v="Bengaluru"/>
    <n v="18"/>
    <x v="0"/>
    <x v="0"/>
    <n v="585"/>
    <n v="10601.18"/>
    <s v="UPI"/>
    <s v="Yes"/>
    <n v="3"/>
    <n v="1"/>
    <x v="0"/>
    <n v="0"/>
    <s v="No"/>
    <x v="0"/>
    <s v="Bengaluru"/>
  </r>
  <r>
    <x v="2888"/>
    <n v="48"/>
    <s v="Female"/>
    <s v="Pune"/>
    <n v="33"/>
    <x v="1"/>
    <x v="0"/>
    <n v="456"/>
    <n v="13841.32"/>
    <s v="Debit Card"/>
    <s v="Yes"/>
    <n v="0"/>
    <n v="0"/>
    <x v="0"/>
    <n v="10"/>
    <s v="No"/>
    <x v="0"/>
    <s v="Pune"/>
  </r>
  <r>
    <x v="2889"/>
    <n v="29"/>
    <s v="Male"/>
    <s v="Bengaluru"/>
    <n v="46"/>
    <x v="0"/>
    <x v="0"/>
    <n v="457"/>
    <n v="21630.16"/>
    <s v="Auto Debit"/>
    <s v="No"/>
    <n v="7"/>
    <n v="2"/>
    <x v="4"/>
    <n v="0"/>
    <s v="No"/>
    <x v="0"/>
    <s v="Bengaluru"/>
  </r>
  <r>
    <x v="2890"/>
    <n v="52"/>
    <s v="Male"/>
    <s v="Bengaluru"/>
    <n v="58"/>
    <x v="2"/>
    <x v="1"/>
    <n v="835"/>
    <n v="44268.3"/>
    <s v="Credit Card"/>
    <s v="Yes"/>
    <n v="2"/>
    <n v="0"/>
    <x v="0"/>
    <n v="10"/>
    <s v="Yes"/>
    <x v="0"/>
    <s v="Bengaluru"/>
  </r>
  <r>
    <x v="2891"/>
    <n v="26"/>
    <s v="Male"/>
    <s v="Bengaluru"/>
    <n v="19"/>
    <x v="1"/>
    <x v="1"/>
    <n v="790"/>
    <n v="15391.9"/>
    <s v="UPI"/>
    <s v="Yes"/>
    <n v="0"/>
    <n v="0"/>
    <x v="0"/>
    <n v="0"/>
    <s v="No"/>
    <x v="0"/>
    <s v="Bengaluru"/>
  </r>
  <r>
    <x v="2892"/>
    <n v="35"/>
    <s v="Female"/>
    <s v="Kolkata"/>
    <n v="25"/>
    <x v="2"/>
    <x v="1"/>
    <n v="734"/>
    <n v="18725.060000000001"/>
    <s v="UPI"/>
    <s v="Yes"/>
    <n v="1"/>
    <n v="0"/>
    <x v="0"/>
    <n v="0"/>
    <s v="No"/>
    <x v="0"/>
    <s v="Kolkata"/>
  </r>
  <r>
    <x v="2893"/>
    <n v="18"/>
    <s v="Male"/>
    <s v="Hyderabad"/>
    <n v="24"/>
    <x v="1"/>
    <x v="0"/>
    <n v="401"/>
    <n v="9335.84"/>
    <s v="Bank Transfer"/>
    <s v="Yes"/>
    <n v="2"/>
    <n v="0"/>
    <x v="0"/>
    <n v="5"/>
    <s v="No"/>
    <x v="0"/>
    <s v="Hyderabad"/>
  </r>
  <r>
    <x v="2894"/>
    <n v="37"/>
    <s v="Female"/>
    <s v="Bengaluru"/>
    <n v="14"/>
    <x v="1"/>
    <x v="1"/>
    <n v="776"/>
    <n v="9870.89"/>
    <s v="UPI"/>
    <s v="Yes"/>
    <n v="0"/>
    <n v="0"/>
    <x v="0"/>
    <n v="10"/>
    <s v="Yes"/>
    <x v="1"/>
    <s v="Bengaluru"/>
  </r>
  <r>
    <x v="2895"/>
    <n v="67"/>
    <s v="Female"/>
    <s v="Ahmedabad"/>
    <n v="23"/>
    <x v="1"/>
    <x v="1"/>
    <n v="754"/>
    <n v="16552.78"/>
    <s v="Credit Card"/>
    <s v="Yes"/>
    <n v="2"/>
    <n v="1"/>
    <x v="0"/>
    <n v="5"/>
    <s v="No"/>
    <x v="0"/>
    <s v="Ahmedabad"/>
  </r>
  <r>
    <x v="2896"/>
    <n v="22"/>
    <s v="Female"/>
    <s v="Ahmedabad"/>
    <n v="45"/>
    <x v="0"/>
    <x v="0"/>
    <n v="421"/>
    <n v="18957.23"/>
    <s v="Bank Transfer"/>
    <s v="Yes"/>
    <n v="2"/>
    <n v="0"/>
    <x v="0"/>
    <n v="0"/>
    <s v="No"/>
    <x v="1"/>
    <s v="Ahmedabad"/>
  </r>
  <r>
    <x v="2897"/>
    <n v="29"/>
    <s v="Female"/>
    <s v="Pune"/>
    <n v="36"/>
    <x v="1"/>
    <x v="1"/>
    <n v="795"/>
    <n v="29167.55"/>
    <s v="Debit Card"/>
    <s v="Yes"/>
    <n v="1"/>
    <n v="0"/>
    <x v="0"/>
    <n v="0"/>
    <s v="Yes"/>
    <x v="1"/>
    <s v="Pune"/>
  </r>
  <r>
    <x v="2898"/>
    <n v="28"/>
    <s v="Male"/>
    <s v="Mumbai"/>
    <n v="39"/>
    <x v="0"/>
    <x v="1"/>
    <n v="770"/>
    <n v="29374.3"/>
    <s v="Bank Transfer"/>
    <s v="No"/>
    <n v="0"/>
    <n v="0"/>
    <x v="0"/>
    <n v="0"/>
    <s v="No"/>
    <x v="0"/>
    <s v="Mumbai"/>
  </r>
  <r>
    <x v="2899"/>
    <n v="45"/>
    <s v="Male"/>
    <s v="Chennai"/>
    <n v="15"/>
    <x v="0"/>
    <x v="1"/>
    <n v="676"/>
    <n v="10212.1"/>
    <s v="Credit Card"/>
    <s v="Yes"/>
    <n v="0"/>
    <n v="0"/>
    <x v="0"/>
    <n v="0"/>
    <s v="Yes"/>
    <x v="0"/>
    <s v="Chennai"/>
  </r>
  <r>
    <x v="2900"/>
    <n v="38"/>
    <s v="Male"/>
    <s v="Delhi"/>
    <n v="11"/>
    <x v="0"/>
    <x v="2"/>
    <n v="1071"/>
    <n v="12105.54"/>
    <s v="Auto Debit"/>
    <s v="Yes"/>
    <n v="2"/>
    <n v="0"/>
    <x v="0"/>
    <n v="0"/>
    <s v="Yes"/>
    <x v="0"/>
    <s v="Delhi"/>
  </r>
  <r>
    <x v="2901"/>
    <n v="40"/>
    <s v="Male"/>
    <s v="Mumbai"/>
    <n v="11"/>
    <x v="1"/>
    <x v="1"/>
    <n v="787"/>
    <n v="8646.0400000000009"/>
    <s v="Bank Transfer"/>
    <s v="Yes"/>
    <n v="0"/>
    <n v="0"/>
    <x v="1"/>
    <n v="0"/>
    <s v="No"/>
    <x v="0"/>
    <s v="Mumbai"/>
  </r>
  <r>
    <x v="2902"/>
    <n v="39"/>
    <s v="Male"/>
    <s v="Delhi"/>
    <n v="31"/>
    <x v="0"/>
    <x v="1"/>
    <n v="803"/>
    <n v="24227.19"/>
    <s v="Auto Debit"/>
    <s v="Yes"/>
    <n v="0"/>
    <n v="0"/>
    <x v="0"/>
    <n v="0"/>
    <s v="No"/>
    <x v="0"/>
    <s v="Delhi"/>
  </r>
  <r>
    <x v="2903"/>
    <n v="38"/>
    <s v="Female"/>
    <s v="Nagpur"/>
    <n v="45"/>
    <x v="2"/>
    <x v="1"/>
    <n v="746"/>
    <n v="34459.360000000001"/>
    <s v="Credit Card"/>
    <s v="Yes"/>
    <n v="1"/>
    <n v="0"/>
    <x v="0"/>
    <n v="0"/>
    <s v="No"/>
    <x v="0"/>
    <s v="Nagpur"/>
  </r>
  <r>
    <x v="2904"/>
    <n v="47"/>
    <s v="Female"/>
    <s v="Bengaluru"/>
    <n v="23"/>
    <x v="0"/>
    <x v="1"/>
    <n v="763"/>
    <n v="17327.16"/>
    <s v="Auto Debit"/>
    <s v="Yes"/>
    <n v="0"/>
    <n v="0"/>
    <x v="0"/>
    <n v="0"/>
    <s v="Yes"/>
    <x v="0"/>
    <s v="Bengaluru"/>
  </r>
  <r>
    <x v="2905"/>
    <n v="44"/>
    <s v="Female"/>
    <s v="Nagpur"/>
    <n v="24"/>
    <x v="0"/>
    <x v="0"/>
    <n v="499"/>
    <n v="12263.91"/>
    <s v="Debit Card"/>
    <s v="Yes"/>
    <n v="1"/>
    <n v="0"/>
    <x v="0"/>
    <n v="0"/>
    <s v="Yes"/>
    <x v="1"/>
    <s v="Nagpur"/>
  </r>
  <r>
    <x v="2906"/>
    <n v="49"/>
    <s v="Female"/>
    <s v="Mumbai"/>
    <n v="53"/>
    <x v="1"/>
    <x v="1"/>
    <n v="730"/>
    <n v="34458.85"/>
    <s v="Bank Transfer"/>
    <s v="Yes"/>
    <n v="2"/>
    <n v="2"/>
    <x v="4"/>
    <n v="10"/>
    <s v="No"/>
    <x v="1"/>
    <s v="Mumbai"/>
  </r>
  <r>
    <x v="2907"/>
    <n v="24"/>
    <s v="Male"/>
    <s v="Delhi"/>
    <n v="30"/>
    <x v="0"/>
    <x v="0"/>
    <n v="434"/>
    <n v="12881.44"/>
    <s v="UPI"/>
    <s v="No"/>
    <n v="1"/>
    <n v="0"/>
    <x v="0"/>
    <n v="0"/>
    <s v="No"/>
    <x v="0"/>
    <s v="Delhi"/>
  </r>
  <r>
    <x v="2908"/>
    <n v="37"/>
    <s v="Female"/>
    <s v="Delhi"/>
    <n v="49"/>
    <x v="2"/>
    <x v="1"/>
    <n v="693"/>
    <n v="33336.800000000003"/>
    <s v="Debit Card"/>
    <s v="No"/>
    <n v="5"/>
    <n v="3"/>
    <x v="4"/>
    <n v="0"/>
    <s v="No"/>
    <x v="1"/>
    <s v="Delhi"/>
  </r>
  <r>
    <x v="2909"/>
    <n v="31"/>
    <s v="Female"/>
    <s v="Ahmedabad"/>
    <n v="56"/>
    <x v="0"/>
    <x v="2"/>
    <n v="1068"/>
    <n v="59485.64"/>
    <s v="UPI"/>
    <s v="Yes"/>
    <n v="0"/>
    <n v="0"/>
    <x v="0"/>
    <n v="0"/>
    <s v="No"/>
    <x v="0"/>
    <s v="Ahmedabad"/>
  </r>
  <r>
    <x v="2910"/>
    <n v="46"/>
    <s v="Male"/>
    <s v="Bengaluru"/>
    <n v="42"/>
    <x v="1"/>
    <x v="1"/>
    <n v="771"/>
    <n v="32720.61"/>
    <s v="UPI"/>
    <s v="Yes"/>
    <n v="1"/>
    <n v="0"/>
    <x v="0"/>
    <n v="0"/>
    <s v="Yes"/>
    <x v="0"/>
    <s v="Bengaluru"/>
  </r>
  <r>
    <x v="2911"/>
    <n v="65"/>
    <s v="Male"/>
    <s v="Hyderabad"/>
    <n v="43"/>
    <x v="2"/>
    <x v="0"/>
    <n v="416"/>
    <n v="17470.47"/>
    <s v="Credit Card"/>
    <s v="No"/>
    <n v="2"/>
    <n v="0"/>
    <x v="0"/>
    <n v="0"/>
    <s v="No"/>
    <x v="0"/>
    <s v="Hyderabad"/>
  </r>
  <r>
    <x v="2912"/>
    <n v="42"/>
    <s v="Female"/>
    <s v="Chennai"/>
    <n v="12"/>
    <x v="0"/>
    <x v="2"/>
    <n v="941"/>
    <n v="11516.41"/>
    <s v="UPI"/>
    <s v="Yes"/>
    <n v="0"/>
    <n v="0"/>
    <x v="0"/>
    <n v="0"/>
    <s v="No"/>
    <x v="0"/>
    <s v="Chennai"/>
  </r>
  <r>
    <x v="2913"/>
    <n v="38"/>
    <s v="Male"/>
    <s v="Pune"/>
    <n v="24"/>
    <x v="0"/>
    <x v="1"/>
    <n v="734"/>
    <n v="17407.330000000002"/>
    <s v="Auto Debit"/>
    <s v="No"/>
    <n v="0"/>
    <n v="0"/>
    <x v="1"/>
    <n v="0"/>
    <s v="No"/>
    <x v="1"/>
    <s v="Pune"/>
  </r>
  <r>
    <x v="2914"/>
    <n v="39"/>
    <s v="Female"/>
    <s v="Delhi"/>
    <n v="35"/>
    <x v="2"/>
    <x v="1"/>
    <n v="679"/>
    <n v="20263.22"/>
    <s v="Credit Card"/>
    <s v="Yes"/>
    <n v="1"/>
    <n v="0"/>
    <x v="0"/>
    <n v="15"/>
    <s v="Yes"/>
    <x v="0"/>
    <s v="Delhi"/>
  </r>
  <r>
    <x v="2915"/>
    <n v="43"/>
    <s v="Female"/>
    <s v="Bengaluru"/>
    <n v="47"/>
    <x v="1"/>
    <x v="1"/>
    <n v="715"/>
    <n v="29929.119999999999"/>
    <s v="Auto Debit"/>
    <s v="Yes"/>
    <n v="1"/>
    <n v="0"/>
    <x v="0"/>
    <n v="10"/>
    <s v="Yes"/>
    <x v="1"/>
    <s v="Bengaluru"/>
  </r>
  <r>
    <x v="2916"/>
    <n v="44"/>
    <s v="Female"/>
    <s v="Ahmedabad"/>
    <n v="17"/>
    <x v="0"/>
    <x v="1"/>
    <n v="708"/>
    <n v="11992.68"/>
    <s v="Debit Card"/>
    <s v="Yes"/>
    <n v="1"/>
    <n v="0"/>
    <x v="0"/>
    <n v="0"/>
    <s v="Yes"/>
    <x v="0"/>
    <s v="Ahmedabad"/>
  </r>
  <r>
    <x v="2917"/>
    <n v="25"/>
    <s v="Male"/>
    <s v="Delhi"/>
    <n v="56"/>
    <x v="0"/>
    <x v="0"/>
    <n v="453"/>
    <n v="24851.200000000001"/>
    <s v="UPI"/>
    <s v="Yes"/>
    <n v="2"/>
    <n v="1"/>
    <x v="0"/>
    <n v="0"/>
    <s v="No"/>
    <x v="0"/>
    <s v="Delhi"/>
  </r>
  <r>
    <x v="2918"/>
    <n v="38"/>
    <s v="Male"/>
    <s v="Mumbai"/>
    <n v="28"/>
    <x v="0"/>
    <x v="1"/>
    <n v="740"/>
    <n v="20674.3"/>
    <s v="Debit Card"/>
    <s v="No"/>
    <n v="2"/>
    <n v="1"/>
    <x v="1"/>
    <n v="0"/>
    <s v="No"/>
    <x v="0"/>
    <s v="Mumbai"/>
  </r>
  <r>
    <x v="2919"/>
    <n v="46"/>
    <s v="Female"/>
    <s v="Mumbai"/>
    <n v="56"/>
    <x v="2"/>
    <x v="0"/>
    <n v="555"/>
    <n v="27972"/>
    <s v="Bank Transfer"/>
    <s v="Yes"/>
    <n v="2"/>
    <n v="0"/>
    <x v="0"/>
    <n v="10"/>
    <s v="No"/>
    <x v="0"/>
    <s v="Mumbai"/>
  </r>
  <r>
    <x v="2920"/>
    <n v="30"/>
    <s v="Female"/>
    <s v="Bengaluru"/>
    <n v="40"/>
    <x v="1"/>
    <x v="0"/>
    <n v="499"/>
    <n v="20148.41"/>
    <s v="Auto Debit"/>
    <s v="Yes"/>
    <n v="2"/>
    <n v="0"/>
    <x v="1"/>
    <n v="0"/>
    <s v="No"/>
    <x v="0"/>
    <s v="Bengaluru"/>
  </r>
  <r>
    <x v="2921"/>
    <n v="42"/>
    <s v="Female"/>
    <s v="Mumbai"/>
    <n v="44"/>
    <x v="1"/>
    <x v="2"/>
    <n v="1103"/>
    <n v="44957.79"/>
    <s v="Debit Card"/>
    <s v="Yes"/>
    <n v="0"/>
    <n v="0"/>
    <x v="1"/>
    <n v="5"/>
    <s v="No"/>
    <x v="0"/>
    <s v="Mumbai"/>
  </r>
  <r>
    <x v="2922"/>
    <n v="27"/>
    <s v="Male"/>
    <s v="Mumbai"/>
    <n v="20"/>
    <x v="0"/>
    <x v="2"/>
    <n v="994"/>
    <n v="19873.59"/>
    <s v="Auto Debit"/>
    <s v="Yes"/>
    <n v="0"/>
    <n v="0"/>
    <x v="0"/>
    <n v="0"/>
    <s v="No"/>
    <x v="1"/>
    <s v="Mumbai"/>
  </r>
  <r>
    <x v="2923"/>
    <n v="28"/>
    <s v="Male"/>
    <s v="Nagpur"/>
    <n v="47"/>
    <x v="1"/>
    <x v="0"/>
    <n v="394"/>
    <n v="16955.55"/>
    <s v="Credit Card"/>
    <s v="Yes"/>
    <n v="1"/>
    <n v="0"/>
    <x v="1"/>
    <n v="10"/>
    <s v="No"/>
    <x v="0"/>
    <s v="Nagpur"/>
  </r>
  <r>
    <x v="2924"/>
    <n v="49"/>
    <s v="Female"/>
    <s v="Delhi"/>
    <n v="36"/>
    <x v="0"/>
    <x v="1"/>
    <n v="686"/>
    <n v="24374.38"/>
    <s v="Bank Transfer"/>
    <s v="Yes"/>
    <n v="0"/>
    <n v="0"/>
    <x v="0"/>
    <n v="0"/>
    <s v="No"/>
    <x v="0"/>
    <s v="Delhi"/>
  </r>
  <r>
    <x v="2925"/>
    <n v="18"/>
    <s v="Male"/>
    <s v="Bengaluru"/>
    <n v="39"/>
    <x v="0"/>
    <x v="2"/>
    <n v="1025"/>
    <n v="39120.019999999997"/>
    <s v="UPI"/>
    <s v="Yes"/>
    <n v="0"/>
    <n v="0"/>
    <x v="0"/>
    <n v="0"/>
    <s v="Yes"/>
    <x v="0"/>
    <s v="Bengaluru"/>
  </r>
  <r>
    <x v="2926"/>
    <n v="41"/>
    <s v="Male"/>
    <s v="Delhi"/>
    <n v="26"/>
    <x v="1"/>
    <x v="0"/>
    <n v="441"/>
    <n v="10209.19"/>
    <s v="Auto Debit"/>
    <s v="Yes"/>
    <n v="3"/>
    <n v="0"/>
    <x v="0"/>
    <n v="10"/>
    <s v="Yes"/>
    <x v="0"/>
    <s v="Delhi"/>
  </r>
  <r>
    <x v="2927"/>
    <n v="19"/>
    <s v="Male"/>
    <s v="Mumbai"/>
    <n v="27"/>
    <x v="0"/>
    <x v="2"/>
    <n v="1043"/>
    <n v="27707.99"/>
    <s v="Debit Card"/>
    <s v="Yes"/>
    <n v="0"/>
    <n v="0"/>
    <x v="0"/>
    <n v="0"/>
    <s v="No"/>
    <x v="1"/>
    <s v="Mumbai"/>
  </r>
  <r>
    <x v="2928"/>
    <n v="53"/>
    <s v="Female"/>
    <s v="Ahmedabad"/>
    <n v="31"/>
    <x v="0"/>
    <x v="2"/>
    <n v="949"/>
    <n v="28779.8"/>
    <s v="Credit Card"/>
    <s v="Yes"/>
    <n v="0"/>
    <n v="0"/>
    <x v="0"/>
    <n v="0"/>
    <s v="Yes"/>
    <x v="1"/>
    <s v="Ahmedabad"/>
  </r>
  <r>
    <x v="2929"/>
    <n v="47"/>
    <s v="Male"/>
    <s v="Bengaluru"/>
    <n v="48"/>
    <x v="0"/>
    <x v="1"/>
    <n v="753"/>
    <n v="35317.230000000003"/>
    <s v="Credit Card"/>
    <s v="Yes"/>
    <n v="2"/>
    <n v="1"/>
    <x v="1"/>
    <n v="0"/>
    <s v="No"/>
    <x v="0"/>
    <s v="Bengaluru"/>
  </r>
  <r>
    <x v="2930"/>
    <n v="72"/>
    <s v="Female"/>
    <s v="Chennai"/>
    <n v="19"/>
    <x v="0"/>
    <x v="1"/>
    <n v="698"/>
    <n v="12952.49"/>
    <s v="Bank Transfer"/>
    <s v="No"/>
    <n v="0"/>
    <n v="0"/>
    <x v="0"/>
    <n v="0"/>
    <s v="No"/>
    <x v="0"/>
    <s v="Chennai"/>
  </r>
  <r>
    <x v="2931"/>
    <n v="18"/>
    <s v="Male"/>
    <s v="Ahmedabad"/>
    <n v="34"/>
    <x v="2"/>
    <x v="0"/>
    <n v="487"/>
    <n v="16519.560000000001"/>
    <s v="Auto Debit"/>
    <s v="Yes"/>
    <n v="1"/>
    <n v="0"/>
    <x v="2"/>
    <n v="0"/>
    <s v="Yes"/>
    <x v="0"/>
    <s v="Ahmedabad"/>
  </r>
  <r>
    <x v="2932"/>
    <n v="24"/>
    <s v="Male"/>
    <s v="Chennai"/>
    <n v="33"/>
    <x v="1"/>
    <x v="1"/>
    <n v="678"/>
    <n v="21711.200000000001"/>
    <s v="UPI"/>
    <s v="No"/>
    <n v="1"/>
    <n v="0"/>
    <x v="0"/>
    <n v="0"/>
    <s v="No"/>
    <x v="0"/>
    <s v="Chennai"/>
  </r>
  <r>
    <x v="2933"/>
    <n v="47"/>
    <s v="Female"/>
    <s v="Hyderabad"/>
    <n v="22"/>
    <x v="0"/>
    <x v="2"/>
    <n v="1018"/>
    <n v="22772.63"/>
    <s v="UPI"/>
    <s v="Yes"/>
    <n v="0"/>
    <n v="0"/>
    <x v="0"/>
    <n v="0"/>
    <s v="Yes"/>
    <x v="0"/>
    <s v="Hyderabad"/>
  </r>
  <r>
    <x v="2934"/>
    <n v="30"/>
    <s v="Female"/>
    <s v="Mumbai"/>
    <n v="18"/>
    <x v="1"/>
    <x v="2"/>
    <n v="1003"/>
    <n v="17795.48"/>
    <s v="Credit Card"/>
    <s v="Yes"/>
    <n v="1"/>
    <n v="0"/>
    <x v="0"/>
    <n v="0"/>
    <s v="No"/>
    <x v="1"/>
    <s v="Mumbai"/>
  </r>
  <r>
    <x v="2935"/>
    <n v="37"/>
    <s v="Male"/>
    <s v="Delhi"/>
    <n v="36"/>
    <x v="0"/>
    <x v="0"/>
    <n v="529"/>
    <n v="19547.11"/>
    <s v="Credit Card"/>
    <s v="Yes"/>
    <n v="0"/>
    <n v="0"/>
    <x v="0"/>
    <n v="0"/>
    <s v="No"/>
    <x v="0"/>
    <s v="Delhi"/>
  </r>
  <r>
    <x v="2936"/>
    <n v="48"/>
    <s v="Male"/>
    <s v="Bengaluru"/>
    <n v="17"/>
    <x v="0"/>
    <x v="1"/>
    <n v="793"/>
    <n v="13119.01"/>
    <s v="Auto Debit"/>
    <s v="Yes"/>
    <n v="0"/>
    <n v="0"/>
    <x v="0"/>
    <n v="0"/>
    <s v="No"/>
    <x v="1"/>
    <s v="Bengaluru"/>
  </r>
  <r>
    <x v="2937"/>
    <n v="54"/>
    <s v="Female"/>
    <s v="Delhi"/>
    <n v="44"/>
    <x v="1"/>
    <x v="1"/>
    <n v="814"/>
    <n v="36244.44"/>
    <s v="Bank Transfer"/>
    <s v="Yes"/>
    <n v="2"/>
    <n v="0"/>
    <x v="0"/>
    <n v="0"/>
    <s v="No"/>
    <x v="0"/>
    <s v="Delhi"/>
  </r>
  <r>
    <x v="2938"/>
    <n v="50"/>
    <s v="Female"/>
    <s v="Bengaluru"/>
    <n v="37"/>
    <x v="2"/>
    <x v="0"/>
    <n v="428"/>
    <n v="14405.06"/>
    <s v="Credit Card"/>
    <s v="Yes"/>
    <n v="2"/>
    <n v="0"/>
    <x v="0"/>
    <n v="10"/>
    <s v="No"/>
    <x v="0"/>
    <s v="Bengaluru"/>
  </r>
  <r>
    <x v="2939"/>
    <n v="23"/>
    <s v="Female"/>
    <s v="Hyderabad"/>
    <n v="21"/>
    <x v="0"/>
    <x v="1"/>
    <n v="703"/>
    <n v="15192.53"/>
    <s v="Debit Card"/>
    <s v="Yes"/>
    <n v="5"/>
    <n v="1"/>
    <x v="1"/>
    <n v="0"/>
    <s v="Yes"/>
    <x v="1"/>
    <s v="Hyderabad"/>
  </r>
  <r>
    <x v="2940"/>
    <n v="34"/>
    <s v="Male"/>
    <s v="Mumbai"/>
    <n v="10"/>
    <x v="0"/>
    <x v="1"/>
    <n v="725"/>
    <n v="7082.27"/>
    <s v="Debit Card"/>
    <s v="Yes"/>
    <n v="3"/>
    <n v="0"/>
    <x v="2"/>
    <n v="0"/>
    <s v="No"/>
    <x v="1"/>
    <s v="Mumbai"/>
  </r>
  <r>
    <x v="2941"/>
    <n v="47"/>
    <s v="Female"/>
    <s v="Pune"/>
    <n v="31"/>
    <x v="1"/>
    <x v="0"/>
    <n v="442"/>
    <n v="13793.38"/>
    <s v="Auto Debit"/>
    <s v="Yes"/>
    <n v="0"/>
    <n v="0"/>
    <x v="0"/>
    <n v="0"/>
    <s v="No"/>
    <x v="0"/>
    <s v="Pune"/>
  </r>
  <r>
    <x v="2942"/>
    <n v="42"/>
    <s v="Male"/>
    <s v="Hyderabad"/>
    <n v="16"/>
    <x v="0"/>
    <x v="1"/>
    <n v="716"/>
    <n v="11385.8"/>
    <s v="Auto Debit"/>
    <s v="Yes"/>
    <n v="0"/>
    <n v="0"/>
    <x v="0"/>
    <n v="0"/>
    <s v="No"/>
    <x v="0"/>
    <s v="Hyderabad"/>
  </r>
  <r>
    <x v="2943"/>
    <n v="49"/>
    <s v="Male"/>
    <s v="Pune"/>
    <n v="42"/>
    <x v="1"/>
    <x v="2"/>
    <n v="1088"/>
    <n v="40947.730000000003"/>
    <s v="Unknown"/>
    <s v="Yes"/>
    <n v="2"/>
    <n v="1"/>
    <x v="0"/>
    <n v="10"/>
    <s v="No"/>
    <x v="0"/>
    <s v="Pune"/>
  </r>
  <r>
    <x v="2944"/>
    <n v="22"/>
    <s v="Male"/>
    <s v="Bengaluru"/>
    <n v="28"/>
    <x v="0"/>
    <x v="1"/>
    <n v="815"/>
    <n v="23365.84"/>
    <s v="Auto Debit"/>
    <s v="No"/>
    <n v="1"/>
    <n v="0"/>
    <x v="0"/>
    <n v="0"/>
    <s v="No"/>
    <x v="0"/>
    <s v="Bengaluru"/>
  </r>
  <r>
    <x v="2945"/>
    <n v="18"/>
    <s v="Female"/>
    <s v="Pune"/>
    <n v="46"/>
    <x v="0"/>
    <x v="1"/>
    <n v="740"/>
    <n v="34784.06"/>
    <s v="Bank Transfer"/>
    <s v="Yes"/>
    <n v="1"/>
    <n v="0"/>
    <x v="0"/>
    <n v="0"/>
    <s v="No"/>
    <x v="1"/>
    <s v="Pune"/>
  </r>
  <r>
    <x v="2946"/>
    <n v="24"/>
    <s v="Female"/>
    <s v="Delhi"/>
    <n v="39"/>
    <x v="2"/>
    <x v="2"/>
    <n v="968"/>
    <n v="36724.51"/>
    <s v="Credit Card"/>
    <s v="Yes"/>
    <n v="0"/>
    <n v="0"/>
    <x v="0"/>
    <n v="0"/>
    <s v="No"/>
    <x v="0"/>
    <s v="Delhi"/>
  </r>
  <r>
    <x v="2947"/>
    <n v="54"/>
    <s v="Female"/>
    <s v="Bengaluru"/>
    <n v="39"/>
    <x v="2"/>
    <x v="0"/>
    <n v="477"/>
    <n v="17103.259999999998"/>
    <s v="Bank Transfer"/>
    <s v="Yes"/>
    <n v="0"/>
    <n v="0"/>
    <x v="0"/>
    <n v="10"/>
    <s v="Yes"/>
    <x v="0"/>
    <s v="Bengaluru"/>
  </r>
  <r>
    <x v="2948"/>
    <n v="44"/>
    <s v="Male"/>
    <s v="Mumbai"/>
    <n v="42"/>
    <x v="0"/>
    <x v="0"/>
    <n v="491"/>
    <n v="21224.83"/>
    <s v="Debit Card"/>
    <s v="Yes"/>
    <n v="2"/>
    <n v="1"/>
    <x v="1"/>
    <n v="0"/>
    <s v="No"/>
    <x v="0"/>
    <s v="Mumbai"/>
  </r>
  <r>
    <x v="2949"/>
    <n v="52"/>
    <s v="Female"/>
    <s v="Bengaluru"/>
    <n v="58"/>
    <x v="1"/>
    <x v="0"/>
    <n v="558"/>
    <n v="31928.639999999999"/>
    <s v="Auto Debit"/>
    <s v="Yes"/>
    <n v="1"/>
    <n v="0"/>
    <x v="0"/>
    <n v="0"/>
    <s v="No"/>
    <x v="0"/>
    <s v="Bengaluru"/>
  </r>
  <r>
    <x v="2950"/>
    <n v="40"/>
    <s v="Male"/>
    <s v="Chennai"/>
    <n v="34"/>
    <x v="0"/>
    <x v="1"/>
    <n v="697"/>
    <n v="24186.18"/>
    <s v="Auto Debit"/>
    <s v="Yes"/>
    <n v="0"/>
    <n v="0"/>
    <x v="1"/>
    <n v="0"/>
    <s v="No"/>
    <x v="1"/>
    <s v="Chennai"/>
  </r>
  <r>
    <x v="2951"/>
    <n v="22"/>
    <s v="Female"/>
    <s v="Mumbai"/>
    <n v="43"/>
    <x v="1"/>
    <x v="0"/>
    <n v="443"/>
    <n v="18092.79"/>
    <s v="Debit Card"/>
    <s v="Yes"/>
    <n v="2"/>
    <n v="3"/>
    <x v="1"/>
    <n v="5"/>
    <s v="No"/>
    <x v="0"/>
    <s v="Mumbai"/>
  </r>
  <r>
    <x v="2952"/>
    <n v="28"/>
    <s v="Male"/>
    <s v="Pune"/>
    <n v="26"/>
    <x v="1"/>
    <x v="0"/>
    <n v="395"/>
    <n v="9628.7900000000009"/>
    <s v="Debit Card"/>
    <s v="Yes"/>
    <n v="0"/>
    <n v="0"/>
    <x v="0"/>
    <n v="5"/>
    <s v="No"/>
    <x v="0"/>
    <s v="Pune"/>
  </r>
  <r>
    <x v="2953"/>
    <n v="27"/>
    <s v="Male"/>
    <s v="Delhi"/>
    <n v="22"/>
    <x v="1"/>
    <x v="1"/>
    <n v="780"/>
    <n v="17013.400000000001"/>
    <s v="Bank Transfer"/>
    <s v="Yes"/>
    <n v="0"/>
    <n v="0"/>
    <x v="0"/>
    <n v="0"/>
    <s v="No"/>
    <x v="0"/>
    <s v="Delhi"/>
  </r>
  <r>
    <x v="2954"/>
    <n v="36"/>
    <s v="Female"/>
    <s v="Mumbai"/>
    <n v="61"/>
    <x v="2"/>
    <x v="1"/>
    <n v="730"/>
    <n v="44656.08"/>
    <s v="Auto Debit"/>
    <s v="Yes"/>
    <n v="0"/>
    <n v="0"/>
    <x v="0"/>
    <n v="0"/>
    <s v="No"/>
    <x v="0"/>
    <s v="Mumbai"/>
  </r>
  <r>
    <x v="2955"/>
    <n v="27"/>
    <s v="Female"/>
    <s v="Pune"/>
    <n v="8"/>
    <x v="0"/>
    <x v="2"/>
    <n v="991"/>
    <n v="8157.42"/>
    <s v="Auto Debit"/>
    <s v="Yes"/>
    <n v="1"/>
    <n v="0"/>
    <x v="0"/>
    <n v="0"/>
    <s v="No"/>
    <x v="0"/>
    <s v="Pune"/>
  </r>
  <r>
    <x v="2956"/>
    <n v="42"/>
    <s v="Female"/>
    <s v="Delhi"/>
    <n v="42"/>
    <x v="2"/>
    <x v="0"/>
    <n v="544"/>
    <n v="22522.49"/>
    <s v="UPI"/>
    <s v="Yes"/>
    <n v="0"/>
    <n v="0"/>
    <x v="1"/>
    <n v="0"/>
    <s v="Yes"/>
    <x v="0"/>
    <s v="Delhi"/>
  </r>
  <r>
    <x v="2957"/>
    <n v="41"/>
    <s v="Female"/>
    <s v="Nagpur"/>
    <n v="27"/>
    <x v="1"/>
    <x v="1"/>
    <n v="763"/>
    <n v="19472.150000000001"/>
    <s v="UPI"/>
    <s v="Yes"/>
    <n v="0"/>
    <n v="0"/>
    <x v="0"/>
    <n v="5"/>
    <s v="No"/>
    <x v="0"/>
    <s v="Nagpur"/>
  </r>
  <r>
    <x v="2958"/>
    <n v="44"/>
    <s v="Female"/>
    <s v="Delhi"/>
    <n v="29"/>
    <x v="0"/>
    <x v="1"/>
    <n v="725"/>
    <n v="21421.43"/>
    <s v="UPI"/>
    <s v="Yes"/>
    <n v="0"/>
    <n v="0"/>
    <x v="0"/>
    <n v="0"/>
    <s v="Yes"/>
    <x v="0"/>
    <s v="Delhi"/>
  </r>
  <r>
    <x v="2959"/>
    <n v="51"/>
    <s v="Female"/>
    <s v="Bengaluru"/>
    <n v="40"/>
    <x v="1"/>
    <x v="1"/>
    <n v="782"/>
    <n v="27913.03"/>
    <s v="Debit Card"/>
    <s v="Yes"/>
    <n v="3"/>
    <n v="1"/>
    <x v="2"/>
    <n v="10"/>
    <s v="No"/>
    <x v="0"/>
    <s v="Bengaluru"/>
  </r>
  <r>
    <x v="2960"/>
    <n v="26"/>
    <s v="Female"/>
    <s v="Delhi"/>
    <n v="50"/>
    <x v="1"/>
    <x v="0"/>
    <n v="406"/>
    <n v="19975.580000000002"/>
    <s v="UPI"/>
    <s v="Yes"/>
    <n v="2"/>
    <n v="0"/>
    <x v="1"/>
    <n v="0"/>
    <s v="Yes"/>
    <x v="0"/>
    <s v="Delhi"/>
  </r>
  <r>
    <x v="2961"/>
    <n v="28"/>
    <s v="Male"/>
    <s v="Mumbai"/>
    <n v="19"/>
    <x v="0"/>
    <x v="0"/>
    <n v="512"/>
    <n v="9679.1200000000008"/>
    <s v="Auto Debit"/>
    <s v="Yes"/>
    <n v="2"/>
    <n v="1"/>
    <x v="0"/>
    <n v="0"/>
    <s v="No"/>
    <x v="1"/>
    <s v="Mumbai"/>
  </r>
  <r>
    <x v="2962"/>
    <n v="46"/>
    <s v="Female"/>
    <s v="Kolkata"/>
    <n v="28"/>
    <x v="0"/>
    <x v="1"/>
    <n v="656"/>
    <n v="18785.900000000001"/>
    <s v="Auto Debit"/>
    <s v="Yes"/>
    <n v="0"/>
    <n v="0"/>
    <x v="0"/>
    <n v="0"/>
    <s v="Yes"/>
    <x v="0"/>
    <s v="Kolkata"/>
  </r>
  <r>
    <x v="2963"/>
    <n v="40"/>
    <s v="Female"/>
    <s v="Delhi"/>
    <n v="27"/>
    <x v="2"/>
    <x v="1"/>
    <n v="815"/>
    <n v="20004.86"/>
    <s v="Auto Debit"/>
    <s v="Yes"/>
    <n v="1"/>
    <n v="0"/>
    <x v="1"/>
    <n v="10"/>
    <s v="Yes"/>
    <x v="0"/>
    <s v="Delhi"/>
  </r>
  <r>
    <x v="2964"/>
    <n v="39"/>
    <s v="Male"/>
    <s v="Pune"/>
    <n v="33"/>
    <x v="1"/>
    <x v="1"/>
    <n v="673"/>
    <n v="21840.09"/>
    <s v="UPI"/>
    <s v="Yes"/>
    <n v="0"/>
    <n v="0"/>
    <x v="0"/>
    <n v="0"/>
    <s v="No"/>
    <x v="0"/>
    <s v="Pune"/>
  </r>
  <r>
    <x v="2965"/>
    <n v="49"/>
    <s v="Male"/>
    <s v="Mumbai"/>
    <n v="18"/>
    <x v="0"/>
    <x v="1"/>
    <n v="709"/>
    <n v="12760.48"/>
    <s v="Bank Transfer"/>
    <s v="Yes"/>
    <n v="1"/>
    <n v="0"/>
    <x v="0"/>
    <n v="0"/>
    <s v="No"/>
    <x v="1"/>
    <s v="Mumbai"/>
  </r>
  <r>
    <x v="2966"/>
    <n v="51"/>
    <s v="Female"/>
    <s v="Hyderabad"/>
    <n v="41"/>
    <x v="0"/>
    <x v="0"/>
    <n v="401"/>
    <n v="16360.56"/>
    <s v="Auto Debit"/>
    <s v="Yes"/>
    <n v="3"/>
    <n v="0"/>
    <x v="1"/>
    <n v="0"/>
    <s v="No"/>
    <x v="0"/>
    <s v="Hyderabad"/>
  </r>
  <r>
    <x v="2967"/>
    <n v="34"/>
    <s v="Male"/>
    <s v="Bengaluru"/>
    <n v="27"/>
    <x v="1"/>
    <x v="1"/>
    <n v="788"/>
    <n v="21119.61"/>
    <s v="Auto Debit"/>
    <s v="No"/>
    <n v="0"/>
    <n v="0"/>
    <x v="0"/>
    <n v="0"/>
    <s v="No"/>
    <x v="0"/>
    <s v="Bengaluru"/>
  </r>
  <r>
    <x v="2968"/>
    <n v="29"/>
    <s v="Male"/>
    <s v="Bengaluru"/>
    <n v="41"/>
    <x v="0"/>
    <x v="2"/>
    <n v="1032"/>
    <n v="43388.46"/>
    <s v="Auto Debit"/>
    <s v="Yes"/>
    <n v="0"/>
    <n v="0"/>
    <x v="0"/>
    <n v="0"/>
    <s v="Yes"/>
    <x v="0"/>
    <s v="Bengaluru"/>
  </r>
  <r>
    <x v="2969"/>
    <n v="62"/>
    <s v="Female"/>
    <s v="Pune"/>
    <n v="54"/>
    <x v="1"/>
    <x v="0"/>
    <n v="519"/>
    <n v="28167.17"/>
    <s v="Auto Debit"/>
    <s v="No"/>
    <n v="0"/>
    <n v="0"/>
    <x v="1"/>
    <n v="0"/>
    <s v="Yes"/>
    <x v="0"/>
    <s v="Pune"/>
  </r>
  <r>
    <x v="2970"/>
    <n v="26"/>
    <s v="Female"/>
    <s v="Ahmedabad"/>
    <n v="26"/>
    <x v="1"/>
    <x v="1"/>
    <n v="717"/>
    <n v="16865.18"/>
    <s v="Bank Transfer"/>
    <s v="No"/>
    <n v="1"/>
    <n v="0"/>
    <x v="0"/>
    <n v="10"/>
    <s v="No"/>
    <x v="0"/>
    <s v="Ahmedabad"/>
  </r>
  <r>
    <x v="2971"/>
    <n v="39"/>
    <s v="Female"/>
    <s v="Bengaluru"/>
    <n v="29"/>
    <x v="1"/>
    <x v="0"/>
    <n v="535"/>
    <n v="15753.5"/>
    <s v="Bank Transfer"/>
    <s v="No"/>
    <n v="0"/>
    <n v="0"/>
    <x v="1"/>
    <n v="0"/>
    <s v="Yes"/>
    <x v="0"/>
    <s v="Bengaluru"/>
  </r>
  <r>
    <x v="2972"/>
    <n v="38"/>
    <s v="Female"/>
    <s v="Ahmedabad"/>
    <n v="58"/>
    <x v="1"/>
    <x v="2"/>
    <n v="999"/>
    <n v="54132.73"/>
    <s v="Unknown"/>
    <s v="No"/>
    <n v="1"/>
    <n v="0"/>
    <x v="1"/>
    <n v="5"/>
    <s v="Yes"/>
    <x v="0"/>
    <s v="Ahmedabad"/>
  </r>
  <r>
    <x v="2973"/>
    <n v="18"/>
    <s v="Female"/>
    <s v="Mumbai"/>
    <n v="27"/>
    <x v="0"/>
    <x v="0"/>
    <n v="460"/>
    <n v="12239.2"/>
    <s v="Auto Debit"/>
    <s v="No"/>
    <n v="0"/>
    <n v="0"/>
    <x v="1"/>
    <n v="0"/>
    <s v="Yes"/>
    <x v="1"/>
    <s v="Mumbai"/>
  </r>
  <r>
    <x v="2974"/>
    <n v="28"/>
    <s v="Male"/>
    <s v="Chennai"/>
    <n v="23"/>
    <x v="1"/>
    <x v="2"/>
    <n v="986"/>
    <n v="22196.639999999999"/>
    <s v="UPI"/>
    <s v="Yes"/>
    <n v="0"/>
    <n v="0"/>
    <x v="0"/>
    <n v="0"/>
    <s v="No"/>
    <x v="0"/>
    <s v="Chennai"/>
  </r>
  <r>
    <x v="2975"/>
    <n v="48"/>
    <s v="Female"/>
    <s v="Mumbai"/>
    <n v="22"/>
    <x v="2"/>
    <x v="1"/>
    <n v="719"/>
    <n v="15808.09"/>
    <s v="Auto Debit"/>
    <s v="Yes"/>
    <n v="1"/>
    <n v="0"/>
    <x v="0"/>
    <n v="0"/>
    <s v="No"/>
    <x v="0"/>
    <s v="Mumbai"/>
  </r>
  <r>
    <x v="2976"/>
    <n v="37"/>
    <s v="Male"/>
    <s v="Nagpur"/>
    <n v="34"/>
    <x v="2"/>
    <x v="1"/>
    <n v="756"/>
    <n v="22430.69"/>
    <s v="Bank Transfer"/>
    <s v="Yes"/>
    <n v="1"/>
    <n v="0"/>
    <x v="0"/>
    <n v="15"/>
    <s v="No"/>
    <x v="0"/>
    <s v="Nagpur"/>
  </r>
  <r>
    <x v="2977"/>
    <n v="48"/>
    <s v="Female"/>
    <s v="Ahmedabad"/>
    <n v="25"/>
    <x v="1"/>
    <x v="1"/>
    <n v="774"/>
    <n v="19594.72"/>
    <s v="UPI"/>
    <s v="Yes"/>
    <n v="5"/>
    <n v="2"/>
    <x v="2"/>
    <n v="0"/>
    <s v="Yes"/>
    <x v="1"/>
    <s v="Ahmedabad"/>
  </r>
  <r>
    <x v="2978"/>
    <n v="31"/>
    <s v="Male"/>
    <s v="Kolkata"/>
    <n v="16"/>
    <x v="0"/>
    <x v="0"/>
    <n v="539"/>
    <n v="8657.0300000000007"/>
    <s v="Auto Debit"/>
    <s v="No"/>
    <n v="0"/>
    <n v="0"/>
    <x v="0"/>
    <n v="0"/>
    <s v="Yes"/>
    <x v="0"/>
    <s v="Kolkata"/>
  </r>
  <r>
    <x v="2979"/>
    <n v="44"/>
    <s v="Male"/>
    <s v="Kolkata"/>
    <n v="25"/>
    <x v="1"/>
    <x v="1"/>
    <n v="686"/>
    <n v="17266.18"/>
    <s v="Credit Card"/>
    <s v="Yes"/>
    <n v="0"/>
    <n v="0"/>
    <x v="1"/>
    <n v="0"/>
    <s v="No"/>
    <x v="1"/>
    <s v="Kolkata"/>
  </r>
  <r>
    <x v="2980"/>
    <n v="22"/>
    <s v="Female"/>
    <s v="Mumbai"/>
    <n v="19"/>
    <x v="0"/>
    <x v="0"/>
    <n v="457"/>
    <n v="8684.42"/>
    <s v="Bank Transfer"/>
    <s v="Yes"/>
    <n v="1"/>
    <n v="0"/>
    <x v="0"/>
    <n v="0"/>
    <s v="Yes"/>
    <x v="0"/>
    <s v="Mumbai"/>
  </r>
  <r>
    <x v="2981"/>
    <n v="29"/>
    <s v="Male"/>
    <s v="Jaipur"/>
    <n v="53"/>
    <x v="0"/>
    <x v="0"/>
    <n v="431"/>
    <n v="22226.03"/>
    <s v="Debit Card"/>
    <s v="Yes"/>
    <n v="1"/>
    <n v="0"/>
    <x v="1"/>
    <n v="0"/>
    <s v="No"/>
    <x v="0"/>
    <s v="Jaipur"/>
  </r>
  <r>
    <x v="2982"/>
    <n v="22"/>
    <s v="Male"/>
    <s v="Delhi"/>
    <n v="20"/>
    <x v="1"/>
    <x v="1"/>
    <n v="738"/>
    <n v="14287.96"/>
    <s v="Credit Card"/>
    <s v="Yes"/>
    <n v="10"/>
    <n v="3"/>
    <x v="4"/>
    <n v="5"/>
    <s v="No"/>
    <x v="1"/>
    <s v="Delhi"/>
  </r>
  <r>
    <x v="2983"/>
    <n v="58"/>
    <s v="Female"/>
    <s v="Hyderabad"/>
    <n v="24"/>
    <x v="0"/>
    <x v="1"/>
    <n v="653"/>
    <n v="15480.89"/>
    <s v="Auto Debit"/>
    <s v="No"/>
    <n v="0"/>
    <n v="0"/>
    <x v="0"/>
    <n v="0"/>
    <s v="No"/>
    <x v="1"/>
    <s v="Hyderabad"/>
  </r>
  <r>
    <x v="2984"/>
    <n v="43"/>
    <s v="Male"/>
    <s v="Pune"/>
    <n v="23"/>
    <x v="0"/>
    <x v="2"/>
    <n v="1025"/>
    <n v="23172.73"/>
    <s v="Credit Card"/>
    <s v="Yes"/>
    <n v="0"/>
    <n v="0"/>
    <x v="0"/>
    <n v="0"/>
    <s v="Yes"/>
    <x v="0"/>
    <s v="Pune"/>
  </r>
  <r>
    <x v="2985"/>
    <n v="36"/>
    <s v="Female"/>
    <s v="Mumbai"/>
    <n v="72"/>
    <x v="2"/>
    <x v="1"/>
    <n v="806"/>
    <n v="58194.9"/>
    <s v="Credit Card"/>
    <s v="Yes"/>
    <n v="1"/>
    <n v="0"/>
    <x v="1"/>
    <n v="0"/>
    <s v="No"/>
    <x v="0"/>
    <s v="Mumbai"/>
  </r>
  <r>
    <x v="2986"/>
    <n v="33"/>
    <s v="Female"/>
    <s v="Mumbai"/>
    <n v="15"/>
    <x v="0"/>
    <x v="0"/>
    <n v="452"/>
    <n v="6614.58"/>
    <s v="Credit Card"/>
    <s v="Yes"/>
    <n v="7"/>
    <n v="3"/>
    <x v="4"/>
    <n v="0"/>
    <s v="No"/>
    <x v="1"/>
    <s v="Mumbai"/>
  </r>
  <r>
    <x v="2987"/>
    <n v="36"/>
    <s v="Male"/>
    <s v="Chennai"/>
    <n v="16"/>
    <x v="1"/>
    <x v="0"/>
    <n v="486"/>
    <n v="7624.09"/>
    <s v="Credit Card"/>
    <s v="Yes"/>
    <n v="0"/>
    <n v="0"/>
    <x v="1"/>
    <n v="0"/>
    <s v="Yes"/>
    <x v="0"/>
    <s v="Chennai"/>
  </r>
  <r>
    <x v="2988"/>
    <n v="44"/>
    <s v="Male"/>
    <s v="Delhi"/>
    <n v="57"/>
    <x v="2"/>
    <x v="0"/>
    <n v="501"/>
    <n v="27792.06"/>
    <s v="Auto Debit"/>
    <s v="Yes"/>
    <n v="1"/>
    <n v="0"/>
    <x v="0"/>
    <n v="0"/>
    <s v="No"/>
    <x v="0"/>
    <s v="Delhi"/>
  </r>
  <r>
    <x v="2989"/>
    <n v="41"/>
    <s v="Male"/>
    <s v="Bengaluru"/>
    <n v="30"/>
    <x v="2"/>
    <x v="1"/>
    <n v="771"/>
    <n v="19530.55"/>
    <s v="Credit Card"/>
    <s v="No"/>
    <n v="0"/>
    <n v="0"/>
    <x v="0"/>
    <n v="15"/>
    <s v="Yes"/>
    <x v="0"/>
    <s v="Bengaluru"/>
  </r>
  <r>
    <x v="2990"/>
    <n v="22"/>
    <s v="Female"/>
    <s v="Delhi"/>
    <n v="41"/>
    <x v="0"/>
    <x v="0"/>
    <n v="450"/>
    <n v="18989.740000000002"/>
    <s v="Bank Transfer"/>
    <s v="Yes"/>
    <n v="2"/>
    <n v="0"/>
    <x v="0"/>
    <n v="0"/>
    <s v="Yes"/>
    <x v="0"/>
    <s v="Delhi"/>
  </r>
  <r>
    <x v="2991"/>
    <n v="25"/>
    <s v="Female"/>
    <s v="Mumbai"/>
    <n v="66"/>
    <x v="1"/>
    <x v="1"/>
    <n v="671"/>
    <n v="43141.02"/>
    <s v="Bank Transfer"/>
    <s v="Yes"/>
    <n v="1"/>
    <n v="0"/>
    <x v="0"/>
    <n v="0"/>
    <s v="No"/>
    <x v="0"/>
    <s v="Mumbai"/>
  </r>
  <r>
    <x v="2992"/>
    <n v="43"/>
    <s v="Female"/>
    <s v="Mumbai"/>
    <n v="19"/>
    <x v="1"/>
    <x v="2"/>
    <n v="1013"/>
    <n v="16826.45"/>
    <s v="Bank Transfer"/>
    <s v="Yes"/>
    <n v="0"/>
    <n v="0"/>
    <x v="0"/>
    <n v="10"/>
    <s v="Yes"/>
    <x v="0"/>
    <s v="Mumbai"/>
  </r>
  <r>
    <x v="2993"/>
    <n v="39"/>
    <s v="Male"/>
    <s v="Chennai"/>
    <n v="35"/>
    <x v="1"/>
    <x v="1"/>
    <n v="725"/>
    <n v="25102"/>
    <s v="Bank Transfer"/>
    <s v="Yes"/>
    <n v="4"/>
    <n v="2"/>
    <x v="1"/>
    <n v="0"/>
    <s v="No"/>
    <x v="0"/>
    <s v="Chennai"/>
  </r>
  <r>
    <x v="2994"/>
    <n v="34"/>
    <s v="Female"/>
    <s v="Bengaluru"/>
    <n v="52"/>
    <x v="1"/>
    <x v="1"/>
    <n v="723"/>
    <n v="36948.589999999997"/>
    <s v="Credit Card"/>
    <s v="Yes"/>
    <n v="0"/>
    <n v="0"/>
    <x v="2"/>
    <n v="0"/>
    <s v="No"/>
    <x v="0"/>
    <s v="Bengaluru"/>
  </r>
  <r>
    <x v="2995"/>
    <n v="20"/>
    <s v="Female"/>
    <s v="Bengaluru"/>
    <n v="35"/>
    <x v="1"/>
    <x v="1"/>
    <n v="692"/>
    <n v="22779.21"/>
    <s v="Bank Transfer"/>
    <s v="Yes"/>
    <n v="1"/>
    <n v="0"/>
    <x v="0"/>
    <n v="5"/>
    <s v="No"/>
    <x v="1"/>
    <s v="Bengaluru"/>
  </r>
  <r>
    <x v="2996"/>
    <n v="18"/>
    <s v="Female"/>
    <s v="Nagpur"/>
    <n v="58"/>
    <x v="1"/>
    <x v="1"/>
    <n v="734"/>
    <n v="42349.08"/>
    <s v="Auto Debit"/>
    <s v="Yes"/>
    <n v="4"/>
    <n v="2"/>
    <x v="2"/>
    <n v="0"/>
    <s v="No"/>
    <x v="1"/>
    <s v="Nagpur"/>
  </r>
  <r>
    <x v="2997"/>
    <n v="32"/>
    <s v="Male"/>
    <s v="Hyderabad"/>
    <n v="12"/>
    <x v="0"/>
    <x v="0"/>
    <n v="391"/>
    <n v="4795.7299999999996"/>
    <s v="Bank Transfer"/>
    <s v="No"/>
    <n v="1"/>
    <n v="0"/>
    <x v="1"/>
    <n v="0"/>
    <s v="No"/>
    <x v="0"/>
    <s v="Hyderabad"/>
  </r>
  <r>
    <x v="2998"/>
    <n v="37"/>
    <s v="Female"/>
    <s v="Bengaluru"/>
    <n v="15"/>
    <x v="0"/>
    <x v="0"/>
    <n v="558"/>
    <n v="8275.4699999999993"/>
    <s v="UPI"/>
    <s v="Yes"/>
    <n v="1"/>
    <n v="0"/>
    <x v="0"/>
    <n v="0"/>
    <s v="Yes"/>
    <x v="0"/>
    <s v="Bengaluru"/>
  </r>
  <r>
    <x v="2999"/>
    <n v="37"/>
    <s v="Female"/>
    <s v="Mumbai"/>
    <n v="37"/>
    <x v="2"/>
    <x v="1"/>
    <n v="676"/>
    <n v="25420.23"/>
    <s v="Credit Card"/>
    <s v="Yes"/>
    <n v="5"/>
    <n v="1"/>
    <x v="2"/>
    <n v="0"/>
    <s v="No"/>
    <x v="0"/>
    <s v="Mumbai"/>
  </r>
  <r>
    <x v="3000"/>
    <n v="48"/>
    <s v="Female"/>
    <s v="Pune"/>
    <n v="46"/>
    <x v="0"/>
    <x v="2"/>
    <n v="947"/>
    <n v="44433.69"/>
    <s v="Auto Debit"/>
    <s v="Yes"/>
    <n v="0"/>
    <n v="0"/>
    <x v="0"/>
    <n v="0"/>
    <s v="Yes"/>
    <x v="0"/>
    <s v="Pune"/>
  </r>
  <r>
    <x v="3001"/>
    <n v="32"/>
    <s v="Female"/>
    <s v="Hyderabad"/>
    <n v="61"/>
    <x v="0"/>
    <x v="1"/>
    <n v="666"/>
    <n v="40415.83"/>
    <s v="Auto Debit"/>
    <s v="No"/>
    <n v="2"/>
    <n v="0"/>
    <x v="0"/>
    <n v="0"/>
    <s v="No"/>
    <x v="1"/>
    <s v="Hyderabad"/>
  </r>
  <r>
    <x v="3002"/>
    <n v="63"/>
    <s v="Female"/>
    <s v="Hyderabad"/>
    <n v="30"/>
    <x v="1"/>
    <x v="0"/>
    <n v="520"/>
    <n v="15485.74"/>
    <s v="Credit Card"/>
    <s v="Yes"/>
    <n v="2"/>
    <n v="1"/>
    <x v="1"/>
    <n v="0"/>
    <s v="No"/>
    <x v="1"/>
    <s v="Hyderabad"/>
  </r>
  <r>
    <x v="3003"/>
    <n v="25"/>
    <s v="Female"/>
    <s v="Kolkata"/>
    <n v="28"/>
    <x v="0"/>
    <x v="2"/>
    <n v="944"/>
    <n v="26526.53"/>
    <s v="Auto Debit"/>
    <s v="Yes"/>
    <n v="1"/>
    <n v="0"/>
    <x v="0"/>
    <n v="0"/>
    <s v="No"/>
    <x v="1"/>
    <s v="Kolkata"/>
  </r>
  <r>
    <x v="3004"/>
    <n v="40"/>
    <s v="Male"/>
    <s v="Bengaluru"/>
    <n v="54"/>
    <x v="0"/>
    <x v="2"/>
    <n v="1002"/>
    <n v="55026.43"/>
    <s v="Bank Transfer"/>
    <s v="Yes"/>
    <n v="1"/>
    <n v="0"/>
    <x v="0"/>
    <n v="0"/>
    <s v="Yes"/>
    <x v="0"/>
    <s v="Bengaluru"/>
  </r>
  <r>
    <x v="3005"/>
    <n v="18"/>
    <s v="Female"/>
    <s v="Delhi"/>
    <n v="16"/>
    <x v="2"/>
    <x v="2"/>
    <n v="1060"/>
    <n v="17207.97"/>
    <s v="UPI"/>
    <s v="Yes"/>
    <n v="2"/>
    <n v="1"/>
    <x v="1"/>
    <n v="0"/>
    <s v="No"/>
    <x v="0"/>
    <s v="Delhi"/>
  </r>
  <r>
    <x v="3006"/>
    <n v="28"/>
    <s v="Male"/>
    <s v="Jaipur"/>
    <n v="42"/>
    <x v="2"/>
    <x v="2"/>
    <n v="970"/>
    <n v="37354.019999999997"/>
    <s v="UPI"/>
    <s v="Yes"/>
    <n v="0"/>
    <n v="0"/>
    <x v="0"/>
    <n v="10"/>
    <s v="No"/>
    <x v="0"/>
    <s v="Jaipur"/>
  </r>
  <r>
    <x v="3007"/>
    <n v="29"/>
    <s v="Female"/>
    <s v="Bengaluru"/>
    <n v="19"/>
    <x v="0"/>
    <x v="0"/>
    <n v="444"/>
    <n v="8448.59"/>
    <s v="Bank Transfer"/>
    <s v="No"/>
    <n v="2"/>
    <n v="2"/>
    <x v="0"/>
    <n v="0"/>
    <s v="Yes"/>
    <x v="1"/>
    <s v="Bengaluru"/>
  </r>
  <r>
    <x v="3008"/>
    <n v="25"/>
    <s v="Female"/>
    <s v="Nagpur"/>
    <n v="12"/>
    <x v="2"/>
    <x v="1"/>
    <n v="714"/>
    <n v="7282.8"/>
    <s v="Credit Card"/>
    <s v="Yes"/>
    <n v="2"/>
    <n v="0"/>
    <x v="0"/>
    <n v="15"/>
    <s v="No"/>
    <x v="0"/>
    <s v="Nagpur"/>
  </r>
  <r>
    <x v="3009"/>
    <n v="18"/>
    <s v="Male"/>
    <s v="Mumbai"/>
    <n v="37"/>
    <x v="0"/>
    <x v="0"/>
    <n v="596"/>
    <n v="22470.95"/>
    <s v="UPI"/>
    <s v="Yes"/>
    <n v="2"/>
    <n v="1"/>
    <x v="1"/>
    <n v="0"/>
    <s v="No"/>
    <x v="0"/>
    <s v="Mumbai"/>
  </r>
  <r>
    <x v="3010"/>
    <n v="41"/>
    <s v="Male"/>
    <s v="Mumbai"/>
    <n v="34"/>
    <x v="1"/>
    <x v="1"/>
    <n v="809"/>
    <n v="27326.78"/>
    <s v="Auto Debit"/>
    <s v="Yes"/>
    <n v="0"/>
    <n v="0"/>
    <x v="0"/>
    <n v="0"/>
    <s v="No"/>
    <x v="0"/>
    <s v="Mumbai"/>
  </r>
  <r>
    <x v="3011"/>
    <n v="37"/>
    <s v="Female"/>
    <s v="Mumbai"/>
    <n v="66"/>
    <x v="1"/>
    <x v="0"/>
    <n v="517"/>
    <n v="34780.699999999997"/>
    <s v="Auto Debit"/>
    <s v="Yes"/>
    <n v="1"/>
    <n v="0"/>
    <x v="0"/>
    <n v="0"/>
    <s v="Yes"/>
    <x v="0"/>
    <s v="Mumbai"/>
  </r>
  <r>
    <x v="3012"/>
    <n v="53"/>
    <s v="Female"/>
    <s v="Nagpur"/>
    <n v="54"/>
    <x v="1"/>
    <x v="2"/>
    <n v="1043"/>
    <n v="52718.29"/>
    <s v="Credit Card"/>
    <s v="Yes"/>
    <n v="4"/>
    <n v="1"/>
    <x v="0"/>
    <n v="5"/>
    <s v="No"/>
    <x v="0"/>
    <s v="Nagpur"/>
  </r>
  <r>
    <x v="3013"/>
    <n v="35"/>
    <s v="Male"/>
    <s v="Hyderabad"/>
    <n v="19"/>
    <x v="1"/>
    <x v="2"/>
    <n v="1058"/>
    <n v="19848.150000000001"/>
    <s v="Credit Card"/>
    <s v="Yes"/>
    <n v="0"/>
    <n v="0"/>
    <x v="0"/>
    <n v="0"/>
    <s v="No"/>
    <x v="0"/>
    <s v="Hyderabad"/>
  </r>
  <r>
    <x v="3014"/>
    <n v="30"/>
    <s v="Female"/>
    <s v="Nagpur"/>
    <n v="19"/>
    <x v="0"/>
    <x v="1"/>
    <n v="654"/>
    <n v="12340.07"/>
    <s v="Bank Transfer"/>
    <s v="Yes"/>
    <n v="2"/>
    <n v="1"/>
    <x v="0"/>
    <n v="0"/>
    <s v="Yes"/>
    <x v="0"/>
    <s v="Nagpur"/>
  </r>
  <r>
    <x v="3015"/>
    <n v="40"/>
    <s v="Female"/>
    <s v="Bengaluru"/>
    <n v="36"/>
    <x v="1"/>
    <x v="2"/>
    <n v="998"/>
    <n v="34693.120000000003"/>
    <s v="Auto Debit"/>
    <s v="Yes"/>
    <n v="1"/>
    <n v="0"/>
    <x v="0"/>
    <n v="5"/>
    <s v="No"/>
    <x v="0"/>
    <s v="Bengaluru"/>
  </r>
  <r>
    <x v="3016"/>
    <n v="46"/>
    <s v="Female"/>
    <s v="Kolkata"/>
    <n v="25"/>
    <x v="1"/>
    <x v="1"/>
    <n v="640"/>
    <n v="15968.06"/>
    <s v="Auto Debit"/>
    <s v="No"/>
    <n v="3"/>
    <n v="1"/>
    <x v="1"/>
    <n v="0"/>
    <s v="Yes"/>
    <x v="0"/>
    <s v="Kolkata"/>
  </r>
  <r>
    <x v="3017"/>
    <n v="37"/>
    <s v="Female"/>
    <s v="Chennai"/>
    <n v="53"/>
    <x v="0"/>
    <x v="1"/>
    <n v="661"/>
    <n v="34427.339999999997"/>
    <s v="UPI"/>
    <s v="Yes"/>
    <n v="2"/>
    <n v="0"/>
    <x v="1"/>
    <n v="0"/>
    <s v="No"/>
    <x v="0"/>
    <s v="Chennai"/>
  </r>
  <r>
    <x v="3018"/>
    <n v="33"/>
    <s v="Female"/>
    <s v="Mumbai"/>
    <n v="26"/>
    <x v="0"/>
    <x v="0"/>
    <n v="523"/>
    <n v="13208.56"/>
    <s v="Bank Transfer"/>
    <s v="Yes"/>
    <n v="0"/>
    <n v="0"/>
    <x v="0"/>
    <n v="0"/>
    <s v="No"/>
    <x v="0"/>
    <s v="Mumbai"/>
  </r>
  <r>
    <x v="3019"/>
    <n v="28"/>
    <s v="Male"/>
    <s v="Pune"/>
    <n v="35"/>
    <x v="0"/>
    <x v="2"/>
    <n v="1093"/>
    <n v="37188.82"/>
    <s v="UPI"/>
    <s v="Yes"/>
    <n v="0"/>
    <n v="0"/>
    <x v="0"/>
    <n v="0"/>
    <s v="Yes"/>
    <x v="0"/>
    <s v="Pune"/>
  </r>
  <r>
    <x v="3020"/>
    <n v="31"/>
    <s v="Male"/>
    <s v="Mumbai"/>
    <n v="23"/>
    <x v="0"/>
    <x v="0"/>
    <n v="482"/>
    <n v="11327.79"/>
    <s v="Credit Card"/>
    <s v="Yes"/>
    <n v="0"/>
    <n v="0"/>
    <x v="0"/>
    <n v="0"/>
    <s v="Yes"/>
    <x v="0"/>
    <s v="Mumbai"/>
  </r>
  <r>
    <x v="3021"/>
    <n v="36"/>
    <s v="Female"/>
    <s v="Kolkata"/>
    <n v="34"/>
    <x v="0"/>
    <x v="1"/>
    <n v="661"/>
    <n v="22950.32"/>
    <s v="UPI"/>
    <s v="Yes"/>
    <n v="0"/>
    <n v="0"/>
    <x v="1"/>
    <n v="0"/>
    <s v="No"/>
    <x v="0"/>
    <s v="Kolkata"/>
  </r>
  <r>
    <x v="3022"/>
    <n v="54"/>
    <s v="Male"/>
    <s v="Mumbai"/>
    <n v="34"/>
    <x v="2"/>
    <x v="0"/>
    <n v="481"/>
    <n v="14724.09"/>
    <s v="UPI"/>
    <s v="Yes"/>
    <n v="0"/>
    <n v="0"/>
    <x v="0"/>
    <n v="10"/>
    <s v="No"/>
    <x v="0"/>
    <s v="Mumbai"/>
  </r>
  <r>
    <x v="3023"/>
    <n v="35"/>
    <s v="Male"/>
    <s v="Bengaluru"/>
    <n v="45"/>
    <x v="1"/>
    <x v="0"/>
    <n v="481"/>
    <n v="21169.13"/>
    <s v="Credit Card"/>
    <s v="Yes"/>
    <n v="1"/>
    <n v="0"/>
    <x v="0"/>
    <n v="0"/>
    <s v="Yes"/>
    <x v="0"/>
    <s v="Bengaluru"/>
  </r>
  <r>
    <x v="3024"/>
    <n v="55"/>
    <s v="Female"/>
    <s v="Kolkata"/>
    <n v="45"/>
    <x v="0"/>
    <x v="0"/>
    <n v="506"/>
    <n v="22558"/>
    <s v="Debit Card"/>
    <s v="No"/>
    <n v="1"/>
    <n v="0"/>
    <x v="0"/>
    <n v="0"/>
    <s v="Yes"/>
    <x v="0"/>
    <s v="Kolkata"/>
  </r>
  <r>
    <x v="3025"/>
    <n v="58"/>
    <s v="Female"/>
    <s v="Mumbai"/>
    <n v="34"/>
    <x v="0"/>
    <x v="0"/>
    <n v="580"/>
    <n v="19375.38"/>
    <s v="Bank Transfer"/>
    <s v="Yes"/>
    <n v="3"/>
    <n v="0"/>
    <x v="0"/>
    <n v="0"/>
    <s v="Yes"/>
    <x v="0"/>
    <s v="Mumbai"/>
  </r>
  <r>
    <x v="3026"/>
    <n v="25"/>
    <s v="Female"/>
    <s v="Chennai"/>
    <n v="13"/>
    <x v="0"/>
    <x v="1"/>
    <n v="749"/>
    <n v="9912.9699999999993"/>
    <s v="Auto Debit"/>
    <s v="Yes"/>
    <n v="0"/>
    <n v="0"/>
    <x v="1"/>
    <n v="0"/>
    <s v="No"/>
    <x v="0"/>
    <s v="Chennai"/>
  </r>
  <r>
    <x v="3027"/>
    <n v="35"/>
    <s v="Male"/>
    <s v="Delhi"/>
    <n v="50"/>
    <x v="2"/>
    <x v="1"/>
    <n v="735"/>
    <n v="36750"/>
    <s v="Bank Transfer"/>
    <s v="Yes"/>
    <n v="1"/>
    <n v="0"/>
    <x v="0"/>
    <n v="0"/>
    <s v="No"/>
    <x v="0"/>
    <s v="Delhi"/>
  </r>
  <r>
    <x v="3028"/>
    <n v="29"/>
    <s v="Female"/>
    <s v="Kolkata"/>
    <n v="49"/>
    <x v="2"/>
    <x v="0"/>
    <n v="405"/>
    <n v="19739.330000000002"/>
    <s v="UPI"/>
    <s v="Yes"/>
    <n v="0"/>
    <n v="0"/>
    <x v="0"/>
    <n v="0"/>
    <s v="Yes"/>
    <x v="0"/>
    <s v="Kolkata"/>
  </r>
  <r>
    <x v="3029"/>
    <n v="43"/>
    <s v="Male"/>
    <s v="Bengaluru"/>
    <n v="30"/>
    <x v="1"/>
    <x v="0"/>
    <n v="569"/>
    <n v="16778.87"/>
    <s v="Auto Debit"/>
    <s v="Yes"/>
    <n v="0"/>
    <n v="0"/>
    <x v="1"/>
    <n v="0"/>
    <s v="No"/>
    <x v="0"/>
    <s v="Bengaluru"/>
  </r>
  <r>
    <x v="3030"/>
    <n v="27"/>
    <s v="Male"/>
    <s v="Jaipur"/>
    <n v="24"/>
    <x v="1"/>
    <x v="2"/>
    <n v="1023"/>
    <n v="24108.75"/>
    <s v="Bank Transfer"/>
    <s v="Yes"/>
    <n v="0"/>
    <n v="0"/>
    <x v="1"/>
    <n v="0"/>
    <s v="No"/>
    <x v="0"/>
    <s v="Jaipur"/>
  </r>
  <r>
    <x v="3031"/>
    <n v="43"/>
    <s v="Male"/>
    <s v="Pune"/>
    <n v="30"/>
    <x v="0"/>
    <x v="1"/>
    <n v="775"/>
    <n v="23521.53"/>
    <s v="Bank Transfer"/>
    <s v="Yes"/>
    <n v="1"/>
    <n v="0"/>
    <x v="1"/>
    <n v="0"/>
    <s v="Yes"/>
    <x v="0"/>
    <s v="Pune"/>
  </r>
  <r>
    <x v="3032"/>
    <n v="42"/>
    <s v="Female"/>
    <s v="Kolkata"/>
    <n v="56"/>
    <x v="1"/>
    <x v="0"/>
    <n v="398"/>
    <n v="22952.38"/>
    <s v="Credit Card"/>
    <s v="No"/>
    <n v="1"/>
    <n v="0"/>
    <x v="0"/>
    <n v="0"/>
    <s v="No"/>
    <x v="0"/>
    <s v="Kolkata"/>
  </r>
  <r>
    <x v="3033"/>
    <n v="53"/>
    <s v="Female"/>
    <s v="Delhi"/>
    <n v="19"/>
    <x v="0"/>
    <x v="0"/>
    <n v="560"/>
    <n v="10803.93"/>
    <s v="Bank Transfer"/>
    <s v="Yes"/>
    <n v="0"/>
    <n v="0"/>
    <x v="0"/>
    <n v="0"/>
    <s v="No"/>
    <x v="0"/>
    <s v="Delhi"/>
  </r>
  <r>
    <x v="3034"/>
    <n v="24"/>
    <s v="Male"/>
    <s v="Bengaluru"/>
    <n v="8"/>
    <x v="0"/>
    <x v="2"/>
    <n v="966"/>
    <n v="7839.15"/>
    <s v="Credit Card"/>
    <s v="Yes"/>
    <n v="0"/>
    <n v="0"/>
    <x v="0"/>
    <n v="0"/>
    <s v="No"/>
    <x v="0"/>
    <s v="Bengaluru"/>
  </r>
  <r>
    <x v="3035"/>
    <n v="40"/>
    <s v="Male"/>
    <s v="Hyderabad"/>
    <n v="37"/>
    <x v="0"/>
    <x v="0"/>
    <n v="404"/>
    <n v="15355.86"/>
    <s v="Bank Transfer"/>
    <s v="No"/>
    <n v="0"/>
    <n v="0"/>
    <x v="0"/>
    <n v="0"/>
    <s v="No"/>
    <x v="1"/>
    <s v="Hyderabad"/>
  </r>
  <r>
    <x v="3036"/>
    <n v="29"/>
    <s v="Female"/>
    <s v="Nagpur"/>
    <n v="21"/>
    <x v="2"/>
    <x v="0"/>
    <n v="463"/>
    <n v="8462.25"/>
    <s v="Auto Debit"/>
    <s v="No"/>
    <n v="2"/>
    <n v="0"/>
    <x v="0"/>
    <n v="15"/>
    <s v="No"/>
    <x v="0"/>
    <s v="Nagpur"/>
  </r>
  <r>
    <x v="3037"/>
    <n v="32"/>
    <s v="Female"/>
    <s v="Ahmedabad"/>
    <n v="18"/>
    <x v="0"/>
    <x v="1"/>
    <n v="683"/>
    <n v="12170.46"/>
    <s v="UPI"/>
    <s v="Yes"/>
    <n v="2"/>
    <n v="1"/>
    <x v="1"/>
    <n v="0"/>
    <s v="Yes"/>
    <x v="0"/>
    <s v="Ahmedabad"/>
  </r>
  <r>
    <x v="3038"/>
    <n v="23"/>
    <s v="Female"/>
    <s v="Bengaluru"/>
    <n v="29"/>
    <x v="2"/>
    <x v="0"/>
    <n v="433"/>
    <n v="12687.93"/>
    <s v="Credit Card"/>
    <s v="Yes"/>
    <n v="1"/>
    <n v="0"/>
    <x v="0"/>
    <n v="0"/>
    <s v="No"/>
    <x v="1"/>
    <s v="Bengaluru"/>
  </r>
  <r>
    <x v="3039"/>
    <n v="51"/>
    <s v="Female"/>
    <s v="Pune"/>
    <n v="24"/>
    <x v="0"/>
    <x v="0"/>
    <n v="477"/>
    <n v="11279.47"/>
    <s v="Bank Transfer"/>
    <s v="No"/>
    <n v="0"/>
    <n v="0"/>
    <x v="0"/>
    <n v="0"/>
    <s v="No"/>
    <x v="1"/>
    <s v="Pune"/>
  </r>
  <r>
    <x v="3040"/>
    <n v="49"/>
    <s v="Male"/>
    <s v="Mumbai"/>
    <n v="53"/>
    <x v="1"/>
    <x v="0"/>
    <n v="571"/>
    <n v="29446.05"/>
    <s v="Debit Card"/>
    <s v="Yes"/>
    <n v="0"/>
    <n v="0"/>
    <x v="0"/>
    <n v="0"/>
    <s v="No"/>
    <x v="1"/>
    <s v="Mumbai"/>
  </r>
  <r>
    <x v="3041"/>
    <n v="50"/>
    <s v="Male"/>
    <s v="Pune"/>
    <n v="34"/>
    <x v="0"/>
    <x v="1"/>
    <n v="774"/>
    <n v="26523.48"/>
    <s v="UPI"/>
    <s v="Yes"/>
    <n v="0"/>
    <n v="0"/>
    <x v="0"/>
    <n v="0"/>
    <s v="No"/>
    <x v="1"/>
    <s v="Pune"/>
  </r>
  <r>
    <x v="3042"/>
    <n v="40"/>
    <s v="Male"/>
    <s v="Delhi"/>
    <n v="46"/>
    <x v="2"/>
    <x v="2"/>
    <n v="987"/>
    <n v="39887.360000000001"/>
    <s v="UPI"/>
    <s v="Yes"/>
    <n v="2"/>
    <n v="1"/>
    <x v="0"/>
    <n v="10"/>
    <s v="No"/>
    <x v="1"/>
    <s v="Delhi"/>
  </r>
  <r>
    <x v="3043"/>
    <n v="32"/>
    <s v="Female"/>
    <s v="Chennai"/>
    <n v="13"/>
    <x v="0"/>
    <x v="1"/>
    <n v="744"/>
    <n v="9678.02"/>
    <s v="Debit Card"/>
    <s v="Yes"/>
    <n v="0"/>
    <n v="0"/>
    <x v="0"/>
    <n v="0"/>
    <s v="Yes"/>
    <x v="0"/>
    <s v="Chennai"/>
  </r>
  <r>
    <x v="3044"/>
    <n v="45"/>
    <s v="Female"/>
    <s v="Ahmedabad"/>
    <n v="37"/>
    <x v="1"/>
    <x v="0"/>
    <n v="440"/>
    <n v="14333.43"/>
    <s v="UPI"/>
    <s v="Yes"/>
    <n v="1"/>
    <n v="0"/>
    <x v="0"/>
    <n v="10"/>
    <s v="No"/>
    <x v="0"/>
    <s v="Ahmedabad"/>
  </r>
  <r>
    <x v="3045"/>
    <n v="18"/>
    <s v="Female"/>
    <s v="Chennai"/>
    <n v="44"/>
    <x v="0"/>
    <x v="1"/>
    <n v="726"/>
    <n v="31230.13"/>
    <s v="Auto Debit"/>
    <s v="Yes"/>
    <n v="0"/>
    <n v="0"/>
    <x v="0"/>
    <n v="0"/>
    <s v="No"/>
    <x v="0"/>
    <s v="Chennai"/>
  </r>
  <r>
    <x v="3046"/>
    <n v="39"/>
    <s v="Female"/>
    <s v="Delhi"/>
    <n v="32"/>
    <x v="0"/>
    <x v="0"/>
    <n v="525"/>
    <n v="17171.400000000001"/>
    <s v="Bank Transfer"/>
    <s v="Yes"/>
    <n v="0"/>
    <n v="0"/>
    <x v="0"/>
    <n v="0"/>
    <s v="No"/>
    <x v="0"/>
    <s v="Delhi"/>
  </r>
  <r>
    <x v="3047"/>
    <n v="25"/>
    <s v="Male"/>
    <s v="Bengaluru"/>
    <n v="16"/>
    <x v="0"/>
    <x v="0"/>
    <n v="496"/>
    <n v="7853.04"/>
    <s v="Debit Card"/>
    <s v="Yes"/>
    <n v="8"/>
    <n v="2"/>
    <x v="2"/>
    <n v="0"/>
    <s v="No"/>
    <x v="1"/>
    <s v="Bengaluru"/>
  </r>
  <r>
    <x v="3048"/>
    <n v="35"/>
    <s v="Female"/>
    <s v="Bengaluru"/>
    <n v="28"/>
    <x v="0"/>
    <x v="0"/>
    <n v="537"/>
    <n v="15391.71"/>
    <s v="Debit Card"/>
    <s v="Yes"/>
    <n v="0"/>
    <n v="0"/>
    <x v="1"/>
    <n v="0"/>
    <s v="No"/>
    <x v="0"/>
    <s v="Bengaluru"/>
  </r>
  <r>
    <x v="3049"/>
    <n v="18"/>
    <s v="Female"/>
    <s v="Mumbai"/>
    <n v="13"/>
    <x v="1"/>
    <x v="0"/>
    <n v="490"/>
    <n v="6337.81"/>
    <s v="Bank Transfer"/>
    <s v="Yes"/>
    <n v="0"/>
    <n v="0"/>
    <x v="0"/>
    <n v="0"/>
    <s v="Yes"/>
    <x v="0"/>
    <s v="Mumbai"/>
  </r>
  <r>
    <x v="3050"/>
    <n v="18"/>
    <s v="Male"/>
    <s v="Delhi"/>
    <n v="50"/>
    <x v="0"/>
    <x v="1"/>
    <n v="683"/>
    <n v="34972.86"/>
    <s v="UPI"/>
    <s v="Yes"/>
    <n v="2"/>
    <n v="0"/>
    <x v="0"/>
    <n v="0"/>
    <s v="No"/>
    <x v="0"/>
    <s v="Delhi"/>
  </r>
  <r>
    <x v="3051"/>
    <n v="25"/>
    <s v="Female"/>
    <s v="Ahmedabad"/>
    <n v="42"/>
    <x v="0"/>
    <x v="0"/>
    <n v="423"/>
    <n v="17682.650000000001"/>
    <s v="Bank Transfer"/>
    <s v="Yes"/>
    <n v="6"/>
    <n v="3"/>
    <x v="4"/>
    <n v="0"/>
    <s v="No"/>
    <x v="1"/>
    <s v="Ahmedabad"/>
  </r>
  <r>
    <x v="3052"/>
    <n v="35"/>
    <s v="Female"/>
    <s v="Kolkata"/>
    <n v="62"/>
    <x v="2"/>
    <x v="1"/>
    <n v="693"/>
    <n v="43986.85"/>
    <s v="Credit Card"/>
    <s v="No"/>
    <n v="2"/>
    <n v="0"/>
    <x v="1"/>
    <n v="0"/>
    <s v="Yes"/>
    <x v="0"/>
    <s v="Kolkata"/>
  </r>
  <r>
    <x v="3053"/>
    <n v="38"/>
    <s v="Female"/>
    <s v="Mumbai"/>
    <n v="42"/>
    <x v="0"/>
    <x v="1"/>
    <n v="710"/>
    <n v="30038.77"/>
    <s v="Bank Transfer"/>
    <s v="Yes"/>
    <n v="4"/>
    <n v="2"/>
    <x v="0"/>
    <n v="0"/>
    <s v="Yes"/>
    <x v="1"/>
    <s v="Mumbai"/>
  </r>
  <r>
    <x v="3054"/>
    <n v="34"/>
    <s v="Female"/>
    <s v="Chennai"/>
    <n v="35"/>
    <x v="2"/>
    <x v="0"/>
    <n v="423"/>
    <n v="12419.22"/>
    <s v="Auto Debit"/>
    <s v="No"/>
    <n v="0"/>
    <n v="0"/>
    <x v="1"/>
    <n v="15"/>
    <s v="No"/>
    <x v="0"/>
    <s v="Chennai"/>
  </r>
  <r>
    <x v="3055"/>
    <n v="22"/>
    <s v="Female"/>
    <s v="Hyderabad"/>
    <n v="53"/>
    <x v="0"/>
    <x v="1"/>
    <n v="798"/>
    <n v="42272.69"/>
    <s v="Debit Card"/>
    <s v="Yes"/>
    <n v="7"/>
    <n v="4"/>
    <x v="3"/>
    <n v="0"/>
    <s v="No"/>
    <x v="1"/>
    <s v="Hyderabad"/>
  </r>
  <r>
    <x v="3056"/>
    <n v="46"/>
    <s v="Female"/>
    <s v="Hyderabad"/>
    <n v="19"/>
    <x v="0"/>
    <x v="1"/>
    <n v="792"/>
    <n v="14645.46"/>
    <s v="Auto Debit"/>
    <s v="Yes"/>
    <n v="1"/>
    <n v="0"/>
    <x v="0"/>
    <n v="0"/>
    <s v="No"/>
    <x v="0"/>
    <s v="Hyderabad"/>
  </r>
  <r>
    <x v="3057"/>
    <n v="39"/>
    <s v="Male"/>
    <s v="Kolkata"/>
    <n v="25"/>
    <x v="1"/>
    <x v="1"/>
    <n v="776"/>
    <n v="19419.490000000002"/>
    <s v="Auto Debit"/>
    <s v="Yes"/>
    <n v="2"/>
    <n v="0"/>
    <x v="0"/>
    <n v="0"/>
    <s v="Yes"/>
    <x v="0"/>
    <s v="Kolkata"/>
  </r>
  <r>
    <x v="3058"/>
    <n v="24"/>
    <s v="Female"/>
    <s v="Mumbai"/>
    <n v="23"/>
    <x v="0"/>
    <x v="0"/>
    <n v="486"/>
    <n v="11348.96"/>
    <s v="Auto Debit"/>
    <s v="Yes"/>
    <n v="3"/>
    <n v="1"/>
    <x v="0"/>
    <n v="0"/>
    <s v="Yes"/>
    <x v="1"/>
    <s v="Mumbai"/>
  </r>
  <r>
    <x v="3059"/>
    <n v="31"/>
    <s v="Female"/>
    <s v="Nagpur"/>
    <n v="44"/>
    <x v="0"/>
    <x v="0"/>
    <n v="444"/>
    <n v="20109.78"/>
    <s v="Auto Debit"/>
    <s v="Yes"/>
    <n v="0"/>
    <n v="0"/>
    <x v="0"/>
    <n v="0"/>
    <s v="Yes"/>
    <x v="0"/>
    <s v="Nagpur"/>
  </r>
  <r>
    <x v="3060"/>
    <n v="44"/>
    <s v="Female"/>
    <s v="Ahmedabad"/>
    <n v="19"/>
    <x v="0"/>
    <x v="0"/>
    <n v="534"/>
    <n v="10099.83"/>
    <s v="Bank Transfer"/>
    <s v="Yes"/>
    <n v="1"/>
    <n v="0"/>
    <x v="0"/>
    <n v="0"/>
    <s v="No"/>
    <x v="0"/>
    <s v="Ahmedabad"/>
  </r>
  <r>
    <x v="3061"/>
    <n v="45"/>
    <s v="Male"/>
    <s v="Mumbai"/>
    <n v="27"/>
    <x v="0"/>
    <x v="1"/>
    <n v="694"/>
    <n v="19292.28"/>
    <s v="Auto Debit"/>
    <s v="No"/>
    <n v="0"/>
    <n v="0"/>
    <x v="0"/>
    <n v="0"/>
    <s v="No"/>
    <x v="0"/>
    <s v="Mumbai"/>
  </r>
  <r>
    <x v="3062"/>
    <n v="45"/>
    <s v="Male"/>
    <s v="Bengaluru"/>
    <n v="34"/>
    <x v="1"/>
    <x v="0"/>
    <n v="511"/>
    <n v="16041.72"/>
    <s v="Bank Transfer"/>
    <s v="No"/>
    <n v="3"/>
    <n v="1"/>
    <x v="1"/>
    <n v="5"/>
    <s v="No"/>
    <x v="0"/>
    <s v="Bengaluru"/>
  </r>
  <r>
    <x v="3063"/>
    <n v="33"/>
    <s v="Male"/>
    <s v="Nagpur"/>
    <n v="12"/>
    <x v="0"/>
    <x v="0"/>
    <n v="504"/>
    <n v="6156.22"/>
    <s v="Credit Card"/>
    <s v="Yes"/>
    <n v="0"/>
    <n v="0"/>
    <x v="0"/>
    <n v="0"/>
    <s v="No"/>
    <x v="0"/>
    <s v="Nagpur"/>
  </r>
  <r>
    <x v="3064"/>
    <n v="37"/>
    <s v="Male"/>
    <s v="Bengaluru"/>
    <n v="23"/>
    <x v="1"/>
    <x v="0"/>
    <n v="509"/>
    <n v="12021.48"/>
    <s v="Bank Transfer"/>
    <s v="No"/>
    <n v="2"/>
    <n v="1"/>
    <x v="2"/>
    <n v="0"/>
    <s v="No"/>
    <x v="0"/>
    <s v="Bengaluru"/>
  </r>
  <r>
    <x v="3065"/>
    <n v="40"/>
    <s v="Male"/>
    <s v="Pune"/>
    <n v="28"/>
    <x v="0"/>
    <x v="2"/>
    <n v="1007"/>
    <n v="29015.759999999998"/>
    <s v="UPI"/>
    <s v="Yes"/>
    <n v="1"/>
    <n v="0"/>
    <x v="0"/>
    <n v="0"/>
    <s v="No"/>
    <x v="0"/>
    <s v="Pune"/>
  </r>
  <r>
    <x v="3066"/>
    <n v="21"/>
    <s v="Female"/>
    <s v="Chennai"/>
    <n v="14"/>
    <x v="0"/>
    <x v="1"/>
    <n v="654"/>
    <n v="9265.3799999999992"/>
    <s v="Bank Transfer"/>
    <s v="Yes"/>
    <n v="0"/>
    <n v="0"/>
    <x v="0"/>
    <n v="0"/>
    <s v="No"/>
    <x v="0"/>
    <s v="Chennai"/>
  </r>
  <r>
    <x v="3067"/>
    <n v="38"/>
    <s v="Female"/>
    <s v="Pune"/>
    <n v="11"/>
    <x v="0"/>
    <x v="1"/>
    <n v="728"/>
    <n v="8011.58"/>
    <s v="Auto Debit"/>
    <s v="Yes"/>
    <n v="0"/>
    <n v="0"/>
    <x v="1"/>
    <n v="0"/>
    <s v="No"/>
    <x v="1"/>
    <s v="Pune"/>
  </r>
  <r>
    <x v="3068"/>
    <n v="18"/>
    <s v="Male"/>
    <s v="Hyderabad"/>
    <n v="36"/>
    <x v="1"/>
    <x v="0"/>
    <n v="420"/>
    <n v="15113.34"/>
    <s v="Debit Card"/>
    <s v="Yes"/>
    <n v="1"/>
    <n v="0"/>
    <x v="0"/>
    <n v="0"/>
    <s v="No"/>
    <x v="0"/>
    <s v="Hyderabad"/>
  </r>
  <r>
    <x v="3069"/>
    <n v="51"/>
    <s v="Female"/>
    <s v="Pune"/>
    <n v="42"/>
    <x v="2"/>
    <x v="2"/>
    <n v="971"/>
    <n v="35598.559999999998"/>
    <s v="Credit Card"/>
    <s v="Yes"/>
    <n v="2"/>
    <n v="1"/>
    <x v="2"/>
    <n v="15"/>
    <s v="No"/>
    <x v="1"/>
    <s v="Pune"/>
  </r>
  <r>
    <x v="3070"/>
    <n v="43"/>
    <s v="Female"/>
    <s v="Hyderabad"/>
    <n v="43"/>
    <x v="0"/>
    <x v="1"/>
    <n v="712"/>
    <n v="31268.76"/>
    <s v="Auto Debit"/>
    <s v="Yes"/>
    <n v="3"/>
    <n v="1"/>
    <x v="1"/>
    <n v="0"/>
    <s v="No"/>
    <x v="0"/>
    <s v="Hyderabad"/>
  </r>
  <r>
    <x v="3071"/>
    <n v="49"/>
    <s v="Female"/>
    <s v="Delhi"/>
    <n v="38"/>
    <x v="1"/>
    <x v="1"/>
    <n v="694"/>
    <n v="25008.959999999999"/>
    <s v="Debit Card"/>
    <s v="Yes"/>
    <n v="0"/>
    <n v="0"/>
    <x v="1"/>
    <n v="5"/>
    <s v="No"/>
    <x v="0"/>
    <s v="Delhi"/>
  </r>
  <r>
    <x v="3072"/>
    <n v="27"/>
    <s v="Female"/>
    <s v="Delhi"/>
    <n v="27"/>
    <x v="0"/>
    <x v="1"/>
    <n v="767"/>
    <n v="20715.55"/>
    <s v="Debit Card"/>
    <s v="Yes"/>
    <n v="0"/>
    <n v="0"/>
    <x v="0"/>
    <n v="0"/>
    <s v="Yes"/>
    <x v="1"/>
    <s v="Delhi"/>
  </r>
  <r>
    <x v="3073"/>
    <n v="33"/>
    <s v="Male"/>
    <s v="Mumbai"/>
    <n v="18"/>
    <x v="0"/>
    <x v="2"/>
    <n v="994"/>
    <n v="17657.16"/>
    <s v="Credit Card"/>
    <s v="Yes"/>
    <n v="0"/>
    <n v="0"/>
    <x v="0"/>
    <n v="0"/>
    <s v="Yes"/>
    <x v="0"/>
    <s v="Mumbai"/>
  </r>
  <r>
    <x v="3074"/>
    <n v="18"/>
    <s v="Female"/>
    <s v="Nagpur"/>
    <n v="11"/>
    <x v="0"/>
    <x v="1"/>
    <n v="784"/>
    <n v="8586.99"/>
    <s v="Auto Debit"/>
    <s v="Yes"/>
    <n v="0"/>
    <n v="0"/>
    <x v="0"/>
    <n v="0"/>
    <s v="No"/>
    <x v="1"/>
    <s v="Nagpur"/>
  </r>
  <r>
    <x v="3075"/>
    <n v="48"/>
    <s v="Male"/>
    <s v="Kolkata"/>
    <n v="59"/>
    <x v="0"/>
    <x v="2"/>
    <n v="954"/>
    <n v="55518.83"/>
    <s v="Credit Card"/>
    <s v="Yes"/>
    <n v="1"/>
    <n v="0"/>
    <x v="0"/>
    <n v="0"/>
    <s v="No"/>
    <x v="0"/>
    <s v="Kolkata"/>
  </r>
  <r>
    <x v="3076"/>
    <n v="24"/>
    <s v="Male"/>
    <s v="Delhi"/>
    <n v="38"/>
    <x v="1"/>
    <x v="2"/>
    <n v="1117"/>
    <n v="43201.03"/>
    <s v="UPI"/>
    <s v="Yes"/>
    <n v="0"/>
    <n v="0"/>
    <x v="1"/>
    <n v="0"/>
    <s v="No"/>
    <x v="0"/>
    <s v="Delhi"/>
  </r>
  <r>
    <x v="3077"/>
    <n v="39"/>
    <s v="Male"/>
    <s v="Bengaluru"/>
    <n v="30"/>
    <x v="0"/>
    <x v="0"/>
    <n v="544"/>
    <n v="16621.86"/>
    <s v="Auto Debit"/>
    <s v="Yes"/>
    <n v="0"/>
    <n v="0"/>
    <x v="0"/>
    <n v="0"/>
    <s v="Yes"/>
    <x v="0"/>
    <s v="Bengaluru"/>
  </r>
  <r>
    <x v="3078"/>
    <n v="27"/>
    <s v="Male"/>
    <s v="Hyderabad"/>
    <n v="34"/>
    <x v="0"/>
    <x v="2"/>
    <n v="973"/>
    <n v="32891.199999999997"/>
    <s v="Debit Card"/>
    <s v="Yes"/>
    <n v="0"/>
    <n v="0"/>
    <x v="0"/>
    <n v="0"/>
    <s v="No"/>
    <x v="0"/>
    <s v="Hyderabad"/>
  </r>
  <r>
    <x v="3079"/>
    <n v="32"/>
    <s v="Male"/>
    <s v="Jaipur"/>
    <n v="61"/>
    <x v="2"/>
    <x v="0"/>
    <n v="478"/>
    <n v="26869.279999999999"/>
    <s v="Credit Card"/>
    <s v="Yes"/>
    <n v="0"/>
    <n v="0"/>
    <x v="0"/>
    <n v="10"/>
    <s v="No"/>
    <x v="0"/>
    <s v="Jaipur"/>
  </r>
  <r>
    <x v="3080"/>
    <n v="24"/>
    <s v="Female"/>
    <s v="Hyderabad"/>
    <n v="38"/>
    <x v="1"/>
    <x v="2"/>
    <n v="1052"/>
    <n v="35470.61"/>
    <s v="UPI"/>
    <s v="Yes"/>
    <n v="1"/>
    <n v="0"/>
    <x v="0"/>
    <n v="10"/>
    <s v="No"/>
    <x v="0"/>
    <s v="Hyderabad"/>
  </r>
  <r>
    <x v="3081"/>
    <n v="52"/>
    <s v="Male"/>
    <s v="Mumbai"/>
    <n v="28"/>
    <x v="1"/>
    <x v="0"/>
    <n v="455"/>
    <n v="12501.36"/>
    <s v="UPI"/>
    <s v="Yes"/>
    <n v="2"/>
    <n v="0"/>
    <x v="0"/>
    <n v="0"/>
    <s v="No"/>
    <x v="0"/>
    <s v="Mumbai"/>
  </r>
  <r>
    <x v="3082"/>
    <n v="27"/>
    <s v="Male"/>
    <s v="Delhi"/>
    <n v="15"/>
    <x v="1"/>
    <x v="2"/>
    <n v="1116"/>
    <n v="15381.01"/>
    <s v="UPI"/>
    <s v="Yes"/>
    <n v="0"/>
    <n v="0"/>
    <x v="0"/>
    <n v="10"/>
    <s v="No"/>
    <x v="0"/>
    <s v="Delhi"/>
  </r>
  <r>
    <x v="3083"/>
    <n v="25"/>
    <s v="Female"/>
    <s v="Chennai"/>
    <n v="26"/>
    <x v="0"/>
    <x v="1"/>
    <n v="780"/>
    <n v="20614.349999999999"/>
    <s v="Bank Transfer"/>
    <s v="No"/>
    <n v="3"/>
    <n v="2"/>
    <x v="4"/>
    <n v="0"/>
    <s v="No"/>
    <x v="1"/>
    <s v="Chennai"/>
  </r>
  <r>
    <x v="3084"/>
    <n v="35"/>
    <s v="Male"/>
    <s v="Delhi"/>
    <n v="43"/>
    <x v="2"/>
    <x v="2"/>
    <n v="1104"/>
    <n v="40632.870000000003"/>
    <s v="Auto Debit"/>
    <s v="Yes"/>
    <n v="1"/>
    <n v="0"/>
    <x v="0"/>
    <n v="15"/>
    <s v="Yes"/>
    <x v="0"/>
    <s v="Delhi"/>
  </r>
  <r>
    <x v="3085"/>
    <n v="29"/>
    <s v="Female"/>
    <s v="Chennai"/>
    <n v="29"/>
    <x v="1"/>
    <x v="0"/>
    <n v="462"/>
    <n v="13387.81"/>
    <s v="Credit Card"/>
    <s v="No"/>
    <n v="8"/>
    <n v="4"/>
    <x v="3"/>
    <n v="0"/>
    <s v="No"/>
    <x v="1"/>
    <s v="Chennai"/>
  </r>
  <r>
    <x v="3086"/>
    <n v="22"/>
    <s v="Female"/>
    <s v="Mumbai"/>
    <n v="29"/>
    <x v="1"/>
    <x v="0"/>
    <n v="440"/>
    <n v="11673.6"/>
    <s v="UPI"/>
    <s v="No"/>
    <n v="0"/>
    <n v="0"/>
    <x v="0"/>
    <n v="10"/>
    <s v="Yes"/>
    <x v="0"/>
    <s v="Mumbai"/>
  </r>
  <r>
    <x v="3087"/>
    <n v="43"/>
    <s v="Female"/>
    <s v="Kolkata"/>
    <n v="50"/>
    <x v="1"/>
    <x v="2"/>
    <n v="1083"/>
    <n v="52587.11"/>
    <s v="Debit Card"/>
    <s v="Yes"/>
    <n v="0"/>
    <n v="0"/>
    <x v="1"/>
    <n v="5"/>
    <s v="No"/>
    <x v="0"/>
    <s v="Kolkata"/>
  </r>
  <r>
    <x v="3088"/>
    <n v="34"/>
    <s v="Female"/>
    <s v="Hyderabad"/>
    <n v="59"/>
    <x v="0"/>
    <x v="2"/>
    <n v="948"/>
    <n v="57135.67"/>
    <s v="Auto Debit"/>
    <s v="Yes"/>
    <n v="0"/>
    <n v="0"/>
    <x v="0"/>
    <n v="0"/>
    <s v="No"/>
    <x v="0"/>
    <s v="Hyderabad"/>
  </r>
  <r>
    <x v="3089"/>
    <n v="25"/>
    <s v="Female"/>
    <s v="Hyderabad"/>
    <n v="34"/>
    <x v="2"/>
    <x v="2"/>
    <n v="979"/>
    <n v="29439.97"/>
    <s v="Auto Debit"/>
    <s v="Yes"/>
    <n v="0"/>
    <n v="0"/>
    <x v="1"/>
    <n v="10"/>
    <s v="No"/>
    <x v="0"/>
    <s v="Hyderabad"/>
  </r>
  <r>
    <x v="3090"/>
    <n v="26"/>
    <s v="Female"/>
    <s v="Mumbai"/>
    <n v="50"/>
    <x v="1"/>
    <x v="0"/>
    <n v="448"/>
    <n v="22153.82"/>
    <s v="Debit Card"/>
    <s v="Yes"/>
    <n v="0"/>
    <n v="0"/>
    <x v="0"/>
    <n v="0"/>
    <s v="Yes"/>
    <x v="0"/>
    <s v="Mumbai"/>
  </r>
  <r>
    <x v="3091"/>
    <n v="33"/>
    <s v="Male"/>
    <s v="Bengaluru"/>
    <n v="36"/>
    <x v="1"/>
    <x v="1"/>
    <n v="679"/>
    <n v="24137.87"/>
    <s v="UPI"/>
    <s v="Yes"/>
    <n v="4"/>
    <n v="1"/>
    <x v="1"/>
    <n v="0"/>
    <s v="Yes"/>
    <x v="0"/>
    <s v="Bengaluru"/>
  </r>
  <r>
    <x v="3092"/>
    <n v="32"/>
    <s v="Male"/>
    <s v="Pune"/>
    <n v="54"/>
    <x v="2"/>
    <x v="2"/>
    <n v="1092"/>
    <n v="59261.68"/>
    <s v="Debit Card"/>
    <s v="Yes"/>
    <n v="0"/>
    <n v="0"/>
    <x v="0"/>
    <n v="0"/>
    <s v="No"/>
    <x v="0"/>
    <s v="Pune"/>
  </r>
  <r>
    <x v="3093"/>
    <n v="48"/>
    <s v="Female"/>
    <s v="Mumbai"/>
    <n v="21"/>
    <x v="2"/>
    <x v="1"/>
    <n v="731"/>
    <n v="15065.27"/>
    <s v="Credit Card"/>
    <s v="Yes"/>
    <n v="0"/>
    <n v="0"/>
    <x v="0"/>
    <n v="0"/>
    <s v="No"/>
    <x v="0"/>
    <s v="Mumbai"/>
  </r>
  <r>
    <x v="3094"/>
    <n v="43"/>
    <s v="Male"/>
    <s v="Mumbai"/>
    <n v="39"/>
    <x v="0"/>
    <x v="1"/>
    <n v="772"/>
    <n v="30941.39"/>
    <s v="Credit Card"/>
    <s v="Yes"/>
    <n v="1"/>
    <n v="0"/>
    <x v="1"/>
    <n v="0"/>
    <s v="Yes"/>
    <x v="0"/>
    <s v="Mumbai"/>
  </r>
  <r>
    <x v="3095"/>
    <n v="31"/>
    <s v="Male"/>
    <s v="Delhi"/>
    <n v="65"/>
    <x v="0"/>
    <x v="2"/>
    <n v="1070"/>
    <n v="68521.3"/>
    <s v="UPI"/>
    <s v="Yes"/>
    <n v="0"/>
    <n v="0"/>
    <x v="0"/>
    <n v="0"/>
    <s v="No"/>
    <x v="0"/>
    <s v="Delhi"/>
  </r>
  <r>
    <x v="3096"/>
    <n v="33"/>
    <s v="Female"/>
    <s v="Pune"/>
    <n v="6"/>
    <x v="0"/>
    <x v="1"/>
    <n v="651"/>
    <n v="3873.36"/>
    <s v="Credit Card"/>
    <s v="Yes"/>
    <n v="0"/>
    <n v="0"/>
    <x v="0"/>
    <n v="0"/>
    <s v="No"/>
    <x v="0"/>
    <s v="Pune"/>
  </r>
  <r>
    <x v="3097"/>
    <n v="28"/>
    <s v="Male"/>
    <s v="Ahmedabad"/>
    <n v="47"/>
    <x v="1"/>
    <x v="2"/>
    <n v="952"/>
    <n v="40553.68"/>
    <s v="Debit Card"/>
    <s v="Yes"/>
    <n v="2"/>
    <n v="0"/>
    <x v="0"/>
    <n v="10"/>
    <s v="No"/>
    <x v="0"/>
    <s v="Ahmedabad"/>
  </r>
  <r>
    <x v="3098"/>
    <n v="45"/>
    <s v="Female"/>
    <s v="Hyderabad"/>
    <n v="37"/>
    <x v="2"/>
    <x v="1"/>
    <n v="760"/>
    <n v="23508.7"/>
    <s v="Auto Debit"/>
    <s v="Yes"/>
    <n v="1"/>
    <n v="0"/>
    <x v="1"/>
    <n v="15"/>
    <s v="No"/>
    <x v="0"/>
    <s v="Hyderabad"/>
  </r>
  <r>
    <x v="3099"/>
    <n v="22"/>
    <s v="Male"/>
    <s v="Bengaluru"/>
    <n v="51"/>
    <x v="1"/>
    <x v="0"/>
    <n v="440"/>
    <n v="22991.06"/>
    <s v="UPI"/>
    <s v="Yes"/>
    <n v="0"/>
    <n v="0"/>
    <x v="0"/>
    <n v="0"/>
    <s v="No"/>
    <x v="0"/>
    <s v="Bengaluru"/>
  </r>
  <r>
    <x v="3100"/>
    <n v="32"/>
    <s v="Male"/>
    <s v="Mumbai"/>
    <n v="36"/>
    <x v="1"/>
    <x v="0"/>
    <n v="536"/>
    <n v="19356.45"/>
    <s v="UPI"/>
    <s v="No"/>
    <n v="1"/>
    <n v="0"/>
    <x v="0"/>
    <n v="0"/>
    <s v="Yes"/>
    <x v="0"/>
    <s v="Mumbai"/>
  </r>
  <r>
    <x v="3101"/>
    <n v="54"/>
    <s v="Male"/>
    <s v="Delhi"/>
    <n v="68"/>
    <x v="0"/>
    <x v="2"/>
    <n v="1053"/>
    <n v="70298.320000000007"/>
    <s v="Debit Card"/>
    <s v="Yes"/>
    <n v="2"/>
    <n v="0"/>
    <x v="0"/>
    <n v="0"/>
    <s v="Yes"/>
    <x v="0"/>
    <s v="Delhi"/>
  </r>
  <r>
    <x v="3102"/>
    <n v="36"/>
    <s v="Female"/>
    <s v="Mumbai"/>
    <n v="20"/>
    <x v="0"/>
    <x v="0"/>
    <n v="565"/>
    <n v="10994.64"/>
    <s v="Debit Card"/>
    <s v="Yes"/>
    <n v="2"/>
    <n v="2"/>
    <x v="2"/>
    <n v="0"/>
    <s v="Yes"/>
    <x v="1"/>
    <s v="Mumbai"/>
  </r>
  <r>
    <x v="3103"/>
    <n v="20"/>
    <s v="Male"/>
    <s v="Delhi"/>
    <n v="52"/>
    <x v="1"/>
    <x v="0"/>
    <n v="442"/>
    <n v="22439.25"/>
    <s v="Bank Transfer"/>
    <s v="Yes"/>
    <n v="7"/>
    <n v="2"/>
    <x v="2"/>
    <n v="5"/>
    <s v="No"/>
    <x v="0"/>
    <s v="Delhi"/>
  </r>
  <r>
    <x v="3104"/>
    <n v="18"/>
    <s v="Female"/>
    <s v="Delhi"/>
    <n v="19"/>
    <x v="0"/>
    <x v="1"/>
    <n v="817"/>
    <n v="15946.93"/>
    <s v="UPI"/>
    <s v="Yes"/>
    <n v="1"/>
    <n v="0"/>
    <x v="0"/>
    <n v="0"/>
    <s v="No"/>
    <x v="1"/>
    <s v="Delhi"/>
  </r>
  <r>
    <x v="3105"/>
    <n v="18"/>
    <s v="Female"/>
    <s v="Pune"/>
    <n v="28"/>
    <x v="1"/>
    <x v="1"/>
    <n v="662"/>
    <n v="18576.400000000001"/>
    <s v="Auto Debit"/>
    <s v="Yes"/>
    <n v="0"/>
    <n v="0"/>
    <x v="1"/>
    <n v="0"/>
    <s v="No"/>
    <x v="0"/>
    <s v="Pune"/>
  </r>
  <r>
    <x v="3106"/>
    <n v="52"/>
    <s v="Female"/>
    <s v="Chennai"/>
    <n v="48"/>
    <x v="2"/>
    <x v="0"/>
    <n v="516"/>
    <n v="21990.98"/>
    <s v="Debit Card"/>
    <s v="No"/>
    <n v="1"/>
    <n v="0"/>
    <x v="1"/>
    <n v="10"/>
    <s v="No"/>
    <x v="0"/>
    <s v="Chennai"/>
  </r>
  <r>
    <x v="3107"/>
    <n v="21"/>
    <s v="Male"/>
    <s v="Mumbai"/>
    <n v="25"/>
    <x v="0"/>
    <x v="2"/>
    <n v="1020"/>
    <n v="24882.94"/>
    <s v="Credit Card"/>
    <s v="Yes"/>
    <n v="2"/>
    <n v="0"/>
    <x v="0"/>
    <n v="0"/>
    <s v="No"/>
    <x v="1"/>
    <s v="Mumbai"/>
  </r>
  <r>
    <x v="3108"/>
    <n v="43"/>
    <s v="Female"/>
    <s v="Mumbai"/>
    <n v="55"/>
    <x v="2"/>
    <x v="0"/>
    <n v="463"/>
    <n v="25228.95"/>
    <s v="Credit Card"/>
    <s v="Yes"/>
    <n v="1"/>
    <n v="0"/>
    <x v="0"/>
    <n v="0"/>
    <s v="Yes"/>
    <x v="0"/>
    <s v="Mumbai"/>
  </r>
  <r>
    <x v="3109"/>
    <n v="45"/>
    <s v="Male"/>
    <s v="Mumbai"/>
    <n v="20"/>
    <x v="0"/>
    <x v="1"/>
    <n v="801"/>
    <n v="15645.37"/>
    <s v="Credit Card"/>
    <s v="Yes"/>
    <n v="2"/>
    <n v="1"/>
    <x v="1"/>
    <n v="0"/>
    <s v="No"/>
    <x v="0"/>
    <s v="Mumbai"/>
  </r>
  <r>
    <x v="3110"/>
    <n v="51"/>
    <s v="Male"/>
    <s v="Delhi"/>
    <n v="14"/>
    <x v="0"/>
    <x v="2"/>
    <n v="1014"/>
    <n v="13937.94"/>
    <s v="Credit Card"/>
    <s v="Yes"/>
    <n v="4"/>
    <n v="3"/>
    <x v="2"/>
    <n v="0"/>
    <s v="No"/>
    <x v="1"/>
    <s v="Delhi"/>
  </r>
  <r>
    <x v="3111"/>
    <n v="33"/>
    <s v="Female"/>
    <s v="Bengaluru"/>
    <n v="19"/>
    <x v="0"/>
    <x v="1"/>
    <n v="776"/>
    <n v="14732.59"/>
    <s v="UPI"/>
    <s v="Yes"/>
    <n v="1"/>
    <n v="0"/>
    <x v="1"/>
    <n v="0"/>
    <s v="Yes"/>
    <x v="0"/>
    <s v="Bengaluru"/>
  </r>
  <r>
    <x v="3112"/>
    <n v="22"/>
    <s v="Male"/>
    <s v="Bengaluru"/>
    <n v="19"/>
    <x v="0"/>
    <x v="1"/>
    <n v="708"/>
    <n v="13301.25"/>
    <s v="Debit Card"/>
    <s v="Yes"/>
    <n v="1"/>
    <n v="0"/>
    <x v="0"/>
    <n v="0"/>
    <s v="Yes"/>
    <x v="0"/>
    <s v="Bengaluru"/>
  </r>
  <r>
    <x v="3113"/>
    <n v="41"/>
    <s v="Male"/>
    <s v="Bengaluru"/>
    <n v="33"/>
    <x v="2"/>
    <x v="0"/>
    <n v="463"/>
    <n v="15051.57"/>
    <s v="Credit Card"/>
    <s v="Yes"/>
    <n v="2"/>
    <n v="0"/>
    <x v="0"/>
    <n v="0"/>
    <s v="No"/>
    <x v="0"/>
    <s v="Bengaluru"/>
  </r>
  <r>
    <x v="3114"/>
    <n v="32"/>
    <s v="Female"/>
    <s v="Bengaluru"/>
    <n v="37"/>
    <x v="0"/>
    <x v="0"/>
    <n v="499"/>
    <n v="18329.62"/>
    <s v="Auto Debit"/>
    <s v="Yes"/>
    <n v="0"/>
    <n v="0"/>
    <x v="0"/>
    <n v="0"/>
    <s v="No"/>
    <x v="0"/>
    <s v="Bengaluru"/>
  </r>
  <r>
    <x v="3115"/>
    <n v="42"/>
    <s v="Male"/>
    <s v="Bengaluru"/>
    <n v="25"/>
    <x v="0"/>
    <x v="1"/>
    <n v="798"/>
    <n v="20092.02"/>
    <s v="Debit Card"/>
    <s v="Yes"/>
    <n v="0"/>
    <n v="0"/>
    <x v="0"/>
    <n v="0"/>
    <s v="Yes"/>
    <x v="0"/>
    <s v="Bengaluru"/>
  </r>
  <r>
    <x v="3116"/>
    <n v="41"/>
    <s v="Female"/>
    <s v="Hyderabad"/>
    <n v="61"/>
    <x v="2"/>
    <x v="0"/>
    <n v="468"/>
    <n v="24786.27"/>
    <s v="UPI"/>
    <s v="Yes"/>
    <n v="1"/>
    <n v="0"/>
    <x v="0"/>
    <n v="15"/>
    <s v="No"/>
    <x v="0"/>
    <s v="Hyderabad"/>
  </r>
  <r>
    <x v="3117"/>
    <n v="26"/>
    <s v="Male"/>
    <s v="Nagpur"/>
    <n v="29"/>
    <x v="1"/>
    <x v="1"/>
    <n v="771"/>
    <n v="21696.79"/>
    <s v="Credit Card"/>
    <s v="Yes"/>
    <n v="4"/>
    <n v="1"/>
    <x v="1"/>
    <n v="5"/>
    <s v="No"/>
    <x v="0"/>
    <s v="Nagpur"/>
  </r>
  <r>
    <x v="3118"/>
    <n v="51"/>
    <s v="Male"/>
    <s v="Ahmedabad"/>
    <n v="5"/>
    <x v="0"/>
    <x v="1"/>
    <n v="718"/>
    <n v="3385.47"/>
    <s v="Credit Card"/>
    <s v="Yes"/>
    <n v="0"/>
    <n v="0"/>
    <x v="0"/>
    <n v="5"/>
    <s v="Yes"/>
    <x v="1"/>
    <s v="Ahmedabad"/>
  </r>
  <r>
    <x v="3119"/>
    <n v="24"/>
    <s v="Male"/>
    <s v="Hyderabad"/>
    <n v="16"/>
    <x v="0"/>
    <x v="2"/>
    <n v="946"/>
    <n v="14807.89"/>
    <s v="Debit Card"/>
    <s v="Yes"/>
    <n v="0"/>
    <n v="0"/>
    <x v="0"/>
    <n v="0"/>
    <s v="No"/>
    <x v="0"/>
    <s v="Hyderabad"/>
  </r>
  <r>
    <x v="3120"/>
    <n v="39"/>
    <s v="Female"/>
    <s v="Mumbai"/>
    <n v="20"/>
    <x v="2"/>
    <x v="1"/>
    <n v="710"/>
    <n v="12318.66"/>
    <s v="Credit Card"/>
    <s v="Yes"/>
    <n v="0"/>
    <n v="0"/>
    <x v="0"/>
    <n v="15"/>
    <s v="No"/>
    <x v="0"/>
    <s v="Mumbai"/>
  </r>
  <r>
    <x v="3121"/>
    <n v="36"/>
    <s v="Female"/>
    <s v="Mumbai"/>
    <n v="58"/>
    <x v="2"/>
    <x v="0"/>
    <n v="488"/>
    <n v="24504.95"/>
    <s v="UPI"/>
    <s v="Yes"/>
    <n v="0"/>
    <n v="0"/>
    <x v="1"/>
    <n v="15"/>
    <s v="No"/>
    <x v="0"/>
    <s v="Mumbai"/>
  </r>
  <r>
    <x v="3122"/>
    <n v="32"/>
    <s v="Female"/>
    <s v="Ahmedabad"/>
    <n v="43"/>
    <x v="1"/>
    <x v="1"/>
    <n v="679"/>
    <n v="28998.61"/>
    <s v="Auto Debit"/>
    <s v="Yes"/>
    <n v="2"/>
    <n v="1"/>
    <x v="0"/>
    <n v="0"/>
    <s v="Yes"/>
    <x v="0"/>
    <s v="Ahmedabad"/>
  </r>
  <r>
    <x v="3123"/>
    <n v="44"/>
    <s v="Male"/>
    <s v="Delhi"/>
    <n v="34"/>
    <x v="1"/>
    <x v="2"/>
    <n v="1031"/>
    <n v="34091.03"/>
    <s v="Auto Debit"/>
    <s v="No"/>
    <n v="0"/>
    <n v="0"/>
    <x v="0"/>
    <n v="0"/>
    <s v="No"/>
    <x v="1"/>
    <s v="Delhi"/>
  </r>
  <r>
    <x v="3124"/>
    <n v="42"/>
    <s v="Male"/>
    <s v="Mumbai"/>
    <n v="48"/>
    <x v="0"/>
    <x v="1"/>
    <n v="843"/>
    <n v="40622.370000000003"/>
    <s v="Bank Transfer"/>
    <s v="Yes"/>
    <n v="0"/>
    <n v="0"/>
    <x v="1"/>
    <n v="0"/>
    <s v="No"/>
    <x v="1"/>
    <s v="Mumbai"/>
  </r>
  <r>
    <x v="3125"/>
    <n v="31"/>
    <s v="Male"/>
    <s v="Delhi"/>
    <n v="15"/>
    <x v="0"/>
    <x v="0"/>
    <n v="507"/>
    <n v="7610.97"/>
    <s v="Credit Card"/>
    <s v="Yes"/>
    <n v="0"/>
    <n v="0"/>
    <x v="0"/>
    <n v="0"/>
    <s v="No"/>
    <x v="0"/>
    <s v="Delhi"/>
  </r>
  <r>
    <x v="3126"/>
    <n v="43"/>
    <s v="Female"/>
    <s v="Nagpur"/>
    <n v="27"/>
    <x v="0"/>
    <x v="0"/>
    <n v="497"/>
    <n v="13073.91"/>
    <s v="Credit Card"/>
    <s v="Yes"/>
    <n v="0"/>
    <n v="0"/>
    <x v="0"/>
    <n v="0"/>
    <s v="Yes"/>
    <x v="1"/>
    <s v="Nagpur"/>
  </r>
  <r>
    <x v="3127"/>
    <n v="31"/>
    <s v="Female"/>
    <s v="Bengaluru"/>
    <n v="48"/>
    <x v="1"/>
    <x v="0"/>
    <n v="436"/>
    <n v="20870.32"/>
    <s v="Debit Card"/>
    <s v="Yes"/>
    <n v="3"/>
    <n v="0"/>
    <x v="0"/>
    <n v="0"/>
    <s v="No"/>
    <x v="0"/>
    <s v="Bengaluru"/>
  </r>
  <r>
    <x v="3128"/>
    <n v="20"/>
    <s v="Female"/>
    <s v="Ahmedabad"/>
    <n v="18"/>
    <x v="1"/>
    <x v="2"/>
    <n v="1034"/>
    <n v="18139.669999999998"/>
    <s v="UPI"/>
    <s v="Yes"/>
    <n v="1"/>
    <n v="0"/>
    <x v="0"/>
    <n v="5"/>
    <s v="Yes"/>
    <x v="0"/>
    <s v="Ahmedabad"/>
  </r>
  <r>
    <x v="3129"/>
    <n v="45"/>
    <s v="Female"/>
    <s v="Mumbai"/>
    <n v="27"/>
    <x v="1"/>
    <x v="2"/>
    <n v="1093"/>
    <n v="30329.91"/>
    <s v="Bank Transfer"/>
    <s v="Yes"/>
    <n v="2"/>
    <n v="0"/>
    <x v="0"/>
    <n v="0"/>
    <s v="No"/>
    <x v="0"/>
    <s v="Mumbai"/>
  </r>
  <r>
    <x v="3130"/>
    <n v="29"/>
    <s v="Female"/>
    <s v="Bengaluru"/>
    <n v="40"/>
    <x v="1"/>
    <x v="0"/>
    <n v="421"/>
    <n v="15610.72"/>
    <s v="UPI"/>
    <s v="No"/>
    <n v="3"/>
    <n v="1"/>
    <x v="1"/>
    <n v="5"/>
    <s v="No"/>
    <x v="0"/>
    <s v="Bengaluru"/>
  </r>
  <r>
    <x v="3131"/>
    <n v="29"/>
    <s v="Male"/>
    <s v="Mumbai"/>
    <n v="18"/>
    <x v="0"/>
    <x v="0"/>
    <n v="441"/>
    <n v="8055.42"/>
    <s v="UPI"/>
    <s v="Yes"/>
    <n v="0"/>
    <n v="0"/>
    <x v="0"/>
    <n v="0"/>
    <s v="No"/>
    <x v="1"/>
    <s v="Mumbai"/>
  </r>
  <r>
    <x v="3132"/>
    <n v="35"/>
    <s v="Female"/>
    <s v="Pune"/>
    <n v="13"/>
    <x v="0"/>
    <x v="1"/>
    <n v="797"/>
    <n v="10553.59"/>
    <s v="Debit Card"/>
    <s v="Yes"/>
    <n v="1"/>
    <n v="0"/>
    <x v="0"/>
    <n v="0"/>
    <s v="No"/>
    <x v="0"/>
    <s v="Pune"/>
  </r>
  <r>
    <x v="3133"/>
    <n v="52"/>
    <s v="Female"/>
    <s v="Kolkata"/>
    <n v="29"/>
    <x v="0"/>
    <x v="0"/>
    <n v="436"/>
    <n v="12728.08"/>
    <s v="UPI"/>
    <s v="Yes"/>
    <n v="2"/>
    <n v="0"/>
    <x v="0"/>
    <n v="0"/>
    <s v="Yes"/>
    <x v="1"/>
    <s v="Kolkata"/>
  </r>
  <r>
    <x v="3134"/>
    <n v="45"/>
    <s v="Male"/>
    <s v="Chennai"/>
    <n v="19"/>
    <x v="1"/>
    <x v="2"/>
    <n v="1026"/>
    <n v="18468.259999999998"/>
    <s v="Debit Card"/>
    <s v="Yes"/>
    <n v="0"/>
    <n v="0"/>
    <x v="0"/>
    <n v="5"/>
    <s v="No"/>
    <x v="0"/>
    <s v="Chennai"/>
  </r>
  <r>
    <x v="3135"/>
    <n v="49"/>
    <s v="Female"/>
    <s v="Hyderabad"/>
    <n v="8"/>
    <x v="1"/>
    <x v="1"/>
    <n v="694"/>
    <n v="5529.88"/>
    <s v="Credit Card"/>
    <s v="Yes"/>
    <n v="7"/>
    <n v="3"/>
    <x v="4"/>
    <n v="0"/>
    <s v="No"/>
    <x v="1"/>
    <s v="Hyderabad"/>
  </r>
  <r>
    <x v="3136"/>
    <n v="51"/>
    <s v="Male"/>
    <s v="Hyderabad"/>
    <n v="31"/>
    <x v="0"/>
    <x v="1"/>
    <n v="739"/>
    <n v="22370.5"/>
    <s v="Debit Card"/>
    <s v="Yes"/>
    <n v="0"/>
    <n v="0"/>
    <x v="0"/>
    <n v="0"/>
    <s v="No"/>
    <x v="0"/>
    <s v="Hyderabad"/>
  </r>
  <r>
    <x v="3137"/>
    <n v="22"/>
    <s v="Female"/>
    <s v="Delhi"/>
    <n v="23"/>
    <x v="1"/>
    <x v="2"/>
    <n v="1008"/>
    <n v="21842.81"/>
    <s v="UPI"/>
    <s v="Yes"/>
    <n v="1"/>
    <n v="0"/>
    <x v="1"/>
    <n v="5"/>
    <s v="Yes"/>
    <x v="1"/>
    <s v="Delhi"/>
  </r>
  <r>
    <x v="3138"/>
    <n v="41"/>
    <s v="Female"/>
    <s v="Jaipur"/>
    <n v="27"/>
    <x v="2"/>
    <x v="2"/>
    <n v="990"/>
    <n v="26572.560000000001"/>
    <s v="Debit Card"/>
    <s v="Yes"/>
    <n v="0"/>
    <n v="0"/>
    <x v="0"/>
    <n v="0"/>
    <s v="No"/>
    <x v="0"/>
    <s v="Jaipur"/>
  </r>
  <r>
    <x v="3139"/>
    <n v="18"/>
    <s v="Female"/>
    <s v="Kolkata"/>
    <n v="10"/>
    <x v="0"/>
    <x v="2"/>
    <n v="1037"/>
    <n v="10279.49"/>
    <s v="UPI"/>
    <s v="Yes"/>
    <n v="1"/>
    <n v="0"/>
    <x v="0"/>
    <n v="0"/>
    <s v="No"/>
    <x v="0"/>
    <s v="Kolkata"/>
  </r>
  <r>
    <x v="3140"/>
    <n v="50"/>
    <s v="Female"/>
    <s v="Ahmedabad"/>
    <n v="32"/>
    <x v="1"/>
    <x v="0"/>
    <n v="463"/>
    <n v="14440.24"/>
    <s v="UPI"/>
    <s v="No"/>
    <n v="0"/>
    <n v="0"/>
    <x v="0"/>
    <n v="5"/>
    <s v="No"/>
    <x v="0"/>
    <s v="Ahmedabad"/>
  </r>
  <r>
    <x v="3141"/>
    <n v="54"/>
    <s v="Female"/>
    <s v="Bengaluru"/>
    <n v="42"/>
    <x v="1"/>
    <x v="1"/>
    <n v="813"/>
    <n v="31974.98"/>
    <s v="Debit Card"/>
    <s v="Yes"/>
    <n v="8"/>
    <n v="3"/>
    <x v="4"/>
    <n v="5"/>
    <s v="No"/>
    <x v="1"/>
    <s v="Bengaluru"/>
  </r>
  <r>
    <x v="3142"/>
    <n v="29"/>
    <s v="Female"/>
    <s v="Mumbai"/>
    <n v="49"/>
    <x v="0"/>
    <x v="0"/>
    <n v="566"/>
    <n v="27819.79"/>
    <s v="UPI"/>
    <s v="Yes"/>
    <n v="6"/>
    <n v="3"/>
    <x v="4"/>
    <n v="0"/>
    <s v="No"/>
    <x v="1"/>
    <s v="Mumbai"/>
  </r>
  <r>
    <x v="3143"/>
    <n v="49"/>
    <s v="Male"/>
    <s v="Bengaluru"/>
    <n v="12"/>
    <x v="0"/>
    <x v="1"/>
    <n v="671"/>
    <n v="7927.42"/>
    <s v="Debit Card"/>
    <s v="Yes"/>
    <n v="0"/>
    <n v="0"/>
    <x v="0"/>
    <n v="0"/>
    <s v="Yes"/>
    <x v="1"/>
    <s v="Bengaluru"/>
  </r>
  <r>
    <x v="3144"/>
    <n v="24"/>
    <s v="Female"/>
    <s v="Jaipur"/>
    <n v="51"/>
    <x v="0"/>
    <x v="1"/>
    <n v="682"/>
    <n v="35177.089999999997"/>
    <s v="Credit Card"/>
    <s v="Yes"/>
    <n v="0"/>
    <n v="0"/>
    <x v="1"/>
    <n v="0"/>
    <s v="No"/>
    <x v="0"/>
    <s v="Jaipur"/>
  </r>
  <r>
    <x v="3145"/>
    <n v="35"/>
    <s v="Female"/>
    <s v="Mumbai"/>
    <n v="47"/>
    <x v="0"/>
    <x v="2"/>
    <n v="997"/>
    <n v="46230.47"/>
    <s v="Auto Debit"/>
    <s v="Yes"/>
    <n v="0"/>
    <n v="0"/>
    <x v="0"/>
    <n v="0"/>
    <s v="No"/>
    <x v="0"/>
    <s v="Mumbai"/>
  </r>
  <r>
    <x v="3146"/>
    <n v="37"/>
    <s v="Female"/>
    <s v="Hyderabad"/>
    <n v="35"/>
    <x v="1"/>
    <x v="0"/>
    <n v="517"/>
    <n v="16990.84"/>
    <s v="UPI"/>
    <s v="No"/>
    <n v="0"/>
    <n v="0"/>
    <x v="0"/>
    <n v="5"/>
    <s v="No"/>
    <x v="0"/>
    <s v="Hyderabad"/>
  </r>
  <r>
    <x v="3147"/>
    <n v="31"/>
    <s v="Female"/>
    <s v="Ahmedabad"/>
    <n v="43"/>
    <x v="1"/>
    <x v="1"/>
    <n v="639"/>
    <n v="26621.59"/>
    <s v="Debit Card"/>
    <s v="Yes"/>
    <n v="3"/>
    <n v="1"/>
    <x v="1"/>
    <n v="5"/>
    <s v="No"/>
    <x v="0"/>
    <s v="Ahmedabad"/>
  </r>
  <r>
    <x v="3148"/>
    <n v="34"/>
    <s v="Male"/>
    <s v="Pune"/>
    <n v="12"/>
    <x v="0"/>
    <x v="0"/>
    <n v="403"/>
    <n v="4803.87"/>
    <s v="Auto Debit"/>
    <s v="Yes"/>
    <n v="4"/>
    <n v="1"/>
    <x v="0"/>
    <n v="0"/>
    <s v="Yes"/>
    <x v="1"/>
    <s v="Pune"/>
  </r>
  <r>
    <x v="3149"/>
    <n v="28"/>
    <s v="Female"/>
    <s v="Jaipur"/>
    <n v="22"/>
    <x v="0"/>
    <x v="1"/>
    <n v="758"/>
    <n v="16375.53"/>
    <s v="UPI"/>
    <s v="Yes"/>
    <n v="2"/>
    <n v="0"/>
    <x v="0"/>
    <n v="0"/>
    <s v="Yes"/>
    <x v="0"/>
    <s v="Jaipur"/>
  </r>
  <r>
    <x v="3150"/>
    <n v="43"/>
    <s v="Female"/>
    <s v="Nagpur"/>
    <n v="26"/>
    <x v="1"/>
    <x v="1"/>
    <n v="656"/>
    <n v="15798.87"/>
    <s v="Auto Debit"/>
    <s v="Yes"/>
    <n v="0"/>
    <n v="0"/>
    <x v="0"/>
    <n v="10"/>
    <s v="No"/>
    <x v="0"/>
    <s v="Nagpur"/>
  </r>
  <r>
    <x v="3151"/>
    <n v="38"/>
    <s v="Female"/>
    <s v="Mumbai"/>
    <n v="11"/>
    <x v="0"/>
    <x v="1"/>
    <n v="739"/>
    <n v="8036.91"/>
    <s v="Auto Debit"/>
    <s v="Yes"/>
    <n v="1"/>
    <n v="0"/>
    <x v="0"/>
    <n v="0"/>
    <s v="No"/>
    <x v="0"/>
    <s v="Mumbai"/>
  </r>
  <r>
    <x v="3152"/>
    <n v="35"/>
    <s v="Male"/>
    <s v="Pune"/>
    <n v="25"/>
    <x v="1"/>
    <x v="2"/>
    <n v="1049"/>
    <n v="25912.63"/>
    <s v="UPI"/>
    <s v="Yes"/>
    <n v="0"/>
    <n v="0"/>
    <x v="0"/>
    <n v="0"/>
    <s v="No"/>
    <x v="0"/>
    <s v="Pune"/>
  </r>
  <r>
    <x v="3153"/>
    <n v="24"/>
    <s v="Male"/>
    <s v="Mumbai"/>
    <n v="54"/>
    <x v="1"/>
    <x v="2"/>
    <n v="1034"/>
    <n v="55217.17"/>
    <s v="Debit Card"/>
    <s v="Yes"/>
    <n v="0"/>
    <n v="0"/>
    <x v="0"/>
    <n v="0"/>
    <s v="No"/>
    <x v="0"/>
    <s v="Mumbai"/>
  </r>
  <r>
    <x v="3154"/>
    <n v="57"/>
    <s v="Male"/>
    <s v="Bengaluru"/>
    <n v="10"/>
    <x v="1"/>
    <x v="0"/>
    <n v="474"/>
    <n v="4148.49"/>
    <s v="Credit Card"/>
    <s v="No"/>
    <n v="0"/>
    <n v="0"/>
    <x v="0"/>
    <n v="10"/>
    <s v="No"/>
    <x v="0"/>
    <s v="Bengaluru"/>
  </r>
  <r>
    <x v="3155"/>
    <n v="24"/>
    <s v="Female"/>
    <s v="Hyderabad"/>
    <n v="59"/>
    <x v="2"/>
    <x v="0"/>
    <n v="416"/>
    <n v="22322.55"/>
    <s v="UPI"/>
    <s v="Yes"/>
    <n v="1"/>
    <n v="0"/>
    <x v="0"/>
    <n v="10"/>
    <s v="No"/>
    <x v="0"/>
    <s v="Hyderabad"/>
  </r>
  <r>
    <x v="3156"/>
    <n v="31"/>
    <s v="Female"/>
    <s v="Mumbai"/>
    <n v="25"/>
    <x v="2"/>
    <x v="2"/>
    <n v="978"/>
    <n v="20782.5"/>
    <s v="Credit Card"/>
    <s v="Yes"/>
    <n v="4"/>
    <n v="1"/>
    <x v="4"/>
    <n v="15"/>
    <s v="No"/>
    <x v="0"/>
    <s v="Mumbai"/>
  </r>
  <r>
    <x v="3157"/>
    <n v="30"/>
    <s v="Male"/>
    <s v="Bengaluru"/>
    <n v="7"/>
    <x v="1"/>
    <x v="1"/>
    <n v="721"/>
    <n v="4889.54"/>
    <s v="Debit Card"/>
    <s v="Yes"/>
    <n v="2"/>
    <n v="0"/>
    <x v="0"/>
    <n v="5"/>
    <s v="No"/>
    <x v="1"/>
    <s v="Bengaluru"/>
  </r>
  <r>
    <x v="3158"/>
    <n v="18"/>
    <s v="Female"/>
    <s v="Chennai"/>
    <n v="30"/>
    <x v="1"/>
    <x v="1"/>
    <n v="793"/>
    <n v="24467.55"/>
    <s v="UPI"/>
    <s v="Yes"/>
    <n v="1"/>
    <n v="0"/>
    <x v="0"/>
    <n v="0"/>
    <s v="No"/>
    <x v="0"/>
    <s v="Chennai"/>
  </r>
  <r>
    <x v="3159"/>
    <n v="48"/>
    <s v="Male"/>
    <s v="Delhi"/>
    <n v="37"/>
    <x v="0"/>
    <x v="1"/>
    <n v="751"/>
    <n v="28138.27"/>
    <s v="Debit Card"/>
    <s v="Yes"/>
    <n v="0"/>
    <n v="0"/>
    <x v="0"/>
    <n v="0"/>
    <s v="No"/>
    <x v="1"/>
    <s v="Delhi"/>
  </r>
  <r>
    <x v="3160"/>
    <n v="46"/>
    <s v="Male"/>
    <s v="Kolkata"/>
    <n v="10"/>
    <x v="0"/>
    <x v="1"/>
    <n v="733"/>
    <n v="7373.58"/>
    <s v="Debit Card"/>
    <s v="Yes"/>
    <n v="0"/>
    <n v="0"/>
    <x v="0"/>
    <n v="0"/>
    <s v="No"/>
    <x v="0"/>
    <s v="Kolkata"/>
  </r>
  <r>
    <x v="3161"/>
    <n v="18"/>
    <s v="Female"/>
    <s v="Kolkata"/>
    <n v="22"/>
    <x v="1"/>
    <x v="0"/>
    <n v="462"/>
    <n v="9445.68"/>
    <s v="Auto Debit"/>
    <s v="No"/>
    <n v="2"/>
    <n v="1"/>
    <x v="2"/>
    <n v="5"/>
    <s v="No"/>
    <x v="0"/>
    <s v="Kolkata"/>
  </r>
  <r>
    <x v="3162"/>
    <n v="43"/>
    <s v="Male"/>
    <s v="Ahmedabad"/>
    <n v="47"/>
    <x v="2"/>
    <x v="1"/>
    <n v="663"/>
    <n v="27451.19"/>
    <s v="UPI"/>
    <s v="Yes"/>
    <n v="1"/>
    <n v="0"/>
    <x v="1"/>
    <n v="10"/>
    <s v="No"/>
    <x v="0"/>
    <s v="Ahmedabad"/>
  </r>
  <r>
    <x v="3163"/>
    <n v="38"/>
    <s v="Male"/>
    <s v="Mumbai"/>
    <n v="26"/>
    <x v="1"/>
    <x v="1"/>
    <n v="694"/>
    <n v="18363.740000000002"/>
    <s v="Auto Debit"/>
    <s v="Yes"/>
    <n v="1"/>
    <n v="0"/>
    <x v="0"/>
    <n v="0"/>
    <s v="No"/>
    <x v="0"/>
    <s v="Mumbai"/>
  </r>
  <r>
    <x v="3164"/>
    <n v="28"/>
    <s v="Female"/>
    <s v="Delhi"/>
    <n v="67"/>
    <x v="2"/>
    <x v="1"/>
    <n v="736"/>
    <n v="50228.63"/>
    <s v="Debit Card"/>
    <s v="Yes"/>
    <n v="0"/>
    <n v="0"/>
    <x v="1"/>
    <n v="0"/>
    <s v="Yes"/>
    <x v="0"/>
    <s v="Delhi"/>
  </r>
  <r>
    <x v="3165"/>
    <n v="41"/>
    <s v="Female"/>
    <s v="Mumbai"/>
    <n v="21"/>
    <x v="0"/>
    <x v="0"/>
    <n v="480"/>
    <n v="10366.43"/>
    <s v="Credit Card"/>
    <s v="Yes"/>
    <n v="3"/>
    <n v="0"/>
    <x v="0"/>
    <n v="0"/>
    <s v="No"/>
    <x v="0"/>
    <s v="Mumbai"/>
  </r>
  <r>
    <x v="3166"/>
    <n v="38"/>
    <s v="Female"/>
    <s v="Kolkata"/>
    <n v="28"/>
    <x v="0"/>
    <x v="1"/>
    <n v="751"/>
    <n v="21050.36"/>
    <s v="UPI"/>
    <s v="Yes"/>
    <n v="1"/>
    <n v="0"/>
    <x v="0"/>
    <n v="0"/>
    <s v="No"/>
    <x v="1"/>
    <s v="Kolkata"/>
  </r>
  <r>
    <x v="3167"/>
    <n v="39"/>
    <s v="Male"/>
    <s v="Delhi"/>
    <n v="47"/>
    <x v="2"/>
    <x v="2"/>
    <n v="982"/>
    <n v="47534.97"/>
    <s v="Debit Card"/>
    <s v="Yes"/>
    <n v="1"/>
    <n v="0"/>
    <x v="0"/>
    <n v="0"/>
    <s v="No"/>
    <x v="0"/>
    <s v="Delhi"/>
  </r>
  <r>
    <x v="3168"/>
    <n v="43"/>
    <s v="Female"/>
    <s v="Delhi"/>
    <n v="29"/>
    <x v="2"/>
    <x v="0"/>
    <n v="517"/>
    <n v="12944.53"/>
    <s v="Debit Card"/>
    <s v="No"/>
    <n v="1"/>
    <n v="0"/>
    <x v="0"/>
    <n v="15"/>
    <s v="Yes"/>
    <x v="0"/>
    <s v="Delhi"/>
  </r>
  <r>
    <x v="3169"/>
    <n v="18"/>
    <s v="Female"/>
    <s v="Pune"/>
    <n v="37"/>
    <x v="0"/>
    <x v="0"/>
    <n v="493"/>
    <n v="17819.259999999998"/>
    <s v="Credit Card"/>
    <s v="No"/>
    <n v="0"/>
    <n v="0"/>
    <x v="0"/>
    <n v="0"/>
    <s v="No"/>
    <x v="0"/>
    <s v="Pune"/>
  </r>
  <r>
    <x v="3170"/>
    <n v="18"/>
    <s v="Female"/>
    <s v="Mumbai"/>
    <n v="27"/>
    <x v="0"/>
    <x v="0"/>
    <n v="510"/>
    <n v="14061.67"/>
    <s v="Credit Card"/>
    <s v="Yes"/>
    <n v="0"/>
    <n v="0"/>
    <x v="1"/>
    <n v="0"/>
    <s v="Yes"/>
    <x v="0"/>
    <s v="Mumbai"/>
  </r>
  <r>
    <x v="3171"/>
    <n v="39"/>
    <s v="Female"/>
    <s v="Pune"/>
    <n v="50"/>
    <x v="0"/>
    <x v="0"/>
    <n v="525"/>
    <n v="26720.85"/>
    <s v="Credit Card"/>
    <s v="Yes"/>
    <n v="2"/>
    <n v="0"/>
    <x v="0"/>
    <n v="0"/>
    <s v="Yes"/>
    <x v="0"/>
    <s v="Pune"/>
  </r>
  <r>
    <x v="3172"/>
    <n v="38"/>
    <s v="Female"/>
    <s v="Bengaluru"/>
    <n v="18"/>
    <x v="1"/>
    <x v="1"/>
    <n v="731"/>
    <n v="13174.91"/>
    <s v="Auto Debit"/>
    <s v="Yes"/>
    <n v="2"/>
    <n v="0"/>
    <x v="0"/>
    <n v="0"/>
    <s v="No"/>
    <x v="0"/>
    <s v="Bengaluru"/>
  </r>
  <r>
    <x v="3173"/>
    <n v="22"/>
    <s v="Female"/>
    <s v="Chennai"/>
    <n v="33"/>
    <x v="1"/>
    <x v="2"/>
    <n v="952"/>
    <n v="31589.51"/>
    <s v="Credit Card"/>
    <s v="Yes"/>
    <n v="0"/>
    <n v="0"/>
    <x v="0"/>
    <n v="0"/>
    <s v="No"/>
    <x v="0"/>
    <s v="Chennai"/>
  </r>
  <r>
    <x v="3174"/>
    <n v="25"/>
    <s v="Male"/>
    <s v="Hyderabad"/>
    <n v="63"/>
    <x v="1"/>
    <x v="0"/>
    <n v="424"/>
    <n v="23456.720000000001"/>
    <s v="Credit Card"/>
    <s v="Yes"/>
    <n v="0"/>
    <n v="0"/>
    <x v="0"/>
    <n v="10"/>
    <s v="No"/>
    <x v="0"/>
    <s v="Hyderabad"/>
  </r>
  <r>
    <x v="3175"/>
    <n v="42"/>
    <s v="Male"/>
    <s v="Hyderabad"/>
    <n v="29"/>
    <x v="1"/>
    <x v="2"/>
    <n v="1070"/>
    <n v="30526.47"/>
    <s v="Auto Debit"/>
    <s v="Yes"/>
    <n v="4"/>
    <n v="0"/>
    <x v="1"/>
    <n v="0"/>
    <s v="Yes"/>
    <x v="0"/>
    <s v="Hyderabad"/>
  </r>
  <r>
    <x v="3176"/>
    <n v="50"/>
    <s v="Female"/>
    <s v="Nagpur"/>
    <n v="47"/>
    <x v="1"/>
    <x v="0"/>
    <n v="510"/>
    <n v="23487.64"/>
    <s v="UPI"/>
    <s v="Yes"/>
    <n v="1"/>
    <n v="0"/>
    <x v="1"/>
    <n v="0"/>
    <s v="Yes"/>
    <x v="0"/>
    <s v="Nagpur"/>
  </r>
  <r>
    <x v="3177"/>
    <n v="39"/>
    <s v="Female"/>
    <s v="Ahmedabad"/>
    <n v="55"/>
    <x v="1"/>
    <x v="0"/>
    <n v="448"/>
    <n v="24771.14"/>
    <s v="Bank Transfer"/>
    <s v="Yes"/>
    <n v="0"/>
    <n v="0"/>
    <x v="0"/>
    <n v="0"/>
    <s v="No"/>
    <x v="0"/>
    <s v="Ahmedabad"/>
  </r>
  <r>
    <x v="3178"/>
    <n v="30"/>
    <s v="Female"/>
    <s v="Delhi"/>
    <n v="6"/>
    <x v="0"/>
    <x v="2"/>
    <n v="1009"/>
    <n v="5599.87"/>
    <s v="Debit Card"/>
    <s v="Yes"/>
    <n v="1"/>
    <n v="0"/>
    <x v="0"/>
    <n v="5"/>
    <s v="Yes"/>
    <x v="1"/>
    <s v="Delhi"/>
  </r>
  <r>
    <x v="3179"/>
    <n v="25"/>
    <s v="Male"/>
    <s v="Delhi"/>
    <n v="23"/>
    <x v="0"/>
    <x v="0"/>
    <n v="502"/>
    <n v="11385.03"/>
    <s v="Credit Card"/>
    <s v="Yes"/>
    <n v="4"/>
    <n v="2"/>
    <x v="4"/>
    <n v="0"/>
    <s v="No"/>
    <x v="1"/>
    <s v="Delhi"/>
  </r>
  <r>
    <x v="3180"/>
    <n v="47"/>
    <s v="Male"/>
    <s v="Kolkata"/>
    <n v="39"/>
    <x v="2"/>
    <x v="2"/>
    <n v="1074"/>
    <n v="37078.39"/>
    <s v="Debit Card"/>
    <s v="Yes"/>
    <n v="2"/>
    <n v="1"/>
    <x v="1"/>
    <n v="10"/>
    <s v="No"/>
    <x v="0"/>
    <s v="Kolkata"/>
  </r>
  <r>
    <x v="3181"/>
    <n v="38"/>
    <s v="Female"/>
    <s v="Hyderabad"/>
    <n v="41"/>
    <x v="0"/>
    <x v="2"/>
    <n v="982"/>
    <n v="40624.660000000003"/>
    <s v="UPI"/>
    <s v="Yes"/>
    <n v="1"/>
    <n v="0"/>
    <x v="0"/>
    <n v="0"/>
    <s v="No"/>
    <x v="0"/>
    <s v="Hyderabad"/>
  </r>
  <r>
    <x v="3182"/>
    <n v="65"/>
    <s v="Male"/>
    <s v="Bengaluru"/>
    <n v="44"/>
    <x v="2"/>
    <x v="2"/>
    <n v="1007"/>
    <n v="36658.25"/>
    <s v="UPI"/>
    <s v="Yes"/>
    <n v="0"/>
    <n v="0"/>
    <x v="0"/>
    <n v="15"/>
    <s v="No"/>
    <x v="0"/>
    <s v="Bengaluru"/>
  </r>
  <r>
    <x v="3183"/>
    <n v="18"/>
    <s v="Female"/>
    <s v="Mumbai"/>
    <n v="30"/>
    <x v="0"/>
    <x v="1"/>
    <n v="776"/>
    <n v="23586.76"/>
    <s v="Auto Debit"/>
    <s v="Yes"/>
    <n v="1"/>
    <n v="0"/>
    <x v="0"/>
    <n v="0"/>
    <s v="Yes"/>
    <x v="0"/>
    <s v="Mumbai"/>
  </r>
  <r>
    <x v="3184"/>
    <n v="54"/>
    <s v="Female"/>
    <s v="Pune"/>
    <n v="26"/>
    <x v="0"/>
    <x v="2"/>
    <n v="979"/>
    <n v="25729.8"/>
    <s v="Credit Card"/>
    <s v="Yes"/>
    <n v="4"/>
    <n v="2"/>
    <x v="4"/>
    <n v="0"/>
    <s v="No"/>
    <x v="1"/>
    <s v="Pune"/>
  </r>
  <r>
    <x v="3185"/>
    <n v="51"/>
    <s v="Female"/>
    <s v="Bengaluru"/>
    <n v="43"/>
    <x v="0"/>
    <x v="0"/>
    <n v="432"/>
    <n v="18790.650000000001"/>
    <s v="UPI"/>
    <s v="No"/>
    <n v="4"/>
    <n v="2"/>
    <x v="2"/>
    <n v="0"/>
    <s v="No"/>
    <x v="1"/>
    <s v="Bengaluru"/>
  </r>
  <r>
    <x v="3186"/>
    <n v="36"/>
    <s v="Female"/>
    <s v="Delhi"/>
    <n v="24"/>
    <x v="1"/>
    <x v="1"/>
    <n v="718"/>
    <n v="16063.49"/>
    <s v="Credit Card"/>
    <s v="Yes"/>
    <n v="0"/>
    <n v="0"/>
    <x v="0"/>
    <n v="5"/>
    <s v="No"/>
    <x v="0"/>
    <s v="Delhi"/>
  </r>
  <r>
    <x v="3187"/>
    <n v="23"/>
    <s v="Female"/>
    <s v="Delhi"/>
    <n v="28"/>
    <x v="0"/>
    <x v="2"/>
    <n v="1093"/>
    <n v="29981.61"/>
    <s v="Auto Debit"/>
    <s v="Yes"/>
    <n v="0"/>
    <n v="0"/>
    <x v="1"/>
    <n v="0"/>
    <s v="No"/>
    <x v="0"/>
    <s v="Delhi"/>
  </r>
  <r>
    <x v="3188"/>
    <n v="29"/>
    <s v="Female"/>
    <s v="Mumbai"/>
    <n v="37"/>
    <x v="0"/>
    <x v="2"/>
    <n v="980"/>
    <n v="36401.629999999997"/>
    <s v="Debit Card"/>
    <s v="Yes"/>
    <n v="1"/>
    <n v="0"/>
    <x v="1"/>
    <n v="0"/>
    <s v="Yes"/>
    <x v="0"/>
    <s v="Mumbai"/>
  </r>
  <r>
    <x v="3189"/>
    <n v="48"/>
    <s v="Female"/>
    <s v="Bengaluru"/>
    <n v="54"/>
    <x v="1"/>
    <x v="0"/>
    <n v="445"/>
    <n v="23958.06"/>
    <s v="Credit Card"/>
    <s v="Yes"/>
    <n v="0"/>
    <n v="0"/>
    <x v="0"/>
    <n v="0"/>
    <s v="Yes"/>
    <x v="0"/>
    <s v="Bengaluru"/>
  </r>
  <r>
    <x v="3190"/>
    <n v="26"/>
    <s v="Male"/>
    <s v="Delhi"/>
    <n v="54"/>
    <x v="0"/>
    <x v="1"/>
    <n v="839"/>
    <n v="46061"/>
    <s v="Credit Card"/>
    <s v="Yes"/>
    <n v="0"/>
    <n v="0"/>
    <x v="1"/>
    <n v="0"/>
    <s v="No"/>
    <x v="0"/>
    <s v="Delhi"/>
  </r>
  <r>
    <x v="3191"/>
    <n v="47"/>
    <s v="Male"/>
    <s v="Kolkata"/>
    <n v="41"/>
    <x v="0"/>
    <x v="1"/>
    <n v="687"/>
    <n v="28933.56"/>
    <s v="Credit Card"/>
    <s v="Yes"/>
    <n v="4"/>
    <n v="1"/>
    <x v="2"/>
    <n v="0"/>
    <s v="No"/>
    <x v="0"/>
    <s v="Kolkata"/>
  </r>
  <r>
    <x v="3192"/>
    <n v="41"/>
    <s v="Female"/>
    <s v="Ahmedabad"/>
    <n v="29"/>
    <x v="1"/>
    <x v="1"/>
    <n v="785"/>
    <n v="21011.119999999999"/>
    <s v="Auto Debit"/>
    <s v="Yes"/>
    <n v="2"/>
    <n v="0"/>
    <x v="1"/>
    <n v="10"/>
    <s v="No"/>
    <x v="0"/>
    <s v="Ahmedabad"/>
  </r>
  <r>
    <x v="3193"/>
    <n v="49"/>
    <s v="Male"/>
    <s v="Chennai"/>
    <n v="53"/>
    <x v="1"/>
    <x v="0"/>
    <n v="398"/>
    <n v="20797.22"/>
    <s v="Auto Debit"/>
    <s v="Yes"/>
    <n v="2"/>
    <n v="1"/>
    <x v="2"/>
    <n v="0"/>
    <s v="Yes"/>
    <x v="0"/>
    <s v="Chennai"/>
  </r>
  <r>
    <x v="3194"/>
    <n v="40"/>
    <s v="Male"/>
    <s v="Delhi"/>
    <n v="66"/>
    <x v="2"/>
    <x v="2"/>
    <n v="1109"/>
    <n v="65975.62"/>
    <s v="Auto Debit"/>
    <s v="Yes"/>
    <n v="1"/>
    <n v="0"/>
    <x v="0"/>
    <n v="10"/>
    <s v="No"/>
    <x v="0"/>
    <s v="Delhi"/>
  </r>
  <r>
    <x v="3195"/>
    <n v="32"/>
    <s v="Female"/>
    <s v="Ahmedabad"/>
    <n v="17"/>
    <x v="2"/>
    <x v="0"/>
    <n v="459"/>
    <n v="7824.46"/>
    <s v="Auto Debit"/>
    <s v="No"/>
    <n v="2"/>
    <n v="1"/>
    <x v="1"/>
    <n v="0"/>
    <s v="No"/>
    <x v="0"/>
    <s v="Ahmedabad"/>
  </r>
  <r>
    <x v="3196"/>
    <n v="56"/>
    <s v="Male"/>
    <s v="Bengaluru"/>
    <n v="25"/>
    <x v="0"/>
    <x v="0"/>
    <n v="471"/>
    <n v="11536.6"/>
    <s v="Auto Debit"/>
    <s v="No"/>
    <n v="0"/>
    <n v="0"/>
    <x v="0"/>
    <n v="0"/>
    <s v="No"/>
    <x v="0"/>
    <s v="Bengaluru"/>
  </r>
  <r>
    <x v="3197"/>
    <n v="37"/>
    <s v="Male"/>
    <s v="Mumbai"/>
    <n v="23"/>
    <x v="0"/>
    <x v="0"/>
    <n v="545"/>
    <n v="12190.53"/>
    <s v="UPI"/>
    <s v="No"/>
    <n v="2"/>
    <n v="1"/>
    <x v="0"/>
    <n v="0"/>
    <s v="No"/>
    <x v="0"/>
    <s v="Mumbai"/>
  </r>
  <r>
    <x v="3198"/>
    <n v="18"/>
    <s v="Female"/>
    <s v="Bengaluru"/>
    <n v="22"/>
    <x v="1"/>
    <x v="1"/>
    <n v="700"/>
    <n v="15530.3"/>
    <s v="Debit Card"/>
    <s v="Yes"/>
    <n v="4"/>
    <n v="1"/>
    <x v="1"/>
    <n v="0"/>
    <s v="No"/>
    <x v="0"/>
    <s v="Bengaluru"/>
  </r>
  <r>
    <x v="3199"/>
    <n v="23"/>
    <s v="Female"/>
    <s v="Bengaluru"/>
    <n v="32"/>
    <x v="0"/>
    <x v="1"/>
    <n v="751"/>
    <n v="24006.68"/>
    <s v="UPI"/>
    <s v="Yes"/>
    <n v="2"/>
    <n v="0"/>
    <x v="1"/>
    <n v="0"/>
    <s v="Yes"/>
    <x v="0"/>
    <s v="Bengaluru"/>
  </r>
  <r>
    <x v="3200"/>
    <n v="50"/>
    <s v="Male"/>
    <s v="Pune"/>
    <n v="10"/>
    <x v="1"/>
    <x v="2"/>
    <n v="1027"/>
    <n v="9130.8700000000008"/>
    <s v="Auto Debit"/>
    <s v="Yes"/>
    <n v="1"/>
    <n v="0"/>
    <x v="0"/>
    <n v="10"/>
    <s v="Yes"/>
    <x v="1"/>
    <s v="Pune"/>
  </r>
  <r>
    <x v="3201"/>
    <n v="25"/>
    <s v="Female"/>
    <s v="Ahmedabad"/>
    <n v="17"/>
    <x v="0"/>
    <x v="2"/>
    <n v="1034"/>
    <n v="17248.29"/>
    <s v="Auto Debit"/>
    <s v="Yes"/>
    <n v="0"/>
    <n v="0"/>
    <x v="1"/>
    <n v="0"/>
    <s v="No"/>
    <x v="1"/>
    <s v="Ahmedabad"/>
  </r>
  <r>
    <x v="3202"/>
    <n v="43"/>
    <s v="Female"/>
    <s v="Bengaluru"/>
    <n v="33"/>
    <x v="1"/>
    <x v="1"/>
    <n v="743"/>
    <n v="24761.8"/>
    <s v="UPI"/>
    <s v="Yes"/>
    <n v="0"/>
    <n v="0"/>
    <x v="1"/>
    <n v="0"/>
    <s v="No"/>
    <x v="0"/>
    <s v="Bengaluru"/>
  </r>
  <r>
    <x v="3203"/>
    <n v="37"/>
    <s v="Male"/>
    <s v="Mumbai"/>
    <n v="33"/>
    <x v="0"/>
    <x v="1"/>
    <n v="699"/>
    <n v="22750.03"/>
    <s v="Auto Debit"/>
    <s v="Yes"/>
    <n v="1"/>
    <n v="0"/>
    <x v="1"/>
    <n v="0"/>
    <s v="No"/>
    <x v="0"/>
    <s v="Mumbai"/>
  </r>
  <r>
    <x v="3204"/>
    <n v="45"/>
    <s v="Female"/>
    <s v="Mumbai"/>
    <n v="41"/>
    <x v="0"/>
    <x v="0"/>
    <n v="546"/>
    <n v="22368.15"/>
    <s v="Bank Transfer"/>
    <s v="Yes"/>
    <n v="1"/>
    <n v="0"/>
    <x v="1"/>
    <n v="0"/>
    <s v="Yes"/>
    <x v="0"/>
    <s v="Mumbai"/>
  </r>
  <r>
    <x v="3205"/>
    <n v="35"/>
    <s v="Female"/>
    <s v="Hyderabad"/>
    <n v="41"/>
    <x v="0"/>
    <x v="0"/>
    <n v="529"/>
    <n v="21689"/>
    <s v="Auto Debit"/>
    <s v="Yes"/>
    <n v="0"/>
    <n v="0"/>
    <x v="0"/>
    <n v="0"/>
    <s v="Yes"/>
    <x v="0"/>
    <s v="Hyderabad"/>
  </r>
  <r>
    <x v="3206"/>
    <n v="21"/>
    <s v="Female"/>
    <s v="Delhi"/>
    <n v="44"/>
    <x v="1"/>
    <x v="0"/>
    <n v="447"/>
    <n v="19645.04"/>
    <s v="UPI"/>
    <s v="Yes"/>
    <n v="1"/>
    <n v="0"/>
    <x v="0"/>
    <n v="0"/>
    <s v="Yes"/>
    <x v="0"/>
    <s v="Delhi"/>
  </r>
  <r>
    <x v="3207"/>
    <n v="34"/>
    <s v="Female"/>
    <s v="Nagpur"/>
    <n v="52"/>
    <x v="0"/>
    <x v="0"/>
    <n v="513"/>
    <n v="27402.69"/>
    <s v="Credit Card"/>
    <s v="Yes"/>
    <n v="0"/>
    <n v="0"/>
    <x v="0"/>
    <n v="0"/>
    <s v="No"/>
    <x v="0"/>
    <s v="Nagpur"/>
  </r>
  <r>
    <x v="3208"/>
    <n v="47"/>
    <s v="Male"/>
    <s v="Pune"/>
    <n v="72"/>
    <x v="2"/>
    <x v="1"/>
    <n v="766"/>
    <n v="55714.14"/>
    <s v="Debit Card"/>
    <s v="Yes"/>
    <n v="0"/>
    <n v="0"/>
    <x v="0"/>
    <n v="0"/>
    <s v="No"/>
    <x v="0"/>
    <s v="Pune"/>
  </r>
  <r>
    <x v="3209"/>
    <n v="39"/>
    <s v="Female"/>
    <s v="Chennai"/>
    <n v="37"/>
    <x v="0"/>
    <x v="0"/>
    <n v="396"/>
    <n v="14273.69"/>
    <s v="Auto Debit"/>
    <s v="Yes"/>
    <n v="1"/>
    <n v="0"/>
    <x v="0"/>
    <n v="0"/>
    <s v="Yes"/>
    <x v="0"/>
    <s v="Chennai"/>
  </r>
  <r>
    <x v="3210"/>
    <n v="33"/>
    <s v="Female"/>
    <s v="Bengaluru"/>
    <n v="20"/>
    <x v="0"/>
    <x v="1"/>
    <n v="700"/>
    <n v="13685.3"/>
    <s v="UPI"/>
    <s v="Yes"/>
    <n v="0"/>
    <n v="0"/>
    <x v="0"/>
    <n v="0"/>
    <s v="No"/>
    <x v="0"/>
    <s v="Bengaluru"/>
  </r>
  <r>
    <x v="3211"/>
    <n v="45"/>
    <s v="Female"/>
    <s v="Delhi"/>
    <n v="34"/>
    <x v="1"/>
    <x v="1"/>
    <n v="735"/>
    <n v="22580.97"/>
    <s v="Credit Card"/>
    <s v="No"/>
    <n v="3"/>
    <n v="1"/>
    <x v="2"/>
    <n v="10"/>
    <s v="Yes"/>
    <x v="0"/>
    <s v="Delhi"/>
  </r>
  <r>
    <x v="3212"/>
    <n v="30"/>
    <s v="Female"/>
    <s v="Bengaluru"/>
    <n v="20"/>
    <x v="0"/>
    <x v="2"/>
    <n v="999"/>
    <n v="20169.52"/>
    <s v="Auto Debit"/>
    <s v="No"/>
    <n v="0"/>
    <n v="0"/>
    <x v="0"/>
    <n v="0"/>
    <s v="Yes"/>
    <x v="0"/>
    <s v="Bengaluru"/>
  </r>
  <r>
    <x v="3213"/>
    <n v="27"/>
    <s v="Female"/>
    <s v="Nagpur"/>
    <n v="20"/>
    <x v="0"/>
    <x v="2"/>
    <n v="1036"/>
    <n v="20252.98"/>
    <s v="UPI"/>
    <s v="Yes"/>
    <n v="3"/>
    <n v="2"/>
    <x v="1"/>
    <n v="0"/>
    <s v="No"/>
    <x v="1"/>
    <s v="Nagpur"/>
  </r>
  <r>
    <x v="3214"/>
    <n v="53"/>
    <s v="Male"/>
    <s v="Hyderabad"/>
    <n v="19"/>
    <x v="0"/>
    <x v="0"/>
    <n v="521"/>
    <n v="10109.049999999999"/>
    <s v="Bank Transfer"/>
    <s v="Yes"/>
    <n v="6"/>
    <n v="2"/>
    <x v="0"/>
    <n v="0"/>
    <s v="No"/>
    <x v="1"/>
    <s v="Hyderabad"/>
  </r>
  <r>
    <x v="3215"/>
    <n v="32"/>
    <s v="Male"/>
    <s v="Mumbai"/>
    <n v="20"/>
    <x v="2"/>
    <x v="0"/>
    <n v="450"/>
    <n v="8871.82"/>
    <s v="Debit Card"/>
    <s v="No"/>
    <n v="0"/>
    <n v="0"/>
    <x v="0"/>
    <n v="0"/>
    <s v="No"/>
    <x v="0"/>
    <s v="Mumbai"/>
  </r>
  <r>
    <x v="3216"/>
    <n v="27"/>
    <s v="Male"/>
    <s v="Hyderabad"/>
    <n v="41"/>
    <x v="0"/>
    <x v="1"/>
    <n v="691"/>
    <n v="27944.92"/>
    <s v="Auto Debit"/>
    <s v="Yes"/>
    <n v="1"/>
    <n v="0"/>
    <x v="0"/>
    <n v="0"/>
    <s v="No"/>
    <x v="0"/>
    <s v="Hyderabad"/>
  </r>
  <r>
    <x v="3217"/>
    <n v="39"/>
    <s v="Male"/>
    <s v="Hyderabad"/>
    <n v="20"/>
    <x v="0"/>
    <x v="1"/>
    <n v="795"/>
    <n v="15450.77"/>
    <s v="Credit Card"/>
    <s v="Yes"/>
    <n v="1"/>
    <n v="0"/>
    <x v="0"/>
    <n v="0"/>
    <s v="No"/>
    <x v="1"/>
    <s v="Hyderabad"/>
  </r>
  <r>
    <x v="3218"/>
    <n v="19"/>
    <s v="Female"/>
    <s v="Hyderabad"/>
    <n v="24"/>
    <x v="0"/>
    <x v="0"/>
    <n v="497"/>
    <n v="12230.02"/>
    <s v="Bank Transfer"/>
    <s v="Yes"/>
    <n v="0"/>
    <n v="0"/>
    <x v="0"/>
    <n v="0"/>
    <s v="No"/>
    <x v="0"/>
    <s v="Hyderabad"/>
  </r>
  <r>
    <x v="3219"/>
    <n v="18"/>
    <s v="Female"/>
    <s v="Kolkata"/>
    <n v="28"/>
    <x v="2"/>
    <x v="1"/>
    <n v="774"/>
    <n v="21913.18"/>
    <s v="Auto Debit"/>
    <s v="Yes"/>
    <n v="2"/>
    <n v="0"/>
    <x v="0"/>
    <n v="0"/>
    <s v="No"/>
    <x v="0"/>
    <s v="Kolkata"/>
  </r>
  <r>
    <x v="3220"/>
    <n v="43"/>
    <s v="Male"/>
    <s v="Chennai"/>
    <n v="59"/>
    <x v="0"/>
    <x v="0"/>
    <n v="407"/>
    <n v="24026.87"/>
    <s v="UPI"/>
    <s v="Yes"/>
    <n v="0"/>
    <n v="0"/>
    <x v="0"/>
    <n v="0"/>
    <s v="Yes"/>
    <x v="1"/>
    <s v="Chennai"/>
  </r>
  <r>
    <x v="3221"/>
    <n v="26"/>
    <s v="Female"/>
    <s v="Ahmedabad"/>
    <n v="21"/>
    <x v="1"/>
    <x v="1"/>
    <n v="764"/>
    <n v="14972.61"/>
    <s v="Bank Transfer"/>
    <s v="Yes"/>
    <n v="3"/>
    <n v="0"/>
    <x v="0"/>
    <n v="5"/>
    <s v="Yes"/>
    <x v="0"/>
    <s v="Ahmedabad"/>
  </r>
  <r>
    <x v="3222"/>
    <n v="35"/>
    <s v="Male"/>
    <s v="Bengaluru"/>
    <n v="19"/>
    <x v="0"/>
    <x v="2"/>
    <n v="1017"/>
    <n v="19898.68"/>
    <s v="Credit Card"/>
    <s v="Yes"/>
    <n v="1"/>
    <n v="0"/>
    <x v="0"/>
    <n v="0"/>
    <s v="No"/>
    <x v="1"/>
    <s v="Bengaluru"/>
  </r>
  <r>
    <x v="3223"/>
    <n v="39"/>
    <s v="Male"/>
    <s v="Mumbai"/>
    <n v="44"/>
    <x v="1"/>
    <x v="2"/>
    <n v="1029"/>
    <n v="44127.32"/>
    <s v="Credit Card"/>
    <s v="Yes"/>
    <n v="3"/>
    <n v="0"/>
    <x v="0"/>
    <n v="0"/>
    <s v="No"/>
    <x v="0"/>
    <s v="Mumbai"/>
  </r>
  <r>
    <x v="3224"/>
    <n v="54"/>
    <s v="Female"/>
    <s v="Kolkata"/>
    <n v="35"/>
    <x v="1"/>
    <x v="1"/>
    <n v="708"/>
    <n v="23873.56"/>
    <s v="Auto Debit"/>
    <s v="Yes"/>
    <n v="2"/>
    <n v="1"/>
    <x v="1"/>
    <n v="5"/>
    <s v="No"/>
    <x v="0"/>
    <s v="Kolkata"/>
  </r>
  <r>
    <x v="3225"/>
    <n v="39"/>
    <s v="Male"/>
    <s v="Mumbai"/>
    <n v="24"/>
    <x v="1"/>
    <x v="0"/>
    <n v="532"/>
    <n v="12527.8"/>
    <s v="Credit Card"/>
    <s v="No"/>
    <n v="3"/>
    <n v="2"/>
    <x v="2"/>
    <n v="0"/>
    <s v="No"/>
    <x v="0"/>
    <s v="Mumbai"/>
  </r>
  <r>
    <x v="3226"/>
    <n v="18"/>
    <s v="Female"/>
    <s v="Jaipur"/>
    <n v="46"/>
    <x v="0"/>
    <x v="2"/>
    <n v="1059"/>
    <n v="49458.54"/>
    <s v="Debit Card"/>
    <s v="Yes"/>
    <n v="0"/>
    <n v="0"/>
    <x v="0"/>
    <n v="0"/>
    <s v="No"/>
    <x v="0"/>
    <s v="Jaipur"/>
  </r>
  <r>
    <x v="3227"/>
    <n v="48"/>
    <s v="Female"/>
    <s v="Mumbai"/>
    <n v="14"/>
    <x v="0"/>
    <x v="1"/>
    <n v="744"/>
    <n v="10282.700000000001"/>
    <s v="Auto Debit"/>
    <s v="Yes"/>
    <n v="3"/>
    <n v="0"/>
    <x v="0"/>
    <n v="0"/>
    <s v="No"/>
    <x v="0"/>
    <s v="Mumbai"/>
  </r>
  <r>
    <x v="3228"/>
    <n v="30"/>
    <s v="Male"/>
    <s v="Mumbai"/>
    <n v="38"/>
    <x v="1"/>
    <x v="0"/>
    <n v="457"/>
    <n v="16387.7"/>
    <s v="UPI"/>
    <s v="Yes"/>
    <n v="2"/>
    <n v="0"/>
    <x v="1"/>
    <n v="5"/>
    <s v="No"/>
    <x v="0"/>
    <s v="Mumbai"/>
  </r>
  <r>
    <x v="3229"/>
    <n v="52"/>
    <s v="Male"/>
    <s v="Mumbai"/>
    <n v="14"/>
    <x v="0"/>
    <x v="1"/>
    <n v="816"/>
    <n v="11292.1"/>
    <s v="UPI"/>
    <s v="Yes"/>
    <n v="6"/>
    <n v="4"/>
    <x v="3"/>
    <n v="0"/>
    <s v="No"/>
    <x v="0"/>
    <s v="Mumbai"/>
  </r>
  <r>
    <x v="3230"/>
    <n v="51"/>
    <s v="Female"/>
    <s v="Delhi"/>
    <n v="41"/>
    <x v="1"/>
    <x v="1"/>
    <n v="818"/>
    <n v="33227.089999999997"/>
    <s v="Auto Debit"/>
    <s v="Yes"/>
    <n v="0"/>
    <n v="0"/>
    <x v="0"/>
    <n v="0"/>
    <s v="No"/>
    <x v="0"/>
    <s v="Delhi"/>
  </r>
  <r>
    <x v="3231"/>
    <n v="19"/>
    <s v="Male"/>
    <s v="Pune"/>
    <n v="56"/>
    <x v="0"/>
    <x v="0"/>
    <n v="519"/>
    <n v="29915.24"/>
    <s v="Bank Transfer"/>
    <s v="Yes"/>
    <n v="5"/>
    <n v="1"/>
    <x v="0"/>
    <n v="0"/>
    <s v="Yes"/>
    <x v="0"/>
    <s v="Pune"/>
  </r>
  <r>
    <x v="3232"/>
    <n v="41"/>
    <s v="Male"/>
    <s v="Chennai"/>
    <n v="39"/>
    <x v="1"/>
    <x v="0"/>
    <n v="487"/>
    <n v="19375.669999999998"/>
    <s v="UPI"/>
    <s v="No"/>
    <n v="1"/>
    <n v="0"/>
    <x v="0"/>
    <n v="0"/>
    <s v="Yes"/>
    <x v="1"/>
    <s v="Chennai"/>
  </r>
  <r>
    <x v="3233"/>
    <n v="38"/>
    <s v="Male"/>
    <s v="Bengaluru"/>
    <n v="44"/>
    <x v="0"/>
    <x v="2"/>
    <n v="1075"/>
    <n v="47069.31"/>
    <s v="UPI"/>
    <s v="Yes"/>
    <n v="0"/>
    <n v="0"/>
    <x v="1"/>
    <n v="0"/>
    <s v="No"/>
    <x v="1"/>
    <s v="Bengaluru"/>
  </r>
  <r>
    <x v="3234"/>
    <n v="37"/>
    <s v="Female"/>
    <s v="Hyderabad"/>
    <n v="26"/>
    <x v="0"/>
    <x v="1"/>
    <n v="748"/>
    <n v="20016.669999999998"/>
    <s v="UPI"/>
    <s v="Yes"/>
    <n v="5"/>
    <n v="2"/>
    <x v="1"/>
    <n v="0"/>
    <s v="Yes"/>
    <x v="1"/>
    <s v="Hyderabad"/>
  </r>
  <r>
    <x v="3235"/>
    <n v="27"/>
    <s v="Female"/>
    <s v="Pune"/>
    <n v="28"/>
    <x v="2"/>
    <x v="2"/>
    <n v="954"/>
    <n v="24273.09"/>
    <s v="Bank Transfer"/>
    <s v="Yes"/>
    <n v="0"/>
    <n v="0"/>
    <x v="1"/>
    <n v="10"/>
    <s v="No"/>
    <x v="0"/>
    <s v="Pune"/>
  </r>
  <r>
    <x v="3236"/>
    <n v="29"/>
    <s v="Female"/>
    <s v="Hyderabad"/>
    <n v="32"/>
    <x v="1"/>
    <x v="0"/>
    <n v="454"/>
    <n v="14099.45"/>
    <s v="Auto Debit"/>
    <s v="Yes"/>
    <n v="0"/>
    <n v="0"/>
    <x v="0"/>
    <n v="0"/>
    <s v="Yes"/>
    <x v="1"/>
    <s v="Hyderabad"/>
  </r>
  <r>
    <x v="3237"/>
    <n v="37"/>
    <s v="Male"/>
    <s v="Mumbai"/>
    <n v="16"/>
    <x v="0"/>
    <x v="2"/>
    <n v="1096"/>
    <n v="17863.990000000002"/>
    <s v="UPI"/>
    <s v="Yes"/>
    <n v="1"/>
    <n v="0"/>
    <x v="0"/>
    <n v="0"/>
    <s v="Yes"/>
    <x v="1"/>
    <s v="Mumbai"/>
  </r>
  <r>
    <x v="3238"/>
    <n v="40"/>
    <s v="Male"/>
    <s v="Mumbai"/>
    <n v="20"/>
    <x v="1"/>
    <x v="1"/>
    <n v="717"/>
    <n v="14227.35"/>
    <s v="UPI"/>
    <s v="Yes"/>
    <n v="0"/>
    <n v="0"/>
    <x v="0"/>
    <n v="0"/>
    <s v="Yes"/>
    <x v="0"/>
    <s v="Mumbai"/>
  </r>
  <r>
    <x v="3239"/>
    <n v="18"/>
    <s v="Male"/>
    <s v="Pune"/>
    <n v="51"/>
    <x v="0"/>
    <x v="1"/>
    <n v="792"/>
    <n v="40741.279999999999"/>
    <s v="Auto Debit"/>
    <s v="Yes"/>
    <n v="1"/>
    <n v="0"/>
    <x v="0"/>
    <n v="0"/>
    <s v="No"/>
    <x v="0"/>
    <s v="Pune"/>
  </r>
  <r>
    <x v="3240"/>
    <n v="29"/>
    <s v="Male"/>
    <s v="Delhi"/>
    <n v="36"/>
    <x v="0"/>
    <x v="0"/>
    <n v="438"/>
    <n v="16206.78"/>
    <s v="Credit Card"/>
    <s v="Yes"/>
    <n v="1"/>
    <n v="0"/>
    <x v="0"/>
    <n v="0"/>
    <s v="No"/>
    <x v="0"/>
    <s v="Delhi"/>
  </r>
  <r>
    <x v="3241"/>
    <n v="44"/>
    <s v="Female"/>
    <s v="Delhi"/>
    <n v="5"/>
    <x v="0"/>
    <x v="1"/>
    <n v="795"/>
    <n v="3465.71"/>
    <s v="Credit Card"/>
    <s v="Yes"/>
    <n v="0"/>
    <n v="0"/>
    <x v="0"/>
    <n v="15"/>
    <s v="No"/>
    <x v="1"/>
    <s v="Delhi"/>
  </r>
  <r>
    <x v="3242"/>
    <n v="35"/>
    <s v="Male"/>
    <s v="Hyderabad"/>
    <n v="28"/>
    <x v="1"/>
    <x v="1"/>
    <n v="776"/>
    <n v="21394.98"/>
    <s v="Credit Card"/>
    <s v="No"/>
    <n v="0"/>
    <n v="0"/>
    <x v="0"/>
    <n v="0"/>
    <s v="Yes"/>
    <x v="0"/>
    <s v="Hyderabad"/>
  </r>
  <r>
    <x v="3243"/>
    <n v="52"/>
    <s v="Male"/>
    <s v="Delhi"/>
    <n v="23"/>
    <x v="1"/>
    <x v="0"/>
    <n v="490"/>
    <n v="11261.31"/>
    <s v="UPI"/>
    <s v="Yes"/>
    <n v="3"/>
    <n v="1"/>
    <x v="0"/>
    <n v="0"/>
    <s v="Yes"/>
    <x v="1"/>
    <s v="Delhi"/>
  </r>
  <r>
    <x v="3244"/>
    <n v="28"/>
    <s v="Male"/>
    <s v="Hyderabad"/>
    <n v="19"/>
    <x v="0"/>
    <x v="0"/>
    <n v="533"/>
    <n v="10058.99"/>
    <s v="UPI"/>
    <s v="Yes"/>
    <n v="1"/>
    <n v="0"/>
    <x v="0"/>
    <n v="0"/>
    <s v="Yes"/>
    <x v="0"/>
    <s v="Hyderabad"/>
  </r>
  <r>
    <x v="3245"/>
    <n v="37"/>
    <s v="Female"/>
    <s v="Hyderabad"/>
    <n v="42"/>
    <x v="1"/>
    <x v="1"/>
    <n v="750"/>
    <n v="28968.92"/>
    <s v="Credit Card"/>
    <s v="Yes"/>
    <n v="1"/>
    <n v="0"/>
    <x v="0"/>
    <n v="10"/>
    <s v="No"/>
    <x v="0"/>
    <s v="Hyderabad"/>
  </r>
  <r>
    <x v="3246"/>
    <n v="28"/>
    <s v="Male"/>
    <s v="Delhi"/>
    <n v="5"/>
    <x v="0"/>
    <x v="0"/>
    <n v="542"/>
    <n v="2604.0100000000002"/>
    <s v="Credit Card"/>
    <s v="Yes"/>
    <n v="0"/>
    <n v="0"/>
    <x v="0"/>
    <n v="5"/>
    <s v="No"/>
    <x v="1"/>
    <s v="Delhi"/>
  </r>
  <r>
    <x v="3247"/>
    <n v="33"/>
    <s v="Female"/>
    <s v="Delhi"/>
    <n v="34"/>
    <x v="0"/>
    <x v="2"/>
    <n v="1090"/>
    <n v="36432.82"/>
    <s v="Bank Transfer"/>
    <s v="Yes"/>
    <n v="0"/>
    <n v="0"/>
    <x v="1"/>
    <n v="0"/>
    <s v="No"/>
    <x v="0"/>
    <s v="Delhi"/>
  </r>
  <r>
    <x v="3248"/>
    <n v="38"/>
    <s v="Female"/>
    <s v="Kolkata"/>
    <n v="46"/>
    <x v="2"/>
    <x v="2"/>
    <n v="983"/>
    <n v="45295.89"/>
    <s v="Auto Debit"/>
    <s v="Yes"/>
    <n v="2"/>
    <n v="1"/>
    <x v="1"/>
    <n v="0"/>
    <s v="Yes"/>
    <x v="0"/>
    <s v="Kolkata"/>
  </r>
  <r>
    <x v="3249"/>
    <n v="55"/>
    <s v="Female"/>
    <s v="Delhi"/>
    <n v="50"/>
    <x v="1"/>
    <x v="1"/>
    <n v="792"/>
    <n v="39238.82"/>
    <s v="UPI"/>
    <s v="No"/>
    <n v="2"/>
    <n v="0"/>
    <x v="1"/>
    <n v="0"/>
    <s v="No"/>
    <x v="0"/>
    <s v="Delhi"/>
  </r>
  <r>
    <x v="3250"/>
    <n v="24"/>
    <s v="Male"/>
    <s v="Jaipur"/>
    <n v="62"/>
    <x v="1"/>
    <x v="2"/>
    <n v="980"/>
    <n v="61982.44"/>
    <s v="Auto Debit"/>
    <s v="Yes"/>
    <n v="2"/>
    <n v="0"/>
    <x v="0"/>
    <n v="0"/>
    <s v="Yes"/>
    <x v="0"/>
    <s v="Jaipur"/>
  </r>
  <r>
    <x v="3251"/>
    <n v="45"/>
    <s v="Male"/>
    <s v="Jaipur"/>
    <n v="21"/>
    <x v="1"/>
    <x v="0"/>
    <n v="504"/>
    <n v="9738.0499999999993"/>
    <s v="UPI"/>
    <s v="Yes"/>
    <n v="0"/>
    <n v="0"/>
    <x v="0"/>
    <n v="10"/>
    <s v="Yes"/>
    <x v="0"/>
    <s v="Jaipur"/>
  </r>
  <r>
    <x v="3252"/>
    <n v="26"/>
    <s v="Female"/>
    <s v="Pune"/>
    <n v="19"/>
    <x v="0"/>
    <x v="1"/>
    <n v="774"/>
    <n v="14993.79"/>
    <s v="Auto Debit"/>
    <s v="Yes"/>
    <n v="0"/>
    <n v="0"/>
    <x v="0"/>
    <n v="0"/>
    <s v="Yes"/>
    <x v="0"/>
    <s v="Pune"/>
  </r>
  <r>
    <x v="3253"/>
    <n v="55"/>
    <s v="Male"/>
    <s v="Chennai"/>
    <n v="8"/>
    <x v="1"/>
    <x v="0"/>
    <n v="409"/>
    <n v="3205.58"/>
    <s v="Auto Debit"/>
    <s v="Yes"/>
    <n v="0"/>
    <n v="0"/>
    <x v="0"/>
    <n v="0"/>
    <s v="No"/>
    <x v="0"/>
    <s v="Chennai"/>
  </r>
  <r>
    <x v="3254"/>
    <n v="21"/>
    <s v="Male"/>
    <s v="Delhi"/>
    <n v="14"/>
    <x v="0"/>
    <x v="1"/>
    <n v="737"/>
    <n v="10467.6"/>
    <s v="Bank Transfer"/>
    <s v="Yes"/>
    <n v="5"/>
    <n v="1"/>
    <x v="1"/>
    <n v="0"/>
    <s v="No"/>
    <x v="0"/>
    <s v="Delhi"/>
  </r>
  <r>
    <x v="3255"/>
    <n v="39"/>
    <s v="Female"/>
    <s v="Delhi"/>
    <n v="37"/>
    <x v="0"/>
    <x v="2"/>
    <n v="1100"/>
    <n v="41751.22"/>
    <s v="Credit Card"/>
    <s v="Yes"/>
    <n v="0"/>
    <n v="0"/>
    <x v="0"/>
    <n v="0"/>
    <s v="No"/>
    <x v="0"/>
    <s v="Delhi"/>
  </r>
  <r>
    <x v="3256"/>
    <n v="26"/>
    <s v="Male"/>
    <s v="Bengaluru"/>
    <n v="22"/>
    <x v="2"/>
    <x v="1"/>
    <n v="804"/>
    <n v="15982.78"/>
    <s v="Bank Transfer"/>
    <s v="Yes"/>
    <n v="0"/>
    <n v="0"/>
    <x v="0"/>
    <n v="10"/>
    <s v="No"/>
    <x v="0"/>
    <s v="Bengaluru"/>
  </r>
  <r>
    <x v="3257"/>
    <n v="35"/>
    <s v="Female"/>
    <s v="Delhi"/>
    <n v="24"/>
    <x v="0"/>
    <x v="0"/>
    <n v="593"/>
    <n v="14195.77"/>
    <s v="Bank Transfer"/>
    <s v="Yes"/>
    <n v="1"/>
    <n v="0"/>
    <x v="0"/>
    <n v="0"/>
    <s v="No"/>
    <x v="0"/>
    <s v="Delhi"/>
  </r>
  <r>
    <x v="3258"/>
    <n v="33"/>
    <s v="Male"/>
    <s v="Chennai"/>
    <n v="46"/>
    <x v="1"/>
    <x v="1"/>
    <n v="729"/>
    <n v="33863.19"/>
    <s v="Auto Debit"/>
    <s v="Yes"/>
    <n v="0"/>
    <n v="0"/>
    <x v="1"/>
    <n v="0"/>
    <s v="No"/>
    <x v="0"/>
    <s v="Chennai"/>
  </r>
  <r>
    <x v="3259"/>
    <n v="33"/>
    <s v="Female"/>
    <s v="Hyderabad"/>
    <n v="46"/>
    <x v="1"/>
    <x v="1"/>
    <n v="649"/>
    <n v="26441.39"/>
    <s v="Credit Card"/>
    <s v="No"/>
    <n v="2"/>
    <n v="0"/>
    <x v="0"/>
    <n v="10"/>
    <s v="No"/>
    <x v="0"/>
    <s v="Hyderabad"/>
  </r>
  <r>
    <x v="3260"/>
    <n v="27"/>
    <s v="Female"/>
    <s v="Chennai"/>
    <n v="34"/>
    <x v="1"/>
    <x v="2"/>
    <n v="1025"/>
    <n v="34351.33"/>
    <s v="Credit Card"/>
    <s v="Yes"/>
    <n v="1"/>
    <n v="0"/>
    <x v="0"/>
    <n v="0"/>
    <s v="No"/>
    <x v="0"/>
    <s v="Chennai"/>
  </r>
  <r>
    <x v="3261"/>
    <n v="35"/>
    <s v="Male"/>
    <s v="Pune"/>
    <n v="25"/>
    <x v="2"/>
    <x v="1"/>
    <n v="702"/>
    <n v="17199.830000000002"/>
    <s v="Debit Card"/>
    <s v="Yes"/>
    <n v="1"/>
    <n v="0"/>
    <x v="1"/>
    <n v="0"/>
    <s v="No"/>
    <x v="0"/>
    <s v="Pune"/>
  </r>
  <r>
    <x v="3262"/>
    <n v="34"/>
    <s v="Male"/>
    <s v="Nagpur"/>
    <n v="45"/>
    <x v="2"/>
    <x v="1"/>
    <n v="724"/>
    <n v="29318.77"/>
    <s v="Auto Debit"/>
    <s v="Yes"/>
    <n v="1"/>
    <n v="0"/>
    <x v="0"/>
    <n v="10"/>
    <s v="No"/>
    <x v="0"/>
    <s v="Nagpur"/>
  </r>
  <r>
    <x v="3263"/>
    <n v="19"/>
    <s v="Male"/>
    <s v="Ahmedabad"/>
    <n v="9"/>
    <x v="1"/>
    <x v="1"/>
    <n v="687"/>
    <n v="6106.43"/>
    <s v="Bank Transfer"/>
    <s v="Yes"/>
    <n v="0"/>
    <n v="0"/>
    <x v="0"/>
    <n v="0"/>
    <s v="Yes"/>
    <x v="1"/>
    <s v="Ahmedabad"/>
  </r>
  <r>
    <x v="3264"/>
    <n v="40"/>
    <s v="Female"/>
    <s v="Pune"/>
    <n v="44"/>
    <x v="2"/>
    <x v="1"/>
    <n v="763"/>
    <n v="33324.5"/>
    <s v="Bank Transfer"/>
    <s v="Yes"/>
    <n v="2"/>
    <n v="0"/>
    <x v="0"/>
    <n v="0"/>
    <s v="No"/>
    <x v="0"/>
    <s v="Pune"/>
  </r>
  <r>
    <x v="3265"/>
    <n v="48"/>
    <s v="Female"/>
    <s v="Bengaluru"/>
    <n v="15"/>
    <x v="1"/>
    <x v="1"/>
    <n v="701"/>
    <n v="9272.69"/>
    <s v="Debit Card"/>
    <s v="No"/>
    <n v="2"/>
    <n v="1"/>
    <x v="2"/>
    <n v="10"/>
    <s v="No"/>
    <x v="0"/>
    <s v="Bengaluru"/>
  </r>
  <r>
    <x v="3266"/>
    <n v="57"/>
    <s v="Male"/>
    <s v="Mumbai"/>
    <n v="38"/>
    <x v="2"/>
    <x v="0"/>
    <n v="418"/>
    <n v="13733.11"/>
    <s v="Debit Card"/>
    <s v="Yes"/>
    <n v="1"/>
    <n v="0"/>
    <x v="0"/>
    <n v="15"/>
    <s v="Yes"/>
    <x v="0"/>
    <s v="Mumbai"/>
  </r>
  <r>
    <x v="3267"/>
    <n v="22"/>
    <s v="Male"/>
    <s v="Hyderabad"/>
    <n v="33"/>
    <x v="0"/>
    <x v="0"/>
    <n v="394"/>
    <n v="13117.34"/>
    <s v="UPI"/>
    <s v="Yes"/>
    <n v="0"/>
    <n v="0"/>
    <x v="0"/>
    <n v="0"/>
    <s v="No"/>
    <x v="1"/>
    <s v="Hyderabad"/>
  </r>
  <r>
    <x v="3268"/>
    <n v="60"/>
    <s v="Female"/>
    <s v="Pune"/>
    <n v="17"/>
    <x v="0"/>
    <x v="2"/>
    <n v="962"/>
    <n v="16136.97"/>
    <s v="Debit Card"/>
    <s v="Yes"/>
    <n v="1"/>
    <n v="0"/>
    <x v="0"/>
    <n v="0"/>
    <s v="No"/>
    <x v="0"/>
    <s v="Pune"/>
  </r>
  <r>
    <x v="3269"/>
    <n v="30"/>
    <s v="Male"/>
    <s v="Kolkata"/>
    <n v="16"/>
    <x v="0"/>
    <x v="0"/>
    <n v="476"/>
    <n v="7687.23"/>
    <s v="UPI"/>
    <s v="Yes"/>
    <n v="2"/>
    <n v="1"/>
    <x v="1"/>
    <n v="0"/>
    <s v="Yes"/>
    <x v="0"/>
    <s v="Kolkata"/>
  </r>
  <r>
    <x v="3270"/>
    <n v="18"/>
    <s v="Male"/>
    <s v="Chennai"/>
    <n v="24"/>
    <x v="0"/>
    <x v="1"/>
    <n v="717"/>
    <n v="17620.27"/>
    <s v="Credit Card"/>
    <s v="Yes"/>
    <n v="0"/>
    <n v="0"/>
    <x v="0"/>
    <n v="0"/>
    <s v="No"/>
    <x v="1"/>
    <s v="Chennai"/>
  </r>
  <r>
    <x v="3271"/>
    <n v="32"/>
    <s v="Male"/>
    <s v="Pune"/>
    <n v="17"/>
    <x v="0"/>
    <x v="1"/>
    <n v="705"/>
    <n v="12113.48"/>
    <s v="Auto Debit"/>
    <s v="Yes"/>
    <n v="1"/>
    <n v="0"/>
    <x v="1"/>
    <n v="0"/>
    <s v="No"/>
    <x v="0"/>
    <s v="Pune"/>
  </r>
  <r>
    <x v="3272"/>
    <n v="22"/>
    <s v="Male"/>
    <s v="Ahmedabad"/>
    <n v="44"/>
    <x v="0"/>
    <x v="0"/>
    <n v="427"/>
    <n v="19149.32"/>
    <s v="Auto Debit"/>
    <s v="Yes"/>
    <n v="1"/>
    <n v="0"/>
    <x v="1"/>
    <n v="0"/>
    <s v="Yes"/>
    <x v="0"/>
    <s v="Ahmedabad"/>
  </r>
  <r>
    <x v="3273"/>
    <n v="43"/>
    <s v="Male"/>
    <s v="Delhi"/>
    <n v="22"/>
    <x v="0"/>
    <x v="1"/>
    <n v="701"/>
    <n v="15548.75"/>
    <s v="Auto Debit"/>
    <s v="Yes"/>
    <n v="0"/>
    <n v="0"/>
    <x v="0"/>
    <n v="0"/>
    <s v="No"/>
    <x v="0"/>
    <s v="Delhi"/>
  </r>
  <r>
    <x v="3274"/>
    <n v="42"/>
    <s v="Male"/>
    <s v="Kolkata"/>
    <n v="19"/>
    <x v="2"/>
    <x v="0"/>
    <n v="465"/>
    <n v="8173.81"/>
    <s v="Debit Card"/>
    <s v="Yes"/>
    <n v="3"/>
    <n v="0"/>
    <x v="0"/>
    <n v="10"/>
    <s v="No"/>
    <x v="0"/>
    <s v="Kolkata"/>
  </r>
  <r>
    <x v="3275"/>
    <n v="33"/>
    <s v="Male"/>
    <s v="Delhi"/>
    <n v="8"/>
    <x v="0"/>
    <x v="0"/>
    <n v="560"/>
    <n v="4598.84"/>
    <s v="Auto Debit"/>
    <s v="No"/>
    <n v="0"/>
    <n v="0"/>
    <x v="0"/>
    <n v="0"/>
    <s v="No"/>
    <x v="0"/>
    <s v="Delhi"/>
  </r>
  <r>
    <x v="3276"/>
    <n v="44"/>
    <s v="Male"/>
    <s v="Bengaluru"/>
    <n v="30"/>
    <x v="0"/>
    <x v="2"/>
    <n v="1072"/>
    <n v="33083.519999999997"/>
    <s v="UPI"/>
    <s v="Yes"/>
    <n v="5"/>
    <n v="0"/>
    <x v="0"/>
    <n v="0"/>
    <s v="No"/>
    <x v="0"/>
    <s v="Bengaluru"/>
  </r>
  <r>
    <x v="3277"/>
    <n v="24"/>
    <s v="Male"/>
    <s v="Hyderabad"/>
    <n v="5"/>
    <x v="1"/>
    <x v="1"/>
    <n v="748"/>
    <n v="3534.76"/>
    <s v="UPI"/>
    <s v="Yes"/>
    <n v="1"/>
    <n v="0"/>
    <x v="1"/>
    <n v="5"/>
    <s v="No"/>
    <x v="0"/>
    <s v="Hyderabad"/>
  </r>
  <r>
    <x v="3278"/>
    <n v="34"/>
    <s v="Female"/>
    <s v="Hyderabad"/>
    <n v="35"/>
    <x v="1"/>
    <x v="0"/>
    <n v="547"/>
    <n v="19378.37"/>
    <s v="UPI"/>
    <s v="No"/>
    <n v="0"/>
    <n v="0"/>
    <x v="0"/>
    <n v="0"/>
    <s v="Yes"/>
    <x v="0"/>
    <s v="Hyderabad"/>
  </r>
  <r>
    <x v="3279"/>
    <n v="29"/>
    <s v="Male"/>
    <s v="Chennai"/>
    <n v="22"/>
    <x v="0"/>
    <x v="0"/>
    <n v="479"/>
    <n v="10445.719999999999"/>
    <s v="Bank Transfer"/>
    <s v="Yes"/>
    <n v="1"/>
    <n v="0"/>
    <x v="0"/>
    <n v="0"/>
    <s v="No"/>
    <x v="0"/>
    <s v="Chennai"/>
  </r>
  <r>
    <x v="3280"/>
    <n v="37"/>
    <s v="Male"/>
    <s v="Kolkata"/>
    <n v="54"/>
    <x v="2"/>
    <x v="1"/>
    <n v="703"/>
    <n v="33299.74"/>
    <s v="Auto Debit"/>
    <s v="Yes"/>
    <n v="1"/>
    <n v="0"/>
    <x v="0"/>
    <n v="10"/>
    <s v="No"/>
    <x v="0"/>
    <s v="Kolkata"/>
  </r>
  <r>
    <x v="3281"/>
    <n v="47"/>
    <s v="Female"/>
    <s v="Bengaluru"/>
    <n v="17"/>
    <x v="1"/>
    <x v="1"/>
    <n v="753"/>
    <n v="13101.72"/>
    <s v="UPI"/>
    <s v="Yes"/>
    <n v="1"/>
    <n v="0"/>
    <x v="0"/>
    <n v="0"/>
    <s v="No"/>
    <x v="0"/>
    <s v="Bengaluru"/>
  </r>
  <r>
    <x v="3282"/>
    <n v="28"/>
    <s v="Female"/>
    <s v="Ahmedabad"/>
    <n v="22"/>
    <x v="1"/>
    <x v="0"/>
    <n v="424"/>
    <n v="9092.15"/>
    <s v="Auto Debit"/>
    <s v="Yes"/>
    <n v="0"/>
    <n v="0"/>
    <x v="0"/>
    <n v="0"/>
    <s v="Yes"/>
    <x v="0"/>
    <s v="Ahmedabad"/>
  </r>
  <r>
    <x v="3283"/>
    <n v="34"/>
    <s v="Male"/>
    <s v="Bengaluru"/>
    <n v="58"/>
    <x v="2"/>
    <x v="2"/>
    <n v="1050"/>
    <n v="50454.19"/>
    <s v="UPI"/>
    <s v="Yes"/>
    <n v="0"/>
    <n v="0"/>
    <x v="0"/>
    <n v="15"/>
    <s v="No"/>
    <x v="0"/>
    <s v="Bengaluru"/>
  </r>
  <r>
    <x v="3284"/>
    <n v="40"/>
    <s v="Female"/>
    <s v="Chennai"/>
    <n v="23"/>
    <x v="1"/>
    <x v="0"/>
    <n v="444"/>
    <n v="8980.5300000000007"/>
    <s v="UPI"/>
    <s v="Yes"/>
    <n v="0"/>
    <n v="0"/>
    <x v="0"/>
    <n v="10"/>
    <s v="No"/>
    <x v="0"/>
    <s v="Chennai"/>
  </r>
  <r>
    <x v="3285"/>
    <n v="44"/>
    <s v="Female"/>
    <s v="Bengaluru"/>
    <n v="47"/>
    <x v="1"/>
    <x v="0"/>
    <n v="542"/>
    <n v="26103.13"/>
    <s v="Credit Card"/>
    <s v="No"/>
    <n v="0"/>
    <n v="0"/>
    <x v="0"/>
    <n v="0"/>
    <s v="No"/>
    <x v="0"/>
    <s v="Bengaluru"/>
  </r>
  <r>
    <x v="3286"/>
    <n v="34"/>
    <s v="Female"/>
    <s v="Kolkata"/>
    <n v="61"/>
    <x v="1"/>
    <x v="0"/>
    <n v="395"/>
    <n v="24060.2"/>
    <s v="Bank Transfer"/>
    <s v="Yes"/>
    <n v="1"/>
    <n v="0"/>
    <x v="0"/>
    <n v="0"/>
    <s v="No"/>
    <x v="0"/>
    <s v="Kolkata"/>
  </r>
  <r>
    <x v="3287"/>
    <n v="35"/>
    <s v="Female"/>
    <s v="Delhi"/>
    <n v="15"/>
    <x v="0"/>
    <x v="0"/>
    <n v="546"/>
    <n v="7967.43"/>
    <s v="Bank Transfer"/>
    <s v="Yes"/>
    <n v="1"/>
    <n v="0"/>
    <x v="0"/>
    <n v="0"/>
    <s v="No"/>
    <x v="1"/>
    <s v="Delhi"/>
  </r>
  <r>
    <x v="3288"/>
    <n v="18"/>
    <s v="Female"/>
    <s v="Delhi"/>
    <n v="33"/>
    <x v="1"/>
    <x v="2"/>
    <n v="994"/>
    <n v="30592.63"/>
    <s v="UPI"/>
    <s v="Yes"/>
    <n v="0"/>
    <n v="0"/>
    <x v="0"/>
    <n v="5"/>
    <s v="No"/>
    <x v="0"/>
    <s v="Delhi"/>
  </r>
  <r>
    <x v="3289"/>
    <n v="46"/>
    <s v="Female"/>
    <s v="Hyderabad"/>
    <n v="14"/>
    <x v="0"/>
    <x v="0"/>
    <n v="537"/>
    <n v="7595.84"/>
    <s v="Auto Debit"/>
    <s v="Yes"/>
    <n v="1"/>
    <n v="0"/>
    <x v="0"/>
    <n v="0"/>
    <s v="Yes"/>
    <x v="1"/>
    <s v="Hyderabad"/>
  </r>
  <r>
    <x v="3290"/>
    <n v="40"/>
    <s v="Female"/>
    <s v="Delhi"/>
    <n v="22"/>
    <x v="0"/>
    <x v="2"/>
    <n v="1103"/>
    <n v="24716.36"/>
    <s v="Debit Card"/>
    <s v="No"/>
    <n v="1"/>
    <n v="0"/>
    <x v="1"/>
    <n v="0"/>
    <s v="No"/>
    <x v="0"/>
    <s v="Delhi"/>
  </r>
  <r>
    <x v="3291"/>
    <n v="34"/>
    <s v="Male"/>
    <s v="Mumbai"/>
    <n v="47"/>
    <x v="0"/>
    <x v="1"/>
    <n v="728"/>
    <n v="34286.120000000003"/>
    <s v="Auto Debit"/>
    <s v="Yes"/>
    <n v="1"/>
    <n v="0"/>
    <x v="0"/>
    <n v="0"/>
    <s v="No"/>
    <x v="0"/>
    <s v="Mumbai"/>
  </r>
  <r>
    <x v="3292"/>
    <n v="34"/>
    <s v="Female"/>
    <s v="Pune"/>
    <n v="19"/>
    <x v="0"/>
    <x v="0"/>
    <n v="392"/>
    <n v="7526.05"/>
    <s v="Auto Debit"/>
    <s v="Yes"/>
    <n v="1"/>
    <n v="0"/>
    <x v="1"/>
    <n v="0"/>
    <s v="Yes"/>
    <x v="0"/>
    <s v="Pune"/>
  </r>
  <r>
    <x v="3293"/>
    <n v="25"/>
    <s v="Male"/>
    <s v="Nagpur"/>
    <n v="35"/>
    <x v="0"/>
    <x v="0"/>
    <n v="519"/>
    <n v="18673.66"/>
    <s v="Credit Card"/>
    <s v="Yes"/>
    <n v="0"/>
    <n v="0"/>
    <x v="0"/>
    <n v="0"/>
    <s v="No"/>
    <x v="1"/>
    <s v="Nagpur"/>
  </r>
  <r>
    <x v="3294"/>
    <n v="32"/>
    <s v="Female"/>
    <s v="Jaipur"/>
    <n v="22"/>
    <x v="0"/>
    <x v="0"/>
    <n v="538"/>
    <n v="11570.28"/>
    <s v="UPI"/>
    <s v="No"/>
    <n v="0"/>
    <n v="0"/>
    <x v="0"/>
    <n v="0"/>
    <s v="Yes"/>
    <x v="0"/>
    <s v="Jaipur"/>
  </r>
  <r>
    <x v="3295"/>
    <n v="27"/>
    <s v="Male"/>
    <s v="Kolkata"/>
    <n v="32"/>
    <x v="1"/>
    <x v="0"/>
    <n v="522"/>
    <n v="17126.04"/>
    <s v="Credit Card"/>
    <s v="Yes"/>
    <n v="0"/>
    <n v="0"/>
    <x v="0"/>
    <n v="0"/>
    <s v="No"/>
    <x v="0"/>
    <s v="Kolkata"/>
  </r>
  <r>
    <x v="3296"/>
    <n v="46"/>
    <s v="Female"/>
    <s v="Pune"/>
    <n v="45"/>
    <x v="2"/>
    <x v="0"/>
    <n v="534"/>
    <n v="23426.93"/>
    <s v="Auto Debit"/>
    <s v="Yes"/>
    <n v="2"/>
    <n v="1"/>
    <x v="1"/>
    <n v="0"/>
    <s v="No"/>
    <x v="0"/>
    <s v="Pune"/>
  </r>
  <r>
    <x v="3297"/>
    <n v="18"/>
    <s v="Female"/>
    <s v="Pune"/>
    <n v="45"/>
    <x v="0"/>
    <x v="1"/>
    <n v="651"/>
    <n v="29030.17"/>
    <s v="UPI"/>
    <s v="Yes"/>
    <n v="0"/>
    <n v="0"/>
    <x v="0"/>
    <n v="0"/>
    <s v="Yes"/>
    <x v="1"/>
    <s v="Pune"/>
  </r>
  <r>
    <x v="3298"/>
    <n v="27"/>
    <s v="Male"/>
    <s v="Mumbai"/>
    <n v="19"/>
    <x v="1"/>
    <x v="2"/>
    <n v="1119"/>
    <n v="21451.15"/>
    <s v="Credit Card"/>
    <s v="Yes"/>
    <n v="0"/>
    <n v="0"/>
    <x v="1"/>
    <n v="0"/>
    <s v="No"/>
    <x v="0"/>
    <s v="Mumbai"/>
  </r>
  <r>
    <x v="3299"/>
    <n v="32"/>
    <s v="Male"/>
    <s v="Pune"/>
    <n v="72"/>
    <x v="2"/>
    <x v="0"/>
    <n v="522"/>
    <n v="36715.08"/>
    <s v="Debit Card"/>
    <s v="No"/>
    <n v="0"/>
    <n v="0"/>
    <x v="0"/>
    <n v="0"/>
    <s v="Yes"/>
    <x v="0"/>
    <s v="Pune"/>
  </r>
  <r>
    <x v="3300"/>
    <n v="33"/>
    <s v="Female"/>
    <s v="Pune"/>
    <n v="23"/>
    <x v="0"/>
    <x v="0"/>
    <n v="467"/>
    <n v="10999.6"/>
    <s v="Credit Card"/>
    <s v="Yes"/>
    <n v="0"/>
    <n v="0"/>
    <x v="1"/>
    <n v="0"/>
    <s v="No"/>
    <x v="1"/>
    <s v="Pune"/>
  </r>
  <r>
    <x v="3301"/>
    <n v="36"/>
    <s v="Male"/>
    <s v="Delhi"/>
    <n v="12"/>
    <x v="0"/>
    <x v="0"/>
    <n v="518"/>
    <n v="6389.55"/>
    <s v="UPI"/>
    <s v="Yes"/>
    <n v="3"/>
    <n v="1"/>
    <x v="1"/>
    <n v="0"/>
    <s v="No"/>
    <x v="0"/>
    <s v="Delhi"/>
  </r>
  <r>
    <x v="3302"/>
    <n v="46"/>
    <s v="Female"/>
    <s v="Pune"/>
    <n v="38"/>
    <x v="1"/>
    <x v="1"/>
    <n v="767"/>
    <n v="28972.36"/>
    <s v="Credit Card"/>
    <s v="Yes"/>
    <n v="0"/>
    <n v="0"/>
    <x v="0"/>
    <n v="0"/>
    <s v="No"/>
    <x v="0"/>
    <s v="Pune"/>
  </r>
  <r>
    <x v="3303"/>
    <n v="35"/>
    <s v="Male"/>
    <s v="Jaipur"/>
    <n v="32"/>
    <x v="0"/>
    <x v="2"/>
    <n v="1004"/>
    <n v="31254.15"/>
    <s v="Debit Card"/>
    <s v="Yes"/>
    <n v="0"/>
    <n v="0"/>
    <x v="0"/>
    <n v="0"/>
    <s v="Yes"/>
    <x v="0"/>
    <s v="Jaipur"/>
  </r>
  <r>
    <x v="3304"/>
    <n v="35"/>
    <s v="Male"/>
    <s v="Nagpur"/>
    <n v="33"/>
    <x v="0"/>
    <x v="1"/>
    <n v="662"/>
    <n v="21807.51"/>
    <s v="Bank Transfer"/>
    <s v="Yes"/>
    <n v="0"/>
    <n v="0"/>
    <x v="0"/>
    <n v="0"/>
    <s v="Yes"/>
    <x v="0"/>
    <s v="Nagpur"/>
  </r>
  <r>
    <x v="3305"/>
    <n v="31"/>
    <s v="Male"/>
    <s v="Bengaluru"/>
    <n v="54"/>
    <x v="0"/>
    <x v="1"/>
    <n v="712"/>
    <n v="37936.080000000002"/>
    <s v="UPI"/>
    <s v="Yes"/>
    <n v="1"/>
    <n v="0"/>
    <x v="0"/>
    <n v="0"/>
    <s v="No"/>
    <x v="0"/>
    <s v="Bengaluru"/>
  </r>
  <r>
    <x v="3306"/>
    <n v="34"/>
    <s v="Male"/>
    <s v="Bengaluru"/>
    <n v="34"/>
    <x v="1"/>
    <x v="0"/>
    <n v="499"/>
    <n v="15076.37"/>
    <s v="Auto Debit"/>
    <s v="Yes"/>
    <n v="0"/>
    <n v="0"/>
    <x v="0"/>
    <n v="10"/>
    <s v="No"/>
    <x v="0"/>
    <s v="Bengaluru"/>
  </r>
  <r>
    <x v="3307"/>
    <n v="53"/>
    <s v="Female"/>
    <s v="Chennai"/>
    <n v="29"/>
    <x v="0"/>
    <x v="0"/>
    <n v="500"/>
    <n v="14896.25"/>
    <s v="Bank Transfer"/>
    <s v="Yes"/>
    <n v="0"/>
    <n v="0"/>
    <x v="0"/>
    <n v="0"/>
    <s v="No"/>
    <x v="1"/>
    <s v="Chennai"/>
  </r>
  <r>
    <x v="3308"/>
    <n v="32"/>
    <s v="Male"/>
    <s v="Kolkata"/>
    <n v="42"/>
    <x v="1"/>
    <x v="1"/>
    <n v="759"/>
    <n v="31878"/>
    <s v="Auto Debit"/>
    <s v="Yes"/>
    <n v="2"/>
    <n v="2"/>
    <x v="4"/>
    <n v="0"/>
    <s v="No"/>
    <x v="1"/>
    <s v="Kolkata"/>
  </r>
  <r>
    <x v="3309"/>
    <n v="20"/>
    <s v="Male"/>
    <s v="Pune"/>
    <n v="35"/>
    <x v="1"/>
    <x v="1"/>
    <n v="671"/>
    <n v="22900.03"/>
    <s v="Bank Transfer"/>
    <s v="Yes"/>
    <n v="0"/>
    <n v="0"/>
    <x v="0"/>
    <n v="0"/>
    <s v="No"/>
    <x v="0"/>
    <s v="Pune"/>
  </r>
  <r>
    <x v="3310"/>
    <n v="44"/>
    <s v="Male"/>
    <s v="Chennai"/>
    <n v="22"/>
    <x v="0"/>
    <x v="1"/>
    <n v="663"/>
    <n v="14259.4"/>
    <s v="Credit Card"/>
    <s v="Yes"/>
    <n v="1"/>
    <n v="0"/>
    <x v="1"/>
    <n v="0"/>
    <s v="Yes"/>
    <x v="0"/>
    <s v="Chennai"/>
  </r>
  <r>
    <x v="3311"/>
    <n v="20"/>
    <s v="Male"/>
    <s v="Pune"/>
    <n v="57"/>
    <x v="2"/>
    <x v="2"/>
    <n v="1094"/>
    <n v="53147.61"/>
    <s v="Credit Card"/>
    <s v="Yes"/>
    <n v="0"/>
    <n v="0"/>
    <x v="0"/>
    <n v="15"/>
    <s v="Yes"/>
    <x v="0"/>
    <s v="Pune"/>
  </r>
  <r>
    <x v="3312"/>
    <n v="20"/>
    <s v="Female"/>
    <s v="Pune"/>
    <n v="48"/>
    <x v="0"/>
    <x v="1"/>
    <n v="796"/>
    <n v="38408.519999999997"/>
    <s v="Auto Debit"/>
    <s v="Yes"/>
    <n v="7"/>
    <n v="3"/>
    <x v="4"/>
    <n v="0"/>
    <s v="No"/>
    <x v="1"/>
    <s v="Pune"/>
  </r>
  <r>
    <x v="3313"/>
    <n v="28"/>
    <s v="Female"/>
    <s v="Jaipur"/>
    <n v="42"/>
    <x v="2"/>
    <x v="0"/>
    <n v="484"/>
    <n v="20709.060000000001"/>
    <s v="UPI"/>
    <s v="Yes"/>
    <n v="0"/>
    <n v="0"/>
    <x v="1"/>
    <n v="0"/>
    <s v="No"/>
    <x v="0"/>
    <s v="Jaipur"/>
  </r>
  <r>
    <x v="3314"/>
    <n v="29"/>
    <s v="Male"/>
    <s v="Hyderabad"/>
    <n v="32"/>
    <x v="1"/>
    <x v="1"/>
    <n v="704"/>
    <n v="22654.69"/>
    <s v="UPI"/>
    <s v="Yes"/>
    <n v="6"/>
    <n v="2"/>
    <x v="1"/>
    <n v="0"/>
    <s v="No"/>
    <x v="1"/>
    <s v="Hyderabad"/>
  </r>
  <r>
    <x v="3315"/>
    <n v="44"/>
    <s v="Male"/>
    <s v="Pune"/>
    <n v="9"/>
    <x v="0"/>
    <x v="0"/>
    <n v="510"/>
    <n v="4671.91"/>
    <s v="UPI"/>
    <s v="Yes"/>
    <n v="0"/>
    <n v="0"/>
    <x v="0"/>
    <n v="0"/>
    <s v="Yes"/>
    <x v="0"/>
    <s v="Pune"/>
  </r>
  <r>
    <x v="3316"/>
    <n v="18"/>
    <s v="Male"/>
    <s v="Nagpur"/>
    <n v="29"/>
    <x v="1"/>
    <x v="1"/>
    <n v="691"/>
    <n v="19539.87"/>
    <s v="Debit Card"/>
    <s v="Yes"/>
    <n v="0"/>
    <n v="0"/>
    <x v="0"/>
    <n v="0"/>
    <s v="Yes"/>
    <x v="0"/>
    <s v="Nagpur"/>
  </r>
  <r>
    <x v="3317"/>
    <n v="42"/>
    <s v="Female"/>
    <s v="Bengaluru"/>
    <n v="25"/>
    <x v="1"/>
    <x v="1"/>
    <n v="686"/>
    <n v="16012.76"/>
    <s v="Auto Debit"/>
    <s v="Yes"/>
    <n v="4"/>
    <n v="1"/>
    <x v="0"/>
    <n v="5"/>
    <s v="No"/>
    <x v="0"/>
    <s v="Bengaluru"/>
  </r>
  <r>
    <x v="3318"/>
    <n v="18"/>
    <s v="Male"/>
    <s v="Delhi"/>
    <n v="21"/>
    <x v="0"/>
    <x v="2"/>
    <n v="1008"/>
    <n v="20652.21"/>
    <s v="Auto Debit"/>
    <s v="Yes"/>
    <n v="1"/>
    <n v="0"/>
    <x v="1"/>
    <n v="0"/>
    <s v="No"/>
    <x v="0"/>
    <s v="Delhi"/>
  </r>
  <r>
    <x v="3319"/>
    <n v="37"/>
    <s v="Female"/>
    <s v="Mumbai"/>
    <n v="24"/>
    <x v="0"/>
    <x v="0"/>
    <n v="542"/>
    <n v="12768.65"/>
    <s v="Credit Card"/>
    <s v="Yes"/>
    <n v="5"/>
    <n v="3"/>
    <x v="4"/>
    <n v="0"/>
    <s v="No"/>
    <x v="1"/>
    <s v="Mumbai"/>
  </r>
  <r>
    <x v="3320"/>
    <n v="22"/>
    <s v="Male"/>
    <s v="Mumbai"/>
    <n v="21"/>
    <x v="0"/>
    <x v="0"/>
    <n v="575"/>
    <n v="11990.96"/>
    <s v="Auto Debit"/>
    <s v="Yes"/>
    <n v="1"/>
    <n v="0"/>
    <x v="0"/>
    <n v="0"/>
    <s v="Yes"/>
    <x v="0"/>
    <s v="Mumbai"/>
  </r>
  <r>
    <x v="3321"/>
    <n v="36"/>
    <s v="Male"/>
    <s v="Mumbai"/>
    <n v="54"/>
    <x v="2"/>
    <x v="1"/>
    <n v="689"/>
    <n v="36840.379999999997"/>
    <s v="Debit Card"/>
    <s v="Yes"/>
    <n v="3"/>
    <n v="1"/>
    <x v="0"/>
    <n v="0"/>
    <s v="No"/>
    <x v="0"/>
    <s v="Mumbai"/>
  </r>
  <r>
    <x v="3322"/>
    <n v="44"/>
    <s v="Male"/>
    <s v="Jaipur"/>
    <n v="16"/>
    <x v="1"/>
    <x v="2"/>
    <n v="1078"/>
    <n v="16805.47"/>
    <s v="Auto Debit"/>
    <s v="Yes"/>
    <n v="1"/>
    <n v="0"/>
    <x v="0"/>
    <n v="0"/>
    <s v="Yes"/>
    <x v="0"/>
    <s v="Jaipur"/>
  </r>
  <r>
    <x v="3323"/>
    <n v="56"/>
    <s v="Female"/>
    <s v="Nagpur"/>
    <n v="59"/>
    <x v="1"/>
    <x v="1"/>
    <n v="738"/>
    <n v="41984.87"/>
    <s v="Bank Transfer"/>
    <s v="No"/>
    <n v="0"/>
    <n v="0"/>
    <x v="0"/>
    <n v="5"/>
    <s v="No"/>
    <x v="1"/>
    <s v="Nagpur"/>
  </r>
  <r>
    <x v="3324"/>
    <n v="45"/>
    <s v="Female"/>
    <s v="Nagpur"/>
    <n v="19"/>
    <x v="0"/>
    <x v="1"/>
    <n v="752"/>
    <n v="13864.35"/>
    <s v="Credit Card"/>
    <s v="Yes"/>
    <n v="3"/>
    <n v="0"/>
    <x v="1"/>
    <n v="0"/>
    <s v="Yes"/>
    <x v="0"/>
    <s v="Nagpur"/>
  </r>
  <r>
    <x v="3325"/>
    <n v="48"/>
    <s v="Male"/>
    <s v="Mumbai"/>
    <n v="66"/>
    <x v="0"/>
    <x v="2"/>
    <n v="1042"/>
    <n v="70654.100000000006"/>
    <s v="Bank Transfer"/>
    <s v="No"/>
    <n v="0"/>
    <n v="0"/>
    <x v="0"/>
    <n v="0"/>
    <s v="No"/>
    <x v="0"/>
    <s v="Mumbai"/>
  </r>
  <r>
    <x v="3326"/>
    <n v="48"/>
    <s v="Female"/>
    <s v="Delhi"/>
    <n v="10"/>
    <x v="0"/>
    <x v="0"/>
    <n v="472"/>
    <n v="4752.72"/>
    <s v="Bank Transfer"/>
    <s v="Yes"/>
    <n v="0"/>
    <n v="0"/>
    <x v="0"/>
    <n v="0"/>
    <s v="No"/>
    <x v="0"/>
    <s v="Delhi"/>
  </r>
  <r>
    <x v="3327"/>
    <n v="36"/>
    <s v="Female"/>
    <s v="Hyderabad"/>
    <n v="58"/>
    <x v="0"/>
    <x v="0"/>
    <n v="418"/>
    <n v="23575.03"/>
    <s v="UPI"/>
    <s v="No"/>
    <n v="4"/>
    <n v="2"/>
    <x v="1"/>
    <n v="0"/>
    <s v="Yes"/>
    <x v="1"/>
    <s v="Hyderabad"/>
  </r>
  <r>
    <x v="3328"/>
    <n v="18"/>
    <s v="Male"/>
    <s v="Pune"/>
    <n v="7"/>
    <x v="0"/>
    <x v="1"/>
    <n v="723"/>
    <n v="5155.37"/>
    <s v="Auto Debit"/>
    <s v="Yes"/>
    <n v="0"/>
    <n v="0"/>
    <x v="0"/>
    <n v="0"/>
    <s v="No"/>
    <x v="0"/>
    <s v="Pune"/>
  </r>
  <r>
    <x v="3329"/>
    <n v="45"/>
    <s v="Male"/>
    <s v="Pune"/>
    <n v="21"/>
    <x v="1"/>
    <x v="1"/>
    <n v="673"/>
    <n v="12940.44"/>
    <s v="Bank Transfer"/>
    <s v="Yes"/>
    <n v="1"/>
    <n v="0"/>
    <x v="0"/>
    <n v="10"/>
    <s v="No"/>
    <x v="0"/>
    <s v="Pune"/>
  </r>
  <r>
    <x v="3330"/>
    <n v="18"/>
    <s v="Female"/>
    <s v="Hyderabad"/>
    <n v="41"/>
    <x v="2"/>
    <x v="1"/>
    <n v="792"/>
    <n v="33373.29"/>
    <s v="Bank Transfer"/>
    <s v="Yes"/>
    <n v="0"/>
    <n v="0"/>
    <x v="1"/>
    <n v="0"/>
    <s v="No"/>
    <x v="0"/>
    <s v="Hyderabad"/>
  </r>
  <r>
    <x v="3331"/>
    <n v="37"/>
    <s v="Male"/>
    <s v="Mumbai"/>
    <n v="49"/>
    <x v="0"/>
    <x v="0"/>
    <n v="495"/>
    <n v="24908.62"/>
    <s v="Credit Card"/>
    <s v="Yes"/>
    <n v="0"/>
    <n v="0"/>
    <x v="0"/>
    <n v="0"/>
    <s v="No"/>
    <x v="0"/>
    <s v="Mumbai"/>
  </r>
  <r>
    <x v="3332"/>
    <n v="18"/>
    <s v="Female"/>
    <s v="Chennai"/>
    <n v="18"/>
    <x v="1"/>
    <x v="1"/>
    <n v="676"/>
    <n v="12390.19"/>
    <s v="Bank Transfer"/>
    <s v="Yes"/>
    <n v="0"/>
    <n v="0"/>
    <x v="0"/>
    <n v="0"/>
    <s v="Yes"/>
    <x v="0"/>
    <s v="Chennai"/>
  </r>
  <r>
    <x v="3333"/>
    <n v="50"/>
    <s v="Female"/>
    <s v="Hyderabad"/>
    <n v="33"/>
    <x v="0"/>
    <x v="1"/>
    <n v="718"/>
    <n v="23865.51"/>
    <s v="Credit Card"/>
    <s v="Yes"/>
    <n v="2"/>
    <n v="1"/>
    <x v="0"/>
    <n v="0"/>
    <s v="No"/>
    <x v="0"/>
    <s v="Hyderabad"/>
  </r>
  <r>
    <x v="3334"/>
    <n v="35"/>
    <s v="Male"/>
    <s v="Hyderabad"/>
    <n v="17"/>
    <x v="1"/>
    <x v="0"/>
    <n v="525"/>
    <n v="8728.1"/>
    <s v="Credit Card"/>
    <s v="Yes"/>
    <n v="0"/>
    <n v="0"/>
    <x v="0"/>
    <n v="0"/>
    <s v="No"/>
    <x v="0"/>
    <s v="Hyderabad"/>
  </r>
  <r>
    <x v="3335"/>
    <n v="30"/>
    <s v="Male"/>
    <s v="Jaipur"/>
    <n v="56"/>
    <x v="1"/>
    <x v="1"/>
    <n v="683"/>
    <n v="38631.72"/>
    <s v="UPI"/>
    <s v="Yes"/>
    <n v="0"/>
    <n v="0"/>
    <x v="0"/>
    <n v="0"/>
    <s v="No"/>
    <x v="1"/>
    <s v="Jaipur"/>
  </r>
  <r>
    <x v="3336"/>
    <n v="23"/>
    <s v="Male"/>
    <s v="Mumbai"/>
    <n v="27"/>
    <x v="1"/>
    <x v="1"/>
    <n v="693"/>
    <n v="19028.900000000001"/>
    <s v="Credit Card"/>
    <s v="Yes"/>
    <n v="5"/>
    <n v="1"/>
    <x v="1"/>
    <n v="0"/>
    <s v="No"/>
    <x v="0"/>
    <s v="Mumbai"/>
  </r>
  <r>
    <x v="3337"/>
    <n v="41"/>
    <s v="Male"/>
    <s v="Delhi"/>
    <n v="40"/>
    <x v="2"/>
    <x v="0"/>
    <n v="542"/>
    <n v="21471.51"/>
    <s v="Bank Transfer"/>
    <s v="No"/>
    <n v="0"/>
    <n v="0"/>
    <x v="0"/>
    <n v="0"/>
    <s v="No"/>
    <x v="0"/>
    <s v="Delhi"/>
  </r>
  <r>
    <x v="3338"/>
    <n v="48"/>
    <s v="Female"/>
    <s v="Hyderabad"/>
    <n v="23"/>
    <x v="1"/>
    <x v="0"/>
    <n v="506"/>
    <n v="11815.04"/>
    <s v="Credit Card"/>
    <s v="No"/>
    <n v="2"/>
    <n v="0"/>
    <x v="0"/>
    <n v="0"/>
    <s v="No"/>
    <x v="0"/>
    <s v="Hyderabad"/>
  </r>
  <r>
    <x v="3339"/>
    <n v="25"/>
    <s v="Male"/>
    <s v="Bengaluru"/>
    <n v="66"/>
    <x v="1"/>
    <x v="2"/>
    <n v="1040"/>
    <n v="69022.06"/>
    <s v="Auto Debit"/>
    <s v="Yes"/>
    <n v="0"/>
    <n v="0"/>
    <x v="1"/>
    <n v="0"/>
    <s v="No"/>
    <x v="0"/>
    <s v="Bengaluru"/>
  </r>
  <r>
    <x v="3340"/>
    <n v="36"/>
    <s v="Female"/>
    <s v="Mumbai"/>
    <n v="18"/>
    <x v="0"/>
    <x v="1"/>
    <n v="750"/>
    <n v="13154.45"/>
    <s v="UPI"/>
    <s v="Yes"/>
    <n v="0"/>
    <n v="0"/>
    <x v="0"/>
    <n v="0"/>
    <s v="Yes"/>
    <x v="0"/>
    <s v="Mumbai"/>
  </r>
  <r>
    <x v="3341"/>
    <n v="30"/>
    <s v="Female"/>
    <s v="Delhi"/>
    <n v="9"/>
    <x v="0"/>
    <x v="0"/>
    <n v="528"/>
    <n v="4616.2299999999996"/>
    <s v="Debit Card"/>
    <s v="Yes"/>
    <n v="1"/>
    <n v="0"/>
    <x v="1"/>
    <n v="0"/>
    <s v="No"/>
    <x v="0"/>
    <s v="Delhi"/>
  </r>
  <r>
    <x v="3342"/>
    <n v="50"/>
    <s v="Male"/>
    <s v="Chennai"/>
    <n v="29"/>
    <x v="2"/>
    <x v="0"/>
    <n v="516"/>
    <n v="15248.99"/>
    <s v="Auto Debit"/>
    <s v="Yes"/>
    <n v="1"/>
    <n v="0"/>
    <x v="0"/>
    <n v="0"/>
    <s v="Yes"/>
    <x v="0"/>
    <s v="Chennai"/>
  </r>
  <r>
    <x v="3343"/>
    <n v="19"/>
    <s v="Male"/>
    <s v="Delhi"/>
    <n v="19"/>
    <x v="0"/>
    <x v="0"/>
    <n v="403"/>
    <n v="7744.66"/>
    <s v="Auto Debit"/>
    <s v="Yes"/>
    <n v="1"/>
    <n v="0"/>
    <x v="0"/>
    <n v="0"/>
    <s v="Yes"/>
    <x v="0"/>
    <s v="Delhi"/>
  </r>
  <r>
    <x v="3344"/>
    <n v="32"/>
    <s v="Female"/>
    <s v="Delhi"/>
    <n v="17"/>
    <x v="0"/>
    <x v="1"/>
    <n v="746"/>
    <n v="12452.61"/>
    <s v="UPI"/>
    <s v="Yes"/>
    <n v="0"/>
    <n v="0"/>
    <x v="0"/>
    <n v="0"/>
    <s v="No"/>
    <x v="0"/>
    <s v="Delhi"/>
  </r>
  <r>
    <x v="3345"/>
    <n v="24"/>
    <s v="Female"/>
    <s v="Pune"/>
    <n v="25"/>
    <x v="0"/>
    <x v="1"/>
    <n v="713"/>
    <n v="17418.080000000002"/>
    <s v="Debit Card"/>
    <s v="Yes"/>
    <n v="0"/>
    <n v="0"/>
    <x v="0"/>
    <n v="0"/>
    <s v="Yes"/>
    <x v="0"/>
    <s v="Pune"/>
  </r>
  <r>
    <x v="3346"/>
    <n v="34"/>
    <s v="Female"/>
    <s v="Mumbai"/>
    <n v="20"/>
    <x v="0"/>
    <x v="2"/>
    <n v="1017"/>
    <n v="20402.96"/>
    <s v="Auto Debit"/>
    <s v="Yes"/>
    <n v="3"/>
    <n v="2"/>
    <x v="2"/>
    <n v="0"/>
    <s v="No"/>
    <x v="1"/>
    <s v="Mumbai"/>
  </r>
  <r>
    <x v="3347"/>
    <n v="18"/>
    <s v="Female"/>
    <s v="Bengaluru"/>
    <n v="40"/>
    <x v="1"/>
    <x v="0"/>
    <n v="424"/>
    <n v="17246.669999999998"/>
    <s v="Auto Debit"/>
    <s v="No"/>
    <n v="2"/>
    <n v="1"/>
    <x v="1"/>
    <n v="0"/>
    <s v="No"/>
    <x v="0"/>
    <s v="Bengaluru"/>
  </r>
  <r>
    <x v="3348"/>
    <n v="50"/>
    <s v="Female"/>
    <s v="Ahmedabad"/>
    <n v="20"/>
    <x v="1"/>
    <x v="1"/>
    <n v="726"/>
    <n v="12812.92"/>
    <s v="Auto Debit"/>
    <s v="No"/>
    <n v="2"/>
    <n v="0"/>
    <x v="1"/>
    <n v="10"/>
    <s v="No"/>
    <x v="0"/>
    <s v="Ahmedabad"/>
  </r>
  <r>
    <x v="3349"/>
    <n v="34"/>
    <s v="Female"/>
    <s v="Pune"/>
    <n v="31"/>
    <x v="2"/>
    <x v="0"/>
    <n v="448"/>
    <n v="11488.16"/>
    <s v="UPI"/>
    <s v="Yes"/>
    <n v="1"/>
    <n v="0"/>
    <x v="1"/>
    <n v="15"/>
    <s v="Yes"/>
    <x v="0"/>
    <s v="Pune"/>
  </r>
  <r>
    <x v="3350"/>
    <n v="36"/>
    <s v="Female"/>
    <s v="Kolkata"/>
    <n v="42"/>
    <x v="2"/>
    <x v="0"/>
    <n v="543"/>
    <n v="21065.24"/>
    <s v="Debit Card"/>
    <s v="No"/>
    <n v="1"/>
    <n v="0"/>
    <x v="0"/>
    <n v="10"/>
    <s v="Yes"/>
    <x v="0"/>
    <s v="Kolkata"/>
  </r>
  <r>
    <x v="3351"/>
    <n v="33"/>
    <s v="Male"/>
    <s v="Chennai"/>
    <n v="46"/>
    <x v="0"/>
    <x v="2"/>
    <n v="1081"/>
    <n v="48545.87"/>
    <s v="Debit Card"/>
    <s v="Yes"/>
    <n v="1"/>
    <n v="0"/>
    <x v="0"/>
    <n v="0"/>
    <s v="No"/>
    <x v="1"/>
    <s v="Chennai"/>
  </r>
  <r>
    <x v="3352"/>
    <n v="53"/>
    <s v="Female"/>
    <s v="Hyderabad"/>
    <n v="43"/>
    <x v="0"/>
    <x v="1"/>
    <n v="721"/>
    <n v="30444.07"/>
    <s v="Credit Card"/>
    <s v="Yes"/>
    <n v="1"/>
    <n v="0"/>
    <x v="0"/>
    <n v="0"/>
    <s v="No"/>
    <x v="0"/>
    <s v="Hyderabad"/>
  </r>
  <r>
    <x v="3353"/>
    <n v="48"/>
    <s v="Male"/>
    <s v="Delhi"/>
    <n v="43"/>
    <x v="1"/>
    <x v="1"/>
    <n v="796"/>
    <n v="34425.910000000003"/>
    <s v="UPI"/>
    <s v="Yes"/>
    <n v="2"/>
    <n v="0"/>
    <x v="1"/>
    <n v="0"/>
    <s v="Yes"/>
    <x v="0"/>
    <s v="Delhi"/>
  </r>
  <r>
    <x v="3354"/>
    <n v="49"/>
    <s v="Male"/>
    <s v="Kolkata"/>
    <n v="26"/>
    <x v="0"/>
    <x v="2"/>
    <n v="1036"/>
    <n v="26519.05"/>
    <s v="Auto Debit"/>
    <s v="Yes"/>
    <n v="0"/>
    <n v="0"/>
    <x v="1"/>
    <n v="0"/>
    <s v="No"/>
    <x v="0"/>
    <s v="Kolkata"/>
  </r>
  <r>
    <x v="3355"/>
    <n v="51"/>
    <s v="Female"/>
    <s v="Delhi"/>
    <n v="25"/>
    <x v="0"/>
    <x v="2"/>
    <n v="1063"/>
    <n v="26366.21"/>
    <s v="UPI"/>
    <s v="Yes"/>
    <n v="5"/>
    <n v="1"/>
    <x v="0"/>
    <n v="0"/>
    <s v="No"/>
    <x v="0"/>
    <s v="Delhi"/>
  </r>
  <r>
    <x v="3356"/>
    <n v="54"/>
    <s v="Male"/>
    <s v="Bengaluru"/>
    <n v="29"/>
    <x v="0"/>
    <x v="2"/>
    <n v="1057"/>
    <n v="29894.9"/>
    <s v="Credit Card"/>
    <s v="Yes"/>
    <n v="1"/>
    <n v="0"/>
    <x v="0"/>
    <n v="0"/>
    <s v="Yes"/>
    <x v="1"/>
    <s v="Bengaluru"/>
  </r>
  <r>
    <x v="3357"/>
    <n v="53"/>
    <s v="Male"/>
    <s v="Pune"/>
    <n v="36"/>
    <x v="1"/>
    <x v="1"/>
    <n v="669"/>
    <n v="23081.53"/>
    <s v="Debit Card"/>
    <s v="Yes"/>
    <n v="2"/>
    <n v="0"/>
    <x v="0"/>
    <n v="5"/>
    <s v="Yes"/>
    <x v="0"/>
    <s v="Pune"/>
  </r>
  <r>
    <x v="3358"/>
    <n v="19"/>
    <s v="Male"/>
    <s v="Nagpur"/>
    <n v="18"/>
    <x v="1"/>
    <x v="1"/>
    <n v="672"/>
    <n v="11327.55"/>
    <s v="Debit Card"/>
    <s v="Yes"/>
    <n v="0"/>
    <n v="0"/>
    <x v="0"/>
    <n v="5"/>
    <s v="Yes"/>
    <x v="0"/>
    <s v="Nagpur"/>
  </r>
  <r>
    <x v="3359"/>
    <n v="35"/>
    <s v="Male"/>
    <s v="Chennai"/>
    <n v="28"/>
    <x v="0"/>
    <x v="0"/>
    <n v="481"/>
    <n v="13330.68"/>
    <s v="Bank Transfer"/>
    <s v="Yes"/>
    <n v="0"/>
    <n v="0"/>
    <x v="1"/>
    <n v="0"/>
    <s v="Yes"/>
    <x v="1"/>
    <s v="Chennai"/>
  </r>
  <r>
    <x v="3360"/>
    <n v="31"/>
    <s v="Male"/>
    <s v="Bengaluru"/>
    <n v="53"/>
    <x v="1"/>
    <x v="2"/>
    <n v="1076"/>
    <n v="55767.25"/>
    <s v="Debit Card"/>
    <s v="Yes"/>
    <n v="3"/>
    <n v="2"/>
    <x v="0"/>
    <n v="0"/>
    <s v="Yes"/>
    <x v="0"/>
    <s v="Bengaluru"/>
  </r>
  <r>
    <x v="3361"/>
    <n v="36"/>
    <s v="Male"/>
    <s v="Chennai"/>
    <n v="28"/>
    <x v="1"/>
    <x v="1"/>
    <n v="769"/>
    <n v="19897.36"/>
    <s v="Auto Debit"/>
    <s v="Yes"/>
    <n v="0"/>
    <n v="0"/>
    <x v="0"/>
    <n v="10"/>
    <s v="No"/>
    <x v="0"/>
    <s v="Chennai"/>
  </r>
  <r>
    <x v="3362"/>
    <n v="27"/>
    <s v="Male"/>
    <s v="Delhi"/>
    <n v="45"/>
    <x v="1"/>
    <x v="1"/>
    <n v="786"/>
    <n v="35200.01"/>
    <s v="Auto Debit"/>
    <s v="Yes"/>
    <n v="1"/>
    <n v="0"/>
    <x v="0"/>
    <n v="0"/>
    <s v="Yes"/>
    <x v="0"/>
    <s v="Delhi"/>
  </r>
  <r>
    <x v="3363"/>
    <n v="61"/>
    <s v="Female"/>
    <s v="Delhi"/>
    <n v="45"/>
    <x v="2"/>
    <x v="2"/>
    <n v="994"/>
    <n v="45086.89"/>
    <s v="Credit Card"/>
    <s v="Yes"/>
    <n v="0"/>
    <n v="0"/>
    <x v="0"/>
    <n v="0"/>
    <s v="No"/>
    <x v="0"/>
    <s v="Delhi"/>
  </r>
  <r>
    <x v="3364"/>
    <n v="45"/>
    <s v="Male"/>
    <s v="Ahmedabad"/>
    <n v="52"/>
    <x v="2"/>
    <x v="1"/>
    <n v="702"/>
    <n v="32698.36"/>
    <s v="UPI"/>
    <s v="Yes"/>
    <n v="5"/>
    <n v="3"/>
    <x v="4"/>
    <n v="10"/>
    <s v="No"/>
    <x v="0"/>
    <s v="Ahmedabad"/>
  </r>
  <r>
    <x v="3365"/>
    <n v="37"/>
    <s v="Female"/>
    <s v="Hyderabad"/>
    <n v="33"/>
    <x v="0"/>
    <x v="1"/>
    <n v="677"/>
    <n v="22205.24"/>
    <s v="UPI"/>
    <s v="Yes"/>
    <n v="0"/>
    <n v="0"/>
    <x v="0"/>
    <n v="0"/>
    <s v="No"/>
    <x v="1"/>
    <s v="Hyderabad"/>
  </r>
  <r>
    <x v="3366"/>
    <n v="38"/>
    <s v="Male"/>
    <s v="Kolkata"/>
    <n v="19"/>
    <x v="1"/>
    <x v="2"/>
    <n v="1065"/>
    <n v="20103.810000000001"/>
    <s v="Credit Card"/>
    <s v="Yes"/>
    <n v="0"/>
    <n v="0"/>
    <x v="1"/>
    <n v="0"/>
    <s v="Yes"/>
    <x v="1"/>
    <s v="Kolkata"/>
  </r>
  <r>
    <x v="3367"/>
    <n v="38"/>
    <s v="Male"/>
    <s v="Mumbai"/>
    <n v="24"/>
    <x v="1"/>
    <x v="1"/>
    <n v="704"/>
    <n v="14859.2"/>
    <s v="UPI"/>
    <s v="Yes"/>
    <n v="0"/>
    <n v="0"/>
    <x v="0"/>
    <n v="10"/>
    <s v="No"/>
    <x v="0"/>
    <s v="Mumbai"/>
  </r>
  <r>
    <x v="3368"/>
    <n v="32"/>
    <s v="Male"/>
    <s v="Kolkata"/>
    <n v="54"/>
    <x v="0"/>
    <x v="1"/>
    <n v="667"/>
    <n v="35323.370000000003"/>
    <s v="UPI"/>
    <s v="Yes"/>
    <n v="4"/>
    <n v="1"/>
    <x v="1"/>
    <n v="0"/>
    <s v="No"/>
    <x v="0"/>
    <s v="Kolkata"/>
  </r>
  <r>
    <x v="3369"/>
    <n v="19"/>
    <s v="Female"/>
    <s v="Chennai"/>
    <n v="13"/>
    <x v="0"/>
    <x v="2"/>
    <n v="1061"/>
    <n v="13890.79"/>
    <s v="UPI"/>
    <s v="Yes"/>
    <n v="0"/>
    <n v="0"/>
    <x v="1"/>
    <n v="0"/>
    <s v="No"/>
    <x v="0"/>
    <s v="Chennai"/>
  </r>
  <r>
    <x v="3370"/>
    <n v="34"/>
    <s v="Female"/>
    <s v="Kolkata"/>
    <n v="21"/>
    <x v="0"/>
    <x v="0"/>
    <n v="504"/>
    <n v="10401.120000000001"/>
    <s v="UPI"/>
    <s v="Yes"/>
    <n v="0"/>
    <n v="0"/>
    <x v="0"/>
    <n v="0"/>
    <s v="Yes"/>
    <x v="0"/>
    <s v="Kolkata"/>
  </r>
  <r>
    <x v="3371"/>
    <n v="27"/>
    <s v="Female"/>
    <s v="Ahmedabad"/>
    <n v="52"/>
    <x v="0"/>
    <x v="0"/>
    <n v="402"/>
    <n v="20888.34"/>
    <s v="UPI"/>
    <s v="Yes"/>
    <n v="1"/>
    <n v="0"/>
    <x v="0"/>
    <n v="0"/>
    <s v="No"/>
    <x v="0"/>
    <s v="Ahmedabad"/>
  </r>
  <r>
    <x v="3372"/>
    <n v="35"/>
    <s v="Female"/>
    <s v="Hyderabad"/>
    <n v="31"/>
    <x v="0"/>
    <x v="0"/>
    <n v="502"/>
    <n v="15306.43"/>
    <s v="Auto Debit"/>
    <s v="No"/>
    <n v="2"/>
    <n v="1"/>
    <x v="1"/>
    <n v="0"/>
    <s v="No"/>
    <x v="0"/>
    <s v="Hyderabad"/>
  </r>
  <r>
    <x v="3373"/>
    <n v="37"/>
    <s v="Male"/>
    <s v="Mumbai"/>
    <n v="52"/>
    <x v="2"/>
    <x v="1"/>
    <n v="683"/>
    <n v="31299.65"/>
    <s v="Bank Transfer"/>
    <s v="Yes"/>
    <n v="2"/>
    <n v="1"/>
    <x v="2"/>
    <n v="10"/>
    <s v="No"/>
    <x v="0"/>
    <s v="Mumbai"/>
  </r>
  <r>
    <x v="3374"/>
    <n v="40"/>
    <s v="Male"/>
    <s v="Hyderabad"/>
    <n v="30"/>
    <x v="0"/>
    <x v="1"/>
    <n v="786"/>
    <n v="23036.49"/>
    <s v="Credit Card"/>
    <s v="Yes"/>
    <n v="0"/>
    <n v="0"/>
    <x v="1"/>
    <n v="0"/>
    <s v="No"/>
    <x v="0"/>
    <s v="Hyderabad"/>
  </r>
  <r>
    <x v="3375"/>
    <n v="20"/>
    <s v="Male"/>
    <s v="Jaipur"/>
    <n v="27"/>
    <x v="0"/>
    <x v="1"/>
    <n v="644"/>
    <n v="17173.38"/>
    <s v="Credit Card"/>
    <s v="Yes"/>
    <n v="1"/>
    <n v="0"/>
    <x v="0"/>
    <n v="0"/>
    <s v="No"/>
    <x v="1"/>
    <s v="Jaipur"/>
  </r>
  <r>
    <x v="3376"/>
    <n v="45"/>
    <s v="Male"/>
    <s v="Pune"/>
    <n v="56"/>
    <x v="1"/>
    <x v="1"/>
    <n v="793"/>
    <n v="44376.56"/>
    <s v="Auto Debit"/>
    <s v="Yes"/>
    <n v="1"/>
    <n v="0"/>
    <x v="0"/>
    <n v="0"/>
    <s v="No"/>
    <x v="0"/>
    <s v="Pune"/>
  </r>
  <r>
    <x v="3377"/>
    <n v="40"/>
    <s v="Male"/>
    <s v="Mumbai"/>
    <n v="72"/>
    <x v="2"/>
    <x v="2"/>
    <n v="997"/>
    <n v="71697.070000000007"/>
    <s v="Bank Transfer"/>
    <s v="Yes"/>
    <n v="5"/>
    <n v="2"/>
    <x v="2"/>
    <n v="0"/>
    <s v="No"/>
    <x v="0"/>
    <s v="Mumbai"/>
  </r>
  <r>
    <x v="3378"/>
    <n v="39"/>
    <s v="Male"/>
    <s v="Nagpur"/>
    <n v="15"/>
    <x v="1"/>
    <x v="0"/>
    <n v="519"/>
    <n v="7369.58"/>
    <s v="Auto Debit"/>
    <s v="No"/>
    <n v="0"/>
    <n v="0"/>
    <x v="1"/>
    <n v="5"/>
    <s v="No"/>
    <x v="0"/>
    <s v="Nagpur"/>
  </r>
  <r>
    <x v="3379"/>
    <n v="46"/>
    <s v="Female"/>
    <s v="Kolkata"/>
    <n v="34"/>
    <x v="1"/>
    <x v="0"/>
    <n v="546"/>
    <n v="18160.93"/>
    <s v="Bank Transfer"/>
    <s v="Yes"/>
    <n v="1"/>
    <n v="0"/>
    <x v="0"/>
    <n v="0"/>
    <s v="No"/>
    <x v="0"/>
    <s v="Kolkata"/>
  </r>
  <r>
    <x v="3380"/>
    <n v="18"/>
    <s v="Female"/>
    <s v="Hyderabad"/>
    <n v="29"/>
    <x v="0"/>
    <x v="1"/>
    <n v="786"/>
    <n v="22488.240000000002"/>
    <s v="Credit Card"/>
    <s v="Yes"/>
    <n v="3"/>
    <n v="0"/>
    <x v="0"/>
    <n v="0"/>
    <s v="Yes"/>
    <x v="0"/>
    <s v="Hyderabad"/>
  </r>
  <r>
    <x v="3381"/>
    <n v="37"/>
    <s v="Female"/>
    <s v="Delhi"/>
    <n v="58"/>
    <x v="2"/>
    <x v="2"/>
    <n v="989"/>
    <n v="49772.06"/>
    <s v="Auto Debit"/>
    <s v="Yes"/>
    <n v="1"/>
    <n v="0"/>
    <x v="1"/>
    <n v="15"/>
    <s v="No"/>
    <x v="0"/>
    <s v="Delhi"/>
  </r>
  <r>
    <x v="3382"/>
    <n v="32"/>
    <s v="Female"/>
    <s v="Ahmedabad"/>
    <n v="22"/>
    <x v="0"/>
    <x v="1"/>
    <n v="649"/>
    <n v="14243.2"/>
    <s v="Credit Card"/>
    <s v="Yes"/>
    <n v="0"/>
    <n v="0"/>
    <x v="0"/>
    <n v="0"/>
    <s v="No"/>
    <x v="1"/>
    <s v="Ahmedabad"/>
  </r>
  <r>
    <x v="3383"/>
    <n v="29"/>
    <s v="Male"/>
    <s v="Nagpur"/>
    <n v="20"/>
    <x v="1"/>
    <x v="1"/>
    <n v="683"/>
    <n v="12041.9"/>
    <s v="UPI"/>
    <s v="Yes"/>
    <n v="0"/>
    <n v="0"/>
    <x v="0"/>
    <n v="10"/>
    <s v="No"/>
    <x v="0"/>
    <s v="Nagpur"/>
  </r>
  <r>
    <x v="3384"/>
    <n v="18"/>
    <s v="Male"/>
    <s v="Hyderabad"/>
    <n v="61"/>
    <x v="2"/>
    <x v="2"/>
    <n v="1000"/>
    <n v="61154.23"/>
    <s v="UPI"/>
    <s v="Yes"/>
    <n v="0"/>
    <n v="0"/>
    <x v="0"/>
    <n v="0"/>
    <s v="No"/>
    <x v="0"/>
    <s v="Hyderabad"/>
  </r>
  <r>
    <x v="3385"/>
    <n v="53"/>
    <s v="Female"/>
    <s v="Kolkata"/>
    <n v="26"/>
    <x v="0"/>
    <x v="1"/>
    <n v="758"/>
    <n v="19472.93"/>
    <s v="Debit Card"/>
    <s v="Yes"/>
    <n v="2"/>
    <n v="0"/>
    <x v="0"/>
    <n v="0"/>
    <s v="No"/>
    <x v="0"/>
    <s v="Kolkata"/>
  </r>
  <r>
    <x v="3386"/>
    <n v="34"/>
    <s v="Female"/>
    <s v="Bengaluru"/>
    <n v="23"/>
    <x v="0"/>
    <x v="1"/>
    <n v="800"/>
    <n v="18319.52"/>
    <s v="Bank Transfer"/>
    <s v="Yes"/>
    <n v="5"/>
    <n v="1"/>
    <x v="1"/>
    <n v="0"/>
    <s v="No"/>
    <x v="1"/>
    <s v="Bengaluru"/>
  </r>
  <r>
    <x v="3387"/>
    <n v="21"/>
    <s v="Female"/>
    <s v="Kolkata"/>
    <n v="51"/>
    <x v="1"/>
    <x v="1"/>
    <n v="688"/>
    <n v="34170.879999999997"/>
    <s v="UPI"/>
    <s v="Yes"/>
    <n v="0"/>
    <n v="0"/>
    <x v="0"/>
    <n v="0"/>
    <s v="No"/>
    <x v="0"/>
    <s v="Kolkata"/>
  </r>
  <r>
    <x v="3388"/>
    <n v="35"/>
    <s v="Male"/>
    <s v="Pune"/>
    <n v="17"/>
    <x v="0"/>
    <x v="2"/>
    <n v="968"/>
    <n v="16032.12"/>
    <s v="Debit Card"/>
    <s v="No"/>
    <n v="5"/>
    <n v="2"/>
    <x v="2"/>
    <n v="0"/>
    <s v="No"/>
    <x v="1"/>
    <s v="Pune"/>
  </r>
  <r>
    <x v="3389"/>
    <n v="34"/>
    <s v="Male"/>
    <s v="Mumbai"/>
    <n v="34"/>
    <x v="0"/>
    <x v="0"/>
    <n v="497"/>
    <n v="17060.03"/>
    <s v="UPI"/>
    <s v="Yes"/>
    <n v="6"/>
    <n v="2"/>
    <x v="2"/>
    <n v="0"/>
    <s v="No"/>
    <x v="1"/>
    <s v="Mumbai"/>
  </r>
  <r>
    <x v="3390"/>
    <n v="45"/>
    <s v="Female"/>
    <s v="Kolkata"/>
    <n v="40"/>
    <x v="2"/>
    <x v="2"/>
    <n v="1092"/>
    <n v="43563.65"/>
    <s v="Credit Card"/>
    <s v="Yes"/>
    <n v="2"/>
    <n v="1"/>
    <x v="2"/>
    <n v="0"/>
    <s v="No"/>
    <x v="1"/>
    <s v="Kolkata"/>
  </r>
  <r>
    <x v="3391"/>
    <n v="48"/>
    <s v="Female"/>
    <s v="Delhi"/>
    <n v="49"/>
    <x v="0"/>
    <x v="1"/>
    <n v="752"/>
    <n v="37560.33"/>
    <s v="Credit Card"/>
    <s v="Yes"/>
    <n v="6"/>
    <n v="2"/>
    <x v="2"/>
    <n v="0"/>
    <s v="No"/>
    <x v="1"/>
    <s v="Delhi"/>
  </r>
  <r>
    <x v="3392"/>
    <n v="30"/>
    <s v="Male"/>
    <s v="Jaipur"/>
    <n v="42"/>
    <x v="0"/>
    <x v="1"/>
    <n v="783"/>
    <n v="33671.870000000003"/>
    <s v="UPI"/>
    <s v="Yes"/>
    <n v="1"/>
    <n v="0"/>
    <x v="0"/>
    <n v="0"/>
    <s v="No"/>
    <x v="0"/>
    <s v="Jaipur"/>
  </r>
  <r>
    <x v="3393"/>
    <n v="48"/>
    <s v="Male"/>
    <s v="Bengaluru"/>
    <n v="59"/>
    <x v="0"/>
    <x v="1"/>
    <n v="758"/>
    <n v="43730.6"/>
    <s v="Credit Card"/>
    <s v="Yes"/>
    <n v="3"/>
    <n v="1"/>
    <x v="1"/>
    <n v="0"/>
    <s v="No"/>
    <x v="0"/>
    <s v="Bengaluru"/>
  </r>
  <r>
    <x v="3394"/>
    <n v="26"/>
    <s v="Male"/>
    <s v="Hyderabad"/>
    <n v="57"/>
    <x v="1"/>
    <x v="0"/>
    <n v="396"/>
    <n v="21141.53"/>
    <s v="UPI"/>
    <s v="No"/>
    <n v="0"/>
    <n v="0"/>
    <x v="0"/>
    <n v="5"/>
    <s v="No"/>
    <x v="0"/>
    <s v="Hyderabad"/>
  </r>
  <r>
    <x v="3395"/>
    <n v="32"/>
    <s v="Male"/>
    <s v="Hyderabad"/>
    <n v="27"/>
    <x v="0"/>
    <x v="1"/>
    <n v="797"/>
    <n v="22127.8"/>
    <s v="Credit Card"/>
    <s v="Yes"/>
    <n v="4"/>
    <n v="1"/>
    <x v="2"/>
    <n v="0"/>
    <s v="Yes"/>
    <x v="1"/>
    <s v="Hyderabad"/>
  </r>
  <r>
    <x v="3396"/>
    <n v="24"/>
    <s v="Female"/>
    <s v="Pune"/>
    <n v="36"/>
    <x v="2"/>
    <x v="1"/>
    <n v="693"/>
    <n v="24351.81"/>
    <s v="Auto Debit"/>
    <s v="Yes"/>
    <n v="2"/>
    <n v="1"/>
    <x v="1"/>
    <n v="0"/>
    <s v="Yes"/>
    <x v="0"/>
    <s v="Pune"/>
  </r>
  <r>
    <x v="3397"/>
    <n v="25"/>
    <s v="Male"/>
    <s v="Delhi"/>
    <n v="14"/>
    <x v="0"/>
    <x v="2"/>
    <n v="1096"/>
    <n v="15192.99"/>
    <s v="Bank Transfer"/>
    <s v="No"/>
    <n v="0"/>
    <n v="0"/>
    <x v="0"/>
    <n v="0"/>
    <s v="No"/>
    <x v="0"/>
    <s v="Delhi"/>
  </r>
  <r>
    <x v="3398"/>
    <n v="35"/>
    <s v="Female"/>
    <s v="Delhi"/>
    <n v="44"/>
    <x v="0"/>
    <x v="1"/>
    <n v="810"/>
    <n v="35744.35"/>
    <s v="UPI"/>
    <s v="Yes"/>
    <n v="3"/>
    <n v="2"/>
    <x v="1"/>
    <n v="0"/>
    <s v="No"/>
    <x v="0"/>
    <s v="Delhi"/>
  </r>
  <r>
    <x v="3399"/>
    <n v="39"/>
    <s v="Female"/>
    <s v="Mumbai"/>
    <n v="46"/>
    <x v="2"/>
    <x v="2"/>
    <n v="1034"/>
    <n v="46664.04"/>
    <s v="UPI"/>
    <s v="Yes"/>
    <n v="1"/>
    <n v="0"/>
    <x v="0"/>
    <n v="0"/>
    <s v="No"/>
    <x v="0"/>
    <s v="Mumbai"/>
  </r>
  <r>
    <x v="3400"/>
    <n v="23"/>
    <s v="Female"/>
    <s v="Mumbai"/>
    <n v="52"/>
    <x v="1"/>
    <x v="0"/>
    <n v="559"/>
    <n v="28963.89"/>
    <s v="UPI"/>
    <s v="Yes"/>
    <n v="1"/>
    <n v="0"/>
    <x v="1"/>
    <n v="0"/>
    <s v="No"/>
    <x v="0"/>
    <s v="Mumbai"/>
  </r>
  <r>
    <x v="3401"/>
    <n v="33"/>
    <s v="Female"/>
    <s v="Hyderabad"/>
    <n v="4"/>
    <x v="0"/>
    <x v="1"/>
    <n v="752"/>
    <n v="3084.17"/>
    <s v="UPI"/>
    <s v="Yes"/>
    <n v="0"/>
    <n v="0"/>
    <x v="0"/>
    <n v="0"/>
    <s v="No"/>
    <x v="1"/>
    <s v="Hyderabad"/>
  </r>
  <r>
    <x v="3402"/>
    <n v="36"/>
    <s v="Male"/>
    <s v="Hyderabad"/>
    <n v="33"/>
    <x v="0"/>
    <x v="1"/>
    <n v="667"/>
    <n v="21820.61"/>
    <s v="Credit Card"/>
    <s v="Yes"/>
    <n v="0"/>
    <n v="0"/>
    <x v="0"/>
    <n v="0"/>
    <s v="No"/>
    <x v="1"/>
    <s v="Hyderabad"/>
  </r>
  <r>
    <x v="3403"/>
    <n v="41"/>
    <s v="Male"/>
    <s v="Delhi"/>
    <n v="26"/>
    <x v="1"/>
    <x v="2"/>
    <n v="1065"/>
    <n v="25239.67"/>
    <s v="Credit Card"/>
    <s v="Yes"/>
    <n v="5"/>
    <n v="2"/>
    <x v="2"/>
    <n v="10"/>
    <s v="Yes"/>
    <x v="1"/>
    <s v="Delhi"/>
  </r>
  <r>
    <x v="3404"/>
    <n v="49"/>
    <s v="Male"/>
    <s v="Nagpur"/>
    <n v="27"/>
    <x v="0"/>
    <x v="2"/>
    <n v="1015"/>
    <n v="27605.02"/>
    <s v="Auto Debit"/>
    <s v="Yes"/>
    <n v="1"/>
    <n v="0"/>
    <x v="0"/>
    <n v="0"/>
    <s v="Yes"/>
    <x v="0"/>
    <s v="Nagpur"/>
  </r>
  <r>
    <x v="3405"/>
    <n v="35"/>
    <s v="Female"/>
    <s v="Bengaluru"/>
    <n v="57"/>
    <x v="0"/>
    <x v="0"/>
    <n v="480"/>
    <n v="26671.16"/>
    <s v="Bank Transfer"/>
    <s v="Yes"/>
    <n v="1"/>
    <n v="0"/>
    <x v="1"/>
    <n v="0"/>
    <s v="No"/>
    <x v="1"/>
    <s v="Bengaluru"/>
  </r>
  <r>
    <x v="3406"/>
    <n v="39"/>
    <s v="Male"/>
    <s v="Delhi"/>
    <n v="16"/>
    <x v="0"/>
    <x v="2"/>
    <n v="984"/>
    <n v="15670.16"/>
    <s v="Debit Card"/>
    <s v="Yes"/>
    <n v="0"/>
    <n v="0"/>
    <x v="0"/>
    <n v="0"/>
    <s v="No"/>
    <x v="1"/>
    <s v="Delhi"/>
  </r>
  <r>
    <x v="3407"/>
    <n v="21"/>
    <s v="Female"/>
    <s v="Bengaluru"/>
    <n v="26"/>
    <x v="1"/>
    <x v="0"/>
    <n v="588"/>
    <n v="15401.64"/>
    <s v="Auto Debit"/>
    <s v="Yes"/>
    <n v="4"/>
    <n v="1"/>
    <x v="1"/>
    <n v="0"/>
    <s v="No"/>
    <x v="0"/>
    <s v="Bengaluru"/>
  </r>
  <r>
    <x v="3408"/>
    <n v="26"/>
    <s v="Male"/>
    <s v="Delhi"/>
    <n v="42"/>
    <x v="2"/>
    <x v="2"/>
    <n v="1056"/>
    <n v="38593.53"/>
    <s v="UPI"/>
    <s v="Yes"/>
    <n v="0"/>
    <n v="0"/>
    <x v="1"/>
    <n v="15"/>
    <s v="No"/>
    <x v="0"/>
    <s v="Delhi"/>
  </r>
  <r>
    <x v="3409"/>
    <n v="39"/>
    <s v="Female"/>
    <s v="Pune"/>
    <n v="51"/>
    <x v="1"/>
    <x v="0"/>
    <n v="530"/>
    <n v="26594.78"/>
    <s v="Bank Transfer"/>
    <s v="No"/>
    <n v="0"/>
    <n v="0"/>
    <x v="0"/>
    <n v="0"/>
    <s v="Yes"/>
    <x v="0"/>
    <s v="Pune"/>
  </r>
  <r>
    <x v="3410"/>
    <n v="18"/>
    <s v="Female"/>
    <s v="Chennai"/>
    <n v="23"/>
    <x v="2"/>
    <x v="0"/>
    <n v="498"/>
    <n v="11221.61"/>
    <s v="Debit Card"/>
    <s v="Yes"/>
    <n v="0"/>
    <n v="0"/>
    <x v="0"/>
    <n v="0"/>
    <s v="No"/>
    <x v="0"/>
    <s v="Chennai"/>
  </r>
  <r>
    <x v="3411"/>
    <n v="43"/>
    <s v="Male"/>
    <s v="Delhi"/>
    <n v="64"/>
    <x v="0"/>
    <x v="2"/>
    <n v="1108"/>
    <n v="72061.58"/>
    <s v="Debit Card"/>
    <s v="Yes"/>
    <n v="0"/>
    <n v="0"/>
    <x v="0"/>
    <n v="0"/>
    <s v="No"/>
    <x v="0"/>
    <s v="Delhi"/>
  </r>
  <r>
    <x v="3412"/>
    <n v="41"/>
    <s v="Female"/>
    <s v="Pune"/>
    <n v="20"/>
    <x v="0"/>
    <x v="2"/>
    <n v="990"/>
    <n v="19445.560000000001"/>
    <s v="UPI"/>
    <s v="Yes"/>
    <n v="0"/>
    <n v="0"/>
    <x v="0"/>
    <n v="0"/>
    <s v="No"/>
    <x v="0"/>
    <s v="Pune"/>
  </r>
  <r>
    <x v="3413"/>
    <n v="23"/>
    <s v="Male"/>
    <s v="Delhi"/>
    <n v="14"/>
    <x v="0"/>
    <x v="0"/>
    <n v="504"/>
    <n v="6847.7"/>
    <s v="Debit Card"/>
    <s v="Yes"/>
    <n v="0"/>
    <n v="0"/>
    <x v="0"/>
    <n v="0"/>
    <s v="Yes"/>
    <x v="0"/>
    <s v="Delhi"/>
  </r>
  <r>
    <x v="3414"/>
    <n v="18"/>
    <s v="Female"/>
    <s v="Hyderabad"/>
    <n v="33"/>
    <x v="0"/>
    <x v="0"/>
    <n v="411"/>
    <n v="13323.12"/>
    <s v="UPI"/>
    <s v="Yes"/>
    <n v="0"/>
    <n v="0"/>
    <x v="0"/>
    <n v="0"/>
    <s v="Yes"/>
    <x v="1"/>
    <s v="Hyderabad"/>
  </r>
  <r>
    <x v="3415"/>
    <n v="34"/>
    <s v="Female"/>
    <s v="Bengaluru"/>
    <n v="4"/>
    <x v="0"/>
    <x v="2"/>
    <n v="1104"/>
    <n v="4536.13"/>
    <s v="Credit Card"/>
    <s v="Yes"/>
    <n v="1"/>
    <n v="0"/>
    <x v="0"/>
    <n v="0"/>
    <s v="No"/>
    <x v="0"/>
    <s v="Bengaluru"/>
  </r>
  <r>
    <x v="3416"/>
    <n v="18"/>
    <s v="Female"/>
    <s v="Bengaluru"/>
    <n v="46"/>
    <x v="1"/>
    <x v="0"/>
    <n v="492"/>
    <n v="20963.66"/>
    <s v="UPI"/>
    <s v="No"/>
    <n v="3"/>
    <n v="0"/>
    <x v="0"/>
    <n v="10"/>
    <s v="Yes"/>
    <x v="0"/>
    <s v="Bengaluru"/>
  </r>
  <r>
    <x v="3417"/>
    <n v="42"/>
    <s v="Female"/>
    <s v="Ahmedabad"/>
    <n v="35"/>
    <x v="2"/>
    <x v="1"/>
    <n v="673"/>
    <n v="22916.83"/>
    <s v="Bank Transfer"/>
    <s v="Yes"/>
    <n v="0"/>
    <n v="0"/>
    <x v="0"/>
    <n v="0"/>
    <s v="Yes"/>
    <x v="0"/>
    <s v="Ahmedabad"/>
  </r>
  <r>
    <x v="3418"/>
    <n v="38"/>
    <s v="Female"/>
    <s v="Hyderabad"/>
    <n v="23"/>
    <x v="0"/>
    <x v="2"/>
    <n v="1077"/>
    <n v="24042.03"/>
    <s v="Auto Debit"/>
    <s v="Yes"/>
    <n v="3"/>
    <n v="1"/>
    <x v="1"/>
    <n v="0"/>
    <s v="No"/>
    <x v="0"/>
    <s v="Hyderabad"/>
  </r>
  <r>
    <x v="3419"/>
    <n v="41"/>
    <s v="Male"/>
    <s v="Pune"/>
    <n v="12"/>
    <x v="0"/>
    <x v="0"/>
    <n v="470"/>
    <n v="5495"/>
    <s v="UPI"/>
    <s v="No"/>
    <n v="1"/>
    <n v="0"/>
    <x v="0"/>
    <n v="0"/>
    <s v="No"/>
    <x v="1"/>
    <s v="Pune"/>
  </r>
  <r>
    <x v="3420"/>
    <n v="39"/>
    <s v="Male"/>
    <s v="Hyderabad"/>
    <n v="19"/>
    <x v="0"/>
    <x v="0"/>
    <n v="493"/>
    <n v="9341.08"/>
    <s v="Debit Card"/>
    <s v="Yes"/>
    <n v="1"/>
    <n v="0"/>
    <x v="0"/>
    <n v="0"/>
    <s v="No"/>
    <x v="0"/>
    <s v="Hyderabad"/>
  </r>
  <r>
    <x v="3421"/>
    <n v="60"/>
    <s v="Male"/>
    <s v="Nagpur"/>
    <n v="14"/>
    <x v="1"/>
    <x v="0"/>
    <n v="548"/>
    <n v="7449.57"/>
    <s v="Bank Transfer"/>
    <s v="No"/>
    <n v="0"/>
    <n v="0"/>
    <x v="0"/>
    <n v="0"/>
    <s v="No"/>
    <x v="0"/>
    <s v="Nagpur"/>
  </r>
  <r>
    <x v="3422"/>
    <n v="29"/>
    <s v="Male"/>
    <s v="Mumbai"/>
    <n v="30"/>
    <x v="1"/>
    <x v="1"/>
    <n v="718"/>
    <n v="20968.87"/>
    <s v="UPI"/>
    <s v="Yes"/>
    <n v="0"/>
    <n v="0"/>
    <x v="0"/>
    <n v="0"/>
    <s v="Yes"/>
    <x v="0"/>
    <s v="Mumbai"/>
  </r>
  <r>
    <x v="3423"/>
    <n v="25"/>
    <s v="Female"/>
    <s v="Nagpur"/>
    <n v="38"/>
    <x v="1"/>
    <x v="0"/>
    <n v="469"/>
    <n v="17289.099999999999"/>
    <s v="Auto Debit"/>
    <s v="Yes"/>
    <n v="0"/>
    <n v="0"/>
    <x v="0"/>
    <n v="0"/>
    <s v="No"/>
    <x v="0"/>
    <s v="Nagpur"/>
  </r>
  <r>
    <x v="3424"/>
    <n v="40"/>
    <s v="Male"/>
    <s v="Ahmedabad"/>
    <n v="19"/>
    <x v="0"/>
    <x v="1"/>
    <n v="672"/>
    <n v="12756.61"/>
    <s v="Auto Debit"/>
    <s v="Yes"/>
    <n v="0"/>
    <n v="0"/>
    <x v="0"/>
    <n v="0"/>
    <s v="No"/>
    <x v="0"/>
    <s v="Ahmedabad"/>
  </r>
  <r>
    <x v="3425"/>
    <n v="33"/>
    <s v="Male"/>
    <s v="Pune"/>
    <n v="38"/>
    <x v="1"/>
    <x v="2"/>
    <n v="1015"/>
    <n v="36899.449999999997"/>
    <s v="Bank Transfer"/>
    <s v="Yes"/>
    <n v="0"/>
    <n v="0"/>
    <x v="1"/>
    <n v="5"/>
    <s v="No"/>
    <x v="0"/>
    <s v="Pune"/>
  </r>
  <r>
    <x v="3426"/>
    <n v="42"/>
    <s v="Female"/>
    <s v="Kolkata"/>
    <n v="11"/>
    <x v="0"/>
    <x v="0"/>
    <n v="477"/>
    <n v="5344.07"/>
    <s v="Credit Card"/>
    <s v="No"/>
    <n v="0"/>
    <n v="0"/>
    <x v="0"/>
    <n v="0"/>
    <s v="No"/>
    <x v="0"/>
    <s v="Kolkata"/>
  </r>
  <r>
    <x v="3427"/>
    <n v="20"/>
    <s v="Male"/>
    <s v="Hyderabad"/>
    <n v="36"/>
    <x v="0"/>
    <x v="0"/>
    <n v="515"/>
    <n v="18192.830000000002"/>
    <s v="UPI"/>
    <s v="Yes"/>
    <n v="2"/>
    <n v="3"/>
    <x v="2"/>
    <n v="0"/>
    <s v="No"/>
    <x v="0"/>
    <s v="Hyderabad"/>
  </r>
  <r>
    <x v="3428"/>
    <n v="49"/>
    <s v="Female"/>
    <s v="Pune"/>
    <n v="19"/>
    <x v="1"/>
    <x v="2"/>
    <n v="1062"/>
    <n v="20045.72"/>
    <s v="Credit Card"/>
    <s v="Yes"/>
    <n v="0"/>
    <n v="0"/>
    <x v="1"/>
    <n v="0"/>
    <s v="Yes"/>
    <x v="0"/>
    <s v="Pune"/>
  </r>
  <r>
    <x v="3429"/>
    <n v="36"/>
    <s v="Female"/>
    <s v="Mumbai"/>
    <n v="36"/>
    <x v="2"/>
    <x v="0"/>
    <n v="467"/>
    <n v="16614.37"/>
    <s v="Credit Card"/>
    <s v="Yes"/>
    <n v="2"/>
    <n v="1"/>
    <x v="0"/>
    <n v="0"/>
    <s v="No"/>
    <x v="0"/>
    <s v="Mumbai"/>
  </r>
  <r>
    <x v="3430"/>
    <n v="28"/>
    <s v="Male"/>
    <s v="Jaipur"/>
    <n v="58"/>
    <x v="0"/>
    <x v="1"/>
    <n v="639"/>
    <n v="36016.58"/>
    <s v="Auto Debit"/>
    <s v="Yes"/>
    <n v="0"/>
    <n v="0"/>
    <x v="1"/>
    <n v="0"/>
    <s v="No"/>
    <x v="0"/>
    <s v="Jaipur"/>
  </r>
  <r>
    <x v="3431"/>
    <n v="40"/>
    <s v="Female"/>
    <s v="Chennai"/>
    <n v="20"/>
    <x v="0"/>
    <x v="2"/>
    <n v="981"/>
    <n v="19054.490000000002"/>
    <s v="Debit Card"/>
    <s v="Yes"/>
    <n v="0"/>
    <n v="0"/>
    <x v="0"/>
    <n v="0"/>
    <s v="No"/>
    <x v="0"/>
    <s v="Chennai"/>
  </r>
  <r>
    <x v="3432"/>
    <n v="42"/>
    <s v="Male"/>
    <s v="Mumbai"/>
    <n v="29"/>
    <x v="0"/>
    <x v="0"/>
    <n v="584"/>
    <n v="16483.650000000001"/>
    <s v="UPI"/>
    <s v="No"/>
    <n v="0"/>
    <n v="0"/>
    <x v="1"/>
    <n v="0"/>
    <s v="No"/>
    <x v="0"/>
    <s v="Mumbai"/>
  </r>
  <r>
    <x v="3433"/>
    <n v="18"/>
    <s v="Female"/>
    <s v="Ahmedabad"/>
    <n v="29"/>
    <x v="0"/>
    <x v="1"/>
    <n v="734"/>
    <n v="21314.83"/>
    <s v="Bank Transfer"/>
    <s v="Yes"/>
    <n v="0"/>
    <n v="0"/>
    <x v="1"/>
    <n v="0"/>
    <s v="No"/>
    <x v="0"/>
    <s v="Ahmedabad"/>
  </r>
  <r>
    <x v="3434"/>
    <n v="53"/>
    <s v="Female"/>
    <s v="Chennai"/>
    <n v="30"/>
    <x v="2"/>
    <x v="2"/>
    <n v="1087"/>
    <n v="33245.360000000001"/>
    <s v="Debit Card"/>
    <s v="Yes"/>
    <n v="0"/>
    <n v="0"/>
    <x v="0"/>
    <n v="0"/>
    <s v="No"/>
    <x v="0"/>
    <s v="Chennai"/>
  </r>
  <r>
    <x v="3435"/>
    <n v="32"/>
    <s v="Female"/>
    <s v="Mumbai"/>
    <n v="25"/>
    <x v="2"/>
    <x v="0"/>
    <n v="452"/>
    <n v="9421.52"/>
    <s v="Credit Card"/>
    <s v="No"/>
    <n v="0"/>
    <n v="0"/>
    <x v="0"/>
    <n v="15"/>
    <s v="No"/>
    <x v="1"/>
    <s v="Mumbai"/>
  </r>
  <r>
    <x v="3436"/>
    <n v="18"/>
    <s v="Male"/>
    <s v="Chennai"/>
    <n v="33"/>
    <x v="0"/>
    <x v="1"/>
    <n v="669"/>
    <n v="21608.81"/>
    <s v="UPI"/>
    <s v="Yes"/>
    <n v="1"/>
    <n v="0"/>
    <x v="1"/>
    <n v="0"/>
    <s v="Yes"/>
    <x v="1"/>
    <s v="Chennai"/>
  </r>
  <r>
    <x v="3437"/>
    <n v="34"/>
    <s v="Male"/>
    <s v="Jaipur"/>
    <n v="17"/>
    <x v="0"/>
    <x v="0"/>
    <n v="508"/>
    <n v="8777.9699999999993"/>
    <s v="Credit Card"/>
    <s v="Yes"/>
    <n v="1"/>
    <n v="0"/>
    <x v="1"/>
    <n v="0"/>
    <s v="Yes"/>
    <x v="0"/>
    <s v="Jaipur"/>
  </r>
  <r>
    <x v="3438"/>
    <n v="38"/>
    <s v="Female"/>
    <s v="Nagpur"/>
    <n v="50"/>
    <x v="0"/>
    <x v="0"/>
    <n v="499"/>
    <n v="25079.91"/>
    <s v="Credit Card"/>
    <s v="No"/>
    <n v="2"/>
    <n v="1"/>
    <x v="2"/>
    <n v="0"/>
    <s v="No"/>
    <x v="1"/>
    <s v="Nagpur"/>
  </r>
  <r>
    <x v="3439"/>
    <n v="25"/>
    <s v="Female"/>
    <s v="Mumbai"/>
    <n v="27"/>
    <x v="0"/>
    <x v="0"/>
    <n v="549"/>
    <n v="14655.76"/>
    <s v="Auto Debit"/>
    <s v="No"/>
    <n v="4"/>
    <n v="0"/>
    <x v="1"/>
    <n v="0"/>
    <s v="No"/>
    <x v="0"/>
    <s v="Mumbai"/>
  </r>
  <r>
    <x v="3440"/>
    <n v="21"/>
    <s v="Male"/>
    <s v="Bengaluru"/>
    <n v="6"/>
    <x v="0"/>
    <x v="1"/>
    <n v="730"/>
    <n v="4043.9"/>
    <s v="UPI"/>
    <s v="Yes"/>
    <n v="4"/>
    <n v="1"/>
    <x v="0"/>
    <n v="10"/>
    <s v="No"/>
    <x v="0"/>
    <s v="Bengaluru"/>
  </r>
  <r>
    <x v="3441"/>
    <n v="32"/>
    <s v="Female"/>
    <s v="Kolkata"/>
    <n v="12"/>
    <x v="0"/>
    <x v="1"/>
    <n v="734"/>
    <n v="8809.48"/>
    <s v="Debit Card"/>
    <s v="Yes"/>
    <n v="0"/>
    <n v="0"/>
    <x v="0"/>
    <n v="0"/>
    <s v="Yes"/>
    <x v="0"/>
    <s v="Kolkata"/>
  </r>
  <r>
    <x v="3442"/>
    <n v="18"/>
    <s v="Male"/>
    <s v="Chennai"/>
    <n v="34"/>
    <x v="0"/>
    <x v="2"/>
    <n v="1030"/>
    <n v="35810.82"/>
    <s v="UPI"/>
    <s v="Yes"/>
    <n v="2"/>
    <n v="0"/>
    <x v="0"/>
    <n v="0"/>
    <s v="No"/>
    <x v="1"/>
    <s v="Chennai"/>
  </r>
  <r>
    <x v="3443"/>
    <n v="46"/>
    <s v="Male"/>
    <s v="Bengaluru"/>
    <n v="33"/>
    <x v="0"/>
    <x v="1"/>
    <n v="753"/>
    <n v="25259.71"/>
    <s v="Bank Transfer"/>
    <s v="Yes"/>
    <n v="3"/>
    <n v="2"/>
    <x v="2"/>
    <n v="0"/>
    <s v="No"/>
    <x v="1"/>
    <s v="Bengaluru"/>
  </r>
  <r>
    <x v="3444"/>
    <n v="49"/>
    <s v="Male"/>
    <s v="Delhi"/>
    <n v="18"/>
    <x v="0"/>
    <x v="0"/>
    <n v="532"/>
    <n v="9484.1200000000008"/>
    <s v="Auto Debit"/>
    <s v="Yes"/>
    <n v="1"/>
    <n v="0"/>
    <x v="1"/>
    <n v="0"/>
    <s v="Yes"/>
    <x v="0"/>
    <s v="Delhi"/>
  </r>
  <r>
    <x v="3445"/>
    <n v="31"/>
    <s v="Male"/>
    <s v="Mumbai"/>
    <n v="64"/>
    <x v="2"/>
    <x v="0"/>
    <n v="591"/>
    <n v="37153.03"/>
    <s v="Debit Card"/>
    <s v="No"/>
    <n v="0"/>
    <n v="0"/>
    <x v="0"/>
    <n v="0"/>
    <s v="No"/>
    <x v="0"/>
    <s v="Mumbai"/>
  </r>
  <r>
    <x v="3446"/>
    <n v="41"/>
    <s v="Male"/>
    <s v="Chennai"/>
    <n v="64"/>
    <x v="0"/>
    <x v="1"/>
    <n v="692"/>
    <n v="44984"/>
    <s v="UPI"/>
    <s v="Yes"/>
    <n v="0"/>
    <n v="0"/>
    <x v="0"/>
    <n v="0"/>
    <s v="No"/>
    <x v="0"/>
    <s v="Chennai"/>
  </r>
  <r>
    <x v="3447"/>
    <n v="47"/>
    <s v="Female"/>
    <s v="Delhi"/>
    <n v="37"/>
    <x v="0"/>
    <x v="2"/>
    <n v="1044"/>
    <n v="37689.620000000003"/>
    <s v="UPI"/>
    <s v="Yes"/>
    <n v="1"/>
    <n v="0"/>
    <x v="1"/>
    <n v="0"/>
    <s v="Yes"/>
    <x v="0"/>
    <s v="Delhi"/>
  </r>
  <r>
    <x v="3448"/>
    <n v="36"/>
    <s v="Female"/>
    <s v="Mumbai"/>
    <n v="35"/>
    <x v="0"/>
    <x v="2"/>
    <n v="975"/>
    <n v="34431.64"/>
    <s v="UPI"/>
    <s v="Yes"/>
    <n v="3"/>
    <n v="1"/>
    <x v="2"/>
    <n v="0"/>
    <s v="No"/>
    <x v="0"/>
    <s v="Mumbai"/>
  </r>
  <r>
    <x v="3449"/>
    <n v="45"/>
    <s v="Female"/>
    <s v="Chennai"/>
    <n v="24"/>
    <x v="0"/>
    <x v="1"/>
    <n v="667"/>
    <n v="16058.72"/>
    <s v="Credit Card"/>
    <s v="Yes"/>
    <n v="0"/>
    <n v="0"/>
    <x v="0"/>
    <n v="0"/>
    <s v="No"/>
    <x v="1"/>
    <s v="Chennai"/>
  </r>
  <r>
    <x v="3450"/>
    <n v="32"/>
    <s v="Female"/>
    <s v="Ahmedabad"/>
    <n v="32"/>
    <x v="1"/>
    <x v="1"/>
    <n v="727"/>
    <n v="23933.21"/>
    <s v="Debit Card"/>
    <s v="Yes"/>
    <n v="0"/>
    <n v="0"/>
    <x v="0"/>
    <n v="0"/>
    <s v="Yes"/>
    <x v="0"/>
    <s v="Ahmedabad"/>
  </r>
  <r>
    <x v="3451"/>
    <n v="42"/>
    <s v="Male"/>
    <s v="Pune"/>
    <n v="25"/>
    <x v="0"/>
    <x v="2"/>
    <n v="1063"/>
    <n v="27216.42"/>
    <s v="UPI"/>
    <s v="Yes"/>
    <n v="1"/>
    <n v="0"/>
    <x v="0"/>
    <n v="0"/>
    <s v="Yes"/>
    <x v="0"/>
    <s v="Pune"/>
  </r>
  <r>
    <x v="3452"/>
    <n v="18"/>
    <s v="Male"/>
    <s v="Chennai"/>
    <n v="27"/>
    <x v="0"/>
    <x v="1"/>
    <n v="675"/>
    <n v="18469.71"/>
    <s v="Auto Debit"/>
    <s v="Yes"/>
    <n v="3"/>
    <n v="1"/>
    <x v="1"/>
    <n v="0"/>
    <s v="No"/>
    <x v="0"/>
    <s v="Chennai"/>
  </r>
  <r>
    <x v="3453"/>
    <n v="42"/>
    <s v="Male"/>
    <s v="Chennai"/>
    <n v="25"/>
    <x v="0"/>
    <x v="1"/>
    <n v="727"/>
    <n v="17997.919999999998"/>
    <s v="UPI"/>
    <s v="No"/>
    <n v="0"/>
    <n v="0"/>
    <x v="1"/>
    <n v="0"/>
    <s v="No"/>
    <x v="0"/>
    <s v="Chennai"/>
  </r>
  <r>
    <x v="3454"/>
    <n v="24"/>
    <s v="Female"/>
    <s v="Nagpur"/>
    <n v="34"/>
    <x v="1"/>
    <x v="1"/>
    <n v="681"/>
    <n v="23080.76"/>
    <s v="Credit Card"/>
    <s v="Yes"/>
    <n v="3"/>
    <n v="0"/>
    <x v="0"/>
    <n v="0"/>
    <s v="Yes"/>
    <x v="0"/>
    <s v="Nagpur"/>
  </r>
  <r>
    <x v="3455"/>
    <n v="26"/>
    <s v="Female"/>
    <s v="Delhi"/>
    <n v="18"/>
    <x v="0"/>
    <x v="0"/>
    <n v="441"/>
    <n v="8046.72"/>
    <s v="Auto Debit"/>
    <s v="No"/>
    <n v="0"/>
    <n v="0"/>
    <x v="0"/>
    <n v="0"/>
    <s v="No"/>
    <x v="1"/>
    <s v="Delhi"/>
  </r>
  <r>
    <x v="3456"/>
    <n v="20"/>
    <s v="Male"/>
    <s v="Kolkata"/>
    <n v="55"/>
    <x v="2"/>
    <x v="2"/>
    <n v="950"/>
    <n v="50830.58"/>
    <s v="Credit Card"/>
    <s v="Yes"/>
    <n v="1"/>
    <n v="0"/>
    <x v="0"/>
    <n v="0"/>
    <s v="Yes"/>
    <x v="0"/>
    <s v="Kolkata"/>
  </r>
  <r>
    <x v="3457"/>
    <n v="64"/>
    <s v="Female"/>
    <s v="Delhi"/>
    <n v="42"/>
    <x v="0"/>
    <x v="1"/>
    <n v="724"/>
    <n v="29857.49"/>
    <s v="Auto Debit"/>
    <s v="Yes"/>
    <n v="0"/>
    <n v="0"/>
    <x v="0"/>
    <n v="0"/>
    <s v="Yes"/>
    <x v="0"/>
    <s v="Delhi"/>
  </r>
  <r>
    <x v="3458"/>
    <n v="52"/>
    <s v="Female"/>
    <s v="Delhi"/>
    <n v="47"/>
    <x v="2"/>
    <x v="0"/>
    <n v="577"/>
    <n v="27460.28"/>
    <s v="Debit Card"/>
    <s v="Yes"/>
    <n v="1"/>
    <n v="0"/>
    <x v="0"/>
    <n v="0"/>
    <s v="No"/>
    <x v="0"/>
    <s v="Delhi"/>
  </r>
  <r>
    <x v="3459"/>
    <n v="26"/>
    <s v="Female"/>
    <s v="Kolkata"/>
    <n v="14"/>
    <x v="0"/>
    <x v="1"/>
    <n v="738"/>
    <n v="10151.6"/>
    <s v="UPI"/>
    <s v="Yes"/>
    <n v="3"/>
    <n v="0"/>
    <x v="1"/>
    <n v="0"/>
    <s v="Yes"/>
    <x v="0"/>
    <s v="Kolkata"/>
  </r>
  <r>
    <x v="3460"/>
    <n v="20"/>
    <s v="Male"/>
    <s v="Bengaluru"/>
    <n v="45"/>
    <x v="0"/>
    <x v="1"/>
    <n v="728"/>
    <n v="31998.15"/>
    <s v="Debit Card"/>
    <s v="Yes"/>
    <n v="0"/>
    <n v="0"/>
    <x v="0"/>
    <n v="0"/>
    <s v="Yes"/>
    <x v="0"/>
    <s v="Bengaluru"/>
  </r>
  <r>
    <x v="3461"/>
    <n v="30"/>
    <s v="Female"/>
    <s v="Pune"/>
    <n v="45"/>
    <x v="2"/>
    <x v="0"/>
    <n v="407"/>
    <n v="18173.509999999998"/>
    <s v="Auto Debit"/>
    <s v="No"/>
    <n v="0"/>
    <n v="0"/>
    <x v="0"/>
    <n v="0"/>
    <s v="Yes"/>
    <x v="0"/>
    <s v="Pune"/>
  </r>
  <r>
    <x v="3462"/>
    <n v="25"/>
    <s v="Male"/>
    <s v="Jaipur"/>
    <n v="51"/>
    <x v="1"/>
    <x v="1"/>
    <n v="791"/>
    <n v="40130.980000000003"/>
    <s v="Credit Card"/>
    <s v="Yes"/>
    <n v="2"/>
    <n v="0"/>
    <x v="0"/>
    <n v="0"/>
    <s v="Yes"/>
    <x v="0"/>
    <s v="Jaipur"/>
  </r>
  <r>
    <x v="3463"/>
    <n v="41"/>
    <s v="Male"/>
    <s v="Mumbai"/>
    <n v="47"/>
    <x v="0"/>
    <x v="1"/>
    <n v="697"/>
    <n v="33717.83"/>
    <s v="UPI"/>
    <s v="Yes"/>
    <n v="2"/>
    <n v="2"/>
    <x v="2"/>
    <n v="0"/>
    <s v="No"/>
    <x v="1"/>
    <s v="Mumbai"/>
  </r>
  <r>
    <x v="3464"/>
    <n v="49"/>
    <s v="Female"/>
    <s v="Bengaluru"/>
    <n v="41"/>
    <x v="0"/>
    <x v="1"/>
    <n v="680"/>
    <n v="27565.95"/>
    <s v="Auto Debit"/>
    <s v="Yes"/>
    <n v="2"/>
    <n v="1"/>
    <x v="0"/>
    <n v="0"/>
    <s v="Yes"/>
    <x v="0"/>
    <s v="Bengaluru"/>
  </r>
  <r>
    <x v="3465"/>
    <n v="60"/>
    <s v="Female"/>
    <s v="Delhi"/>
    <n v="32"/>
    <x v="0"/>
    <x v="1"/>
    <n v="754"/>
    <n v="24495.05"/>
    <s v="UPI"/>
    <s v="Yes"/>
    <n v="0"/>
    <n v="0"/>
    <x v="1"/>
    <n v="0"/>
    <s v="No"/>
    <x v="0"/>
    <s v="Delhi"/>
  </r>
  <r>
    <x v="3466"/>
    <n v="21"/>
    <s v="Male"/>
    <s v="Delhi"/>
    <n v="41"/>
    <x v="0"/>
    <x v="1"/>
    <n v="694"/>
    <n v="28365.25"/>
    <s v="Debit Card"/>
    <s v="Yes"/>
    <n v="1"/>
    <n v="0"/>
    <x v="0"/>
    <n v="0"/>
    <s v="No"/>
    <x v="0"/>
    <s v="Delhi"/>
  </r>
  <r>
    <x v="3467"/>
    <n v="56"/>
    <s v="Female"/>
    <s v="Mumbai"/>
    <n v="11"/>
    <x v="0"/>
    <x v="0"/>
    <n v="448"/>
    <n v="4927.4399999999996"/>
    <s v="Credit Card"/>
    <s v="Yes"/>
    <n v="0"/>
    <n v="0"/>
    <x v="0"/>
    <n v="0"/>
    <s v="No"/>
    <x v="0"/>
    <s v="Mumbai"/>
  </r>
  <r>
    <x v="3468"/>
    <n v="34"/>
    <s v="Male"/>
    <s v="Hyderabad"/>
    <n v="46"/>
    <x v="1"/>
    <x v="1"/>
    <n v="697"/>
    <n v="30610.52"/>
    <s v="Debit Card"/>
    <s v="Yes"/>
    <n v="1"/>
    <n v="0"/>
    <x v="0"/>
    <n v="5"/>
    <s v="No"/>
    <x v="0"/>
    <s v="Hyderabad"/>
  </r>
  <r>
    <x v="3469"/>
    <n v="35"/>
    <s v="Female"/>
    <s v="Chennai"/>
    <n v="24"/>
    <x v="1"/>
    <x v="1"/>
    <n v="670"/>
    <n v="14108.94"/>
    <s v="Credit Card"/>
    <s v="No"/>
    <n v="0"/>
    <n v="0"/>
    <x v="0"/>
    <n v="10"/>
    <s v="No"/>
    <x v="0"/>
    <s v="Chennai"/>
  </r>
  <r>
    <x v="3470"/>
    <n v="41"/>
    <s v="Male"/>
    <s v="Hyderabad"/>
    <n v="61"/>
    <x v="2"/>
    <x v="0"/>
    <n v="444"/>
    <n v="24458.33"/>
    <s v="UPI"/>
    <s v="Yes"/>
    <n v="0"/>
    <n v="0"/>
    <x v="0"/>
    <n v="10"/>
    <s v="No"/>
    <x v="0"/>
    <s v="Hyderabad"/>
  </r>
  <r>
    <x v="3471"/>
    <n v="25"/>
    <s v="Male"/>
    <s v="Pune"/>
    <n v="24"/>
    <x v="1"/>
    <x v="1"/>
    <n v="648"/>
    <n v="15621.91"/>
    <s v="UPI"/>
    <s v="Yes"/>
    <n v="3"/>
    <n v="2"/>
    <x v="1"/>
    <n v="0"/>
    <s v="Yes"/>
    <x v="0"/>
    <s v="Pune"/>
  </r>
  <r>
    <x v="3472"/>
    <n v="20"/>
    <s v="Female"/>
    <s v="Kolkata"/>
    <n v="12"/>
    <x v="1"/>
    <x v="0"/>
    <n v="391"/>
    <n v="4783.63"/>
    <s v="Credit Card"/>
    <s v="Yes"/>
    <n v="3"/>
    <n v="0"/>
    <x v="0"/>
    <n v="0"/>
    <s v="Yes"/>
    <x v="0"/>
    <s v="Kolkata"/>
  </r>
  <r>
    <x v="3473"/>
    <n v="52"/>
    <s v="Male"/>
    <s v="Nagpur"/>
    <n v="55"/>
    <x v="1"/>
    <x v="0"/>
    <n v="458"/>
    <n v="25194.12"/>
    <s v="Bank Transfer"/>
    <s v="Yes"/>
    <n v="0"/>
    <n v="0"/>
    <x v="0"/>
    <n v="0"/>
    <s v="No"/>
    <x v="0"/>
    <s v="Nagpur"/>
  </r>
  <r>
    <x v="3474"/>
    <n v="24"/>
    <s v="Male"/>
    <s v="Delhi"/>
    <n v="41"/>
    <x v="0"/>
    <x v="2"/>
    <n v="1099"/>
    <n v="46126.879999999997"/>
    <s v="UPI"/>
    <s v="Yes"/>
    <n v="0"/>
    <n v="0"/>
    <x v="0"/>
    <n v="0"/>
    <s v="No"/>
    <x v="1"/>
    <s v="Delhi"/>
  </r>
  <r>
    <x v="3475"/>
    <n v="46"/>
    <s v="Female"/>
    <s v="Pune"/>
    <n v="17"/>
    <x v="0"/>
    <x v="1"/>
    <n v="674"/>
    <n v="11792.39"/>
    <s v="Bank Transfer"/>
    <s v="Yes"/>
    <n v="2"/>
    <n v="0"/>
    <x v="0"/>
    <n v="0"/>
    <s v="No"/>
    <x v="0"/>
    <s v="Pune"/>
  </r>
  <r>
    <x v="3476"/>
    <n v="32"/>
    <s v="Female"/>
    <s v="Hyderabad"/>
    <n v="47"/>
    <x v="0"/>
    <x v="2"/>
    <n v="1068"/>
    <n v="48848.9"/>
    <s v="Bank Transfer"/>
    <s v="Yes"/>
    <n v="3"/>
    <n v="1"/>
    <x v="4"/>
    <n v="0"/>
    <s v="No"/>
    <x v="1"/>
    <s v="Hyderabad"/>
  </r>
  <r>
    <x v="3477"/>
    <n v="35"/>
    <s v="Female"/>
    <s v="Pune"/>
    <n v="36"/>
    <x v="1"/>
    <x v="0"/>
    <n v="492"/>
    <n v="18014.97"/>
    <s v="UPI"/>
    <s v="No"/>
    <n v="2"/>
    <n v="0"/>
    <x v="0"/>
    <n v="0"/>
    <s v="No"/>
    <x v="0"/>
    <s v="Pune"/>
  </r>
  <r>
    <x v="3478"/>
    <n v="27"/>
    <s v="Female"/>
    <s v="Delhi"/>
    <n v="36"/>
    <x v="1"/>
    <x v="1"/>
    <n v="732"/>
    <n v="24655.73"/>
    <s v="Auto Debit"/>
    <s v="No"/>
    <n v="1"/>
    <n v="0"/>
    <x v="0"/>
    <n v="5"/>
    <s v="Yes"/>
    <x v="0"/>
    <s v="Delhi"/>
  </r>
  <r>
    <x v="3479"/>
    <n v="52"/>
    <s v="Male"/>
    <s v="Delhi"/>
    <n v="55"/>
    <x v="2"/>
    <x v="1"/>
    <n v="694"/>
    <n v="38060.33"/>
    <s v="Debit Card"/>
    <s v="Yes"/>
    <n v="1"/>
    <n v="0"/>
    <x v="0"/>
    <n v="0"/>
    <s v="No"/>
    <x v="0"/>
    <s v="Delhi"/>
  </r>
  <r>
    <x v="3480"/>
    <n v="26"/>
    <s v="Male"/>
    <s v="Hyderabad"/>
    <n v="40"/>
    <x v="1"/>
    <x v="2"/>
    <n v="1003"/>
    <n v="40578.239999999998"/>
    <s v="Credit Card"/>
    <s v="Yes"/>
    <n v="0"/>
    <n v="0"/>
    <x v="0"/>
    <n v="0"/>
    <s v="No"/>
    <x v="0"/>
    <s v="Hyderabad"/>
  </r>
  <r>
    <x v="3481"/>
    <n v="37"/>
    <s v="Male"/>
    <s v="Mumbai"/>
    <n v="50"/>
    <x v="1"/>
    <x v="1"/>
    <n v="705"/>
    <n v="35777.82"/>
    <s v="Auto Debit"/>
    <s v="No"/>
    <n v="0"/>
    <n v="0"/>
    <x v="0"/>
    <n v="0"/>
    <s v="Yes"/>
    <x v="0"/>
    <s v="Mumbai"/>
  </r>
  <r>
    <x v="3482"/>
    <n v="29"/>
    <s v="Male"/>
    <s v="Bengaluru"/>
    <n v="45"/>
    <x v="1"/>
    <x v="1"/>
    <n v="778"/>
    <n v="35433.480000000003"/>
    <s v="UPI"/>
    <s v="No"/>
    <n v="0"/>
    <n v="0"/>
    <x v="0"/>
    <n v="0"/>
    <s v="No"/>
    <x v="0"/>
    <s v="Bengaluru"/>
  </r>
  <r>
    <x v="3483"/>
    <n v="35"/>
    <s v="Female"/>
    <s v="Chennai"/>
    <n v="15"/>
    <x v="0"/>
    <x v="0"/>
    <n v="422"/>
    <n v="6149.24"/>
    <s v="Bank Transfer"/>
    <s v="Yes"/>
    <n v="0"/>
    <n v="0"/>
    <x v="1"/>
    <n v="0"/>
    <s v="Yes"/>
    <x v="1"/>
    <s v="Chennai"/>
  </r>
  <r>
    <x v="3484"/>
    <n v="18"/>
    <s v="Female"/>
    <s v="Ahmedabad"/>
    <n v="44"/>
    <x v="1"/>
    <x v="2"/>
    <n v="951"/>
    <n v="40901.35"/>
    <s v="Auto Debit"/>
    <s v="Yes"/>
    <n v="1"/>
    <n v="0"/>
    <x v="0"/>
    <n v="5"/>
    <s v="No"/>
    <x v="0"/>
    <s v="Ahmedabad"/>
  </r>
  <r>
    <x v="3485"/>
    <n v="28"/>
    <s v="Female"/>
    <s v="Delhi"/>
    <n v="35"/>
    <x v="1"/>
    <x v="1"/>
    <n v="794"/>
    <n v="28523.09"/>
    <s v="UPI"/>
    <s v="Yes"/>
    <n v="0"/>
    <n v="0"/>
    <x v="0"/>
    <n v="0"/>
    <s v="Yes"/>
    <x v="0"/>
    <s v="Delhi"/>
  </r>
  <r>
    <x v="3486"/>
    <n v="47"/>
    <s v="Female"/>
    <s v="Chennai"/>
    <n v="38"/>
    <x v="0"/>
    <x v="2"/>
    <n v="956"/>
    <n v="35405"/>
    <s v="Auto Debit"/>
    <s v="Yes"/>
    <n v="0"/>
    <n v="0"/>
    <x v="1"/>
    <n v="0"/>
    <s v="No"/>
    <x v="0"/>
    <s v="Chennai"/>
  </r>
  <r>
    <x v="3487"/>
    <n v="20"/>
    <s v="Male"/>
    <s v="Jaipur"/>
    <n v="32"/>
    <x v="1"/>
    <x v="1"/>
    <n v="641"/>
    <n v="19093.71"/>
    <s v="Auto Debit"/>
    <s v="Yes"/>
    <n v="1"/>
    <n v="0"/>
    <x v="0"/>
    <n v="5"/>
    <s v="No"/>
    <x v="0"/>
    <s v="Jaipur"/>
  </r>
  <r>
    <x v="3488"/>
    <n v="35"/>
    <s v="Female"/>
    <s v="Chennai"/>
    <n v="40"/>
    <x v="1"/>
    <x v="1"/>
    <n v="649"/>
    <n v="25930.06"/>
    <s v="Auto Debit"/>
    <s v="Yes"/>
    <n v="9"/>
    <n v="3"/>
    <x v="3"/>
    <n v="0"/>
    <s v="No"/>
    <x v="1"/>
    <s v="Chennai"/>
  </r>
  <r>
    <x v="3489"/>
    <n v="28"/>
    <s v="Male"/>
    <s v="Delhi"/>
    <n v="52"/>
    <x v="1"/>
    <x v="2"/>
    <n v="1094"/>
    <n v="55875.8"/>
    <s v="UPI"/>
    <s v="Yes"/>
    <n v="1"/>
    <n v="0"/>
    <x v="0"/>
    <n v="0"/>
    <s v="Yes"/>
    <x v="0"/>
    <s v="Delhi"/>
  </r>
  <r>
    <x v="3490"/>
    <n v="27"/>
    <s v="Female"/>
    <s v="Mumbai"/>
    <n v="13"/>
    <x v="0"/>
    <x v="0"/>
    <n v="571"/>
    <n v="7296.13"/>
    <s v="Debit Card"/>
    <s v="Yes"/>
    <n v="0"/>
    <n v="0"/>
    <x v="0"/>
    <n v="0"/>
    <s v="Yes"/>
    <x v="1"/>
    <s v="Mumbai"/>
  </r>
  <r>
    <x v="3491"/>
    <n v="54"/>
    <s v="Male"/>
    <s v="Pune"/>
    <n v="53"/>
    <x v="0"/>
    <x v="1"/>
    <n v="791"/>
    <n v="42703.11"/>
    <s v="UPI"/>
    <s v="Yes"/>
    <n v="1"/>
    <n v="0"/>
    <x v="0"/>
    <n v="0"/>
    <s v="No"/>
    <x v="0"/>
    <s v="Pune"/>
  </r>
  <r>
    <x v="3492"/>
    <n v="24"/>
    <s v="Male"/>
    <s v="Nagpur"/>
    <n v="40"/>
    <x v="0"/>
    <x v="2"/>
    <n v="978"/>
    <n v="38077.82"/>
    <s v="Credit Card"/>
    <s v="No"/>
    <n v="0"/>
    <n v="0"/>
    <x v="0"/>
    <n v="0"/>
    <s v="Yes"/>
    <x v="0"/>
    <s v="Nagpur"/>
  </r>
  <r>
    <x v="3493"/>
    <n v="51"/>
    <s v="Male"/>
    <s v="Hyderabad"/>
    <n v="9"/>
    <x v="0"/>
    <x v="1"/>
    <n v="779"/>
    <n v="6837.44"/>
    <s v="Bank Transfer"/>
    <s v="Yes"/>
    <n v="2"/>
    <n v="1"/>
    <x v="2"/>
    <n v="0"/>
    <s v="No"/>
    <x v="0"/>
    <s v="Hyderabad"/>
  </r>
  <r>
    <x v="3494"/>
    <n v="23"/>
    <s v="Male"/>
    <s v="Delhi"/>
    <n v="10"/>
    <x v="1"/>
    <x v="1"/>
    <n v="830"/>
    <n v="7274.3"/>
    <s v="Bank Transfer"/>
    <s v="Yes"/>
    <n v="1"/>
    <n v="0"/>
    <x v="0"/>
    <n v="10"/>
    <s v="Yes"/>
    <x v="0"/>
    <s v="Delhi"/>
  </r>
  <r>
    <x v="3495"/>
    <n v="18"/>
    <s v="Female"/>
    <s v="Jaipur"/>
    <n v="23"/>
    <x v="0"/>
    <x v="1"/>
    <n v="663"/>
    <n v="15611.4"/>
    <s v="Credit Card"/>
    <s v="Yes"/>
    <n v="0"/>
    <n v="0"/>
    <x v="0"/>
    <n v="0"/>
    <s v="No"/>
    <x v="1"/>
    <s v="Jaipur"/>
  </r>
  <r>
    <x v="3496"/>
    <n v="47"/>
    <s v="Male"/>
    <s v="Nagpur"/>
    <n v="70"/>
    <x v="2"/>
    <x v="0"/>
    <n v="459"/>
    <n v="28873.15"/>
    <s v="UPI"/>
    <s v="Yes"/>
    <n v="3"/>
    <n v="2"/>
    <x v="2"/>
    <n v="10"/>
    <s v="No"/>
    <x v="0"/>
    <s v="Nagpur"/>
  </r>
  <r>
    <x v="3497"/>
    <n v="35"/>
    <s v="Female"/>
    <s v="Pune"/>
    <n v="16"/>
    <x v="0"/>
    <x v="0"/>
    <n v="394"/>
    <n v="6199.74"/>
    <s v="Auto Debit"/>
    <s v="No"/>
    <n v="1"/>
    <n v="0"/>
    <x v="0"/>
    <n v="0"/>
    <s v="Yes"/>
    <x v="1"/>
    <s v="Pune"/>
  </r>
  <r>
    <x v="3498"/>
    <n v="27"/>
    <s v="Female"/>
    <s v="Bengaluru"/>
    <n v="24"/>
    <x v="1"/>
    <x v="0"/>
    <n v="447"/>
    <n v="10533.81"/>
    <s v="Debit Card"/>
    <s v="Yes"/>
    <n v="1"/>
    <n v="0"/>
    <x v="0"/>
    <n v="0"/>
    <s v="Yes"/>
    <x v="0"/>
    <s v="Bengaluru"/>
  </r>
  <r>
    <x v="3499"/>
    <n v="37"/>
    <s v="Male"/>
    <s v="Hyderabad"/>
    <n v="48"/>
    <x v="1"/>
    <x v="1"/>
    <n v="760"/>
    <n v="37252.42"/>
    <s v="Auto Debit"/>
    <s v="Yes"/>
    <n v="5"/>
    <n v="2"/>
    <x v="4"/>
    <n v="0"/>
    <s v="No"/>
    <x v="1"/>
    <s v="Hyderabad"/>
  </r>
  <r>
    <x v="3500"/>
    <n v="29"/>
    <s v="Female"/>
    <s v="Ahmedabad"/>
    <n v="36"/>
    <x v="1"/>
    <x v="0"/>
    <n v="517"/>
    <n v="18383.18"/>
    <s v="Auto Debit"/>
    <s v="Yes"/>
    <n v="3"/>
    <n v="1"/>
    <x v="1"/>
    <n v="0"/>
    <s v="Yes"/>
    <x v="0"/>
    <s v="Ahmedabad"/>
  </r>
  <r>
    <x v="3501"/>
    <n v="25"/>
    <s v="Male"/>
    <s v="Pune"/>
    <n v="50"/>
    <x v="0"/>
    <x v="2"/>
    <n v="1025"/>
    <n v="49722.38"/>
    <s v="UPI"/>
    <s v="Yes"/>
    <n v="0"/>
    <n v="0"/>
    <x v="1"/>
    <n v="0"/>
    <s v="Yes"/>
    <x v="0"/>
    <s v="Pune"/>
  </r>
  <r>
    <x v="3502"/>
    <n v="18"/>
    <s v="Male"/>
    <s v="Delhi"/>
    <n v="43"/>
    <x v="1"/>
    <x v="0"/>
    <n v="559"/>
    <n v="23265.82"/>
    <s v="Bank Transfer"/>
    <s v="No"/>
    <n v="2"/>
    <n v="1"/>
    <x v="1"/>
    <n v="5"/>
    <s v="Yes"/>
    <x v="0"/>
    <s v="Delhi"/>
  </r>
  <r>
    <x v="3503"/>
    <n v="47"/>
    <s v="Female"/>
    <s v="Chennai"/>
    <n v="42"/>
    <x v="0"/>
    <x v="2"/>
    <n v="1026"/>
    <n v="43450.07"/>
    <s v="UPI"/>
    <s v="Yes"/>
    <n v="0"/>
    <n v="0"/>
    <x v="1"/>
    <n v="0"/>
    <s v="Yes"/>
    <x v="1"/>
    <s v="Chennai"/>
  </r>
  <r>
    <x v="3504"/>
    <n v="42"/>
    <s v="Female"/>
    <s v="Nagpur"/>
    <n v="47"/>
    <x v="1"/>
    <x v="1"/>
    <n v="791"/>
    <n v="32608.13"/>
    <s v="UPI"/>
    <s v="Yes"/>
    <n v="0"/>
    <n v="0"/>
    <x v="0"/>
    <n v="10"/>
    <s v="No"/>
    <x v="0"/>
    <s v="Nagpur"/>
  </r>
  <r>
    <x v="3505"/>
    <n v="18"/>
    <s v="Male"/>
    <s v="Mumbai"/>
    <n v="12"/>
    <x v="0"/>
    <x v="0"/>
    <n v="468"/>
    <n v="5453.66"/>
    <s v="Debit Card"/>
    <s v="No"/>
    <n v="1"/>
    <n v="0"/>
    <x v="0"/>
    <n v="0"/>
    <s v="Yes"/>
    <x v="0"/>
    <s v="Mumbai"/>
  </r>
  <r>
    <x v="3506"/>
    <n v="31"/>
    <s v="Female"/>
    <s v="Delhi"/>
    <n v="39"/>
    <x v="0"/>
    <x v="0"/>
    <n v="462"/>
    <n v="18262.580000000002"/>
    <s v="Credit Card"/>
    <s v="No"/>
    <n v="0"/>
    <n v="0"/>
    <x v="0"/>
    <n v="0"/>
    <s v="No"/>
    <x v="0"/>
    <s v="Delhi"/>
  </r>
  <r>
    <x v="3507"/>
    <n v="40"/>
    <s v="Male"/>
    <s v="Delhi"/>
    <n v="34"/>
    <x v="1"/>
    <x v="0"/>
    <n v="456"/>
    <n v="14512.62"/>
    <s v="Credit Card"/>
    <s v="Yes"/>
    <n v="3"/>
    <n v="2"/>
    <x v="1"/>
    <n v="5"/>
    <s v="Yes"/>
    <x v="1"/>
    <s v="Delhi"/>
  </r>
  <r>
    <x v="3508"/>
    <n v="30"/>
    <s v="Male"/>
    <s v="Pune"/>
    <n v="47"/>
    <x v="0"/>
    <x v="0"/>
    <n v="474"/>
    <n v="22241.84"/>
    <s v="UPI"/>
    <s v="No"/>
    <n v="0"/>
    <n v="0"/>
    <x v="0"/>
    <n v="0"/>
    <s v="Yes"/>
    <x v="0"/>
    <s v="Pune"/>
  </r>
  <r>
    <x v="3509"/>
    <n v="36"/>
    <s v="Male"/>
    <s v="Nagpur"/>
    <n v="63"/>
    <x v="0"/>
    <x v="1"/>
    <n v="763"/>
    <n v="48245.58"/>
    <s v="Debit Card"/>
    <s v="No"/>
    <n v="0"/>
    <n v="0"/>
    <x v="0"/>
    <n v="0"/>
    <s v="Yes"/>
    <x v="0"/>
    <s v="Nagpur"/>
  </r>
  <r>
    <x v="3510"/>
    <n v="41"/>
    <s v="Male"/>
    <s v="Kolkata"/>
    <n v="20"/>
    <x v="0"/>
    <x v="0"/>
    <n v="424"/>
    <n v="8367.27"/>
    <s v="Bank Transfer"/>
    <s v="No"/>
    <n v="0"/>
    <n v="0"/>
    <x v="0"/>
    <n v="0"/>
    <s v="No"/>
    <x v="1"/>
    <s v="Kolkata"/>
  </r>
  <r>
    <x v="3511"/>
    <n v="41"/>
    <s v="Female"/>
    <s v="Delhi"/>
    <n v="33"/>
    <x v="0"/>
    <x v="2"/>
    <n v="1117"/>
    <n v="37526.21"/>
    <s v="Auto Debit"/>
    <s v="Yes"/>
    <n v="0"/>
    <n v="0"/>
    <x v="1"/>
    <n v="0"/>
    <s v="No"/>
    <x v="0"/>
    <s v="Delhi"/>
  </r>
  <r>
    <x v="3512"/>
    <n v="53"/>
    <s v="Female"/>
    <s v="Pune"/>
    <n v="39"/>
    <x v="0"/>
    <x v="0"/>
    <n v="448"/>
    <n v="17909.98"/>
    <s v="UPI"/>
    <s v="Yes"/>
    <n v="1"/>
    <n v="0"/>
    <x v="1"/>
    <n v="0"/>
    <s v="No"/>
    <x v="0"/>
    <s v="Pune"/>
  </r>
  <r>
    <x v="3513"/>
    <n v="32"/>
    <s v="Female"/>
    <s v="Hyderabad"/>
    <n v="36"/>
    <x v="0"/>
    <x v="0"/>
    <n v="441"/>
    <n v="15447.97"/>
    <s v="Credit Card"/>
    <s v="Yes"/>
    <n v="4"/>
    <n v="1"/>
    <x v="1"/>
    <n v="0"/>
    <s v="No"/>
    <x v="1"/>
    <s v="Hyderabad"/>
  </r>
  <r>
    <x v="3514"/>
    <n v="35"/>
    <s v="Male"/>
    <s v="Pune"/>
    <n v="21"/>
    <x v="0"/>
    <x v="1"/>
    <n v="785"/>
    <n v="16886.849999999999"/>
    <s v="Auto Debit"/>
    <s v="Yes"/>
    <n v="0"/>
    <n v="0"/>
    <x v="0"/>
    <n v="0"/>
    <s v="No"/>
    <x v="1"/>
    <s v="Pune"/>
  </r>
  <r>
    <x v="3515"/>
    <n v="29"/>
    <s v="Female"/>
    <s v="Mumbai"/>
    <n v="55"/>
    <x v="0"/>
    <x v="0"/>
    <n v="542"/>
    <n v="29907.67"/>
    <s v="UPI"/>
    <s v="No"/>
    <n v="1"/>
    <n v="0"/>
    <x v="0"/>
    <n v="0"/>
    <s v="No"/>
    <x v="0"/>
    <s v="Mumbai"/>
  </r>
  <r>
    <x v="3516"/>
    <n v="31"/>
    <s v="Female"/>
    <s v="Pune"/>
    <n v="39"/>
    <x v="1"/>
    <x v="2"/>
    <n v="1070"/>
    <n v="42755.34"/>
    <s v="Bank Transfer"/>
    <s v="Yes"/>
    <n v="0"/>
    <n v="0"/>
    <x v="0"/>
    <n v="0"/>
    <s v="No"/>
    <x v="0"/>
    <s v="Pune"/>
  </r>
  <r>
    <x v="3517"/>
    <n v="28"/>
    <s v="Female"/>
    <s v="Mumbai"/>
    <n v="51"/>
    <x v="1"/>
    <x v="0"/>
    <n v="566"/>
    <n v="27113.68"/>
    <s v="UPI"/>
    <s v="Yes"/>
    <n v="3"/>
    <n v="1"/>
    <x v="1"/>
    <n v="5"/>
    <s v="Yes"/>
    <x v="0"/>
    <s v="Mumbai"/>
  </r>
  <r>
    <x v="3518"/>
    <n v="43"/>
    <s v="Male"/>
    <s v="Hyderabad"/>
    <n v="23"/>
    <x v="0"/>
    <x v="1"/>
    <n v="726"/>
    <n v="16925.05"/>
    <s v="Debit Card"/>
    <s v="Yes"/>
    <n v="0"/>
    <n v="0"/>
    <x v="0"/>
    <n v="0"/>
    <s v="Yes"/>
    <x v="1"/>
    <s v="Hyderabad"/>
  </r>
  <r>
    <x v="3519"/>
    <n v="34"/>
    <s v="Male"/>
    <s v="Hyderabad"/>
    <n v="47"/>
    <x v="1"/>
    <x v="1"/>
    <n v="662"/>
    <n v="31867.33"/>
    <s v="Bank Transfer"/>
    <s v="Yes"/>
    <n v="1"/>
    <n v="0"/>
    <x v="0"/>
    <n v="0"/>
    <s v="No"/>
    <x v="1"/>
    <s v="Hyderabad"/>
  </r>
  <r>
    <x v="3520"/>
    <n v="43"/>
    <s v="Female"/>
    <s v="Delhi"/>
    <n v="49"/>
    <x v="0"/>
    <x v="1"/>
    <n v="677"/>
    <n v="34107.65"/>
    <s v="UPI"/>
    <s v="Yes"/>
    <n v="2"/>
    <n v="0"/>
    <x v="0"/>
    <n v="0"/>
    <s v="No"/>
    <x v="1"/>
    <s v="Delhi"/>
  </r>
  <r>
    <x v="3521"/>
    <n v="37"/>
    <s v="Male"/>
    <s v="Kolkata"/>
    <n v="49"/>
    <x v="0"/>
    <x v="0"/>
    <n v="471"/>
    <n v="23634.799999999999"/>
    <s v="Bank Transfer"/>
    <s v="Yes"/>
    <n v="2"/>
    <n v="1"/>
    <x v="1"/>
    <n v="0"/>
    <s v="No"/>
    <x v="1"/>
    <s v="Kolkata"/>
  </r>
  <r>
    <x v="3522"/>
    <n v="41"/>
    <s v="Female"/>
    <s v="Hyderabad"/>
    <n v="30"/>
    <x v="0"/>
    <x v="1"/>
    <n v="754"/>
    <n v="22781.54"/>
    <s v="Debit Card"/>
    <s v="No"/>
    <n v="0"/>
    <n v="0"/>
    <x v="1"/>
    <n v="0"/>
    <s v="No"/>
    <x v="0"/>
    <s v="Hyderabad"/>
  </r>
  <r>
    <x v="3523"/>
    <n v="18"/>
    <s v="Female"/>
    <s v="Mumbai"/>
    <n v="38"/>
    <x v="1"/>
    <x v="1"/>
    <n v="800"/>
    <n v="27112.080000000002"/>
    <s v="Auto Debit"/>
    <s v="Yes"/>
    <n v="0"/>
    <n v="0"/>
    <x v="0"/>
    <n v="10"/>
    <s v="No"/>
    <x v="0"/>
    <s v="Mumbai"/>
  </r>
  <r>
    <x v="3524"/>
    <n v="34"/>
    <s v="Male"/>
    <s v="Nagpur"/>
    <n v="16"/>
    <x v="0"/>
    <x v="0"/>
    <n v="447"/>
    <n v="7344.21"/>
    <s v="Bank Transfer"/>
    <s v="Yes"/>
    <n v="0"/>
    <n v="0"/>
    <x v="0"/>
    <n v="0"/>
    <s v="No"/>
    <x v="0"/>
    <s v="Nagpur"/>
  </r>
  <r>
    <x v="3525"/>
    <n v="54"/>
    <s v="Male"/>
    <s v="Pune"/>
    <n v="9"/>
    <x v="0"/>
    <x v="1"/>
    <n v="653"/>
    <n v="5890.86"/>
    <s v="Credit Card"/>
    <s v="Yes"/>
    <n v="0"/>
    <n v="0"/>
    <x v="0"/>
    <n v="0"/>
    <s v="No"/>
    <x v="0"/>
    <s v="Pune"/>
  </r>
  <r>
    <x v="3526"/>
    <n v="36"/>
    <s v="Male"/>
    <s v="Mumbai"/>
    <n v="22"/>
    <x v="0"/>
    <x v="0"/>
    <n v="511"/>
    <n v="11542.59"/>
    <s v="Credit Card"/>
    <s v="Yes"/>
    <n v="0"/>
    <n v="0"/>
    <x v="0"/>
    <n v="0"/>
    <s v="Yes"/>
    <x v="1"/>
    <s v="Mumbai"/>
  </r>
  <r>
    <x v="3527"/>
    <n v="46"/>
    <s v="Male"/>
    <s v="Hyderabad"/>
    <n v="46"/>
    <x v="0"/>
    <x v="0"/>
    <n v="540"/>
    <n v="24492.02"/>
    <s v="Credit Card"/>
    <s v="Yes"/>
    <n v="0"/>
    <n v="0"/>
    <x v="0"/>
    <n v="0"/>
    <s v="No"/>
    <x v="0"/>
    <s v="Hyderabad"/>
  </r>
  <r>
    <x v="3528"/>
    <n v="56"/>
    <s v="Female"/>
    <s v="Mumbai"/>
    <n v="22"/>
    <x v="1"/>
    <x v="2"/>
    <n v="1128"/>
    <n v="22273.51"/>
    <s v="UPI"/>
    <s v="Yes"/>
    <n v="0"/>
    <n v="0"/>
    <x v="0"/>
    <n v="10"/>
    <s v="No"/>
    <x v="1"/>
    <s v="Mumbai"/>
  </r>
  <r>
    <x v="3529"/>
    <n v="41"/>
    <s v="Male"/>
    <s v="Jaipur"/>
    <n v="16"/>
    <x v="0"/>
    <x v="1"/>
    <n v="655"/>
    <n v="10569.85"/>
    <s v="Credit Card"/>
    <s v="Yes"/>
    <n v="1"/>
    <n v="0"/>
    <x v="0"/>
    <n v="0"/>
    <s v="No"/>
    <x v="0"/>
    <s v="Jaipur"/>
  </r>
  <r>
    <x v="3530"/>
    <n v="41"/>
    <s v="Female"/>
    <s v="Nagpur"/>
    <n v="30"/>
    <x v="1"/>
    <x v="1"/>
    <n v="761"/>
    <n v="22675.64"/>
    <s v="UPI"/>
    <s v="Yes"/>
    <n v="0"/>
    <n v="0"/>
    <x v="0"/>
    <n v="0"/>
    <s v="No"/>
    <x v="0"/>
    <s v="Nagpur"/>
  </r>
  <r>
    <x v="3531"/>
    <n v="43"/>
    <s v="Female"/>
    <s v="Delhi"/>
    <n v="23"/>
    <x v="0"/>
    <x v="1"/>
    <n v="733"/>
    <n v="16949.54"/>
    <s v="Bank Transfer"/>
    <s v="Yes"/>
    <n v="0"/>
    <n v="0"/>
    <x v="0"/>
    <n v="0"/>
    <s v="No"/>
    <x v="0"/>
    <s v="Delhi"/>
  </r>
  <r>
    <x v="3532"/>
    <n v="37"/>
    <s v="Male"/>
    <s v="Mumbai"/>
    <n v="43"/>
    <x v="1"/>
    <x v="0"/>
    <n v="552"/>
    <n v="21431.77"/>
    <s v="UPI"/>
    <s v="Yes"/>
    <n v="1"/>
    <n v="0"/>
    <x v="0"/>
    <n v="10"/>
    <s v="Yes"/>
    <x v="0"/>
    <s v="Mumbai"/>
  </r>
  <r>
    <x v="3533"/>
    <n v="30"/>
    <s v="Female"/>
    <s v="Mumbai"/>
    <n v="44"/>
    <x v="2"/>
    <x v="1"/>
    <n v="726"/>
    <n v="26826.73"/>
    <s v="UPI"/>
    <s v="Yes"/>
    <n v="0"/>
    <n v="0"/>
    <x v="0"/>
    <n v="15"/>
    <s v="No"/>
    <x v="0"/>
    <s v="Mumbai"/>
  </r>
  <r>
    <x v="3534"/>
    <n v="19"/>
    <s v="Female"/>
    <s v="Kolkata"/>
    <n v="33"/>
    <x v="1"/>
    <x v="0"/>
    <n v="505"/>
    <n v="17013.57"/>
    <s v="Bank Transfer"/>
    <s v="No"/>
    <n v="1"/>
    <n v="0"/>
    <x v="1"/>
    <n v="0"/>
    <s v="No"/>
    <x v="1"/>
    <s v="Kolkata"/>
  </r>
  <r>
    <x v="3535"/>
    <n v="24"/>
    <s v="Female"/>
    <s v="Ahmedabad"/>
    <n v="36"/>
    <x v="1"/>
    <x v="2"/>
    <n v="1078"/>
    <n v="39697.75"/>
    <s v="Auto Debit"/>
    <s v="Yes"/>
    <n v="0"/>
    <n v="0"/>
    <x v="2"/>
    <n v="0"/>
    <s v="No"/>
    <x v="0"/>
    <s v="Ahmedabad"/>
  </r>
  <r>
    <x v="3536"/>
    <n v="56"/>
    <s v="Female"/>
    <s v="Hyderabad"/>
    <n v="31"/>
    <x v="1"/>
    <x v="1"/>
    <n v="671"/>
    <n v="18287.59"/>
    <s v="Credit Card"/>
    <s v="Yes"/>
    <n v="0"/>
    <n v="0"/>
    <x v="0"/>
    <n v="10"/>
    <s v="Yes"/>
    <x v="0"/>
    <s v="Hyderabad"/>
  </r>
  <r>
    <x v="3537"/>
    <n v="26"/>
    <s v="Male"/>
    <s v="Kolkata"/>
    <n v="26"/>
    <x v="0"/>
    <x v="1"/>
    <n v="677"/>
    <n v="18114.53"/>
    <s v="Bank Transfer"/>
    <s v="Yes"/>
    <n v="0"/>
    <n v="0"/>
    <x v="0"/>
    <n v="0"/>
    <s v="No"/>
    <x v="0"/>
    <s v="Kolkata"/>
  </r>
  <r>
    <x v="3538"/>
    <n v="34"/>
    <s v="Female"/>
    <s v="Pune"/>
    <n v="38"/>
    <x v="0"/>
    <x v="1"/>
    <n v="745"/>
    <n v="27505.09"/>
    <s v="UPI"/>
    <s v="Yes"/>
    <n v="0"/>
    <n v="0"/>
    <x v="0"/>
    <n v="0"/>
    <s v="No"/>
    <x v="1"/>
    <s v="Pune"/>
  </r>
  <r>
    <x v="3539"/>
    <n v="31"/>
    <s v="Male"/>
    <s v="Chennai"/>
    <n v="11"/>
    <x v="0"/>
    <x v="0"/>
    <n v="494"/>
    <n v="5547.89"/>
    <s v="Debit Card"/>
    <s v="Yes"/>
    <n v="3"/>
    <n v="0"/>
    <x v="0"/>
    <n v="0"/>
    <s v="No"/>
    <x v="0"/>
    <s v="Chennai"/>
  </r>
  <r>
    <x v="3540"/>
    <n v="32"/>
    <s v="Male"/>
    <s v="Delhi"/>
    <n v="31"/>
    <x v="0"/>
    <x v="1"/>
    <n v="732"/>
    <n v="22630.98"/>
    <s v="Debit Card"/>
    <s v="Yes"/>
    <n v="2"/>
    <n v="0"/>
    <x v="0"/>
    <n v="0"/>
    <s v="No"/>
    <x v="0"/>
    <s v="Delhi"/>
  </r>
  <r>
    <x v="3541"/>
    <n v="46"/>
    <s v="Female"/>
    <s v="Hyderabad"/>
    <n v="25"/>
    <x v="0"/>
    <x v="2"/>
    <n v="1019"/>
    <n v="24750.240000000002"/>
    <s v="Auto Debit"/>
    <s v="Yes"/>
    <n v="4"/>
    <n v="1"/>
    <x v="2"/>
    <n v="0"/>
    <s v="No"/>
    <x v="0"/>
    <s v="Hyderabad"/>
  </r>
  <r>
    <x v="3542"/>
    <n v="30"/>
    <s v="Male"/>
    <s v="Kolkata"/>
    <n v="50"/>
    <x v="0"/>
    <x v="0"/>
    <n v="472"/>
    <n v="24056.6"/>
    <s v="Debit Card"/>
    <s v="No"/>
    <n v="0"/>
    <n v="0"/>
    <x v="0"/>
    <n v="0"/>
    <s v="No"/>
    <x v="0"/>
    <s v="Kolkata"/>
  </r>
  <r>
    <x v="3543"/>
    <n v="47"/>
    <s v="Male"/>
    <s v="Chennai"/>
    <n v="17"/>
    <x v="0"/>
    <x v="1"/>
    <n v="668"/>
    <n v="11276.35"/>
    <s v="UPI"/>
    <s v="Yes"/>
    <n v="4"/>
    <n v="2"/>
    <x v="1"/>
    <n v="0"/>
    <s v="No"/>
    <x v="0"/>
    <s v="Chennai"/>
  </r>
  <r>
    <x v="3544"/>
    <n v="28"/>
    <s v="Male"/>
    <s v="Mumbai"/>
    <n v="27"/>
    <x v="1"/>
    <x v="0"/>
    <n v="485"/>
    <n v="12119.12"/>
    <s v="UPI"/>
    <s v="Yes"/>
    <n v="0"/>
    <n v="0"/>
    <x v="0"/>
    <n v="10"/>
    <s v="No"/>
    <x v="0"/>
    <s v="Mumbai"/>
  </r>
  <r>
    <x v="3545"/>
    <n v="41"/>
    <s v="Female"/>
    <s v="Mumbai"/>
    <n v="50"/>
    <x v="0"/>
    <x v="1"/>
    <n v="664"/>
    <n v="32580.880000000001"/>
    <s v="Auto Debit"/>
    <s v="Yes"/>
    <n v="1"/>
    <n v="0"/>
    <x v="0"/>
    <n v="0"/>
    <s v="Yes"/>
    <x v="0"/>
    <s v="Mumbai"/>
  </r>
  <r>
    <x v="3546"/>
    <n v="37"/>
    <s v="Female"/>
    <s v="Mumbai"/>
    <n v="20"/>
    <x v="1"/>
    <x v="0"/>
    <n v="506"/>
    <n v="10347.719999999999"/>
    <s v="Debit Card"/>
    <s v="Yes"/>
    <n v="0"/>
    <n v="0"/>
    <x v="0"/>
    <n v="0"/>
    <s v="Yes"/>
    <x v="0"/>
    <s v="Mumbai"/>
  </r>
  <r>
    <x v="3547"/>
    <n v="18"/>
    <s v="Female"/>
    <s v="Bengaluru"/>
    <n v="61"/>
    <x v="0"/>
    <x v="2"/>
    <n v="1004"/>
    <n v="61245.48"/>
    <s v="UPI"/>
    <s v="Yes"/>
    <n v="0"/>
    <n v="0"/>
    <x v="0"/>
    <n v="0"/>
    <s v="Yes"/>
    <x v="0"/>
    <s v="Bengaluru"/>
  </r>
  <r>
    <x v="3548"/>
    <n v="40"/>
    <s v="Female"/>
    <s v="Hyderabad"/>
    <n v="72"/>
    <x v="1"/>
    <x v="1"/>
    <n v="792"/>
    <n v="50715.9"/>
    <s v="Bank Transfer"/>
    <s v="Yes"/>
    <n v="0"/>
    <n v="0"/>
    <x v="0"/>
    <n v="10"/>
    <s v="No"/>
    <x v="1"/>
    <s v="Hyderabad"/>
  </r>
  <r>
    <x v="3549"/>
    <n v="32"/>
    <s v="Male"/>
    <s v="Delhi"/>
    <n v="25"/>
    <x v="0"/>
    <x v="0"/>
    <n v="559"/>
    <n v="13577.28"/>
    <s v="Credit Card"/>
    <s v="No"/>
    <n v="1"/>
    <n v="0"/>
    <x v="1"/>
    <n v="0"/>
    <s v="No"/>
    <x v="0"/>
    <s v="Delhi"/>
  </r>
  <r>
    <x v="3550"/>
    <n v="33"/>
    <s v="Male"/>
    <s v="Delhi"/>
    <n v="41"/>
    <x v="2"/>
    <x v="1"/>
    <n v="747"/>
    <n v="30098.26"/>
    <s v="Debit Card"/>
    <s v="No"/>
    <n v="1"/>
    <n v="0"/>
    <x v="0"/>
    <n v="0"/>
    <s v="No"/>
    <x v="0"/>
    <s v="Delhi"/>
  </r>
  <r>
    <x v="3551"/>
    <n v="43"/>
    <s v="Male"/>
    <s v="Nagpur"/>
    <n v="19"/>
    <x v="1"/>
    <x v="1"/>
    <n v="765"/>
    <n v="14267.88"/>
    <s v="Auto Debit"/>
    <s v="Yes"/>
    <n v="0"/>
    <n v="0"/>
    <x v="0"/>
    <n v="0"/>
    <s v="Yes"/>
    <x v="0"/>
    <s v="Nagpur"/>
  </r>
  <r>
    <x v="3552"/>
    <n v="40"/>
    <s v="Female"/>
    <s v="Chennai"/>
    <n v="27"/>
    <x v="1"/>
    <x v="1"/>
    <n v="670"/>
    <n v="16148.41"/>
    <s v="Auto Debit"/>
    <s v="Yes"/>
    <n v="2"/>
    <n v="2"/>
    <x v="2"/>
    <n v="10"/>
    <s v="No"/>
    <x v="0"/>
    <s v="Chennai"/>
  </r>
  <r>
    <x v="3553"/>
    <n v="30"/>
    <s v="Male"/>
    <s v="Mumbai"/>
    <n v="17"/>
    <x v="0"/>
    <x v="1"/>
    <n v="696"/>
    <n v="11700.55"/>
    <s v="Credit Card"/>
    <s v="Yes"/>
    <n v="1"/>
    <n v="0"/>
    <x v="1"/>
    <n v="0"/>
    <s v="No"/>
    <x v="0"/>
    <s v="Mumbai"/>
  </r>
  <r>
    <x v="3554"/>
    <n v="39"/>
    <s v="Male"/>
    <s v="Chennai"/>
    <n v="24"/>
    <x v="0"/>
    <x v="0"/>
    <n v="505"/>
    <n v="11840.61"/>
    <s v="Auto Debit"/>
    <s v="No"/>
    <n v="0"/>
    <n v="0"/>
    <x v="0"/>
    <n v="0"/>
    <s v="Yes"/>
    <x v="0"/>
    <s v="Chennai"/>
  </r>
  <r>
    <x v="3555"/>
    <n v="30"/>
    <s v="Female"/>
    <s v="Kolkata"/>
    <n v="34"/>
    <x v="2"/>
    <x v="1"/>
    <n v="697"/>
    <n v="23163.07"/>
    <s v="Bank Transfer"/>
    <s v="Yes"/>
    <n v="2"/>
    <n v="0"/>
    <x v="0"/>
    <n v="0"/>
    <s v="No"/>
    <x v="0"/>
    <s v="Kolkata"/>
  </r>
  <r>
    <x v="3556"/>
    <n v="38"/>
    <s v="Female"/>
    <s v="Mumbai"/>
    <n v="60"/>
    <x v="1"/>
    <x v="0"/>
    <n v="473"/>
    <n v="27703.66"/>
    <s v="Bank Transfer"/>
    <s v="Yes"/>
    <n v="0"/>
    <n v="0"/>
    <x v="0"/>
    <n v="0"/>
    <s v="No"/>
    <x v="0"/>
    <s v="Mumbai"/>
  </r>
  <r>
    <x v="3557"/>
    <n v="34"/>
    <s v="Female"/>
    <s v="Jaipur"/>
    <n v="39"/>
    <x v="1"/>
    <x v="2"/>
    <n v="972"/>
    <n v="37346.29"/>
    <s v="UPI"/>
    <s v="Yes"/>
    <n v="1"/>
    <n v="0"/>
    <x v="0"/>
    <n v="0"/>
    <s v="Yes"/>
    <x v="0"/>
    <s v="Jaipur"/>
  </r>
  <r>
    <x v="3558"/>
    <n v="50"/>
    <s v="Male"/>
    <s v="Mumbai"/>
    <n v="5"/>
    <x v="0"/>
    <x v="2"/>
    <n v="1030"/>
    <n v="4725.7299999999996"/>
    <s v="UPI"/>
    <s v="Yes"/>
    <n v="0"/>
    <n v="0"/>
    <x v="1"/>
    <n v="10"/>
    <s v="No"/>
    <x v="0"/>
    <s v="Mumbai"/>
  </r>
  <r>
    <x v="3559"/>
    <n v="40"/>
    <s v="Male"/>
    <s v="Delhi"/>
    <n v="34"/>
    <x v="1"/>
    <x v="0"/>
    <n v="453"/>
    <n v="15434.15"/>
    <s v="UPI"/>
    <s v="No"/>
    <n v="5"/>
    <n v="1"/>
    <x v="1"/>
    <n v="0"/>
    <s v="No"/>
    <x v="0"/>
    <s v="Delhi"/>
  </r>
  <r>
    <x v="3560"/>
    <n v="18"/>
    <s v="Female"/>
    <s v="Nagpur"/>
    <n v="47"/>
    <x v="0"/>
    <x v="1"/>
    <n v="743"/>
    <n v="33947.980000000003"/>
    <s v="Auto Debit"/>
    <s v="Yes"/>
    <n v="4"/>
    <n v="2"/>
    <x v="2"/>
    <n v="0"/>
    <s v="Yes"/>
    <x v="0"/>
    <s v="Nagpur"/>
  </r>
  <r>
    <x v="3561"/>
    <n v="29"/>
    <s v="Female"/>
    <s v="Mumbai"/>
    <n v="23"/>
    <x v="0"/>
    <x v="1"/>
    <n v="779"/>
    <n v="18451.7"/>
    <s v="Bank Transfer"/>
    <s v="Yes"/>
    <n v="1"/>
    <n v="0"/>
    <x v="0"/>
    <n v="0"/>
    <s v="Yes"/>
    <x v="0"/>
    <s v="Mumbai"/>
  </r>
  <r>
    <x v="3562"/>
    <n v="28"/>
    <s v="Male"/>
    <s v="Delhi"/>
    <n v="4"/>
    <x v="0"/>
    <x v="1"/>
    <n v="705"/>
    <n v="2784.47"/>
    <s v="Bank Transfer"/>
    <s v="Yes"/>
    <n v="1"/>
    <n v="0"/>
    <x v="0"/>
    <n v="0"/>
    <s v="No"/>
    <x v="1"/>
    <s v="Delhi"/>
  </r>
  <r>
    <x v="3563"/>
    <n v="51"/>
    <s v="Female"/>
    <s v="Bengaluru"/>
    <n v="50"/>
    <x v="2"/>
    <x v="1"/>
    <n v="684"/>
    <n v="34360.04"/>
    <s v="Credit Card"/>
    <s v="Yes"/>
    <n v="1"/>
    <n v="0"/>
    <x v="1"/>
    <n v="0"/>
    <s v="No"/>
    <x v="0"/>
    <s v="Bengaluru"/>
  </r>
  <r>
    <x v="3564"/>
    <n v="32"/>
    <s v="Female"/>
    <s v="Kolkata"/>
    <n v="14"/>
    <x v="0"/>
    <x v="2"/>
    <n v="1038"/>
    <n v="14657.35"/>
    <s v="Auto Debit"/>
    <s v="Yes"/>
    <n v="1"/>
    <n v="0"/>
    <x v="0"/>
    <n v="0"/>
    <s v="No"/>
    <x v="1"/>
    <s v="Kolkata"/>
  </r>
  <r>
    <x v="3565"/>
    <n v="43"/>
    <s v="Male"/>
    <s v="Mumbai"/>
    <n v="32"/>
    <x v="1"/>
    <x v="0"/>
    <n v="446"/>
    <n v="13074.1"/>
    <s v="Debit Card"/>
    <s v="No"/>
    <n v="0"/>
    <n v="0"/>
    <x v="0"/>
    <n v="10"/>
    <s v="No"/>
    <x v="0"/>
    <s v="Mumbai"/>
  </r>
  <r>
    <x v="3566"/>
    <n v="42"/>
    <s v="Male"/>
    <s v="Bengaluru"/>
    <n v="29"/>
    <x v="1"/>
    <x v="1"/>
    <n v="683"/>
    <n v="19379.05"/>
    <s v="Bank Transfer"/>
    <s v="No"/>
    <n v="1"/>
    <n v="0"/>
    <x v="0"/>
    <n v="0"/>
    <s v="No"/>
    <x v="0"/>
    <s v="Bengaluru"/>
  </r>
  <r>
    <x v="3567"/>
    <n v="40"/>
    <s v="Female"/>
    <s v="Kolkata"/>
    <n v="24"/>
    <x v="1"/>
    <x v="1"/>
    <n v="747"/>
    <n v="18288.740000000002"/>
    <s v="Credit Card"/>
    <s v="Yes"/>
    <n v="0"/>
    <n v="0"/>
    <x v="0"/>
    <n v="0"/>
    <s v="Yes"/>
    <x v="0"/>
    <s v="Kolkata"/>
  </r>
  <r>
    <x v="3568"/>
    <n v="50"/>
    <s v="Female"/>
    <s v="Bengaluru"/>
    <n v="12"/>
    <x v="1"/>
    <x v="2"/>
    <n v="1057"/>
    <n v="11405.05"/>
    <s v="Bank Transfer"/>
    <s v="Yes"/>
    <n v="0"/>
    <n v="0"/>
    <x v="1"/>
    <n v="10"/>
    <s v="No"/>
    <x v="0"/>
    <s v="Bengaluru"/>
  </r>
  <r>
    <x v="3569"/>
    <n v="31"/>
    <s v="Female"/>
    <s v="Mumbai"/>
    <n v="25"/>
    <x v="1"/>
    <x v="2"/>
    <n v="1066"/>
    <n v="25987.06"/>
    <s v="Credit Card"/>
    <s v="Yes"/>
    <n v="0"/>
    <n v="0"/>
    <x v="0"/>
    <n v="5"/>
    <s v="Yes"/>
    <x v="0"/>
    <s v="Mumbai"/>
  </r>
  <r>
    <x v="3570"/>
    <n v="30"/>
    <s v="Male"/>
    <s v="Bengaluru"/>
    <n v="10"/>
    <x v="0"/>
    <x v="2"/>
    <n v="1112"/>
    <n v="10993.49"/>
    <s v="Auto Debit"/>
    <s v="Yes"/>
    <n v="6"/>
    <n v="3"/>
    <x v="4"/>
    <n v="0"/>
    <s v="No"/>
    <x v="1"/>
    <s v="Bengaluru"/>
  </r>
  <r>
    <x v="3571"/>
    <n v="34"/>
    <s v="Male"/>
    <s v="Pune"/>
    <n v="11"/>
    <x v="0"/>
    <x v="1"/>
    <n v="679"/>
    <n v="7423.91"/>
    <s v="Credit Card"/>
    <s v="Yes"/>
    <n v="3"/>
    <n v="2"/>
    <x v="2"/>
    <n v="0"/>
    <s v="No"/>
    <x v="1"/>
    <s v="Pune"/>
  </r>
  <r>
    <x v="3572"/>
    <n v="41"/>
    <s v="Male"/>
    <s v="Bengaluru"/>
    <n v="19"/>
    <x v="2"/>
    <x v="0"/>
    <n v="538"/>
    <n v="8921.4599999999991"/>
    <s v="Auto Debit"/>
    <s v="Yes"/>
    <n v="0"/>
    <n v="0"/>
    <x v="0"/>
    <n v="15"/>
    <s v="No"/>
    <x v="0"/>
    <s v="Bengaluru"/>
  </r>
  <r>
    <x v="3573"/>
    <n v="20"/>
    <s v="Male"/>
    <s v="Kolkata"/>
    <n v="34"/>
    <x v="2"/>
    <x v="1"/>
    <n v="799"/>
    <n v="23846.7"/>
    <s v="Debit Card"/>
    <s v="Yes"/>
    <n v="3"/>
    <n v="1"/>
    <x v="1"/>
    <n v="10"/>
    <s v="No"/>
    <x v="0"/>
    <s v="Kolkata"/>
  </r>
  <r>
    <x v="3574"/>
    <n v="37"/>
    <s v="Female"/>
    <s v="Kolkata"/>
    <n v="15"/>
    <x v="0"/>
    <x v="1"/>
    <n v="675"/>
    <n v="10083.6"/>
    <s v="Debit Card"/>
    <s v="Yes"/>
    <n v="1"/>
    <n v="0"/>
    <x v="1"/>
    <n v="0"/>
    <s v="No"/>
    <x v="0"/>
    <s v="Kolkata"/>
  </r>
  <r>
    <x v="3575"/>
    <n v="30"/>
    <s v="Female"/>
    <s v="Chennai"/>
    <n v="28"/>
    <x v="2"/>
    <x v="1"/>
    <n v="704"/>
    <n v="18194.849999999999"/>
    <s v="Debit Card"/>
    <s v="Yes"/>
    <n v="2"/>
    <n v="2"/>
    <x v="2"/>
    <n v="10"/>
    <s v="No"/>
    <x v="1"/>
    <s v="Chennai"/>
  </r>
  <r>
    <x v="3576"/>
    <n v="26"/>
    <s v="Female"/>
    <s v="Chennai"/>
    <n v="22"/>
    <x v="0"/>
    <x v="1"/>
    <n v="789"/>
    <n v="17568.72"/>
    <s v="UPI"/>
    <s v="Yes"/>
    <n v="1"/>
    <n v="0"/>
    <x v="0"/>
    <n v="0"/>
    <s v="No"/>
    <x v="0"/>
    <s v="Chennai"/>
  </r>
  <r>
    <x v="3577"/>
    <n v="34"/>
    <s v="Male"/>
    <s v="Bengaluru"/>
    <n v="49"/>
    <x v="2"/>
    <x v="2"/>
    <n v="1017"/>
    <n v="48892.37"/>
    <s v="Debit Card"/>
    <s v="Yes"/>
    <n v="1"/>
    <n v="0"/>
    <x v="0"/>
    <n v="0"/>
    <s v="No"/>
    <x v="0"/>
    <s v="Bengaluru"/>
  </r>
  <r>
    <x v="3578"/>
    <n v="29"/>
    <s v="Male"/>
    <s v="Pune"/>
    <n v="8"/>
    <x v="0"/>
    <x v="1"/>
    <n v="715"/>
    <n v="5601.59"/>
    <s v="UPI"/>
    <s v="Yes"/>
    <n v="0"/>
    <n v="0"/>
    <x v="0"/>
    <n v="0"/>
    <s v="No"/>
    <x v="1"/>
    <s v="Pune"/>
  </r>
  <r>
    <x v="3579"/>
    <n v="49"/>
    <s v="Female"/>
    <s v="Pune"/>
    <n v="50"/>
    <x v="0"/>
    <x v="1"/>
    <n v="645"/>
    <n v="33057.440000000002"/>
    <s v="Credit Card"/>
    <s v="Yes"/>
    <n v="4"/>
    <n v="3"/>
    <x v="4"/>
    <n v="0"/>
    <s v="Yes"/>
    <x v="1"/>
    <s v="Pune"/>
  </r>
  <r>
    <x v="3580"/>
    <n v="40"/>
    <s v="Female"/>
    <s v="Kolkata"/>
    <n v="23"/>
    <x v="0"/>
    <x v="0"/>
    <n v="543"/>
    <n v="12246.4"/>
    <s v="Debit Card"/>
    <s v="No"/>
    <n v="2"/>
    <n v="2"/>
    <x v="1"/>
    <n v="0"/>
    <s v="No"/>
    <x v="1"/>
    <s v="Kolkata"/>
  </r>
  <r>
    <x v="3581"/>
    <n v="32"/>
    <s v="Female"/>
    <s v="Hyderabad"/>
    <n v="47"/>
    <x v="0"/>
    <x v="1"/>
    <n v="764"/>
    <n v="35749.99"/>
    <s v="Bank Transfer"/>
    <s v="Yes"/>
    <n v="6"/>
    <n v="3"/>
    <x v="2"/>
    <n v="0"/>
    <s v="No"/>
    <x v="1"/>
    <s v="Hyderabad"/>
  </r>
  <r>
    <x v="3582"/>
    <n v="32"/>
    <s v="Female"/>
    <s v="Hyderabad"/>
    <n v="51"/>
    <x v="2"/>
    <x v="1"/>
    <n v="657"/>
    <n v="28219.47"/>
    <s v="Bank Transfer"/>
    <s v="Yes"/>
    <n v="0"/>
    <n v="0"/>
    <x v="0"/>
    <n v="15"/>
    <s v="No"/>
    <x v="0"/>
    <s v="Hyderabad"/>
  </r>
  <r>
    <x v="3583"/>
    <n v="34"/>
    <s v="Male"/>
    <s v="Delhi"/>
    <n v="34"/>
    <x v="2"/>
    <x v="1"/>
    <n v="807"/>
    <n v="22726.51"/>
    <s v="Credit Card"/>
    <s v="Yes"/>
    <n v="0"/>
    <n v="0"/>
    <x v="1"/>
    <n v="15"/>
    <s v="No"/>
    <x v="0"/>
    <s v="Delhi"/>
  </r>
  <r>
    <x v="3584"/>
    <n v="29"/>
    <s v="Male"/>
    <s v="Delhi"/>
    <n v="38"/>
    <x v="1"/>
    <x v="1"/>
    <n v="734"/>
    <n v="26861.87"/>
    <s v="UPI"/>
    <s v="No"/>
    <n v="0"/>
    <n v="0"/>
    <x v="0"/>
    <n v="5"/>
    <s v="No"/>
    <x v="0"/>
    <s v="Delhi"/>
  </r>
  <r>
    <x v="3585"/>
    <n v="42"/>
    <s v="Female"/>
    <s v="Pune"/>
    <n v="72"/>
    <x v="1"/>
    <x v="1"/>
    <n v="677"/>
    <n v="49528.62"/>
    <s v="UPI"/>
    <s v="Yes"/>
    <n v="0"/>
    <n v="0"/>
    <x v="0"/>
    <n v="0"/>
    <s v="No"/>
    <x v="0"/>
    <s v="Pune"/>
  </r>
  <r>
    <x v="3586"/>
    <n v="54"/>
    <s v="Female"/>
    <s v="Nagpur"/>
    <n v="32"/>
    <x v="2"/>
    <x v="1"/>
    <n v="732"/>
    <n v="19574.78"/>
    <s v="UPI"/>
    <s v="Yes"/>
    <n v="1"/>
    <n v="0"/>
    <x v="0"/>
    <n v="15"/>
    <s v="Yes"/>
    <x v="0"/>
    <s v="Nagpur"/>
  </r>
  <r>
    <x v="3587"/>
    <n v="49"/>
    <s v="Male"/>
    <s v="Bengaluru"/>
    <n v="7"/>
    <x v="0"/>
    <x v="2"/>
    <n v="1040"/>
    <n v="7067.14"/>
    <s v="Bank Transfer"/>
    <s v="Yes"/>
    <n v="4"/>
    <n v="0"/>
    <x v="1"/>
    <n v="0"/>
    <s v="No"/>
    <x v="0"/>
    <s v="Bengaluru"/>
  </r>
  <r>
    <x v="3588"/>
    <n v="20"/>
    <s v="Male"/>
    <s v="Delhi"/>
    <n v="20"/>
    <x v="1"/>
    <x v="1"/>
    <n v="768"/>
    <n v="13743.03"/>
    <s v="UPI"/>
    <s v="Yes"/>
    <n v="0"/>
    <n v="0"/>
    <x v="1"/>
    <n v="10"/>
    <s v="Yes"/>
    <x v="0"/>
    <s v="Delhi"/>
  </r>
  <r>
    <x v="3589"/>
    <n v="45"/>
    <s v="Male"/>
    <s v="Mumbai"/>
    <n v="42"/>
    <x v="1"/>
    <x v="1"/>
    <n v="753"/>
    <n v="28552.09"/>
    <s v="Credit Card"/>
    <s v="Yes"/>
    <n v="0"/>
    <n v="0"/>
    <x v="1"/>
    <n v="10"/>
    <s v="No"/>
    <x v="0"/>
    <s v="Mumbai"/>
  </r>
  <r>
    <x v="3590"/>
    <n v="42"/>
    <s v="Female"/>
    <s v="Nagpur"/>
    <n v="25"/>
    <x v="1"/>
    <x v="1"/>
    <n v="661"/>
    <n v="16796.009999999998"/>
    <s v="UPI"/>
    <s v="Yes"/>
    <n v="0"/>
    <n v="0"/>
    <x v="0"/>
    <n v="0"/>
    <s v="No"/>
    <x v="0"/>
    <s v="Nagpur"/>
  </r>
  <r>
    <x v="3591"/>
    <n v="62"/>
    <s v="Male"/>
    <s v="Bengaluru"/>
    <n v="17"/>
    <x v="0"/>
    <x v="1"/>
    <n v="712"/>
    <n v="12272.38"/>
    <s v="Credit Card"/>
    <s v="No"/>
    <n v="2"/>
    <n v="0"/>
    <x v="0"/>
    <n v="0"/>
    <s v="No"/>
    <x v="0"/>
    <s v="Bengaluru"/>
  </r>
  <r>
    <x v="3592"/>
    <n v="43"/>
    <s v="Female"/>
    <s v="Bengaluru"/>
    <n v="71"/>
    <x v="2"/>
    <x v="1"/>
    <n v="766"/>
    <n v="48862.26"/>
    <s v="Credit Card"/>
    <s v="Yes"/>
    <n v="1"/>
    <n v="0"/>
    <x v="0"/>
    <n v="10"/>
    <s v="No"/>
    <x v="0"/>
    <s v="Bengaluru"/>
  </r>
  <r>
    <x v="3593"/>
    <n v="29"/>
    <s v="Male"/>
    <s v="Ahmedabad"/>
    <n v="27"/>
    <x v="1"/>
    <x v="0"/>
    <n v="463"/>
    <n v="12650.91"/>
    <s v="Bank Transfer"/>
    <s v="No"/>
    <n v="0"/>
    <n v="0"/>
    <x v="1"/>
    <n v="0"/>
    <s v="No"/>
    <x v="0"/>
    <s v="Ahmedabad"/>
  </r>
  <r>
    <x v="3594"/>
    <n v="42"/>
    <s v="Male"/>
    <s v="Ahmedabad"/>
    <n v="43"/>
    <x v="0"/>
    <x v="2"/>
    <n v="1088"/>
    <n v="46424.37"/>
    <s v="Auto Debit"/>
    <s v="Yes"/>
    <n v="2"/>
    <n v="0"/>
    <x v="0"/>
    <n v="0"/>
    <s v="Yes"/>
    <x v="0"/>
    <s v="Ahmedabad"/>
  </r>
  <r>
    <x v="3595"/>
    <n v="31"/>
    <s v="Female"/>
    <s v="Mumbai"/>
    <n v="52"/>
    <x v="1"/>
    <x v="1"/>
    <n v="792"/>
    <n v="38060.400000000001"/>
    <s v="Auto Debit"/>
    <s v="Yes"/>
    <n v="0"/>
    <n v="0"/>
    <x v="0"/>
    <n v="10"/>
    <s v="No"/>
    <x v="0"/>
    <s v="Mumbai"/>
  </r>
  <r>
    <x v="3596"/>
    <n v="26"/>
    <s v="Female"/>
    <s v="Mumbai"/>
    <n v="25"/>
    <x v="0"/>
    <x v="2"/>
    <n v="1100"/>
    <n v="26985.38"/>
    <s v="Auto Debit"/>
    <s v="Yes"/>
    <n v="1"/>
    <n v="0"/>
    <x v="1"/>
    <n v="0"/>
    <s v="No"/>
    <x v="1"/>
    <s v="Mumbai"/>
  </r>
  <r>
    <x v="3597"/>
    <n v="34"/>
    <s v="Male"/>
    <s v="Ahmedabad"/>
    <n v="41"/>
    <x v="2"/>
    <x v="1"/>
    <n v="662"/>
    <n v="27061.94"/>
    <s v="Debit Card"/>
    <s v="Yes"/>
    <n v="1"/>
    <n v="0"/>
    <x v="2"/>
    <n v="0"/>
    <s v="No"/>
    <x v="0"/>
    <s v="Ahmedabad"/>
  </r>
  <r>
    <x v="3598"/>
    <n v="23"/>
    <s v="Female"/>
    <s v="Bengaluru"/>
    <n v="48"/>
    <x v="0"/>
    <x v="2"/>
    <n v="1010"/>
    <n v="48282.97"/>
    <s v="UPI"/>
    <s v="Yes"/>
    <n v="3"/>
    <n v="0"/>
    <x v="0"/>
    <n v="0"/>
    <s v="Yes"/>
    <x v="0"/>
    <s v="Bengaluru"/>
  </r>
  <r>
    <x v="3599"/>
    <n v="21"/>
    <s v="Female"/>
    <s v="Kolkata"/>
    <n v="44"/>
    <x v="0"/>
    <x v="2"/>
    <n v="1019"/>
    <n v="43808.1"/>
    <s v="UPI"/>
    <s v="Yes"/>
    <n v="2"/>
    <n v="0"/>
    <x v="0"/>
    <n v="0"/>
    <s v="Yes"/>
    <x v="0"/>
    <s v="Kolkata"/>
  </r>
  <r>
    <x v="3600"/>
    <n v="32"/>
    <s v="Female"/>
    <s v="Kolkata"/>
    <n v="24"/>
    <x v="0"/>
    <x v="2"/>
    <n v="1046"/>
    <n v="25827.119999999999"/>
    <s v="UPI"/>
    <s v="Yes"/>
    <n v="2"/>
    <n v="1"/>
    <x v="1"/>
    <n v="0"/>
    <s v="No"/>
    <x v="1"/>
    <s v="Kolkata"/>
  </r>
  <r>
    <x v="3601"/>
    <n v="38"/>
    <s v="Male"/>
    <s v="Nagpur"/>
    <n v="49"/>
    <x v="1"/>
    <x v="0"/>
    <n v="466"/>
    <n v="23092.09"/>
    <s v="Debit Card"/>
    <s v="Yes"/>
    <n v="5"/>
    <n v="1"/>
    <x v="1"/>
    <n v="0"/>
    <s v="Yes"/>
    <x v="0"/>
    <s v="Nagpur"/>
  </r>
  <r>
    <x v="3602"/>
    <n v="18"/>
    <s v="Female"/>
    <s v="Hyderabad"/>
    <n v="50"/>
    <x v="2"/>
    <x v="2"/>
    <n v="1016"/>
    <n v="43661.25"/>
    <s v="Credit Card"/>
    <s v="Yes"/>
    <n v="4"/>
    <n v="2"/>
    <x v="1"/>
    <n v="15"/>
    <s v="No"/>
    <x v="0"/>
    <s v="Hyderabad"/>
  </r>
  <r>
    <x v="3603"/>
    <n v="43"/>
    <s v="Female"/>
    <s v="Pune"/>
    <n v="2"/>
    <x v="0"/>
    <x v="1"/>
    <n v="739"/>
    <n v="1320.18"/>
    <s v="UPI"/>
    <s v="Yes"/>
    <n v="0"/>
    <n v="0"/>
    <x v="0"/>
    <n v="10"/>
    <s v="Yes"/>
    <x v="0"/>
    <s v="Pune"/>
  </r>
  <r>
    <x v="3604"/>
    <n v="24"/>
    <s v="Female"/>
    <s v="Delhi"/>
    <n v="57"/>
    <x v="2"/>
    <x v="0"/>
    <n v="427"/>
    <n v="20235.73"/>
    <s v="Credit Card"/>
    <s v="No"/>
    <n v="2"/>
    <n v="0"/>
    <x v="0"/>
    <n v="15"/>
    <s v="Yes"/>
    <x v="0"/>
    <s v="Delhi"/>
  </r>
  <r>
    <x v="3605"/>
    <n v="26"/>
    <s v="Male"/>
    <s v="Mumbai"/>
    <n v="39"/>
    <x v="0"/>
    <x v="0"/>
    <n v="568"/>
    <n v="22185.13"/>
    <s v="UPI"/>
    <s v="No"/>
    <n v="4"/>
    <n v="3"/>
    <x v="2"/>
    <n v="0"/>
    <s v="No"/>
    <x v="1"/>
    <s v="Mumbai"/>
  </r>
  <r>
    <x v="3606"/>
    <n v="43"/>
    <s v="Male"/>
    <s v="Kolkata"/>
    <n v="10"/>
    <x v="0"/>
    <x v="1"/>
    <n v="750"/>
    <n v="7429.33"/>
    <s v="UPI"/>
    <s v="Yes"/>
    <n v="0"/>
    <n v="0"/>
    <x v="2"/>
    <n v="0"/>
    <s v="No"/>
    <x v="1"/>
    <s v="Kolkata"/>
  </r>
  <r>
    <x v="3607"/>
    <n v="50"/>
    <s v="Male"/>
    <s v="Chennai"/>
    <n v="33"/>
    <x v="1"/>
    <x v="1"/>
    <n v="730"/>
    <n v="23588.62"/>
    <s v="Bank Transfer"/>
    <s v="Yes"/>
    <n v="3"/>
    <n v="0"/>
    <x v="1"/>
    <n v="0"/>
    <s v="Yes"/>
    <x v="0"/>
    <s v="Chennai"/>
  </r>
  <r>
    <x v="3608"/>
    <n v="41"/>
    <s v="Male"/>
    <s v="Delhi"/>
    <n v="19"/>
    <x v="1"/>
    <x v="2"/>
    <n v="977"/>
    <n v="16736.439999999999"/>
    <s v="Debit Card"/>
    <s v="Yes"/>
    <n v="0"/>
    <n v="0"/>
    <x v="0"/>
    <n v="10"/>
    <s v="No"/>
    <x v="1"/>
    <s v="Delhi"/>
  </r>
  <r>
    <x v="3609"/>
    <n v="50"/>
    <s v="Female"/>
    <s v="Bengaluru"/>
    <n v="42"/>
    <x v="2"/>
    <x v="1"/>
    <n v="781"/>
    <n v="29824.04"/>
    <s v="Bank Transfer"/>
    <s v="Yes"/>
    <n v="1"/>
    <n v="0"/>
    <x v="0"/>
    <n v="10"/>
    <s v="No"/>
    <x v="0"/>
    <s v="Bengaluru"/>
  </r>
  <r>
    <x v="3610"/>
    <n v="18"/>
    <s v="Female"/>
    <s v="Bengaluru"/>
    <n v="59"/>
    <x v="0"/>
    <x v="2"/>
    <n v="1061"/>
    <n v="61151.21"/>
    <s v="UPI"/>
    <s v="Yes"/>
    <n v="5"/>
    <n v="1"/>
    <x v="2"/>
    <n v="0"/>
    <s v="No"/>
    <x v="0"/>
    <s v="Bengaluru"/>
  </r>
  <r>
    <x v="3611"/>
    <n v="43"/>
    <s v="Female"/>
    <s v="Pune"/>
    <n v="12"/>
    <x v="0"/>
    <x v="1"/>
    <n v="725"/>
    <n v="8517.32"/>
    <s v="Debit Card"/>
    <s v="Yes"/>
    <n v="0"/>
    <n v="0"/>
    <x v="1"/>
    <n v="0"/>
    <s v="No"/>
    <x v="0"/>
    <s v="Pune"/>
  </r>
  <r>
    <x v="3612"/>
    <n v="26"/>
    <s v="Female"/>
    <s v="Delhi"/>
    <n v="53"/>
    <x v="1"/>
    <x v="1"/>
    <n v="702"/>
    <n v="37959.699999999997"/>
    <s v="Credit Card"/>
    <s v="Yes"/>
    <n v="1"/>
    <n v="0"/>
    <x v="1"/>
    <n v="0"/>
    <s v="No"/>
    <x v="0"/>
    <s v="Delhi"/>
  </r>
  <r>
    <x v="3613"/>
    <n v="58"/>
    <s v="Male"/>
    <s v="Mumbai"/>
    <n v="59"/>
    <x v="0"/>
    <x v="1"/>
    <n v="779"/>
    <n v="46691.73"/>
    <s v="Credit Card"/>
    <s v="Yes"/>
    <n v="1"/>
    <n v="0"/>
    <x v="0"/>
    <n v="0"/>
    <s v="Yes"/>
    <x v="0"/>
    <s v="Mumbai"/>
  </r>
  <r>
    <x v="3614"/>
    <n v="18"/>
    <s v="Female"/>
    <s v="Jaipur"/>
    <n v="28"/>
    <x v="0"/>
    <x v="0"/>
    <n v="474"/>
    <n v="13412.73"/>
    <s v="Bank Transfer"/>
    <s v="No"/>
    <n v="5"/>
    <n v="3"/>
    <x v="4"/>
    <n v="0"/>
    <s v="Yes"/>
    <x v="1"/>
    <s v="Jaipur"/>
  </r>
  <r>
    <x v="3615"/>
    <n v="35"/>
    <s v="Male"/>
    <s v="Mumbai"/>
    <n v="50"/>
    <x v="0"/>
    <x v="0"/>
    <n v="480"/>
    <n v="24186.55"/>
    <s v="Bank Transfer"/>
    <s v="Yes"/>
    <n v="1"/>
    <n v="0"/>
    <x v="0"/>
    <n v="0"/>
    <s v="No"/>
    <x v="0"/>
    <s v="Mumbai"/>
  </r>
  <r>
    <x v="3616"/>
    <n v="33"/>
    <s v="Male"/>
    <s v="Pune"/>
    <n v="45"/>
    <x v="1"/>
    <x v="1"/>
    <n v="777"/>
    <n v="34165.33"/>
    <s v="Debit Card"/>
    <s v="Yes"/>
    <n v="2"/>
    <n v="0"/>
    <x v="0"/>
    <n v="0"/>
    <s v="No"/>
    <x v="0"/>
    <s v="Pune"/>
  </r>
  <r>
    <x v="3617"/>
    <n v="42"/>
    <s v="Female"/>
    <s v="Mumbai"/>
    <n v="46"/>
    <x v="1"/>
    <x v="0"/>
    <n v="541"/>
    <n v="25542.63"/>
    <s v="Debit Card"/>
    <s v="Yes"/>
    <n v="1"/>
    <n v="0"/>
    <x v="1"/>
    <n v="0"/>
    <s v="Yes"/>
    <x v="1"/>
    <s v="Mumbai"/>
  </r>
  <r>
    <x v="3618"/>
    <n v="30"/>
    <s v="Female"/>
    <s v="Mumbai"/>
    <n v="49"/>
    <x v="0"/>
    <x v="1"/>
    <n v="703"/>
    <n v="34303.99"/>
    <s v="UPI"/>
    <s v="Yes"/>
    <n v="3"/>
    <n v="1"/>
    <x v="0"/>
    <n v="0"/>
    <s v="No"/>
    <x v="0"/>
    <s v="Mumbai"/>
  </r>
  <r>
    <x v="3619"/>
    <n v="35"/>
    <s v="Female"/>
    <s v="Delhi"/>
    <n v="39"/>
    <x v="0"/>
    <x v="0"/>
    <n v="557"/>
    <n v="21772.62"/>
    <s v="UPI"/>
    <s v="Yes"/>
    <n v="0"/>
    <n v="0"/>
    <x v="1"/>
    <n v="0"/>
    <s v="No"/>
    <x v="0"/>
    <s v="Delhi"/>
  </r>
  <r>
    <x v="3620"/>
    <n v="42"/>
    <s v="Male"/>
    <s v="Jaipur"/>
    <n v="25"/>
    <x v="0"/>
    <x v="2"/>
    <n v="960"/>
    <n v="23412.99"/>
    <s v="UPI"/>
    <s v="Yes"/>
    <n v="0"/>
    <n v="0"/>
    <x v="0"/>
    <n v="0"/>
    <s v="No"/>
    <x v="0"/>
    <s v="Jaipur"/>
  </r>
  <r>
    <x v="3621"/>
    <n v="19"/>
    <s v="Female"/>
    <s v="Mumbai"/>
    <n v="39"/>
    <x v="0"/>
    <x v="1"/>
    <n v="671"/>
    <n v="25676.99"/>
    <s v="Credit Card"/>
    <s v="Yes"/>
    <n v="0"/>
    <n v="0"/>
    <x v="0"/>
    <n v="0"/>
    <s v="Yes"/>
    <x v="0"/>
    <s v="Mumbai"/>
  </r>
  <r>
    <x v="3622"/>
    <n v="35"/>
    <s v="Male"/>
    <s v="Bengaluru"/>
    <n v="31"/>
    <x v="0"/>
    <x v="0"/>
    <n v="552"/>
    <n v="17503.38"/>
    <s v="Bank Transfer"/>
    <s v="No"/>
    <n v="2"/>
    <n v="0"/>
    <x v="0"/>
    <n v="0"/>
    <s v="Yes"/>
    <x v="0"/>
    <s v="Bengaluru"/>
  </r>
  <r>
    <x v="3623"/>
    <n v="37"/>
    <s v="Male"/>
    <s v="Pune"/>
    <n v="30"/>
    <x v="0"/>
    <x v="1"/>
    <n v="759"/>
    <n v="22142.7"/>
    <s v="Debit Card"/>
    <s v="Yes"/>
    <n v="4"/>
    <n v="2"/>
    <x v="0"/>
    <n v="0"/>
    <s v="No"/>
    <x v="1"/>
    <s v="Pune"/>
  </r>
  <r>
    <x v="3624"/>
    <n v="46"/>
    <s v="Male"/>
    <s v="Hyderabad"/>
    <n v="6"/>
    <x v="0"/>
    <x v="1"/>
    <n v="789"/>
    <n v="4356.78"/>
    <s v="Bank Transfer"/>
    <s v="Yes"/>
    <n v="1"/>
    <n v="0"/>
    <x v="0"/>
    <n v="10"/>
    <s v="No"/>
    <x v="0"/>
    <s v="Hyderabad"/>
  </r>
  <r>
    <x v="3625"/>
    <n v="25"/>
    <s v="Female"/>
    <s v="Hyderabad"/>
    <n v="47"/>
    <x v="0"/>
    <x v="0"/>
    <n v="539"/>
    <n v="24759.27"/>
    <s v="UPI"/>
    <s v="Yes"/>
    <n v="4"/>
    <n v="1"/>
    <x v="1"/>
    <n v="0"/>
    <s v="Yes"/>
    <x v="0"/>
    <s v="Hyderabad"/>
  </r>
  <r>
    <x v="3626"/>
    <n v="30"/>
    <s v="Female"/>
    <s v="Kolkata"/>
    <n v="23"/>
    <x v="1"/>
    <x v="0"/>
    <n v="446"/>
    <n v="10537.37"/>
    <s v="Credit Card"/>
    <s v="Yes"/>
    <n v="0"/>
    <n v="0"/>
    <x v="0"/>
    <n v="0"/>
    <s v="No"/>
    <x v="0"/>
    <s v="Kolkata"/>
  </r>
  <r>
    <x v="3627"/>
    <n v="37"/>
    <s v="Male"/>
    <s v="Delhi"/>
    <n v="2"/>
    <x v="0"/>
    <x v="0"/>
    <n v="560"/>
    <n v="1139.23"/>
    <s v="Credit Card"/>
    <s v="Yes"/>
    <n v="0"/>
    <n v="0"/>
    <x v="0"/>
    <n v="0"/>
    <s v="No"/>
    <x v="0"/>
    <s v="Delhi"/>
  </r>
  <r>
    <x v="3628"/>
    <n v="20"/>
    <s v="Female"/>
    <s v="Chennai"/>
    <n v="13"/>
    <x v="0"/>
    <x v="1"/>
    <n v="725"/>
    <n v="9451.58"/>
    <s v="Auto Debit"/>
    <s v="Yes"/>
    <n v="6"/>
    <n v="3"/>
    <x v="3"/>
    <n v="0"/>
    <s v="No"/>
    <x v="1"/>
    <s v="Chennai"/>
  </r>
  <r>
    <x v="3629"/>
    <n v="59"/>
    <s v="Female"/>
    <s v="Delhi"/>
    <n v="26"/>
    <x v="0"/>
    <x v="0"/>
    <n v="426"/>
    <n v="11089.43"/>
    <s v="Auto Debit"/>
    <s v="Yes"/>
    <n v="4"/>
    <n v="1"/>
    <x v="1"/>
    <n v="0"/>
    <s v="No"/>
    <x v="0"/>
    <s v="Delhi"/>
  </r>
  <r>
    <x v="3630"/>
    <n v="18"/>
    <s v="Female"/>
    <s v="Hyderabad"/>
    <n v="24"/>
    <x v="0"/>
    <x v="1"/>
    <n v="661"/>
    <n v="15974.3"/>
    <s v="Auto Debit"/>
    <s v="Yes"/>
    <n v="3"/>
    <n v="1"/>
    <x v="1"/>
    <n v="0"/>
    <s v="No"/>
    <x v="0"/>
    <s v="Hyderabad"/>
  </r>
  <r>
    <x v="3631"/>
    <n v="49"/>
    <s v="Male"/>
    <s v="Hyderabad"/>
    <n v="38"/>
    <x v="2"/>
    <x v="1"/>
    <n v="735"/>
    <n v="24555.73"/>
    <s v="Debit Card"/>
    <s v="Yes"/>
    <n v="0"/>
    <n v="0"/>
    <x v="0"/>
    <n v="10"/>
    <s v="No"/>
    <x v="0"/>
    <s v="Hyderabad"/>
  </r>
  <r>
    <x v="3632"/>
    <n v="25"/>
    <s v="Female"/>
    <s v="Mumbai"/>
    <n v="24"/>
    <x v="0"/>
    <x v="0"/>
    <n v="524"/>
    <n v="12566.65"/>
    <s v="UPI"/>
    <s v="Yes"/>
    <n v="2"/>
    <n v="2"/>
    <x v="2"/>
    <n v="0"/>
    <s v="No"/>
    <x v="1"/>
    <s v="Mumbai"/>
  </r>
  <r>
    <x v="3633"/>
    <n v="19"/>
    <s v="Female"/>
    <s v="Bengaluru"/>
    <n v="35"/>
    <x v="1"/>
    <x v="0"/>
    <n v="481"/>
    <n v="16568.05"/>
    <s v="Debit Card"/>
    <s v="Yes"/>
    <n v="4"/>
    <n v="1"/>
    <x v="1"/>
    <n v="0"/>
    <s v="No"/>
    <x v="0"/>
    <s v="Bengaluru"/>
  </r>
  <r>
    <x v="3634"/>
    <n v="26"/>
    <s v="Female"/>
    <s v="Chennai"/>
    <n v="13"/>
    <x v="0"/>
    <x v="0"/>
    <n v="435"/>
    <n v="5754.09"/>
    <s v="Debit Card"/>
    <s v="Yes"/>
    <n v="0"/>
    <n v="0"/>
    <x v="0"/>
    <n v="0"/>
    <s v="No"/>
    <x v="0"/>
    <s v="Chennai"/>
  </r>
  <r>
    <x v="3635"/>
    <n v="46"/>
    <s v="Female"/>
    <s v="Kolkata"/>
    <n v="48"/>
    <x v="1"/>
    <x v="1"/>
    <n v="697"/>
    <n v="32675.42"/>
    <s v="Auto Debit"/>
    <s v="No"/>
    <n v="3"/>
    <n v="0"/>
    <x v="0"/>
    <n v="0"/>
    <s v="Yes"/>
    <x v="0"/>
    <s v="Kolkata"/>
  </r>
  <r>
    <x v="3636"/>
    <n v="29"/>
    <s v="Female"/>
    <s v="Jaipur"/>
    <n v="32"/>
    <x v="0"/>
    <x v="0"/>
    <n v="430"/>
    <n v="13704.35"/>
    <s v="UPI"/>
    <s v="Yes"/>
    <n v="0"/>
    <n v="0"/>
    <x v="0"/>
    <n v="0"/>
    <s v="Yes"/>
    <x v="0"/>
    <s v="Jaipur"/>
  </r>
  <r>
    <x v="3637"/>
    <n v="32"/>
    <s v="Female"/>
    <s v="Jaipur"/>
    <n v="29"/>
    <x v="0"/>
    <x v="0"/>
    <n v="541"/>
    <n v="15396.08"/>
    <s v="Credit Card"/>
    <s v="Yes"/>
    <n v="0"/>
    <n v="0"/>
    <x v="0"/>
    <n v="0"/>
    <s v="Yes"/>
    <x v="0"/>
    <s v="Jaipur"/>
  </r>
  <r>
    <x v="3638"/>
    <n v="51"/>
    <s v="Male"/>
    <s v="Pune"/>
    <n v="31"/>
    <x v="1"/>
    <x v="1"/>
    <n v="687"/>
    <n v="19313.5"/>
    <s v="Bank Transfer"/>
    <s v="Yes"/>
    <n v="2"/>
    <n v="0"/>
    <x v="0"/>
    <n v="10"/>
    <s v="Yes"/>
    <x v="0"/>
    <s v="Pune"/>
  </r>
  <r>
    <x v="3639"/>
    <n v="34"/>
    <s v="Male"/>
    <s v="Chennai"/>
    <n v="27"/>
    <x v="1"/>
    <x v="1"/>
    <n v="658"/>
    <n v="18135.62"/>
    <s v="Credit Card"/>
    <s v="Yes"/>
    <n v="1"/>
    <n v="0"/>
    <x v="0"/>
    <n v="0"/>
    <s v="No"/>
    <x v="0"/>
    <s v="Chennai"/>
  </r>
  <r>
    <x v="3640"/>
    <n v="30"/>
    <s v="Female"/>
    <s v="Chennai"/>
    <n v="35"/>
    <x v="1"/>
    <x v="2"/>
    <n v="1031"/>
    <n v="33736.83"/>
    <s v="UPI"/>
    <s v="Yes"/>
    <n v="2"/>
    <n v="2"/>
    <x v="1"/>
    <n v="5"/>
    <s v="No"/>
    <x v="1"/>
    <s v="Chennai"/>
  </r>
  <r>
    <x v="3641"/>
    <n v="38"/>
    <s v="Female"/>
    <s v="Ahmedabad"/>
    <n v="15"/>
    <x v="0"/>
    <x v="0"/>
    <n v="523"/>
    <n v="7998.23"/>
    <s v="Credit Card"/>
    <s v="Yes"/>
    <n v="4"/>
    <n v="1"/>
    <x v="1"/>
    <n v="0"/>
    <s v="No"/>
    <x v="0"/>
    <s v="Ahmedabad"/>
  </r>
  <r>
    <x v="3642"/>
    <n v="63"/>
    <s v="Male"/>
    <s v="Nagpur"/>
    <n v="14"/>
    <x v="0"/>
    <x v="2"/>
    <n v="962"/>
    <n v="13837.97"/>
    <s v="Debit Card"/>
    <s v="Yes"/>
    <n v="0"/>
    <n v="0"/>
    <x v="0"/>
    <n v="0"/>
    <s v="No"/>
    <x v="0"/>
    <s v="Nagpur"/>
  </r>
  <r>
    <x v="3643"/>
    <n v="32"/>
    <s v="Male"/>
    <s v="Pune"/>
    <n v="14"/>
    <x v="0"/>
    <x v="1"/>
    <n v="660"/>
    <n v="9281.52"/>
    <s v="Credit Card"/>
    <s v="Yes"/>
    <n v="1"/>
    <n v="0"/>
    <x v="0"/>
    <n v="0"/>
    <s v="No"/>
    <x v="0"/>
    <s v="Pune"/>
  </r>
  <r>
    <x v="3644"/>
    <n v="42"/>
    <s v="Female"/>
    <s v="Bengaluru"/>
    <n v="19"/>
    <x v="2"/>
    <x v="0"/>
    <n v="552"/>
    <n v="9074.5400000000009"/>
    <s v="Bank Transfer"/>
    <s v="No"/>
    <n v="1"/>
    <n v="0"/>
    <x v="0"/>
    <n v="15"/>
    <s v="No"/>
    <x v="0"/>
    <s v="Bengaluru"/>
  </r>
  <r>
    <x v="3645"/>
    <n v="31"/>
    <s v="Female"/>
    <s v="Hyderabad"/>
    <n v="47"/>
    <x v="0"/>
    <x v="1"/>
    <n v="761"/>
    <n v="35511.93"/>
    <s v="UPI"/>
    <s v="Yes"/>
    <n v="0"/>
    <n v="0"/>
    <x v="0"/>
    <n v="0"/>
    <s v="No"/>
    <x v="0"/>
    <s v="Hyderabad"/>
  </r>
  <r>
    <x v="3646"/>
    <n v="37"/>
    <s v="Male"/>
    <s v="Mumbai"/>
    <n v="18"/>
    <x v="0"/>
    <x v="2"/>
    <n v="967"/>
    <n v="16887.89"/>
    <s v="Debit Card"/>
    <s v="Yes"/>
    <n v="2"/>
    <n v="1"/>
    <x v="1"/>
    <n v="0"/>
    <s v="Yes"/>
    <x v="1"/>
    <s v="Mumbai"/>
  </r>
  <r>
    <x v="3647"/>
    <n v="30"/>
    <s v="Female"/>
    <s v="Chennai"/>
    <n v="47"/>
    <x v="1"/>
    <x v="1"/>
    <n v="664"/>
    <n v="31708.3"/>
    <s v="Credit Card"/>
    <s v="Yes"/>
    <n v="3"/>
    <n v="1"/>
    <x v="1"/>
    <n v="0"/>
    <s v="No"/>
    <x v="0"/>
    <s v="Chennai"/>
  </r>
  <r>
    <x v="3648"/>
    <n v="26"/>
    <s v="Female"/>
    <s v="Mumbai"/>
    <n v="16"/>
    <x v="1"/>
    <x v="2"/>
    <n v="1059"/>
    <n v="16741.2"/>
    <s v="Credit Card"/>
    <s v="Yes"/>
    <n v="0"/>
    <n v="0"/>
    <x v="0"/>
    <n v="0"/>
    <s v="No"/>
    <x v="0"/>
    <s v="Mumbai"/>
  </r>
  <r>
    <x v="3649"/>
    <n v="30"/>
    <s v="Female"/>
    <s v="Bengaluru"/>
    <n v="43"/>
    <x v="0"/>
    <x v="0"/>
    <n v="546"/>
    <n v="23555.31"/>
    <s v="Auto Debit"/>
    <s v="Yes"/>
    <n v="0"/>
    <n v="0"/>
    <x v="0"/>
    <n v="0"/>
    <s v="Yes"/>
    <x v="0"/>
    <s v="Bengaluru"/>
  </r>
  <r>
    <x v="3650"/>
    <n v="40"/>
    <s v="Female"/>
    <s v="Pune"/>
    <n v="46"/>
    <x v="0"/>
    <x v="1"/>
    <n v="715"/>
    <n v="32992.769999999997"/>
    <s v="Credit Card"/>
    <s v="Yes"/>
    <n v="1"/>
    <n v="0"/>
    <x v="1"/>
    <n v="0"/>
    <s v="No"/>
    <x v="0"/>
    <s v="Pune"/>
  </r>
  <r>
    <x v="3651"/>
    <n v="29"/>
    <s v="Female"/>
    <s v="Mumbai"/>
    <n v="72"/>
    <x v="2"/>
    <x v="0"/>
    <n v="572"/>
    <n v="37632.25"/>
    <s v="Credit Card"/>
    <s v="No"/>
    <n v="1"/>
    <n v="0"/>
    <x v="0"/>
    <n v="10"/>
    <s v="Yes"/>
    <x v="0"/>
    <s v="Mumbai"/>
  </r>
  <r>
    <x v="3652"/>
    <n v="33"/>
    <s v="Male"/>
    <s v="Delhi"/>
    <n v="11"/>
    <x v="0"/>
    <x v="2"/>
    <n v="985"/>
    <n v="10808.35"/>
    <s v="Debit Card"/>
    <s v="Yes"/>
    <n v="2"/>
    <n v="1"/>
    <x v="0"/>
    <n v="0"/>
    <s v="No"/>
    <x v="0"/>
    <s v="Delhi"/>
  </r>
  <r>
    <x v="3653"/>
    <n v="44"/>
    <s v="Female"/>
    <s v="Mumbai"/>
    <n v="29"/>
    <x v="2"/>
    <x v="0"/>
    <n v="587"/>
    <n v="14164.87"/>
    <s v="Credit Card"/>
    <s v="Yes"/>
    <n v="2"/>
    <n v="1"/>
    <x v="1"/>
    <n v="15"/>
    <s v="No"/>
    <x v="1"/>
    <s v="Mumbai"/>
  </r>
  <r>
    <x v="3654"/>
    <n v="37"/>
    <s v="Female"/>
    <s v="Mumbai"/>
    <n v="27"/>
    <x v="1"/>
    <x v="1"/>
    <n v="805"/>
    <n v="21556.98"/>
    <s v="Debit Card"/>
    <s v="Yes"/>
    <n v="1"/>
    <n v="0"/>
    <x v="0"/>
    <n v="0"/>
    <s v="No"/>
    <x v="0"/>
    <s v="Mumbai"/>
  </r>
  <r>
    <x v="3655"/>
    <n v="27"/>
    <s v="Female"/>
    <s v="Delhi"/>
    <n v="29"/>
    <x v="1"/>
    <x v="2"/>
    <n v="999"/>
    <n v="25659.77"/>
    <s v="Auto Debit"/>
    <s v="Yes"/>
    <n v="0"/>
    <n v="0"/>
    <x v="0"/>
    <n v="10"/>
    <s v="No"/>
    <x v="0"/>
    <s v="Delhi"/>
  </r>
  <r>
    <x v="3656"/>
    <n v="32"/>
    <s v="Female"/>
    <s v="Delhi"/>
    <n v="48"/>
    <x v="0"/>
    <x v="1"/>
    <n v="698"/>
    <n v="33266.19"/>
    <s v="UPI"/>
    <s v="Yes"/>
    <n v="2"/>
    <n v="1"/>
    <x v="1"/>
    <n v="0"/>
    <s v="No"/>
    <x v="1"/>
    <s v="Delhi"/>
  </r>
  <r>
    <x v="3657"/>
    <n v="37"/>
    <s v="Female"/>
    <s v="Delhi"/>
    <n v="22"/>
    <x v="0"/>
    <x v="0"/>
    <n v="436"/>
    <n v="9470.15"/>
    <s v="Auto Debit"/>
    <s v="Yes"/>
    <n v="0"/>
    <n v="0"/>
    <x v="1"/>
    <n v="0"/>
    <s v="No"/>
    <x v="0"/>
    <s v="Delhi"/>
  </r>
  <r>
    <x v="3658"/>
    <n v="45"/>
    <s v="Male"/>
    <s v="Nagpur"/>
    <n v="27"/>
    <x v="0"/>
    <x v="1"/>
    <n v="704"/>
    <n v="19063.18"/>
    <s v="Bank Transfer"/>
    <s v="Yes"/>
    <n v="3"/>
    <n v="1"/>
    <x v="1"/>
    <n v="0"/>
    <s v="No"/>
    <x v="0"/>
    <s v="Nagpur"/>
  </r>
  <r>
    <x v="3659"/>
    <n v="29"/>
    <s v="Male"/>
    <s v="Bengaluru"/>
    <n v="20"/>
    <x v="0"/>
    <x v="2"/>
    <n v="967"/>
    <n v="19787.169999999998"/>
    <s v="Credit Card"/>
    <s v="Yes"/>
    <n v="1"/>
    <n v="0"/>
    <x v="0"/>
    <n v="0"/>
    <s v="Yes"/>
    <x v="0"/>
    <s v="Bengaluru"/>
  </r>
  <r>
    <x v="3660"/>
    <n v="30"/>
    <s v="Male"/>
    <s v="Mumbai"/>
    <n v="29"/>
    <x v="1"/>
    <x v="0"/>
    <n v="477"/>
    <n v="14110.07"/>
    <s v="UPI"/>
    <s v="Yes"/>
    <n v="0"/>
    <n v="0"/>
    <x v="1"/>
    <n v="0"/>
    <s v="No"/>
    <x v="0"/>
    <s v="Mumbai"/>
  </r>
  <r>
    <x v="3661"/>
    <n v="51"/>
    <s v="Female"/>
    <s v="Bengaluru"/>
    <n v="20"/>
    <x v="0"/>
    <x v="1"/>
    <n v="810"/>
    <n v="16117.63"/>
    <s v="Credit Card"/>
    <s v="Yes"/>
    <n v="3"/>
    <n v="1"/>
    <x v="1"/>
    <n v="0"/>
    <s v="No"/>
    <x v="0"/>
    <s v="Bengaluru"/>
  </r>
  <r>
    <x v="3662"/>
    <n v="29"/>
    <s v="Female"/>
    <s v="Nagpur"/>
    <n v="26"/>
    <x v="1"/>
    <x v="2"/>
    <n v="1014"/>
    <n v="25689.85"/>
    <s v="Auto Debit"/>
    <s v="Yes"/>
    <n v="2"/>
    <n v="1"/>
    <x v="0"/>
    <n v="0"/>
    <s v="No"/>
    <x v="0"/>
    <s v="Nagpur"/>
  </r>
  <r>
    <x v="3663"/>
    <n v="49"/>
    <s v="Male"/>
    <s v="Chennai"/>
    <n v="60"/>
    <x v="0"/>
    <x v="1"/>
    <n v="649"/>
    <n v="39846.97"/>
    <s v="Debit Card"/>
    <s v="Yes"/>
    <n v="0"/>
    <n v="0"/>
    <x v="0"/>
    <n v="0"/>
    <s v="No"/>
    <x v="0"/>
    <s v="Chennai"/>
  </r>
  <r>
    <x v="3664"/>
    <n v="18"/>
    <s v="Female"/>
    <s v="Kolkata"/>
    <n v="37"/>
    <x v="1"/>
    <x v="1"/>
    <n v="780"/>
    <n v="28872.22"/>
    <s v="Credit Card"/>
    <s v="Yes"/>
    <n v="0"/>
    <n v="0"/>
    <x v="0"/>
    <n v="0"/>
    <s v="No"/>
    <x v="0"/>
    <s v="Kolkata"/>
  </r>
  <r>
    <x v="3665"/>
    <n v="26"/>
    <s v="Male"/>
    <s v="Jaipur"/>
    <n v="30"/>
    <x v="0"/>
    <x v="1"/>
    <n v="696"/>
    <n v="20389"/>
    <s v="UPI"/>
    <s v="Yes"/>
    <n v="0"/>
    <n v="0"/>
    <x v="0"/>
    <n v="0"/>
    <s v="No"/>
    <x v="0"/>
    <s v="Jaipur"/>
  </r>
  <r>
    <x v="3666"/>
    <n v="43"/>
    <s v="Male"/>
    <s v="Bengaluru"/>
    <n v="26"/>
    <x v="1"/>
    <x v="0"/>
    <n v="536"/>
    <n v="12913.8"/>
    <s v="Credit Card"/>
    <s v="Yes"/>
    <n v="1"/>
    <n v="0"/>
    <x v="0"/>
    <n v="5"/>
    <s v="Yes"/>
    <x v="0"/>
    <s v="Bengaluru"/>
  </r>
  <r>
    <x v="3667"/>
    <n v="18"/>
    <s v="Male"/>
    <s v="Chennai"/>
    <n v="24"/>
    <x v="0"/>
    <x v="0"/>
    <n v="393"/>
    <n v="9225.83"/>
    <s v="UPI"/>
    <s v="Yes"/>
    <n v="0"/>
    <n v="0"/>
    <x v="0"/>
    <n v="0"/>
    <s v="No"/>
    <x v="0"/>
    <s v="Chennai"/>
  </r>
  <r>
    <x v="3668"/>
    <n v="40"/>
    <s v="Female"/>
    <s v="Pune"/>
    <n v="22"/>
    <x v="0"/>
    <x v="0"/>
    <n v="482"/>
    <n v="10582.67"/>
    <s v="UPI"/>
    <s v="Yes"/>
    <n v="0"/>
    <n v="0"/>
    <x v="1"/>
    <n v="0"/>
    <s v="No"/>
    <x v="0"/>
    <s v="Pune"/>
  </r>
  <r>
    <x v="3669"/>
    <n v="30"/>
    <s v="Female"/>
    <s v="Jaipur"/>
    <n v="43"/>
    <x v="0"/>
    <x v="0"/>
    <n v="424"/>
    <n v="18524.45"/>
    <s v="UPI"/>
    <s v="Yes"/>
    <n v="1"/>
    <n v="0"/>
    <x v="0"/>
    <n v="0"/>
    <s v="Yes"/>
    <x v="1"/>
    <s v="Jaipur"/>
  </r>
  <r>
    <x v="3670"/>
    <n v="35"/>
    <s v="Male"/>
    <s v="Hyderabad"/>
    <n v="49"/>
    <x v="2"/>
    <x v="0"/>
    <n v="459"/>
    <n v="19626.59"/>
    <s v="UPI"/>
    <s v="Yes"/>
    <n v="0"/>
    <n v="0"/>
    <x v="0"/>
    <n v="15"/>
    <s v="No"/>
    <x v="0"/>
    <s v="Hyderabad"/>
  </r>
  <r>
    <x v="3671"/>
    <n v="31"/>
    <s v="Female"/>
    <s v="Mumbai"/>
    <n v="25"/>
    <x v="0"/>
    <x v="0"/>
    <n v="552"/>
    <n v="14126.47"/>
    <s v="Bank Transfer"/>
    <s v="Yes"/>
    <n v="1"/>
    <n v="0"/>
    <x v="0"/>
    <n v="0"/>
    <s v="No"/>
    <x v="0"/>
    <s v="Mumbai"/>
  </r>
  <r>
    <x v="3672"/>
    <n v="35"/>
    <s v="Female"/>
    <s v="Mumbai"/>
    <n v="13"/>
    <x v="1"/>
    <x v="0"/>
    <n v="406"/>
    <n v="5370.45"/>
    <s v="UPI"/>
    <s v="No"/>
    <n v="0"/>
    <n v="0"/>
    <x v="0"/>
    <n v="0"/>
    <s v="Yes"/>
    <x v="0"/>
    <s v="Mumbai"/>
  </r>
  <r>
    <x v="3673"/>
    <n v="33"/>
    <s v="Female"/>
    <s v="Nagpur"/>
    <n v="32"/>
    <x v="1"/>
    <x v="0"/>
    <n v="528"/>
    <n v="16528.71"/>
    <s v="Credit Card"/>
    <s v="Yes"/>
    <n v="0"/>
    <n v="0"/>
    <x v="0"/>
    <n v="5"/>
    <s v="Yes"/>
    <x v="0"/>
    <s v="Nagpur"/>
  </r>
  <r>
    <x v="3674"/>
    <n v="26"/>
    <s v="Male"/>
    <s v="Pune"/>
    <n v="35"/>
    <x v="0"/>
    <x v="1"/>
    <n v="712"/>
    <n v="24889.919999999998"/>
    <s v="Debit Card"/>
    <s v="No"/>
    <n v="2"/>
    <n v="1"/>
    <x v="1"/>
    <n v="0"/>
    <s v="Yes"/>
    <x v="0"/>
    <s v="Pune"/>
  </r>
  <r>
    <x v="3675"/>
    <n v="26"/>
    <s v="Female"/>
    <s v="Kolkata"/>
    <n v="40"/>
    <x v="0"/>
    <x v="1"/>
    <n v="784"/>
    <n v="31717.41"/>
    <s v="UPI"/>
    <s v="Yes"/>
    <n v="0"/>
    <n v="0"/>
    <x v="1"/>
    <n v="0"/>
    <s v="No"/>
    <x v="0"/>
    <s v="Kolkata"/>
  </r>
  <r>
    <x v="3676"/>
    <n v="51"/>
    <s v="Female"/>
    <s v="Pune"/>
    <n v="38"/>
    <x v="2"/>
    <x v="0"/>
    <n v="508"/>
    <n v="19276.89"/>
    <s v="Bank Transfer"/>
    <s v="Yes"/>
    <n v="0"/>
    <n v="0"/>
    <x v="0"/>
    <n v="0"/>
    <s v="Yes"/>
    <x v="0"/>
    <s v="Pune"/>
  </r>
  <r>
    <x v="3677"/>
    <n v="41"/>
    <s v="Female"/>
    <s v="Ahmedabad"/>
    <n v="51"/>
    <x v="1"/>
    <x v="2"/>
    <n v="954"/>
    <n v="49950.17"/>
    <s v="Credit Card"/>
    <s v="Yes"/>
    <n v="1"/>
    <n v="0"/>
    <x v="0"/>
    <n v="0"/>
    <s v="Yes"/>
    <x v="0"/>
    <s v="Ahmedabad"/>
  </r>
  <r>
    <x v="3678"/>
    <n v="40"/>
    <s v="Female"/>
    <s v="Mumbai"/>
    <n v="21"/>
    <x v="0"/>
    <x v="0"/>
    <n v="445"/>
    <n v="9613.39"/>
    <s v="UPI"/>
    <s v="Yes"/>
    <n v="5"/>
    <n v="3"/>
    <x v="4"/>
    <n v="0"/>
    <s v="No"/>
    <x v="1"/>
    <s v="Mumbai"/>
  </r>
  <r>
    <x v="3679"/>
    <n v="51"/>
    <s v="Male"/>
    <s v="Bengaluru"/>
    <n v="30"/>
    <x v="0"/>
    <x v="1"/>
    <n v="677"/>
    <n v="20374.169999999998"/>
    <s v="Auto Debit"/>
    <s v="Yes"/>
    <n v="2"/>
    <n v="0"/>
    <x v="0"/>
    <n v="0"/>
    <s v="No"/>
    <x v="1"/>
    <s v="Bengaluru"/>
  </r>
  <r>
    <x v="3680"/>
    <n v="51"/>
    <s v="Male"/>
    <s v="Pune"/>
    <n v="15"/>
    <x v="0"/>
    <x v="1"/>
    <n v="721"/>
    <n v="10751.49"/>
    <s v="Debit Card"/>
    <s v="Yes"/>
    <n v="2"/>
    <n v="2"/>
    <x v="1"/>
    <n v="0"/>
    <s v="Yes"/>
    <x v="0"/>
    <s v="Pune"/>
  </r>
  <r>
    <x v="3681"/>
    <n v="37"/>
    <s v="Male"/>
    <s v="Kolkata"/>
    <n v="45"/>
    <x v="2"/>
    <x v="2"/>
    <n v="1010"/>
    <n v="45283.48"/>
    <s v="Auto Debit"/>
    <s v="Yes"/>
    <n v="0"/>
    <n v="0"/>
    <x v="1"/>
    <n v="0"/>
    <s v="Yes"/>
    <x v="0"/>
    <s v="Kolkata"/>
  </r>
  <r>
    <x v="3682"/>
    <n v="35"/>
    <s v="Female"/>
    <s v="Chennai"/>
    <n v="59"/>
    <x v="2"/>
    <x v="1"/>
    <n v="670"/>
    <n v="34288.01"/>
    <s v="Credit Card"/>
    <s v="No"/>
    <n v="5"/>
    <n v="2"/>
    <x v="2"/>
    <n v="15"/>
    <s v="Yes"/>
    <x v="0"/>
    <s v="Chennai"/>
  </r>
  <r>
    <x v="3683"/>
    <n v="26"/>
    <s v="Female"/>
    <s v="Chennai"/>
    <n v="61"/>
    <x v="0"/>
    <x v="0"/>
    <n v="479"/>
    <n v="29715.38"/>
    <s v="Bank Transfer"/>
    <s v="Yes"/>
    <n v="0"/>
    <n v="0"/>
    <x v="0"/>
    <n v="0"/>
    <s v="No"/>
    <x v="0"/>
    <s v="Chennai"/>
  </r>
  <r>
    <x v="3684"/>
    <n v="46"/>
    <s v="Female"/>
    <s v="Pune"/>
    <n v="35"/>
    <x v="2"/>
    <x v="0"/>
    <n v="429"/>
    <n v="13875.34"/>
    <s v="UPI"/>
    <s v="No"/>
    <n v="2"/>
    <n v="2"/>
    <x v="4"/>
    <n v="10"/>
    <s v="No"/>
    <x v="0"/>
    <s v="Pune"/>
  </r>
  <r>
    <x v="3685"/>
    <n v="18"/>
    <s v="Female"/>
    <s v="Pune"/>
    <n v="46"/>
    <x v="0"/>
    <x v="0"/>
    <n v="529"/>
    <n v="24359.88"/>
    <s v="Bank Transfer"/>
    <s v="Yes"/>
    <n v="0"/>
    <n v="0"/>
    <x v="0"/>
    <n v="0"/>
    <s v="No"/>
    <x v="0"/>
    <s v="Pune"/>
  </r>
  <r>
    <x v="3686"/>
    <n v="36"/>
    <s v="Male"/>
    <s v="Chennai"/>
    <n v="15"/>
    <x v="1"/>
    <x v="1"/>
    <n v="796"/>
    <n v="12005.59"/>
    <s v="UPI"/>
    <s v="Yes"/>
    <n v="1"/>
    <n v="0"/>
    <x v="0"/>
    <n v="0"/>
    <s v="No"/>
    <x v="0"/>
    <s v="Chennai"/>
  </r>
  <r>
    <x v="3687"/>
    <n v="39"/>
    <s v="Male"/>
    <s v="Mumbai"/>
    <n v="24"/>
    <x v="2"/>
    <x v="0"/>
    <n v="561"/>
    <n v="11147.31"/>
    <s v="UPI"/>
    <s v="Yes"/>
    <n v="1"/>
    <n v="0"/>
    <x v="0"/>
    <n v="15"/>
    <s v="No"/>
    <x v="0"/>
    <s v="Mumbai"/>
  </r>
  <r>
    <x v="3688"/>
    <n v="50"/>
    <s v="Female"/>
    <s v="Hyderabad"/>
    <n v="35"/>
    <x v="1"/>
    <x v="1"/>
    <n v="778"/>
    <n v="27013.8"/>
    <s v="UPI"/>
    <s v="Yes"/>
    <n v="0"/>
    <n v="0"/>
    <x v="0"/>
    <n v="0"/>
    <s v="No"/>
    <x v="0"/>
    <s v="Hyderabad"/>
  </r>
  <r>
    <x v="3689"/>
    <n v="42"/>
    <s v="Female"/>
    <s v="Hyderabad"/>
    <n v="49"/>
    <x v="0"/>
    <x v="0"/>
    <n v="475"/>
    <n v="23673.21"/>
    <s v="Credit Card"/>
    <s v="No"/>
    <n v="2"/>
    <n v="0"/>
    <x v="1"/>
    <n v="0"/>
    <s v="No"/>
    <x v="0"/>
    <s v="Hyderabad"/>
  </r>
  <r>
    <x v="3690"/>
    <n v="47"/>
    <s v="Male"/>
    <s v="Pune"/>
    <n v="37"/>
    <x v="1"/>
    <x v="1"/>
    <n v="690"/>
    <n v="25705.87"/>
    <s v="Auto Debit"/>
    <s v="Yes"/>
    <n v="1"/>
    <n v="0"/>
    <x v="0"/>
    <n v="0"/>
    <s v="No"/>
    <x v="0"/>
    <s v="Pune"/>
  </r>
  <r>
    <x v="3691"/>
    <n v="26"/>
    <s v="Male"/>
    <s v="Chennai"/>
    <n v="6"/>
    <x v="0"/>
    <x v="1"/>
    <n v="688"/>
    <n v="4174.16"/>
    <s v="Bank Transfer"/>
    <s v="Yes"/>
    <n v="0"/>
    <n v="0"/>
    <x v="0"/>
    <n v="0"/>
    <s v="No"/>
    <x v="0"/>
    <s v="Chennai"/>
  </r>
  <r>
    <x v="3692"/>
    <n v="21"/>
    <s v="Female"/>
    <s v="Delhi"/>
    <n v="17"/>
    <x v="0"/>
    <x v="0"/>
    <n v="577"/>
    <n v="9719.33"/>
    <s v="UPI"/>
    <s v="Yes"/>
    <n v="0"/>
    <n v="0"/>
    <x v="1"/>
    <n v="0"/>
    <s v="No"/>
    <x v="0"/>
    <s v="Delhi"/>
  </r>
  <r>
    <x v="3693"/>
    <n v="40"/>
    <s v="Male"/>
    <s v="Mumbai"/>
    <n v="56"/>
    <x v="0"/>
    <x v="1"/>
    <n v="818"/>
    <n v="45189.46"/>
    <s v="Debit Card"/>
    <s v="Yes"/>
    <n v="4"/>
    <n v="2"/>
    <x v="2"/>
    <n v="0"/>
    <s v="No"/>
    <x v="1"/>
    <s v="Mumbai"/>
  </r>
  <r>
    <x v="3694"/>
    <n v="25"/>
    <s v="Male"/>
    <s v="Chennai"/>
    <n v="69"/>
    <x v="2"/>
    <x v="1"/>
    <n v="728"/>
    <n v="50907.92"/>
    <s v="Debit Card"/>
    <s v="Yes"/>
    <n v="10"/>
    <n v="3"/>
    <x v="4"/>
    <n v="0"/>
    <s v="No"/>
    <x v="0"/>
    <s v="Chennai"/>
  </r>
  <r>
    <x v="3695"/>
    <n v="31"/>
    <s v="Female"/>
    <s v="Pune"/>
    <n v="16"/>
    <x v="1"/>
    <x v="2"/>
    <n v="1057"/>
    <n v="16909.73"/>
    <s v="Credit Card"/>
    <s v="Yes"/>
    <n v="1"/>
    <n v="0"/>
    <x v="0"/>
    <n v="0"/>
    <s v="Yes"/>
    <x v="0"/>
    <s v="Pune"/>
  </r>
  <r>
    <x v="3696"/>
    <n v="36"/>
    <s v="Male"/>
    <s v="Hyderabad"/>
    <n v="54"/>
    <x v="2"/>
    <x v="0"/>
    <n v="518"/>
    <n v="28078.86"/>
    <s v="Debit Card"/>
    <s v="No"/>
    <n v="0"/>
    <n v="0"/>
    <x v="0"/>
    <n v="0"/>
    <s v="No"/>
    <x v="0"/>
    <s v="Hyderabad"/>
  </r>
  <r>
    <x v="3697"/>
    <n v="51"/>
    <s v="Male"/>
    <s v="Mumbai"/>
    <n v="14"/>
    <x v="0"/>
    <x v="1"/>
    <n v="733"/>
    <n v="9997.43"/>
    <s v="Debit Card"/>
    <s v="Yes"/>
    <n v="0"/>
    <n v="0"/>
    <x v="1"/>
    <n v="0"/>
    <s v="No"/>
    <x v="0"/>
    <s v="Mumbai"/>
  </r>
  <r>
    <x v="3698"/>
    <n v="41"/>
    <s v="Male"/>
    <s v="Pune"/>
    <n v="2"/>
    <x v="0"/>
    <x v="1"/>
    <n v="774"/>
    <n v="1351.63"/>
    <s v="Debit Card"/>
    <s v="No"/>
    <n v="0"/>
    <n v="0"/>
    <x v="0"/>
    <n v="10"/>
    <s v="Yes"/>
    <x v="0"/>
    <s v="Pune"/>
  </r>
  <r>
    <x v="3699"/>
    <n v="44"/>
    <s v="Male"/>
    <s v="Bengaluru"/>
    <n v="44"/>
    <x v="1"/>
    <x v="0"/>
    <n v="486"/>
    <n v="20863.91"/>
    <s v="Auto Debit"/>
    <s v="Yes"/>
    <n v="0"/>
    <n v="0"/>
    <x v="1"/>
    <n v="0"/>
    <s v="No"/>
    <x v="0"/>
    <s v="Bengaluru"/>
  </r>
  <r>
    <x v="3700"/>
    <n v="48"/>
    <s v="Female"/>
    <s v="Kolkata"/>
    <n v="39"/>
    <x v="0"/>
    <x v="0"/>
    <n v="456"/>
    <n v="17988.68"/>
    <s v="UPI"/>
    <s v="Yes"/>
    <n v="1"/>
    <n v="0"/>
    <x v="0"/>
    <n v="0"/>
    <s v="Yes"/>
    <x v="0"/>
    <s v="Kolkata"/>
  </r>
  <r>
    <x v="3701"/>
    <n v="45"/>
    <s v="Male"/>
    <s v="Kolkata"/>
    <n v="28"/>
    <x v="2"/>
    <x v="0"/>
    <n v="529"/>
    <n v="14855.83"/>
    <s v="Auto Debit"/>
    <s v="Yes"/>
    <n v="4"/>
    <n v="2"/>
    <x v="2"/>
    <n v="0"/>
    <s v="Yes"/>
    <x v="0"/>
    <s v="Kolkata"/>
  </r>
  <r>
    <x v="3702"/>
    <n v="26"/>
    <s v="Female"/>
    <s v="Chennai"/>
    <n v="31"/>
    <x v="1"/>
    <x v="1"/>
    <n v="780"/>
    <n v="23829.31"/>
    <s v="Auto Debit"/>
    <s v="Yes"/>
    <n v="0"/>
    <n v="0"/>
    <x v="1"/>
    <n v="0"/>
    <s v="Yes"/>
    <x v="0"/>
    <s v="Chennai"/>
  </r>
  <r>
    <x v="3703"/>
    <n v="30"/>
    <s v="Male"/>
    <s v="Mumbai"/>
    <n v="67"/>
    <x v="0"/>
    <x v="1"/>
    <n v="712"/>
    <n v="48277.58"/>
    <s v="Credit Card"/>
    <s v="Yes"/>
    <n v="5"/>
    <n v="3"/>
    <x v="2"/>
    <n v="0"/>
    <s v="No"/>
    <x v="1"/>
    <s v="Mumbai"/>
  </r>
  <r>
    <x v="3704"/>
    <n v="42"/>
    <s v="Female"/>
    <s v="Jaipur"/>
    <n v="43"/>
    <x v="0"/>
    <x v="2"/>
    <n v="977"/>
    <n v="42793.59"/>
    <s v="UPI"/>
    <s v="Yes"/>
    <n v="0"/>
    <n v="0"/>
    <x v="0"/>
    <n v="0"/>
    <s v="No"/>
    <x v="1"/>
    <s v="Jaipur"/>
  </r>
  <r>
    <x v="3705"/>
    <n v="24"/>
    <s v="Male"/>
    <s v="Ahmedabad"/>
    <n v="17"/>
    <x v="1"/>
    <x v="0"/>
    <n v="434"/>
    <n v="7236.85"/>
    <s v="UPI"/>
    <s v="No"/>
    <n v="4"/>
    <n v="0"/>
    <x v="1"/>
    <n v="0"/>
    <s v="No"/>
    <x v="0"/>
    <s v="Ahmedabad"/>
  </r>
  <r>
    <x v="3706"/>
    <n v="45"/>
    <s v="Female"/>
    <s v="Hyderabad"/>
    <n v="23"/>
    <x v="0"/>
    <x v="1"/>
    <n v="656"/>
    <n v="15165.05"/>
    <s v="UPI"/>
    <s v="Yes"/>
    <n v="0"/>
    <n v="0"/>
    <x v="0"/>
    <n v="0"/>
    <s v="Yes"/>
    <x v="0"/>
    <s v="Hyderabad"/>
  </r>
  <r>
    <x v="3707"/>
    <n v="31"/>
    <s v="Female"/>
    <s v="Pune"/>
    <n v="29"/>
    <x v="0"/>
    <x v="0"/>
    <n v="488"/>
    <n v="14378.7"/>
    <s v="Auto Debit"/>
    <s v="Yes"/>
    <n v="2"/>
    <n v="0"/>
    <x v="1"/>
    <n v="0"/>
    <s v="No"/>
    <x v="0"/>
    <s v="Pune"/>
  </r>
  <r>
    <x v="3708"/>
    <n v="37"/>
    <s v="Male"/>
    <s v="Kolkata"/>
    <n v="48"/>
    <x v="0"/>
    <x v="1"/>
    <n v="784"/>
    <n v="36823.93"/>
    <s v="Credit Card"/>
    <s v="Yes"/>
    <n v="0"/>
    <n v="0"/>
    <x v="1"/>
    <n v="0"/>
    <s v="Yes"/>
    <x v="0"/>
    <s v="Kolkata"/>
  </r>
  <r>
    <x v="3709"/>
    <n v="34"/>
    <s v="Female"/>
    <s v="Hyderabad"/>
    <n v="25"/>
    <x v="0"/>
    <x v="1"/>
    <n v="761"/>
    <n v="18772.080000000002"/>
    <s v="Bank Transfer"/>
    <s v="Yes"/>
    <n v="3"/>
    <n v="1"/>
    <x v="1"/>
    <n v="0"/>
    <s v="Yes"/>
    <x v="0"/>
    <s v="Hyderabad"/>
  </r>
  <r>
    <x v="3710"/>
    <n v="38"/>
    <s v="Male"/>
    <s v="Ahmedabad"/>
    <n v="50"/>
    <x v="1"/>
    <x v="2"/>
    <n v="1090"/>
    <n v="52480.83"/>
    <s v="UPI"/>
    <s v="Yes"/>
    <n v="1"/>
    <n v="0"/>
    <x v="0"/>
    <n v="5"/>
    <s v="Yes"/>
    <x v="0"/>
    <s v="Ahmedabad"/>
  </r>
  <r>
    <x v="3711"/>
    <n v="49"/>
    <s v="Female"/>
    <s v="Pune"/>
    <n v="36"/>
    <x v="0"/>
    <x v="1"/>
    <n v="673"/>
    <n v="24785.599999999999"/>
    <s v="UPI"/>
    <s v="Yes"/>
    <n v="2"/>
    <n v="1"/>
    <x v="2"/>
    <n v="0"/>
    <s v="No"/>
    <x v="1"/>
    <s v="Pune"/>
  </r>
  <r>
    <x v="3712"/>
    <n v="57"/>
    <s v="Female"/>
    <s v="Ahmedabad"/>
    <n v="34"/>
    <x v="0"/>
    <x v="0"/>
    <n v="482"/>
    <n v="15974.53"/>
    <s v="Credit Card"/>
    <s v="Yes"/>
    <n v="0"/>
    <n v="0"/>
    <x v="0"/>
    <n v="0"/>
    <s v="No"/>
    <x v="0"/>
    <s v="Ahmedabad"/>
  </r>
  <r>
    <x v="3713"/>
    <n v="39"/>
    <s v="Male"/>
    <s v="Bengaluru"/>
    <n v="45"/>
    <x v="2"/>
    <x v="0"/>
    <n v="586"/>
    <n v="22305"/>
    <s v="Debit Card"/>
    <s v="Yes"/>
    <n v="1"/>
    <n v="0"/>
    <x v="0"/>
    <n v="15"/>
    <s v="No"/>
    <x v="0"/>
    <s v="Bengaluru"/>
  </r>
  <r>
    <x v="3714"/>
    <n v="26"/>
    <s v="Female"/>
    <s v="Kolkata"/>
    <n v="21"/>
    <x v="1"/>
    <x v="2"/>
    <n v="1039"/>
    <n v="20306.95"/>
    <s v="Bank Transfer"/>
    <s v="Yes"/>
    <n v="2"/>
    <n v="1"/>
    <x v="0"/>
    <n v="5"/>
    <s v="Yes"/>
    <x v="0"/>
    <s v="Kolkata"/>
  </r>
  <r>
    <x v="3715"/>
    <n v="29"/>
    <s v="Female"/>
    <s v="Chennai"/>
    <n v="36"/>
    <x v="0"/>
    <x v="0"/>
    <n v="462"/>
    <n v="16324.29"/>
    <s v="UPI"/>
    <s v="Yes"/>
    <n v="0"/>
    <n v="0"/>
    <x v="0"/>
    <n v="0"/>
    <s v="No"/>
    <x v="0"/>
    <s v="Chennai"/>
  </r>
  <r>
    <x v="3716"/>
    <n v="37"/>
    <s v="Male"/>
    <s v="Ahmedabad"/>
    <n v="41"/>
    <x v="0"/>
    <x v="0"/>
    <n v="532"/>
    <n v="21269.67"/>
    <s v="Credit Card"/>
    <s v="Yes"/>
    <n v="2"/>
    <n v="0"/>
    <x v="0"/>
    <n v="0"/>
    <s v="No"/>
    <x v="0"/>
    <s v="Ahmedabad"/>
  </r>
  <r>
    <x v="3717"/>
    <n v="25"/>
    <s v="Female"/>
    <s v="Delhi"/>
    <n v="65"/>
    <x v="0"/>
    <x v="0"/>
    <n v="470"/>
    <n v="31286.47"/>
    <s v="Debit Card"/>
    <s v="Yes"/>
    <n v="1"/>
    <n v="0"/>
    <x v="0"/>
    <n v="0"/>
    <s v="Yes"/>
    <x v="0"/>
    <s v="Delhi"/>
  </r>
  <r>
    <x v="3718"/>
    <n v="20"/>
    <s v="Female"/>
    <s v="Mumbai"/>
    <n v="53"/>
    <x v="0"/>
    <x v="2"/>
    <n v="1021"/>
    <n v="52631.12"/>
    <s v="Bank Transfer"/>
    <s v="Yes"/>
    <n v="3"/>
    <n v="0"/>
    <x v="0"/>
    <n v="0"/>
    <s v="No"/>
    <x v="0"/>
    <s v="Mumbai"/>
  </r>
  <r>
    <x v="3719"/>
    <n v="51"/>
    <s v="Female"/>
    <s v="Delhi"/>
    <n v="43"/>
    <x v="0"/>
    <x v="0"/>
    <n v="442"/>
    <n v="19319.990000000002"/>
    <s v="Auto Debit"/>
    <s v="Yes"/>
    <n v="0"/>
    <n v="0"/>
    <x v="1"/>
    <n v="0"/>
    <s v="No"/>
    <x v="0"/>
    <s v="Delhi"/>
  </r>
  <r>
    <x v="3720"/>
    <n v="20"/>
    <s v="Male"/>
    <s v="Delhi"/>
    <n v="21"/>
    <x v="0"/>
    <x v="1"/>
    <n v="728"/>
    <n v="15331.97"/>
    <s v="UPI"/>
    <s v="Yes"/>
    <n v="0"/>
    <n v="0"/>
    <x v="1"/>
    <n v="0"/>
    <s v="Yes"/>
    <x v="0"/>
    <s v="Delhi"/>
  </r>
  <r>
    <x v="3721"/>
    <n v="21"/>
    <s v="Male"/>
    <s v="Chennai"/>
    <n v="10"/>
    <x v="0"/>
    <x v="0"/>
    <n v="462"/>
    <n v="4662.78"/>
    <s v="Auto Debit"/>
    <s v="Yes"/>
    <n v="2"/>
    <n v="1"/>
    <x v="0"/>
    <n v="0"/>
    <s v="No"/>
    <x v="0"/>
    <s v="Chennai"/>
  </r>
  <r>
    <x v="3722"/>
    <n v="27"/>
    <s v="Male"/>
    <s v="Ahmedabad"/>
    <n v="33"/>
    <x v="2"/>
    <x v="0"/>
    <n v="530"/>
    <n v="15384.1"/>
    <s v="UPI"/>
    <s v="Yes"/>
    <n v="0"/>
    <n v="0"/>
    <x v="0"/>
    <n v="10"/>
    <s v="No"/>
    <x v="0"/>
    <s v="Ahmedabad"/>
  </r>
  <r>
    <x v="3723"/>
    <n v="47"/>
    <s v="Female"/>
    <s v="Pune"/>
    <n v="32"/>
    <x v="0"/>
    <x v="0"/>
    <n v="490"/>
    <n v="15319.89"/>
    <s v="UPI"/>
    <s v="No"/>
    <n v="0"/>
    <n v="0"/>
    <x v="1"/>
    <n v="0"/>
    <s v="Yes"/>
    <x v="0"/>
    <s v="Pune"/>
  </r>
  <r>
    <x v="3724"/>
    <n v="37"/>
    <s v="Male"/>
    <s v="Bengaluru"/>
    <n v="32"/>
    <x v="1"/>
    <x v="0"/>
    <n v="469"/>
    <n v="15417.14"/>
    <s v="UPI"/>
    <s v="Yes"/>
    <n v="2"/>
    <n v="0"/>
    <x v="0"/>
    <n v="0"/>
    <s v="No"/>
    <x v="0"/>
    <s v="Bengaluru"/>
  </r>
  <r>
    <x v="3725"/>
    <n v="40"/>
    <s v="Female"/>
    <s v="Pune"/>
    <n v="39"/>
    <x v="0"/>
    <x v="2"/>
    <n v="972"/>
    <n v="37617.49"/>
    <s v="Bank Transfer"/>
    <s v="Yes"/>
    <n v="1"/>
    <n v="0"/>
    <x v="0"/>
    <n v="0"/>
    <s v="No"/>
    <x v="0"/>
    <s v="Pune"/>
  </r>
  <r>
    <x v="3726"/>
    <n v="30"/>
    <s v="Female"/>
    <s v="Jaipur"/>
    <n v="12"/>
    <x v="0"/>
    <x v="0"/>
    <n v="440"/>
    <n v="5318.62"/>
    <s v="UPI"/>
    <s v="No"/>
    <n v="0"/>
    <n v="0"/>
    <x v="0"/>
    <n v="0"/>
    <s v="No"/>
    <x v="1"/>
    <s v="Jaipur"/>
  </r>
  <r>
    <x v="3727"/>
    <n v="33"/>
    <s v="Female"/>
    <s v="Bengaluru"/>
    <n v="34"/>
    <x v="1"/>
    <x v="1"/>
    <n v="770"/>
    <n v="26822.14"/>
    <s v="Credit Card"/>
    <s v="Yes"/>
    <n v="0"/>
    <n v="0"/>
    <x v="0"/>
    <n v="0"/>
    <s v="No"/>
    <x v="0"/>
    <s v="Bengaluru"/>
  </r>
  <r>
    <x v="3728"/>
    <n v="35"/>
    <s v="Female"/>
    <s v="Pune"/>
    <n v="37"/>
    <x v="2"/>
    <x v="0"/>
    <n v="513"/>
    <n v="17150.16"/>
    <s v="Auto Debit"/>
    <s v="Yes"/>
    <n v="0"/>
    <n v="0"/>
    <x v="0"/>
    <n v="10"/>
    <s v="No"/>
    <x v="0"/>
    <s v="Pune"/>
  </r>
  <r>
    <x v="3729"/>
    <n v="33"/>
    <s v="Female"/>
    <s v="Bengaluru"/>
    <n v="24"/>
    <x v="0"/>
    <x v="1"/>
    <n v="704"/>
    <n v="16639.560000000001"/>
    <s v="UPI"/>
    <s v="No"/>
    <n v="1"/>
    <n v="0"/>
    <x v="0"/>
    <n v="0"/>
    <s v="No"/>
    <x v="0"/>
    <s v="Bengaluru"/>
  </r>
  <r>
    <x v="3730"/>
    <n v="39"/>
    <s v="Female"/>
    <s v="Bengaluru"/>
    <n v="10"/>
    <x v="0"/>
    <x v="1"/>
    <n v="688"/>
    <n v="6908.91"/>
    <s v="Bank Transfer"/>
    <s v="Yes"/>
    <n v="1"/>
    <n v="0"/>
    <x v="0"/>
    <n v="0"/>
    <s v="No"/>
    <x v="1"/>
    <s v="Bengaluru"/>
  </r>
  <r>
    <x v="3731"/>
    <n v="29"/>
    <s v="Female"/>
    <s v="Nagpur"/>
    <n v="18"/>
    <x v="1"/>
    <x v="1"/>
    <n v="728"/>
    <n v="13076.21"/>
    <s v="Credit Card"/>
    <s v="Yes"/>
    <n v="1"/>
    <n v="0"/>
    <x v="0"/>
    <n v="0"/>
    <s v="Yes"/>
    <x v="0"/>
    <s v="Nagpur"/>
  </r>
  <r>
    <x v="3732"/>
    <n v="34"/>
    <s v="Female"/>
    <s v="Jaipur"/>
    <n v="24"/>
    <x v="1"/>
    <x v="1"/>
    <n v="766"/>
    <n v="17183.740000000002"/>
    <s v="Auto Debit"/>
    <s v="Yes"/>
    <n v="1"/>
    <n v="0"/>
    <x v="0"/>
    <n v="5"/>
    <s v="No"/>
    <x v="0"/>
    <s v="Jaipur"/>
  </r>
  <r>
    <x v="3733"/>
    <n v="32"/>
    <s v="Male"/>
    <s v="Bengaluru"/>
    <n v="32"/>
    <x v="0"/>
    <x v="1"/>
    <n v="814"/>
    <n v="25926.53"/>
    <s v="Auto Debit"/>
    <s v="Yes"/>
    <n v="2"/>
    <n v="0"/>
    <x v="0"/>
    <n v="0"/>
    <s v="Yes"/>
    <x v="0"/>
    <s v="Bengaluru"/>
  </r>
  <r>
    <x v="3734"/>
    <n v="45"/>
    <s v="Male"/>
    <s v="Delhi"/>
    <n v="38"/>
    <x v="1"/>
    <x v="1"/>
    <n v="742"/>
    <n v="28804.95"/>
    <s v="Auto Debit"/>
    <s v="Yes"/>
    <n v="0"/>
    <n v="0"/>
    <x v="0"/>
    <n v="0"/>
    <s v="No"/>
    <x v="0"/>
    <s v="Delhi"/>
  </r>
  <r>
    <x v="3735"/>
    <n v="23"/>
    <s v="Female"/>
    <s v="Hyderabad"/>
    <n v="15"/>
    <x v="0"/>
    <x v="2"/>
    <n v="1091"/>
    <n v="16278.83"/>
    <s v="Auto Debit"/>
    <s v="Yes"/>
    <n v="3"/>
    <n v="0"/>
    <x v="0"/>
    <n v="0"/>
    <s v="No"/>
    <x v="0"/>
    <s v="Hyderabad"/>
  </r>
  <r>
    <x v="3736"/>
    <n v="46"/>
    <s v="Female"/>
    <s v="Hyderabad"/>
    <n v="28"/>
    <x v="0"/>
    <x v="2"/>
    <n v="1083"/>
    <n v="29615.61"/>
    <s v="Credit Card"/>
    <s v="Yes"/>
    <n v="0"/>
    <n v="0"/>
    <x v="1"/>
    <n v="0"/>
    <s v="No"/>
    <x v="0"/>
    <s v="Hyderabad"/>
  </r>
  <r>
    <x v="3737"/>
    <n v="24"/>
    <s v="Female"/>
    <s v="Bengaluru"/>
    <n v="31"/>
    <x v="0"/>
    <x v="1"/>
    <n v="713"/>
    <n v="22473.5"/>
    <s v="Credit Card"/>
    <s v="Yes"/>
    <n v="0"/>
    <n v="0"/>
    <x v="0"/>
    <n v="0"/>
    <s v="Yes"/>
    <x v="1"/>
    <s v="Bengaluru"/>
  </r>
  <r>
    <x v="3738"/>
    <n v="30"/>
    <s v="Male"/>
    <s v="Nagpur"/>
    <n v="33"/>
    <x v="1"/>
    <x v="0"/>
    <n v="425"/>
    <n v="14406.01"/>
    <s v="Auto Debit"/>
    <s v="Yes"/>
    <n v="0"/>
    <n v="0"/>
    <x v="0"/>
    <n v="0"/>
    <s v="Yes"/>
    <x v="0"/>
    <s v="Nagpur"/>
  </r>
  <r>
    <x v="3739"/>
    <n v="28"/>
    <s v="Male"/>
    <s v="Mumbai"/>
    <n v="72"/>
    <x v="2"/>
    <x v="0"/>
    <n v="590"/>
    <n v="43529.32"/>
    <s v="UPI"/>
    <s v="Yes"/>
    <n v="1"/>
    <n v="0"/>
    <x v="0"/>
    <n v="0"/>
    <s v="Yes"/>
    <x v="0"/>
    <s v="Mumbai"/>
  </r>
  <r>
    <x v="3740"/>
    <n v="24"/>
    <s v="Female"/>
    <s v="Nagpur"/>
    <n v="27"/>
    <x v="1"/>
    <x v="1"/>
    <n v="767"/>
    <n v="20240.72"/>
    <s v="Bank Transfer"/>
    <s v="Yes"/>
    <n v="0"/>
    <n v="0"/>
    <x v="1"/>
    <n v="0"/>
    <s v="Yes"/>
    <x v="0"/>
    <s v="Nagpur"/>
  </r>
  <r>
    <x v="3741"/>
    <n v="40"/>
    <s v="Female"/>
    <s v="Pune"/>
    <n v="39"/>
    <x v="0"/>
    <x v="1"/>
    <n v="674"/>
    <n v="27032.51"/>
    <s v="Auto Debit"/>
    <s v="Yes"/>
    <n v="6"/>
    <n v="3"/>
    <x v="4"/>
    <n v="0"/>
    <s v="No"/>
    <x v="0"/>
    <s v="Pune"/>
  </r>
  <r>
    <x v="3742"/>
    <n v="27"/>
    <s v="Female"/>
    <s v="Pune"/>
    <n v="51"/>
    <x v="2"/>
    <x v="1"/>
    <n v="685"/>
    <n v="29113.48"/>
    <s v="Credit Card"/>
    <s v="Yes"/>
    <n v="0"/>
    <n v="0"/>
    <x v="1"/>
    <n v="15"/>
    <s v="No"/>
    <x v="0"/>
    <s v="Pune"/>
  </r>
  <r>
    <x v="3743"/>
    <n v="33"/>
    <s v="Female"/>
    <s v="Kolkata"/>
    <n v="49"/>
    <x v="2"/>
    <x v="0"/>
    <n v="501"/>
    <n v="24335.62"/>
    <s v="UPI"/>
    <s v="Yes"/>
    <n v="0"/>
    <n v="0"/>
    <x v="0"/>
    <n v="0"/>
    <s v="No"/>
    <x v="0"/>
    <s v="Kolkata"/>
  </r>
  <r>
    <x v="3744"/>
    <n v="54"/>
    <s v="Male"/>
    <s v="Mumbai"/>
    <n v="62"/>
    <x v="0"/>
    <x v="0"/>
    <n v="525"/>
    <n v="32557.75"/>
    <s v="Auto Debit"/>
    <s v="No"/>
    <n v="1"/>
    <n v="0"/>
    <x v="1"/>
    <n v="0"/>
    <s v="Yes"/>
    <x v="0"/>
    <s v="Mumbai"/>
  </r>
  <r>
    <x v="3745"/>
    <n v="31"/>
    <s v="Male"/>
    <s v="Mumbai"/>
    <n v="25"/>
    <x v="2"/>
    <x v="0"/>
    <n v="521"/>
    <n v="13305.95"/>
    <s v="UPI"/>
    <s v="Yes"/>
    <n v="1"/>
    <n v="0"/>
    <x v="1"/>
    <n v="0"/>
    <s v="No"/>
    <x v="0"/>
    <s v="Mumbai"/>
  </r>
  <r>
    <x v="3746"/>
    <n v="58"/>
    <s v="Female"/>
    <s v="Kolkata"/>
    <n v="27"/>
    <x v="1"/>
    <x v="0"/>
    <n v="489"/>
    <n v="11672.48"/>
    <s v="UPI"/>
    <s v="No"/>
    <n v="3"/>
    <n v="1"/>
    <x v="1"/>
    <n v="10"/>
    <s v="No"/>
    <x v="0"/>
    <s v="Kolkata"/>
  </r>
  <r>
    <x v="3747"/>
    <n v="21"/>
    <s v="Female"/>
    <s v="Pune"/>
    <n v="23"/>
    <x v="0"/>
    <x v="1"/>
    <n v="771"/>
    <n v="17686.59"/>
    <s v="Bank Transfer"/>
    <s v="Yes"/>
    <n v="0"/>
    <n v="0"/>
    <x v="1"/>
    <n v="0"/>
    <s v="Yes"/>
    <x v="0"/>
    <s v="Pune"/>
  </r>
  <r>
    <x v="3748"/>
    <n v="27"/>
    <s v="Female"/>
    <s v="Jaipur"/>
    <n v="41"/>
    <x v="0"/>
    <x v="0"/>
    <n v="525"/>
    <n v="21383.279999999999"/>
    <s v="Credit Card"/>
    <s v="Yes"/>
    <n v="1"/>
    <n v="0"/>
    <x v="0"/>
    <n v="0"/>
    <s v="No"/>
    <x v="1"/>
    <s v="Jaipur"/>
  </r>
  <r>
    <x v="3749"/>
    <n v="47"/>
    <s v="Male"/>
    <s v="Hyderabad"/>
    <n v="18"/>
    <x v="0"/>
    <x v="2"/>
    <n v="1014"/>
    <n v="18198.3"/>
    <s v="Bank Transfer"/>
    <s v="Yes"/>
    <n v="2"/>
    <n v="1"/>
    <x v="1"/>
    <n v="0"/>
    <s v="No"/>
    <x v="0"/>
    <s v="Hyderabad"/>
  </r>
  <r>
    <x v="3750"/>
    <n v="27"/>
    <s v="Female"/>
    <s v="Chennai"/>
    <n v="21"/>
    <x v="0"/>
    <x v="1"/>
    <n v="644"/>
    <n v="13327.55"/>
    <s v="UPI"/>
    <s v="Yes"/>
    <n v="0"/>
    <n v="0"/>
    <x v="0"/>
    <n v="0"/>
    <s v="No"/>
    <x v="0"/>
    <s v="Chennai"/>
  </r>
  <r>
    <x v="3751"/>
    <n v="30"/>
    <s v="Male"/>
    <s v="Delhi"/>
    <n v="19"/>
    <x v="0"/>
    <x v="1"/>
    <n v="762"/>
    <n v="14768.57"/>
    <s v="Auto Debit"/>
    <s v="Yes"/>
    <n v="0"/>
    <n v="0"/>
    <x v="1"/>
    <n v="0"/>
    <s v="No"/>
    <x v="0"/>
    <s v="Delhi"/>
  </r>
  <r>
    <x v="3752"/>
    <n v="41"/>
    <s v="Female"/>
    <s v="Delhi"/>
    <n v="12"/>
    <x v="0"/>
    <x v="1"/>
    <n v="794"/>
    <n v="9351.11"/>
    <s v="Auto Debit"/>
    <s v="Yes"/>
    <n v="4"/>
    <n v="1"/>
    <x v="0"/>
    <n v="0"/>
    <s v="No"/>
    <x v="1"/>
    <s v="Delhi"/>
  </r>
  <r>
    <x v="3753"/>
    <n v="32"/>
    <s v="Female"/>
    <s v="Delhi"/>
    <n v="52"/>
    <x v="1"/>
    <x v="0"/>
    <n v="440"/>
    <n v="22773.78"/>
    <s v="Auto Debit"/>
    <s v="No"/>
    <n v="0"/>
    <n v="0"/>
    <x v="1"/>
    <n v="0"/>
    <s v="No"/>
    <x v="0"/>
    <s v="Delhi"/>
  </r>
  <r>
    <x v="3754"/>
    <n v="52"/>
    <s v="Female"/>
    <s v="Kolkata"/>
    <n v="47"/>
    <x v="2"/>
    <x v="2"/>
    <n v="1037"/>
    <n v="41967.3"/>
    <s v="Credit Card"/>
    <s v="Yes"/>
    <n v="1"/>
    <n v="0"/>
    <x v="0"/>
    <n v="15"/>
    <s v="No"/>
    <x v="0"/>
    <s v="Kolkata"/>
  </r>
  <r>
    <x v="3755"/>
    <n v="34"/>
    <s v="Female"/>
    <s v="Bengaluru"/>
    <n v="17"/>
    <x v="0"/>
    <x v="0"/>
    <n v="557"/>
    <n v="9196.4500000000007"/>
    <s v="Bank Transfer"/>
    <s v="Yes"/>
    <n v="0"/>
    <n v="0"/>
    <x v="0"/>
    <n v="0"/>
    <s v="No"/>
    <x v="1"/>
    <s v="Bengaluru"/>
  </r>
  <r>
    <x v="3756"/>
    <n v="44"/>
    <s v="Male"/>
    <s v="Bengaluru"/>
    <n v="14"/>
    <x v="0"/>
    <x v="0"/>
    <n v="500"/>
    <n v="6894.23"/>
    <s v="Auto Debit"/>
    <s v="Yes"/>
    <n v="0"/>
    <n v="0"/>
    <x v="0"/>
    <n v="0"/>
    <s v="Yes"/>
    <x v="0"/>
    <s v="Bengaluru"/>
  </r>
  <r>
    <x v="3757"/>
    <n v="49"/>
    <s v="Female"/>
    <s v="Ahmedabad"/>
    <n v="24"/>
    <x v="0"/>
    <x v="2"/>
    <n v="1079"/>
    <n v="25390.25"/>
    <s v="Auto Debit"/>
    <s v="Yes"/>
    <n v="0"/>
    <n v="0"/>
    <x v="0"/>
    <n v="0"/>
    <s v="No"/>
    <x v="1"/>
    <s v="Ahmedabad"/>
  </r>
  <r>
    <x v="3758"/>
    <n v="34"/>
    <s v="Male"/>
    <s v="Ahmedabad"/>
    <n v="40"/>
    <x v="2"/>
    <x v="1"/>
    <n v="778"/>
    <n v="31140.03"/>
    <s v="UPI"/>
    <s v="Yes"/>
    <n v="4"/>
    <n v="4"/>
    <x v="4"/>
    <n v="0"/>
    <s v="No"/>
    <x v="0"/>
    <s v="Ahmedabad"/>
  </r>
  <r>
    <x v="3759"/>
    <n v="18"/>
    <s v="Male"/>
    <s v="Ahmedabad"/>
    <n v="36"/>
    <x v="0"/>
    <x v="1"/>
    <n v="748"/>
    <n v="27442.94"/>
    <s v="UPI"/>
    <s v="Yes"/>
    <n v="6"/>
    <n v="3"/>
    <x v="4"/>
    <n v="0"/>
    <s v="No"/>
    <x v="0"/>
    <s v="Ahmedabad"/>
  </r>
  <r>
    <x v="3760"/>
    <n v="54"/>
    <s v="Female"/>
    <s v="Delhi"/>
    <n v="38"/>
    <x v="1"/>
    <x v="0"/>
    <n v="547"/>
    <n v="18274.72"/>
    <s v="Debit Card"/>
    <s v="Yes"/>
    <n v="2"/>
    <n v="0"/>
    <x v="0"/>
    <n v="10"/>
    <s v="No"/>
    <x v="0"/>
    <s v="Delhi"/>
  </r>
  <r>
    <x v="3761"/>
    <n v="32"/>
    <s v="Female"/>
    <s v="Jaipur"/>
    <n v="71"/>
    <x v="2"/>
    <x v="0"/>
    <n v="497"/>
    <n v="30865.72"/>
    <s v="UPI"/>
    <s v="Yes"/>
    <n v="0"/>
    <n v="0"/>
    <x v="0"/>
    <n v="10"/>
    <s v="Yes"/>
    <x v="0"/>
    <s v="Jaipur"/>
  </r>
  <r>
    <x v="3762"/>
    <n v="47"/>
    <s v="Male"/>
    <s v="Chennai"/>
    <n v="9"/>
    <x v="0"/>
    <x v="1"/>
    <n v="667"/>
    <n v="5922.74"/>
    <s v="Credit Card"/>
    <s v="Yes"/>
    <n v="1"/>
    <n v="0"/>
    <x v="0"/>
    <n v="0"/>
    <s v="No"/>
    <x v="0"/>
    <s v="Chennai"/>
  </r>
  <r>
    <x v="3763"/>
    <n v="35"/>
    <s v="Male"/>
    <s v="Kolkata"/>
    <n v="24"/>
    <x v="0"/>
    <x v="2"/>
    <n v="973"/>
    <n v="23752.07"/>
    <s v="Auto Debit"/>
    <s v="Yes"/>
    <n v="1"/>
    <n v="0"/>
    <x v="0"/>
    <n v="0"/>
    <s v="No"/>
    <x v="1"/>
    <s v="Kolkata"/>
  </r>
  <r>
    <x v="3764"/>
    <n v="36"/>
    <s v="Female"/>
    <s v="Bengaluru"/>
    <n v="29"/>
    <x v="1"/>
    <x v="1"/>
    <n v="693"/>
    <n v="18241.57"/>
    <s v="UPI"/>
    <s v="Yes"/>
    <n v="2"/>
    <n v="0"/>
    <x v="0"/>
    <n v="10"/>
    <s v="Yes"/>
    <x v="0"/>
    <s v="Bengaluru"/>
  </r>
  <r>
    <x v="3765"/>
    <n v="55"/>
    <s v="Male"/>
    <s v="Bengaluru"/>
    <n v="14"/>
    <x v="0"/>
    <x v="1"/>
    <n v="801"/>
    <n v="11385.84"/>
    <s v="Auto Debit"/>
    <s v="Yes"/>
    <n v="2"/>
    <n v="2"/>
    <x v="2"/>
    <n v="0"/>
    <s v="Yes"/>
    <x v="0"/>
    <s v="Bengaluru"/>
  </r>
  <r>
    <x v="3766"/>
    <n v="27"/>
    <s v="Male"/>
    <s v="Chennai"/>
    <n v="14"/>
    <x v="0"/>
    <x v="1"/>
    <n v="745"/>
    <n v="10265.32"/>
    <s v="Auto Debit"/>
    <s v="Yes"/>
    <n v="3"/>
    <n v="2"/>
    <x v="4"/>
    <n v="0"/>
    <s v="No"/>
    <x v="0"/>
    <s v="Chennai"/>
  </r>
  <r>
    <x v="3767"/>
    <n v="19"/>
    <s v="Female"/>
    <s v="Mumbai"/>
    <n v="53"/>
    <x v="1"/>
    <x v="0"/>
    <n v="477"/>
    <n v="22981.14"/>
    <s v="Credit Card"/>
    <s v="No"/>
    <n v="4"/>
    <n v="1"/>
    <x v="1"/>
    <n v="10"/>
    <s v="No"/>
    <x v="0"/>
    <s v="Mumbai"/>
  </r>
  <r>
    <x v="3768"/>
    <n v="33"/>
    <s v="Male"/>
    <s v="Hyderabad"/>
    <n v="48"/>
    <x v="0"/>
    <x v="2"/>
    <n v="973"/>
    <n v="47895.88"/>
    <s v="Credit Card"/>
    <s v="Yes"/>
    <n v="1"/>
    <n v="0"/>
    <x v="0"/>
    <n v="0"/>
    <s v="No"/>
    <x v="0"/>
    <s v="Hyderabad"/>
  </r>
  <r>
    <x v="3769"/>
    <n v="47"/>
    <s v="Male"/>
    <s v="Pune"/>
    <n v="28"/>
    <x v="1"/>
    <x v="2"/>
    <n v="1021"/>
    <n v="29435.53"/>
    <s v="Bank Transfer"/>
    <s v="Yes"/>
    <n v="3"/>
    <n v="1"/>
    <x v="0"/>
    <n v="0"/>
    <s v="No"/>
    <x v="1"/>
    <s v="Pune"/>
  </r>
  <r>
    <x v="3770"/>
    <n v="27"/>
    <s v="Male"/>
    <s v="Bengaluru"/>
    <n v="43"/>
    <x v="2"/>
    <x v="1"/>
    <n v="783"/>
    <n v="33640.42"/>
    <s v="UPI"/>
    <s v="Yes"/>
    <n v="0"/>
    <n v="0"/>
    <x v="0"/>
    <n v="0"/>
    <s v="Yes"/>
    <x v="1"/>
    <s v="Bengaluru"/>
  </r>
  <r>
    <x v="3771"/>
    <n v="46"/>
    <s v="Female"/>
    <s v="Mumbai"/>
    <n v="13"/>
    <x v="0"/>
    <x v="1"/>
    <n v="790"/>
    <n v="10516.45"/>
    <s v="UPI"/>
    <s v="Yes"/>
    <n v="0"/>
    <n v="0"/>
    <x v="1"/>
    <n v="0"/>
    <s v="No"/>
    <x v="0"/>
    <s v="Mumbai"/>
  </r>
  <r>
    <x v="3772"/>
    <n v="48"/>
    <s v="Female"/>
    <s v="Chennai"/>
    <n v="47"/>
    <x v="1"/>
    <x v="1"/>
    <n v="697"/>
    <n v="29112.67"/>
    <s v="Debit Card"/>
    <s v="Yes"/>
    <n v="3"/>
    <n v="0"/>
    <x v="1"/>
    <n v="10"/>
    <s v="No"/>
    <x v="0"/>
    <s v="Chennai"/>
  </r>
  <r>
    <x v="3773"/>
    <n v="25"/>
    <s v="Female"/>
    <s v="Nagpur"/>
    <n v="28"/>
    <x v="0"/>
    <x v="1"/>
    <n v="793"/>
    <n v="22524.560000000001"/>
    <s v="Auto Debit"/>
    <s v="Yes"/>
    <n v="7"/>
    <n v="2"/>
    <x v="2"/>
    <n v="0"/>
    <s v="No"/>
    <x v="1"/>
    <s v="Nagpur"/>
  </r>
  <r>
    <x v="3774"/>
    <n v="37"/>
    <s v="Male"/>
    <s v="Jaipur"/>
    <n v="33"/>
    <x v="0"/>
    <x v="0"/>
    <n v="442"/>
    <n v="14396.28"/>
    <s v="Bank Transfer"/>
    <s v="Yes"/>
    <n v="2"/>
    <n v="0"/>
    <x v="0"/>
    <n v="0"/>
    <s v="No"/>
    <x v="0"/>
    <s v="Jaipur"/>
  </r>
  <r>
    <x v="3775"/>
    <n v="34"/>
    <s v="Female"/>
    <s v="Chennai"/>
    <n v="72"/>
    <x v="1"/>
    <x v="1"/>
    <n v="742"/>
    <n v="50712.94"/>
    <s v="UPI"/>
    <s v="No"/>
    <n v="2"/>
    <n v="2"/>
    <x v="2"/>
    <n v="5"/>
    <s v="No"/>
    <x v="1"/>
    <s v="Chennai"/>
  </r>
  <r>
    <x v="3776"/>
    <n v="18"/>
    <s v="Male"/>
    <s v="Mumbai"/>
    <n v="46"/>
    <x v="0"/>
    <x v="1"/>
    <n v="778"/>
    <n v="34760.480000000003"/>
    <s v="UPI"/>
    <s v="Yes"/>
    <n v="2"/>
    <n v="2"/>
    <x v="1"/>
    <n v="0"/>
    <s v="No"/>
    <x v="0"/>
    <s v="Mumbai"/>
  </r>
  <r>
    <x v="3777"/>
    <n v="36"/>
    <s v="Female"/>
    <s v="Bengaluru"/>
    <n v="43"/>
    <x v="1"/>
    <x v="2"/>
    <n v="1140"/>
    <n v="47829.01"/>
    <s v="Auto Debit"/>
    <s v="Yes"/>
    <n v="0"/>
    <n v="0"/>
    <x v="0"/>
    <n v="5"/>
    <s v="No"/>
    <x v="0"/>
    <s v="Bengaluru"/>
  </r>
  <r>
    <x v="3778"/>
    <n v="38"/>
    <s v="Female"/>
    <s v="Ahmedabad"/>
    <n v="32"/>
    <x v="0"/>
    <x v="0"/>
    <n v="489"/>
    <n v="15668.72"/>
    <s v="UPI"/>
    <s v="No"/>
    <n v="1"/>
    <n v="0"/>
    <x v="0"/>
    <n v="0"/>
    <s v="No"/>
    <x v="0"/>
    <s v="Ahmedabad"/>
  </r>
  <r>
    <x v="3779"/>
    <n v="32"/>
    <s v="Female"/>
    <s v="Chennai"/>
    <n v="30"/>
    <x v="0"/>
    <x v="0"/>
    <n v="458"/>
    <n v="14023.41"/>
    <s v="Bank Transfer"/>
    <s v="Yes"/>
    <n v="2"/>
    <n v="1"/>
    <x v="1"/>
    <n v="0"/>
    <s v="No"/>
    <x v="1"/>
    <s v="Chennai"/>
  </r>
  <r>
    <x v="3780"/>
    <n v="45"/>
    <s v="Male"/>
    <s v="Mumbai"/>
    <n v="53"/>
    <x v="1"/>
    <x v="0"/>
    <n v="507"/>
    <n v="27268.61"/>
    <s v="Debit Card"/>
    <s v="Yes"/>
    <n v="1"/>
    <n v="0"/>
    <x v="0"/>
    <n v="0"/>
    <s v="Yes"/>
    <x v="0"/>
    <s v="Mumbai"/>
  </r>
  <r>
    <x v="3781"/>
    <n v="25"/>
    <s v="Male"/>
    <s v="Nagpur"/>
    <n v="35"/>
    <x v="0"/>
    <x v="1"/>
    <n v="719"/>
    <n v="25293.38"/>
    <s v="Credit Card"/>
    <s v="No"/>
    <n v="0"/>
    <n v="0"/>
    <x v="0"/>
    <n v="0"/>
    <s v="Yes"/>
    <x v="0"/>
    <s v="Nagpur"/>
  </r>
  <r>
    <x v="3782"/>
    <n v="43"/>
    <s v="Female"/>
    <s v="Delhi"/>
    <n v="7"/>
    <x v="0"/>
    <x v="0"/>
    <n v="484"/>
    <n v="3480.02"/>
    <s v="Auto Debit"/>
    <s v="No"/>
    <n v="1"/>
    <n v="0"/>
    <x v="0"/>
    <n v="0"/>
    <s v="No"/>
    <x v="0"/>
    <s v="Delhi"/>
  </r>
  <r>
    <x v="3783"/>
    <n v="39"/>
    <s v="Male"/>
    <s v="Pune"/>
    <n v="71"/>
    <x v="2"/>
    <x v="1"/>
    <n v="736"/>
    <n v="47235.51"/>
    <s v="Credit Card"/>
    <s v="Yes"/>
    <n v="0"/>
    <n v="0"/>
    <x v="0"/>
    <n v="10"/>
    <s v="No"/>
    <x v="0"/>
    <s v="Pune"/>
  </r>
  <r>
    <x v="3784"/>
    <n v="38"/>
    <s v="Male"/>
    <s v="Kolkata"/>
    <n v="47"/>
    <x v="1"/>
    <x v="0"/>
    <n v="472"/>
    <n v="22265.77"/>
    <s v="Credit Card"/>
    <s v="Yes"/>
    <n v="0"/>
    <n v="0"/>
    <x v="0"/>
    <n v="0"/>
    <s v="No"/>
    <x v="0"/>
    <s v="Kolkata"/>
  </r>
  <r>
    <x v="3785"/>
    <n v="42"/>
    <s v="Male"/>
    <s v="Nagpur"/>
    <n v="38"/>
    <x v="0"/>
    <x v="2"/>
    <n v="1037"/>
    <n v="39139.29"/>
    <s v="UPI"/>
    <s v="Yes"/>
    <n v="0"/>
    <n v="0"/>
    <x v="0"/>
    <n v="0"/>
    <s v="No"/>
    <x v="1"/>
    <s v="Nagpur"/>
  </r>
  <r>
    <x v="3786"/>
    <n v="49"/>
    <s v="Male"/>
    <s v="Mumbai"/>
    <n v="19"/>
    <x v="1"/>
    <x v="0"/>
    <n v="459"/>
    <n v="8359.4599999999991"/>
    <s v="Auto Debit"/>
    <s v="Yes"/>
    <n v="0"/>
    <n v="0"/>
    <x v="0"/>
    <n v="5"/>
    <s v="No"/>
    <x v="0"/>
    <s v="Mumbai"/>
  </r>
  <r>
    <x v="3787"/>
    <n v="36"/>
    <s v="Female"/>
    <s v="Delhi"/>
    <n v="26"/>
    <x v="0"/>
    <x v="2"/>
    <n v="1097"/>
    <n v="27703.37"/>
    <s v="Auto Debit"/>
    <s v="Yes"/>
    <n v="1"/>
    <n v="0"/>
    <x v="0"/>
    <n v="0"/>
    <s v="No"/>
    <x v="0"/>
    <s v="Delhi"/>
  </r>
  <r>
    <x v="3788"/>
    <n v="25"/>
    <s v="Female"/>
    <s v="Bengaluru"/>
    <n v="42"/>
    <x v="0"/>
    <x v="0"/>
    <n v="571"/>
    <n v="23603.040000000001"/>
    <s v="UPI"/>
    <s v="No"/>
    <n v="0"/>
    <n v="0"/>
    <x v="1"/>
    <n v="0"/>
    <s v="Yes"/>
    <x v="1"/>
    <s v="Bengaluru"/>
  </r>
  <r>
    <x v="3789"/>
    <n v="27"/>
    <s v="Female"/>
    <s v="Chennai"/>
    <n v="21"/>
    <x v="1"/>
    <x v="0"/>
    <n v="471"/>
    <n v="9636.4599999999991"/>
    <s v="Auto Debit"/>
    <s v="Yes"/>
    <n v="2"/>
    <n v="1"/>
    <x v="1"/>
    <n v="0"/>
    <s v="No"/>
    <x v="1"/>
    <s v="Chennai"/>
  </r>
  <r>
    <x v="3790"/>
    <n v="37"/>
    <s v="Male"/>
    <s v="Mumbai"/>
    <n v="29"/>
    <x v="1"/>
    <x v="2"/>
    <n v="1022"/>
    <n v="27493.68"/>
    <s v="Auto Debit"/>
    <s v="Yes"/>
    <n v="0"/>
    <n v="0"/>
    <x v="0"/>
    <n v="5"/>
    <s v="No"/>
    <x v="1"/>
    <s v="Mumbai"/>
  </r>
  <r>
    <x v="3791"/>
    <n v="31"/>
    <s v="Male"/>
    <s v="Nagpur"/>
    <n v="43"/>
    <x v="2"/>
    <x v="1"/>
    <n v="797"/>
    <n v="34764.589999999997"/>
    <s v="UPI"/>
    <s v="Yes"/>
    <n v="5"/>
    <n v="1"/>
    <x v="0"/>
    <n v="0"/>
    <s v="No"/>
    <x v="0"/>
    <s v="Nagpur"/>
  </r>
  <r>
    <x v="3792"/>
    <n v="29"/>
    <s v="Male"/>
    <s v="Pune"/>
    <n v="31"/>
    <x v="0"/>
    <x v="1"/>
    <n v="694"/>
    <n v="21644.48"/>
    <s v="UPI"/>
    <s v="Yes"/>
    <n v="1"/>
    <n v="0"/>
    <x v="1"/>
    <n v="0"/>
    <s v="Yes"/>
    <x v="0"/>
    <s v="Pune"/>
  </r>
  <r>
    <x v="3793"/>
    <n v="26"/>
    <s v="Male"/>
    <s v="Hyderabad"/>
    <n v="35"/>
    <x v="0"/>
    <x v="1"/>
    <n v="782"/>
    <n v="28032.65"/>
    <s v="Auto Debit"/>
    <s v="No"/>
    <n v="3"/>
    <n v="1"/>
    <x v="1"/>
    <n v="0"/>
    <s v="No"/>
    <x v="1"/>
    <s v="Hyderabad"/>
  </r>
  <r>
    <x v="3794"/>
    <n v="21"/>
    <s v="Male"/>
    <s v="Delhi"/>
    <n v="20"/>
    <x v="0"/>
    <x v="0"/>
    <n v="557"/>
    <n v="11459.95"/>
    <s v="Debit Card"/>
    <s v="Yes"/>
    <n v="3"/>
    <n v="0"/>
    <x v="1"/>
    <n v="0"/>
    <s v="Yes"/>
    <x v="0"/>
    <s v="Delhi"/>
  </r>
  <r>
    <x v="3795"/>
    <n v="48"/>
    <s v="Female"/>
    <s v="Hyderabad"/>
    <n v="38"/>
    <x v="1"/>
    <x v="2"/>
    <n v="1043"/>
    <n v="36601.64"/>
    <s v="Debit Card"/>
    <s v="Yes"/>
    <n v="0"/>
    <n v="0"/>
    <x v="0"/>
    <n v="10"/>
    <s v="Yes"/>
    <x v="0"/>
    <s v="Hyderabad"/>
  </r>
  <r>
    <x v="3796"/>
    <n v="44"/>
    <s v="Female"/>
    <s v="Mumbai"/>
    <n v="62"/>
    <x v="1"/>
    <x v="0"/>
    <n v="520"/>
    <n v="31568.67"/>
    <s v="Debit Card"/>
    <s v="No"/>
    <n v="2"/>
    <n v="1"/>
    <x v="1"/>
    <n v="0"/>
    <s v="Yes"/>
    <x v="0"/>
    <s v="Mumbai"/>
  </r>
  <r>
    <x v="3797"/>
    <n v="34"/>
    <s v="Male"/>
    <s v="Pune"/>
    <n v="36"/>
    <x v="1"/>
    <x v="1"/>
    <n v="741"/>
    <n v="26542.48"/>
    <s v="Bank Transfer"/>
    <s v="Yes"/>
    <n v="2"/>
    <n v="1"/>
    <x v="1"/>
    <n v="0"/>
    <s v="No"/>
    <x v="0"/>
    <s v="Pune"/>
  </r>
  <r>
    <x v="3798"/>
    <n v="49"/>
    <s v="Male"/>
    <s v="Mumbai"/>
    <n v="36"/>
    <x v="1"/>
    <x v="1"/>
    <n v="753"/>
    <n v="26603.89"/>
    <s v="Credit Card"/>
    <s v="Yes"/>
    <n v="1"/>
    <n v="0"/>
    <x v="0"/>
    <n v="0"/>
    <s v="No"/>
    <x v="0"/>
    <s v="Mumbai"/>
  </r>
  <r>
    <x v="3799"/>
    <n v="31"/>
    <s v="Female"/>
    <s v="Pune"/>
    <n v="27"/>
    <x v="0"/>
    <x v="1"/>
    <n v="790"/>
    <n v="21354.86"/>
    <s v="Auto Debit"/>
    <s v="Yes"/>
    <n v="5"/>
    <n v="1"/>
    <x v="0"/>
    <n v="0"/>
    <s v="No"/>
    <x v="1"/>
    <s v="Pune"/>
  </r>
  <r>
    <x v="3800"/>
    <n v="24"/>
    <s v="Female"/>
    <s v="Hyderabad"/>
    <n v="12"/>
    <x v="0"/>
    <x v="0"/>
    <n v="454"/>
    <n v="5493.91"/>
    <s v="Auto Debit"/>
    <s v="No"/>
    <n v="0"/>
    <n v="0"/>
    <x v="0"/>
    <n v="0"/>
    <s v="Yes"/>
    <x v="0"/>
    <s v="Hyderabad"/>
  </r>
  <r>
    <x v="3801"/>
    <n v="45"/>
    <s v="Female"/>
    <s v="Jaipur"/>
    <n v="35"/>
    <x v="2"/>
    <x v="1"/>
    <n v="789"/>
    <n v="22794.74"/>
    <s v="Auto Debit"/>
    <s v="Yes"/>
    <n v="0"/>
    <n v="0"/>
    <x v="0"/>
    <n v="15"/>
    <s v="No"/>
    <x v="0"/>
    <s v="Jaipur"/>
  </r>
  <r>
    <x v="3802"/>
    <n v="18"/>
    <s v="Female"/>
    <s v="Delhi"/>
    <n v="43"/>
    <x v="1"/>
    <x v="1"/>
    <n v="791"/>
    <n v="34616.839999999997"/>
    <s v="Credit Card"/>
    <s v="Yes"/>
    <n v="2"/>
    <n v="0"/>
    <x v="1"/>
    <n v="0"/>
    <s v="Yes"/>
    <x v="0"/>
    <s v="Delhi"/>
  </r>
  <r>
    <x v="3803"/>
    <n v="40"/>
    <s v="Male"/>
    <s v="Delhi"/>
    <n v="33"/>
    <x v="1"/>
    <x v="2"/>
    <n v="975"/>
    <n v="33043.980000000003"/>
    <s v="Auto Debit"/>
    <s v="Yes"/>
    <n v="1"/>
    <n v="0"/>
    <x v="0"/>
    <n v="0"/>
    <s v="Yes"/>
    <x v="0"/>
    <s v="Delhi"/>
  </r>
  <r>
    <x v="3804"/>
    <n v="23"/>
    <s v="Female"/>
    <s v="Jaipur"/>
    <n v="17"/>
    <x v="1"/>
    <x v="1"/>
    <n v="725"/>
    <n v="12170.43"/>
    <s v="UPI"/>
    <s v="Yes"/>
    <n v="6"/>
    <n v="2"/>
    <x v="4"/>
    <n v="0"/>
    <s v="No"/>
    <x v="0"/>
    <s v="Jaipur"/>
  </r>
  <r>
    <x v="3805"/>
    <n v="36"/>
    <s v="Female"/>
    <s v="Chennai"/>
    <n v="19"/>
    <x v="0"/>
    <x v="2"/>
    <n v="1047"/>
    <n v="19469.599999999999"/>
    <s v="UPI"/>
    <s v="Yes"/>
    <n v="5"/>
    <n v="2"/>
    <x v="4"/>
    <n v="0"/>
    <s v="Yes"/>
    <x v="1"/>
    <s v="Chennai"/>
  </r>
  <r>
    <x v="3806"/>
    <n v="50"/>
    <s v="Male"/>
    <s v="Pune"/>
    <n v="70"/>
    <x v="2"/>
    <x v="1"/>
    <n v="736"/>
    <n v="51912.46"/>
    <s v="UPI"/>
    <s v="Yes"/>
    <n v="4"/>
    <n v="2"/>
    <x v="1"/>
    <n v="0"/>
    <s v="No"/>
    <x v="0"/>
    <s v="Pune"/>
  </r>
  <r>
    <x v="3807"/>
    <n v="19"/>
    <s v="Female"/>
    <s v="Bengaluru"/>
    <n v="19"/>
    <x v="0"/>
    <x v="2"/>
    <n v="958"/>
    <n v="17987.3"/>
    <s v="Credit Card"/>
    <s v="Yes"/>
    <n v="2"/>
    <n v="1"/>
    <x v="0"/>
    <n v="0"/>
    <s v="Yes"/>
    <x v="1"/>
    <s v="Bengaluru"/>
  </r>
  <r>
    <x v="3808"/>
    <n v="41"/>
    <s v="Male"/>
    <s v="Bengaluru"/>
    <n v="43"/>
    <x v="1"/>
    <x v="1"/>
    <n v="793"/>
    <n v="33287.269999999997"/>
    <s v="Bank Transfer"/>
    <s v="Yes"/>
    <n v="0"/>
    <n v="0"/>
    <x v="0"/>
    <n v="0"/>
    <s v="No"/>
    <x v="0"/>
    <s v="Bengaluru"/>
  </r>
  <r>
    <x v="3809"/>
    <n v="40"/>
    <s v="Male"/>
    <s v="Delhi"/>
    <n v="35"/>
    <x v="1"/>
    <x v="1"/>
    <n v="794"/>
    <n v="25216.28"/>
    <s v="Credit Card"/>
    <s v="Yes"/>
    <n v="2"/>
    <n v="0"/>
    <x v="0"/>
    <n v="10"/>
    <s v="No"/>
    <x v="0"/>
    <s v="Delhi"/>
  </r>
  <r>
    <x v="3810"/>
    <n v="32"/>
    <s v="Male"/>
    <s v="Ahmedabad"/>
    <n v="20"/>
    <x v="0"/>
    <x v="0"/>
    <n v="503"/>
    <n v="10173.5"/>
    <s v="Credit Card"/>
    <s v="Yes"/>
    <n v="2"/>
    <n v="1"/>
    <x v="2"/>
    <n v="0"/>
    <s v="Yes"/>
    <x v="0"/>
    <s v="Ahmedabad"/>
  </r>
  <r>
    <x v="3811"/>
    <n v="42"/>
    <s v="Male"/>
    <s v="Hyderabad"/>
    <n v="25"/>
    <x v="0"/>
    <x v="0"/>
    <n v="415"/>
    <n v="10200.34"/>
    <s v="Bank Transfer"/>
    <s v="Yes"/>
    <n v="0"/>
    <n v="0"/>
    <x v="0"/>
    <n v="0"/>
    <s v="Yes"/>
    <x v="1"/>
    <s v="Hyderabad"/>
  </r>
  <r>
    <x v="3812"/>
    <n v="55"/>
    <s v="Female"/>
    <s v="Hyderabad"/>
    <n v="36"/>
    <x v="0"/>
    <x v="1"/>
    <n v="703"/>
    <n v="24958.78"/>
    <s v="Credit Card"/>
    <s v="Yes"/>
    <n v="5"/>
    <n v="1"/>
    <x v="1"/>
    <n v="0"/>
    <s v="Yes"/>
    <x v="1"/>
    <s v="Hyderabad"/>
  </r>
  <r>
    <x v="3813"/>
    <n v="23"/>
    <s v="Male"/>
    <s v="Bengaluru"/>
    <n v="26"/>
    <x v="0"/>
    <x v="0"/>
    <n v="501"/>
    <n v="12752.41"/>
    <s v="Debit Card"/>
    <s v="Yes"/>
    <n v="0"/>
    <n v="0"/>
    <x v="0"/>
    <n v="0"/>
    <s v="Yes"/>
    <x v="0"/>
    <s v="Bengaluru"/>
  </r>
  <r>
    <x v="3814"/>
    <n v="55"/>
    <s v="Female"/>
    <s v="Delhi"/>
    <n v="24"/>
    <x v="0"/>
    <x v="1"/>
    <n v="654"/>
    <n v="15592.78"/>
    <s v="Credit Card"/>
    <s v="Yes"/>
    <n v="0"/>
    <n v="0"/>
    <x v="0"/>
    <n v="0"/>
    <s v="No"/>
    <x v="0"/>
    <s v="Delhi"/>
  </r>
  <r>
    <x v="3815"/>
    <n v="40"/>
    <s v="Male"/>
    <s v="Hyderabad"/>
    <n v="42"/>
    <x v="2"/>
    <x v="1"/>
    <n v="647"/>
    <n v="27558.75"/>
    <s v="Bank Transfer"/>
    <s v="Yes"/>
    <n v="4"/>
    <n v="2"/>
    <x v="4"/>
    <n v="0"/>
    <s v="No"/>
    <x v="0"/>
    <s v="Hyderabad"/>
  </r>
  <r>
    <x v="3816"/>
    <n v="28"/>
    <s v="Male"/>
    <s v="Kolkata"/>
    <n v="42"/>
    <x v="2"/>
    <x v="1"/>
    <n v="701"/>
    <n v="25832.82"/>
    <s v="Auto Debit"/>
    <s v="Yes"/>
    <n v="0"/>
    <n v="0"/>
    <x v="0"/>
    <n v="10"/>
    <s v="Yes"/>
    <x v="0"/>
    <s v="Kolkata"/>
  </r>
  <r>
    <x v="3817"/>
    <n v="24"/>
    <s v="Male"/>
    <s v="Chennai"/>
    <n v="23"/>
    <x v="0"/>
    <x v="1"/>
    <n v="712"/>
    <n v="16026.75"/>
    <s v="Auto Debit"/>
    <s v="Yes"/>
    <n v="0"/>
    <n v="0"/>
    <x v="0"/>
    <n v="0"/>
    <s v="No"/>
    <x v="0"/>
    <s v="Chennai"/>
  </r>
  <r>
    <x v="3818"/>
    <n v="24"/>
    <s v="Female"/>
    <s v="Pune"/>
    <n v="40"/>
    <x v="0"/>
    <x v="0"/>
    <n v="522"/>
    <n v="21374.31"/>
    <s v="Credit Card"/>
    <s v="No"/>
    <n v="3"/>
    <n v="2"/>
    <x v="4"/>
    <n v="0"/>
    <s v="No"/>
    <x v="1"/>
    <s v="Pune"/>
  </r>
  <r>
    <x v="3819"/>
    <n v="35"/>
    <s v="Male"/>
    <s v="Pune"/>
    <n v="21"/>
    <x v="1"/>
    <x v="1"/>
    <n v="695"/>
    <n v="12893.17"/>
    <s v="Auto Debit"/>
    <s v="Yes"/>
    <n v="0"/>
    <n v="0"/>
    <x v="0"/>
    <n v="10"/>
    <s v="Yes"/>
    <x v="0"/>
    <s v="Pune"/>
  </r>
  <r>
    <x v="3820"/>
    <n v="18"/>
    <s v="Male"/>
    <s v="Jaipur"/>
    <n v="52"/>
    <x v="2"/>
    <x v="1"/>
    <n v="679"/>
    <n v="34919.29"/>
    <s v="Auto Debit"/>
    <s v="Yes"/>
    <n v="3"/>
    <n v="1"/>
    <x v="1"/>
    <n v="0"/>
    <s v="No"/>
    <x v="0"/>
    <s v="Jaipur"/>
  </r>
  <r>
    <x v="3821"/>
    <n v="18"/>
    <s v="Female"/>
    <s v="Mumbai"/>
    <n v="22"/>
    <x v="2"/>
    <x v="1"/>
    <n v="683"/>
    <n v="13261.57"/>
    <s v="Auto Debit"/>
    <s v="Yes"/>
    <n v="0"/>
    <n v="0"/>
    <x v="1"/>
    <n v="10"/>
    <s v="No"/>
    <x v="0"/>
    <s v="Mumbai"/>
  </r>
  <r>
    <x v="3822"/>
    <n v="30"/>
    <s v="Female"/>
    <s v="Hyderabad"/>
    <n v="54"/>
    <x v="0"/>
    <x v="0"/>
    <n v="410"/>
    <n v="21991.67"/>
    <s v="Auto Debit"/>
    <s v="Yes"/>
    <n v="3"/>
    <n v="0"/>
    <x v="0"/>
    <n v="0"/>
    <s v="Yes"/>
    <x v="0"/>
    <s v="Hyderabad"/>
  </r>
  <r>
    <x v="3823"/>
    <n v="27"/>
    <s v="Male"/>
    <s v="Delhi"/>
    <n v="35"/>
    <x v="2"/>
    <x v="0"/>
    <n v="437"/>
    <n v="14958.56"/>
    <s v="UPI"/>
    <s v="Yes"/>
    <n v="2"/>
    <n v="0"/>
    <x v="0"/>
    <n v="0"/>
    <s v="No"/>
    <x v="0"/>
    <s v="Delhi"/>
  </r>
  <r>
    <x v="3824"/>
    <n v="35"/>
    <s v="Female"/>
    <s v="Mumbai"/>
    <n v="26"/>
    <x v="1"/>
    <x v="1"/>
    <n v="674"/>
    <n v="15557.87"/>
    <s v="Credit Card"/>
    <s v="Yes"/>
    <n v="2"/>
    <n v="1"/>
    <x v="1"/>
    <n v="10"/>
    <s v="Yes"/>
    <x v="1"/>
    <s v="Mumbai"/>
  </r>
  <r>
    <x v="3825"/>
    <n v="51"/>
    <s v="Male"/>
    <s v="Hyderabad"/>
    <n v="17"/>
    <x v="0"/>
    <x v="0"/>
    <n v="431"/>
    <n v="7214.77"/>
    <s v="Debit Card"/>
    <s v="No"/>
    <n v="0"/>
    <n v="0"/>
    <x v="1"/>
    <n v="0"/>
    <s v="Yes"/>
    <x v="1"/>
    <s v="Hyderabad"/>
  </r>
  <r>
    <x v="3826"/>
    <n v="34"/>
    <s v="Male"/>
    <s v="Mumbai"/>
    <n v="63"/>
    <x v="1"/>
    <x v="1"/>
    <n v="785"/>
    <n v="45261.42"/>
    <s v="UPI"/>
    <s v="Yes"/>
    <n v="0"/>
    <n v="0"/>
    <x v="1"/>
    <n v="10"/>
    <s v="Yes"/>
    <x v="0"/>
    <s v="Mumbai"/>
  </r>
  <r>
    <x v="3827"/>
    <n v="54"/>
    <s v="Male"/>
    <s v="Chennai"/>
    <n v="37"/>
    <x v="1"/>
    <x v="0"/>
    <n v="425"/>
    <n v="15219.36"/>
    <s v="UPI"/>
    <s v="No"/>
    <n v="1"/>
    <n v="0"/>
    <x v="0"/>
    <n v="5"/>
    <s v="No"/>
    <x v="0"/>
    <s v="Chennai"/>
  </r>
  <r>
    <x v="3828"/>
    <n v="33"/>
    <s v="Female"/>
    <s v="Jaipur"/>
    <n v="54"/>
    <x v="1"/>
    <x v="2"/>
    <n v="970"/>
    <n v="50043.4"/>
    <s v="Debit Card"/>
    <s v="Yes"/>
    <n v="4"/>
    <n v="1"/>
    <x v="1"/>
    <n v="5"/>
    <s v="No"/>
    <x v="0"/>
    <s v="Jaipur"/>
  </r>
  <r>
    <x v="3829"/>
    <n v="18"/>
    <s v="Male"/>
    <s v="Pune"/>
    <n v="53"/>
    <x v="2"/>
    <x v="0"/>
    <n v="503"/>
    <n v="24446.77"/>
    <s v="UPI"/>
    <s v="No"/>
    <n v="0"/>
    <n v="0"/>
    <x v="0"/>
    <n v="10"/>
    <s v="No"/>
    <x v="0"/>
    <s v="Pune"/>
  </r>
  <r>
    <x v="3830"/>
    <n v="35"/>
    <s v="Female"/>
    <s v="Bengaluru"/>
    <n v="40"/>
    <x v="1"/>
    <x v="0"/>
    <n v="475"/>
    <n v="18855.509999999998"/>
    <s v="Bank Transfer"/>
    <s v="Yes"/>
    <n v="0"/>
    <n v="0"/>
    <x v="0"/>
    <n v="0"/>
    <s v="Yes"/>
    <x v="0"/>
    <s v="Bengaluru"/>
  </r>
  <r>
    <x v="3831"/>
    <n v="22"/>
    <s v="Male"/>
    <s v="Pune"/>
    <n v="22"/>
    <x v="0"/>
    <x v="2"/>
    <n v="1057"/>
    <n v="22754.98"/>
    <s v="UPI"/>
    <s v="Yes"/>
    <n v="2"/>
    <n v="0"/>
    <x v="0"/>
    <n v="0"/>
    <s v="No"/>
    <x v="0"/>
    <s v="Pune"/>
  </r>
  <r>
    <x v="3832"/>
    <n v="50"/>
    <s v="Female"/>
    <s v="Chennai"/>
    <n v="62"/>
    <x v="0"/>
    <x v="0"/>
    <n v="504"/>
    <n v="30890.83"/>
    <s v="Auto Debit"/>
    <s v="Yes"/>
    <n v="0"/>
    <n v="0"/>
    <x v="0"/>
    <n v="0"/>
    <s v="No"/>
    <x v="0"/>
    <s v="Chennai"/>
  </r>
  <r>
    <x v="3833"/>
    <n v="32"/>
    <s v="Male"/>
    <s v="Pune"/>
    <n v="44"/>
    <x v="2"/>
    <x v="1"/>
    <n v="750"/>
    <n v="29776.83"/>
    <s v="Debit Card"/>
    <s v="Yes"/>
    <n v="5"/>
    <n v="2"/>
    <x v="1"/>
    <n v="10"/>
    <s v="No"/>
    <x v="0"/>
    <s v="Pune"/>
  </r>
  <r>
    <x v="3834"/>
    <n v="20"/>
    <s v="Male"/>
    <s v="Mumbai"/>
    <n v="34"/>
    <x v="1"/>
    <x v="0"/>
    <n v="548"/>
    <n v="18365.82"/>
    <s v="UPI"/>
    <s v="Yes"/>
    <n v="0"/>
    <n v="0"/>
    <x v="1"/>
    <n v="0"/>
    <s v="Yes"/>
    <x v="0"/>
    <s v="Mumbai"/>
  </r>
  <r>
    <x v="3835"/>
    <n v="42"/>
    <s v="Male"/>
    <s v="Bengaluru"/>
    <n v="45"/>
    <x v="1"/>
    <x v="0"/>
    <n v="546"/>
    <n v="24831.24"/>
    <s v="Auto Debit"/>
    <s v="Yes"/>
    <n v="6"/>
    <n v="1"/>
    <x v="1"/>
    <n v="0"/>
    <s v="Yes"/>
    <x v="0"/>
    <s v="Bengaluru"/>
  </r>
  <r>
    <x v="3836"/>
    <n v="39"/>
    <s v="Female"/>
    <s v="Delhi"/>
    <n v="25"/>
    <x v="1"/>
    <x v="0"/>
    <n v="468"/>
    <n v="11667.5"/>
    <s v="Auto Debit"/>
    <s v="Yes"/>
    <n v="0"/>
    <n v="0"/>
    <x v="0"/>
    <n v="0"/>
    <s v="No"/>
    <x v="0"/>
    <s v="Delhi"/>
  </r>
  <r>
    <x v="3837"/>
    <n v="37"/>
    <s v="Male"/>
    <s v="Jaipur"/>
    <n v="37"/>
    <x v="0"/>
    <x v="2"/>
    <n v="950"/>
    <n v="36166.910000000003"/>
    <s v="Credit Card"/>
    <s v="Yes"/>
    <n v="0"/>
    <n v="0"/>
    <x v="0"/>
    <n v="0"/>
    <s v="No"/>
    <x v="1"/>
    <s v="Jaipur"/>
  </r>
  <r>
    <x v="3838"/>
    <n v="48"/>
    <s v="Female"/>
    <s v="Hyderabad"/>
    <n v="20"/>
    <x v="1"/>
    <x v="1"/>
    <n v="704"/>
    <n v="14499.52"/>
    <s v="Bank Transfer"/>
    <s v="Yes"/>
    <n v="2"/>
    <n v="1"/>
    <x v="0"/>
    <n v="0"/>
    <s v="No"/>
    <x v="0"/>
    <s v="Hyderabad"/>
  </r>
  <r>
    <x v="3839"/>
    <n v="33"/>
    <s v="Female"/>
    <s v="Ahmedabad"/>
    <n v="44"/>
    <x v="1"/>
    <x v="1"/>
    <n v="643"/>
    <n v="27371.19"/>
    <s v="Credit Card"/>
    <s v="Yes"/>
    <n v="0"/>
    <n v="0"/>
    <x v="2"/>
    <n v="5"/>
    <s v="No"/>
    <x v="0"/>
    <s v="Ahmedabad"/>
  </r>
  <r>
    <x v="3840"/>
    <n v="34"/>
    <s v="Female"/>
    <s v="Jaipur"/>
    <n v="63"/>
    <x v="2"/>
    <x v="1"/>
    <n v="770"/>
    <n v="42347.59"/>
    <s v="Debit Card"/>
    <s v="Yes"/>
    <n v="1"/>
    <n v="0"/>
    <x v="1"/>
    <n v="15"/>
    <s v="No"/>
    <x v="0"/>
    <s v="Jaipur"/>
  </r>
  <r>
    <x v="3841"/>
    <n v="18"/>
    <s v="Female"/>
    <s v="Chennai"/>
    <n v="48"/>
    <x v="0"/>
    <x v="0"/>
    <n v="476"/>
    <n v="23136.1"/>
    <s v="Auto Debit"/>
    <s v="Yes"/>
    <n v="3"/>
    <n v="2"/>
    <x v="2"/>
    <n v="0"/>
    <s v="No"/>
    <x v="1"/>
    <s v="Chennai"/>
  </r>
  <r>
    <x v="3842"/>
    <n v="23"/>
    <s v="Male"/>
    <s v="Hyderabad"/>
    <n v="39"/>
    <x v="0"/>
    <x v="2"/>
    <n v="1025"/>
    <n v="39026.879999999997"/>
    <s v="Debit Card"/>
    <s v="Yes"/>
    <n v="0"/>
    <n v="0"/>
    <x v="0"/>
    <n v="0"/>
    <s v="Yes"/>
    <x v="0"/>
    <s v="Hyderabad"/>
  </r>
  <r>
    <x v="3843"/>
    <n v="18"/>
    <s v="Female"/>
    <s v="Bengaluru"/>
    <n v="11"/>
    <x v="0"/>
    <x v="0"/>
    <n v="518"/>
    <n v="5672.7"/>
    <s v="Auto Debit"/>
    <s v="No"/>
    <n v="0"/>
    <n v="0"/>
    <x v="0"/>
    <n v="0"/>
    <s v="No"/>
    <x v="1"/>
    <s v="Bengaluru"/>
  </r>
  <r>
    <x v="3844"/>
    <n v="51"/>
    <s v="Male"/>
    <s v="Mumbai"/>
    <n v="24"/>
    <x v="2"/>
    <x v="1"/>
    <n v="724"/>
    <n v="14828.93"/>
    <s v="Auto Debit"/>
    <s v="Yes"/>
    <n v="0"/>
    <n v="0"/>
    <x v="0"/>
    <n v="15"/>
    <s v="No"/>
    <x v="0"/>
    <s v="Mumbai"/>
  </r>
  <r>
    <x v="3845"/>
    <n v="34"/>
    <s v="Female"/>
    <s v="Nagpur"/>
    <n v="30"/>
    <x v="2"/>
    <x v="0"/>
    <n v="438"/>
    <n v="13431.8"/>
    <s v="Auto Debit"/>
    <s v="No"/>
    <n v="0"/>
    <n v="0"/>
    <x v="0"/>
    <n v="0"/>
    <s v="Yes"/>
    <x v="0"/>
    <s v="Nagpur"/>
  </r>
  <r>
    <x v="3846"/>
    <n v="44"/>
    <s v="Female"/>
    <s v="Jaipur"/>
    <n v="51"/>
    <x v="1"/>
    <x v="0"/>
    <n v="491"/>
    <n v="24461.89"/>
    <s v="Credit Card"/>
    <s v="Yes"/>
    <n v="0"/>
    <n v="0"/>
    <x v="0"/>
    <n v="0"/>
    <s v="No"/>
    <x v="0"/>
    <s v="Jaipur"/>
  </r>
  <r>
    <x v="3847"/>
    <n v="49"/>
    <s v="Female"/>
    <s v="Hyderabad"/>
    <n v="51"/>
    <x v="0"/>
    <x v="1"/>
    <n v="686"/>
    <n v="34986"/>
    <s v="Debit Card"/>
    <s v="Yes"/>
    <n v="0"/>
    <n v="0"/>
    <x v="0"/>
    <n v="0"/>
    <s v="Yes"/>
    <x v="0"/>
    <s v="Hyderabad"/>
  </r>
  <r>
    <x v="3848"/>
    <n v="30"/>
    <s v="Female"/>
    <s v="Pune"/>
    <n v="26"/>
    <x v="1"/>
    <x v="1"/>
    <n v="792"/>
    <n v="20250.240000000002"/>
    <s v="Credit Card"/>
    <s v="Yes"/>
    <n v="1"/>
    <n v="0"/>
    <x v="0"/>
    <n v="0"/>
    <s v="Yes"/>
    <x v="0"/>
    <s v="Pune"/>
  </r>
  <r>
    <x v="3849"/>
    <n v="35"/>
    <s v="Male"/>
    <s v="Nagpur"/>
    <n v="47"/>
    <x v="2"/>
    <x v="2"/>
    <n v="950"/>
    <n v="45915.12"/>
    <s v="Credit Card"/>
    <s v="Yes"/>
    <n v="8"/>
    <n v="3"/>
    <x v="4"/>
    <n v="0"/>
    <s v="No"/>
    <x v="1"/>
    <s v="Nagpur"/>
  </r>
  <r>
    <x v="3850"/>
    <n v="38"/>
    <s v="Female"/>
    <s v="Jaipur"/>
    <n v="52"/>
    <x v="2"/>
    <x v="1"/>
    <n v="653"/>
    <n v="31414.03"/>
    <s v="Credit Card"/>
    <s v="Yes"/>
    <n v="1"/>
    <n v="0"/>
    <x v="0"/>
    <n v="10"/>
    <s v="No"/>
    <x v="0"/>
    <s v="Jaipur"/>
  </r>
  <r>
    <x v="3851"/>
    <n v="44"/>
    <s v="Female"/>
    <s v="Ahmedabad"/>
    <n v="44"/>
    <x v="0"/>
    <x v="2"/>
    <n v="945"/>
    <n v="42278.74"/>
    <s v="Credit Card"/>
    <s v="Yes"/>
    <n v="2"/>
    <n v="0"/>
    <x v="1"/>
    <n v="0"/>
    <s v="Yes"/>
    <x v="0"/>
    <s v="Ahmedabad"/>
  </r>
  <r>
    <x v="3852"/>
    <n v="39"/>
    <s v="Male"/>
    <s v="Pune"/>
    <n v="57"/>
    <x v="0"/>
    <x v="0"/>
    <n v="500"/>
    <n v="28808.240000000002"/>
    <s v="UPI"/>
    <s v="Yes"/>
    <n v="1"/>
    <n v="0"/>
    <x v="0"/>
    <n v="0"/>
    <s v="No"/>
    <x v="0"/>
    <s v="Pune"/>
  </r>
  <r>
    <x v="3853"/>
    <n v="57"/>
    <s v="Female"/>
    <s v="Chennai"/>
    <n v="50"/>
    <x v="2"/>
    <x v="1"/>
    <n v="734"/>
    <n v="37778.6"/>
    <s v="Credit Card"/>
    <s v="Yes"/>
    <n v="5"/>
    <n v="1"/>
    <x v="2"/>
    <n v="0"/>
    <s v="No"/>
    <x v="0"/>
    <s v="Chennai"/>
  </r>
  <r>
    <x v="3854"/>
    <n v="38"/>
    <s v="Male"/>
    <s v="Bengaluru"/>
    <n v="23"/>
    <x v="0"/>
    <x v="0"/>
    <n v="443"/>
    <n v="10046.35"/>
    <s v="Auto Debit"/>
    <s v="Yes"/>
    <n v="2"/>
    <n v="1"/>
    <x v="1"/>
    <n v="0"/>
    <s v="No"/>
    <x v="0"/>
    <s v="Bengaluru"/>
  </r>
  <r>
    <x v="3855"/>
    <n v="48"/>
    <s v="Female"/>
    <s v="Delhi"/>
    <n v="20"/>
    <x v="0"/>
    <x v="2"/>
    <n v="1123"/>
    <n v="21881.88"/>
    <s v="Debit Card"/>
    <s v="Yes"/>
    <n v="3"/>
    <n v="1"/>
    <x v="1"/>
    <n v="0"/>
    <s v="No"/>
    <x v="0"/>
    <s v="Delhi"/>
  </r>
  <r>
    <x v="3856"/>
    <n v="49"/>
    <s v="Male"/>
    <s v="Hyderabad"/>
    <n v="4"/>
    <x v="0"/>
    <x v="1"/>
    <n v="700"/>
    <n v="2314.35"/>
    <s v="Credit Card"/>
    <s v="Yes"/>
    <n v="2"/>
    <n v="1"/>
    <x v="1"/>
    <n v="15"/>
    <s v="Yes"/>
    <x v="0"/>
    <s v="Hyderabad"/>
  </r>
  <r>
    <x v="3857"/>
    <n v="47"/>
    <s v="Female"/>
    <s v="Pune"/>
    <n v="28"/>
    <x v="1"/>
    <x v="1"/>
    <n v="745"/>
    <n v="21274.75"/>
    <s v="UPI"/>
    <s v="Yes"/>
    <n v="0"/>
    <n v="0"/>
    <x v="0"/>
    <n v="0"/>
    <s v="Yes"/>
    <x v="0"/>
    <s v="Pune"/>
  </r>
  <r>
    <x v="3858"/>
    <n v="45"/>
    <s v="Male"/>
    <s v="Delhi"/>
    <n v="18"/>
    <x v="0"/>
    <x v="1"/>
    <n v="741"/>
    <n v="13727.06"/>
    <s v="Credit Card"/>
    <s v="Yes"/>
    <n v="0"/>
    <n v="0"/>
    <x v="1"/>
    <n v="0"/>
    <s v="No"/>
    <x v="1"/>
    <s v="Delhi"/>
  </r>
  <r>
    <x v="3859"/>
    <n v="39"/>
    <s v="Female"/>
    <s v="Bengaluru"/>
    <n v="27"/>
    <x v="1"/>
    <x v="0"/>
    <n v="505"/>
    <n v="13782.21"/>
    <s v="Debit Card"/>
    <s v="No"/>
    <n v="4"/>
    <n v="1"/>
    <x v="1"/>
    <n v="0"/>
    <s v="No"/>
    <x v="0"/>
    <s v="Bengaluru"/>
  </r>
  <r>
    <x v="3860"/>
    <n v="50"/>
    <s v="Female"/>
    <s v="Bengaluru"/>
    <n v="39"/>
    <x v="0"/>
    <x v="1"/>
    <n v="672"/>
    <n v="26614.12"/>
    <s v="Debit Card"/>
    <s v="Yes"/>
    <n v="1"/>
    <n v="0"/>
    <x v="0"/>
    <n v="0"/>
    <s v="No"/>
    <x v="0"/>
    <s v="Bengaluru"/>
  </r>
  <r>
    <x v="3861"/>
    <n v="39"/>
    <s v="Male"/>
    <s v="Bengaluru"/>
    <n v="30"/>
    <x v="2"/>
    <x v="0"/>
    <n v="519"/>
    <n v="14401.05"/>
    <s v="Auto Debit"/>
    <s v="No"/>
    <n v="1"/>
    <n v="0"/>
    <x v="1"/>
    <n v="10"/>
    <s v="No"/>
    <x v="0"/>
    <s v="Bengaluru"/>
  </r>
  <r>
    <x v="3862"/>
    <n v="51"/>
    <s v="Female"/>
    <s v="Mumbai"/>
    <n v="22"/>
    <x v="0"/>
    <x v="0"/>
    <n v="552"/>
    <n v="11813.93"/>
    <s v="Auto Debit"/>
    <s v="Yes"/>
    <n v="0"/>
    <n v="0"/>
    <x v="0"/>
    <n v="0"/>
    <s v="No"/>
    <x v="1"/>
    <s v="Mumbai"/>
  </r>
  <r>
    <x v="3863"/>
    <n v="27"/>
    <s v="Male"/>
    <s v="Bengaluru"/>
    <n v="29"/>
    <x v="1"/>
    <x v="2"/>
    <n v="1081"/>
    <n v="28125.06"/>
    <s v="Auto Debit"/>
    <s v="Yes"/>
    <n v="7"/>
    <n v="2"/>
    <x v="4"/>
    <n v="10"/>
    <s v="No"/>
    <x v="1"/>
    <s v="Bengaluru"/>
  </r>
  <r>
    <x v="3864"/>
    <n v="33"/>
    <s v="Male"/>
    <s v="Bengaluru"/>
    <n v="23"/>
    <x v="1"/>
    <x v="0"/>
    <n v="517"/>
    <n v="11721.11"/>
    <s v="UPI"/>
    <s v="Yes"/>
    <n v="0"/>
    <n v="0"/>
    <x v="0"/>
    <n v="0"/>
    <s v="Yes"/>
    <x v="0"/>
    <s v="Bengaluru"/>
  </r>
  <r>
    <x v="3865"/>
    <n v="27"/>
    <s v="Male"/>
    <s v="Pune"/>
    <n v="33"/>
    <x v="0"/>
    <x v="2"/>
    <n v="956"/>
    <n v="31606.22"/>
    <s v="Debit Card"/>
    <s v="Yes"/>
    <n v="0"/>
    <n v="0"/>
    <x v="0"/>
    <n v="0"/>
    <s v="No"/>
    <x v="0"/>
    <s v="Pune"/>
  </r>
  <r>
    <x v="3866"/>
    <n v="46"/>
    <s v="Female"/>
    <s v="Pune"/>
    <n v="20"/>
    <x v="0"/>
    <x v="2"/>
    <n v="1022"/>
    <n v="20403.72"/>
    <s v="UPI"/>
    <s v="Yes"/>
    <n v="0"/>
    <n v="0"/>
    <x v="0"/>
    <n v="0"/>
    <s v="No"/>
    <x v="0"/>
    <s v="Pune"/>
  </r>
  <r>
    <x v="3867"/>
    <n v="32"/>
    <s v="Male"/>
    <s v="Kolkata"/>
    <n v="30"/>
    <x v="0"/>
    <x v="1"/>
    <n v="750"/>
    <n v="22916.639999999999"/>
    <s v="Credit Card"/>
    <s v="Yes"/>
    <n v="1"/>
    <n v="0"/>
    <x v="1"/>
    <n v="0"/>
    <s v="No"/>
    <x v="0"/>
    <s v="Kolkata"/>
  </r>
  <r>
    <x v="3868"/>
    <n v="31"/>
    <s v="Female"/>
    <s v="Jaipur"/>
    <n v="64"/>
    <x v="1"/>
    <x v="1"/>
    <n v="747"/>
    <n v="46355.03"/>
    <s v="Credit Card"/>
    <s v="Yes"/>
    <n v="0"/>
    <n v="0"/>
    <x v="0"/>
    <n v="5"/>
    <s v="No"/>
    <x v="0"/>
    <s v="Jaipur"/>
  </r>
  <r>
    <x v="3869"/>
    <n v="37"/>
    <s v="Male"/>
    <s v="Mumbai"/>
    <n v="28"/>
    <x v="0"/>
    <x v="1"/>
    <n v="775"/>
    <n v="21104"/>
    <s v="UPI"/>
    <s v="No"/>
    <n v="0"/>
    <n v="0"/>
    <x v="0"/>
    <n v="0"/>
    <s v="No"/>
    <x v="0"/>
    <s v="Mumbai"/>
  </r>
  <r>
    <x v="3870"/>
    <n v="40"/>
    <s v="Male"/>
    <s v="Pune"/>
    <n v="24"/>
    <x v="1"/>
    <x v="0"/>
    <n v="459"/>
    <n v="11100.92"/>
    <s v="Auto Debit"/>
    <s v="Yes"/>
    <n v="1"/>
    <n v="0"/>
    <x v="0"/>
    <n v="0"/>
    <s v="No"/>
    <x v="0"/>
    <s v="Pune"/>
  </r>
  <r>
    <x v="3871"/>
    <n v="22"/>
    <s v="Male"/>
    <s v="Delhi"/>
    <n v="20"/>
    <x v="0"/>
    <x v="0"/>
    <n v="502"/>
    <n v="10324.799999999999"/>
    <s v="Debit Card"/>
    <s v="Yes"/>
    <n v="1"/>
    <n v="0"/>
    <x v="0"/>
    <n v="0"/>
    <s v="Yes"/>
    <x v="0"/>
    <s v="Delhi"/>
  </r>
  <r>
    <x v="3872"/>
    <n v="46"/>
    <s v="Female"/>
    <s v="Hyderabad"/>
    <n v="36"/>
    <x v="1"/>
    <x v="1"/>
    <n v="645"/>
    <n v="23631.01"/>
    <s v="UPI"/>
    <s v="Yes"/>
    <n v="0"/>
    <n v="0"/>
    <x v="0"/>
    <n v="0"/>
    <s v="No"/>
    <x v="0"/>
    <s v="Hyderabad"/>
  </r>
  <r>
    <x v="3873"/>
    <n v="18"/>
    <s v="Male"/>
    <s v="Hyderabad"/>
    <n v="56"/>
    <x v="1"/>
    <x v="0"/>
    <n v="504"/>
    <n v="25597.72"/>
    <s v="Credit Card"/>
    <s v="Yes"/>
    <n v="2"/>
    <n v="1"/>
    <x v="1"/>
    <n v="10"/>
    <s v="Yes"/>
    <x v="0"/>
    <s v="Hyderabad"/>
  </r>
  <r>
    <x v="3874"/>
    <n v="44"/>
    <s v="Male"/>
    <s v="Delhi"/>
    <n v="29"/>
    <x v="1"/>
    <x v="0"/>
    <n v="552"/>
    <n v="15936.52"/>
    <s v="Credit Card"/>
    <s v="Yes"/>
    <n v="1"/>
    <n v="0"/>
    <x v="0"/>
    <n v="0"/>
    <s v="Yes"/>
    <x v="1"/>
    <s v="Delhi"/>
  </r>
  <r>
    <x v="3875"/>
    <n v="35"/>
    <s v="Male"/>
    <s v="Kolkata"/>
    <n v="62"/>
    <x v="1"/>
    <x v="1"/>
    <n v="790"/>
    <n v="50043.09"/>
    <s v="Credit Card"/>
    <s v="Yes"/>
    <n v="0"/>
    <n v="0"/>
    <x v="0"/>
    <n v="0"/>
    <s v="No"/>
    <x v="0"/>
    <s v="Kolkata"/>
  </r>
  <r>
    <x v="3876"/>
    <n v="18"/>
    <s v="Male"/>
    <s v="Hyderabad"/>
    <n v="63"/>
    <x v="0"/>
    <x v="1"/>
    <n v="724"/>
    <n v="44782.98"/>
    <s v="Auto Debit"/>
    <s v="Yes"/>
    <n v="1"/>
    <n v="0"/>
    <x v="1"/>
    <n v="0"/>
    <s v="Yes"/>
    <x v="0"/>
    <s v="Hyderabad"/>
  </r>
  <r>
    <x v="3877"/>
    <n v="19"/>
    <s v="Male"/>
    <s v="Jaipur"/>
    <n v="36"/>
    <x v="2"/>
    <x v="0"/>
    <n v="502"/>
    <n v="18372.28"/>
    <s v="Debit Card"/>
    <s v="No"/>
    <n v="4"/>
    <n v="1"/>
    <x v="2"/>
    <n v="0"/>
    <s v="Yes"/>
    <x v="0"/>
    <s v="Jaipur"/>
  </r>
  <r>
    <x v="3878"/>
    <n v="24"/>
    <s v="Male"/>
    <s v="Bengaluru"/>
    <n v="23"/>
    <x v="1"/>
    <x v="1"/>
    <n v="808"/>
    <n v="18649.150000000001"/>
    <s v="UPI"/>
    <s v="Yes"/>
    <n v="0"/>
    <n v="0"/>
    <x v="1"/>
    <n v="0"/>
    <s v="Yes"/>
    <x v="0"/>
    <s v="Bengaluru"/>
  </r>
  <r>
    <x v="3879"/>
    <n v="31"/>
    <s v="Male"/>
    <s v="Pune"/>
    <n v="51"/>
    <x v="0"/>
    <x v="1"/>
    <n v="738"/>
    <n v="37366.83"/>
    <s v="Credit Card"/>
    <s v="Yes"/>
    <n v="1"/>
    <n v="0"/>
    <x v="0"/>
    <n v="0"/>
    <s v="Yes"/>
    <x v="0"/>
    <s v="Pune"/>
  </r>
  <r>
    <x v="3880"/>
    <n v="35"/>
    <s v="Female"/>
    <s v="Chennai"/>
    <n v="28"/>
    <x v="0"/>
    <x v="0"/>
    <n v="530"/>
    <n v="14751.99"/>
    <s v="Bank Transfer"/>
    <s v="Yes"/>
    <n v="6"/>
    <n v="3"/>
    <x v="4"/>
    <n v="0"/>
    <s v="Yes"/>
    <x v="1"/>
    <s v="Chennai"/>
  </r>
  <r>
    <x v="3881"/>
    <n v="18"/>
    <s v="Male"/>
    <s v="Bengaluru"/>
    <n v="17"/>
    <x v="0"/>
    <x v="0"/>
    <n v="418"/>
    <n v="7069.56"/>
    <s v="Credit Card"/>
    <s v="No"/>
    <n v="2"/>
    <n v="0"/>
    <x v="1"/>
    <n v="0"/>
    <s v="No"/>
    <x v="0"/>
    <s v="Bengaluru"/>
  </r>
  <r>
    <x v="3882"/>
    <n v="28"/>
    <s v="Female"/>
    <s v="Bengaluru"/>
    <n v="42"/>
    <x v="0"/>
    <x v="2"/>
    <n v="1014"/>
    <n v="42131.99"/>
    <s v="UPI"/>
    <s v="Yes"/>
    <n v="1"/>
    <n v="0"/>
    <x v="0"/>
    <n v="0"/>
    <s v="Yes"/>
    <x v="0"/>
    <s v="Bengaluru"/>
  </r>
  <r>
    <x v="3883"/>
    <n v="30"/>
    <s v="Female"/>
    <s v="Jaipur"/>
    <n v="36"/>
    <x v="0"/>
    <x v="1"/>
    <n v="655"/>
    <n v="23922.31"/>
    <s v="Credit Card"/>
    <s v="Yes"/>
    <n v="0"/>
    <n v="0"/>
    <x v="0"/>
    <n v="0"/>
    <s v="Yes"/>
    <x v="0"/>
    <s v="Jaipur"/>
  </r>
  <r>
    <x v="3884"/>
    <n v="42"/>
    <s v="Male"/>
    <s v="Hyderabad"/>
    <n v="6"/>
    <x v="0"/>
    <x v="2"/>
    <n v="1090"/>
    <n v="6452.27"/>
    <s v="Auto Debit"/>
    <s v="Yes"/>
    <n v="0"/>
    <n v="0"/>
    <x v="1"/>
    <n v="0"/>
    <s v="No"/>
    <x v="0"/>
    <s v="Hyderabad"/>
  </r>
  <r>
    <x v="3885"/>
    <n v="36"/>
    <s v="Male"/>
    <s v="Pune"/>
    <n v="40"/>
    <x v="2"/>
    <x v="0"/>
    <n v="527"/>
    <n v="21609.93"/>
    <s v="Bank Transfer"/>
    <s v="No"/>
    <n v="0"/>
    <n v="0"/>
    <x v="0"/>
    <n v="0"/>
    <s v="Yes"/>
    <x v="0"/>
    <s v="Pune"/>
  </r>
  <r>
    <x v="3886"/>
    <n v="34"/>
    <s v="Male"/>
    <s v="Hyderabad"/>
    <n v="53"/>
    <x v="0"/>
    <x v="0"/>
    <n v="502"/>
    <n v="26312.1"/>
    <s v="Auto Debit"/>
    <s v="Yes"/>
    <n v="0"/>
    <n v="0"/>
    <x v="2"/>
    <n v="0"/>
    <s v="Yes"/>
    <x v="0"/>
    <s v="Hyderabad"/>
  </r>
  <r>
    <x v="3887"/>
    <n v="21"/>
    <s v="Female"/>
    <s v="Mumbai"/>
    <n v="41"/>
    <x v="0"/>
    <x v="1"/>
    <n v="682"/>
    <n v="28274.54"/>
    <s v="Debit Card"/>
    <s v="Yes"/>
    <n v="1"/>
    <n v="0"/>
    <x v="0"/>
    <n v="0"/>
    <s v="No"/>
    <x v="0"/>
    <s v="Mumbai"/>
  </r>
  <r>
    <x v="3888"/>
    <n v="38"/>
    <s v="Female"/>
    <s v="Pune"/>
    <n v="51"/>
    <x v="1"/>
    <x v="0"/>
    <n v="474"/>
    <n v="22792.65"/>
    <s v="Auto Debit"/>
    <s v="Yes"/>
    <n v="1"/>
    <n v="0"/>
    <x v="1"/>
    <n v="5"/>
    <s v="No"/>
    <x v="0"/>
    <s v="Pune"/>
  </r>
  <r>
    <x v="3889"/>
    <n v="51"/>
    <s v="Female"/>
    <s v="Kolkata"/>
    <n v="2"/>
    <x v="0"/>
    <x v="1"/>
    <n v="795"/>
    <n v="1583.65"/>
    <s v="Debit Card"/>
    <s v="Yes"/>
    <n v="4"/>
    <n v="0"/>
    <x v="0"/>
    <n v="0"/>
    <s v="No"/>
    <x v="1"/>
    <s v="Kolkata"/>
  </r>
  <r>
    <x v="3890"/>
    <n v="47"/>
    <s v="Female"/>
    <s v="Bengaluru"/>
    <n v="21"/>
    <x v="0"/>
    <x v="1"/>
    <n v="740"/>
    <n v="15901.49"/>
    <s v="Bank Transfer"/>
    <s v="Yes"/>
    <n v="3"/>
    <n v="4"/>
    <x v="4"/>
    <n v="0"/>
    <s v="No"/>
    <x v="1"/>
    <s v="Bengaluru"/>
  </r>
  <r>
    <x v="3891"/>
    <n v="38"/>
    <s v="Female"/>
    <s v="Delhi"/>
    <n v="39"/>
    <x v="1"/>
    <x v="2"/>
    <n v="1046"/>
    <n v="40442.85"/>
    <s v="Auto Debit"/>
    <s v="Yes"/>
    <n v="2"/>
    <n v="1"/>
    <x v="0"/>
    <n v="0"/>
    <s v="Yes"/>
    <x v="0"/>
    <s v="Delhi"/>
  </r>
  <r>
    <x v="3892"/>
    <n v="46"/>
    <s v="Male"/>
    <s v="Pune"/>
    <n v="32"/>
    <x v="1"/>
    <x v="1"/>
    <n v="709"/>
    <n v="22433.62"/>
    <s v="Auto Debit"/>
    <s v="Yes"/>
    <n v="0"/>
    <n v="0"/>
    <x v="0"/>
    <n v="0"/>
    <s v="Yes"/>
    <x v="0"/>
    <s v="Pune"/>
  </r>
  <r>
    <x v="3893"/>
    <n v="34"/>
    <s v="Female"/>
    <s v="Pune"/>
    <n v="14"/>
    <x v="0"/>
    <x v="0"/>
    <n v="462"/>
    <n v="6468"/>
    <s v="Bank Transfer"/>
    <s v="Yes"/>
    <n v="0"/>
    <n v="0"/>
    <x v="0"/>
    <n v="0"/>
    <s v="No"/>
    <x v="0"/>
    <s v="Pune"/>
  </r>
  <r>
    <x v="3894"/>
    <n v="35"/>
    <s v="Male"/>
    <s v="Mumbai"/>
    <n v="14"/>
    <x v="0"/>
    <x v="0"/>
    <n v="564"/>
    <n v="8076.72"/>
    <s v="Auto Debit"/>
    <s v="No"/>
    <n v="0"/>
    <n v="0"/>
    <x v="0"/>
    <n v="0"/>
    <s v="No"/>
    <x v="0"/>
    <s v="Mumbai"/>
  </r>
  <r>
    <x v="3895"/>
    <n v="32"/>
    <s v="Female"/>
    <s v="Kolkata"/>
    <n v="61"/>
    <x v="0"/>
    <x v="0"/>
    <n v="501"/>
    <n v="30956.81"/>
    <s v="Auto Debit"/>
    <s v="Yes"/>
    <n v="1"/>
    <n v="0"/>
    <x v="0"/>
    <n v="0"/>
    <s v="No"/>
    <x v="0"/>
    <s v="Kolkata"/>
  </r>
  <r>
    <x v="3896"/>
    <n v="22"/>
    <s v="Female"/>
    <s v="Mumbai"/>
    <n v="47"/>
    <x v="1"/>
    <x v="1"/>
    <n v="799"/>
    <n v="38399.08"/>
    <s v="UPI"/>
    <s v="Yes"/>
    <n v="0"/>
    <n v="0"/>
    <x v="0"/>
    <n v="0"/>
    <s v="Yes"/>
    <x v="0"/>
    <s v="Mumbai"/>
  </r>
  <r>
    <x v="3897"/>
    <n v="45"/>
    <s v="Female"/>
    <s v="Delhi"/>
    <n v="31"/>
    <x v="1"/>
    <x v="1"/>
    <n v="812"/>
    <n v="22164.11"/>
    <s v="Credit Card"/>
    <s v="Yes"/>
    <n v="2"/>
    <n v="0"/>
    <x v="1"/>
    <n v="10"/>
    <s v="No"/>
    <x v="0"/>
    <s v="Delhi"/>
  </r>
  <r>
    <x v="3898"/>
    <n v="27"/>
    <s v="Female"/>
    <s v="Pune"/>
    <n v="48"/>
    <x v="0"/>
    <x v="0"/>
    <n v="434"/>
    <n v="21336.67"/>
    <s v="UPI"/>
    <s v="No"/>
    <n v="0"/>
    <n v="0"/>
    <x v="0"/>
    <n v="0"/>
    <s v="Yes"/>
    <x v="0"/>
    <s v="Pune"/>
  </r>
  <r>
    <x v="3899"/>
    <n v="48"/>
    <s v="Female"/>
    <s v="Pune"/>
    <n v="48"/>
    <x v="2"/>
    <x v="1"/>
    <n v="790"/>
    <n v="38775.19"/>
    <s v="UPI"/>
    <s v="Yes"/>
    <n v="4"/>
    <n v="2"/>
    <x v="1"/>
    <n v="0"/>
    <s v="No"/>
    <x v="0"/>
    <s v="Pune"/>
  </r>
  <r>
    <x v="3900"/>
    <n v="25"/>
    <s v="Female"/>
    <s v="Hyderabad"/>
    <n v="14"/>
    <x v="0"/>
    <x v="0"/>
    <n v="506"/>
    <n v="7051.51"/>
    <s v="UPI"/>
    <s v="Yes"/>
    <n v="1"/>
    <n v="0"/>
    <x v="0"/>
    <n v="0"/>
    <s v="No"/>
    <x v="0"/>
    <s v="Hyderabad"/>
  </r>
  <r>
    <x v="3901"/>
    <n v="34"/>
    <s v="Male"/>
    <s v="Chennai"/>
    <n v="70"/>
    <x v="0"/>
    <x v="2"/>
    <n v="976"/>
    <n v="66913.56"/>
    <s v="UPI"/>
    <s v="Yes"/>
    <n v="0"/>
    <n v="0"/>
    <x v="1"/>
    <n v="0"/>
    <s v="No"/>
    <x v="0"/>
    <s v="Chennai"/>
  </r>
  <r>
    <x v="3902"/>
    <n v="45"/>
    <s v="Female"/>
    <s v="Bengaluru"/>
    <n v="13"/>
    <x v="0"/>
    <x v="0"/>
    <n v="437"/>
    <n v="5560.76"/>
    <s v="Auto Debit"/>
    <s v="Yes"/>
    <n v="0"/>
    <n v="0"/>
    <x v="1"/>
    <n v="0"/>
    <s v="Yes"/>
    <x v="0"/>
    <s v="Bengaluru"/>
  </r>
  <r>
    <x v="3903"/>
    <n v="35"/>
    <s v="Female"/>
    <s v="Nagpur"/>
    <n v="30"/>
    <x v="0"/>
    <x v="2"/>
    <n v="990"/>
    <n v="30127.75"/>
    <s v="Credit Card"/>
    <s v="Yes"/>
    <n v="1"/>
    <n v="0"/>
    <x v="0"/>
    <n v="0"/>
    <s v="Yes"/>
    <x v="0"/>
    <s v="Nagpur"/>
  </r>
  <r>
    <x v="3904"/>
    <n v="45"/>
    <s v="Male"/>
    <s v="Chennai"/>
    <n v="55"/>
    <x v="2"/>
    <x v="0"/>
    <n v="523"/>
    <n v="24499.81"/>
    <s v="Auto Debit"/>
    <s v="No"/>
    <n v="1"/>
    <n v="0"/>
    <x v="0"/>
    <n v="15"/>
    <s v="No"/>
    <x v="0"/>
    <s v="Chennai"/>
  </r>
  <r>
    <x v="3905"/>
    <n v="43"/>
    <s v="Male"/>
    <s v="Delhi"/>
    <n v="41"/>
    <x v="0"/>
    <x v="1"/>
    <n v="823"/>
    <n v="32918.339999999997"/>
    <s v="Bank Transfer"/>
    <s v="Yes"/>
    <n v="1"/>
    <n v="0"/>
    <x v="0"/>
    <n v="0"/>
    <s v="No"/>
    <x v="1"/>
    <s v="Delhi"/>
  </r>
  <r>
    <x v="3906"/>
    <n v="18"/>
    <s v="Female"/>
    <s v="Pune"/>
    <n v="19"/>
    <x v="0"/>
    <x v="2"/>
    <n v="1024"/>
    <n v="19363.8"/>
    <s v="Debit Card"/>
    <s v="Yes"/>
    <n v="0"/>
    <n v="0"/>
    <x v="0"/>
    <n v="0"/>
    <s v="No"/>
    <x v="0"/>
    <s v="Pune"/>
  </r>
  <r>
    <x v="3907"/>
    <n v="64"/>
    <s v="Male"/>
    <s v="Kolkata"/>
    <n v="51"/>
    <x v="2"/>
    <x v="0"/>
    <n v="538"/>
    <n v="27370.71"/>
    <s v="UPI"/>
    <s v="Yes"/>
    <n v="2"/>
    <n v="1"/>
    <x v="1"/>
    <n v="0"/>
    <s v="Yes"/>
    <x v="0"/>
    <s v="Kolkata"/>
  </r>
  <r>
    <x v="3908"/>
    <n v="25"/>
    <s v="Male"/>
    <s v="Chennai"/>
    <n v="46"/>
    <x v="0"/>
    <x v="2"/>
    <n v="1019"/>
    <n v="46863.42"/>
    <s v="Credit Card"/>
    <s v="Yes"/>
    <n v="0"/>
    <n v="0"/>
    <x v="0"/>
    <n v="0"/>
    <s v="Yes"/>
    <x v="0"/>
    <s v="Chennai"/>
  </r>
  <r>
    <x v="3909"/>
    <n v="24"/>
    <s v="Male"/>
    <s v="Jaipur"/>
    <n v="56"/>
    <x v="1"/>
    <x v="2"/>
    <n v="1054"/>
    <n v="57832.04"/>
    <s v="Credit Card"/>
    <s v="Yes"/>
    <n v="1"/>
    <n v="0"/>
    <x v="0"/>
    <n v="0"/>
    <s v="No"/>
    <x v="0"/>
    <s v="Jaipur"/>
  </r>
  <r>
    <x v="3910"/>
    <n v="44"/>
    <s v="Male"/>
    <s v="Bengaluru"/>
    <n v="34"/>
    <x v="2"/>
    <x v="2"/>
    <n v="963"/>
    <n v="28821.43"/>
    <s v="Bank Transfer"/>
    <s v="Yes"/>
    <n v="6"/>
    <n v="2"/>
    <x v="2"/>
    <n v="10"/>
    <s v="No"/>
    <x v="0"/>
    <s v="Bengaluru"/>
  </r>
  <r>
    <x v="3911"/>
    <n v="23"/>
    <s v="Male"/>
    <s v="Hyderabad"/>
    <n v="67"/>
    <x v="0"/>
    <x v="1"/>
    <n v="794"/>
    <n v="52462.32"/>
    <s v="Auto Debit"/>
    <s v="Yes"/>
    <n v="1"/>
    <n v="0"/>
    <x v="0"/>
    <n v="0"/>
    <s v="No"/>
    <x v="0"/>
    <s v="Hyderabad"/>
  </r>
  <r>
    <x v="3912"/>
    <n v="37"/>
    <s v="Female"/>
    <s v="Delhi"/>
    <n v="61"/>
    <x v="1"/>
    <x v="0"/>
    <n v="562"/>
    <n v="32166.39"/>
    <s v="UPI"/>
    <s v="Yes"/>
    <n v="0"/>
    <n v="0"/>
    <x v="0"/>
    <n v="5"/>
    <s v="No"/>
    <x v="0"/>
    <s v="Delhi"/>
  </r>
  <r>
    <x v="3913"/>
    <n v="28"/>
    <s v="Female"/>
    <s v="Delhi"/>
    <n v="44"/>
    <x v="0"/>
    <x v="2"/>
    <n v="1038"/>
    <n v="46037.91"/>
    <s v="Credit Card"/>
    <s v="Yes"/>
    <n v="0"/>
    <n v="0"/>
    <x v="0"/>
    <n v="0"/>
    <s v="No"/>
    <x v="0"/>
    <s v="Delhi"/>
  </r>
  <r>
    <x v="3914"/>
    <n v="27"/>
    <s v="Female"/>
    <s v="Nagpur"/>
    <n v="35"/>
    <x v="0"/>
    <x v="2"/>
    <n v="949"/>
    <n v="32942.639999999999"/>
    <s v="Bank Transfer"/>
    <s v="Yes"/>
    <n v="0"/>
    <n v="0"/>
    <x v="0"/>
    <n v="0"/>
    <s v="No"/>
    <x v="0"/>
    <s v="Nagpur"/>
  </r>
  <r>
    <x v="3915"/>
    <n v="18"/>
    <s v="Male"/>
    <s v="Hyderabad"/>
    <n v="30"/>
    <x v="0"/>
    <x v="2"/>
    <n v="1081"/>
    <n v="31685.7"/>
    <s v="Debit Card"/>
    <s v="Yes"/>
    <n v="0"/>
    <n v="0"/>
    <x v="0"/>
    <n v="0"/>
    <s v="No"/>
    <x v="0"/>
    <s v="Hyderabad"/>
  </r>
  <r>
    <x v="3916"/>
    <n v="32"/>
    <s v="Female"/>
    <s v="Bengaluru"/>
    <n v="20"/>
    <x v="0"/>
    <x v="2"/>
    <n v="1048"/>
    <n v="20382.169999999998"/>
    <s v="Debit Card"/>
    <s v="Yes"/>
    <n v="0"/>
    <n v="0"/>
    <x v="0"/>
    <n v="0"/>
    <s v="No"/>
    <x v="0"/>
    <s v="Bengaluru"/>
  </r>
  <r>
    <x v="3917"/>
    <n v="18"/>
    <s v="Male"/>
    <s v="Ahmedabad"/>
    <n v="43"/>
    <x v="0"/>
    <x v="1"/>
    <n v="780"/>
    <n v="33890.32"/>
    <s v="Bank Transfer"/>
    <s v="Yes"/>
    <n v="4"/>
    <n v="1"/>
    <x v="2"/>
    <n v="0"/>
    <s v="Yes"/>
    <x v="0"/>
    <s v="Ahmedabad"/>
  </r>
  <r>
    <x v="3918"/>
    <n v="29"/>
    <s v="Male"/>
    <s v="Pune"/>
    <n v="31"/>
    <x v="1"/>
    <x v="1"/>
    <n v="779"/>
    <n v="23403.599999999999"/>
    <s v="Bank Transfer"/>
    <s v="Yes"/>
    <n v="0"/>
    <n v="0"/>
    <x v="0"/>
    <n v="5"/>
    <s v="No"/>
    <x v="1"/>
    <s v="Pune"/>
  </r>
  <r>
    <x v="3919"/>
    <n v="40"/>
    <s v="Male"/>
    <s v="Mumbai"/>
    <n v="6"/>
    <x v="0"/>
    <x v="1"/>
    <n v="789"/>
    <n v="4678.68"/>
    <s v="Auto Debit"/>
    <s v="Yes"/>
    <n v="0"/>
    <n v="0"/>
    <x v="0"/>
    <n v="0"/>
    <s v="No"/>
    <x v="1"/>
    <s v="Mumbai"/>
  </r>
  <r>
    <x v="3920"/>
    <n v="40"/>
    <s v="Male"/>
    <s v="Delhi"/>
    <n v="42"/>
    <x v="1"/>
    <x v="0"/>
    <n v="529"/>
    <n v="21269.51"/>
    <s v="Auto Debit"/>
    <s v="No"/>
    <n v="2"/>
    <n v="0"/>
    <x v="0"/>
    <n v="5"/>
    <s v="Yes"/>
    <x v="0"/>
    <s v="Delhi"/>
  </r>
  <r>
    <x v="3921"/>
    <n v="19"/>
    <s v="Female"/>
    <s v="Bengaluru"/>
    <n v="43"/>
    <x v="0"/>
    <x v="1"/>
    <n v="778"/>
    <n v="33284.18"/>
    <s v="Bank Transfer"/>
    <s v="Yes"/>
    <n v="0"/>
    <n v="0"/>
    <x v="0"/>
    <n v="0"/>
    <s v="Yes"/>
    <x v="1"/>
    <s v="Bengaluru"/>
  </r>
  <r>
    <x v="3922"/>
    <n v="37"/>
    <s v="Male"/>
    <s v="Pune"/>
    <n v="21"/>
    <x v="0"/>
    <x v="1"/>
    <n v="747"/>
    <n v="15446.45"/>
    <s v="UPI"/>
    <s v="Yes"/>
    <n v="0"/>
    <n v="0"/>
    <x v="1"/>
    <n v="0"/>
    <s v="No"/>
    <x v="1"/>
    <s v="Pune"/>
  </r>
  <r>
    <x v="3923"/>
    <n v="18"/>
    <s v="Male"/>
    <s v="Hyderabad"/>
    <n v="44"/>
    <x v="2"/>
    <x v="2"/>
    <n v="975"/>
    <n v="39651.89"/>
    <s v="UPI"/>
    <s v="Yes"/>
    <n v="1"/>
    <n v="0"/>
    <x v="0"/>
    <n v="10"/>
    <s v="No"/>
    <x v="0"/>
    <s v="Hyderabad"/>
  </r>
  <r>
    <x v="3924"/>
    <n v="18"/>
    <s v="Male"/>
    <s v="Pune"/>
    <n v="15"/>
    <x v="0"/>
    <x v="2"/>
    <n v="951"/>
    <n v="14456.51"/>
    <s v="Bank Transfer"/>
    <s v="Yes"/>
    <n v="0"/>
    <n v="0"/>
    <x v="0"/>
    <n v="0"/>
    <s v="No"/>
    <x v="1"/>
    <s v="Pune"/>
  </r>
  <r>
    <x v="3925"/>
    <n v="33"/>
    <s v="Male"/>
    <s v="Hyderabad"/>
    <n v="61"/>
    <x v="0"/>
    <x v="0"/>
    <n v="405"/>
    <n v="25188.65"/>
    <s v="Auto Debit"/>
    <s v="No"/>
    <n v="3"/>
    <n v="2"/>
    <x v="1"/>
    <n v="0"/>
    <s v="Yes"/>
    <x v="0"/>
    <s v="Hyderabad"/>
  </r>
  <r>
    <x v="3926"/>
    <n v="24"/>
    <s v="Male"/>
    <s v="Nagpur"/>
    <n v="41"/>
    <x v="0"/>
    <x v="2"/>
    <n v="1023"/>
    <n v="41175.74"/>
    <s v="Debit Card"/>
    <s v="Yes"/>
    <n v="0"/>
    <n v="0"/>
    <x v="0"/>
    <n v="0"/>
    <s v="No"/>
    <x v="1"/>
    <s v="Nagpur"/>
  </r>
  <r>
    <x v="3927"/>
    <n v="22"/>
    <s v="Female"/>
    <s v="Delhi"/>
    <n v="22"/>
    <x v="1"/>
    <x v="0"/>
    <n v="557"/>
    <n v="12255.24"/>
    <s v="Credit Card"/>
    <s v="Yes"/>
    <n v="0"/>
    <n v="0"/>
    <x v="0"/>
    <n v="0"/>
    <s v="Yes"/>
    <x v="0"/>
    <s v="Delhi"/>
  </r>
  <r>
    <x v="3928"/>
    <n v="38"/>
    <s v="Female"/>
    <s v="Pune"/>
    <n v="50"/>
    <x v="1"/>
    <x v="1"/>
    <n v="777"/>
    <n v="39726.199999999997"/>
    <s v="Credit Card"/>
    <s v="Yes"/>
    <n v="1"/>
    <n v="0"/>
    <x v="1"/>
    <n v="0"/>
    <s v="No"/>
    <x v="0"/>
    <s v="Pune"/>
  </r>
  <r>
    <x v="3929"/>
    <n v="35"/>
    <s v="Female"/>
    <s v="Delhi"/>
    <n v="15"/>
    <x v="0"/>
    <x v="1"/>
    <n v="719"/>
    <n v="10982.42"/>
    <s v="Bank Transfer"/>
    <s v="No"/>
    <n v="0"/>
    <n v="0"/>
    <x v="1"/>
    <n v="0"/>
    <s v="No"/>
    <x v="0"/>
    <s v="Delhi"/>
  </r>
  <r>
    <x v="3930"/>
    <n v="32"/>
    <s v="Female"/>
    <s v="Delhi"/>
    <n v="54"/>
    <x v="0"/>
    <x v="0"/>
    <n v="512"/>
    <n v="27735.31"/>
    <s v="Auto Debit"/>
    <s v="No"/>
    <n v="4"/>
    <n v="1"/>
    <x v="1"/>
    <n v="0"/>
    <s v="No"/>
    <x v="1"/>
    <s v="Delhi"/>
  </r>
  <r>
    <x v="3931"/>
    <n v="24"/>
    <s v="Female"/>
    <s v="Bengaluru"/>
    <n v="6"/>
    <x v="0"/>
    <x v="1"/>
    <n v="787"/>
    <n v="4781.41"/>
    <s v="Auto Debit"/>
    <s v="Yes"/>
    <n v="1"/>
    <n v="0"/>
    <x v="0"/>
    <n v="0"/>
    <s v="Yes"/>
    <x v="1"/>
    <s v="Bengaluru"/>
  </r>
  <r>
    <x v="3932"/>
    <n v="53"/>
    <s v="Male"/>
    <s v="Bengaluru"/>
    <n v="6"/>
    <x v="0"/>
    <x v="1"/>
    <n v="723"/>
    <n v="4213.37"/>
    <s v="Credit Card"/>
    <s v="Yes"/>
    <n v="0"/>
    <n v="0"/>
    <x v="1"/>
    <n v="0"/>
    <s v="No"/>
    <x v="0"/>
    <s v="Bengaluru"/>
  </r>
  <r>
    <x v="3933"/>
    <n v="35"/>
    <s v="Female"/>
    <s v="Ahmedabad"/>
    <n v="1"/>
    <x v="0"/>
    <x v="2"/>
    <n v="1072"/>
    <n v="1056.47"/>
    <s v="Credit Card"/>
    <s v="Yes"/>
    <n v="0"/>
    <n v="0"/>
    <x v="0"/>
    <n v="0"/>
    <s v="Yes"/>
    <x v="0"/>
    <s v="Ahmedabad"/>
  </r>
  <r>
    <x v="3934"/>
    <n v="52"/>
    <s v="Male"/>
    <s v="Kolkata"/>
    <n v="32"/>
    <x v="0"/>
    <x v="0"/>
    <n v="491"/>
    <n v="15733.03"/>
    <s v="Credit Card"/>
    <s v="Yes"/>
    <n v="0"/>
    <n v="0"/>
    <x v="0"/>
    <n v="0"/>
    <s v="No"/>
    <x v="0"/>
    <s v="Kolkata"/>
  </r>
  <r>
    <x v="3935"/>
    <n v="32"/>
    <s v="Male"/>
    <s v="Delhi"/>
    <n v="53"/>
    <x v="0"/>
    <x v="2"/>
    <n v="1125"/>
    <n v="58405.760000000002"/>
    <s v="Credit Card"/>
    <s v="Yes"/>
    <n v="0"/>
    <n v="0"/>
    <x v="0"/>
    <n v="0"/>
    <s v="No"/>
    <x v="0"/>
    <s v="Delhi"/>
  </r>
  <r>
    <x v="3936"/>
    <n v="52"/>
    <s v="Female"/>
    <s v="Pune"/>
    <n v="69"/>
    <x v="1"/>
    <x v="0"/>
    <n v="419"/>
    <n v="29403.75"/>
    <s v="Credit Card"/>
    <s v="No"/>
    <n v="0"/>
    <n v="0"/>
    <x v="0"/>
    <n v="0"/>
    <s v="No"/>
    <x v="0"/>
    <s v="Pune"/>
  </r>
  <r>
    <x v="3937"/>
    <n v="41"/>
    <s v="Female"/>
    <s v="Pune"/>
    <n v="33"/>
    <x v="0"/>
    <x v="2"/>
    <n v="1057"/>
    <n v="33954.94"/>
    <s v="Debit Card"/>
    <s v="Yes"/>
    <n v="2"/>
    <n v="1"/>
    <x v="0"/>
    <n v="0"/>
    <s v="Yes"/>
    <x v="0"/>
    <s v="Pune"/>
  </r>
  <r>
    <x v="3938"/>
    <n v="41"/>
    <s v="Female"/>
    <s v="Delhi"/>
    <n v="36"/>
    <x v="1"/>
    <x v="0"/>
    <n v="516"/>
    <n v="17558.55"/>
    <s v="UPI"/>
    <s v="Yes"/>
    <n v="10"/>
    <n v="4"/>
    <x v="3"/>
    <n v="5"/>
    <s v="No"/>
    <x v="1"/>
    <s v="Delhi"/>
  </r>
  <r>
    <x v="3939"/>
    <n v="53"/>
    <s v="Male"/>
    <s v="Kolkata"/>
    <n v="58"/>
    <x v="1"/>
    <x v="1"/>
    <n v="689"/>
    <n v="36660.9"/>
    <s v="Debit Card"/>
    <s v="Yes"/>
    <n v="0"/>
    <n v="0"/>
    <x v="0"/>
    <n v="10"/>
    <s v="Yes"/>
    <x v="0"/>
    <s v="Kolkata"/>
  </r>
  <r>
    <x v="3940"/>
    <n v="28"/>
    <s v="Male"/>
    <s v="Hyderabad"/>
    <n v="28"/>
    <x v="0"/>
    <x v="2"/>
    <n v="1051"/>
    <n v="29887.32"/>
    <s v="UPI"/>
    <s v="Yes"/>
    <n v="2"/>
    <n v="0"/>
    <x v="0"/>
    <n v="0"/>
    <s v="No"/>
    <x v="1"/>
    <s v="Hyderabad"/>
  </r>
  <r>
    <x v="3941"/>
    <n v="27"/>
    <s v="Female"/>
    <s v="Bengaluru"/>
    <n v="48"/>
    <x v="1"/>
    <x v="0"/>
    <n v="420"/>
    <n v="19910.52"/>
    <s v="UPI"/>
    <s v="Yes"/>
    <n v="1"/>
    <n v="0"/>
    <x v="0"/>
    <n v="0"/>
    <s v="No"/>
    <x v="0"/>
    <s v="Bengaluru"/>
  </r>
  <r>
    <x v="3942"/>
    <n v="18"/>
    <s v="Female"/>
    <s v="Bengaluru"/>
    <n v="21"/>
    <x v="0"/>
    <x v="0"/>
    <n v="406"/>
    <n v="8493.36"/>
    <s v="Debit Card"/>
    <s v="Yes"/>
    <n v="0"/>
    <n v="0"/>
    <x v="0"/>
    <n v="0"/>
    <s v="No"/>
    <x v="1"/>
    <s v="Bengaluru"/>
  </r>
  <r>
    <x v="3943"/>
    <n v="41"/>
    <s v="Male"/>
    <s v="Chennai"/>
    <n v="20"/>
    <x v="0"/>
    <x v="1"/>
    <n v="675"/>
    <n v="13645.47"/>
    <s v="Auto Debit"/>
    <s v="Yes"/>
    <n v="0"/>
    <n v="0"/>
    <x v="0"/>
    <n v="0"/>
    <s v="No"/>
    <x v="0"/>
    <s v="Chennai"/>
  </r>
  <r>
    <x v="3944"/>
    <n v="25"/>
    <s v="Female"/>
    <s v="Bengaluru"/>
    <n v="38"/>
    <x v="1"/>
    <x v="1"/>
    <n v="708"/>
    <n v="27392.65"/>
    <s v="UPI"/>
    <s v="Yes"/>
    <n v="3"/>
    <n v="1"/>
    <x v="2"/>
    <n v="0"/>
    <s v="No"/>
    <x v="0"/>
    <s v="Bengaluru"/>
  </r>
  <r>
    <x v="3945"/>
    <n v="38"/>
    <s v="Female"/>
    <s v="Delhi"/>
    <n v="34"/>
    <x v="2"/>
    <x v="0"/>
    <n v="493"/>
    <n v="14931.9"/>
    <s v="Auto Debit"/>
    <s v="Yes"/>
    <n v="10"/>
    <n v="3"/>
    <x v="3"/>
    <n v="10"/>
    <s v="No"/>
    <x v="1"/>
    <s v="Delhi"/>
  </r>
  <r>
    <x v="3946"/>
    <n v="39"/>
    <s v="Male"/>
    <s v="Chennai"/>
    <n v="36"/>
    <x v="1"/>
    <x v="1"/>
    <n v="731"/>
    <n v="25905.39"/>
    <s v="Debit Card"/>
    <s v="Yes"/>
    <n v="1"/>
    <n v="0"/>
    <x v="0"/>
    <n v="0"/>
    <s v="No"/>
    <x v="0"/>
    <s v="Chennai"/>
  </r>
  <r>
    <x v="3947"/>
    <n v="34"/>
    <s v="Male"/>
    <s v="Delhi"/>
    <n v="22"/>
    <x v="0"/>
    <x v="1"/>
    <n v="691"/>
    <n v="15357.13"/>
    <s v="Credit Card"/>
    <s v="Yes"/>
    <n v="0"/>
    <n v="0"/>
    <x v="0"/>
    <n v="0"/>
    <s v="Yes"/>
    <x v="0"/>
    <s v="Delhi"/>
  </r>
  <r>
    <x v="3948"/>
    <n v="47"/>
    <s v="Female"/>
    <s v="Mumbai"/>
    <n v="23"/>
    <x v="1"/>
    <x v="0"/>
    <n v="490"/>
    <n v="11143.41"/>
    <s v="UPI"/>
    <s v="Yes"/>
    <n v="1"/>
    <n v="0"/>
    <x v="0"/>
    <n v="0"/>
    <s v="No"/>
    <x v="0"/>
    <s v="Mumbai"/>
  </r>
  <r>
    <x v="3949"/>
    <n v="47"/>
    <s v="Female"/>
    <s v="Pune"/>
    <n v="39"/>
    <x v="0"/>
    <x v="0"/>
    <n v="452"/>
    <n v="17903.77"/>
    <s v="Debit Card"/>
    <s v="Yes"/>
    <n v="3"/>
    <n v="1"/>
    <x v="1"/>
    <n v="0"/>
    <s v="No"/>
    <x v="1"/>
    <s v="Pune"/>
  </r>
  <r>
    <x v="3950"/>
    <n v="24"/>
    <s v="Male"/>
    <s v="Pune"/>
    <n v="40"/>
    <x v="0"/>
    <x v="2"/>
    <n v="1039"/>
    <n v="41796.720000000001"/>
    <s v="Credit Card"/>
    <s v="Yes"/>
    <n v="0"/>
    <n v="0"/>
    <x v="0"/>
    <n v="0"/>
    <s v="No"/>
    <x v="1"/>
    <s v="Pune"/>
  </r>
  <r>
    <x v="3951"/>
    <n v="39"/>
    <s v="Female"/>
    <s v="Delhi"/>
    <n v="29"/>
    <x v="1"/>
    <x v="0"/>
    <n v="569"/>
    <n v="14522.67"/>
    <s v="Debit Card"/>
    <s v="Yes"/>
    <n v="1"/>
    <n v="0"/>
    <x v="0"/>
    <n v="10"/>
    <s v="Yes"/>
    <x v="0"/>
    <s v="Delhi"/>
  </r>
  <r>
    <x v="3952"/>
    <n v="33"/>
    <s v="Male"/>
    <s v="Jaipur"/>
    <n v="17"/>
    <x v="1"/>
    <x v="2"/>
    <n v="1038"/>
    <n v="18033.669999999998"/>
    <s v="UPI"/>
    <s v="Yes"/>
    <n v="0"/>
    <n v="0"/>
    <x v="0"/>
    <n v="0"/>
    <s v="Yes"/>
    <x v="0"/>
    <s v="Jaipur"/>
  </r>
  <r>
    <x v="3953"/>
    <n v="25"/>
    <s v="Female"/>
    <s v="Bengaluru"/>
    <n v="34"/>
    <x v="0"/>
    <x v="0"/>
    <n v="552"/>
    <n v="18613.86"/>
    <s v="UPI"/>
    <s v="Yes"/>
    <n v="1"/>
    <n v="0"/>
    <x v="1"/>
    <n v="0"/>
    <s v="No"/>
    <x v="0"/>
    <s v="Bengaluru"/>
  </r>
  <r>
    <x v="3954"/>
    <n v="29"/>
    <s v="Male"/>
    <s v="Mumbai"/>
    <n v="33"/>
    <x v="0"/>
    <x v="0"/>
    <n v="540"/>
    <n v="18000.88"/>
    <s v="Credit Card"/>
    <s v="Yes"/>
    <n v="0"/>
    <n v="0"/>
    <x v="1"/>
    <n v="0"/>
    <s v="No"/>
    <x v="1"/>
    <s v="Mumbai"/>
  </r>
  <r>
    <x v="3955"/>
    <n v="39"/>
    <s v="Male"/>
    <s v="Nagpur"/>
    <n v="39"/>
    <x v="1"/>
    <x v="2"/>
    <n v="1088"/>
    <n v="42436.32"/>
    <s v="Debit Card"/>
    <s v="No"/>
    <n v="0"/>
    <n v="0"/>
    <x v="1"/>
    <n v="0"/>
    <s v="Yes"/>
    <x v="0"/>
    <s v="Nagpur"/>
  </r>
  <r>
    <x v="3956"/>
    <n v="26"/>
    <s v="Female"/>
    <s v="Hyderabad"/>
    <n v="32"/>
    <x v="1"/>
    <x v="0"/>
    <n v="408"/>
    <n v="13126.75"/>
    <s v="Credit Card"/>
    <s v="Yes"/>
    <n v="3"/>
    <n v="1"/>
    <x v="1"/>
    <n v="0"/>
    <s v="No"/>
    <x v="0"/>
    <s v="Hyderabad"/>
  </r>
  <r>
    <x v="3957"/>
    <n v="34"/>
    <s v="Male"/>
    <s v="Hyderabad"/>
    <n v="16"/>
    <x v="0"/>
    <x v="1"/>
    <n v="713"/>
    <n v="11452.93"/>
    <s v="UPI"/>
    <s v="Yes"/>
    <n v="4"/>
    <n v="2"/>
    <x v="0"/>
    <n v="0"/>
    <s v="No"/>
    <x v="0"/>
    <s v="Hyderabad"/>
  </r>
  <r>
    <x v="3958"/>
    <n v="21"/>
    <s v="Female"/>
    <s v="Hyderabad"/>
    <n v="12"/>
    <x v="1"/>
    <x v="2"/>
    <n v="983"/>
    <n v="12031.81"/>
    <s v="UPI"/>
    <s v="Yes"/>
    <n v="0"/>
    <n v="0"/>
    <x v="1"/>
    <n v="0"/>
    <s v="No"/>
    <x v="0"/>
    <s v="Hyderabad"/>
  </r>
  <r>
    <x v="3959"/>
    <n v="36"/>
    <s v="Male"/>
    <s v="Delhi"/>
    <n v="22"/>
    <x v="1"/>
    <x v="1"/>
    <n v="749"/>
    <n v="16698.900000000001"/>
    <s v="UPI"/>
    <s v="Yes"/>
    <n v="0"/>
    <n v="0"/>
    <x v="1"/>
    <n v="0"/>
    <s v="No"/>
    <x v="0"/>
    <s v="Delhi"/>
  </r>
  <r>
    <x v="3960"/>
    <n v="18"/>
    <s v="Female"/>
    <s v="Nagpur"/>
    <n v="17"/>
    <x v="0"/>
    <x v="0"/>
    <n v="411"/>
    <n v="7036.75"/>
    <s v="UPI"/>
    <s v="Yes"/>
    <n v="0"/>
    <n v="0"/>
    <x v="0"/>
    <n v="0"/>
    <s v="Yes"/>
    <x v="0"/>
    <s v="Nagpur"/>
  </r>
  <r>
    <x v="3961"/>
    <n v="29"/>
    <s v="Female"/>
    <s v="Bengaluru"/>
    <n v="13"/>
    <x v="0"/>
    <x v="1"/>
    <n v="844"/>
    <n v="10676.58"/>
    <s v="UPI"/>
    <s v="Yes"/>
    <n v="0"/>
    <n v="0"/>
    <x v="2"/>
    <n v="0"/>
    <s v="No"/>
    <x v="0"/>
    <s v="Bengaluru"/>
  </r>
  <r>
    <x v="3962"/>
    <n v="39"/>
    <s v="Female"/>
    <s v="Nagpur"/>
    <n v="43"/>
    <x v="1"/>
    <x v="1"/>
    <n v="709"/>
    <n v="29354.33"/>
    <s v="Credit Card"/>
    <s v="Yes"/>
    <n v="4"/>
    <n v="1"/>
    <x v="1"/>
    <n v="5"/>
    <s v="No"/>
    <x v="0"/>
    <s v="Nagpur"/>
  </r>
  <r>
    <x v="3963"/>
    <n v="38"/>
    <s v="Male"/>
    <s v="Kolkata"/>
    <n v="24"/>
    <x v="1"/>
    <x v="1"/>
    <n v="769"/>
    <n v="16279.58"/>
    <s v="Bank Transfer"/>
    <s v="Yes"/>
    <n v="0"/>
    <n v="0"/>
    <x v="0"/>
    <n v="10"/>
    <s v="No"/>
    <x v="0"/>
    <s v="Kolkata"/>
  </r>
  <r>
    <x v="3964"/>
    <n v="41"/>
    <s v="Female"/>
    <s v="Pune"/>
    <n v="19"/>
    <x v="0"/>
    <x v="0"/>
    <n v="462"/>
    <n v="9027.7800000000007"/>
    <s v="Auto Debit"/>
    <s v="Yes"/>
    <n v="8"/>
    <n v="3"/>
    <x v="3"/>
    <n v="0"/>
    <s v="No"/>
    <x v="1"/>
    <s v="Pune"/>
  </r>
  <r>
    <x v="3965"/>
    <n v="23"/>
    <s v="Male"/>
    <s v="Chennai"/>
    <n v="22"/>
    <x v="0"/>
    <x v="0"/>
    <n v="463"/>
    <n v="10456.14"/>
    <s v="UPI"/>
    <s v="Yes"/>
    <n v="1"/>
    <n v="0"/>
    <x v="0"/>
    <n v="0"/>
    <s v="No"/>
    <x v="1"/>
    <s v="Chennai"/>
  </r>
  <r>
    <x v="3966"/>
    <n v="39"/>
    <s v="Female"/>
    <s v="Mumbai"/>
    <n v="37"/>
    <x v="1"/>
    <x v="2"/>
    <n v="1101"/>
    <n v="39711.24"/>
    <s v="UPI"/>
    <s v="Yes"/>
    <n v="0"/>
    <n v="0"/>
    <x v="0"/>
    <n v="0"/>
    <s v="No"/>
    <x v="0"/>
    <s v="Mumbai"/>
  </r>
  <r>
    <x v="3967"/>
    <n v="42"/>
    <s v="Female"/>
    <s v="Mumbai"/>
    <n v="43"/>
    <x v="0"/>
    <x v="1"/>
    <n v="727"/>
    <n v="30742.73"/>
    <s v="Credit Card"/>
    <s v="Yes"/>
    <n v="1"/>
    <n v="0"/>
    <x v="0"/>
    <n v="0"/>
    <s v="Yes"/>
    <x v="0"/>
    <s v="Mumbai"/>
  </r>
  <r>
    <x v="3968"/>
    <n v="27"/>
    <s v="Male"/>
    <s v="Nagpur"/>
    <n v="23"/>
    <x v="0"/>
    <x v="1"/>
    <n v="674"/>
    <n v="15876.66"/>
    <s v="Credit Card"/>
    <s v="Yes"/>
    <n v="0"/>
    <n v="0"/>
    <x v="0"/>
    <n v="0"/>
    <s v="Yes"/>
    <x v="0"/>
    <s v="Nagpur"/>
  </r>
  <r>
    <x v="3969"/>
    <n v="29"/>
    <s v="Female"/>
    <s v="Mumbai"/>
    <n v="23"/>
    <x v="1"/>
    <x v="2"/>
    <n v="1029"/>
    <n v="23490.17"/>
    <s v="Bank Transfer"/>
    <s v="Yes"/>
    <n v="3"/>
    <n v="1"/>
    <x v="1"/>
    <n v="0"/>
    <s v="Yes"/>
    <x v="0"/>
    <s v="Mumbai"/>
  </r>
  <r>
    <x v="3970"/>
    <n v="69"/>
    <s v="Female"/>
    <s v="Hyderabad"/>
    <n v="53"/>
    <x v="0"/>
    <x v="0"/>
    <n v="505"/>
    <n v="26789.96"/>
    <s v="Debit Card"/>
    <s v="Yes"/>
    <n v="2"/>
    <n v="0"/>
    <x v="0"/>
    <n v="0"/>
    <s v="No"/>
    <x v="1"/>
    <s v="Hyderabad"/>
  </r>
  <r>
    <x v="3971"/>
    <n v="19"/>
    <s v="Male"/>
    <s v="Bengaluru"/>
    <n v="24"/>
    <x v="1"/>
    <x v="2"/>
    <n v="1129"/>
    <n v="26143.98"/>
    <s v="Credit Card"/>
    <s v="No"/>
    <n v="1"/>
    <n v="0"/>
    <x v="0"/>
    <n v="5"/>
    <s v="No"/>
    <x v="0"/>
    <s v="Bengaluru"/>
  </r>
  <r>
    <x v="3972"/>
    <n v="40"/>
    <s v="Female"/>
    <s v="Kolkata"/>
    <n v="6"/>
    <x v="0"/>
    <x v="1"/>
    <n v="794"/>
    <n v="4357.08"/>
    <s v="UPI"/>
    <s v="Yes"/>
    <n v="1"/>
    <n v="0"/>
    <x v="1"/>
    <n v="10"/>
    <s v="Yes"/>
    <x v="0"/>
    <s v="Kolkata"/>
  </r>
  <r>
    <x v="3973"/>
    <n v="31"/>
    <s v="Female"/>
    <s v="Mumbai"/>
    <n v="42"/>
    <x v="1"/>
    <x v="0"/>
    <n v="486"/>
    <n v="18561.95"/>
    <s v="Debit Card"/>
    <s v="Yes"/>
    <n v="0"/>
    <n v="0"/>
    <x v="0"/>
    <n v="10"/>
    <s v="Yes"/>
    <x v="0"/>
    <s v="Mumbai"/>
  </r>
  <r>
    <x v="3974"/>
    <n v="65"/>
    <s v="Female"/>
    <s v="Delhi"/>
    <n v="40"/>
    <x v="2"/>
    <x v="2"/>
    <n v="986"/>
    <n v="36262.75"/>
    <s v="UPI"/>
    <s v="Yes"/>
    <n v="3"/>
    <n v="2"/>
    <x v="1"/>
    <n v="10"/>
    <s v="No"/>
    <x v="0"/>
    <s v="Delhi"/>
  </r>
  <r>
    <x v="3975"/>
    <n v="29"/>
    <s v="Female"/>
    <s v="Hyderabad"/>
    <n v="22"/>
    <x v="0"/>
    <x v="0"/>
    <n v="416"/>
    <n v="9235.59"/>
    <s v="Debit Card"/>
    <s v="No"/>
    <n v="0"/>
    <n v="0"/>
    <x v="0"/>
    <n v="0"/>
    <s v="No"/>
    <x v="1"/>
    <s v="Hyderabad"/>
  </r>
  <r>
    <x v="3976"/>
    <n v="38"/>
    <s v="Male"/>
    <s v="Bengaluru"/>
    <n v="52"/>
    <x v="1"/>
    <x v="0"/>
    <n v="410"/>
    <n v="20531.93"/>
    <s v="Bank Transfer"/>
    <s v="Yes"/>
    <n v="0"/>
    <n v="0"/>
    <x v="0"/>
    <n v="5"/>
    <s v="No"/>
    <x v="0"/>
    <s v="Bengaluru"/>
  </r>
  <r>
    <x v="3977"/>
    <n v="45"/>
    <s v="Male"/>
    <s v="Pune"/>
    <n v="17"/>
    <x v="1"/>
    <x v="1"/>
    <n v="755"/>
    <n v="11578.49"/>
    <s v="Auto Debit"/>
    <s v="Yes"/>
    <n v="10"/>
    <n v="3"/>
    <x v="4"/>
    <n v="10"/>
    <s v="No"/>
    <x v="1"/>
    <s v="Pune"/>
  </r>
  <r>
    <x v="3978"/>
    <n v="23"/>
    <s v="Female"/>
    <s v="Hyderabad"/>
    <n v="34"/>
    <x v="0"/>
    <x v="0"/>
    <n v="494"/>
    <n v="16805.689999999999"/>
    <s v="Debit Card"/>
    <s v="No"/>
    <n v="1"/>
    <n v="0"/>
    <x v="0"/>
    <n v="0"/>
    <s v="No"/>
    <x v="0"/>
    <s v="Hyderabad"/>
  </r>
  <r>
    <x v="3979"/>
    <n v="18"/>
    <s v="Female"/>
    <s v="Delhi"/>
    <n v="31"/>
    <x v="0"/>
    <x v="0"/>
    <n v="519"/>
    <n v="16233.54"/>
    <s v="UPI"/>
    <s v="No"/>
    <n v="6"/>
    <n v="3"/>
    <x v="2"/>
    <n v="0"/>
    <s v="No"/>
    <x v="1"/>
    <s v="Delhi"/>
  </r>
  <r>
    <x v="3980"/>
    <n v="36"/>
    <s v="Male"/>
    <s v="Mumbai"/>
    <n v="33"/>
    <x v="0"/>
    <x v="1"/>
    <n v="786"/>
    <n v="26187.64"/>
    <s v="Debit Card"/>
    <s v="Yes"/>
    <n v="0"/>
    <n v="0"/>
    <x v="0"/>
    <n v="0"/>
    <s v="No"/>
    <x v="1"/>
    <s v="Mumbai"/>
  </r>
  <r>
    <x v="3981"/>
    <n v="54"/>
    <s v="Male"/>
    <s v="Ahmedabad"/>
    <n v="22"/>
    <x v="1"/>
    <x v="2"/>
    <n v="1092"/>
    <n v="22119.81"/>
    <s v="Credit Card"/>
    <s v="Yes"/>
    <n v="2"/>
    <n v="0"/>
    <x v="1"/>
    <n v="10"/>
    <s v="No"/>
    <x v="0"/>
    <s v="Ahmedabad"/>
  </r>
  <r>
    <x v="3982"/>
    <n v="22"/>
    <s v="Male"/>
    <s v="Bengaluru"/>
    <n v="46"/>
    <x v="0"/>
    <x v="2"/>
    <n v="1039"/>
    <n v="48066.21"/>
    <s v="Debit Card"/>
    <s v="Yes"/>
    <n v="0"/>
    <n v="0"/>
    <x v="1"/>
    <n v="0"/>
    <s v="No"/>
    <x v="0"/>
    <s v="Bengaluru"/>
  </r>
  <r>
    <x v="3983"/>
    <n v="22"/>
    <s v="Female"/>
    <s v="Delhi"/>
    <n v="19"/>
    <x v="0"/>
    <x v="0"/>
    <n v="411"/>
    <n v="7718.12"/>
    <s v="Credit Card"/>
    <s v="Yes"/>
    <n v="2"/>
    <n v="1"/>
    <x v="1"/>
    <n v="0"/>
    <s v="No"/>
    <x v="0"/>
    <s v="Delhi"/>
  </r>
  <r>
    <x v="3984"/>
    <n v="41"/>
    <s v="Male"/>
    <s v="Chennai"/>
    <n v="12"/>
    <x v="0"/>
    <x v="0"/>
    <n v="394"/>
    <n v="4756.5"/>
    <s v="UPI"/>
    <s v="No"/>
    <n v="1"/>
    <n v="0"/>
    <x v="0"/>
    <n v="0"/>
    <s v="No"/>
    <x v="1"/>
    <s v="Chennai"/>
  </r>
  <r>
    <x v="3985"/>
    <n v="45"/>
    <s v="Female"/>
    <s v="Ahmedabad"/>
    <n v="50"/>
    <x v="0"/>
    <x v="1"/>
    <n v="676"/>
    <n v="32828.31"/>
    <s v="Credit Card"/>
    <s v="Yes"/>
    <n v="1"/>
    <n v="0"/>
    <x v="0"/>
    <n v="0"/>
    <s v="No"/>
    <x v="0"/>
    <s v="Ahmedabad"/>
  </r>
  <r>
    <x v="3986"/>
    <n v="41"/>
    <s v="Male"/>
    <s v="Chennai"/>
    <n v="40"/>
    <x v="0"/>
    <x v="0"/>
    <n v="413"/>
    <n v="16763.5"/>
    <s v="Auto Debit"/>
    <s v="Yes"/>
    <n v="2"/>
    <n v="0"/>
    <x v="0"/>
    <n v="0"/>
    <s v="Yes"/>
    <x v="0"/>
    <s v="Chennai"/>
  </r>
  <r>
    <x v="3987"/>
    <n v="36"/>
    <s v="Female"/>
    <s v="Delhi"/>
    <n v="36"/>
    <x v="0"/>
    <x v="1"/>
    <n v="690"/>
    <n v="25094.41"/>
    <s v="Bank Transfer"/>
    <s v="Yes"/>
    <n v="5"/>
    <n v="2"/>
    <x v="4"/>
    <n v="0"/>
    <s v="No"/>
    <x v="1"/>
    <s v="Delhi"/>
  </r>
  <r>
    <x v="3988"/>
    <n v="39"/>
    <s v="Female"/>
    <s v="Bengaluru"/>
    <n v="50"/>
    <x v="1"/>
    <x v="0"/>
    <n v="442"/>
    <n v="22465.4"/>
    <s v="Credit Card"/>
    <s v="No"/>
    <n v="2"/>
    <n v="0"/>
    <x v="0"/>
    <n v="0"/>
    <s v="Yes"/>
    <x v="0"/>
    <s v="Bengaluru"/>
  </r>
  <r>
    <x v="3989"/>
    <n v="48"/>
    <s v="Female"/>
    <s v="Pune"/>
    <n v="21"/>
    <x v="1"/>
    <x v="2"/>
    <n v="1056"/>
    <n v="20540.310000000001"/>
    <s v="Credit Card"/>
    <s v="Yes"/>
    <n v="1"/>
    <n v="0"/>
    <x v="0"/>
    <n v="5"/>
    <s v="No"/>
    <x v="0"/>
    <s v="Pune"/>
  </r>
  <r>
    <x v="3990"/>
    <n v="45"/>
    <s v="Female"/>
    <s v="Chennai"/>
    <n v="24"/>
    <x v="0"/>
    <x v="2"/>
    <n v="957"/>
    <n v="22586.95"/>
    <s v="Credit Card"/>
    <s v="Yes"/>
    <n v="1"/>
    <n v="0"/>
    <x v="0"/>
    <n v="0"/>
    <s v="No"/>
    <x v="1"/>
    <s v="Chennai"/>
  </r>
  <r>
    <x v="3991"/>
    <n v="29"/>
    <s v="Female"/>
    <s v="Mumbai"/>
    <n v="50"/>
    <x v="2"/>
    <x v="0"/>
    <n v="528"/>
    <n v="23055.61"/>
    <s v="UPI"/>
    <s v="Yes"/>
    <n v="0"/>
    <n v="0"/>
    <x v="0"/>
    <n v="10"/>
    <s v="Yes"/>
    <x v="0"/>
    <s v="Mumbai"/>
  </r>
  <r>
    <x v="3992"/>
    <n v="49"/>
    <s v="Female"/>
    <s v="Delhi"/>
    <n v="27"/>
    <x v="2"/>
    <x v="0"/>
    <n v="518"/>
    <n v="13676.46"/>
    <s v="UPI"/>
    <s v="Yes"/>
    <n v="7"/>
    <n v="3"/>
    <x v="4"/>
    <n v="0"/>
    <s v="No"/>
    <x v="1"/>
    <s v="Delhi"/>
  </r>
  <r>
    <x v="3993"/>
    <n v="40"/>
    <s v="Female"/>
    <s v="Nagpur"/>
    <n v="36"/>
    <x v="2"/>
    <x v="0"/>
    <n v="475"/>
    <n v="15258.1"/>
    <s v="Credit Card"/>
    <s v="No"/>
    <n v="0"/>
    <n v="0"/>
    <x v="0"/>
    <n v="10"/>
    <s v="No"/>
    <x v="0"/>
    <s v="Nagpur"/>
  </r>
  <r>
    <x v="3994"/>
    <n v="35"/>
    <s v="Male"/>
    <s v="Pune"/>
    <n v="45"/>
    <x v="2"/>
    <x v="0"/>
    <n v="533"/>
    <n v="20095.25"/>
    <s v="Bank Transfer"/>
    <s v="No"/>
    <n v="1"/>
    <n v="0"/>
    <x v="0"/>
    <n v="15"/>
    <s v="Yes"/>
    <x v="0"/>
    <s v="Pune"/>
  </r>
  <r>
    <x v="3995"/>
    <n v="18"/>
    <s v="Male"/>
    <s v="Ahmedabad"/>
    <n v="42"/>
    <x v="2"/>
    <x v="1"/>
    <n v="782"/>
    <n v="27271.72"/>
    <s v="Debit Card"/>
    <s v="Yes"/>
    <n v="0"/>
    <n v="0"/>
    <x v="0"/>
    <n v="15"/>
    <s v="No"/>
    <x v="0"/>
    <s v="Ahmedabad"/>
  </r>
  <r>
    <x v="3996"/>
    <n v="54"/>
    <s v="Female"/>
    <s v="Jaipur"/>
    <n v="37"/>
    <x v="0"/>
    <x v="2"/>
    <n v="1055"/>
    <n v="38878.1"/>
    <s v="Credit Card"/>
    <s v="Yes"/>
    <n v="0"/>
    <n v="0"/>
    <x v="0"/>
    <n v="0"/>
    <s v="Yes"/>
    <x v="0"/>
    <s v="Jaipur"/>
  </r>
  <r>
    <x v="3997"/>
    <n v="58"/>
    <s v="Male"/>
    <s v="Delhi"/>
    <n v="38"/>
    <x v="2"/>
    <x v="0"/>
    <n v="543"/>
    <n v="18341.560000000001"/>
    <s v="Credit Card"/>
    <s v="No"/>
    <n v="2"/>
    <n v="0"/>
    <x v="0"/>
    <n v="10"/>
    <s v="No"/>
    <x v="0"/>
    <s v="Delhi"/>
  </r>
  <r>
    <x v="3998"/>
    <n v="51"/>
    <s v="Male"/>
    <s v="Pune"/>
    <n v="23"/>
    <x v="0"/>
    <x v="0"/>
    <n v="452"/>
    <n v="10386.68"/>
    <s v="Auto Debit"/>
    <s v="Yes"/>
    <n v="0"/>
    <n v="0"/>
    <x v="0"/>
    <n v="0"/>
    <s v="Yes"/>
    <x v="0"/>
    <s v="Pune"/>
  </r>
  <r>
    <x v="3999"/>
    <n v="19"/>
    <s v="Male"/>
    <s v="Ahmedabad"/>
    <n v="40"/>
    <x v="0"/>
    <x v="0"/>
    <n v="447"/>
    <n v="18254.29"/>
    <s v="Credit Card"/>
    <s v="No"/>
    <n v="0"/>
    <n v="0"/>
    <x v="0"/>
    <n v="0"/>
    <s v="No"/>
    <x v="0"/>
    <s v="Ahmedabad"/>
  </r>
  <r>
    <x v="4000"/>
    <n v="36"/>
    <s v="Female"/>
    <s v="Kolkata"/>
    <n v="54"/>
    <x v="1"/>
    <x v="1"/>
    <n v="676"/>
    <n v="37248.589999999997"/>
    <s v="UPI"/>
    <s v="Yes"/>
    <n v="0"/>
    <n v="0"/>
    <x v="0"/>
    <n v="0"/>
    <s v="No"/>
    <x v="0"/>
    <s v="Kolkata"/>
  </r>
  <r>
    <x v="4001"/>
    <n v="39"/>
    <s v="Male"/>
    <s v="Mumbai"/>
    <n v="16"/>
    <x v="0"/>
    <x v="0"/>
    <n v="494"/>
    <n v="7870.46"/>
    <s v="UPI"/>
    <s v="Yes"/>
    <n v="1"/>
    <n v="0"/>
    <x v="0"/>
    <n v="0"/>
    <s v="No"/>
    <x v="1"/>
    <s v="Mumbai"/>
  </r>
  <r>
    <x v="4002"/>
    <n v="44"/>
    <s v="Male"/>
    <s v="Delhi"/>
    <n v="32"/>
    <x v="0"/>
    <x v="0"/>
    <n v="510"/>
    <n v="16777.830000000002"/>
    <s v="Debit Card"/>
    <s v="Yes"/>
    <n v="1"/>
    <n v="0"/>
    <x v="1"/>
    <n v="0"/>
    <s v="Yes"/>
    <x v="1"/>
    <s v="Delhi"/>
  </r>
  <r>
    <x v="4003"/>
    <n v="41"/>
    <s v="Male"/>
    <s v="Chennai"/>
    <n v="30"/>
    <x v="1"/>
    <x v="2"/>
    <n v="1028"/>
    <n v="30419.17"/>
    <s v="Auto Debit"/>
    <s v="Yes"/>
    <n v="0"/>
    <n v="0"/>
    <x v="0"/>
    <n v="0"/>
    <s v="No"/>
    <x v="0"/>
    <s v="Chennai"/>
  </r>
  <r>
    <x v="4004"/>
    <n v="18"/>
    <s v="Male"/>
    <s v="Kolkata"/>
    <n v="30"/>
    <x v="0"/>
    <x v="0"/>
    <n v="501"/>
    <n v="14886.7"/>
    <s v="Bank Transfer"/>
    <s v="No"/>
    <n v="1"/>
    <n v="0"/>
    <x v="0"/>
    <n v="0"/>
    <s v="No"/>
    <x v="0"/>
    <s v="Kolkata"/>
  </r>
  <r>
    <x v="4005"/>
    <n v="36"/>
    <s v="Male"/>
    <s v="Bengaluru"/>
    <n v="43"/>
    <x v="1"/>
    <x v="1"/>
    <n v="723"/>
    <n v="31964.83"/>
    <s v="Bank Transfer"/>
    <s v="Yes"/>
    <n v="0"/>
    <n v="0"/>
    <x v="0"/>
    <n v="0"/>
    <s v="No"/>
    <x v="0"/>
    <s v="Bengaluru"/>
  </r>
  <r>
    <x v="4006"/>
    <n v="22"/>
    <s v="Female"/>
    <s v="Pune"/>
    <n v="27"/>
    <x v="0"/>
    <x v="1"/>
    <n v="744"/>
    <n v="20570.57"/>
    <s v="Debit Card"/>
    <s v="Yes"/>
    <n v="0"/>
    <n v="0"/>
    <x v="1"/>
    <n v="0"/>
    <s v="No"/>
    <x v="0"/>
    <s v="Pune"/>
  </r>
  <r>
    <x v="4007"/>
    <n v="36"/>
    <s v="Male"/>
    <s v="Mumbai"/>
    <n v="28"/>
    <x v="1"/>
    <x v="1"/>
    <n v="801"/>
    <n v="21413.88"/>
    <s v="Auto Debit"/>
    <s v="Yes"/>
    <n v="1"/>
    <n v="0"/>
    <x v="0"/>
    <n v="5"/>
    <s v="No"/>
    <x v="0"/>
    <s v="Mumbai"/>
  </r>
  <r>
    <x v="4008"/>
    <n v="37"/>
    <s v="Male"/>
    <s v="Nagpur"/>
    <n v="19"/>
    <x v="1"/>
    <x v="0"/>
    <n v="410"/>
    <n v="7637.09"/>
    <s v="UPI"/>
    <s v="Yes"/>
    <n v="2"/>
    <n v="0"/>
    <x v="0"/>
    <n v="0"/>
    <s v="No"/>
    <x v="0"/>
    <s v="Nagpur"/>
  </r>
  <r>
    <x v="4009"/>
    <n v="30"/>
    <s v="Female"/>
    <s v="Ahmedabad"/>
    <n v="57"/>
    <x v="2"/>
    <x v="0"/>
    <n v="400"/>
    <n v="20231.46"/>
    <s v="Auto Debit"/>
    <s v="Yes"/>
    <n v="0"/>
    <n v="0"/>
    <x v="0"/>
    <n v="10"/>
    <s v="No"/>
    <x v="0"/>
    <s v="Ahmedabad"/>
  </r>
  <r>
    <x v="4010"/>
    <n v="51"/>
    <s v="Male"/>
    <s v="Jaipur"/>
    <n v="55"/>
    <x v="0"/>
    <x v="1"/>
    <n v="689"/>
    <n v="37972.51"/>
    <s v="UPI"/>
    <s v="Yes"/>
    <n v="0"/>
    <n v="0"/>
    <x v="0"/>
    <n v="0"/>
    <s v="No"/>
    <x v="0"/>
    <s v="Jaipur"/>
  </r>
  <r>
    <x v="4011"/>
    <n v="37"/>
    <s v="Female"/>
    <s v="Mumbai"/>
    <n v="28"/>
    <x v="0"/>
    <x v="0"/>
    <n v="521"/>
    <n v="14509.32"/>
    <s v="Credit Card"/>
    <s v="Yes"/>
    <n v="4"/>
    <n v="2"/>
    <x v="1"/>
    <n v="0"/>
    <s v="No"/>
    <x v="1"/>
    <s v="Mumbai"/>
  </r>
  <r>
    <x v="4012"/>
    <n v="18"/>
    <s v="Male"/>
    <s v="Bengaluru"/>
    <n v="15"/>
    <x v="1"/>
    <x v="1"/>
    <n v="815"/>
    <n v="12586.39"/>
    <s v="Credit Card"/>
    <s v="Yes"/>
    <n v="2"/>
    <n v="0"/>
    <x v="1"/>
    <n v="0"/>
    <s v="No"/>
    <x v="0"/>
    <s v="Bengaluru"/>
  </r>
  <r>
    <x v="4013"/>
    <n v="44"/>
    <s v="Male"/>
    <s v="Bengaluru"/>
    <n v="44"/>
    <x v="1"/>
    <x v="0"/>
    <n v="501"/>
    <n v="22028.39"/>
    <s v="Bank Transfer"/>
    <s v="Yes"/>
    <n v="0"/>
    <n v="0"/>
    <x v="0"/>
    <n v="0"/>
    <s v="No"/>
    <x v="0"/>
    <s v="Bengaluru"/>
  </r>
  <r>
    <x v="4014"/>
    <n v="37"/>
    <s v="Male"/>
    <s v="Kolkata"/>
    <n v="12"/>
    <x v="0"/>
    <x v="1"/>
    <n v="784"/>
    <n v="9376.9"/>
    <s v="Debit Card"/>
    <s v="Yes"/>
    <n v="4"/>
    <n v="1"/>
    <x v="1"/>
    <n v="0"/>
    <s v="No"/>
    <x v="0"/>
    <s v="Kolkata"/>
  </r>
  <r>
    <x v="4015"/>
    <n v="24"/>
    <s v="Female"/>
    <s v="Chennai"/>
    <n v="10"/>
    <x v="0"/>
    <x v="0"/>
    <n v="468"/>
    <n v="4558.26"/>
    <s v="UPI"/>
    <s v="Yes"/>
    <n v="0"/>
    <n v="0"/>
    <x v="0"/>
    <n v="0"/>
    <s v="No"/>
    <x v="0"/>
    <s v="Chennai"/>
  </r>
  <r>
    <x v="4016"/>
    <n v="34"/>
    <s v="Male"/>
    <s v="Hyderabad"/>
    <n v="53"/>
    <x v="0"/>
    <x v="1"/>
    <n v="709"/>
    <n v="37771.019999999997"/>
    <s v="UPI"/>
    <s v="Yes"/>
    <n v="1"/>
    <n v="0"/>
    <x v="0"/>
    <n v="0"/>
    <s v="Yes"/>
    <x v="0"/>
    <s v="Hyderabad"/>
  </r>
  <r>
    <x v="4017"/>
    <n v="33"/>
    <s v="Male"/>
    <s v="Mumbai"/>
    <n v="19"/>
    <x v="0"/>
    <x v="2"/>
    <n v="1088"/>
    <n v="21067.24"/>
    <s v="Credit Card"/>
    <s v="Yes"/>
    <n v="0"/>
    <n v="0"/>
    <x v="0"/>
    <n v="0"/>
    <s v="No"/>
    <x v="0"/>
    <s v="Mumbai"/>
  </r>
  <r>
    <x v="4018"/>
    <n v="26"/>
    <s v="Male"/>
    <s v="Jaipur"/>
    <n v="43"/>
    <x v="1"/>
    <x v="1"/>
    <n v="665"/>
    <n v="29343.22"/>
    <s v="UPI"/>
    <s v="Yes"/>
    <n v="0"/>
    <n v="0"/>
    <x v="0"/>
    <n v="0"/>
    <s v="No"/>
    <x v="0"/>
    <s v="Jaipur"/>
  </r>
  <r>
    <x v="4019"/>
    <n v="38"/>
    <s v="Male"/>
    <s v="Delhi"/>
    <n v="34"/>
    <x v="0"/>
    <x v="0"/>
    <n v="466"/>
    <n v="15611.32"/>
    <s v="Bank Transfer"/>
    <s v="Yes"/>
    <n v="0"/>
    <n v="0"/>
    <x v="0"/>
    <n v="0"/>
    <s v="Yes"/>
    <x v="1"/>
    <s v="Delhi"/>
  </r>
  <r>
    <x v="4020"/>
    <n v="18"/>
    <s v="Male"/>
    <s v="Chennai"/>
    <n v="51"/>
    <x v="0"/>
    <x v="0"/>
    <n v="421"/>
    <n v="21619.599999999999"/>
    <s v="Debit Card"/>
    <s v="Yes"/>
    <n v="0"/>
    <n v="0"/>
    <x v="0"/>
    <n v="0"/>
    <s v="Yes"/>
    <x v="1"/>
    <s v="Chennai"/>
  </r>
  <r>
    <x v="4021"/>
    <n v="34"/>
    <s v="Male"/>
    <s v="Bengaluru"/>
    <n v="10"/>
    <x v="0"/>
    <x v="0"/>
    <n v="508"/>
    <n v="5117.75"/>
    <s v="Debit Card"/>
    <s v="No"/>
    <n v="1"/>
    <n v="0"/>
    <x v="0"/>
    <n v="0"/>
    <s v="Yes"/>
    <x v="0"/>
    <s v="Bengaluru"/>
  </r>
  <r>
    <x v="4022"/>
    <n v="18"/>
    <s v="Male"/>
    <s v="Pune"/>
    <n v="23"/>
    <x v="2"/>
    <x v="2"/>
    <n v="948"/>
    <n v="21512.1"/>
    <s v="UPI"/>
    <s v="Yes"/>
    <n v="0"/>
    <n v="0"/>
    <x v="0"/>
    <n v="0"/>
    <s v="No"/>
    <x v="0"/>
    <s v="Pune"/>
  </r>
  <r>
    <x v="4023"/>
    <n v="28"/>
    <s v="Male"/>
    <s v="Jaipur"/>
    <n v="41"/>
    <x v="1"/>
    <x v="2"/>
    <n v="1072"/>
    <n v="44024.52"/>
    <s v="Credit Card"/>
    <s v="Yes"/>
    <n v="0"/>
    <n v="0"/>
    <x v="1"/>
    <n v="0"/>
    <s v="Yes"/>
    <x v="0"/>
    <s v="Jaipur"/>
  </r>
  <r>
    <x v="4024"/>
    <n v="41"/>
    <s v="Female"/>
    <s v="Mumbai"/>
    <n v="40"/>
    <x v="2"/>
    <x v="0"/>
    <n v="458"/>
    <n v="16488"/>
    <s v="Debit Card"/>
    <s v="Yes"/>
    <n v="3"/>
    <n v="0"/>
    <x v="0"/>
    <n v="10"/>
    <s v="No"/>
    <x v="0"/>
    <s v="Mumbai"/>
  </r>
  <r>
    <x v="4025"/>
    <n v="35"/>
    <s v="Female"/>
    <s v="Mumbai"/>
    <n v="42"/>
    <x v="0"/>
    <x v="1"/>
    <n v="789"/>
    <n v="33899.58"/>
    <s v="Credit Card"/>
    <s v="No"/>
    <n v="5"/>
    <n v="2"/>
    <x v="2"/>
    <n v="0"/>
    <s v="No"/>
    <x v="1"/>
    <s v="Mumbai"/>
  </r>
  <r>
    <x v="4026"/>
    <n v="33"/>
    <s v="Male"/>
    <s v="Hyderabad"/>
    <n v="46"/>
    <x v="0"/>
    <x v="0"/>
    <n v="547"/>
    <n v="24953.16"/>
    <s v="Credit Card"/>
    <s v="No"/>
    <n v="4"/>
    <n v="1"/>
    <x v="1"/>
    <n v="0"/>
    <s v="No"/>
    <x v="0"/>
    <s v="Hyderabad"/>
  </r>
  <r>
    <x v="4027"/>
    <n v="31"/>
    <s v="Male"/>
    <s v="Pune"/>
    <n v="36"/>
    <x v="1"/>
    <x v="0"/>
    <n v="406"/>
    <n v="14674.11"/>
    <s v="Auto Debit"/>
    <s v="Yes"/>
    <n v="1"/>
    <n v="0"/>
    <x v="0"/>
    <n v="0"/>
    <s v="Yes"/>
    <x v="0"/>
    <s v="Pune"/>
  </r>
  <r>
    <x v="4028"/>
    <n v="47"/>
    <s v="Female"/>
    <s v="Pune"/>
    <n v="28"/>
    <x v="0"/>
    <x v="0"/>
    <n v="460"/>
    <n v="12779.62"/>
    <s v="Auto Debit"/>
    <s v="No"/>
    <n v="1"/>
    <n v="0"/>
    <x v="1"/>
    <n v="0"/>
    <s v="Yes"/>
    <x v="1"/>
    <s v="Pune"/>
  </r>
  <r>
    <x v="4029"/>
    <n v="39"/>
    <s v="Male"/>
    <s v="Ahmedabad"/>
    <n v="14"/>
    <x v="0"/>
    <x v="1"/>
    <n v="787"/>
    <n v="11103.4"/>
    <s v="Auto Debit"/>
    <s v="Yes"/>
    <n v="1"/>
    <n v="0"/>
    <x v="0"/>
    <n v="0"/>
    <s v="No"/>
    <x v="0"/>
    <s v="Ahmedabad"/>
  </r>
  <r>
    <x v="4030"/>
    <n v="31"/>
    <s v="Female"/>
    <s v="Hyderabad"/>
    <n v="5"/>
    <x v="0"/>
    <x v="1"/>
    <n v="785"/>
    <n v="3568.2"/>
    <s v="Auto Debit"/>
    <s v="Yes"/>
    <n v="2"/>
    <n v="1"/>
    <x v="1"/>
    <n v="10"/>
    <s v="No"/>
    <x v="0"/>
    <s v="Hyderabad"/>
  </r>
  <r>
    <x v="4031"/>
    <n v="49"/>
    <s v="Male"/>
    <s v="Delhi"/>
    <n v="15"/>
    <x v="0"/>
    <x v="2"/>
    <n v="971"/>
    <n v="14561.96"/>
    <s v="Bank Transfer"/>
    <s v="Yes"/>
    <n v="1"/>
    <n v="0"/>
    <x v="0"/>
    <n v="0"/>
    <s v="No"/>
    <x v="0"/>
    <s v="Delhi"/>
  </r>
  <r>
    <x v="4032"/>
    <n v="32"/>
    <s v="Male"/>
    <s v="Delhi"/>
    <n v="21"/>
    <x v="0"/>
    <x v="0"/>
    <n v="550"/>
    <n v="11452.87"/>
    <s v="UPI"/>
    <s v="Yes"/>
    <n v="1"/>
    <n v="0"/>
    <x v="0"/>
    <n v="0"/>
    <s v="Yes"/>
    <x v="0"/>
    <s v="Delhi"/>
  </r>
  <r>
    <x v="4033"/>
    <n v="42"/>
    <s v="Male"/>
    <s v="Pune"/>
    <n v="20"/>
    <x v="1"/>
    <x v="1"/>
    <n v="708"/>
    <n v="13415.35"/>
    <s v="Auto Debit"/>
    <s v="Yes"/>
    <n v="0"/>
    <n v="0"/>
    <x v="0"/>
    <n v="5"/>
    <s v="Yes"/>
    <x v="0"/>
    <s v="Pune"/>
  </r>
  <r>
    <x v="4034"/>
    <n v="31"/>
    <s v="Male"/>
    <s v="Pune"/>
    <n v="56"/>
    <x v="0"/>
    <x v="1"/>
    <n v="703"/>
    <n v="40357.42"/>
    <s v="Auto Debit"/>
    <s v="Yes"/>
    <n v="1"/>
    <n v="0"/>
    <x v="1"/>
    <n v="0"/>
    <s v="No"/>
    <x v="0"/>
    <s v="Pune"/>
  </r>
  <r>
    <x v="4035"/>
    <n v="34"/>
    <s v="Female"/>
    <s v="Bengaluru"/>
    <n v="23"/>
    <x v="0"/>
    <x v="0"/>
    <n v="467"/>
    <n v="10977.73"/>
    <s v="UPI"/>
    <s v="Yes"/>
    <n v="0"/>
    <n v="0"/>
    <x v="0"/>
    <n v="0"/>
    <s v="Yes"/>
    <x v="1"/>
    <s v="Bengaluru"/>
  </r>
  <r>
    <x v="4036"/>
    <n v="20"/>
    <s v="Male"/>
    <s v="Hyderabad"/>
    <n v="41"/>
    <x v="2"/>
    <x v="2"/>
    <n v="948"/>
    <n v="38856.39"/>
    <s v="Credit Card"/>
    <s v="Yes"/>
    <n v="1"/>
    <n v="0"/>
    <x v="0"/>
    <n v="0"/>
    <s v="No"/>
    <x v="0"/>
    <s v="Hyderabad"/>
  </r>
  <r>
    <x v="4037"/>
    <n v="20"/>
    <s v="Male"/>
    <s v="Mumbai"/>
    <n v="9"/>
    <x v="0"/>
    <x v="1"/>
    <n v="751"/>
    <n v="6581.21"/>
    <s v="Bank Transfer"/>
    <s v="Yes"/>
    <n v="0"/>
    <n v="0"/>
    <x v="0"/>
    <n v="0"/>
    <s v="Yes"/>
    <x v="1"/>
    <s v="Mumbai"/>
  </r>
  <r>
    <x v="4038"/>
    <n v="43"/>
    <s v="Male"/>
    <s v="Nagpur"/>
    <n v="48"/>
    <x v="2"/>
    <x v="2"/>
    <n v="1018"/>
    <n v="41159.839999999997"/>
    <s v="UPI"/>
    <s v="Yes"/>
    <n v="0"/>
    <n v="0"/>
    <x v="0"/>
    <n v="15"/>
    <s v="No"/>
    <x v="0"/>
    <s v="Nagpur"/>
  </r>
  <r>
    <x v="4039"/>
    <n v="32"/>
    <s v="Female"/>
    <s v="Bengaluru"/>
    <n v="38"/>
    <x v="1"/>
    <x v="1"/>
    <n v="780"/>
    <n v="30283.58"/>
    <s v="Bank Transfer"/>
    <s v="Yes"/>
    <n v="2"/>
    <n v="0"/>
    <x v="0"/>
    <n v="0"/>
    <s v="No"/>
    <x v="0"/>
    <s v="Bengaluru"/>
  </r>
  <r>
    <x v="4040"/>
    <n v="30"/>
    <s v="Male"/>
    <s v="Bengaluru"/>
    <n v="55"/>
    <x v="1"/>
    <x v="0"/>
    <n v="454"/>
    <n v="25575.77"/>
    <s v="Auto Debit"/>
    <s v="Yes"/>
    <n v="0"/>
    <n v="0"/>
    <x v="0"/>
    <n v="0"/>
    <s v="No"/>
    <x v="0"/>
    <s v="Bengaluru"/>
  </r>
  <r>
    <x v="4041"/>
    <n v="50"/>
    <s v="Female"/>
    <s v="Mumbai"/>
    <n v="72"/>
    <x v="2"/>
    <x v="1"/>
    <n v="679"/>
    <n v="44455.31"/>
    <s v="Auto Debit"/>
    <s v="Yes"/>
    <n v="0"/>
    <n v="0"/>
    <x v="0"/>
    <n v="10"/>
    <s v="Yes"/>
    <x v="0"/>
    <s v="Mumbai"/>
  </r>
  <r>
    <x v="4042"/>
    <n v="49"/>
    <s v="Male"/>
    <s v="Pune"/>
    <n v="22"/>
    <x v="1"/>
    <x v="2"/>
    <n v="1084"/>
    <n v="23292.560000000001"/>
    <s v="Debit Card"/>
    <s v="Yes"/>
    <n v="0"/>
    <n v="0"/>
    <x v="0"/>
    <n v="0"/>
    <s v="No"/>
    <x v="0"/>
    <s v="Pune"/>
  </r>
  <r>
    <x v="4043"/>
    <n v="20"/>
    <s v="Female"/>
    <s v="Pune"/>
    <n v="42"/>
    <x v="2"/>
    <x v="2"/>
    <n v="1045"/>
    <n v="39757.089999999997"/>
    <s v="Debit Card"/>
    <s v="Yes"/>
    <n v="2"/>
    <n v="1"/>
    <x v="1"/>
    <n v="10"/>
    <s v="No"/>
    <x v="0"/>
    <s v="Pune"/>
  </r>
  <r>
    <x v="4044"/>
    <n v="20"/>
    <s v="Female"/>
    <s v="Hyderabad"/>
    <n v="51"/>
    <x v="0"/>
    <x v="0"/>
    <n v="426"/>
    <n v="21987.68"/>
    <s v="Bank Transfer"/>
    <s v="Yes"/>
    <n v="4"/>
    <n v="2"/>
    <x v="2"/>
    <n v="0"/>
    <s v="No"/>
    <x v="0"/>
    <s v="Hyderabad"/>
  </r>
  <r>
    <x v="4045"/>
    <n v="18"/>
    <s v="Male"/>
    <s v="Bengaluru"/>
    <n v="47"/>
    <x v="0"/>
    <x v="1"/>
    <n v="734"/>
    <n v="35393.980000000003"/>
    <s v="Auto Debit"/>
    <s v="Yes"/>
    <n v="0"/>
    <n v="0"/>
    <x v="0"/>
    <n v="0"/>
    <s v="No"/>
    <x v="0"/>
    <s v="Bengaluru"/>
  </r>
  <r>
    <x v="4046"/>
    <n v="49"/>
    <s v="Female"/>
    <s v="Mumbai"/>
    <n v="41"/>
    <x v="2"/>
    <x v="0"/>
    <n v="566"/>
    <n v="22914.74"/>
    <s v="Credit Card"/>
    <s v="Yes"/>
    <n v="0"/>
    <n v="0"/>
    <x v="0"/>
    <n v="0"/>
    <s v="No"/>
    <x v="0"/>
    <s v="Mumbai"/>
  </r>
  <r>
    <x v="4047"/>
    <n v="40"/>
    <s v="Male"/>
    <s v="Ahmedabad"/>
    <n v="16"/>
    <x v="0"/>
    <x v="0"/>
    <n v="517"/>
    <n v="8168.67"/>
    <s v="Auto Debit"/>
    <s v="Yes"/>
    <n v="6"/>
    <n v="3"/>
    <x v="4"/>
    <n v="0"/>
    <s v="Yes"/>
    <x v="1"/>
    <s v="Ahmedabad"/>
  </r>
  <r>
    <x v="4048"/>
    <n v="20"/>
    <s v="Female"/>
    <s v="Bengaluru"/>
    <n v="20"/>
    <x v="0"/>
    <x v="2"/>
    <n v="1077"/>
    <n v="21511.200000000001"/>
    <s v="Bank Transfer"/>
    <s v="Yes"/>
    <n v="3"/>
    <n v="1"/>
    <x v="2"/>
    <n v="0"/>
    <s v="Yes"/>
    <x v="0"/>
    <s v="Bengaluru"/>
  </r>
  <r>
    <x v="4049"/>
    <n v="18"/>
    <s v="Female"/>
    <s v="Jaipur"/>
    <n v="22"/>
    <x v="1"/>
    <x v="2"/>
    <n v="1020"/>
    <n v="21309.56"/>
    <s v="Auto Debit"/>
    <s v="Yes"/>
    <n v="0"/>
    <n v="0"/>
    <x v="0"/>
    <n v="5"/>
    <s v="No"/>
    <x v="0"/>
    <s v="Jaipur"/>
  </r>
  <r>
    <x v="4050"/>
    <n v="18"/>
    <s v="Male"/>
    <s v="Nagpur"/>
    <n v="56"/>
    <x v="2"/>
    <x v="1"/>
    <n v="648"/>
    <n v="32938.83"/>
    <s v="Auto Debit"/>
    <s v="Yes"/>
    <n v="3"/>
    <n v="1"/>
    <x v="0"/>
    <n v="10"/>
    <s v="No"/>
    <x v="0"/>
    <s v="Nagpur"/>
  </r>
  <r>
    <x v="4051"/>
    <n v="20"/>
    <s v="Female"/>
    <s v="Delhi"/>
    <n v="12"/>
    <x v="0"/>
    <x v="2"/>
    <n v="983"/>
    <n v="11728.71"/>
    <s v="UPI"/>
    <s v="Yes"/>
    <n v="0"/>
    <n v="0"/>
    <x v="0"/>
    <n v="0"/>
    <s v="No"/>
    <x v="0"/>
    <s v="Delhi"/>
  </r>
  <r>
    <x v="4052"/>
    <n v="45"/>
    <s v="Female"/>
    <s v="Delhi"/>
    <n v="36"/>
    <x v="1"/>
    <x v="2"/>
    <n v="1057"/>
    <n v="37740.54"/>
    <s v="Debit Card"/>
    <s v="Yes"/>
    <n v="1"/>
    <n v="0"/>
    <x v="0"/>
    <n v="0"/>
    <s v="Yes"/>
    <x v="0"/>
    <s v="Delhi"/>
  </r>
  <r>
    <x v="4053"/>
    <n v="43"/>
    <s v="Male"/>
    <s v="Hyderabad"/>
    <n v="72"/>
    <x v="2"/>
    <x v="2"/>
    <n v="974"/>
    <n v="71767.33"/>
    <s v="Bank Transfer"/>
    <s v="Yes"/>
    <n v="3"/>
    <n v="1"/>
    <x v="1"/>
    <n v="0"/>
    <s v="No"/>
    <x v="0"/>
    <s v="Hyderabad"/>
  </r>
  <r>
    <x v="4054"/>
    <n v="27"/>
    <s v="Male"/>
    <s v="Hyderabad"/>
    <n v="16"/>
    <x v="0"/>
    <x v="0"/>
    <n v="453"/>
    <n v="7218.14"/>
    <s v="Debit Card"/>
    <s v="No"/>
    <n v="1"/>
    <n v="0"/>
    <x v="0"/>
    <n v="0"/>
    <s v="Yes"/>
    <x v="0"/>
    <s v="Hyderabad"/>
  </r>
  <r>
    <x v="4055"/>
    <n v="34"/>
    <s v="Female"/>
    <s v="Pune"/>
    <n v="63"/>
    <x v="0"/>
    <x v="0"/>
    <n v="417"/>
    <n v="26770.41"/>
    <s v="Credit Card"/>
    <s v="Yes"/>
    <n v="0"/>
    <n v="0"/>
    <x v="1"/>
    <n v="0"/>
    <s v="No"/>
    <x v="0"/>
    <s v="Pune"/>
  </r>
  <r>
    <x v="4056"/>
    <n v="30"/>
    <s v="Female"/>
    <s v="Delhi"/>
    <n v="30"/>
    <x v="1"/>
    <x v="2"/>
    <n v="1075"/>
    <n v="33159.300000000003"/>
    <s v="Auto Debit"/>
    <s v="Yes"/>
    <n v="1"/>
    <n v="0"/>
    <x v="0"/>
    <n v="0"/>
    <s v="Yes"/>
    <x v="0"/>
    <s v="Delhi"/>
  </r>
  <r>
    <x v="4057"/>
    <n v="44"/>
    <s v="Male"/>
    <s v="Chennai"/>
    <n v="39"/>
    <x v="0"/>
    <x v="1"/>
    <n v="783"/>
    <n v="30680.19"/>
    <s v="UPI"/>
    <s v="Yes"/>
    <n v="1"/>
    <n v="0"/>
    <x v="2"/>
    <n v="0"/>
    <s v="No"/>
    <x v="0"/>
    <s v="Chennai"/>
  </r>
  <r>
    <x v="4058"/>
    <n v="18"/>
    <s v="Male"/>
    <s v="Pune"/>
    <n v="33"/>
    <x v="2"/>
    <x v="0"/>
    <n v="489"/>
    <n v="13846.75"/>
    <s v="UPI"/>
    <s v="Yes"/>
    <n v="2"/>
    <n v="1"/>
    <x v="1"/>
    <n v="15"/>
    <s v="Yes"/>
    <x v="0"/>
    <s v="Pune"/>
  </r>
  <r>
    <x v="4059"/>
    <n v="22"/>
    <s v="Male"/>
    <s v="Nagpur"/>
    <n v="31"/>
    <x v="1"/>
    <x v="1"/>
    <n v="746"/>
    <n v="22470.69"/>
    <s v="Auto Debit"/>
    <s v="Yes"/>
    <n v="9"/>
    <n v="4"/>
    <x v="4"/>
    <n v="0"/>
    <s v="No"/>
    <x v="1"/>
    <s v="Nagpur"/>
  </r>
  <r>
    <x v="4060"/>
    <n v="40"/>
    <s v="Male"/>
    <s v="Hyderabad"/>
    <n v="19"/>
    <x v="0"/>
    <x v="1"/>
    <n v="756"/>
    <n v="14156.65"/>
    <s v="Bank Transfer"/>
    <s v="Yes"/>
    <n v="2"/>
    <n v="1"/>
    <x v="0"/>
    <n v="0"/>
    <s v="No"/>
    <x v="0"/>
    <s v="Hyderabad"/>
  </r>
  <r>
    <x v="4061"/>
    <n v="49"/>
    <s v="Female"/>
    <s v="Hyderabad"/>
    <n v="18"/>
    <x v="0"/>
    <x v="0"/>
    <n v="419"/>
    <n v="7593.1"/>
    <s v="Bank Transfer"/>
    <s v="Yes"/>
    <n v="0"/>
    <n v="0"/>
    <x v="1"/>
    <n v="0"/>
    <s v="No"/>
    <x v="0"/>
    <s v="Hyderabad"/>
  </r>
  <r>
    <x v="4062"/>
    <n v="47"/>
    <s v="Male"/>
    <s v="Delhi"/>
    <n v="39"/>
    <x v="0"/>
    <x v="0"/>
    <n v="504"/>
    <n v="19135.37"/>
    <s v="UPI"/>
    <s v="Yes"/>
    <n v="1"/>
    <n v="0"/>
    <x v="0"/>
    <n v="0"/>
    <s v="No"/>
    <x v="0"/>
    <s v="Delhi"/>
  </r>
  <r>
    <x v="4063"/>
    <n v="34"/>
    <s v="Female"/>
    <s v="Ahmedabad"/>
    <n v="2"/>
    <x v="0"/>
    <x v="2"/>
    <n v="991"/>
    <n v="1837.01"/>
    <s v="Auto Debit"/>
    <s v="Yes"/>
    <n v="1"/>
    <n v="0"/>
    <x v="0"/>
    <n v="10"/>
    <s v="Yes"/>
    <x v="0"/>
    <s v="Ahmedabad"/>
  </r>
  <r>
    <x v="4064"/>
    <n v="41"/>
    <s v="Female"/>
    <s v="Mumbai"/>
    <n v="9"/>
    <x v="1"/>
    <x v="2"/>
    <n v="1107"/>
    <n v="9786.44"/>
    <s v="Credit Card"/>
    <s v="Yes"/>
    <n v="1"/>
    <n v="0"/>
    <x v="0"/>
    <n v="0"/>
    <s v="No"/>
    <x v="0"/>
    <s v="Mumbai"/>
  </r>
  <r>
    <x v="4065"/>
    <n v="55"/>
    <s v="Female"/>
    <s v="Delhi"/>
    <n v="32"/>
    <x v="1"/>
    <x v="2"/>
    <n v="998"/>
    <n v="31768.55"/>
    <s v="Debit Card"/>
    <s v="Yes"/>
    <n v="2"/>
    <n v="1"/>
    <x v="0"/>
    <n v="0"/>
    <s v="Yes"/>
    <x v="0"/>
    <s v="Delhi"/>
  </r>
  <r>
    <x v="4066"/>
    <n v="46"/>
    <s v="Female"/>
    <s v="Delhi"/>
    <n v="6"/>
    <x v="0"/>
    <x v="1"/>
    <n v="817"/>
    <n v="4944.0200000000004"/>
    <s v="Auto Debit"/>
    <s v="Yes"/>
    <n v="0"/>
    <n v="0"/>
    <x v="0"/>
    <n v="0"/>
    <s v="No"/>
    <x v="0"/>
    <s v="Delhi"/>
  </r>
  <r>
    <x v="4067"/>
    <n v="45"/>
    <s v="Female"/>
    <s v="Mumbai"/>
    <n v="54"/>
    <x v="1"/>
    <x v="1"/>
    <n v="692"/>
    <n v="36261.199999999997"/>
    <s v="UPI"/>
    <s v="Yes"/>
    <n v="0"/>
    <n v="0"/>
    <x v="0"/>
    <n v="5"/>
    <s v="Yes"/>
    <x v="0"/>
    <s v="Mumbai"/>
  </r>
  <r>
    <x v="4068"/>
    <n v="28"/>
    <s v="Female"/>
    <s v="Pune"/>
    <n v="50"/>
    <x v="1"/>
    <x v="2"/>
    <n v="951"/>
    <n v="48716.67"/>
    <s v="Bank Transfer"/>
    <s v="Yes"/>
    <n v="0"/>
    <n v="0"/>
    <x v="0"/>
    <n v="0"/>
    <s v="No"/>
    <x v="0"/>
    <s v="Pune"/>
  </r>
  <r>
    <x v="4069"/>
    <n v="46"/>
    <s v="Female"/>
    <s v="Bengaluru"/>
    <n v="71"/>
    <x v="2"/>
    <x v="0"/>
    <n v="452"/>
    <n v="31211.03"/>
    <s v="Auto Debit"/>
    <s v="No"/>
    <n v="0"/>
    <n v="0"/>
    <x v="1"/>
    <n v="0"/>
    <s v="Yes"/>
    <x v="0"/>
    <s v="Bengaluru"/>
  </r>
  <r>
    <x v="4070"/>
    <n v="45"/>
    <s v="Female"/>
    <s v="Pune"/>
    <n v="59"/>
    <x v="0"/>
    <x v="1"/>
    <n v="668"/>
    <n v="39502.57"/>
    <s v="Auto Debit"/>
    <s v="Yes"/>
    <n v="0"/>
    <n v="0"/>
    <x v="0"/>
    <n v="0"/>
    <s v="No"/>
    <x v="0"/>
    <s v="Pune"/>
  </r>
  <r>
    <x v="4071"/>
    <n v="18"/>
    <s v="Male"/>
    <s v="Jaipur"/>
    <n v="27"/>
    <x v="0"/>
    <x v="1"/>
    <n v="703"/>
    <n v="18670.63"/>
    <s v="Auto Debit"/>
    <s v="Yes"/>
    <n v="2"/>
    <n v="1"/>
    <x v="1"/>
    <n v="0"/>
    <s v="No"/>
    <x v="0"/>
    <s v="Jaipur"/>
  </r>
  <r>
    <x v="4072"/>
    <n v="32"/>
    <s v="Female"/>
    <s v="Pune"/>
    <n v="33"/>
    <x v="2"/>
    <x v="0"/>
    <n v="522"/>
    <n v="15584.04"/>
    <s v="Bank Transfer"/>
    <s v="No"/>
    <n v="0"/>
    <n v="0"/>
    <x v="0"/>
    <n v="10"/>
    <s v="Yes"/>
    <x v="0"/>
    <s v="Pune"/>
  </r>
  <r>
    <x v="4073"/>
    <n v="21"/>
    <s v="Male"/>
    <s v="Chennai"/>
    <n v="21"/>
    <x v="0"/>
    <x v="2"/>
    <n v="1088"/>
    <n v="22388.15"/>
    <s v="UPI"/>
    <s v="Yes"/>
    <n v="0"/>
    <n v="0"/>
    <x v="1"/>
    <n v="0"/>
    <s v="Yes"/>
    <x v="0"/>
    <s v="Chennai"/>
  </r>
  <r>
    <x v="4074"/>
    <n v="23"/>
    <s v="Female"/>
    <s v="Chennai"/>
    <n v="31"/>
    <x v="0"/>
    <x v="2"/>
    <n v="1022"/>
    <n v="32077.46"/>
    <s v="Bank Transfer"/>
    <s v="Yes"/>
    <n v="3"/>
    <n v="2"/>
    <x v="1"/>
    <n v="0"/>
    <s v="No"/>
    <x v="1"/>
    <s v="Chennai"/>
  </r>
  <r>
    <x v="4075"/>
    <n v="31"/>
    <s v="Male"/>
    <s v="Ahmedabad"/>
    <n v="14"/>
    <x v="1"/>
    <x v="1"/>
    <n v="647"/>
    <n v="8260.01"/>
    <s v="Credit Card"/>
    <s v="Yes"/>
    <n v="0"/>
    <n v="0"/>
    <x v="0"/>
    <n v="10"/>
    <s v="No"/>
    <x v="0"/>
    <s v="Ahmedabad"/>
  </r>
  <r>
    <x v="4076"/>
    <n v="46"/>
    <s v="Male"/>
    <s v="Delhi"/>
    <n v="54"/>
    <x v="0"/>
    <x v="0"/>
    <n v="466"/>
    <n v="25710.66"/>
    <s v="Credit Card"/>
    <s v="Yes"/>
    <n v="2"/>
    <n v="0"/>
    <x v="1"/>
    <n v="0"/>
    <s v="No"/>
    <x v="1"/>
    <s v="Delhi"/>
  </r>
  <r>
    <x v="4077"/>
    <n v="35"/>
    <s v="Female"/>
    <s v="Jaipur"/>
    <n v="6"/>
    <x v="0"/>
    <x v="1"/>
    <n v="666"/>
    <n v="4083.93"/>
    <s v="Bank Transfer"/>
    <s v="No"/>
    <n v="5"/>
    <n v="2"/>
    <x v="4"/>
    <n v="0"/>
    <s v="No"/>
    <x v="1"/>
    <s v="Jaipur"/>
  </r>
  <r>
    <x v="4078"/>
    <n v="41"/>
    <s v="Male"/>
    <s v="Pune"/>
    <n v="30"/>
    <x v="0"/>
    <x v="0"/>
    <n v="492"/>
    <n v="14598.49"/>
    <s v="Credit Card"/>
    <s v="No"/>
    <n v="1"/>
    <n v="0"/>
    <x v="1"/>
    <n v="0"/>
    <s v="Yes"/>
    <x v="1"/>
    <s v="Pune"/>
  </r>
  <r>
    <x v="4079"/>
    <n v="18"/>
    <s v="Female"/>
    <s v="Bengaluru"/>
    <n v="24"/>
    <x v="0"/>
    <x v="2"/>
    <n v="1076"/>
    <n v="25488.94"/>
    <s v="Credit Card"/>
    <s v="Yes"/>
    <n v="0"/>
    <n v="0"/>
    <x v="0"/>
    <n v="0"/>
    <s v="No"/>
    <x v="0"/>
    <s v="Bengaluru"/>
  </r>
  <r>
    <x v="4080"/>
    <n v="50"/>
    <s v="Male"/>
    <s v="Chennai"/>
    <n v="11"/>
    <x v="0"/>
    <x v="2"/>
    <n v="950"/>
    <n v="10290.84"/>
    <s v="Debit Card"/>
    <s v="Yes"/>
    <n v="0"/>
    <n v="0"/>
    <x v="1"/>
    <n v="0"/>
    <s v="No"/>
    <x v="0"/>
    <s v="Chennai"/>
  </r>
  <r>
    <x v="4081"/>
    <n v="32"/>
    <s v="Female"/>
    <s v="Pune"/>
    <n v="12"/>
    <x v="0"/>
    <x v="1"/>
    <n v="640"/>
    <n v="7517.95"/>
    <s v="Credit Card"/>
    <s v="Yes"/>
    <n v="1"/>
    <n v="0"/>
    <x v="1"/>
    <n v="0"/>
    <s v="No"/>
    <x v="0"/>
    <s v="Pune"/>
  </r>
  <r>
    <x v="4082"/>
    <n v="51"/>
    <s v="Female"/>
    <s v="Pune"/>
    <n v="47"/>
    <x v="0"/>
    <x v="1"/>
    <n v="722"/>
    <n v="33701.35"/>
    <s v="UPI"/>
    <s v="Yes"/>
    <n v="0"/>
    <n v="0"/>
    <x v="0"/>
    <n v="0"/>
    <s v="No"/>
    <x v="0"/>
    <s v="Pune"/>
  </r>
  <r>
    <x v="4083"/>
    <n v="42"/>
    <s v="Female"/>
    <s v="Bengaluru"/>
    <n v="47"/>
    <x v="2"/>
    <x v="2"/>
    <n v="1042"/>
    <n v="49654.44"/>
    <s v="Auto Debit"/>
    <s v="Yes"/>
    <n v="1"/>
    <n v="0"/>
    <x v="0"/>
    <n v="0"/>
    <s v="No"/>
    <x v="0"/>
    <s v="Bengaluru"/>
  </r>
  <r>
    <x v="4084"/>
    <n v="48"/>
    <s v="Male"/>
    <s v="Delhi"/>
    <n v="18"/>
    <x v="1"/>
    <x v="1"/>
    <n v="666"/>
    <n v="11084.35"/>
    <s v="Credit Card"/>
    <s v="Yes"/>
    <n v="3"/>
    <n v="2"/>
    <x v="4"/>
    <n v="5"/>
    <s v="No"/>
    <x v="1"/>
    <s v="Delhi"/>
  </r>
  <r>
    <x v="4085"/>
    <n v="47"/>
    <s v="Male"/>
    <s v="Pune"/>
    <n v="17"/>
    <x v="0"/>
    <x v="1"/>
    <n v="680"/>
    <n v="11598.12"/>
    <s v="Debit Card"/>
    <s v="Yes"/>
    <n v="1"/>
    <n v="0"/>
    <x v="1"/>
    <n v="0"/>
    <s v="No"/>
    <x v="0"/>
    <s v="Pune"/>
  </r>
  <r>
    <x v="4086"/>
    <n v="20"/>
    <s v="Male"/>
    <s v="Hyderabad"/>
    <n v="9"/>
    <x v="0"/>
    <x v="0"/>
    <n v="548"/>
    <n v="4930.66"/>
    <s v="UPI"/>
    <s v="Yes"/>
    <n v="1"/>
    <n v="0"/>
    <x v="0"/>
    <n v="0"/>
    <s v="No"/>
    <x v="1"/>
    <s v="Hyderabad"/>
  </r>
  <r>
    <x v="4087"/>
    <n v="47"/>
    <s v="Female"/>
    <s v="Bengaluru"/>
    <n v="13"/>
    <x v="1"/>
    <x v="0"/>
    <n v="477"/>
    <n v="5580.9000000000005"/>
    <s v="Auto Debit"/>
    <s v="No"/>
    <n v="0"/>
    <n v="0"/>
    <x v="0"/>
    <n v="10"/>
    <s v="Yes"/>
    <x v="0"/>
    <s v="Bengaluru"/>
  </r>
  <r>
    <x v="4088"/>
    <n v="31"/>
    <s v="Male"/>
    <s v="Bengaluru"/>
    <n v="67"/>
    <x v="1"/>
    <x v="1"/>
    <n v="817"/>
    <n v="53782.02"/>
    <s v="Debit Card"/>
    <s v="Yes"/>
    <n v="1"/>
    <n v="0"/>
    <x v="0"/>
    <n v="0"/>
    <s v="No"/>
    <x v="0"/>
    <s v="Bengaluru"/>
  </r>
  <r>
    <x v="4089"/>
    <n v="38"/>
    <s v="Male"/>
    <s v="Hyderabad"/>
    <n v="31"/>
    <x v="0"/>
    <x v="1"/>
    <n v="698"/>
    <n v="22015.61"/>
    <s v="Bank Transfer"/>
    <s v="Yes"/>
    <n v="6"/>
    <n v="2"/>
    <x v="4"/>
    <n v="0"/>
    <s v="No"/>
    <x v="1"/>
    <s v="Hyderabad"/>
  </r>
  <r>
    <x v="4090"/>
    <n v="33"/>
    <s v="Female"/>
    <s v="Mumbai"/>
    <n v="29"/>
    <x v="2"/>
    <x v="0"/>
    <n v="538"/>
    <n v="15299.11"/>
    <s v="UPI"/>
    <s v="Yes"/>
    <n v="1"/>
    <n v="0"/>
    <x v="0"/>
    <n v="0"/>
    <s v="No"/>
    <x v="0"/>
    <s v="Mumbai"/>
  </r>
  <r>
    <x v="4091"/>
    <n v="18"/>
    <s v="Male"/>
    <s v="Jaipur"/>
    <n v="44"/>
    <x v="0"/>
    <x v="0"/>
    <n v="426"/>
    <n v="18577.509999999998"/>
    <s v="UPI"/>
    <s v="No"/>
    <n v="3"/>
    <n v="2"/>
    <x v="1"/>
    <n v="0"/>
    <s v="Yes"/>
    <x v="1"/>
    <s v="Jaipur"/>
  </r>
  <r>
    <x v="4092"/>
    <n v="41"/>
    <s v="Female"/>
    <s v="Mumbai"/>
    <n v="61"/>
    <x v="1"/>
    <x v="1"/>
    <n v="696"/>
    <n v="43437.71"/>
    <s v="Bank Transfer"/>
    <s v="Yes"/>
    <n v="2"/>
    <n v="0"/>
    <x v="0"/>
    <n v="0"/>
    <s v="No"/>
    <x v="0"/>
    <s v="Mumbai"/>
  </r>
  <r>
    <x v="4093"/>
    <n v="24"/>
    <s v="Female"/>
    <s v="Mumbai"/>
    <n v="11"/>
    <x v="0"/>
    <x v="1"/>
    <n v="673"/>
    <n v="7421.3"/>
    <s v="Debit Card"/>
    <s v="Yes"/>
    <n v="1"/>
    <n v="0"/>
    <x v="0"/>
    <n v="0"/>
    <s v="No"/>
    <x v="0"/>
    <s v="Mumbai"/>
  </r>
  <r>
    <x v="4094"/>
    <n v="27"/>
    <s v="Female"/>
    <s v="Pune"/>
    <n v="35"/>
    <x v="1"/>
    <x v="0"/>
    <n v="485"/>
    <n v="17084.439999999999"/>
    <s v="Credit Card"/>
    <s v="No"/>
    <n v="0"/>
    <n v="0"/>
    <x v="0"/>
    <n v="0"/>
    <s v="No"/>
    <x v="0"/>
    <s v="Pune"/>
  </r>
  <r>
    <x v="4095"/>
    <n v="41"/>
    <s v="Male"/>
    <s v="Hyderabad"/>
    <n v="58"/>
    <x v="0"/>
    <x v="0"/>
    <n v="417"/>
    <n v="24800.26"/>
    <s v="Bank Transfer"/>
    <s v="Yes"/>
    <n v="10"/>
    <n v="5"/>
    <x v="3"/>
    <n v="0"/>
    <s v="No"/>
    <x v="1"/>
    <s v="Hyderabad"/>
  </r>
  <r>
    <x v="4096"/>
    <n v="41"/>
    <s v="Female"/>
    <s v="Pune"/>
    <n v="19"/>
    <x v="1"/>
    <x v="0"/>
    <n v="499"/>
    <n v="9751.1299999999992"/>
    <s v="UPI"/>
    <s v="Yes"/>
    <n v="0"/>
    <n v="0"/>
    <x v="0"/>
    <n v="0"/>
    <s v="Yes"/>
    <x v="1"/>
    <s v="Pune"/>
  </r>
  <r>
    <x v="4097"/>
    <n v="40"/>
    <s v="Female"/>
    <s v="Mumbai"/>
    <n v="29"/>
    <x v="0"/>
    <x v="1"/>
    <n v="728"/>
    <n v="20840.54"/>
    <s v="Bank Transfer"/>
    <s v="Yes"/>
    <n v="1"/>
    <n v="0"/>
    <x v="0"/>
    <n v="0"/>
    <s v="No"/>
    <x v="1"/>
    <s v="Mumbai"/>
  </r>
  <r>
    <x v="4098"/>
    <n v="41"/>
    <s v="Male"/>
    <s v="Kolkata"/>
    <n v="62"/>
    <x v="1"/>
    <x v="1"/>
    <n v="750"/>
    <n v="44797.17"/>
    <s v="Auto Debit"/>
    <s v="Yes"/>
    <n v="2"/>
    <n v="2"/>
    <x v="2"/>
    <n v="5"/>
    <s v="No"/>
    <x v="0"/>
    <s v="Kolkata"/>
  </r>
  <r>
    <x v="4099"/>
    <n v="32"/>
    <s v="Male"/>
    <s v="Pune"/>
    <n v="48"/>
    <x v="0"/>
    <x v="0"/>
    <n v="508"/>
    <n v="24018.05"/>
    <s v="Credit Card"/>
    <s v="No"/>
    <n v="2"/>
    <n v="0"/>
    <x v="0"/>
    <n v="0"/>
    <s v="No"/>
    <x v="1"/>
    <s v="Pune"/>
  </r>
  <r>
    <x v="4100"/>
    <n v="39"/>
    <s v="Male"/>
    <s v="Pune"/>
    <n v="32"/>
    <x v="0"/>
    <x v="1"/>
    <n v="686"/>
    <n v="22443.85"/>
    <s v="Credit Card"/>
    <s v="Yes"/>
    <n v="0"/>
    <n v="0"/>
    <x v="0"/>
    <n v="0"/>
    <s v="No"/>
    <x v="0"/>
    <s v="Pune"/>
  </r>
  <r>
    <x v="4101"/>
    <n v="51"/>
    <s v="Male"/>
    <s v="Hyderabad"/>
    <n v="25"/>
    <x v="0"/>
    <x v="2"/>
    <n v="1010"/>
    <n v="25595.49"/>
    <s v="Debit Card"/>
    <s v="Yes"/>
    <n v="0"/>
    <n v="0"/>
    <x v="0"/>
    <n v="0"/>
    <s v="No"/>
    <x v="0"/>
    <s v="Hyderabad"/>
  </r>
  <r>
    <x v="4102"/>
    <n v="32"/>
    <s v="Female"/>
    <s v="Kolkata"/>
    <n v="25"/>
    <x v="0"/>
    <x v="0"/>
    <n v="486"/>
    <n v="12276.12"/>
    <s v="Credit Card"/>
    <s v="Yes"/>
    <n v="2"/>
    <n v="1"/>
    <x v="0"/>
    <n v="0"/>
    <s v="Yes"/>
    <x v="1"/>
    <s v="Kolkata"/>
  </r>
  <r>
    <x v="4103"/>
    <n v="45"/>
    <s v="Female"/>
    <s v="Jaipur"/>
    <n v="64"/>
    <x v="0"/>
    <x v="0"/>
    <n v="539"/>
    <n v="35351.58"/>
    <s v="Auto Debit"/>
    <s v="Yes"/>
    <n v="1"/>
    <n v="0"/>
    <x v="0"/>
    <n v="0"/>
    <s v="No"/>
    <x v="0"/>
    <s v="Jaipur"/>
  </r>
  <r>
    <x v="4104"/>
    <n v="34"/>
    <s v="Female"/>
    <s v="Mumbai"/>
    <n v="49"/>
    <x v="0"/>
    <x v="1"/>
    <n v="812"/>
    <n v="38762.120000000003"/>
    <s v="Debit Card"/>
    <s v="Yes"/>
    <n v="2"/>
    <n v="1"/>
    <x v="0"/>
    <n v="0"/>
    <s v="No"/>
    <x v="0"/>
    <s v="Mumbai"/>
  </r>
  <r>
    <x v="4105"/>
    <n v="47"/>
    <s v="Male"/>
    <s v="Mumbai"/>
    <n v="15"/>
    <x v="0"/>
    <x v="2"/>
    <n v="1064"/>
    <n v="16386.73"/>
    <s v="Auto Debit"/>
    <s v="Yes"/>
    <n v="2"/>
    <n v="0"/>
    <x v="1"/>
    <n v="0"/>
    <s v="Yes"/>
    <x v="0"/>
    <s v="Mumbai"/>
  </r>
  <r>
    <x v="4106"/>
    <n v="29"/>
    <s v="Male"/>
    <s v="Delhi"/>
    <n v="38"/>
    <x v="1"/>
    <x v="0"/>
    <n v="460"/>
    <n v="17252.86"/>
    <s v="Credit Card"/>
    <s v="Yes"/>
    <n v="2"/>
    <n v="0"/>
    <x v="0"/>
    <n v="0"/>
    <s v="No"/>
    <x v="0"/>
    <s v="Delhi"/>
  </r>
  <r>
    <x v="4107"/>
    <n v="31"/>
    <s v="Female"/>
    <s v="Pune"/>
    <n v="19"/>
    <x v="0"/>
    <x v="0"/>
    <n v="459"/>
    <n v="8673.43"/>
    <s v="Auto Debit"/>
    <s v="No"/>
    <n v="2"/>
    <n v="1"/>
    <x v="1"/>
    <n v="0"/>
    <s v="No"/>
    <x v="0"/>
    <s v="Pune"/>
  </r>
  <r>
    <x v="4108"/>
    <n v="40"/>
    <s v="Male"/>
    <s v="Delhi"/>
    <n v="14"/>
    <x v="0"/>
    <x v="2"/>
    <n v="1025"/>
    <n v="14412.86"/>
    <s v="Auto Debit"/>
    <s v="Yes"/>
    <n v="0"/>
    <n v="0"/>
    <x v="0"/>
    <n v="0"/>
    <s v="No"/>
    <x v="1"/>
    <s v="Delhi"/>
  </r>
  <r>
    <x v="4109"/>
    <n v="31"/>
    <s v="Female"/>
    <s v="Chennai"/>
    <n v="27"/>
    <x v="2"/>
    <x v="2"/>
    <n v="1015"/>
    <n v="23435.68"/>
    <s v="Debit Card"/>
    <s v="Yes"/>
    <n v="0"/>
    <n v="0"/>
    <x v="1"/>
    <n v="15"/>
    <s v="No"/>
    <x v="0"/>
    <s v="Chennai"/>
  </r>
  <r>
    <x v="4110"/>
    <n v="27"/>
    <s v="Male"/>
    <s v="Ahmedabad"/>
    <n v="33"/>
    <x v="0"/>
    <x v="2"/>
    <n v="1032"/>
    <n v="33861.46"/>
    <s v="Auto Debit"/>
    <s v="Yes"/>
    <n v="0"/>
    <n v="0"/>
    <x v="1"/>
    <n v="0"/>
    <s v="No"/>
    <x v="1"/>
    <s v="Ahmedabad"/>
  </r>
  <r>
    <x v="4111"/>
    <n v="58"/>
    <s v="Female"/>
    <s v="Kolkata"/>
    <n v="42"/>
    <x v="0"/>
    <x v="1"/>
    <n v="642"/>
    <n v="26994.55"/>
    <s v="Credit Card"/>
    <s v="Yes"/>
    <n v="1"/>
    <n v="0"/>
    <x v="0"/>
    <n v="0"/>
    <s v="No"/>
    <x v="1"/>
    <s v="Kolkata"/>
  </r>
  <r>
    <x v="4112"/>
    <n v="39"/>
    <s v="Female"/>
    <s v="Hyderabad"/>
    <n v="9"/>
    <x v="0"/>
    <x v="1"/>
    <n v="770"/>
    <n v="6923.12"/>
    <s v="Debit Card"/>
    <s v="Yes"/>
    <n v="1"/>
    <n v="0"/>
    <x v="0"/>
    <n v="0"/>
    <s v="No"/>
    <x v="1"/>
    <s v="Hyderabad"/>
  </r>
  <r>
    <x v="4113"/>
    <n v="44"/>
    <s v="Female"/>
    <s v="Jaipur"/>
    <n v="26"/>
    <x v="0"/>
    <x v="2"/>
    <n v="942"/>
    <n v="25134.400000000001"/>
    <s v="Auto Debit"/>
    <s v="Yes"/>
    <n v="3"/>
    <n v="1"/>
    <x v="1"/>
    <n v="0"/>
    <s v="No"/>
    <x v="0"/>
    <s v="Jaipur"/>
  </r>
  <r>
    <x v="4114"/>
    <n v="25"/>
    <s v="Male"/>
    <s v="Mumbai"/>
    <n v="56"/>
    <x v="0"/>
    <x v="1"/>
    <n v="832"/>
    <n v="46544.84"/>
    <s v="Credit Card"/>
    <s v="Yes"/>
    <n v="0"/>
    <n v="0"/>
    <x v="0"/>
    <n v="0"/>
    <s v="No"/>
    <x v="1"/>
    <s v="Mumbai"/>
  </r>
  <r>
    <x v="4115"/>
    <n v="37"/>
    <s v="Male"/>
    <s v="Mumbai"/>
    <n v="48"/>
    <x v="2"/>
    <x v="1"/>
    <n v="692"/>
    <n v="29483.98"/>
    <s v="UPI"/>
    <s v="Yes"/>
    <n v="0"/>
    <n v="0"/>
    <x v="0"/>
    <n v="10"/>
    <s v="Yes"/>
    <x v="0"/>
    <s v="Mumbai"/>
  </r>
  <r>
    <x v="4116"/>
    <n v="44"/>
    <s v="Female"/>
    <s v="Hyderabad"/>
    <n v="39"/>
    <x v="0"/>
    <x v="1"/>
    <n v="709"/>
    <n v="27693.9"/>
    <s v="Debit Card"/>
    <s v="Yes"/>
    <n v="0"/>
    <n v="0"/>
    <x v="0"/>
    <n v="0"/>
    <s v="No"/>
    <x v="0"/>
    <s v="Hyderabad"/>
  </r>
  <r>
    <x v="4117"/>
    <n v="34"/>
    <s v="Male"/>
    <s v="Delhi"/>
    <n v="32"/>
    <x v="0"/>
    <x v="0"/>
    <n v="489"/>
    <n v="15300.22"/>
    <s v="Bank Transfer"/>
    <s v="No"/>
    <n v="0"/>
    <n v="0"/>
    <x v="0"/>
    <n v="0"/>
    <s v="No"/>
    <x v="0"/>
    <s v="Delhi"/>
  </r>
  <r>
    <x v="4118"/>
    <n v="18"/>
    <s v="Male"/>
    <s v="Delhi"/>
    <n v="60"/>
    <x v="0"/>
    <x v="0"/>
    <n v="508"/>
    <n v="30825.52"/>
    <s v="Credit Card"/>
    <s v="Yes"/>
    <n v="4"/>
    <n v="1"/>
    <x v="2"/>
    <n v="0"/>
    <s v="No"/>
    <x v="0"/>
    <s v="Delhi"/>
  </r>
  <r>
    <x v="4119"/>
    <n v="41"/>
    <s v="Female"/>
    <s v="Pune"/>
    <n v="38"/>
    <x v="2"/>
    <x v="0"/>
    <n v="452"/>
    <n v="16875.3"/>
    <s v="Auto Debit"/>
    <s v="Yes"/>
    <n v="3"/>
    <n v="2"/>
    <x v="2"/>
    <n v="0"/>
    <s v="No"/>
    <x v="0"/>
    <s v="Pune"/>
  </r>
  <r>
    <x v="4120"/>
    <n v="56"/>
    <s v="Male"/>
    <s v="Hyderabad"/>
    <n v="32"/>
    <x v="1"/>
    <x v="0"/>
    <n v="446"/>
    <n v="14473.89"/>
    <s v="Credit Card"/>
    <s v="No"/>
    <n v="0"/>
    <n v="0"/>
    <x v="0"/>
    <n v="0"/>
    <s v="Yes"/>
    <x v="0"/>
    <s v="Hyderabad"/>
  </r>
  <r>
    <x v="4121"/>
    <n v="23"/>
    <s v="Male"/>
    <s v="Jaipur"/>
    <n v="11"/>
    <x v="2"/>
    <x v="1"/>
    <n v="790"/>
    <n v="8632.5499999999993"/>
    <s v="Auto Debit"/>
    <s v="Yes"/>
    <n v="6"/>
    <n v="4"/>
    <x v="4"/>
    <n v="0"/>
    <s v="No"/>
    <x v="0"/>
    <s v="Jaipur"/>
  </r>
  <r>
    <x v="4122"/>
    <n v="34"/>
    <s v="Male"/>
    <s v="Pune"/>
    <n v="24"/>
    <x v="1"/>
    <x v="0"/>
    <n v="503"/>
    <n v="12236.79"/>
    <s v="Bank Transfer"/>
    <s v="No"/>
    <n v="1"/>
    <n v="0"/>
    <x v="0"/>
    <n v="0"/>
    <s v="No"/>
    <x v="0"/>
    <s v="Pune"/>
  </r>
  <r>
    <x v="4123"/>
    <n v="25"/>
    <s v="Female"/>
    <s v="Ahmedabad"/>
    <n v="45"/>
    <x v="2"/>
    <x v="0"/>
    <n v="414"/>
    <n v="16169.44"/>
    <s v="Credit Card"/>
    <s v="Yes"/>
    <n v="1"/>
    <n v="0"/>
    <x v="0"/>
    <n v="15"/>
    <s v="No"/>
    <x v="0"/>
    <s v="Ahmedabad"/>
  </r>
  <r>
    <x v="4124"/>
    <n v="20"/>
    <s v="Male"/>
    <s v="Mumbai"/>
    <n v="14"/>
    <x v="0"/>
    <x v="1"/>
    <n v="675"/>
    <n v="9598.2099999999991"/>
    <s v="Credit Card"/>
    <s v="Yes"/>
    <n v="1"/>
    <n v="0"/>
    <x v="0"/>
    <n v="0"/>
    <s v="No"/>
    <x v="0"/>
    <s v="Mumbai"/>
  </r>
  <r>
    <x v="4125"/>
    <n v="40"/>
    <s v="Male"/>
    <s v="Delhi"/>
    <n v="24"/>
    <x v="0"/>
    <x v="2"/>
    <n v="1031"/>
    <n v="24457.14"/>
    <s v="UPI"/>
    <s v="Yes"/>
    <n v="0"/>
    <n v="0"/>
    <x v="0"/>
    <n v="0"/>
    <s v="No"/>
    <x v="0"/>
    <s v="Delhi"/>
  </r>
  <r>
    <x v="4126"/>
    <n v="51"/>
    <s v="Female"/>
    <s v="Pune"/>
    <n v="11"/>
    <x v="0"/>
    <x v="1"/>
    <n v="652"/>
    <n v="7230.01"/>
    <s v="Credit Card"/>
    <s v="Yes"/>
    <n v="0"/>
    <n v="0"/>
    <x v="0"/>
    <n v="0"/>
    <s v="No"/>
    <x v="1"/>
    <s v="Pune"/>
  </r>
  <r>
    <x v="4127"/>
    <n v="30"/>
    <s v="Male"/>
    <s v="Nagpur"/>
    <n v="55"/>
    <x v="1"/>
    <x v="2"/>
    <n v="1087"/>
    <n v="61363.49"/>
    <s v="Auto Debit"/>
    <s v="Yes"/>
    <n v="0"/>
    <n v="0"/>
    <x v="0"/>
    <n v="0"/>
    <s v="Yes"/>
    <x v="0"/>
    <s v="Nagpur"/>
  </r>
  <r>
    <x v="4128"/>
    <n v="18"/>
    <s v="Male"/>
    <s v="Delhi"/>
    <n v="48"/>
    <x v="1"/>
    <x v="0"/>
    <n v="571"/>
    <n v="27389.03"/>
    <s v="Credit Card"/>
    <s v="No"/>
    <n v="0"/>
    <n v="0"/>
    <x v="0"/>
    <n v="0"/>
    <s v="No"/>
    <x v="0"/>
    <s v="Delhi"/>
  </r>
  <r>
    <x v="4129"/>
    <n v="33"/>
    <s v="Male"/>
    <s v="Mumbai"/>
    <n v="24"/>
    <x v="0"/>
    <x v="1"/>
    <n v="668"/>
    <n v="16199.35"/>
    <s v="Bank Transfer"/>
    <s v="Yes"/>
    <n v="1"/>
    <n v="0"/>
    <x v="0"/>
    <n v="0"/>
    <s v="No"/>
    <x v="0"/>
    <s v="Mumbai"/>
  </r>
  <r>
    <x v="4130"/>
    <n v="39"/>
    <s v="Male"/>
    <s v="Bengaluru"/>
    <n v="11"/>
    <x v="0"/>
    <x v="0"/>
    <n v="455"/>
    <n v="4995.01"/>
    <s v="Auto Debit"/>
    <s v="No"/>
    <n v="2"/>
    <n v="0"/>
    <x v="0"/>
    <n v="0"/>
    <s v="No"/>
    <x v="0"/>
    <s v="Bengaluru"/>
  </r>
  <r>
    <x v="4131"/>
    <n v="40"/>
    <s v="Male"/>
    <s v="Mumbai"/>
    <n v="18"/>
    <x v="0"/>
    <x v="1"/>
    <n v="696"/>
    <n v="12216.26"/>
    <s v="Credit Card"/>
    <s v="Yes"/>
    <n v="0"/>
    <n v="0"/>
    <x v="0"/>
    <n v="0"/>
    <s v="No"/>
    <x v="0"/>
    <s v="Mumbai"/>
  </r>
  <r>
    <x v="4132"/>
    <n v="50"/>
    <s v="Female"/>
    <s v="Hyderabad"/>
    <n v="12"/>
    <x v="0"/>
    <x v="2"/>
    <n v="1009"/>
    <n v="12052.87"/>
    <s v="Debit Card"/>
    <s v="Yes"/>
    <n v="0"/>
    <n v="0"/>
    <x v="1"/>
    <n v="0"/>
    <s v="Yes"/>
    <x v="1"/>
    <s v="Hyderabad"/>
  </r>
  <r>
    <x v="4133"/>
    <n v="40"/>
    <s v="Female"/>
    <s v="Ahmedabad"/>
    <n v="19"/>
    <x v="2"/>
    <x v="1"/>
    <n v="655"/>
    <n v="11366.89"/>
    <s v="UPI"/>
    <s v="Yes"/>
    <n v="0"/>
    <n v="0"/>
    <x v="0"/>
    <n v="10"/>
    <s v="Yes"/>
    <x v="0"/>
    <s v="Ahmedabad"/>
  </r>
  <r>
    <x v="4134"/>
    <n v="31"/>
    <s v="Female"/>
    <s v="Bengaluru"/>
    <n v="6"/>
    <x v="0"/>
    <x v="2"/>
    <n v="1111"/>
    <n v="6791.7"/>
    <s v="Bank Transfer"/>
    <s v="Yes"/>
    <n v="2"/>
    <n v="0"/>
    <x v="0"/>
    <n v="0"/>
    <s v="Yes"/>
    <x v="1"/>
    <s v="Bengaluru"/>
  </r>
  <r>
    <x v="4135"/>
    <n v="36"/>
    <s v="Male"/>
    <s v="Mumbai"/>
    <n v="45"/>
    <x v="0"/>
    <x v="1"/>
    <n v="720"/>
    <n v="33060.06"/>
    <s v="UPI"/>
    <s v="Yes"/>
    <n v="2"/>
    <n v="0"/>
    <x v="0"/>
    <n v="0"/>
    <s v="No"/>
    <x v="0"/>
    <s v="Mumbai"/>
  </r>
  <r>
    <x v="4136"/>
    <n v="46"/>
    <s v="Female"/>
    <s v="Mumbai"/>
    <n v="37"/>
    <x v="0"/>
    <x v="0"/>
    <n v="446"/>
    <n v="16126.5"/>
    <s v="UPI"/>
    <s v="Yes"/>
    <n v="2"/>
    <n v="0"/>
    <x v="0"/>
    <n v="0"/>
    <s v="No"/>
    <x v="0"/>
    <s v="Mumbai"/>
  </r>
  <r>
    <x v="4137"/>
    <n v="36"/>
    <s v="Male"/>
    <s v="Mumbai"/>
    <n v="2"/>
    <x v="0"/>
    <x v="1"/>
    <n v="808"/>
    <n v="1660.34"/>
    <s v="UPI"/>
    <s v="Yes"/>
    <n v="0"/>
    <n v="0"/>
    <x v="1"/>
    <n v="0"/>
    <s v="Yes"/>
    <x v="1"/>
    <s v="Mumbai"/>
  </r>
  <r>
    <x v="4138"/>
    <n v="55"/>
    <s v="Male"/>
    <s v="Chennai"/>
    <n v="49"/>
    <x v="2"/>
    <x v="0"/>
    <n v="420"/>
    <n v="18772.599999999999"/>
    <s v="Bank Transfer"/>
    <s v="Yes"/>
    <n v="1"/>
    <n v="0"/>
    <x v="0"/>
    <n v="10"/>
    <s v="No"/>
    <x v="0"/>
    <s v="Chennai"/>
  </r>
  <r>
    <x v="4139"/>
    <n v="29"/>
    <s v="Female"/>
    <s v="Ahmedabad"/>
    <n v="6"/>
    <x v="0"/>
    <x v="1"/>
    <n v="711"/>
    <n v="4193.09"/>
    <s v="UPI"/>
    <s v="Yes"/>
    <n v="1"/>
    <n v="0"/>
    <x v="0"/>
    <n v="0"/>
    <s v="Yes"/>
    <x v="0"/>
    <s v="Ahmedabad"/>
  </r>
  <r>
    <x v="4140"/>
    <n v="25"/>
    <s v="Female"/>
    <s v="Bengaluru"/>
    <n v="20"/>
    <x v="0"/>
    <x v="0"/>
    <n v="528"/>
    <n v="10607.68"/>
    <s v="UPI"/>
    <s v="Yes"/>
    <n v="0"/>
    <n v="0"/>
    <x v="0"/>
    <n v="0"/>
    <s v="Yes"/>
    <x v="0"/>
    <s v="Bengaluru"/>
  </r>
  <r>
    <x v="4141"/>
    <n v="36"/>
    <s v="Female"/>
    <s v="Kolkata"/>
    <n v="45"/>
    <x v="0"/>
    <x v="1"/>
    <n v="664"/>
    <n v="30088.93"/>
    <s v="Debit Card"/>
    <s v="Yes"/>
    <n v="1"/>
    <n v="0"/>
    <x v="0"/>
    <n v="0"/>
    <s v="Yes"/>
    <x v="0"/>
    <s v="Kolkata"/>
  </r>
  <r>
    <x v="4142"/>
    <n v="32"/>
    <s v="Male"/>
    <s v="Mumbai"/>
    <n v="14"/>
    <x v="0"/>
    <x v="0"/>
    <n v="503"/>
    <n v="7058.76"/>
    <s v="UPI"/>
    <s v="Yes"/>
    <n v="2"/>
    <n v="0"/>
    <x v="0"/>
    <n v="0"/>
    <s v="No"/>
    <x v="1"/>
    <s v="Mumbai"/>
  </r>
  <r>
    <x v="4143"/>
    <n v="39"/>
    <s v="Female"/>
    <s v="Mumbai"/>
    <n v="29"/>
    <x v="1"/>
    <x v="0"/>
    <n v="445"/>
    <n v="13063.82"/>
    <s v="Credit Card"/>
    <s v="Yes"/>
    <n v="5"/>
    <n v="3"/>
    <x v="4"/>
    <n v="0"/>
    <s v="No"/>
    <x v="0"/>
    <s v="Mumbai"/>
  </r>
  <r>
    <x v="4144"/>
    <n v="41"/>
    <s v="Male"/>
    <s v="Mumbai"/>
    <n v="46"/>
    <x v="1"/>
    <x v="1"/>
    <n v="819"/>
    <n v="37197.32"/>
    <s v="Auto Debit"/>
    <s v="Yes"/>
    <n v="0"/>
    <n v="0"/>
    <x v="0"/>
    <n v="0"/>
    <s v="No"/>
    <x v="0"/>
    <s v="Mumbai"/>
  </r>
  <r>
    <x v="4145"/>
    <n v="61"/>
    <s v="Female"/>
    <s v="Delhi"/>
    <n v="33"/>
    <x v="0"/>
    <x v="1"/>
    <n v="808"/>
    <n v="25961.3"/>
    <s v="Credit Card"/>
    <s v="Yes"/>
    <n v="1"/>
    <n v="0"/>
    <x v="0"/>
    <n v="0"/>
    <s v="No"/>
    <x v="0"/>
    <s v="Delhi"/>
  </r>
  <r>
    <x v="4146"/>
    <n v="32"/>
    <s v="Male"/>
    <s v="Ahmedabad"/>
    <n v="35"/>
    <x v="1"/>
    <x v="0"/>
    <n v="484"/>
    <n v="17138.02"/>
    <s v="Auto Debit"/>
    <s v="Yes"/>
    <n v="2"/>
    <n v="0"/>
    <x v="0"/>
    <n v="0"/>
    <s v="No"/>
    <x v="0"/>
    <s v="Ahmedabad"/>
  </r>
  <r>
    <x v="4147"/>
    <n v="55"/>
    <s v="Male"/>
    <s v="Delhi"/>
    <n v="53"/>
    <x v="0"/>
    <x v="1"/>
    <n v="745"/>
    <n v="40160.410000000003"/>
    <s v="UPI"/>
    <s v="Yes"/>
    <n v="1"/>
    <n v="0"/>
    <x v="1"/>
    <n v="0"/>
    <s v="Yes"/>
    <x v="0"/>
    <s v="Delhi"/>
  </r>
  <r>
    <x v="4148"/>
    <n v="44"/>
    <s v="Female"/>
    <s v="Chennai"/>
    <n v="34"/>
    <x v="0"/>
    <x v="2"/>
    <n v="1096"/>
    <n v="36545.449999999997"/>
    <s v="Bank Transfer"/>
    <s v="Yes"/>
    <n v="1"/>
    <n v="0"/>
    <x v="0"/>
    <n v="0"/>
    <s v="No"/>
    <x v="0"/>
    <s v="Chennai"/>
  </r>
  <r>
    <x v="4149"/>
    <n v="29"/>
    <s v="Female"/>
    <s v="Delhi"/>
    <n v="13"/>
    <x v="0"/>
    <x v="1"/>
    <n v="749"/>
    <n v="9452.7900000000009"/>
    <s v="Auto Debit"/>
    <s v="No"/>
    <n v="1"/>
    <n v="0"/>
    <x v="0"/>
    <n v="0"/>
    <s v="Yes"/>
    <x v="1"/>
    <s v="Delhi"/>
  </r>
  <r>
    <x v="4150"/>
    <n v="24"/>
    <s v="Male"/>
    <s v="Mumbai"/>
    <n v="31"/>
    <x v="2"/>
    <x v="0"/>
    <n v="510"/>
    <n v="14517.72"/>
    <s v="Debit Card"/>
    <s v="Yes"/>
    <n v="5"/>
    <n v="2"/>
    <x v="2"/>
    <n v="10"/>
    <s v="No"/>
    <x v="0"/>
    <s v="Mumbai"/>
  </r>
  <r>
    <x v="4151"/>
    <n v="46"/>
    <s v="Female"/>
    <s v="Chennai"/>
    <n v="41"/>
    <x v="0"/>
    <x v="0"/>
    <n v="453"/>
    <n v="18679.509999999998"/>
    <s v="Auto Debit"/>
    <s v="Yes"/>
    <n v="0"/>
    <n v="0"/>
    <x v="0"/>
    <n v="0"/>
    <s v="No"/>
    <x v="0"/>
    <s v="Chennai"/>
  </r>
  <r>
    <x v="4152"/>
    <n v="44"/>
    <s v="Male"/>
    <s v="Hyderabad"/>
    <n v="25"/>
    <x v="1"/>
    <x v="2"/>
    <n v="1097"/>
    <n v="25658.11"/>
    <s v="UPI"/>
    <s v="Yes"/>
    <n v="0"/>
    <n v="0"/>
    <x v="0"/>
    <n v="5"/>
    <s v="No"/>
    <x v="1"/>
    <s v="Hyderabad"/>
  </r>
  <r>
    <x v="4153"/>
    <n v="31"/>
    <s v="Female"/>
    <s v="Pune"/>
    <n v="56"/>
    <x v="0"/>
    <x v="1"/>
    <n v="670"/>
    <n v="36869.29"/>
    <s v="Debit Card"/>
    <s v="Yes"/>
    <n v="1"/>
    <n v="0"/>
    <x v="0"/>
    <n v="0"/>
    <s v="Yes"/>
    <x v="0"/>
    <s v="Pune"/>
  </r>
  <r>
    <x v="4154"/>
    <n v="45"/>
    <s v="Female"/>
    <s v="Mumbai"/>
    <n v="47"/>
    <x v="2"/>
    <x v="1"/>
    <n v="676"/>
    <n v="27464.880000000001"/>
    <s v="Credit Card"/>
    <s v="Yes"/>
    <n v="2"/>
    <n v="0"/>
    <x v="0"/>
    <n v="15"/>
    <s v="Yes"/>
    <x v="0"/>
    <s v="Mumbai"/>
  </r>
  <r>
    <x v="4155"/>
    <n v="27"/>
    <s v="Male"/>
    <s v="Delhi"/>
    <n v="31"/>
    <x v="1"/>
    <x v="2"/>
    <n v="1020"/>
    <n v="27648.42"/>
    <s v="Debit Card"/>
    <s v="Yes"/>
    <n v="0"/>
    <n v="0"/>
    <x v="1"/>
    <n v="10"/>
    <s v="Yes"/>
    <x v="0"/>
    <s v="Delhi"/>
  </r>
  <r>
    <x v="4156"/>
    <n v="18"/>
    <s v="Male"/>
    <s v="Nagpur"/>
    <n v="23"/>
    <x v="1"/>
    <x v="1"/>
    <n v="692"/>
    <n v="15222.29"/>
    <s v="Debit Card"/>
    <s v="Yes"/>
    <n v="0"/>
    <n v="0"/>
    <x v="0"/>
    <n v="5"/>
    <s v="No"/>
    <x v="0"/>
    <s v="Nagpur"/>
  </r>
  <r>
    <x v="4157"/>
    <n v="27"/>
    <s v="Female"/>
    <s v="Delhi"/>
    <n v="28"/>
    <x v="0"/>
    <x v="1"/>
    <n v="672"/>
    <n v="19206.23"/>
    <s v="Credit Card"/>
    <s v="No"/>
    <n v="0"/>
    <n v="0"/>
    <x v="0"/>
    <n v="0"/>
    <s v="Yes"/>
    <x v="0"/>
    <s v="Delhi"/>
  </r>
  <r>
    <x v="4158"/>
    <n v="40"/>
    <s v="Female"/>
    <s v="Mumbai"/>
    <n v="19"/>
    <x v="0"/>
    <x v="0"/>
    <n v="425"/>
    <n v="7964.1"/>
    <s v="Debit Card"/>
    <s v="No"/>
    <n v="0"/>
    <n v="0"/>
    <x v="0"/>
    <n v="0"/>
    <s v="Yes"/>
    <x v="0"/>
    <s v="Mumbai"/>
  </r>
  <r>
    <x v="4159"/>
    <n v="54"/>
    <s v="Male"/>
    <s v="Delhi"/>
    <n v="33"/>
    <x v="2"/>
    <x v="1"/>
    <n v="715"/>
    <n v="20397.900000000001"/>
    <s v="Credit Card"/>
    <s v="Yes"/>
    <n v="2"/>
    <n v="0"/>
    <x v="0"/>
    <n v="15"/>
    <s v="Yes"/>
    <x v="0"/>
    <s v="Delhi"/>
  </r>
  <r>
    <x v="4160"/>
    <n v="39"/>
    <s v="Female"/>
    <s v="Hyderabad"/>
    <n v="12"/>
    <x v="0"/>
    <x v="0"/>
    <n v="414"/>
    <n v="4954.6499999999996"/>
    <s v="Debit Card"/>
    <s v="No"/>
    <n v="1"/>
    <n v="0"/>
    <x v="0"/>
    <n v="0"/>
    <s v="No"/>
    <x v="0"/>
    <s v="Hyderabad"/>
  </r>
  <r>
    <x v="4161"/>
    <n v="32"/>
    <s v="Male"/>
    <s v="Hyderabad"/>
    <n v="10"/>
    <x v="0"/>
    <x v="1"/>
    <n v="697"/>
    <n v="6790.94"/>
    <s v="UPI"/>
    <s v="No"/>
    <n v="3"/>
    <n v="0"/>
    <x v="0"/>
    <n v="0"/>
    <s v="No"/>
    <x v="0"/>
    <s v="Hyderabad"/>
  </r>
  <r>
    <x v="4162"/>
    <n v="30"/>
    <s v="Male"/>
    <s v="Mumbai"/>
    <n v="46"/>
    <x v="0"/>
    <x v="0"/>
    <n v="560"/>
    <n v="25717.13"/>
    <s v="Bank Transfer"/>
    <s v="Yes"/>
    <n v="2"/>
    <n v="0"/>
    <x v="0"/>
    <n v="0"/>
    <s v="Yes"/>
    <x v="0"/>
    <s v="Mumbai"/>
  </r>
  <r>
    <x v="4163"/>
    <n v="29"/>
    <s v="Female"/>
    <s v="Nagpur"/>
    <n v="20"/>
    <x v="1"/>
    <x v="1"/>
    <n v="781"/>
    <n v="15346.93"/>
    <s v="Debit Card"/>
    <s v="Yes"/>
    <n v="1"/>
    <n v="0"/>
    <x v="0"/>
    <n v="0"/>
    <s v="Yes"/>
    <x v="0"/>
    <s v="Nagpur"/>
  </r>
  <r>
    <x v="4164"/>
    <n v="65"/>
    <s v="Male"/>
    <s v="Delhi"/>
    <n v="39"/>
    <x v="0"/>
    <x v="2"/>
    <n v="1028"/>
    <n v="40832.1"/>
    <s v="Credit Card"/>
    <s v="Yes"/>
    <n v="2"/>
    <n v="0"/>
    <x v="1"/>
    <n v="0"/>
    <s v="No"/>
    <x v="1"/>
    <s v="Delhi"/>
  </r>
  <r>
    <x v="4165"/>
    <n v="25"/>
    <s v="Male"/>
    <s v="Kolkata"/>
    <n v="58"/>
    <x v="1"/>
    <x v="1"/>
    <n v="708"/>
    <n v="40788.519999999997"/>
    <s v="Credit Card"/>
    <s v="Yes"/>
    <n v="3"/>
    <n v="1"/>
    <x v="1"/>
    <n v="0"/>
    <s v="No"/>
    <x v="0"/>
    <s v="Kolkata"/>
  </r>
  <r>
    <x v="4166"/>
    <n v="48"/>
    <s v="Male"/>
    <s v="Chennai"/>
    <n v="39"/>
    <x v="0"/>
    <x v="1"/>
    <n v="790"/>
    <n v="31206.03"/>
    <s v="Credit Card"/>
    <s v="Yes"/>
    <n v="1"/>
    <n v="0"/>
    <x v="1"/>
    <n v="0"/>
    <s v="Yes"/>
    <x v="1"/>
    <s v="Chennai"/>
  </r>
  <r>
    <x v="4167"/>
    <n v="41"/>
    <s v="Male"/>
    <s v="Hyderabad"/>
    <n v="24"/>
    <x v="2"/>
    <x v="1"/>
    <n v="744"/>
    <n v="17821.52"/>
    <s v="Bank Transfer"/>
    <s v="Yes"/>
    <n v="1"/>
    <n v="0"/>
    <x v="0"/>
    <n v="0"/>
    <s v="No"/>
    <x v="0"/>
    <s v="Hyderabad"/>
  </r>
  <r>
    <x v="4168"/>
    <n v="53"/>
    <s v="Male"/>
    <s v="Bengaluru"/>
    <n v="11"/>
    <x v="0"/>
    <x v="0"/>
    <n v="499"/>
    <n v="5633.81"/>
    <s v="Auto Debit"/>
    <s v="Yes"/>
    <n v="0"/>
    <n v="0"/>
    <x v="0"/>
    <n v="0"/>
    <s v="No"/>
    <x v="0"/>
    <s v="Bengaluru"/>
  </r>
  <r>
    <x v="4169"/>
    <n v="31"/>
    <s v="Male"/>
    <s v="Jaipur"/>
    <n v="53"/>
    <x v="2"/>
    <x v="2"/>
    <n v="1025"/>
    <n v="48390.36"/>
    <s v="Auto Debit"/>
    <s v="Yes"/>
    <n v="0"/>
    <n v="0"/>
    <x v="0"/>
    <n v="10"/>
    <s v="No"/>
    <x v="0"/>
    <s v="Jaipur"/>
  </r>
  <r>
    <x v="4170"/>
    <n v="22"/>
    <s v="Male"/>
    <s v="Pune"/>
    <n v="38"/>
    <x v="0"/>
    <x v="0"/>
    <n v="548"/>
    <n v="20625.330000000002"/>
    <s v="Unknown"/>
    <s v="Yes"/>
    <n v="1"/>
    <n v="0"/>
    <x v="0"/>
    <n v="0"/>
    <s v="No"/>
    <x v="1"/>
    <s v="Pune"/>
  </r>
  <r>
    <x v="4171"/>
    <n v="21"/>
    <s v="Male"/>
    <s v="Mumbai"/>
    <n v="24"/>
    <x v="0"/>
    <x v="2"/>
    <n v="1074"/>
    <n v="25036.99"/>
    <s v="UPI"/>
    <s v="Yes"/>
    <n v="0"/>
    <n v="0"/>
    <x v="0"/>
    <n v="0"/>
    <s v="Yes"/>
    <x v="1"/>
    <s v="Mumbai"/>
  </r>
  <r>
    <x v="4172"/>
    <n v="41"/>
    <s v="Male"/>
    <s v="Mumbai"/>
    <n v="33"/>
    <x v="2"/>
    <x v="1"/>
    <n v="665"/>
    <n v="21472.03"/>
    <s v="Debit Card"/>
    <s v="Yes"/>
    <n v="0"/>
    <n v="0"/>
    <x v="0"/>
    <n v="0"/>
    <s v="Yes"/>
    <x v="0"/>
    <s v="Mumbai"/>
  </r>
  <r>
    <x v="4173"/>
    <n v="45"/>
    <s v="Female"/>
    <s v="Bengaluru"/>
    <n v="21"/>
    <x v="1"/>
    <x v="0"/>
    <n v="493"/>
    <n v="10126.049999999999"/>
    <s v="UPI"/>
    <s v="Yes"/>
    <n v="0"/>
    <n v="0"/>
    <x v="0"/>
    <n v="0"/>
    <s v="Yes"/>
    <x v="0"/>
    <s v="Bengaluru"/>
  </r>
  <r>
    <x v="4174"/>
    <n v="26"/>
    <s v="Male"/>
    <s v="Delhi"/>
    <n v="64"/>
    <x v="1"/>
    <x v="1"/>
    <n v="809"/>
    <n v="52136.480000000003"/>
    <s v="Debit Card"/>
    <s v="Yes"/>
    <n v="1"/>
    <n v="0"/>
    <x v="0"/>
    <n v="0"/>
    <s v="No"/>
    <x v="0"/>
    <s v="Delhi"/>
  </r>
  <r>
    <x v="4175"/>
    <n v="39"/>
    <s v="Male"/>
    <s v="Hyderabad"/>
    <n v="4"/>
    <x v="0"/>
    <x v="0"/>
    <n v="503"/>
    <n v="1955.55"/>
    <s v="UPI"/>
    <s v="Yes"/>
    <n v="1"/>
    <n v="0"/>
    <x v="0"/>
    <n v="0"/>
    <s v="Yes"/>
    <x v="0"/>
    <s v="Hyderabad"/>
  </r>
  <r>
    <x v="4176"/>
    <n v="58"/>
    <s v="Male"/>
    <s v="Bengaluru"/>
    <n v="39"/>
    <x v="0"/>
    <x v="0"/>
    <n v="580"/>
    <n v="21969.51"/>
    <s v="UPI"/>
    <s v="Yes"/>
    <n v="0"/>
    <n v="0"/>
    <x v="0"/>
    <n v="0"/>
    <s v="Yes"/>
    <x v="0"/>
    <s v="Bengaluru"/>
  </r>
  <r>
    <x v="4177"/>
    <n v="32"/>
    <s v="Female"/>
    <s v="Chennai"/>
    <n v="21"/>
    <x v="0"/>
    <x v="1"/>
    <n v="798"/>
    <n v="16798.560000000001"/>
    <s v="Auto Debit"/>
    <s v="Yes"/>
    <n v="0"/>
    <n v="0"/>
    <x v="0"/>
    <n v="0"/>
    <s v="Yes"/>
    <x v="0"/>
    <s v="Chennai"/>
  </r>
  <r>
    <x v="4178"/>
    <n v="41"/>
    <s v="Female"/>
    <s v="Mumbai"/>
    <n v="10"/>
    <x v="1"/>
    <x v="2"/>
    <n v="1092"/>
    <n v="9780.75"/>
    <s v="Credit Card"/>
    <s v="Yes"/>
    <n v="0"/>
    <n v="0"/>
    <x v="0"/>
    <n v="10"/>
    <s v="No"/>
    <x v="1"/>
    <s v="Mumbai"/>
  </r>
  <r>
    <x v="4179"/>
    <n v="38"/>
    <s v="Female"/>
    <s v="Mumbai"/>
    <n v="23"/>
    <x v="0"/>
    <x v="0"/>
    <n v="486"/>
    <n v="10938.32"/>
    <s v="Auto Debit"/>
    <s v="No"/>
    <n v="1"/>
    <n v="0"/>
    <x v="1"/>
    <n v="0"/>
    <s v="No"/>
    <x v="0"/>
    <s v="Mumbai"/>
  </r>
  <r>
    <x v="4180"/>
    <n v="41"/>
    <s v="Female"/>
    <s v="Kolkata"/>
    <n v="58"/>
    <x v="2"/>
    <x v="1"/>
    <n v="794"/>
    <n v="41286.6"/>
    <s v="Auto Debit"/>
    <s v="Yes"/>
    <n v="2"/>
    <n v="0"/>
    <x v="0"/>
    <n v="10"/>
    <s v="No"/>
    <x v="0"/>
    <s v="Kolkata"/>
  </r>
  <r>
    <x v="4181"/>
    <n v="42"/>
    <s v="Female"/>
    <s v="Pune"/>
    <n v="72"/>
    <x v="1"/>
    <x v="1"/>
    <n v="709"/>
    <n v="52490.97"/>
    <s v="UPI"/>
    <s v="Yes"/>
    <n v="1"/>
    <n v="0"/>
    <x v="1"/>
    <n v="0"/>
    <s v="Yes"/>
    <x v="0"/>
    <s v="Pune"/>
  </r>
  <r>
    <x v="4182"/>
    <n v="28"/>
    <s v="Male"/>
    <s v="Kolkata"/>
    <n v="54"/>
    <x v="1"/>
    <x v="0"/>
    <n v="447"/>
    <n v="23499.599999999999"/>
    <s v="Auto Debit"/>
    <s v="Yes"/>
    <n v="2"/>
    <n v="0"/>
    <x v="0"/>
    <n v="0"/>
    <s v="No"/>
    <x v="0"/>
    <s v="Kolkata"/>
  </r>
  <r>
    <x v="4183"/>
    <n v="30"/>
    <s v="Male"/>
    <s v="Delhi"/>
    <n v="41"/>
    <x v="0"/>
    <x v="0"/>
    <n v="439"/>
    <n v="17994.330000000002"/>
    <s v="Auto Debit"/>
    <s v="Yes"/>
    <n v="2"/>
    <n v="0"/>
    <x v="1"/>
    <n v="0"/>
    <s v="No"/>
    <x v="0"/>
    <s v="Delhi"/>
  </r>
  <r>
    <x v="4184"/>
    <n v="45"/>
    <s v="Female"/>
    <s v="Bengaluru"/>
    <n v="23"/>
    <x v="0"/>
    <x v="2"/>
    <n v="1102"/>
    <n v="25913.33"/>
    <s v="Credit Card"/>
    <s v="Yes"/>
    <n v="0"/>
    <n v="0"/>
    <x v="0"/>
    <n v="0"/>
    <s v="No"/>
    <x v="0"/>
    <s v="Bengaluru"/>
  </r>
  <r>
    <x v="4185"/>
    <n v="45"/>
    <s v="Male"/>
    <s v="Ahmedabad"/>
    <n v="12"/>
    <x v="1"/>
    <x v="1"/>
    <n v="696"/>
    <n v="8128.01"/>
    <s v="UPI"/>
    <s v="Yes"/>
    <n v="6"/>
    <n v="2"/>
    <x v="1"/>
    <n v="0"/>
    <s v="No"/>
    <x v="0"/>
    <s v="Ahmedabad"/>
  </r>
  <r>
    <x v="4186"/>
    <n v="21"/>
    <s v="Male"/>
    <s v="Delhi"/>
    <n v="50"/>
    <x v="0"/>
    <x v="0"/>
    <n v="455"/>
    <n v="22504.37"/>
    <s v="Credit Card"/>
    <s v="Yes"/>
    <n v="0"/>
    <n v="0"/>
    <x v="0"/>
    <n v="0"/>
    <s v="No"/>
    <x v="1"/>
    <s v="Delhi"/>
  </r>
  <r>
    <x v="4187"/>
    <n v="50"/>
    <s v="Female"/>
    <s v="Jaipur"/>
    <n v="16"/>
    <x v="0"/>
    <x v="2"/>
    <n v="1037"/>
    <n v="16484.59"/>
    <s v="Debit Card"/>
    <s v="Yes"/>
    <n v="0"/>
    <n v="0"/>
    <x v="1"/>
    <n v="0"/>
    <s v="Yes"/>
    <x v="0"/>
    <s v="Jaipur"/>
  </r>
  <r>
    <x v="4188"/>
    <n v="20"/>
    <s v="Male"/>
    <s v="Nagpur"/>
    <n v="16"/>
    <x v="1"/>
    <x v="1"/>
    <n v="748"/>
    <n v="12037.83"/>
    <s v="Debit Card"/>
    <s v="Yes"/>
    <n v="2"/>
    <n v="0"/>
    <x v="1"/>
    <n v="0"/>
    <s v="Yes"/>
    <x v="0"/>
    <s v="Nagpur"/>
  </r>
  <r>
    <x v="4189"/>
    <n v="40"/>
    <s v="Male"/>
    <s v="Pune"/>
    <n v="11"/>
    <x v="0"/>
    <x v="0"/>
    <n v="478"/>
    <n v="5374.89"/>
    <s v="Credit Card"/>
    <s v="No"/>
    <n v="0"/>
    <n v="0"/>
    <x v="1"/>
    <n v="0"/>
    <s v="No"/>
    <x v="0"/>
    <s v="Pune"/>
  </r>
  <r>
    <x v="4190"/>
    <n v="36"/>
    <s v="Male"/>
    <s v="Chennai"/>
    <n v="19"/>
    <x v="0"/>
    <x v="1"/>
    <n v="713"/>
    <n v="13568.06"/>
    <s v="Auto Debit"/>
    <s v="Yes"/>
    <n v="2"/>
    <n v="1"/>
    <x v="2"/>
    <n v="0"/>
    <s v="No"/>
    <x v="1"/>
    <s v="Chennai"/>
  </r>
  <r>
    <x v="4191"/>
    <n v="42"/>
    <s v="Male"/>
    <s v="Mumbai"/>
    <n v="27"/>
    <x v="1"/>
    <x v="1"/>
    <n v="777"/>
    <n v="21323.759999999998"/>
    <s v="Credit Card"/>
    <s v="Yes"/>
    <n v="4"/>
    <n v="1"/>
    <x v="1"/>
    <n v="0"/>
    <s v="No"/>
    <x v="1"/>
    <s v="Mumbai"/>
  </r>
  <r>
    <x v="4192"/>
    <n v="58"/>
    <s v="Male"/>
    <s v="Nagpur"/>
    <n v="32"/>
    <x v="0"/>
    <x v="1"/>
    <n v="738"/>
    <n v="23939.91"/>
    <s v="Credit Card"/>
    <s v="Yes"/>
    <n v="2"/>
    <n v="0"/>
    <x v="0"/>
    <n v="0"/>
    <s v="Yes"/>
    <x v="0"/>
    <s v="Nagpur"/>
  </r>
  <r>
    <x v="4193"/>
    <n v="18"/>
    <s v="Male"/>
    <s v="Kolkata"/>
    <n v="37"/>
    <x v="1"/>
    <x v="0"/>
    <n v="493"/>
    <n v="17752.14"/>
    <s v="Auto Debit"/>
    <s v="Yes"/>
    <n v="0"/>
    <n v="0"/>
    <x v="1"/>
    <n v="5"/>
    <s v="No"/>
    <x v="0"/>
    <s v="Kolkata"/>
  </r>
  <r>
    <x v="4194"/>
    <n v="45"/>
    <s v="Female"/>
    <s v="Pune"/>
    <n v="32"/>
    <x v="1"/>
    <x v="1"/>
    <n v="780"/>
    <n v="25708.54"/>
    <s v="Debit Card"/>
    <s v="Yes"/>
    <n v="1"/>
    <n v="0"/>
    <x v="0"/>
    <n v="0"/>
    <s v="No"/>
    <x v="0"/>
    <s v="Pune"/>
  </r>
  <r>
    <x v="4195"/>
    <n v="39"/>
    <s v="Female"/>
    <s v="Ahmedabad"/>
    <n v="28"/>
    <x v="0"/>
    <x v="0"/>
    <n v="493"/>
    <n v="13784.39"/>
    <s v="Credit Card"/>
    <s v="No"/>
    <n v="0"/>
    <n v="0"/>
    <x v="0"/>
    <n v="0"/>
    <s v="No"/>
    <x v="1"/>
    <s v="Ahmedabad"/>
  </r>
  <r>
    <x v="4196"/>
    <n v="56"/>
    <s v="Female"/>
    <s v="Kolkata"/>
    <n v="25"/>
    <x v="0"/>
    <x v="0"/>
    <n v="480"/>
    <n v="11788.78"/>
    <s v="Debit Card"/>
    <s v="No"/>
    <n v="5"/>
    <n v="3"/>
    <x v="4"/>
    <n v="0"/>
    <s v="Yes"/>
    <x v="1"/>
    <s v="Kolkata"/>
  </r>
  <r>
    <x v="4197"/>
    <n v="25"/>
    <s v="Female"/>
    <s v="Chennai"/>
    <n v="60"/>
    <x v="2"/>
    <x v="1"/>
    <n v="682"/>
    <n v="39986.26"/>
    <s v="Bank Transfer"/>
    <s v="Yes"/>
    <n v="1"/>
    <n v="0"/>
    <x v="0"/>
    <n v="0"/>
    <s v="No"/>
    <x v="0"/>
    <s v="Chennai"/>
  </r>
  <r>
    <x v="4198"/>
    <n v="40"/>
    <s v="Male"/>
    <s v="Ahmedabad"/>
    <n v="47"/>
    <x v="2"/>
    <x v="2"/>
    <n v="1043"/>
    <n v="48714.78"/>
    <s v="Bank Transfer"/>
    <s v="Yes"/>
    <n v="4"/>
    <n v="1"/>
    <x v="1"/>
    <n v="0"/>
    <s v="No"/>
    <x v="0"/>
    <s v="Ahmedabad"/>
  </r>
  <r>
    <x v="4199"/>
    <n v="31"/>
    <s v="Male"/>
    <s v="Chennai"/>
    <n v="21"/>
    <x v="1"/>
    <x v="1"/>
    <n v="734"/>
    <n v="15534.44"/>
    <s v="Auto Debit"/>
    <s v="Yes"/>
    <n v="2"/>
    <n v="0"/>
    <x v="0"/>
    <n v="0"/>
    <s v="No"/>
    <x v="0"/>
    <s v="Chennai"/>
  </r>
  <r>
    <x v="4200"/>
    <n v="55"/>
    <s v="Female"/>
    <s v="Chennai"/>
    <n v="35"/>
    <x v="1"/>
    <x v="0"/>
    <n v="544"/>
    <n v="19109"/>
    <s v="UPI"/>
    <s v="Yes"/>
    <n v="0"/>
    <n v="0"/>
    <x v="1"/>
    <n v="0"/>
    <s v="Yes"/>
    <x v="0"/>
    <s v="Chennai"/>
  </r>
  <r>
    <x v="4201"/>
    <n v="51"/>
    <s v="Male"/>
    <s v="Chennai"/>
    <n v="61"/>
    <x v="2"/>
    <x v="1"/>
    <n v="661"/>
    <n v="39308.25"/>
    <s v="Bank Transfer"/>
    <s v="Yes"/>
    <n v="0"/>
    <n v="0"/>
    <x v="0"/>
    <n v="0"/>
    <s v="No"/>
    <x v="0"/>
    <s v="Chennai"/>
  </r>
  <r>
    <x v="4202"/>
    <n v="22"/>
    <s v="Male"/>
    <s v="Pune"/>
    <n v="31"/>
    <x v="0"/>
    <x v="2"/>
    <n v="1037"/>
    <n v="32980.25"/>
    <s v="Debit Card"/>
    <s v="Yes"/>
    <n v="2"/>
    <n v="0"/>
    <x v="0"/>
    <n v="0"/>
    <s v="Yes"/>
    <x v="0"/>
    <s v="Pune"/>
  </r>
  <r>
    <x v="4203"/>
    <n v="24"/>
    <s v="Female"/>
    <s v="Pune"/>
    <n v="29"/>
    <x v="1"/>
    <x v="0"/>
    <n v="437"/>
    <n v="12563.87"/>
    <s v="Credit Card"/>
    <s v="Yes"/>
    <n v="0"/>
    <n v="0"/>
    <x v="0"/>
    <n v="0"/>
    <s v="Yes"/>
    <x v="0"/>
    <s v="Pune"/>
  </r>
  <r>
    <x v="4204"/>
    <n v="37"/>
    <s v="Female"/>
    <s v="Hyderabad"/>
    <n v="42"/>
    <x v="1"/>
    <x v="1"/>
    <n v="796"/>
    <n v="31676.14"/>
    <s v="Bank Transfer"/>
    <s v="Yes"/>
    <n v="0"/>
    <n v="0"/>
    <x v="0"/>
    <n v="5"/>
    <s v="No"/>
    <x v="0"/>
    <s v="Hyderabad"/>
  </r>
  <r>
    <x v="4205"/>
    <n v="47"/>
    <s v="Female"/>
    <s v="Hyderabad"/>
    <n v="7"/>
    <x v="0"/>
    <x v="0"/>
    <n v="502"/>
    <n v="3464.19"/>
    <s v="Bank Transfer"/>
    <s v="Yes"/>
    <n v="0"/>
    <n v="0"/>
    <x v="0"/>
    <n v="0"/>
    <s v="No"/>
    <x v="1"/>
    <s v="Hyderabad"/>
  </r>
  <r>
    <x v="4206"/>
    <n v="33"/>
    <s v="Female"/>
    <s v="Hyderabad"/>
    <n v="15"/>
    <x v="1"/>
    <x v="2"/>
    <n v="974"/>
    <n v="14234.67"/>
    <s v="Debit Card"/>
    <s v="Yes"/>
    <n v="1"/>
    <n v="0"/>
    <x v="0"/>
    <n v="0"/>
    <s v="No"/>
    <x v="1"/>
    <s v="Hyderabad"/>
  </r>
  <r>
    <x v="4207"/>
    <n v="27"/>
    <s v="Female"/>
    <s v="Bengaluru"/>
    <n v="49"/>
    <x v="0"/>
    <x v="2"/>
    <n v="963"/>
    <n v="48513.59"/>
    <s v="Credit Card"/>
    <s v="Yes"/>
    <n v="1"/>
    <n v="0"/>
    <x v="0"/>
    <n v="0"/>
    <s v="Yes"/>
    <x v="0"/>
    <s v="Bengaluru"/>
  </r>
  <r>
    <x v="4208"/>
    <n v="39"/>
    <s v="Female"/>
    <s v="Pune"/>
    <n v="64"/>
    <x v="2"/>
    <x v="0"/>
    <n v="439"/>
    <n v="23443.01"/>
    <s v="UPI"/>
    <s v="Yes"/>
    <n v="0"/>
    <n v="0"/>
    <x v="1"/>
    <n v="15"/>
    <s v="No"/>
    <x v="0"/>
    <s v="Pune"/>
  </r>
  <r>
    <x v="4209"/>
    <n v="33"/>
    <s v="Female"/>
    <s v="Nagpur"/>
    <n v="24"/>
    <x v="1"/>
    <x v="0"/>
    <n v="519"/>
    <n v="10968.45"/>
    <s v="UPI"/>
    <s v="Yes"/>
    <n v="1"/>
    <n v="0"/>
    <x v="0"/>
    <n v="10"/>
    <s v="No"/>
    <x v="0"/>
    <s v="Nagpur"/>
  </r>
  <r>
    <x v="4210"/>
    <n v="43"/>
    <s v="Female"/>
    <s v="Mumbai"/>
    <n v="49"/>
    <x v="1"/>
    <x v="0"/>
    <n v="557"/>
    <n v="27261.68"/>
    <s v="Bank Transfer"/>
    <s v="Yes"/>
    <n v="0"/>
    <n v="0"/>
    <x v="1"/>
    <n v="0"/>
    <s v="No"/>
    <x v="0"/>
    <s v="Mumbai"/>
  </r>
  <r>
    <x v="4211"/>
    <n v="43"/>
    <s v="Male"/>
    <s v="Mumbai"/>
    <n v="20"/>
    <x v="1"/>
    <x v="0"/>
    <n v="449"/>
    <n v="8807.34"/>
    <s v="Debit Card"/>
    <s v="No"/>
    <n v="0"/>
    <n v="0"/>
    <x v="0"/>
    <n v="0"/>
    <s v="No"/>
    <x v="0"/>
    <s v="Mumbai"/>
  </r>
  <r>
    <x v="4212"/>
    <n v="25"/>
    <s v="Female"/>
    <s v="Bengaluru"/>
    <n v="42"/>
    <x v="2"/>
    <x v="1"/>
    <n v="777"/>
    <n v="32668.86"/>
    <s v="Debit Card"/>
    <s v="Yes"/>
    <n v="3"/>
    <n v="0"/>
    <x v="1"/>
    <n v="0"/>
    <s v="No"/>
    <x v="0"/>
    <s v="Bengaluru"/>
  </r>
  <r>
    <x v="4213"/>
    <n v="46"/>
    <s v="Female"/>
    <s v="Hyderabad"/>
    <n v="59"/>
    <x v="2"/>
    <x v="0"/>
    <n v="466"/>
    <n v="24078.62"/>
    <s v="Debit Card"/>
    <s v="Yes"/>
    <n v="3"/>
    <n v="1"/>
    <x v="4"/>
    <n v="10"/>
    <s v="No"/>
    <x v="0"/>
    <s v="Hyderabad"/>
  </r>
  <r>
    <x v="4214"/>
    <n v="28"/>
    <s v="Male"/>
    <s v="Chennai"/>
    <n v="21"/>
    <x v="2"/>
    <x v="2"/>
    <n v="979"/>
    <n v="21156.61"/>
    <s v="Auto Debit"/>
    <s v="Yes"/>
    <n v="0"/>
    <n v="0"/>
    <x v="1"/>
    <n v="0"/>
    <s v="Yes"/>
    <x v="0"/>
    <s v="Chennai"/>
  </r>
  <r>
    <x v="4215"/>
    <n v="37"/>
    <s v="Male"/>
    <s v="Bengaluru"/>
    <n v="62"/>
    <x v="0"/>
    <x v="0"/>
    <n v="495"/>
    <n v="30036.73"/>
    <s v="Credit Card"/>
    <s v="Yes"/>
    <n v="3"/>
    <n v="0"/>
    <x v="1"/>
    <n v="0"/>
    <s v="Yes"/>
    <x v="0"/>
    <s v="Bengaluru"/>
  </r>
  <r>
    <x v="4216"/>
    <n v="42"/>
    <s v="Male"/>
    <s v="Ahmedabad"/>
    <n v="24"/>
    <x v="1"/>
    <x v="1"/>
    <n v="664"/>
    <n v="15515.37"/>
    <s v="Auto Debit"/>
    <s v="Yes"/>
    <n v="1"/>
    <n v="0"/>
    <x v="0"/>
    <n v="0"/>
    <s v="No"/>
    <x v="0"/>
    <s v="Ahmedabad"/>
  </r>
  <r>
    <x v="4217"/>
    <n v="30"/>
    <s v="Male"/>
    <s v="Chennai"/>
    <n v="31"/>
    <x v="1"/>
    <x v="0"/>
    <n v="491"/>
    <n v="14959.84"/>
    <s v="Bank Transfer"/>
    <s v="Yes"/>
    <n v="2"/>
    <n v="1"/>
    <x v="1"/>
    <n v="0"/>
    <s v="No"/>
    <x v="1"/>
    <s v="Chennai"/>
  </r>
  <r>
    <x v="4218"/>
    <n v="36"/>
    <s v="Male"/>
    <s v="Ahmedabad"/>
    <n v="18"/>
    <x v="0"/>
    <x v="0"/>
    <n v="406"/>
    <n v="7462.11"/>
    <s v="Bank Transfer"/>
    <s v="Yes"/>
    <n v="1"/>
    <n v="0"/>
    <x v="0"/>
    <n v="0"/>
    <s v="No"/>
    <x v="0"/>
    <s v="Ahmedabad"/>
  </r>
  <r>
    <x v="4219"/>
    <n v="21"/>
    <s v="Male"/>
    <s v="Mumbai"/>
    <n v="41"/>
    <x v="1"/>
    <x v="0"/>
    <n v="561"/>
    <n v="20252.62"/>
    <s v="Credit Card"/>
    <s v="Yes"/>
    <n v="1"/>
    <n v="0"/>
    <x v="0"/>
    <n v="10"/>
    <s v="Yes"/>
    <x v="0"/>
    <s v="Mumbai"/>
  </r>
  <r>
    <x v="4220"/>
    <n v="31"/>
    <s v="Female"/>
    <s v="Nagpur"/>
    <n v="42"/>
    <x v="1"/>
    <x v="2"/>
    <n v="1009"/>
    <n v="41320.58"/>
    <s v="Credit Card"/>
    <s v="Yes"/>
    <n v="0"/>
    <n v="0"/>
    <x v="2"/>
    <n v="0"/>
    <s v="No"/>
    <x v="1"/>
    <s v="Nagpur"/>
  </r>
  <r>
    <x v="4221"/>
    <n v="37"/>
    <s v="Male"/>
    <s v="Ahmedabad"/>
    <n v="42"/>
    <x v="0"/>
    <x v="1"/>
    <n v="743"/>
    <n v="31127.85"/>
    <s v="Auto Debit"/>
    <s v="Yes"/>
    <n v="7"/>
    <n v="3"/>
    <x v="4"/>
    <n v="0"/>
    <s v="No"/>
    <x v="1"/>
    <s v="Ahmedabad"/>
  </r>
  <r>
    <x v="4222"/>
    <n v="28"/>
    <s v="Male"/>
    <s v="Bengaluru"/>
    <n v="20"/>
    <x v="1"/>
    <x v="0"/>
    <n v="576"/>
    <n v="11650.15"/>
    <s v="Auto Debit"/>
    <s v="Yes"/>
    <n v="0"/>
    <n v="0"/>
    <x v="0"/>
    <n v="0"/>
    <s v="No"/>
    <x v="0"/>
    <s v="Bengaluru"/>
  </r>
  <r>
    <x v="4223"/>
    <n v="24"/>
    <s v="Female"/>
    <s v="Mumbai"/>
    <n v="40"/>
    <x v="1"/>
    <x v="1"/>
    <n v="709"/>
    <n v="28801.99"/>
    <s v="Auto Debit"/>
    <s v="Yes"/>
    <n v="3"/>
    <n v="1"/>
    <x v="1"/>
    <n v="0"/>
    <s v="Yes"/>
    <x v="0"/>
    <s v="Mumbai"/>
  </r>
  <r>
    <x v="4224"/>
    <n v="52"/>
    <s v="Male"/>
    <s v="Delhi"/>
    <n v="20"/>
    <x v="0"/>
    <x v="2"/>
    <n v="1068"/>
    <n v="21585.49"/>
    <s v="UPI"/>
    <s v="Yes"/>
    <n v="0"/>
    <n v="0"/>
    <x v="0"/>
    <n v="0"/>
    <s v="Yes"/>
    <x v="1"/>
    <s v="Delhi"/>
  </r>
  <r>
    <x v="4225"/>
    <n v="27"/>
    <s v="Male"/>
    <s v="Ahmedabad"/>
    <n v="54"/>
    <x v="1"/>
    <x v="2"/>
    <n v="1031"/>
    <n v="50563.96"/>
    <s v="Debit Card"/>
    <s v="Yes"/>
    <n v="0"/>
    <n v="0"/>
    <x v="0"/>
    <n v="10"/>
    <s v="No"/>
    <x v="0"/>
    <s v="Ahmedabad"/>
  </r>
  <r>
    <x v="4226"/>
    <n v="37"/>
    <s v="Female"/>
    <s v="Delhi"/>
    <n v="48"/>
    <x v="0"/>
    <x v="2"/>
    <n v="965"/>
    <n v="45494.33"/>
    <s v="Auto Debit"/>
    <s v="Yes"/>
    <n v="3"/>
    <n v="2"/>
    <x v="2"/>
    <n v="0"/>
    <s v="No"/>
    <x v="1"/>
    <s v="Delhi"/>
  </r>
  <r>
    <x v="4227"/>
    <n v="34"/>
    <s v="Male"/>
    <s v="Bengaluru"/>
    <n v="23"/>
    <x v="0"/>
    <x v="1"/>
    <n v="693"/>
    <n v="15751.33"/>
    <s v="Debit Card"/>
    <s v="Yes"/>
    <n v="0"/>
    <n v="0"/>
    <x v="0"/>
    <n v="0"/>
    <s v="Yes"/>
    <x v="1"/>
    <s v="Bengaluru"/>
  </r>
  <r>
    <x v="4228"/>
    <n v="44"/>
    <s v="Female"/>
    <s v="Delhi"/>
    <n v="14"/>
    <x v="0"/>
    <x v="2"/>
    <n v="1075"/>
    <n v="14786.46"/>
    <s v="Credit Card"/>
    <s v="Yes"/>
    <n v="1"/>
    <n v="0"/>
    <x v="0"/>
    <n v="0"/>
    <s v="No"/>
    <x v="0"/>
    <s v="Delhi"/>
  </r>
  <r>
    <x v="4229"/>
    <n v="19"/>
    <s v="Male"/>
    <s v="Pune"/>
    <n v="41"/>
    <x v="0"/>
    <x v="2"/>
    <n v="1096"/>
    <n v="45893.15"/>
    <s v="UPI"/>
    <s v="Yes"/>
    <n v="0"/>
    <n v="0"/>
    <x v="0"/>
    <n v="0"/>
    <s v="No"/>
    <x v="1"/>
    <s v="Pune"/>
  </r>
  <r>
    <x v="4230"/>
    <n v="29"/>
    <s v="Female"/>
    <s v="Delhi"/>
    <n v="25"/>
    <x v="1"/>
    <x v="1"/>
    <n v="723"/>
    <n v="17719.13"/>
    <s v="Credit Card"/>
    <s v="No"/>
    <n v="0"/>
    <n v="0"/>
    <x v="0"/>
    <n v="0"/>
    <s v="No"/>
    <x v="0"/>
    <s v="Delhi"/>
  </r>
  <r>
    <x v="4231"/>
    <n v="37"/>
    <s v="Female"/>
    <s v="Bengaluru"/>
    <n v="65"/>
    <x v="2"/>
    <x v="0"/>
    <n v="537"/>
    <n v="29895.17"/>
    <s v="Bank Transfer"/>
    <s v="Yes"/>
    <n v="4"/>
    <n v="2"/>
    <x v="2"/>
    <n v="15"/>
    <s v="Yes"/>
    <x v="0"/>
    <s v="Bengaluru"/>
  </r>
  <r>
    <x v="4232"/>
    <n v="54"/>
    <s v="Female"/>
    <s v="Pune"/>
    <n v="31"/>
    <x v="0"/>
    <x v="2"/>
    <n v="1098"/>
    <n v="34797.620000000003"/>
    <s v="UPI"/>
    <s v="Yes"/>
    <n v="2"/>
    <n v="0"/>
    <x v="1"/>
    <n v="0"/>
    <s v="No"/>
    <x v="1"/>
    <s v="Pune"/>
  </r>
  <r>
    <x v="4233"/>
    <n v="31"/>
    <s v="Male"/>
    <s v="Bengaluru"/>
    <n v="55"/>
    <x v="1"/>
    <x v="1"/>
    <n v="810"/>
    <n v="43634.49"/>
    <s v="Auto Debit"/>
    <s v="No"/>
    <n v="3"/>
    <n v="1"/>
    <x v="0"/>
    <n v="0"/>
    <s v="No"/>
    <x v="0"/>
    <s v="Bengaluru"/>
  </r>
  <r>
    <x v="4234"/>
    <n v="35"/>
    <s v="Female"/>
    <s v="Nagpur"/>
    <n v="32"/>
    <x v="0"/>
    <x v="0"/>
    <n v="548"/>
    <n v="17803.400000000001"/>
    <s v="Bank Transfer"/>
    <s v="No"/>
    <n v="1"/>
    <n v="0"/>
    <x v="0"/>
    <n v="0"/>
    <s v="No"/>
    <x v="0"/>
    <s v="Nagpur"/>
  </r>
  <r>
    <x v="4235"/>
    <n v="29"/>
    <s v="Female"/>
    <s v="Hyderabad"/>
    <n v="53"/>
    <x v="0"/>
    <x v="2"/>
    <n v="967"/>
    <n v="51748.06"/>
    <s v="UPI"/>
    <s v="Yes"/>
    <n v="0"/>
    <n v="0"/>
    <x v="0"/>
    <n v="0"/>
    <s v="No"/>
    <x v="0"/>
    <s v="Hyderabad"/>
  </r>
  <r>
    <x v="4236"/>
    <n v="49"/>
    <s v="Female"/>
    <s v="Delhi"/>
    <n v="37"/>
    <x v="0"/>
    <x v="2"/>
    <n v="1083"/>
    <n v="40193.11"/>
    <s v="UPI"/>
    <s v="Yes"/>
    <n v="1"/>
    <n v="0"/>
    <x v="1"/>
    <n v="0"/>
    <s v="Yes"/>
    <x v="0"/>
    <s v="Delhi"/>
  </r>
  <r>
    <x v="4237"/>
    <n v="19"/>
    <s v="Male"/>
    <s v="Ahmedabad"/>
    <n v="36"/>
    <x v="0"/>
    <x v="0"/>
    <n v="398"/>
    <n v="14007.12"/>
    <s v="UPI"/>
    <s v="Yes"/>
    <n v="0"/>
    <n v="0"/>
    <x v="0"/>
    <n v="0"/>
    <s v="Yes"/>
    <x v="0"/>
    <s v="Ahmedabad"/>
  </r>
  <r>
    <x v="4238"/>
    <n v="36"/>
    <s v="Male"/>
    <s v="Bengaluru"/>
    <n v="40"/>
    <x v="1"/>
    <x v="1"/>
    <n v="799"/>
    <n v="32831.93"/>
    <s v="UPI"/>
    <s v="Yes"/>
    <n v="0"/>
    <n v="0"/>
    <x v="1"/>
    <n v="0"/>
    <s v="No"/>
    <x v="0"/>
    <s v="Bengaluru"/>
  </r>
  <r>
    <x v="4239"/>
    <n v="26"/>
    <s v="Male"/>
    <s v="Kolkata"/>
    <n v="12"/>
    <x v="0"/>
    <x v="0"/>
    <n v="427"/>
    <n v="5222.96"/>
    <s v="Credit Card"/>
    <s v="No"/>
    <n v="1"/>
    <n v="0"/>
    <x v="0"/>
    <n v="0"/>
    <s v="No"/>
    <x v="0"/>
    <s v="Kolkata"/>
  </r>
  <r>
    <x v="4240"/>
    <n v="28"/>
    <s v="Female"/>
    <s v="Delhi"/>
    <n v="48"/>
    <x v="2"/>
    <x v="1"/>
    <n v="725"/>
    <n v="34391.86"/>
    <s v="UPI"/>
    <s v="Yes"/>
    <n v="4"/>
    <n v="0"/>
    <x v="0"/>
    <n v="0"/>
    <s v="No"/>
    <x v="0"/>
    <s v="Delhi"/>
  </r>
  <r>
    <x v="4241"/>
    <n v="66"/>
    <s v="Male"/>
    <s v="Pune"/>
    <n v="28"/>
    <x v="1"/>
    <x v="1"/>
    <n v="756"/>
    <n v="19222.75"/>
    <s v="Bank Transfer"/>
    <s v="Yes"/>
    <n v="3"/>
    <n v="1"/>
    <x v="1"/>
    <n v="10"/>
    <s v="No"/>
    <x v="1"/>
    <s v="Pune"/>
  </r>
  <r>
    <x v="4242"/>
    <n v="45"/>
    <s v="Male"/>
    <s v="Mumbai"/>
    <n v="40"/>
    <x v="1"/>
    <x v="2"/>
    <n v="981"/>
    <n v="39965.1"/>
    <s v="Auto Debit"/>
    <s v="Yes"/>
    <n v="1"/>
    <n v="0"/>
    <x v="0"/>
    <n v="0"/>
    <s v="No"/>
    <x v="0"/>
    <s v="Mumbai"/>
  </r>
  <r>
    <x v="4243"/>
    <n v="18"/>
    <s v="Female"/>
    <s v="Ahmedabad"/>
    <n v="27"/>
    <x v="0"/>
    <x v="0"/>
    <n v="499"/>
    <n v="13126.04"/>
    <s v="Auto Debit"/>
    <s v="Yes"/>
    <n v="1"/>
    <n v="0"/>
    <x v="1"/>
    <n v="0"/>
    <s v="No"/>
    <x v="0"/>
    <s v="Ahmedabad"/>
  </r>
  <r>
    <x v="4244"/>
    <n v="31"/>
    <s v="Male"/>
    <s v="Delhi"/>
    <n v="50"/>
    <x v="0"/>
    <x v="1"/>
    <n v="770"/>
    <n v="37655.26"/>
    <s v="Bank Transfer"/>
    <s v="Yes"/>
    <n v="2"/>
    <n v="2"/>
    <x v="1"/>
    <n v="0"/>
    <s v="No"/>
    <x v="0"/>
    <s v="Delhi"/>
  </r>
  <r>
    <x v="4245"/>
    <n v="33"/>
    <s v="Female"/>
    <s v="Kolkata"/>
    <n v="14"/>
    <x v="0"/>
    <x v="0"/>
    <n v="526"/>
    <n v="7501.42"/>
    <s v="UPI"/>
    <s v="Yes"/>
    <n v="3"/>
    <n v="2"/>
    <x v="2"/>
    <n v="0"/>
    <s v="No"/>
    <x v="1"/>
    <s v="Kolkata"/>
  </r>
  <r>
    <x v="4246"/>
    <n v="40"/>
    <s v="Male"/>
    <s v="Kolkata"/>
    <n v="36"/>
    <x v="1"/>
    <x v="0"/>
    <n v="548"/>
    <n v="18430.78"/>
    <s v="Auto Debit"/>
    <s v="Yes"/>
    <n v="0"/>
    <n v="0"/>
    <x v="0"/>
    <n v="5"/>
    <s v="No"/>
    <x v="0"/>
    <s v="Kolkata"/>
  </r>
  <r>
    <x v="4247"/>
    <n v="18"/>
    <s v="Male"/>
    <s v="Delhi"/>
    <n v="23"/>
    <x v="0"/>
    <x v="0"/>
    <n v="487"/>
    <n v="11277.09"/>
    <s v="Bank Transfer"/>
    <s v="No"/>
    <n v="1"/>
    <n v="0"/>
    <x v="0"/>
    <n v="0"/>
    <s v="No"/>
    <x v="0"/>
    <s v="Delhi"/>
  </r>
  <r>
    <x v="4248"/>
    <n v="36"/>
    <s v="Male"/>
    <s v="Bengaluru"/>
    <n v="7"/>
    <x v="0"/>
    <x v="1"/>
    <n v="704"/>
    <n v="4836.2700000000004"/>
    <s v="Debit Card"/>
    <s v="Yes"/>
    <n v="0"/>
    <n v="0"/>
    <x v="1"/>
    <n v="0"/>
    <s v="No"/>
    <x v="0"/>
    <s v="Bengaluru"/>
  </r>
  <r>
    <x v="4249"/>
    <n v="34"/>
    <s v="Female"/>
    <s v="Delhi"/>
    <n v="37"/>
    <x v="0"/>
    <x v="2"/>
    <n v="979"/>
    <n v="35715.67"/>
    <s v="Credit Card"/>
    <s v="Yes"/>
    <n v="1"/>
    <n v="0"/>
    <x v="0"/>
    <n v="0"/>
    <s v="Yes"/>
    <x v="0"/>
    <s v="Delhi"/>
  </r>
  <r>
    <x v="4250"/>
    <n v="41"/>
    <s v="Female"/>
    <s v="Bengaluru"/>
    <n v="32"/>
    <x v="0"/>
    <x v="1"/>
    <n v="816"/>
    <n v="25719.68"/>
    <s v="UPI"/>
    <s v="Yes"/>
    <n v="0"/>
    <n v="0"/>
    <x v="0"/>
    <n v="0"/>
    <s v="No"/>
    <x v="1"/>
    <s v="Bengaluru"/>
  </r>
  <r>
    <x v="4251"/>
    <n v="39"/>
    <s v="Male"/>
    <s v="Delhi"/>
    <n v="7"/>
    <x v="0"/>
    <x v="2"/>
    <n v="985"/>
    <n v="6927.2"/>
    <s v="Debit Card"/>
    <s v="Yes"/>
    <n v="0"/>
    <n v="0"/>
    <x v="0"/>
    <n v="0"/>
    <s v="No"/>
    <x v="0"/>
    <s v="Delhi"/>
  </r>
  <r>
    <x v="4252"/>
    <n v="18"/>
    <s v="Female"/>
    <s v="Jaipur"/>
    <n v="72"/>
    <x v="1"/>
    <x v="0"/>
    <n v="409"/>
    <n v="28746.74"/>
    <s v="Auto Debit"/>
    <s v="Yes"/>
    <n v="4"/>
    <n v="1"/>
    <x v="2"/>
    <n v="0"/>
    <s v="Yes"/>
    <x v="0"/>
    <s v="Jaipur"/>
  </r>
  <r>
    <x v="4253"/>
    <n v="41"/>
    <s v="Female"/>
    <s v="Mumbai"/>
    <n v="31"/>
    <x v="2"/>
    <x v="0"/>
    <n v="471"/>
    <n v="14448.19"/>
    <s v="UPI"/>
    <s v="Yes"/>
    <n v="9"/>
    <n v="3"/>
    <x v="4"/>
    <n v="0"/>
    <s v="No"/>
    <x v="1"/>
    <s v="Mumbai"/>
  </r>
  <r>
    <x v="4254"/>
    <n v="44"/>
    <s v="Female"/>
    <s v="Kolkata"/>
    <n v="35"/>
    <x v="0"/>
    <x v="2"/>
    <n v="962"/>
    <n v="33816.910000000003"/>
    <s v="Debit Card"/>
    <s v="Yes"/>
    <n v="0"/>
    <n v="0"/>
    <x v="0"/>
    <n v="0"/>
    <s v="No"/>
    <x v="1"/>
    <s v="Kolkata"/>
  </r>
  <r>
    <x v="4255"/>
    <n v="33"/>
    <s v="Male"/>
    <s v="Mumbai"/>
    <n v="14"/>
    <x v="1"/>
    <x v="1"/>
    <n v="759"/>
    <n v="10933.61"/>
    <s v="Unknown"/>
    <s v="Yes"/>
    <n v="0"/>
    <n v="0"/>
    <x v="1"/>
    <n v="0"/>
    <s v="No"/>
    <x v="0"/>
    <s v="Mumbai"/>
  </r>
  <r>
    <x v="4256"/>
    <n v="18"/>
    <s v="Male"/>
    <s v="Delhi"/>
    <n v="13"/>
    <x v="0"/>
    <x v="2"/>
    <n v="1063"/>
    <n v="14044.16"/>
    <s v="UPI"/>
    <s v="Yes"/>
    <n v="0"/>
    <n v="0"/>
    <x v="0"/>
    <n v="0"/>
    <s v="Yes"/>
    <x v="0"/>
    <s v="Delhi"/>
  </r>
  <r>
    <x v="4257"/>
    <n v="44"/>
    <s v="Male"/>
    <s v="Hyderabad"/>
    <n v="43"/>
    <x v="0"/>
    <x v="2"/>
    <n v="1079"/>
    <n v="47103.25"/>
    <s v="Bank Transfer"/>
    <s v="Yes"/>
    <n v="2"/>
    <n v="1"/>
    <x v="1"/>
    <n v="0"/>
    <s v="No"/>
    <x v="0"/>
    <s v="Hyderabad"/>
  </r>
  <r>
    <x v="4258"/>
    <n v="38"/>
    <s v="Male"/>
    <s v="Bengaluru"/>
    <n v="27"/>
    <x v="0"/>
    <x v="2"/>
    <n v="1047"/>
    <n v="28125.62"/>
    <s v="Auto Debit"/>
    <s v="Yes"/>
    <n v="1"/>
    <n v="0"/>
    <x v="0"/>
    <n v="0"/>
    <s v="No"/>
    <x v="0"/>
    <s v="Bengaluru"/>
  </r>
  <r>
    <x v="4259"/>
    <n v="18"/>
    <s v="Male"/>
    <s v="Mumbai"/>
    <n v="13"/>
    <x v="0"/>
    <x v="0"/>
    <n v="548"/>
    <n v="6982.22"/>
    <s v="Bank Transfer"/>
    <s v="Yes"/>
    <n v="2"/>
    <n v="0"/>
    <x v="0"/>
    <n v="0"/>
    <s v="No"/>
    <x v="0"/>
    <s v="Mumbai"/>
  </r>
  <r>
    <x v="4260"/>
    <n v="23"/>
    <s v="Female"/>
    <s v="Mumbai"/>
    <n v="19"/>
    <x v="1"/>
    <x v="1"/>
    <n v="789"/>
    <n v="15192.56"/>
    <s v="UPI"/>
    <s v="Yes"/>
    <n v="0"/>
    <n v="0"/>
    <x v="1"/>
    <n v="0"/>
    <s v="No"/>
    <x v="0"/>
    <s v="Mumbai"/>
  </r>
  <r>
    <x v="4261"/>
    <n v="47"/>
    <s v="Female"/>
    <s v="Mumbai"/>
    <n v="8"/>
    <x v="0"/>
    <x v="1"/>
    <n v="845"/>
    <n v="6753.08"/>
    <s v="Auto Debit"/>
    <s v="Yes"/>
    <n v="3"/>
    <n v="0"/>
    <x v="1"/>
    <n v="0"/>
    <s v="Yes"/>
    <x v="0"/>
    <s v="Mumbai"/>
  </r>
  <r>
    <x v="4262"/>
    <n v="37"/>
    <s v="Male"/>
    <s v="Mumbai"/>
    <n v="46"/>
    <x v="0"/>
    <x v="1"/>
    <n v="815"/>
    <n v="38595.68"/>
    <s v="UPI"/>
    <s v="Yes"/>
    <n v="9"/>
    <n v="5"/>
    <x v="3"/>
    <n v="0"/>
    <s v="Yes"/>
    <x v="1"/>
    <s v="Mumbai"/>
  </r>
  <r>
    <x v="4263"/>
    <n v="45"/>
    <s v="Male"/>
    <s v="Delhi"/>
    <n v="31"/>
    <x v="0"/>
    <x v="0"/>
    <n v="550"/>
    <n v="16754.400000000001"/>
    <s v="Debit Card"/>
    <s v="Yes"/>
    <n v="1"/>
    <n v="0"/>
    <x v="0"/>
    <n v="0"/>
    <s v="No"/>
    <x v="0"/>
    <s v="Delhi"/>
  </r>
  <r>
    <x v="4264"/>
    <n v="26"/>
    <s v="Female"/>
    <s v="Bengaluru"/>
    <n v="28"/>
    <x v="1"/>
    <x v="1"/>
    <n v="734"/>
    <n v="18839.95"/>
    <s v="Auto Debit"/>
    <s v="Yes"/>
    <n v="2"/>
    <n v="0"/>
    <x v="0"/>
    <n v="10"/>
    <s v="No"/>
    <x v="0"/>
    <s v="Bengaluru"/>
  </r>
  <r>
    <x v="4265"/>
    <n v="31"/>
    <s v="Female"/>
    <s v="Chennai"/>
    <n v="46"/>
    <x v="1"/>
    <x v="1"/>
    <n v="701"/>
    <n v="31628.75"/>
    <s v="Credit Card"/>
    <s v="Yes"/>
    <n v="1"/>
    <n v="0"/>
    <x v="1"/>
    <n v="0"/>
    <s v="Yes"/>
    <x v="1"/>
    <s v="Chennai"/>
  </r>
  <r>
    <x v="4266"/>
    <n v="18"/>
    <s v="Female"/>
    <s v="Jaipur"/>
    <n v="37"/>
    <x v="1"/>
    <x v="2"/>
    <n v="1063"/>
    <n v="34418.769999999997"/>
    <s v="Debit Card"/>
    <s v="Yes"/>
    <n v="0"/>
    <n v="0"/>
    <x v="0"/>
    <n v="10"/>
    <s v="No"/>
    <x v="0"/>
    <s v="Jaipur"/>
  </r>
  <r>
    <x v="4267"/>
    <n v="53"/>
    <s v="Female"/>
    <s v="Delhi"/>
    <n v="27"/>
    <x v="1"/>
    <x v="1"/>
    <n v="732"/>
    <n v="18500.88"/>
    <s v="UPI"/>
    <s v="Yes"/>
    <n v="0"/>
    <n v="0"/>
    <x v="0"/>
    <n v="5"/>
    <s v="Yes"/>
    <x v="0"/>
    <s v="Delhi"/>
  </r>
  <r>
    <x v="4268"/>
    <n v="29"/>
    <s v="Male"/>
    <s v="Chennai"/>
    <n v="44"/>
    <x v="1"/>
    <x v="1"/>
    <n v="753"/>
    <n v="31748.42"/>
    <s v="Bank Transfer"/>
    <s v="Yes"/>
    <n v="0"/>
    <n v="0"/>
    <x v="0"/>
    <n v="5"/>
    <s v="No"/>
    <x v="0"/>
    <s v="Chennai"/>
  </r>
  <r>
    <x v="4269"/>
    <n v="46"/>
    <s v="Female"/>
    <s v="Chennai"/>
    <n v="56"/>
    <x v="0"/>
    <x v="0"/>
    <n v="518"/>
    <n v="28427.38"/>
    <s v="UPI"/>
    <s v="Yes"/>
    <n v="0"/>
    <n v="0"/>
    <x v="0"/>
    <n v="0"/>
    <s v="No"/>
    <x v="0"/>
    <s v="Chennai"/>
  </r>
  <r>
    <x v="4270"/>
    <n v="45"/>
    <s v="Male"/>
    <s v="Delhi"/>
    <n v="54"/>
    <x v="0"/>
    <x v="1"/>
    <n v="691"/>
    <n v="37526.050000000003"/>
    <s v="Debit Card"/>
    <s v="No"/>
    <n v="3"/>
    <n v="1"/>
    <x v="0"/>
    <n v="0"/>
    <s v="No"/>
    <x v="0"/>
    <s v="Delhi"/>
  </r>
  <r>
    <x v="4271"/>
    <n v="51"/>
    <s v="Male"/>
    <s v="Bengaluru"/>
    <n v="16"/>
    <x v="0"/>
    <x v="1"/>
    <n v="667"/>
    <n v="10476.24"/>
    <s v="Credit Card"/>
    <s v="Yes"/>
    <n v="0"/>
    <n v="0"/>
    <x v="0"/>
    <n v="0"/>
    <s v="No"/>
    <x v="0"/>
    <s v="Bengaluru"/>
  </r>
  <r>
    <x v="4272"/>
    <n v="40"/>
    <s v="Male"/>
    <s v="Chennai"/>
    <n v="21"/>
    <x v="0"/>
    <x v="0"/>
    <n v="518"/>
    <n v="10891.44"/>
    <s v="Credit Card"/>
    <s v="Yes"/>
    <n v="1"/>
    <n v="0"/>
    <x v="0"/>
    <n v="0"/>
    <s v="No"/>
    <x v="0"/>
    <s v="Chennai"/>
  </r>
  <r>
    <x v="4273"/>
    <n v="34"/>
    <s v="Female"/>
    <s v="Mumbai"/>
    <n v="55"/>
    <x v="0"/>
    <x v="2"/>
    <n v="1108"/>
    <n v="59503.519999999997"/>
    <s v="Bank Transfer"/>
    <s v="Yes"/>
    <n v="1"/>
    <n v="0"/>
    <x v="0"/>
    <n v="0"/>
    <s v="No"/>
    <x v="0"/>
    <s v="Mumbai"/>
  </r>
  <r>
    <x v="4274"/>
    <n v="22"/>
    <s v="Male"/>
    <s v="Mumbai"/>
    <n v="25"/>
    <x v="0"/>
    <x v="0"/>
    <n v="525"/>
    <n v="13231.08"/>
    <s v="Credit Card"/>
    <s v="No"/>
    <n v="0"/>
    <n v="0"/>
    <x v="0"/>
    <n v="0"/>
    <s v="Yes"/>
    <x v="0"/>
    <s v="Mumbai"/>
  </r>
  <r>
    <x v="4275"/>
    <n v="33"/>
    <s v="Female"/>
    <s v="Jaipur"/>
    <n v="30"/>
    <x v="1"/>
    <x v="1"/>
    <n v="785"/>
    <n v="24038.34"/>
    <s v="Credit Card"/>
    <s v="Yes"/>
    <n v="0"/>
    <n v="0"/>
    <x v="1"/>
    <n v="0"/>
    <s v="Yes"/>
    <x v="0"/>
    <s v="Jaipur"/>
  </r>
  <r>
    <x v="4276"/>
    <n v="35"/>
    <s v="Female"/>
    <s v="Chennai"/>
    <n v="26"/>
    <x v="1"/>
    <x v="2"/>
    <n v="986"/>
    <n v="26387.16"/>
    <s v="Bank Transfer"/>
    <s v="Yes"/>
    <n v="0"/>
    <n v="0"/>
    <x v="0"/>
    <n v="0"/>
    <s v="Yes"/>
    <x v="0"/>
    <s v="Chennai"/>
  </r>
  <r>
    <x v="4277"/>
    <n v="44"/>
    <s v="Female"/>
    <s v="Delhi"/>
    <n v="52"/>
    <x v="0"/>
    <x v="0"/>
    <n v="513"/>
    <n v="27390.28"/>
    <s v="UPI"/>
    <s v="Yes"/>
    <n v="0"/>
    <n v="0"/>
    <x v="1"/>
    <n v="0"/>
    <s v="Yes"/>
    <x v="0"/>
    <s v="Delhi"/>
  </r>
  <r>
    <x v="4278"/>
    <n v="31"/>
    <s v="Female"/>
    <s v="Bengaluru"/>
    <n v="45"/>
    <x v="0"/>
    <x v="2"/>
    <n v="1097"/>
    <n v="49367.63"/>
    <s v="Credit Card"/>
    <s v="Yes"/>
    <n v="0"/>
    <n v="0"/>
    <x v="0"/>
    <n v="0"/>
    <s v="Yes"/>
    <x v="0"/>
    <s v="Bengaluru"/>
  </r>
  <r>
    <x v="4279"/>
    <n v="37"/>
    <s v="Male"/>
    <s v="Bengaluru"/>
    <n v="58"/>
    <x v="2"/>
    <x v="1"/>
    <n v="794"/>
    <n v="41290.269999999997"/>
    <s v="Auto Debit"/>
    <s v="Yes"/>
    <n v="0"/>
    <n v="0"/>
    <x v="0"/>
    <n v="10"/>
    <s v="No"/>
    <x v="0"/>
    <s v="Bengaluru"/>
  </r>
  <r>
    <x v="4280"/>
    <n v="18"/>
    <s v="Female"/>
    <s v="Bengaluru"/>
    <n v="35"/>
    <x v="1"/>
    <x v="1"/>
    <n v="719"/>
    <n v="25772.93"/>
    <s v="Debit Card"/>
    <s v="Yes"/>
    <n v="1"/>
    <n v="0"/>
    <x v="1"/>
    <n v="0"/>
    <s v="No"/>
    <x v="0"/>
    <s v="Bengaluru"/>
  </r>
  <r>
    <x v="4281"/>
    <n v="32"/>
    <s v="Female"/>
    <s v="Mumbai"/>
    <n v="7"/>
    <x v="0"/>
    <x v="1"/>
    <n v="780"/>
    <n v="5435.7"/>
    <s v="Auto Debit"/>
    <s v="Yes"/>
    <n v="0"/>
    <n v="0"/>
    <x v="1"/>
    <n v="0"/>
    <s v="Yes"/>
    <x v="0"/>
    <s v="Mumbai"/>
  </r>
  <r>
    <x v="4282"/>
    <n v="51"/>
    <s v="Female"/>
    <s v="Pune"/>
    <n v="26"/>
    <x v="2"/>
    <x v="0"/>
    <n v="536"/>
    <n v="14161.53"/>
    <s v="UPI"/>
    <s v="Yes"/>
    <n v="1"/>
    <n v="0"/>
    <x v="0"/>
    <n v="0"/>
    <s v="Yes"/>
    <x v="0"/>
    <s v="Pune"/>
  </r>
  <r>
    <x v="4283"/>
    <n v="53"/>
    <s v="Male"/>
    <s v="Delhi"/>
    <n v="43"/>
    <x v="0"/>
    <x v="1"/>
    <n v="680"/>
    <n v="28791.7"/>
    <s v="Debit Card"/>
    <s v="Yes"/>
    <n v="2"/>
    <n v="1"/>
    <x v="0"/>
    <n v="0"/>
    <s v="No"/>
    <x v="0"/>
    <s v="Delhi"/>
  </r>
  <r>
    <x v="4284"/>
    <n v="39"/>
    <s v="Female"/>
    <s v="Bengaluru"/>
    <n v="33"/>
    <x v="1"/>
    <x v="0"/>
    <n v="527"/>
    <n v="16958.82"/>
    <s v="UPI"/>
    <s v="No"/>
    <n v="1"/>
    <n v="0"/>
    <x v="0"/>
    <n v="0"/>
    <s v="Yes"/>
    <x v="0"/>
    <s v="Bengaluru"/>
  </r>
  <r>
    <x v="4285"/>
    <n v="29"/>
    <s v="Male"/>
    <s v="Delhi"/>
    <n v="2"/>
    <x v="0"/>
    <x v="1"/>
    <n v="705"/>
    <n v="1392.49"/>
    <s v="Debit Card"/>
    <s v="Yes"/>
    <n v="0"/>
    <n v="0"/>
    <x v="1"/>
    <n v="0"/>
    <s v="No"/>
    <x v="0"/>
    <s v="Delhi"/>
  </r>
  <r>
    <x v="4286"/>
    <n v="60"/>
    <s v="Female"/>
    <s v="Jaipur"/>
    <n v="34"/>
    <x v="0"/>
    <x v="0"/>
    <n v="532"/>
    <n v="17729.57"/>
    <s v="Auto Debit"/>
    <s v="Yes"/>
    <n v="0"/>
    <n v="0"/>
    <x v="0"/>
    <n v="0"/>
    <s v="No"/>
    <x v="0"/>
    <s v="Jaipur"/>
  </r>
  <r>
    <x v="4287"/>
    <n v="36"/>
    <s v="Male"/>
    <s v="Mumbai"/>
    <n v="39"/>
    <x v="2"/>
    <x v="0"/>
    <n v="521"/>
    <n v="18283.580000000002"/>
    <s v="Credit Card"/>
    <s v="Yes"/>
    <n v="10"/>
    <n v="4"/>
    <x v="3"/>
    <n v="10"/>
    <s v="No"/>
    <x v="0"/>
    <s v="Mumbai"/>
  </r>
  <r>
    <x v="4288"/>
    <n v="37"/>
    <s v="Male"/>
    <s v="Hyderabad"/>
    <n v="46"/>
    <x v="0"/>
    <x v="0"/>
    <n v="543"/>
    <n v="24353.19"/>
    <s v="UPI"/>
    <s v="Yes"/>
    <n v="1"/>
    <n v="0"/>
    <x v="1"/>
    <n v="0"/>
    <s v="No"/>
    <x v="0"/>
    <s v="Hyderabad"/>
  </r>
  <r>
    <x v="4289"/>
    <n v="35"/>
    <s v="Female"/>
    <s v="Delhi"/>
    <n v="29"/>
    <x v="1"/>
    <x v="1"/>
    <n v="777"/>
    <n v="19708.66"/>
    <s v="Auto Debit"/>
    <s v="No"/>
    <n v="0"/>
    <n v="0"/>
    <x v="0"/>
    <n v="10"/>
    <s v="Yes"/>
    <x v="0"/>
    <s v="Delhi"/>
  </r>
  <r>
    <x v="4290"/>
    <n v="45"/>
    <s v="Male"/>
    <s v="Hyderabad"/>
    <n v="16"/>
    <x v="0"/>
    <x v="2"/>
    <n v="1051"/>
    <n v="17288.259999999998"/>
    <s v="UPI"/>
    <s v="Yes"/>
    <n v="0"/>
    <n v="0"/>
    <x v="0"/>
    <n v="0"/>
    <s v="Yes"/>
    <x v="0"/>
    <s v="Hyderabad"/>
  </r>
  <r>
    <x v="4291"/>
    <n v="43"/>
    <s v="Female"/>
    <s v="Bengaluru"/>
    <n v="55"/>
    <x v="1"/>
    <x v="0"/>
    <n v="450"/>
    <n v="24939.919999999998"/>
    <s v="Auto Debit"/>
    <s v="Yes"/>
    <n v="0"/>
    <n v="0"/>
    <x v="0"/>
    <n v="0"/>
    <s v="Yes"/>
    <x v="0"/>
    <s v="Bengaluru"/>
  </r>
  <r>
    <x v="4292"/>
    <n v="25"/>
    <s v="Male"/>
    <s v="Chennai"/>
    <n v="46"/>
    <x v="2"/>
    <x v="0"/>
    <n v="431"/>
    <n v="19945.560000000001"/>
    <s v="Debit Card"/>
    <s v="Yes"/>
    <n v="8"/>
    <n v="2"/>
    <x v="2"/>
    <n v="0"/>
    <s v="No"/>
    <x v="0"/>
    <s v="Chennai"/>
  </r>
  <r>
    <x v="4293"/>
    <n v="25"/>
    <s v="Female"/>
    <s v="Pune"/>
    <n v="54"/>
    <x v="0"/>
    <x v="1"/>
    <n v="741"/>
    <n v="38883.5"/>
    <s v="Debit Card"/>
    <s v="Yes"/>
    <n v="5"/>
    <n v="2"/>
    <x v="2"/>
    <n v="0"/>
    <s v="No"/>
    <x v="1"/>
    <s v="Pune"/>
  </r>
  <r>
    <x v="4294"/>
    <n v="32"/>
    <s v="Male"/>
    <s v="Chennai"/>
    <n v="27"/>
    <x v="1"/>
    <x v="1"/>
    <n v="730"/>
    <n v="17225.68"/>
    <s v="Bank Transfer"/>
    <s v="Yes"/>
    <n v="2"/>
    <n v="1"/>
    <x v="2"/>
    <n v="10"/>
    <s v="No"/>
    <x v="0"/>
    <s v="Chennai"/>
  </r>
  <r>
    <x v="4295"/>
    <n v="38"/>
    <s v="Female"/>
    <s v="Chennai"/>
    <n v="63"/>
    <x v="1"/>
    <x v="2"/>
    <n v="1001"/>
    <n v="63826.7"/>
    <s v="Debit Card"/>
    <s v="Yes"/>
    <n v="0"/>
    <n v="0"/>
    <x v="1"/>
    <n v="0"/>
    <s v="No"/>
    <x v="0"/>
    <s v="Chennai"/>
  </r>
  <r>
    <x v="4296"/>
    <n v="32"/>
    <s v="Female"/>
    <s v="Chennai"/>
    <n v="13"/>
    <x v="1"/>
    <x v="1"/>
    <n v="737"/>
    <n v="9317.7099999999991"/>
    <s v="UPI"/>
    <s v="Yes"/>
    <n v="1"/>
    <n v="0"/>
    <x v="0"/>
    <n v="0"/>
    <s v="No"/>
    <x v="0"/>
    <s v="Chennai"/>
  </r>
  <r>
    <x v="4297"/>
    <n v="32"/>
    <s v="Female"/>
    <s v="Mumbai"/>
    <n v="51"/>
    <x v="0"/>
    <x v="0"/>
    <n v="408"/>
    <n v="20196.11"/>
    <s v="Credit Card"/>
    <s v="Yes"/>
    <n v="1"/>
    <n v="0"/>
    <x v="0"/>
    <n v="0"/>
    <s v="No"/>
    <x v="0"/>
    <s v="Mumbai"/>
  </r>
  <r>
    <x v="4298"/>
    <n v="47"/>
    <s v="Female"/>
    <s v="Jaipur"/>
    <n v="35"/>
    <x v="0"/>
    <x v="2"/>
    <n v="966"/>
    <n v="34683.129999999997"/>
    <s v="Credit Card"/>
    <s v="Yes"/>
    <n v="1"/>
    <n v="0"/>
    <x v="0"/>
    <n v="0"/>
    <s v="No"/>
    <x v="0"/>
    <s v="Jaipur"/>
  </r>
  <r>
    <x v="4299"/>
    <n v="38"/>
    <s v="Female"/>
    <s v="Mumbai"/>
    <n v="18"/>
    <x v="0"/>
    <x v="0"/>
    <n v="462"/>
    <n v="8404.3799999999992"/>
    <s v="UPI"/>
    <s v="Yes"/>
    <n v="2"/>
    <n v="1"/>
    <x v="0"/>
    <n v="0"/>
    <s v="No"/>
    <x v="1"/>
    <s v="Mumbai"/>
  </r>
  <r>
    <x v="4300"/>
    <n v="45"/>
    <s v="Male"/>
    <s v="Mumbai"/>
    <n v="10"/>
    <x v="0"/>
    <x v="0"/>
    <n v="441"/>
    <n v="4462.4399999999996"/>
    <s v="Auto Debit"/>
    <s v="No"/>
    <n v="2"/>
    <n v="0"/>
    <x v="0"/>
    <n v="0"/>
    <s v="No"/>
    <x v="0"/>
    <s v="Mumbai"/>
  </r>
  <r>
    <x v="4301"/>
    <n v="36"/>
    <s v="Female"/>
    <s v="Bengaluru"/>
    <n v="22"/>
    <x v="2"/>
    <x v="2"/>
    <n v="1086"/>
    <n v="23975.74"/>
    <s v="UPI"/>
    <s v="Yes"/>
    <n v="1"/>
    <n v="0"/>
    <x v="2"/>
    <n v="0"/>
    <s v="Yes"/>
    <x v="0"/>
    <s v="Bengaluru"/>
  </r>
  <r>
    <x v="4302"/>
    <n v="26"/>
    <s v="Female"/>
    <s v="Hyderabad"/>
    <n v="55"/>
    <x v="0"/>
    <x v="0"/>
    <n v="463"/>
    <n v="25397.14"/>
    <s v="UPI"/>
    <s v="Yes"/>
    <n v="0"/>
    <n v="0"/>
    <x v="0"/>
    <n v="0"/>
    <s v="Yes"/>
    <x v="0"/>
    <s v="Hyderabad"/>
  </r>
  <r>
    <x v="4303"/>
    <n v="25"/>
    <s v="Male"/>
    <s v="Hyderabad"/>
    <n v="16"/>
    <x v="0"/>
    <x v="2"/>
    <n v="1041"/>
    <n v="16468.98"/>
    <s v="UPI"/>
    <s v="Yes"/>
    <n v="0"/>
    <n v="0"/>
    <x v="0"/>
    <n v="0"/>
    <s v="No"/>
    <x v="1"/>
    <s v="Hyderabad"/>
  </r>
  <r>
    <x v="4304"/>
    <n v="26"/>
    <s v="Female"/>
    <s v="Pune"/>
    <n v="33"/>
    <x v="1"/>
    <x v="2"/>
    <n v="1081"/>
    <n v="33586.769999999997"/>
    <s v="Auto Debit"/>
    <s v="Yes"/>
    <n v="5"/>
    <n v="1"/>
    <x v="0"/>
    <n v="5"/>
    <s v="No"/>
    <x v="0"/>
    <s v="Pune"/>
  </r>
  <r>
    <x v="4305"/>
    <n v="44"/>
    <s v="Male"/>
    <s v="Kolkata"/>
    <n v="25"/>
    <x v="0"/>
    <x v="1"/>
    <n v="699"/>
    <n v="17618.25"/>
    <s v="UPI"/>
    <s v="Yes"/>
    <n v="3"/>
    <n v="1"/>
    <x v="2"/>
    <n v="0"/>
    <s v="No"/>
    <x v="0"/>
    <s v="Kolkata"/>
  </r>
  <r>
    <x v="4306"/>
    <n v="19"/>
    <s v="Male"/>
    <s v="Mumbai"/>
    <n v="32"/>
    <x v="0"/>
    <x v="0"/>
    <n v="545"/>
    <n v="17652.25"/>
    <s v="Auto Debit"/>
    <s v="Yes"/>
    <n v="0"/>
    <n v="0"/>
    <x v="0"/>
    <n v="0"/>
    <s v="No"/>
    <x v="0"/>
    <s v="Mumbai"/>
  </r>
  <r>
    <x v="4307"/>
    <n v="43"/>
    <s v="Female"/>
    <s v="Bengaluru"/>
    <n v="39"/>
    <x v="1"/>
    <x v="1"/>
    <n v="763"/>
    <n v="29240.81"/>
    <s v="Credit Card"/>
    <s v="Yes"/>
    <n v="6"/>
    <n v="3"/>
    <x v="4"/>
    <n v="0"/>
    <s v="No"/>
    <x v="0"/>
    <s v="Bengaluru"/>
  </r>
  <r>
    <x v="4308"/>
    <n v="40"/>
    <s v="Male"/>
    <s v="Kolkata"/>
    <n v="15"/>
    <x v="0"/>
    <x v="0"/>
    <n v="443"/>
    <n v="6542.48"/>
    <s v="Bank Transfer"/>
    <s v="Yes"/>
    <n v="0"/>
    <n v="0"/>
    <x v="0"/>
    <n v="0"/>
    <s v="Yes"/>
    <x v="0"/>
    <s v="Kolkata"/>
  </r>
  <r>
    <x v="4309"/>
    <n v="38"/>
    <s v="Male"/>
    <s v="Bengaluru"/>
    <n v="29"/>
    <x v="1"/>
    <x v="2"/>
    <n v="964"/>
    <n v="27423.64"/>
    <s v="Bank Transfer"/>
    <s v="Yes"/>
    <n v="1"/>
    <n v="0"/>
    <x v="1"/>
    <n v="0"/>
    <s v="No"/>
    <x v="0"/>
    <s v="Bengaluru"/>
  </r>
  <r>
    <x v="4310"/>
    <n v="37"/>
    <s v="Male"/>
    <s v="Pune"/>
    <n v="23"/>
    <x v="0"/>
    <x v="1"/>
    <n v="693"/>
    <n v="15673.91"/>
    <s v="Auto Debit"/>
    <s v="Yes"/>
    <n v="0"/>
    <n v="0"/>
    <x v="1"/>
    <n v="0"/>
    <s v="No"/>
    <x v="0"/>
    <s v="Pune"/>
  </r>
  <r>
    <x v="4311"/>
    <n v="42"/>
    <s v="Female"/>
    <s v="Bengaluru"/>
    <n v="14"/>
    <x v="2"/>
    <x v="0"/>
    <n v="528"/>
    <n v="7608.58"/>
    <s v="Auto Debit"/>
    <s v="Yes"/>
    <n v="0"/>
    <n v="0"/>
    <x v="0"/>
    <n v="0"/>
    <s v="Yes"/>
    <x v="0"/>
    <s v="Bengaluru"/>
  </r>
  <r>
    <x v="4312"/>
    <n v="38"/>
    <s v="Male"/>
    <s v="Bengaluru"/>
    <n v="25"/>
    <x v="0"/>
    <x v="1"/>
    <n v="778"/>
    <n v="19541.189999999999"/>
    <s v="Credit Card"/>
    <s v="No"/>
    <n v="1"/>
    <n v="0"/>
    <x v="1"/>
    <n v="0"/>
    <s v="Yes"/>
    <x v="1"/>
    <s v="Bengaluru"/>
  </r>
  <r>
    <x v="4313"/>
    <n v="41"/>
    <s v="Female"/>
    <s v="Bengaluru"/>
    <n v="21"/>
    <x v="2"/>
    <x v="1"/>
    <n v="716"/>
    <n v="12521.22"/>
    <s v="UPI"/>
    <s v="Yes"/>
    <n v="0"/>
    <n v="0"/>
    <x v="0"/>
    <n v="15"/>
    <s v="No"/>
    <x v="0"/>
    <s v="Bengaluru"/>
  </r>
  <r>
    <x v="4314"/>
    <n v="37"/>
    <s v="Female"/>
    <s v="Pune"/>
    <n v="59"/>
    <x v="0"/>
    <x v="2"/>
    <n v="986"/>
    <n v="59510.19"/>
    <s v="Credit Card"/>
    <s v="Yes"/>
    <n v="2"/>
    <n v="2"/>
    <x v="2"/>
    <n v="0"/>
    <s v="No"/>
    <x v="1"/>
    <s v="Pune"/>
  </r>
  <r>
    <x v="4315"/>
    <n v="23"/>
    <s v="Male"/>
    <s v="Hyderabad"/>
    <n v="25"/>
    <x v="1"/>
    <x v="0"/>
    <n v="427"/>
    <n v="10585.11"/>
    <s v="UPI"/>
    <s v="No"/>
    <n v="0"/>
    <n v="0"/>
    <x v="0"/>
    <n v="0"/>
    <s v="No"/>
    <x v="1"/>
    <s v="Hyderabad"/>
  </r>
  <r>
    <x v="4316"/>
    <n v="40"/>
    <s v="Female"/>
    <s v="Bengaluru"/>
    <n v="54"/>
    <x v="0"/>
    <x v="2"/>
    <n v="969"/>
    <n v="50884.55"/>
    <s v="UPI"/>
    <s v="Yes"/>
    <n v="0"/>
    <n v="0"/>
    <x v="0"/>
    <n v="0"/>
    <s v="No"/>
    <x v="0"/>
    <s v="Bengaluru"/>
  </r>
  <r>
    <x v="4317"/>
    <n v="37"/>
    <s v="Female"/>
    <s v="Mumbai"/>
    <n v="41"/>
    <x v="2"/>
    <x v="0"/>
    <n v="437"/>
    <n v="15558.91"/>
    <s v="Debit Card"/>
    <s v="Yes"/>
    <n v="0"/>
    <n v="0"/>
    <x v="0"/>
    <n v="15"/>
    <s v="No"/>
    <x v="0"/>
    <s v="Mumbai"/>
  </r>
  <r>
    <x v="4318"/>
    <n v="37"/>
    <s v="Female"/>
    <s v="Hyderabad"/>
    <n v="22"/>
    <x v="0"/>
    <x v="0"/>
    <n v="420"/>
    <n v="9153.69"/>
    <s v="Debit Card"/>
    <s v="Yes"/>
    <n v="1"/>
    <n v="0"/>
    <x v="0"/>
    <n v="0"/>
    <s v="No"/>
    <x v="1"/>
    <s v="Hyderabad"/>
  </r>
  <r>
    <x v="4319"/>
    <n v="18"/>
    <s v="Female"/>
    <s v="Mumbai"/>
    <n v="25"/>
    <x v="1"/>
    <x v="0"/>
    <n v="520"/>
    <n v="12276.97"/>
    <s v="Debit Card"/>
    <s v="No"/>
    <n v="0"/>
    <n v="0"/>
    <x v="0"/>
    <n v="5"/>
    <s v="Yes"/>
    <x v="0"/>
    <s v="Mumbai"/>
  </r>
  <r>
    <x v="4320"/>
    <n v="29"/>
    <s v="Female"/>
    <s v="Nagpur"/>
    <n v="34"/>
    <x v="1"/>
    <x v="1"/>
    <n v="717"/>
    <n v="23726.53"/>
    <s v="Bank Transfer"/>
    <s v="Yes"/>
    <n v="2"/>
    <n v="0"/>
    <x v="0"/>
    <n v="0"/>
    <s v="No"/>
    <x v="0"/>
    <s v="Nagpur"/>
  </r>
  <r>
    <x v="4321"/>
    <n v="51"/>
    <s v="Male"/>
    <s v="Pune"/>
    <n v="51"/>
    <x v="0"/>
    <x v="2"/>
    <n v="976"/>
    <n v="49468.1"/>
    <s v="UPI"/>
    <s v="Yes"/>
    <n v="0"/>
    <n v="0"/>
    <x v="1"/>
    <n v="0"/>
    <s v="No"/>
    <x v="0"/>
    <s v="Pune"/>
  </r>
  <r>
    <x v="4322"/>
    <n v="26"/>
    <s v="Male"/>
    <s v="Pune"/>
    <n v="72"/>
    <x v="2"/>
    <x v="1"/>
    <n v="773"/>
    <n v="54861.72"/>
    <s v="Debit Card"/>
    <s v="Yes"/>
    <n v="0"/>
    <n v="0"/>
    <x v="1"/>
    <n v="0"/>
    <s v="No"/>
    <x v="0"/>
    <s v="Pune"/>
  </r>
  <r>
    <x v="4323"/>
    <n v="51"/>
    <s v="Male"/>
    <s v="Nagpur"/>
    <n v="29"/>
    <x v="2"/>
    <x v="1"/>
    <n v="797"/>
    <n v="21103.54"/>
    <s v="Bank Transfer"/>
    <s v="Yes"/>
    <n v="0"/>
    <n v="0"/>
    <x v="0"/>
    <n v="10"/>
    <s v="No"/>
    <x v="0"/>
    <s v="Nagpur"/>
  </r>
  <r>
    <x v="4324"/>
    <n v="43"/>
    <s v="Female"/>
    <s v="Hyderabad"/>
    <n v="44"/>
    <x v="0"/>
    <x v="1"/>
    <n v="787"/>
    <n v="35436.480000000003"/>
    <s v="Credit Card"/>
    <s v="Yes"/>
    <n v="2"/>
    <n v="0"/>
    <x v="1"/>
    <n v="0"/>
    <s v="Yes"/>
    <x v="0"/>
    <s v="Hyderabad"/>
  </r>
  <r>
    <x v="4325"/>
    <n v="41"/>
    <s v="Female"/>
    <s v="Delhi"/>
    <n v="32"/>
    <x v="1"/>
    <x v="2"/>
    <n v="982"/>
    <n v="31424"/>
    <s v="Debit Card"/>
    <s v="Yes"/>
    <n v="0"/>
    <n v="0"/>
    <x v="0"/>
    <n v="0"/>
    <s v="No"/>
    <x v="0"/>
    <s v="Delhi"/>
  </r>
  <r>
    <x v="4326"/>
    <n v="48"/>
    <s v="Male"/>
    <s v="Mumbai"/>
    <n v="28"/>
    <x v="1"/>
    <x v="1"/>
    <n v="714"/>
    <n v="19796.169999999998"/>
    <s v="Credit Card"/>
    <s v="Yes"/>
    <n v="0"/>
    <n v="0"/>
    <x v="0"/>
    <n v="0"/>
    <s v="Yes"/>
    <x v="0"/>
    <s v="Mumbai"/>
  </r>
  <r>
    <x v="4327"/>
    <n v="20"/>
    <s v="Male"/>
    <s v="Bengaluru"/>
    <n v="18"/>
    <x v="1"/>
    <x v="0"/>
    <n v="545"/>
    <n v="9756.24"/>
    <s v="Bank Transfer"/>
    <s v="No"/>
    <n v="1"/>
    <n v="0"/>
    <x v="1"/>
    <n v="0"/>
    <s v="No"/>
    <x v="0"/>
    <s v="Bengaluru"/>
  </r>
  <r>
    <x v="4328"/>
    <n v="25"/>
    <s v="Female"/>
    <s v="Pune"/>
    <n v="23"/>
    <x v="1"/>
    <x v="0"/>
    <n v="422"/>
    <n v="9133.65"/>
    <s v="Auto Debit"/>
    <s v="Yes"/>
    <n v="0"/>
    <n v="0"/>
    <x v="0"/>
    <n v="5"/>
    <s v="Yes"/>
    <x v="0"/>
    <s v="Pune"/>
  </r>
  <r>
    <x v="4329"/>
    <n v="28"/>
    <s v="Female"/>
    <s v="Chennai"/>
    <n v="17"/>
    <x v="0"/>
    <x v="1"/>
    <n v="694"/>
    <n v="11798"/>
    <s v="UPI"/>
    <s v="Yes"/>
    <n v="0"/>
    <n v="0"/>
    <x v="1"/>
    <n v="0"/>
    <s v="No"/>
    <x v="0"/>
    <s v="Chennai"/>
  </r>
  <r>
    <x v="4330"/>
    <n v="32"/>
    <s v="Male"/>
    <s v="Nagpur"/>
    <n v="18"/>
    <x v="0"/>
    <x v="0"/>
    <n v="408"/>
    <n v="7560.06"/>
    <s v="Credit Card"/>
    <s v="Yes"/>
    <n v="10"/>
    <n v="4"/>
    <x v="3"/>
    <n v="0"/>
    <s v="Yes"/>
    <x v="1"/>
    <s v="Nagpur"/>
  </r>
  <r>
    <x v="4331"/>
    <n v="30"/>
    <s v="Male"/>
    <s v="Bengaluru"/>
    <n v="21"/>
    <x v="2"/>
    <x v="2"/>
    <n v="1056"/>
    <n v="22037.73"/>
    <s v="Bank Transfer"/>
    <s v="Yes"/>
    <n v="1"/>
    <n v="0"/>
    <x v="0"/>
    <n v="0"/>
    <s v="Yes"/>
    <x v="0"/>
    <s v="Bengaluru"/>
  </r>
  <r>
    <x v="4332"/>
    <n v="23"/>
    <s v="Female"/>
    <s v="Ahmedabad"/>
    <n v="49"/>
    <x v="0"/>
    <x v="1"/>
    <n v="718"/>
    <n v="35507.35"/>
    <s v="UPI"/>
    <s v="Yes"/>
    <n v="0"/>
    <n v="0"/>
    <x v="0"/>
    <n v="0"/>
    <s v="No"/>
    <x v="0"/>
    <s v="Ahmedabad"/>
  </r>
  <r>
    <x v="4333"/>
    <n v="31"/>
    <s v="Male"/>
    <s v="Nagpur"/>
    <n v="22"/>
    <x v="0"/>
    <x v="0"/>
    <n v="462"/>
    <n v="9956.2199999999993"/>
    <s v="Debit Card"/>
    <s v="Yes"/>
    <n v="0"/>
    <n v="0"/>
    <x v="1"/>
    <n v="0"/>
    <s v="Yes"/>
    <x v="0"/>
    <s v="Nagpur"/>
  </r>
  <r>
    <x v="4334"/>
    <n v="40"/>
    <s v="Male"/>
    <s v="Delhi"/>
    <n v="34"/>
    <x v="2"/>
    <x v="1"/>
    <n v="693"/>
    <n v="23714.54"/>
    <s v="Auto Debit"/>
    <s v="Yes"/>
    <n v="0"/>
    <n v="0"/>
    <x v="0"/>
    <n v="0"/>
    <s v="Yes"/>
    <x v="0"/>
    <s v="Delhi"/>
  </r>
  <r>
    <x v="4335"/>
    <n v="38"/>
    <s v="Female"/>
    <s v="Chennai"/>
    <n v="28"/>
    <x v="1"/>
    <x v="0"/>
    <n v="483"/>
    <n v="13431.39"/>
    <s v="Credit Card"/>
    <s v="Yes"/>
    <n v="1"/>
    <n v="0"/>
    <x v="0"/>
    <n v="0"/>
    <s v="No"/>
    <x v="0"/>
    <s v="Chennai"/>
  </r>
  <r>
    <x v="4336"/>
    <n v="30"/>
    <s v="Female"/>
    <s v="Bengaluru"/>
    <n v="29"/>
    <x v="1"/>
    <x v="1"/>
    <n v="803"/>
    <n v="22160.6"/>
    <s v="Auto Debit"/>
    <s v="Yes"/>
    <n v="2"/>
    <n v="0"/>
    <x v="0"/>
    <n v="5"/>
    <s v="Yes"/>
    <x v="0"/>
    <s v="Bengaluru"/>
  </r>
  <r>
    <x v="4337"/>
    <n v="25"/>
    <s v="Female"/>
    <s v="Nagpur"/>
    <n v="37"/>
    <x v="0"/>
    <x v="2"/>
    <n v="1044"/>
    <n v="39079.410000000003"/>
    <s v="Bank Transfer"/>
    <s v="Yes"/>
    <n v="0"/>
    <n v="0"/>
    <x v="0"/>
    <n v="0"/>
    <s v="Yes"/>
    <x v="0"/>
    <s v="Nagpur"/>
  </r>
  <r>
    <x v="4338"/>
    <n v="41"/>
    <s v="Female"/>
    <s v="Chennai"/>
    <n v="30"/>
    <x v="1"/>
    <x v="1"/>
    <n v="774"/>
    <n v="23183.63"/>
    <s v="UPI"/>
    <s v="Yes"/>
    <n v="2"/>
    <n v="0"/>
    <x v="1"/>
    <n v="0"/>
    <s v="Yes"/>
    <x v="0"/>
    <s v="Chennai"/>
  </r>
  <r>
    <x v="4339"/>
    <n v="39"/>
    <s v="Male"/>
    <s v="Mumbai"/>
    <n v="32"/>
    <x v="1"/>
    <x v="1"/>
    <n v="659"/>
    <n v="20150.82"/>
    <s v="Credit Card"/>
    <s v="Yes"/>
    <n v="0"/>
    <n v="0"/>
    <x v="0"/>
    <n v="5"/>
    <s v="No"/>
    <x v="0"/>
    <s v="Mumbai"/>
  </r>
  <r>
    <x v="4340"/>
    <n v="33"/>
    <s v="Female"/>
    <s v="Hyderabad"/>
    <n v="59"/>
    <x v="0"/>
    <x v="1"/>
    <n v="737"/>
    <n v="42581.98"/>
    <s v="UPI"/>
    <s v="Yes"/>
    <n v="0"/>
    <n v="0"/>
    <x v="1"/>
    <n v="0"/>
    <s v="No"/>
    <x v="0"/>
    <s v="Hyderabad"/>
  </r>
  <r>
    <x v="4341"/>
    <n v="28"/>
    <s v="Male"/>
    <s v="Kolkata"/>
    <n v="19"/>
    <x v="1"/>
    <x v="1"/>
    <n v="706"/>
    <n v="13686.7"/>
    <s v="Auto Debit"/>
    <s v="Yes"/>
    <n v="0"/>
    <n v="0"/>
    <x v="0"/>
    <n v="0"/>
    <s v="No"/>
    <x v="0"/>
    <s v="Kolkata"/>
  </r>
  <r>
    <x v="4342"/>
    <n v="25"/>
    <s v="Female"/>
    <s v="Bengaluru"/>
    <n v="18"/>
    <x v="0"/>
    <x v="1"/>
    <n v="688"/>
    <n v="12045.77"/>
    <s v="Debit Card"/>
    <s v="Yes"/>
    <n v="1"/>
    <n v="0"/>
    <x v="1"/>
    <n v="0"/>
    <s v="No"/>
    <x v="0"/>
    <s v="Bengaluru"/>
  </r>
  <r>
    <x v="4343"/>
    <n v="40"/>
    <s v="Male"/>
    <s v="Pune"/>
    <n v="57"/>
    <x v="0"/>
    <x v="0"/>
    <n v="479"/>
    <n v="26914.5"/>
    <s v="Bank Transfer"/>
    <s v="Yes"/>
    <n v="0"/>
    <n v="0"/>
    <x v="0"/>
    <n v="0"/>
    <s v="Yes"/>
    <x v="0"/>
    <s v="Pune"/>
  </r>
  <r>
    <x v="4344"/>
    <n v="18"/>
    <s v="Female"/>
    <s v="Delhi"/>
    <n v="72"/>
    <x v="1"/>
    <x v="1"/>
    <n v="800"/>
    <n v="52160.13"/>
    <s v="UPI"/>
    <s v="Yes"/>
    <n v="0"/>
    <n v="0"/>
    <x v="0"/>
    <n v="10"/>
    <s v="Yes"/>
    <x v="0"/>
    <s v="Delhi"/>
  </r>
  <r>
    <x v="4345"/>
    <n v="46"/>
    <s v="Female"/>
    <s v="Ahmedabad"/>
    <n v="72"/>
    <x v="2"/>
    <x v="1"/>
    <n v="710"/>
    <n v="52398.89"/>
    <s v="UPI"/>
    <s v="Yes"/>
    <n v="1"/>
    <n v="0"/>
    <x v="0"/>
    <n v="0"/>
    <s v="No"/>
    <x v="0"/>
    <s v="Ahmedabad"/>
  </r>
  <r>
    <x v="4346"/>
    <n v="34"/>
    <s v="Female"/>
    <s v="Delhi"/>
    <n v="17"/>
    <x v="0"/>
    <x v="0"/>
    <n v="491"/>
    <n v="8179.63"/>
    <s v="Auto Debit"/>
    <s v="No"/>
    <n v="2"/>
    <n v="0"/>
    <x v="0"/>
    <n v="0"/>
    <s v="No"/>
    <x v="1"/>
    <s v="Delhi"/>
  </r>
  <r>
    <x v="4347"/>
    <n v="29"/>
    <s v="Male"/>
    <s v="Hyderabad"/>
    <n v="13"/>
    <x v="0"/>
    <x v="0"/>
    <n v="398"/>
    <n v="5302.55"/>
    <s v="UPI"/>
    <s v="Yes"/>
    <n v="1"/>
    <n v="0"/>
    <x v="0"/>
    <n v="0"/>
    <s v="No"/>
    <x v="0"/>
    <s v="Hyderabad"/>
  </r>
  <r>
    <x v="4348"/>
    <n v="36"/>
    <s v="Female"/>
    <s v="Mumbai"/>
    <n v="49"/>
    <x v="0"/>
    <x v="1"/>
    <n v="792"/>
    <n v="37929.760000000002"/>
    <s v="Auto Debit"/>
    <s v="Yes"/>
    <n v="2"/>
    <n v="0"/>
    <x v="0"/>
    <n v="0"/>
    <s v="No"/>
    <x v="0"/>
    <s v="Mumbai"/>
  </r>
  <r>
    <x v="4349"/>
    <n v="27"/>
    <s v="Male"/>
    <s v="Delhi"/>
    <n v="37"/>
    <x v="2"/>
    <x v="0"/>
    <n v="461"/>
    <n v="14499.65"/>
    <s v="Credit Card"/>
    <s v="Yes"/>
    <n v="1"/>
    <n v="0"/>
    <x v="0"/>
    <n v="15"/>
    <s v="No"/>
    <x v="0"/>
    <s v="Delhi"/>
  </r>
  <r>
    <x v="4350"/>
    <n v="38"/>
    <s v="Female"/>
    <s v="Hyderabad"/>
    <n v="40"/>
    <x v="0"/>
    <x v="2"/>
    <n v="1084"/>
    <n v="43932.53"/>
    <s v="Bank Transfer"/>
    <s v="Yes"/>
    <n v="3"/>
    <n v="0"/>
    <x v="0"/>
    <n v="0"/>
    <s v="Yes"/>
    <x v="0"/>
    <s v="Hyderabad"/>
  </r>
  <r>
    <x v="4351"/>
    <n v="36"/>
    <s v="Male"/>
    <s v="Mumbai"/>
    <n v="17"/>
    <x v="1"/>
    <x v="2"/>
    <n v="988"/>
    <n v="15254.86"/>
    <s v="UPI"/>
    <s v="Yes"/>
    <n v="1"/>
    <n v="0"/>
    <x v="0"/>
    <n v="10"/>
    <s v="No"/>
    <x v="0"/>
    <s v="Mumbai"/>
  </r>
  <r>
    <x v="4352"/>
    <n v="28"/>
    <s v="Male"/>
    <s v="Bengaluru"/>
    <n v="54"/>
    <x v="0"/>
    <x v="1"/>
    <n v="693"/>
    <n v="38037.360000000001"/>
    <s v="Credit Card"/>
    <s v="No"/>
    <n v="3"/>
    <n v="1"/>
    <x v="1"/>
    <n v="0"/>
    <s v="Yes"/>
    <x v="0"/>
    <s v="Bengaluru"/>
  </r>
  <r>
    <x v="4353"/>
    <n v="42"/>
    <s v="Female"/>
    <s v="Chennai"/>
    <n v="38"/>
    <x v="0"/>
    <x v="1"/>
    <n v="791"/>
    <n v="29425.78"/>
    <s v="Bank Transfer"/>
    <s v="Yes"/>
    <n v="0"/>
    <n v="0"/>
    <x v="0"/>
    <n v="0"/>
    <s v="No"/>
    <x v="0"/>
    <s v="Chennai"/>
  </r>
  <r>
    <x v="4354"/>
    <n v="18"/>
    <s v="Male"/>
    <s v="Kolkata"/>
    <n v="38"/>
    <x v="0"/>
    <x v="1"/>
    <n v="722"/>
    <n v="27724.38"/>
    <s v="Debit Card"/>
    <s v="Yes"/>
    <n v="0"/>
    <n v="0"/>
    <x v="0"/>
    <n v="0"/>
    <s v="No"/>
    <x v="1"/>
    <s v="Kolkata"/>
  </r>
  <r>
    <x v="4355"/>
    <n v="29"/>
    <s v="Female"/>
    <s v="Chennai"/>
    <n v="38"/>
    <x v="0"/>
    <x v="1"/>
    <n v="769"/>
    <n v="28884.51"/>
    <s v="UPI"/>
    <s v="Yes"/>
    <n v="0"/>
    <n v="0"/>
    <x v="0"/>
    <n v="0"/>
    <s v="No"/>
    <x v="0"/>
    <s v="Chennai"/>
  </r>
  <r>
    <x v="4356"/>
    <n v="26"/>
    <s v="Male"/>
    <s v="Bengaluru"/>
    <n v="39"/>
    <x v="1"/>
    <x v="0"/>
    <n v="473"/>
    <n v="17107.240000000002"/>
    <s v="Debit Card"/>
    <s v="Yes"/>
    <n v="0"/>
    <n v="0"/>
    <x v="0"/>
    <n v="5"/>
    <s v="No"/>
    <x v="1"/>
    <s v="Bengaluru"/>
  </r>
  <r>
    <x v="4357"/>
    <n v="42"/>
    <s v="Female"/>
    <s v="Mumbai"/>
    <n v="26"/>
    <x v="0"/>
    <x v="1"/>
    <n v="773"/>
    <n v="20274.34"/>
    <s v="UPI"/>
    <s v="Yes"/>
    <n v="2"/>
    <n v="1"/>
    <x v="1"/>
    <n v="0"/>
    <s v="No"/>
    <x v="1"/>
    <s v="Mumbai"/>
  </r>
  <r>
    <x v="4358"/>
    <n v="19"/>
    <s v="Male"/>
    <s v="Kolkata"/>
    <n v="41"/>
    <x v="0"/>
    <x v="1"/>
    <n v="643"/>
    <n v="26087.57"/>
    <s v="Credit Card"/>
    <s v="Yes"/>
    <n v="0"/>
    <n v="0"/>
    <x v="1"/>
    <n v="0"/>
    <s v="No"/>
    <x v="0"/>
    <s v="Kolkata"/>
  </r>
  <r>
    <x v="4359"/>
    <n v="34"/>
    <s v="Male"/>
    <s v="Delhi"/>
    <n v="31"/>
    <x v="1"/>
    <x v="0"/>
    <n v="491"/>
    <n v="14757.16"/>
    <s v="Bank Transfer"/>
    <s v="Yes"/>
    <n v="0"/>
    <n v="0"/>
    <x v="0"/>
    <n v="5"/>
    <s v="No"/>
    <x v="0"/>
    <s v="Delhi"/>
  </r>
  <r>
    <x v="4360"/>
    <n v="19"/>
    <s v="Female"/>
    <s v="Nagpur"/>
    <n v="47"/>
    <x v="0"/>
    <x v="2"/>
    <n v="1058"/>
    <n v="50685.120000000003"/>
    <s v="Auto Debit"/>
    <s v="No"/>
    <n v="0"/>
    <n v="0"/>
    <x v="0"/>
    <n v="0"/>
    <s v="No"/>
    <x v="0"/>
    <s v="Nagpur"/>
  </r>
  <r>
    <x v="4361"/>
    <n v="53"/>
    <s v="Male"/>
    <s v="Hyderabad"/>
    <n v="21"/>
    <x v="2"/>
    <x v="1"/>
    <n v="685"/>
    <n v="12062.2"/>
    <s v="Debit Card"/>
    <s v="Yes"/>
    <n v="0"/>
    <n v="0"/>
    <x v="0"/>
    <n v="15"/>
    <s v="No"/>
    <x v="0"/>
    <s v="Hyderabad"/>
  </r>
  <r>
    <x v="4362"/>
    <n v="49"/>
    <s v="Male"/>
    <s v="Bengaluru"/>
    <n v="22"/>
    <x v="1"/>
    <x v="1"/>
    <n v="795"/>
    <n v="15456.77"/>
    <s v="Auto Debit"/>
    <s v="Yes"/>
    <n v="0"/>
    <n v="0"/>
    <x v="0"/>
    <n v="10"/>
    <s v="No"/>
    <x v="0"/>
    <s v="Bengaluru"/>
  </r>
  <r>
    <x v="4363"/>
    <n v="47"/>
    <s v="Male"/>
    <s v="Pune"/>
    <n v="69"/>
    <x v="1"/>
    <x v="0"/>
    <n v="451"/>
    <n v="31637.67"/>
    <s v="Credit Card"/>
    <s v="No"/>
    <n v="0"/>
    <n v="0"/>
    <x v="0"/>
    <n v="0"/>
    <s v="Yes"/>
    <x v="1"/>
    <s v="Pune"/>
  </r>
  <r>
    <x v="4364"/>
    <n v="20"/>
    <s v="Male"/>
    <s v="Bengaluru"/>
    <n v="45"/>
    <x v="1"/>
    <x v="2"/>
    <n v="990"/>
    <n v="39062.83"/>
    <s v="Debit Card"/>
    <s v="Yes"/>
    <n v="1"/>
    <n v="0"/>
    <x v="0"/>
    <n v="10"/>
    <s v="No"/>
    <x v="0"/>
    <s v="Bengaluru"/>
  </r>
  <r>
    <x v="4365"/>
    <n v="39"/>
    <s v="Male"/>
    <s v="Kolkata"/>
    <n v="29"/>
    <x v="0"/>
    <x v="0"/>
    <n v="415"/>
    <n v="12244.77"/>
    <s v="Bank Transfer"/>
    <s v="Yes"/>
    <n v="0"/>
    <n v="0"/>
    <x v="0"/>
    <n v="0"/>
    <s v="No"/>
    <x v="0"/>
    <s v="Kolkata"/>
  </r>
  <r>
    <x v="4366"/>
    <n v="34"/>
    <s v="Male"/>
    <s v="Bengaluru"/>
    <n v="30"/>
    <x v="2"/>
    <x v="1"/>
    <n v="697"/>
    <n v="18267.34"/>
    <s v="Auto Debit"/>
    <s v="Yes"/>
    <n v="2"/>
    <n v="0"/>
    <x v="0"/>
    <n v="10"/>
    <s v="No"/>
    <x v="0"/>
    <s v="Bengaluru"/>
  </r>
  <r>
    <x v="4367"/>
    <n v="39"/>
    <s v="Male"/>
    <s v="Pune"/>
    <n v="33"/>
    <x v="0"/>
    <x v="1"/>
    <n v="758"/>
    <n v="25164.27"/>
    <s v="Auto Debit"/>
    <s v="Yes"/>
    <n v="1"/>
    <n v="0"/>
    <x v="0"/>
    <n v="0"/>
    <s v="Yes"/>
    <x v="1"/>
    <s v="Pune"/>
  </r>
  <r>
    <x v="4368"/>
    <n v="47"/>
    <s v="Male"/>
    <s v="Bengaluru"/>
    <n v="19"/>
    <x v="0"/>
    <x v="0"/>
    <n v="432"/>
    <n v="8319.9599999999991"/>
    <s v="Bank Transfer"/>
    <s v="No"/>
    <n v="0"/>
    <n v="0"/>
    <x v="1"/>
    <n v="0"/>
    <s v="No"/>
    <x v="0"/>
    <s v="Bengaluru"/>
  </r>
  <r>
    <x v="4369"/>
    <n v="28"/>
    <s v="Female"/>
    <s v="Mumbai"/>
    <n v="55"/>
    <x v="1"/>
    <x v="2"/>
    <n v="973"/>
    <n v="50886.23"/>
    <s v="Auto Debit"/>
    <s v="Yes"/>
    <n v="1"/>
    <n v="0"/>
    <x v="0"/>
    <n v="5"/>
    <s v="No"/>
    <x v="0"/>
    <s v="Mumbai"/>
  </r>
  <r>
    <x v="4370"/>
    <n v="34"/>
    <s v="Female"/>
    <s v="Nagpur"/>
    <n v="23"/>
    <x v="1"/>
    <x v="1"/>
    <n v="740"/>
    <n v="15415.12"/>
    <s v="Credit Card"/>
    <s v="Yes"/>
    <n v="0"/>
    <n v="0"/>
    <x v="0"/>
    <n v="10"/>
    <s v="Yes"/>
    <x v="0"/>
    <s v="Nagpur"/>
  </r>
  <r>
    <x v="4371"/>
    <n v="37"/>
    <s v="Male"/>
    <s v="Kolkata"/>
    <n v="38"/>
    <x v="2"/>
    <x v="0"/>
    <n v="450"/>
    <n v="14373.67"/>
    <s v="Auto Debit"/>
    <s v="Yes"/>
    <n v="2"/>
    <n v="1"/>
    <x v="0"/>
    <n v="15"/>
    <s v="No"/>
    <x v="0"/>
    <s v="Kolkata"/>
  </r>
  <r>
    <x v="4372"/>
    <n v="45"/>
    <s v="Male"/>
    <s v="Bengaluru"/>
    <n v="54"/>
    <x v="1"/>
    <x v="0"/>
    <n v="577"/>
    <n v="30578.51"/>
    <s v="Debit Card"/>
    <s v="Yes"/>
    <n v="0"/>
    <n v="0"/>
    <x v="1"/>
    <n v="0"/>
    <s v="No"/>
    <x v="0"/>
    <s v="Bengaluru"/>
  </r>
  <r>
    <x v="4373"/>
    <n v="39"/>
    <s v="Male"/>
    <s v="Kolkata"/>
    <n v="24"/>
    <x v="0"/>
    <x v="0"/>
    <n v="529"/>
    <n v="12916.56"/>
    <s v="UPI"/>
    <s v="Yes"/>
    <n v="0"/>
    <n v="0"/>
    <x v="0"/>
    <n v="0"/>
    <s v="Yes"/>
    <x v="0"/>
    <s v="Kolkata"/>
  </r>
  <r>
    <x v="4374"/>
    <n v="18"/>
    <s v="Male"/>
    <s v="Mumbai"/>
    <n v="45"/>
    <x v="0"/>
    <x v="1"/>
    <n v="739"/>
    <n v="32567.57"/>
    <s v="Auto Debit"/>
    <s v="Yes"/>
    <n v="0"/>
    <n v="0"/>
    <x v="1"/>
    <n v="0"/>
    <s v="Yes"/>
    <x v="1"/>
    <s v="Mumbai"/>
  </r>
  <r>
    <x v="4375"/>
    <n v="57"/>
    <s v="Female"/>
    <s v="Mumbai"/>
    <n v="13"/>
    <x v="1"/>
    <x v="1"/>
    <n v="764"/>
    <n v="9741.34"/>
    <s v="UPI"/>
    <s v="Yes"/>
    <n v="1"/>
    <n v="0"/>
    <x v="1"/>
    <n v="0"/>
    <s v="No"/>
    <x v="0"/>
    <s v="Mumbai"/>
  </r>
  <r>
    <x v="4376"/>
    <n v="24"/>
    <s v="Female"/>
    <s v="Bengaluru"/>
    <n v="8"/>
    <x v="1"/>
    <x v="1"/>
    <n v="722"/>
    <n v="5640.86"/>
    <s v="UPI"/>
    <s v="Yes"/>
    <n v="0"/>
    <n v="0"/>
    <x v="0"/>
    <n v="0"/>
    <s v="Yes"/>
    <x v="0"/>
    <s v="Bengaluru"/>
  </r>
  <r>
    <x v="4377"/>
    <n v="47"/>
    <s v="Male"/>
    <s v="Delhi"/>
    <n v="45"/>
    <x v="0"/>
    <x v="0"/>
    <n v="483"/>
    <n v="21475.599999999999"/>
    <s v="Bank Transfer"/>
    <s v="Yes"/>
    <n v="0"/>
    <n v="0"/>
    <x v="0"/>
    <n v="0"/>
    <s v="No"/>
    <x v="0"/>
    <s v="Delhi"/>
  </r>
  <r>
    <x v="4378"/>
    <n v="50"/>
    <s v="Male"/>
    <s v="Delhi"/>
    <n v="37"/>
    <x v="1"/>
    <x v="0"/>
    <n v="533"/>
    <n v="19648.009999999998"/>
    <s v="Auto Debit"/>
    <s v="Yes"/>
    <n v="0"/>
    <n v="0"/>
    <x v="1"/>
    <n v="0"/>
    <s v="No"/>
    <x v="0"/>
    <s v="Delhi"/>
  </r>
  <r>
    <x v="4379"/>
    <n v="32"/>
    <s v="Male"/>
    <s v="Pune"/>
    <n v="49"/>
    <x v="0"/>
    <x v="0"/>
    <n v="437"/>
    <n v="22034.94"/>
    <s v="Credit Card"/>
    <s v="Yes"/>
    <n v="4"/>
    <n v="0"/>
    <x v="0"/>
    <n v="0"/>
    <s v="Yes"/>
    <x v="0"/>
    <s v="Pune"/>
  </r>
  <r>
    <x v="4380"/>
    <n v="22"/>
    <s v="Male"/>
    <s v="Delhi"/>
    <n v="43"/>
    <x v="0"/>
    <x v="1"/>
    <n v="684"/>
    <n v="29433.37"/>
    <s v="Credit Card"/>
    <s v="Yes"/>
    <n v="1"/>
    <n v="0"/>
    <x v="0"/>
    <n v="0"/>
    <s v="No"/>
    <x v="1"/>
    <s v="Delhi"/>
  </r>
  <r>
    <x v="4381"/>
    <n v="31"/>
    <s v="Male"/>
    <s v="Delhi"/>
    <n v="22"/>
    <x v="0"/>
    <x v="1"/>
    <n v="698"/>
    <n v="15167.83"/>
    <s v="Auto Debit"/>
    <s v="Yes"/>
    <n v="1"/>
    <n v="0"/>
    <x v="0"/>
    <n v="0"/>
    <s v="No"/>
    <x v="1"/>
    <s v="Delhi"/>
  </r>
  <r>
    <x v="4382"/>
    <n v="46"/>
    <s v="Female"/>
    <s v="Chennai"/>
    <n v="12"/>
    <x v="0"/>
    <x v="1"/>
    <n v="721"/>
    <n v="8449.11"/>
    <s v="UPI"/>
    <s v="Yes"/>
    <n v="0"/>
    <n v="0"/>
    <x v="0"/>
    <n v="0"/>
    <s v="No"/>
    <x v="1"/>
    <s v="Chennai"/>
  </r>
  <r>
    <x v="4383"/>
    <n v="34"/>
    <s v="Male"/>
    <s v="Hyderabad"/>
    <n v="24"/>
    <x v="1"/>
    <x v="0"/>
    <n v="438"/>
    <n v="9239.4699999999993"/>
    <s v="Debit Card"/>
    <s v="Yes"/>
    <n v="2"/>
    <n v="0"/>
    <x v="0"/>
    <n v="10"/>
    <s v="No"/>
    <x v="0"/>
    <s v="Hyderabad"/>
  </r>
  <r>
    <x v="4384"/>
    <n v="47"/>
    <s v="Male"/>
    <s v="Delhi"/>
    <n v="11"/>
    <x v="0"/>
    <x v="0"/>
    <n v="556"/>
    <n v="5951.87"/>
    <s v="Bank Transfer"/>
    <s v="No"/>
    <n v="4"/>
    <n v="1"/>
    <x v="1"/>
    <n v="0"/>
    <s v="No"/>
    <x v="0"/>
    <s v="Delhi"/>
  </r>
  <r>
    <x v="4385"/>
    <n v="44"/>
    <s v="Female"/>
    <s v="Hyderabad"/>
    <n v="65"/>
    <x v="1"/>
    <x v="2"/>
    <n v="1030"/>
    <n v="65700.39"/>
    <s v="Credit Card"/>
    <s v="Yes"/>
    <n v="4"/>
    <n v="2"/>
    <x v="1"/>
    <n v="0"/>
    <s v="No"/>
    <x v="0"/>
    <s v="Hyderabad"/>
  </r>
  <r>
    <x v="4386"/>
    <n v="19"/>
    <s v="Male"/>
    <s v="Hyderabad"/>
    <n v="28"/>
    <x v="1"/>
    <x v="2"/>
    <n v="993"/>
    <n v="25206.560000000001"/>
    <s v="Credit Card"/>
    <s v="Yes"/>
    <n v="1"/>
    <n v="0"/>
    <x v="0"/>
    <n v="10"/>
    <s v="No"/>
    <x v="0"/>
    <s v="Hyderabad"/>
  </r>
  <r>
    <x v="4387"/>
    <n v="48"/>
    <s v="Male"/>
    <s v="Mumbai"/>
    <n v="44"/>
    <x v="0"/>
    <x v="2"/>
    <n v="976"/>
    <n v="42862.47"/>
    <s v="Debit Card"/>
    <s v="Yes"/>
    <n v="1"/>
    <n v="0"/>
    <x v="0"/>
    <n v="0"/>
    <s v="No"/>
    <x v="0"/>
    <s v="Mumbai"/>
  </r>
  <r>
    <x v="4388"/>
    <n v="46"/>
    <s v="Male"/>
    <s v="Delhi"/>
    <n v="27"/>
    <x v="0"/>
    <x v="1"/>
    <n v="707"/>
    <n v="19016.669999999998"/>
    <s v="Credit Card"/>
    <s v="Yes"/>
    <n v="1"/>
    <n v="0"/>
    <x v="0"/>
    <n v="0"/>
    <s v="No"/>
    <x v="1"/>
    <s v="Delhi"/>
  </r>
  <r>
    <x v="4389"/>
    <n v="32"/>
    <s v="Female"/>
    <s v="Hyderabad"/>
    <n v="39"/>
    <x v="0"/>
    <x v="1"/>
    <n v="718"/>
    <n v="28642.09"/>
    <s v="Auto Debit"/>
    <s v="Yes"/>
    <n v="0"/>
    <n v="0"/>
    <x v="0"/>
    <n v="0"/>
    <s v="No"/>
    <x v="0"/>
    <s v="Hyderabad"/>
  </r>
  <r>
    <x v="4390"/>
    <n v="62"/>
    <s v="Female"/>
    <s v="Nagpur"/>
    <n v="23"/>
    <x v="1"/>
    <x v="2"/>
    <n v="994"/>
    <n v="20392.79"/>
    <s v="Debit Card"/>
    <s v="Yes"/>
    <n v="4"/>
    <n v="1"/>
    <x v="1"/>
    <n v="10"/>
    <s v="Yes"/>
    <x v="0"/>
    <s v="Nagpur"/>
  </r>
  <r>
    <x v="4391"/>
    <n v="34"/>
    <s v="Male"/>
    <s v="Bengaluru"/>
    <n v="25"/>
    <x v="0"/>
    <x v="1"/>
    <n v="766"/>
    <n v="19635.53"/>
    <s v="UPI"/>
    <s v="No"/>
    <n v="0"/>
    <n v="0"/>
    <x v="0"/>
    <n v="0"/>
    <s v="Yes"/>
    <x v="0"/>
    <s v="Bengaluru"/>
  </r>
  <r>
    <x v="4392"/>
    <n v="32"/>
    <s v="Female"/>
    <s v="Bengaluru"/>
    <n v="16"/>
    <x v="0"/>
    <x v="0"/>
    <n v="480"/>
    <n v="7520.14"/>
    <s v="Debit Card"/>
    <s v="Yes"/>
    <n v="0"/>
    <n v="0"/>
    <x v="0"/>
    <n v="0"/>
    <s v="No"/>
    <x v="0"/>
    <s v="Bengaluru"/>
  </r>
  <r>
    <x v="4393"/>
    <n v="22"/>
    <s v="Male"/>
    <s v="Bengaluru"/>
    <n v="52"/>
    <x v="0"/>
    <x v="0"/>
    <n v="445"/>
    <n v="23388.74"/>
    <s v="UPI"/>
    <s v="Yes"/>
    <n v="3"/>
    <n v="1"/>
    <x v="2"/>
    <n v="0"/>
    <s v="No"/>
    <x v="1"/>
    <s v="Bengaluru"/>
  </r>
  <r>
    <x v="4394"/>
    <n v="23"/>
    <s v="Male"/>
    <s v="Mumbai"/>
    <n v="27"/>
    <x v="2"/>
    <x v="1"/>
    <n v="723"/>
    <n v="19119.68"/>
    <s v="UPI"/>
    <s v="Yes"/>
    <n v="4"/>
    <n v="0"/>
    <x v="1"/>
    <n v="0"/>
    <s v="No"/>
    <x v="0"/>
    <s v="Mumbai"/>
  </r>
  <r>
    <x v="4395"/>
    <n v="32"/>
    <s v="Male"/>
    <s v="Nagpur"/>
    <n v="27"/>
    <x v="0"/>
    <x v="1"/>
    <n v="764"/>
    <n v="21076.33"/>
    <s v="Credit Card"/>
    <s v="Yes"/>
    <n v="3"/>
    <n v="1"/>
    <x v="2"/>
    <n v="0"/>
    <s v="No"/>
    <x v="1"/>
    <s v="Nagpur"/>
  </r>
  <r>
    <x v="4396"/>
    <n v="20"/>
    <s v="Female"/>
    <s v="Bengaluru"/>
    <n v="42"/>
    <x v="0"/>
    <x v="2"/>
    <n v="1050"/>
    <n v="44806.29"/>
    <s v="Bank Transfer"/>
    <s v="Yes"/>
    <n v="1"/>
    <n v="0"/>
    <x v="0"/>
    <n v="0"/>
    <s v="No"/>
    <x v="1"/>
    <s v="Bengaluru"/>
  </r>
  <r>
    <x v="4397"/>
    <n v="47"/>
    <s v="Female"/>
    <s v="Hyderabad"/>
    <n v="38"/>
    <x v="2"/>
    <x v="0"/>
    <n v="488"/>
    <n v="16076.72"/>
    <s v="UPI"/>
    <s v="Yes"/>
    <n v="0"/>
    <n v="0"/>
    <x v="0"/>
    <n v="15"/>
    <s v="No"/>
    <x v="0"/>
    <s v="Hyderabad"/>
  </r>
  <r>
    <x v="4398"/>
    <n v="42"/>
    <s v="Female"/>
    <s v="Mumbai"/>
    <n v="13"/>
    <x v="1"/>
    <x v="1"/>
    <n v="756"/>
    <n v="8868.6299999999992"/>
    <s v="Debit Card"/>
    <s v="Yes"/>
    <n v="0"/>
    <n v="0"/>
    <x v="0"/>
    <n v="10"/>
    <s v="Yes"/>
    <x v="0"/>
    <s v="Mumbai"/>
  </r>
  <r>
    <x v="4399"/>
    <n v="39"/>
    <s v="Female"/>
    <s v="Mumbai"/>
    <n v="13"/>
    <x v="0"/>
    <x v="0"/>
    <n v="517"/>
    <n v="6551.58"/>
    <s v="Debit Card"/>
    <s v="Yes"/>
    <n v="0"/>
    <n v="0"/>
    <x v="0"/>
    <n v="0"/>
    <s v="Yes"/>
    <x v="0"/>
    <s v="Mumbai"/>
  </r>
  <r>
    <x v="4400"/>
    <n v="20"/>
    <s v="Male"/>
    <s v="Hyderabad"/>
    <n v="9"/>
    <x v="0"/>
    <x v="1"/>
    <n v="652"/>
    <n v="5997.81"/>
    <s v="Credit Card"/>
    <s v="Yes"/>
    <n v="0"/>
    <n v="0"/>
    <x v="1"/>
    <n v="0"/>
    <s v="No"/>
    <x v="0"/>
    <s v="Hyderabad"/>
  </r>
  <r>
    <x v="4401"/>
    <n v="50"/>
    <s v="Male"/>
    <s v="Chennai"/>
    <n v="32"/>
    <x v="1"/>
    <x v="1"/>
    <n v="779"/>
    <n v="23378.77"/>
    <s v="Auto Debit"/>
    <s v="No"/>
    <n v="2"/>
    <n v="0"/>
    <x v="0"/>
    <n v="5"/>
    <s v="No"/>
    <x v="1"/>
    <s v="Chennai"/>
  </r>
  <r>
    <x v="4402"/>
    <n v="33"/>
    <s v="Female"/>
    <s v="Bengaluru"/>
    <n v="30"/>
    <x v="0"/>
    <x v="0"/>
    <n v="493"/>
    <n v="14740.85"/>
    <s v="Credit Card"/>
    <s v="Yes"/>
    <n v="3"/>
    <n v="2"/>
    <x v="2"/>
    <n v="0"/>
    <s v="No"/>
    <x v="0"/>
    <s v="Bengaluru"/>
  </r>
  <r>
    <x v="4403"/>
    <n v="36"/>
    <s v="Male"/>
    <s v="Bengaluru"/>
    <n v="21"/>
    <x v="1"/>
    <x v="0"/>
    <n v="550"/>
    <n v="11220.05"/>
    <s v="UPI"/>
    <s v="No"/>
    <n v="0"/>
    <n v="0"/>
    <x v="0"/>
    <n v="0"/>
    <s v="No"/>
    <x v="0"/>
    <s v="Bengaluru"/>
  </r>
  <r>
    <x v="4404"/>
    <n v="27"/>
    <s v="Male"/>
    <s v="Bengaluru"/>
    <n v="31"/>
    <x v="1"/>
    <x v="2"/>
    <n v="1077"/>
    <n v="31342.240000000002"/>
    <s v="Credit Card"/>
    <s v="Yes"/>
    <n v="4"/>
    <n v="0"/>
    <x v="0"/>
    <n v="5"/>
    <s v="No"/>
    <x v="0"/>
    <s v="Bengaluru"/>
  </r>
  <r>
    <x v="4405"/>
    <n v="40"/>
    <s v="Male"/>
    <s v="Delhi"/>
    <n v="53"/>
    <x v="0"/>
    <x v="1"/>
    <n v="741"/>
    <n v="40363.39"/>
    <s v="Auto Debit"/>
    <s v="Yes"/>
    <n v="0"/>
    <n v="0"/>
    <x v="0"/>
    <n v="0"/>
    <s v="No"/>
    <x v="0"/>
    <s v="Delhi"/>
  </r>
  <r>
    <x v="4406"/>
    <n v="18"/>
    <s v="Male"/>
    <s v="Hyderabad"/>
    <n v="11"/>
    <x v="1"/>
    <x v="0"/>
    <n v="517"/>
    <n v="5500.48"/>
    <s v="UPI"/>
    <s v="Yes"/>
    <n v="0"/>
    <n v="0"/>
    <x v="0"/>
    <n v="5"/>
    <s v="No"/>
    <x v="1"/>
    <s v="Hyderabad"/>
  </r>
  <r>
    <x v="4407"/>
    <n v="32"/>
    <s v="Female"/>
    <s v="Bengaluru"/>
    <n v="38"/>
    <x v="0"/>
    <x v="1"/>
    <n v="658"/>
    <n v="24588.67"/>
    <s v="UPI"/>
    <s v="Yes"/>
    <n v="1"/>
    <n v="0"/>
    <x v="2"/>
    <n v="0"/>
    <s v="No"/>
    <x v="0"/>
    <s v="Bengaluru"/>
  </r>
  <r>
    <x v="4408"/>
    <n v="32"/>
    <s v="Female"/>
    <s v="Kolkata"/>
    <n v="10"/>
    <x v="1"/>
    <x v="2"/>
    <n v="998"/>
    <n v="10088.74"/>
    <s v="Credit Card"/>
    <s v="Yes"/>
    <n v="0"/>
    <n v="0"/>
    <x v="0"/>
    <n v="0"/>
    <s v="No"/>
    <x v="0"/>
    <s v="Kolkata"/>
  </r>
  <r>
    <x v="4409"/>
    <n v="37"/>
    <s v="Female"/>
    <s v="Bengaluru"/>
    <n v="14"/>
    <x v="1"/>
    <x v="1"/>
    <n v="750"/>
    <n v="9683.19"/>
    <s v="UPI"/>
    <s v="Yes"/>
    <n v="2"/>
    <n v="1"/>
    <x v="2"/>
    <n v="10"/>
    <s v="No"/>
    <x v="1"/>
    <s v="Bengaluru"/>
  </r>
  <r>
    <x v="4410"/>
    <n v="43"/>
    <s v="Male"/>
    <s v="Bengaluru"/>
    <n v="59"/>
    <x v="0"/>
    <x v="0"/>
    <n v="490"/>
    <n v="28203.040000000001"/>
    <s v="Auto Debit"/>
    <s v="Yes"/>
    <n v="1"/>
    <n v="0"/>
    <x v="0"/>
    <n v="0"/>
    <s v="No"/>
    <x v="0"/>
    <s v="Bengaluru"/>
  </r>
  <r>
    <x v="4411"/>
    <n v="54"/>
    <s v="Female"/>
    <s v="Mumbai"/>
    <n v="52"/>
    <x v="2"/>
    <x v="2"/>
    <n v="1019"/>
    <n v="48035.08"/>
    <s v="Auto Debit"/>
    <s v="Yes"/>
    <n v="1"/>
    <n v="0"/>
    <x v="0"/>
    <n v="10"/>
    <s v="No"/>
    <x v="0"/>
    <s v="Mumbai"/>
  </r>
  <r>
    <x v="4412"/>
    <n v="37"/>
    <s v="Female"/>
    <s v="Chennai"/>
    <n v="6"/>
    <x v="0"/>
    <x v="0"/>
    <n v="461"/>
    <n v="2629.11"/>
    <s v="Auto Debit"/>
    <s v="No"/>
    <n v="0"/>
    <n v="0"/>
    <x v="1"/>
    <n v="5"/>
    <s v="No"/>
    <x v="0"/>
    <s v="Chennai"/>
  </r>
  <r>
    <x v="4413"/>
    <n v="36"/>
    <s v="Female"/>
    <s v="Hyderabad"/>
    <n v="22"/>
    <x v="0"/>
    <x v="0"/>
    <n v="418"/>
    <n v="9205.5499999999993"/>
    <s v="Auto Debit"/>
    <s v="Yes"/>
    <n v="1"/>
    <n v="0"/>
    <x v="1"/>
    <n v="0"/>
    <s v="Yes"/>
    <x v="0"/>
    <s v="Hyderabad"/>
  </r>
  <r>
    <x v="4414"/>
    <n v="18"/>
    <s v="Female"/>
    <s v="Mumbai"/>
    <n v="17"/>
    <x v="1"/>
    <x v="1"/>
    <n v="691"/>
    <n v="11923.61"/>
    <s v="Bank Transfer"/>
    <s v="No"/>
    <n v="1"/>
    <n v="0"/>
    <x v="0"/>
    <n v="0"/>
    <s v="Yes"/>
    <x v="0"/>
    <s v="Mumbai"/>
  </r>
  <r>
    <x v="4415"/>
    <n v="46"/>
    <s v="Female"/>
    <s v="Mumbai"/>
    <n v="62"/>
    <x v="2"/>
    <x v="2"/>
    <n v="1097"/>
    <n v="61893.74"/>
    <s v="Credit Card"/>
    <s v="Yes"/>
    <n v="1"/>
    <n v="0"/>
    <x v="0"/>
    <n v="10"/>
    <s v="Yes"/>
    <x v="0"/>
    <s v="Mumbai"/>
  </r>
  <r>
    <x v="4416"/>
    <n v="26"/>
    <s v="Male"/>
    <s v="Bengaluru"/>
    <n v="38"/>
    <x v="1"/>
    <x v="1"/>
    <n v="739"/>
    <n v="28417.45"/>
    <s v="Bank Transfer"/>
    <s v="Yes"/>
    <n v="4"/>
    <n v="1"/>
    <x v="1"/>
    <n v="0"/>
    <s v="Yes"/>
    <x v="1"/>
    <s v="Bengaluru"/>
  </r>
  <r>
    <x v="4417"/>
    <n v="32"/>
    <s v="Male"/>
    <s v="Delhi"/>
    <n v="27"/>
    <x v="0"/>
    <x v="1"/>
    <n v="716"/>
    <n v="19325.38"/>
    <s v="Auto Debit"/>
    <s v="Yes"/>
    <n v="0"/>
    <n v="0"/>
    <x v="0"/>
    <n v="0"/>
    <s v="Yes"/>
    <x v="0"/>
    <s v="Delhi"/>
  </r>
  <r>
    <x v="4418"/>
    <n v="19"/>
    <s v="Male"/>
    <s v="Hyderabad"/>
    <n v="8"/>
    <x v="0"/>
    <x v="0"/>
    <n v="513"/>
    <n v="4096.91"/>
    <s v="Bank Transfer"/>
    <s v="Yes"/>
    <n v="0"/>
    <n v="0"/>
    <x v="0"/>
    <n v="0"/>
    <s v="No"/>
    <x v="0"/>
    <s v="Hyderabad"/>
  </r>
  <r>
    <x v="4419"/>
    <n v="18"/>
    <s v="Female"/>
    <s v="Mumbai"/>
    <n v="28"/>
    <x v="1"/>
    <x v="1"/>
    <n v="810"/>
    <n v="20906.099999999999"/>
    <s v="Debit Card"/>
    <s v="Yes"/>
    <n v="1"/>
    <n v="0"/>
    <x v="0"/>
    <n v="5"/>
    <s v="No"/>
    <x v="0"/>
    <s v="Mumbai"/>
  </r>
  <r>
    <x v="4420"/>
    <n v="51"/>
    <s v="Female"/>
    <s v="Mumbai"/>
    <n v="39"/>
    <x v="0"/>
    <x v="0"/>
    <n v="533"/>
    <n v="20452.419999999998"/>
    <s v="Credit Card"/>
    <s v="Yes"/>
    <n v="2"/>
    <n v="1"/>
    <x v="1"/>
    <n v="0"/>
    <s v="No"/>
    <x v="0"/>
    <s v="Mumbai"/>
  </r>
  <r>
    <x v="4421"/>
    <n v="29"/>
    <s v="Male"/>
    <s v="Jaipur"/>
    <n v="25"/>
    <x v="1"/>
    <x v="0"/>
    <n v="509"/>
    <n v="12517.41"/>
    <s v="Credit Card"/>
    <s v="Yes"/>
    <n v="0"/>
    <n v="0"/>
    <x v="0"/>
    <n v="0"/>
    <s v="No"/>
    <x v="0"/>
    <s v="Jaipur"/>
  </r>
  <r>
    <x v="4422"/>
    <n v="21"/>
    <s v="Female"/>
    <s v="Delhi"/>
    <n v="29"/>
    <x v="1"/>
    <x v="0"/>
    <n v="467"/>
    <n v="13776.14"/>
    <s v="Credit Card"/>
    <s v="Yes"/>
    <n v="3"/>
    <n v="0"/>
    <x v="0"/>
    <n v="0"/>
    <s v="No"/>
    <x v="0"/>
    <s v="Delhi"/>
  </r>
  <r>
    <x v="4423"/>
    <n v="36"/>
    <s v="Male"/>
    <s v="Mumbai"/>
    <n v="12"/>
    <x v="0"/>
    <x v="0"/>
    <n v="501"/>
    <n v="5913.48"/>
    <s v="Credit Card"/>
    <s v="Yes"/>
    <n v="0"/>
    <n v="0"/>
    <x v="0"/>
    <n v="0"/>
    <s v="No"/>
    <x v="0"/>
    <s v="Mumbai"/>
  </r>
  <r>
    <x v="4424"/>
    <n v="35"/>
    <s v="Female"/>
    <s v="Bengaluru"/>
    <n v="8"/>
    <x v="1"/>
    <x v="0"/>
    <n v="595"/>
    <n v="4713.92"/>
    <s v="UPI"/>
    <s v="No"/>
    <n v="2"/>
    <n v="0"/>
    <x v="1"/>
    <n v="0"/>
    <s v="No"/>
    <x v="0"/>
    <s v="Bengaluru"/>
  </r>
  <r>
    <x v="4425"/>
    <n v="30"/>
    <s v="Female"/>
    <s v="Pune"/>
    <n v="16"/>
    <x v="0"/>
    <x v="1"/>
    <n v="769"/>
    <n v="12658.79"/>
    <s v="Credit Card"/>
    <s v="Yes"/>
    <n v="0"/>
    <n v="0"/>
    <x v="0"/>
    <n v="0"/>
    <s v="No"/>
    <x v="0"/>
    <s v="Pune"/>
  </r>
  <r>
    <x v="4426"/>
    <n v="50"/>
    <s v="Male"/>
    <s v="Pune"/>
    <n v="18"/>
    <x v="0"/>
    <x v="0"/>
    <n v="414"/>
    <n v="7372.48"/>
    <s v="Bank Transfer"/>
    <s v="Yes"/>
    <n v="1"/>
    <n v="0"/>
    <x v="0"/>
    <n v="0"/>
    <s v="No"/>
    <x v="0"/>
    <s v="Pune"/>
  </r>
  <r>
    <x v="4427"/>
    <n v="51"/>
    <s v="Male"/>
    <s v="Jaipur"/>
    <n v="30"/>
    <x v="1"/>
    <x v="0"/>
    <n v="390"/>
    <n v="10548.17"/>
    <s v="Credit Card"/>
    <s v="No"/>
    <n v="7"/>
    <n v="3"/>
    <x v="2"/>
    <n v="10"/>
    <s v="No"/>
    <x v="0"/>
    <s v="Jaipur"/>
  </r>
  <r>
    <x v="4428"/>
    <n v="42"/>
    <s v="Male"/>
    <s v="Ahmedabad"/>
    <n v="25"/>
    <x v="2"/>
    <x v="1"/>
    <n v="734"/>
    <n v="15303.78"/>
    <s v="Auto Debit"/>
    <s v="No"/>
    <n v="0"/>
    <n v="0"/>
    <x v="1"/>
    <n v="15"/>
    <s v="Yes"/>
    <x v="0"/>
    <s v="Ahmedabad"/>
  </r>
  <r>
    <x v="4429"/>
    <n v="39"/>
    <s v="Male"/>
    <s v="Hyderabad"/>
    <n v="28"/>
    <x v="1"/>
    <x v="0"/>
    <n v="496"/>
    <n v="14052.07"/>
    <s v="Debit Card"/>
    <s v="No"/>
    <n v="1"/>
    <n v="0"/>
    <x v="0"/>
    <n v="0"/>
    <s v="No"/>
    <x v="1"/>
    <s v="Hyderabad"/>
  </r>
  <r>
    <x v="4430"/>
    <n v="26"/>
    <s v="Male"/>
    <s v="Bengaluru"/>
    <n v="26"/>
    <x v="1"/>
    <x v="2"/>
    <n v="994"/>
    <n v="22989.73"/>
    <s v="UPI"/>
    <s v="Yes"/>
    <n v="0"/>
    <n v="0"/>
    <x v="0"/>
    <n v="10"/>
    <s v="No"/>
    <x v="0"/>
    <s v="Bengaluru"/>
  </r>
  <r>
    <x v="4431"/>
    <n v="58"/>
    <s v="Female"/>
    <s v="Nagpur"/>
    <n v="30"/>
    <x v="0"/>
    <x v="0"/>
    <n v="479"/>
    <n v="14551.47"/>
    <s v="UPI"/>
    <s v="No"/>
    <n v="0"/>
    <n v="0"/>
    <x v="1"/>
    <n v="0"/>
    <s v="No"/>
    <x v="0"/>
    <s v="Nagpur"/>
  </r>
  <r>
    <x v="4432"/>
    <n v="18"/>
    <s v="Female"/>
    <s v="Ahmedabad"/>
    <n v="15"/>
    <x v="1"/>
    <x v="1"/>
    <n v="768"/>
    <n v="11500.16"/>
    <s v="Credit Card"/>
    <s v="Yes"/>
    <n v="1"/>
    <n v="0"/>
    <x v="0"/>
    <n v="0"/>
    <s v="No"/>
    <x v="0"/>
    <s v="Ahmedabad"/>
  </r>
  <r>
    <x v="4433"/>
    <n v="39"/>
    <s v="Male"/>
    <s v="Hyderabad"/>
    <n v="40"/>
    <x v="0"/>
    <x v="0"/>
    <n v="541"/>
    <n v="21057.48"/>
    <s v="Credit Card"/>
    <s v="Yes"/>
    <n v="1"/>
    <n v="0"/>
    <x v="0"/>
    <n v="0"/>
    <s v="Yes"/>
    <x v="0"/>
    <s v="Hyderabad"/>
  </r>
  <r>
    <x v="4434"/>
    <n v="38"/>
    <s v="Male"/>
    <s v="Pune"/>
    <n v="38"/>
    <x v="2"/>
    <x v="2"/>
    <n v="1001"/>
    <n v="31748.19"/>
    <s v="Auto Debit"/>
    <s v="Yes"/>
    <n v="2"/>
    <n v="1"/>
    <x v="2"/>
    <n v="15"/>
    <s v="No"/>
    <x v="0"/>
    <s v="Pune"/>
  </r>
  <r>
    <x v="4435"/>
    <n v="20"/>
    <s v="Female"/>
    <s v="Delhi"/>
    <n v="36"/>
    <x v="0"/>
    <x v="0"/>
    <n v="450"/>
    <n v="15895.22"/>
    <s v="Debit Card"/>
    <s v="Yes"/>
    <n v="2"/>
    <n v="1"/>
    <x v="1"/>
    <n v="0"/>
    <s v="No"/>
    <x v="0"/>
    <s v="Delhi"/>
  </r>
  <r>
    <x v="4436"/>
    <n v="54"/>
    <s v="Male"/>
    <s v="Ahmedabad"/>
    <n v="43"/>
    <x v="0"/>
    <x v="0"/>
    <n v="407"/>
    <n v="17767.29"/>
    <s v="Auto Debit"/>
    <s v="Yes"/>
    <n v="2"/>
    <n v="0"/>
    <x v="0"/>
    <n v="0"/>
    <s v="No"/>
    <x v="0"/>
    <s v="Ahmedabad"/>
  </r>
  <r>
    <x v="4437"/>
    <n v="41"/>
    <s v="Male"/>
    <s v="Pune"/>
    <n v="28"/>
    <x v="1"/>
    <x v="1"/>
    <n v="709"/>
    <n v="19943.080000000002"/>
    <s v="Auto Debit"/>
    <s v="Yes"/>
    <n v="1"/>
    <n v="0"/>
    <x v="0"/>
    <n v="0"/>
    <s v="Yes"/>
    <x v="0"/>
    <s v="Pune"/>
  </r>
  <r>
    <x v="4438"/>
    <n v="45"/>
    <s v="Male"/>
    <s v="Bengaluru"/>
    <n v="19"/>
    <x v="0"/>
    <x v="2"/>
    <n v="1104"/>
    <n v="20446.23"/>
    <s v="UPI"/>
    <s v="Yes"/>
    <n v="3"/>
    <n v="1"/>
    <x v="2"/>
    <n v="0"/>
    <s v="No"/>
    <x v="0"/>
    <s v="Bengaluru"/>
  </r>
  <r>
    <x v="4439"/>
    <n v="51"/>
    <s v="Female"/>
    <s v="Chennai"/>
    <n v="46"/>
    <x v="0"/>
    <x v="2"/>
    <n v="957"/>
    <n v="43187.11"/>
    <s v="Credit Card"/>
    <s v="Yes"/>
    <n v="0"/>
    <n v="0"/>
    <x v="0"/>
    <n v="0"/>
    <s v="Yes"/>
    <x v="1"/>
    <s v="Chennai"/>
  </r>
  <r>
    <x v="4440"/>
    <n v="48"/>
    <s v="Male"/>
    <s v="Jaipur"/>
    <n v="14"/>
    <x v="0"/>
    <x v="1"/>
    <n v="732"/>
    <n v="10234.65"/>
    <s v="Auto Debit"/>
    <s v="Yes"/>
    <n v="0"/>
    <n v="0"/>
    <x v="0"/>
    <n v="0"/>
    <s v="No"/>
    <x v="0"/>
    <s v="Jaipur"/>
  </r>
  <r>
    <x v="4441"/>
    <n v="37"/>
    <s v="Female"/>
    <s v="Ahmedabad"/>
    <n v="44"/>
    <x v="1"/>
    <x v="0"/>
    <n v="496"/>
    <n v="22291.71"/>
    <s v="Auto Debit"/>
    <s v="Yes"/>
    <n v="1"/>
    <n v="0"/>
    <x v="1"/>
    <n v="0"/>
    <s v="No"/>
    <x v="0"/>
    <s v="Ahmedabad"/>
  </r>
  <r>
    <x v="4442"/>
    <n v="48"/>
    <s v="Male"/>
    <s v="Chennai"/>
    <n v="19"/>
    <x v="0"/>
    <x v="2"/>
    <n v="949"/>
    <n v="18553.240000000002"/>
    <s v="Bank Transfer"/>
    <s v="Yes"/>
    <n v="1"/>
    <n v="0"/>
    <x v="0"/>
    <n v="0"/>
    <s v="No"/>
    <x v="1"/>
    <s v="Chennai"/>
  </r>
  <r>
    <x v="4443"/>
    <n v="28"/>
    <s v="Female"/>
    <s v="Chennai"/>
    <n v="9"/>
    <x v="0"/>
    <x v="1"/>
    <n v="676"/>
    <n v="5949.58"/>
    <s v="Debit Card"/>
    <s v="Yes"/>
    <n v="2"/>
    <n v="1"/>
    <x v="1"/>
    <n v="0"/>
    <s v="Yes"/>
    <x v="0"/>
    <s v="Chennai"/>
  </r>
  <r>
    <x v="4444"/>
    <n v="29"/>
    <s v="Female"/>
    <s v="Chennai"/>
    <n v="18"/>
    <x v="0"/>
    <x v="1"/>
    <n v="689"/>
    <n v="12218.93"/>
    <s v="UPI"/>
    <s v="Yes"/>
    <n v="3"/>
    <n v="0"/>
    <x v="1"/>
    <n v="0"/>
    <s v="No"/>
    <x v="1"/>
    <s v="Chennai"/>
  </r>
  <r>
    <x v="4445"/>
    <n v="42"/>
    <s v="Male"/>
    <s v="Kolkata"/>
    <n v="20"/>
    <x v="0"/>
    <x v="0"/>
    <n v="487"/>
    <n v="9630.6299999999992"/>
    <s v="UPI"/>
    <s v="Yes"/>
    <n v="2"/>
    <n v="1"/>
    <x v="1"/>
    <n v="0"/>
    <s v="No"/>
    <x v="1"/>
    <s v="Kolkata"/>
  </r>
  <r>
    <x v="4446"/>
    <n v="33"/>
    <s v="Female"/>
    <s v="Kolkata"/>
    <n v="72"/>
    <x v="2"/>
    <x v="0"/>
    <n v="468"/>
    <n v="29439.62"/>
    <s v="Credit Card"/>
    <s v="Yes"/>
    <n v="0"/>
    <n v="0"/>
    <x v="0"/>
    <n v="10"/>
    <s v="Yes"/>
    <x v="0"/>
    <s v="Kolkata"/>
  </r>
  <r>
    <x v="4447"/>
    <n v="45"/>
    <s v="Male"/>
    <s v="Jaipur"/>
    <n v="29"/>
    <x v="2"/>
    <x v="0"/>
    <n v="457"/>
    <n v="13505.7"/>
    <s v="Credit Card"/>
    <s v="No"/>
    <n v="2"/>
    <n v="1"/>
    <x v="1"/>
    <n v="0"/>
    <s v="No"/>
    <x v="0"/>
    <s v="Jaipur"/>
  </r>
  <r>
    <x v="4448"/>
    <n v="44"/>
    <s v="Male"/>
    <s v="Chennai"/>
    <n v="22"/>
    <x v="1"/>
    <x v="2"/>
    <n v="941"/>
    <n v="21239.31"/>
    <s v="Auto Debit"/>
    <s v="Yes"/>
    <n v="0"/>
    <n v="0"/>
    <x v="0"/>
    <n v="0"/>
    <s v="No"/>
    <x v="0"/>
    <s v="Chennai"/>
  </r>
  <r>
    <x v="4449"/>
    <n v="60"/>
    <s v="Female"/>
    <s v="Ahmedabad"/>
    <n v="25"/>
    <x v="1"/>
    <x v="2"/>
    <n v="978"/>
    <n v="24606.84"/>
    <s v="UPI"/>
    <s v="Yes"/>
    <n v="0"/>
    <n v="0"/>
    <x v="0"/>
    <n v="0"/>
    <s v="No"/>
    <x v="0"/>
    <s v="Ahmedabad"/>
  </r>
  <r>
    <x v="4450"/>
    <n v="21"/>
    <s v="Female"/>
    <s v="Nagpur"/>
    <n v="41"/>
    <x v="2"/>
    <x v="1"/>
    <n v="797"/>
    <n v="29084.38"/>
    <s v="Auto Debit"/>
    <s v="Yes"/>
    <n v="3"/>
    <n v="1"/>
    <x v="1"/>
    <n v="10"/>
    <s v="No"/>
    <x v="0"/>
    <s v="Nagpur"/>
  </r>
  <r>
    <x v="4451"/>
    <n v="36"/>
    <s v="Female"/>
    <s v="Pune"/>
    <n v="19"/>
    <x v="0"/>
    <x v="1"/>
    <n v="656"/>
    <n v="12320.72"/>
    <s v="Credit Card"/>
    <s v="Yes"/>
    <n v="0"/>
    <n v="0"/>
    <x v="0"/>
    <n v="0"/>
    <s v="No"/>
    <x v="0"/>
    <s v="Pune"/>
  </r>
  <r>
    <x v="4452"/>
    <n v="36"/>
    <s v="Male"/>
    <s v="Mumbai"/>
    <n v="36"/>
    <x v="0"/>
    <x v="0"/>
    <n v="554"/>
    <n v="20368.7"/>
    <s v="UPI"/>
    <s v="Yes"/>
    <n v="0"/>
    <n v="0"/>
    <x v="0"/>
    <n v="0"/>
    <s v="Yes"/>
    <x v="0"/>
    <s v="Mumbai"/>
  </r>
  <r>
    <x v="4453"/>
    <n v="18"/>
    <s v="Male"/>
    <s v="Hyderabad"/>
    <n v="27"/>
    <x v="1"/>
    <x v="1"/>
    <n v="761"/>
    <n v="20668.05"/>
    <s v="Auto Debit"/>
    <s v="Yes"/>
    <n v="0"/>
    <n v="0"/>
    <x v="0"/>
    <n v="0"/>
    <s v="Yes"/>
    <x v="0"/>
    <s v="Hyderabad"/>
  </r>
  <r>
    <x v="4454"/>
    <n v="54"/>
    <s v="Female"/>
    <s v="Chennai"/>
    <n v="15"/>
    <x v="0"/>
    <x v="0"/>
    <n v="426"/>
    <n v="6253.48"/>
    <s v="Bank Transfer"/>
    <s v="Yes"/>
    <n v="0"/>
    <n v="0"/>
    <x v="0"/>
    <n v="0"/>
    <s v="No"/>
    <x v="0"/>
    <s v="Chennai"/>
  </r>
  <r>
    <x v="4455"/>
    <n v="38"/>
    <s v="Male"/>
    <s v="Mumbai"/>
    <n v="50"/>
    <x v="1"/>
    <x v="2"/>
    <n v="1000"/>
    <n v="50611"/>
    <s v="Credit Card"/>
    <s v="Yes"/>
    <n v="0"/>
    <n v="0"/>
    <x v="1"/>
    <n v="0"/>
    <s v="Yes"/>
    <x v="0"/>
    <s v="Mumbai"/>
  </r>
  <r>
    <x v="4456"/>
    <n v="23"/>
    <s v="Female"/>
    <s v="Bengaluru"/>
    <n v="28"/>
    <x v="0"/>
    <x v="1"/>
    <n v="783"/>
    <n v="21649.42"/>
    <s v="Bank Transfer"/>
    <s v="Yes"/>
    <n v="2"/>
    <n v="0"/>
    <x v="1"/>
    <n v="0"/>
    <s v="Yes"/>
    <x v="0"/>
    <s v="Bengaluru"/>
  </r>
  <r>
    <x v="4457"/>
    <n v="45"/>
    <s v="Male"/>
    <s v="Mumbai"/>
    <n v="37"/>
    <x v="1"/>
    <x v="1"/>
    <n v="739"/>
    <n v="25877.63"/>
    <s v="Debit Card"/>
    <s v="Yes"/>
    <n v="3"/>
    <n v="1"/>
    <x v="1"/>
    <n v="5"/>
    <s v="No"/>
    <x v="0"/>
    <s v="Mumbai"/>
  </r>
  <r>
    <x v="4458"/>
    <n v="36"/>
    <s v="Female"/>
    <s v="Kolkata"/>
    <n v="29"/>
    <x v="0"/>
    <x v="0"/>
    <n v="481"/>
    <n v="14346.57"/>
    <s v="Credit Card"/>
    <s v="No"/>
    <n v="1"/>
    <n v="0"/>
    <x v="1"/>
    <n v="0"/>
    <s v="No"/>
    <x v="0"/>
    <s v="Kolkata"/>
  </r>
  <r>
    <x v="4459"/>
    <n v="18"/>
    <s v="Male"/>
    <s v="Mumbai"/>
    <n v="71"/>
    <x v="2"/>
    <x v="1"/>
    <n v="800"/>
    <n v="51269.24"/>
    <s v="Credit Card"/>
    <s v="Yes"/>
    <n v="0"/>
    <n v="0"/>
    <x v="1"/>
    <n v="10"/>
    <s v="Yes"/>
    <x v="0"/>
    <s v="Mumbai"/>
  </r>
  <r>
    <x v="4460"/>
    <n v="38"/>
    <s v="Male"/>
    <s v="Delhi"/>
    <n v="14"/>
    <x v="0"/>
    <x v="0"/>
    <n v="504"/>
    <n v="7170.01"/>
    <s v="Credit Card"/>
    <s v="Yes"/>
    <n v="1"/>
    <n v="0"/>
    <x v="1"/>
    <n v="0"/>
    <s v="Yes"/>
    <x v="0"/>
    <s v="Delhi"/>
  </r>
  <r>
    <x v="4461"/>
    <n v="47"/>
    <s v="Female"/>
    <s v="Kolkata"/>
    <n v="45"/>
    <x v="1"/>
    <x v="0"/>
    <n v="424"/>
    <n v="19038.57"/>
    <s v="UPI"/>
    <s v="Yes"/>
    <n v="0"/>
    <n v="0"/>
    <x v="0"/>
    <n v="0"/>
    <s v="Yes"/>
    <x v="1"/>
    <s v="Kolkata"/>
  </r>
  <r>
    <x v="4462"/>
    <n v="45"/>
    <s v="Male"/>
    <s v="Pune"/>
    <n v="11"/>
    <x v="0"/>
    <x v="1"/>
    <n v="660"/>
    <n v="7150.99"/>
    <s v="Debit Card"/>
    <s v="Yes"/>
    <n v="0"/>
    <n v="0"/>
    <x v="0"/>
    <n v="0"/>
    <s v="No"/>
    <x v="0"/>
    <s v="Pune"/>
  </r>
  <r>
    <x v="4463"/>
    <n v="41"/>
    <s v="Male"/>
    <s v="Mumbai"/>
    <n v="34"/>
    <x v="2"/>
    <x v="1"/>
    <n v="759"/>
    <n v="25373.22"/>
    <s v="UPI"/>
    <s v="Yes"/>
    <n v="1"/>
    <n v="0"/>
    <x v="0"/>
    <n v="0"/>
    <s v="Yes"/>
    <x v="0"/>
    <s v="Mumbai"/>
  </r>
  <r>
    <x v="4464"/>
    <n v="40"/>
    <s v="Female"/>
    <s v="Bengaluru"/>
    <n v="26"/>
    <x v="2"/>
    <x v="2"/>
    <n v="1147"/>
    <n v="30213.9"/>
    <s v="Credit Card"/>
    <s v="Yes"/>
    <n v="4"/>
    <n v="2"/>
    <x v="2"/>
    <n v="0"/>
    <s v="No"/>
    <x v="0"/>
    <s v="Bengaluru"/>
  </r>
  <r>
    <x v="4465"/>
    <n v="21"/>
    <s v="Female"/>
    <s v="Delhi"/>
    <n v="22"/>
    <x v="0"/>
    <x v="1"/>
    <n v="695"/>
    <n v="15690.53"/>
    <s v="Bank Transfer"/>
    <s v="Yes"/>
    <n v="0"/>
    <n v="0"/>
    <x v="1"/>
    <n v="0"/>
    <s v="No"/>
    <x v="0"/>
    <s v="Delhi"/>
  </r>
  <r>
    <x v="4466"/>
    <n v="52"/>
    <s v="Female"/>
    <s v="Mumbai"/>
    <n v="43"/>
    <x v="1"/>
    <x v="2"/>
    <n v="988"/>
    <n v="41815.120000000003"/>
    <s v="UPI"/>
    <s v="Yes"/>
    <n v="2"/>
    <n v="1"/>
    <x v="0"/>
    <n v="0"/>
    <s v="No"/>
    <x v="0"/>
    <s v="Mumbai"/>
  </r>
  <r>
    <x v="4467"/>
    <n v="41"/>
    <s v="Female"/>
    <s v="Delhi"/>
    <n v="25"/>
    <x v="1"/>
    <x v="0"/>
    <n v="535"/>
    <n v="12249.9"/>
    <s v="Auto Debit"/>
    <s v="Yes"/>
    <n v="0"/>
    <n v="0"/>
    <x v="1"/>
    <n v="10"/>
    <s v="No"/>
    <x v="0"/>
    <s v="Delhi"/>
  </r>
  <r>
    <x v="4468"/>
    <n v="34"/>
    <s v="Male"/>
    <s v="Mumbai"/>
    <n v="42"/>
    <x v="1"/>
    <x v="1"/>
    <n v="819"/>
    <n v="30730.080000000002"/>
    <s v="Bank Transfer"/>
    <s v="Yes"/>
    <n v="1"/>
    <n v="0"/>
    <x v="1"/>
    <n v="10"/>
    <s v="Yes"/>
    <x v="0"/>
    <s v="Mumbai"/>
  </r>
  <r>
    <x v="4469"/>
    <n v="31"/>
    <s v="Male"/>
    <s v="Ahmedabad"/>
    <n v="24"/>
    <x v="0"/>
    <x v="0"/>
    <n v="432"/>
    <n v="10615.19"/>
    <s v="Debit Card"/>
    <s v="No"/>
    <n v="0"/>
    <n v="0"/>
    <x v="0"/>
    <n v="0"/>
    <s v="No"/>
    <x v="0"/>
    <s v="Ahmedabad"/>
  </r>
  <r>
    <x v="4470"/>
    <n v="29"/>
    <s v="Male"/>
    <s v="Bengaluru"/>
    <n v="23"/>
    <x v="0"/>
    <x v="0"/>
    <n v="555"/>
    <n v="12565.21"/>
    <s v="Debit Card"/>
    <s v="Yes"/>
    <n v="3"/>
    <n v="1"/>
    <x v="0"/>
    <n v="0"/>
    <s v="Yes"/>
    <x v="0"/>
    <s v="Bengaluru"/>
  </r>
  <r>
    <x v="4471"/>
    <n v="46"/>
    <s v="Male"/>
    <s v="Mumbai"/>
    <n v="10"/>
    <x v="0"/>
    <x v="0"/>
    <n v="493"/>
    <n v="4843.88"/>
    <s v="UPI"/>
    <s v="Yes"/>
    <n v="3"/>
    <n v="1"/>
    <x v="1"/>
    <n v="0"/>
    <s v="No"/>
    <x v="0"/>
    <s v="Mumbai"/>
  </r>
  <r>
    <x v="4472"/>
    <n v="51"/>
    <s v="Male"/>
    <s v="Ahmedabad"/>
    <n v="37"/>
    <x v="1"/>
    <x v="1"/>
    <n v="690"/>
    <n v="24811.02"/>
    <s v="Debit Card"/>
    <s v="No"/>
    <n v="3"/>
    <n v="1"/>
    <x v="0"/>
    <n v="0"/>
    <s v="Yes"/>
    <x v="0"/>
    <s v="Ahmedabad"/>
  </r>
  <r>
    <x v="4473"/>
    <n v="45"/>
    <s v="Female"/>
    <s v="Kolkata"/>
    <n v="29"/>
    <x v="0"/>
    <x v="1"/>
    <n v="687"/>
    <n v="20157.82"/>
    <s v="Debit Card"/>
    <s v="Yes"/>
    <n v="0"/>
    <n v="0"/>
    <x v="0"/>
    <n v="0"/>
    <s v="Yes"/>
    <x v="0"/>
    <s v="Kolkata"/>
  </r>
  <r>
    <x v="4474"/>
    <n v="46"/>
    <s v="Male"/>
    <s v="Bengaluru"/>
    <n v="16"/>
    <x v="0"/>
    <x v="1"/>
    <n v="808"/>
    <n v="12665.92"/>
    <s v="UPI"/>
    <s v="Yes"/>
    <n v="5"/>
    <n v="3"/>
    <x v="4"/>
    <n v="0"/>
    <s v="No"/>
    <x v="1"/>
    <s v="Bengaluru"/>
  </r>
  <r>
    <x v="4475"/>
    <n v="38"/>
    <s v="Female"/>
    <s v="Ahmedabad"/>
    <n v="59"/>
    <x v="2"/>
    <x v="1"/>
    <n v="685"/>
    <n v="33929.370000000003"/>
    <s v="Bank Transfer"/>
    <s v="Yes"/>
    <n v="3"/>
    <n v="2"/>
    <x v="2"/>
    <n v="15"/>
    <s v="No"/>
    <x v="0"/>
    <s v="Ahmedabad"/>
  </r>
  <r>
    <x v="4476"/>
    <n v="37"/>
    <s v="Female"/>
    <s v="Mumbai"/>
    <n v="25"/>
    <x v="1"/>
    <x v="0"/>
    <n v="560"/>
    <n v="13757.02"/>
    <s v="Auto Debit"/>
    <s v="Yes"/>
    <n v="0"/>
    <n v="0"/>
    <x v="0"/>
    <n v="0"/>
    <s v="No"/>
    <x v="0"/>
    <s v="Mumbai"/>
  </r>
  <r>
    <x v="4477"/>
    <n v="34"/>
    <s v="Male"/>
    <s v="Delhi"/>
    <n v="12"/>
    <x v="0"/>
    <x v="0"/>
    <n v="524"/>
    <n v="6335.41"/>
    <s v="UPI"/>
    <s v="Yes"/>
    <n v="0"/>
    <n v="0"/>
    <x v="0"/>
    <n v="0"/>
    <s v="Yes"/>
    <x v="0"/>
    <s v="Delhi"/>
  </r>
  <r>
    <x v="4478"/>
    <n v="34"/>
    <s v="Female"/>
    <s v="Bengaluru"/>
    <n v="37"/>
    <x v="0"/>
    <x v="0"/>
    <n v="513"/>
    <n v="19077.29"/>
    <s v="Auto Debit"/>
    <s v="No"/>
    <n v="0"/>
    <n v="0"/>
    <x v="0"/>
    <n v="0"/>
    <s v="No"/>
    <x v="0"/>
    <s v="Bengaluru"/>
  </r>
  <r>
    <x v="4479"/>
    <n v="32"/>
    <s v="Female"/>
    <s v="Pune"/>
    <n v="28"/>
    <x v="2"/>
    <x v="1"/>
    <n v="725"/>
    <n v="17397"/>
    <s v="UPI"/>
    <s v="Yes"/>
    <n v="1"/>
    <n v="0"/>
    <x v="0"/>
    <n v="15"/>
    <s v="No"/>
    <x v="0"/>
    <s v="Pune"/>
  </r>
  <r>
    <x v="4480"/>
    <n v="44"/>
    <s v="Male"/>
    <s v="Nagpur"/>
    <n v="53"/>
    <x v="2"/>
    <x v="2"/>
    <n v="1099"/>
    <n v="57873.86"/>
    <s v="Auto Debit"/>
    <s v="Yes"/>
    <n v="0"/>
    <n v="0"/>
    <x v="0"/>
    <n v="0"/>
    <s v="No"/>
    <x v="0"/>
    <s v="Nagpur"/>
  </r>
  <r>
    <x v="4481"/>
    <n v="39"/>
    <s v="Male"/>
    <s v="Mumbai"/>
    <n v="21"/>
    <x v="0"/>
    <x v="1"/>
    <n v="748"/>
    <n v="15241.27"/>
    <s v="Bank Transfer"/>
    <s v="Yes"/>
    <n v="0"/>
    <n v="0"/>
    <x v="1"/>
    <n v="0"/>
    <s v="No"/>
    <x v="0"/>
    <s v="Mumbai"/>
  </r>
  <r>
    <x v="4482"/>
    <n v="22"/>
    <s v="Female"/>
    <s v="Nagpur"/>
    <n v="52"/>
    <x v="1"/>
    <x v="2"/>
    <n v="1070"/>
    <n v="54147.05"/>
    <s v="Credit Card"/>
    <s v="Yes"/>
    <n v="4"/>
    <n v="2"/>
    <x v="2"/>
    <n v="0"/>
    <s v="No"/>
    <x v="1"/>
    <s v="Nagpur"/>
  </r>
  <r>
    <x v="4483"/>
    <n v="43"/>
    <s v="Male"/>
    <s v="Hyderabad"/>
    <n v="36"/>
    <x v="2"/>
    <x v="1"/>
    <n v="766"/>
    <n v="23120.23"/>
    <s v="Bank Transfer"/>
    <s v="Yes"/>
    <n v="4"/>
    <n v="1"/>
    <x v="1"/>
    <n v="15"/>
    <s v="No"/>
    <x v="0"/>
    <s v="Hyderabad"/>
  </r>
  <r>
    <x v="4484"/>
    <n v="31"/>
    <s v="Female"/>
    <s v="Pune"/>
    <n v="20"/>
    <x v="0"/>
    <x v="0"/>
    <n v="446"/>
    <n v="8927.8700000000008"/>
    <s v="Debit Card"/>
    <s v="Yes"/>
    <n v="0"/>
    <n v="0"/>
    <x v="0"/>
    <n v="0"/>
    <s v="No"/>
    <x v="1"/>
    <s v="Pune"/>
  </r>
  <r>
    <x v="4485"/>
    <n v="51"/>
    <s v="Male"/>
    <s v="Chennai"/>
    <n v="36"/>
    <x v="0"/>
    <x v="1"/>
    <n v="717"/>
    <n v="25528.97"/>
    <s v="Bank Transfer"/>
    <s v="Yes"/>
    <n v="0"/>
    <n v="0"/>
    <x v="0"/>
    <n v="0"/>
    <s v="Yes"/>
    <x v="0"/>
    <s v="Chennai"/>
  </r>
  <r>
    <x v="4486"/>
    <n v="51"/>
    <s v="Male"/>
    <s v="Pune"/>
    <n v="61"/>
    <x v="1"/>
    <x v="1"/>
    <n v="664"/>
    <n v="36270.46"/>
    <s v="Bank Transfer"/>
    <s v="Yes"/>
    <n v="0"/>
    <n v="0"/>
    <x v="0"/>
    <n v="10"/>
    <s v="Yes"/>
    <x v="0"/>
    <s v="Pune"/>
  </r>
  <r>
    <x v="4487"/>
    <n v="42"/>
    <s v="Male"/>
    <s v="Chennai"/>
    <n v="61"/>
    <x v="2"/>
    <x v="2"/>
    <n v="1089"/>
    <n v="58072.94"/>
    <s v="UPI"/>
    <s v="Yes"/>
    <n v="0"/>
    <n v="0"/>
    <x v="0"/>
    <n v="10"/>
    <s v="Yes"/>
    <x v="0"/>
    <s v="Chennai"/>
  </r>
  <r>
    <x v="4488"/>
    <n v="19"/>
    <s v="Female"/>
    <s v="Hyderabad"/>
    <n v="13"/>
    <x v="0"/>
    <x v="2"/>
    <n v="984"/>
    <n v="12750.87"/>
    <s v="Debit Card"/>
    <s v="Yes"/>
    <n v="0"/>
    <n v="0"/>
    <x v="0"/>
    <n v="0"/>
    <s v="Yes"/>
    <x v="0"/>
    <s v="Hyderabad"/>
  </r>
  <r>
    <x v="4489"/>
    <n v="23"/>
    <s v="Female"/>
    <s v="Chennai"/>
    <n v="25"/>
    <x v="1"/>
    <x v="0"/>
    <n v="486"/>
    <n v="11289.87"/>
    <s v="UPI"/>
    <s v="Yes"/>
    <n v="0"/>
    <n v="0"/>
    <x v="0"/>
    <n v="5"/>
    <s v="No"/>
    <x v="0"/>
    <s v="Chennai"/>
  </r>
  <r>
    <x v="4490"/>
    <n v="38"/>
    <s v="Female"/>
    <s v="Mumbai"/>
    <n v="35"/>
    <x v="1"/>
    <x v="2"/>
    <n v="1089"/>
    <n v="39178.269999999997"/>
    <s v="UPI"/>
    <s v="Yes"/>
    <n v="1"/>
    <n v="0"/>
    <x v="0"/>
    <n v="0"/>
    <s v="No"/>
    <x v="0"/>
    <s v="Mumbai"/>
  </r>
  <r>
    <x v="4491"/>
    <n v="39"/>
    <s v="Female"/>
    <s v="Mumbai"/>
    <n v="16"/>
    <x v="0"/>
    <x v="0"/>
    <n v="569"/>
    <n v="9014.44"/>
    <s v="Debit Card"/>
    <s v="No"/>
    <n v="1"/>
    <n v="0"/>
    <x v="1"/>
    <n v="0"/>
    <s v="No"/>
    <x v="0"/>
    <s v="Mumbai"/>
  </r>
  <r>
    <x v="4492"/>
    <n v="49"/>
    <s v="Female"/>
    <s v="Mumbai"/>
    <n v="15"/>
    <x v="0"/>
    <x v="0"/>
    <n v="480"/>
    <n v="7124.06"/>
    <s v="Credit Card"/>
    <s v="Yes"/>
    <n v="0"/>
    <n v="0"/>
    <x v="0"/>
    <n v="0"/>
    <s v="No"/>
    <x v="0"/>
    <s v="Mumbai"/>
  </r>
  <r>
    <x v="4493"/>
    <n v="22"/>
    <s v="Male"/>
    <s v="Bengaluru"/>
    <n v="20"/>
    <x v="0"/>
    <x v="1"/>
    <n v="759"/>
    <n v="15552.76"/>
    <s v="UPI"/>
    <s v="Yes"/>
    <n v="0"/>
    <n v="0"/>
    <x v="0"/>
    <n v="0"/>
    <s v="Yes"/>
    <x v="0"/>
    <s v="Bengaluru"/>
  </r>
  <r>
    <x v="4494"/>
    <n v="30"/>
    <s v="Male"/>
    <s v="Mumbai"/>
    <n v="46"/>
    <x v="2"/>
    <x v="1"/>
    <n v="738"/>
    <n v="28741.27"/>
    <s v="UPI"/>
    <s v="Yes"/>
    <n v="1"/>
    <n v="0"/>
    <x v="0"/>
    <n v="15"/>
    <s v="Yes"/>
    <x v="0"/>
    <s v="Mumbai"/>
  </r>
  <r>
    <x v="4495"/>
    <n v="29"/>
    <s v="Male"/>
    <s v="Delhi"/>
    <n v="37"/>
    <x v="0"/>
    <x v="0"/>
    <n v="469"/>
    <n v="17420.79"/>
    <s v="Credit Card"/>
    <s v="Yes"/>
    <n v="0"/>
    <n v="0"/>
    <x v="0"/>
    <n v="0"/>
    <s v="Yes"/>
    <x v="0"/>
    <s v="Delhi"/>
  </r>
  <r>
    <x v="4496"/>
    <n v="26"/>
    <s v="Male"/>
    <s v="Delhi"/>
    <n v="4"/>
    <x v="0"/>
    <x v="1"/>
    <n v="734"/>
    <n v="2568.4299999999998"/>
    <s v="Debit Card"/>
    <s v="Yes"/>
    <n v="3"/>
    <n v="0"/>
    <x v="0"/>
    <n v="10"/>
    <s v="Yes"/>
    <x v="0"/>
    <s v="Delhi"/>
  </r>
  <r>
    <x v="4497"/>
    <n v="18"/>
    <s v="Female"/>
    <s v="Delhi"/>
    <n v="57"/>
    <x v="2"/>
    <x v="0"/>
    <n v="506"/>
    <n v="26332.22"/>
    <s v="Bank Transfer"/>
    <s v="Yes"/>
    <n v="2"/>
    <n v="0"/>
    <x v="0"/>
    <n v="10"/>
    <s v="No"/>
    <x v="0"/>
    <s v="Delhi"/>
  </r>
  <r>
    <x v="4498"/>
    <n v="27"/>
    <s v="Male"/>
    <s v="Delhi"/>
    <n v="33"/>
    <x v="1"/>
    <x v="0"/>
    <n v="542"/>
    <n v="17536.169999999998"/>
    <s v="Debit Card"/>
    <s v="Yes"/>
    <n v="2"/>
    <n v="0"/>
    <x v="0"/>
    <n v="0"/>
    <s v="Yes"/>
    <x v="0"/>
    <s v="Delhi"/>
  </r>
  <r>
    <x v="4499"/>
    <n v="24"/>
    <s v="Male"/>
    <s v="Jaipur"/>
    <n v="49"/>
    <x v="0"/>
    <x v="2"/>
    <n v="1051"/>
    <n v="53034.49"/>
    <s v="Bank Transfer"/>
    <s v="Yes"/>
    <n v="1"/>
    <n v="0"/>
    <x v="0"/>
    <n v="0"/>
    <s v="No"/>
    <x v="1"/>
    <s v="Jaipur"/>
  </r>
  <r>
    <x v="4500"/>
    <n v="41"/>
    <s v="Male"/>
    <s v="Bengaluru"/>
    <n v="29"/>
    <x v="0"/>
    <x v="2"/>
    <n v="1085"/>
    <n v="31990.19"/>
    <s v="Auto Debit"/>
    <s v="Yes"/>
    <n v="2"/>
    <n v="0"/>
    <x v="0"/>
    <n v="0"/>
    <s v="No"/>
    <x v="0"/>
    <s v="Bengaluru"/>
  </r>
  <r>
    <x v="4501"/>
    <n v="37"/>
    <s v="Male"/>
    <s v="Bengaluru"/>
    <n v="29"/>
    <x v="0"/>
    <x v="2"/>
    <n v="1008"/>
    <n v="29041.75"/>
    <s v="Credit Card"/>
    <s v="Yes"/>
    <n v="0"/>
    <n v="0"/>
    <x v="0"/>
    <n v="0"/>
    <s v="No"/>
    <x v="0"/>
    <s v="Bengaluru"/>
  </r>
  <r>
    <x v="4502"/>
    <n v="45"/>
    <s v="Female"/>
    <s v="Bengaluru"/>
    <n v="48"/>
    <x v="1"/>
    <x v="0"/>
    <n v="482"/>
    <n v="22426.15"/>
    <s v="Bank Transfer"/>
    <s v="Yes"/>
    <n v="1"/>
    <n v="0"/>
    <x v="0"/>
    <n v="5"/>
    <s v="No"/>
    <x v="0"/>
    <s v="Bengaluru"/>
  </r>
  <r>
    <x v="4503"/>
    <n v="46"/>
    <s v="Female"/>
    <s v="Bengaluru"/>
    <n v="19"/>
    <x v="0"/>
    <x v="1"/>
    <n v="810"/>
    <n v="15690.88"/>
    <s v="Bank Transfer"/>
    <s v="Yes"/>
    <n v="2"/>
    <n v="1"/>
    <x v="1"/>
    <n v="0"/>
    <s v="No"/>
    <x v="0"/>
    <s v="Bengaluru"/>
  </r>
  <r>
    <x v="4504"/>
    <n v="36"/>
    <s v="Female"/>
    <s v="Kolkata"/>
    <n v="24"/>
    <x v="2"/>
    <x v="2"/>
    <n v="986"/>
    <n v="23384.83"/>
    <s v="Debit Card"/>
    <s v="Yes"/>
    <n v="0"/>
    <n v="0"/>
    <x v="0"/>
    <n v="0"/>
    <s v="Yes"/>
    <x v="0"/>
    <s v="Kolkata"/>
  </r>
  <r>
    <x v="4505"/>
    <n v="50"/>
    <s v="Female"/>
    <s v="Mumbai"/>
    <n v="13"/>
    <x v="0"/>
    <x v="1"/>
    <n v="773"/>
    <n v="9756.84"/>
    <s v="Debit Card"/>
    <s v="Yes"/>
    <n v="0"/>
    <n v="0"/>
    <x v="1"/>
    <n v="0"/>
    <s v="No"/>
    <x v="1"/>
    <s v="Mumbai"/>
  </r>
  <r>
    <x v="4506"/>
    <n v="32"/>
    <s v="Male"/>
    <s v="Pune"/>
    <n v="40"/>
    <x v="2"/>
    <x v="0"/>
    <n v="392"/>
    <n v="13947.11"/>
    <s v="Auto Debit"/>
    <s v="Yes"/>
    <n v="1"/>
    <n v="0"/>
    <x v="0"/>
    <n v="10"/>
    <s v="No"/>
    <x v="0"/>
    <s v="Pune"/>
  </r>
  <r>
    <x v="4507"/>
    <n v="39"/>
    <s v="Male"/>
    <s v="Hyderabad"/>
    <n v="50"/>
    <x v="1"/>
    <x v="0"/>
    <n v="525"/>
    <n v="23689.19"/>
    <s v="Credit Card"/>
    <s v="No"/>
    <n v="3"/>
    <n v="1"/>
    <x v="1"/>
    <n v="10"/>
    <s v="Yes"/>
    <x v="0"/>
    <s v="Hyderabad"/>
  </r>
  <r>
    <x v="4508"/>
    <n v="23"/>
    <s v="Male"/>
    <s v="Mumbai"/>
    <n v="42"/>
    <x v="0"/>
    <x v="0"/>
    <n v="511"/>
    <n v="21424.83"/>
    <s v="UPI"/>
    <s v="No"/>
    <n v="1"/>
    <n v="0"/>
    <x v="1"/>
    <n v="0"/>
    <s v="No"/>
    <x v="1"/>
    <s v="Mumbai"/>
  </r>
  <r>
    <x v="4509"/>
    <n v="30"/>
    <s v="Male"/>
    <s v="Pune"/>
    <n v="19"/>
    <x v="0"/>
    <x v="2"/>
    <n v="991"/>
    <n v="18508.259999999998"/>
    <s v="Auto Debit"/>
    <s v="Yes"/>
    <n v="0"/>
    <n v="0"/>
    <x v="0"/>
    <n v="0"/>
    <s v="Yes"/>
    <x v="0"/>
    <s v="Pune"/>
  </r>
  <r>
    <x v="4510"/>
    <n v="49"/>
    <s v="Female"/>
    <s v="Jaipur"/>
    <n v="23"/>
    <x v="1"/>
    <x v="1"/>
    <n v="683"/>
    <n v="14729.09"/>
    <s v="Credit Card"/>
    <s v="Yes"/>
    <n v="0"/>
    <n v="0"/>
    <x v="0"/>
    <n v="5"/>
    <s v="No"/>
    <x v="0"/>
    <s v="Jaipur"/>
  </r>
  <r>
    <x v="4511"/>
    <n v="24"/>
    <s v="Male"/>
    <s v="Mumbai"/>
    <n v="72"/>
    <x v="2"/>
    <x v="0"/>
    <n v="482"/>
    <n v="30926.1"/>
    <s v="Bank Transfer"/>
    <s v="No"/>
    <n v="0"/>
    <n v="0"/>
    <x v="2"/>
    <n v="10"/>
    <s v="Yes"/>
    <x v="0"/>
    <s v="Mumbai"/>
  </r>
  <r>
    <x v="4512"/>
    <n v="34"/>
    <s v="Female"/>
    <s v="Delhi"/>
    <n v="46"/>
    <x v="0"/>
    <x v="1"/>
    <n v="771"/>
    <n v="35182.53"/>
    <s v="Debit Card"/>
    <s v="Yes"/>
    <n v="1"/>
    <n v="0"/>
    <x v="0"/>
    <n v="0"/>
    <s v="No"/>
    <x v="1"/>
    <s v="Delhi"/>
  </r>
  <r>
    <x v="4513"/>
    <n v="34"/>
    <s v="Male"/>
    <s v="Mumbai"/>
    <n v="11"/>
    <x v="0"/>
    <x v="1"/>
    <n v="687"/>
    <n v="7441.37"/>
    <s v="Auto Debit"/>
    <s v="Yes"/>
    <n v="3"/>
    <n v="1"/>
    <x v="0"/>
    <n v="0"/>
    <s v="No"/>
    <x v="0"/>
    <s v="Mumbai"/>
  </r>
  <r>
    <x v="4514"/>
    <n v="52"/>
    <s v="Male"/>
    <s v="Mumbai"/>
    <n v="18"/>
    <x v="0"/>
    <x v="0"/>
    <n v="590"/>
    <n v="10649.83"/>
    <s v="Debit Card"/>
    <s v="Yes"/>
    <n v="0"/>
    <n v="0"/>
    <x v="0"/>
    <n v="0"/>
    <s v="No"/>
    <x v="1"/>
    <s v="Mumbai"/>
  </r>
  <r>
    <x v="4515"/>
    <n v="40"/>
    <s v="Female"/>
    <s v="Delhi"/>
    <n v="65"/>
    <x v="1"/>
    <x v="0"/>
    <n v="595"/>
    <n v="38520.959999999999"/>
    <s v="Bank Transfer"/>
    <s v="Yes"/>
    <n v="0"/>
    <n v="0"/>
    <x v="1"/>
    <n v="0"/>
    <s v="Yes"/>
    <x v="0"/>
    <s v="Delhi"/>
  </r>
  <r>
    <x v="4516"/>
    <n v="27"/>
    <s v="Female"/>
    <s v="Kolkata"/>
    <n v="29"/>
    <x v="0"/>
    <x v="2"/>
    <n v="999"/>
    <n v="29355.7"/>
    <s v="Auto Debit"/>
    <s v="Yes"/>
    <n v="1"/>
    <n v="0"/>
    <x v="0"/>
    <n v="0"/>
    <s v="No"/>
    <x v="1"/>
    <s v="Kolkata"/>
  </r>
  <r>
    <x v="4517"/>
    <n v="43"/>
    <s v="Male"/>
    <s v="Pune"/>
    <n v="17"/>
    <x v="0"/>
    <x v="1"/>
    <n v="647"/>
    <n v="10936.97"/>
    <s v="Auto Debit"/>
    <s v="Yes"/>
    <n v="2"/>
    <n v="2"/>
    <x v="1"/>
    <n v="0"/>
    <s v="No"/>
    <x v="0"/>
    <s v="Pune"/>
  </r>
  <r>
    <x v="4518"/>
    <n v="58"/>
    <s v="Female"/>
    <s v="Pune"/>
    <n v="17"/>
    <x v="0"/>
    <x v="1"/>
    <n v="757"/>
    <n v="13211.32"/>
    <s v="Debit Card"/>
    <s v="Yes"/>
    <n v="0"/>
    <n v="0"/>
    <x v="0"/>
    <n v="0"/>
    <s v="Yes"/>
    <x v="0"/>
    <s v="Pune"/>
  </r>
  <r>
    <x v="4519"/>
    <n v="38"/>
    <s v="Male"/>
    <s v="Chennai"/>
    <n v="27"/>
    <x v="1"/>
    <x v="0"/>
    <n v="431"/>
    <n v="11805.34"/>
    <s v="Debit Card"/>
    <s v="Yes"/>
    <n v="1"/>
    <n v="0"/>
    <x v="1"/>
    <n v="0"/>
    <s v="Yes"/>
    <x v="0"/>
    <s v="Chennai"/>
  </r>
  <r>
    <x v="4520"/>
    <n v="32"/>
    <s v="Male"/>
    <s v="Bengaluru"/>
    <n v="13"/>
    <x v="1"/>
    <x v="1"/>
    <n v="837"/>
    <n v="10568.53"/>
    <s v="Debit Card"/>
    <s v="Yes"/>
    <n v="0"/>
    <n v="0"/>
    <x v="0"/>
    <n v="5"/>
    <s v="No"/>
    <x v="0"/>
    <s v="Bengaluru"/>
  </r>
  <r>
    <x v="4521"/>
    <n v="24"/>
    <s v="Female"/>
    <s v="Hyderabad"/>
    <n v="12"/>
    <x v="0"/>
    <x v="2"/>
    <n v="951"/>
    <n v="11370.97"/>
    <s v="Credit Card"/>
    <s v="Yes"/>
    <n v="0"/>
    <n v="0"/>
    <x v="0"/>
    <n v="0"/>
    <s v="No"/>
    <x v="1"/>
    <s v="Hyderabad"/>
  </r>
  <r>
    <x v="4522"/>
    <n v="43"/>
    <s v="Female"/>
    <s v="Mumbai"/>
    <n v="52"/>
    <x v="0"/>
    <x v="2"/>
    <n v="1067"/>
    <n v="54812.42"/>
    <s v="UPI"/>
    <s v="Yes"/>
    <n v="0"/>
    <n v="0"/>
    <x v="0"/>
    <n v="0"/>
    <s v="No"/>
    <x v="1"/>
    <s v="Mumbai"/>
  </r>
  <r>
    <x v="4523"/>
    <n v="42"/>
    <s v="Female"/>
    <s v="Mumbai"/>
    <n v="27"/>
    <x v="0"/>
    <x v="1"/>
    <n v="691"/>
    <n v="18501.509999999998"/>
    <s v="Credit Card"/>
    <s v="Yes"/>
    <n v="1"/>
    <n v="0"/>
    <x v="0"/>
    <n v="0"/>
    <s v="Yes"/>
    <x v="0"/>
    <s v="Mumbai"/>
  </r>
  <r>
    <x v="4524"/>
    <n v="18"/>
    <s v="Male"/>
    <s v="Jaipur"/>
    <n v="44"/>
    <x v="1"/>
    <x v="1"/>
    <n v="702"/>
    <n v="29551.51"/>
    <s v="Auto Debit"/>
    <s v="Yes"/>
    <n v="1"/>
    <n v="0"/>
    <x v="0"/>
    <n v="5"/>
    <s v="No"/>
    <x v="0"/>
    <s v="Jaipur"/>
  </r>
  <r>
    <x v="4525"/>
    <n v="27"/>
    <s v="Male"/>
    <s v="Hyderabad"/>
    <n v="30"/>
    <x v="2"/>
    <x v="1"/>
    <n v="665"/>
    <n v="17996.78"/>
    <s v="UPI"/>
    <s v="Yes"/>
    <n v="0"/>
    <n v="0"/>
    <x v="0"/>
    <n v="10"/>
    <s v="No"/>
    <x v="0"/>
    <s v="Hyderabad"/>
  </r>
  <r>
    <x v="4526"/>
    <n v="34"/>
    <s v="Male"/>
    <s v="Nagpur"/>
    <n v="66"/>
    <x v="1"/>
    <x v="0"/>
    <n v="526"/>
    <n v="30389.22"/>
    <s v="Bank Transfer"/>
    <s v="Yes"/>
    <n v="1"/>
    <n v="0"/>
    <x v="0"/>
    <n v="10"/>
    <s v="Yes"/>
    <x v="0"/>
    <s v="Nagpur"/>
  </r>
  <r>
    <x v="4527"/>
    <n v="43"/>
    <s v="Male"/>
    <s v="Mumbai"/>
    <n v="38"/>
    <x v="0"/>
    <x v="0"/>
    <n v="486"/>
    <n v="18589.62"/>
    <s v="Bank Transfer"/>
    <s v="Yes"/>
    <n v="0"/>
    <n v="0"/>
    <x v="0"/>
    <n v="0"/>
    <s v="Yes"/>
    <x v="1"/>
    <s v="Mumbai"/>
  </r>
  <r>
    <x v="4528"/>
    <n v="49"/>
    <s v="Male"/>
    <s v="Kolkata"/>
    <n v="64"/>
    <x v="2"/>
    <x v="0"/>
    <n v="531"/>
    <n v="34367.19"/>
    <s v="Debit Card"/>
    <s v="Yes"/>
    <n v="0"/>
    <n v="0"/>
    <x v="0"/>
    <n v="0"/>
    <s v="No"/>
    <x v="0"/>
    <s v="Kolkata"/>
  </r>
  <r>
    <x v="4529"/>
    <n v="27"/>
    <s v="Male"/>
    <s v="Jaipur"/>
    <n v="18"/>
    <x v="0"/>
    <x v="2"/>
    <n v="964"/>
    <n v="17161.82"/>
    <s v="UPI"/>
    <s v="Yes"/>
    <n v="0"/>
    <n v="0"/>
    <x v="1"/>
    <n v="0"/>
    <s v="No"/>
    <x v="0"/>
    <s v="Jaipur"/>
  </r>
  <r>
    <x v="4530"/>
    <n v="34"/>
    <s v="Female"/>
    <s v="Hyderabad"/>
    <n v="21"/>
    <x v="0"/>
    <x v="1"/>
    <n v="640"/>
    <n v="13294.16"/>
    <s v="Credit Card"/>
    <s v="Yes"/>
    <n v="0"/>
    <n v="0"/>
    <x v="0"/>
    <n v="0"/>
    <s v="Yes"/>
    <x v="1"/>
    <s v="Hyderabad"/>
  </r>
  <r>
    <x v="4531"/>
    <n v="18"/>
    <s v="Male"/>
    <s v="Hyderabad"/>
    <n v="14"/>
    <x v="1"/>
    <x v="2"/>
    <n v="940"/>
    <n v="12409.7"/>
    <s v="Credit Card"/>
    <s v="Yes"/>
    <n v="1"/>
    <n v="0"/>
    <x v="0"/>
    <n v="5"/>
    <s v="No"/>
    <x v="0"/>
    <s v="Hyderabad"/>
  </r>
  <r>
    <x v="4532"/>
    <n v="42"/>
    <s v="Female"/>
    <s v="Pune"/>
    <n v="32"/>
    <x v="0"/>
    <x v="1"/>
    <n v="752"/>
    <n v="24374.17"/>
    <s v="Credit Card"/>
    <s v="Yes"/>
    <n v="0"/>
    <n v="0"/>
    <x v="0"/>
    <n v="0"/>
    <s v="No"/>
    <x v="1"/>
    <s v="Pune"/>
  </r>
  <r>
    <x v="4533"/>
    <n v="22"/>
    <s v="Male"/>
    <s v="Delhi"/>
    <n v="22"/>
    <x v="0"/>
    <x v="2"/>
    <n v="999"/>
    <n v="22478.55"/>
    <s v="Auto Debit"/>
    <s v="Yes"/>
    <n v="1"/>
    <n v="0"/>
    <x v="0"/>
    <n v="0"/>
    <s v="No"/>
    <x v="1"/>
    <s v="Delhi"/>
  </r>
  <r>
    <x v="4534"/>
    <n v="38"/>
    <s v="Male"/>
    <s v="Kolkata"/>
    <n v="50"/>
    <x v="1"/>
    <x v="1"/>
    <n v="710"/>
    <n v="36275.58"/>
    <s v="Auto Debit"/>
    <s v="Yes"/>
    <n v="2"/>
    <n v="1"/>
    <x v="0"/>
    <n v="0"/>
    <s v="Yes"/>
    <x v="0"/>
    <s v="Kolkata"/>
  </r>
  <r>
    <x v="4535"/>
    <n v="21"/>
    <s v="Female"/>
    <s v="Pune"/>
    <n v="53"/>
    <x v="1"/>
    <x v="0"/>
    <n v="401"/>
    <n v="19549.060000000001"/>
    <s v="Auto Debit"/>
    <s v="Yes"/>
    <n v="1"/>
    <n v="0"/>
    <x v="0"/>
    <n v="10"/>
    <s v="No"/>
    <x v="1"/>
    <s v="Pune"/>
  </r>
  <r>
    <x v="4536"/>
    <n v="28"/>
    <s v="Male"/>
    <s v="Bengaluru"/>
    <n v="71"/>
    <x v="2"/>
    <x v="0"/>
    <n v="565"/>
    <n v="41141.019999999997"/>
    <s v="Debit Card"/>
    <s v="Yes"/>
    <n v="0"/>
    <n v="0"/>
    <x v="0"/>
    <n v="0"/>
    <s v="Yes"/>
    <x v="0"/>
    <s v="Bengaluru"/>
  </r>
  <r>
    <x v="4537"/>
    <n v="45"/>
    <s v="Female"/>
    <s v="Mumbai"/>
    <n v="35"/>
    <x v="2"/>
    <x v="0"/>
    <n v="575"/>
    <n v="16927.560000000001"/>
    <s v="Auto Debit"/>
    <s v="Yes"/>
    <n v="1"/>
    <n v="0"/>
    <x v="0"/>
    <n v="15"/>
    <s v="No"/>
    <x v="0"/>
    <s v="Mumbai"/>
  </r>
  <r>
    <x v="4538"/>
    <n v="38"/>
    <s v="Male"/>
    <s v="Chennai"/>
    <n v="33"/>
    <x v="0"/>
    <x v="0"/>
    <n v="402"/>
    <n v="13617.93"/>
    <s v="Credit Card"/>
    <s v="No"/>
    <n v="2"/>
    <n v="0"/>
    <x v="0"/>
    <n v="0"/>
    <s v="No"/>
    <x v="0"/>
    <s v="Chennai"/>
  </r>
  <r>
    <x v="4539"/>
    <n v="23"/>
    <s v="Female"/>
    <s v="Mumbai"/>
    <n v="26"/>
    <x v="0"/>
    <x v="0"/>
    <n v="524"/>
    <n v="13414.56"/>
    <s v="Auto Debit"/>
    <s v="Yes"/>
    <n v="2"/>
    <n v="1"/>
    <x v="0"/>
    <n v="0"/>
    <s v="No"/>
    <x v="1"/>
    <s v="Mumbai"/>
  </r>
  <r>
    <x v="4540"/>
    <n v="46"/>
    <s v="Female"/>
    <s v="Kolkata"/>
    <n v="4"/>
    <x v="0"/>
    <x v="0"/>
    <n v="526"/>
    <n v="2123.0100000000002"/>
    <s v="Auto Debit"/>
    <s v="No"/>
    <n v="0"/>
    <n v="0"/>
    <x v="0"/>
    <n v="0"/>
    <s v="Yes"/>
    <x v="1"/>
    <s v="Kolkata"/>
  </r>
  <r>
    <x v="4541"/>
    <n v="51"/>
    <s v="Male"/>
    <s v="Hyderabad"/>
    <n v="18"/>
    <x v="1"/>
    <x v="1"/>
    <n v="725"/>
    <n v="12454.24"/>
    <s v="Credit Card"/>
    <s v="Yes"/>
    <n v="0"/>
    <n v="0"/>
    <x v="1"/>
    <n v="5"/>
    <s v="No"/>
    <x v="0"/>
    <s v="Hyderabad"/>
  </r>
  <r>
    <x v="4542"/>
    <n v="29"/>
    <s v="Female"/>
    <s v="Bengaluru"/>
    <n v="42"/>
    <x v="2"/>
    <x v="1"/>
    <n v="791"/>
    <n v="33048.800000000003"/>
    <s v="Bank Transfer"/>
    <s v="Yes"/>
    <n v="1"/>
    <n v="0"/>
    <x v="1"/>
    <n v="0"/>
    <s v="No"/>
    <x v="0"/>
    <s v="Bengaluru"/>
  </r>
  <r>
    <x v="4543"/>
    <n v="48"/>
    <s v="Male"/>
    <s v="Hyderabad"/>
    <n v="22"/>
    <x v="2"/>
    <x v="2"/>
    <n v="949"/>
    <n v="18274.11"/>
    <s v="Bank Transfer"/>
    <s v="Yes"/>
    <n v="0"/>
    <n v="0"/>
    <x v="0"/>
    <n v="10"/>
    <s v="Yes"/>
    <x v="0"/>
    <s v="Hyderabad"/>
  </r>
  <r>
    <x v="4544"/>
    <n v="31"/>
    <s v="Male"/>
    <s v="Pune"/>
    <n v="30"/>
    <x v="0"/>
    <x v="0"/>
    <n v="531"/>
    <n v="15791.96"/>
    <s v="Debit Card"/>
    <s v="Yes"/>
    <n v="3"/>
    <n v="1"/>
    <x v="0"/>
    <n v="0"/>
    <s v="No"/>
    <x v="0"/>
    <s v="Pune"/>
  </r>
  <r>
    <x v="4545"/>
    <n v="27"/>
    <s v="Female"/>
    <s v="Pune"/>
    <n v="17"/>
    <x v="0"/>
    <x v="0"/>
    <n v="519"/>
    <n v="8880.17"/>
    <s v="UPI"/>
    <s v="No"/>
    <n v="2"/>
    <n v="1"/>
    <x v="2"/>
    <n v="0"/>
    <s v="Yes"/>
    <x v="1"/>
    <s v="Pune"/>
  </r>
  <r>
    <x v="4546"/>
    <n v="18"/>
    <s v="Female"/>
    <s v="Mumbai"/>
    <n v="47"/>
    <x v="0"/>
    <x v="1"/>
    <n v="804"/>
    <n v="37028.18"/>
    <s v="Debit Card"/>
    <s v="Yes"/>
    <n v="1"/>
    <n v="0"/>
    <x v="0"/>
    <n v="0"/>
    <s v="No"/>
    <x v="0"/>
    <s v="Mumbai"/>
  </r>
  <r>
    <x v="4547"/>
    <n v="57"/>
    <s v="Female"/>
    <s v="Pune"/>
    <n v="14"/>
    <x v="0"/>
    <x v="1"/>
    <n v="640"/>
    <n v="8925.75"/>
    <s v="Debit Card"/>
    <s v="Yes"/>
    <n v="1"/>
    <n v="0"/>
    <x v="0"/>
    <n v="0"/>
    <s v="No"/>
    <x v="1"/>
    <s v="Pune"/>
  </r>
  <r>
    <x v="4548"/>
    <n v="20"/>
    <s v="Male"/>
    <s v="Kolkata"/>
    <n v="67"/>
    <x v="1"/>
    <x v="0"/>
    <n v="517"/>
    <n v="33936.11"/>
    <s v="Credit Card"/>
    <s v="No"/>
    <n v="4"/>
    <n v="1"/>
    <x v="0"/>
    <n v="0"/>
    <s v="No"/>
    <x v="0"/>
    <s v="Kolkata"/>
  </r>
  <r>
    <x v="4549"/>
    <n v="18"/>
    <s v="Male"/>
    <s v="Chennai"/>
    <n v="23"/>
    <x v="1"/>
    <x v="0"/>
    <n v="549"/>
    <n v="12883.33"/>
    <s v="UPI"/>
    <s v="Yes"/>
    <n v="1"/>
    <n v="0"/>
    <x v="0"/>
    <n v="0"/>
    <s v="No"/>
    <x v="0"/>
    <s v="Chennai"/>
  </r>
  <r>
    <x v="4550"/>
    <n v="41"/>
    <s v="Female"/>
    <s v="Hyderabad"/>
    <n v="21"/>
    <x v="0"/>
    <x v="1"/>
    <n v="655"/>
    <n v="13396.14"/>
    <s v="Unknown"/>
    <s v="Yes"/>
    <n v="1"/>
    <n v="0"/>
    <x v="0"/>
    <n v="0"/>
    <s v="No"/>
    <x v="1"/>
    <s v="Hyderabad"/>
  </r>
  <r>
    <x v="4551"/>
    <n v="59"/>
    <s v="Female"/>
    <s v="Mumbai"/>
    <n v="51"/>
    <x v="1"/>
    <x v="0"/>
    <n v="506"/>
    <n v="24763.759999999998"/>
    <s v="Bank Transfer"/>
    <s v="Yes"/>
    <n v="2"/>
    <n v="1"/>
    <x v="1"/>
    <n v="5"/>
    <s v="Yes"/>
    <x v="0"/>
    <s v="Mumbai"/>
  </r>
  <r>
    <x v="4552"/>
    <n v="49"/>
    <s v="Female"/>
    <s v="Hyderabad"/>
    <n v="15"/>
    <x v="0"/>
    <x v="1"/>
    <n v="660"/>
    <n v="10146.200000000001"/>
    <s v="Bank Transfer"/>
    <s v="Yes"/>
    <n v="1"/>
    <n v="0"/>
    <x v="0"/>
    <n v="0"/>
    <s v="No"/>
    <x v="0"/>
    <s v="Hyderabad"/>
  </r>
  <r>
    <x v="4553"/>
    <n v="19"/>
    <s v="Female"/>
    <s v="Delhi"/>
    <n v="48"/>
    <x v="0"/>
    <x v="2"/>
    <n v="999"/>
    <n v="49051.78"/>
    <s v="Credit Card"/>
    <s v="Yes"/>
    <n v="0"/>
    <n v="0"/>
    <x v="0"/>
    <n v="0"/>
    <s v="No"/>
    <x v="0"/>
    <s v="Delhi"/>
  </r>
  <r>
    <x v="4554"/>
    <n v="33"/>
    <s v="Female"/>
    <s v="Jaipur"/>
    <n v="25"/>
    <x v="1"/>
    <x v="0"/>
    <n v="401"/>
    <n v="9840.73"/>
    <s v="Auto Debit"/>
    <s v="Yes"/>
    <n v="1"/>
    <n v="0"/>
    <x v="0"/>
    <n v="0"/>
    <s v="No"/>
    <x v="0"/>
    <s v="Jaipur"/>
  </r>
  <r>
    <x v="4555"/>
    <n v="38"/>
    <s v="Female"/>
    <s v="Mumbai"/>
    <n v="33"/>
    <x v="1"/>
    <x v="0"/>
    <n v="508"/>
    <n v="16519.37"/>
    <s v="Debit Card"/>
    <s v="Yes"/>
    <n v="1"/>
    <n v="0"/>
    <x v="0"/>
    <n v="0"/>
    <s v="No"/>
    <x v="0"/>
    <s v="Mumbai"/>
  </r>
  <r>
    <x v="4556"/>
    <n v="35"/>
    <s v="Male"/>
    <s v="Delhi"/>
    <n v="67"/>
    <x v="0"/>
    <x v="0"/>
    <n v="431"/>
    <n v="28495.200000000001"/>
    <s v="UPI"/>
    <s v="Yes"/>
    <n v="3"/>
    <n v="1"/>
    <x v="1"/>
    <n v="0"/>
    <s v="No"/>
    <x v="1"/>
    <s v="Delhi"/>
  </r>
  <r>
    <x v="4557"/>
    <n v="42"/>
    <s v="Male"/>
    <s v="Hyderabad"/>
    <n v="15"/>
    <x v="0"/>
    <x v="0"/>
    <n v="409"/>
    <n v="6187.94"/>
    <s v="Credit Card"/>
    <s v="Yes"/>
    <n v="0"/>
    <n v="0"/>
    <x v="0"/>
    <n v="0"/>
    <s v="No"/>
    <x v="0"/>
    <s v="Hyderabad"/>
  </r>
  <r>
    <x v="4558"/>
    <n v="37"/>
    <s v="Female"/>
    <s v="Kolkata"/>
    <n v="7"/>
    <x v="0"/>
    <x v="2"/>
    <n v="954"/>
    <n v="6479.25"/>
    <s v="Auto Debit"/>
    <s v="Yes"/>
    <n v="4"/>
    <n v="1"/>
    <x v="0"/>
    <n v="0"/>
    <s v="No"/>
    <x v="1"/>
    <s v="Kolkata"/>
  </r>
  <r>
    <x v="4559"/>
    <n v="42"/>
    <s v="Male"/>
    <s v="Nagpur"/>
    <n v="53"/>
    <x v="1"/>
    <x v="0"/>
    <n v="390"/>
    <n v="20841.04"/>
    <s v="Debit Card"/>
    <s v="No"/>
    <n v="1"/>
    <n v="0"/>
    <x v="0"/>
    <n v="0"/>
    <s v="Yes"/>
    <x v="0"/>
    <s v="Nagpur"/>
  </r>
  <r>
    <x v="4560"/>
    <n v="29"/>
    <s v="Female"/>
    <s v="Bengaluru"/>
    <n v="34"/>
    <x v="0"/>
    <x v="0"/>
    <n v="437"/>
    <n v="14560.71"/>
    <s v="Credit Card"/>
    <s v="Yes"/>
    <n v="0"/>
    <n v="0"/>
    <x v="1"/>
    <n v="0"/>
    <s v="Yes"/>
    <x v="0"/>
    <s v="Bengaluru"/>
  </r>
  <r>
    <x v="4561"/>
    <n v="47"/>
    <s v="Female"/>
    <s v="Kolkata"/>
    <n v="58"/>
    <x v="1"/>
    <x v="0"/>
    <n v="476"/>
    <n v="27920.44"/>
    <s v="UPI"/>
    <s v="Yes"/>
    <n v="0"/>
    <n v="0"/>
    <x v="0"/>
    <n v="0"/>
    <s v="No"/>
    <x v="0"/>
    <s v="Kolkata"/>
  </r>
  <r>
    <x v="4562"/>
    <n v="46"/>
    <s v="Male"/>
    <s v="Kolkata"/>
    <n v="24"/>
    <x v="1"/>
    <x v="1"/>
    <n v="746"/>
    <n v="17922.47"/>
    <s v="Credit Card"/>
    <s v="No"/>
    <n v="0"/>
    <n v="0"/>
    <x v="0"/>
    <n v="0"/>
    <s v="No"/>
    <x v="0"/>
    <s v="Kolkata"/>
  </r>
  <r>
    <x v="4563"/>
    <n v="19"/>
    <s v="Female"/>
    <s v="Hyderabad"/>
    <n v="41"/>
    <x v="1"/>
    <x v="0"/>
    <n v="496"/>
    <n v="20378.5"/>
    <s v="UPI"/>
    <s v="No"/>
    <n v="2"/>
    <n v="0"/>
    <x v="0"/>
    <n v="0"/>
    <s v="No"/>
    <x v="0"/>
    <s v="Hyderabad"/>
  </r>
  <r>
    <x v="4564"/>
    <n v="42"/>
    <s v="Male"/>
    <s v="Nagpur"/>
    <n v="11"/>
    <x v="0"/>
    <x v="0"/>
    <n v="464"/>
    <n v="5214.37"/>
    <s v="Credit Card"/>
    <s v="Yes"/>
    <n v="0"/>
    <n v="0"/>
    <x v="0"/>
    <n v="0"/>
    <s v="No"/>
    <x v="0"/>
    <s v="Nagpur"/>
  </r>
  <r>
    <x v="4565"/>
    <n v="38"/>
    <s v="Female"/>
    <s v="Delhi"/>
    <n v="38"/>
    <x v="1"/>
    <x v="0"/>
    <n v="432"/>
    <n v="15211.97"/>
    <s v="Auto Debit"/>
    <s v="Yes"/>
    <n v="1"/>
    <n v="0"/>
    <x v="0"/>
    <n v="5"/>
    <s v="No"/>
    <x v="1"/>
    <s v="Delhi"/>
  </r>
  <r>
    <x v="4566"/>
    <n v="21"/>
    <s v="Female"/>
    <s v="Ahmedabad"/>
    <n v="37"/>
    <x v="0"/>
    <x v="0"/>
    <n v="472"/>
    <n v="17255.07"/>
    <s v="Auto Debit"/>
    <s v="No"/>
    <n v="0"/>
    <n v="0"/>
    <x v="0"/>
    <n v="0"/>
    <s v="Yes"/>
    <x v="1"/>
    <s v="Ahmedabad"/>
  </r>
  <r>
    <x v="4567"/>
    <n v="33"/>
    <s v="Female"/>
    <s v="Delhi"/>
    <n v="30"/>
    <x v="0"/>
    <x v="0"/>
    <n v="439"/>
    <n v="12885.62"/>
    <s v="Debit Card"/>
    <s v="Yes"/>
    <n v="0"/>
    <n v="0"/>
    <x v="1"/>
    <n v="0"/>
    <s v="No"/>
    <x v="1"/>
    <s v="Delhi"/>
  </r>
  <r>
    <x v="4568"/>
    <n v="31"/>
    <s v="Female"/>
    <s v="Mumbai"/>
    <n v="37"/>
    <x v="0"/>
    <x v="0"/>
    <n v="551"/>
    <n v="20388.03"/>
    <s v="Auto Debit"/>
    <s v="Yes"/>
    <n v="0"/>
    <n v="0"/>
    <x v="0"/>
    <n v="0"/>
    <s v="No"/>
    <x v="0"/>
    <s v="Mumbai"/>
  </r>
  <r>
    <x v="4569"/>
    <n v="50"/>
    <s v="Male"/>
    <s v="Bengaluru"/>
    <n v="7"/>
    <x v="0"/>
    <x v="1"/>
    <n v="762"/>
    <n v="5268.26"/>
    <s v="Bank Transfer"/>
    <s v="Yes"/>
    <n v="0"/>
    <n v="0"/>
    <x v="0"/>
    <n v="0"/>
    <s v="Yes"/>
    <x v="0"/>
    <s v="Bengaluru"/>
  </r>
  <r>
    <x v="4570"/>
    <n v="34"/>
    <s v="Female"/>
    <s v="Ahmedabad"/>
    <n v="30"/>
    <x v="0"/>
    <x v="0"/>
    <n v="432"/>
    <n v="12917.94"/>
    <s v="Bank Transfer"/>
    <s v="Yes"/>
    <n v="0"/>
    <n v="0"/>
    <x v="0"/>
    <n v="0"/>
    <s v="No"/>
    <x v="0"/>
    <s v="Ahmedabad"/>
  </r>
  <r>
    <x v="4571"/>
    <n v="50"/>
    <s v="Female"/>
    <s v="Nagpur"/>
    <n v="29"/>
    <x v="0"/>
    <x v="0"/>
    <n v="498"/>
    <n v="14869.19"/>
    <s v="Unknown"/>
    <s v="Yes"/>
    <n v="0"/>
    <n v="0"/>
    <x v="0"/>
    <n v="0"/>
    <s v="No"/>
    <x v="0"/>
    <s v="Nagpur"/>
  </r>
  <r>
    <x v="4572"/>
    <n v="19"/>
    <s v="Female"/>
    <s v="Delhi"/>
    <n v="22"/>
    <x v="0"/>
    <x v="1"/>
    <n v="714"/>
    <n v="15443.2"/>
    <s v="Debit Card"/>
    <s v="Yes"/>
    <n v="0"/>
    <n v="0"/>
    <x v="0"/>
    <n v="0"/>
    <s v="No"/>
    <x v="0"/>
    <s v="Delhi"/>
  </r>
  <r>
    <x v="4573"/>
    <n v="18"/>
    <s v="Male"/>
    <s v="Mumbai"/>
    <n v="23"/>
    <x v="0"/>
    <x v="1"/>
    <n v="736"/>
    <n v="16495.259999999998"/>
    <s v="Credit Card"/>
    <s v="Yes"/>
    <n v="2"/>
    <n v="0"/>
    <x v="0"/>
    <n v="0"/>
    <s v="No"/>
    <x v="0"/>
    <s v="Mumbai"/>
  </r>
  <r>
    <x v="4574"/>
    <n v="51"/>
    <s v="Female"/>
    <s v="Ahmedabad"/>
    <n v="35"/>
    <x v="1"/>
    <x v="1"/>
    <n v="778"/>
    <n v="26600.53"/>
    <s v="Credit Card"/>
    <s v="Yes"/>
    <n v="2"/>
    <n v="0"/>
    <x v="0"/>
    <n v="5"/>
    <s v="No"/>
    <x v="0"/>
    <s v="Ahmedabad"/>
  </r>
  <r>
    <x v="4575"/>
    <n v="35"/>
    <s v="Male"/>
    <s v="Delhi"/>
    <n v="52"/>
    <x v="0"/>
    <x v="0"/>
    <n v="482"/>
    <n v="25009.56"/>
    <s v="Auto Debit"/>
    <s v="Yes"/>
    <n v="1"/>
    <n v="0"/>
    <x v="1"/>
    <n v="0"/>
    <s v="No"/>
    <x v="0"/>
    <s v="Delhi"/>
  </r>
  <r>
    <x v="4576"/>
    <n v="31"/>
    <s v="Female"/>
    <s v="Kolkata"/>
    <n v="48"/>
    <x v="2"/>
    <x v="1"/>
    <n v="747"/>
    <n v="36285.120000000003"/>
    <s v="Auto Debit"/>
    <s v="No"/>
    <n v="2"/>
    <n v="1"/>
    <x v="0"/>
    <n v="0"/>
    <s v="No"/>
    <x v="0"/>
    <s v="Kolkata"/>
  </r>
  <r>
    <x v="4577"/>
    <n v="37"/>
    <s v="Male"/>
    <s v="Kolkata"/>
    <n v="44"/>
    <x v="1"/>
    <x v="0"/>
    <n v="431"/>
    <n v="18537.5"/>
    <s v="Credit Card"/>
    <s v="No"/>
    <n v="0"/>
    <n v="0"/>
    <x v="0"/>
    <n v="0"/>
    <s v="No"/>
    <x v="0"/>
    <s v="Kolkata"/>
  </r>
  <r>
    <x v="4578"/>
    <n v="32"/>
    <s v="Male"/>
    <s v="Chennai"/>
    <n v="33"/>
    <x v="0"/>
    <x v="0"/>
    <n v="497"/>
    <n v="16192.17"/>
    <s v="Auto Debit"/>
    <s v="No"/>
    <n v="2"/>
    <n v="0"/>
    <x v="0"/>
    <n v="0"/>
    <s v="No"/>
    <x v="1"/>
    <s v="Chennai"/>
  </r>
  <r>
    <x v="4579"/>
    <n v="29"/>
    <s v="Male"/>
    <s v="Pune"/>
    <n v="63"/>
    <x v="0"/>
    <x v="1"/>
    <n v="780"/>
    <n v="48737.120000000003"/>
    <s v="Auto Debit"/>
    <s v="Yes"/>
    <n v="3"/>
    <n v="1"/>
    <x v="1"/>
    <n v="0"/>
    <s v="No"/>
    <x v="0"/>
    <s v="Pune"/>
  </r>
  <r>
    <x v="4580"/>
    <n v="45"/>
    <s v="Male"/>
    <s v="Hyderabad"/>
    <n v="37"/>
    <x v="2"/>
    <x v="1"/>
    <n v="701"/>
    <n v="23785.17"/>
    <s v="Bank Transfer"/>
    <s v="Yes"/>
    <n v="0"/>
    <n v="0"/>
    <x v="0"/>
    <n v="10"/>
    <s v="No"/>
    <x v="0"/>
    <s v="Hyderabad"/>
  </r>
  <r>
    <x v="4581"/>
    <n v="35"/>
    <s v="Female"/>
    <s v="Pune"/>
    <n v="65"/>
    <x v="1"/>
    <x v="1"/>
    <n v="728"/>
    <n v="46990.63"/>
    <s v="Auto Debit"/>
    <s v="Yes"/>
    <n v="1"/>
    <n v="0"/>
    <x v="0"/>
    <n v="0"/>
    <s v="Yes"/>
    <x v="0"/>
    <s v="Pune"/>
  </r>
  <r>
    <x v="4582"/>
    <n v="37"/>
    <s v="Male"/>
    <s v="Bengaluru"/>
    <n v="44"/>
    <x v="1"/>
    <x v="2"/>
    <n v="996"/>
    <n v="44962.52"/>
    <s v="Credit Card"/>
    <s v="Yes"/>
    <n v="0"/>
    <n v="0"/>
    <x v="1"/>
    <n v="0"/>
    <s v="Yes"/>
    <x v="0"/>
    <s v="Bengaluru"/>
  </r>
  <r>
    <x v="4583"/>
    <n v="34"/>
    <s v="Male"/>
    <s v="Pune"/>
    <n v="41"/>
    <x v="0"/>
    <x v="0"/>
    <n v="411"/>
    <n v="16855.93"/>
    <s v="Debit Card"/>
    <s v="Yes"/>
    <n v="2"/>
    <n v="1"/>
    <x v="0"/>
    <n v="0"/>
    <s v="No"/>
    <x v="0"/>
    <s v="Pune"/>
  </r>
  <r>
    <x v="4584"/>
    <n v="29"/>
    <s v="Female"/>
    <s v="Bengaluru"/>
    <n v="28"/>
    <x v="2"/>
    <x v="2"/>
    <n v="977"/>
    <n v="27012.38"/>
    <s v="Credit Card"/>
    <s v="Yes"/>
    <n v="0"/>
    <n v="0"/>
    <x v="2"/>
    <n v="0"/>
    <s v="No"/>
    <x v="0"/>
    <s v="Bengaluru"/>
  </r>
  <r>
    <x v="4585"/>
    <n v="36"/>
    <s v="Female"/>
    <s v="Pune"/>
    <n v="35"/>
    <x v="0"/>
    <x v="1"/>
    <n v="785"/>
    <n v="27172.16"/>
    <s v="Bank Transfer"/>
    <s v="Yes"/>
    <n v="4"/>
    <n v="1"/>
    <x v="0"/>
    <n v="0"/>
    <s v="No"/>
    <x v="1"/>
    <s v="Pune"/>
  </r>
  <r>
    <x v="4586"/>
    <n v="43"/>
    <s v="Female"/>
    <s v="Chennai"/>
    <n v="19"/>
    <x v="0"/>
    <x v="2"/>
    <n v="990"/>
    <n v="18551.12"/>
    <s v="Auto Debit"/>
    <s v="No"/>
    <n v="1"/>
    <n v="0"/>
    <x v="0"/>
    <n v="0"/>
    <s v="No"/>
    <x v="0"/>
    <s v="Chennai"/>
  </r>
  <r>
    <x v="4587"/>
    <n v="40"/>
    <s v="Female"/>
    <s v="Bengaluru"/>
    <n v="38"/>
    <x v="0"/>
    <x v="1"/>
    <n v="737"/>
    <n v="28008.15"/>
    <s v="Credit Card"/>
    <s v="Yes"/>
    <n v="0"/>
    <n v="0"/>
    <x v="0"/>
    <n v="0"/>
    <s v="No"/>
    <x v="0"/>
    <s v="Bengaluru"/>
  </r>
  <r>
    <x v="4588"/>
    <n v="44"/>
    <s v="Male"/>
    <s v="Nagpur"/>
    <n v="17"/>
    <x v="1"/>
    <x v="0"/>
    <n v="467"/>
    <n v="7112.13"/>
    <s v="Auto Debit"/>
    <s v="No"/>
    <n v="1"/>
    <n v="0"/>
    <x v="0"/>
    <n v="10"/>
    <s v="No"/>
    <x v="0"/>
    <s v="Nagpur"/>
  </r>
  <r>
    <x v="4589"/>
    <n v="26"/>
    <s v="Female"/>
    <s v="Mumbai"/>
    <n v="35"/>
    <x v="0"/>
    <x v="2"/>
    <n v="1019"/>
    <n v="36179.480000000003"/>
    <s v="Bank Transfer"/>
    <s v="Yes"/>
    <n v="1"/>
    <n v="0"/>
    <x v="0"/>
    <n v="0"/>
    <s v="No"/>
    <x v="0"/>
    <s v="Mumbai"/>
  </r>
  <r>
    <x v="4590"/>
    <n v="39"/>
    <s v="Female"/>
    <s v="Kolkata"/>
    <n v="32"/>
    <x v="0"/>
    <x v="0"/>
    <n v="530"/>
    <n v="17011.52"/>
    <s v="Auto Debit"/>
    <s v="Yes"/>
    <n v="4"/>
    <n v="1"/>
    <x v="1"/>
    <n v="0"/>
    <s v="Yes"/>
    <x v="0"/>
    <s v="Kolkata"/>
  </r>
  <r>
    <x v="4591"/>
    <n v="39"/>
    <s v="Female"/>
    <s v="Ahmedabad"/>
    <n v="31"/>
    <x v="2"/>
    <x v="2"/>
    <n v="1047"/>
    <n v="32766.51"/>
    <s v="Auto Debit"/>
    <s v="Yes"/>
    <n v="2"/>
    <n v="0"/>
    <x v="0"/>
    <n v="0"/>
    <s v="Yes"/>
    <x v="0"/>
    <s v="Ahmedabad"/>
  </r>
  <r>
    <x v="4592"/>
    <n v="24"/>
    <s v="Female"/>
    <s v="Kolkata"/>
    <n v="22"/>
    <x v="1"/>
    <x v="2"/>
    <n v="979"/>
    <n v="20669.11"/>
    <s v="Debit Card"/>
    <s v="Yes"/>
    <n v="1"/>
    <n v="0"/>
    <x v="0"/>
    <n v="5"/>
    <s v="No"/>
    <x v="1"/>
    <s v="Kolkata"/>
  </r>
  <r>
    <x v="4593"/>
    <n v="42"/>
    <s v="Male"/>
    <s v="Jaipur"/>
    <n v="8"/>
    <x v="0"/>
    <x v="1"/>
    <n v="777"/>
    <n v="6388.45"/>
    <s v="Credit Card"/>
    <s v="No"/>
    <n v="1"/>
    <n v="0"/>
    <x v="0"/>
    <n v="0"/>
    <s v="No"/>
    <x v="0"/>
    <s v="Jaipur"/>
  </r>
  <r>
    <x v="4594"/>
    <n v="34"/>
    <s v="Female"/>
    <s v="Hyderabad"/>
    <n v="20"/>
    <x v="1"/>
    <x v="0"/>
    <n v="495"/>
    <n v="9926.5300000000007"/>
    <s v="Debit Card"/>
    <s v="Yes"/>
    <n v="6"/>
    <n v="2"/>
    <x v="2"/>
    <n v="0"/>
    <s v="No"/>
    <x v="1"/>
    <s v="Hyderabad"/>
  </r>
  <r>
    <x v="4595"/>
    <n v="31"/>
    <s v="Male"/>
    <s v="Ahmedabad"/>
    <n v="33"/>
    <x v="2"/>
    <x v="1"/>
    <n v="664"/>
    <n v="18375.27"/>
    <s v="Credit Card"/>
    <s v="Yes"/>
    <n v="0"/>
    <n v="0"/>
    <x v="1"/>
    <n v="15"/>
    <s v="Yes"/>
    <x v="0"/>
    <s v="Ahmedabad"/>
  </r>
  <r>
    <x v="4596"/>
    <n v="44"/>
    <s v="Male"/>
    <s v="Pune"/>
    <n v="31"/>
    <x v="0"/>
    <x v="0"/>
    <n v="502"/>
    <n v="15350.6"/>
    <s v="UPI"/>
    <s v="Yes"/>
    <n v="1"/>
    <n v="0"/>
    <x v="0"/>
    <n v="0"/>
    <s v="No"/>
    <x v="0"/>
    <s v="Pune"/>
  </r>
  <r>
    <x v="4597"/>
    <n v="51"/>
    <s v="Male"/>
    <s v="Mumbai"/>
    <n v="20"/>
    <x v="2"/>
    <x v="2"/>
    <n v="1001"/>
    <n v="19690.5"/>
    <s v="Bank Transfer"/>
    <s v="Yes"/>
    <n v="1"/>
    <n v="0"/>
    <x v="0"/>
    <n v="0"/>
    <s v="No"/>
    <x v="0"/>
    <s v="Mumbai"/>
  </r>
  <r>
    <x v="4598"/>
    <n v="28"/>
    <s v="Female"/>
    <s v="Pune"/>
    <n v="49"/>
    <x v="0"/>
    <x v="1"/>
    <n v="748"/>
    <n v="36792.25"/>
    <s v="Credit Card"/>
    <s v="Yes"/>
    <n v="4"/>
    <n v="0"/>
    <x v="0"/>
    <n v="0"/>
    <s v="Yes"/>
    <x v="1"/>
    <s v="Pune"/>
  </r>
  <r>
    <x v="4599"/>
    <n v="41"/>
    <s v="Female"/>
    <s v="Bengaluru"/>
    <n v="16"/>
    <x v="1"/>
    <x v="1"/>
    <n v="815"/>
    <n v="13067.37"/>
    <s v="UPI"/>
    <s v="Yes"/>
    <n v="0"/>
    <n v="0"/>
    <x v="2"/>
    <n v="0"/>
    <s v="No"/>
    <x v="0"/>
    <s v="Bengaluru"/>
  </r>
  <r>
    <x v="4600"/>
    <n v="21"/>
    <s v="Male"/>
    <s v="Ahmedabad"/>
    <n v="20"/>
    <x v="0"/>
    <x v="1"/>
    <n v="670"/>
    <n v="13700.43"/>
    <s v="UPI"/>
    <s v="Yes"/>
    <n v="8"/>
    <n v="2"/>
    <x v="4"/>
    <n v="0"/>
    <s v="No"/>
    <x v="1"/>
    <s v="Ahmedabad"/>
  </r>
  <r>
    <x v="4601"/>
    <n v="25"/>
    <s v="Female"/>
    <s v="Pune"/>
    <n v="62"/>
    <x v="0"/>
    <x v="1"/>
    <n v="766"/>
    <n v="47492"/>
    <s v="Bank Transfer"/>
    <s v="Yes"/>
    <n v="1"/>
    <n v="0"/>
    <x v="0"/>
    <n v="0"/>
    <s v="No"/>
    <x v="0"/>
    <s v="Pune"/>
  </r>
  <r>
    <x v="4602"/>
    <n v="31"/>
    <s v="Male"/>
    <s v="Pune"/>
    <n v="11"/>
    <x v="1"/>
    <x v="0"/>
    <n v="525"/>
    <n v="5799.41"/>
    <s v="Bank Transfer"/>
    <s v="Yes"/>
    <n v="0"/>
    <n v="0"/>
    <x v="0"/>
    <n v="0"/>
    <s v="No"/>
    <x v="0"/>
    <s v="Pune"/>
  </r>
  <r>
    <x v="4603"/>
    <n v="36"/>
    <s v="Male"/>
    <s v="Nagpur"/>
    <n v="24"/>
    <x v="0"/>
    <x v="1"/>
    <n v="721"/>
    <n v="17674.310000000001"/>
    <s v="UPI"/>
    <s v="Yes"/>
    <n v="0"/>
    <n v="0"/>
    <x v="1"/>
    <n v="0"/>
    <s v="No"/>
    <x v="1"/>
    <s v="Nagpur"/>
  </r>
  <r>
    <x v="4604"/>
    <n v="34"/>
    <s v="Female"/>
    <s v="Delhi"/>
    <n v="40"/>
    <x v="2"/>
    <x v="2"/>
    <n v="1024"/>
    <n v="34440.800000000003"/>
    <s v="UPI"/>
    <s v="Yes"/>
    <n v="1"/>
    <n v="0"/>
    <x v="0"/>
    <n v="15"/>
    <s v="No"/>
    <x v="0"/>
    <s v="Delhi"/>
  </r>
  <r>
    <x v="4605"/>
    <n v="33"/>
    <s v="Female"/>
    <s v="Nagpur"/>
    <n v="18"/>
    <x v="0"/>
    <x v="1"/>
    <n v="750"/>
    <n v="13310.56"/>
    <s v="Debit Card"/>
    <s v="Yes"/>
    <n v="1"/>
    <n v="0"/>
    <x v="0"/>
    <n v="0"/>
    <s v="Yes"/>
    <x v="0"/>
    <s v="Nagpur"/>
  </r>
  <r>
    <x v="4606"/>
    <n v="35"/>
    <s v="Male"/>
    <s v="Pune"/>
    <n v="48"/>
    <x v="0"/>
    <x v="0"/>
    <n v="515"/>
    <n v="24167.43"/>
    <s v="Auto Debit"/>
    <s v="No"/>
    <n v="0"/>
    <n v="0"/>
    <x v="0"/>
    <n v="0"/>
    <s v="No"/>
    <x v="0"/>
    <s v="Pune"/>
  </r>
  <r>
    <x v="4607"/>
    <n v="43"/>
    <s v="Male"/>
    <s v="Pune"/>
    <n v="17"/>
    <x v="0"/>
    <x v="1"/>
    <n v="721"/>
    <n v="12413.78"/>
    <s v="Auto Debit"/>
    <s v="Yes"/>
    <n v="3"/>
    <n v="0"/>
    <x v="0"/>
    <n v="0"/>
    <s v="No"/>
    <x v="0"/>
    <s v="Pune"/>
  </r>
  <r>
    <x v="4608"/>
    <n v="25"/>
    <s v="Female"/>
    <s v="Mumbai"/>
    <n v="52"/>
    <x v="0"/>
    <x v="1"/>
    <n v="691"/>
    <n v="36166.69"/>
    <s v="UPI"/>
    <s v="Yes"/>
    <n v="0"/>
    <n v="0"/>
    <x v="0"/>
    <n v="0"/>
    <s v="No"/>
    <x v="0"/>
    <s v="Mumbai"/>
  </r>
  <r>
    <x v="4609"/>
    <n v="37"/>
    <s v="Female"/>
    <s v="Delhi"/>
    <n v="45"/>
    <x v="0"/>
    <x v="0"/>
    <n v="550"/>
    <n v="25445.43"/>
    <s v="Bank Transfer"/>
    <s v="Yes"/>
    <n v="1"/>
    <n v="0"/>
    <x v="0"/>
    <n v="0"/>
    <s v="No"/>
    <x v="0"/>
    <s v="Delhi"/>
  </r>
  <r>
    <x v="4610"/>
    <n v="48"/>
    <s v="Male"/>
    <s v="Delhi"/>
    <n v="57"/>
    <x v="0"/>
    <x v="1"/>
    <n v="702"/>
    <n v="40240.85"/>
    <s v="UPI"/>
    <s v="Yes"/>
    <n v="1"/>
    <n v="0"/>
    <x v="0"/>
    <n v="0"/>
    <s v="No"/>
    <x v="0"/>
    <s v="Delhi"/>
  </r>
  <r>
    <x v="4611"/>
    <n v="41"/>
    <s v="Female"/>
    <s v="Ahmedabad"/>
    <n v="38"/>
    <x v="1"/>
    <x v="1"/>
    <n v="776"/>
    <n v="29035.02"/>
    <s v="Auto Debit"/>
    <s v="Yes"/>
    <n v="2"/>
    <n v="1"/>
    <x v="1"/>
    <n v="0"/>
    <s v="No"/>
    <x v="0"/>
    <s v="Ahmedabad"/>
  </r>
  <r>
    <x v="4612"/>
    <n v="35"/>
    <s v="Male"/>
    <s v="Bengaluru"/>
    <n v="57"/>
    <x v="1"/>
    <x v="1"/>
    <n v="798"/>
    <n v="45410.9"/>
    <s v="Auto Debit"/>
    <s v="Yes"/>
    <n v="3"/>
    <n v="0"/>
    <x v="1"/>
    <n v="0"/>
    <s v="No"/>
    <x v="0"/>
    <s v="Bengaluru"/>
  </r>
  <r>
    <x v="4613"/>
    <n v="40"/>
    <s v="Male"/>
    <s v="Ahmedabad"/>
    <n v="16"/>
    <x v="1"/>
    <x v="1"/>
    <n v="772"/>
    <n v="12527.17"/>
    <s v="Credit Card"/>
    <s v="Yes"/>
    <n v="0"/>
    <n v="0"/>
    <x v="0"/>
    <n v="0"/>
    <s v="No"/>
    <x v="0"/>
    <s v="Ahmedabad"/>
  </r>
  <r>
    <x v="4614"/>
    <n v="68"/>
    <s v="Male"/>
    <s v="Pune"/>
    <n v="72"/>
    <x v="2"/>
    <x v="1"/>
    <n v="759"/>
    <n v="47564.43"/>
    <s v="Credit Card"/>
    <s v="Yes"/>
    <n v="0"/>
    <n v="0"/>
    <x v="0"/>
    <n v="15"/>
    <s v="No"/>
    <x v="0"/>
    <s v="Pune"/>
  </r>
  <r>
    <x v="4615"/>
    <n v="39"/>
    <s v="Male"/>
    <s v="Kolkata"/>
    <n v="45"/>
    <x v="1"/>
    <x v="0"/>
    <n v="533"/>
    <n v="22153.03"/>
    <s v="Auto Debit"/>
    <s v="No"/>
    <n v="2"/>
    <n v="0"/>
    <x v="0"/>
    <n v="10"/>
    <s v="Yes"/>
    <x v="0"/>
    <s v="Kolkata"/>
  </r>
  <r>
    <x v="4616"/>
    <n v="46"/>
    <s v="Male"/>
    <s v="Delhi"/>
    <n v="35"/>
    <x v="1"/>
    <x v="0"/>
    <n v="444"/>
    <n v="15703.49"/>
    <s v="Bank Transfer"/>
    <s v="Yes"/>
    <n v="0"/>
    <n v="0"/>
    <x v="0"/>
    <n v="0"/>
    <s v="No"/>
    <x v="0"/>
    <s v="Delhi"/>
  </r>
  <r>
    <x v="4617"/>
    <n v="50"/>
    <s v="Female"/>
    <s v="Delhi"/>
    <n v="59"/>
    <x v="0"/>
    <x v="0"/>
    <n v="545"/>
    <n v="31474.15"/>
    <s v="Auto Debit"/>
    <s v="Yes"/>
    <n v="6"/>
    <n v="2"/>
    <x v="2"/>
    <n v="0"/>
    <s v="No"/>
    <x v="1"/>
    <s v="Delhi"/>
  </r>
  <r>
    <x v="4618"/>
    <n v="30"/>
    <s v="Male"/>
    <s v="Kolkata"/>
    <n v="38"/>
    <x v="0"/>
    <x v="1"/>
    <n v="696"/>
    <n v="26559.65"/>
    <s v="Unknown"/>
    <s v="Yes"/>
    <n v="0"/>
    <n v="0"/>
    <x v="0"/>
    <n v="0"/>
    <s v="Yes"/>
    <x v="0"/>
    <s v="Kolkata"/>
  </r>
  <r>
    <x v="4619"/>
    <n v="56"/>
    <s v="Male"/>
    <s v="Delhi"/>
    <n v="53"/>
    <x v="0"/>
    <x v="1"/>
    <n v="785"/>
    <n v="41695.85"/>
    <s v="Auto Debit"/>
    <s v="Yes"/>
    <n v="1"/>
    <n v="0"/>
    <x v="0"/>
    <n v="0"/>
    <s v="No"/>
    <x v="0"/>
    <s v="Delhi"/>
  </r>
  <r>
    <x v="4620"/>
    <n v="39"/>
    <s v="Male"/>
    <s v="Bengaluru"/>
    <n v="36"/>
    <x v="1"/>
    <x v="0"/>
    <n v="504"/>
    <n v="18676.11"/>
    <s v="Debit Card"/>
    <s v="Yes"/>
    <n v="2"/>
    <n v="1"/>
    <x v="0"/>
    <n v="0"/>
    <s v="No"/>
    <x v="0"/>
    <s v="Bengaluru"/>
  </r>
  <r>
    <x v="4621"/>
    <n v="68"/>
    <s v="Female"/>
    <s v="Bengaluru"/>
    <n v="18"/>
    <x v="0"/>
    <x v="0"/>
    <n v="521"/>
    <n v="9446.5"/>
    <s v="Credit Card"/>
    <s v="Yes"/>
    <n v="7"/>
    <n v="3"/>
    <x v="3"/>
    <n v="0"/>
    <s v="No"/>
    <x v="1"/>
    <s v="Bengaluru"/>
  </r>
  <r>
    <x v="4622"/>
    <n v="42"/>
    <s v="Female"/>
    <s v="Delhi"/>
    <n v="10"/>
    <x v="1"/>
    <x v="2"/>
    <n v="1041"/>
    <n v="9284.2999999999993"/>
    <s v="Debit Card"/>
    <s v="Yes"/>
    <n v="1"/>
    <n v="0"/>
    <x v="0"/>
    <n v="10"/>
    <s v="No"/>
    <x v="0"/>
    <s v="Delhi"/>
  </r>
  <r>
    <x v="4623"/>
    <n v="18"/>
    <s v="Female"/>
    <s v="Pune"/>
    <n v="30"/>
    <x v="1"/>
    <x v="0"/>
    <n v="493"/>
    <n v="15133.57"/>
    <s v="Bank Transfer"/>
    <s v="Yes"/>
    <n v="0"/>
    <n v="0"/>
    <x v="0"/>
    <n v="0"/>
    <s v="No"/>
    <x v="0"/>
    <s v="Pune"/>
  </r>
  <r>
    <x v="4624"/>
    <n v="27"/>
    <s v="Male"/>
    <s v="Delhi"/>
    <n v="72"/>
    <x v="1"/>
    <x v="2"/>
    <n v="1097"/>
    <n v="69893.08"/>
    <s v="Auto Debit"/>
    <s v="Yes"/>
    <n v="0"/>
    <n v="0"/>
    <x v="0"/>
    <n v="10"/>
    <s v="No"/>
    <x v="1"/>
    <s v="Delhi"/>
  </r>
  <r>
    <x v="4625"/>
    <n v="50"/>
    <s v="Male"/>
    <s v="Delhi"/>
    <n v="47"/>
    <x v="0"/>
    <x v="2"/>
    <n v="1071"/>
    <n v="50762"/>
    <s v="Debit Card"/>
    <s v="Yes"/>
    <n v="2"/>
    <n v="1"/>
    <x v="1"/>
    <n v="0"/>
    <s v="No"/>
    <x v="0"/>
    <s v="Delhi"/>
  </r>
  <r>
    <x v="4626"/>
    <n v="37"/>
    <s v="Female"/>
    <s v="Delhi"/>
    <n v="27"/>
    <x v="2"/>
    <x v="2"/>
    <n v="984"/>
    <n v="23003.63"/>
    <s v="Credit Card"/>
    <s v="Yes"/>
    <n v="0"/>
    <n v="0"/>
    <x v="0"/>
    <n v="15"/>
    <s v="No"/>
    <x v="0"/>
    <s v="Delhi"/>
  </r>
  <r>
    <x v="4627"/>
    <n v="50"/>
    <s v="Female"/>
    <s v="Mumbai"/>
    <n v="59"/>
    <x v="1"/>
    <x v="1"/>
    <n v="726"/>
    <n v="43669.14"/>
    <s v="Auto Debit"/>
    <s v="Yes"/>
    <n v="0"/>
    <n v="0"/>
    <x v="0"/>
    <n v="0"/>
    <s v="Yes"/>
    <x v="0"/>
    <s v="Mumbai"/>
  </r>
  <r>
    <x v="4628"/>
    <n v="51"/>
    <s v="Female"/>
    <s v="Mumbai"/>
    <n v="56"/>
    <x v="2"/>
    <x v="1"/>
    <n v="787"/>
    <n v="44012.44"/>
    <s v="Debit Card"/>
    <s v="Yes"/>
    <n v="0"/>
    <n v="0"/>
    <x v="0"/>
    <n v="0"/>
    <s v="No"/>
    <x v="0"/>
    <s v="Mumbai"/>
  </r>
  <r>
    <x v="4629"/>
    <n v="57"/>
    <s v="Female"/>
    <s v="Pune"/>
    <n v="44"/>
    <x v="2"/>
    <x v="1"/>
    <n v="650"/>
    <n v="26448.75"/>
    <s v="Credit Card"/>
    <s v="Yes"/>
    <n v="0"/>
    <n v="0"/>
    <x v="0"/>
    <n v="10"/>
    <s v="Yes"/>
    <x v="0"/>
    <s v="Pune"/>
  </r>
  <r>
    <x v="4630"/>
    <n v="43"/>
    <s v="Male"/>
    <s v="Pune"/>
    <n v="65"/>
    <x v="2"/>
    <x v="0"/>
    <n v="524"/>
    <n v="34531.57"/>
    <s v="Debit Card"/>
    <s v="No"/>
    <n v="0"/>
    <n v="0"/>
    <x v="0"/>
    <n v="0"/>
    <s v="Yes"/>
    <x v="0"/>
    <s v="Pune"/>
  </r>
  <r>
    <x v="4631"/>
    <n v="58"/>
    <s v="Male"/>
    <s v="Mumbai"/>
    <n v="25"/>
    <x v="2"/>
    <x v="1"/>
    <n v="661"/>
    <n v="14542.75"/>
    <s v="UPI"/>
    <s v="Yes"/>
    <n v="2"/>
    <n v="0"/>
    <x v="0"/>
    <n v="10"/>
    <s v="Yes"/>
    <x v="0"/>
    <s v="Mumbai"/>
  </r>
  <r>
    <x v="4632"/>
    <n v="41"/>
    <s v="Female"/>
    <s v="Chennai"/>
    <n v="19"/>
    <x v="0"/>
    <x v="1"/>
    <n v="790"/>
    <n v="15337.74"/>
    <s v="Debit Card"/>
    <s v="Yes"/>
    <n v="0"/>
    <n v="0"/>
    <x v="1"/>
    <n v="0"/>
    <s v="Yes"/>
    <x v="1"/>
    <s v="Chennai"/>
  </r>
  <r>
    <x v="4633"/>
    <n v="39"/>
    <s v="Male"/>
    <s v="Ahmedabad"/>
    <n v="38"/>
    <x v="0"/>
    <x v="0"/>
    <n v="537"/>
    <n v="19813.91"/>
    <s v="Bank Transfer"/>
    <s v="Yes"/>
    <n v="0"/>
    <n v="0"/>
    <x v="0"/>
    <n v="0"/>
    <s v="No"/>
    <x v="0"/>
    <s v="Ahmedabad"/>
  </r>
  <r>
    <x v="4634"/>
    <n v="51"/>
    <s v="Male"/>
    <s v="Kolkata"/>
    <n v="72"/>
    <x v="1"/>
    <x v="1"/>
    <n v="756"/>
    <n v="53417.120000000003"/>
    <s v="Auto Debit"/>
    <s v="Yes"/>
    <n v="1"/>
    <n v="0"/>
    <x v="0"/>
    <n v="0"/>
    <s v="No"/>
    <x v="0"/>
    <s v="Kolkata"/>
  </r>
  <r>
    <x v="4635"/>
    <n v="51"/>
    <s v="Female"/>
    <s v="Bengaluru"/>
    <n v="40"/>
    <x v="0"/>
    <x v="1"/>
    <n v="781"/>
    <n v="30674.45"/>
    <s v="Debit Card"/>
    <s v="Yes"/>
    <n v="4"/>
    <n v="2"/>
    <x v="2"/>
    <n v="0"/>
    <s v="No"/>
    <x v="0"/>
    <s v="Bengaluru"/>
  </r>
  <r>
    <x v="4636"/>
    <n v="18"/>
    <s v="Male"/>
    <s v="Pune"/>
    <n v="41"/>
    <x v="0"/>
    <x v="2"/>
    <n v="1075"/>
    <n v="44419.85"/>
    <s v="UPI"/>
    <s v="Yes"/>
    <n v="0"/>
    <n v="0"/>
    <x v="0"/>
    <n v="0"/>
    <s v="Yes"/>
    <x v="0"/>
    <s v="Pune"/>
  </r>
  <r>
    <x v="4637"/>
    <n v="38"/>
    <s v="Female"/>
    <s v="Hyderabad"/>
    <n v="25"/>
    <x v="1"/>
    <x v="0"/>
    <n v="444"/>
    <n v="10757.51"/>
    <s v="UPI"/>
    <s v="No"/>
    <n v="1"/>
    <n v="0"/>
    <x v="1"/>
    <n v="5"/>
    <s v="No"/>
    <x v="0"/>
    <s v="Hyderabad"/>
  </r>
  <r>
    <x v="4638"/>
    <n v="51"/>
    <s v="Male"/>
    <s v="Delhi"/>
    <n v="23"/>
    <x v="1"/>
    <x v="1"/>
    <n v="825"/>
    <n v="17868.48"/>
    <s v="Bank Transfer"/>
    <s v="Yes"/>
    <n v="0"/>
    <n v="0"/>
    <x v="0"/>
    <n v="5"/>
    <s v="No"/>
    <x v="0"/>
    <s v="Delhi"/>
  </r>
  <r>
    <x v="4639"/>
    <n v="22"/>
    <s v="Male"/>
    <s v="Delhi"/>
    <n v="28"/>
    <x v="1"/>
    <x v="1"/>
    <n v="761"/>
    <n v="20627.22"/>
    <s v="Bank Transfer"/>
    <s v="Yes"/>
    <n v="1"/>
    <n v="0"/>
    <x v="0"/>
    <n v="5"/>
    <s v="Yes"/>
    <x v="1"/>
    <s v="Delhi"/>
  </r>
  <r>
    <x v="4640"/>
    <n v="45"/>
    <s v="Female"/>
    <s v="Kolkata"/>
    <n v="32"/>
    <x v="1"/>
    <x v="1"/>
    <n v="665"/>
    <n v="21449.63"/>
    <s v="Bank Transfer"/>
    <s v="Yes"/>
    <n v="3"/>
    <n v="2"/>
    <x v="1"/>
    <n v="0"/>
    <s v="No"/>
    <x v="0"/>
    <s v="Kolkata"/>
  </r>
  <r>
    <x v="4641"/>
    <n v="25"/>
    <s v="Male"/>
    <s v="Hyderabad"/>
    <n v="27"/>
    <x v="2"/>
    <x v="0"/>
    <n v="398"/>
    <n v="9446.4599999999991"/>
    <s v="UPI"/>
    <s v="Yes"/>
    <n v="0"/>
    <n v="0"/>
    <x v="0"/>
    <n v="10"/>
    <s v="No"/>
    <x v="0"/>
    <s v="Hyderabad"/>
  </r>
  <r>
    <x v="4642"/>
    <n v="37"/>
    <s v="Male"/>
    <s v="Mumbai"/>
    <n v="45"/>
    <x v="2"/>
    <x v="2"/>
    <n v="996"/>
    <n v="45623.49"/>
    <s v="Credit Card"/>
    <s v="Yes"/>
    <n v="0"/>
    <n v="0"/>
    <x v="0"/>
    <n v="0"/>
    <s v="No"/>
    <x v="0"/>
    <s v="Mumbai"/>
  </r>
  <r>
    <x v="4643"/>
    <n v="32"/>
    <s v="Female"/>
    <s v="Mumbai"/>
    <n v="22"/>
    <x v="0"/>
    <x v="0"/>
    <n v="515"/>
    <n v="11195.81"/>
    <s v="Debit Card"/>
    <s v="No"/>
    <n v="0"/>
    <n v="0"/>
    <x v="1"/>
    <n v="0"/>
    <s v="No"/>
    <x v="0"/>
    <s v="Mumbai"/>
  </r>
  <r>
    <x v="4644"/>
    <n v="37"/>
    <s v="Male"/>
    <s v="Jaipur"/>
    <n v="30"/>
    <x v="0"/>
    <x v="1"/>
    <n v="690"/>
    <n v="20677.740000000002"/>
    <s v="Bank Transfer"/>
    <s v="No"/>
    <n v="0"/>
    <n v="0"/>
    <x v="0"/>
    <n v="0"/>
    <s v="No"/>
    <x v="1"/>
    <s v="Jaipur"/>
  </r>
  <r>
    <x v="4645"/>
    <n v="40"/>
    <s v="Female"/>
    <s v="Mumbai"/>
    <n v="19"/>
    <x v="0"/>
    <x v="0"/>
    <n v="524"/>
    <n v="10157.61"/>
    <s v="Debit Card"/>
    <s v="Yes"/>
    <n v="1"/>
    <n v="0"/>
    <x v="0"/>
    <n v="0"/>
    <s v="No"/>
    <x v="1"/>
    <s v="Mumbai"/>
  </r>
  <r>
    <x v="4646"/>
    <n v="35"/>
    <s v="Male"/>
    <s v="Chennai"/>
    <n v="67"/>
    <x v="2"/>
    <x v="0"/>
    <n v="500"/>
    <n v="32517.14"/>
    <s v="Debit Card"/>
    <s v="Yes"/>
    <n v="2"/>
    <n v="0"/>
    <x v="1"/>
    <n v="0"/>
    <s v="Yes"/>
    <x v="0"/>
    <s v="Chennai"/>
  </r>
  <r>
    <x v="4647"/>
    <n v="58"/>
    <s v="Male"/>
    <s v="Jaipur"/>
    <n v="12"/>
    <x v="1"/>
    <x v="0"/>
    <n v="433"/>
    <n v="5010.29"/>
    <s v="Bank Transfer"/>
    <s v="Yes"/>
    <n v="1"/>
    <n v="0"/>
    <x v="0"/>
    <n v="5"/>
    <s v="Yes"/>
    <x v="0"/>
    <s v="Jaipur"/>
  </r>
  <r>
    <x v="4648"/>
    <n v="35"/>
    <s v="Male"/>
    <s v="Bengaluru"/>
    <n v="49"/>
    <x v="0"/>
    <x v="1"/>
    <n v="830"/>
    <n v="41000.629999999997"/>
    <s v="UPI"/>
    <s v="Yes"/>
    <n v="1"/>
    <n v="0"/>
    <x v="0"/>
    <n v="0"/>
    <s v="No"/>
    <x v="0"/>
    <s v="Bengaluru"/>
  </r>
  <r>
    <x v="4649"/>
    <n v="32"/>
    <s v="Female"/>
    <s v="Ahmedabad"/>
    <n v="30"/>
    <x v="1"/>
    <x v="0"/>
    <n v="414"/>
    <n v="12649.91"/>
    <s v="UPI"/>
    <s v="Yes"/>
    <n v="0"/>
    <n v="0"/>
    <x v="1"/>
    <n v="0"/>
    <s v="No"/>
    <x v="0"/>
    <s v="Ahmedabad"/>
  </r>
  <r>
    <x v="4650"/>
    <n v="29"/>
    <s v="Female"/>
    <s v="Chennai"/>
    <n v="61"/>
    <x v="0"/>
    <x v="1"/>
    <n v="799"/>
    <n v="49010.29"/>
    <s v="Bank Transfer"/>
    <s v="Yes"/>
    <n v="0"/>
    <n v="0"/>
    <x v="0"/>
    <n v="0"/>
    <s v="Yes"/>
    <x v="0"/>
    <s v="Chennai"/>
  </r>
  <r>
    <x v="4651"/>
    <n v="33"/>
    <s v="Male"/>
    <s v="Bengaluru"/>
    <n v="28"/>
    <x v="1"/>
    <x v="0"/>
    <n v="456"/>
    <n v="13052.89"/>
    <s v="UPI"/>
    <s v="Yes"/>
    <n v="3"/>
    <n v="3"/>
    <x v="2"/>
    <n v="0"/>
    <s v="No"/>
    <x v="1"/>
    <s v="Bengaluru"/>
  </r>
  <r>
    <x v="4652"/>
    <n v="27"/>
    <s v="Female"/>
    <s v="Pune"/>
    <n v="54"/>
    <x v="2"/>
    <x v="0"/>
    <n v="509"/>
    <n v="23621.49"/>
    <s v="UPI"/>
    <s v="Yes"/>
    <n v="1"/>
    <n v="0"/>
    <x v="1"/>
    <n v="15"/>
    <s v="No"/>
    <x v="0"/>
    <s v="Pune"/>
  </r>
  <r>
    <x v="4653"/>
    <n v="36"/>
    <s v="Female"/>
    <s v="Hyderabad"/>
    <n v="46"/>
    <x v="0"/>
    <x v="0"/>
    <n v="547"/>
    <n v="25575.27"/>
    <s v="Debit Card"/>
    <s v="Yes"/>
    <n v="1"/>
    <n v="0"/>
    <x v="0"/>
    <n v="0"/>
    <s v="No"/>
    <x v="0"/>
    <s v="Hyderabad"/>
  </r>
  <r>
    <x v="4654"/>
    <n v="31"/>
    <s v="Male"/>
    <s v="Bengaluru"/>
    <n v="30"/>
    <x v="1"/>
    <x v="1"/>
    <n v="766"/>
    <n v="21272.76"/>
    <s v="UPI"/>
    <s v="Yes"/>
    <n v="0"/>
    <n v="0"/>
    <x v="0"/>
    <n v="5"/>
    <s v="No"/>
    <x v="0"/>
    <s v="Bengaluru"/>
  </r>
  <r>
    <x v="4655"/>
    <n v="49"/>
    <s v="Male"/>
    <s v="Pune"/>
    <n v="27"/>
    <x v="0"/>
    <x v="1"/>
    <n v="725"/>
    <n v="20070.060000000001"/>
    <s v="Credit Card"/>
    <s v="Yes"/>
    <n v="2"/>
    <n v="1"/>
    <x v="1"/>
    <n v="0"/>
    <s v="Yes"/>
    <x v="0"/>
    <s v="Pune"/>
  </r>
  <r>
    <x v="4656"/>
    <n v="48"/>
    <s v="Female"/>
    <s v="Kolkata"/>
    <n v="22"/>
    <x v="0"/>
    <x v="2"/>
    <n v="985"/>
    <n v="21875.52"/>
    <s v="Credit Card"/>
    <s v="Yes"/>
    <n v="0"/>
    <n v="0"/>
    <x v="0"/>
    <n v="0"/>
    <s v="No"/>
    <x v="0"/>
    <s v="Kolkata"/>
  </r>
  <r>
    <x v="4657"/>
    <n v="41"/>
    <s v="Female"/>
    <s v="Nagpur"/>
    <n v="24"/>
    <x v="0"/>
    <x v="2"/>
    <n v="1076"/>
    <n v="25296.49"/>
    <s v="UPI"/>
    <s v="Yes"/>
    <n v="0"/>
    <n v="0"/>
    <x v="0"/>
    <n v="0"/>
    <s v="No"/>
    <x v="1"/>
    <s v="Nagpur"/>
  </r>
  <r>
    <x v="4658"/>
    <n v="50"/>
    <s v="Female"/>
    <s v="Pune"/>
    <n v="66"/>
    <x v="1"/>
    <x v="2"/>
    <n v="949"/>
    <n v="63690.75"/>
    <s v="Credit Card"/>
    <s v="Yes"/>
    <n v="0"/>
    <n v="0"/>
    <x v="1"/>
    <n v="0"/>
    <s v="Yes"/>
    <x v="0"/>
    <s v="Pune"/>
  </r>
  <r>
    <x v="4659"/>
    <n v="40"/>
    <s v="Female"/>
    <s v="Chennai"/>
    <n v="9"/>
    <x v="0"/>
    <x v="0"/>
    <n v="470"/>
    <n v="4131.26"/>
    <s v="Credit Card"/>
    <s v="Yes"/>
    <n v="6"/>
    <n v="2"/>
    <x v="2"/>
    <n v="0"/>
    <s v="No"/>
    <x v="0"/>
    <s v="Chennai"/>
  </r>
  <r>
    <x v="4660"/>
    <n v="48"/>
    <s v="Female"/>
    <s v="Delhi"/>
    <n v="34"/>
    <x v="2"/>
    <x v="2"/>
    <n v="976"/>
    <n v="33128.76"/>
    <s v="Credit Card"/>
    <s v="Yes"/>
    <n v="0"/>
    <n v="0"/>
    <x v="0"/>
    <n v="0"/>
    <s v="Yes"/>
    <x v="0"/>
    <s v="Delhi"/>
  </r>
  <r>
    <x v="4661"/>
    <n v="32"/>
    <s v="Male"/>
    <s v="Kolkata"/>
    <n v="45"/>
    <x v="1"/>
    <x v="1"/>
    <n v="654"/>
    <n v="29130.46"/>
    <s v="Debit Card"/>
    <s v="Yes"/>
    <n v="0"/>
    <n v="0"/>
    <x v="1"/>
    <n v="0"/>
    <s v="No"/>
    <x v="0"/>
    <s v="Kolkata"/>
  </r>
  <r>
    <x v="4662"/>
    <n v="66"/>
    <s v="Female"/>
    <s v="Mumbai"/>
    <n v="37"/>
    <x v="1"/>
    <x v="1"/>
    <n v="785"/>
    <n v="27396.15"/>
    <s v="UPI"/>
    <s v="Yes"/>
    <n v="1"/>
    <n v="0"/>
    <x v="0"/>
    <n v="5"/>
    <s v="Yes"/>
    <x v="0"/>
    <s v="Mumbai"/>
  </r>
  <r>
    <x v="4663"/>
    <n v="28"/>
    <s v="Male"/>
    <s v="Ahmedabad"/>
    <n v="22"/>
    <x v="0"/>
    <x v="0"/>
    <n v="432"/>
    <n v="9434.85"/>
    <s v="UPI"/>
    <s v="No"/>
    <n v="2"/>
    <n v="0"/>
    <x v="0"/>
    <n v="0"/>
    <s v="No"/>
    <x v="0"/>
    <s v="Ahmedabad"/>
  </r>
  <r>
    <x v="4664"/>
    <n v="35"/>
    <s v="Male"/>
    <s v="Pune"/>
    <n v="37"/>
    <x v="0"/>
    <x v="0"/>
    <n v="494"/>
    <n v="17894.580000000002"/>
    <s v="Debit Card"/>
    <s v="Yes"/>
    <n v="4"/>
    <n v="0"/>
    <x v="0"/>
    <n v="0"/>
    <s v="No"/>
    <x v="0"/>
    <s v="Pune"/>
  </r>
  <r>
    <x v="4665"/>
    <n v="40"/>
    <s v="Male"/>
    <s v="Hyderabad"/>
    <n v="14"/>
    <x v="0"/>
    <x v="0"/>
    <n v="417"/>
    <n v="5715.78"/>
    <s v="Auto Debit"/>
    <s v="Yes"/>
    <n v="0"/>
    <n v="0"/>
    <x v="0"/>
    <n v="0"/>
    <s v="Yes"/>
    <x v="1"/>
    <s v="Hyderabad"/>
  </r>
  <r>
    <x v="4666"/>
    <n v="29"/>
    <s v="Male"/>
    <s v="Chennai"/>
    <n v="19"/>
    <x v="1"/>
    <x v="0"/>
    <n v="423"/>
    <n v="7421.28"/>
    <s v="Credit Card"/>
    <s v="Yes"/>
    <n v="0"/>
    <n v="0"/>
    <x v="0"/>
    <n v="5"/>
    <s v="No"/>
    <x v="0"/>
    <s v="Chennai"/>
  </r>
  <r>
    <x v="4667"/>
    <n v="50"/>
    <s v="Male"/>
    <s v="Jaipur"/>
    <n v="41"/>
    <x v="1"/>
    <x v="0"/>
    <n v="439"/>
    <n v="17049.34"/>
    <s v="Bank Transfer"/>
    <s v="Yes"/>
    <n v="0"/>
    <n v="0"/>
    <x v="2"/>
    <n v="5"/>
    <s v="No"/>
    <x v="0"/>
    <s v="Jaipur"/>
  </r>
  <r>
    <x v="4668"/>
    <n v="38"/>
    <s v="Male"/>
    <s v="Pune"/>
    <n v="72"/>
    <x v="2"/>
    <x v="2"/>
    <n v="1017"/>
    <n v="73544.09"/>
    <s v="UPI"/>
    <s v="Yes"/>
    <n v="0"/>
    <n v="0"/>
    <x v="1"/>
    <n v="0"/>
    <s v="No"/>
    <x v="0"/>
    <s v="Pune"/>
  </r>
  <r>
    <x v="4669"/>
    <n v="45"/>
    <s v="Male"/>
    <s v="Mumbai"/>
    <n v="48"/>
    <x v="0"/>
    <x v="1"/>
    <n v="786"/>
    <n v="37320.33"/>
    <s v="Bank Transfer"/>
    <s v="Yes"/>
    <n v="2"/>
    <n v="0"/>
    <x v="0"/>
    <n v="0"/>
    <s v="No"/>
    <x v="0"/>
    <s v="Mumbai"/>
  </r>
  <r>
    <x v="4670"/>
    <n v="48"/>
    <s v="Female"/>
    <s v="Ahmedabad"/>
    <n v="13"/>
    <x v="0"/>
    <x v="0"/>
    <n v="438"/>
    <n v="5760.42"/>
    <s v="Auto Debit"/>
    <s v="No"/>
    <n v="0"/>
    <n v="0"/>
    <x v="2"/>
    <n v="0"/>
    <s v="No"/>
    <x v="0"/>
    <s v="Ahmedabad"/>
  </r>
  <r>
    <x v="4671"/>
    <n v="31"/>
    <s v="Male"/>
    <s v="Bengaluru"/>
    <n v="63"/>
    <x v="0"/>
    <x v="1"/>
    <n v="727"/>
    <n v="44838.400000000001"/>
    <s v="Auto Debit"/>
    <s v="Yes"/>
    <n v="2"/>
    <n v="1"/>
    <x v="0"/>
    <n v="0"/>
    <s v="Yes"/>
    <x v="0"/>
    <s v="Bengaluru"/>
  </r>
  <r>
    <x v="4672"/>
    <n v="35"/>
    <s v="Female"/>
    <s v="Jaipur"/>
    <n v="69"/>
    <x v="1"/>
    <x v="1"/>
    <n v="683"/>
    <n v="47036.15"/>
    <s v="Bank Transfer"/>
    <s v="Yes"/>
    <n v="1"/>
    <n v="0"/>
    <x v="0"/>
    <n v="0"/>
    <s v="No"/>
    <x v="0"/>
    <s v="Jaipur"/>
  </r>
  <r>
    <x v="4673"/>
    <n v="24"/>
    <s v="Female"/>
    <s v="Nagpur"/>
    <n v="22"/>
    <x v="0"/>
    <x v="1"/>
    <n v="641"/>
    <n v="14025.72"/>
    <s v="Credit Card"/>
    <s v="Yes"/>
    <n v="1"/>
    <n v="0"/>
    <x v="0"/>
    <n v="0"/>
    <s v="Yes"/>
    <x v="1"/>
    <s v="Nagpur"/>
  </r>
  <r>
    <x v="4674"/>
    <n v="40"/>
    <s v="Male"/>
    <s v="Jaipur"/>
    <n v="67"/>
    <x v="1"/>
    <x v="0"/>
    <n v="401"/>
    <n v="26868.85"/>
    <s v="Auto Debit"/>
    <s v="Yes"/>
    <n v="2"/>
    <n v="0"/>
    <x v="1"/>
    <n v="0"/>
    <s v="No"/>
    <x v="0"/>
    <s v="Jaipur"/>
  </r>
  <r>
    <x v="4675"/>
    <n v="36"/>
    <s v="Male"/>
    <s v="Delhi"/>
    <n v="40"/>
    <x v="2"/>
    <x v="0"/>
    <n v="557"/>
    <n v="18566.87"/>
    <s v="Credit Card"/>
    <s v="No"/>
    <n v="1"/>
    <n v="0"/>
    <x v="0"/>
    <n v="15"/>
    <s v="Yes"/>
    <x v="1"/>
    <s v="Delhi"/>
  </r>
  <r>
    <x v="4676"/>
    <n v="39"/>
    <s v="Female"/>
    <s v="Ahmedabad"/>
    <n v="14"/>
    <x v="0"/>
    <x v="2"/>
    <n v="1066"/>
    <n v="15169.16"/>
    <s v="UPI"/>
    <s v="Yes"/>
    <n v="5"/>
    <n v="3"/>
    <x v="2"/>
    <n v="0"/>
    <s v="No"/>
    <x v="1"/>
    <s v="Ahmedabad"/>
  </r>
  <r>
    <x v="4677"/>
    <n v="26"/>
    <s v="Male"/>
    <s v="Mumbai"/>
    <n v="53"/>
    <x v="0"/>
    <x v="1"/>
    <n v="811"/>
    <n v="42370.559999999998"/>
    <s v="Bank Transfer"/>
    <s v="Yes"/>
    <n v="3"/>
    <n v="1"/>
    <x v="1"/>
    <n v="0"/>
    <s v="Yes"/>
    <x v="0"/>
    <s v="Mumbai"/>
  </r>
  <r>
    <x v="4678"/>
    <n v="35"/>
    <s v="Male"/>
    <s v="Delhi"/>
    <n v="20"/>
    <x v="0"/>
    <x v="1"/>
    <n v="786"/>
    <n v="15908.42"/>
    <s v="Debit Card"/>
    <s v="Yes"/>
    <n v="0"/>
    <n v="0"/>
    <x v="0"/>
    <n v="0"/>
    <s v="No"/>
    <x v="1"/>
    <s v="Delhi"/>
  </r>
  <r>
    <x v="4679"/>
    <n v="20"/>
    <s v="Male"/>
    <s v="Hyderabad"/>
    <n v="25"/>
    <x v="0"/>
    <x v="0"/>
    <n v="541"/>
    <n v="13625.96"/>
    <s v="Bank Transfer"/>
    <s v="No"/>
    <n v="1"/>
    <n v="0"/>
    <x v="0"/>
    <n v="0"/>
    <s v="No"/>
    <x v="0"/>
    <s v="Hyderabad"/>
  </r>
  <r>
    <x v="4680"/>
    <n v="44"/>
    <s v="Male"/>
    <s v="Kolkata"/>
    <n v="34"/>
    <x v="2"/>
    <x v="0"/>
    <n v="489"/>
    <n v="16177.3"/>
    <s v="Auto Debit"/>
    <s v="Yes"/>
    <n v="1"/>
    <n v="0"/>
    <x v="0"/>
    <n v="0"/>
    <s v="No"/>
    <x v="0"/>
    <s v="Kolkata"/>
  </r>
  <r>
    <x v="4681"/>
    <n v="47"/>
    <s v="Female"/>
    <s v="Pune"/>
    <n v="57"/>
    <x v="0"/>
    <x v="2"/>
    <n v="994"/>
    <n v="58024.26"/>
    <s v="UPI"/>
    <s v="Yes"/>
    <n v="0"/>
    <n v="0"/>
    <x v="1"/>
    <n v="0"/>
    <s v="No"/>
    <x v="0"/>
    <s v="Pune"/>
  </r>
  <r>
    <x v="4682"/>
    <n v="19"/>
    <s v="Female"/>
    <s v="Chennai"/>
    <n v="37"/>
    <x v="1"/>
    <x v="2"/>
    <n v="1086"/>
    <n v="41293.82"/>
    <s v="Credit Card"/>
    <s v="Yes"/>
    <n v="0"/>
    <n v="0"/>
    <x v="2"/>
    <n v="0"/>
    <s v="No"/>
    <x v="0"/>
    <s v="Chennai"/>
  </r>
  <r>
    <x v="4683"/>
    <n v="36"/>
    <s v="Male"/>
    <s v="Pune"/>
    <n v="57"/>
    <x v="1"/>
    <x v="0"/>
    <n v="549"/>
    <n v="28404.74"/>
    <s v="UPI"/>
    <s v="Yes"/>
    <n v="1"/>
    <n v="0"/>
    <x v="0"/>
    <n v="10"/>
    <s v="No"/>
    <x v="1"/>
    <s v="Pune"/>
  </r>
  <r>
    <x v="4684"/>
    <n v="28"/>
    <s v="Female"/>
    <s v="Pune"/>
    <n v="41"/>
    <x v="0"/>
    <x v="1"/>
    <n v="763"/>
    <n v="31678.67"/>
    <s v="Credit Card"/>
    <s v="Yes"/>
    <n v="2"/>
    <n v="0"/>
    <x v="1"/>
    <n v="0"/>
    <s v="No"/>
    <x v="0"/>
    <s v="Pune"/>
  </r>
  <r>
    <x v="4685"/>
    <n v="37"/>
    <s v="Female"/>
    <s v="Delhi"/>
    <n v="56"/>
    <x v="0"/>
    <x v="0"/>
    <n v="548"/>
    <n v="30435.53"/>
    <s v="UPI"/>
    <s v="No"/>
    <n v="2"/>
    <n v="0"/>
    <x v="1"/>
    <n v="0"/>
    <s v="No"/>
    <x v="0"/>
    <s v="Delhi"/>
  </r>
  <r>
    <x v="4686"/>
    <n v="18"/>
    <s v="Male"/>
    <s v="Mumbai"/>
    <n v="27"/>
    <x v="0"/>
    <x v="0"/>
    <n v="519"/>
    <n v="14276.19"/>
    <s v="Credit Card"/>
    <s v="No"/>
    <n v="1"/>
    <n v="0"/>
    <x v="0"/>
    <n v="0"/>
    <s v="Yes"/>
    <x v="0"/>
    <s v="Mumbai"/>
  </r>
  <r>
    <x v="4687"/>
    <n v="18"/>
    <s v="Male"/>
    <s v="Ahmedabad"/>
    <n v="18"/>
    <x v="0"/>
    <x v="1"/>
    <n v="662"/>
    <n v="12035.45"/>
    <s v="UPI"/>
    <s v="Yes"/>
    <n v="0"/>
    <n v="0"/>
    <x v="0"/>
    <n v="0"/>
    <s v="Yes"/>
    <x v="0"/>
    <s v="Ahmedabad"/>
  </r>
  <r>
    <x v="4688"/>
    <n v="42"/>
    <s v="Male"/>
    <s v="Bengaluru"/>
    <n v="20"/>
    <x v="0"/>
    <x v="0"/>
    <n v="444"/>
    <n v="8674.56"/>
    <s v="Bank Transfer"/>
    <s v="No"/>
    <n v="3"/>
    <n v="0"/>
    <x v="0"/>
    <n v="0"/>
    <s v="No"/>
    <x v="0"/>
    <s v="Bengaluru"/>
  </r>
  <r>
    <x v="4689"/>
    <n v="25"/>
    <s v="Female"/>
    <s v="Pune"/>
    <n v="72"/>
    <x v="2"/>
    <x v="1"/>
    <n v="650"/>
    <n v="45991.9"/>
    <s v="Unknown"/>
    <s v="Yes"/>
    <n v="0"/>
    <n v="0"/>
    <x v="2"/>
    <n v="0"/>
    <s v="No"/>
    <x v="0"/>
    <s v="Pune"/>
  </r>
  <r>
    <x v="4690"/>
    <n v="35"/>
    <s v="Male"/>
    <s v="Pune"/>
    <n v="38"/>
    <x v="2"/>
    <x v="0"/>
    <n v="457"/>
    <n v="17636.490000000002"/>
    <s v="Debit Card"/>
    <s v="Yes"/>
    <n v="3"/>
    <n v="0"/>
    <x v="0"/>
    <n v="0"/>
    <s v="Yes"/>
    <x v="0"/>
    <s v="Pune"/>
  </r>
  <r>
    <x v="4691"/>
    <n v="51"/>
    <s v="Male"/>
    <s v="Delhi"/>
    <n v="38"/>
    <x v="0"/>
    <x v="1"/>
    <n v="683"/>
    <n v="25577.42"/>
    <s v="UPI"/>
    <s v="Yes"/>
    <n v="0"/>
    <n v="0"/>
    <x v="0"/>
    <n v="0"/>
    <s v="Yes"/>
    <x v="0"/>
    <s v="Delhi"/>
  </r>
  <r>
    <x v="4692"/>
    <n v="30"/>
    <s v="Male"/>
    <s v="Kolkata"/>
    <n v="39"/>
    <x v="1"/>
    <x v="0"/>
    <n v="535"/>
    <n v="21264.7"/>
    <s v="Credit Card"/>
    <s v="Yes"/>
    <n v="2"/>
    <n v="0"/>
    <x v="0"/>
    <n v="0"/>
    <s v="Yes"/>
    <x v="0"/>
    <s v="Kolkata"/>
  </r>
  <r>
    <x v="4693"/>
    <n v="44"/>
    <s v="Male"/>
    <s v="Bengaluru"/>
    <n v="72"/>
    <x v="2"/>
    <x v="0"/>
    <n v="560"/>
    <n v="35267.160000000003"/>
    <s v="Bank Transfer"/>
    <s v="No"/>
    <n v="1"/>
    <n v="0"/>
    <x v="0"/>
    <n v="10"/>
    <s v="No"/>
    <x v="0"/>
    <s v="Bengaluru"/>
  </r>
  <r>
    <x v="4694"/>
    <n v="37"/>
    <s v="Male"/>
    <s v="Delhi"/>
    <n v="38"/>
    <x v="2"/>
    <x v="1"/>
    <n v="762"/>
    <n v="24455.09"/>
    <s v="UPI"/>
    <s v="Yes"/>
    <n v="2"/>
    <n v="0"/>
    <x v="0"/>
    <n v="15"/>
    <s v="No"/>
    <x v="0"/>
    <s v="Delhi"/>
  </r>
  <r>
    <x v="4695"/>
    <n v="36"/>
    <s v="Male"/>
    <s v="Jaipur"/>
    <n v="47"/>
    <x v="0"/>
    <x v="0"/>
    <n v="467"/>
    <n v="22413.42"/>
    <s v="Auto Debit"/>
    <s v="Yes"/>
    <n v="4"/>
    <n v="2"/>
    <x v="2"/>
    <n v="0"/>
    <s v="Yes"/>
    <x v="0"/>
    <s v="Jaipur"/>
  </r>
  <r>
    <x v="4696"/>
    <n v="36"/>
    <s v="Female"/>
    <s v="Ahmedabad"/>
    <n v="36"/>
    <x v="0"/>
    <x v="1"/>
    <n v="670"/>
    <n v="24595.43"/>
    <s v="UPI"/>
    <s v="Yes"/>
    <n v="1"/>
    <n v="0"/>
    <x v="0"/>
    <n v="0"/>
    <s v="Yes"/>
    <x v="0"/>
    <s v="Ahmedabad"/>
  </r>
  <r>
    <x v="4697"/>
    <n v="35"/>
    <s v="Male"/>
    <s v="Kolkata"/>
    <n v="9"/>
    <x v="0"/>
    <x v="2"/>
    <n v="1024"/>
    <n v="8983.01"/>
    <s v="Credit Card"/>
    <s v="Yes"/>
    <n v="0"/>
    <n v="0"/>
    <x v="0"/>
    <n v="0"/>
    <s v="No"/>
    <x v="1"/>
    <s v="Kolkata"/>
  </r>
  <r>
    <x v="4698"/>
    <n v="39"/>
    <s v="Female"/>
    <s v="Delhi"/>
    <n v="7"/>
    <x v="0"/>
    <x v="0"/>
    <n v="448"/>
    <n v="3175.28"/>
    <s v="Credit Card"/>
    <s v="No"/>
    <n v="1"/>
    <n v="0"/>
    <x v="0"/>
    <n v="0"/>
    <s v="No"/>
    <x v="0"/>
    <s v="Delhi"/>
  </r>
  <r>
    <x v="4699"/>
    <n v="21"/>
    <s v="Female"/>
    <s v="Delhi"/>
    <n v="46"/>
    <x v="0"/>
    <x v="1"/>
    <n v="792"/>
    <n v="37454.839999999997"/>
    <s v="Debit Card"/>
    <s v="No"/>
    <n v="2"/>
    <n v="0"/>
    <x v="1"/>
    <n v="0"/>
    <s v="Yes"/>
    <x v="0"/>
    <s v="Delhi"/>
  </r>
  <r>
    <x v="4700"/>
    <n v="46"/>
    <s v="Female"/>
    <s v="Nagpur"/>
    <n v="26"/>
    <x v="1"/>
    <x v="1"/>
    <n v="687"/>
    <n v="17352.759999999998"/>
    <s v="Bank Transfer"/>
    <s v="Yes"/>
    <n v="0"/>
    <n v="0"/>
    <x v="0"/>
    <n v="0"/>
    <s v="No"/>
    <x v="0"/>
    <s v="Nagpur"/>
  </r>
  <r>
    <x v="4701"/>
    <n v="44"/>
    <s v="Female"/>
    <s v="Ahmedabad"/>
    <n v="9"/>
    <x v="0"/>
    <x v="2"/>
    <n v="1013"/>
    <n v="9133.4"/>
    <s v="Bank Transfer"/>
    <s v="Yes"/>
    <n v="0"/>
    <n v="0"/>
    <x v="1"/>
    <n v="0"/>
    <s v="No"/>
    <x v="0"/>
    <s v="Ahmedabad"/>
  </r>
  <r>
    <x v="4702"/>
    <n v="27"/>
    <s v="Female"/>
    <s v="Chennai"/>
    <n v="26"/>
    <x v="0"/>
    <x v="1"/>
    <n v="706"/>
    <n v="18394.12"/>
    <s v="Debit Card"/>
    <s v="Yes"/>
    <n v="0"/>
    <n v="0"/>
    <x v="0"/>
    <n v="0"/>
    <s v="Yes"/>
    <x v="0"/>
    <s v="Chennai"/>
  </r>
  <r>
    <x v="4703"/>
    <n v="45"/>
    <s v="Male"/>
    <s v="Chennai"/>
    <n v="54"/>
    <x v="1"/>
    <x v="1"/>
    <n v="669"/>
    <n v="35274.85"/>
    <s v="UPI"/>
    <s v="Yes"/>
    <n v="5"/>
    <n v="2"/>
    <x v="2"/>
    <n v="0"/>
    <s v="No"/>
    <x v="0"/>
    <s v="Chennai"/>
  </r>
  <r>
    <x v="4704"/>
    <n v="40"/>
    <s v="Female"/>
    <s v="Kolkata"/>
    <n v="72"/>
    <x v="2"/>
    <x v="0"/>
    <n v="440"/>
    <n v="26627.33"/>
    <s v="Credit Card"/>
    <s v="Yes"/>
    <n v="5"/>
    <n v="2"/>
    <x v="2"/>
    <n v="15"/>
    <s v="No"/>
    <x v="1"/>
    <s v="Kolkata"/>
  </r>
  <r>
    <x v="4705"/>
    <n v="30"/>
    <s v="Female"/>
    <s v="Hyderabad"/>
    <n v="28"/>
    <x v="0"/>
    <x v="0"/>
    <n v="526"/>
    <n v="14644.64"/>
    <s v="UPI"/>
    <s v="No"/>
    <n v="1"/>
    <n v="0"/>
    <x v="0"/>
    <n v="0"/>
    <s v="No"/>
    <x v="0"/>
    <s v="Hyderabad"/>
  </r>
  <r>
    <x v="4706"/>
    <n v="35"/>
    <s v="Female"/>
    <s v="Chennai"/>
    <n v="22"/>
    <x v="0"/>
    <x v="0"/>
    <n v="491"/>
    <n v="10923.73"/>
    <s v="Credit Card"/>
    <s v="Yes"/>
    <n v="0"/>
    <n v="0"/>
    <x v="0"/>
    <n v="0"/>
    <s v="No"/>
    <x v="0"/>
    <s v="Chennai"/>
  </r>
  <r>
    <x v="4707"/>
    <n v="24"/>
    <s v="Male"/>
    <s v="Bengaluru"/>
    <n v="36"/>
    <x v="1"/>
    <x v="1"/>
    <n v="674"/>
    <n v="24799.69"/>
    <s v="UPI"/>
    <s v="Yes"/>
    <n v="5"/>
    <n v="1"/>
    <x v="2"/>
    <n v="0"/>
    <s v="Yes"/>
    <x v="0"/>
    <s v="Bengaluru"/>
  </r>
  <r>
    <x v="4708"/>
    <n v="39"/>
    <s v="Male"/>
    <s v="Delhi"/>
    <n v="46"/>
    <x v="1"/>
    <x v="2"/>
    <n v="976"/>
    <n v="41216.129999999997"/>
    <s v="Auto Debit"/>
    <s v="Yes"/>
    <n v="1"/>
    <n v="0"/>
    <x v="1"/>
    <n v="10"/>
    <s v="No"/>
    <x v="0"/>
    <s v="Delhi"/>
  </r>
  <r>
    <x v="4709"/>
    <n v="36"/>
    <s v="Male"/>
    <s v="Mumbai"/>
    <n v="21"/>
    <x v="2"/>
    <x v="0"/>
    <n v="576"/>
    <n v="10111.09"/>
    <s v="Auto Debit"/>
    <s v="No"/>
    <n v="1"/>
    <n v="0"/>
    <x v="0"/>
    <n v="15"/>
    <s v="Yes"/>
    <x v="0"/>
    <s v="Mumbai"/>
  </r>
  <r>
    <x v="4710"/>
    <n v="40"/>
    <s v="Male"/>
    <s v="Bengaluru"/>
    <n v="10"/>
    <x v="0"/>
    <x v="2"/>
    <n v="1036"/>
    <n v="10544.04"/>
    <s v="Credit Card"/>
    <s v="Yes"/>
    <n v="0"/>
    <n v="0"/>
    <x v="0"/>
    <n v="0"/>
    <s v="No"/>
    <x v="0"/>
    <s v="Bengaluru"/>
  </r>
  <r>
    <x v="4711"/>
    <n v="18"/>
    <s v="Male"/>
    <s v="Hyderabad"/>
    <n v="38"/>
    <x v="0"/>
    <x v="2"/>
    <n v="1001"/>
    <n v="38720.69"/>
    <s v="UPI"/>
    <s v="Yes"/>
    <n v="0"/>
    <n v="0"/>
    <x v="1"/>
    <n v="0"/>
    <s v="No"/>
    <x v="0"/>
    <s v="Hyderabad"/>
  </r>
  <r>
    <x v="4712"/>
    <n v="36"/>
    <s v="Female"/>
    <s v="Mumbai"/>
    <n v="29"/>
    <x v="0"/>
    <x v="1"/>
    <n v="682"/>
    <n v="19868.27"/>
    <s v="Credit Card"/>
    <s v="Yes"/>
    <n v="4"/>
    <n v="1"/>
    <x v="1"/>
    <n v="0"/>
    <s v="Yes"/>
    <x v="0"/>
    <s v="Mumbai"/>
  </r>
  <r>
    <x v="4713"/>
    <n v="42"/>
    <s v="Female"/>
    <s v="Kolkata"/>
    <n v="44"/>
    <x v="1"/>
    <x v="0"/>
    <n v="470"/>
    <n v="20711.47"/>
    <s v="UPI"/>
    <s v="No"/>
    <n v="7"/>
    <n v="3"/>
    <x v="3"/>
    <n v="0"/>
    <s v="No"/>
    <x v="1"/>
    <s v="Kolkata"/>
  </r>
  <r>
    <x v="4714"/>
    <n v="34"/>
    <s v="Male"/>
    <s v="Bengaluru"/>
    <n v="14"/>
    <x v="0"/>
    <x v="2"/>
    <n v="1129"/>
    <n v="16215.13"/>
    <s v="Debit Card"/>
    <s v="Yes"/>
    <n v="0"/>
    <n v="0"/>
    <x v="0"/>
    <n v="0"/>
    <s v="Yes"/>
    <x v="0"/>
    <s v="Bengaluru"/>
  </r>
  <r>
    <x v="4715"/>
    <n v="26"/>
    <s v="Male"/>
    <s v="Nagpur"/>
    <n v="25"/>
    <x v="0"/>
    <x v="0"/>
    <n v="491"/>
    <n v="12589.59"/>
    <s v="UPI"/>
    <s v="No"/>
    <n v="1"/>
    <n v="0"/>
    <x v="1"/>
    <n v="0"/>
    <s v="No"/>
    <x v="1"/>
    <s v="Nagpur"/>
  </r>
  <r>
    <x v="4716"/>
    <n v="18"/>
    <s v="Female"/>
    <s v="Hyderabad"/>
    <n v="53"/>
    <x v="1"/>
    <x v="0"/>
    <n v="397"/>
    <n v="19815.34"/>
    <s v="Debit Card"/>
    <s v="No"/>
    <n v="3"/>
    <n v="1"/>
    <x v="1"/>
    <n v="5"/>
    <s v="Yes"/>
    <x v="0"/>
    <s v="Hyderabad"/>
  </r>
  <r>
    <x v="4717"/>
    <n v="40"/>
    <s v="Female"/>
    <s v="Kolkata"/>
    <n v="20"/>
    <x v="0"/>
    <x v="0"/>
    <n v="462"/>
    <n v="8971.4"/>
    <s v="Auto Debit"/>
    <s v="Yes"/>
    <n v="3"/>
    <n v="0"/>
    <x v="0"/>
    <n v="0"/>
    <s v="No"/>
    <x v="1"/>
    <s v="Kolkata"/>
  </r>
  <r>
    <x v="4718"/>
    <n v="24"/>
    <s v="Female"/>
    <s v="Nagpur"/>
    <n v="35"/>
    <x v="0"/>
    <x v="1"/>
    <n v="758"/>
    <n v="25902.87"/>
    <s v="Unknown"/>
    <s v="Yes"/>
    <n v="0"/>
    <n v="0"/>
    <x v="1"/>
    <n v="0"/>
    <s v="No"/>
    <x v="0"/>
    <s v="Nagpur"/>
  </r>
  <r>
    <x v="4719"/>
    <n v="37"/>
    <s v="Female"/>
    <s v="Kolkata"/>
    <n v="17"/>
    <x v="1"/>
    <x v="0"/>
    <n v="404"/>
    <n v="6592.37"/>
    <s v="Credit Card"/>
    <s v="No"/>
    <n v="0"/>
    <n v="0"/>
    <x v="1"/>
    <n v="5"/>
    <s v="Yes"/>
    <x v="0"/>
    <s v="Kolkata"/>
  </r>
  <r>
    <x v="4720"/>
    <n v="25"/>
    <s v="Female"/>
    <s v="Chennai"/>
    <n v="52"/>
    <x v="1"/>
    <x v="1"/>
    <n v="785"/>
    <n v="41877.589999999997"/>
    <s v="UPI"/>
    <s v="Yes"/>
    <n v="0"/>
    <n v="0"/>
    <x v="0"/>
    <n v="0"/>
    <s v="No"/>
    <x v="0"/>
    <s v="Chennai"/>
  </r>
  <r>
    <x v="4721"/>
    <n v="39"/>
    <s v="Female"/>
    <s v="Ahmedabad"/>
    <n v="34"/>
    <x v="1"/>
    <x v="1"/>
    <n v="704"/>
    <n v="23671.41"/>
    <s v="Credit Card"/>
    <s v="Yes"/>
    <n v="0"/>
    <n v="0"/>
    <x v="1"/>
    <n v="0"/>
    <s v="No"/>
    <x v="1"/>
    <s v="Ahmedabad"/>
  </r>
  <r>
    <x v="4722"/>
    <n v="45"/>
    <s v="Female"/>
    <s v="Nagpur"/>
    <n v="29"/>
    <x v="0"/>
    <x v="0"/>
    <n v="411"/>
    <n v="12042.28"/>
    <s v="UPI"/>
    <s v="Yes"/>
    <n v="3"/>
    <n v="0"/>
    <x v="0"/>
    <n v="0"/>
    <s v="No"/>
    <x v="1"/>
    <s v="Nagpur"/>
  </r>
  <r>
    <x v="4723"/>
    <n v="24"/>
    <s v="Male"/>
    <s v="Bengaluru"/>
    <n v="30"/>
    <x v="1"/>
    <x v="2"/>
    <n v="1140"/>
    <n v="31076.58"/>
    <s v="UPI"/>
    <s v="Yes"/>
    <n v="0"/>
    <n v="0"/>
    <x v="0"/>
    <n v="10"/>
    <s v="No"/>
    <x v="1"/>
    <s v="Bengaluru"/>
  </r>
  <r>
    <x v="4724"/>
    <n v="36"/>
    <s v="Female"/>
    <s v="Nagpur"/>
    <n v="26"/>
    <x v="0"/>
    <x v="1"/>
    <n v="776"/>
    <n v="19736.310000000001"/>
    <s v="Debit Card"/>
    <s v="Yes"/>
    <n v="0"/>
    <n v="0"/>
    <x v="0"/>
    <n v="0"/>
    <s v="No"/>
    <x v="0"/>
    <s v="Nagpur"/>
  </r>
  <r>
    <x v="4725"/>
    <n v="29"/>
    <s v="Female"/>
    <s v="Pune"/>
    <n v="49"/>
    <x v="0"/>
    <x v="1"/>
    <n v="711"/>
    <n v="35431.199999999997"/>
    <s v="Auto Debit"/>
    <s v="Yes"/>
    <n v="3"/>
    <n v="0"/>
    <x v="0"/>
    <n v="0"/>
    <s v="Yes"/>
    <x v="0"/>
    <s v="Pune"/>
  </r>
  <r>
    <x v="4726"/>
    <n v="18"/>
    <s v="Male"/>
    <s v="Kolkata"/>
    <n v="18"/>
    <x v="0"/>
    <x v="0"/>
    <n v="542"/>
    <n v="9580.92"/>
    <s v="Credit Card"/>
    <s v="Yes"/>
    <n v="0"/>
    <n v="0"/>
    <x v="1"/>
    <n v="0"/>
    <s v="No"/>
    <x v="0"/>
    <s v="Kolkata"/>
  </r>
  <r>
    <x v="4727"/>
    <n v="42"/>
    <s v="Male"/>
    <s v="Ahmedabad"/>
    <n v="72"/>
    <x v="2"/>
    <x v="1"/>
    <n v="661"/>
    <n v="47308.56"/>
    <s v="Auto Debit"/>
    <s v="Yes"/>
    <n v="0"/>
    <n v="0"/>
    <x v="0"/>
    <n v="0"/>
    <s v="No"/>
    <x v="0"/>
    <s v="Ahmedabad"/>
  </r>
  <r>
    <x v="4728"/>
    <n v="36"/>
    <s v="Female"/>
    <s v="Delhi"/>
    <n v="43"/>
    <x v="0"/>
    <x v="0"/>
    <n v="492"/>
    <n v="21344.31"/>
    <s v="Bank Transfer"/>
    <s v="Yes"/>
    <n v="1"/>
    <n v="0"/>
    <x v="1"/>
    <n v="0"/>
    <s v="Yes"/>
    <x v="0"/>
    <s v="Delhi"/>
  </r>
  <r>
    <x v="4729"/>
    <n v="46"/>
    <s v="Male"/>
    <s v="Bengaluru"/>
    <n v="16"/>
    <x v="1"/>
    <x v="0"/>
    <n v="492"/>
    <n v="6915.85"/>
    <s v="UPI"/>
    <s v="No"/>
    <n v="0"/>
    <n v="0"/>
    <x v="0"/>
    <n v="10"/>
    <s v="No"/>
    <x v="0"/>
    <s v="Bengaluru"/>
  </r>
  <r>
    <x v="4730"/>
    <n v="26"/>
    <s v="Female"/>
    <s v="Mumbai"/>
    <n v="71"/>
    <x v="1"/>
    <x v="1"/>
    <n v="741"/>
    <n v="53362.39"/>
    <s v="Debit Card"/>
    <s v="Yes"/>
    <n v="0"/>
    <n v="0"/>
    <x v="1"/>
    <n v="0"/>
    <s v="No"/>
    <x v="0"/>
    <s v="Mumbai"/>
  </r>
  <r>
    <x v="4731"/>
    <n v="70"/>
    <s v="Female"/>
    <s v="Delhi"/>
    <n v="36"/>
    <x v="2"/>
    <x v="1"/>
    <n v="725"/>
    <n v="25567.53"/>
    <s v="Credit Card"/>
    <s v="Yes"/>
    <n v="6"/>
    <n v="2"/>
    <x v="1"/>
    <n v="0"/>
    <s v="Yes"/>
    <x v="0"/>
    <s v="Delhi"/>
  </r>
  <r>
    <x v="4732"/>
    <n v="38"/>
    <s v="Male"/>
    <s v="Bengaluru"/>
    <n v="69"/>
    <x v="2"/>
    <x v="1"/>
    <n v="696"/>
    <n v="41342.22"/>
    <s v="Bank Transfer"/>
    <s v="Yes"/>
    <n v="2"/>
    <n v="0"/>
    <x v="0"/>
    <n v="15"/>
    <s v="Yes"/>
    <x v="0"/>
    <s v="Bengaluru"/>
  </r>
  <r>
    <x v="4733"/>
    <n v="36"/>
    <s v="Male"/>
    <s v="Kolkata"/>
    <n v="44"/>
    <x v="1"/>
    <x v="2"/>
    <n v="990"/>
    <n v="43992.08"/>
    <s v="UPI"/>
    <s v="Yes"/>
    <n v="0"/>
    <n v="0"/>
    <x v="0"/>
    <n v="0"/>
    <s v="No"/>
    <x v="0"/>
    <s v="Kolkata"/>
  </r>
  <r>
    <x v="4734"/>
    <n v="50"/>
    <s v="Male"/>
    <s v="Kolkata"/>
    <n v="51"/>
    <x v="1"/>
    <x v="1"/>
    <n v="756"/>
    <n v="33896.870000000003"/>
    <s v="Debit Card"/>
    <s v="Yes"/>
    <n v="0"/>
    <n v="0"/>
    <x v="1"/>
    <n v="10"/>
    <s v="Yes"/>
    <x v="0"/>
    <s v="Kolkata"/>
  </r>
  <r>
    <x v="4735"/>
    <n v="24"/>
    <s v="Male"/>
    <s v="Hyderabad"/>
    <n v="54"/>
    <x v="1"/>
    <x v="2"/>
    <n v="993"/>
    <n v="49978.5"/>
    <s v="UPI"/>
    <s v="Yes"/>
    <n v="0"/>
    <n v="0"/>
    <x v="0"/>
    <n v="5"/>
    <s v="No"/>
    <x v="0"/>
    <s v="Hyderabad"/>
  </r>
  <r>
    <x v="4736"/>
    <n v="41"/>
    <s v="Male"/>
    <s v="Ahmedabad"/>
    <n v="27"/>
    <x v="0"/>
    <x v="1"/>
    <n v="679"/>
    <n v="17860.95"/>
    <s v="Bank Transfer"/>
    <s v="Yes"/>
    <n v="2"/>
    <n v="1"/>
    <x v="1"/>
    <n v="0"/>
    <s v="No"/>
    <x v="0"/>
    <s v="Ahmedabad"/>
  </r>
  <r>
    <x v="4737"/>
    <n v="34"/>
    <s v="Female"/>
    <s v="Pune"/>
    <n v="50"/>
    <x v="1"/>
    <x v="2"/>
    <n v="957"/>
    <n v="42751.85"/>
    <s v="Auto Debit"/>
    <s v="No"/>
    <n v="0"/>
    <n v="0"/>
    <x v="1"/>
    <n v="10"/>
    <s v="Yes"/>
    <x v="0"/>
    <s v="Pune"/>
  </r>
  <r>
    <x v="4738"/>
    <n v="21"/>
    <s v="Male"/>
    <s v="Bengaluru"/>
    <n v="22"/>
    <x v="2"/>
    <x v="1"/>
    <n v="781"/>
    <n v="16815.59"/>
    <s v="UPI"/>
    <s v="Yes"/>
    <n v="4"/>
    <n v="2"/>
    <x v="2"/>
    <n v="0"/>
    <s v="No"/>
    <x v="0"/>
    <s v="Bengaluru"/>
  </r>
  <r>
    <x v="4739"/>
    <n v="38"/>
    <s v="Female"/>
    <s v="Nagpur"/>
    <n v="33"/>
    <x v="1"/>
    <x v="2"/>
    <n v="1084"/>
    <n v="35895.72"/>
    <s v="Credit Card"/>
    <s v="Yes"/>
    <n v="1"/>
    <n v="0"/>
    <x v="1"/>
    <n v="0"/>
    <s v="Yes"/>
    <x v="0"/>
    <s v="Nagpur"/>
  </r>
  <r>
    <x v="4740"/>
    <n v="26"/>
    <s v="Male"/>
    <s v="Bengaluru"/>
    <n v="41"/>
    <x v="0"/>
    <x v="2"/>
    <n v="1112"/>
    <n v="46470.05"/>
    <s v="Bank Transfer"/>
    <s v="Yes"/>
    <n v="0"/>
    <n v="0"/>
    <x v="0"/>
    <n v="0"/>
    <s v="No"/>
    <x v="1"/>
    <s v="Bengaluru"/>
  </r>
  <r>
    <x v="4741"/>
    <n v="42"/>
    <s v="Male"/>
    <s v="Bengaluru"/>
    <n v="12"/>
    <x v="0"/>
    <x v="0"/>
    <n v="515"/>
    <n v="6238.71"/>
    <s v="Debit Card"/>
    <s v="Yes"/>
    <n v="1"/>
    <n v="0"/>
    <x v="0"/>
    <n v="0"/>
    <s v="No"/>
    <x v="0"/>
    <s v="Bengaluru"/>
  </r>
  <r>
    <x v="4742"/>
    <n v="39"/>
    <s v="Male"/>
    <s v="Hyderabad"/>
    <n v="41"/>
    <x v="2"/>
    <x v="1"/>
    <n v="797"/>
    <n v="33253.93"/>
    <s v="UPI"/>
    <s v="Yes"/>
    <n v="0"/>
    <n v="0"/>
    <x v="0"/>
    <n v="0"/>
    <s v="Yes"/>
    <x v="0"/>
    <s v="Hyderabad"/>
  </r>
  <r>
    <x v="4743"/>
    <n v="40"/>
    <s v="Male"/>
    <s v="Delhi"/>
    <n v="26"/>
    <x v="0"/>
    <x v="0"/>
    <n v="470"/>
    <n v="11949.3"/>
    <s v="Credit Card"/>
    <s v="No"/>
    <n v="4"/>
    <n v="0"/>
    <x v="0"/>
    <n v="0"/>
    <s v="No"/>
    <x v="1"/>
    <s v="Delhi"/>
  </r>
  <r>
    <x v="4744"/>
    <n v="23"/>
    <s v="Female"/>
    <s v="Nagpur"/>
    <n v="25"/>
    <x v="1"/>
    <x v="2"/>
    <n v="960"/>
    <n v="24707.53"/>
    <s v="Auto Debit"/>
    <s v="Yes"/>
    <n v="5"/>
    <n v="2"/>
    <x v="4"/>
    <n v="0"/>
    <s v="No"/>
    <x v="1"/>
    <s v="Nagpur"/>
  </r>
  <r>
    <x v="4745"/>
    <n v="47"/>
    <s v="Female"/>
    <s v="Pune"/>
    <n v="40"/>
    <x v="0"/>
    <x v="0"/>
    <n v="532"/>
    <n v="21266.34"/>
    <s v="Debit Card"/>
    <s v="Yes"/>
    <n v="0"/>
    <n v="0"/>
    <x v="0"/>
    <n v="0"/>
    <s v="No"/>
    <x v="0"/>
    <s v="Pune"/>
  </r>
  <r>
    <x v="4746"/>
    <n v="37"/>
    <s v="Male"/>
    <s v="Pune"/>
    <n v="24"/>
    <x v="0"/>
    <x v="2"/>
    <n v="1088"/>
    <n v="25420.98"/>
    <s v="UPI"/>
    <s v="Yes"/>
    <n v="0"/>
    <n v="0"/>
    <x v="0"/>
    <n v="0"/>
    <s v="No"/>
    <x v="0"/>
    <s v="Pune"/>
  </r>
  <r>
    <x v="4747"/>
    <n v="33"/>
    <s v="Male"/>
    <s v="Kolkata"/>
    <n v="21"/>
    <x v="0"/>
    <x v="0"/>
    <n v="434"/>
    <n v="9182.0400000000009"/>
    <s v="Auto Debit"/>
    <s v="Yes"/>
    <n v="3"/>
    <n v="1"/>
    <x v="1"/>
    <n v="0"/>
    <s v="No"/>
    <x v="0"/>
    <s v="Kolkata"/>
  </r>
  <r>
    <x v="4748"/>
    <n v="39"/>
    <s v="Female"/>
    <s v="Bengaluru"/>
    <n v="18"/>
    <x v="2"/>
    <x v="0"/>
    <n v="519"/>
    <n v="9154.14"/>
    <s v="Bank Transfer"/>
    <s v="Yes"/>
    <n v="0"/>
    <n v="0"/>
    <x v="0"/>
    <n v="0"/>
    <s v="Yes"/>
    <x v="0"/>
    <s v="Bengaluru"/>
  </r>
  <r>
    <x v="4749"/>
    <n v="37"/>
    <s v="Female"/>
    <s v="Hyderabad"/>
    <n v="50"/>
    <x v="0"/>
    <x v="0"/>
    <n v="546"/>
    <n v="27977.09"/>
    <s v="UPI"/>
    <s v="Yes"/>
    <n v="0"/>
    <n v="0"/>
    <x v="1"/>
    <n v="0"/>
    <s v="Yes"/>
    <x v="0"/>
    <s v="Hyderabad"/>
  </r>
  <r>
    <x v="4750"/>
    <n v="42"/>
    <s v="Female"/>
    <s v="Kolkata"/>
    <n v="48"/>
    <x v="1"/>
    <x v="1"/>
    <n v="662"/>
    <n v="29257.13"/>
    <s v="Credit Card"/>
    <s v="Yes"/>
    <n v="0"/>
    <n v="0"/>
    <x v="0"/>
    <n v="10"/>
    <s v="Yes"/>
    <x v="0"/>
    <s v="Kolkata"/>
  </r>
  <r>
    <x v="4751"/>
    <n v="40"/>
    <s v="Male"/>
    <s v="Delhi"/>
    <n v="42"/>
    <x v="2"/>
    <x v="1"/>
    <n v="762"/>
    <n v="26473.18"/>
    <s v="Credit Card"/>
    <s v="No"/>
    <n v="2"/>
    <n v="0"/>
    <x v="0"/>
    <n v="15"/>
    <s v="No"/>
    <x v="0"/>
    <s v="Delhi"/>
  </r>
  <r>
    <x v="4752"/>
    <n v="18"/>
    <s v="Male"/>
    <s v="Bengaluru"/>
    <n v="9"/>
    <x v="0"/>
    <x v="0"/>
    <n v="473"/>
    <n v="4336.08"/>
    <s v="Debit Card"/>
    <s v="Yes"/>
    <n v="0"/>
    <n v="0"/>
    <x v="0"/>
    <n v="0"/>
    <s v="No"/>
    <x v="0"/>
    <s v="Bengaluru"/>
  </r>
  <r>
    <x v="4753"/>
    <n v="47"/>
    <s v="Female"/>
    <s v="Bengaluru"/>
    <n v="44"/>
    <x v="1"/>
    <x v="0"/>
    <n v="568"/>
    <n v="22059.14"/>
    <s v="UPI"/>
    <s v="Yes"/>
    <n v="0"/>
    <n v="0"/>
    <x v="0"/>
    <n v="10"/>
    <s v="Yes"/>
    <x v="0"/>
    <s v="Bengaluru"/>
  </r>
  <r>
    <x v="4754"/>
    <n v="41"/>
    <s v="Female"/>
    <s v="Jaipur"/>
    <n v="41"/>
    <x v="2"/>
    <x v="1"/>
    <n v="666"/>
    <n v="23970"/>
    <s v="UPI"/>
    <s v="Yes"/>
    <n v="5"/>
    <n v="2"/>
    <x v="1"/>
    <n v="10"/>
    <s v="No"/>
    <x v="0"/>
    <s v="Jaipur"/>
  </r>
  <r>
    <x v="4755"/>
    <n v="43"/>
    <s v="Female"/>
    <s v="Hyderabad"/>
    <n v="29"/>
    <x v="1"/>
    <x v="0"/>
    <n v="508"/>
    <n v="15147.54"/>
    <s v="UPI"/>
    <s v="Yes"/>
    <n v="1"/>
    <n v="0"/>
    <x v="0"/>
    <n v="0"/>
    <s v="Yes"/>
    <x v="0"/>
    <s v="Hyderabad"/>
  </r>
  <r>
    <x v="4756"/>
    <n v="43"/>
    <s v="Female"/>
    <s v="Mumbai"/>
    <n v="18"/>
    <x v="1"/>
    <x v="0"/>
    <n v="593"/>
    <n v="10665.45"/>
    <s v="UPI"/>
    <s v="Yes"/>
    <n v="0"/>
    <n v="0"/>
    <x v="1"/>
    <n v="0"/>
    <s v="No"/>
    <x v="0"/>
    <s v="Mumbai"/>
  </r>
  <r>
    <x v="4757"/>
    <n v="39"/>
    <s v="Male"/>
    <s v="Hyderabad"/>
    <n v="64"/>
    <x v="1"/>
    <x v="0"/>
    <n v="490"/>
    <n v="30708.82"/>
    <s v="Credit Card"/>
    <s v="Yes"/>
    <n v="0"/>
    <n v="0"/>
    <x v="0"/>
    <n v="0"/>
    <s v="Yes"/>
    <x v="0"/>
    <s v="Hyderabad"/>
  </r>
  <r>
    <x v="4758"/>
    <n v="44"/>
    <s v="Male"/>
    <s v="Delhi"/>
    <n v="12"/>
    <x v="1"/>
    <x v="1"/>
    <n v="787"/>
    <n v="9470.1"/>
    <s v="Bank Transfer"/>
    <s v="Yes"/>
    <n v="3"/>
    <n v="0"/>
    <x v="0"/>
    <n v="0"/>
    <s v="Yes"/>
    <x v="0"/>
    <s v="Delhi"/>
  </r>
  <r>
    <x v="4759"/>
    <n v="39"/>
    <s v="Male"/>
    <s v="Mumbai"/>
    <n v="28"/>
    <x v="0"/>
    <x v="1"/>
    <n v="794"/>
    <n v="21592.99"/>
    <s v="Credit Card"/>
    <s v="Yes"/>
    <n v="0"/>
    <n v="0"/>
    <x v="0"/>
    <n v="0"/>
    <s v="No"/>
    <x v="0"/>
    <s v="Mumbai"/>
  </r>
  <r>
    <x v="4760"/>
    <n v="21"/>
    <s v="Male"/>
    <s v="Delhi"/>
    <n v="70"/>
    <x v="2"/>
    <x v="1"/>
    <n v="654"/>
    <n v="37752.93"/>
    <s v="Debit Card"/>
    <s v="Yes"/>
    <n v="5"/>
    <n v="2"/>
    <x v="2"/>
    <n v="15"/>
    <s v="No"/>
    <x v="0"/>
    <s v="Delhi"/>
  </r>
  <r>
    <x v="4761"/>
    <n v="29"/>
    <s v="Female"/>
    <s v="Mumbai"/>
    <n v="59"/>
    <x v="2"/>
    <x v="1"/>
    <n v="733"/>
    <n v="36891.160000000003"/>
    <s v="Debit Card"/>
    <s v="Yes"/>
    <n v="0"/>
    <n v="0"/>
    <x v="1"/>
    <n v="15"/>
    <s v="Yes"/>
    <x v="0"/>
    <s v="Mumbai"/>
  </r>
  <r>
    <x v="4762"/>
    <n v="32"/>
    <s v="Female"/>
    <s v="Pune"/>
    <n v="25"/>
    <x v="0"/>
    <x v="0"/>
    <n v="429"/>
    <n v="10812.06"/>
    <s v="UPI"/>
    <s v="No"/>
    <n v="3"/>
    <n v="3"/>
    <x v="2"/>
    <n v="0"/>
    <s v="No"/>
    <x v="1"/>
    <s v="Pune"/>
  </r>
  <r>
    <x v="4763"/>
    <n v="45"/>
    <s v="Male"/>
    <s v="Hyderabad"/>
    <n v="57"/>
    <x v="1"/>
    <x v="1"/>
    <n v="661"/>
    <n v="36907.69"/>
    <s v="Debit Card"/>
    <s v="Yes"/>
    <n v="1"/>
    <n v="0"/>
    <x v="0"/>
    <n v="0"/>
    <s v="No"/>
    <x v="0"/>
    <s v="Hyderabad"/>
  </r>
  <r>
    <x v="4764"/>
    <n v="18"/>
    <s v="Male"/>
    <s v="Hyderabad"/>
    <n v="60"/>
    <x v="2"/>
    <x v="0"/>
    <n v="506"/>
    <n v="29672.07"/>
    <s v="Debit Card"/>
    <s v="No"/>
    <n v="0"/>
    <n v="0"/>
    <x v="0"/>
    <n v="0"/>
    <s v="No"/>
    <x v="0"/>
    <s v="Hyderabad"/>
  </r>
  <r>
    <x v="4765"/>
    <n v="39"/>
    <s v="Female"/>
    <s v="Hyderabad"/>
    <n v="40"/>
    <x v="0"/>
    <x v="2"/>
    <n v="1051"/>
    <n v="42984.51"/>
    <s v="UPI"/>
    <s v="Yes"/>
    <n v="6"/>
    <n v="2"/>
    <x v="4"/>
    <n v="0"/>
    <s v="No"/>
    <x v="1"/>
    <s v="Hyderabad"/>
  </r>
  <r>
    <x v="4766"/>
    <n v="33"/>
    <s v="Female"/>
    <s v="Mumbai"/>
    <n v="36"/>
    <x v="0"/>
    <x v="0"/>
    <n v="430"/>
    <n v="15323.01"/>
    <s v="UPI"/>
    <s v="Yes"/>
    <n v="0"/>
    <n v="0"/>
    <x v="1"/>
    <n v="0"/>
    <s v="No"/>
    <x v="0"/>
    <s v="Mumbai"/>
  </r>
  <r>
    <x v="4767"/>
    <n v="21"/>
    <s v="Male"/>
    <s v="Bengaluru"/>
    <n v="42"/>
    <x v="0"/>
    <x v="1"/>
    <n v="769"/>
    <n v="32013.63"/>
    <s v="Credit Card"/>
    <s v="Yes"/>
    <n v="1"/>
    <n v="0"/>
    <x v="0"/>
    <n v="0"/>
    <s v="No"/>
    <x v="0"/>
    <s v="Bengaluru"/>
  </r>
  <r>
    <x v="4768"/>
    <n v="21"/>
    <s v="Male"/>
    <s v="Bengaluru"/>
    <n v="31"/>
    <x v="0"/>
    <x v="1"/>
    <n v="727"/>
    <n v="22091.64"/>
    <s v="UPI"/>
    <s v="No"/>
    <n v="2"/>
    <n v="2"/>
    <x v="0"/>
    <n v="0"/>
    <s v="No"/>
    <x v="1"/>
    <s v="Bengaluru"/>
  </r>
  <r>
    <x v="4769"/>
    <n v="35"/>
    <s v="Male"/>
    <s v="Pune"/>
    <n v="13"/>
    <x v="0"/>
    <x v="1"/>
    <n v="646"/>
    <n v="8291.6"/>
    <s v="Debit Card"/>
    <s v="Yes"/>
    <n v="0"/>
    <n v="0"/>
    <x v="0"/>
    <n v="0"/>
    <s v="Yes"/>
    <x v="0"/>
    <s v="Pune"/>
  </r>
  <r>
    <x v="4770"/>
    <n v="37"/>
    <s v="Male"/>
    <s v="Ahmedabad"/>
    <n v="49"/>
    <x v="1"/>
    <x v="1"/>
    <n v="767"/>
    <n v="35201.730000000003"/>
    <s v="UPI"/>
    <s v="Yes"/>
    <n v="0"/>
    <n v="0"/>
    <x v="0"/>
    <n v="5"/>
    <s v="No"/>
    <x v="0"/>
    <s v="Ahmedabad"/>
  </r>
  <r>
    <x v="4771"/>
    <n v="28"/>
    <s v="Female"/>
    <s v="Bengaluru"/>
    <n v="23"/>
    <x v="0"/>
    <x v="2"/>
    <n v="1026"/>
    <n v="23681.37"/>
    <s v="UPI"/>
    <s v="Yes"/>
    <n v="1"/>
    <n v="0"/>
    <x v="1"/>
    <n v="0"/>
    <s v="No"/>
    <x v="0"/>
    <s v="Bengaluru"/>
  </r>
  <r>
    <x v="4772"/>
    <n v="31"/>
    <s v="Female"/>
    <s v="Bengaluru"/>
    <n v="30"/>
    <x v="0"/>
    <x v="1"/>
    <n v="800"/>
    <n v="23315.5"/>
    <s v="Bank Transfer"/>
    <s v="Yes"/>
    <n v="2"/>
    <n v="0"/>
    <x v="0"/>
    <n v="0"/>
    <s v="Yes"/>
    <x v="0"/>
    <s v="Bengaluru"/>
  </r>
  <r>
    <x v="4773"/>
    <n v="37"/>
    <s v="Female"/>
    <s v="Pune"/>
    <n v="42"/>
    <x v="0"/>
    <x v="1"/>
    <n v="667"/>
    <n v="28604.25"/>
    <s v="UPI"/>
    <s v="Yes"/>
    <n v="0"/>
    <n v="0"/>
    <x v="1"/>
    <n v="0"/>
    <s v="Yes"/>
    <x v="0"/>
    <s v="Pune"/>
  </r>
  <r>
    <x v="4774"/>
    <n v="38"/>
    <s v="Female"/>
    <s v="Chennai"/>
    <n v="43"/>
    <x v="2"/>
    <x v="1"/>
    <n v="737"/>
    <n v="28511.74"/>
    <s v="Auto Debit"/>
    <s v="Yes"/>
    <n v="0"/>
    <n v="0"/>
    <x v="0"/>
    <n v="10"/>
    <s v="No"/>
    <x v="0"/>
    <s v="Chennai"/>
  </r>
  <r>
    <x v="4775"/>
    <n v="32"/>
    <s v="Male"/>
    <s v="Nagpur"/>
    <n v="24"/>
    <x v="0"/>
    <x v="0"/>
    <n v="425"/>
    <n v="10363.950000000001"/>
    <s v="UPI"/>
    <s v="Yes"/>
    <n v="2"/>
    <n v="2"/>
    <x v="1"/>
    <n v="0"/>
    <s v="No"/>
    <x v="1"/>
    <s v="Nagpur"/>
  </r>
  <r>
    <x v="4776"/>
    <n v="18"/>
    <s v="Female"/>
    <s v="Pune"/>
    <n v="23"/>
    <x v="1"/>
    <x v="1"/>
    <n v="709"/>
    <n v="14308.52"/>
    <s v="Credit Card"/>
    <s v="Yes"/>
    <n v="1"/>
    <n v="0"/>
    <x v="0"/>
    <n v="10"/>
    <s v="No"/>
    <x v="0"/>
    <s v="Pune"/>
  </r>
  <r>
    <x v="4777"/>
    <n v="39"/>
    <s v="Female"/>
    <s v="Mumbai"/>
    <n v="20"/>
    <x v="1"/>
    <x v="0"/>
    <n v="572"/>
    <n v="11148.13"/>
    <s v="Debit Card"/>
    <s v="Yes"/>
    <n v="0"/>
    <n v="0"/>
    <x v="0"/>
    <n v="0"/>
    <s v="No"/>
    <x v="0"/>
    <s v="Mumbai"/>
  </r>
  <r>
    <x v="4778"/>
    <n v="33"/>
    <s v="Female"/>
    <s v="Pune"/>
    <n v="15"/>
    <x v="1"/>
    <x v="2"/>
    <n v="1073"/>
    <n v="14685.72"/>
    <s v="Debit Card"/>
    <s v="Yes"/>
    <n v="0"/>
    <n v="0"/>
    <x v="0"/>
    <n v="10"/>
    <s v="No"/>
    <x v="0"/>
    <s v="Pune"/>
  </r>
  <r>
    <x v="4779"/>
    <n v="42"/>
    <s v="Female"/>
    <s v="Jaipur"/>
    <n v="36"/>
    <x v="0"/>
    <x v="2"/>
    <n v="978"/>
    <n v="35424.47"/>
    <s v="Debit Card"/>
    <s v="Yes"/>
    <n v="1"/>
    <n v="0"/>
    <x v="0"/>
    <n v="0"/>
    <s v="No"/>
    <x v="0"/>
    <s v="Jaipur"/>
  </r>
  <r>
    <x v="4780"/>
    <n v="48"/>
    <s v="Female"/>
    <s v="Mumbai"/>
    <n v="32"/>
    <x v="0"/>
    <x v="2"/>
    <n v="1096"/>
    <n v="34410.6"/>
    <s v="UPI"/>
    <s v="Yes"/>
    <n v="0"/>
    <n v="0"/>
    <x v="0"/>
    <n v="0"/>
    <s v="No"/>
    <x v="0"/>
    <s v="Mumbai"/>
  </r>
  <r>
    <x v="4781"/>
    <n v="39"/>
    <s v="Male"/>
    <s v="Chennai"/>
    <n v="49"/>
    <x v="1"/>
    <x v="0"/>
    <n v="397"/>
    <n v="19446.39"/>
    <s v="UPI"/>
    <s v="Yes"/>
    <n v="0"/>
    <n v="0"/>
    <x v="0"/>
    <n v="0"/>
    <s v="No"/>
    <x v="0"/>
    <s v="Chennai"/>
  </r>
  <r>
    <x v="4782"/>
    <n v="56"/>
    <s v="Female"/>
    <s v="Chennai"/>
    <n v="37"/>
    <x v="1"/>
    <x v="0"/>
    <n v="549"/>
    <n v="18248.97"/>
    <s v="Credit Card"/>
    <s v="Yes"/>
    <n v="2"/>
    <n v="0"/>
    <x v="0"/>
    <n v="10"/>
    <s v="Yes"/>
    <x v="0"/>
    <s v="Chennai"/>
  </r>
  <r>
    <x v="4783"/>
    <n v="46"/>
    <s v="Male"/>
    <s v="Chennai"/>
    <n v="40"/>
    <x v="1"/>
    <x v="2"/>
    <n v="1075"/>
    <n v="38190.089999999997"/>
    <s v="Debit Card"/>
    <s v="Yes"/>
    <n v="1"/>
    <n v="0"/>
    <x v="0"/>
    <n v="10"/>
    <s v="Yes"/>
    <x v="0"/>
    <s v="Chennai"/>
  </r>
  <r>
    <x v="4784"/>
    <n v="35"/>
    <s v="Male"/>
    <s v="Delhi"/>
    <n v="38"/>
    <x v="1"/>
    <x v="0"/>
    <n v="524"/>
    <n v="19478.09"/>
    <s v="Debit Card"/>
    <s v="Yes"/>
    <n v="0"/>
    <n v="0"/>
    <x v="0"/>
    <n v="0"/>
    <s v="No"/>
    <x v="0"/>
    <s v="Delhi"/>
  </r>
  <r>
    <x v="4785"/>
    <n v="42"/>
    <s v="Male"/>
    <s v="Bengaluru"/>
    <n v="13"/>
    <x v="0"/>
    <x v="0"/>
    <n v="434"/>
    <n v="5561.47"/>
    <s v="UPI"/>
    <s v="Yes"/>
    <n v="3"/>
    <n v="1"/>
    <x v="1"/>
    <n v="0"/>
    <s v="No"/>
    <x v="0"/>
    <s v="Bengaluru"/>
  </r>
  <r>
    <x v="4786"/>
    <n v="46"/>
    <s v="Female"/>
    <s v="Delhi"/>
    <n v="22"/>
    <x v="0"/>
    <x v="2"/>
    <n v="1063"/>
    <n v="23730.78"/>
    <s v="Auto Debit"/>
    <s v="Yes"/>
    <n v="0"/>
    <n v="0"/>
    <x v="0"/>
    <n v="0"/>
    <s v="No"/>
    <x v="1"/>
    <s v="Delhi"/>
  </r>
  <r>
    <x v="4787"/>
    <n v="28"/>
    <s v="Male"/>
    <s v="Bengaluru"/>
    <n v="8"/>
    <x v="0"/>
    <x v="1"/>
    <n v="767"/>
    <n v="6046.43"/>
    <s v="Auto Debit"/>
    <s v="Yes"/>
    <n v="0"/>
    <n v="0"/>
    <x v="0"/>
    <n v="0"/>
    <s v="No"/>
    <x v="1"/>
    <s v="Bengaluru"/>
  </r>
  <r>
    <x v="4788"/>
    <n v="36"/>
    <s v="Female"/>
    <s v="Hyderabad"/>
    <n v="49"/>
    <x v="2"/>
    <x v="2"/>
    <n v="1091"/>
    <n v="48447.72"/>
    <s v="UPI"/>
    <s v="Yes"/>
    <n v="1"/>
    <n v="0"/>
    <x v="0"/>
    <n v="10"/>
    <s v="No"/>
    <x v="0"/>
    <s v="Hyderabad"/>
  </r>
  <r>
    <x v="4789"/>
    <n v="50"/>
    <s v="Female"/>
    <s v="Mumbai"/>
    <n v="42"/>
    <x v="0"/>
    <x v="0"/>
    <n v="464"/>
    <n v="19582.169999999998"/>
    <s v="Bank Transfer"/>
    <s v="Yes"/>
    <n v="5"/>
    <n v="2"/>
    <x v="1"/>
    <n v="0"/>
    <s v="No"/>
    <x v="0"/>
    <s v="Mumbai"/>
  </r>
  <r>
    <x v="4790"/>
    <n v="43"/>
    <s v="Male"/>
    <s v="Hyderabad"/>
    <n v="19"/>
    <x v="1"/>
    <x v="1"/>
    <n v="668"/>
    <n v="12340.86"/>
    <s v="Debit Card"/>
    <s v="Yes"/>
    <n v="5"/>
    <n v="1"/>
    <x v="0"/>
    <n v="0"/>
    <s v="Yes"/>
    <x v="1"/>
    <s v="Hyderabad"/>
  </r>
  <r>
    <x v="4791"/>
    <n v="33"/>
    <s v="Male"/>
    <s v="Bengaluru"/>
    <n v="30"/>
    <x v="2"/>
    <x v="2"/>
    <n v="1122"/>
    <n v="28512.48"/>
    <s v="Auto Debit"/>
    <s v="Yes"/>
    <n v="0"/>
    <n v="0"/>
    <x v="0"/>
    <n v="15"/>
    <s v="No"/>
    <x v="0"/>
    <s v="Bengaluru"/>
  </r>
  <r>
    <x v="4792"/>
    <n v="23"/>
    <s v="Female"/>
    <s v="Delhi"/>
    <n v="43"/>
    <x v="1"/>
    <x v="1"/>
    <n v="695"/>
    <n v="29377.16"/>
    <s v="Bank Transfer"/>
    <s v="Yes"/>
    <n v="0"/>
    <n v="0"/>
    <x v="0"/>
    <n v="0"/>
    <s v="No"/>
    <x v="0"/>
    <s v="Delhi"/>
  </r>
  <r>
    <x v="4793"/>
    <n v="28"/>
    <s v="Male"/>
    <s v="Chennai"/>
    <n v="13"/>
    <x v="0"/>
    <x v="1"/>
    <n v="751"/>
    <n v="9687.1299999999992"/>
    <s v="Bank Transfer"/>
    <s v="Yes"/>
    <n v="2"/>
    <n v="0"/>
    <x v="0"/>
    <n v="0"/>
    <s v="Yes"/>
    <x v="0"/>
    <s v="Chennai"/>
  </r>
  <r>
    <x v="4794"/>
    <n v="26"/>
    <s v="Female"/>
    <s v="Hyderabad"/>
    <n v="32"/>
    <x v="2"/>
    <x v="0"/>
    <n v="471"/>
    <n v="13186.08"/>
    <s v="Debit Card"/>
    <s v="Yes"/>
    <n v="0"/>
    <n v="0"/>
    <x v="0"/>
    <n v="15"/>
    <s v="Yes"/>
    <x v="0"/>
    <s v="Hyderabad"/>
  </r>
  <r>
    <x v="4795"/>
    <n v="24"/>
    <s v="Male"/>
    <s v="Pune"/>
    <n v="39"/>
    <x v="0"/>
    <x v="0"/>
    <n v="467"/>
    <n v="18679.54"/>
    <s v="Bank Transfer"/>
    <s v="Yes"/>
    <n v="2"/>
    <n v="1"/>
    <x v="0"/>
    <n v="0"/>
    <s v="No"/>
    <x v="0"/>
    <s v="Pune"/>
  </r>
  <r>
    <x v="4796"/>
    <n v="37"/>
    <s v="Female"/>
    <s v="Pune"/>
    <n v="55"/>
    <x v="0"/>
    <x v="1"/>
    <n v="683"/>
    <n v="36797"/>
    <s v="UPI"/>
    <s v="Yes"/>
    <n v="0"/>
    <n v="0"/>
    <x v="0"/>
    <n v="0"/>
    <s v="No"/>
    <x v="0"/>
    <s v="Pune"/>
  </r>
  <r>
    <x v="4797"/>
    <n v="27"/>
    <s v="Female"/>
    <s v="Delhi"/>
    <n v="14"/>
    <x v="0"/>
    <x v="0"/>
    <n v="516"/>
    <n v="7233.36"/>
    <s v="UPI"/>
    <s v="Yes"/>
    <n v="1"/>
    <n v="0"/>
    <x v="0"/>
    <n v="0"/>
    <s v="No"/>
    <x v="1"/>
    <s v="Delhi"/>
  </r>
  <r>
    <x v="4798"/>
    <n v="39"/>
    <s v="Female"/>
    <s v="Chennai"/>
    <n v="57"/>
    <x v="2"/>
    <x v="0"/>
    <n v="442"/>
    <n v="21431.17"/>
    <s v="UPI"/>
    <s v="Yes"/>
    <n v="0"/>
    <n v="0"/>
    <x v="0"/>
    <n v="15"/>
    <s v="Yes"/>
    <x v="0"/>
    <s v="Chennai"/>
  </r>
  <r>
    <x v="4799"/>
    <n v="47"/>
    <s v="Female"/>
    <s v="Bengaluru"/>
    <n v="37"/>
    <x v="1"/>
    <x v="0"/>
    <n v="541"/>
    <n v="20382.27"/>
    <s v="Debit Card"/>
    <s v="Yes"/>
    <n v="3"/>
    <n v="0"/>
    <x v="0"/>
    <n v="0"/>
    <s v="No"/>
    <x v="1"/>
    <s v="Bengaluru"/>
  </r>
  <r>
    <x v="4800"/>
    <n v="29"/>
    <s v="Female"/>
    <s v="Hyderabad"/>
    <n v="10"/>
    <x v="0"/>
    <x v="2"/>
    <n v="1083"/>
    <n v="10808.8"/>
    <s v="Auto Debit"/>
    <s v="Yes"/>
    <n v="1"/>
    <n v="0"/>
    <x v="0"/>
    <n v="0"/>
    <s v="Yes"/>
    <x v="0"/>
    <s v="Hyderabad"/>
  </r>
  <r>
    <x v="4801"/>
    <n v="35"/>
    <s v="Female"/>
    <s v="Hyderabad"/>
    <n v="16"/>
    <x v="1"/>
    <x v="0"/>
    <n v="538"/>
    <n v="8795.64"/>
    <s v="Credit Card"/>
    <s v="Yes"/>
    <n v="0"/>
    <n v="0"/>
    <x v="0"/>
    <n v="0"/>
    <s v="No"/>
    <x v="0"/>
    <s v="Hyderabad"/>
  </r>
  <r>
    <x v="4802"/>
    <n v="29"/>
    <s v="Male"/>
    <s v="Mumbai"/>
    <n v="50"/>
    <x v="1"/>
    <x v="2"/>
    <n v="979"/>
    <n v="45750.57"/>
    <s v="Auto Debit"/>
    <s v="Yes"/>
    <n v="0"/>
    <n v="0"/>
    <x v="0"/>
    <n v="5"/>
    <s v="No"/>
    <x v="0"/>
    <s v="Mumbai"/>
  </r>
  <r>
    <x v="4803"/>
    <n v="24"/>
    <s v="Male"/>
    <s v="Hyderabad"/>
    <n v="22"/>
    <x v="0"/>
    <x v="0"/>
    <n v="486"/>
    <n v="10952.48"/>
    <s v="Auto Debit"/>
    <s v="Yes"/>
    <n v="1"/>
    <n v="0"/>
    <x v="0"/>
    <n v="0"/>
    <s v="No"/>
    <x v="0"/>
    <s v="Hyderabad"/>
  </r>
  <r>
    <x v="4804"/>
    <n v="34"/>
    <s v="Male"/>
    <s v="Nagpur"/>
    <n v="38"/>
    <x v="2"/>
    <x v="1"/>
    <n v="706"/>
    <n v="26451.21"/>
    <s v="Bank Transfer"/>
    <s v="Yes"/>
    <n v="0"/>
    <n v="0"/>
    <x v="1"/>
    <n v="0"/>
    <s v="Yes"/>
    <x v="0"/>
    <s v="Nagpur"/>
  </r>
  <r>
    <x v="4805"/>
    <n v="32"/>
    <s v="Male"/>
    <s v="Nagpur"/>
    <n v="38"/>
    <x v="0"/>
    <x v="0"/>
    <n v="507"/>
    <n v="19535.11"/>
    <s v="Credit Card"/>
    <s v="No"/>
    <n v="2"/>
    <n v="0"/>
    <x v="1"/>
    <n v="0"/>
    <s v="No"/>
    <x v="0"/>
    <s v="Nagpur"/>
  </r>
  <r>
    <x v="4806"/>
    <n v="22"/>
    <s v="Female"/>
    <s v="Hyderabad"/>
    <n v="21"/>
    <x v="0"/>
    <x v="1"/>
    <n v="678"/>
    <n v="14583.98"/>
    <s v="UPI"/>
    <s v="Yes"/>
    <n v="0"/>
    <n v="0"/>
    <x v="1"/>
    <n v="0"/>
    <s v="No"/>
    <x v="0"/>
    <s v="Hyderabad"/>
  </r>
  <r>
    <x v="4807"/>
    <n v="18"/>
    <s v="Male"/>
    <s v="Jaipur"/>
    <n v="47"/>
    <x v="1"/>
    <x v="1"/>
    <n v="678"/>
    <n v="31060.58"/>
    <s v="Credit Card"/>
    <s v="Yes"/>
    <n v="5"/>
    <n v="2"/>
    <x v="4"/>
    <n v="0"/>
    <s v="Yes"/>
    <x v="1"/>
    <s v="Jaipur"/>
  </r>
  <r>
    <x v="4808"/>
    <n v="41"/>
    <s v="Male"/>
    <s v="Hyderabad"/>
    <n v="23"/>
    <x v="0"/>
    <x v="0"/>
    <n v="417"/>
    <n v="9492.1200000000008"/>
    <s v="UPI"/>
    <s v="Yes"/>
    <n v="0"/>
    <n v="0"/>
    <x v="0"/>
    <n v="0"/>
    <s v="Yes"/>
    <x v="1"/>
    <s v="Hyderabad"/>
  </r>
  <r>
    <x v="4809"/>
    <n v="44"/>
    <s v="Female"/>
    <s v="Mumbai"/>
    <n v="50"/>
    <x v="2"/>
    <x v="0"/>
    <n v="464"/>
    <n v="20935.66"/>
    <s v="Bank Transfer"/>
    <s v="Yes"/>
    <n v="1"/>
    <n v="0"/>
    <x v="0"/>
    <n v="10"/>
    <s v="Yes"/>
    <x v="0"/>
    <s v="Mumbai"/>
  </r>
  <r>
    <x v="4810"/>
    <n v="48"/>
    <s v="Female"/>
    <s v="Kolkata"/>
    <n v="24"/>
    <x v="2"/>
    <x v="0"/>
    <n v="537"/>
    <n v="12759.18"/>
    <s v="Bank Transfer"/>
    <s v="Yes"/>
    <n v="1"/>
    <n v="0"/>
    <x v="0"/>
    <n v="0"/>
    <s v="No"/>
    <x v="1"/>
    <s v="Kolkata"/>
  </r>
  <r>
    <x v="4811"/>
    <n v="48"/>
    <s v="Male"/>
    <s v="Pune"/>
    <n v="7"/>
    <x v="0"/>
    <x v="2"/>
    <n v="1041"/>
    <n v="7314.7"/>
    <s v="Credit Card"/>
    <s v="Yes"/>
    <n v="0"/>
    <n v="0"/>
    <x v="0"/>
    <n v="0"/>
    <s v="No"/>
    <x v="0"/>
    <s v="Pune"/>
  </r>
  <r>
    <x v="4812"/>
    <n v="42"/>
    <s v="Male"/>
    <s v="Hyderabad"/>
    <n v="55"/>
    <x v="0"/>
    <x v="1"/>
    <n v="793"/>
    <n v="43891.33"/>
    <s v="Credit Card"/>
    <s v="Yes"/>
    <n v="0"/>
    <n v="0"/>
    <x v="0"/>
    <n v="0"/>
    <s v="No"/>
    <x v="0"/>
    <s v="Hyderabad"/>
  </r>
  <r>
    <x v="4813"/>
    <n v="32"/>
    <s v="Male"/>
    <s v="Mumbai"/>
    <n v="31"/>
    <x v="0"/>
    <x v="1"/>
    <n v="781"/>
    <n v="24320.11"/>
    <s v="Auto Debit"/>
    <s v="Yes"/>
    <n v="0"/>
    <n v="0"/>
    <x v="0"/>
    <n v="0"/>
    <s v="No"/>
    <x v="1"/>
    <s v="Mumbai"/>
  </r>
  <r>
    <x v="4814"/>
    <n v="29"/>
    <s v="Male"/>
    <s v="Mumbai"/>
    <n v="19"/>
    <x v="1"/>
    <x v="1"/>
    <n v="786"/>
    <n v="15161.1"/>
    <s v="Auto Debit"/>
    <s v="No"/>
    <n v="0"/>
    <n v="0"/>
    <x v="0"/>
    <n v="0"/>
    <s v="Yes"/>
    <x v="0"/>
    <s v="Mumbai"/>
  </r>
  <r>
    <x v="4815"/>
    <n v="42"/>
    <s v="Male"/>
    <s v="Pune"/>
    <n v="3"/>
    <x v="0"/>
    <x v="2"/>
    <n v="965"/>
    <n v="2690.4"/>
    <s v="Debit Card"/>
    <s v="Yes"/>
    <n v="0"/>
    <n v="0"/>
    <x v="0"/>
    <n v="5"/>
    <s v="Yes"/>
    <x v="1"/>
    <s v="Pune"/>
  </r>
  <r>
    <x v="4816"/>
    <n v="27"/>
    <s v="Female"/>
    <s v="Mumbai"/>
    <n v="47"/>
    <x v="2"/>
    <x v="1"/>
    <n v="739"/>
    <n v="31041.919999999998"/>
    <s v="UPI"/>
    <s v="Yes"/>
    <n v="2"/>
    <n v="0"/>
    <x v="0"/>
    <n v="10"/>
    <s v="No"/>
    <x v="0"/>
    <s v="Mumbai"/>
  </r>
  <r>
    <x v="4817"/>
    <n v="47"/>
    <s v="Male"/>
    <s v="Bengaluru"/>
    <n v="30"/>
    <x v="1"/>
    <x v="0"/>
    <n v="460"/>
    <n v="14066.09"/>
    <s v="Auto Debit"/>
    <s v="Yes"/>
    <n v="0"/>
    <n v="0"/>
    <x v="0"/>
    <n v="0"/>
    <s v="No"/>
    <x v="0"/>
    <s v="Bengaluru"/>
  </r>
  <r>
    <x v="4818"/>
    <n v="26"/>
    <s v="Male"/>
    <s v="Delhi"/>
    <n v="61"/>
    <x v="0"/>
    <x v="0"/>
    <n v="557"/>
    <n v="34659.64"/>
    <s v="UPI"/>
    <s v="Yes"/>
    <n v="0"/>
    <n v="0"/>
    <x v="0"/>
    <n v="0"/>
    <s v="No"/>
    <x v="1"/>
    <s v="Delhi"/>
  </r>
  <r>
    <x v="4819"/>
    <n v="35"/>
    <s v="Male"/>
    <s v="Hyderabad"/>
    <n v="16"/>
    <x v="0"/>
    <x v="1"/>
    <n v="669"/>
    <n v="10403.879999999999"/>
    <s v="UPI"/>
    <s v="Yes"/>
    <n v="0"/>
    <n v="0"/>
    <x v="0"/>
    <n v="0"/>
    <s v="Yes"/>
    <x v="0"/>
    <s v="Hyderabad"/>
  </r>
  <r>
    <x v="4820"/>
    <n v="22"/>
    <s v="Female"/>
    <s v="Pune"/>
    <n v="54"/>
    <x v="1"/>
    <x v="0"/>
    <n v="451"/>
    <n v="24969.14"/>
    <s v="Auto Debit"/>
    <s v="No"/>
    <n v="0"/>
    <n v="0"/>
    <x v="1"/>
    <n v="0"/>
    <s v="No"/>
    <x v="0"/>
    <s v="Pune"/>
  </r>
  <r>
    <x v="4821"/>
    <n v="42"/>
    <s v="Male"/>
    <s v="Mumbai"/>
    <n v="60"/>
    <x v="0"/>
    <x v="2"/>
    <n v="1019"/>
    <n v="62714.400000000001"/>
    <s v="Credit Card"/>
    <s v="Yes"/>
    <n v="6"/>
    <n v="3"/>
    <x v="4"/>
    <n v="0"/>
    <s v="Yes"/>
    <x v="1"/>
    <s v="Mumbai"/>
  </r>
  <r>
    <x v="4822"/>
    <n v="30"/>
    <s v="Female"/>
    <s v="Delhi"/>
    <n v="13"/>
    <x v="0"/>
    <x v="1"/>
    <n v="726"/>
    <n v="9621.99"/>
    <s v="Auto Debit"/>
    <s v="Yes"/>
    <n v="0"/>
    <n v="0"/>
    <x v="0"/>
    <n v="0"/>
    <s v="No"/>
    <x v="1"/>
    <s v="Delhi"/>
  </r>
  <r>
    <x v="4823"/>
    <n v="41"/>
    <s v="Male"/>
    <s v="Jaipur"/>
    <n v="38"/>
    <x v="0"/>
    <x v="1"/>
    <n v="733"/>
    <n v="27271.8"/>
    <s v="Auto Debit"/>
    <s v="Yes"/>
    <n v="2"/>
    <n v="1"/>
    <x v="1"/>
    <n v="0"/>
    <s v="No"/>
    <x v="1"/>
    <s v="Jaipur"/>
  </r>
  <r>
    <x v="4824"/>
    <n v="23"/>
    <s v="Male"/>
    <s v="Chennai"/>
    <n v="17"/>
    <x v="0"/>
    <x v="2"/>
    <n v="1010"/>
    <n v="17390.41"/>
    <s v="Credit Card"/>
    <s v="Yes"/>
    <n v="0"/>
    <n v="0"/>
    <x v="0"/>
    <n v="0"/>
    <s v="No"/>
    <x v="0"/>
    <s v="Chennai"/>
  </r>
  <r>
    <x v="4825"/>
    <n v="43"/>
    <s v="Male"/>
    <s v="Hyderabad"/>
    <n v="49"/>
    <x v="2"/>
    <x v="1"/>
    <n v="654"/>
    <n v="32782.93"/>
    <s v="Debit Card"/>
    <s v="Yes"/>
    <n v="0"/>
    <n v="0"/>
    <x v="1"/>
    <n v="0"/>
    <s v="Yes"/>
    <x v="0"/>
    <s v="Hyderabad"/>
  </r>
  <r>
    <x v="4826"/>
    <n v="21"/>
    <s v="Female"/>
    <s v="Pune"/>
    <n v="25"/>
    <x v="1"/>
    <x v="0"/>
    <n v="437"/>
    <n v="10762.78"/>
    <s v="Debit Card"/>
    <s v="Yes"/>
    <n v="10"/>
    <n v="4"/>
    <x v="3"/>
    <n v="0"/>
    <s v="No"/>
    <x v="1"/>
    <s v="Pune"/>
  </r>
  <r>
    <x v="4827"/>
    <n v="39"/>
    <s v="Male"/>
    <s v="Hyderabad"/>
    <n v="38"/>
    <x v="2"/>
    <x v="0"/>
    <n v="516"/>
    <n v="18148.41"/>
    <s v="UPI"/>
    <s v="Yes"/>
    <n v="0"/>
    <n v="0"/>
    <x v="0"/>
    <n v="10"/>
    <s v="No"/>
    <x v="0"/>
    <s v="Hyderabad"/>
  </r>
  <r>
    <x v="4828"/>
    <n v="48"/>
    <s v="Female"/>
    <s v="Chennai"/>
    <n v="68"/>
    <x v="2"/>
    <x v="0"/>
    <n v="508"/>
    <n v="31200.19"/>
    <s v="Credit Card"/>
    <s v="No"/>
    <n v="8"/>
    <n v="3"/>
    <x v="3"/>
    <n v="10"/>
    <s v="Yes"/>
    <x v="1"/>
    <s v="Chennai"/>
  </r>
  <r>
    <x v="4829"/>
    <n v="46"/>
    <s v="Female"/>
    <s v="Mumbai"/>
    <n v="25"/>
    <x v="0"/>
    <x v="1"/>
    <n v="804"/>
    <n v="19713.62"/>
    <s v="Auto Debit"/>
    <s v="No"/>
    <n v="0"/>
    <n v="0"/>
    <x v="0"/>
    <n v="0"/>
    <s v="Yes"/>
    <x v="1"/>
    <s v="Mumbai"/>
  </r>
  <r>
    <x v="4830"/>
    <n v="43"/>
    <s v="Male"/>
    <s v="Chennai"/>
    <n v="47"/>
    <x v="1"/>
    <x v="1"/>
    <n v="694"/>
    <n v="33595.21"/>
    <s v="Debit Card"/>
    <s v="Yes"/>
    <n v="1"/>
    <n v="0"/>
    <x v="1"/>
    <n v="0"/>
    <s v="No"/>
    <x v="0"/>
    <s v="Chennai"/>
  </r>
  <r>
    <x v="4831"/>
    <n v="30"/>
    <s v="Female"/>
    <s v="Hyderabad"/>
    <n v="66"/>
    <x v="1"/>
    <x v="1"/>
    <n v="716"/>
    <n v="47591.64"/>
    <s v="UPI"/>
    <s v="Yes"/>
    <n v="1"/>
    <n v="0"/>
    <x v="0"/>
    <n v="0"/>
    <s v="No"/>
    <x v="0"/>
    <s v="Hyderabad"/>
  </r>
  <r>
    <x v="4832"/>
    <n v="18"/>
    <s v="Female"/>
    <s v="Hyderabad"/>
    <n v="10"/>
    <x v="0"/>
    <x v="0"/>
    <n v="461"/>
    <n v="4728.84"/>
    <s v="Debit Card"/>
    <s v="No"/>
    <n v="1"/>
    <n v="0"/>
    <x v="0"/>
    <n v="0"/>
    <s v="Yes"/>
    <x v="0"/>
    <s v="Hyderabad"/>
  </r>
  <r>
    <x v="4833"/>
    <n v="32"/>
    <s v="Male"/>
    <s v="Hyderabad"/>
    <n v="39"/>
    <x v="1"/>
    <x v="0"/>
    <n v="447"/>
    <n v="17342.61"/>
    <s v="Auto Debit"/>
    <s v="Yes"/>
    <n v="0"/>
    <n v="0"/>
    <x v="1"/>
    <n v="0"/>
    <s v="No"/>
    <x v="0"/>
    <s v="Hyderabad"/>
  </r>
  <r>
    <x v="4834"/>
    <n v="35"/>
    <s v="Male"/>
    <s v="Bengaluru"/>
    <n v="29"/>
    <x v="0"/>
    <x v="1"/>
    <n v="757"/>
    <n v="22599.23"/>
    <s v="Credit Card"/>
    <s v="Yes"/>
    <n v="0"/>
    <n v="0"/>
    <x v="0"/>
    <n v="0"/>
    <s v="No"/>
    <x v="0"/>
    <s v="Bengaluru"/>
  </r>
  <r>
    <x v="4835"/>
    <n v="50"/>
    <s v="Male"/>
    <s v="Pune"/>
    <n v="1"/>
    <x v="0"/>
    <x v="1"/>
    <n v="740"/>
    <n v="644.98"/>
    <s v="UPI"/>
    <s v="Yes"/>
    <n v="3"/>
    <n v="2"/>
    <x v="2"/>
    <n v="15"/>
    <s v="No"/>
    <x v="1"/>
    <s v="Pune"/>
  </r>
  <r>
    <x v="4836"/>
    <n v="45"/>
    <s v="Female"/>
    <s v="Hyderabad"/>
    <n v="29"/>
    <x v="2"/>
    <x v="0"/>
    <n v="490"/>
    <n v="14487.56"/>
    <s v="UPI"/>
    <s v="Yes"/>
    <n v="2"/>
    <n v="0"/>
    <x v="0"/>
    <n v="0"/>
    <s v="No"/>
    <x v="0"/>
    <s v="Hyderabad"/>
  </r>
  <r>
    <x v="4837"/>
    <n v="34"/>
    <s v="Male"/>
    <s v="Bengaluru"/>
    <n v="68"/>
    <x v="0"/>
    <x v="1"/>
    <n v="810"/>
    <n v="53521.7"/>
    <s v="Unknown"/>
    <s v="Yes"/>
    <n v="0"/>
    <n v="0"/>
    <x v="0"/>
    <n v="0"/>
    <s v="Yes"/>
    <x v="0"/>
    <s v="Bengaluru"/>
  </r>
  <r>
    <x v="4838"/>
    <n v="18"/>
    <s v="Female"/>
    <s v="Bengaluru"/>
    <n v="52"/>
    <x v="0"/>
    <x v="1"/>
    <n v="795"/>
    <n v="41383.25"/>
    <s v="Bank Transfer"/>
    <s v="Yes"/>
    <n v="4"/>
    <n v="4"/>
    <x v="4"/>
    <n v="0"/>
    <s v="No"/>
    <x v="1"/>
    <s v="Bengaluru"/>
  </r>
  <r>
    <x v="4839"/>
    <n v="40"/>
    <s v="Female"/>
    <s v="Hyderabad"/>
    <n v="44"/>
    <x v="0"/>
    <x v="0"/>
    <n v="445"/>
    <n v="19542.73"/>
    <s v="Debit Card"/>
    <s v="Yes"/>
    <n v="3"/>
    <n v="0"/>
    <x v="0"/>
    <n v="0"/>
    <s v="Yes"/>
    <x v="0"/>
    <s v="Hyderabad"/>
  </r>
  <r>
    <x v="4840"/>
    <n v="26"/>
    <s v="Female"/>
    <s v="Bengaluru"/>
    <n v="18"/>
    <x v="0"/>
    <x v="1"/>
    <n v="832"/>
    <n v="14616.68"/>
    <s v="Bank Transfer"/>
    <s v="No"/>
    <n v="1"/>
    <n v="0"/>
    <x v="0"/>
    <n v="0"/>
    <s v="Yes"/>
    <x v="0"/>
    <s v="Bengaluru"/>
  </r>
  <r>
    <x v="4841"/>
    <n v="30"/>
    <s v="Male"/>
    <s v="Bengaluru"/>
    <n v="42"/>
    <x v="1"/>
    <x v="0"/>
    <n v="508"/>
    <n v="20750.18"/>
    <s v="Bank Transfer"/>
    <s v="No"/>
    <n v="2"/>
    <n v="0"/>
    <x v="0"/>
    <n v="0"/>
    <s v="No"/>
    <x v="0"/>
    <s v="Bengaluru"/>
  </r>
  <r>
    <x v="4842"/>
    <n v="43"/>
    <s v="Female"/>
    <s v="Delhi"/>
    <n v="25"/>
    <x v="1"/>
    <x v="0"/>
    <n v="431"/>
    <n v="10751.77"/>
    <s v="UPI"/>
    <s v="Yes"/>
    <n v="0"/>
    <n v="0"/>
    <x v="0"/>
    <n v="0"/>
    <s v="No"/>
    <x v="0"/>
    <s v="Delhi"/>
  </r>
  <r>
    <x v="4843"/>
    <n v="24"/>
    <s v="Female"/>
    <s v="Jaipur"/>
    <n v="16"/>
    <x v="0"/>
    <x v="1"/>
    <n v="688"/>
    <n v="11310.78"/>
    <s v="Auto Debit"/>
    <s v="Yes"/>
    <n v="3"/>
    <n v="2"/>
    <x v="4"/>
    <n v="0"/>
    <s v="No"/>
    <x v="0"/>
    <s v="Jaipur"/>
  </r>
  <r>
    <x v="4844"/>
    <n v="55"/>
    <s v="Male"/>
    <s v="Delhi"/>
    <n v="3"/>
    <x v="0"/>
    <x v="0"/>
    <n v="564"/>
    <n v="1704.41"/>
    <s v="UPI"/>
    <s v="Yes"/>
    <n v="0"/>
    <n v="0"/>
    <x v="0"/>
    <n v="0"/>
    <s v="No"/>
    <x v="1"/>
    <s v="Delhi"/>
  </r>
  <r>
    <x v="4845"/>
    <n v="35"/>
    <s v="Female"/>
    <s v="Bengaluru"/>
    <n v="37"/>
    <x v="1"/>
    <x v="0"/>
    <n v="481"/>
    <n v="17518.47"/>
    <s v="UPI"/>
    <s v="Yes"/>
    <n v="0"/>
    <n v="0"/>
    <x v="0"/>
    <n v="0"/>
    <s v="No"/>
    <x v="0"/>
    <s v="Bengaluru"/>
  </r>
  <r>
    <x v="4846"/>
    <n v="40"/>
    <s v="Female"/>
    <s v="Pune"/>
    <n v="39"/>
    <x v="2"/>
    <x v="0"/>
    <n v="475"/>
    <n v="18023.89"/>
    <s v="Bank Transfer"/>
    <s v="Yes"/>
    <n v="0"/>
    <n v="0"/>
    <x v="0"/>
    <n v="0"/>
    <s v="Yes"/>
    <x v="0"/>
    <s v="Pune"/>
  </r>
  <r>
    <x v="4847"/>
    <n v="25"/>
    <s v="Female"/>
    <s v="Chennai"/>
    <n v="41"/>
    <x v="0"/>
    <x v="1"/>
    <n v="648"/>
    <n v="26234.71"/>
    <s v="Debit Card"/>
    <s v="Yes"/>
    <n v="3"/>
    <n v="0"/>
    <x v="0"/>
    <n v="0"/>
    <s v="Yes"/>
    <x v="1"/>
    <s v="Chennai"/>
  </r>
  <r>
    <x v="4848"/>
    <n v="34"/>
    <s v="Male"/>
    <s v="Nagpur"/>
    <n v="53"/>
    <x v="0"/>
    <x v="2"/>
    <n v="1075"/>
    <n v="57802.39"/>
    <s v="Credit Card"/>
    <s v="Yes"/>
    <n v="0"/>
    <n v="0"/>
    <x v="0"/>
    <n v="0"/>
    <s v="No"/>
    <x v="0"/>
    <s v="Nagpur"/>
  </r>
  <r>
    <x v="4849"/>
    <n v="39"/>
    <s v="Female"/>
    <s v="Chennai"/>
    <n v="50"/>
    <x v="1"/>
    <x v="1"/>
    <n v="725"/>
    <n v="33842.379999999997"/>
    <s v="Auto Debit"/>
    <s v="Yes"/>
    <n v="0"/>
    <n v="0"/>
    <x v="0"/>
    <n v="5"/>
    <s v="No"/>
    <x v="0"/>
    <s v="Chennai"/>
  </r>
  <r>
    <x v="4850"/>
    <n v="19"/>
    <s v="Female"/>
    <s v="Mumbai"/>
    <n v="36"/>
    <x v="0"/>
    <x v="0"/>
    <n v="561"/>
    <n v="20291.189999999999"/>
    <s v="UPI"/>
    <s v="Yes"/>
    <n v="0"/>
    <n v="0"/>
    <x v="0"/>
    <n v="0"/>
    <s v="No"/>
    <x v="0"/>
    <s v="Mumbai"/>
  </r>
  <r>
    <x v="4851"/>
    <n v="21"/>
    <s v="Female"/>
    <s v="Delhi"/>
    <n v="49"/>
    <x v="1"/>
    <x v="2"/>
    <n v="1124"/>
    <n v="53702.07"/>
    <s v="Credit Card"/>
    <s v="Yes"/>
    <n v="2"/>
    <n v="1"/>
    <x v="1"/>
    <n v="0"/>
    <s v="No"/>
    <x v="0"/>
    <s v="Delhi"/>
  </r>
  <r>
    <x v="4852"/>
    <n v="18"/>
    <s v="Female"/>
    <s v="Hyderabad"/>
    <n v="7"/>
    <x v="0"/>
    <x v="0"/>
    <n v="439"/>
    <n v="3031.55"/>
    <s v="Debit Card"/>
    <s v="Yes"/>
    <n v="2"/>
    <n v="1"/>
    <x v="1"/>
    <n v="0"/>
    <s v="No"/>
    <x v="1"/>
    <s v="Hyderabad"/>
  </r>
  <r>
    <x v="4853"/>
    <n v="27"/>
    <s v="Female"/>
    <s v="Ahmedabad"/>
    <n v="48"/>
    <x v="0"/>
    <x v="1"/>
    <n v="648"/>
    <n v="31236.65"/>
    <s v="Bank Transfer"/>
    <s v="Yes"/>
    <n v="0"/>
    <n v="0"/>
    <x v="0"/>
    <n v="0"/>
    <s v="No"/>
    <x v="1"/>
    <s v="Ahmedabad"/>
  </r>
  <r>
    <x v="4854"/>
    <n v="36"/>
    <s v="Male"/>
    <s v="Hyderabad"/>
    <n v="32"/>
    <x v="1"/>
    <x v="0"/>
    <n v="393"/>
    <n v="12440.28"/>
    <s v="UPI"/>
    <s v="No"/>
    <n v="0"/>
    <n v="0"/>
    <x v="1"/>
    <n v="0"/>
    <s v="No"/>
    <x v="0"/>
    <s v="Hyderabad"/>
  </r>
  <r>
    <x v="4855"/>
    <n v="41"/>
    <s v="Male"/>
    <s v="Ahmedabad"/>
    <n v="22"/>
    <x v="0"/>
    <x v="1"/>
    <n v="657"/>
    <n v="14235.33"/>
    <s v="Credit Card"/>
    <s v="Yes"/>
    <n v="3"/>
    <n v="1"/>
    <x v="1"/>
    <n v="0"/>
    <s v="Yes"/>
    <x v="0"/>
    <s v="Ahmedabad"/>
  </r>
  <r>
    <x v="4856"/>
    <n v="34"/>
    <s v="Female"/>
    <s v="Mumbai"/>
    <n v="13"/>
    <x v="0"/>
    <x v="0"/>
    <n v="540"/>
    <n v="7029.23"/>
    <s v="Bank Transfer"/>
    <s v="Yes"/>
    <n v="1"/>
    <n v="0"/>
    <x v="1"/>
    <n v="0"/>
    <s v="No"/>
    <x v="0"/>
    <s v="Mumbai"/>
  </r>
  <r>
    <x v="4857"/>
    <n v="18"/>
    <s v="Female"/>
    <s v="Mumbai"/>
    <n v="18"/>
    <x v="0"/>
    <x v="0"/>
    <n v="513"/>
    <n v="9481.6200000000008"/>
    <s v="Auto Debit"/>
    <s v="Yes"/>
    <n v="0"/>
    <n v="0"/>
    <x v="0"/>
    <n v="0"/>
    <s v="Yes"/>
    <x v="1"/>
    <s v="Mumbai"/>
  </r>
  <r>
    <x v="4858"/>
    <n v="31"/>
    <s v="Female"/>
    <s v="Hyderabad"/>
    <n v="41"/>
    <x v="1"/>
    <x v="2"/>
    <n v="1039"/>
    <n v="43273.83"/>
    <s v="Bank Transfer"/>
    <s v="Yes"/>
    <n v="0"/>
    <n v="0"/>
    <x v="0"/>
    <n v="0"/>
    <s v="Yes"/>
    <x v="0"/>
    <s v="Hyderabad"/>
  </r>
  <r>
    <x v="4859"/>
    <n v="34"/>
    <s v="Female"/>
    <s v="Ahmedabad"/>
    <n v="16"/>
    <x v="0"/>
    <x v="2"/>
    <n v="956"/>
    <n v="15727.82"/>
    <s v="Bank Transfer"/>
    <s v="Yes"/>
    <n v="3"/>
    <n v="1"/>
    <x v="1"/>
    <n v="0"/>
    <s v="Yes"/>
    <x v="0"/>
    <s v="Ahmedabad"/>
  </r>
  <r>
    <x v="4860"/>
    <n v="18"/>
    <s v="Male"/>
    <s v="Mumbai"/>
    <n v="47"/>
    <x v="0"/>
    <x v="1"/>
    <n v="792"/>
    <n v="38269.230000000003"/>
    <s v="UPI"/>
    <s v="Yes"/>
    <n v="0"/>
    <n v="0"/>
    <x v="0"/>
    <n v="0"/>
    <s v="Yes"/>
    <x v="0"/>
    <s v="Mumbai"/>
  </r>
  <r>
    <x v="4861"/>
    <n v="40"/>
    <s v="Female"/>
    <s v="Ahmedabad"/>
    <n v="21"/>
    <x v="1"/>
    <x v="1"/>
    <n v="704"/>
    <n v="15082.32"/>
    <s v="Bank Transfer"/>
    <s v="Yes"/>
    <n v="0"/>
    <n v="0"/>
    <x v="1"/>
    <n v="0"/>
    <s v="No"/>
    <x v="0"/>
    <s v="Ahmedabad"/>
  </r>
  <r>
    <x v="4862"/>
    <n v="28"/>
    <s v="Male"/>
    <s v="Pune"/>
    <n v="30"/>
    <x v="1"/>
    <x v="1"/>
    <n v="709"/>
    <n v="20339.740000000002"/>
    <s v="Auto Debit"/>
    <s v="Yes"/>
    <n v="2"/>
    <n v="0"/>
    <x v="0"/>
    <n v="5"/>
    <s v="No"/>
    <x v="0"/>
    <s v="Pune"/>
  </r>
  <r>
    <x v="4863"/>
    <n v="44"/>
    <s v="Male"/>
    <s v="Ahmedabad"/>
    <n v="19"/>
    <x v="0"/>
    <x v="0"/>
    <n v="489"/>
    <n v="9346.5400000000009"/>
    <s v="Unknown"/>
    <s v="Yes"/>
    <n v="1"/>
    <n v="0"/>
    <x v="0"/>
    <n v="0"/>
    <s v="No"/>
    <x v="1"/>
    <s v="Ahmedabad"/>
  </r>
  <r>
    <x v="4864"/>
    <n v="46"/>
    <s v="Male"/>
    <s v="Kolkata"/>
    <n v="31"/>
    <x v="0"/>
    <x v="1"/>
    <n v="699"/>
    <n v="21027.19"/>
    <s v="Auto Debit"/>
    <s v="Yes"/>
    <n v="0"/>
    <n v="0"/>
    <x v="0"/>
    <n v="0"/>
    <s v="No"/>
    <x v="1"/>
    <s v="Kolkata"/>
  </r>
  <r>
    <x v="4865"/>
    <n v="35"/>
    <s v="Female"/>
    <s v="Jaipur"/>
    <n v="33"/>
    <x v="1"/>
    <x v="0"/>
    <n v="506"/>
    <n v="16637.04"/>
    <s v="Auto Debit"/>
    <s v="Yes"/>
    <n v="1"/>
    <n v="0"/>
    <x v="0"/>
    <n v="0"/>
    <s v="No"/>
    <x v="0"/>
    <s v="Jaipur"/>
  </r>
  <r>
    <x v="4866"/>
    <n v="51"/>
    <s v="Female"/>
    <s v="Pune"/>
    <n v="36"/>
    <x v="1"/>
    <x v="0"/>
    <n v="446"/>
    <n v="16501.27"/>
    <s v="UPI"/>
    <s v="Yes"/>
    <n v="0"/>
    <n v="0"/>
    <x v="1"/>
    <n v="0"/>
    <s v="No"/>
    <x v="0"/>
    <s v="Pune"/>
  </r>
  <r>
    <x v="4867"/>
    <n v="39"/>
    <s v="Male"/>
    <s v="Hyderabad"/>
    <n v="25"/>
    <x v="1"/>
    <x v="2"/>
    <n v="1034"/>
    <n v="25258.44"/>
    <s v="Bank Transfer"/>
    <s v="Yes"/>
    <n v="6"/>
    <n v="1"/>
    <x v="1"/>
    <n v="0"/>
    <s v="No"/>
    <x v="0"/>
    <s v="Hyderabad"/>
  </r>
  <r>
    <x v="4868"/>
    <n v="31"/>
    <s v="Male"/>
    <s v="Delhi"/>
    <n v="39"/>
    <x v="0"/>
    <x v="1"/>
    <n v="817"/>
    <n v="30985.64"/>
    <s v="Bank Transfer"/>
    <s v="Yes"/>
    <n v="1"/>
    <n v="0"/>
    <x v="1"/>
    <n v="0"/>
    <s v="No"/>
    <x v="0"/>
    <s v="Delhi"/>
  </r>
  <r>
    <x v="4869"/>
    <n v="46"/>
    <s v="Male"/>
    <s v="Bengaluru"/>
    <n v="23"/>
    <x v="0"/>
    <x v="0"/>
    <n v="509"/>
    <n v="11951.38"/>
    <s v="Bank Transfer"/>
    <s v="Yes"/>
    <n v="2"/>
    <n v="0"/>
    <x v="0"/>
    <n v="0"/>
    <s v="No"/>
    <x v="0"/>
    <s v="Bengaluru"/>
  </r>
  <r>
    <x v="4870"/>
    <n v="39"/>
    <s v="Male"/>
    <s v="Mumbai"/>
    <n v="70"/>
    <x v="1"/>
    <x v="1"/>
    <n v="674"/>
    <n v="47886.73"/>
    <s v="UPI"/>
    <s v="Yes"/>
    <n v="0"/>
    <n v="0"/>
    <x v="0"/>
    <n v="0"/>
    <s v="No"/>
    <x v="0"/>
    <s v="Mumbai"/>
  </r>
  <r>
    <x v="4871"/>
    <n v="38"/>
    <s v="Male"/>
    <s v="Ahmedabad"/>
    <n v="42"/>
    <x v="0"/>
    <x v="0"/>
    <n v="457"/>
    <n v="18861.45"/>
    <s v="Bank Transfer"/>
    <s v="Yes"/>
    <n v="1"/>
    <n v="0"/>
    <x v="0"/>
    <n v="0"/>
    <s v="No"/>
    <x v="0"/>
    <s v="Ahmedabad"/>
  </r>
  <r>
    <x v="4872"/>
    <n v="45"/>
    <s v="Female"/>
    <s v="Pune"/>
    <n v="38"/>
    <x v="1"/>
    <x v="1"/>
    <n v="798"/>
    <n v="28816.98"/>
    <s v="UPI"/>
    <s v="Yes"/>
    <n v="3"/>
    <n v="0"/>
    <x v="0"/>
    <n v="5"/>
    <s v="No"/>
    <x v="0"/>
    <s v="Pune"/>
  </r>
  <r>
    <x v="4873"/>
    <n v="45"/>
    <s v="Male"/>
    <s v="Jaipur"/>
    <n v="46"/>
    <x v="0"/>
    <x v="1"/>
    <n v="777"/>
    <n v="36206.6"/>
    <s v="Bank Transfer"/>
    <s v="Yes"/>
    <n v="1"/>
    <n v="0"/>
    <x v="0"/>
    <n v="0"/>
    <s v="Yes"/>
    <x v="0"/>
    <s v="Jaipur"/>
  </r>
  <r>
    <x v="4874"/>
    <n v="23"/>
    <s v="Female"/>
    <s v="Hyderabad"/>
    <n v="23"/>
    <x v="2"/>
    <x v="0"/>
    <n v="396"/>
    <n v="7827.78"/>
    <s v="Credit Card"/>
    <s v="Yes"/>
    <n v="0"/>
    <n v="0"/>
    <x v="1"/>
    <n v="15"/>
    <s v="No"/>
    <x v="0"/>
    <s v="Hyderabad"/>
  </r>
  <r>
    <x v="4875"/>
    <n v="60"/>
    <s v="Female"/>
    <s v="Delhi"/>
    <n v="25"/>
    <x v="1"/>
    <x v="0"/>
    <n v="491"/>
    <n v="11292.36"/>
    <s v="Auto Debit"/>
    <s v="Yes"/>
    <n v="1"/>
    <n v="0"/>
    <x v="1"/>
    <n v="10"/>
    <s v="No"/>
    <x v="1"/>
    <s v="Delhi"/>
  </r>
  <r>
    <x v="4876"/>
    <n v="35"/>
    <s v="Female"/>
    <s v="Bengaluru"/>
    <n v="47"/>
    <x v="1"/>
    <x v="1"/>
    <n v="706"/>
    <n v="32513.57"/>
    <s v="Bank Transfer"/>
    <s v="No"/>
    <n v="2"/>
    <n v="0"/>
    <x v="0"/>
    <n v="0"/>
    <s v="Yes"/>
    <x v="0"/>
    <s v="Bengaluru"/>
  </r>
  <r>
    <x v="4877"/>
    <n v="39"/>
    <s v="Male"/>
    <s v="Bengaluru"/>
    <n v="21"/>
    <x v="0"/>
    <x v="0"/>
    <n v="491"/>
    <n v="10121.15"/>
    <s v="Credit Card"/>
    <s v="Yes"/>
    <n v="0"/>
    <n v="0"/>
    <x v="0"/>
    <n v="0"/>
    <s v="No"/>
    <x v="0"/>
    <s v="Bengaluru"/>
  </r>
  <r>
    <x v="4878"/>
    <n v="44"/>
    <s v="Female"/>
    <s v="Kolkata"/>
    <n v="47"/>
    <x v="0"/>
    <x v="0"/>
    <n v="490"/>
    <n v="23160.32"/>
    <s v="Bank Transfer"/>
    <s v="Yes"/>
    <n v="0"/>
    <n v="0"/>
    <x v="0"/>
    <n v="0"/>
    <s v="No"/>
    <x v="0"/>
    <s v="Kolkata"/>
  </r>
  <r>
    <x v="4879"/>
    <n v="33"/>
    <s v="Male"/>
    <s v="Pune"/>
    <n v="28"/>
    <x v="0"/>
    <x v="0"/>
    <n v="486"/>
    <n v="13222.25"/>
    <s v="Debit Card"/>
    <s v="Yes"/>
    <n v="0"/>
    <n v="0"/>
    <x v="1"/>
    <n v="0"/>
    <s v="No"/>
    <x v="1"/>
    <s v="Pune"/>
  </r>
  <r>
    <x v="4880"/>
    <n v="43"/>
    <s v="Male"/>
    <s v="Nagpur"/>
    <n v="26"/>
    <x v="0"/>
    <x v="1"/>
    <n v="760"/>
    <n v="19195.7"/>
    <s v="UPI"/>
    <s v="Yes"/>
    <n v="0"/>
    <n v="0"/>
    <x v="0"/>
    <n v="0"/>
    <s v="No"/>
    <x v="0"/>
    <s v="Nagpur"/>
  </r>
  <r>
    <x v="4881"/>
    <n v="32"/>
    <s v="Male"/>
    <s v="Delhi"/>
    <n v="17"/>
    <x v="1"/>
    <x v="1"/>
    <n v="713"/>
    <n v="11502.36"/>
    <s v="UPI"/>
    <s v="Yes"/>
    <n v="1"/>
    <n v="0"/>
    <x v="1"/>
    <n v="5"/>
    <s v="Yes"/>
    <x v="0"/>
    <s v="Delhi"/>
  </r>
  <r>
    <x v="4882"/>
    <n v="22"/>
    <s v="Male"/>
    <s v="Delhi"/>
    <n v="12"/>
    <x v="0"/>
    <x v="1"/>
    <n v="686"/>
    <n v="8210.27"/>
    <s v="Auto Debit"/>
    <s v="Yes"/>
    <n v="0"/>
    <n v="0"/>
    <x v="1"/>
    <n v="0"/>
    <s v="No"/>
    <x v="0"/>
    <s v="Delhi"/>
  </r>
  <r>
    <x v="4883"/>
    <n v="18"/>
    <s v="Male"/>
    <s v="Mumbai"/>
    <n v="34"/>
    <x v="0"/>
    <x v="1"/>
    <n v="803"/>
    <n v="26717.52"/>
    <s v="Debit Card"/>
    <s v="Yes"/>
    <n v="0"/>
    <n v="0"/>
    <x v="1"/>
    <n v="0"/>
    <s v="Yes"/>
    <x v="1"/>
    <s v="Mumbai"/>
  </r>
  <r>
    <x v="4884"/>
    <n v="35"/>
    <s v="Male"/>
    <s v="Pune"/>
    <n v="20"/>
    <x v="0"/>
    <x v="0"/>
    <n v="521"/>
    <n v="10413.290000000001"/>
    <s v="Debit Card"/>
    <s v="No"/>
    <n v="2"/>
    <n v="2"/>
    <x v="0"/>
    <n v="0"/>
    <s v="No"/>
    <x v="0"/>
    <s v="Pune"/>
  </r>
  <r>
    <x v="4885"/>
    <n v="34"/>
    <s v="Female"/>
    <s v="Hyderabad"/>
    <n v="19"/>
    <x v="0"/>
    <x v="1"/>
    <n v="796"/>
    <n v="15411.67"/>
    <s v="Credit Card"/>
    <s v="Yes"/>
    <n v="3"/>
    <n v="0"/>
    <x v="1"/>
    <n v="0"/>
    <s v="Yes"/>
    <x v="0"/>
    <s v="Hyderabad"/>
  </r>
  <r>
    <x v="4886"/>
    <n v="38"/>
    <s v="Female"/>
    <s v="Bengaluru"/>
    <n v="32"/>
    <x v="0"/>
    <x v="0"/>
    <n v="456"/>
    <n v="14261.54"/>
    <s v="Auto Debit"/>
    <s v="Yes"/>
    <n v="2"/>
    <n v="0"/>
    <x v="0"/>
    <n v="0"/>
    <s v="No"/>
    <x v="1"/>
    <s v="Bengaluru"/>
  </r>
  <r>
    <x v="4887"/>
    <n v="18"/>
    <s v="Female"/>
    <s v="Delhi"/>
    <n v="45"/>
    <x v="0"/>
    <x v="2"/>
    <n v="1033"/>
    <n v="45329.51"/>
    <s v="Debit Card"/>
    <s v="Yes"/>
    <n v="0"/>
    <n v="0"/>
    <x v="1"/>
    <n v="0"/>
    <s v="Yes"/>
    <x v="0"/>
    <s v="Delhi"/>
  </r>
  <r>
    <x v="4888"/>
    <n v="26"/>
    <s v="Male"/>
    <s v="Ahmedabad"/>
    <n v="20"/>
    <x v="0"/>
    <x v="1"/>
    <n v="732"/>
    <n v="15002.62"/>
    <s v="Bank Transfer"/>
    <s v="Yes"/>
    <n v="2"/>
    <n v="0"/>
    <x v="0"/>
    <n v="0"/>
    <s v="No"/>
    <x v="0"/>
    <s v="Ahmedabad"/>
  </r>
  <r>
    <x v="4889"/>
    <n v="29"/>
    <s v="Male"/>
    <s v="Hyderabad"/>
    <n v="16"/>
    <x v="0"/>
    <x v="2"/>
    <n v="983"/>
    <n v="15910.85"/>
    <s v="Auto Debit"/>
    <s v="Yes"/>
    <n v="0"/>
    <n v="0"/>
    <x v="0"/>
    <n v="0"/>
    <s v="No"/>
    <x v="0"/>
    <s v="Hyderabad"/>
  </r>
  <r>
    <x v="4890"/>
    <n v="39"/>
    <s v="Female"/>
    <s v="Delhi"/>
    <n v="35"/>
    <x v="0"/>
    <x v="1"/>
    <n v="785"/>
    <n v="27819.39"/>
    <s v="Credit Card"/>
    <s v="Yes"/>
    <n v="0"/>
    <n v="0"/>
    <x v="1"/>
    <n v="0"/>
    <s v="No"/>
    <x v="0"/>
    <s v="Delhi"/>
  </r>
  <r>
    <x v="4891"/>
    <n v="21"/>
    <s v="Male"/>
    <s v="Chennai"/>
    <n v="23"/>
    <x v="1"/>
    <x v="1"/>
    <n v="724"/>
    <n v="16871.77"/>
    <s v="UPI"/>
    <s v="No"/>
    <n v="0"/>
    <n v="0"/>
    <x v="0"/>
    <n v="0"/>
    <s v="No"/>
    <x v="0"/>
    <s v="Chennai"/>
  </r>
  <r>
    <x v="4892"/>
    <n v="46"/>
    <s v="Female"/>
    <s v="Delhi"/>
    <n v="54"/>
    <x v="0"/>
    <x v="1"/>
    <n v="741"/>
    <n v="39819.599999999999"/>
    <s v="Auto Debit"/>
    <s v="Yes"/>
    <n v="2"/>
    <n v="0"/>
    <x v="1"/>
    <n v="0"/>
    <s v="Yes"/>
    <x v="0"/>
    <s v="Delhi"/>
  </r>
  <r>
    <x v="4893"/>
    <n v="22"/>
    <s v="Male"/>
    <s v="Chennai"/>
    <n v="47"/>
    <x v="2"/>
    <x v="2"/>
    <n v="943"/>
    <n v="43912.7"/>
    <s v="UPI"/>
    <s v="Yes"/>
    <n v="1"/>
    <n v="0"/>
    <x v="0"/>
    <n v="0"/>
    <s v="Yes"/>
    <x v="0"/>
    <s v="Chennai"/>
  </r>
  <r>
    <x v="4894"/>
    <n v="24"/>
    <s v="Male"/>
    <s v="Delhi"/>
    <n v="37"/>
    <x v="1"/>
    <x v="1"/>
    <n v="738"/>
    <n v="26198.240000000002"/>
    <s v="Bank Transfer"/>
    <s v="Yes"/>
    <n v="0"/>
    <n v="0"/>
    <x v="0"/>
    <n v="5"/>
    <s v="No"/>
    <x v="0"/>
    <s v="Delhi"/>
  </r>
  <r>
    <x v="4895"/>
    <n v="27"/>
    <s v="Male"/>
    <s v="Delhi"/>
    <n v="10"/>
    <x v="1"/>
    <x v="0"/>
    <n v="542"/>
    <n v="4954.84"/>
    <s v="UPI"/>
    <s v="Yes"/>
    <n v="5"/>
    <n v="3"/>
    <x v="2"/>
    <n v="10"/>
    <s v="No"/>
    <x v="0"/>
    <s v="Delhi"/>
  </r>
  <r>
    <x v="4896"/>
    <n v="31"/>
    <s v="Male"/>
    <s v="Chennai"/>
    <n v="22"/>
    <x v="1"/>
    <x v="1"/>
    <n v="789"/>
    <n v="17309.55"/>
    <s v="Debit Card"/>
    <s v="Yes"/>
    <n v="0"/>
    <n v="0"/>
    <x v="1"/>
    <n v="0"/>
    <s v="No"/>
    <x v="0"/>
    <s v="Chennai"/>
  </r>
  <r>
    <x v="4897"/>
    <n v="44"/>
    <s v="Female"/>
    <s v="Kolkata"/>
    <n v="12"/>
    <x v="0"/>
    <x v="0"/>
    <n v="406"/>
    <n v="4897.54"/>
    <s v="UPI"/>
    <s v="Yes"/>
    <n v="0"/>
    <n v="0"/>
    <x v="0"/>
    <n v="0"/>
    <s v="No"/>
    <x v="0"/>
    <s v="Kolkata"/>
  </r>
  <r>
    <x v="4898"/>
    <n v="40"/>
    <s v="Male"/>
    <s v="Pune"/>
    <n v="50"/>
    <x v="1"/>
    <x v="1"/>
    <n v="674"/>
    <n v="30920.639999999999"/>
    <s v="Bank Transfer"/>
    <s v="Yes"/>
    <n v="0"/>
    <n v="0"/>
    <x v="0"/>
    <n v="10"/>
    <s v="Yes"/>
    <x v="0"/>
    <s v="Pune"/>
  </r>
  <r>
    <x v="4899"/>
    <n v="45"/>
    <s v="Male"/>
    <s v="Hyderabad"/>
    <n v="25"/>
    <x v="0"/>
    <x v="2"/>
    <n v="1046"/>
    <n v="25827.7"/>
    <s v="Auto Debit"/>
    <s v="Yes"/>
    <n v="1"/>
    <n v="0"/>
    <x v="0"/>
    <n v="0"/>
    <s v="No"/>
    <x v="0"/>
    <s v="Hyderabad"/>
  </r>
  <r>
    <x v="4900"/>
    <n v="19"/>
    <s v="Male"/>
    <s v="Bengaluru"/>
    <n v="13"/>
    <x v="0"/>
    <x v="0"/>
    <n v="484"/>
    <n v="6437.58"/>
    <s v="Auto Debit"/>
    <s v="Yes"/>
    <n v="2"/>
    <n v="0"/>
    <x v="0"/>
    <n v="0"/>
    <s v="No"/>
    <x v="0"/>
    <s v="Bengaluru"/>
  </r>
  <r>
    <x v="4901"/>
    <n v="36"/>
    <s v="Female"/>
    <s v="Bengaluru"/>
    <n v="32"/>
    <x v="2"/>
    <x v="1"/>
    <n v="790"/>
    <n v="24776.44"/>
    <s v="Auto Debit"/>
    <s v="Yes"/>
    <n v="1"/>
    <n v="0"/>
    <x v="0"/>
    <n v="0"/>
    <s v="No"/>
    <x v="0"/>
    <s v="Bengaluru"/>
  </r>
  <r>
    <x v="4902"/>
    <n v="48"/>
    <s v="Female"/>
    <s v="Ahmedabad"/>
    <n v="23"/>
    <x v="0"/>
    <x v="0"/>
    <n v="499"/>
    <n v="11331.66"/>
    <s v="UPI"/>
    <s v="Yes"/>
    <n v="0"/>
    <n v="0"/>
    <x v="1"/>
    <n v="0"/>
    <s v="Yes"/>
    <x v="1"/>
    <s v="Ahmedabad"/>
  </r>
  <r>
    <x v="4903"/>
    <n v="27"/>
    <s v="Male"/>
    <s v="Bengaluru"/>
    <n v="46"/>
    <x v="1"/>
    <x v="1"/>
    <n v="775"/>
    <n v="33029.29"/>
    <s v="Auto Debit"/>
    <s v="Yes"/>
    <n v="4"/>
    <n v="2"/>
    <x v="2"/>
    <n v="5"/>
    <s v="No"/>
    <x v="0"/>
    <s v="Bengaluru"/>
  </r>
  <r>
    <x v="4904"/>
    <n v="42"/>
    <s v="Male"/>
    <s v="Mumbai"/>
    <n v="18"/>
    <x v="0"/>
    <x v="2"/>
    <n v="1088"/>
    <n v="19138.34"/>
    <s v="Credit Card"/>
    <s v="Yes"/>
    <n v="1"/>
    <n v="0"/>
    <x v="0"/>
    <n v="0"/>
    <s v="No"/>
    <x v="0"/>
    <s v="Mumbai"/>
  </r>
  <r>
    <x v="4905"/>
    <n v="48"/>
    <s v="Male"/>
    <s v="Pune"/>
    <n v="4"/>
    <x v="0"/>
    <x v="1"/>
    <n v="639"/>
    <n v="2520.59"/>
    <s v="Credit Card"/>
    <s v="Yes"/>
    <n v="0"/>
    <n v="0"/>
    <x v="0"/>
    <n v="0"/>
    <s v="No"/>
    <x v="1"/>
    <s v="Pune"/>
  </r>
  <r>
    <x v="4906"/>
    <n v="27"/>
    <s v="Male"/>
    <s v="Jaipur"/>
    <n v="32"/>
    <x v="1"/>
    <x v="0"/>
    <n v="528"/>
    <n v="16571.37"/>
    <s v="UPI"/>
    <s v="Yes"/>
    <n v="0"/>
    <n v="0"/>
    <x v="0"/>
    <n v="0"/>
    <s v="Yes"/>
    <x v="0"/>
    <s v="Jaipur"/>
  </r>
  <r>
    <x v="4907"/>
    <n v="23"/>
    <s v="Male"/>
    <s v="Kolkata"/>
    <n v="33"/>
    <x v="0"/>
    <x v="1"/>
    <n v="652"/>
    <n v="21894.5"/>
    <s v="Bank Transfer"/>
    <s v="No"/>
    <n v="1"/>
    <n v="0"/>
    <x v="0"/>
    <n v="0"/>
    <s v="No"/>
    <x v="1"/>
    <s v="Kolkata"/>
  </r>
  <r>
    <x v="4908"/>
    <n v="42"/>
    <s v="Male"/>
    <s v="Bengaluru"/>
    <n v="49"/>
    <x v="0"/>
    <x v="2"/>
    <n v="1008"/>
    <n v="50311.61"/>
    <s v="Bank Transfer"/>
    <s v="Yes"/>
    <n v="0"/>
    <n v="0"/>
    <x v="0"/>
    <n v="0"/>
    <s v="No"/>
    <x v="1"/>
    <s v="Bengaluru"/>
  </r>
  <r>
    <x v="4909"/>
    <n v="38"/>
    <s v="Female"/>
    <s v="Bengaluru"/>
    <n v="18"/>
    <x v="1"/>
    <x v="1"/>
    <n v="686"/>
    <n v="11506.8"/>
    <s v="UPI"/>
    <s v="No"/>
    <n v="2"/>
    <n v="0"/>
    <x v="0"/>
    <n v="5"/>
    <s v="No"/>
    <x v="0"/>
    <s v="Bengaluru"/>
  </r>
  <r>
    <x v="4910"/>
    <n v="18"/>
    <s v="Male"/>
    <s v="Pune"/>
    <n v="40"/>
    <x v="0"/>
    <x v="2"/>
    <n v="997"/>
    <n v="40799.269999999997"/>
    <s v="UPI"/>
    <s v="Yes"/>
    <n v="2"/>
    <n v="1"/>
    <x v="0"/>
    <n v="0"/>
    <s v="No"/>
    <x v="1"/>
    <s v="Pune"/>
  </r>
  <r>
    <x v="4911"/>
    <n v="26"/>
    <s v="Male"/>
    <s v="Pune"/>
    <n v="32"/>
    <x v="1"/>
    <x v="2"/>
    <n v="1055"/>
    <n v="32755.1"/>
    <s v="Auto Debit"/>
    <s v="Yes"/>
    <n v="1"/>
    <n v="0"/>
    <x v="1"/>
    <n v="0"/>
    <s v="Yes"/>
    <x v="0"/>
    <s v="Pune"/>
  </r>
  <r>
    <x v="4912"/>
    <n v="33"/>
    <s v="Male"/>
    <s v="Kolkata"/>
    <n v="16"/>
    <x v="0"/>
    <x v="2"/>
    <n v="1086"/>
    <n v="17084.73"/>
    <s v="Debit Card"/>
    <s v="Yes"/>
    <n v="0"/>
    <n v="0"/>
    <x v="1"/>
    <n v="0"/>
    <s v="Yes"/>
    <x v="1"/>
    <s v="Kolkata"/>
  </r>
  <r>
    <x v="4913"/>
    <n v="46"/>
    <s v="Female"/>
    <s v="Kolkata"/>
    <n v="11"/>
    <x v="1"/>
    <x v="0"/>
    <n v="473"/>
    <n v="4825.3999999999996"/>
    <s v="UPI"/>
    <s v="Yes"/>
    <n v="9"/>
    <n v="4"/>
    <x v="3"/>
    <n v="5"/>
    <s v="No"/>
    <x v="1"/>
    <s v="Kolkata"/>
  </r>
  <r>
    <x v="4914"/>
    <n v="20"/>
    <s v="Female"/>
    <s v="Chennai"/>
    <n v="17"/>
    <x v="0"/>
    <x v="1"/>
    <n v="660"/>
    <n v="11136.58"/>
    <s v="UPI"/>
    <s v="Yes"/>
    <n v="0"/>
    <n v="0"/>
    <x v="0"/>
    <n v="0"/>
    <s v="No"/>
    <x v="0"/>
    <s v="Chennai"/>
  </r>
  <r>
    <x v="4915"/>
    <n v="33"/>
    <s v="Female"/>
    <s v="Mumbai"/>
    <n v="53"/>
    <x v="2"/>
    <x v="2"/>
    <n v="1034"/>
    <n v="54406.78"/>
    <s v="Auto Debit"/>
    <s v="Yes"/>
    <n v="0"/>
    <n v="0"/>
    <x v="0"/>
    <n v="0"/>
    <s v="No"/>
    <x v="0"/>
    <s v="Mumbai"/>
  </r>
  <r>
    <x v="4916"/>
    <n v="31"/>
    <s v="Male"/>
    <s v="Chennai"/>
    <n v="40"/>
    <x v="0"/>
    <x v="0"/>
    <n v="430"/>
    <n v="17059.830000000002"/>
    <s v="Auto Debit"/>
    <s v="Yes"/>
    <n v="1"/>
    <n v="0"/>
    <x v="0"/>
    <n v="0"/>
    <s v="No"/>
    <x v="0"/>
    <s v="Chennai"/>
  </r>
  <r>
    <x v="4917"/>
    <n v="48"/>
    <s v="Female"/>
    <s v="Jaipur"/>
    <n v="35"/>
    <x v="0"/>
    <x v="0"/>
    <n v="410"/>
    <n v="14049.33"/>
    <s v="Auto Debit"/>
    <s v="No"/>
    <n v="0"/>
    <n v="0"/>
    <x v="0"/>
    <n v="0"/>
    <s v="No"/>
    <x v="1"/>
    <s v="Jaipur"/>
  </r>
  <r>
    <x v="4918"/>
    <n v="55"/>
    <s v="Male"/>
    <s v="Kolkata"/>
    <n v="21"/>
    <x v="0"/>
    <x v="1"/>
    <n v="776"/>
    <n v="16565.919999999998"/>
    <s v="Debit Card"/>
    <s v="Yes"/>
    <n v="4"/>
    <n v="2"/>
    <x v="2"/>
    <n v="0"/>
    <s v="No"/>
    <x v="1"/>
    <s v="Kolkata"/>
  </r>
  <r>
    <x v="4919"/>
    <n v="48"/>
    <s v="Male"/>
    <s v="Pune"/>
    <n v="39"/>
    <x v="1"/>
    <x v="0"/>
    <n v="492"/>
    <n v="18875"/>
    <s v="Credit Card"/>
    <s v="Yes"/>
    <n v="1"/>
    <n v="0"/>
    <x v="1"/>
    <n v="0"/>
    <s v="No"/>
    <x v="0"/>
    <s v="Pune"/>
  </r>
  <r>
    <x v="4920"/>
    <n v="34"/>
    <s v="Female"/>
    <s v="Bengaluru"/>
    <n v="44"/>
    <x v="0"/>
    <x v="0"/>
    <n v="450"/>
    <n v="20001.79"/>
    <s v="UPI"/>
    <s v="Yes"/>
    <n v="0"/>
    <n v="0"/>
    <x v="2"/>
    <n v="0"/>
    <s v="No"/>
    <x v="0"/>
    <s v="Bengaluru"/>
  </r>
  <r>
    <x v="4921"/>
    <n v="18"/>
    <s v="Male"/>
    <s v="Delhi"/>
    <n v="57"/>
    <x v="1"/>
    <x v="1"/>
    <n v="703"/>
    <n v="38949.9"/>
    <s v="Auto Debit"/>
    <s v="Yes"/>
    <n v="1"/>
    <n v="0"/>
    <x v="0"/>
    <n v="0"/>
    <s v="No"/>
    <x v="0"/>
    <s v="Delhi"/>
  </r>
  <r>
    <x v="4922"/>
    <n v="30"/>
    <s v="Female"/>
    <s v="Delhi"/>
    <n v="28"/>
    <x v="0"/>
    <x v="0"/>
    <n v="451"/>
    <n v="12295.13"/>
    <s v="Auto Debit"/>
    <s v="Yes"/>
    <n v="1"/>
    <n v="0"/>
    <x v="0"/>
    <n v="0"/>
    <s v="No"/>
    <x v="0"/>
    <s v="Delhi"/>
  </r>
  <r>
    <x v="4923"/>
    <n v="42"/>
    <s v="Male"/>
    <s v="Jaipur"/>
    <n v="10"/>
    <x v="1"/>
    <x v="0"/>
    <n v="413"/>
    <n v="3940.47"/>
    <s v="Debit Card"/>
    <s v="No"/>
    <n v="4"/>
    <n v="1"/>
    <x v="1"/>
    <n v="5"/>
    <s v="No"/>
    <x v="0"/>
    <s v="Jaipur"/>
  </r>
  <r>
    <x v="4924"/>
    <n v="22"/>
    <s v="Male"/>
    <s v="Kolkata"/>
    <n v="16"/>
    <x v="0"/>
    <x v="1"/>
    <n v="794"/>
    <n v="12786.1"/>
    <s v="UPI"/>
    <s v="Yes"/>
    <n v="0"/>
    <n v="0"/>
    <x v="0"/>
    <n v="0"/>
    <s v="Yes"/>
    <x v="0"/>
    <s v="Kolkata"/>
  </r>
  <r>
    <x v="4925"/>
    <n v="37"/>
    <s v="Female"/>
    <s v="Kolkata"/>
    <n v="20"/>
    <x v="1"/>
    <x v="2"/>
    <n v="991"/>
    <n v="19390.39"/>
    <s v="Credit Card"/>
    <s v="Yes"/>
    <n v="2"/>
    <n v="0"/>
    <x v="0"/>
    <n v="0"/>
    <s v="No"/>
    <x v="1"/>
    <s v="Kolkata"/>
  </r>
  <r>
    <x v="4926"/>
    <n v="34"/>
    <s v="Male"/>
    <s v="Mumbai"/>
    <n v="23"/>
    <x v="1"/>
    <x v="1"/>
    <n v="697"/>
    <n v="15110.46"/>
    <s v="Debit Card"/>
    <s v="Yes"/>
    <n v="2"/>
    <n v="1"/>
    <x v="0"/>
    <n v="5"/>
    <s v="Yes"/>
    <x v="0"/>
    <s v="Mumbai"/>
  </r>
  <r>
    <x v="4927"/>
    <n v="34"/>
    <s v="Female"/>
    <s v="Chennai"/>
    <n v="27"/>
    <x v="1"/>
    <x v="0"/>
    <n v="481"/>
    <n v="12870.95"/>
    <s v="Debit Card"/>
    <s v="Yes"/>
    <n v="0"/>
    <n v="0"/>
    <x v="0"/>
    <n v="0"/>
    <s v="No"/>
    <x v="0"/>
    <s v="Chennai"/>
  </r>
  <r>
    <x v="4928"/>
    <n v="43"/>
    <s v="Female"/>
    <s v="Mumbai"/>
    <n v="24"/>
    <x v="0"/>
    <x v="1"/>
    <n v="720"/>
    <n v="17651.330000000002"/>
    <s v="UPI"/>
    <s v="Yes"/>
    <n v="3"/>
    <n v="1"/>
    <x v="2"/>
    <n v="0"/>
    <s v="Yes"/>
    <x v="1"/>
    <s v="Mumbai"/>
  </r>
  <r>
    <x v="4929"/>
    <n v="18"/>
    <s v="Female"/>
    <s v="Pune"/>
    <n v="43"/>
    <x v="0"/>
    <x v="0"/>
    <n v="391"/>
    <n v="16593.05"/>
    <s v="UPI"/>
    <s v="Yes"/>
    <n v="1"/>
    <n v="0"/>
    <x v="0"/>
    <n v="0"/>
    <s v="No"/>
    <x v="1"/>
    <s v="Pune"/>
  </r>
  <r>
    <x v="4930"/>
    <n v="33"/>
    <s v="Female"/>
    <s v="Jaipur"/>
    <n v="44"/>
    <x v="0"/>
    <x v="0"/>
    <n v="467"/>
    <n v="20054.28"/>
    <s v="Debit Card"/>
    <s v="Yes"/>
    <n v="5"/>
    <n v="1"/>
    <x v="2"/>
    <n v="0"/>
    <s v="No"/>
    <x v="0"/>
    <s v="Jaipur"/>
  </r>
  <r>
    <x v="4931"/>
    <n v="51"/>
    <s v="Female"/>
    <s v="Mumbai"/>
    <n v="33"/>
    <x v="1"/>
    <x v="1"/>
    <n v="788"/>
    <n v="25794.48"/>
    <s v="Bank Transfer"/>
    <s v="Yes"/>
    <n v="2"/>
    <n v="0"/>
    <x v="1"/>
    <n v="0"/>
    <s v="Yes"/>
    <x v="1"/>
    <s v="Mumbai"/>
  </r>
  <r>
    <x v="4932"/>
    <n v="38"/>
    <s v="Male"/>
    <s v="Hyderabad"/>
    <n v="34"/>
    <x v="1"/>
    <x v="1"/>
    <n v="656"/>
    <n v="21675.55"/>
    <s v="Auto Debit"/>
    <s v="Yes"/>
    <n v="3"/>
    <n v="1"/>
    <x v="0"/>
    <n v="5"/>
    <s v="No"/>
    <x v="0"/>
    <s v="Hyderabad"/>
  </r>
  <r>
    <x v="4933"/>
    <n v="26"/>
    <s v="Female"/>
    <s v="Pune"/>
    <n v="52"/>
    <x v="2"/>
    <x v="1"/>
    <n v="733"/>
    <n v="38232.61"/>
    <s v="Credit Card"/>
    <s v="Yes"/>
    <n v="0"/>
    <n v="0"/>
    <x v="1"/>
    <n v="0"/>
    <s v="Yes"/>
    <x v="0"/>
    <s v="Pune"/>
  </r>
  <r>
    <x v="4934"/>
    <n v="27"/>
    <s v="Female"/>
    <s v="Mumbai"/>
    <n v="24"/>
    <x v="0"/>
    <x v="1"/>
    <n v="661"/>
    <n v="16160.67"/>
    <s v="Debit Card"/>
    <s v="Yes"/>
    <n v="0"/>
    <n v="0"/>
    <x v="0"/>
    <n v="0"/>
    <s v="No"/>
    <x v="1"/>
    <s v="Mumbai"/>
  </r>
  <r>
    <x v="4935"/>
    <n v="33"/>
    <s v="Male"/>
    <s v="Kolkata"/>
    <n v="42"/>
    <x v="0"/>
    <x v="1"/>
    <n v="733"/>
    <n v="30034.880000000001"/>
    <s v="Auto Debit"/>
    <s v="Yes"/>
    <n v="1"/>
    <n v="0"/>
    <x v="0"/>
    <n v="0"/>
    <s v="No"/>
    <x v="0"/>
    <s v="Kolkata"/>
  </r>
  <r>
    <x v="4936"/>
    <n v="59"/>
    <s v="Female"/>
    <s v="Bengaluru"/>
    <n v="31"/>
    <x v="1"/>
    <x v="2"/>
    <n v="1072"/>
    <n v="32674.29"/>
    <s v="UPI"/>
    <s v="Yes"/>
    <n v="0"/>
    <n v="0"/>
    <x v="0"/>
    <n v="0"/>
    <s v="Yes"/>
    <x v="0"/>
    <s v="Bengaluru"/>
  </r>
  <r>
    <x v="4937"/>
    <n v="37"/>
    <s v="Male"/>
    <s v="Hyderabad"/>
    <n v="30"/>
    <x v="1"/>
    <x v="2"/>
    <n v="1081"/>
    <n v="32456.28"/>
    <s v="Debit Card"/>
    <s v="Yes"/>
    <n v="3"/>
    <n v="0"/>
    <x v="0"/>
    <n v="0"/>
    <s v="No"/>
    <x v="0"/>
    <s v="Hyderabad"/>
  </r>
  <r>
    <x v="4938"/>
    <n v="25"/>
    <s v="Female"/>
    <s v="Ahmedabad"/>
    <n v="21"/>
    <x v="1"/>
    <x v="0"/>
    <n v="501"/>
    <n v="10456.64"/>
    <s v="Credit Card"/>
    <s v="Yes"/>
    <n v="2"/>
    <n v="1"/>
    <x v="0"/>
    <n v="0"/>
    <s v="No"/>
    <x v="0"/>
    <s v="Ahmedabad"/>
  </r>
  <r>
    <x v="4939"/>
    <n v="39"/>
    <s v="Male"/>
    <s v="Kolkata"/>
    <n v="38"/>
    <x v="0"/>
    <x v="1"/>
    <n v="705"/>
    <n v="26909.58"/>
    <s v="Debit Card"/>
    <s v="Yes"/>
    <n v="1"/>
    <n v="0"/>
    <x v="0"/>
    <n v="0"/>
    <s v="No"/>
    <x v="1"/>
    <s v="Kolkata"/>
  </r>
  <r>
    <x v="4940"/>
    <n v="41"/>
    <s v="Female"/>
    <s v="Bengaluru"/>
    <n v="9"/>
    <x v="0"/>
    <x v="0"/>
    <n v="415"/>
    <n v="3633.09"/>
    <s v="Auto Debit"/>
    <s v="Yes"/>
    <n v="0"/>
    <n v="0"/>
    <x v="1"/>
    <n v="0"/>
    <s v="Yes"/>
    <x v="1"/>
    <s v="Bengaluru"/>
  </r>
  <r>
    <x v="4941"/>
    <n v="54"/>
    <s v="Female"/>
    <s v="Bengaluru"/>
    <n v="20"/>
    <x v="1"/>
    <x v="0"/>
    <n v="477"/>
    <n v="9427.3799999999992"/>
    <s v="UPI"/>
    <s v="No"/>
    <n v="0"/>
    <n v="0"/>
    <x v="0"/>
    <n v="0"/>
    <s v="No"/>
    <x v="0"/>
    <s v="Bengaluru"/>
  </r>
  <r>
    <x v="4942"/>
    <n v="41"/>
    <s v="Male"/>
    <s v="Bengaluru"/>
    <n v="37"/>
    <x v="0"/>
    <x v="2"/>
    <n v="974"/>
    <n v="35083.199999999997"/>
    <s v="UPI"/>
    <s v="Yes"/>
    <n v="0"/>
    <n v="0"/>
    <x v="0"/>
    <n v="0"/>
    <s v="Yes"/>
    <x v="0"/>
    <s v="Bengaluru"/>
  </r>
  <r>
    <x v="4943"/>
    <n v="29"/>
    <s v="Female"/>
    <s v="Bengaluru"/>
    <n v="21"/>
    <x v="0"/>
    <x v="1"/>
    <n v="762"/>
    <n v="16033.1"/>
    <s v="UPI"/>
    <s v="Yes"/>
    <n v="0"/>
    <n v="0"/>
    <x v="0"/>
    <n v="0"/>
    <s v="No"/>
    <x v="0"/>
    <s v="Bengaluru"/>
  </r>
  <r>
    <x v="4944"/>
    <n v="25"/>
    <s v="Female"/>
    <s v="Chennai"/>
    <n v="47"/>
    <x v="1"/>
    <x v="2"/>
    <n v="1068"/>
    <n v="49590.69"/>
    <s v="Auto Debit"/>
    <s v="Yes"/>
    <n v="0"/>
    <n v="0"/>
    <x v="0"/>
    <n v="0"/>
    <s v="No"/>
    <x v="0"/>
    <s v="Chennai"/>
  </r>
  <r>
    <x v="4945"/>
    <n v="40"/>
    <s v="Female"/>
    <s v="Hyderabad"/>
    <n v="21"/>
    <x v="1"/>
    <x v="1"/>
    <n v="768"/>
    <n v="16565.45"/>
    <s v="Bank Transfer"/>
    <s v="Yes"/>
    <n v="3"/>
    <n v="1"/>
    <x v="1"/>
    <n v="0"/>
    <s v="No"/>
    <x v="0"/>
    <s v="Hyderabad"/>
  </r>
  <r>
    <x v="4946"/>
    <n v="32"/>
    <s v="Male"/>
    <s v="Delhi"/>
    <n v="31"/>
    <x v="0"/>
    <x v="0"/>
    <n v="433"/>
    <n v="13285.2"/>
    <s v="Credit Card"/>
    <s v="Yes"/>
    <n v="0"/>
    <n v="0"/>
    <x v="0"/>
    <n v="0"/>
    <s v="No"/>
    <x v="1"/>
    <s v="Delhi"/>
  </r>
  <r>
    <x v="4947"/>
    <n v="40"/>
    <s v="Female"/>
    <s v="Mumbai"/>
    <n v="27"/>
    <x v="0"/>
    <x v="0"/>
    <n v="466"/>
    <n v="12621.43"/>
    <s v="UPI"/>
    <s v="No"/>
    <n v="6"/>
    <n v="3"/>
    <x v="3"/>
    <n v="0"/>
    <s v="No"/>
    <x v="1"/>
    <s v="Mumbai"/>
  </r>
  <r>
    <x v="4948"/>
    <n v="18"/>
    <s v="Female"/>
    <s v="Pune"/>
    <n v="14"/>
    <x v="0"/>
    <x v="1"/>
    <n v="652"/>
    <n v="9108.1200000000008"/>
    <s v="Auto Debit"/>
    <s v="Yes"/>
    <n v="1"/>
    <n v="0"/>
    <x v="0"/>
    <n v="0"/>
    <s v="No"/>
    <x v="0"/>
    <s v="Pune"/>
  </r>
  <r>
    <x v="4949"/>
    <n v="28"/>
    <s v="Male"/>
    <s v="Hyderabad"/>
    <n v="52"/>
    <x v="1"/>
    <x v="1"/>
    <n v="687"/>
    <n v="36443.24"/>
    <s v="UPI"/>
    <s v="Yes"/>
    <n v="1"/>
    <n v="0"/>
    <x v="0"/>
    <n v="0"/>
    <s v="No"/>
    <x v="0"/>
    <s v="Hyderabad"/>
  </r>
  <r>
    <x v="4950"/>
    <n v="35"/>
    <s v="Male"/>
    <s v="Delhi"/>
    <n v="32"/>
    <x v="0"/>
    <x v="0"/>
    <n v="512"/>
    <n v="16309.08"/>
    <s v="UPI"/>
    <s v="Yes"/>
    <n v="1"/>
    <n v="0"/>
    <x v="1"/>
    <n v="0"/>
    <s v="Yes"/>
    <x v="1"/>
    <s v="Delhi"/>
  </r>
  <r>
    <x v="4951"/>
    <n v="54"/>
    <s v="Female"/>
    <s v="Mumbai"/>
    <n v="32"/>
    <x v="1"/>
    <x v="1"/>
    <n v="755"/>
    <n v="24190.57"/>
    <s v="Bank Transfer"/>
    <s v="Yes"/>
    <n v="1"/>
    <n v="0"/>
    <x v="0"/>
    <n v="0"/>
    <s v="No"/>
    <x v="1"/>
    <s v="Mumbai"/>
  </r>
  <r>
    <x v="4952"/>
    <n v="18"/>
    <s v="Male"/>
    <s v="Nagpur"/>
    <n v="7"/>
    <x v="0"/>
    <x v="2"/>
    <n v="1061"/>
    <n v="7511.9"/>
    <s v="Auto Debit"/>
    <s v="Yes"/>
    <n v="3"/>
    <n v="0"/>
    <x v="0"/>
    <n v="0"/>
    <s v="No"/>
    <x v="0"/>
    <s v="Nagpur"/>
  </r>
  <r>
    <x v="4953"/>
    <n v="28"/>
    <s v="Female"/>
    <s v="Hyderabad"/>
    <n v="23"/>
    <x v="0"/>
    <x v="1"/>
    <n v="739"/>
    <n v="17441.939999999999"/>
    <s v="Auto Debit"/>
    <s v="Yes"/>
    <n v="1"/>
    <n v="0"/>
    <x v="0"/>
    <n v="0"/>
    <s v="Yes"/>
    <x v="1"/>
    <s v="Hyderabad"/>
  </r>
  <r>
    <x v="4954"/>
    <n v="44"/>
    <s v="Female"/>
    <s v="Hyderabad"/>
    <n v="27"/>
    <x v="1"/>
    <x v="0"/>
    <n v="422"/>
    <n v="10137.530000000001"/>
    <s v="UPI"/>
    <s v="Yes"/>
    <n v="1"/>
    <n v="0"/>
    <x v="0"/>
    <n v="10"/>
    <s v="No"/>
    <x v="0"/>
    <s v="Hyderabad"/>
  </r>
  <r>
    <x v="4955"/>
    <n v="33"/>
    <s v="Female"/>
    <s v="Chennai"/>
    <n v="62"/>
    <x v="1"/>
    <x v="2"/>
    <n v="1089"/>
    <n v="62258.57"/>
    <s v="Unknown"/>
    <s v="No"/>
    <n v="0"/>
    <n v="0"/>
    <x v="0"/>
    <n v="10"/>
    <s v="No"/>
    <x v="0"/>
    <s v="Chennai"/>
  </r>
  <r>
    <x v="4956"/>
    <n v="63"/>
    <s v="Female"/>
    <s v="Hyderabad"/>
    <n v="51"/>
    <x v="1"/>
    <x v="2"/>
    <n v="974"/>
    <n v="48607.62"/>
    <s v="UPI"/>
    <s v="Yes"/>
    <n v="3"/>
    <n v="1"/>
    <x v="0"/>
    <n v="0"/>
    <s v="No"/>
    <x v="0"/>
    <s v="Hyderabad"/>
  </r>
  <r>
    <x v="4957"/>
    <n v="44"/>
    <s v="Male"/>
    <s v="Bengaluru"/>
    <n v="18"/>
    <x v="1"/>
    <x v="1"/>
    <n v="681"/>
    <n v="11096.7"/>
    <s v="Auto Debit"/>
    <s v="Yes"/>
    <n v="3"/>
    <n v="2"/>
    <x v="2"/>
    <n v="10"/>
    <s v="No"/>
    <x v="0"/>
    <s v="Bengaluru"/>
  </r>
  <r>
    <x v="4958"/>
    <n v="32"/>
    <s v="Male"/>
    <s v="Delhi"/>
    <n v="25"/>
    <x v="2"/>
    <x v="0"/>
    <n v="430"/>
    <n v="10457.76"/>
    <s v="Auto Debit"/>
    <s v="No"/>
    <n v="2"/>
    <n v="0"/>
    <x v="0"/>
    <n v="0"/>
    <s v="No"/>
    <x v="0"/>
    <s v="Delhi"/>
  </r>
  <r>
    <x v="4959"/>
    <n v="35"/>
    <s v="Male"/>
    <s v="Delhi"/>
    <n v="45"/>
    <x v="1"/>
    <x v="1"/>
    <n v="690"/>
    <n v="27798.69"/>
    <s v="Auto Debit"/>
    <s v="Yes"/>
    <n v="2"/>
    <n v="0"/>
    <x v="0"/>
    <n v="10"/>
    <s v="Yes"/>
    <x v="0"/>
    <s v="Delhi"/>
  </r>
  <r>
    <x v="4960"/>
    <n v="31"/>
    <s v="Male"/>
    <s v="Delhi"/>
    <n v="42"/>
    <x v="1"/>
    <x v="1"/>
    <n v="757"/>
    <n v="31392.74"/>
    <s v="UPI"/>
    <s v="Yes"/>
    <n v="1"/>
    <n v="0"/>
    <x v="0"/>
    <n v="0"/>
    <s v="No"/>
    <x v="0"/>
    <s v="Delhi"/>
  </r>
  <r>
    <x v="4961"/>
    <n v="50"/>
    <s v="Female"/>
    <s v="Pune"/>
    <n v="56"/>
    <x v="2"/>
    <x v="0"/>
    <n v="529"/>
    <n v="26848"/>
    <s v="Debit Card"/>
    <s v="No"/>
    <n v="0"/>
    <n v="0"/>
    <x v="0"/>
    <n v="10"/>
    <s v="No"/>
    <x v="0"/>
    <s v="Pune"/>
  </r>
  <r>
    <x v="4962"/>
    <n v="35"/>
    <s v="Female"/>
    <s v="Delhi"/>
    <n v="24"/>
    <x v="0"/>
    <x v="1"/>
    <n v="736"/>
    <n v="17899.080000000002"/>
    <s v="UPI"/>
    <s v="Yes"/>
    <n v="0"/>
    <n v="0"/>
    <x v="0"/>
    <n v="0"/>
    <s v="No"/>
    <x v="1"/>
    <s v="Delhi"/>
  </r>
  <r>
    <x v="4963"/>
    <n v="39"/>
    <s v="Male"/>
    <s v="Mumbai"/>
    <n v="59"/>
    <x v="0"/>
    <x v="2"/>
    <n v="1102"/>
    <n v="65735.59"/>
    <s v="UPI"/>
    <s v="Yes"/>
    <n v="3"/>
    <n v="1"/>
    <x v="1"/>
    <n v="0"/>
    <s v="No"/>
    <x v="1"/>
    <s v="Mumbai"/>
  </r>
  <r>
    <x v="4964"/>
    <n v="43"/>
    <s v="Female"/>
    <s v="Kolkata"/>
    <n v="40"/>
    <x v="1"/>
    <x v="1"/>
    <n v="726"/>
    <n v="27461.89"/>
    <s v="Debit Card"/>
    <s v="Yes"/>
    <n v="0"/>
    <n v="0"/>
    <x v="0"/>
    <n v="5"/>
    <s v="No"/>
    <x v="0"/>
    <s v="Kolkata"/>
  </r>
  <r>
    <x v="4965"/>
    <n v="32"/>
    <s v="Male"/>
    <s v="Mumbai"/>
    <n v="58"/>
    <x v="0"/>
    <x v="0"/>
    <n v="489"/>
    <n v="27655.65"/>
    <s v="Bank Transfer"/>
    <s v="Yes"/>
    <n v="0"/>
    <n v="0"/>
    <x v="0"/>
    <n v="0"/>
    <s v="No"/>
    <x v="0"/>
    <s v="Mumbai"/>
  </r>
  <r>
    <x v="4966"/>
    <n v="31"/>
    <s v="Male"/>
    <s v="Pune"/>
    <n v="32"/>
    <x v="1"/>
    <x v="2"/>
    <n v="945"/>
    <n v="30862.12"/>
    <s v="Credit Card"/>
    <s v="Yes"/>
    <n v="2"/>
    <n v="1"/>
    <x v="1"/>
    <n v="0"/>
    <s v="No"/>
    <x v="0"/>
    <s v="Pune"/>
  </r>
  <r>
    <x v="4967"/>
    <n v="43"/>
    <s v="Female"/>
    <s v="Bengaluru"/>
    <n v="61"/>
    <x v="1"/>
    <x v="1"/>
    <n v="786"/>
    <n v="48297.1"/>
    <s v="Credit Card"/>
    <s v="No"/>
    <n v="0"/>
    <n v="0"/>
    <x v="0"/>
    <n v="0"/>
    <s v="No"/>
    <x v="0"/>
    <s v="Bengaluru"/>
  </r>
  <r>
    <x v="4968"/>
    <n v="59"/>
    <s v="Female"/>
    <s v="Hyderabad"/>
    <n v="39"/>
    <x v="2"/>
    <x v="1"/>
    <n v="724"/>
    <n v="24939.99"/>
    <s v="Debit Card"/>
    <s v="Yes"/>
    <n v="1"/>
    <n v="0"/>
    <x v="0"/>
    <n v="10"/>
    <s v="Yes"/>
    <x v="0"/>
    <s v="Hyderabad"/>
  </r>
  <r>
    <x v="4969"/>
    <n v="37"/>
    <s v="Male"/>
    <s v="Delhi"/>
    <n v="42"/>
    <x v="2"/>
    <x v="1"/>
    <n v="714"/>
    <n v="30470.080000000002"/>
    <s v="Bank Transfer"/>
    <s v="Yes"/>
    <n v="4"/>
    <n v="2"/>
    <x v="1"/>
    <n v="0"/>
    <s v="No"/>
    <x v="0"/>
    <s v="Delhi"/>
  </r>
  <r>
    <x v="4970"/>
    <n v="36"/>
    <s v="Male"/>
    <s v="Mumbai"/>
    <n v="64"/>
    <x v="0"/>
    <x v="0"/>
    <n v="577"/>
    <n v="37405.19"/>
    <s v="Debit Card"/>
    <s v="No"/>
    <n v="2"/>
    <n v="0"/>
    <x v="0"/>
    <n v="0"/>
    <s v="No"/>
    <x v="0"/>
    <s v="Mumbai"/>
  </r>
  <r>
    <x v="4971"/>
    <n v="38"/>
    <s v="Male"/>
    <s v="Bengaluru"/>
    <n v="51"/>
    <x v="2"/>
    <x v="1"/>
    <n v="748"/>
    <n v="34661.01"/>
    <s v="Debit Card"/>
    <s v="Yes"/>
    <n v="1"/>
    <n v="0"/>
    <x v="0"/>
    <n v="10"/>
    <s v="No"/>
    <x v="0"/>
    <s v="Bengaluru"/>
  </r>
  <r>
    <x v="4972"/>
    <n v="27"/>
    <s v="Female"/>
    <s v="Pune"/>
    <n v="35"/>
    <x v="0"/>
    <x v="2"/>
    <n v="1064"/>
    <n v="36555.1"/>
    <s v="Bank Transfer"/>
    <s v="Yes"/>
    <n v="0"/>
    <n v="0"/>
    <x v="1"/>
    <n v="0"/>
    <s v="Yes"/>
    <x v="1"/>
    <s v="Pune"/>
  </r>
  <r>
    <x v="4973"/>
    <n v="30"/>
    <s v="Male"/>
    <s v="Nagpur"/>
    <n v="19"/>
    <x v="0"/>
    <x v="1"/>
    <n v="694"/>
    <n v="13302.28"/>
    <s v="Credit Card"/>
    <s v="Yes"/>
    <n v="4"/>
    <n v="0"/>
    <x v="1"/>
    <n v="0"/>
    <s v="No"/>
    <x v="1"/>
    <s v="Nagpur"/>
  </r>
  <r>
    <x v="4974"/>
    <n v="40"/>
    <s v="Female"/>
    <s v="Nagpur"/>
    <n v="25"/>
    <x v="2"/>
    <x v="1"/>
    <n v="736"/>
    <n v="17885.14"/>
    <s v="Auto Debit"/>
    <s v="Yes"/>
    <n v="0"/>
    <n v="0"/>
    <x v="0"/>
    <n v="0"/>
    <s v="No"/>
    <x v="0"/>
    <s v="Nagpur"/>
  </r>
  <r>
    <x v="4975"/>
    <n v="54"/>
    <s v="Male"/>
    <s v="Hyderabad"/>
    <n v="60"/>
    <x v="2"/>
    <x v="0"/>
    <n v="449"/>
    <n v="27392.5"/>
    <s v="UPI"/>
    <s v="Yes"/>
    <n v="3"/>
    <n v="1"/>
    <x v="1"/>
    <n v="0"/>
    <s v="No"/>
    <x v="0"/>
    <s v="Hyderabad"/>
  </r>
  <r>
    <x v="4976"/>
    <n v="36"/>
    <s v="Male"/>
    <s v="Nagpur"/>
    <n v="53"/>
    <x v="2"/>
    <x v="1"/>
    <n v="708"/>
    <n v="36577.620000000003"/>
    <s v="Auto Debit"/>
    <s v="Yes"/>
    <n v="1"/>
    <n v="0"/>
    <x v="0"/>
    <n v="0"/>
    <s v="No"/>
    <x v="0"/>
    <s v="Nagpur"/>
  </r>
  <r>
    <x v="4977"/>
    <n v="44"/>
    <s v="Male"/>
    <s v="Bengaluru"/>
    <n v="24"/>
    <x v="0"/>
    <x v="0"/>
    <n v="525"/>
    <n v="12286.4"/>
    <s v="Debit Card"/>
    <s v="Yes"/>
    <n v="0"/>
    <n v="0"/>
    <x v="0"/>
    <n v="0"/>
    <s v="No"/>
    <x v="1"/>
    <s v="Bengaluru"/>
  </r>
  <r>
    <x v="4978"/>
    <n v="64"/>
    <s v="Male"/>
    <s v="Nagpur"/>
    <n v="17"/>
    <x v="1"/>
    <x v="0"/>
    <n v="410"/>
    <n v="6935.68"/>
    <s v="UPI"/>
    <s v="Yes"/>
    <n v="2"/>
    <n v="1"/>
    <x v="1"/>
    <n v="0"/>
    <s v="No"/>
    <x v="0"/>
    <s v="Nagpur"/>
  </r>
  <r>
    <x v="4979"/>
    <n v="26"/>
    <s v="Female"/>
    <s v="Pune"/>
    <n v="33"/>
    <x v="2"/>
    <x v="1"/>
    <n v="668"/>
    <n v="20411.03"/>
    <s v="UPI"/>
    <s v="Yes"/>
    <n v="0"/>
    <n v="0"/>
    <x v="0"/>
    <n v="10"/>
    <s v="No"/>
    <x v="0"/>
    <s v="Pune"/>
  </r>
  <r>
    <x v="4980"/>
    <n v="28"/>
    <s v="Male"/>
    <s v="Mumbai"/>
    <n v="10"/>
    <x v="1"/>
    <x v="0"/>
    <n v="511"/>
    <n v="4717.84"/>
    <s v="Debit Card"/>
    <s v="Yes"/>
    <n v="1"/>
    <n v="0"/>
    <x v="0"/>
    <n v="10"/>
    <s v="No"/>
    <x v="1"/>
    <s v="Mumbai"/>
  </r>
  <r>
    <x v="4981"/>
    <n v="18"/>
    <s v="Male"/>
    <s v="Mumbai"/>
    <n v="30"/>
    <x v="0"/>
    <x v="1"/>
    <n v="841"/>
    <n v="24777.93"/>
    <s v="Bank Transfer"/>
    <s v="No"/>
    <n v="0"/>
    <n v="0"/>
    <x v="0"/>
    <n v="0"/>
    <s v="No"/>
    <x v="0"/>
    <s v="Mumbai"/>
  </r>
  <r>
    <x v="4982"/>
    <n v="29"/>
    <s v="Female"/>
    <s v="Mumbai"/>
    <n v="25"/>
    <x v="1"/>
    <x v="2"/>
    <n v="1061"/>
    <n v="25338.43"/>
    <s v="Credit Card"/>
    <s v="Yes"/>
    <n v="1"/>
    <n v="0"/>
    <x v="0"/>
    <n v="5"/>
    <s v="No"/>
    <x v="0"/>
    <s v="Mumbai"/>
  </r>
  <r>
    <x v="4983"/>
    <n v="18"/>
    <s v="Male"/>
    <s v="Hyderabad"/>
    <n v="35"/>
    <x v="0"/>
    <x v="2"/>
    <n v="1012"/>
    <n v="34428.839999999997"/>
    <s v="Credit Card"/>
    <s v="Yes"/>
    <n v="1"/>
    <n v="0"/>
    <x v="1"/>
    <n v="0"/>
    <s v="No"/>
    <x v="0"/>
    <s v="Hyderabad"/>
  </r>
  <r>
    <x v="4984"/>
    <n v="38"/>
    <s v="Female"/>
    <s v="Ahmedabad"/>
    <n v="30"/>
    <x v="2"/>
    <x v="0"/>
    <n v="480"/>
    <n v="12867.51"/>
    <s v="Auto Debit"/>
    <s v="Yes"/>
    <n v="0"/>
    <n v="0"/>
    <x v="1"/>
    <n v="10"/>
    <s v="Yes"/>
    <x v="0"/>
    <s v="Ahmedabad"/>
  </r>
  <r>
    <x v="4985"/>
    <n v="28"/>
    <s v="Female"/>
    <s v="Ahmedabad"/>
    <n v="41"/>
    <x v="1"/>
    <x v="0"/>
    <n v="392"/>
    <n v="14817.99"/>
    <s v="Debit Card"/>
    <s v="Yes"/>
    <n v="1"/>
    <n v="0"/>
    <x v="0"/>
    <n v="5"/>
    <s v="Yes"/>
    <x v="0"/>
    <s v="Ahmedabad"/>
  </r>
  <r>
    <x v="4986"/>
    <n v="56"/>
    <s v="Female"/>
    <s v="Mumbai"/>
    <n v="25"/>
    <x v="1"/>
    <x v="0"/>
    <n v="452"/>
    <n v="11199.22"/>
    <s v="Auto Debit"/>
    <s v="Yes"/>
    <n v="1"/>
    <n v="0"/>
    <x v="1"/>
    <n v="0"/>
    <s v="Yes"/>
    <x v="0"/>
    <s v="Mumbai"/>
  </r>
  <r>
    <x v="4987"/>
    <n v="27"/>
    <s v="Male"/>
    <s v="Pune"/>
    <n v="19"/>
    <x v="0"/>
    <x v="1"/>
    <n v="651"/>
    <n v="12463.22"/>
    <s v="Bank Transfer"/>
    <s v="Yes"/>
    <n v="4"/>
    <n v="0"/>
    <x v="0"/>
    <n v="0"/>
    <s v="No"/>
    <x v="0"/>
    <s v="Pune"/>
  </r>
  <r>
    <x v="4988"/>
    <n v="51"/>
    <s v="Male"/>
    <s v="Bengaluru"/>
    <n v="24"/>
    <x v="0"/>
    <x v="1"/>
    <n v="762"/>
    <n v="18269.63"/>
    <s v="UPI"/>
    <s v="No"/>
    <n v="0"/>
    <n v="0"/>
    <x v="0"/>
    <n v="0"/>
    <s v="No"/>
    <x v="1"/>
    <s v="Bengaluru"/>
  </r>
  <r>
    <x v="4989"/>
    <n v="49"/>
    <s v="Male"/>
    <s v="Jaipur"/>
    <n v="46"/>
    <x v="1"/>
    <x v="1"/>
    <n v="794"/>
    <n v="32742.62"/>
    <s v="Debit Card"/>
    <s v="Yes"/>
    <n v="3"/>
    <n v="0"/>
    <x v="0"/>
    <n v="10"/>
    <s v="No"/>
    <x v="0"/>
    <s v="Jaipur"/>
  </r>
  <r>
    <x v="4990"/>
    <n v="43"/>
    <s v="Female"/>
    <s v="Nagpur"/>
    <n v="30"/>
    <x v="0"/>
    <x v="0"/>
    <n v="498"/>
    <n v="14539.32"/>
    <s v="Credit Card"/>
    <s v="No"/>
    <n v="0"/>
    <n v="0"/>
    <x v="0"/>
    <n v="0"/>
    <s v="No"/>
    <x v="0"/>
    <s v="Nagpur"/>
  </r>
  <r>
    <x v="4991"/>
    <n v="46"/>
    <s v="Female"/>
    <s v="Bengaluru"/>
    <n v="28"/>
    <x v="0"/>
    <x v="1"/>
    <n v="814"/>
    <n v="23091.08"/>
    <s v="Bank Transfer"/>
    <s v="Yes"/>
    <n v="1"/>
    <n v="0"/>
    <x v="0"/>
    <n v="0"/>
    <s v="Yes"/>
    <x v="1"/>
    <s v="Bengaluru"/>
  </r>
  <r>
    <x v="4992"/>
    <n v="18"/>
    <s v="Female"/>
    <s v="Mumbai"/>
    <n v="35"/>
    <x v="0"/>
    <x v="0"/>
    <n v="507"/>
    <n v="17723.68"/>
    <s v="Auto Debit"/>
    <s v="No"/>
    <n v="3"/>
    <n v="1"/>
    <x v="2"/>
    <n v="0"/>
    <s v="No"/>
    <x v="0"/>
    <s v="Mumbai"/>
  </r>
  <r>
    <x v="4993"/>
    <n v="25"/>
    <s v="Female"/>
    <s v="Delhi"/>
    <n v="44"/>
    <x v="2"/>
    <x v="1"/>
    <n v="749"/>
    <n v="27434.639999999999"/>
    <s v="Auto Debit"/>
    <s v="Yes"/>
    <n v="0"/>
    <n v="0"/>
    <x v="1"/>
    <n v="15"/>
    <s v="No"/>
    <x v="0"/>
    <s v="Delhi"/>
  </r>
  <r>
    <x v="4994"/>
    <n v="18"/>
    <s v="Female"/>
    <s v="Jaipur"/>
    <n v="21"/>
    <x v="0"/>
    <x v="0"/>
    <n v="541"/>
    <n v="11074.57"/>
    <s v="Credit Card"/>
    <s v="Yes"/>
    <n v="0"/>
    <n v="0"/>
    <x v="0"/>
    <n v="0"/>
    <s v="Yes"/>
    <x v="0"/>
    <s v="Jaipur"/>
  </r>
  <r>
    <x v="4995"/>
    <n v="34"/>
    <s v="Female"/>
    <s v="Delhi"/>
    <n v="37"/>
    <x v="2"/>
    <x v="2"/>
    <n v="1083"/>
    <n v="35721.040000000001"/>
    <s v="Bank Transfer"/>
    <s v="Yes"/>
    <n v="0"/>
    <n v="0"/>
    <x v="0"/>
    <n v="10"/>
    <s v="No"/>
    <x v="0"/>
    <s v="Delhi"/>
  </r>
  <r>
    <x v="4996"/>
    <n v="38"/>
    <s v="Female"/>
    <s v="Hyderabad"/>
    <n v="30"/>
    <x v="0"/>
    <x v="2"/>
    <n v="947"/>
    <n v="29060.33"/>
    <s v="Bank Transfer"/>
    <s v="Yes"/>
    <n v="3"/>
    <n v="2"/>
    <x v="1"/>
    <n v="0"/>
    <s v="No"/>
    <x v="1"/>
    <s v="Hyderabad"/>
  </r>
  <r>
    <x v="4997"/>
    <n v="43"/>
    <s v="Female"/>
    <s v="Nagpur"/>
    <n v="33"/>
    <x v="2"/>
    <x v="2"/>
    <n v="1059"/>
    <n v="30851.08"/>
    <s v="UPI"/>
    <s v="Yes"/>
    <n v="0"/>
    <n v="0"/>
    <x v="0"/>
    <n v="10"/>
    <s v="Yes"/>
    <x v="0"/>
    <s v="Nagpur"/>
  </r>
  <r>
    <x v="4998"/>
    <n v="46"/>
    <s v="Male"/>
    <s v="Bengaluru"/>
    <n v="44"/>
    <x v="1"/>
    <x v="0"/>
    <n v="552"/>
    <n v="23796.06"/>
    <s v="Auto Debit"/>
    <s v="Yes"/>
    <n v="1"/>
    <n v="0"/>
    <x v="0"/>
    <n v="0"/>
    <s v="No"/>
    <x v="0"/>
    <s v="Bengaluru"/>
  </r>
  <r>
    <x v="4999"/>
    <n v="37"/>
    <s v="Female"/>
    <s v="Pune"/>
    <n v="33"/>
    <x v="1"/>
    <x v="0"/>
    <n v="485"/>
    <n v="16252.99"/>
    <s v="Bank Transfer"/>
    <s v="Yes"/>
    <n v="4"/>
    <n v="1"/>
    <x v="1"/>
    <n v="0"/>
    <s v="Yes"/>
    <x v="0"/>
    <s v="Pune"/>
  </r>
  <r>
    <x v="5000"/>
    <n v="49"/>
    <s v="Female"/>
    <s v="Pune"/>
    <n v="47"/>
    <x v="0"/>
    <x v="0"/>
    <n v="459"/>
    <n v="21107.47"/>
    <s v="UPI"/>
    <s v="Yes"/>
    <n v="1"/>
    <n v="0"/>
    <x v="0"/>
    <n v="0"/>
    <s v="Yes"/>
    <x v="0"/>
    <s v="Pune"/>
  </r>
  <r>
    <x v="5001"/>
    <n v="30"/>
    <s v="Male"/>
    <s v="Chennai"/>
    <n v="46"/>
    <x v="1"/>
    <x v="1"/>
    <n v="770"/>
    <n v="32463.47"/>
    <s v="Auto Debit"/>
    <s v="Yes"/>
    <n v="0"/>
    <n v="0"/>
    <x v="0"/>
    <n v="10"/>
    <s v="No"/>
    <x v="0"/>
    <s v="Chennai"/>
  </r>
  <r>
    <x v="5002"/>
    <n v="50"/>
    <s v="Male"/>
    <s v="Jaipur"/>
    <n v="35"/>
    <x v="1"/>
    <x v="1"/>
    <n v="658"/>
    <n v="20355.82"/>
    <s v="Auto Debit"/>
    <s v="Yes"/>
    <n v="0"/>
    <n v="0"/>
    <x v="2"/>
    <n v="10"/>
    <s v="No"/>
    <x v="0"/>
    <s v="Jaipur"/>
  </r>
  <r>
    <x v="5003"/>
    <n v="35"/>
    <s v="Male"/>
    <s v="Ahmedabad"/>
    <n v="13"/>
    <x v="0"/>
    <x v="1"/>
    <n v="752"/>
    <n v="9796.81"/>
    <s v="UPI"/>
    <s v="Yes"/>
    <n v="0"/>
    <n v="0"/>
    <x v="0"/>
    <n v="0"/>
    <s v="No"/>
    <x v="1"/>
    <s v="Ahmedabad"/>
  </r>
  <r>
    <x v="5004"/>
    <n v="29"/>
    <s v="Female"/>
    <s v="Nagpur"/>
    <n v="40"/>
    <x v="1"/>
    <x v="1"/>
    <n v="666"/>
    <n v="26717.41"/>
    <s v="Bank Transfer"/>
    <s v="Yes"/>
    <n v="1"/>
    <n v="0"/>
    <x v="1"/>
    <n v="0"/>
    <s v="No"/>
    <x v="0"/>
    <s v="Nagpur"/>
  </r>
  <r>
    <x v="5005"/>
    <n v="42"/>
    <s v="Male"/>
    <s v="Bengaluru"/>
    <n v="32"/>
    <x v="1"/>
    <x v="1"/>
    <n v="718"/>
    <n v="22363.49"/>
    <s v="Auto Debit"/>
    <s v="No"/>
    <n v="0"/>
    <n v="0"/>
    <x v="1"/>
    <n v="0"/>
    <s v="No"/>
    <x v="0"/>
    <s v="Bengaluru"/>
  </r>
  <r>
    <x v="5006"/>
    <n v="38"/>
    <s v="Male"/>
    <s v="Pune"/>
    <n v="12"/>
    <x v="0"/>
    <x v="1"/>
    <n v="670"/>
    <n v="8052.91"/>
    <s v="Bank Transfer"/>
    <s v="Yes"/>
    <n v="1"/>
    <n v="0"/>
    <x v="1"/>
    <n v="0"/>
    <s v="No"/>
    <x v="0"/>
    <s v="Pune"/>
  </r>
  <r>
    <x v="5007"/>
    <n v="38"/>
    <s v="Female"/>
    <s v="Delhi"/>
    <n v="18"/>
    <x v="0"/>
    <x v="2"/>
    <n v="1007"/>
    <n v="18526.59"/>
    <s v="Debit Card"/>
    <s v="Yes"/>
    <n v="0"/>
    <n v="0"/>
    <x v="1"/>
    <n v="0"/>
    <s v="No"/>
    <x v="1"/>
    <s v="Delhi"/>
  </r>
  <r>
    <x v="5008"/>
    <n v="41"/>
    <s v="Male"/>
    <s v="Hyderabad"/>
    <n v="21"/>
    <x v="0"/>
    <x v="1"/>
    <n v="671"/>
    <n v="14508.19"/>
    <s v="Auto Debit"/>
    <s v="Yes"/>
    <n v="0"/>
    <n v="0"/>
    <x v="0"/>
    <n v="0"/>
    <s v="No"/>
    <x v="0"/>
    <s v="Hyderabad"/>
  </r>
  <r>
    <x v="5009"/>
    <n v="35"/>
    <s v="Male"/>
    <s v="Delhi"/>
    <n v="46"/>
    <x v="1"/>
    <x v="2"/>
    <n v="1041"/>
    <n v="49313.27"/>
    <s v="Bank Transfer"/>
    <s v="No"/>
    <n v="0"/>
    <n v="0"/>
    <x v="1"/>
    <n v="0"/>
    <s v="No"/>
    <x v="0"/>
    <s v="Delhi"/>
  </r>
  <r>
    <x v="5010"/>
    <n v="18"/>
    <s v="Male"/>
    <s v="Hyderabad"/>
    <n v="57"/>
    <x v="1"/>
    <x v="2"/>
    <n v="1098"/>
    <n v="61246.77"/>
    <s v="Auto Debit"/>
    <s v="No"/>
    <n v="2"/>
    <n v="1"/>
    <x v="1"/>
    <n v="0"/>
    <s v="No"/>
    <x v="0"/>
    <s v="Hyderabad"/>
  </r>
  <r>
    <x v="5011"/>
    <n v="28"/>
    <s v="Male"/>
    <s v="Nagpur"/>
    <n v="31"/>
    <x v="1"/>
    <x v="0"/>
    <n v="405"/>
    <n v="12255.45"/>
    <s v="Debit Card"/>
    <s v="Yes"/>
    <n v="0"/>
    <n v="0"/>
    <x v="0"/>
    <n v="0"/>
    <s v="No"/>
    <x v="0"/>
    <s v="Nagpur"/>
  </r>
  <r>
    <x v="5012"/>
    <n v="49"/>
    <s v="Female"/>
    <s v="Delhi"/>
    <n v="33"/>
    <x v="0"/>
    <x v="1"/>
    <n v="786"/>
    <n v="26153.99"/>
    <s v="UPI"/>
    <s v="Yes"/>
    <n v="1"/>
    <n v="0"/>
    <x v="0"/>
    <n v="0"/>
    <s v="Yes"/>
    <x v="0"/>
    <s v="Delhi"/>
  </r>
  <r>
    <x v="5013"/>
    <n v="40"/>
    <s v="Female"/>
    <s v="Pune"/>
    <n v="44"/>
    <x v="0"/>
    <x v="1"/>
    <n v="700"/>
    <n v="30821.07"/>
    <s v="UPI"/>
    <s v="No"/>
    <n v="1"/>
    <n v="0"/>
    <x v="0"/>
    <n v="0"/>
    <s v="No"/>
    <x v="0"/>
    <s v="Pune"/>
  </r>
  <r>
    <x v="5014"/>
    <n v="42"/>
    <s v="Female"/>
    <s v="Chennai"/>
    <n v="37"/>
    <x v="1"/>
    <x v="2"/>
    <n v="1075"/>
    <n v="36754.1"/>
    <s v="Credit Card"/>
    <s v="Yes"/>
    <n v="0"/>
    <n v="0"/>
    <x v="0"/>
    <n v="5"/>
    <s v="No"/>
    <x v="0"/>
    <s v="Chennai"/>
  </r>
  <r>
    <x v="5015"/>
    <n v="45"/>
    <s v="Male"/>
    <s v="Ahmedabad"/>
    <n v="23"/>
    <x v="0"/>
    <x v="0"/>
    <n v="439"/>
    <n v="9954.94"/>
    <s v="Auto Debit"/>
    <s v="Yes"/>
    <n v="3"/>
    <n v="0"/>
    <x v="0"/>
    <n v="0"/>
    <s v="No"/>
    <x v="1"/>
    <s v="Ahmedabad"/>
  </r>
  <r>
    <x v="5016"/>
    <n v="18"/>
    <s v="Female"/>
    <s v="Bengaluru"/>
    <n v="45"/>
    <x v="0"/>
    <x v="0"/>
    <n v="444"/>
    <n v="20429.259999999998"/>
    <s v="Credit Card"/>
    <s v="Yes"/>
    <n v="1"/>
    <n v="0"/>
    <x v="0"/>
    <n v="0"/>
    <s v="No"/>
    <x v="0"/>
    <s v="Bengaluru"/>
  </r>
  <r>
    <x v="5017"/>
    <n v="56"/>
    <s v="Male"/>
    <s v="Hyderabad"/>
    <n v="19"/>
    <x v="0"/>
    <x v="0"/>
    <n v="514"/>
    <n v="9614.7199999999993"/>
    <s v="Auto Debit"/>
    <s v="No"/>
    <n v="3"/>
    <n v="1"/>
    <x v="1"/>
    <n v="0"/>
    <s v="Yes"/>
    <x v="0"/>
    <s v="Hyderabad"/>
  </r>
  <r>
    <x v="5018"/>
    <n v="36"/>
    <s v="Female"/>
    <s v="Jaipur"/>
    <n v="18"/>
    <x v="0"/>
    <x v="1"/>
    <n v="683"/>
    <n v="12060.5"/>
    <s v="Auto Debit"/>
    <s v="Yes"/>
    <n v="5"/>
    <n v="2"/>
    <x v="2"/>
    <n v="0"/>
    <s v="No"/>
    <x v="0"/>
    <s v="Jaipur"/>
  </r>
  <r>
    <x v="5019"/>
    <n v="26"/>
    <s v="Male"/>
    <s v="Hyderabad"/>
    <n v="17"/>
    <x v="0"/>
    <x v="0"/>
    <n v="519"/>
    <n v="8633.41"/>
    <s v="UPI"/>
    <s v="Yes"/>
    <n v="0"/>
    <n v="0"/>
    <x v="0"/>
    <n v="0"/>
    <s v="No"/>
    <x v="1"/>
    <s v="Hyderabad"/>
  </r>
  <r>
    <x v="5020"/>
    <n v="25"/>
    <s v="Female"/>
    <s v="Delhi"/>
    <n v="61"/>
    <x v="0"/>
    <x v="1"/>
    <n v="718"/>
    <n v="43420.09"/>
    <s v="Bank Transfer"/>
    <s v="Yes"/>
    <n v="1"/>
    <n v="0"/>
    <x v="0"/>
    <n v="0"/>
    <s v="No"/>
    <x v="0"/>
    <s v="Delhi"/>
  </r>
  <r>
    <x v="5021"/>
    <n v="18"/>
    <s v="Male"/>
    <s v="Hyderabad"/>
    <n v="30"/>
    <x v="0"/>
    <x v="1"/>
    <n v="664"/>
    <n v="19938.060000000001"/>
    <s v="UPI"/>
    <s v="Yes"/>
    <n v="1"/>
    <n v="0"/>
    <x v="0"/>
    <n v="0"/>
    <s v="Yes"/>
    <x v="0"/>
    <s v="Hyderabad"/>
  </r>
  <r>
    <x v="5022"/>
    <n v="24"/>
    <s v="Male"/>
    <s v="Chennai"/>
    <n v="24"/>
    <x v="2"/>
    <x v="1"/>
    <n v="718"/>
    <n v="17457.099999999999"/>
    <s v="Credit Card"/>
    <s v="Yes"/>
    <n v="0"/>
    <n v="0"/>
    <x v="0"/>
    <n v="0"/>
    <s v="No"/>
    <x v="0"/>
    <s v="Chennai"/>
  </r>
  <r>
    <x v="5023"/>
    <n v="42"/>
    <s v="Male"/>
    <s v="Ahmedabad"/>
    <n v="23"/>
    <x v="0"/>
    <x v="2"/>
    <n v="1069"/>
    <n v="24059.31"/>
    <s v="Debit Card"/>
    <s v="Yes"/>
    <n v="0"/>
    <n v="0"/>
    <x v="0"/>
    <n v="0"/>
    <s v="Yes"/>
    <x v="1"/>
    <s v="Ahmedabad"/>
  </r>
  <r>
    <x v="5024"/>
    <n v="34"/>
    <s v="Male"/>
    <s v="Ahmedabad"/>
    <n v="43"/>
    <x v="0"/>
    <x v="1"/>
    <n v="703"/>
    <n v="30525.19"/>
    <s v="Bank Transfer"/>
    <s v="Yes"/>
    <n v="1"/>
    <n v="0"/>
    <x v="0"/>
    <n v="0"/>
    <s v="Yes"/>
    <x v="1"/>
    <s v="Ahmedabad"/>
  </r>
  <r>
    <x v="5025"/>
    <n v="37"/>
    <s v="Female"/>
    <s v="Nagpur"/>
    <n v="47"/>
    <x v="2"/>
    <x v="1"/>
    <n v="737"/>
    <n v="30136.22"/>
    <s v="Bank Transfer"/>
    <s v="Yes"/>
    <n v="1"/>
    <n v="0"/>
    <x v="0"/>
    <n v="15"/>
    <s v="No"/>
    <x v="1"/>
    <s v="Nagpur"/>
  </r>
  <r>
    <x v="5026"/>
    <n v="69"/>
    <s v="Female"/>
    <s v="Mumbai"/>
    <n v="64"/>
    <x v="0"/>
    <x v="1"/>
    <n v="828"/>
    <n v="54080.79"/>
    <s v="Credit Card"/>
    <s v="Yes"/>
    <n v="2"/>
    <n v="0"/>
    <x v="0"/>
    <n v="0"/>
    <s v="Yes"/>
    <x v="0"/>
    <s v="Mumbai"/>
  </r>
  <r>
    <x v="5027"/>
    <n v="35"/>
    <s v="Female"/>
    <s v="Bengaluru"/>
    <n v="45"/>
    <x v="1"/>
    <x v="0"/>
    <n v="429"/>
    <n v="18758.05"/>
    <s v="Auto Debit"/>
    <s v="Yes"/>
    <n v="0"/>
    <n v="0"/>
    <x v="0"/>
    <n v="0"/>
    <s v="No"/>
    <x v="0"/>
    <s v="Bengaluru"/>
  </r>
  <r>
    <x v="5028"/>
    <n v="31"/>
    <s v="Female"/>
    <s v="Bengaluru"/>
    <n v="21"/>
    <x v="0"/>
    <x v="0"/>
    <n v="440"/>
    <n v="9036.7999999999993"/>
    <s v="UPI"/>
    <s v="No"/>
    <n v="2"/>
    <n v="0"/>
    <x v="0"/>
    <n v="0"/>
    <s v="No"/>
    <x v="0"/>
    <s v="Bengaluru"/>
  </r>
  <r>
    <x v="5029"/>
    <n v="31"/>
    <s v="Male"/>
    <s v="Chennai"/>
    <n v="47"/>
    <x v="1"/>
    <x v="0"/>
    <n v="444"/>
    <n v="18850.650000000001"/>
    <s v="UPI"/>
    <s v="Yes"/>
    <n v="1"/>
    <n v="0"/>
    <x v="0"/>
    <n v="10"/>
    <s v="No"/>
    <x v="0"/>
    <s v="Chennai"/>
  </r>
  <r>
    <x v="5030"/>
    <n v="49"/>
    <s v="Female"/>
    <s v="Chennai"/>
    <n v="17"/>
    <x v="0"/>
    <x v="1"/>
    <n v="729"/>
    <n v="12229.45"/>
    <s v="Auto Debit"/>
    <s v="Yes"/>
    <n v="2"/>
    <n v="0"/>
    <x v="0"/>
    <n v="0"/>
    <s v="Yes"/>
    <x v="0"/>
    <s v="Chennai"/>
  </r>
  <r>
    <x v="5031"/>
    <n v="25"/>
    <s v="Male"/>
    <s v="Chennai"/>
    <n v="21"/>
    <x v="0"/>
    <x v="2"/>
    <n v="1055"/>
    <n v="21911.06"/>
    <s v="UPI"/>
    <s v="Yes"/>
    <n v="3"/>
    <n v="1"/>
    <x v="0"/>
    <n v="0"/>
    <s v="No"/>
    <x v="1"/>
    <s v="Chennai"/>
  </r>
  <r>
    <x v="5032"/>
    <n v="18"/>
    <s v="Male"/>
    <s v="Delhi"/>
    <n v="13"/>
    <x v="0"/>
    <x v="1"/>
    <n v="785"/>
    <n v="9918.6299999999992"/>
    <s v="Bank Transfer"/>
    <s v="Yes"/>
    <n v="4"/>
    <n v="2"/>
    <x v="2"/>
    <n v="0"/>
    <s v="No"/>
    <x v="1"/>
    <s v="Delhi"/>
  </r>
  <r>
    <x v="5033"/>
    <n v="33"/>
    <s v="Male"/>
    <s v="Mumbai"/>
    <n v="44"/>
    <x v="1"/>
    <x v="1"/>
    <n v="772"/>
    <n v="34600.410000000003"/>
    <s v="Debit Card"/>
    <s v="Yes"/>
    <n v="2"/>
    <n v="0"/>
    <x v="0"/>
    <n v="0"/>
    <s v="No"/>
    <x v="0"/>
    <s v="Mumbai"/>
  </r>
  <r>
    <x v="5034"/>
    <n v="48"/>
    <s v="Female"/>
    <s v="Hyderabad"/>
    <n v="12"/>
    <x v="0"/>
    <x v="1"/>
    <n v="699"/>
    <n v="8200.5300000000007"/>
    <s v="Credit Card"/>
    <s v="Yes"/>
    <n v="1"/>
    <n v="0"/>
    <x v="0"/>
    <n v="0"/>
    <s v="Yes"/>
    <x v="0"/>
    <s v="Hyderabad"/>
  </r>
  <r>
    <x v="5035"/>
    <n v="38"/>
    <s v="Female"/>
    <s v="Pune"/>
    <n v="62"/>
    <x v="1"/>
    <x v="1"/>
    <n v="740"/>
    <n v="46151.78"/>
    <s v="Bank Transfer"/>
    <s v="Yes"/>
    <n v="0"/>
    <n v="0"/>
    <x v="0"/>
    <n v="0"/>
    <s v="No"/>
    <x v="0"/>
    <s v="Pune"/>
  </r>
  <r>
    <x v="5036"/>
    <n v="28"/>
    <s v="Male"/>
    <s v="Mumbai"/>
    <n v="15"/>
    <x v="0"/>
    <x v="2"/>
    <n v="1140"/>
    <n v="16713.099999999999"/>
    <s v="Bank Transfer"/>
    <s v="Yes"/>
    <n v="1"/>
    <n v="0"/>
    <x v="1"/>
    <n v="0"/>
    <s v="No"/>
    <x v="1"/>
    <s v="Mumbai"/>
  </r>
  <r>
    <x v="5037"/>
    <n v="38"/>
    <s v="Female"/>
    <s v="Pune"/>
    <n v="38"/>
    <x v="0"/>
    <x v="0"/>
    <n v="524"/>
    <n v="20293.75"/>
    <s v="Auto Debit"/>
    <s v="No"/>
    <n v="1"/>
    <n v="0"/>
    <x v="0"/>
    <n v="0"/>
    <s v="No"/>
    <x v="1"/>
    <s v="Pune"/>
  </r>
  <r>
    <x v="5038"/>
    <n v="46"/>
    <s v="Male"/>
    <s v="Hyderabad"/>
    <n v="50"/>
    <x v="0"/>
    <x v="0"/>
    <n v="481"/>
    <n v="24350.02"/>
    <s v="Credit Card"/>
    <s v="Yes"/>
    <n v="3"/>
    <n v="1"/>
    <x v="0"/>
    <n v="0"/>
    <s v="No"/>
    <x v="1"/>
    <s v="Hyderabad"/>
  </r>
  <r>
    <x v="5039"/>
    <n v="39"/>
    <s v="Female"/>
    <s v="Hyderabad"/>
    <n v="37"/>
    <x v="2"/>
    <x v="0"/>
    <n v="449"/>
    <n v="15126.04"/>
    <s v="Credit Card"/>
    <s v="No"/>
    <n v="3"/>
    <n v="1"/>
    <x v="0"/>
    <n v="10"/>
    <s v="No"/>
    <x v="0"/>
    <s v="Hyderabad"/>
  </r>
  <r>
    <x v="5040"/>
    <n v="34"/>
    <s v="Male"/>
    <s v="Hyderabad"/>
    <n v="52"/>
    <x v="0"/>
    <x v="1"/>
    <n v="734"/>
    <n v="38163.03"/>
    <s v="Credit Card"/>
    <s v="Yes"/>
    <n v="0"/>
    <n v="0"/>
    <x v="1"/>
    <n v="0"/>
    <s v="Yes"/>
    <x v="0"/>
    <s v="Hyderabad"/>
  </r>
  <r>
    <x v="5041"/>
    <n v="23"/>
    <s v="Male"/>
    <s v="Nagpur"/>
    <n v="13"/>
    <x v="0"/>
    <x v="0"/>
    <n v="396"/>
    <n v="5288.7"/>
    <s v="Credit Card"/>
    <s v="No"/>
    <n v="0"/>
    <n v="0"/>
    <x v="1"/>
    <n v="0"/>
    <s v="No"/>
    <x v="0"/>
    <s v="Nagpur"/>
  </r>
  <r>
    <x v="5042"/>
    <n v="45"/>
    <s v="Female"/>
    <s v="Hyderabad"/>
    <n v="32"/>
    <x v="1"/>
    <x v="2"/>
    <n v="1008"/>
    <n v="32985.660000000003"/>
    <s v="Credit Card"/>
    <s v="Yes"/>
    <n v="0"/>
    <n v="0"/>
    <x v="0"/>
    <n v="0"/>
    <s v="No"/>
    <x v="0"/>
    <s v="Hyderabad"/>
  </r>
  <r>
    <x v="5043"/>
    <n v="45"/>
    <s v="Male"/>
    <s v="Mumbai"/>
    <n v="17"/>
    <x v="0"/>
    <x v="1"/>
    <n v="761"/>
    <n v="12616.29"/>
    <s v="Auto Debit"/>
    <s v="Yes"/>
    <n v="0"/>
    <n v="0"/>
    <x v="0"/>
    <n v="0"/>
    <s v="No"/>
    <x v="0"/>
    <s v="Mumbai"/>
  </r>
  <r>
    <x v="5044"/>
    <n v="53"/>
    <s v="Female"/>
    <s v="Ahmedabad"/>
    <n v="33"/>
    <x v="0"/>
    <x v="2"/>
    <n v="1081"/>
    <n v="35875.42"/>
    <s v="Debit Card"/>
    <s v="Yes"/>
    <n v="0"/>
    <n v="0"/>
    <x v="1"/>
    <n v="0"/>
    <s v="No"/>
    <x v="0"/>
    <s v="Ahmedabad"/>
  </r>
  <r>
    <x v="5045"/>
    <n v="35"/>
    <s v="Female"/>
    <s v="Ahmedabad"/>
    <n v="57"/>
    <x v="0"/>
    <x v="0"/>
    <n v="496"/>
    <n v="28888.71"/>
    <s v="Credit Card"/>
    <s v="Yes"/>
    <n v="0"/>
    <n v="0"/>
    <x v="0"/>
    <n v="0"/>
    <s v="Yes"/>
    <x v="1"/>
    <s v="Ahmedabad"/>
  </r>
  <r>
    <x v="5046"/>
    <n v="49"/>
    <s v="Male"/>
    <s v="Nagpur"/>
    <n v="46"/>
    <x v="0"/>
    <x v="1"/>
    <n v="709"/>
    <n v="31989.29"/>
    <s v="Auto Debit"/>
    <s v="Yes"/>
    <n v="0"/>
    <n v="0"/>
    <x v="0"/>
    <n v="0"/>
    <s v="No"/>
    <x v="0"/>
    <s v="Nagpur"/>
  </r>
  <r>
    <x v="5047"/>
    <n v="39"/>
    <s v="Male"/>
    <s v="Mumbai"/>
    <n v="58"/>
    <x v="0"/>
    <x v="1"/>
    <n v="701"/>
    <n v="41048.720000000001"/>
    <s v="Auto Debit"/>
    <s v="Yes"/>
    <n v="0"/>
    <n v="0"/>
    <x v="0"/>
    <n v="0"/>
    <s v="No"/>
    <x v="0"/>
    <s v="Mumbai"/>
  </r>
  <r>
    <x v="5048"/>
    <n v="27"/>
    <s v="Female"/>
    <s v="Jaipur"/>
    <n v="40"/>
    <x v="2"/>
    <x v="1"/>
    <n v="666"/>
    <n v="22979.16"/>
    <s v="UPI"/>
    <s v="Yes"/>
    <n v="0"/>
    <n v="0"/>
    <x v="0"/>
    <n v="15"/>
    <s v="No"/>
    <x v="0"/>
    <s v="Jaipur"/>
  </r>
  <r>
    <x v="5049"/>
    <n v="51"/>
    <s v="Female"/>
    <s v="Mumbai"/>
    <n v="41"/>
    <x v="1"/>
    <x v="1"/>
    <n v="803"/>
    <n v="32039.75"/>
    <s v="UPI"/>
    <s v="Yes"/>
    <n v="0"/>
    <n v="0"/>
    <x v="1"/>
    <n v="5"/>
    <s v="No"/>
    <x v="0"/>
    <s v="Mumbai"/>
  </r>
  <r>
    <x v="5050"/>
    <n v="35"/>
    <s v="Male"/>
    <s v="Delhi"/>
    <n v="22"/>
    <x v="0"/>
    <x v="0"/>
    <n v="513"/>
    <n v="11137.55"/>
    <s v="Credit Card"/>
    <s v="No"/>
    <n v="1"/>
    <n v="0"/>
    <x v="0"/>
    <n v="0"/>
    <s v="No"/>
    <x v="0"/>
    <s v="Delhi"/>
  </r>
  <r>
    <x v="5051"/>
    <n v="52"/>
    <s v="Male"/>
    <s v="Chennai"/>
    <n v="25"/>
    <x v="1"/>
    <x v="2"/>
    <n v="1090"/>
    <n v="27456.48"/>
    <s v="UPI"/>
    <s v="Yes"/>
    <n v="0"/>
    <n v="0"/>
    <x v="1"/>
    <n v="0"/>
    <s v="No"/>
    <x v="0"/>
    <s v="Chennai"/>
  </r>
  <r>
    <x v="5052"/>
    <n v="27"/>
    <s v="Male"/>
    <s v="Hyderabad"/>
    <n v="45"/>
    <x v="1"/>
    <x v="1"/>
    <n v="788"/>
    <n v="35134.18"/>
    <s v="Auto Debit"/>
    <s v="Yes"/>
    <n v="2"/>
    <n v="2"/>
    <x v="1"/>
    <n v="0"/>
    <s v="No"/>
    <x v="0"/>
    <s v="Hyderabad"/>
  </r>
  <r>
    <x v="5053"/>
    <n v="19"/>
    <s v="Female"/>
    <s v="Pune"/>
    <n v="59"/>
    <x v="1"/>
    <x v="0"/>
    <n v="508"/>
    <n v="29923.22"/>
    <s v="Debit Card"/>
    <s v="Yes"/>
    <n v="2"/>
    <n v="1"/>
    <x v="1"/>
    <n v="0"/>
    <s v="Yes"/>
    <x v="0"/>
    <s v="Pune"/>
  </r>
  <r>
    <x v="5054"/>
    <n v="25"/>
    <s v="Female"/>
    <s v="Chennai"/>
    <n v="60"/>
    <x v="2"/>
    <x v="0"/>
    <n v="541"/>
    <n v="32595.59"/>
    <s v="Credit Card"/>
    <s v="Yes"/>
    <n v="1"/>
    <n v="0"/>
    <x v="0"/>
    <n v="0"/>
    <s v="Yes"/>
    <x v="0"/>
    <s v="Chennai"/>
  </r>
  <r>
    <x v="5055"/>
    <n v="40"/>
    <s v="Female"/>
    <s v="Bengaluru"/>
    <n v="23"/>
    <x v="2"/>
    <x v="0"/>
    <n v="445"/>
    <n v="10085.950000000001"/>
    <s v="Credit Card"/>
    <s v="Yes"/>
    <n v="6"/>
    <n v="2"/>
    <x v="2"/>
    <n v="0"/>
    <s v="No"/>
    <x v="0"/>
    <s v="Bengaluru"/>
  </r>
  <r>
    <x v="5056"/>
    <n v="35"/>
    <s v="Male"/>
    <s v="Hyderabad"/>
    <n v="31"/>
    <x v="1"/>
    <x v="2"/>
    <n v="1066"/>
    <n v="32916.129999999997"/>
    <s v="UPI"/>
    <s v="Yes"/>
    <n v="6"/>
    <n v="2"/>
    <x v="2"/>
    <n v="0"/>
    <s v="No"/>
    <x v="0"/>
    <s v="Hyderabad"/>
  </r>
  <r>
    <x v="5057"/>
    <n v="42"/>
    <s v="Male"/>
    <s v="Hyderabad"/>
    <n v="29"/>
    <x v="0"/>
    <x v="0"/>
    <n v="547"/>
    <n v="15761.72"/>
    <s v="Bank Transfer"/>
    <s v="Yes"/>
    <n v="0"/>
    <n v="0"/>
    <x v="0"/>
    <n v="0"/>
    <s v="No"/>
    <x v="0"/>
    <s v="Hyderabad"/>
  </r>
  <r>
    <x v="5058"/>
    <n v="36"/>
    <s v="Female"/>
    <s v="Jaipur"/>
    <n v="42"/>
    <x v="2"/>
    <x v="0"/>
    <n v="481"/>
    <n v="18231.38"/>
    <s v="Bank Transfer"/>
    <s v="Yes"/>
    <n v="1"/>
    <n v="0"/>
    <x v="0"/>
    <n v="10"/>
    <s v="Yes"/>
    <x v="0"/>
    <s v="Jaipur"/>
  </r>
  <r>
    <x v="5059"/>
    <n v="41"/>
    <s v="Female"/>
    <s v="Bengaluru"/>
    <n v="49"/>
    <x v="0"/>
    <x v="0"/>
    <n v="479"/>
    <n v="23676.54"/>
    <s v="Bank Transfer"/>
    <s v="Yes"/>
    <n v="2"/>
    <n v="0"/>
    <x v="0"/>
    <n v="0"/>
    <s v="No"/>
    <x v="0"/>
    <s v="Bengaluru"/>
  </r>
  <r>
    <x v="5060"/>
    <n v="30"/>
    <s v="Male"/>
    <s v="Hyderabad"/>
    <n v="34"/>
    <x v="0"/>
    <x v="0"/>
    <n v="525"/>
    <n v="17851.86"/>
    <s v="Auto Debit"/>
    <s v="Yes"/>
    <n v="1"/>
    <n v="0"/>
    <x v="0"/>
    <n v="0"/>
    <s v="Yes"/>
    <x v="0"/>
    <s v="Hyderabad"/>
  </r>
  <r>
    <x v="5061"/>
    <n v="28"/>
    <s v="Female"/>
    <s v="Hyderabad"/>
    <n v="37"/>
    <x v="1"/>
    <x v="1"/>
    <n v="672"/>
    <n v="24388.87"/>
    <s v="Debit Card"/>
    <s v="Yes"/>
    <n v="0"/>
    <n v="0"/>
    <x v="1"/>
    <n v="0"/>
    <s v="No"/>
    <x v="0"/>
    <s v="Hyderabad"/>
  </r>
  <r>
    <x v="5062"/>
    <n v="18"/>
    <s v="Male"/>
    <s v="Mumbai"/>
    <n v="55"/>
    <x v="2"/>
    <x v="0"/>
    <n v="507"/>
    <n v="27413.02"/>
    <s v="UPI"/>
    <s v="Yes"/>
    <n v="0"/>
    <n v="0"/>
    <x v="0"/>
    <n v="0"/>
    <s v="No"/>
    <x v="0"/>
    <s v="Mumbai"/>
  </r>
  <r>
    <x v="5063"/>
    <n v="18"/>
    <s v="Male"/>
    <s v="Bengaluru"/>
    <n v="40"/>
    <x v="1"/>
    <x v="1"/>
    <n v="816"/>
    <n v="31700.99"/>
    <s v="Auto Debit"/>
    <s v="No"/>
    <n v="1"/>
    <n v="0"/>
    <x v="0"/>
    <n v="0"/>
    <s v="No"/>
    <x v="0"/>
    <s v="Bengaluru"/>
  </r>
  <r>
    <x v="5064"/>
    <n v="18"/>
    <s v="Male"/>
    <s v="Nagpur"/>
    <n v="22"/>
    <x v="1"/>
    <x v="2"/>
    <n v="1096"/>
    <n v="24819.57"/>
    <s v="Auto Debit"/>
    <s v="Yes"/>
    <n v="0"/>
    <n v="0"/>
    <x v="0"/>
    <n v="0"/>
    <s v="No"/>
    <x v="0"/>
    <s v="Nagpur"/>
  </r>
  <r>
    <x v="5065"/>
    <n v="43"/>
    <s v="Female"/>
    <s v="Delhi"/>
    <n v="69"/>
    <x v="1"/>
    <x v="0"/>
    <n v="535"/>
    <n v="35956.089999999997"/>
    <s v="UPI"/>
    <s v="No"/>
    <n v="0"/>
    <n v="0"/>
    <x v="0"/>
    <n v="0"/>
    <s v="Yes"/>
    <x v="0"/>
    <s v="Delhi"/>
  </r>
  <r>
    <x v="5066"/>
    <n v="35"/>
    <s v="Male"/>
    <s v="Pune"/>
    <n v="31"/>
    <x v="1"/>
    <x v="0"/>
    <n v="423"/>
    <n v="11691.34"/>
    <s v="Debit Card"/>
    <s v="No"/>
    <n v="0"/>
    <n v="0"/>
    <x v="1"/>
    <n v="10"/>
    <s v="No"/>
    <x v="0"/>
    <s v="Pune"/>
  </r>
  <r>
    <x v="5067"/>
    <n v="18"/>
    <s v="Female"/>
    <s v="Bengaluru"/>
    <n v="36"/>
    <x v="0"/>
    <x v="0"/>
    <n v="494"/>
    <n v="18197.72"/>
    <s v="UPI"/>
    <s v="Yes"/>
    <n v="0"/>
    <n v="0"/>
    <x v="0"/>
    <n v="0"/>
    <s v="Yes"/>
    <x v="0"/>
    <s v="Bengaluru"/>
  </r>
  <r>
    <x v="5068"/>
    <n v="29"/>
    <s v="Female"/>
    <s v="Pune"/>
    <n v="58"/>
    <x v="0"/>
    <x v="1"/>
    <n v="742"/>
    <n v="42727.15"/>
    <s v="UPI"/>
    <s v="Yes"/>
    <n v="0"/>
    <n v="0"/>
    <x v="1"/>
    <n v="0"/>
    <s v="No"/>
    <x v="0"/>
    <s v="Pune"/>
  </r>
  <r>
    <x v="5069"/>
    <n v="30"/>
    <s v="Male"/>
    <s v="Pune"/>
    <n v="44"/>
    <x v="1"/>
    <x v="1"/>
    <n v="799"/>
    <n v="34734.35"/>
    <s v="Credit Card"/>
    <s v="Yes"/>
    <n v="2"/>
    <n v="1"/>
    <x v="1"/>
    <n v="0"/>
    <s v="Yes"/>
    <x v="0"/>
    <s v="Pune"/>
  </r>
  <r>
    <x v="5070"/>
    <n v="33"/>
    <s v="Female"/>
    <s v="Kolkata"/>
    <n v="18"/>
    <x v="0"/>
    <x v="0"/>
    <n v="459"/>
    <n v="8132.27"/>
    <s v="Auto Debit"/>
    <s v="Yes"/>
    <n v="0"/>
    <n v="0"/>
    <x v="1"/>
    <n v="0"/>
    <s v="No"/>
    <x v="1"/>
    <s v="Kolkata"/>
  </r>
  <r>
    <x v="5071"/>
    <n v="32"/>
    <s v="Male"/>
    <s v="Jaipur"/>
    <n v="32"/>
    <x v="1"/>
    <x v="0"/>
    <n v="537"/>
    <n v="17184"/>
    <s v="Auto Debit"/>
    <s v="Yes"/>
    <n v="4"/>
    <n v="2"/>
    <x v="2"/>
    <n v="0"/>
    <s v="No"/>
    <x v="0"/>
    <s v="Jaipur"/>
  </r>
  <r>
    <x v="5072"/>
    <n v="47"/>
    <s v="Female"/>
    <s v="Hyderabad"/>
    <n v="35"/>
    <x v="0"/>
    <x v="0"/>
    <n v="429"/>
    <n v="14671.78"/>
    <s v="Auto Debit"/>
    <s v="No"/>
    <n v="0"/>
    <n v="0"/>
    <x v="1"/>
    <n v="0"/>
    <s v="No"/>
    <x v="0"/>
    <s v="Hyderabad"/>
  </r>
  <r>
    <x v="5073"/>
    <n v="31"/>
    <s v="Female"/>
    <s v="Hyderabad"/>
    <n v="30"/>
    <x v="0"/>
    <x v="0"/>
    <n v="436"/>
    <n v="13175.12"/>
    <s v="Debit Card"/>
    <s v="Yes"/>
    <n v="5"/>
    <n v="2"/>
    <x v="2"/>
    <n v="0"/>
    <s v="No"/>
    <x v="1"/>
    <s v="Hyderabad"/>
  </r>
  <r>
    <x v="5074"/>
    <n v="46"/>
    <s v="Male"/>
    <s v="Chennai"/>
    <n v="51"/>
    <x v="0"/>
    <x v="0"/>
    <n v="400"/>
    <n v="20214.5"/>
    <s v="Bank Transfer"/>
    <s v="No"/>
    <n v="6"/>
    <n v="2"/>
    <x v="2"/>
    <n v="0"/>
    <s v="Yes"/>
    <x v="0"/>
    <s v="Chennai"/>
  </r>
  <r>
    <x v="5075"/>
    <n v="18"/>
    <s v="Male"/>
    <s v="Hyderabad"/>
    <n v="42"/>
    <x v="1"/>
    <x v="1"/>
    <n v="782"/>
    <n v="33623.11"/>
    <s v="Bank Transfer"/>
    <s v="Yes"/>
    <n v="2"/>
    <n v="1"/>
    <x v="1"/>
    <n v="0"/>
    <s v="No"/>
    <x v="0"/>
    <s v="Hyderabad"/>
  </r>
  <r>
    <x v="5076"/>
    <n v="32"/>
    <s v="Female"/>
    <s v="Pune"/>
    <n v="6"/>
    <x v="0"/>
    <x v="2"/>
    <n v="1067"/>
    <n v="6349.75"/>
    <s v="Credit Card"/>
    <s v="Yes"/>
    <n v="0"/>
    <n v="0"/>
    <x v="1"/>
    <n v="0"/>
    <s v="Yes"/>
    <x v="1"/>
    <s v="Pune"/>
  </r>
  <r>
    <x v="5077"/>
    <n v="51"/>
    <s v="Male"/>
    <s v="Hyderabad"/>
    <n v="20"/>
    <x v="1"/>
    <x v="0"/>
    <n v="545"/>
    <n v="10635.3"/>
    <s v="UPI"/>
    <s v="Yes"/>
    <n v="0"/>
    <n v="0"/>
    <x v="0"/>
    <n v="0"/>
    <s v="Yes"/>
    <x v="0"/>
    <s v="Hyderabad"/>
  </r>
  <r>
    <x v="5078"/>
    <n v="43"/>
    <s v="Male"/>
    <s v="Chennai"/>
    <n v="44"/>
    <x v="1"/>
    <x v="1"/>
    <n v="650"/>
    <n v="25492.32"/>
    <s v="UPI"/>
    <s v="Yes"/>
    <n v="1"/>
    <n v="0"/>
    <x v="0"/>
    <n v="10"/>
    <s v="No"/>
    <x v="0"/>
    <s v="Chennai"/>
  </r>
  <r>
    <x v="5079"/>
    <n v="30"/>
    <s v="Female"/>
    <s v="Chennai"/>
    <n v="38"/>
    <x v="1"/>
    <x v="0"/>
    <n v="467"/>
    <n v="17226.57"/>
    <s v="UPI"/>
    <s v="Yes"/>
    <n v="0"/>
    <n v="0"/>
    <x v="1"/>
    <n v="5"/>
    <s v="No"/>
    <x v="1"/>
    <s v="Chennai"/>
  </r>
  <r>
    <x v="5080"/>
    <n v="50"/>
    <s v="Male"/>
    <s v="Nagpur"/>
    <n v="27"/>
    <x v="0"/>
    <x v="0"/>
    <n v="549"/>
    <n v="15176.45"/>
    <s v="Credit Card"/>
    <s v="Yes"/>
    <n v="0"/>
    <n v="0"/>
    <x v="0"/>
    <n v="0"/>
    <s v="No"/>
    <x v="0"/>
    <s v="Nagpur"/>
  </r>
  <r>
    <x v="5081"/>
    <n v="42"/>
    <s v="Male"/>
    <s v="Mumbai"/>
    <n v="40"/>
    <x v="1"/>
    <x v="1"/>
    <n v="806"/>
    <n v="28963.23"/>
    <s v="UPI"/>
    <s v="Yes"/>
    <n v="0"/>
    <n v="0"/>
    <x v="0"/>
    <n v="10"/>
    <s v="No"/>
    <x v="0"/>
    <s v="Mumbai"/>
  </r>
  <r>
    <x v="5082"/>
    <n v="26"/>
    <s v="Male"/>
    <s v="Mumbai"/>
    <n v="42"/>
    <x v="1"/>
    <x v="1"/>
    <n v="723"/>
    <n v="28738.21"/>
    <s v="Auto Debit"/>
    <s v="Yes"/>
    <n v="1"/>
    <n v="0"/>
    <x v="0"/>
    <n v="5"/>
    <s v="Yes"/>
    <x v="0"/>
    <s v="Mumbai"/>
  </r>
  <r>
    <x v="5083"/>
    <n v="48"/>
    <s v="Male"/>
    <s v="Bengaluru"/>
    <n v="26"/>
    <x v="1"/>
    <x v="1"/>
    <n v="734"/>
    <n v="18469"/>
    <s v="Bank Transfer"/>
    <s v="Yes"/>
    <n v="1"/>
    <n v="0"/>
    <x v="0"/>
    <n v="5"/>
    <s v="No"/>
    <x v="0"/>
    <s v="Bengaluru"/>
  </r>
  <r>
    <x v="5084"/>
    <n v="29"/>
    <s v="Male"/>
    <s v="Mumbai"/>
    <n v="56"/>
    <x v="0"/>
    <x v="1"/>
    <n v="764"/>
    <n v="44047.09"/>
    <s v="UPI"/>
    <s v="Yes"/>
    <n v="9"/>
    <n v="4"/>
    <x v="3"/>
    <n v="0"/>
    <s v="No"/>
    <x v="1"/>
    <s v="Mumbai"/>
  </r>
  <r>
    <x v="5085"/>
    <n v="38"/>
    <s v="Female"/>
    <s v="Mumbai"/>
    <n v="19"/>
    <x v="1"/>
    <x v="0"/>
    <n v="529"/>
    <n v="9263.18"/>
    <s v="Credit Card"/>
    <s v="Yes"/>
    <n v="6"/>
    <n v="4"/>
    <x v="3"/>
    <n v="5"/>
    <s v="No"/>
    <x v="1"/>
    <s v="Mumbai"/>
  </r>
  <r>
    <x v="5086"/>
    <n v="41"/>
    <s v="Male"/>
    <s v="Nagpur"/>
    <n v="38"/>
    <x v="1"/>
    <x v="0"/>
    <n v="399"/>
    <n v="15273"/>
    <s v="UPI"/>
    <s v="Yes"/>
    <n v="1"/>
    <n v="0"/>
    <x v="0"/>
    <n v="0"/>
    <s v="No"/>
    <x v="1"/>
    <s v="Nagpur"/>
  </r>
  <r>
    <x v="5087"/>
    <n v="54"/>
    <s v="Female"/>
    <s v="Mumbai"/>
    <n v="51"/>
    <x v="1"/>
    <x v="1"/>
    <n v="716"/>
    <n v="35799.440000000002"/>
    <s v="UPI"/>
    <s v="Yes"/>
    <n v="0"/>
    <n v="0"/>
    <x v="0"/>
    <n v="0"/>
    <s v="No"/>
    <x v="0"/>
    <s v="Mumbai"/>
  </r>
  <r>
    <x v="5088"/>
    <n v="25"/>
    <s v="Male"/>
    <s v="Hyderabad"/>
    <n v="34"/>
    <x v="0"/>
    <x v="1"/>
    <n v="680"/>
    <n v="23472.799999999999"/>
    <s v="Debit Card"/>
    <s v="No"/>
    <n v="3"/>
    <n v="0"/>
    <x v="1"/>
    <n v="0"/>
    <s v="No"/>
    <x v="0"/>
    <s v="Hyderabad"/>
  </r>
  <r>
    <x v="5089"/>
    <n v="45"/>
    <s v="Female"/>
    <s v="Delhi"/>
    <n v="42"/>
    <x v="2"/>
    <x v="0"/>
    <n v="480"/>
    <n v="17803.650000000001"/>
    <s v="Auto Debit"/>
    <s v="Yes"/>
    <n v="1"/>
    <n v="0"/>
    <x v="0"/>
    <n v="10"/>
    <s v="No"/>
    <x v="0"/>
    <s v="Delhi"/>
  </r>
  <r>
    <x v="5090"/>
    <n v="28"/>
    <s v="Female"/>
    <s v="Nagpur"/>
    <n v="15"/>
    <x v="0"/>
    <x v="2"/>
    <n v="1080"/>
    <n v="16585.3"/>
    <s v="Auto Debit"/>
    <s v="Yes"/>
    <n v="0"/>
    <n v="0"/>
    <x v="0"/>
    <n v="0"/>
    <s v="No"/>
    <x v="0"/>
    <s v="Nagpur"/>
  </r>
  <r>
    <x v="5091"/>
    <n v="18"/>
    <s v="Male"/>
    <s v="Delhi"/>
    <n v="15"/>
    <x v="0"/>
    <x v="0"/>
    <n v="546"/>
    <n v="8085.25"/>
    <s v="UPI"/>
    <s v="No"/>
    <n v="0"/>
    <n v="0"/>
    <x v="0"/>
    <n v="0"/>
    <s v="No"/>
    <x v="0"/>
    <s v="Delhi"/>
  </r>
  <r>
    <x v="5092"/>
    <n v="36"/>
    <s v="Female"/>
    <s v="Pune"/>
    <n v="30"/>
    <x v="0"/>
    <x v="1"/>
    <n v="656"/>
    <n v="20026.41"/>
    <s v="UPI"/>
    <s v="Yes"/>
    <n v="1"/>
    <n v="0"/>
    <x v="0"/>
    <n v="0"/>
    <s v="No"/>
    <x v="0"/>
    <s v="Pune"/>
  </r>
  <r>
    <x v="5093"/>
    <n v="23"/>
    <s v="Male"/>
    <s v="Bengaluru"/>
    <n v="47"/>
    <x v="0"/>
    <x v="1"/>
    <n v="692"/>
    <n v="33036.76"/>
    <s v="Auto Debit"/>
    <s v="Yes"/>
    <n v="0"/>
    <n v="0"/>
    <x v="1"/>
    <n v="0"/>
    <s v="No"/>
    <x v="0"/>
    <s v="Bengaluru"/>
  </r>
  <r>
    <x v="5094"/>
    <n v="41"/>
    <s v="Female"/>
    <s v="Hyderabad"/>
    <n v="34"/>
    <x v="0"/>
    <x v="0"/>
    <n v="490"/>
    <n v="16738.43"/>
    <s v="UPI"/>
    <s v="Yes"/>
    <n v="0"/>
    <n v="0"/>
    <x v="1"/>
    <n v="0"/>
    <s v="Yes"/>
    <x v="0"/>
    <s v="Hyderabad"/>
  </r>
  <r>
    <x v="5095"/>
    <n v="38"/>
    <s v="Female"/>
    <s v="Mumbai"/>
    <n v="43"/>
    <x v="2"/>
    <x v="0"/>
    <n v="521"/>
    <n v="19813.080000000002"/>
    <s v="Debit Card"/>
    <s v="Yes"/>
    <n v="0"/>
    <n v="0"/>
    <x v="0"/>
    <n v="10"/>
    <s v="Yes"/>
    <x v="0"/>
    <s v="Mumbai"/>
  </r>
  <r>
    <x v="5096"/>
    <n v="45"/>
    <s v="Female"/>
    <s v="Pune"/>
    <n v="21"/>
    <x v="0"/>
    <x v="1"/>
    <n v="734"/>
    <n v="15265.56"/>
    <s v="Credit Card"/>
    <s v="No"/>
    <n v="0"/>
    <n v="0"/>
    <x v="0"/>
    <n v="0"/>
    <s v="No"/>
    <x v="1"/>
    <s v="Pune"/>
  </r>
  <r>
    <x v="5097"/>
    <n v="31"/>
    <s v="Male"/>
    <s v="Chennai"/>
    <n v="43"/>
    <x v="0"/>
    <x v="1"/>
    <n v="708"/>
    <n v="29682.720000000001"/>
    <s v="Auto Debit"/>
    <s v="Yes"/>
    <n v="1"/>
    <n v="0"/>
    <x v="0"/>
    <n v="0"/>
    <s v="Yes"/>
    <x v="1"/>
    <s v="Chennai"/>
  </r>
  <r>
    <x v="5098"/>
    <n v="28"/>
    <s v="Male"/>
    <s v="Delhi"/>
    <n v="56"/>
    <x v="1"/>
    <x v="2"/>
    <n v="1020"/>
    <n v="56653.24"/>
    <s v="Debit Card"/>
    <s v="Yes"/>
    <n v="0"/>
    <n v="0"/>
    <x v="0"/>
    <n v="0"/>
    <s v="No"/>
    <x v="0"/>
    <s v="Delhi"/>
  </r>
  <r>
    <x v="5099"/>
    <n v="34"/>
    <s v="Male"/>
    <s v="Chennai"/>
    <n v="27"/>
    <x v="1"/>
    <x v="2"/>
    <n v="1095"/>
    <n v="29941.89"/>
    <s v="UPI"/>
    <s v="Yes"/>
    <n v="2"/>
    <n v="0"/>
    <x v="0"/>
    <n v="0"/>
    <s v="No"/>
    <x v="0"/>
    <s v="Chennai"/>
  </r>
  <r>
    <x v="5100"/>
    <n v="58"/>
    <s v="Female"/>
    <s v="Mumbai"/>
    <n v="6"/>
    <x v="1"/>
    <x v="1"/>
    <n v="744"/>
    <n v="3850.98"/>
    <s v="UPI"/>
    <s v="Yes"/>
    <n v="3"/>
    <n v="2"/>
    <x v="2"/>
    <n v="15"/>
    <s v="No"/>
    <x v="1"/>
    <s v="Mumbai"/>
  </r>
  <r>
    <x v="5101"/>
    <n v="37"/>
    <s v="Female"/>
    <s v="Pune"/>
    <n v="15"/>
    <x v="0"/>
    <x v="2"/>
    <n v="971"/>
    <n v="14732.08"/>
    <s v="Bank Transfer"/>
    <s v="Yes"/>
    <n v="0"/>
    <n v="0"/>
    <x v="0"/>
    <n v="0"/>
    <s v="No"/>
    <x v="1"/>
    <s v="Pune"/>
  </r>
  <r>
    <x v="5102"/>
    <n v="23"/>
    <s v="Female"/>
    <s v="Hyderabad"/>
    <n v="54"/>
    <x v="2"/>
    <x v="0"/>
    <n v="444"/>
    <n v="20936.439999999999"/>
    <s v="UPI"/>
    <s v="Yes"/>
    <n v="4"/>
    <n v="1"/>
    <x v="1"/>
    <n v="15"/>
    <s v="Yes"/>
    <x v="0"/>
    <s v="Hyderabad"/>
  </r>
  <r>
    <x v="5103"/>
    <n v="44"/>
    <s v="Male"/>
    <s v="Hyderabad"/>
    <n v="43"/>
    <x v="1"/>
    <x v="1"/>
    <n v="740"/>
    <n v="32179.81"/>
    <s v="UPI"/>
    <s v="Yes"/>
    <n v="0"/>
    <n v="0"/>
    <x v="0"/>
    <n v="0"/>
    <s v="No"/>
    <x v="0"/>
    <s v="Hyderabad"/>
  </r>
  <r>
    <x v="5104"/>
    <n v="41"/>
    <s v="Female"/>
    <s v="Hyderabad"/>
    <n v="26"/>
    <x v="0"/>
    <x v="0"/>
    <n v="521"/>
    <n v="13219.11"/>
    <s v="Credit Card"/>
    <s v="No"/>
    <n v="0"/>
    <n v="0"/>
    <x v="0"/>
    <n v="0"/>
    <s v="No"/>
    <x v="0"/>
    <s v="Hyderabad"/>
  </r>
  <r>
    <x v="5105"/>
    <n v="39"/>
    <s v="Male"/>
    <s v="Ahmedabad"/>
    <n v="41"/>
    <x v="0"/>
    <x v="0"/>
    <n v="406"/>
    <n v="16912.45"/>
    <s v="Bank Transfer"/>
    <s v="Yes"/>
    <n v="2"/>
    <n v="0"/>
    <x v="0"/>
    <n v="0"/>
    <s v="No"/>
    <x v="1"/>
    <s v="Ahmedabad"/>
  </r>
  <r>
    <x v="5106"/>
    <n v="31"/>
    <s v="Female"/>
    <s v="Bengaluru"/>
    <n v="53"/>
    <x v="1"/>
    <x v="0"/>
    <n v="546"/>
    <n v="29508.76"/>
    <s v="UPI"/>
    <s v="Yes"/>
    <n v="0"/>
    <n v="0"/>
    <x v="0"/>
    <n v="0"/>
    <s v="No"/>
    <x v="0"/>
    <s v="Bengaluru"/>
  </r>
  <r>
    <x v="5107"/>
    <n v="38"/>
    <s v="Female"/>
    <s v="Delhi"/>
    <n v="43"/>
    <x v="1"/>
    <x v="1"/>
    <n v="704"/>
    <n v="28758.399999999998"/>
    <s v="Credit Card"/>
    <s v="Yes"/>
    <n v="1"/>
    <n v="0"/>
    <x v="0"/>
    <n v="5"/>
    <s v="No"/>
    <x v="0"/>
    <s v="Delhi"/>
  </r>
  <r>
    <x v="5108"/>
    <n v="49"/>
    <s v="Male"/>
    <s v="Mumbai"/>
    <n v="6"/>
    <x v="0"/>
    <x v="1"/>
    <n v="775"/>
    <n v="4451.93"/>
    <s v="Debit Card"/>
    <s v="Yes"/>
    <n v="1"/>
    <n v="0"/>
    <x v="0"/>
    <n v="5"/>
    <s v="No"/>
    <x v="1"/>
    <s v="Mumbai"/>
  </r>
  <r>
    <x v="5109"/>
    <n v="45"/>
    <s v="Male"/>
    <s v="Delhi"/>
    <n v="54"/>
    <x v="1"/>
    <x v="0"/>
    <n v="545"/>
    <n v="29637.83"/>
    <s v="Auto Debit"/>
    <s v="Yes"/>
    <n v="1"/>
    <n v="0"/>
    <x v="0"/>
    <n v="0"/>
    <s v="No"/>
    <x v="0"/>
    <s v="Delhi"/>
  </r>
  <r>
    <x v="5110"/>
    <n v="32"/>
    <s v="Female"/>
    <s v="Ahmedabad"/>
    <n v="45"/>
    <x v="1"/>
    <x v="0"/>
    <n v="529"/>
    <n v="21085.119999999999"/>
    <s v="Credit Card"/>
    <s v="Yes"/>
    <n v="1"/>
    <n v="0"/>
    <x v="1"/>
    <n v="10"/>
    <s v="Yes"/>
    <x v="0"/>
    <s v="Ahmedabad"/>
  </r>
  <r>
    <x v="5111"/>
    <n v="43"/>
    <s v="Female"/>
    <s v="Nagpur"/>
    <n v="58"/>
    <x v="1"/>
    <x v="0"/>
    <n v="401"/>
    <n v="20824.87"/>
    <s v="Debit Card"/>
    <s v="No"/>
    <n v="0"/>
    <n v="0"/>
    <x v="0"/>
    <n v="10"/>
    <s v="No"/>
    <x v="0"/>
    <s v="Nagpur"/>
  </r>
  <r>
    <x v="5112"/>
    <n v="32"/>
    <s v="Male"/>
    <s v="Mumbai"/>
    <n v="27"/>
    <x v="0"/>
    <x v="2"/>
    <n v="1020"/>
    <n v="27074.14"/>
    <s v="Debit Card"/>
    <s v="Yes"/>
    <n v="0"/>
    <n v="0"/>
    <x v="1"/>
    <n v="0"/>
    <s v="No"/>
    <x v="1"/>
    <s v="Mumbai"/>
  </r>
  <r>
    <x v="5113"/>
    <n v="44"/>
    <s v="Male"/>
    <s v="Ahmedabad"/>
    <n v="49"/>
    <x v="1"/>
    <x v="1"/>
    <n v="778"/>
    <n v="34498.199999999997"/>
    <s v="Debit Card"/>
    <s v="Yes"/>
    <n v="0"/>
    <n v="0"/>
    <x v="0"/>
    <n v="10"/>
    <s v="No"/>
    <x v="0"/>
    <s v="Ahmedabad"/>
  </r>
  <r>
    <x v="5114"/>
    <n v="29"/>
    <s v="Female"/>
    <s v="Mumbai"/>
    <n v="42"/>
    <x v="0"/>
    <x v="2"/>
    <n v="1092"/>
    <n v="46453.51"/>
    <s v="Credit Card"/>
    <s v="Yes"/>
    <n v="1"/>
    <n v="0"/>
    <x v="0"/>
    <n v="0"/>
    <s v="No"/>
    <x v="1"/>
    <s v="Mumbai"/>
  </r>
  <r>
    <x v="5115"/>
    <n v="33"/>
    <s v="Male"/>
    <s v="Bengaluru"/>
    <n v="21"/>
    <x v="0"/>
    <x v="1"/>
    <n v="808"/>
    <n v="16957.740000000002"/>
    <s v="UPI"/>
    <s v="Yes"/>
    <n v="0"/>
    <n v="0"/>
    <x v="0"/>
    <n v="0"/>
    <s v="No"/>
    <x v="1"/>
    <s v="Bengaluru"/>
  </r>
  <r>
    <x v="5116"/>
    <n v="18"/>
    <s v="Male"/>
    <s v="Jaipur"/>
    <n v="37"/>
    <x v="1"/>
    <x v="1"/>
    <n v="721"/>
    <n v="26151.45"/>
    <s v="Auto Debit"/>
    <s v="No"/>
    <n v="0"/>
    <n v="0"/>
    <x v="1"/>
    <n v="0"/>
    <s v="No"/>
    <x v="0"/>
    <s v="Jaipur"/>
  </r>
  <r>
    <x v="5117"/>
    <n v="39"/>
    <s v="Male"/>
    <s v="Nagpur"/>
    <n v="32"/>
    <x v="1"/>
    <x v="1"/>
    <n v="678"/>
    <n v="21134.87"/>
    <s v="Debit Card"/>
    <s v="Yes"/>
    <n v="0"/>
    <n v="0"/>
    <x v="0"/>
    <n v="0"/>
    <s v="No"/>
    <x v="0"/>
    <s v="Nagpur"/>
  </r>
  <r>
    <x v="5118"/>
    <n v="30"/>
    <s v="Male"/>
    <s v="Mumbai"/>
    <n v="27"/>
    <x v="1"/>
    <x v="1"/>
    <n v="756"/>
    <n v="19870.22"/>
    <s v="Credit Card"/>
    <s v="Yes"/>
    <n v="7"/>
    <n v="3"/>
    <x v="4"/>
    <n v="0"/>
    <s v="No"/>
    <x v="0"/>
    <s v="Mumbai"/>
  </r>
  <r>
    <x v="5119"/>
    <n v="50"/>
    <s v="Female"/>
    <s v="Mumbai"/>
    <n v="15"/>
    <x v="1"/>
    <x v="1"/>
    <n v="719"/>
    <n v="10876.59"/>
    <s v="UPI"/>
    <s v="Yes"/>
    <n v="1"/>
    <n v="0"/>
    <x v="0"/>
    <n v="0"/>
    <s v="No"/>
    <x v="1"/>
    <s v="Mumbai"/>
  </r>
  <r>
    <x v="5120"/>
    <n v="36"/>
    <s v="Male"/>
    <s v="Pune"/>
    <n v="35"/>
    <x v="0"/>
    <x v="0"/>
    <n v="458"/>
    <n v="16030"/>
    <s v="Credit Card"/>
    <s v="Yes"/>
    <n v="0"/>
    <n v="0"/>
    <x v="0"/>
    <n v="0"/>
    <s v="Yes"/>
    <x v="0"/>
    <s v="Pune"/>
  </r>
  <r>
    <x v="5121"/>
    <n v="22"/>
    <s v="Female"/>
    <s v="Mumbai"/>
    <n v="45"/>
    <x v="2"/>
    <x v="1"/>
    <n v="714"/>
    <n v="32755.89"/>
    <s v="Credit Card"/>
    <s v="Yes"/>
    <n v="1"/>
    <n v="0"/>
    <x v="0"/>
    <n v="0"/>
    <s v="No"/>
    <x v="0"/>
    <s v="Mumbai"/>
  </r>
  <r>
    <x v="5122"/>
    <n v="40"/>
    <s v="Male"/>
    <s v="Ahmedabad"/>
    <n v="53"/>
    <x v="2"/>
    <x v="1"/>
    <n v="769"/>
    <n v="34750.559999999998"/>
    <s v="UPI"/>
    <s v="Yes"/>
    <n v="3"/>
    <n v="0"/>
    <x v="0"/>
    <n v="15"/>
    <s v="No"/>
    <x v="0"/>
    <s v="Ahmedabad"/>
  </r>
  <r>
    <x v="5123"/>
    <n v="52"/>
    <s v="Female"/>
    <s v="Pune"/>
    <n v="31"/>
    <x v="0"/>
    <x v="2"/>
    <n v="1062"/>
    <n v="33322.480000000003"/>
    <s v="UPI"/>
    <s v="Yes"/>
    <n v="0"/>
    <n v="0"/>
    <x v="1"/>
    <n v="0"/>
    <s v="No"/>
    <x v="0"/>
    <s v="Pune"/>
  </r>
  <r>
    <x v="5124"/>
    <n v="34"/>
    <s v="Male"/>
    <s v="Pune"/>
    <n v="33"/>
    <x v="1"/>
    <x v="0"/>
    <n v="455"/>
    <n v="14669.95"/>
    <s v="Credit Card"/>
    <s v="Yes"/>
    <n v="1"/>
    <n v="0"/>
    <x v="0"/>
    <n v="0"/>
    <s v="No"/>
    <x v="0"/>
    <s v="Pune"/>
  </r>
  <r>
    <x v="5125"/>
    <n v="36"/>
    <s v="Female"/>
    <s v="Hyderabad"/>
    <n v="55"/>
    <x v="1"/>
    <x v="2"/>
    <n v="1090"/>
    <n v="52815.69"/>
    <s v="UPI"/>
    <s v="Yes"/>
    <n v="2"/>
    <n v="0"/>
    <x v="0"/>
    <n v="10"/>
    <s v="Yes"/>
    <x v="0"/>
    <s v="Hyderabad"/>
  </r>
  <r>
    <x v="5126"/>
    <n v="28"/>
    <s v="Male"/>
    <s v="Mumbai"/>
    <n v="30"/>
    <x v="1"/>
    <x v="1"/>
    <n v="749"/>
    <n v="22334.29"/>
    <s v="Auto Debit"/>
    <s v="Yes"/>
    <n v="0"/>
    <n v="0"/>
    <x v="0"/>
    <n v="0"/>
    <s v="Yes"/>
    <x v="0"/>
    <s v="Mumbai"/>
  </r>
  <r>
    <x v="5127"/>
    <n v="32"/>
    <s v="Female"/>
    <s v="Bengaluru"/>
    <n v="27"/>
    <x v="0"/>
    <x v="2"/>
    <n v="1010"/>
    <n v="27415.13"/>
    <s v="Credit Card"/>
    <s v="No"/>
    <n v="1"/>
    <n v="0"/>
    <x v="0"/>
    <n v="0"/>
    <s v="No"/>
    <x v="1"/>
    <s v="Bengaluru"/>
  </r>
  <r>
    <x v="5128"/>
    <n v="38"/>
    <s v="Male"/>
    <s v="Bengaluru"/>
    <n v="35"/>
    <x v="2"/>
    <x v="0"/>
    <n v="460"/>
    <n v="14657.03"/>
    <s v="UPI"/>
    <s v="Yes"/>
    <n v="0"/>
    <n v="0"/>
    <x v="0"/>
    <n v="10"/>
    <s v="No"/>
    <x v="0"/>
    <s v="Bengaluru"/>
  </r>
  <r>
    <x v="5129"/>
    <n v="26"/>
    <s v="Male"/>
    <s v="Chennai"/>
    <n v="51"/>
    <x v="1"/>
    <x v="0"/>
    <n v="491"/>
    <n v="24376.79"/>
    <s v="Credit Card"/>
    <s v="Yes"/>
    <n v="10"/>
    <n v="4"/>
    <x v="3"/>
    <n v="0"/>
    <s v="No"/>
    <x v="1"/>
    <s v="Chennai"/>
  </r>
  <r>
    <x v="5130"/>
    <n v="46"/>
    <s v="Male"/>
    <s v="Chennai"/>
    <n v="71"/>
    <x v="1"/>
    <x v="2"/>
    <n v="1054"/>
    <n v="72589.210000000006"/>
    <s v="Auto Debit"/>
    <s v="Yes"/>
    <n v="0"/>
    <n v="0"/>
    <x v="1"/>
    <n v="5"/>
    <s v="No"/>
    <x v="1"/>
    <s v="Chennai"/>
  </r>
  <r>
    <x v="5131"/>
    <n v="24"/>
    <s v="Male"/>
    <s v="Ahmedabad"/>
    <n v="19"/>
    <x v="0"/>
    <x v="0"/>
    <n v="415"/>
    <n v="7817.4"/>
    <s v="Credit Card"/>
    <s v="Yes"/>
    <n v="1"/>
    <n v="0"/>
    <x v="1"/>
    <n v="0"/>
    <s v="No"/>
    <x v="0"/>
    <s v="Ahmedabad"/>
  </r>
  <r>
    <x v="5132"/>
    <n v="27"/>
    <s v="Male"/>
    <s v="Pune"/>
    <n v="39"/>
    <x v="0"/>
    <x v="1"/>
    <n v="666"/>
    <n v="25595.97"/>
    <s v="Bank Transfer"/>
    <s v="Yes"/>
    <n v="0"/>
    <n v="0"/>
    <x v="0"/>
    <n v="0"/>
    <s v="Yes"/>
    <x v="0"/>
    <s v="Pune"/>
  </r>
  <r>
    <x v="5133"/>
    <n v="36"/>
    <s v="Female"/>
    <s v="Kolkata"/>
    <n v="21"/>
    <x v="0"/>
    <x v="0"/>
    <n v="497"/>
    <n v="10291.530000000001"/>
    <s v="Auto Debit"/>
    <s v="Yes"/>
    <n v="0"/>
    <n v="0"/>
    <x v="0"/>
    <n v="0"/>
    <s v="Yes"/>
    <x v="0"/>
    <s v="Kolkata"/>
  </r>
  <r>
    <x v="5134"/>
    <n v="37"/>
    <s v="Male"/>
    <s v="Chennai"/>
    <n v="64"/>
    <x v="2"/>
    <x v="0"/>
    <n v="404"/>
    <n v="23022.78"/>
    <s v="UPI"/>
    <s v="Yes"/>
    <n v="0"/>
    <n v="0"/>
    <x v="2"/>
    <n v="10"/>
    <s v="No"/>
    <x v="0"/>
    <s v="Chennai"/>
  </r>
  <r>
    <x v="5135"/>
    <n v="18"/>
    <s v="Male"/>
    <s v="Delhi"/>
    <n v="18"/>
    <x v="0"/>
    <x v="0"/>
    <n v="553"/>
    <n v="9849.19"/>
    <s v="UPI"/>
    <s v="Yes"/>
    <n v="1"/>
    <n v="0"/>
    <x v="1"/>
    <n v="0"/>
    <s v="No"/>
    <x v="0"/>
    <s v="Delhi"/>
  </r>
  <r>
    <x v="5136"/>
    <n v="39"/>
    <s v="Male"/>
    <s v="Nagpur"/>
    <n v="23"/>
    <x v="0"/>
    <x v="1"/>
    <n v="765"/>
    <n v="17081.580000000002"/>
    <s v="Auto Debit"/>
    <s v="Yes"/>
    <n v="0"/>
    <n v="0"/>
    <x v="0"/>
    <n v="0"/>
    <s v="No"/>
    <x v="0"/>
    <s v="Nagpur"/>
  </r>
  <r>
    <x v="5137"/>
    <n v="44"/>
    <s v="Male"/>
    <s v="Bengaluru"/>
    <n v="16"/>
    <x v="2"/>
    <x v="2"/>
    <n v="1003"/>
    <n v="13878.56"/>
    <s v="UPI"/>
    <s v="No"/>
    <n v="1"/>
    <n v="0"/>
    <x v="0"/>
    <n v="15"/>
    <s v="Yes"/>
    <x v="0"/>
    <s v="Bengaluru"/>
  </r>
  <r>
    <x v="5138"/>
    <n v="41"/>
    <s v="Female"/>
    <s v="Nagpur"/>
    <n v="41"/>
    <x v="1"/>
    <x v="2"/>
    <n v="1050"/>
    <n v="42345.71"/>
    <s v="UPI"/>
    <s v="Yes"/>
    <n v="0"/>
    <n v="0"/>
    <x v="0"/>
    <n v="0"/>
    <s v="No"/>
    <x v="0"/>
    <s v="Nagpur"/>
  </r>
  <r>
    <x v="5139"/>
    <n v="24"/>
    <s v="Female"/>
    <s v="Delhi"/>
    <n v="11"/>
    <x v="0"/>
    <x v="0"/>
    <n v="461"/>
    <n v="4925.18"/>
    <s v="Bank Transfer"/>
    <s v="Yes"/>
    <n v="0"/>
    <n v="0"/>
    <x v="0"/>
    <n v="0"/>
    <s v="No"/>
    <x v="0"/>
    <s v="Delhi"/>
  </r>
  <r>
    <x v="5140"/>
    <n v="31"/>
    <s v="Male"/>
    <s v="Bengaluru"/>
    <n v="37"/>
    <x v="1"/>
    <x v="0"/>
    <n v="421"/>
    <n v="15775.94"/>
    <s v="Debit Card"/>
    <s v="Yes"/>
    <n v="1"/>
    <n v="0"/>
    <x v="1"/>
    <n v="0"/>
    <s v="No"/>
    <x v="0"/>
    <s v="Bengaluru"/>
  </r>
  <r>
    <x v="5141"/>
    <n v="36"/>
    <s v="Male"/>
    <s v="Kolkata"/>
    <n v="42"/>
    <x v="1"/>
    <x v="1"/>
    <n v="779"/>
    <n v="33255.68"/>
    <s v="Auto Debit"/>
    <s v="Yes"/>
    <n v="1"/>
    <n v="0"/>
    <x v="0"/>
    <n v="0"/>
    <s v="Yes"/>
    <x v="0"/>
    <s v="Kolkata"/>
  </r>
  <r>
    <x v="5142"/>
    <n v="48"/>
    <s v="Male"/>
    <s v="Delhi"/>
    <n v="57"/>
    <x v="1"/>
    <x v="0"/>
    <n v="564"/>
    <n v="32148"/>
    <s v="Debit Card"/>
    <s v="Yes"/>
    <n v="2"/>
    <n v="1"/>
    <x v="0"/>
    <n v="0"/>
    <s v="No"/>
    <x v="0"/>
    <s v="Delhi"/>
  </r>
  <r>
    <x v="5143"/>
    <n v="34"/>
    <s v="Female"/>
    <s v="Ahmedabad"/>
    <n v="45"/>
    <x v="0"/>
    <x v="2"/>
    <n v="1008"/>
    <n v="45634.36"/>
    <s v="Auto Debit"/>
    <s v="Yes"/>
    <n v="3"/>
    <n v="0"/>
    <x v="0"/>
    <n v="0"/>
    <s v="Yes"/>
    <x v="0"/>
    <s v="Ahmedabad"/>
  </r>
  <r>
    <x v="5144"/>
    <n v="24"/>
    <s v="Female"/>
    <s v="Nagpur"/>
    <n v="32"/>
    <x v="0"/>
    <x v="0"/>
    <n v="540"/>
    <n v="17732.009999999998"/>
    <s v="UPI"/>
    <s v="Yes"/>
    <n v="0"/>
    <n v="0"/>
    <x v="0"/>
    <n v="0"/>
    <s v="No"/>
    <x v="0"/>
    <s v="Nagpur"/>
  </r>
  <r>
    <x v="5145"/>
    <n v="53"/>
    <s v="Male"/>
    <s v="Mumbai"/>
    <n v="46"/>
    <x v="0"/>
    <x v="0"/>
    <n v="516"/>
    <n v="23156.880000000001"/>
    <s v="Auto Debit"/>
    <s v="Yes"/>
    <n v="2"/>
    <n v="0"/>
    <x v="0"/>
    <n v="0"/>
    <s v="Yes"/>
    <x v="0"/>
    <s v="Mumbai"/>
  </r>
  <r>
    <x v="5146"/>
    <n v="33"/>
    <s v="Male"/>
    <s v="Chennai"/>
    <n v="55"/>
    <x v="0"/>
    <x v="1"/>
    <n v="726"/>
    <n v="39755.040000000001"/>
    <s v="Auto Debit"/>
    <s v="Yes"/>
    <n v="0"/>
    <n v="0"/>
    <x v="1"/>
    <n v="0"/>
    <s v="No"/>
    <x v="0"/>
    <s v="Chennai"/>
  </r>
  <r>
    <x v="5147"/>
    <n v="34"/>
    <s v="Male"/>
    <s v="Ahmedabad"/>
    <n v="10"/>
    <x v="0"/>
    <x v="0"/>
    <n v="512"/>
    <n v="5136.21"/>
    <s v="Bank Transfer"/>
    <s v="No"/>
    <n v="5"/>
    <n v="4"/>
    <x v="4"/>
    <n v="0"/>
    <s v="No"/>
    <x v="1"/>
    <s v="Ahmedabad"/>
  </r>
  <r>
    <x v="5148"/>
    <n v="42"/>
    <s v="Female"/>
    <s v="Pune"/>
    <n v="30"/>
    <x v="0"/>
    <x v="1"/>
    <n v="772"/>
    <n v="22664.42"/>
    <s v="Credit Card"/>
    <s v="Yes"/>
    <n v="0"/>
    <n v="0"/>
    <x v="1"/>
    <n v="0"/>
    <s v="No"/>
    <x v="0"/>
    <s v="Pune"/>
  </r>
  <r>
    <x v="5149"/>
    <n v="37"/>
    <s v="Female"/>
    <s v="Delhi"/>
    <n v="37"/>
    <x v="0"/>
    <x v="0"/>
    <n v="460"/>
    <n v="17289.41"/>
    <s v="Credit Card"/>
    <s v="Yes"/>
    <n v="4"/>
    <n v="1"/>
    <x v="1"/>
    <n v="0"/>
    <s v="Yes"/>
    <x v="0"/>
    <s v="Delhi"/>
  </r>
  <r>
    <x v="5150"/>
    <n v="31"/>
    <s v="Male"/>
    <s v="Pune"/>
    <n v="24"/>
    <x v="0"/>
    <x v="2"/>
    <n v="1040"/>
    <n v="25521.08"/>
    <s v="UPI"/>
    <s v="Yes"/>
    <n v="0"/>
    <n v="0"/>
    <x v="1"/>
    <n v="0"/>
    <s v="Yes"/>
    <x v="1"/>
    <s v="Pune"/>
  </r>
  <r>
    <x v="5151"/>
    <n v="40"/>
    <s v="Female"/>
    <s v="Mumbai"/>
    <n v="24"/>
    <x v="0"/>
    <x v="1"/>
    <n v="704"/>
    <n v="17369.560000000001"/>
    <s v="Credit Card"/>
    <s v="Yes"/>
    <n v="1"/>
    <n v="0"/>
    <x v="0"/>
    <n v="0"/>
    <s v="Yes"/>
    <x v="0"/>
    <s v="Mumbai"/>
  </r>
  <r>
    <x v="5152"/>
    <n v="18"/>
    <s v="Female"/>
    <s v="Pune"/>
    <n v="27"/>
    <x v="0"/>
    <x v="1"/>
    <n v="643"/>
    <n v="17377.810000000001"/>
    <s v="Debit Card"/>
    <s v="Yes"/>
    <n v="1"/>
    <n v="0"/>
    <x v="0"/>
    <n v="0"/>
    <s v="No"/>
    <x v="1"/>
    <s v="Pune"/>
  </r>
  <r>
    <x v="5153"/>
    <n v="43"/>
    <s v="Female"/>
    <s v="Bengaluru"/>
    <n v="21"/>
    <x v="0"/>
    <x v="1"/>
    <n v="724"/>
    <n v="15653.58"/>
    <s v="Debit Card"/>
    <s v="Yes"/>
    <n v="0"/>
    <n v="0"/>
    <x v="0"/>
    <n v="0"/>
    <s v="No"/>
    <x v="0"/>
    <s v="Bengaluru"/>
  </r>
  <r>
    <x v="5154"/>
    <n v="41"/>
    <s v="Male"/>
    <s v="Nagpur"/>
    <n v="51"/>
    <x v="2"/>
    <x v="1"/>
    <n v="703"/>
    <n v="32371.26"/>
    <s v="UPI"/>
    <s v="No"/>
    <n v="3"/>
    <n v="2"/>
    <x v="2"/>
    <n v="10"/>
    <s v="Yes"/>
    <x v="0"/>
    <s v="Nagpur"/>
  </r>
  <r>
    <x v="5155"/>
    <n v="42"/>
    <s v="Female"/>
    <s v="Kolkata"/>
    <n v="27"/>
    <x v="1"/>
    <x v="1"/>
    <n v="678"/>
    <n v="17782.560000000001"/>
    <s v="UPI"/>
    <s v="Yes"/>
    <n v="2"/>
    <n v="1"/>
    <x v="0"/>
    <n v="5"/>
    <s v="No"/>
    <x v="1"/>
    <s v="Kolkata"/>
  </r>
  <r>
    <x v="5156"/>
    <n v="37"/>
    <s v="Female"/>
    <s v="Delhi"/>
    <n v="12"/>
    <x v="1"/>
    <x v="0"/>
    <n v="546"/>
    <n v="6733.91"/>
    <s v="Debit Card"/>
    <s v="Yes"/>
    <n v="1"/>
    <n v="0"/>
    <x v="2"/>
    <n v="0"/>
    <s v="No"/>
    <x v="0"/>
    <s v="Delhi"/>
  </r>
  <r>
    <x v="5157"/>
    <n v="44"/>
    <s v="Male"/>
    <s v="Jaipur"/>
    <n v="50"/>
    <x v="2"/>
    <x v="0"/>
    <n v="470"/>
    <n v="23853.61"/>
    <s v="Debit Card"/>
    <s v="Yes"/>
    <n v="0"/>
    <n v="0"/>
    <x v="0"/>
    <n v="0"/>
    <s v="Yes"/>
    <x v="0"/>
    <s v="Jaipur"/>
  </r>
  <r>
    <x v="5158"/>
    <n v="36"/>
    <s v="Male"/>
    <s v="Mumbai"/>
    <n v="18"/>
    <x v="0"/>
    <x v="0"/>
    <n v="471"/>
    <n v="8697.83"/>
    <s v="Auto Debit"/>
    <s v="Yes"/>
    <n v="0"/>
    <n v="0"/>
    <x v="0"/>
    <n v="0"/>
    <s v="Yes"/>
    <x v="0"/>
    <s v="Mumbai"/>
  </r>
  <r>
    <x v="5159"/>
    <n v="31"/>
    <s v="Female"/>
    <s v="Bengaluru"/>
    <n v="21"/>
    <x v="0"/>
    <x v="0"/>
    <n v="588"/>
    <n v="12151.54"/>
    <s v="Credit Card"/>
    <s v="Yes"/>
    <n v="2"/>
    <n v="0"/>
    <x v="0"/>
    <n v="0"/>
    <s v="Yes"/>
    <x v="0"/>
    <s v="Bengaluru"/>
  </r>
  <r>
    <x v="5160"/>
    <n v="27"/>
    <s v="Female"/>
    <s v="Chennai"/>
    <n v="14"/>
    <x v="0"/>
    <x v="0"/>
    <n v="468"/>
    <n v="6716.03"/>
    <s v="Auto Debit"/>
    <s v="Yes"/>
    <n v="1"/>
    <n v="0"/>
    <x v="0"/>
    <n v="0"/>
    <s v="No"/>
    <x v="0"/>
    <s v="Chennai"/>
  </r>
  <r>
    <x v="5161"/>
    <n v="46"/>
    <s v="Female"/>
    <s v="Ahmedabad"/>
    <n v="58"/>
    <x v="0"/>
    <x v="1"/>
    <n v="674"/>
    <n v="38453.82"/>
    <s v="Bank Transfer"/>
    <s v="Yes"/>
    <n v="0"/>
    <n v="0"/>
    <x v="1"/>
    <n v="0"/>
    <s v="No"/>
    <x v="0"/>
    <s v="Ahmedabad"/>
  </r>
  <r>
    <x v="5162"/>
    <n v="35"/>
    <s v="Male"/>
    <s v="Mumbai"/>
    <n v="27"/>
    <x v="0"/>
    <x v="1"/>
    <n v="809"/>
    <n v="22206.84"/>
    <s v="Credit Card"/>
    <s v="No"/>
    <n v="1"/>
    <n v="0"/>
    <x v="0"/>
    <n v="0"/>
    <s v="Yes"/>
    <x v="1"/>
    <s v="Mumbai"/>
  </r>
  <r>
    <x v="5163"/>
    <n v="43"/>
    <s v="Female"/>
    <s v="Ahmedabad"/>
    <n v="54"/>
    <x v="2"/>
    <x v="2"/>
    <n v="1080"/>
    <n v="50969.760000000002"/>
    <s v="UPI"/>
    <s v="Yes"/>
    <n v="2"/>
    <n v="0"/>
    <x v="1"/>
    <n v="15"/>
    <s v="No"/>
    <x v="0"/>
    <s v="Ahmedabad"/>
  </r>
  <r>
    <x v="5164"/>
    <n v="20"/>
    <s v="Female"/>
    <s v="Bengaluru"/>
    <n v="57"/>
    <x v="0"/>
    <x v="0"/>
    <n v="560"/>
    <n v="31920"/>
    <s v="Credit Card"/>
    <s v="Yes"/>
    <n v="3"/>
    <n v="1"/>
    <x v="1"/>
    <n v="0"/>
    <s v="No"/>
    <x v="0"/>
    <s v="Bengaluru"/>
  </r>
  <r>
    <x v="5165"/>
    <n v="34"/>
    <s v="Male"/>
    <s v="Kolkata"/>
    <n v="37"/>
    <x v="1"/>
    <x v="1"/>
    <n v="695"/>
    <n v="23587.5"/>
    <s v="Auto Debit"/>
    <s v="Yes"/>
    <n v="0"/>
    <n v="0"/>
    <x v="1"/>
    <n v="10"/>
    <s v="No"/>
    <x v="0"/>
    <s v="Kolkata"/>
  </r>
  <r>
    <x v="5166"/>
    <n v="35"/>
    <s v="Male"/>
    <s v="Mumbai"/>
    <n v="15"/>
    <x v="0"/>
    <x v="1"/>
    <n v="688"/>
    <n v="10518.41"/>
    <s v="Credit Card"/>
    <s v="Yes"/>
    <n v="0"/>
    <n v="0"/>
    <x v="0"/>
    <n v="0"/>
    <s v="No"/>
    <x v="0"/>
    <s v="Mumbai"/>
  </r>
  <r>
    <x v="5167"/>
    <n v="35"/>
    <s v="Female"/>
    <s v="Bengaluru"/>
    <n v="50"/>
    <x v="1"/>
    <x v="1"/>
    <n v="765"/>
    <n v="38184.480000000003"/>
    <s v="UPI"/>
    <s v="Yes"/>
    <n v="0"/>
    <n v="0"/>
    <x v="0"/>
    <n v="0"/>
    <s v="Yes"/>
    <x v="0"/>
    <s v="Bengaluru"/>
  </r>
  <r>
    <x v="5168"/>
    <n v="32"/>
    <s v="Female"/>
    <s v="Bengaluru"/>
    <n v="18"/>
    <x v="0"/>
    <x v="1"/>
    <n v="690"/>
    <n v="12316.87"/>
    <s v="Debit Card"/>
    <s v="Yes"/>
    <n v="0"/>
    <n v="0"/>
    <x v="0"/>
    <n v="0"/>
    <s v="No"/>
    <x v="0"/>
    <s v="Bengaluru"/>
  </r>
  <r>
    <x v="5169"/>
    <n v="18"/>
    <s v="Male"/>
    <s v="Delhi"/>
    <n v="43"/>
    <x v="1"/>
    <x v="1"/>
    <n v="687"/>
    <n v="27196.79"/>
    <s v="Debit Card"/>
    <s v="No"/>
    <n v="0"/>
    <n v="0"/>
    <x v="1"/>
    <n v="10"/>
    <s v="Yes"/>
    <x v="0"/>
    <s v="Delhi"/>
  </r>
  <r>
    <x v="5170"/>
    <n v="18"/>
    <s v="Male"/>
    <s v="Bengaluru"/>
    <n v="30"/>
    <x v="0"/>
    <x v="2"/>
    <n v="1084"/>
    <n v="32491.54"/>
    <s v="Debit Card"/>
    <s v="No"/>
    <n v="1"/>
    <n v="0"/>
    <x v="0"/>
    <n v="0"/>
    <s v="No"/>
    <x v="0"/>
    <s v="Bengaluru"/>
  </r>
  <r>
    <x v="5171"/>
    <n v="44"/>
    <s v="Female"/>
    <s v="Kolkata"/>
    <n v="42"/>
    <x v="0"/>
    <x v="1"/>
    <n v="639"/>
    <n v="26411.91"/>
    <s v="Credit Card"/>
    <s v="Yes"/>
    <n v="0"/>
    <n v="0"/>
    <x v="0"/>
    <n v="0"/>
    <s v="No"/>
    <x v="0"/>
    <s v="Kolkata"/>
  </r>
  <r>
    <x v="5172"/>
    <n v="45"/>
    <s v="Female"/>
    <s v="Hyderabad"/>
    <n v="63"/>
    <x v="2"/>
    <x v="0"/>
    <n v="438"/>
    <n v="25464.9"/>
    <s v="UPI"/>
    <s v="Yes"/>
    <n v="2"/>
    <n v="0"/>
    <x v="1"/>
    <n v="10"/>
    <s v="No"/>
    <x v="0"/>
    <s v="Hyderabad"/>
  </r>
  <r>
    <x v="5173"/>
    <n v="28"/>
    <s v="Female"/>
    <s v="Delhi"/>
    <n v="51"/>
    <x v="0"/>
    <x v="2"/>
    <n v="966"/>
    <n v="50037.41"/>
    <s v="UPI"/>
    <s v="Yes"/>
    <n v="0"/>
    <n v="0"/>
    <x v="1"/>
    <n v="0"/>
    <s v="No"/>
    <x v="0"/>
    <s v="Delhi"/>
  </r>
  <r>
    <x v="5174"/>
    <n v="45"/>
    <s v="Male"/>
    <s v="Pune"/>
    <n v="19"/>
    <x v="0"/>
    <x v="0"/>
    <n v="420"/>
    <n v="7882.41"/>
    <s v="Debit Card"/>
    <s v="No"/>
    <n v="0"/>
    <n v="0"/>
    <x v="0"/>
    <n v="0"/>
    <s v="Yes"/>
    <x v="1"/>
    <s v="Pune"/>
  </r>
  <r>
    <x v="5175"/>
    <n v="42"/>
    <s v="Female"/>
    <s v="Chennai"/>
    <n v="34"/>
    <x v="0"/>
    <x v="0"/>
    <n v="520"/>
    <n v="17248.71"/>
    <s v="Credit Card"/>
    <s v="No"/>
    <n v="2"/>
    <n v="2"/>
    <x v="1"/>
    <n v="0"/>
    <s v="No"/>
    <x v="0"/>
    <s v="Chennai"/>
  </r>
  <r>
    <x v="5176"/>
    <n v="46"/>
    <s v="Male"/>
    <s v="Pune"/>
    <n v="34"/>
    <x v="1"/>
    <x v="2"/>
    <n v="965"/>
    <n v="30025.21"/>
    <s v="Bank Transfer"/>
    <s v="Yes"/>
    <n v="1"/>
    <n v="0"/>
    <x v="0"/>
    <n v="10"/>
    <s v="Yes"/>
    <x v="0"/>
    <s v="Pune"/>
  </r>
  <r>
    <x v="5177"/>
    <n v="19"/>
    <s v="Male"/>
    <s v="Delhi"/>
    <n v="31"/>
    <x v="2"/>
    <x v="2"/>
    <n v="986"/>
    <n v="25665.33"/>
    <s v="Debit Card"/>
    <s v="Yes"/>
    <n v="0"/>
    <n v="0"/>
    <x v="0"/>
    <n v="15"/>
    <s v="No"/>
    <x v="0"/>
    <s v="Delhi"/>
  </r>
  <r>
    <x v="5178"/>
    <n v="33"/>
    <s v="Male"/>
    <s v="Pune"/>
    <n v="32"/>
    <x v="0"/>
    <x v="0"/>
    <n v="410"/>
    <n v="13234.27"/>
    <s v="UPI"/>
    <s v="No"/>
    <n v="0"/>
    <n v="0"/>
    <x v="0"/>
    <n v="0"/>
    <s v="Yes"/>
    <x v="0"/>
    <s v="Pune"/>
  </r>
  <r>
    <x v="5179"/>
    <n v="38"/>
    <s v="Male"/>
    <s v="Mumbai"/>
    <n v="31"/>
    <x v="1"/>
    <x v="0"/>
    <n v="450"/>
    <n v="14170.49"/>
    <s v="Credit Card"/>
    <s v="Yes"/>
    <n v="0"/>
    <n v="0"/>
    <x v="0"/>
    <n v="0"/>
    <s v="No"/>
    <x v="0"/>
    <s v="Mumbai"/>
  </r>
  <r>
    <x v="5180"/>
    <n v="33"/>
    <s v="Male"/>
    <s v="Hyderabad"/>
    <n v="40"/>
    <x v="2"/>
    <x v="1"/>
    <n v="701"/>
    <n v="25236"/>
    <s v="Auto Debit"/>
    <s v="Yes"/>
    <n v="1"/>
    <n v="0"/>
    <x v="0"/>
    <n v="10"/>
    <s v="No"/>
    <x v="0"/>
    <s v="Hyderabad"/>
  </r>
  <r>
    <x v="5181"/>
    <n v="37"/>
    <s v="Female"/>
    <s v="Pune"/>
    <n v="17"/>
    <x v="0"/>
    <x v="1"/>
    <n v="714"/>
    <n v="12243.27"/>
    <s v="Auto Debit"/>
    <s v="Yes"/>
    <n v="0"/>
    <n v="0"/>
    <x v="0"/>
    <n v="0"/>
    <s v="Yes"/>
    <x v="0"/>
    <s v="Pune"/>
  </r>
  <r>
    <x v="5182"/>
    <n v="41"/>
    <s v="Female"/>
    <s v="Nagpur"/>
    <n v="33"/>
    <x v="2"/>
    <x v="0"/>
    <n v="499"/>
    <n v="16301.67"/>
    <s v="Credit Card"/>
    <s v="Yes"/>
    <n v="1"/>
    <n v="0"/>
    <x v="0"/>
    <n v="0"/>
    <s v="No"/>
    <x v="0"/>
    <s v="Nagpur"/>
  </r>
  <r>
    <x v="5183"/>
    <n v="46"/>
    <s v="Female"/>
    <s v="Chennai"/>
    <n v="16"/>
    <x v="1"/>
    <x v="0"/>
    <n v="490"/>
    <n v="7755"/>
    <s v="Bank Transfer"/>
    <s v="Yes"/>
    <n v="6"/>
    <n v="1"/>
    <x v="1"/>
    <n v="0"/>
    <s v="No"/>
    <x v="0"/>
    <s v="Chennai"/>
  </r>
  <r>
    <x v="5184"/>
    <n v="27"/>
    <s v="Male"/>
    <s v="Delhi"/>
    <n v="31"/>
    <x v="0"/>
    <x v="1"/>
    <n v="694"/>
    <n v="21582.69"/>
    <s v="Credit Card"/>
    <s v="No"/>
    <n v="5"/>
    <n v="2"/>
    <x v="2"/>
    <n v="0"/>
    <s v="No"/>
    <x v="1"/>
    <s v="Delhi"/>
  </r>
  <r>
    <x v="5185"/>
    <n v="54"/>
    <s v="Female"/>
    <s v="Pune"/>
    <n v="27"/>
    <x v="1"/>
    <x v="2"/>
    <n v="1076"/>
    <n v="26386.59"/>
    <s v="Auto Debit"/>
    <s v="Yes"/>
    <n v="3"/>
    <n v="0"/>
    <x v="0"/>
    <n v="10"/>
    <s v="No"/>
    <x v="0"/>
    <s v="Pune"/>
  </r>
  <r>
    <x v="5186"/>
    <n v="28"/>
    <s v="Male"/>
    <s v="Chennai"/>
    <n v="44"/>
    <x v="2"/>
    <x v="1"/>
    <n v="652"/>
    <n v="25009.34"/>
    <s v="Auto Debit"/>
    <s v="Yes"/>
    <n v="1"/>
    <n v="0"/>
    <x v="0"/>
    <n v="15"/>
    <s v="No"/>
    <x v="0"/>
    <s v="Chennai"/>
  </r>
  <r>
    <x v="5187"/>
    <n v="41"/>
    <s v="Male"/>
    <s v="Hyderabad"/>
    <n v="32"/>
    <x v="1"/>
    <x v="1"/>
    <n v="763"/>
    <n v="24783.66"/>
    <s v="UPI"/>
    <s v="Yes"/>
    <n v="0"/>
    <n v="0"/>
    <x v="0"/>
    <n v="0"/>
    <s v="Yes"/>
    <x v="0"/>
    <s v="Hyderabad"/>
  </r>
  <r>
    <x v="5188"/>
    <n v="23"/>
    <s v="Male"/>
    <s v="Delhi"/>
    <n v="37"/>
    <x v="2"/>
    <x v="1"/>
    <n v="669"/>
    <n v="25412.79"/>
    <s v="Auto Debit"/>
    <s v="Yes"/>
    <n v="1"/>
    <n v="0"/>
    <x v="0"/>
    <n v="0"/>
    <s v="No"/>
    <x v="0"/>
    <s v="Delhi"/>
  </r>
  <r>
    <x v="5189"/>
    <n v="39"/>
    <s v="Male"/>
    <s v="Jaipur"/>
    <n v="56"/>
    <x v="2"/>
    <x v="0"/>
    <n v="446"/>
    <n v="20879.990000000002"/>
    <s v="UPI"/>
    <s v="Yes"/>
    <n v="2"/>
    <n v="1"/>
    <x v="1"/>
    <n v="15"/>
    <s v="No"/>
    <x v="0"/>
    <s v="Jaipur"/>
  </r>
  <r>
    <x v="5190"/>
    <n v="18"/>
    <s v="Male"/>
    <s v="Pune"/>
    <n v="25"/>
    <x v="1"/>
    <x v="2"/>
    <n v="948"/>
    <n v="23842.97"/>
    <s v="Debit Card"/>
    <s v="Yes"/>
    <n v="1"/>
    <n v="0"/>
    <x v="0"/>
    <n v="0"/>
    <s v="No"/>
    <x v="0"/>
    <s v="Pune"/>
  </r>
  <r>
    <x v="5191"/>
    <n v="32"/>
    <s v="Female"/>
    <s v="Ahmedabad"/>
    <n v="29"/>
    <x v="0"/>
    <x v="0"/>
    <n v="500"/>
    <n v="14534.54"/>
    <s v="Debit Card"/>
    <s v="Yes"/>
    <n v="2"/>
    <n v="1"/>
    <x v="1"/>
    <n v="0"/>
    <s v="No"/>
    <x v="1"/>
    <s v="Ahmedabad"/>
  </r>
  <r>
    <x v="5192"/>
    <n v="37"/>
    <s v="Female"/>
    <s v="Delhi"/>
    <n v="58"/>
    <x v="2"/>
    <x v="1"/>
    <n v="708"/>
    <n v="41898.83"/>
    <s v="Debit Card"/>
    <s v="Yes"/>
    <n v="2"/>
    <n v="2"/>
    <x v="2"/>
    <n v="0"/>
    <s v="No"/>
    <x v="0"/>
    <s v="Delhi"/>
  </r>
  <r>
    <x v="5193"/>
    <n v="36"/>
    <s v="Female"/>
    <s v="Delhi"/>
    <n v="72"/>
    <x v="2"/>
    <x v="2"/>
    <n v="1005"/>
    <n v="70666.509999999995"/>
    <s v="Auto Debit"/>
    <s v="Yes"/>
    <n v="0"/>
    <n v="0"/>
    <x v="0"/>
    <n v="0"/>
    <s v="No"/>
    <x v="0"/>
    <s v="Delhi"/>
  </r>
  <r>
    <x v="5194"/>
    <n v="28"/>
    <s v="Female"/>
    <s v="Hyderabad"/>
    <n v="5"/>
    <x v="0"/>
    <x v="2"/>
    <n v="990"/>
    <n v="4283.6899999999996"/>
    <s v="Auto Debit"/>
    <s v="Yes"/>
    <n v="1"/>
    <n v="0"/>
    <x v="0"/>
    <n v="15"/>
    <s v="No"/>
    <x v="1"/>
    <s v="Hyderabad"/>
  </r>
  <r>
    <x v="5195"/>
    <n v="42"/>
    <s v="Male"/>
    <s v="Bengaluru"/>
    <n v="45"/>
    <x v="2"/>
    <x v="0"/>
    <n v="474"/>
    <n v="18645.580000000002"/>
    <s v="Auto Debit"/>
    <s v="Yes"/>
    <n v="0"/>
    <n v="0"/>
    <x v="0"/>
    <n v="15"/>
    <s v="No"/>
    <x v="0"/>
    <s v="Bengaluru"/>
  </r>
  <r>
    <x v="5196"/>
    <n v="32"/>
    <s v="Female"/>
    <s v="Nagpur"/>
    <n v="39"/>
    <x v="0"/>
    <x v="0"/>
    <n v="544"/>
    <n v="21147.040000000001"/>
    <s v="Auto Debit"/>
    <s v="No"/>
    <n v="2"/>
    <n v="1"/>
    <x v="0"/>
    <n v="0"/>
    <s v="No"/>
    <x v="0"/>
    <s v="Nagpur"/>
  </r>
  <r>
    <x v="5197"/>
    <n v="43"/>
    <s v="Male"/>
    <s v="Jaipur"/>
    <n v="13"/>
    <x v="0"/>
    <x v="0"/>
    <n v="415"/>
    <n v="5528.98"/>
    <s v="Credit Card"/>
    <s v="No"/>
    <n v="0"/>
    <n v="0"/>
    <x v="0"/>
    <n v="0"/>
    <s v="No"/>
    <x v="0"/>
    <s v="Jaipur"/>
  </r>
  <r>
    <x v="5198"/>
    <n v="34"/>
    <s v="Female"/>
    <s v="Delhi"/>
    <n v="25"/>
    <x v="0"/>
    <x v="1"/>
    <n v="778"/>
    <n v="19236.21"/>
    <s v="UPI"/>
    <s v="No"/>
    <n v="1"/>
    <n v="0"/>
    <x v="0"/>
    <n v="0"/>
    <s v="Yes"/>
    <x v="0"/>
    <s v="Delhi"/>
  </r>
  <r>
    <x v="5199"/>
    <n v="31"/>
    <s v="Male"/>
    <s v="Ahmedabad"/>
    <n v="14"/>
    <x v="0"/>
    <x v="2"/>
    <n v="985"/>
    <n v="14123.1"/>
    <s v="UPI"/>
    <s v="Yes"/>
    <n v="0"/>
    <n v="0"/>
    <x v="0"/>
    <n v="0"/>
    <s v="Yes"/>
    <x v="0"/>
    <s v="Ahmedabad"/>
  </r>
  <r>
    <x v="5200"/>
    <n v="47"/>
    <s v="Female"/>
    <s v="Delhi"/>
    <n v="24"/>
    <x v="0"/>
    <x v="1"/>
    <n v="761"/>
    <n v="18743.75"/>
    <s v="Auto Debit"/>
    <s v="Yes"/>
    <n v="2"/>
    <n v="1"/>
    <x v="1"/>
    <n v="0"/>
    <s v="No"/>
    <x v="0"/>
    <s v="Delhi"/>
  </r>
  <r>
    <x v="5201"/>
    <n v="43"/>
    <s v="Female"/>
    <s v="Bengaluru"/>
    <n v="53"/>
    <x v="0"/>
    <x v="0"/>
    <n v="554"/>
    <n v="29904.78"/>
    <s v="Debit Card"/>
    <s v="Yes"/>
    <n v="0"/>
    <n v="0"/>
    <x v="1"/>
    <n v="0"/>
    <s v="No"/>
    <x v="0"/>
    <s v="Bengaluru"/>
  </r>
  <r>
    <x v="5202"/>
    <n v="42"/>
    <s v="Female"/>
    <s v="Delhi"/>
    <n v="42"/>
    <x v="0"/>
    <x v="1"/>
    <n v="706"/>
    <n v="29205.9"/>
    <s v="Credit Card"/>
    <s v="Yes"/>
    <n v="1"/>
    <n v="0"/>
    <x v="0"/>
    <n v="0"/>
    <s v="No"/>
    <x v="0"/>
    <s v="Delhi"/>
  </r>
  <r>
    <x v="5203"/>
    <n v="31"/>
    <s v="Male"/>
    <s v="Hyderabad"/>
    <n v="53"/>
    <x v="0"/>
    <x v="0"/>
    <n v="516"/>
    <n v="26884.07"/>
    <s v="UPI"/>
    <s v="No"/>
    <n v="0"/>
    <n v="0"/>
    <x v="1"/>
    <n v="0"/>
    <s v="No"/>
    <x v="0"/>
    <s v="Hyderabad"/>
  </r>
  <r>
    <x v="5204"/>
    <n v="18"/>
    <s v="Male"/>
    <s v="Delhi"/>
    <n v="33"/>
    <x v="2"/>
    <x v="0"/>
    <n v="558"/>
    <n v="15596.78"/>
    <s v="Bank Transfer"/>
    <s v="Yes"/>
    <n v="0"/>
    <n v="0"/>
    <x v="1"/>
    <n v="15"/>
    <s v="No"/>
    <x v="0"/>
    <s v="Delhi"/>
  </r>
  <r>
    <x v="5205"/>
    <n v="49"/>
    <s v="Female"/>
    <s v="Bengaluru"/>
    <n v="48"/>
    <x v="0"/>
    <x v="2"/>
    <n v="1094"/>
    <n v="53242.59"/>
    <s v="UPI"/>
    <s v="Yes"/>
    <n v="1"/>
    <n v="0"/>
    <x v="0"/>
    <n v="0"/>
    <s v="No"/>
    <x v="1"/>
    <s v="Bengaluru"/>
  </r>
  <r>
    <x v="5206"/>
    <n v="50"/>
    <s v="Male"/>
    <s v="Pune"/>
    <n v="41"/>
    <x v="0"/>
    <x v="1"/>
    <n v="657"/>
    <n v="26987.75"/>
    <s v="Credit Card"/>
    <s v="Yes"/>
    <n v="3"/>
    <n v="1"/>
    <x v="1"/>
    <n v="0"/>
    <s v="No"/>
    <x v="0"/>
    <s v="Pune"/>
  </r>
  <r>
    <x v="5207"/>
    <n v="40"/>
    <s v="Female"/>
    <s v="Chennai"/>
    <n v="50"/>
    <x v="1"/>
    <x v="2"/>
    <n v="979"/>
    <n v="48915.18"/>
    <s v="Bank Transfer"/>
    <s v="Yes"/>
    <n v="1"/>
    <n v="0"/>
    <x v="0"/>
    <n v="0"/>
    <s v="No"/>
    <x v="0"/>
    <s v="Chennai"/>
  </r>
  <r>
    <x v="5208"/>
    <n v="37"/>
    <s v="Female"/>
    <s v="Nagpur"/>
    <n v="60"/>
    <x v="0"/>
    <x v="2"/>
    <n v="950"/>
    <n v="55697.46"/>
    <s v="Auto Debit"/>
    <s v="Yes"/>
    <n v="0"/>
    <n v="0"/>
    <x v="0"/>
    <n v="0"/>
    <s v="No"/>
    <x v="0"/>
    <s v="Nagpur"/>
  </r>
  <r>
    <x v="5209"/>
    <n v="18"/>
    <s v="Female"/>
    <s v="Pune"/>
    <n v="25"/>
    <x v="0"/>
    <x v="1"/>
    <n v="769"/>
    <n v="19084.86"/>
    <s v="Debit Card"/>
    <s v="Yes"/>
    <n v="0"/>
    <n v="0"/>
    <x v="1"/>
    <n v="0"/>
    <s v="No"/>
    <x v="1"/>
    <s v="Pune"/>
  </r>
  <r>
    <x v="5210"/>
    <n v="60"/>
    <s v="Male"/>
    <s v="Mumbai"/>
    <n v="44"/>
    <x v="0"/>
    <x v="2"/>
    <n v="964"/>
    <n v="41340.17"/>
    <s v="Debit Card"/>
    <s v="Yes"/>
    <n v="1"/>
    <n v="0"/>
    <x v="0"/>
    <n v="0"/>
    <s v="No"/>
    <x v="0"/>
    <s v="Mumbai"/>
  </r>
  <r>
    <x v="5211"/>
    <n v="45"/>
    <s v="Female"/>
    <s v="Pune"/>
    <n v="29"/>
    <x v="0"/>
    <x v="1"/>
    <n v="667"/>
    <n v="19315.09"/>
    <s v="Credit Card"/>
    <s v="Yes"/>
    <n v="1"/>
    <n v="0"/>
    <x v="2"/>
    <n v="0"/>
    <s v="No"/>
    <x v="0"/>
    <s v="Pune"/>
  </r>
  <r>
    <x v="5212"/>
    <n v="24"/>
    <s v="Female"/>
    <s v="Bengaluru"/>
    <n v="30"/>
    <x v="0"/>
    <x v="1"/>
    <n v="747"/>
    <n v="22760.03"/>
    <s v="Bank Transfer"/>
    <s v="Yes"/>
    <n v="3"/>
    <n v="1"/>
    <x v="1"/>
    <n v="0"/>
    <s v="No"/>
    <x v="0"/>
    <s v="Bengaluru"/>
  </r>
  <r>
    <x v="5213"/>
    <n v="46"/>
    <s v="Female"/>
    <s v="Nagpur"/>
    <n v="32"/>
    <x v="1"/>
    <x v="1"/>
    <n v="775"/>
    <n v="24905.59"/>
    <s v="UPI"/>
    <s v="Yes"/>
    <n v="2"/>
    <n v="1"/>
    <x v="1"/>
    <n v="0"/>
    <s v="No"/>
    <x v="0"/>
    <s v="Nagpur"/>
  </r>
  <r>
    <x v="5214"/>
    <n v="36"/>
    <s v="Male"/>
    <s v="Delhi"/>
    <n v="45"/>
    <x v="2"/>
    <x v="0"/>
    <n v="520"/>
    <n v="19311.03"/>
    <s v="Credit Card"/>
    <s v="No"/>
    <n v="2"/>
    <n v="1"/>
    <x v="0"/>
    <n v="15"/>
    <s v="No"/>
    <x v="0"/>
    <s v="Delhi"/>
  </r>
  <r>
    <x v="5215"/>
    <n v="40"/>
    <s v="Female"/>
    <s v="Kolkata"/>
    <n v="54"/>
    <x v="2"/>
    <x v="2"/>
    <n v="965"/>
    <n v="51383.95"/>
    <s v="Bank Transfer"/>
    <s v="Yes"/>
    <n v="1"/>
    <n v="0"/>
    <x v="0"/>
    <n v="0"/>
    <s v="No"/>
    <x v="0"/>
    <s v="Kolkata"/>
  </r>
  <r>
    <x v="5216"/>
    <n v="18"/>
    <s v="Male"/>
    <s v="Hyderabad"/>
    <n v="53"/>
    <x v="1"/>
    <x v="0"/>
    <n v="479"/>
    <n v="24946.57"/>
    <s v="Bank Transfer"/>
    <s v="Yes"/>
    <n v="0"/>
    <n v="0"/>
    <x v="0"/>
    <n v="0"/>
    <s v="No"/>
    <x v="0"/>
    <s v="Hyderabad"/>
  </r>
  <r>
    <x v="5217"/>
    <n v="30"/>
    <s v="Female"/>
    <s v="Pune"/>
    <n v="31"/>
    <x v="1"/>
    <x v="2"/>
    <n v="1096"/>
    <n v="30446.37"/>
    <s v="Auto Debit"/>
    <s v="Yes"/>
    <n v="0"/>
    <n v="0"/>
    <x v="0"/>
    <n v="10"/>
    <s v="No"/>
    <x v="0"/>
    <s v="Pune"/>
  </r>
  <r>
    <x v="5218"/>
    <n v="41"/>
    <s v="Female"/>
    <s v="Pune"/>
    <n v="53"/>
    <x v="0"/>
    <x v="2"/>
    <n v="989"/>
    <n v="50882.1"/>
    <s v="Auto Debit"/>
    <s v="Yes"/>
    <n v="1"/>
    <n v="0"/>
    <x v="1"/>
    <n v="0"/>
    <s v="No"/>
    <x v="0"/>
    <s v="Pune"/>
  </r>
  <r>
    <x v="5219"/>
    <n v="46"/>
    <s v="Male"/>
    <s v="Hyderabad"/>
    <n v="25"/>
    <x v="0"/>
    <x v="2"/>
    <n v="976"/>
    <n v="23763.81"/>
    <s v="Bank Transfer"/>
    <s v="Yes"/>
    <n v="0"/>
    <n v="0"/>
    <x v="0"/>
    <n v="0"/>
    <s v="No"/>
    <x v="1"/>
    <s v="Hyderabad"/>
  </r>
  <r>
    <x v="5220"/>
    <n v="24"/>
    <s v="Female"/>
    <s v="Ahmedabad"/>
    <n v="26"/>
    <x v="1"/>
    <x v="2"/>
    <n v="1086"/>
    <n v="28241.81"/>
    <s v="Debit Card"/>
    <s v="Yes"/>
    <n v="1"/>
    <n v="0"/>
    <x v="0"/>
    <n v="0"/>
    <s v="No"/>
    <x v="0"/>
    <s v="Ahmedabad"/>
  </r>
  <r>
    <x v="5221"/>
    <n v="42"/>
    <s v="Female"/>
    <s v="Pune"/>
    <n v="45"/>
    <x v="0"/>
    <x v="1"/>
    <n v="780"/>
    <n v="34402.01"/>
    <s v="UPI"/>
    <s v="Yes"/>
    <n v="0"/>
    <n v="0"/>
    <x v="0"/>
    <n v="0"/>
    <s v="No"/>
    <x v="0"/>
    <s v="Pune"/>
  </r>
  <r>
    <x v="5222"/>
    <n v="32"/>
    <s v="Male"/>
    <s v="Delhi"/>
    <n v="17"/>
    <x v="0"/>
    <x v="0"/>
    <n v="445"/>
    <n v="7748.58"/>
    <s v="Auto Debit"/>
    <s v="Yes"/>
    <n v="1"/>
    <n v="0"/>
    <x v="0"/>
    <n v="0"/>
    <s v="No"/>
    <x v="0"/>
    <s v="Delhi"/>
  </r>
  <r>
    <x v="5223"/>
    <n v="20"/>
    <s v="Male"/>
    <s v="Hyderabad"/>
    <n v="24"/>
    <x v="1"/>
    <x v="1"/>
    <n v="654"/>
    <n v="14401.47"/>
    <s v="Auto Debit"/>
    <s v="Yes"/>
    <n v="0"/>
    <n v="0"/>
    <x v="1"/>
    <n v="10"/>
    <s v="No"/>
    <x v="0"/>
    <s v="Hyderabad"/>
  </r>
  <r>
    <x v="5224"/>
    <n v="43"/>
    <s v="Male"/>
    <s v="Chennai"/>
    <n v="24"/>
    <x v="0"/>
    <x v="0"/>
    <n v="398"/>
    <n v="9519.64"/>
    <s v="Credit Card"/>
    <s v="Yes"/>
    <n v="2"/>
    <n v="0"/>
    <x v="1"/>
    <n v="0"/>
    <s v="Yes"/>
    <x v="0"/>
    <s v="Chennai"/>
  </r>
  <r>
    <x v="5225"/>
    <n v="48"/>
    <s v="Female"/>
    <s v="Hyderabad"/>
    <n v="44"/>
    <x v="1"/>
    <x v="1"/>
    <n v="688"/>
    <n v="30035.66"/>
    <s v="Bank Transfer"/>
    <s v="Yes"/>
    <n v="0"/>
    <n v="0"/>
    <x v="0"/>
    <n v="0"/>
    <s v="No"/>
    <x v="0"/>
    <s v="Hyderabad"/>
  </r>
  <r>
    <x v="5226"/>
    <n v="58"/>
    <s v="Male"/>
    <s v="Mumbai"/>
    <n v="24"/>
    <x v="0"/>
    <x v="2"/>
    <n v="1013"/>
    <n v="24524.14"/>
    <s v="Credit Card"/>
    <s v="Yes"/>
    <n v="4"/>
    <n v="1"/>
    <x v="2"/>
    <n v="0"/>
    <s v="No"/>
    <x v="1"/>
    <s v="Mumbai"/>
  </r>
  <r>
    <x v="5227"/>
    <n v="23"/>
    <s v="Male"/>
    <s v="Nagpur"/>
    <n v="9"/>
    <x v="0"/>
    <x v="2"/>
    <n v="1068"/>
    <n v="9412.3799999999992"/>
    <s v="UPI"/>
    <s v="Yes"/>
    <n v="1"/>
    <n v="0"/>
    <x v="0"/>
    <n v="0"/>
    <s v="No"/>
    <x v="1"/>
    <s v="Nagpur"/>
  </r>
  <r>
    <x v="5228"/>
    <n v="24"/>
    <s v="Female"/>
    <s v="Hyderabad"/>
    <n v="15"/>
    <x v="0"/>
    <x v="0"/>
    <n v="497"/>
    <n v="7525.84"/>
    <s v="Debit Card"/>
    <s v="Yes"/>
    <n v="0"/>
    <n v="0"/>
    <x v="0"/>
    <n v="0"/>
    <s v="No"/>
    <x v="0"/>
    <s v="Hyderabad"/>
  </r>
  <r>
    <x v="5229"/>
    <n v="30"/>
    <s v="Male"/>
    <s v="Chennai"/>
    <n v="45"/>
    <x v="0"/>
    <x v="1"/>
    <n v="640"/>
    <n v="29333.48"/>
    <s v="Debit Card"/>
    <s v="Yes"/>
    <n v="0"/>
    <n v="0"/>
    <x v="1"/>
    <n v="0"/>
    <s v="No"/>
    <x v="0"/>
    <s v="Chennai"/>
  </r>
  <r>
    <x v="5230"/>
    <n v="51"/>
    <s v="Male"/>
    <s v="Chennai"/>
    <n v="18"/>
    <x v="0"/>
    <x v="1"/>
    <n v="641"/>
    <n v="11388.53"/>
    <s v="Auto Debit"/>
    <s v="Yes"/>
    <n v="0"/>
    <n v="0"/>
    <x v="0"/>
    <n v="0"/>
    <s v="No"/>
    <x v="0"/>
    <s v="Chennai"/>
  </r>
  <r>
    <x v="5231"/>
    <n v="26"/>
    <s v="Female"/>
    <s v="Nagpur"/>
    <n v="37"/>
    <x v="0"/>
    <x v="0"/>
    <n v="500"/>
    <n v="18343.87"/>
    <s v="Bank Transfer"/>
    <s v="Yes"/>
    <n v="0"/>
    <n v="0"/>
    <x v="0"/>
    <n v="0"/>
    <s v="No"/>
    <x v="1"/>
    <s v="Nagpur"/>
  </r>
  <r>
    <x v="5232"/>
    <n v="36"/>
    <s v="Male"/>
    <s v="Ahmedabad"/>
    <n v="49"/>
    <x v="1"/>
    <x v="1"/>
    <n v="658"/>
    <n v="31333.86"/>
    <s v="Auto Debit"/>
    <s v="Yes"/>
    <n v="6"/>
    <n v="1"/>
    <x v="1"/>
    <n v="0"/>
    <s v="Yes"/>
    <x v="0"/>
    <s v="Ahmedabad"/>
  </r>
  <r>
    <x v="5233"/>
    <n v="29"/>
    <s v="Male"/>
    <s v="Delhi"/>
    <n v="44"/>
    <x v="0"/>
    <x v="1"/>
    <n v="845"/>
    <n v="37165.379999999997"/>
    <s v="Credit Card"/>
    <s v="Yes"/>
    <n v="0"/>
    <n v="0"/>
    <x v="0"/>
    <n v="0"/>
    <s v="Yes"/>
    <x v="0"/>
    <s v="Delhi"/>
  </r>
  <r>
    <x v="5234"/>
    <n v="41"/>
    <s v="Female"/>
    <s v="Ahmedabad"/>
    <n v="28"/>
    <x v="1"/>
    <x v="0"/>
    <n v="514"/>
    <n v="14197.44"/>
    <s v="Credit Card"/>
    <s v="No"/>
    <n v="1"/>
    <n v="0"/>
    <x v="0"/>
    <n v="0"/>
    <s v="No"/>
    <x v="0"/>
    <s v="Ahmedabad"/>
  </r>
  <r>
    <x v="5235"/>
    <n v="55"/>
    <s v="Female"/>
    <s v="Chennai"/>
    <n v="64"/>
    <x v="1"/>
    <x v="2"/>
    <n v="1006"/>
    <n v="58933.7"/>
    <s v="Debit Card"/>
    <s v="Yes"/>
    <n v="3"/>
    <n v="1"/>
    <x v="1"/>
    <n v="10"/>
    <s v="No"/>
    <x v="0"/>
    <s v="Chennai"/>
  </r>
  <r>
    <x v="5236"/>
    <n v="35"/>
    <s v="Female"/>
    <s v="Bengaluru"/>
    <n v="60"/>
    <x v="0"/>
    <x v="1"/>
    <n v="825"/>
    <n v="48124.81"/>
    <s v="Credit Card"/>
    <s v="Yes"/>
    <n v="0"/>
    <n v="0"/>
    <x v="0"/>
    <n v="0"/>
    <s v="No"/>
    <x v="0"/>
    <s v="Bengaluru"/>
  </r>
  <r>
    <x v="5237"/>
    <n v="28"/>
    <s v="Male"/>
    <s v="Hyderabad"/>
    <n v="43"/>
    <x v="0"/>
    <x v="0"/>
    <n v="524"/>
    <n v="22323.3"/>
    <s v="Auto Debit"/>
    <s v="No"/>
    <n v="1"/>
    <n v="0"/>
    <x v="0"/>
    <n v="0"/>
    <s v="No"/>
    <x v="0"/>
    <s v="Hyderabad"/>
  </r>
  <r>
    <x v="5238"/>
    <n v="32"/>
    <s v="Male"/>
    <s v="Hyderabad"/>
    <n v="41"/>
    <x v="0"/>
    <x v="2"/>
    <n v="948"/>
    <n v="38687.279999999999"/>
    <s v="Debit Card"/>
    <s v="Yes"/>
    <n v="0"/>
    <n v="0"/>
    <x v="0"/>
    <n v="0"/>
    <s v="No"/>
    <x v="0"/>
    <s v="Hyderabad"/>
  </r>
  <r>
    <x v="5239"/>
    <n v="18"/>
    <s v="Female"/>
    <s v="Pune"/>
    <n v="53"/>
    <x v="2"/>
    <x v="1"/>
    <n v="766"/>
    <n v="34529.800000000003"/>
    <s v="Bank Transfer"/>
    <s v="Yes"/>
    <n v="3"/>
    <n v="2"/>
    <x v="1"/>
    <n v="15"/>
    <s v="No"/>
    <x v="0"/>
    <s v="Pune"/>
  </r>
  <r>
    <x v="5240"/>
    <n v="38"/>
    <s v="Female"/>
    <s v="Mumbai"/>
    <n v="42"/>
    <x v="2"/>
    <x v="0"/>
    <n v="442"/>
    <n v="18165.28"/>
    <s v="Credit Card"/>
    <s v="Yes"/>
    <n v="5"/>
    <n v="1"/>
    <x v="2"/>
    <n v="0"/>
    <s v="No"/>
    <x v="0"/>
    <s v="Mumbai"/>
  </r>
  <r>
    <x v="5241"/>
    <n v="20"/>
    <s v="Female"/>
    <s v="Delhi"/>
    <n v="23"/>
    <x v="1"/>
    <x v="1"/>
    <n v="758"/>
    <n v="17829.93"/>
    <s v="Debit Card"/>
    <s v="Yes"/>
    <n v="2"/>
    <n v="1"/>
    <x v="1"/>
    <n v="0"/>
    <s v="Yes"/>
    <x v="0"/>
    <s v="Delhi"/>
  </r>
  <r>
    <x v="5242"/>
    <n v="34"/>
    <s v="Female"/>
    <s v="Delhi"/>
    <n v="21"/>
    <x v="0"/>
    <x v="1"/>
    <n v="738"/>
    <n v="15631.62"/>
    <s v="Credit Card"/>
    <s v="Yes"/>
    <n v="0"/>
    <n v="0"/>
    <x v="0"/>
    <n v="0"/>
    <s v="No"/>
    <x v="0"/>
    <s v="Delhi"/>
  </r>
  <r>
    <x v="5243"/>
    <n v="38"/>
    <s v="Male"/>
    <s v="Delhi"/>
    <n v="43"/>
    <x v="2"/>
    <x v="0"/>
    <n v="447"/>
    <n v="19499.29"/>
    <s v="Auto Debit"/>
    <s v="No"/>
    <n v="0"/>
    <n v="0"/>
    <x v="0"/>
    <n v="0"/>
    <s v="No"/>
    <x v="0"/>
    <s v="Delhi"/>
  </r>
  <r>
    <x v="5244"/>
    <n v="41"/>
    <s v="Female"/>
    <s v="Kolkata"/>
    <n v="45"/>
    <x v="0"/>
    <x v="1"/>
    <n v="651"/>
    <n v="29577.46"/>
    <s v="Debit Card"/>
    <s v="Yes"/>
    <n v="2"/>
    <n v="0"/>
    <x v="0"/>
    <n v="0"/>
    <s v="Yes"/>
    <x v="0"/>
    <s v="Kolkata"/>
  </r>
  <r>
    <x v="5245"/>
    <n v="51"/>
    <s v="Male"/>
    <s v="Chennai"/>
    <n v="37"/>
    <x v="2"/>
    <x v="2"/>
    <n v="1025"/>
    <n v="34358.31"/>
    <s v="Debit Card"/>
    <s v="Yes"/>
    <n v="1"/>
    <n v="0"/>
    <x v="1"/>
    <n v="10"/>
    <s v="No"/>
    <x v="0"/>
    <s v="Chennai"/>
  </r>
  <r>
    <x v="5246"/>
    <n v="27"/>
    <s v="Female"/>
    <s v="Bengaluru"/>
    <n v="37"/>
    <x v="0"/>
    <x v="2"/>
    <n v="1136"/>
    <n v="42951.08"/>
    <s v="Credit Card"/>
    <s v="Yes"/>
    <n v="1"/>
    <n v="0"/>
    <x v="0"/>
    <n v="0"/>
    <s v="No"/>
    <x v="0"/>
    <s v="Bengaluru"/>
  </r>
  <r>
    <x v="5247"/>
    <n v="41"/>
    <s v="Male"/>
    <s v="Jaipur"/>
    <n v="34"/>
    <x v="1"/>
    <x v="1"/>
    <n v="643"/>
    <n v="19401.62"/>
    <s v="Bank Transfer"/>
    <s v="Yes"/>
    <n v="2"/>
    <n v="1"/>
    <x v="2"/>
    <n v="10"/>
    <s v="No"/>
    <x v="0"/>
    <s v="Jaipur"/>
  </r>
  <r>
    <x v="5248"/>
    <n v="28"/>
    <s v="Male"/>
    <s v="Mumbai"/>
    <n v="59"/>
    <x v="1"/>
    <x v="0"/>
    <n v="528"/>
    <n v="28620.47"/>
    <s v="Credit Card"/>
    <s v="Yes"/>
    <n v="0"/>
    <n v="0"/>
    <x v="1"/>
    <n v="10"/>
    <s v="Yes"/>
    <x v="0"/>
    <s v="Mumbai"/>
  </r>
  <r>
    <x v="5249"/>
    <n v="41"/>
    <s v="Female"/>
    <s v="Nagpur"/>
    <n v="38"/>
    <x v="1"/>
    <x v="1"/>
    <n v="766"/>
    <n v="29143.42"/>
    <s v="UPI"/>
    <s v="Yes"/>
    <n v="1"/>
    <n v="0"/>
    <x v="0"/>
    <n v="0"/>
    <s v="No"/>
    <x v="0"/>
    <s v="Nagpur"/>
  </r>
  <r>
    <x v="5250"/>
    <n v="44"/>
    <s v="Male"/>
    <s v="Chennai"/>
    <n v="29"/>
    <x v="1"/>
    <x v="1"/>
    <n v="794"/>
    <n v="22858.29"/>
    <s v="Auto Debit"/>
    <s v="Yes"/>
    <n v="1"/>
    <n v="0"/>
    <x v="0"/>
    <n v="0"/>
    <s v="No"/>
    <x v="0"/>
    <s v="Chennai"/>
  </r>
  <r>
    <x v="5251"/>
    <n v="25"/>
    <s v="Female"/>
    <s v="Kolkata"/>
    <n v="27"/>
    <x v="1"/>
    <x v="2"/>
    <n v="971"/>
    <n v="23801.21"/>
    <s v="UPI"/>
    <s v="Yes"/>
    <n v="1"/>
    <n v="0"/>
    <x v="0"/>
    <n v="10"/>
    <s v="No"/>
    <x v="0"/>
    <s v="Kolkata"/>
  </r>
  <r>
    <x v="5252"/>
    <n v="39"/>
    <s v="Male"/>
    <s v="Mumbai"/>
    <n v="23"/>
    <x v="1"/>
    <x v="0"/>
    <n v="452"/>
    <n v="10340.379999999999"/>
    <s v="Auto Debit"/>
    <s v="Yes"/>
    <n v="1"/>
    <n v="0"/>
    <x v="1"/>
    <n v="0"/>
    <s v="Yes"/>
    <x v="0"/>
    <s v="Mumbai"/>
  </r>
  <r>
    <x v="5253"/>
    <n v="36"/>
    <s v="Female"/>
    <s v="Ahmedabad"/>
    <n v="53"/>
    <x v="2"/>
    <x v="2"/>
    <n v="1010"/>
    <n v="44569.37"/>
    <s v="UPI"/>
    <s v="Yes"/>
    <n v="3"/>
    <n v="1"/>
    <x v="0"/>
    <n v="15"/>
    <s v="Yes"/>
    <x v="0"/>
    <s v="Ahmedabad"/>
  </r>
  <r>
    <x v="5254"/>
    <n v="25"/>
    <s v="Female"/>
    <s v="Jaipur"/>
    <n v="20"/>
    <x v="1"/>
    <x v="0"/>
    <n v="464"/>
    <n v="9357.7000000000007"/>
    <s v="Bank Transfer"/>
    <s v="No"/>
    <n v="1"/>
    <n v="0"/>
    <x v="1"/>
    <n v="0"/>
    <s v="Yes"/>
    <x v="0"/>
    <s v="Jaipur"/>
  </r>
  <r>
    <x v="5255"/>
    <n v="30"/>
    <s v="Female"/>
    <s v="Delhi"/>
    <n v="42"/>
    <x v="0"/>
    <x v="2"/>
    <n v="1130"/>
    <n v="47951.03"/>
    <s v="UPI"/>
    <s v="Yes"/>
    <n v="1"/>
    <n v="0"/>
    <x v="0"/>
    <n v="0"/>
    <s v="No"/>
    <x v="0"/>
    <s v="Delhi"/>
  </r>
  <r>
    <x v="5256"/>
    <n v="25"/>
    <s v="Female"/>
    <s v="Pune"/>
    <n v="27"/>
    <x v="2"/>
    <x v="0"/>
    <n v="408"/>
    <n v="9378.2000000000007"/>
    <s v="Bank Transfer"/>
    <s v="Yes"/>
    <n v="0"/>
    <n v="0"/>
    <x v="0"/>
    <n v="15"/>
    <s v="No"/>
    <x v="1"/>
    <s v="Pune"/>
  </r>
  <r>
    <x v="5257"/>
    <n v="38"/>
    <s v="Male"/>
    <s v="Hyderabad"/>
    <n v="42"/>
    <x v="2"/>
    <x v="1"/>
    <n v="658"/>
    <n v="27036.04"/>
    <s v="Auto Debit"/>
    <s v="Yes"/>
    <n v="0"/>
    <n v="0"/>
    <x v="0"/>
    <n v="0"/>
    <s v="No"/>
    <x v="0"/>
    <s v="Hyderabad"/>
  </r>
  <r>
    <x v="5258"/>
    <n v="22"/>
    <s v="Male"/>
    <s v="Nagpur"/>
    <n v="53"/>
    <x v="1"/>
    <x v="1"/>
    <n v="756"/>
    <n v="37629.279999999999"/>
    <s v="Credit Card"/>
    <s v="Yes"/>
    <n v="0"/>
    <n v="0"/>
    <x v="0"/>
    <n v="5"/>
    <s v="No"/>
    <x v="0"/>
    <s v="Nagpur"/>
  </r>
  <r>
    <x v="5259"/>
    <n v="50"/>
    <s v="Male"/>
    <s v="Chennai"/>
    <n v="47"/>
    <x v="0"/>
    <x v="0"/>
    <n v="478"/>
    <n v="22210.46"/>
    <s v="Credit Card"/>
    <s v="No"/>
    <n v="1"/>
    <n v="0"/>
    <x v="0"/>
    <n v="0"/>
    <s v="No"/>
    <x v="0"/>
    <s v="Chennai"/>
  </r>
  <r>
    <x v="5260"/>
    <n v="21"/>
    <s v="Female"/>
    <s v="Bengaluru"/>
    <n v="12"/>
    <x v="0"/>
    <x v="2"/>
    <n v="1001"/>
    <n v="12308.23"/>
    <s v="Credit Card"/>
    <s v="Yes"/>
    <n v="3"/>
    <n v="2"/>
    <x v="1"/>
    <n v="0"/>
    <s v="No"/>
    <x v="0"/>
    <s v="Bengaluru"/>
  </r>
  <r>
    <x v="5261"/>
    <n v="43"/>
    <s v="Female"/>
    <s v="Hyderabad"/>
    <n v="43"/>
    <x v="2"/>
    <x v="2"/>
    <n v="983"/>
    <n v="41678.120000000003"/>
    <s v="Credit Card"/>
    <s v="Yes"/>
    <n v="3"/>
    <n v="2"/>
    <x v="1"/>
    <n v="0"/>
    <s v="No"/>
    <x v="0"/>
    <s v="Hyderabad"/>
  </r>
  <r>
    <x v="5262"/>
    <n v="31"/>
    <s v="Male"/>
    <s v="Hyderabad"/>
    <n v="38"/>
    <x v="1"/>
    <x v="0"/>
    <n v="486"/>
    <n v="16223.05"/>
    <s v="Bank Transfer"/>
    <s v="Yes"/>
    <n v="0"/>
    <n v="0"/>
    <x v="0"/>
    <n v="10"/>
    <s v="No"/>
    <x v="0"/>
    <s v="Hyderabad"/>
  </r>
  <r>
    <x v="5263"/>
    <n v="22"/>
    <s v="Female"/>
    <s v="Mumbai"/>
    <n v="22"/>
    <x v="0"/>
    <x v="2"/>
    <n v="992"/>
    <n v="21217.98"/>
    <s v="Credit Card"/>
    <s v="Yes"/>
    <n v="0"/>
    <n v="0"/>
    <x v="0"/>
    <n v="0"/>
    <s v="No"/>
    <x v="0"/>
    <s v="Mumbai"/>
  </r>
  <r>
    <x v="5264"/>
    <n v="45"/>
    <s v="Male"/>
    <s v="Mumbai"/>
    <n v="43"/>
    <x v="0"/>
    <x v="1"/>
    <n v="790"/>
    <n v="33108.58"/>
    <s v="UPI"/>
    <s v="Yes"/>
    <n v="0"/>
    <n v="0"/>
    <x v="0"/>
    <n v="0"/>
    <s v="Yes"/>
    <x v="0"/>
    <s v="Mumbai"/>
  </r>
  <r>
    <x v="5265"/>
    <n v="44"/>
    <s v="Female"/>
    <s v="Delhi"/>
    <n v="64"/>
    <x v="0"/>
    <x v="0"/>
    <n v="522"/>
    <n v="33449.599999999999"/>
    <s v="Credit Card"/>
    <s v="Yes"/>
    <n v="0"/>
    <n v="0"/>
    <x v="1"/>
    <n v="0"/>
    <s v="Yes"/>
    <x v="0"/>
    <s v="Delhi"/>
  </r>
  <r>
    <x v="5266"/>
    <n v="51"/>
    <s v="Female"/>
    <s v="Pune"/>
    <n v="9"/>
    <x v="0"/>
    <x v="2"/>
    <n v="1045"/>
    <n v="9465.17"/>
    <s v="Auto Debit"/>
    <s v="Yes"/>
    <n v="0"/>
    <n v="0"/>
    <x v="0"/>
    <n v="0"/>
    <s v="Yes"/>
    <x v="1"/>
    <s v="Pune"/>
  </r>
  <r>
    <x v="5267"/>
    <n v="37"/>
    <s v="Male"/>
    <s v="Chennai"/>
    <n v="16"/>
    <x v="1"/>
    <x v="1"/>
    <n v="770"/>
    <n v="12411.38"/>
    <s v="UPI"/>
    <s v="Yes"/>
    <n v="4"/>
    <n v="1"/>
    <x v="2"/>
    <n v="0"/>
    <s v="No"/>
    <x v="0"/>
    <s v="Chennai"/>
  </r>
  <r>
    <x v="5268"/>
    <n v="37"/>
    <s v="Female"/>
    <s v="Jaipur"/>
    <n v="38"/>
    <x v="0"/>
    <x v="1"/>
    <n v="646"/>
    <n v="25097.58"/>
    <s v="Bank Transfer"/>
    <s v="Yes"/>
    <n v="2"/>
    <n v="0"/>
    <x v="1"/>
    <n v="0"/>
    <s v="No"/>
    <x v="1"/>
    <s v="Jaipur"/>
  </r>
  <r>
    <x v="5269"/>
    <n v="40"/>
    <s v="Male"/>
    <s v="Mumbai"/>
    <n v="19"/>
    <x v="1"/>
    <x v="2"/>
    <n v="974"/>
    <n v="18550.82"/>
    <s v="Credit Card"/>
    <s v="Yes"/>
    <n v="1"/>
    <n v="0"/>
    <x v="1"/>
    <n v="0"/>
    <s v="No"/>
    <x v="0"/>
    <s v="Mumbai"/>
  </r>
  <r>
    <x v="5270"/>
    <n v="29"/>
    <s v="Male"/>
    <s v="Mumbai"/>
    <n v="7"/>
    <x v="1"/>
    <x v="2"/>
    <n v="1104"/>
    <n v="7886.67"/>
    <s v="Auto Debit"/>
    <s v="Yes"/>
    <n v="0"/>
    <n v="0"/>
    <x v="0"/>
    <n v="0"/>
    <s v="No"/>
    <x v="0"/>
    <s v="Mumbai"/>
  </r>
  <r>
    <x v="5271"/>
    <n v="42"/>
    <s v="Female"/>
    <s v="Bengaluru"/>
    <n v="14"/>
    <x v="1"/>
    <x v="1"/>
    <n v="808"/>
    <n v="11312"/>
    <s v="Debit Card"/>
    <s v="Yes"/>
    <n v="1"/>
    <n v="0"/>
    <x v="0"/>
    <n v="0"/>
    <s v="No"/>
    <x v="0"/>
    <s v="Bengaluru"/>
  </r>
  <r>
    <x v="5272"/>
    <n v="18"/>
    <s v="Female"/>
    <s v="Kolkata"/>
    <n v="48"/>
    <x v="1"/>
    <x v="1"/>
    <n v="711"/>
    <n v="34879.43"/>
    <s v="Auto Debit"/>
    <s v="Yes"/>
    <n v="0"/>
    <n v="0"/>
    <x v="0"/>
    <n v="0"/>
    <s v="No"/>
    <x v="0"/>
    <s v="Kolkata"/>
  </r>
  <r>
    <x v="5273"/>
    <n v="43"/>
    <s v="Male"/>
    <s v="Hyderabad"/>
    <n v="48"/>
    <x v="0"/>
    <x v="1"/>
    <n v="747"/>
    <n v="36411.71"/>
    <s v="UPI"/>
    <s v="Yes"/>
    <n v="2"/>
    <n v="0"/>
    <x v="1"/>
    <n v="0"/>
    <s v="No"/>
    <x v="0"/>
    <s v="Hyderabad"/>
  </r>
  <r>
    <x v="5274"/>
    <n v="37"/>
    <s v="Male"/>
    <s v="Bengaluru"/>
    <n v="26"/>
    <x v="2"/>
    <x v="1"/>
    <n v="741"/>
    <n v="19115.18"/>
    <s v="Debit Card"/>
    <s v="Yes"/>
    <n v="0"/>
    <n v="0"/>
    <x v="0"/>
    <n v="0"/>
    <s v="No"/>
    <x v="0"/>
    <s v="Bengaluru"/>
  </r>
  <r>
    <x v="5275"/>
    <n v="33"/>
    <s v="Male"/>
    <s v="Bengaluru"/>
    <n v="70"/>
    <x v="2"/>
    <x v="2"/>
    <n v="1138"/>
    <n v="80118.679999999993"/>
    <s v="UPI"/>
    <s v="Yes"/>
    <n v="1"/>
    <n v="0"/>
    <x v="1"/>
    <n v="0"/>
    <s v="No"/>
    <x v="0"/>
    <s v="Bengaluru"/>
  </r>
  <r>
    <x v="5276"/>
    <n v="33"/>
    <s v="Male"/>
    <s v="Mumbai"/>
    <n v="63"/>
    <x v="1"/>
    <x v="0"/>
    <n v="567"/>
    <n v="32299.74"/>
    <s v="Auto Debit"/>
    <s v="Yes"/>
    <n v="0"/>
    <n v="0"/>
    <x v="0"/>
    <n v="10"/>
    <s v="No"/>
    <x v="0"/>
    <s v="Mumbai"/>
  </r>
  <r>
    <x v="5277"/>
    <n v="27"/>
    <s v="Male"/>
    <s v="Mumbai"/>
    <n v="17"/>
    <x v="0"/>
    <x v="0"/>
    <n v="446"/>
    <n v="7594.51"/>
    <s v="Auto Debit"/>
    <s v="Yes"/>
    <n v="1"/>
    <n v="0"/>
    <x v="1"/>
    <n v="0"/>
    <s v="No"/>
    <x v="0"/>
    <s v="Mumbai"/>
  </r>
  <r>
    <x v="5278"/>
    <n v="34"/>
    <s v="Male"/>
    <s v="Mumbai"/>
    <n v="42"/>
    <x v="0"/>
    <x v="1"/>
    <n v="698"/>
    <n v="28716.37"/>
    <s v="Bank Transfer"/>
    <s v="Yes"/>
    <n v="1"/>
    <n v="0"/>
    <x v="0"/>
    <n v="0"/>
    <s v="No"/>
    <x v="0"/>
    <s v="Mumbai"/>
  </r>
  <r>
    <x v="5279"/>
    <n v="42"/>
    <s v="Male"/>
    <s v="Chennai"/>
    <n v="22"/>
    <x v="1"/>
    <x v="0"/>
    <n v="501"/>
    <n v="10178.049999999999"/>
    <s v="Auto Debit"/>
    <s v="Yes"/>
    <n v="0"/>
    <n v="0"/>
    <x v="0"/>
    <n v="10"/>
    <s v="Yes"/>
    <x v="0"/>
    <s v="Chennai"/>
  </r>
  <r>
    <x v="5280"/>
    <n v="40"/>
    <s v="Female"/>
    <s v="Bengaluru"/>
    <n v="37"/>
    <x v="2"/>
    <x v="1"/>
    <n v="757"/>
    <n v="28433.4"/>
    <s v="UPI"/>
    <s v="Yes"/>
    <n v="0"/>
    <n v="0"/>
    <x v="0"/>
    <n v="0"/>
    <s v="No"/>
    <x v="0"/>
    <s v="Bengaluru"/>
  </r>
  <r>
    <x v="5281"/>
    <n v="35"/>
    <s v="Male"/>
    <s v="Pune"/>
    <n v="35"/>
    <x v="0"/>
    <x v="1"/>
    <n v="662"/>
    <n v="23831.03"/>
    <s v="Auto Debit"/>
    <s v="Yes"/>
    <n v="1"/>
    <n v="0"/>
    <x v="0"/>
    <n v="0"/>
    <s v="No"/>
    <x v="0"/>
    <s v="Pune"/>
  </r>
  <r>
    <x v="5282"/>
    <n v="32"/>
    <s v="Male"/>
    <s v="Pune"/>
    <n v="53"/>
    <x v="2"/>
    <x v="2"/>
    <n v="1097"/>
    <n v="57799.47"/>
    <s v="Debit Card"/>
    <s v="Yes"/>
    <n v="0"/>
    <n v="0"/>
    <x v="0"/>
    <n v="0"/>
    <s v="No"/>
    <x v="0"/>
    <s v="Pune"/>
  </r>
  <r>
    <x v="5283"/>
    <n v="32"/>
    <s v="Female"/>
    <s v="Hyderabad"/>
    <n v="16"/>
    <x v="0"/>
    <x v="1"/>
    <n v="670"/>
    <n v="10633.07"/>
    <s v="Credit Card"/>
    <s v="Yes"/>
    <n v="1"/>
    <n v="0"/>
    <x v="0"/>
    <n v="0"/>
    <s v="No"/>
    <x v="0"/>
    <s v="Hyderabad"/>
  </r>
  <r>
    <x v="5284"/>
    <n v="47"/>
    <s v="Female"/>
    <s v="Delhi"/>
    <n v="20"/>
    <x v="1"/>
    <x v="0"/>
    <n v="459"/>
    <n v="8612.0499999999993"/>
    <s v="Credit Card"/>
    <s v="Yes"/>
    <n v="0"/>
    <n v="0"/>
    <x v="1"/>
    <n v="5"/>
    <s v="No"/>
    <x v="0"/>
    <s v="Delhi"/>
  </r>
  <r>
    <x v="5285"/>
    <n v="57"/>
    <s v="Male"/>
    <s v="Mumbai"/>
    <n v="19"/>
    <x v="0"/>
    <x v="1"/>
    <n v="800"/>
    <n v="14911.25"/>
    <s v="Credit Card"/>
    <s v="Yes"/>
    <n v="0"/>
    <n v="0"/>
    <x v="0"/>
    <n v="0"/>
    <s v="No"/>
    <x v="0"/>
    <s v="Mumbai"/>
  </r>
  <r>
    <x v="5286"/>
    <n v="35"/>
    <s v="Male"/>
    <s v="Bengaluru"/>
    <n v="12"/>
    <x v="0"/>
    <x v="1"/>
    <n v="737"/>
    <n v="8923.52"/>
    <s v="Credit Card"/>
    <s v="Yes"/>
    <n v="0"/>
    <n v="0"/>
    <x v="1"/>
    <n v="0"/>
    <s v="No"/>
    <x v="0"/>
    <s v="Bengaluru"/>
  </r>
  <r>
    <x v="5287"/>
    <n v="33"/>
    <s v="Female"/>
    <s v="Hyderabad"/>
    <n v="43"/>
    <x v="0"/>
    <x v="0"/>
    <n v="495"/>
    <n v="21757.22"/>
    <s v="Debit Card"/>
    <s v="Yes"/>
    <n v="0"/>
    <n v="0"/>
    <x v="0"/>
    <n v="0"/>
    <s v="No"/>
    <x v="0"/>
    <s v="Hyderabad"/>
  </r>
  <r>
    <x v="5288"/>
    <n v="40"/>
    <s v="Female"/>
    <s v="Bengaluru"/>
    <n v="30"/>
    <x v="0"/>
    <x v="0"/>
    <n v="577"/>
    <n v="16891.28"/>
    <s v="Debit Card"/>
    <s v="No"/>
    <n v="1"/>
    <n v="0"/>
    <x v="0"/>
    <n v="0"/>
    <s v="No"/>
    <x v="0"/>
    <s v="Bengaluru"/>
  </r>
  <r>
    <x v="5289"/>
    <n v="41"/>
    <s v="Female"/>
    <s v="Pune"/>
    <n v="26"/>
    <x v="2"/>
    <x v="1"/>
    <n v="702"/>
    <n v="16909.189999999999"/>
    <s v="Bank Transfer"/>
    <s v="No"/>
    <n v="0"/>
    <n v="0"/>
    <x v="1"/>
    <n v="10"/>
    <s v="Yes"/>
    <x v="0"/>
    <s v="Pune"/>
  </r>
  <r>
    <x v="5290"/>
    <n v="35"/>
    <s v="Female"/>
    <s v="Chennai"/>
    <n v="23"/>
    <x v="0"/>
    <x v="2"/>
    <n v="1038"/>
    <n v="24123.33"/>
    <s v="UPI"/>
    <s v="Yes"/>
    <n v="1"/>
    <n v="0"/>
    <x v="1"/>
    <n v="0"/>
    <s v="No"/>
    <x v="0"/>
    <s v="Chennai"/>
  </r>
  <r>
    <x v="5291"/>
    <n v="50"/>
    <s v="Male"/>
    <s v="Nagpur"/>
    <n v="32"/>
    <x v="0"/>
    <x v="1"/>
    <n v="669"/>
    <n v="21227.56"/>
    <s v="Auto Debit"/>
    <s v="Yes"/>
    <n v="0"/>
    <n v="0"/>
    <x v="1"/>
    <n v="0"/>
    <s v="No"/>
    <x v="1"/>
    <s v="Nagpur"/>
  </r>
  <r>
    <x v="5292"/>
    <n v="43"/>
    <s v="Male"/>
    <s v="Hyderabad"/>
    <n v="33"/>
    <x v="1"/>
    <x v="1"/>
    <n v="776"/>
    <n v="23914.68"/>
    <s v="Credit Card"/>
    <s v="Yes"/>
    <n v="2"/>
    <n v="1"/>
    <x v="2"/>
    <n v="5"/>
    <s v="No"/>
    <x v="0"/>
    <s v="Hyderabad"/>
  </r>
  <r>
    <x v="5293"/>
    <n v="48"/>
    <s v="Male"/>
    <s v="Delhi"/>
    <n v="21"/>
    <x v="0"/>
    <x v="0"/>
    <n v="525"/>
    <n v="10953.93"/>
    <s v="Bank Transfer"/>
    <s v="No"/>
    <n v="2"/>
    <n v="0"/>
    <x v="0"/>
    <n v="0"/>
    <s v="No"/>
    <x v="0"/>
    <s v="Delhi"/>
  </r>
  <r>
    <x v="5294"/>
    <n v="19"/>
    <s v="Male"/>
    <s v="Bengaluru"/>
    <n v="20"/>
    <x v="0"/>
    <x v="0"/>
    <n v="517"/>
    <n v="10110.549999999999"/>
    <s v="UPI"/>
    <s v="Yes"/>
    <n v="0"/>
    <n v="0"/>
    <x v="0"/>
    <n v="0"/>
    <s v="No"/>
    <x v="0"/>
    <s v="Bengaluru"/>
  </r>
  <r>
    <x v="5295"/>
    <n v="29"/>
    <s v="Male"/>
    <s v="Mumbai"/>
    <n v="22"/>
    <x v="1"/>
    <x v="0"/>
    <n v="579"/>
    <n v="12880.4"/>
    <s v="Credit Card"/>
    <s v="Yes"/>
    <n v="4"/>
    <n v="2"/>
    <x v="1"/>
    <n v="0"/>
    <s v="No"/>
    <x v="0"/>
    <s v="Mumbai"/>
  </r>
  <r>
    <x v="5296"/>
    <n v="18"/>
    <s v="Male"/>
    <s v="Mumbai"/>
    <n v="48"/>
    <x v="2"/>
    <x v="1"/>
    <n v="657"/>
    <n v="28612.65"/>
    <s v="Bank Transfer"/>
    <s v="Yes"/>
    <n v="1"/>
    <n v="0"/>
    <x v="0"/>
    <n v="10"/>
    <s v="No"/>
    <x v="0"/>
    <s v="Mumbai"/>
  </r>
  <r>
    <x v="5297"/>
    <n v="36"/>
    <s v="Male"/>
    <s v="Bengaluru"/>
    <n v="20"/>
    <x v="0"/>
    <x v="0"/>
    <n v="448"/>
    <n v="9030.49"/>
    <s v="Debit Card"/>
    <s v="Yes"/>
    <n v="0"/>
    <n v="0"/>
    <x v="2"/>
    <n v="0"/>
    <s v="No"/>
    <x v="1"/>
    <s v="Bengaluru"/>
  </r>
  <r>
    <x v="5298"/>
    <n v="20"/>
    <s v="Female"/>
    <s v="Jaipur"/>
    <n v="28"/>
    <x v="0"/>
    <x v="0"/>
    <n v="476"/>
    <n v="13283.53"/>
    <s v="Bank Transfer"/>
    <s v="No"/>
    <n v="0"/>
    <n v="0"/>
    <x v="0"/>
    <n v="0"/>
    <s v="No"/>
    <x v="0"/>
    <s v="Jaipur"/>
  </r>
  <r>
    <x v="5299"/>
    <n v="41"/>
    <s v="Male"/>
    <s v="Pune"/>
    <n v="15"/>
    <x v="0"/>
    <x v="0"/>
    <n v="428"/>
    <n v="6536.36"/>
    <s v="Bank Transfer"/>
    <s v="Yes"/>
    <n v="1"/>
    <n v="0"/>
    <x v="1"/>
    <n v="0"/>
    <s v="No"/>
    <x v="0"/>
    <s v="Pune"/>
  </r>
  <r>
    <x v="5300"/>
    <n v="53"/>
    <s v="Male"/>
    <s v="Hyderabad"/>
    <n v="14"/>
    <x v="0"/>
    <x v="1"/>
    <n v="725"/>
    <n v="10085.540000000001"/>
    <s v="Credit Card"/>
    <s v="Yes"/>
    <n v="0"/>
    <n v="0"/>
    <x v="0"/>
    <n v="0"/>
    <s v="Yes"/>
    <x v="1"/>
    <s v="Hyderabad"/>
  </r>
  <r>
    <x v="5301"/>
    <n v="36"/>
    <s v="Female"/>
    <s v="Pune"/>
    <n v="12"/>
    <x v="0"/>
    <x v="1"/>
    <n v="787"/>
    <n v="9626.2000000000007"/>
    <s v="UPI"/>
    <s v="No"/>
    <n v="1"/>
    <n v="0"/>
    <x v="1"/>
    <n v="0"/>
    <s v="No"/>
    <x v="0"/>
    <s v="Pune"/>
  </r>
  <r>
    <x v="5302"/>
    <n v="46"/>
    <s v="Male"/>
    <s v="Pune"/>
    <n v="34"/>
    <x v="0"/>
    <x v="1"/>
    <n v="766"/>
    <n v="26631.83"/>
    <s v="Debit Card"/>
    <s v="Yes"/>
    <n v="0"/>
    <n v="0"/>
    <x v="0"/>
    <n v="0"/>
    <s v="Yes"/>
    <x v="1"/>
    <s v="Pune"/>
  </r>
  <r>
    <x v="5303"/>
    <n v="46"/>
    <s v="Male"/>
    <s v="Mumbai"/>
    <n v="34"/>
    <x v="1"/>
    <x v="0"/>
    <n v="499"/>
    <n v="16705.419999999998"/>
    <s v="Credit Card"/>
    <s v="Yes"/>
    <n v="2"/>
    <n v="0"/>
    <x v="0"/>
    <n v="0"/>
    <s v="Yes"/>
    <x v="0"/>
    <s v="Mumbai"/>
  </r>
  <r>
    <x v="5304"/>
    <n v="52"/>
    <s v="Female"/>
    <s v="Ahmedabad"/>
    <n v="27"/>
    <x v="0"/>
    <x v="0"/>
    <n v="538"/>
    <n v="14546.47"/>
    <s v="Auto Debit"/>
    <s v="No"/>
    <n v="0"/>
    <n v="0"/>
    <x v="0"/>
    <n v="0"/>
    <s v="Yes"/>
    <x v="0"/>
    <s v="Ahmedabad"/>
  </r>
  <r>
    <x v="5305"/>
    <n v="41"/>
    <s v="Male"/>
    <s v="Pune"/>
    <n v="11"/>
    <x v="1"/>
    <x v="2"/>
    <n v="1007"/>
    <n v="11078.87"/>
    <s v="UPI"/>
    <s v="Yes"/>
    <n v="1"/>
    <n v="0"/>
    <x v="0"/>
    <n v="0"/>
    <s v="No"/>
    <x v="0"/>
    <s v="Pune"/>
  </r>
  <r>
    <x v="5306"/>
    <n v="29"/>
    <s v="Male"/>
    <s v="Kolkata"/>
    <n v="40"/>
    <x v="1"/>
    <x v="0"/>
    <n v="424"/>
    <n v="17320.830000000002"/>
    <s v="Bank Transfer"/>
    <s v="Yes"/>
    <n v="0"/>
    <n v="0"/>
    <x v="1"/>
    <n v="0"/>
    <s v="No"/>
    <x v="0"/>
    <s v="Kolkata"/>
  </r>
  <r>
    <x v="5307"/>
    <n v="58"/>
    <s v="Male"/>
    <s v="Mumbai"/>
    <n v="9"/>
    <x v="0"/>
    <x v="2"/>
    <n v="982"/>
    <n v="9095.08"/>
    <s v="Debit Card"/>
    <s v="Yes"/>
    <n v="1"/>
    <n v="0"/>
    <x v="0"/>
    <n v="0"/>
    <s v="No"/>
    <x v="0"/>
    <s v="Mumbai"/>
  </r>
  <r>
    <x v="5308"/>
    <n v="27"/>
    <s v="Female"/>
    <s v="Hyderabad"/>
    <n v="23"/>
    <x v="0"/>
    <x v="1"/>
    <n v="735"/>
    <n v="17220.07"/>
    <s v="UPI"/>
    <s v="Yes"/>
    <n v="2"/>
    <n v="0"/>
    <x v="1"/>
    <n v="0"/>
    <s v="Yes"/>
    <x v="0"/>
    <s v="Hyderabad"/>
  </r>
  <r>
    <x v="5309"/>
    <n v="37"/>
    <s v="Male"/>
    <s v="Mumbai"/>
    <n v="72"/>
    <x v="2"/>
    <x v="1"/>
    <n v="758"/>
    <n v="48731.62"/>
    <s v="Auto Debit"/>
    <s v="Yes"/>
    <n v="1"/>
    <n v="0"/>
    <x v="0"/>
    <n v="10"/>
    <s v="Yes"/>
    <x v="0"/>
    <s v="Mumbai"/>
  </r>
  <r>
    <x v="5310"/>
    <n v="25"/>
    <s v="Male"/>
    <s v="Delhi"/>
    <n v="41"/>
    <x v="2"/>
    <x v="0"/>
    <n v="479"/>
    <n v="17492.419999999998"/>
    <s v="Auto Debit"/>
    <s v="Yes"/>
    <n v="0"/>
    <n v="0"/>
    <x v="0"/>
    <n v="10"/>
    <s v="Yes"/>
    <x v="0"/>
    <s v="Delhi"/>
  </r>
  <r>
    <x v="5311"/>
    <n v="45"/>
    <s v="Female"/>
    <s v="Hyderabad"/>
    <n v="62"/>
    <x v="0"/>
    <x v="0"/>
    <n v="439"/>
    <n v="26655.52"/>
    <s v="UPI"/>
    <s v="No"/>
    <n v="1"/>
    <n v="0"/>
    <x v="0"/>
    <n v="0"/>
    <s v="No"/>
    <x v="0"/>
    <s v="Hyderabad"/>
  </r>
  <r>
    <x v="5312"/>
    <n v="39"/>
    <s v="Female"/>
    <s v="Bengaluru"/>
    <n v="45"/>
    <x v="0"/>
    <x v="1"/>
    <n v="754"/>
    <n v="33008.589999999997"/>
    <s v="UPI"/>
    <s v="Yes"/>
    <n v="0"/>
    <n v="0"/>
    <x v="0"/>
    <n v="0"/>
    <s v="No"/>
    <x v="0"/>
    <s v="Bengaluru"/>
  </r>
  <r>
    <x v="5313"/>
    <n v="34"/>
    <s v="Male"/>
    <s v="Hyderabad"/>
    <n v="31"/>
    <x v="0"/>
    <x v="2"/>
    <n v="1054"/>
    <n v="32422.16"/>
    <s v="UPI"/>
    <s v="Yes"/>
    <n v="4"/>
    <n v="1"/>
    <x v="1"/>
    <n v="0"/>
    <s v="Yes"/>
    <x v="0"/>
    <s v="Hyderabad"/>
  </r>
  <r>
    <x v="5314"/>
    <n v="31"/>
    <s v="Female"/>
    <s v="Delhi"/>
    <n v="23"/>
    <x v="0"/>
    <x v="1"/>
    <n v="734"/>
    <n v="16750.59"/>
    <s v="UPI"/>
    <s v="Yes"/>
    <n v="1"/>
    <n v="0"/>
    <x v="0"/>
    <n v="0"/>
    <s v="No"/>
    <x v="0"/>
    <s v="Delhi"/>
  </r>
  <r>
    <x v="5315"/>
    <n v="29"/>
    <s v="Male"/>
    <s v="Kolkata"/>
    <n v="52"/>
    <x v="0"/>
    <x v="0"/>
    <n v="441"/>
    <n v="23516.95"/>
    <s v="Credit Card"/>
    <s v="Yes"/>
    <n v="2"/>
    <n v="0"/>
    <x v="0"/>
    <n v="0"/>
    <s v="No"/>
    <x v="0"/>
    <s v="Kolkata"/>
  </r>
  <r>
    <x v="5316"/>
    <n v="53"/>
    <s v="Female"/>
    <s v="Bengaluru"/>
    <n v="67"/>
    <x v="1"/>
    <x v="0"/>
    <n v="481"/>
    <n v="32637.78"/>
    <s v="Auto Debit"/>
    <s v="Yes"/>
    <n v="0"/>
    <n v="0"/>
    <x v="0"/>
    <n v="0"/>
    <s v="No"/>
    <x v="0"/>
    <s v="Bengaluru"/>
  </r>
  <r>
    <x v="5317"/>
    <n v="27"/>
    <s v="Female"/>
    <s v="Jaipur"/>
    <n v="58"/>
    <x v="0"/>
    <x v="1"/>
    <n v="791"/>
    <n v="44521.97"/>
    <s v="Credit Card"/>
    <s v="Yes"/>
    <n v="2"/>
    <n v="0"/>
    <x v="1"/>
    <n v="0"/>
    <s v="No"/>
    <x v="0"/>
    <s v="Jaipur"/>
  </r>
  <r>
    <x v="5318"/>
    <n v="26"/>
    <s v="Male"/>
    <s v="Pune"/>
    <n v="55"/>
    <x v="1"/>
    <x v="1"/>
    <n v="682"/>
    <n v="33912.89"/>
    <s v="Auto Debit"/>
    <s v="Yes"/>
    <n v="4"/>
    <n v="2"/>
    <x v="0"/>
    <n v="10"/>
    <s v="No"/>
    <x v="0"/>
    <s v="Pune"/>
  </r>
  <r>
    <x v="5319"/>
    <n v="23"/>
    <s v="Female"/>
    <s v="Delhi"/>
    <n v="68"/>
    <x v="0"/>
    <x v="1"/>
    <n v="746"/>
    <n v="50560.65"/>
    <s v="Credit Card"/>
    <s v="Yes"/>
    <n v="1"/>
    <n v="0"/>
    <x v="0"/>
    <n v="0"/>
    <s v="No"/>
    <x v="0"/>
    <s v="Delhi"/>
  </r>
  <r>
    <x v="5320"/>
    <n v="32"/>
    <s v="Male"/>
    <s v="Kolkata"/>
    <n v="23"/>
    <x v="0"/>
    <x v="1"/>
    <n v="799"/>
    <n v="18125.740000000002"/>
    <s v="UPI"/>
    <s v="Yes"/>
    <n v="0"/>
    <n v="0"/>
    <x v="0"/>
    <n v="0"/>
    <s v="No"/>
    <x v="1"/>
    <s v="Kolkata"/>
  </r>
  <r>
    <x v="5321"/>
    <n v="39"/>
    <s v="Male"/>
    <s v="Chennai"/>
    <n v="9"/>
    <x v="0"/>
    <x v="1"/>
    <n v="730"/>
    <n v="6678.62"/>
    <s v="Auto Debit"/>
    <s v="Yes"/>
    <n v="0"/>
    <n v="0"/>
    <x v="1"/>
    <n v="0"/>
    <s v="No"/>
    <x v="1"/>
    <s v="Chennai"/>
  </r>
  <r>
    <x v="5322"/>
    <n v="34"/>
    <s v="Male"/>
    <s v="Mumbai"/>
    <n v="8"/>
    <x v="0"/>
    <x v="1"/>
    <n v="726"/>
    <n v="5683.17"/>
    <s v="UPI"/>
    <s v="Yes"/>
    <n v="4"/>
    <n v="1"/>
    <x v="1"/>
    <n v="0"/>
    <s v="No"/>
    <x v="1"/>
    <s v="Mumbai"/>
  </r>
  <r>
    <x v="5323"/>
    <n v="38"/>
    <s v="Male"/>
    <s v="Kolkata"/>
    <n v="45"/>
    <x v="0"/>
    <x v="0"/>
    <n v="481"/>
    <n v="22145.53"/>
    <s v="Credit Card"/>
    <s v="Yes"/>
    <n v="0"/>
    <n v="0"/>
    <x v="1"/>
    <n v="0"/>
    <s v="No"/>
    <x v="1"/>
    <s v="Kolkata"/>
  </r>
  <r>
    <x v="5324"/>
    <n v="37"/>
    <s v="Female"/>
    <s v="Jaipur"/>
    <n v="61"/>
    <x v="0"/>
    <x v="1"/>
    <n v="771"/>
    <n v="46583.86"/>
    <s v="Auto Debit"/>
    <s v="Yes"/>
    <n v="5"/>
    <n v="1"/>
    <x v="2"/>
    <n v="0"/>
    <s v="No"/>
    <x v="0"/>
    <s v="Jaipur"/>
  </r>
  <r>
    <x v="5325"/>
    <n v="30"/>
    <s v="Male"/>
    <s v="Delhi"/>
    <n v="29"/>
    <x v="1"/>
    <x v="0"/>
    <n v="405"/>
    <n v="12042.62"/>
    <s v="Credit Card"/>
    <s v="Yes"/>
    <n v="1"/>
    <n v="0"/>
    <x v="0"/>
    <n v="0"/>
    <s v="No"/>
    <x v="0"/>
    <s v="Delhi"/>
  </r>
  <r>
    <x v="5326"/>
    <n v="30"/>
    <s v="Male"/>
    <s v="Hyderabad"/>
    <n v="54"/>
    <x v="0"/>
    <x v="1"/>
    <n v="777"/>
    <n v="41535.870000000003"/>
    <s v="Debit Card"/>
    <s v="Yes"/>
    <n v="1"/>
    <n v="0"/>
    <x v="0"/>
    <n v="0"/>
    <s v="No"/>
    <x v="0"/>
    <s v="Hyderabad"/>
  </r>
  <r>
    <x v="5327"/>
    <n v="46"/>
    <s v="Female"/>
    <s v="Mumbai"/>
    <n v="36"/>
    <x v="1"/>
    <x v="1"/>
    <n v="768"/>
    <n v="27147.63"/>
    <s v="UPI"/>
    <s v="Yes"/>
    <n v="5"/>
    <n v="1"/>
    <x v="1"/>
    <n v="0"/>
    <s v="No"/>
    <x v="0"/>
    <s v="Mumbai"/>
  </r>
  <r>
    <x v="5328"/>
    <n v="23"/>
    <s v="Male"/>
    <s v="Delhi"/>
    <n v="14"/>
    <x v="0"/>
    <x v="1"/>
    <n v="791"/>
    <n v="10831.71"/>
    <s v="Auto Debit"/>
    <s v="No"/>
    <n v="3"/>
    <n v="1"/>
    <x v="1"/>
    <n v="0"/>
    <s v="No"/>
    <x v="0"/>
    <s v="Delhi"/>
  </r>
  <r>
    <x v="5329"/>
    <n v="21"/>
    <s v="Male"/>
    <s v="Delhi"/>
    <n v="59"/>
    <x v="0"/>
    <x v="2"/>
    <n v="1114"/>
    <n v="65997.31"/>
    <s v="Debit Card"/>
    <s v="Yes"/>
    <n v="1"/>
    <n v="0"/>
    <x v="0"/>
    <n v="0"/>
    <s v="No"/>
    <x v="1"/>
    <s v="Delhi"/>
  </r>
  <r>
    <x v="5330"/>
    <n v="38"/>
    <s v="Female"/>
    <s v="Nagpur"/>
    <n v="37"/>
    <x v="1"/>
    <x v="0"/>
    <n v="539"/>
    <n v="19885.939999999999"/>
    <s v="Bank Transfer"/>
    <s v="Yes"/>
    <n v="0"/>
    <n v="0"/>
    <x v="0"/>
    <n v="0"/>
    <s v="No"/>
    <x v="0"/>
    <s v="Nagpur"/>
  </r>
  <r>
    <x v="5331"/>
    <n v="43"/>
    <s v="Female"/>
    <s v="Delhi"/>
    <n v="34"/>
    <x v="0"/>
    <x v="0"/>
    <n v="512"/>
    <n v="17408"/>
    <s v="Auto Debit"/>
    <s v="Yes"/>
    <n v="0"/>
    <n v="0"/>
    <x v="1"/>
    <n v="0"/>
    <s v="No"/>
    <x v="0"/>
    <s v="Delhi"/>
  </r>
  <r>
    <x v="5332"/>
    <n v="26"/>
    <s v="Male"/>
    <s v="Chennai"/>
    <n v="16"/>
    <x v="0"/>
    <x v="1"/>
    <n v="729"/>
    <n v="11511.26"/>
    <s v="Bank Transfer"/>
    <s v="Yes"/>
    <n v="1"/>
    <n v="0"/>
    <x v="0"/>
    <n v="0"/>
    <s v="No"/>
    <x v="0"/>
    <s v="Chennai"/>
  </r>
  <r>
    <x v="5333"/>
    <n v="19"/>
    <s v="Female"/>
    <s v="Nagpur"/>
    <n v="41"/>
    <x v="0"/>
    <x v="0"/>
    <n v="482"/>
    <n v="20342.22"/>
    <s v="Auto Debit"/>
    <s v="Yes"/>
    <n v="2"/>
    <n v="0"/>
    <x v="1"/>
    <n v="0"/>
    <s v="Yes"/>
    <x v="0"/>
    <s v="Nagpur"/>
  </r>
  <r>
    <x v="5334"/>
    <n v="31"/>
    <s v="Female"/>
    <s v="Pune"/>
    <n v="50"/>
    <x v="0"/>
    <x v="0"/>
    <n v="540"/>
    <n v="27608.59"/>
    <s v="Debit Card"/>
    <s v="Yes"/>
    <n v="2"/>
    <n v="1"/>
    <x v="0"/>
    <n v="0"/>
    <s v="No"/>
    <x v="0"/>
    <s v="Pune"/>
  </r>
  <r>
    <x v="5335"/>
    <n v="46"/>
    <s v="Male"/>
    <s v="Mumbai"/>
    <n v="46"/>
    <x v="2"/>
    <x v="1"/>
    <n v="679"/>
    <n v="30415.279999999999"/>
    <s v="UPI"/>
    <s v="Yes"/>
    <n v="0"/>
    <n v="0"/>
    <x v="0"/>
    <n v="0"/>
    <s v="Yes"/>
    <x v="0"/>
    <s v="Mumbai"/>
  </r>
  <r>
    <x v="5336"/>
    <n v="37"/>
    <s v="Female"/>
    <s v="Delhi"/>
    <n v="41"/>
    <x v="2"/>
    <x v="0"/>
    <n v="501"/>
    <n v="20826.080000000002"/>
    <s v="Credit Card"/>
    <s v="Yes"/>
    <n v="1"/>
    <n v="0"/>
    <x v="0"/>
    <n v="0"/>
    <s v="No"/>
    <x v="0"/>
    <s v="Delhi"/>
  </r>
  <r>
    <x v="5337"/>
    <n v="31"/>
    <s v="Male"/>
    <s v="Bengaluru"/>
    <n v="29"/>
    <x v="0"/>
    <x v="1"/>
    <n v="712"/>
    <n v="20621.8"/>
    <s v="Auto Debit"/>
    <s v="Yes"/>
    <n v="0"/>
    <n v="0"/>
    <x v="0"/>
    <n v="0"/>
    <s v="No"/>
    <x v="0"/>
    <s v="Bengaluru"/>
  </r>
  <r>
    <x v="5338"/>
    <n v="18"/>
    <s v="Male"/>
    <s v="Jaipur"/>
    <n v="18"/>
    <x v="0"/>
    <x v="2"/>
    <n v="1089"/>
    <n v="19560.12"/>
    <s v="UPI"/>
    <s v="Yes"/>
    <n v="0"/>
    <n v="0"/>
    <x v="0"/>
    <n v="0"/>
    <s v="Yes"/>
    <x v="0"/>
    <s v="Jaipur"/>
  </r>
  <r>
    <x v="5339"/>
    <n v="55"/>
    <s v="Male"/>
    <s v="Mumbai"/>
    <n v="32"/>
    <x v="1"/>
    <x v="1"/>
    <n v="691"/>
    <n v="22611.51"/>
    <s v="Auto Debit"/>
    <s v="Yes"/>
    <n v="7"/>
    <n v="3"/>
    <x v="3"/>
    <n v="0"/>
    <s v="No"/>
    <x v="1"/>
    <s v="Mumbai"/>
  </r>
  <r>
    <x v="5340"/>
    <n v="35"/>
    <s v="Female"/>
    <s v="Bengaluru"/>
    <n v="72"/>
    <x v="2"/>
    <x v="0"/>
    <n v="562"/>
    <n v="41362.32"/>
    <s v="UPI"/>
    <s v="Yes"/>
    <n v="0"/>
    <n v="0"/>
    <x v="0"/>
    <n v="0"/>
    <s v="Yes"/>
    <x v="0"/>
    <s v="Bengaluru"/>
  </r>
  <r>
    <x v="5341"/>
    <n v="43"/>
    <s v="Male"/>
    <s v="Delhi"/>
    <n v="37"/>
    <x v="1"/>
    <x v="1"/>
    <n v="827"/>
    <n v="28454.720000000001"/>
    <s v="Credit Card"/>
    <s v="Yes"/>
    <n v="2"/>
    <n v="0"/>
    <x v="0"/>
    <n v="5"/>
    <s v="No"/>
    <x v="0"/>
    <s v="Delhi"/>
  </r>
  <r>
    <x v="5342"/>
    <n v="32"/>
    <s v="Female"/>
    <s v="Jaipur"/>
    <n v="47"/>
    <x v="1"/>
    <x v="1"/>
    <n v="652"/>
    <n v="31360.18"/>
    <s v="Auto Debit"/>
    <s v="Yes"/>
    <n v="0"/>
    <n v="0"/>
    <x v="1"/>
    <n v="0"/>
    <s v="No"/>
    <x v="0"/>
    <s v="Jaipur"/>
  </r>
  <r>
    <x v="5343"/>
    <n v="43"/>
    <s v="Female"/>
    <s v="Kolkata"/>
    <n v="29"/>
    <x v="0"/>
    <x v="2"/>
    <n v="1084"/>
    <n v="30977.17"/>
    <s v="Debit Card"/>
    <s v="Yes"/>
    <n v="1"/>
    <n v="0"/>
    <x v="0"/>
    <n v="0"/>
    <s v="No"/>
    <x v="0"/>
    <s v="Kolkata"/>
  </r>
  <r>
    <x v="5344"/>
    <n v="24"/>
    <s v="Male"/>
    <s v="Hyderabad"/>
    <n v="22"/>
    <x v="0"/>
    <x v="0"/>
    <n v="408"/>
    <n v="8830.17"/>
    <s v="Auto Debit"/>
    <s v="Yes"/>
    <n v="0"/>
    <n v="0"/>
    <x v="0"/>
    <n v="0"/>
    <s v="Yes"/>
    <x v="0"/>
    <s v="Hyderabad"/>
  </r>
  <r>
    <x v="5345"/>
    <n v="34"/>
    <s v="Female"/>
    <s v="Chennai"/>
    <n v="12"/>
    <x v="0"/>
    <x v="2"/>
    <n v="1052"/>
    <n v="12837.41"/>
    <s v="UPI"/>
    <s v="Yes"/>
    <n v="0"/>
    <n v="0"/>
    <x v="0"/>
    <n v="0"/>
    <s v="Yes"/>
    <x v="0"/>
    <s v="Chennai"/>
  </r>
  <r>
    <x v="5346"/>
    <n v="50"/>
    <s v="Male"/>
    <s v="Mumbai"/>
    <n v="39"/>
    <x v="0"/>
    <x v="2"/>
    <n v="1008"/>
    <n v="38879.64"/>
    <s v="UPI"/>
    <s v="Yes"/>
    <n v="0"/>
    <n v="0"/>
    <x v="0"/>
    <n v="0"/>
    <s v="Yes"/>
    <x v="0"/>
    <s v="Mumbai"/>
  </r>
  <r>
    <x v="5347"/>
    <n v="52"/>
    <s v="Male"/>
    <s v="Chennai"/>
    <n v="62"/>
    <x v="0"/>
    <x v="1"/>
    <n v="663"/>
    <n v="41687.46"/>
    <s v="Credit Card"/>
    <s v="Yes"/>
    <n v="2"/>
    <n v="2"/>
    <x v="1"/>
    <n v="0"/>
    <s v="No"/>
    <x v="0"/>
    <s v="Chennai"/>
  </r>
  <r>
    <x v="5348"/>
    <n v="41"/>
    <s v="Female"/>
    <s v="Delhi"/>
    <n v="35"/>
    <x v="2"/>
    <x v="0"/>
    <n v="536"/>
    <n v="15485.16"/>
    <s v="UPI"/>
    <s v="Yes"/>
    <n v="0"/>
    <n v="0"/>
    <x v="0"/>
    <n v="15"/>
    <s v="Yes"/>
    <x v="0"/>
    <s v="Delhi"/>
  </r>
  <r>
    <x v="5349"/>
    <n v="45"/>
    <s v="Male"/>
    <s v="Hyderabad"/>
    <n v="46"/>
    <x v="1"/>
    <x v="1"/>
    <n v="742"/>
    <n v="34922.67"/>
    <s v="Debit Card"/>
    <s v="Yes"/>
    <n v="0"/>
    <n v="0"/>
    <x v="0"/>
    <n v="0"/>
    <s v="Yes"/>
    <x v="0"/>
    <s v="Hyderabad"/>
  </r>
  <r>
    <x v="5350"/>
    <n v="31"/>
    <s v="Male"/>
    <s v="Pune"/>
    <n v="27"/>
    <x v="0"/>
    <x v="1"/>
    <n v="676"/>
    <n v="18198.560000000001"/>
    <s v="Credit Card"/>
    <s v="No"/>
    <n v="0"/>
    <n v="0"/>
    <x v="0"/>
    <n v="0"/>
    <s v="No"/>
    <x v="0"/>
    <s v="Pune"/>
  </r>
  <r>
    <x v="5351"/>
    <n v="51"/>
    <s v="Female"/>
    <s v="Bengaluru"/>
    <n v="66"/>
    <x v="0"/>
    <x v="0"/>
    <n v="551"/>
    <n v="35768.99"/>
    <s v="Auto Debit"/>
    <s v="Yes"/>
    <n v="1"/>
    <n v="0"/>
    <x v="0"/>
    <n v="0"/>
    <s v="No"/>
    <x v="0"/>
    <s v="Bengaluru"/>
  </r>
  <r>
    <x v="5352"/>
    <n v="18"/>
    <s v="Female"/>
    <s v="Chennai"/>
    <n v="43"/>
    <x v="1"/>
    <x v="2"/>
    <n v="1060"/>
    <n v="43390.71"/>
    <s v="Bank Transfer"/>
    <s v="No"/>
    <n v="2"/>
    <n v="0"/>
    <x v="0"/>
    <n v="5"/>
    <s v="No"/>
    <x v="1"/>
    <s v="Chennai"/>
  </r>
  <r>
    <x v="5353"/>
    <n v="27"/>
    <s v="Female"/>
    <s v="Pune"/>
    <n v="37"/>
    <x v="1"/>
    <x v="1"/>
    <n v="728"/>
    <n v="24542.78"/>
    <s v="Debit Card"/>
    <s v="Yes"/>
    <n v="0"/>
    <n v="0"/>
    <x v="0"/>
    <n v="10"/>
    <s v="Yes"/>
    <x v="0"/>
    <s v="Pune"/>
  </r>
  <r>
    <x v="5354"/>
    <n v="41"/>
    <s v="Female"/>
    <s v="Jaipur"/>
    <n v="42"/>
    <x v="1"/>
    <x v="2"/>
    <n v="1082"/>
    <n v="45166.14"/>
    <s v="UPI"/>
    <s v="Yes"/>
    <n v="0"/>
    <n v="0"/>
    <x v="0"/>
    <n v="0"/>
    <s v="Yes"/>
    <x v="0"/>
    <s v="Jaipur"/>
  </r>
  <r>
    <x v="5355"/>
    <n v="30"/>
    <s v="Female"/>
    <s v="Chennai"/>
    <n v="51"/>
    <x v="1"/>
    <x v="1"/>
    <n v="711"/>
    <n v="36550.07"/>
    <s v="Auto Debit"/>
    <s v="Yes"/>
    <n v="1"/>
    <n v="0"/>
    <x v="0"/>
    <n v="0"/>
    <s v="No"/>
    <x v="0"/>
    <s v="Chennai"/>
  </r>
  <r>
    <x v="5356"/>
    <n v="48"/>
    <s v="Female"/>
    <s v="Jaipur"/>
    <n v="51"/>
    <x v="0"/>
    <x v="2"/>
    <n v="1078"/>
    <n v="55155.15"/>
    <s v="Bank Transfer"/>
    <s v="Yes"/>
    <n v="3"/>
    <n v="1"/>
    <x v="1"/>
    <n v="0"/>
    <s v="No"/>
    <x v="0"/>
    <s v="Jaipur"/>
  </r>
  <r>
    <x v="5357"/>
    <n v="43"/>
    <s v="Female"/>
    <s v="Bengaluru"/>
    <n v="46"/>
    <x v="0"/>
    <x v="2"/>
    <n v="1123"/>
    <n v="53032.78"/>
    <s v="Debit Card"/>
    <s v="Yes"/>
    <n v="6"/>
    <n v="2"/>
    <x v="4"/>
    <n v="0"/>
    <s v="No"/>
    <x v="1"/>
    <s v="Bengaluru"/>
  </r>
  <r>
    <x v="5358"/>
    <n v="50"/>
    <s v="Female"/>
    <s v="Delhi"/>
    <n v="16"/>
    <x v="0"/>
    <x v="1"/>
    <n v="728"/>
    <n v="11872.35"/>
    <s v="Bank Transfer"/>
    <s v="Yes"/>
    <n v="5"/>
    <n v="2"/>
    <x v="4"/>
    <n v="0"/>
    <s v="No"/>
    <x v="1"/>
    <s v="Delhi"/>
  </r>
  <r>
    <x v="5359"/>
    <n v="47"/>
    <s v="Male"/>
    <s v="Bengaluru"/>
    <n v="48"/>
    <x v="0"/>
    <x v="1"/>
    <n v="653"/>
    <n v="30916.85"/>
    <s v="UPI"/>
    <s v="No"/>
    <n v="2"/>
    <n v="1"/>
    <x v="1"/>
    <n v="0"/>
    <s v="No"/>
    <x v="1"/>
    <s v="Bengaluru"/>
  </r>
  <r>
    <x v="5360"/>
    <n v="19"/>
    <s v="Male"/>
    <s v="Kolkata"/>
    <n v="13"/>
    <x v="0"/>
    <x v="0"/>
    <n v="400"/>
    <n v="5257.85"/>
    <s v="Debit Card"/>
    <s v="Yes"/>
    <n v="1"/>
    <n v="0"/>
    <x v="0"/>
    <n v="0"/>
    <s v="No"/>
    <x v="1"/>
    <s v="Kolkata"/>
  </r>
  <r>
    <x v="5361"/>
    <n v="30"/>
    <s v="Female"/>
    <s v="Mumbai"/>
    <n v="15"/>
    <x v="0"/>
    <x v="2"/>
    <n v="1131"/>
    <n v="16683.02"/>
    <s v="Debit Card"/>
    <s v="Yes"/>
    <n v="0"/>
    <n v="0"/>
    <x v="0"/>
    <n v="0"/>
    <s v="No"/>
    <x v="1"/>
    <s v="Mumbai"/>
  </r>
  <r>
    <x v="5362"/>
    <n v="29"/>
    <s v="Female"/>
    <s v="Chennai"/>
    <n v="26"/>
    <x v="0"/>
    <x v="0"/>
    <n v="495"/>
    <n v="12870"/>
    <s v="Debit Card"/>
    <s v="No"/>
    <n v="1"/>
    <n v="0"/>
    <x v="0"/>
    <n v="0"/>
    <s v="No"/>
    <x v="1"/>
    <s v="Chennai"/>
  </r>
  <r>
    <x v="5363"/>
    <n v="48"/>
    <s v="Female"/>
    <s v="Delhi"/>
    <n v="25"/>
    <x v="0"/>
    <x v="0"/>
    <n v="440"/>
    <n v="11113.81"/>
    <s v="Debit Card"/>
    <s v="No"/>
    <n v="0"/>
    <n v="0"/>
    <x v="0"/>
    <n v="0"/>
    <s v="Yes"/>
    <x v="0"/>
    <s v="Delhi"/>
  </r>
  <r>
    <x v="5364"/>
    <n v="36"/>
    <s v="Female"/>
    <s v="Mumbai"/>
    <n v="38"/>
    <x v="0"/>
    <x v="2"/>
    <n v="1010"/>
    <n v="38374.080000000002"/>
    <s v="Debit Card"/>
    <s v="Yes"/>
    <n v="1"/>
    <n v="0"/>
    <x v="0"/>
    <n v="0"/>
    <s v="Yes"/>
    <x v="0"/>
    <s v="Mumbai"/>
  </r>
  <r>
    <x v="5365"/>
    <n v="34"/>
    <s v="Male"/>
    <s v="Delhi"/>
    <n v="3"/>
    <x v="0"/>
    <x v="1"/>
    <n v="678"/>
    <n v="1990.1"/>
    <s v="Credit Card"/>
    <s v="Yes"/>
    <n v="0"/>
    <n v="0"/>
    <x v="1"/>
    <n v="0"/>
    <s v="Yes"/>
    <x v="1"/>
    <s v="Delhi"/>
  </r>
  <r>
    <x v="5366"/>
    <n v="44"/>
    <s v="Female"/>
    <s v="Hyderabad"/>
    <n v="39"/>
    <x v="1"/>
    <x v="2"/>
    <n v="980"/>
    <n v="37172.15"/>
    <s v="Debit Card"/>
    <s v="Yes"/>
    <n v="1"/>
    <n v="0"/>
    <x v="0"/>
    <n v="0"/>
    <s v="No"/>
    <x v="0"/>
    <s v="Hyderabad"/>
  </r>
  <r>
    <x v="5367"/>
    <n v="48"/>
    <s v="Male"/>
    <s v="Kolkata"/>
    <n v="30"/>
    <x v="0"/>
    <x v="0"/>
    <n v="538"/>
    <n v="16326.2"/>
    <s v="Credit Card"/>
    <s v="Yes"/>
    <n v="4"/>
    <n v="3"/>
    <x v="4"/>
    <n v="0"/>
    <s v="No"/>
    <x v="1"/>
    <s v="Kolkata"/>
  </r>
  <r>
    <x v="5368"/>
    <n v="30"/>
    <s v="Male"/>
    <s v="Hyderabad"/>
    <n v="20"/>
    <x v="1"/>
    <x v="2"/>
    <n v="1093"/>
    <n v="20239.12"/>
    <s v="Debit Card"/>
    <s v="Yes"/>
    <n v="0"/>
    <n v="0"/>
    <x v="0"/>
    <n v="10"/>
    <s v="No"/>
    <x v="0"/>
    <s v="Hyderabad"/>
  </r>
  <r>
    <x v="5369"/>
    <n v="36"/>
    <s v="Male"/>
    <s v="Pune"/>
    <n v="39"/>
    <x v="0"/>
    <x v="2"/>
    <n v="1081"/>
    <n v="42516.54"/>
    <s v="UPI"/>
    <s v="Yes"/>
    <n v="0"/>
    <n v="0"/>
    <x v="0"/>
    <n v="0"/>
    <s v="No"/>
    <x v="0"/>
    <s v="Pune"/>
  </r>
  <r>
    <x v="5370"/>
    <n v="36"/>
    <s v="Male"/>
    <s v="Pune"/>
    <n v="54"/>
    <x v="0"/>
    <x v="0"/>
    <n v="428"/>
    <n v="23722.400000000001"/>
    <s v="Auto Debit"/>
    <s v="Yes"/>
    <n v="1"/>
    <n v="0"/>
    <x v="1"/>
    <n v="0"/>
    <s v="Yes"/>
    <x v="0"/>
    <s v="Pune"/>
  </r>
  <r>
    <x v="5371"/>
    <n v="48"/>
    <s v="Female"/>
    <s v="Nagpur"/>
    <n v="57"/>
    <x v="1"/>
    <x v="1"/>
    <n v="713"/>
    <n v="39641.379999999997"/>
    <s v="Debit Card"/>
    <s v="Yes"/>
    <n v="1"/>
    <n v="0"/>
    <x v="0"/>
    <n v="0"/>
    <s v="Yes"/>
    <x v="0"/>
    <s v="Nagpur"/>
  </r>
  <r>
    <x v="5372"/>
    <n v="27"/>
    <s v="Female"/>
    <s v="Ahmedabad"/>
    <n v="14"/>
    <x v="0"/>
    <x v="0"/>
    <n v="453"/>
    <n v="6349.23"/>
    <s v="Auto Debit"/>
    <s v="Yes"/>
    <n v="2"/>
    <n v="1"/>
    <x v="1"/>
    <n v="0"/>
    <s v="No"/>
    <x v="0"/>
    <s v="Ahmedabad"/>
  </r>
  <r>
    <x v="5373"/>
    <n v="54"/>
    <s v="Female"/>
    <s v="Kolkata"/>
    <n v="25"/>
    <x v="0"/>
    <x v="0"/>
    <n v="539"/>
    <n v="13291.21"/>
    <s v="Credit Card"/>
    <s v="Yes"/>
    <n v="2"/>
    <n v="0"/>
    <x v="0"/>
    <n v="0"/>
    <s v="No"/>
    <x v="0"/>
    <s v="Kolkata"/>
  </r>
  <r>
    <x v="5374"/>
    <n v="44"/>
    <s v="Female"/>
    <s v="Delhi"/>
    <n v="63"/>
    <x v="0"/>
    <x v="1"/>
    <n v="685"/>
    <n v="43582.85"/>
    <s v="Credit Card"/>
    <s v="Yes"/>
    <n v="1"/>
    <n v="0"/>
    <x v="0"/>
    <n v="0"/>
    <s v="Yes"/>
    <x v="0"/>
    <s v="Delhi"/>
  </r>
  <r>
    <x v="5375"/>
    <n v="48"/>
    <s v="Female"/>
    <s v="Pune"/>
    <n v="18"/>
    <x v="1"/>
    <x v="1"/>
    <n v="655"/>
    <n v="12041.67"/>
    <s v="Bank Transfer"/>
    <s v="Yes"/>
    <n v="2"/>
    <n v="1"/>
    <x v="0"/>
    <n v="0"/>
    <s v="No"/>
    <x v="0"/>
    <s v="Pune"/>
  </r>
  <r>
    <x v="5376"/>
    <n v="41"/>
    <s v="Female"/>
    <s v="Ahmedabad"/>
    <n v="47"/>
    <x v="0"/>
    <x v="1"/>
    <n v="735"/>
    <n v="33682.58"/>
    <s v="Credit Card"/>
    <s v="Yes"/>
    <n v="0"/>
    <n v="0"/>
    <x v="0"/>
    <n v="0"/>
    <s v="No"/>
    <x v="0"/>
    <s v="Ahmedabad"/>
  </r>
  <r>
    <x v="5377"/>
    <n v="18"/>
    <s v="Male"/>
    <s v="Bengaluru"/>
    <n v="25"/>
    <x v="0"/>
    <x v="1"/>
    <n v="773"/>
    <n v="19650.22"/>
    <s v="Credit Card"/>
    <s v="Yes"/>
    <n v="0"/>
    <n v="0"/>
    <x v="0"/>
    <n v="0"/>
    <s v="No"/>
    <x v="0"/>
    <s v="Bengaluru"/>
  </r>
  <r>
    <x v="5378"/>
    <n v="49"/>
    <s v="Female"/>
    <s v="Chennai"/>
    <n v="35"/>
    <x v="1"/>
    <x v="1"/>
    <n v="702"/>
    <n v="24328.73"/>
    <s v="Bank Transfer"/>
    <s v="Yes"/>
    <n v="0"/>
    <n v="0"/>
    <x v="0"/>
    <n v="0"/>
    <s v="No"/>
    <x v="0"/>
    <s v="Chennai"/>
  </r>
  <r>
    <x v="5379"/>
    <n v="47"/>
    <s v="Female"/>
    <s v="Pune"/>
    <n v="50"/>
    <x v="0"/>
    <x v="1"/>
    <n v="653"/>
    <n v="31750.799999999999"/>
    <s v="UPI"/>
    <s v="Yes"/>
    <n v="0"/>
    <n v="0"/>
    <x v="1"/>
    <n v="0"/>
    <s v="No"/>
    <x v="1"/>
    <s v="Pune"/>
  </r>
  <r>
    <x v="5380"/>
    <n v="26"/>
    <s v="Male"/>
    <s v="Mumbai"/>
    <n v="10"/>
    <x v="0"/>
    <x v="0"/>
    <n v="497"/>
    <n v="5061.7"/>
    <s v="UPI"/>
    <s v="Yes"/>
    <n v="4"/>
    <n v="1"/>
    <x v="1"/>
    <n v="0"/>
    <s v="No"/>
    <x v="1"/>
    <s v="Mumbai"/>
  </r>
  <r>
    <x v="5381"/>
    <n v="31"/>
    <s v="Male"/>
    <s v="Kolkata"/>
    <n v="51"/>
    <x v="1"/>
    <x v="1"/>
    <n v="788"/>
    <n v="41127.760000000002"/>
    <s v="Auto Debit"/>
    <s v="No"/>
    <n v="0"/>
    <n v="0"/>
    <x v="0"/>
    <n v="0"/>
    <s v="Yes"/>
    <x v="0"/>
    <s v="Kolkata"/>
  </r>
  <r>
    <x v="5382"/>
    <n v="24"/>
    <s v="Female"/>
    <s v="Ahmedabad"/>
    <n v="17"/>
    <x v="0"/>
    <x v="0"/>
    <n v="526"/>
    <n v="9193.86"/>
    <s v="UPI"/>
    <s v="Yes"/>
    <n v="2"/>
    <n v="1"/>
    <x v="1"/>
    <n v="0"/>
    <s v="No"/>
    <x v="0"/>
    <s v="Ahmedabad"/>
  </r>
  <r>
    <x v="5383"/>
    <n v="31"/>
    <s v="Male"/>
    <s v="Bengaluru"/>
    <n v="66"/>
    <x v="0"/>
    <x v="1"/>
    <n v="751"/>
    <n v="50770.45"/>
    <s v="Credit Card"/>
    <s v="Yes"/>
    <n v="0"/>
    <n v="0"/>
    <x v="0"/>
    <n v="0"/>
    <s v="Yes"/>
    <x v="1"/>
    <s v="Bengaluru"/>
  </r>
  <r>
    <x v="5384"/>
    <n v="48"/>
    <s v="Male"/>
    <s v="Delhi"/>
    <n v="19"/>
    <x v="0"/>
    <x v="2"/>
    <n v="1114"/>
    <n v="21528.2"/>
    <s v="Credit Card"/>
    <s v="Yes"/>
    <n v="4"/>
    <n v="2"/>
    <x v="2"/>
    <n v="0"/>
    <s v="Yes"/>
    <x v="1"/>
    <s v="Delhi"/>
  </r>
  <r>
    <x v="5385"/>
    <n v="35"/>
    <s v="Male"/>
    <s v="Delhi"/>
    <n v="9"/>
    <x v="0"/>
    <x v="1"/>
    <n v="731"/>
    <n v="6517.99"/>
    <s v="Auto Debit"/>
    <s v="No"/>
    <n v="1"/>
    <n v="0"/>
    <x v="0"/>
    <n v="0"/>
    <s v="Yes"/>
    <x v="0"/>
    <s v="Delhi"/>
  </r>
  <r>
    <x v="5386"/>
    <n v="31"/>
    <s v="Male"/>
    <s v="Chennai"/>
    <n v="23"/>
    <x v="1"/>
    <x v="0"/>
    <n v="512"/>
    <n v="11486.51"/>
    <s v="Bank Transfer"/>
    <s v="No"/>
    <n v="1"/>
    <n v="0"/>
    <x v="0"/>
    <n v="0"/>
    <s v="No"/>
    <x v="0"/>
    <s v="Chennai"/>
  </r>
  <r>
    <x v="5387"/>
    <n v="33"/>
    <s v="Female"/>
    <s v="Hyderabad"/>
    <n v="33"/>
    <x v="1"/>
    <x v="0"/>
    <n v="431"/>
    <n v="13782.61"/>
    <s v="UPI"/>
    <s v="Yes"/>
    <n v="1"/>
    <n v="0"/>
    <x v="0"/>
    <n v="5"/>
    <s v="No"/>
    <x v="0"/>
    <s v="Hyderabad"/>
  </r>
  <r>
    <x v="5388"/>
    <n v="44"/>
    <s v="Female"/>
    <s v="Jaipur"/>
    <n v="31"/>
    <x v="1"/>
    <x v="2"/>
    <n v="1069"/>
    <n v="30551.69"/>
    <s v="Credit Card"/>
    <s v="Yes"/>
    <n v="1"/>
    <n v="0"/>
    <x v="0"/>
    <n v="10"/>
    <s v="No"/>
    <x v="0"/>
    <s v="Jaipur"/>
  </r>
  <r>
    <x v="5389"/>
    <n v="34"/>
    <s v="Female"/>
    <s v="Delhi"/>
    <n v="29"/>
    <x v="1"/>
    <x v="2"/>
    <n v="1004"/>
    <n v="29505.87"/>
    <s v="Auto Debit"/>
    <s v="Yes"/>
    <n v="0"/>
    <n v="0"/>
    <x v="0"/>
    <n v="0"/>
    <s v="No"/>
    <x v="0"/>
    <s v="Delhi"/>
  </r>
  <r>
    <x v="5390"/>
    <n v="28"/>
    <s v="Female"/>
    <s v="Bengaluru"/>
    <n v="42"/>
    <x v="0"/>
    <x v="0"/>
    <n v="426"/>
    <n v="18018.18"/>
    <s v="Debit Card"/>
    <s v="Yes"/>
    <n v="1"/>
    <n v="0"/>
    <x v="0"/>
    <n v="0"/>
    <s v="Yes"/>
    <x v="0"/>
    <s v="Bengaluru"/>
  </r>
  <r>
    <x v="5391"/>
    <n v="45"/>
    <s v="Female"/>
    <s v="Kolkata"/>
    <n v="32"/>
    <x v="1"/>
    <x v="1"/>
    <n v="663"/>
    <n v="20649.759999999998"/>
    <s v="Credit Card"/>
    <s v="Yes"/>
    <n v="0"/>
    <n v="0"/>
    <x v="0"/>
    <n v="5"/>
    <s v="No"/>
    <x v="0"/>
    <s v="Kolkata"/>
  </r>
  <r>
    <x v="5392"/>
    <n v="44"/>
    <s v="Female"/>
    <s v="Ahmedabad"/>
    <n v="34"/>
    <x v="0"/>
    <x v="0"/>
    <n v="389"/>
    <n v="13591.09"/>
    <s v="Auto Debit"/>
    <s v="No"/>
    <n v="2"/>
    <n v="1"/>
    <x v="2"/>
    <n v="0"/>
    <s v="No"/>
    <x v="1"/>
    <s v="Ahmedabad"/>
  </r>
  <r>
    <x v="5393"/>
    <n v="22"/>
    <s v="Female"/>
    <s v="Ahmedabad"/>
    <n v="11"/>
    <x v="0"/>
    <x v="1"/>
    <n v="693"/>
    <n v="7493.42"/>
    <s v="Bank Transfer"/>
    <s v="Yes"/>
    <n v="0"/>
    <n v="0"/>
    <x v="0"/>
    <n v="0"/>
    <s v="Yes"/>
    <x v="0"/>
    <s v="Ahmedabad"/>
  </r>
  <r>
    <x v="5394"/>
    <n v="43"/>
    <s v="Female"/>
    <s v="Delhi"/>
    <n v="27"/>
    <x v="0"/>
    <x v="2"/>
    <n v="1132"/>
    <n v="30415.97"/>
    <s v="Debit Card"/>
    <s v="Yes"/>
    <n v="2"/>
    <n v="0"/>
    <x v="0"/>
    <n v="0"/>
    <s v="No"/>
    <x v="1"/>
    <s v="Delhi"/>
  </r>
  <r>
    <x v="5395"/>
    <n v="43"/>
    <s v="Female"/>
    <s v="Chennai"/>
    <n v="49"/>
    <x v="1"/>
    <x v="0"/>
    <n v="390"/>
    <n v="18059.72"/>
    <s v="Debit Card"/>
    <s v="Yes"/>
    <n v="1"/>
    <n v="0"/>
    <x v="0"/>
    <n v="5"/>
    <s v="No"/>
    <x v="0"/>
    <s v="Chennai"/>
  </r>
  <r>
    <x v="5396"/>
    <n v="37"/>
    <s v="Male"/>
    <s v="Bengaluru"/>
    <n v="47"/>
    <x v="0"/>
    <x v="2"/>
    <n v="964"/>
    <n v="46643.81"/>
    <s v="Credit Card"/>
    <s v="Yes"/>
    <n v="0"/>
    <n v="0"/>
    <x v="0"/>
    <n v="0"/>
    <s v="No"/>
    <x v="0"/>
    <s v="Bengaluru"/>
  </r>
  <r>
    <x v="5397"/>
    <n v="19"/>
    <s v="Male"/>
    <s v="Mumbai"/>
    <n v="12"/>
    <x v="0"/>
    <x v="1"/>
    <n v="681"/>
    <n v="7948.34"/>
    <s v="UPI"/>
    <s v="Yes"/>
    <n v="2"/>
    <n v="0"/>
    <x v="0"/>
    <n v="0"/>
    <s v="Yes"/>
    <x v="1"/>
    <s v="Mumbai"/>
  </r>
  <r>
    <x v="5398"/>
    <n v="41"/>
    <s v="Female"/>
    <s v="Pune"/>
    <n v="63"/>
    <x v="0"/>
    <x v="0"/>
    <n v="421"/>
    <n v="25795.360000000001"/>
    <s v="UPI"/>
    <s v="Yes"/>
    <n v="1"/>
    <n v="0"/>
    <x v="0"/>
    <n v="0"/>
    <s v="No"/>
    <x v="0"/>
    <s v="Pune"/>
  </r>
  <r>
    <x v="5399"/>
    <n v="48"/>
    <s v="Male"/>
    <s v="Kolkata"/>
    <n v="54"/>
    <x v="0"/>
    <x v="1"/>
    <n v="714"/>
    <n v="38664.35"/>
    <s v="Bank Transfer"/>
    <s v="Yes"/>
    <n v="0"/>
    <n v="0"/>
    <x v="0"/>
    <n v="0"/>
    <s v="No"/>
    <x v="0"/>
    <s v="Kolkata"/>
  </r>
  <r>
    <x v="5400"/>
    <n v="27"/>
    <s v="Male"/>
    <s v="Bengaluru"/>
    <n v="48"/>
    <x v="0"/>
    <x v="0"/>
    <n v="494"/>
    <n v="23558.27"/>
    <s v="UPI"/>
    <s v="Yes"/>
    <n v="1"/>
    <n v="0"/>
    <x v="0"/>
    <n v="0"/>
    <s v="Yes"/>
    <x v="0"/>
    <s v="Bengaluru"/>
  </r>
  <r>
    <x v="5401"/>
    <n v="25"/>
    <s v="Female"/>
    <s v="Delhi"/>
    <n v="42"/>
    <x v="0"/>
    <x v="2"/>
    <n v="965"/>
    <n v="41491.660000000003"/>
    <s v="Unknown"/>
    <s v="Yes"/>
    <n v="0"/>
    <n v="0"/>
    <x v="0"/>
    <n v="0"/>
    <s v="No"/>
    <x v="0"/>
    <s v="Delhi"/>
  </r>
  <r>
    <x v="5402"/>
    <n v="21"/>
    <s v="Female"/>
    <s v="Pune"/>
    <n v="19"/>
    <x v="0"/>
    <x v="0"/>
    <n v="439"/>
    <n v="8535.33"/>
    <s v="Credit Card"/>
    <s v="No"/>
    <n v="2"/>
    <n v="1"/>
    <x v="2"/>
    <n v="0"/>
    <s v="No"/>
    <x v="1"/>
    <s v="Pune"/>
  </r>
  <r>
    <x v="5403"/>
    <n v="47"/>
    <s v="Male"/>
    <s v="Mumbai"/>
    <n v="58"/>
    <x v="2"/>
    <x v="2"/>
    <n v="1048"/>
    <n v="55086.02"/>
    <s v="Debit Card"/>
    <s v="Yes"/>
    <n v="1"/>
    <n v="0"/>
    <x v="0"/>
    <n v="10"/>
    <s v="No"/>
    <x v="0"/>
    <s v="Mumbai"/>
  </r>
  <r>
    <x v="5404"/>
    <n v="28"/>
    <s v="Female"/>
    <s v="Chennai"/>
    <n v="24"/>
    <x v="0"/>
    <x v="2"/>
    <n v="1028"/>
    <n v="24053.06"/>
    <s v="Credit Card"/>
    <s v="Yes"/>
    <n v="0"/>
    <n v="0"/>
    <x v="0"/>
    <n v="0"/>
    <s v="No"/>
    <x v="0"/>
    <s v="Chennai"/>
  </r>
  <r>
    <x v="5405"/>
    <n v="44"/>
    <s v="Female"/>
    <s v="Hyderabad"/>
    <n v="54"/>
    <x v="0"/>
    <x v="0"/>
    <n v="515"/>
    <n v="27769.5"/>
    <s v="Bank Transfer"/>
    <s v="No"/>
    <n v="0"/>
    <n v="0"/>
    <x v="0"/>
    <n v="0"/>
    <s v="Yes"/>
    <x v="0"/>
    <s v="Hyderabad"/>
  </r>
  <r>
    <x v="5406"/>
    <n v="34"/>
    <s v="Female"/>
    <s v="Delhi"/>
    <n v="56"/>
    <x v="2"/>
    <x v="1"/>
    <n v="786"/>
    <n v="42837.24"/>
    <s v="Debit Card"/>
    <s v="Yes"/>
    <n v="1"/>
    <n v="0"/>
    <x v="0"/>
    <n v="0"/>
    <s v="Yes"/>
    <x v="0"/>
    <s v="Delhi"/>
  </r>
  <r>
    <x v="5407"/>
    <n v="41"/>
    <s v="Male"/>
    <s v="Chennai"/>
    <n v="39"/>
    <x v="2"/>
    <x v="1"/>
    <n v="799"/>
    <n v="30497.21"/>
    <s v="UPI"/>
    <s v="Yes"/>
    <n v="0"/>
    <n v="0"/>
    <x v="0"/>
    <n v="0"/>
    <s v="Yes"/>
    <x v="0"/>
    <s v="Chennai"/>
  </r>
  <r>
    <x v="5408"/>
    <n v="51"/>
    <s v="Female"/>
    <s v="Kolkata"/>
    <n v="13"/>
    <x v="0"/>
    <x v="2"/>
    <n v="945"/>
    <n v="12077.19"/>
    <s v="Debit Card"/>
    <s v="Yes"/>
    <n v="2"/>
    <n v="0"/>
    <x v="0"/>
    <n v="0"/>
    <s v="No"/>
    <x v="0"/>
    <s v="Kolkata"/>
  </r>
  <r>
    <x v="5409"/>
    <n v="18"/>
    <s v="Male"/>
    <s v="Bengaluru"/>
    <n v="16"/>
    <x v="0"/>
    <x v="2"/>
    <n v="974"/>
    <n v="15859.87"/>
    <s v="Debit Card"/>
    <s v="Yes"/>
    <n v="0"/>
    <n v="0"/>
    <x v="0"/>
    <n v="0"/>
    <s v="Yes"/>
    <x v="0"/>
    <s v="Bengaluru"/>
  </r>
  <r>
    <x v="5410"/>
    <n v="27"/>
    <s v="Female"/>
    <s v="Bengaluru"/>
    <n v="50"/>
    <x v="2"/>
    <x v="0"/>
    <n v="418"/>
    <n v="20915.37"/>
    <s v="Bank Transfer"/>
    <s v="Yes"/>
    <n v="0"/>
    <n v="0"/>
    <x v="0"/>
    <n v="0"/>
    <s v="No"/>
    <x v="0"/>
    <s v="Bengaluru"/>
  </r>
  <r>
    <x v="5411"/>
    <n v="31"/>
    <s v="Male"/>
    <s v="Mumbai"/>
    <n v="39"/>
    <x v="0"/>
    <x v="2"/>
    <n v="1019"/>
    <n v="39741"/>
    <s v="Credit Card"/>
    <s v="Yes"/>
    <n v="0"/>
    <n v="0"/>
    <x v="0"/>
    <n v="0"/>
    <s v="No"/>
    <x v="1"/>
    <s v="Mumbai"/>
  </r>
  <r>
    <x v="5412"/>
    <n v="34"/>
    <s v="Female"/>
    <s v="Delhi"/>
    <n v="35"/>
    <x v="0"/>
    <x v="0"/>
    <n v="475"/>
    <n v="16751.689999999999"/>
    <s v="UPI"/>
    <s v="Yes"/>
    <n v="2"/>
    <n v="1"/>
    <x v="0"/>
    <n v="0"/>
    <s v="No"/>
    <x v="0"/>
    <s v="Delhi"/>
  </r>
  <r>
    <x v="5413"/>
    <n v="49"/>
    <s v="Male"/>
    <s v="Jaipur"/>
    <n v="33"/>
    <x v="1"/>
    <x v="1"/>
    <n v="667"/>
    <n v="21499.29"/>
    <s v="Credit Card"/>
    <s v="Yes"/>
    <n v="2"/>
    <n v="1"/>
    <x v="0"/>
    <n v="0"/>
    <s v="Yes"/>
    <x v="0"/>
    <s v="Jaipur"/>
  </r>
  <r>
    <x v="5414"/>
    <n v="44"/>
    <s v="Male"/>
    <s v="Ahmedabad"/>
    <n v="22"/>
    <x v="1"/>
    <x v="1"/>
    <n v="668"/>
    <n v="14983.84"/>
    <s v="Credit Card"/>
    <s v="Yes"/>
    <n v="0"/>
    <n v="0"/>
    <x v="0"/>
    <n v="0"/>
    <s v="Yes"/>
    <x v="0"/>
    <s v="Ahmedabad"/>
  </r>
  <r>
    <x v="5415"/>
    <n v="39"/>
    <s v="Male"/>
    <s v="Hyderabad"/>
    <n v="36"/>
    <x v="0"/>
    <x v="2"/>
    <n v="1084"/>
    <n v="39773.06"/>
    <s v="Auto Debit"/>
    <s v="Yes"/>
    <n v="0"/>
    <n v="0"/>
    <x v="1"/>
    <n v="0"/>
    <s v="No"/>
    <x v="0"/>
    <s v="Hyderabad"/>
  </r>
  <r>
    <x v="5416"/>
    <n v="47"/>
    <s v="Female"/>
    <s v="Chennai"/>
    <n v="32"/>
    <x v="1"/>
    <x v="1"/>
    <n v="715"/>
    <n v="22643.759999999998"/>
    <s v="UPI"/>
    <s v="Yes"/>
    <n v="2"/>
    <n v="2"/>
    <x v="2"/>
    <n v="0"/>
    <s v="Yes"/>
    <x v="0"/>
    <s v="Chennai"/>
  </r>
  <r>
    <x v="5417"/>
    <n v="32"/>
    <s v="Male"/>
    <s v="Hyderabad"/>
    <n v="25"/>
    <x v="0"/>
    <x v="1"/>
    <n v="707"/>
    <n v="18071.16"/>
    <s v="Credit Card"/>
    <s v="Yes"/>
    <n v="0"/>
    <n v="0"/>
    <x v="0"/>
    <n v="0"/>
    <s v="Yes"/>
    <x v="1"/>
    <s v="Hyderabad"/>
  </r>
  <r>
    <x v="5418"/>
    <n v="51"/>
    <s v="Male"/>
    <s v="Chennai"/>
    <n v="37"/>
    <x v="0"/>
    <x v="1"/>
    <n v="748"/>
    <n v="27377.99"/>
    <s v="UPI"/>
    <s v="Yes"/>
    <n v="0"/>
    <n v="0"/>
    <x v="0"/>
    <n v="0"/>
    <s v="No"/>
    <x v="1"/>
    <s v="Chennai"/>
  </r>
  <r>
    <x v="5419"/>
    <n v="28"/>
    <s v="Female"/>
    <s v="Pune"/>
    <n v="46"/>
    <x v="2"/>
    <x v="1"/>
    <n v="673"/>
    <n v="28637.919999999998"/>
    <s v="UPI"/>
    <s v="Yes"/>
    <n v="0"/>
    <n v="0"/>
    <x v="0"/>
    <n v="10"/>
    <s v="No"/>
    <x v="0"/>
    <s v="Pune"/>
  </r>
  <r>
    <x v="5420"/>
    <n v="40"/>
    <s v="Male"/>
    <s v="Delhi"/>
    <n v="33"/>
    <x v="0"/>
    <x v="1"/>
    <n v="777"/>
    <n v="25315.02"/>
    <s v="Credit Card"/>
    <s v="Yes"/>
    <n v="4"/>
    <n v="1"/>
    <x v="1"/>
    <n v="0"/>
    <s v="No"/>
    <x v="1"/>
    <s v="Delhi"/>
  </r>
  <r>
    <x v="5421"/>
    <n v="30"/>
    <s v="Male"/>
    <s v="Hyderabad"/>
    <n v="62"/>
    <x v="0"/>
    <x v="1"/>
    <n v="784"/>
    <n v="47507.360000000001"/>
    <s v="Debit Card"/>
    <s v="Yes"/>
    <n v="1"/>
    <n v="0"/>
    <x v="0"/>
    <n v="0"/>
    <s v="No"/>
    <x v="0"/>
    <s v="Hyderabad"/>
  </r>
  <r>
    <x v="5422"/>
    <n v="46"/>
    <s v="Male"/>
    <s v="Ahmedabad"/>
    <n v="37"/>
    <x v="1"/>
    <x v="1"/>
    <n v="732"/>
    <n v="26364.49"/>
    <s v="UPI"/>
    <s v="Yes"/>
    <n v="0"/>
    <n v="0"/>
    <x v="0"/>
    <n v="0"/>
    <s v="No"/>
    <x v="0"/>
    <s v="Ahmedabad"/>
  </r>
  <r>
    <x v="5423"/>
    <n v="47"/>
    <s v="Male"/>
    <s v="Jaipur"/>
    <n v="13"/>
    <x v="0"/>
    <x v="1"/>
    <n v="750"/>
    <n v="9662.74"/>
    <s v="Bank Transfer"/>
    <s v="Yes"/>
    <n v="0"/>
    <n v="0"/>
    <x v="0"/>
    <n v="0"/>
    <s v="No"/>
    <x v="1"/>
    <s v="Jaipur"/>
  </r>
  <r>
    <x v="5424"/>
    <n v="33"/>
    <s v="Male"/>
    <s v="Ahmedabad"/>
    <n v="19"/>
    <x v="1"/>
    <x v="2"/>
    <n v="991"/>
    <n v="18970.27"/>
    <s v="Debit Card"/>
    <s v="Yes"/>
    <n v="0"/>
    <n v="0"/>
    <x v="0"/>
    <n v="0"/>
    <s v="No"/>
    <x v="0"/>
    <s v="Ahmedabad"/>
  </r>
  <r>
    <x v="5425"/>
    <n v="44"/>
    <s v="Female"/>
    <s v="Kolkata"/>
    <n v="22"/>
    <x v="0"/>
    <x v="1"/>
    <n v="695"/>
    <n v="15613.3"/>
    <s v="Credit Card"/>
    <s v="Yes"/>
    <n v="5"/>
    <n v="1"/>
    <x v="1"/>
    <n v="0"/>
    <s v="No"/>
    <x v="0"/>
    <s v="Kolkata"/>
  </r>
  <r>
    <x v="5426"/>
    <n v="32"/>
    <s v="Male"/>
    <s v="Hyderabad"/>
    <n v="30"/>
    <x v="0"/>
    <x v="0"/>
    <n v="475"/>
    <n v="14265.2"/>
    <s v="Bank Transfer"/>
    <s v="Yes"/>
    <n v="0"/>
    <n v="0"/>
    <x v="0"/>
    <n v="0"/>
    <s v="Yes"/>
    <x v="0"/>
    <s v="Hyderabad"/>
  </r>
  <r>
    <x v="5427"/>
    <n v="29"/>
    <s v="Female"/>
    <s v="Jaipur"/>
    <n v="25"/>
    <x v="1"/>
    <x v="1"/>
    <n v="745"/>
    <n v="18446.66"/>
    <s v="Debit Card"/>
    <s v="Yes"/>
    <n v="3"/>
    <n v="0"/>
    <x v="0"/>
    <n v="0"/>
    <s v="No"/>
    <x v="0"/>
    <s v="Jaipur"/>
  </r>
  <r>
    <x v="5428"/>
    <n v="25"/>
    <s v="Male"/>
    <s v="Pune"/>
    <n v="18"/>
    <x v="0"/>
    <x v="0"/>
    <n v="437"/>
    <n v="7829.47"/>
    <s v="Bank Transfer"/>
    <s v="Yes"/>
    <n v="1"/>
    <n v="0"/>
    <x v="0"/>
    <n v="0"/>
    <s v="No"/>
    <x v="0"/>
    <s v="Pune"/>
  </r>
  <r>
    <x v="5429"/>
    <n v="29"/>
    <s v="Female"/>
    <s v="Bengaluru"/>
    <n v="9"/>
    <x v="0"/>
    <x v="0"/>
    <n v="454"/>
    <n v="4032.86"/>
    <s v="UPI"/>
    <s v="Yes"/>
    <n v="2"/>
    <n v="0"/>
    <x v="1"/>
    <n v="0"/>
    <s v="No"/>
    <x v="1"/>
    <s v="Bengaluru"/>
  </r>
  <r>
    <x v="5430"/>
    <n v="49"/>
    <s v="Female"/>
    <s v="Bengaluru"/>
    <n v="47"/>
    <x v="1"/>
    <x v="1"/>
    <n v="714"/>
    <n v="31524.23"/>
    <s v="Credit Card"/>
    <s v="Yes"/>
    <n v="0"/>
    <n v="0"/>
    <x v="0"/>
    <n v="5"/>
    <s v="No"/>
    <x v="0"/>
    <s v="Bengaluru"/>
  </r>
  <r>
    <x v="5431"/>
    <n v="34"/>
    <s v="Male"/>
    <s v="Bengaluru"/>
    <n v="72"/>
    <x v="2"/>
    <x v="1"/>
    <n v="717"/>
    <n v="52303.98"/>
    <s v="Auto Debit"/>
    <s v="Yes"/>
    <n v="3"/>
    <n v="0"/>
    <x v="0"/>
    <n v="0"/>
    <s v="Yes"/>
    <x v="0"/>
    <s v="Bengaluru"/>
  </r>
  <r>
    <x v="5432"/>
    <n v="46"/>
    <s v="Female"/>
    <s v="Jaipur"/>
    <n v="24"/>
    <x v="0"/>
    <x v="2"/>
    <n v="1009"/>
    <n v="23548.03"/>
    <s v="Credit Card"/>
    <s v="Yes"/>
    <n v="0"/>
    <n v="0"/>
    <x v="0"/>
    <n v="0"/>
    <s v="No"/>
    <x v="0"/>
    <s v="Jaipur"/>
  </r>
  <r>
    <x v="5433"/>
    <n v="45"/>
    <s v="Male"/>
    <s v="Ahmedabad"/>
    <n v="46"/>
    <x v="2"/>
    <x v="0"/>
    <n v="407"/>
    <n v="16427.36"/>
    <s v="Auto Debit"/>
    <s v="Yes"/>
    <n v="0"/>
    <n v="0"/>
    <x v="0"/>
    <n v="10"/>
    <s v="No"/>
    <x v="0"/>
    <s v="Ahmedabad"/>
  </r>
  <r>
    <x v="5434"/>
    <n v="20"/>
    <s v="Female"/>
    <s v="Bengaluru"/>
    <n v="32"/>
    <x v="0"/>
    <x v="0"/>
    <n v="484"/>
    <n v="15066.17"/>
    <s v="Auto Debit"/>
    <s v="Yes"/>
    <n v="0"/>
    <n v="0"/>
    <x v="0"/>
    <n v="0"/>
    <s v="No"/>
    <x v="0"/>
    <s v="Bengaluru"/>
  </r>
  <r>
    <x v="5435"/>
    <n v="50"/>
    <s v="Male"/>
    <s v="Delhi"/>
    <n v="22"/>
    <x v="1"/>
    <x v="1"/>
    <n v="744"/>
    <n v="16103.61"/>
    <s v="Bank Transfer"/>
    <s v="Yes"/>
    <n v="0"/>
    <n v="0"/>
    <x v="0"/>
    <n v="0"/>
    <s v="No"/>
    <x v="0"/>
    <s v="Delhi"/>
  </r>
  <r>
    <x v="5436"/>
    <n v="24"/>
    <s v="Male"/>
    <s v="Ahmedabad"/>
    <n v="39"/>
    <x v="1"/>
    <x v="1"/>
    <n v="679"/>
    <n v="27028.21"/>
    <s v="Credit Card"/>
    <s v="Yes"/>
    <n v="0"/>
    <n v="0"/>
    <x v="0"/>
    <n v="0"/>
    <s v="Yes"/>
    <x v="0"/>
    <s v="Ahmedabad"/>
  </r>
  <r>
    <x v="5437"/>
    <n v="28"/>
    <s v="Male"/>
    <s v="Chennai"/>
    <n v="27"/>
    <x v="2"/>
    <x v="0"/>
    <n v="539"/>
    <n v="12435.09"/>
    <s v="UPI"/>
    <s v="No"/>
    <n v="0"/>
    <n v="0"/>
    <x v="1"/>
    <n v="15"/>
    <s v="No"/>
    <x v="0"/>
    <s v="Chennai"/>
  </r>
  <r>
    <x v="5438"/>
    <n v="39"/>
    <s v="Female"/>
    <s v="Bengaluru"/>
    <n v="34"/>
    <x v="0"/>
    <x v="1"/>
    <n v="676"/>
    <n v="22463.200000000001"/>
    <s v="Bank Transfer"/>
    <s v="Yes"/>
    <n v="6"/>
    <n v="4"/>
    <x v="4"/>
    <n v="0"/>
    <s v="No"/>
    <x v="0"/>
    <s v="Bengaluru"/>
  </r>
  <r>
    <x v="5439"/>
    <n v="32"/>
    <s v="Male"/>
    <s v="Pune"/>
    <n v="26"/>
    <x v="0"/>
    <x v="1"/>
    <n v="690"/>
    <n v="17628.14"/>
    <s v="Bank Transfer"/>
    <s v="Yes"/>
    <n v="1"/>
    <n v="0"/>
    <x v="0"/>
    <n v="0"/>
    <s v="No"/>
    <x v="0"/>
    <s v="Pune"/>
  </r>
  <r>
    <x v="5440"/>
    <n v="54"/>
    <s v="Female"/>
    <s v="Jaipur"/>
    <n v="19"/>
    <x v="0"/>
    <x v="2"/>
    <n v="948"/>
    <n v="17877.27"/>
    <s v="Debit Card"/>
    <s v="Yes"/>
    <n v="1"/>
    <n v="0"/>
    <x v="1"/>
    <n v="0"/>
    <s v="No"/>
    <x v="1"/>
    <s v="Jaipur"/>
  </r>
  <r>
    <x v="5441"/>
    <n v="23"/>
    <s v="Female"/>
    <s v="Mumbai"/>
    <n v="27"/>
    <x v="0"/>
    <x v="0"/>
    <n v="456"/>
    <n v="12357.94"/>
    <s v="UPI"/>
    <s v="No"/>
    <n v="0"/>
    <n v="0"/>
    <x v="1"/>
    <n v="0"/>
    <s v="Yes"/>
    <x v="0"/>
    <s v="Mumbai"/>
  </r>
  <r>
    <x v="5442"/>
    <n v="25"/>
    <s v="Male"/>
    <s v="Bengaluru"/>
    <n v="21"/>
    <x v="1"/>
    <x v="2"/>
    <n v="1060"/>
    <n v="20776.400000000001"/>
    <s v="Auto Debit"/>
    <s v="Yes"/>
    <n v="0"/>
    <n v="0"/>
    <x v="0"/>
    <n v="5"/>
    <s v="No"/>
    <x v="0"/>
    <s v="Bengaluru"/>
  </r>
  <r>
    <x v="5443"/>
    <n v="52"/>
    <s v="Female"/>
    <s v="Nagpur"/>
    <n v="5"/>
    <x v="0"/>
    <x v="1"/>
    <n v="672"/>
    <n v="2776.45"/>
    <s v="Debit Card"/>
    <s v="Yes"/>
    <n v="0"/>
    <n v="0"/>
    <x v="0"/>
    <n v="15"/>
    <s v="No"/>
    <x v="0"/>
    <s v="Nagpur"/>
  </r>
  <r>
    <x v="5444"/>
    <n v="43"/>
    <s v="Male"/>
    <s v="Chennai"/>
    <n v="10"/>
    <x v="0"/>
    <x v="2"/>
    <n v="962"/>
    <n v="9898.44"/>
    <s v="Bank Transfer"/>
    <s v="Yes"/>
    <n v="0"/>
    <n v="0"/>
    <x v="0"/>
    <n v="0"/>
    <s v="No"/>
    <x v="0"/>
    <s v="Chennai"/>
  </r>
  <r>
    <x v="5445"/>
    <n v="38"/>
    <s v="Female"/>
    <s v="Bengaluru"/>
    <n v="20"/>
    <x v="1"/>
    <x v="1"/>
    <n v="812"/>
    <n v="16087.41"/>
    <s v="Debit Card"/>
    <s v="Yes"/>
    <n v="2"/>
    <n v="1"/>
    <x v="0"/>
    <n v="0"/>
    <s v="No"/>
    <x v="0"/>
    <s v="Bengaluru"/>
  </r>
  <r>
    <x v="5446"/>
    <n v="50"/>
    <s v="Male"/>
    <s v="Pune"/>
    <n v="9"/>
    <x v="0"/>
    <x v="1"/>
    <n v="774"/>
    <n v="7085.36"/>
    <s v="Auto Debit"/>
    <s v="Yes"/>
    <n v="2"/>
    <n v="1"/>
    <x v="4"/>
    <n v="0"/>
    <s v="No"/>
    <x v="0"/>
    <s v="Pune"/>
  </r>
  <r>
    <x v="5447"/>
    <n v="31"/>
    <s v="Female"/>
    <s v="Bengaluru"/>
    <n v="34"/>
    <x v="1"/>
    <x v="0"/>
    <n v="530"/>
    <n v="17635.96"/>
    <s v="Credit Card"/>
    <s v="Yes"/>
    <n v="0"/>
    <n v="0"/>
    <x v="0"/>
    <n v="0"/>
    <s v="Yes"/>
    <x v="0"/>
    <s v="Bengaluru"/>
  </r>
  <r>
    <x v="5448"/>
    <n v="41"/>
    <s v="Male"/>
    <s v="Pune"/>
    <n v="55"/>
    <x v="0"/>
    <x v="0"/>
    <n v="415"/>
    <n v="23096.09"/>
    <s v="Credit Card"/>
    <s v="Yes"/>
    <n v="1"/>
    <n v="0"/>
    <x v="0"/>
    <n v="0"/>
    <s v="No"/>
    <x v="0"/>
    <s v="Pune"/>
  </r>
  <r>
    <x v="5449"/>
    <n v="26"/>
    <s v="Male"/>
    <s v="Pune"/>
    <n v="33"/>
    <x v="1"/>
    <x v="2"/>
    <n v="964"/>
    <n v="32411.1"/>
    <s v="Credit Card"/>
    <s v="Yes"/>
    <n v="0"/>
    <n v="0"/>
    <x v="1"/>
    <n v="0"/>
    <s v="No"/>
    <x v="0"/>
    <s v="Pune"/>
  </r>
  <r>
    <x v="5450"/>
    <n v="36"/>
    <s v="Male"/>
    <s v="Chennai"/>
    <n v="33"/>
    <x v="0"/>
    <x v="1"/>
    <n v="693"/>
    <n v="22303.65"/>
    <s v="Auto Debit"/>
    <s v="Yes"/>
    <n v="8"/>
    <n v="2"/>
    <x v="4"/>
    <n v="0"/>
    <s v="No"/>
    <x v="1"/>
    <s v="Chennai"/>
  </r>
  <r>
    <x v="5451"/>
    <n v="45"/>
    <s v="Male"/>
    <s v="Pune"/>
    <n v="62"/>
    <x v="1"/>
    <x v="2"/>
    <n v="1023"/>
    <n v="56259.69"/>
    <s v="Debit Card"/>
    <s v="Yes"/>
    <n v="1"/>
    <n v="0"/>
    <x v="0"/>
    <n v="10"/>
    <s v="No"/>
    <x v="0"/>
    <s v="Pune"/>
  </r>
  <r>
    <x v="5452"/>
    <n v="50"/>
    <s v="Male"/>
    <s v="Delhi"/>
    <n v="15"/>
    <x v="0"/>
    <x v="1"/>
    <n v="679"/>
    <n v="10142.9"/>
    <s v="UPI"/>
    <s v="Yes"/>
    <n v="0"/>
    <n v="0"/>
    <x v="0"/>
    <n v="0"/>
    <s v="Yes"/>
    <x v="1"/>
    <s v="Delhi"/>
  </r>
  <r>
    <x v="5453"/>
    <n v="41"/>
    <s v="Male"/>
    <s v="Mumbai"/>
    <n v="28"/>
    <x v="0"/>
    <x v="1"/>
    <n v="830"/>
    <n v="23674.61"/>
    <s v="Debit Card"/>
    <s v="Yes"/>
    <n v="1"/>
    <n v="0"/>
    <x v="0"/>
    <n v="0"/>
    <s v="No"/>
    <x v="0"/>
    <s v="Mumbai"/>
  </r>
  <r>
    <x v="5454"/>
    <n v="43"/>
    <s v="Female"/>
    <s v="Hyderabad"/>
    <n v="28"/>
    <x v="2"/>
    <x v="0"/>
    <n v="516"/>
    <n v="14856.53"/>
    <s v="Credit Card"/>
    <s v="No"/>
    <n v="2"/>
    <n v="0"/>
    <x v="0"/>
    <n v="0"/>
    <s v="No"/>
    <x v="0"/>
    <s v="Hyderabad"/>
  </r>
  <r>
    <x v="5455"/>
    <n v="50"/>
    <s v="Female"/>
    <s v="Delhi"/>
    <n v="23"/>
    <x v="1"/>
    <x v="0"/>
    <n v="419"/>
    <n v="9617.2800000000007"/>
    <s v="Credit Card"/>
    <s v="No"/>
    <n v="6"/>
    <n v="3"/>
    <x v="4"/>
    <n v="0"/>
    <s v="Yes"/>
    <x v="0"/>
    <s v="Delhi"/>
  </r>
  <r>
    <x v="5456"/>
    <n v="41"/>
    <s v="Male"/>
    <s v="Ahmedabad"/>
    <n v="26"/>
    <x v="0"/>
    <x v="2"/>
    <n v="1046"/>
    <n v="27957.84"/>
    <s v="Credit Card"/>
    <s v="Yes"/>
    <n v="8"/>
    <n v="4"/>
    <x v="3"/>
    <n v="0"/>
    <s v="No"/>
    <x v="1"/>
    <s v="Ahmedabad"/>
  </r>
  <r>
    <x v="5457"/>
    <n v="26"/>
    <s v="Male"/>
    <s v="Delhi"/>
    <n v="40"/>
    <x v="2"/>
    <x v="2"/>
    <n v="1044"/>
    <n v="36278.01"/>
    <s v="Debit Card"/>
    <s v="Yes"/>
    <n v="2"/>
    <n v="0"/>
    <x v="0"/>
    <n v="15"/>
    <s v="Yes"/>
    <x v="1"/>
    <s v="Delhi"/>
  </r>
  <r>
    <x v="5458"/>
    <n v="33"/>
    <s v="Male"/>
    <s v="Nagpur"/>
    <n v="23"/>
    <x v="0"/>
    <x v="1"/>
    <n v="766"/>
    <n v="18144.66"/>
    <s v="Auto Debit"/>
    <s v="Yes"/>
    <n v="3"/>
    <n v="1"/>
    <x v="2"/>
    <n v="0"/>
    <s v="No"/>
    <x v="1"/>
    <s v="Nagpur"/>
  </r>
  <r>
    <x v="5459"/>
    <n v="35"/>
    <s v="Female"/>
    <s v="Mumbai"/>
    <n v="9"/>
    <x v="0"/>
    <x v="1"/>
    <n v="757"/>
    <n v="6795.31"/>
    <s v="Bank Transfer"/>
    <s v="No"/>
    <n v="1"/>
    <n v="0"/>
    <x v="0"/>
    <n v="0"/>
    <s v="No"/>
    <x v="0"/>
    <s v="Mumbai"/>
  </r>
  <r>
    <x v="5460"/>
    <n v="29"/>
    <s v="Male"/>
    <s v="Ahmedabad"/>
    <n v="24"/>
    <x v="0"/>
    <x v="0"/>
    <n v="390"/>
    <n v="9247.48"/>
    <s v="Bank Transfer"/>
    <s v="Yes"/>
    <n v="0"/>
    <n v="0"/>
    <x v="0"/>
    <n v="0"/>
    <s v="Yes"/>
    <x v="1"/>
    <s v="Ahmedabad"/>
  </r>
  <r>
    <x v="5461"/>
    <n v="33"/>
    <s v="Male"/>
    <s v="Nagpur"/>
    <n v="14"/>
    <x v="0"/>
    <x v="0"/>
    <n v="482"/>
    <n v="6793.61"/>
    <s v="Auto Debit"/>
    <s v="Yes"/>
    <n v="0"/>
    <n v="0"/>
    <x v="0"/>
    <n v="0"/>
    <s v="No"/>
    <x v="0"/>
    <s v="Nagpur"/>
  </r>
  <r>
    <x v="5462"/>
    <n v="45"/>
    <s v="Male"/>
    <s v="Mumbai"/>
    <n v="36"/>
    <x v="0"/>
    <x v="0"/>
    <n v="518"/>
    <n v="18400.25"/>
    <s v="Bank Transfer"/>
    <s v="No"/>
    <n v="0"/>
    <n v="0"/>
    <x v="0"/>
    <n v="0"/>
    <s v="No"/>
    <x v="0"/>
    <s v="Mumbai"/>
  </r>
  <r>
    <x v="5463"/>
    <n v="22"/>
    <s v="Female"/>
    <s v="Hyderabad"/>
    <n v="19"/>
    <x v="0"/>
    <x v="2"/>
    <n v="1086"/>
    <n v="21182.51"/>
    <s v="Credit Card"/>
    <s v="No"/>
    <n v="1"/>
    <n v="0"/>
    <x v="0"/>
    <n v="0"/>
    <s v="No"/>
    <x v="0"/>
    <s v="Hyderabad"/>
  </r>
  <r>
    <x v="5464"/>
    <n v="33"/>
    <s v="Male"/>
    <s v="Ahmedabad"/>
    <n v="26"/>
    <x v="1"/>
    <x v="2"/>
    <n v="1084"/>
    <n v="27585.97"/>
    <s v="UPI"/>
    <s v="Yes"/>
    <n v="0"/>
    <n v="0"/>
    <x v="0"/>
    <n v="0"/>
    <s v="No"/>
    <x v="0"/>
    <s v="Ahmedabad"/>
  </r>
  <r>
    <x v="5465"/>
    <n v="45"/>
    <s v="Female"/>
    <s v="Mumbai"/>
    <n v="69"/>
    <x v="2"/>
    <x v="1"/>
    <n v="791"/>
    <n v="45584.82"/>
    <s v="Bank Transfer"/>
    <s v="Yes"/>
    <n v="0"/>
    <n v="0"/>
    <x v="0"/>
    <n v="15"/>
    <s v="Yes"/>
    <x v="0"/>
    <s v="Mumbai"/>
  </r>
  <r>
    <x v="5466"/>
    <n v="21"/>
    <s v="Female"/>
    <s v="Hyderabad"/>
    <n v="60"/>
    <x v="1"/>
    <x v="1"/>
    <n v="639"/>
    <n v="36180.71"/>
    <s v="Auto Debit"/>
    <s v="Yes"/>
    <n v="0"/>
    <n v="0"/>
    <x v="0"/>
    <n v="5"/>
    <s v="No"/>
    <x v="0"/>
    <s v="Hyderabad"/>
  </r>
  <r>
    <x v="5467"/>
    <n v="37"/>
    <s v="Male"/>
    <s v="Kolkata"/>
    <n v="8"/>
    <x v="0"/>
    <x v="2"/>
    <n v="985"/>
    <n v="8054.5"/>
    <s v="Debit Card"/>
    <s v="Yes"/>
    <n v="0"/>
    <n v="0"/>
    <x v="0"/>
    <n v="0"/>
    <s v="No"/>
    <x v="1"/>
    <s v="Kolkata"/>
  </r>
  <r>
    <x v="5468"/>
    <n v="48"/>
    <s v="Male"/>
    <s v="Bengaluru"/>
    <n v="20"/>
    <x v="1"/>
    <x v="1"/>
    <n v="686"/>
    <n v="13576.77"/>
    <s v="Credit Card"/>
    <s v="Yes"/>
    <n v="1"/>
    <n v="0"/>
    <x v="0"/>
    <n v="0"/>
    <s v="Yes"/>
    <x v="0"/>
    <s v="Bengaluru"/>
  </r>
  <r>
    <x v="5469"/>
    <n v="50"/>
    <s v="Female"/>
    <s v="Jaipur"/>
    <n v="29"/>
    <x v="0"/>
    <x v="2"/>
    <n v="1029"/>
    <n v="29412.23"/>
    <s v="Credit Card"/>
    <s v="Yes"/>
    <n v="0"/>
    <n v="0"/>
    <x v="0"/>
    <n v="0"/>
    <s v="Yes"/>
    <x v="1"/>
    <s v="Jaipur"/>
  </r>
  <r>
    <x v="5470"/>
    <n v="55"/>
    <s v="Male"/>
    <s v="Bengaluru"/>
    <n v="33"/>
    <x v="0"/>
    <x v="0"/>
    <n v="499"/>
    <n v="16210.73"/>
    <s v="Credit Card"/>
    <s v="Yes"/>
    <n v="1"/>
    <n v="0"/>
    <x v="1"/>
    <n v="0"/>
    <s v="Yes"/>
    <x v="0"/>
    <s v="Bengaluru"/>
  </r>
  <r>
    <x v="5471"/>
    <n v="34"/>
    <s v="Male"/>
    <s v="Mumbai"/>
    <n v="28"/>
    <x v="1"/>
    <x v="2"/>
    <n v="1026"/>
    <n v="27462.54"/>
    <s v="Auto Debit"/>
    <s v="Yes"/>
    <n v="1"/>
    <n v="0"/>
    <x v="0"/>
    <n v="5"/>
    <s v="No"/>
    <x v="0"/>
    <s v="Mumbai"/>
  </r>
  <r>
    <x v="5472"/>
    <n v="32"/>
    <s v="Male"/>
    <s v="Nagpur"/>
    <n v="25"/>
    <x v="0"/>
    <x v="1"/>
    <n v="780"/>
    <n v="18923.599999999999"/>
    <s v="Credit Card"/>
    <s v="No"/>
    <n v="1"/>
    <n v="0"/>
    <x v="0"/>
    <n v="0"/>
    <s v="No"/>
    <x v="0"/>
    <s v="Nagpur"/>
  </r>
  <r>
    <x v="5473"/>
    <n v="47"/>
    <s v="Female"/>
    <s v="Pune"/>
    <n v="24"/>
    <x v="0"/>
    <x v="0"/>
    <n v="472"/>
    <n v="11042.31"/>
    <s v="Auto Debit"/>
    <s v="No"/>
    <n v="1"/>
    <n v="0"/>
    <x v="0"/>
    <n v="0"/>
    <s v="No"/>
    <x v="0"/>
    <s v="Pune"/>
  </r>
  <r>
    <x v="5474"/>
    <n v="19"/>
    <s v="Female"/>
    <s v="Bengaluru"/>
    <n v="25"/>
    <x v="1"/>
    <x v="1"/>
    <n v="781"/>
    <n v="19927.57"/>
    <s v="Bank Transfer"/>
    <s v="Yes"/>
    <n v="1"/>
    <n v="0"/>
    <x v="0"/>
    <n v="0"/>
    <s v="No"/>
    <x v="0"/>
    <s v="Bengaluru"/>
  </r>
  <r>
    <x v="5475"/>
    <n v="24"/>
    <s v="Male"/>
    <s v="Mumbai"/>
    <n v="64"/>
    <x v="2"/>
    <x v="0"/>
    <n v="581"/>
    <n v="37435.379999999997"/>
    <s v="Bank Transfer"/>
    <s v="No"/>
    <n v="2"/>
    <n v="1"/>
    <x v="1"/>
    <n v="0"/>
    <s v="No"/>
    <x v="0"/>
    <s v="Mumbai"/>
  </r>
  <r>
    <x v="5476"/>
    <n v="36"/>
    <s v="Female"/>
    <s v="Mumbai"/>
    <n v="48"/>
    <x v="2"/>
    <x v="2"/>
    <n v="997"/>
    <n v="41953.49"/>
    <s v="Debit Card"/>
    <s v="Yes"/>
    <n v="0"/>
    <n v="0"/>
    <x v="0"/>
    <n v="10"/>
    <s v="Yes"/>
    <x v="0"/>
    <s v="Mumbai"/>
  </r>
  <r>
    <x v="5477"/>
    <n v="22"/>
    <s v="Female"/>
    <s v="Jaipur"/>
    <n v="17"/>
    <x v="1"/>
    <x v="1"/>
    <n v="769"/>
    <n v="12853.15"/>
    <s v="Auto Debit"/>
    <s v="Yes"/>
    <n v="0"/>
    <n v="0"/>
    <x v="0"/>
    <n v="0"/>
    <s v="Yes"/>
    <x v="0"/>
    <s v="Jaipur"/>
  </r>
  <r>
    <x v="5478"/>
    <n v="33"/>
    <s v="Female"/>
    <s v="Pune"/>
    <n v="19"/>
    <x v="0"/>
    <x v="0"/>
    <n v="435"/>
    <n v="8407.7199999999993"/>
    <s v="Auto Debit"/>
    <s v="Yes"/>
    <n v="2"/>
    <n v="1"/>
    <x v="0"/>
    <n v="0"/>
    <s v="Yes"/>
    <x v="1"/>
    <s v="Pune"/>
  </r>
  <r>
    <x v="5479"/>
    <n v="19"/>
    <s v="Female"/>
    <s v="Kolkata"/>
    <n v="41"/>
    <x v="0"/>
    <x v="0"/>
    <n v="443"/>
    <n v="18632.099999999999"/>
    <s v="UPI"/>
    <s v="Yes"/>
    <n v="0"/>
    <n v="0"/>
    <x v="0"/>
    <n v="0"/>
    <s v="No"/>
    <x v="1"/>
    <s v="Kolkata"/>
  </r>
  <r>
    <x v="5480"/>
    <n v="47"/>
    <s v="Female"/>
    <s v="Bengaluru"/>
    <n v="25"/>
    <x v="1"/>
    <x v="2"/>
    <n v="987"/>
    <n v="23441.25"/>
    <s v="Credit Card"/>
    <s v="Yes"/>
    <n v="0"/>
    <n v="0"/>
    <x v="2"/>
    <n v="5"/>
    <s v="No"/>
    <x v="1"/>
    <s v="Bengaluru"/>
  </r>
  <r>
    <x v="5481"/>
    <n v="53"/>
    <s v="Female"/>
    <s v="Mumbai"/>
    <n v="19"/>
    <x v="1"/>
    <x v="0"/>
    <n v="585"/>
    <n v="10038.299999999999"/>
    <s v="Credit Card"/>
    <s v="No"/>
    <n v="0"/>
    <n v="0"/>
    <x v="1"/>
    <n v="10"/>
    <s v="No"/>
    <x v="0"/>
    <s v="Mumbai"/>
  </r>
  <r>
    <x v="5482"/>
    <n v="60"/>
    <s v="Female"/>
    <s v="Delhi"/>
    <n v="47"/>
    <x v="2"/>
    <x v="0"/>
    <n v="472"/>
    <n v="20450.759999999998"/>
    <s v="Debit Card"/>
    <s v="Yes"/>
    <n v="0"/>
    <n v="0"/>
    <x v="0"/>
    <n v="10"/>
    <s v="No"/>
    <x v="0"/>
    <s v="Delhi"/>
  </r>
  <r>
    <x v="5483"/>
    <n v="24"/>
    <s v="Female"/>
    <s v="Kolkata"/>
    <n v="55"/>
    <x v="1"/>
    <x v="1"/>
    <n v="651"/>
    <n v="32758.39"/>
    <s v="Debit Card"/>
    <s v="No"/>
    <n v="1"/>
    <n v="0"/>
    <x v="0"/>
    <n v="10"/>
    <s v="No"/>
    <x v="0"/>
    <s v="Kolkata"/>
  </r>
  <r>
    <x v="5484"/>
    <n v="41"/>
    <s v="Female"/>
    <s v="Hyderabad"/>
    <n v="44"/>
    <x v="0"/>
    <x v="1"/>
    <n v="707"/>
    <n v="30773.38"/>
    <s v="UPI"/>
    <s v="Yes"/>
    <n v="0"/>
    <n v="0"/>
    <x v="1"/>
    <n v="0"/>
    <s v="No"/>
    <x v="0"/>
    <s v="Hyderabad"/>
  </r>
  <r>
    <x v="5485"/>
    <n v="40"/>
    <s v="Male"/>
    <s v="Hyderabad"/>
    <n v="57"/>
    <x v="0"/>
    <x v="1"/>
    <n v="675"/>
    <n v="38265.93"/>
    <s v="Bank Transfer"/>
    <s v="Yes"/>
    <n v="0"/>
    <n v="0"/>
    <x v="0"/>
    <n v="0"/>
    <s v="No"/>
    <x v="0"/>
    <s v="Hyderabad"/>
  </r>
  <r>
    <x v="5486"/>
    <n v="35"/>
    <s v="Female"/>
    <s v="Bengaluru"/>
    <n v="13"/>
    <x v="0"/>
    <x v="1"/>
    <n v="732"/>
    <n v="9506.44"/>
    <s v="Bank Transfer"/>
    <s v="Yes"/>
    <n v="1"/>
    <n v="0"/>
    <x v="0"/>
    <n v="0"/>
    <s v="No"/>
    <x v="1"/>
    <s v="Bengaluru"/>
  </r>
  <r>
    <x v="5487"/>
    <n v="29"/>
    <s v="Female"/>
    <s v="Delhi"/>
    <n v="14"/>
    <x v="0"/>
    <x v="1"/>
    <n v="672"/>
    <n v="9274.24"/>
    <s v="Credit Card"/>
    <s v="No"/>
    <n v="0"/>
    <n v="0"/>
    <x v="0"/>
    <n v="0"/>
    <s v="No"/>
    <x v="0"/>
    <s v="Delhi"/>
  </r>
  <r>
    <x v="5488"/>
    <n v="42"/>
    <s v="Male"/>
    <s v="Ahmedabad"/>
    <n v="26"/>
    <x v="2"/>
    <x v="1"/>
    <n v="762"/>
    <n v="18253.43"/>
    <s v="Credit Card"/>
    <s v="Yes"/>
    <n v="0"/>
    <n v="0"/>
    <x v="1"/>
    <n v="10"/>
    <s v="No"/>
    <x v="0"/>
    <s v="Ahmedabad"/>
  </r>
  <r>
    <x v="5489"/>
    <n v="23"/>
    <s v="Male"/>
    <s v="Mumbai"/>
    <n v="36"/>
    <x v="2"/>
    <x v="0"/>
    <n v="444"/>
    <n v="13878.03"/>
    <s v="Auto Debit"/>
    <s v="No"/>
    <n v="0"/>
    <n v="0"/>
    <x v="1"/>
    <n v="15"/>
    <s v="No"/>
    <x v="0"/>
    <s v="Mumbai"/>
  </r>
  <r>
    <x v="5490"/>
    <n v="31"/>
    <s v="Female"/>
    <s v="Chennai"/>
    <n v="18"/>
    <x v="0"/>
    <x v="0"/>
    <n v="532"/>
    <n v="9784.89"/>
    <s v="Auto Debit"/>
    <s v="Yes"/>
    <n v="1"/>
    <n v="0"/>
    <x v="0"/>
    <n v="0"/>
    <s v="No"/>
    <x v="0"/>
    <s v="Chennai"/>
  </r>
  <r>
    <x v="5491"/>
    <n v="44"/>
    <s v="Female"/>
    <s v="Kolkata"/>
    <n v="36"/>
    <x v="1"/>
    <x v="0"/>
    <n v="448"/>
    <n v="16149.62"/>
    <s v="Bank Transfer"/>
    <s v="Yes"/>
    <n v="3"/>
    <n v="1"/>
    <x v="0"/>
    <n v="0"/>
    <s v="No"/>
    <x v="0"/>
    <s v="Kolkata"/>
  </r>
  <r>
    <x v="5492"/>
    <n v="30"/>
    <s v="Male"/>
    <s v="Mumbai"/>
    <n v="54"/>
    <x v="1"/>
    <x v="1"/>
    <n v="779"/>
    <n v="40804.79"/>
    <s v="Credit Card"/>
    <s v="No"/>
    <n v="0"/>
    <n v="0"/>
    <x v="0"/>
    <n v="0"/>
    <s v="Yes"/>
    <x v="0"/>
    <s v="Mumbai"/>
  </r>
  <r>
    <x v="5493"/>
    <n v="50"/>
    <s v="Male"/>
    <s v="Mumbai"/>
    <n v="56"/>
    <x v="1"/>
    <x v="0"/>
    <n v="455"/>
    <n v="25384.94"/>
    <s v="Auto Debit"/>
    <s v="Yes"/>
    <n v="2"/>
    <n v="1"/>
    <x v="0"/>
    <n v="0"/>
    <s v="No"/>
    <x v="0"/>
    <s v="Mumbai"/>
  </r>
  <r>
    <x v="5494"/>
    <n v="22"/>
    <s v="Male"/>
    <s v="Chennai"/>
    <n v="61"/>
    <x v="1"/>
    <x v="2"/>
    <n v="1086"/>
    <n v="64312.58"/>
    <s v="Debit Card"/>
    <s v="Yes"/>
    <n v="0"/>
    <n v="0"/>
    <x v="0"/>
    <n v="5"/>
    <s v="Yes"/>
    <x v="0"/>
    <s v="Chennai"/>
  </r>
  <r>
    <x v="5495"/>
    <n v="24"/>
    <s v="Male"/>
    <s v="Hyderabad"/>
    <n v="11"/>
    <x v="0"/>
    <x v="0"/>
    <n v="422"/>
    <n v="4689.8900000000003"/>
    <s v="Debit Card"/>
    <s v="Yes"/>
    <n v="0"/>
    <n v="0"/>
    <x v="0"/>
    <n v="0"/>
    <s v="Yes"/>
    <x v="0"/>
    <s v="Hyderabad"/>
  </r>
  <r>
    <x v="5496"/>
    <n v="46"/>
    <s v="Female"/>
    <s v="Chennai"/>
    <n v="41"/>
    <x v="2"/>
    <x v="0"/>
    <n v="521"/>
    <n v="17712.95"/>
    <s v="Auto Debit"/>
    <s v="Yes"/>
    <n v="0"/>
    <n v="0"/>
    <x v="1"/>
    <n v="15"/>
    <s v="No"/>
    <x v="0"/>
    <s v="Chennai"/>
  </r>
  <r>
    <x v="5497"/>
    <n v="32"/>
    <s v="Female"/>
    <s v="Pune"/>
    <n v="30"/>
    <x v="2"/>
    <x v="0"/>
    <n v="420"/>
    <n v="10676.03"/>
    <s v="Auto Debit"/>
    <s v="Yes"/>
    <n v="0"/>
    <n v="0"/>
    <x v="0"/>
    <n v="15"/>
    <s v="No"/>
    <x v="0"/>
    <s v="Pune"/>
  </r>
  <r>
    <x v="5498"/>
    <n v="32"/>
    <s v="Female"/>
    <s v="Delhi"/>
    <n v="7"/>
    <x v="0"/>
    <x v="0"/>
    <n v="465"/>
    <n v="3192.6"/>
    <s v="Bank Transfer"/>
    <s v="No"/>
    <n v="1"/>
    <n v="0"/>
    <x v="0"/>
    <n v="0"/>
    <s v="No"/>
    <x v="0"/>
    <s v="Delhi"/>
  </r>
  <r>
    <x v="5499"/>
    <n v="43"/>
    <s v="Female"/>
    <s v="Nagpur"/>
    <n v="29"/>
    <x v="1"/>
    <x v="2"/>
    <n v="1067"/>
    <n v="30053.14"/>
    <s v="Debit Card"/>
    <s v="Yes"/>
    <n v="0"/>
    <n v="0"/>
    <x v="0"/>
    <n v="5"/>
    <s v="Yes"/>
    <x v="0"/>
    <s v="Nagpur"/>
  </r>
  <r>
    <x v="5500"/>
    <n v="57"/>
    <s v="Male"/>
    <s v="Hyderabad"/>
    <n v="46"/>
    <x v="0"/>
    <x v="1"/>
    <n v="659"/>
    <n v="30801.54"/>
    <s v="Credit Card"/>
    <s v="Yes"/>
    <n v="0"/>
    <n v="0"/>
    <x v="0"/>
    <n v="0"/>
    <s v="Yes"/>
    <x v="0"/>
    <s v="Hyderabad"/>
  </r>
  <r>
    <x v="5501"/>
    <n v="48"/>
    <s v="Female"/>
    <s v="Delhi"/>
    <n v="66"/>
    <x v="2"/>
    <x v="1"/>
    <n v="828"/>
    <n v="55858.400000000001"/>
    <s v="Debit Card"/>
    <s v="Yes"/>
    <n v="0"/>
    <n v="0"/>
    <x v="0"/>
    <n v="0"/>
    <s v="No"/>
    <x v="1"/>
    <s v="Delhi"/>
  </r>
  <r>
    <x v="5502"/>
    <n v="38"/>
    <s v="Male"/>
    <s v="Bengaluru"/>
    <n v="50"/>
    <x v="0"/>
    <x v="2"/>
    <n v="1052"/>
    <n v="52859.8"/>
    <s v="Debit Card"/>
    <s v="Yes"/>
    <n v="1"/>
    <n v="0"/>
    <x v="0"/>
    <n v="0"/>
    <s v="Yes"/>
    <x v="0"/>
    <s v="Bengaluru"/>
  </r>
  <r>
    <x v="5503"/>
    <n v="32"/>
    <s v="Male"/>
    <s v="Delhi"/>
    <n v="26"/>
    <x v="0"/>
    <x v="1"/>
    <n v="719"/>
    <n v="19080.740000000002"/>
    <s v="Bank Transfer"/>
    <s v="Yes"/>
    <n v="1"/>
    <n v="0"/>
    <x v="0"/>
    <n v="0"/>
    <s v="No"/>
    <x v="0"/>
    <s v="Delhi"/>
  </r>
  <r>
    <x v="5504"/>
    <n v="31"/>
    <s v="Male"/>
    <s v="Delhi"/>
    <n v="19"/>
    <x v="1"/>
    <x v="0"/>
    <n v="564"/>
    <n v="10985.42"/>
    <s v="Debit Card"/>
    <s v="Yes"/>
    <n v="3"/>
    <n v="1"/>
    <x v="1"/>
    <n v="0"/>
    <s v="No"/>
    <x v="0"/>
    <s v="Delhi"/>
  </r>
  <r>
    <x v="5505"/>
    <n v="29"/>
    <s v="Female"/>
    <s v="Jaipur"/>
    <n v="39"/>
    <x v="0"/>
    <x v="1"/>
    <n v="639"/>
    <n v="24212.46"/>
    <s v="UPI"/>
    <s v="Yes"/>
    <n v="1"/>
    <n v="0"/>
    <x v="0"/>
    <n v="0"/>
    <s v="No"/>
    <x v="0"/>
    <s v="Jaipur"/>
  </r>
  <r>
    <x v="5506"/>
    <n v="43"/>
    <s v="Female"/>
    <s v="Ahmedabad"/>
    <n v="36"/>
    <x v="0"/>
    <x v="0"/>
    <n v="467"/>
    <n v="16752.45"/>
    <s v="Bank Transfer"/>
    <s v="Yes"/>
    <n v="2"/>
    <n v="0"/>
    <x v="0"/>
    <n v="0"/>
    <s v="No"/>
    <x v="0"/>
    <s v="Ahmedabad"/>
  </r>
  <r>
    <x v="5507"/>
    <n v="42"/>
    <s v="Female"/>
    <s v="Hyderabad"/>
    <n v="31"/>
    <x v="0"/>
    <x v="0"/>
    <n v="506"/>
    <n v="15347.93"/>
    <s v="Auto Debit"/>
    <s v="Yes"/>
    <n v="0"/>
    <n v="0"/>
    <x v="0"/>
    <n v="0"/>
    <s v="No"/>
    <x v="0"/>
    <s v="Hyderabad"/>
  </r>
  <r>
    <x v="5508"/>
    <n v="46"/>
    <s v="Male"/>
    <s v="Pune"/>
    <n v="48"/>
    <x v="1"/>
    <x v="2"/>
    <n v="1013"/>
    <n v="49607.18"/>
    <s v="UPI"/>
    <s v="Yes"/>
    <n v="0"/>
    <n v="0"/>
    <x v="0"/>
    <n v="0"/>
    <s v="No"/>
    <x v="0"/>
    <s v="Pune"/>
  </r>
  <r>
    <x v="5509"/>
    <n v="32"/>
    <s v="Male"/>
    <s v="Pune"/>
    <n v="49"/>
    <x v="1"/>
    <x v="0"/>
    <n v="521"/>
    <n v="25576.45"/>
    <s v="Credit Card"/>
    <s v="Yes"/>
    <n v="2"/>
    <n v="1"/>
    <x v="1"/>
    <n v="0"/>
    <s v="No"/>
    <x v="0"/>
    <s v="Pune"/>
  </r>
  <r>
    <x v="5510"/>
    <n v="39"/>
    <s v="Female"/>
    <s v="Mumbai"/>
    <n v="35"/>
    <x v="0"/>
    <x v="1"/>
    <n v="785"/>
    <n v="27379.23"/>
    <s v="Auto Debit"/>
    <s v="Yes"/>
    <n v="5"/>
    <n v="3"/>
    <x v="4"/>
    <n v="0"/>
    <s v="No"/>
    <x v="1"/>
    <s v="Mumbai"/>
  </r>
  <r>
    <x v="5511"/>
    <n v="52"/>
    <s v="Female"/>
    <s v="Mumbai"/>
    <n v="47"/>
    <x v="0"/>
    <x v="0"/>
    <n v="429"/>
    <n v="20121.77"/>
    <s v="Debit Card"/>
    <s v="Yes"/>
    <n v="3"/>
    <n v="1"/>
    <x v="2"/>
    <n v="0"/>
    <s v="No"/>
    <x v="0"/>
    <s v="Mumbai"/>
  </r>
  <r>
    <x v="5512"/>
    <n v="32"/>
    <s v="Female"/>
    <s v="Ahmedabad"/>
    <n v="36"/>
    <x v="0"/>
    <x v="1"/>
    <n v="772"/>
    <n v="28282.74"/>
    <s v="UPI"/>
    <s v="Yes"/>
    <n v="6"/>
    <n v="3"/>
    <x v="4"/>
    <n v="0"/>
    <s v="No"/>
    <x v="0"/>
    <s v="Ahmedabad"/>
  </r>
  <r>
    <x v="5513"/>
    <n v="39"/>
    <s v="Female"/>
    <s v="Chennai"/>
    <n v="25"/>
    <x v="1"/>
    <x v="1"/>
    <n v="681"/>
    <n v="16806.509999999998"/>
    <s v="Credit Card"/>
    <s v="Yes"/>
    <n v="1"/>
    <n v="0"/>
    <x v="1"/>
    <n v="0"/>
    <s v="Yes"/>
    <x v="1"/>
    <s v="Chennai"/>
  </r>
  <r>
    <x v="5514"/>
    <n v="30"/>
    <s v="Male"/>
    <s v="Hyderabad"/>
    <n v="59"/>
    <x v="0"/>
    <x v="0"/>
    <n v="390"/>
    <n v="22601.8"/>
    <s v="Bank Transfer"/>
    <s v="No"/>
    <n v="1"/>
    <n v="0"/>
    <x v="1"/>
    <n v="0"/>
    <s v="Yes"/>
    <x v="0"/>
    <s v="Hyderabad"/>
  </r>
  <r>
    <x v="5515"/>
    <n v="26"/>
    <s v="Female"/>
    <s v="Mumbai"/>
    <n v="49"/>
    <x v="0"/>
    <x v="2"/>
    <n v="1038"/>
    <n v="50125.2"/>
    <s v="Debit Card"/>
    <s v="Yes"/>
    <n v="0"/>
    <n v="0"/>
    <x v="0"/>
    <n v="0"/>
    <s v="No"/>
    <x v="1"/>
    <s v="Mumbai"/>
  </r>
  <r>
    <x v="5516"/>
    <n v="42"/>
    <s v="Male"/>
    <s v="Pune"/>
    <n v="23"/>
    <x v="0"/>
    <x v="1"/>
    <n v="748"/>
    <n v="17135.169999999998"/>
    <s v="Auto Debit"/>
    <s v="Yes"/>
    <n v="0"/>
    <n v="0"/>
    <x v="0"/>
    <n v="0"/>
    <s v="No"/>
    <x v="0"/>
    <s v="Pune"/>
  </r>
  <r>
    <x v="5517"/>
    <n v="33"/>
    <s v="Male"/>
    <s v="Pune"/>
    <n v="52"/>
    <x v="1"/>
    <x v="0"/>
    <n v="526"/>
    <n v="24728.240000000002"/>
    <s v="Auto Debit"/>
    <s v="Yes"/>
    <n v="1"/>
    <n v="0"/>
    <x v="0"/>
    <n v="10"/>
    <s v="No"/>
    <x v="0"/>
    <s v="Pune"/>
  </r>
  <r>
    <x v="5518"/>
    <n v="35"/>
    <s v="Female"/>
    <s v="Delhi"/>
    <n v="31"/>
    <x v="1"/>
    <x v="0"/>
    <n v="458"/>
    <n v="12953.65"/>
    <s v="UPI"/>
    <s v="Yes"/>
    <n v="5"/>
    <n v="2"/>
    <x v="2"/>
    <n v="10"/>
    <s v="No"/>
    <x v="0"/>
    <s v="Delhi"/>
  </r>
  <r>
    <x v="5519"/>
    <n v="48"/>
    <s v="Male"/>
    <s v="Pune"/>
    <n v="27"/>
    <x v="0"/>
    <x v="2"/>
    <n v="1005"/>
    <n v="26669.99"/>
    <s v="Auto Debit"/>
    <s v="Yes"/>
    <n v="0"/>
    <n v="0"/>
    <x v="0"/>
    <n v="0"/>
    <s v="Yes"/>
    <x v="0"/>
    <s v="Pune"/>
  </r>
  <r>
    <x v="5520"/>
    <n v="46"/>
    <s v="Male"/>
    <s v="Mumbai"/>
    <n v="48"/>
    <x v="1"/>
    <x v="1"/>
    <n v="774"/>
    <n v="37149.199999999997"/>
    <s v="UPI"/>
    <s v="Yes"/>
    <n v="2"/>
    <n v="1"/>
    <x v="1"/>
    <n v="0"/>
    <s v="No"/>
    <x v="0"/>
    <s v="Mumbai"/>
  </r>
  <r>
    <x v="5521"/>
    <n v="22"/>
    <s v="Male"/>
    <s v="Kolkata"/>
    <n v="32"/>
    <x v="0"/>
    <x v="0"/>
    <n v="425"/>
    <n v="13799.19"/>
    <s v="Credit Card"/>
    <s v="Yes"/>
    <n v="0"/>
    <n v="0"/>
    <x v="1"/>
    <n v="0"/>
    <s v="No"/>
    <x v="0"/>
    <s v="Kolkata"/>
  </r>
  <r>
    <x v="5522"/>
    <n v="56"/>
    <s v="Male"/>
    <s v="Hyderabad"/>
    <n v="72"/>
    <x v="2"/>
    <x v="1"/>
    <n v="677"/>
    <n v="49997.61"/>
    <s v="Auto Debit"/>
    <s v="No"/>
    <n v="0"/>
    <n v="0"/>
    <x v="1"/>
    <n v="0"/>
    <s v="No"/>
    <x v="0"/>
    <s v="Hyderabad"/>
  </r>
  <r>
    <x v="5523"/>
    <n v="54"/>
    <s v="Male"/>
    <s v="Hyderabad"/>
    <n v="14"/>
    <x v="1"/>
    <x v="0"/>
    <n v="496"/>
    <n v="6322.01"/>
    <s v="Debit Card"/>
    <s v="Yes"/>
    <n v="1"/>
    <n v="0"/>
    <x v="0"/>
    <n v="10"/>
    <s v="Yes"/>
    <x v="1"/>
    <s v="Hyderabad"/>
  </r>
  <r>
    <x v="5524"/>
    <n v="18"/>
    <s v="Male"/>
    <s v="Delhi"/>
    <n v="42"/>
    <x v="0"/>
    <x v="2"/>
    <n v="1113"/>
    <n v="45483.54"/>
    <s v="Bank Transfer"/>
    <s v="Yes"/>
    <n v="0"/>
    <n v="0"/>
    <x v="0"/>
    <n v="0"/>
    <s v="Yes"/>
    <x v="0"/>
    <s v="Delhi"/>
  </r>
  <r>
    <x v="5525"/>
    <n v="45"/>
    <s v="Female"/>
    <s v="Bengaluru"/>
    <n v="19"/>
    <x v="0"/>
    <x v="1"/>
    <n v="690"/>
    <n v="13075.27"/>
    <s v="Debit Card"/>
    <s v="Yes"/>
    <n v="0"/>
    <n v="0"/>
    <x v="0"/>
    <n v="0"/>
    <s v="Yes"/>
    <x v="0"/>
    <s v="Bengaluru"/>
  </r>
  <r>
    <x v="5526"/>
    <n v="41"/>
    <s v="Female"/>
    <s v="Mumbai"/>
    <n v="24"/>
    <x v="0"/>
    <x v="0"/>
    <n v="426"/>
    <n v="10270.209999999999"/>
    <s v="Auto Debit"/>
    <s v="Yes"/>
    <n v="2"/>
    <n v="1"/>
    <x v="0"/>
    <n v="0"/>
    <s v="No"/>
    <x v="1"/>
    <s v="Mumbai"/>
  </r>
  <r>
    <x v="5527"/>
    <n v="18"/>
    <s v="Male"/>
    <s v="Ahmedabad"/>
    <n v="47"/>
    <x v="0"/>
    <x v="0"/>
    <n v="526"/>
    <n v="24269.17"/>
    <s v="Auto Debit"/>
    <s v="Yes"/>
    <n v="2"/>
    <n v="0"/>
    <x v="0"/>
    <n v="0"/>
    <s v="No"/>
    <x v="1"/>
    <s v="Ahmedabad"/>
  </r>
  <r>
    <x v="5528"/>
    <n v="54"/>
    <s v="Female"/>
    <s v="Mumbai"/>
    <n v="23"/>
    <x v="1"/>
    <x v="2"/>
    <n v="1132"/>
    <n v="26452.959999999999"/>
    <s v="Credit Card"/>
    <s v="Yes"/>
    <n v="0"/>
    <n v="0"/>
    <x v="1"/>
    <n v="0"/>
    <s v="Yes"/>
    <x v="0"/>
    <s v="Mumbai"/>
  </r>
  <r>
    <x v="5529"/>
    <n v="18"/>
    <s v="Female"/>
    <s v="Chennai"/>
    <n v="21"/>
    <x v="1"/>
    <x v="1"/>
    <n v="702"/>
    <n v="15078.7"/>
    <s v="Debit Card"/>
    <s v="Yes"/>
    <n v="0"/>
    <n v="0"/>
    <x v="0"/>
    <n v="0"/>
    <s v="No"/>
    <x v="1"/>
    <s v="Chennai"/>
  </r>
  <r>
    <x v="5530"/>
    <n v="49"/>
    <s v="Male"/>
    <s v="Delhi"/>
    <n v="21"/>
    <x v="0"/>
    <x v="1"/>
    <n v="740"/>
    <n v="15110.14"/>
    <s v="Bank Transfer"/>
    <s v="Yes"/>
    <n v="0"/>
    <n v="0"/>
    <x v="0"/>
    <n v="0"/>
    <s v="No"/>
    <x v="0"/>
    <s v="Delhi"/>
  </r>
  <r>
    <x v="5531"/>
    <n v="43"/>
    <s v="Male"/>
    <s v="Mumbai"/>
    <n v="31"/>
    <x v="0"/>
    <x v="1"/>
    <n v="769"/>
    <n v="24508.32"/>
    <s v="UPI"/>
    <s v="Yes"/>
    <n v="2"/>
    <n v="0"/>
    <x v="0"/>
    <n v="0"/>
    <s v="No"/>
    <x v="0"/>
    <s v="Mumbai"/>
  </r>
  <r>
    <x v="5532"/>
    <n v="45"/>
    <s v="Male"/>
    <s v="Delhi"/>
    <n v="64"/>
    <x v="2"/>
    <x v="2"/>
    <n v="1009"/>
    <n v="57648.02"/>
    <s v="Credit Card"/>
    <s v="Yes"/>
    <n v="0"/>
    <n v="0"/>
    <x v="0"/>
    <n v="10"/>
    <s v="No"/>
    <x v="0"/>
    <s v="Delhi"/>
  </r>
  <r>
    <x v="5533"/>
    <n v="46"/>
    <s v="Female"/>
    <s v="Chennai"/>
    <n v="41"/>
    <x v="1"/>
    <x v="2"/>
    <n v="986"/>
    <n v="37277.14"/>
    <s v="Debit Card"/>
    <s v="Yes"/>
    <n v="0"/>
    <n v="0"/>
    <x v="0"/>
    <n v="10"/>
    <s v="No"/>
    <x v="0"/>
    <s v="Chennai"/>
  </r>
  <r>
    <x v="5534"/>
    <n v="40"/>
    <s v="Male"/>
    <s v="Bengaluru"/>
    <n v="22"/>
    <x v="1"/>
    <x v="0"/>
    <n v="537"/>
    <n v="12029.7"/>
    <s v="Auto Debit"/>
    <s v="Yes"/>
    <n v="1"/>
    <n v="0"/>
    <x v="1"/>
    <n v="0"/>
    <s v="Yes"/>
    <x v="0"/>
    <s v="Bengaluru"/>
  </r>
  <r>
    <x v="5535"/>
    <n v="43"/>
    <s v="Male"/>
    <s v="Kolkata"/>
    <n v="46"/>
    <x v="0"/>
    <x v="1"/>
    <n v="697"/>
    <n v="32920.54"/>
    <s v="UPI"/>
    <s v="Yes"/>
    <n v="1"/>
    <n v="0"/>
    <x v="0"/>
    <n v="0"/>
    <s v="Yes"/>
    <x v="0"/>
    <s v="Kolkata"/>
  </r>
  <r>
    <x v="5536"/>
    <n v="36"/>
    <s v="Male"/>
    <s v="Delhi"/>
    <n v="22"/>
    <x v="1"/>
    <x v="0"/>
    <n v="536"/>
    <n v="10767.29"/>
    <s v="Auto Debit"/>
    <s v="Yes"/>
    <n v="0"/>
    <n v="0"/>
    <x v="1"/>
    <n v="10"/>
    <s v="No"/>
    <x v="0"/>
    <s v="Delhi"/>
  </r>
  <r>
    <x v="5537"/>
    <n v="18"/>
    <s v="Female"/>
    <s v="Chennai"/>
    <n v="45"/>
    <x v="1"/>
    <x v="2"/>
    <n v="1085"/>
    <n v="49535.69"/>
    <s v="UPI"/>
    <s v="Yes"/>
    <n v="0"/>
    <n v="0"/>
    <x v="0"/>
    <n v="0"/>
    <s v="Yes"/>
    <x v="0"/>
    <s v="Chennai"/>
  </r>
  <r>
    <x v="5538"/>
    <n v="32"/>
    <s v="Female"/>
    <s v="Jaipur"/>
    <n v="54"/>
    <x v="0"/>
    <x v="1"/>
    <n v="759"/>
    <n v="41380.589999999997"/>
    <s v="Credit Card"/>
    <s v="Yes"/>
    <n v="0"/>
    <n v="0"/>
    <x v="1"/>
    <n v="0"/>
    <s v="No"/>
    <x v="0"/>
    <s v="Jaipur"/>
  </r>
  <r>
    <x v="5539"/>
    <n v="20"/>
    <s v="Female"/>
    <s v="Hyderabad"/>
    <n v="15"/>
    <x v="0"/>
    <x v="0"/>
    <n v="452"/>
    <n v="6656.18"/>
    <s v="Auto Debit"/>
    <s v="Yes"/>
    <n v="0"/>
    <n v="0"/>
    <x v="1"/>
    <n v="0"/>
    <s v="No"/>
    <x v="0"/>
    <s v="Hyderabad"/>
  </r>
  <r>
    <x v="5540"/>
    <n v="37"/>
    <s v="Female"/>
    <s v="Pune"/>
    <n v="22"/>
    <x v="0"/>
    <x v="0"/>
    <n v="395"/>
    <n v="8938.9599999999991"/>
    <s v="UPI"/>
    <s v="Yes"/>
    <n v="1"/>
    <n v="0"/>
    <x v="0"/>
    <n v="0"/>
    <s v="No"/>
    <x v="0"/>
    <s v="Pune"/>
  </r>
  <r>
    <x v="5541"/>
    <n v="51"/>
    <s v="Male"/>
    <s v="Pune"/>
    <n v="18"/>
    <x v="1"/>
    <x v="0"/>
    <n v="528"/>
    <n v="8451.2900000000009"/>
    <s v="UPI"/>
    <s v="No"/>
    <n v="4"/>
    <n v="2"/>
    <x v="2"/>
    <n v="10"/>
    <s v="Yes"/>
    <x v="1"/>
    <s v="Pune"/>
  </r>
  <r>
    <x v="5542"/>
    <n v="23"/>
    <s v="Male"/>
    <s v="Delhi"/>
    <n v="23"/>
    <x v="0"/>
    <x v="0"/>
    <n v="454"/>
    <n v="10281.629999999999"/>
    <s v="Bank Transfer"/>
    <s v="Yes"/>
    <n v="1"/>
    <n v="0"/>
    <x v="0"/>
    <n v="0"/>
    <s v="No"/>
    <x v="0"/>
    <s v="Delhi"/>
  </r>
  <r>
    <x v="5543"/>
    <n v="40"/>
    <s v="Male"/>
    <s v="Bengaluru"/>
    <n v="27"/>
    <x v="1"/>
    <x v="1"/>
    <n v="709"/>
    <n v="16806.310000000001"/>
    <s v="UPI"/>
    <s v="Yes"/>
    <n v="0"/>
    <n v="0"/>
    <x v="0"/>
    <n v="10"/>
    <s v="Yes"/>
    <x v="0"/>
    <s v="Bengaluru"/>
  </r>
  <r>
    <x v="5544"/>
    <n v="54"/>
    <s v="Female"/>
    <s v="Delhi"/>
    <n v="47"/>
    <x v="1"/>
    <x v="0"/>
    <n v="530"/>
    <n v="23054"/>
    <s v="Debit Card"/>
    <s v="No"/>
    <n v="0"/>
    <n v="0"/>
    <x v="0"/>
    <n v="10"/>
    <s v="No"/>
    <x v="0"/>
    <s v="Delhi"/>
  </r>
  <r>
    <x v="5545"/>
    <n v="49"/>
    <s v="Male"/>
    <s v="Bengaluru"/>
    <n v="17"/>
    <x v="0"/>
    <x v="0"/>
    <n v="525"/>
    <n v="8662.9599999999991"/>
    <s v="Unknown"/>
    <s v="Yes"/>
    <n v="0"/>
    <n v="0"/>
    <x v="0"/>
    <n v="0"/>
    <s v="Yes"/>
    <x v="0"/>
    <s v="Bengaluru"/>
  </r>
  <r>
    <x v="5546"/>
    <n v="27"/>
    <s v="Male"/>
    <s v="Delhi"/>
    <n v="55"/>
    <x v="1"/>
    <x v="0"/>
    <n v="462"/>
    <n v="22603.33"/>
    <s v="Credit Card"/>
    <s v="Yes"/>
    <n v="2"/>
    <n v="3"/>
    <x v="2"/>
    <n v="10"/>
    <s v="Yes"/>
    <x v="0"/>
    <s v="Delhi"/>
  </r>
  <r>
    <x v="5547"/>
    <n v="38"/>
    <s v="Male"/>
    <s v="Hyderabad"/>
    <n v="46"/>
    <x v="2"/>
    <x v="1"/>
    <n v="694"/>
    <n v="32034.71"/>
    <s v="Debit Card"/>
    <s v="Yes"/>
    <n v="1"/>
    <n v="0"/>
    <x v="0"/>
    <n v="0"/>
    <s v="No"/>
    <x v="0"/>
    <s v="Hyderabad"/>
  </r>
  <r>
    <x v="5548"/>
    <n v="48"/>
    <s v="Female"/>
    <s v="Mumbai"/>
    <n v="17"/>
    <x v="1"/>
    <x v="1"/>
    <n v="761"/>
    <n v="12650.14"/>
    <s v="UPI"/>
    <s v="Yes"/>
    <n v="1"/>
    <n v="0"/>
    <x v="0"/>
    <n v="0"/>
    <s v="Yes"/>
    <x v="1"/>
    <s v="Mumbai"/>
  </r>
  <r>
    <x v="5549"/>
    <n v="49"/>
    <s v="Female"/>
    <s v="Kolkata"/>
    <n v="18"/>
    <x v="0"/>
    <x v="1"/>
    <n v="751"/>
    <n v="13748.65"/>
    <s v="Bank Transfer"/>
    <s v="Yes"/>
    <n v="1"/>
    <n v="0"/>
    <x v="0"/>
    <n v="0"/>
    <s v="No"/>
    <x v="1"/>
    <s v="Kolkata"/>
  </r>
  <r>
    <x v="5550"/>
    <n v="39"/>
    <s v="Female"/>
    <s v="Kolkata"/>
    <n v="15"/>
    <x v="0"/>
    <x v="1"/>
    <n v="718"/>
    <n v="10581.58"/>
    <s v="Auto Debit"/>
    <s v="Yes"/>
    <n v="1"/>
    <n v="0"/>
    <x v="0"/>
    <n v="0"/>
    <s v="No"/>
    <x v="1"/>
    <s v="Kolkata"/>
  </r>
  <r>
    <x v="5551"/>
    <n v="28"/>
    <s v="Female"/>
    <s v="Hyderabad"/>
    <n v="17"/>
    <x v="2"/>
    <x v="1"/>
    <n v="707"/>
    <n v="12301.35"/>
    <s v="UPI"/>
    <s v="Yes"/>
    <n v="1"/>
    <n v="0"/>
    <x v="1"/>
    <n v="0"/>
    <s v="Yes"/>
    <x v="0"/>
    <s v="Hyderabad"/>
  </r>
  <r>
    <x v="5552"/>
    <n v="63"/>
    <s v="Female"/>
    <s v="Jaipur"/>
    <n v="34"/>
    <x v="1"/>
    <x v="2"/>
    <n v="1029"/>
    <n v="34103"/>
    <s v="Bank Transfer"/>
    <s v="Yes"/>
    <n v="0"/>
    <n v="0"/>
    <x v="0"/>
    <n v="0"/>
    <s v="No"/>
    <x v="0"/>
    <s v="Jaipur"/>
  </r>
  <r>
    <x v="5553"/>
    <n v="21"/>
    <s v="Female"/>
    <s v="Hyderabad"/>
    <n v="32"/>
    <x v="1"/>
    <x v="0"/>
    <n v="398"/>
    <n v="12561.46"/>
    <s v="Credit Card"/>
    <s v="Yes"/>
    <n v="2"/>
    <n v="1"/>
    <x v="1"/>
    <n v="0"/>
    <s v="No"/>
    <x v="0"/>
    <s v="Hyderabad"/>
  </r>
  <r>
    <x v="5554"/>
    <n v="22"/>
    <s v="Male"/>
    <s v="Ahmedabad"/>
    <n v="70"/>
    <x v="2"/>
    <x v="1"/>
    <n v="713"/>
    <n v="49764.78"/>
    <s v="Credit Card"/>
    <s v="Yes"/>
    <n v="0"/>
    <n v="0"/>
    <x v="0"/>
    <n v="0"/>
    <s v="Yes"/>
    <x v="0"/>
    <s v="Ahmedabad"/>
  </r>
  <r>
    <x v="5555"/>
    <n v="50"/>
    <s v="Female"/>
    <s v="Kolkata"/>
    <n v="30"/>
    <x v="0"/>
    <x v="0"/>
    <n v="546"/>
    <n v="16636.86"/>
    <s v="UPI"/>
    <s v="Yes"/>
    <n v="1"/>
    <n v="0"/>
    <x v="0"/>
    <n v="0"/>
    <s v="No"/>
    <x v="1"/>
    <s v="Kolkata"/>
  </r>
  <r>
    <x v="5556"/>
    <n v="30"/>
    <s v="Male"/>
    <s v="Bengaluru"/>
    <n v="64"/>
    <x v="0"/>
    <x v="2"/>
    <n v="1003"/>
    <n v="65660.28"/>
    <s v="Auto Debit"/>
    <s v="Yes"/>
    <n v="0"/>
    <n v="0"/>
    <x v="0"/>
    <n v="0"/>
    <s v="No"/>
    <x v="0"/>
    <s v="Bengaluru"/>
  </r>
  <r>
    <x v="5557"/>
    <n v="50"/>
    <s v="Female"/>
    <s v="Kolkata"/>
    <n v="14"/>
    <x v="0"/>
    <x v="1"/>
    <n v="783"/>
    <n v="10750.87"/>
    <s v="UPI"/>
    <s v="Yes"/>
    <n v="0"/>
    <n v="0"/>
    <x v="0"/>
    <n v="0"/>
    <s v="Yes"/>
    <x v="0"/>
    <s v="Kolkata"/>
  </r>
  <r>
    <x v="5558"/>
    <n v="33"/>
    <s v="Female"/>
    <s v="Hyderabad"/>
    <n v="5"/>
    <x v="0"/>
    <x v="1"/>
    <n v="735"/>
    <n v="3761"/>
    <s v="UPI"/>
    <s v="No"/>
    <n v="6"/>
    <n v="3"/>
    <x v="2"/>
    <n v="0"/>
    <s v="No"/>
    <x v="1"/>
    <s v="Hyderabad"/>
  </r>
  <r>
    <x v="5559"/>
    <n v="42"/>
    <s v="Male"/>
    <s v="Delhi"/>
    <n v="27"/>
    <x v="0"/>
    <x v="0"/>
    <n v="477"/>
    <n v="12532.15"/>
    <s v="Credit Card"/>
    <s v="Yes"/>
    <n v="2"/>
    <n v="0"/>
    <x v="1"/>
    <n v="0"/>
    <s v="No"/>
    <x v="0"/>
    <s v="Delhi"/>
  </r>
  <r>
    <x v="5560"/>
    <n v="25"/>
    <s v="Female"/>
    <s v="Bengaluru"/>
    <n v="21"/>
    <x v="0"/>
    <x v="2"/>
    <n v="1109"/>
    <n v="22816.55"/>
    <s v="Bank Transfer"/>
    <s v="Yes"/>
    <n v="4"/>
    <n v="1"/>
    <x v="2"/>
    <n v="0"/>
    <s v="No"/>
    <x v="1"/>
    <s v="Bengaluru"/>
  </r>
  <r>
    <x v="5561"/>
    <n v="37"/>
    <s v="Male"/>
    <s v="Bengaluru"/>
    <n v="48"/>
    <x v="1"/>
    <x v="0"/>
    <n v="546"/>
    <n v="24012.39"/>
    <s v="Debit Card"/>
    <s v="Yes"/>
    <n v="0"/>
    <n v="0"/>
    <x v="0"/>
    <n v="10"/>
    <s v="No"/>
    <x v="0"/>
    <s v="Bengaluru"/>
  </r>
  <r>
    <x v="5562"/>
    <n v="45"/>
    <s v="Female"/>
    <s v="Bengaluru"/>
    <n v="49"/>
    <x v="1"/>
    <x v="0"/>
    <n v="574"/>
    <n v="28005.84"/>
    <s v="Debit Card"/>
    <s v="No"/>
    <n v="0"/>
    <n v="0"/>
    <x v="1"/>
    <n v="0"/>
    <s v="No"/>
    <x v="0"/>
    <s v="Bengaluru"/>
  </r>
  <r>
    <x v="5563"/>
    <n v="45"/>
    <s v="Male"/>
    <s v="Mumbai"/>
    <n v="67"/>
    <x v="1"/>
    <x v="0"/>
    <n v="511"/>
    <n v="34524.31"/>
    <s v="UPI"/>
    <s v="Yes"/>
    <n v="1"/>
    <n v="0"/>
    <x v="0"/>
    <n v="0"/>
    <s v="Yes"/>
    <x v="0"/>
    <s v="Mumbai"/>
  </r>
  <r>
    <x v="5564"/>
    <n v="18"/>
    <s v="Female"/>
    <s v="Pune"/>
    <n v="23"/>
    <x v="0"/>
    <x v="0"/>
    <n v="501"/>
    <n v="11706.76"/>
    <s v="Debit Card"/>
    <s v="Yes"/>
    <n v="0"/>
    <n v="0"/>
    <x v="0"/>
    <n v="0"/>
    <s v="No"/>
    <x v="0"/>
    <s v="Pune"/>
  </r>
  <r>
    <x v="5565"/>
    <n v="40"/>
    <s v="Female"/>
    <s v="Chennai"/>
    <n v="22"/>
    <x v="0"/>
    <x v="0"/>
    <n v="521"/>
    <n v="11759.38"/>
    <s v="Credit Card"/>
    <s v="Yes"/>
    <n v="0"/>
    <n v="0"/>
    <x v="0"/>
    <n v="0"/>
    <s v="No"/>
    <x v="0"/>
    <s v="Chennai"/>
  </r>
  <r>
    <x v="5566"/>
    <n v="50"/>
    <s v="Male"/>
    <s v="Pune"/>
    <n v="31"/>
    <x v="2"/>
    <x v="2"/>
    <n v="951"/>
    <n v="26577.82"/>
    <s v="Auto Debit"/>
    <s v="Yes"/>
    <n v="0"/>
    <n v="0"/>
    <x v="0"/>
    <n v="10"/>
    <s v="No"/>
    <x v="0"/>
    <s v="Pune"/>
  </r>
  <r>
    <x v="5567"/>
    <n v="23"/>
    <s v="Female"/>
    <s v="Chennai"/>
    <n v="9"/>
    <x v="0"/>
    <x v="0"/>
    <n v="465"/>
    <n v="4123.6099999999997"/>
    <s v="Credit Card"/>
    <s v="Yes"/>
    <n v="1"/>
    <n v="0"/>
    <x v="0"/>
    <n v="0"/>
    <s v="No"/>
    <x v="0"/>
    <s v="Chennai"/>
  </r>
  <r>
    <x v="5568"/>
    <n v="39"/>
    <s v="Female"/>
    <s v="Kolkata"/>
    <n v="35"/>
    <x v="1"/>
    <x v="0"/>
    <n v="473"/>
    <n v="15651.45"/>
    <s v="Debit Card"/>
    <s v="Yes"/>
    <n v="3"/>
    <n v="1"/>
    <x v="1"/>
    <n v="5"/>
    <s v="No"/>
    <x v="0"/>
    <s v="Kolkata"/>
  </r>
  <r>
    <x v="5569"/>
    <n v="33"/>
    <s v="Female"/>
    <s v="Pune"/>
    <n v="52"/>
    <x v="1"/>
    <x v="2"/>
    <n v="946"/>
    <n v="48243.360000000001"/>
    <s v="Bank Transfer"/>
    <s v="Yes"/>
    <n v="3"/>
    <n v="0"/>
    <x v="0"/>
    <n v="0"/>
    <s v="No"/>
    <x v="0"/>
    <s v="Pune"/>
  </r>
  <r>
    <x v="5570"/>
    <n v="52"/>
    <s v="Male"/>
    <s v="Mumbai"/>
    <n v="23"/>
    <x v="1"/>
    <x v="0"/>
    <n v="533"/>
    <n v="12227.33"/>
    <s v="Credit Card"/>
    <s v="Yes"/>
    <n v="1"/>
    <n v="0"/>
    <x v="0"/>
    <n v="0"/>
    <s v="Yes"/>
    <x v="0"/>
    <s v="Mumbai"/>
  </r>
  <r>
    <x v="5571"/>
    <n v="42"/>
    <s v="Female"/>
    <s v="Delhi"/>
    <n v="36"/>
    <x v="1"/>
    <x v="0"/>
    <n v="427"/>
    <n v="14579.48"/>
    <s v="UPI"/>
    <s v="No"/>
    <n v="0"/>
    <n v="0"/>
    <x v="0"/>
    <n v="5"/>
    <s v="No"/>
    <x v="0"/>
    <s v="Delhi"/>
  </r>
  <r>
    <x v="5572"/>
    <n v="36"/>
    <s v="Male"/>
    <s v="Ahmedabad"/>
    <n v="21"/>
    <x v="1"/>
    <x v="0"/>
    <n v="427"/>
    <n v="8663.7800000000007"/>
    <s v="Auto Debit"/>
    <s v="Yes"/>
    <n v="0"/>
    <n v="0"/>
    <x v="0"/>
    <n v="5"/>
    <s v="No"/>
    <x v="0"/>
    <s v="Ahmedabad"/>
  </r>
  <r>
    <x v="5573"/>
    <n v="47"/>
    <s v="Male"/>
    <s v="Nagpur"/>
    <n v="14"/>
    <x v="0"/>
    <x v="2"/>
    <n v="993"/>
    <n v="14035.73"/>
    <s v="UPI"/>
    <s v="Yes"/>
    <n v="2"/>
    <n v="1"/>
    <x v="0"/>
    <n v="0"/>
    <s v="Yes"/>
    <x v="1"/>
    <s v="Nagpur"/>
  </r>
  <r>
    <x v="5574"/>
    <n v="46"/>
    <s v="Female"/>
    <s v="Chennai"/>
    <n v="72"/>
    <x v="2"/>
    <x v="1"/>
    <n v="749"/>
    <n v="52891.51"/>
    <s v="Debit Card"/>
    <s v="Yes"/>
    <n v="0"/>
    <n v="0"/>
    <x v="0"/>
    <n v="0"/>
    <s v="No"/>
    <x v="0"/>
    <s v="Chennai"/>
  </r>
  <r>
    <x v="5575"/>
    <n v="33"/>
    <s v="Male"/>
    <s v="Pune"/>
    <n v="15"/>
    <x v="0"/>
    <x v="0"/>
    <n v="404"/>
    <n v="6219.37"/>
    <s v="UPI"/>
    <s v="Yes"/>
    <n v="3"/>
    <n v="0"/>
    <x v="0"/>
    <n v="0"/>
    <s v="No"/>
    <x v="0"/>
    <s v="Pune"/>
  </r>
  <r>
    <x v="5576"/>
    <n v="35"/>
    <s v="Female"/>
    <s v="Bengaluru"/>
    <n v="59"/>
    <x v="2"/>
    <x v="0"/>
    <n v="518"/>
    <n v="26728.62"/>
    <s v="Credit Card"/>
    <s v="Yes"/>
    <n v="3"/>
    <n v="1"/>
    <x v="1"/>
    <n v="10"/>
    <s v="Yes"/>
    <x v="0"/>
    <s v="Bengaluru"/>
  </r>
  <r>
    <x v="5577"/>
    <n v="33"/>
    <s v="Male"/>
    <s v="Nagpur"/>
    <n v="26"/>
    <x v="0"/>
    <x v="0"/>
    <n v="418"/>
    <n v="11048.63"/>
    <s v="Debit Card"/>
    <s v="No"/>
    <n v="4"/>
    <n v="1"/>
    <x v="0"/>
    <n v="0"/>
    <s v="Yes"/>
    <x v="0"/>
    <s v="Nagpur"/>
  </r>
  <r>
    <x v="5578"/>
    <n v="31"/>
    <s v="Female"/>
    <s v="Delhi"/>
    <n v="20"/>
    <x v="1"/>
    <x v="1"/>
    <n v="720"/>
    <n v="14362.45"/>
    <s v="Bank Transfer"/>
    <s v="Yes"/>
    <n v="0"/>
    <n v="0"/>
    <x v="0"/>
    <n v="0"/>
    <s v="Yes"/>
    <x v="0"/>
    <s v="Delhi"/>
  </r>
  <r>
    <x v="5579"/>
    <n v="26"/>
    <s v="Female"/>
    <s v="Chennai"/>
    <n v="41"/>
    <x v="2"/>
    <x v="1"/>
    <n v="752"/>
    <n v="30553.54"/>
    <s v="UPI"/>
    <s v="Yes"/>
    <n v="1"/>
    <n v="0"/>
    <x v="0"/>
    <n v="0"/>
    <s v="No"/>
    <x v="0"/>
    <s v="Chennai"/>
  </r>
  <r>
    <x v="5580"/>
    <n v="38"/>
    <s v="Male"/>
    <s v="Kolkata"/>
    <n v="29"/>
    <x v="1"/>
    <x v="0"/>
    <n v="511"/>
    <n v="13231.8"/>
    <s v="UPI"/>
    <s v="No"/>
    <n v="0"/>
    <n v="0"/>
    <x v="0"/>
    <n v="10"/>
    <s v="No"/>
    <x v="0"/>
    <s v="Kolkata"/>
  </r>
  <r>
    <x v="5581"/>
    <n v="27"/>
    <s v="Female"/>
    <s v="Bengaluru"/>
    <n v="30"/>
    <x v="0"/>
    <x v="1"/>
    <n v="747"/>
    <n v="22107.919999999998"/>
    <s v="UPI"/>
    <s v="Yes"/>
    <n v="1"/>
    <n v="0"/>
    <x v="1"/>
    <n v="0"/>
    <s v="No"/>
    <x v="0"/>
    <s v="Bengaluru"/>
  </r>
  <r>
    <x v="5582"/>
    <n v="32"/>
    <s v="Male"/>
    <s v="Delhi"/>
    <n v="59"/>
    <x v="2"/>
    <x v="2"/>
    <n v="1041"/>
    <n v="62201.58"/>
    <s v="UPI"/>
    <s v="Yes"/>
    <n v="3"/>
    <n v="1"/>
    <x v="1"/>
    <n v="0"/>
    <s v="No"/>
    <x v="0"/>
    <s v="Delhi"/>
  </r>
  <r>
    <x v="5583"/>
    <n v="42"/>
    <s v="Male"/>
    <s v="Bengaluru"/>
    <n v="41"/>
    <x v="1"/>
    <x v="0"/>
    <n v="457"/>
    <n v="17728.98"/>
    <s v="Debit Card"/>
    <s v="Yes"/>
    <n v="0"/>
    <n v="0"/>
    <x v="1"/>
    <n v="5"/>
    <s v="No"/>
    <x v="0"/>
    <s v="Bengaluru"/>
  </r>
  <r>
    <x v="5584"/>
    <n v="34"/>
    <s v="Female"/>
    <s v="Mumbai"/>
    <n v="6"/>
    <x v="1"/>
    <x v="0"/>
    <n v="418"/>
    <n v="2351.67"/>
    <s v="Debit Card"/>
    <s v="Yes"/>
    <n v="3"/>
    <n v="0"/>
    <x v="0"/>
    <n v="5"/>
    <s v="No"/>
    <x v="0"/>
    <s v="Mumbai"/>
  </r>
  <r>
    <x v="5585"/>
    <n v="54"/>
    <s v="Male"/>
    <s v="Hyderabad"/>
    <n v="47"/>
    <x v="1"/>
    <x v="2"/>
    <n v="959"/>
    <n v="44658.2"/>
    <s v="Credit Card"/>
    <s v="Yes"/>
    <n v="1"/>
    <n v="0"/>
    <x v="0"/>
    <n v="0"/>
    <s v="Yes"/>
    <x v="0"/>
    <s v="Hyderabad"/>
  </r>
  <r>
    <x v="5586"/>
    <n v="23"/>
    <s v="Male"/>
    <s v="Pune"/>
    <n v="58"/>
    <x v="1"/>
    <x v="2"/>
    <n v="983"/>
    <n v="56918.7"/>
    <s v="Credit Card"/>
    <s v="Yes"/>
    <n v="0"/>
    <n v="0"/>
    <x v="0"/>
    <n v="0"/>
    <s v="Yes"/>
    <x v="0"/>
    <s v="Pune"/>
  </r>
  <r>
    <x v="5587"/>
    <n v="36"/>
    <s v="Female"/>
    <s v="Delhi"/>
    <n v="51"/>
    <x v="0"/>
    <x v="1"/>
    <n v="687"/>
    <n v="34642.21"/>
    <s v="Credit Card"/>
    <s v="Yes"/>
    <n v="0"/>
    <n v="0"/>
    <x v="0"/>
    <n v="0"/>
    <s v="No"/>
    <x v="1"/>
    <s v="Delhi"/>
  </r>
  <r>
    <x v="5588"/>
    <n v="61"/>
    <s v="Male"/>
    <s v="Chennai"/>
    <n v="40"/>
    <x v="1"/>
    <x v="0"/>
    <n v="403"/>
    <n v="14939.74"/>
    <s v="Credit Card"/>
    <s v="No"/>
    <n v="0"/>
    <n v="0"/>
    <x v="0"/>
    <n v="10"/>
    <s v="Yes"/>
    <x v="0"/>
    <s v="Chennai"/>
  </r>
  <r>
    <x v="5589"/>
    <n v="43"/>
    <s v="Female"/>
    <s v="Chennai"/>
    <n v="26"/>
    <x v="0"/>
    <x v="0"/>
    <n v="417"/>
    <n v="11010.5"/>
    <s v="UPI"/>
    <s v="Yes"/>
    <n v="0"/>
    <n v="0"/>
    <x v="1"/>
    <n v="0"/>
    <s v="No"/>
    <x v="0"/>
    <s v="Chennai"/>
  </r>
  <r>
    <x v="5590"/>
    <n v="19"/>
    <s v="Female"/>
    <s v="Chennai"/>
    <n v="72"/>
    <x v="2"/>
    <x v="1"/>
    <n v="739"/>
    <n v="48880.18"/>
    <s v="UPI"/>
    <s v="Yes"/>
    <n v="0"/>
    <n v="0"/>
    <x v="1"/>
    <n v="10"/>
    <s v="Yes"/>
    <x v="0"/>
    <s v="Chennai"/>
  </r>
  <r>
    <x v="5591"/>
    <n v="28"/>
    <s v="Male"/>
    <s v="Mumbai"/>
    <n v="27"/>
    <x v="1"/>
    <x v="2"/>
    <n v="1003"/>
    <n v="27164.28"/>
    <s v="Auto Debit"/>
    <s v="Yes"/>
    <n v="1"/>
    <n v="0"/>
    <x v="1"/>
    <n v="0"/>
    <s v="No"/>
    <x v="0"/>
    <s v="Mumbai"/>
  </r>
  <r>
    <x v="5592"/>
    <n v="47"/>
    <s v="Female"/>
    <s v="Mumbai"/>
    <n v="47"/>
    <x v="0"/>
    <x v="0"/>
    <n v="459"/>
    <n v="21125.88"/>
    <s v="Auto Debit"/>
    <s v="No"/>
    <n v="0"/>
    <n v="0"/>
    <x v="0"/>
    <n v="0"/>
    <s v="Yes"/>
    <x v="0"/>
    <s v="Mumbai"/>
  </r>
  <r>
    <x v="5593"/>
    <n v="29"/>
    <s v="Female"/>
    <s v="Kolkata"/>
    <n v="26"/>
    <x v="0"/>
    <x v="2"/>
    <n v="1042"/>
    <n v="26512.31"/>
    <s v="Auto Debit"/>
    <s v="Yes"/>
    <n v="1"/>
    <n v="0"/>
    <x v="0"/>
    <n v="0"/>
    <s v="Yes"/>
    <x v="0"/>
    <s v="Kolkata"/>
  </r>
  <r>
    <x v="5594"/>
    <n v="34"/>
    <s v="Male"/>
    <s v="Pune"/>
    <n v="63"/>
    <x v="0"/>
    <x v="1"/>
    <n v="747"/>
    <n v="45837.57"/>
    <s v="UPI"/>
    <s v="Yes"/>
    <n v="0"/>
    <n v="0"/>
    <x v="0"/>
    <n v="0"/>
    <s v="No"/>
    <x v="1"/>
    <s v="Pune"/>
  </r>
  <r>
    <x v="5595"/>
    <n v="46"/>
    <s v="Female"/>
    <s v="Delhi"/>
    <n v="59"/>
    <x v="0"/>
    <x v="0"/>
    <n v="564"/>
    <n v="33847.449999999997"/>
    <s v="Debit Card"/>
    <s v="Yes"/>
    <n v="1"/>
    <n v="0"/>
    <x v="0"/>
    <n v="0"/>
    <s v="No"/>
    <x v="0"/>
    <s v="Delhi"/>
  </r>
  <r>
    <x v="5596"/>
    <n v="18"/>
    <s v="Male"/>
    <s v="Chennai"/>
    <n v="38"/>
    <x v="1"/>
    <x v="0"/>
    <n v="526"/>
    <n v="18988.599999999999"/>
    <s v="UPI"/>
    <s v="Yes"/>
    <n v="7"/>
    <n v="3"/>
    <x v="4"/>
    <n v="5"/>
    <s v="Yes"/>
    <x v="1"/>
    <s v="Chennai"/>
  </r>
  <r>
    <x v="5597"/>
    <n v="27"/>
    <s v="Male"/>
    <s v="Pune"/>
    <n v="38"/>
    <x v="1"/>
    <x v="1"/>
    <n v="794"/>
    <n v="30727.35"/>
    <s v="Auto Debit"/>
    <s v="No"/>
    <n v="5"/>
    <n v="1"/>
    <x v="2"/>
    <n v="0"/>
    <s v="Yes"/>
    <x v="0"/>
    <s v="Pune"/>
  </r>
  <r>
    <x v="5598"/>
    <n v="26"/>
    <s v="Female"/>
    <s v="Pune"/>
    <n v="54"/>
    <x v="0"/>
    <x v="1"/>
    <n v="784"/>
    <n v="43469.75"/>
    <s v="Unknown"/>
    <s v="Yes"/>
    <n v="1"/>
    <n v="0"/>
    <x v="0"/>
    <n v="0"/>
    <s v="No"/>
    <x v="0"/>
    <s v="Pune"/>
  </r>
  <r>
    <x v="5599"/>
    <n v="47"/>
    <s v="Male"/>
    <s v="Pune"/>
    <n v="28"/>
    <x v="1"/>
    <x v="0"/>
    <n v="538"/>
    <n v="14384.59"/>
    <s v="UPI"/>
    <s v="Yes"/>
    <n v="0"/>
    <n v="0"/>
    <x v="0"/>
    <n v="5"/>
    <s v="No"/>
    <x v="0"/>
    <s v="Pune"/>
  </r>
  <r>
    <x v="5600"/>
    <n v="50"/>
    <s v="Female"/>
    <s v="Pune"/>
    <n v="64"/>
    <x v="0"/>
    <x v="1"/>
    <n v="669"/>
    <n v="43476.74"/>
    <s v="UPI"/>
    <s v="Yes"/>
    <n v="3"/>
    <n v="0"/>
    <x v="0"/>
    <n v="0"/>
    <s v="No"/>
    <x v="1"/>
    <s v="Pune"/>
  </r>
  <r>
    <x v="5601"/>
    <n v="36"/>
    <s v="Male"/>
    <s v="Bengaluru"/>
    <n v="27"/>
    <x v="0"/>
    <x v="0"/>
    <n v="543"/>
    <n v="14438.04"/>
    <s v="Debit Card"/>
    <s v="No"/>
    <n v="2"/>
    <n v="0"/>
    <x v="0"/>
    <n v="0"/>
    <s v="Yes"/>
    <x v="0"/>
    <s v="Bengaluru"/>
  </r>
  <r>
    <x v="5602"/>
    <n v="51"/>
    <s v="Male"/>
    <s v="Hyderabad"/>
    <n v="33"/>
    <x v="0"/>
    <x v="1"/>
    <n v="690"/>
    <n v="22448.85"/>
    <s v="Auto Debit"/>
    <s v="Yes"/>
    <n v="2"/>
    <n v="1"/>
    <x v="1"/>
    <n v="0"/>
    <s v="No"/>
    <x v="0"/>
    <s v="Hyderabad"/>
  </r>
  <r>
    <x v="5603"/>
    <n v="48"/>
    <s v="Male"/>
    <s v="Bengaluru"/>
    <n v="21"/>
    <x v="0"/>
    <x v="0"/>
    <n v="527"/>
    <n v="11133.02"/>
    <s v="Credit Card"/>
    <s v="Yes"/>
    <n v="0"/>
    <n v="0"/>
    <x v="0"/>
    <n v="0"/>
    <s v="No"/>
    <x v="0"/>
    <s v="Bengaluru"/>
  </r>
  <r>
    <x v="5604"/>
    <n v="22"/>
    <s v="Male"/>
    <s v="Bengaluru"/>
    <n v="59"/>
    <x v="2"/>
    <x v="0"/>
    <n v="585"/>
    <n v="31495.3"/>
    <s v="Auto Debit"/>
    <s v="Yes"/>
    <n v="1"/>
    <n v="0"/>
    <x v="0"/>
    <n v="10"/>
    <s v="No"/>
    <x v="0"/>
    <s v="Bengaluru"/>
  </r>
  <r>
    <x v="5605"/>
    <n v="40"/>
    <s v="Male"/>
    <s v="Hyderabad"/>
    <n v="30"/>
    <x v="0"/>
    <x v="2"/>
    <n v="1091"/>
    <n v="32736.560000000001"/>
    <s v="UPI"/>
    <s v="Yes"/>
    <n v="0"/>
    <n v="0"/>
    <x v="1"/>
    <n v="0"/>
    <s v="No"/>
    <x v="1"/>
    <s v="Hyderabad"/>
  </r>
  <r>
    <x v="5606"/>
    <n v="46"/>
    <s v="Female"/>
    <s v="Nagpur"/>
    <n v="15"/>
    <x v="1"/>
    <x v="0"/>
    <n v="437"/>
    <n v="5864.19"/>
    <s v="Bank Transfer"/>
    <s v="Yes"/>
    <n v="2"/>
    <n v="0"/>
    <x v="1"/>
    <n v="10"/>
    <s v="Yes"/>
    <x v="0"/>
    <s v="Nagpur"/>
  </r>
  <r>
    <x v="5607"/>
    <n v="34"/>
    <s v="Male"/>
    <s v="Pune"/>
    <n v="28"/>
    <x v="0"/>
    <x v="1"/>
    <n v="697"/>
    <n v="19077.689999999999"/>
    <s v="Debit Card"/>
    <s v="Yes"/>
    <n v="1"/>
    <n v="0"/>
    <x v="1"/>
    <n v="0"/>
    <s v="No"/>
    <x v="0"/>
    <s v="Pune"/>
  </r>
  <r>
    <x v="5608"/>
    <n v="45"/>
    <s v="Male"/>
    <s v="Hyderabad"/>
    <n v="52"/>
    <x v="1"/>
    <x v="0"/>
    <n v="412"/>
    <n v="20980.37"/>
    <s v="Debit Card"/>
    <s v="Yes"/>
    <n v="1"/>
    <n v="0"/>
    <x v="0"/>
    <n v="0"/>
    <s v="Yes"/>
    <x v="0"/>
    <s v="Hyderabad"/>
  </r>
  <r>
    <x v="5609"/>
    <n v="39"/>
    <s v="Male"/>
    <s v="Delhi"/>
    <n v="33"/>
    <x v="0"/>
    <x v="1"/>
    <n v="780"/>
    <n v="26444.15"/>
    <s v="Auto Debit"/>
    <s v="Yes"/>
    <n v="1"/>
    <n v="0"/>
    <x v="0"/>
    <n v="0"/>
    <s v="No"/>
    <x v="0"/>
    <s v="Delhi"/>
  </r>
  <r>
    <x v="5610"/>
    <n v="28"/>
    <s v="Female"/>
    <s v="Jaipur"/>
    <n v="32"/>
    <x v="0"/>
    <x v="1"/>
    <n v="730"/>
    <n v="22895.64"/>
    <s v="UPI"/>
    <s v="Yes"/>
    <n v="1"/>
    <n v="0"/>
    <x v="0"/>
    <n v="0"/>
    <s v="No"/>
    <x v="0"/>
    <s v="Jaipur"/>
  </r>
  <r>
    <x v="5611"/>
    <n v="41"/>
    <s v="Female"/>
    <s v="Kolkata"/>
    <n v="33"/>
    <x v="1"/>
    <x v="0"/>
    <n v="423"/>
    <n v="14361.99"/>
    <s v="Auto Debit"/>
    <s v="No"/>
    <n v="0"/>
    <n v="0"/>
    <x v="0"/>
    <n v="0"/>
    <s v="No"/>
    <x v="0"/>
    <s v="Kolkata"/>
  </r>
  <r>
    <x v="5612"/>
    <n v="19"/>
    <s v="Female"/>
    <s v="Pune"/>
    <n v="37"/>
    <x v="1"/>
    <x v="1"/>
    <n v="793"/>
    <n v="28881.96"/>
    <s v="Auto Debit"/>
    <s v="No"/>
    <n v="0"/>
    <n v="0"/>
    <x v="0"/>
    <n v="0"/>
    <s v="No"/>
    <x v="0"/>
    <s v="Pune"/>
  </r>
  <r>
    <x v="5613"/>
    <n v="22"/>
    <s v="Male"/>
    <s v="Chennai"/>
    <n v="11"/>
    <x v="0"/>
    <x v="2"/>
    <n v="1018"/>
    <n v="10958.7"/>
    <s v="UPI"/>
    <s v="Yes"/>
    <n v="0"/>
    <n v="0"/>
    <x v="0"/>
    <n v="0"/>
    <s v="No"/>
    <x v="1"/>
    <s v="Chennai"/>
  </r>
  <r>
    <x v="5614"/>
    <n v="27"/>
    <s v="Female"/>
    <s v="Delhi"/>
    <n v="57"/>
    <x v="1"/>
    <x v="1"/>
    <n v="812"/>
    <n v="44642.080000000002"/>
    <s v="Credit Card"/>
    <s v="Yes"/>
    <n v="2"/>
    <n v="0"/>
    <x v="0"/>
    <n v="5"/>
    <s v="Yes"/>
    <x v="0"/>
    <s v="Delhi"/>
  </r>
  <r>
    <x v="5615"/>
    <n v="18"/>
    <s v="Male"/>
    <s v="Delhi"/>
    <n v="45"/>
    <x v="2"/>
    <x v="1"/>
    <n v="766"/>
    <n v="34460.07"/>
    <s v="Debit Card"/>
    <s v="Yes"/>
    <n v="0"/>
    <n v="0"/>
    <x v="1"/>
    <n v="0"/>
    <s v="No"/>
    <x v="0"/>
    <s v="Delhi"/>
  </r>
  <r>
    <x v="5616"/>
    <n v="39"/>
    <s v="Female"/>
    <s v="Chennai"/>
    <n v="23"/>
    <x v="1"/>
    <x v="2"/>
    <n v="967"/>
    <n v="21718.33"/>
    <s v="Debit Card"/>
    <s v="Yes"/>
    <n v="1"/>
    <n v="0"/>
    <x v="0"/>
    <n v="5"/>
    <s v="No"/>
    <x v="0"/>
    <s v="Chennai"/>
  </r>
  <r>
    <x v="5617"/>
    <n v="20"/>
    <s v="Male"/>
    <s v="Hyderabad"/>
    <n v="37"/>
    <x v="0"/>
    <x v="1"/>
    <n v="690"/>
    <n v="26142.91"/>
    <s v="Credit Card"/>
    <s v="Yes"/>
    <n v="2"/>
    <n v="2"/>
    <x v="1"/>
    <n v="0"/>
    <s v="No"/>
    <x v="1"/>
    <s v="Hyderabad"/>
  </r>
  <r>
    <x v="5618"/>
    <n v="43"/>
    <s v="Female"/>
    <s v="Delhi"/>
    <n v="45"/>
    <x v="1"/>
    <x v="0"/>
    <n v="447"/>
    <n v="20259.3"/>
    <s v="Debit Card"/>
    <s v="Yes"/>
    <n v="0"/>
    <n v="0"/>
    <x v="0"/>
    <n v="0"/>
    <s v="No"/>
    <x v="0"/>
    <s v="Delhi"/>
  </r>
  <r>
    <x v="5619"/>
    <n v="27"/>
    <s v="Male"/>
    <s v="Hyderabad"/>
    <n v="36"/>
    <x v="0"/>
    <x v="0"/>
    <n v="543"/>
    <n v="20039.77"/>
    <s v="Bank Transfer"/>
    <s v="Yes"/>
    <n v="0"/>
    <n v="0"/>
    <x v="0"/>
    <n v="0"/>
    <s v="Yes"/>
    <x v="0"/>
    <s v="Hyderabad"/>
  </r>
  <r>
    <x v="5620"/>
    <n v="46"/>
    <s v="Male"/>
    <s v="Mumbai"/>
    <n v="44"/>
    <x v="0"/>
    <x v="1"/>
    <n v="789"/>
    <n v="35242.69"/>
    <s v="Bank Transfer"/>
    <s v="Yes"/>
    <n v="1"/>
    <n v="0"/>
    <x v="1"/>
    <n v="0"/>
    <s v="Yes"/>
    <x v="0"/>
    <s v="Mumbai"/>
  </r>
  <r>
    <x v="5621"/>
    <n v="18"/>
    <s v="Female"/>
    <s v="Ahmedabad"/>
    <n v="25"/>
    <x v="1"/>
    <x v="2"/>
    <n v="1041"/>
    <n v="25672.37"/>
    <s v="UPI"/>
    <s v="Yes"/>
    <n v="0"/>
    <n v="0"/>
    <x v="0"/>
    <n v="0"/>
    <s v="Yes"/>
    <x v="0"/>
    <s v="Ahmedabad"/>
  </r>
  <r>
    <x v="5622"/>
    <n v="38"/>
    <s v="Female"/>
    <s v="Delhi"/>
    <n v="27"/>
    <x v="0"/>
    <x v="2"/>
    <n v="1107"/>
    <n v="30308.95"/>
    <s v="Auto Debit"/>
    <s v="Yes"/>
    <n v="0"/>
    <n v="0"/>
    <x v="0"/>
    <n v="0"/>
    <s v="No"/>
    <x v="1"/>
    <s v="Delhi"/>
  </r>
  <r>
    <x v="5623"/>
    <n v="32"/>
    <s v="Female"/>
    <s v="Pune"/>
    <n v="28"/>
    <x v="0"/>
    <x v="0"/>
    <n v="504"/>
    <n v="14177.25"/>
    <s v="Credit Card"/>
    <s v="No"/>
    <n v="0"/>
    <n v="0"/>
    <x v="0"/>
    <n v="0"/>
    <s v="Yes"/>
    <x v="0"/>
    <s v="Pune"/>
  </r>
  <r>
    <x v="5624"/>
    <n v="24"/>
    <s v="Female"/>
    <s v="Ahmedabad"/>
    <n v="35"/>
    <x v="0"/>
    <x v="0"/>
    <n v="410"/>
    <n v="14071.85"/>
    <s v="Debit Card"/>
    <s v="Yes"/>
    <n v="3"/>
    <n v="0"/>
    <x v="0"/>
    <n v="0"/>
    <s v="No"/>
    <x v="1"/>
    <s v="Ahmedabad"/>
  </r>
  <r>
    <x v="5625"/>
    <n v="44"/>
    <s v="Male"/>
    <s v="Pune"/>
    <n v="38"/>
    <x v="2"/>
    <x v="0"/>
    <n v="413"/>
    <n v="16151.42"/>
    <s v="UPI"/>
    <s v="No"/>
    <n v="2"/>
    <n v="0"/>
    <x v="1"/>
    <n v="0"/>
    <s v="No"/>
    <x v="0"/>
    <s v="Pune"/>
  </r>
  <r>
    <x v="5626"/>
    <n v="38"/>
    <s v="Female"/>
    <s v="Pune"/>
    <n v="35"/>
    <x v="1"/>
    <x v="2"/>
    <n v="1046"/>
    <n v="37388.629999999997"/>
    <s v="Credit Card"/>
    <s v="Yes"/>
    <n v="3"/>
    <n v="2"/>
    <x v="2"/>
    <n v="0"/>
    <s v="No"/>
    <x v="1"/>
    <s v="Pune"/>
  </r>
  <r>
    <x v="5627"/>
    <n v="41"/>
    <s v="Male"/>
    <s v="Mumbai"/>
    <n v="33"/>
    <x v="0"/>
    <x v="1"/>
    <n v="824"/>
    <n v="26706.15"/>
    <s v="Credit Card"/>
    <s v="Yes"/>
    <n v="0"/>
    <n v="0"/>
    <x v="0"/>
    <n v="0"/>
    <s v="No"/>
    <x v="0"/>
    <s v="Mumbai"/>
  </r>
  <r>
    <x v="5628"/>
    <n v="37"/>
    <s v="Male"/>
    <s v="Kolkata"/>
    <n v="15"/>
    <x v="0"/>
    <x v="0"/>
    <n v="529"/>
    <n v="8034.11"/>
    <s v="Auto Debit"/>
    <s v="Yes"/>
    <n v="0"/>
    <n v="0"/>
    <x v="2"/>
    <n v="0"/>
    <s v="No"/>
    <x v="1"/>
    <s v="Kolkata"/>
  </r>
  <r>
    <x v="5629"/>
    <n v="23"/>
    <s v="Female"/>
    <s v="Bengaluru"/>
    <n v="39"/>
    <x v="0"/>
    <x v="1"/>
    <n v="782"/>
    <n v="29989.119999999999"/>
    <s v="Auto Debit"/>
    <s v="Yes"/>
    <n v="0"/>
    <n v="0"/>
    <x v="0"/>
    <n v="0"/>
    <s v="No"/>
    <x v="0"/>
    <s v="Bengaluru"/>
  </r>
  <r>
    <x v="5630"/>
    <n v="42"/>
    <s v="Female"/>
    <s v="Chennai"/>
    <n v="33"/>
    <x v="1"/>
    <x v="1"/>
    <n v="728"/>
    <n v="21003.599999999999"/>
    <s v="UPI"/>
    <s v="Yes"/>
    <n v="0"/>
    <n v="0"/>
    <x v="1"/>
    <n v="10"/>
    <s v="No"/>
    <x v="1"/>
    <s v="Chennai"/>
  </r>
  <r>
    <x v="5631"/>
    <n v="35"/>
    <s v="Male"/>
    <s v="Pune"/>
    <n v="60"/>
    <x v="2"/>
    <x v="1"/>
    <n v="646"/>
    <n v="32067.01"/>
    <s v="Bank Transfer"/>
    <s v="Yes"/>
    <n v="1"/>
    <n v="0"/>
    <x v="0"/>
    <n v="15"/>
    <s v="Yes"/>
    <x v="0"/>
    <s v="Pune"/>
  </r>
  <r>
    <x v="5632"/>
    <n v="32"/>
    <s v="Male"/>
    <s v="Delhi"/>
    <n v="44"/>
    <x v="0"/>
    <x v="1"/>
    <n v="785"/>
    <n v="34803.46"/>
    <s v="Auto Debit"/>
    <s v="Yes"/>
    <n v="0"/>
    <n v="0"/>
    <x v="0"/>
    <n v="0"/>
    <s v="Yes"/>
    <x v="0"/>
    <s v="Delhi"/>
  </r>
  <r>
    <x v="5633"/>
    <n v="18"/>
    <s v="Female"/>
    <s v="Bengaluru"/>
    <n v="47"/>
    <x v="1"/>
    <x v="2"/>
    <n v="1106"/>
    <n v="48958.5"/>
    <s v="Credit Card"/>
    <s v="Yes"/>
    <n v="3"/>
    <n v="1"/>
    <x v="2"/>
    <n v="5"/>
    <s v="No"/>
    <x v="0"/>
    <s v="Bengaluru"/>
  </r>
  <r>
    <x v="5634"/>
    <n v="21"/>
    <s v="Female"/>
    <s v="Pune"/>
    <n v="36"/>
    <x v="1"/>
    <x v="0"/>
    <n v="516"/>
    <n v="18220.849999999999"/>
    <s v="Credit Card"/>
    <s v="Yes"/>
    <n v="0"/>
    <n v="0"/>
    <x v="0"/>
    <n v="0"/>
    <s v="Yes"/>
    <x v="0"/>
    <s v="Pune"/>
  </r>
  <r>
    <x v="5635"/>
    <n v="29"/>
    <s v="Female"/>
    <s v="Pune"/>
    <n v="34"/>
    <x v="2"/>
    <x v="1"/>
    <n v="672"/>
    <n v="18840.939999999999"/>
    <s v="Credit Card"/>
    <s v="No"/>
    <n v="0"/>
    <n v="0"/>
    <x v="0"/>
    <n v="15"/>
    <s v="No"/>
    <x v="0"/>
    <s v="Pune"/>
  </r>
  <r>
    <x v="5636"/>
    <n v="50"/>
    <s v="Female"/>
    <s v="Hyderabad"/>
    <n v="17"/>
    <x v="0"/>
    <x v="1"/>
    <n v="685"/>
    <n v="11770.38"/>
    <s v="UPI"/>
    <s v="Yes"/>
    <n v="0"/>
    <n v="0"/>
    <x v="0"/>
    <n v="0"/>
    <s v="No"/>
    <x v="0"/>
    <s v="Hyderabad"/>
  </r>
  <r>
    <x v="5637"/>
    <n v="31"/>
    <s v="Male"/>
    <s v="Hyderabad"/>
    <n v="28"/>
    <x v="0"/>
    <x v="0"/>
    <n v="428"/>
    <n v="11645.84"/>
    <s v="Auto Debit"/>
    <s v="No"/>
    <n v="6"/>
    <n v="3"/>
    <x v="4"/>
    <n v="0"/>
    <s v="No"/>
    <x v="1"/>
    <s v="Hyderabad"/>
  </r>
  <r>
    <x v="5638"/>
    <n v="41"/>
    <s v="Male"/>
    <s v="Nagpur"/>
    <n v="13"/>
    <x v="1"/>
    <x v="1"/>
    <n v="692"/>
    <n v="9253.4599999999991"/>
    <s v="Auto Debit"/>
    <s v="Yes"/>
    <n v="0"/>
    <n v="0"/>
    <x v="0"/>
    <n v="0"/>
    <s v="No"/>
    <x v="0"/>
    <s v="Nagpur"/>
  </r>
  <r>
    <x v="5639"/>
    <n v="31"/>
    <s v="Male"/>
    <s v="Ahmedabad"/>
    <n v="31"/>
    <x v="0"/>
    <x v="1"/>
    <n v="725"/>
    <n v="22064.41"/>
    <s v="Credit Card"/>
    <s v="Yes"/>
    <n v="2"/>
    <n v="0"/>
    <x v="0"/>
    <n v="0"/>
    <s v="No"/>
    <x v="0"/>
    <s v="Ahmedabad"/>
  </r>
  <r>
    <x v="5640"/>
    <n v="37"/>
    <s v="Male"/>
    <s v="Delhi"/>
    <n v="24"/>
    <x v="0"/>
    <x v="1"/>
    <n v="661"/>
    <n v="15582.68"/>
    <s v="UPI"/>
    <s v="Yes"/>
    <n v="0"/>
    <n v="0"/>
    <x v="1"/>
    <n v="0"/>
    <s v="No"/>
    <x v="0"/>
    <s v="Delhi"/>
  </r>
  <r>
    <x v="5641"/>
    <n v="24"/>
    <s v="Male"/>
    <s v="Nagpur"/>
    <n v="29"/>
    <x v="0"/>
    <x v="2"/>
    <n v="1076"/>
    <n v="30786.5"/>
    <s v="Credit Card"/>
    <s v="Yes"/>
    <n v="1"/>
    <n v="0"/>
    <x v="0"/>
    <n v="0"/>
    <s v="No"/>
    <x v="0"/>
    <s v="Nagpur"/>
  </r>
  <r>
    <x v="5642"/>
    <n v="42"/>
    <s v="Male"/>
    <s v="Delhi"/>
    <n v="31"/>
    <x v="2"/>
    <x v="0"/>
    <n v="544"/>
    <n v="15168"/>
    <s v="Credit Card"/>
    <s v="Yes"/>
    <n v="1"/>
    <n v="0"/>
    <x v="0"/>
    <n v="10"/>
    <s v="No"/>
    <x v="0"/>
    <s v="Delhi"/>
  </r>
  <r>
    <x v="5643"/>
    <n v="27"/>
    <s v="Male"/>
    <s v="Pune"/>
    <n v="38"/>
    <x v="0"/>
    <x v="2"/>
    <n v="982"/>
    <n v="38026.75"/>
    <s v="Credit Card"/>
    <s v="Yes"/>
    <n v="0"/>
    <n v="0"/>
    <x v="0"/>
    <n v="0"/>
    <s v="No"/>
    <x v="0"/>
    <s v="Pune"/>
  </r>
  <r>
    <x v="5644"/>
    <n v="27"/>
    <s v="Female"/>
    <s v="Mumbai"/>
    <n v="12"/>
    <x v="0"/>
    <x v="1"/>
    <n v="756"/>
    <n v="8943.7099999999991"/>
    <s v="UPI"/>
    <s v="Yes"/>
    <n v="1"/>
    <n v="0"/>
    <x v="0"/>
    <n v="0"/>
    <s v="No"/>
    <x v="1"/>
    <s v="Mumbai"/>
  </r>
  <r>
    <x v="5645"/>
    <n v="37"/>
    <s v="Female"/>
    <s v="Ahmedabad"/>
    <n v="18"/>
    <x v="0"/>
    <x v="2"/>
    <n v="1069"/>
    <n v="18845.77"/>
    <s v="Debit Card"/>
    <s v="Yes"/>
    <n v="1"/>
    <n v="0"/>
    <x v="1"/>
    <n v="0"/>
    <s v="No"/>
    <x v="0"/>
    <s v="Ahmedabad"/>
  </r>
  <r>
    <x v="5646"/>
    <n v="31"/>
    <s v="Male"/>
    <s v="Delhi"/>
    <n v="51"/>
    <x v="0"/>
    <x v="1"/>
    <n v="738"/>
    <n v="37611.269999999997"/>
    <s v="Auto Debit"/>
    <s v="Yes"/>
    <n v="1"/>
    <n v="0"/>
    <x v="0"/>
    <n v="0"/>
    <s v="No"/>
    <x v="0"/>
    <s v="Delhi"/>
  </r>
  <r>
    <x v="5647"/>
    <n v="39"/>
    <s v="Male"/>
    <s v="Bengaluru"/>
    <n v="27"/>
    <x v="0"/>
    <x v="0"/>
    <n v="477"/>
    <n v="12639.47"/>
    <s v="Bank Transfer"/>
    <s v="No"/>
    <n v="3"/>
    <n v="0"/>
    <x v="0"/>
    <n v="0"/>
    <s v="No"/>
    <x v="0"/>
    <s v="Bengaluru"/>
  </r>
  <r>
    <x v="5648"/>
    <n v="39"/>
    <s v="Female"/>
    <s v="Mumbai"/>
    <n v="35"/>
    <x v="2"/>
    <x v="2"/>
    <n v="1133"/>
    <n v="33286.49"/>
    <s v="Debit Card"/>
    <s v="Yes"/>
    <n v="4"/>
    <n v="1"/>
    <x v="1"/>
    <n v="15"/>
    <s v="No"/>
    <x v="0"/>
    <s v="Mumbai"/>
  </r>
  <r>
    <x v="5649"/>
    <n v="36"/>
    <s v="Male"/>
    <s v="Mumbai"/>
    <n v="26"/>
    <x v="0"/>
    <x v="2"/>
    <n v="967"/>
    <n v="25352.22"/>
    <s v="Auto Debit"/>
    <s v="Yes"/>
    <n v="0"/>
    <n v="0"/>
    <x v="0"/>
    <n v="0"/>
    <s v="No"/>
    <x v="0"/>
    <s v="Mumbai"/>
  </r>
  <r>
    <x v="5650"/>
    <n v="35"/>
    <s v="Male"/>
    <s v="Bengaluru"/>
    <n v="8"/>
    <x v="1"/>
    <x v="1"/>
    <n v="732"/>
    <n v="5745.42"/>
    <s v="Credit Card"/>
    <s v="Yes"/>
    <n v="0"/>
    <n v="0"/>
    <x v="0"/>
    <n v="0"/>
    <s v="Yes"/>
    <x v="0"/>
    <s v="Bengaluru"/>
  </r>
  <r>
    <x v="5651"/>
    <n v="30"/>
    <s v="Male"/>
    <s v="Nagpur"/>
    <n v="22"/>
    <x v="1"/>
    <x v="1"/>
    <n v="750"/>
    <n v="14547.81"/>
    <s v="UPI"/>
    <s v="Yes"/>
    <n v="3"/>
    <n v="1"/>
    <x v="0"/>
    <n v="10"/>
    <s v="No"/>
    <x v="0"/>
    <s v="Nagpur"/>
  </r>
  <r>
    <x v="5652"/>
    <n v="18"/>
    <s v="Female"/>
    <s v="Delhi"/>
    <n v="12"/>
    <x v="0"/>
    <x v="0"/>
    <n v="465"/>
    <n v="5570.72"/>
    <s v="Credit Card"/>
    <s v="Yes"/>
    <n v="1"/>
    <n v="0"/>
    <x v="0"/>
    <n v="0"/>
    <s v="No"/>
    <x v="1"/>
    <s v="Delhi"/>
  </r>
  <r>
    <x v="5653"/>
    <n v="41"/>
    <s v="Female"/>
    <s v="Hyderabad"/>
    <n v="34"/>
    <x v="1"/>
    <x v="1"/>
    <n v="715"/>
    <n v="24385.81"/>
    <s v="Credit Card"/>
    <s v="Yes"/>
    <n v="2"/>
    <n v="1"/>
    <x v="1"/>
    <n v="0"/>
    <s v="No"/>
    <x v="0"/>
    <s v="Hyderabad"/>
  </r>
  <r>
    <x v="5654"/>
    <n v="40"/>
    <s v="Female"/>
    <s v="Ahmedabad"/>
    <n v="31"/>
    <x v="0"/>
    <x v="1"/>
    <n v="779"/>
    <n v="24541.46"/>
    <s v="UPI"/>
    <s v="Yes"/>
    <n v="0"/>
    <n v="0"/>
    <x v="0"/>
    <n v="0"/>
    <s v="No"/>
    <x v="0"/>
    <s v="Ahmedabad"/>
  </r>
  <r>
    <x v="5655"/>
    <n v="39"/>
    <s v="Female"/>
    <s v="Hyderabad"/>
    <n v="30"/>
    <x v="1"/>
    <x v="0"/>
    <n v="424"/>
    <n v="13008.64"/>
    <s v="Auto Debit"/>
    <s v="Yes"/>
    <n v="2"/>
    <n v="0"/>
    <x v="0"/>
    <n v="0"/>
    <s v="No"/>
    <x v="0"/>
    <s v="Hyderabad"/>
  </r>
  <r>
    <x v="5656"/>
    <n v="22"/>
    <s v="Female"/>
    <s v="Ahmedabad"/>
    <n v="14"/>
    <x v="1"/>
    <x v="2"/>
    <n v="978"/>
    <n v="12431.63"/>
    <s v="UPI"/>
    <s v="Yes"/>
    <n v="1"/>
    <n v="0"/>
    <x v="0"/>
    <n v="10"/>
    <s v="No"/>
    <x v="0"/>
    <s v="Ahmedabad"/>
  </r>
  <r>
    <x v="5657"/>
    <n v="38"/>
    <s v="Female"/>
    <s v="Delhi"/>
    <n v="18"/>
    <x v="2"/>
    <x v="1"/>
    <n v="652"/>
    <n v="11558.25"/>
    <s v="Debit Card"/>
    <s v="Yes"/>
    <n v="0"/>
    <n v="0"/>
    <x v="0"/>
    <n v="0"/>
    <s v="No"/>
    <x v="0"/>
    <s v="Delhi"/>
  </r>
  <r>
    <x v="5658"/>
    <n v="26"/>
    <s v="Male"/>
    <s v="Delhi"/>
    <n v="25"/>
    <x v="0"/>
    <x v="1"/>
    <n v="722"/>
    <n v="17703.25"/>
    <s v="Credit Card"/>
    <s v="Yes"/>
    <n v="1"/>
    <n v="0"/>
    <x v="0"/>
    <n v="0"/>
    <s v="No"/>
    <x v="0"/>
    <s v="Delhi"/>
  </r>
  <r>
    <x v="5659"/>
    <n v="54"/>
    <s v="Male"/>
    <s v="Mumbai"/>
    <n v="7"/>
    <x v="0"/>
    <x v="0"/>
    <n v="444"/>
    <n v="3032.66"/>
    <s v="UPI"/>
    <s v="Yes"/>
    <n v="1"/>
    <n v="0"/>
    <x v="1"/>
    <n v="0"/>
    <s v="Yes"/>
    <x v="0"/>
    <s v="Mumbai"/>
  </r>
  <r>
    <x v="5660"/>
    <n v="39"/>
    <s v="Male"/>
    <s v="Bengaluru"/>
    <n v="37"/>
    <x v="0"/>
    <x v="1"/>
    <n v="710"/>
    <n v="26598.03"/>
    <s v="Debit Card"/>
    <s v="Yes"/>
    <n v="0"/>
    <n v="0"/>
    <x v="0"/>
    <n v="0"/>
    <s v="No"/>
    <x v="0"/>
    <s v="Bengaluru"/>
  </r>
  <r>
    <x v="5661"/>
    <n v="49"/>
    <s v="Male"/>
    <s v="Chennai"/>
    <n v="23"/>
    <x v="0"/>
    <x v="1"/>
    <n v="681"/>
    <n v="16081.13"/>
    <s v="Credit Card"/>
    <s v="Yes"/>
    <n v="4"/>
    <n v="2"/>
    <x v="1"/>
    <n v="0"/>
    <s v="No"/>
    <x v="1"/>
    <s v="Chennai"/>
  </r>
  <r>
    <x v="5662"/>
    <n v="39"/>
    <s v="Female"/>
    <s v="Hyderabad"/>
    <n v="38"/>
    <x v="2"/>
    <x v="2"/>
    <n v="982"/>
    <n v="36430"/>
    <s v="Bank Transfer"/>
    <s v="Yes"/>
    <n v="0"/>
    <n v="0"/>
    <x v="0"/>
    <n v="0"/>
    <s v="Yes"/>
    <x v="0"/>
    <s v="Hyderabad"/>
  </r>
  <r>
    <x v="5663"/>
    <n v="43"/>
    <s v="Female"/>
    <s v="Delhi"/>
    <n v="33"/>
    <x v="1"/>
    <x v="1"/>
    <n v="785"/>
    <n v="24964.69"/>
    <s v="Auto Debit"/>
    <s v="Yes"/>
    <n v="0"/>
    <n v="0"/>
    <x v="0"/>
    <n v="5"/>
    <s v="No"/>
    <x v="0"/>
    <s v="Delhi"/>
  </r>
  <r>
    <x v="5664"/>
    <n v="24"/>
    <s v="Female"/>
    <s v="Mumbai"/>
    <n v="24"/>
    <x v="0"/>
    <x v="1"/>
    <n v="811"/>
    <n v="19051.150000000001"/>
    <s v="UPI"/>
    <s v="Yes"/>
    <n v="0"/>
    <n v="0"/>
    <x v="1"/>
    <n v="0"/>
    <s v="No"/>
    <x v="0"/>
    <s v="Mumbai"/>
  </r>
  <r>
    <x v="5665"/>
    <n v="31"/>
    <s v="Female"/>
    <s v="Ahmedabad"/>
    <n v="23"/>
    <x v="1"/>
    <x v="1"/>
    <n v="701"/>
    <n v="15668.72"/>
    <s v="Auto Debit"/>
    <s v="Yes"/>
    <n v="0"/>
    <n v="0"/>
    <x v="0"/>
    <n v="0"/>
    <s v="No"/>
    <x v="0"/>
    <s v="Ahmedabad"/>
  </r>
  <r>
    <x v="5666"/>
    <n v="27"/>
    <s v="Female"/>
    <s v="Delhi"/>
    <n v="72"/>
    <x v="1"/>
    <x v="0"/>
    <n v="549"/>
    <n v="36547.21"/>
    <s v="UPI"/>
    <s v="No"/>
    <n v="1"/>
    <n v="0"/>
    <x v="1"/>
    <n v="10"/>
    <s v="Yes"/>
    <x v="0"/>
    <s v="Delhi"/>
  </r>
  <r>
    <x v="5667"/>
    <n v="34"/>
    <s v="Female"/>
    <s v="Pune"/>
    <n v="39"/>
    <x v="2"/>
    <x v="2"/>
    <n v="1046"/>
    <n v="35065.11"/>
    <s v="Debit Card"/>
    <s v="Yes"/>
    <n v="2"/>
    <n v="1"/>
    <x v="1"/>
    <n v="15"/>
    <s v="Yes"/>
    <x v="0"/>
    <s v="Pune"/>
  </r>
  <r>
    <x v="5668"/>
    <n v="47"/>
    <s v="Male"/>
    <s v="Hyderabad"/>
    <n v="35"/>
    <x v="0"/>
    <x v="0"/>
    <n v="495"/>
    <n v="16902.349999999999"/>
    <s v="Bank Transfer"/>
    <s v="Yes"/>
    <n v="0"/>
    <n v="0"/>
    <x v="0"/>
    <n v="0"/>
    <s v="No"/>
    <x v="1"/>
    <s v="Hyderabad"/>
  </r>
  <r>
    <x v="5669"/>
    <n v="43"/>
    <s v="Male"/>
    <s v="Hyderabad"/>
    <n v="21"/>
    <x v="0"/>
    <x v="1"/>
    <n v="748"/>
    <n v="15517.47"/>
    <s v="Auto Debit"/>
    <s v="Yes"/>
    <n v="4"/>
    <n v="1"/>
    <x v="2"/>
    <n v="0"/>
    <s v="No"/>
    <x v="0"/>
    <s v="Hyderabad"/>
  </r>
  <r>
    <x v="5670"/>
    <n v="39"/>
    <s v="Male"/>
    <s v="Bengaluru"/>
    <n v="10"/>
    <x v="0"/>
    <x v="1"/>
    <n v="678"/>
    <n v="6652.45"/>
    <s v="Bank Transfer"/>
    <s v="Yes"/>
    <n v="2"/>
    <n v="0"/>
    <x v="0"/>
    <n v="0"/>
    <s v="No"/>
    <x v="1"/>
    <s v="Bengaluru"/>
  </r>
  <r>
    <x v="5671"/>
    <n v="30"/>
    <s v="Male"/>
    <s v="Kolkata"/>
    <n v="26"/>
    <x v="0"/>
    <x v="1"/>
    <n v="660"/>
    <n v="17620.45"/>
    <s v="Credit Card"/>
    <s v="Yes"/>
    <n v="0"/>
    <n v="0"/>
    <x v="0"/>
    <n v="0"/>
    <s v="No"/>
    <x v="0"/>
    <s v="Kolkata"/>
  </r>
  <r>
    <x v="5672"/>
    <n v="44"/>
    <s v="Male"/>
    <s v="Bengaluru"/>
    <n v="27"/>
    <x v="2"/>
    <x v="1"/>
    <n v="809"/>
    <n v="22134.77"/>
    <s v="Auto Debit"/>
    <s v="No"/>
    <n v="1"/>
    <n v="0"/>
    <x v="0"/>
    <n v="0"/>
    <s v="Yes"/>
    <x v="0"/>
    <s v="Bengaluru"/>
  </r>
  <r>
    <x v="5673"/>
    <n v="38"/>
    <s v="Male"/>
    <s v="Mumbai"/>
    <n v="50"/>
    <x v="0"/>
    <x v="2"/>
    <n v="1002"/>
    <n v="49460.24"/>
    <s v="Bank Transfer"/>
    <s v="Yes"/>
    <n v="2"/>
    <n v="1"/>
    <x v="1"/>
    <n v="0"/>
    <s v="Yes"/>
    <x v="0"/>
    <s v="Mumbai"/>
  </r>
  <r>
    <x v="5674"/>
    <n v="31"/>
    <s v="Male"/>
    <s v="Pune"/>
    <n v="36"/>
    <x v="0"/>
    <x v="1"/>
    <n v="779"/>
    <n v="27890.54"/>
    <s v="Auto Debit"/>
    <s v="Yes"/>
    <n v="9"/>
    <n v="4"/>
    <x v="3"/>
    <n v="0"/>
    <s v="No"/>
    <x v="1"/>
    <s v="Pune"/>
  </r>
  <r>
    <x v="5675"/>
    <n v="36"/>
    <s v="Female"/>
    <s v="Jaipur"/>
    <n v="39"/>
    <x v="0"/>
    <x v="1"/>
    <n v="747"/>
    <n v="29539.67"/>
    <s v="UPI"/>
    <s v="Yes"/>
    <n v="0"/>
    <n v="0"/>
    <x v="0"/>
    <n v="0"/>
    <s v="No"/>
    <x v="0"/>
    <s v="Jaipur"/>
  </r>
  <r>
    <x v="5676"/>
    <n v="33"/>
    <s v="Male"/>
    <s v="Kolkata"/>
    <n v="62"/>
    <x v="1"/>
    <x v="0"/>
    <n v="486"/>
    <n v="26601.25"/>
    <s v="Debit Card"/>
    <s v="No"/>
    <n v="1"/>
    <n v="0"/>
    <x v="0"/>
    <n v="10"/>
    <s v="No"/>
    <x v="0"/>
    <s v="Kolkata"/>
  </r>
  <r>
    <x v="5677"/>
    <n v="25"/>
    <s v="Male"/>
    <s v="Bengaluru"/>
    <n v="57"/>
    <x v="2"/>
    <x v="0"/>
    <n v="523"/>
    <n v="26998.65"/>
    <s v="UPI"/>
    <s v="Yes"/>
    <n v="0"/>
    <n v="0"/>
    <x v="0"/>
    <n v="10"/>
    <s v="No"/>
    <x v="0"/>
    <s v="Bengaluru"/>
  </r>
  <r>
    <x v="5678"/>
    <n v="27"/>
    <s v="Female"/>
    <s v="Bengaluru"/>
    <n v="46"/>
    <x v="1"/>
    <x v="0"/>
    <n v="468"/>
    <n v="21005.96"/>
    <s v="Auto Debit"/>
    <s v="Yes"/>
    <n v="0"/>
    <n v="0"/>
    <x v="0"/>
    <n v="0"/>
    <s v="Yes"/>
    <x v="0"/>
    <s v="Bengaluru"/>
  </r>
  <r>
    <x v="5679"/>
    <n v="48"/>
    <s v="Female"/>
    <s v="Delhi"/>
    <n v="8"/>
    <x v="0"/>
    <x v="2"/>
    <n v="1080"/>
    <n v="8850.23"/>
    <s v="Debit Card"/>
    <s v="Yes"/>
    <n v="3"/>
    <n v="1"/>
    <x v="0"/>
    <n v="0"/>
    <s v="No"/>
    <x v="1"/>
    <s v="Delhi"/>
  </r>
  <r>
    <x v="5680"/>
    <n v="28"/>
    <s v="Male"/>
    <s v="Mumbai"/>
    <n v="12"/>
    <x v="1"/>
    <x v="0"/>
    <n v="415"/>
    <n v="4482.97"/>
    <s v="Bank Transfer"/>
    <s v="Yes"/>
    <n v="5"/>
    <n v="1"/>
    <x v="2"/>
    <n v="10"/>
    <s v="No"/>
    <x v="0"/>
    <s v="Mumbai"/>
  </r>
  <r>
    <x v="5681"/>
    <n v="18"/>
    <s v="Female"/>
    <s v="Ahmedabad"/>
    <n v="39"/>
    <x v="0"/>
    <x v="2"/>
    <n v="950"/>
    <n v="36684.69"/>
    <s v="Credit Card"/>
    <s v="Yes"/>
    <n v="0"/>
    <n v="0"/>
    <x v="0"/>
    <n v="0"/>
    <s v="Yes"/>
    <x v="0"/>
    <s v="Ahmedabad"/>
  </r>
  <r>
    <x v="5682"/>
    <n v="43"/>
    <s v="Male"/>
    <s v="Bengaluru"/>
    <n v="48"/>
    <x v="0"/>
    <x v="0"/>
    <n v="462"/>
    <n v="22513.54"/>
    <s v="Debit Card"/>
    <s v="Yes"/>
    <n v="1"/>
    <n v="0"/>
    <x v="1"/>
    <n v="0"/>
    <s v="No"/>
    <x v="0"/>
    <s v="Bengaluru"/>
  </r>
  <r>
    <x v="5683"/>
    <n v="41"/>
    <s v="Female"/>
    <s v="Mumbai"/>
    <n v="45"/>
    <x v="1"/>
    <x v="2"/>
    <n v="1109"/>
    <n v="49018.74"/>
    <s v="Auto Debit"/>
    <s v="Yes"/>
    <n v="0"/>
    <n v="0"/>
    <x v="0"/>
    <n v="0"/>
    <s v="No"/>
    <x v="0"/>
    <s v="Mumbai"/>
  </r>
  <r>
    <x v="5684"/>
    <n v="32"/>
    <s v="Female"/>
    <s v="Delhi"/>
    <n v="41"/>
    <x v="1"/>
    <x v="0"/>
    <n v="493"/>
    <n v="20408.79"/>
    <s v="Credit Card"/>
    <s v="Yes"/>
    <n v="0"/>
    <n v="0"/>
    <x v="0"/>
    <n v="0"/>
    <s v="Yes"/>
    <x v="0"/>
    <s v="Delhi"/>
  </r>
  <r>
    <x v="5685"/>
    <n v="43"/>
    <s v="Male"/>
    <s v="Ahmedabad"/>
    <n v="52"/>
    <x v="2"/>
    <x v="1"/>
    <n v="669"/>
    <n v="30759.82"/>
    <s v="Auto Debit"/>
    <s v="Yes"/>
    <n v="1"/>
    <n v="0"/>
    <x v="0"/>
    <n v="10"/>
    <s v="Yes"/>
    <x v="0"/>
    <s v="Ahmedabad"/>
  </r>
  <r>
    <x v="5686"/>
    <n v="36"/>
    <s v="Male"/>
    <s v="Chennai"/>
    <n v="51"/>
    <x v="2"/>
    <x v="1"/>
    <n v="694"/>
    <n v="31894.799999999999"/>
    <s v="Bank Transfer"/>
    <s v="No"/>
    <n v="0"/>
    <n v="0"/>
    <x v="1"/>
    <n v="10"/>
    <s v="Yes"/>
    <x v="0"/>
    <s v="Chennai"/>
  </r>
  <r>
    <x v="5687"/>
    <n v="38"/>
    <s v="Female"/>
    <s v="Delhi"/>
    <n v="46"/>
    <x v="0"/>
    <x v="1"/>
    <n v="826"/>
    <n v="38893.160000000003"/>
    <s v="Auto Debit"/>
    <s v="Yes"/>
    <n v="1"/>
    <n v="0"/>
    <x v="0"/>
    <n v="0"/>
    <s v="No"/>
    <x v="0"/>
    <s v="Delhi"/>
  </r>
  <r>
    <x v="5688"/>
    <n v="46"/>
    <s v="Male"/>
    <s v="Kolkata"/>
    <n v="20"/>
    <x v="0"/>
    <x v="1"/>
    <n v="717"/>
    <n v="14302.58"/>
    <s v="Debit Card"/>
    <s v="Yes"/>
    <n v="9"/>
    <n v="3"/>
    <x v="4"/>
    <n v="0"/>
    <s v="No"/>
    <x v="1"/>
    <s v="Kolkata"/>
  </r>
  <r>
    <x v="5689"/>
    <n v="43"/>
    <s v="Male"/>
    <s v="Mumbai"/>
    <n v="53"/>
    <x v="1"/>
    <x v="0"/>
    <n v="464"/>
    <n v="24334.47"/>
    <s v="UPI"/>
    <s v="No"/>
    <n v="1"/>
    <n v="0"/>
    <x v="0"/>
    <n v="0"/>
    <s v="Yes"/>
    <x v="0"/>
    <s v="Mumbai"/>
  </r>
  <r>
    <x v="5690"/>
    <n v="41"/>
    <s v="Female"/>
    <s v="Chennai"/>
    <n v="17"/>
    <x v="0"/>
    <x v="0"/>
    <n v="474"/>
    <n v="7940.49"/>
    <s v="Bank Transfer"/>
    <s v="Yes"/>
    <n v="3"/>
    <n v="0"/>
    <x v="0"/>
    <n v="0"/>
    <s v="Yes"/>
    <x v="0"/>
    <s v="Chennai"/>
  </r>
  <r>
    <x v="5691"/>
    <n v="41"/>
    <s v="Male"/>
    <s v="Pune"/>
    <n v="28"/>
    <x v="1"/>
    <x v="1"/>
    <n v="684"/>
    <n v="18198.560000000001"/>
    <s v="Bank Transfer"/>
    <s v="Yes"/>
    <n v="0"/>
    <n v="0"/>
    <x v="0"/>
    <n v="5"/>
    <s v="No"/>
    <x v="0"/>
    <s v="Pune"/>
  </r>
  <r>
    <x v="5692"/>
    <n v="36"/>
    <s v="Male"/>
    <s v="Pune"/>
    <n v="36"/>
    <x v="0"/>
    <x v="1"/>
    <n v="699"/>
    <n v="24472.7"/>
    <s v="Auto Debit"/>
    <s v="Yes"/>
    <n v="0"/>
    <n v="0"/>
    <x v="1"/>
    <n v="0"/>
    <s v="No"/>
    <x v="0"/>
    <s v="Pune"/>
  </r>
  <r>
    <x v="5693"/>
    <n v="50"/>
    <s v="Female"/>
    <s v="Pune"/>
    <n v="20"/>
    <x v="0"/>
    <x v="1"/>
    <n v="674"/>
    <n v="13335.42"/>
    <s v="Credit Card"/>
    <s v="No"/>
    <n v="3"/>
    <n v="1"/>
    <x v="0"/>
    <n v="0"/>
    <s v="No"/>
    <x v="0"/>
    <s v="Pune"/>
  </r>
  <r>
    <x v="5694"/>
    <n v="49"/>
    <s v="Male"/>
    <s v="Nagpur"/>
    <n v="29"/>
    <x v="1"/>
    <x v="2"/>
    <n v="1020"/>
    <n v="26436.25"/>
    <s v="Bank Transfer"/>
    <s v="Yes"/>
    <n v="1"/>
    <n v="0"/>
    <x v="0"/>
    <n v="10"/>
    <s v="No"/>
    <x v="0"/>
    <s v="Nagpur"/>
  </r>
  <r>
    <x v="5695"/>
    <n v="36"/>
    <s v="Female"/>
    <s v="Chennai"/>
    <n v="56"/>
    <x v="1"/>
    <x v="0"/>
    <n v="489"/>
    <n v="25958.95"/>
    <s v="Debit Card"/>
    <s v="Yes"/>
    <n v="0"/>
    <n v="0"/>
    <x v="0"/>
    <n v="5"/>
    <s v="No"/>
    <x v="0"/>
    <s v="Chennai"/>
  </r>
  <r>
    <x v="5696"/>
    <n v="43"/>
    <s v="Male"/>
    <s v="Pune"/>
    <n v="3"/>
    <x v="0"/>
    <x v="0"/>
    <n v="540"/>
    <n v="1585.38"/>
    <s v="Credit Card"/>
    <s v="Yes"/>
    <n v="0"/>
    <n v="0"/>
    <x v="0"/>
    <n v="0"/>
    <s v="No"/>
    <x v="1"/>
    <s v="Pune"/>
  </r>
  <r>
    <x v="5697"/>
    <n v="21"/>
    <s v="Male"/>
    <s v="Bengaluru"/>
    <n v="51"/>
    <x v="0"/>
    <x v="2"/>
    <n v="975"/>
    <n v="48700.93"/>
    <s v="Credit Card"/>
    <s v="Yes"/>
    <n v="1"/>
    <n v="0"/>
    <x v="0"/>
    <n v="0"/>
    <s v="No"/>
    <x v="0"/>
    <s v="Bengaluru"/>
  </r>
  <r>
    <x v="5698"/>
    <n v="33"/>
    <s v="Female"/>
    <s v="Mumbai"/>
    <n v="27"/>
    <x v="2"/>
    <x v="1"/>
    <n v="683"/>
    <n v="18088"/>
    <s v="Bank Transfer"/>
    <s v="Yes"/>
    <n v="0"/>
    <n v="0"/>
    <x v="0"/>
    <n v="0"/>
    <s v="No"/>
    <x v="0"/>
    <s v="Mumbai"/>
  </r>
  <r>
    <x v="5699"/>
    <n v="22"/>
    <s v="Female"/>
    <s v="Ahmedabad"/>
    <n v="60"/>
    <x v="0"/>
    <x v="2"/>
    <n v="948"/>
    <n v="56829.84"/>
    <s v="UPI"/>
    <s v="Yes"/>
    <n v="0"/>
    <n v="0"/>
    <x v="1"/>
    <n v="0"/>
    <s v="Yes"/>
    <x v="0"/>
    <s v="Ahmedabad"/>
  </r>
  <r>
    <x v="5700"/>
    <n v="24"/>
    <s v="Female"/>
    <s v="Pune"/>
    <n v="38"/>
    <x v="1"/>
    <x v="2"/>
    <n v="1031"/>
    <n v="38881.33"/>
    <s v="Auto Debit"/>
    <s v="Yes"/>
    <n v="0"/>
    <n v="0"/>
    <x v="0"/>
    <n v="0"/>
    <s v="No"/>
    <x v="0"/>
    <s v="Pune"/>
  </r>
  <r>
    <x v="5701"/>
    <n v="19"/>
    <s v="Male"/>
    <s v="Bengaluru"/>
    <n v="35"/>
    <x v="0"/>
    <x v="0"/>
    <n v="407"/>
    <n v="14247.37"/>
    <s v="UPI"/>
    <s v="Yes"/>
    <n v="2"/>
    <n v="0"/>
    <x v="0"/>
    <n v="0"/>
    <s v="No"/>
    <x v="0"/>
    <s v="Bengaluru"/>
  </r>
  <r>
    <x v="5702"/>
    <n v="35"/>
    <s v="Female"/>
    <s v="Pune"/>
    <n v="65"/>
    <x v="0"/>
    <x v="1"/>
    <n v="751"/>
    <n v="48470.79"/>
    <s v="Credit Card"/>
    <s v="Yes"/>
    <n v="0"/>
    <n v="0"/>
    <x v="0"/>
    <n v="0"/>
    <s v="No"/>
    <x v="0"/>
    <s v="Pune"/>
  </r>
  <r>
    <x v="5703"/>
    <n v="37"/>
    <s v="Female"/>
    <s v="Mumbai"/>
    <n v="26"/>
    <x v="1"/>
    <x v="1"/>
    <n v="768"/>
    <n v="20328.62"/>
    <s v="Auto Debit"/>
    <s v="Yes"/>
    <n v="2"/>
    <n v="0"/>
    <x v="0"/>
    <n v="0"/>
    <s v="Yes"/>
    <x v="0"/>
    <s v="Mumbai"/>
  </r>
  <r>
    <x v="5704"/>
    <n v="28"/>
    <s v="Male"/>
    <s v="Delhi"/>
    <n v="20"/>
    <x v="1"/>
    <x v="1"/>
    <n v="804"/>
    <n v="16320.39"/>
    <s v="Auto Debit"/>
    <s v="Yes"/>
    <n v="0"/>
    <n v="0"/>
    <x v="0"/>
    <n v="0"/>
    <s v="No"/>
    <x v="0"/>
    <s v="Delhi"/>
  </r>
  <r>
    <x v="5705"/>
    <n v="37"/>
    <s v="Male"/>
    <s v="Ahmedabad"/>
    <n v="53"/>
    <x v="2"/>
    <x v="0"/>
    <n v="436"/>
    <n v="20584.88"/>
    <s v="Bank Transfer"/>
    <s v="Yes"/>
    <n v="0"/>
    <n v="0"/>
    <x v="0"/>
    <n v="10"/>
    <s v="No"/>
    <x v="0"/>
    <s v="Ahmedabad"/>
  </r>
  <r>
    <x v="5706"/>
    <n v="18"/>
    <s v="Female"/>
    <s v="Delhi"/>
    <n v="22"/>
    <x v="1"/>
    <x v="2"/>
    <n v="1120"/>
    <n v="24540.97"/>
    <s v="Bank Transfer"/>
    <s v="Yes"/>
    <n v="0"/>
    <n v="0"/>
    <x v="0"/>
    <n v="0"/>
    <s v="Yes"/>
    <x v="1"/>
    <s v="Delhi"/>
  </r>
  <r>
    <x v="5707"/>
    <n v="30"/>
    <s v="Male"/>
    <s v="Kolkata"/>
    <n v="40"/>
    <x v="2"/>
    <x v="2"/>
    <n v="1041"/>
    <n v="34717.699999999997"/>
    <s v="UPI"/>
    <s v="Yes"/>
    <n v="0"/>
    <n v="0"/>
    <x v="0"/>
    <n v="15"/>
    <s v="No"/>
    <x v="0"/>
    <s v="Kolkata"/>
  </r>
  <r>
    <x v="5708"/>
    <n v="38"/>
    <s v="Male"/>
    <s v="Chennai"/>
    <n v="32"/>
    <x v="1"/>
    <x v="1"/>
    <n v="794"/>
    <n v="23409.71"/>
    <s v="Auto Debit"/>
    <s v="Yes"/>
    <n v="0"/>
    <n v="0"/>
    <x v="0"/>
    <n v="10"/>
    <s v="No"/>
    <x v="0"/>
    <s v="Chennai"/>
  </r>
  <r>
    <x v="5709"/>
    <n v="34"/>
    <s v="Male"/>
    <s v="Bengaluru"/>
    <n v="28"/>
    <x v="0"/>
    <x v="1"/>
    <n v="801"/>
    <n v="22292.67"/>
    <s v="Credit Card"/>
    <s v="Yes"/>
    <n v="5"/>
    <n v="2"/>
    <x v="2"/>
    <n v="0"/>
    <s v="No"/>
    <x v="1"/>
    <s v="Bengaluru"/>
  </r>
  <r>
    <x v="5710"/>
    <n v="39"/>
    <s v="Male"/>
    <s v="Hyderabad"/>
    <n v="38"/>
    <x v="1"/>
    <x v="2"/>
    <n v="1000"/>
    <n v="36703.919999999998"/>
    <s v="Debit Card"/>
    <s v="Yes"/>
    <n v="0"/>
    <n v="0"/>
    <x v="0"/>
    <n v="5"/>
    <s v="Yes"/>
    <x v="0"/>
    <s v="Hyderabad"/>
  </r>
  <r>
    <x v="5711"/>
    <n v="54"/>
    <s v="Female"/>
    <s v="Delhi"/>
    <n v="13"/>
    <x v="0"/>
    <x v="1"/>
    <n v="682"/>
    <n v="8892.59"/>
    <s v="Debit Card"/>
    <s v="Yes"/>
    <n v="0"/>
    <n v="0"/>
    <x v="0"/>
    <n v="0"/>
    <s v="Yes"/>
    <x v="1"/>
    <s v="Delhi"/>
  </r>
  <r>
    <x v="5712"/>
    <n v="31"/>
    <s v="Female"/>
    <s v="Mumbai"/>
    <n v="33"/>
    <x v="0"/>
    <x v="1"/>
    <n v="704"/>
    <n v="23869.4"/>
    <s v="Auto Debit"/>
    <s v="Yes"/>
    <n v="0"/>
    <n v="0"/>
    <x v="1"/>
    <n v="0"/>
    <s v="Yes"/>
    <x v="1"/>
    <s v="Mumbai"/>
  </r>
  <r>
    <x v="5713"/>
    <n v="27"/>
    <s v="Female"/>
    <s v="Mumbai"/>
    <n v="31"/>
    <x v="2"/>
    <x v="1"/>
    <n v="789"/>
    <n v="21131.22"/>
    <s v="Credit Card"/>
    <s v="Yes"/>
    <n v="2"/>
    <n v="0"/>
    <x v="1"/>
    <n v="15"/>
    <s v="Yes"/>
    <x v="0"/>
    <s v="Mumbai"/>
  </r>
  <r>
    <x v="5714"/>
    <n v="45"/>
    <s v="Female"/>
    <s v="Hyderabad"/>
    <n v="22"/>
    <x v="2"/>
    <x v="0"/>
    <n v="453"/>
    <n v="9723.5300000000007"/>
    <s v="Debit Card"/>
    <s v="Yes"/>
    <n v="0"/>
    <n v="0"/>
    <x v="0"/>
    <n v="0"/>
    <s v="Yes"/>
    <x v="0"/>
    <s v="Hyderabad"/>
  </r>
  <r>
    <x v="5715"/>
    <n v="41"/>
    <s v="Male"/>
    <s v="Hyderabad"/>
    <n v="46"/>
    <x v="1"/>
    <x v="2"/>
    <n v="1023"/>
    <n v="47552.97"/>
    <s v="UPI"/>
    <s v="Yes"/>
    <n v="0"/>
    <n v="0"/>
    <x v="1"/>
    <n v="0"/>
    <s v="No"/>
    <x v="0"/>
    <s v="Hyderabad"/>
  </r>
  <r>
    <x v="5716"/>
    <n v="39"/>
    <s v="Male"/>
    <s v="Delhi"/>
    <n v="34"/>
    <x v="2"/>
    <x v="1"/>
    <n v="787"/>
    <n v="26666.67"/>
    <s v="Debit Card"/>
    <s v="Yes"/>
    <n v="3"/>
    <n v="2"/>
    <x v="1"/>
    <n v="0"/>
    <s v="No"/>
    <x v="0"/>
    <s v="Delhi"/>
  </r>
  <r>
    <x v="5717"/>
    <n v="36"/>
    <s v="Female"/>
    <s v="Bengaluru"/>
    <n v="33"/>
    <x v="1"/>
    <x v="0"/>
    <n v="441"/>
    <n v="14214.72"/>
    <s v="Debit Card"/>
    <s v="Yes"/>
    <n v="2"/>
    <n v="0"/>
    <x v="0"/>
    <n v="5"/>
    <s v="No"/>
    <x v="0"/>
    <s v="Bengaluru"/>
  </r>
  <r>
    <x v="5718"/>
    <n v="20"/>
    <s v="Male"/>
    <s v="Bengaluru"/>
    <n v="21"/>
    <x v="0"/>
    <x v="0"/>
    <n v="436"/>
    <n v="9232.82"/>
    <s v="UPI"/>
    <s v="Yes"/>
    <n v="2"/>
    <n v="0"/>
    <x v="0"/>
    <n v="0"/>
    <s v="No"/>
    <x v="0"/>
    <s v="Bengaluru"/>
  </r>
  <r>
    <x v="5719"/>
    <n v="57"/>
    <s v="Female"/>
    <s v="Jaipur"/>
    <n v="33"/>
    <x v="0"/>
    <x v="1"/>
    <n v="749"/>
    <n v="24051.94"/>
    <s v="Credit Card"/>
    <s v="Yes"/>
    <n v="1"/>
    <n v="0"/>
    <x v="1"/>
    <n v="0"/>
    <s v="No"/>
    <x v="0"/>
    <s v="Jaipur"/>
  </r>
  <r>
    <x v="5720"/>
    <n v="26"/>
    <s v="Female"/>
    <s v="Kolkata"/>
    <n v="29"/>
    <x v="2"/>
    <x v="0"/>
    <n v="421"/>
    <n v="10273.280000000001"/>
    <s v="Auto Debit"/>
    <s v="Yes"/>
    <n v="0"/>
    <n v="0"/>
    <x v="0"/>
    <n v="15"/>
    <s v="No"/>
    <x v="0"/>
    <s v="Kolkata"/>
  </r>
  <r>
    <x v="5721"/>
    <n v="61"/>
    <s v="Female"/>
    <s v="Delhi"/>
    <n v="25"/>
    <x v="0"/>
    <x v="1"/>
    <n v="730"/>
    <n v="18511.62"/>
    <s v="Credit Card"/>
    <s v="Yes"/>
    <n v="0"/>
    <n v="0"/>
    <x v="0"/>
    <n v="0"/>
    <s v="Yes"/>
    <x v="0"/>
    <s v="Delhi"/>
  </r>
  <r>
    <x v="5722"/>
    <n v="21"/>
    <s v="Female"/>
    <s v="Pune"/>
    <n v="67"/>
    <x v="0"/>
    <x v="1"/>
    <n v="649"/>
    <n v="42750.15"/>
    <s v="Bank Transfer"/>
    <s v="Yes"/>
    <n v="1"/>
    <n v="0"/>
    <x v="1"/>
    <n v="0"/>
    <s v="Yes"/>
    <x v="0"/>
    <s v="Pune"/>
  </r>
  <r>
    <x v="5723"/>
    <n v="32"/>
    <s v="Female"/>
    <s v="Pune"/>
    <n v="69"/>
    <x v="2"/>
    <x v="1"/>
    <n v="723"/>
    <n v="51276.99"/>
    <s v="UPI"/>
    <s v="Yes"/>
    <n v="2"/>
    <n v="1"/>
    <x v="0"/>
    <n v="0"/>
    <s v="Yes"/>
    <x v="0"/>
    <s v="Pune"/>
  </r>
  <r>
    <x v="5724"/>
    <n v="33"/>
    <s v="Female"/>
    <s v="Pune"/>
    <n v="13"/>
    <x v="0"/>
    <x v="1"/>
    <n v="773"/>
    <n v="9752.7800000000007"/>
    <s v="Debit Card"/>
    <s v="Yes"/>
    <n v="1"/>
    <n v="0"/>
    <x v="1"/>
    <n v="0"/>
    <s v="No"/>
    <x v="0"/>
    <s v="Pune"/>
  </r>
  <r>
    <x v="5725"/>
    <n v="18"/>
    <s v="Male"/>
    <s v="Delhi"/>
    <n v="21"/>
    <x v="0"/>
    <x v="1"/>
    <n v="714"/>
    <n v="15121.53"/>
    <s v="Auto Debit"/>
    <s v="Yes"/>
    <n v="2"/>
    <n v="0"/>
    <x v="0"/>
    <n v="0"/>
    <s v="No"/>
    <x v="1"/>
    <s v="Delhi"/>
  </r>
  <r>
    <x v="5726"/>
    <n v="26"/>
    <s v="Male"/>
    <s v="Chennai"/>
    <n v="11"/>
    <x v="0"/>
    <x v="2"/>
    <n v="1075"/>
    <n v="11732.13"/>
    <s v="UPI"/>
    <s v="Yes"/>
    <n v="1"/>
    <n v="0"/>
    <x v="0"/>
    <n v="0"/>
    <s v="Yes"/>
    <x v="0"/>
    <s v="Chennai"/>
  </r>
  <r>
    <x v="5727"/>
    <n v="24"/>
    <s v="Female"/>
    <s v="Jaipur"/>
    <n v="57"/>
    <x v="2"/>
    <x v="0"/>
    <n v="415"/>
    <n v="20326.32"/>
    <s v="Credit Card"/>
    <s v="No"/>
    <n v="2"/>
    <n v="1"/>
    <x v="0"/>
    <n v="15"/>
    <s v="Yes"/>
    <x v="0"/>
    <s v="Jaipur"/>
  </r>
  <r>
    <x v="5728"/>
    <n v="54"/>
    <s v="Female"/>
    <s v="Ahmedabad"/>
    <n v="18"/>
    <x v="1"/>
    <x v="1"/>
    <n v="712"/>
    <n v="12802.2"/>
    <s v="UPI"/>
    <s v="Yes"/>
    <n v="7"/>
    <n v="2"/>
    <x v="2"/>
    <n v="0"/>
    <s v="No"/>
    <x v="0"/>
    <s v="Ahmedabad"/>
  </r>
  <r>
    <x v="5729"/>
    <n v="40"/>
    <s v="Female"/>
    <s v="Chennai"/>
    <n v="45"/>
    <x v="0"/>
    <x v="0"/>
    <n v="409"/>
    <n v="18058.29"/>
    <s v="Auto Debit"/>
    <s v="Yes"/>
    <n v="0"/>
    <n v="0"/>
    <x v="0"/>
    <n v="0"/>
    <s v="Yes"/>
    <x v="0"/>
    <s v="Chennai"/>
  </r>
  <r>
    <x v="5730"/>
    <n v="49"/>
    <s v="Female"/>
    <s v="Pune"/>
    <n v="29"/>
    <x v="1"/>
    <x v="2"/>
    <n v="1058"/>
    <n v="27465.87"/>
    <s v="Bank Transfer"/>
    <s v="Yes"/>
    <n v="3"/>
    <n v="0"/>
    <x v="1"/>
    <n v="10"/>
    <s v="No"/>
    <x v="0"/>
    <s v="Pune"/>
  </r>
  <r>
    <x v="5731"/>
    <n v="39"/>
    <s v="Male"/>
    <s v="Chennai"/>
    <n v="62"/>
    <x v="0"/>
    <x v="2"/>
    <n v="984"/>
    <n v="60900.59"/>
    <s v="Auto Debit"/>
    <s v="Yes"/>
    <n v="0"/>
    <n v="0"/>
    <x v="0"/>
    <n v="0"/>
    <s v="No"/>
    <x v="1"/>
    <s v="Chennai"/>
  </r>
  <r>
    <x v="5732"/>
    <n v="51"/>
    <s v="Female"/>
    <s v="Delhi"/>
    <n v="43"/>
    <x v="1"/>
    <x v="1"/>
    <n v="687"/>
    <n v="30085.95"/>
    <s v="UPI"/>
    <s v="Yes"/>
    <n v="0"/>
    <n v="0"/>
    <x v="0"/>
    <n v="0"/>
    <s v="No"/>
    <x v="0"/>
    <s v="Delhi"/>
  </r>
  <r>
    <x v="5733"/>
    <n v="27"/>
    <s v="Male"/>
    <s v="Mumbai"/>
    <n v="16"/>
    <x v="0"/>
    <x v="2"/>
    <n v="1040"/>
    <n v="16429.330000000002"/>
    <s v="Bank Transfer"/>
    <s v="Yes"/>
    <n v="1"/>
    <n v="0"/>
    <x v="0"/>
    <n v="0"/>
    <s v="No"/>
    <x v="0"/>
    <s v="Mumbai"/>
  </r>
  <r>
    <x v="5734"/>
    <n v="31"/>
    <s v="Female"/>
    <s v="Mumbai"/>
    <n v="17"/>
    <x v="0"/>
    <x v="0"/>
    <n v="470"/>
    <n v="8188.03"/>
    <s v="Credit Card"/>
    <s v="No"/>
    <n v="0"/>
    <n v="0"/>
    <x v="1"/>
    <n v="0"/>
    <s v="No"/>
    <x v="1"/>
    <s v="Mumbai"/>
  </r>
  <r>
    <x v="5735"/>
    <n v="29"/>
    <s v="Male"/>
    <s v="Hyderabad"/>
    <n v="31"/>
    <x v="0"/>
    <x v="1"/>
    <n v="699"/>
    <n v="22306.07"/>
    <s v="UPI"/>
    <s v="Yes"/>
    <n v="2"/>
    <n v="0"/>
    <x v="0"/>
    <n v="0"/>
    <s v="No"/>
    <x v="0"/>
    <s v="Hyderabad"/>
  </r>
  <r>
    <x v="5736"/>
    <n v="39"/>
    <s v="Male"/>
    <s v="Chennai"/>
    <n v="17"/>
    <x v="1"/>
    <x v="0"/>
    <n v="433"/>
    <n v="7349.74"/>
    <s v="UPI"/>
    <s v="Yes"/>
    <n v="0"/>
    <n v="0"/>
    <x v="0"/>
    <n v="0"/>
    <s v="No"/>
    <x v="0"/>
    <s v="Chennai"/>
  </r>
  <r>
    <x v="5737"/>
    <n v="29"/>
    <s v="Female"/>
    <s v="Hyderabad"/>
    <n v="53"/>
    <x v="2"/>
    <x v="1"/>
    <n v="714"/>
    <n v="37662.46"/>
    <s v="Auto Debit"/>
    <s v="Yes"/>
    <n v="0"/>
    <n v="0"/>
    <x v="0"/>
    <n v="0"/>
    <s v="No"/>
    <x v="1"/>
    <s v="Hyderabad"/>
  </r>
  <r>
    <x v="5738"/>
    <n v="39"/>
    <s v="Male"/>
    <s v="Mumbai"/>
    <n v="24"/>
    <x v="0"/>
    <x v="1"/>
    <n v="700"/>
    <n v="16370.84"/>
    <s v="Auto Debit"/>
    <s v="Yes"/>
    <n v="1"/>
    <n v="0"/>
    <x v="0"/>
    <n v="0"/>
    <s v="No"/>
    <x v="0"/>
    <s v="Mumbai"/>
  </r>
  <r>
    <x v="5739"/>
    <n v="40"/>
    <s v="Female"/>
    <s v="Hyderabad"/>
    <n v="14"/>
    <x v="1"/>
    <x v="0"/>
    <n v="422"/>
    <n v="5743.53"/>
    <s v="Debit Card"/>
    <s v="Yes"/>
    <n v="3"/>
    <n v="1"/>
    <x v="2"/>
    <n v="0"/>
    <s v="Yes"/>
    <x v="0"/>
    <s v="Hyderabad"/>
  </r>
  <r>
    <x v="5740"/>
    <n v="50"/>
    <s v="Female"/>
    <s v="Bengaluru"/>
    <n v="21"/>
    <x v="0"/>
    <x v="1"/>
    <n v="790"/>
    <n v="16915.689999999999"/>
    <s v="UPI"/>
    <s v="Yes"/>
    <n v="2"/>
    <n v="1"/>
    <x v="1"/>
    <n v="0"/>
    <s v="No"/>
    <x v="1"/>
    <s v="Bengaluru"/>
  </r>
  <r>
    <x v="5741"/>
    <n v="29"/>
    <s v="Male"/>
    <s v="Pune"/>
    <n v="48"/>
    <x v="0"/>
    <x v="1"/>
    <n v="693"/>
    <n v="32295.9"/>
    <s v="Credit Card"/>
    <s v="Yes"/>
    <n v="0"/>
    <n v="0"/>
    <x v="0"/>
    <n v="0"/>
    <s v="Yes"/>
    <x v="0"/>
    <s v="Pune"/>
  </r>
  <r>
    <x v="5742"/>
    <n v="37"/>
    <s v="Female"/>
    <s v="Delhi"/>
    <n v="14"/>
    <x v="0"/>
    <x v="1"/>
    <n v="719"/>
    <n v="10161.57"/>
    <s v="Credit Card"/>
    <s v="No"/>
    <n v="1"/>
    <n v="0"/>
    <x v="2"/>
    <n v="0"/>
    <s v="Yes"/>
    <x v="1"/>
    <s v="Delhi"/>
  </r>
  <r>
    <x v="5743"/>
    <n v="28"/>
    <s v="Male"/>
    <s v="Jaipur"/>
    <n v="28"/>
    <x v="0"/>
    <x v="0"/>
    <n v="540"/>
    <n v="14675.52"/>
    <s v="UPI"/>
    <s v="Yes"/>
    <n v="0"/>
    <n v="0"/>
    <x v="0"/>
    <n v="0"/>
    <s v="No"/>
    <x v="1"/>
    <s v="Jaipur"/>
  </r>
  <r>
    <x v="5744"/>
    <n v="22"/>
    <s v="Male"/>
    <s v="Bengaluru"/>
    <n v="54"/>
    <x v="1"/>
    <x v="1"/>
    <n v="761"/>
    <n v="41278.839999999997"/>
    <s v="Auto Debit"/>
    <s v="Yes"/>
    <n v="0"/>
    <n v="0"/>
    <x v="1"/>
    <n v="0"/>
    <s v="No"/>
    <x v="0"/>
    <s v="Bengaluru"/>
  </r>
  <r>
    <x v="5745"/>
    <n v="28"/>
    <s v="Male"/>
    <s v="Chennai"/>
    <n v="72"/>
    <x v="2"/>
    <x v="0"/>
    <n v="517"/>
    <n v="32419.63"/>
    <s v="Bank Transfer"/>
    <s v="Yes"/>
    <n v="2"/>
    <n v="2"/>
    <x v="2"/>
    <n v="15"/>
    <s v="No"/>
    <x v="0"/>
    <s v="Chennai"/>
  </r>
  <r>
    <x v="5746"/>
    <n v="18"/>
    <s v="Female"/>
    <s v="Nagpur"/>
    <n v="27"/>
    <x v="0"/>
    <x v="1"/>
    <n v="659"/>
    <n v="17745.55"/>
    <s v="Credit Card"/>
    <s v="Yes"/>
    <n v="1"/>
    <n v="0"/>
    <x v="1"/>
    <n v="0"/>
    <s v="No"/>
    <x v="0"/>
    <s v="Nagpur"/>
  </r>
  <r>
    <x v="5747"/>
    <n v="33"/>
    <s v="Male"/>
    <s v="Pune"/>
    <n v="44"/>
    <x v="0"/>
    <x v="0"/>
    <n v="532"/>
    <n v="22705.77"/>
    <s v="Credit Card"/>
    <s v="No"/>
    <n v="0"/>
    <n v="0"/>
    <x v="0"/>
    <n v="0"/>
    <s v="No"/>
    <x v="0"/>
    <s v="Pune"/>
  </r>
  <r>
    <x v="5748"/>
    <n v="28"/>
    <s v="Female"/>
    <s v="Pune"/>
    <n v="26"/>
    <x v="1"/>
    <x v="1"/>
    <n v="648"/>
    <n v="16912.580000000002"/>
    <s v="UPI"/>
    <s v="Yes"/>
    <n v="0"/>
    <n v="0"/>
    <x v="1"/>
    <n v="0"/>
    <s v="No"/>
    <x v="1"/>
    <s v="Pune"/>
  </r>
  <r>
    <x v="5749"/>
    <n v="36"/>
    <s v="Male"/>
    <s v="Chennai"/>
    <n v="46"/>
    <x v="1"/>
    <x v="0"/>
    <n v="501"/>
    <n v="22303.42"/>
    <s v="Credit Card"/>
    <s v="Yes"/>
    <n v="0"/>
    <n v="0"/>
    <x v="0"/>
    <n v="5"/>
    <s v="Yes"/>
    <x v="0"/>
    <s v="Chennai"/>
  </r>
  <r>
    <x v="5750"/>
    <n v="39"/>
    <s v="Male"/>
    <s v="Chennai"/>
    <n v="9"/>
    <x v="0"/>
    <x v="1"/>
    <n v="709"/>
    <n v="6381"/>
    <s v="Auto Debit"/>
    <s v="Yes"/>
    <n v="0"/>
    <n v="0"/>
    <x v="0"/>
    <n v="0"/>
    <s v="No"/>
    <x v="0"/>
    <s v="Chennai"/>
  </r>
  <r>
    <x v="5751"/>
    <n v="41"/>
    <s v="Male"/>
    <s v="Mumbai"/>
    <n v="46"/>
    <x v="2"/>
    <x v="1"/>
    <n v="716"/>
    <n v="28546.79"/>
    <s v="UPI"/>
    <s v="Yes"/>
    <n v="4"/>
    <n v="2"/>
    <x v="1"/>
    <n v="15"/>
    <s v="No"/>
    <x v="1"/>
    <s v="Mumbai"/>
  </r>
  <r>
    <x v="5752"/>
    <n v="26"/>
    <s v="Male"/>
    <s v="Jaipur"/>
    <n v="31"/>
    <x v="2"/>
    <x v="1"/>
    <n v="759"/>
    <n v="22933.87"/>
    <s v="Auto Debit"/>
    <s v="Yes"/>
    <n v="0"/>
    <n v="0"/>
    <x v="1"/>
    <n v="0"/>
    <s v="No"/>
    <x v="0"/>
    <s v="Jaipur"/>
  </r>
  <r>
    <x v="5753"/>
    <n v="36"/>
    <s v="Female"/>
    <s v="Hyderabad"/>
    <n v="21"/>
    <x v="0"/>
    <x v="0"/>
    <n v="432"/>
    <n v="8838.77"/>
    <s v="UPI"/>
    <s v="No"/>
    <n v="1"/>
    <n v="0"/>
    <x v="0"/>
    <n v="0"/>
    <s v="No"/>
    <x v="0"/>
    <s v="Hyderabad"/>
  </r>
  <r>
    <x v="5754"/>
    <n v="35"/>
    <s v="Female"/>
    <s v="Ahmedabad"/>
    <n v="11"/>
    <x v="0"/>
    <x v="0"/>
    <n v="438"/>
    <n v="4807.8"/>
    <s v="Auto Debit"/>
    <s v="No"/>
    <n v="1"/>
    <n v="0"/>
    <x v="1"/>
    <n v="0"/>
    <s v="No"/>
    <x v="0"/>
    <s v="Ahmedabad"/>
  </r>
  <r>
    <x v="5755"/>
    <n v="31"/>
    <s v="Female"/>
    <s v="Nagpur"/>
    <n v="32"/>
    <x v="0"/>
    <x v="1"/>
    <n v="694"/>
    <n v="22179.49"/>
    <s v="Credit Card"/>
    <s v="Yes"/>
    <n v="0"/>
    <n v="0"/>
    <x v="1"/>
    <n v="0"/>
    <s v="No"/>
    <x v="0"/>
    <s v="Nagpur"/>
  </r>
  <r>
    <x v="5756"/>
    <n v="47"/>
    <s v="Male"/>
    <s v="Delhi"/>
    <n v="40"/>
    <x v="1"/>
    <x v="0"/>
    <n v="569"/>
    <n v="22802.78"/>
    <s v="Credit Card"/>
    <s v="Yes"/>
    <n v="1"/>
    <n v="0"/>
    <x v="0"/>
    <n v="0"/>
    <s v="No"/>
    <x v="0"/>
    <s v="Delhi"/>
  </r>
  <r>
    <x v="5757"/>
    <n v="27"/>
    <s v="Female"/>
    <s v="Delhi"/>
    <n v="30"/>
    <x v="2"/>
    <x v="1"/>
    <n v="812"/>
    <n v="24914.07"/>
    <s v="Credit Card"/>
    <s v="Yes"/>
    <n v="0"/>
    <n v="0"/>
    <x v="0"/>
    <n v="0"/>
    <s v="No"/>
    <x v="0"/>
    <s v="Delhi"/>
  </r>
  <r>
    <x v="5758"/>
    <n v="35"/>
    <s v="Female"/>
    <s v="Hyderabad"/>
    <n v="14"/>
    <x v="1"/>
    <x v="1"/>
    <n v="751"/>
    <n v="9613.5"/>
    <s v="UPI"/>
    <s v="Yes"/>
    <n v="0"/>
    <n v="0"/>
    <x v="1"/>
    <n v="10"/>
    <s v="No"/>
    <x v="0"/>
    <s v="Hyderabad"/>
  </r>
  <r>
    <x v="5759"/>
    <n v="25"/>
    <s v="Female"/>
    <s v="Mumbai"/>
    <n v="19"/>
    <x v="0"/>
    <x v="0"/>
    <n v="565"/>
    <n v="10989.17"/>
    <s v="UPI"/>
    <s v="No"/>
    <n v="3"/>
    <n v="2"/>
    <x v="1"/>
    <n v="0"/>
    <s v="No"/>
    <x v="0"/>
    <s v="Mumbai"/>
  </r>
  <r>
    <x v="5760"/>
    <n v="36"/>
    <s v="Female"/>
    <s v="Nagpur"/>
    <n v="68"/>
    <x v="1"/>
    <x v="0"/>
    <n v="546"/>
    <n v="36650.58"/>
    <s v="Auto Debit"/>
    <s v="Yes"/>
    <n v="0"/>
    <n v="0"/>
    <x v="0"/>
    <n v="0"/>
    <s v="No"/>
    <x v="0"/>
    <s v="Nagpur"/>
  </r>
  <r>
    <x v="5761"/>
    <n v="28"/>
    <s v="Male"/>
    <s v="Chennai"/>
    <n v="66"/>
    <x v="0"/>
    <x v="0"/>
    <n v="408"/>
    <n v="26499.96"/>
    <s v="Auto Debit"/>
    <s v="Yes"/>
    <n v="0"/>
    <n v="0"/>
    <x v="0"/>
    <n v="0"/>
    <s v="No"/>
    <x v="0"/>
    <s v="Chennai"/>
  </r>
  <r>
    <x v="5762"/>
    <n v="32"/>
    <s v="Male"/>
    <s v="Bengaluru"/>
    <n v="31"/>
    <x v="0"/>
    <x v="0"/>
    <n v="505"/>
    <n v="15851.56"/>
    <s v="UPI"/>
    <s v="No"/>
    <n v="3"/>
    <n v="3"/>
    <x v="4"/>
    <n v="0"/>
    <s v="No"/>
    <x v="1"/>
    <s v="Bengaluru"/>
  </r>
  <r>
    <x v="5763"/>
    <n v="46"/>
    <s v="Female"/>
    <s v="Pune"/>
    <n v="59"/>
    <x v="0"/>
    <x v="2"/>
    <n v="1092"/>
    <n v="65533.81"/>
    <s v="Debit Card"/>
    <s v="Yes"/>
    <n v="0"/>
    <n v="0"/>
    <x v="0"/>
    <n v="0"/>
    <s v="Yes"/>
    <x v="1"/>
    <s v="Pune"/>
  </r>
  <r>
    <x v="5764"/>
    <n v="48"/>
    <s v="Male"/>
    <s v="Delhi"/>
    <n v="22"/>
    <x v="1"/>
    <x v="1"/>
    <n v="684"/>
    <n v="13471.09"/>
    <s v="Auto Debit"/>
    <s v="No"/>
    <n v="2"/>
    <n v="1"/>
    <x v="0"/>
    <n v="10"/>
    <s v="No"/>
    <x v="0"/>
    <s v="Delhi"/>
  </r>
  <r>
    <x v="5765"/>
    <n v="25"/>
    <s v="Female"/>
    <s v="Ahmedabad"/>
    <n v="29"/>
    <x v="1"/>
    <x v="0"/>
    <n v="460"/>
    <n v="11683.37"/>
    <s v="UPI"/>
    <s v="Yes"/>
    <n v="0"/>
    <n v="0"/>
    <x v="0"/>
    <n v="10"/>
    <s v="Yes"/>
    <x v="0"/>
    <s v="Ahmedabad"/>
  </r>
  <r>
    <x v="5766"/>
    <n v="34"/>
    <s v="Male"/>
    <s v="Jaipur"/>
    <n v="65"/>
    <x v="0"/>
    <x v="0"/>
    <n v="468"/>
    <n v="30805.47"/>
    <s v="Bank Transfer"/>
    <s v="No"/>
    <n v="0"/>
    <n v="0"/>
    <x v="0"/>
    <n v="0"/>
    <s v="Yes"/>
    <x v="0"/>
    <s v="Jaipur"/>
  </r>
  <r>
    <x v="5767"/>
    <n v="18"/>
    <s v="Female"/>
    <s v="Mumbai"/>
    <n v="32"/>
    <x v="0"/>
    <x v="1"/>
    <n v="697"/>
    <n v="22409.17"/>
    <s v="Credit Card"/>
    <s v="Yes"/>
    <n v="0"/>
    <n v="0"/>
    <x v="0"/>
    <n v="0"/>
    <s v="Yes"/>
    <x v="0"/>
    <s v="Mumbai"/>
  </r>
  <r>
    <x v="5768"/>
    <n v="47"/>
    <s v="Male"/>
    <s v="Chennai"/>
    <n v="45"/>
    <x v="0"/>
    <x v="0"/>
    <n v="494"/>
    <n v="22389.18"/>
    <s v="Bank Transfer"/>
    <s v="No"/>
    <n v="0"/>
    <n v="0"/>
    <x v="0"/>
    <n v="0"/>
    <s v="Yes"/>
    <x v="1"/>
    <s v="Chennai"/>
  </r>
  <r>
    <x v="5769"/>
    <n v="45"/>
    <s v="Male"/>
    <s v="Pune"/>
    <n v="28"/>
    <x v="1"/>
    <x v="1"/>
    <n v="687"/>
    <n v="19173.259999999998"/>
    <s v="Auto Debit"/>
    <s v="Yes"/>
    <n v="0"/>
    <n v="0"/>
    <x v="0"/>
    <n v="0"/>
    <s v="Yes"/>
    <x v="0"/>
    <s v="Pune"/>
  </r>
  <r>
    <x v="5770"/>
    <n v="45"/>
    <s v="Male"/>
    <s v="Hyderabad"/>
    <n v="51"/>
    <x v="1"/>
    <x v="2"/>
    <n v="944"/>
    <n v="47036.72"/>
    <s v="Bank Transfer"/>
    <s v="Yes"/>
    <n v="1"/>
    <n v="0"/>
    <x v="0"/>
    <n v="0"/>
    <s v="No"/>
    <x v="0"/>
    <s v="Hyderabad"/>
  </r>
  <r>
    <x v="5771"/>
    <n v="24"/>
    <s v="Male"/>
    <s v="Chennai"/>
    <n v="18"/>
    <x v="1"/>
    <x v="1"/>
    <n v="793"/>
    <n v="14471.81"/>
    <s v="UPI"/>
    <s v="Yes"/>
    <n v="1"/>
    <n v="0"/>
    <x v="0"/>
    <n v="0"/>
    <s v="No"/>
    <x v="0"/>
    <s v="Chennai"/>
  </r>
  <r>
    <x v="5772"/>
    <n v="44"/>
    <s v="Male"/>
    <s v="Bengaluru"/>
    <n v="29"/>
    <x v="0"/>
    <x v="2"/>
    <n v="999"/>
    <n v="29087.439999999999"/>
    <s v="Debit Card"/>
    <s v="Yes"/>
    <n v="0"/>
    <n v="0"/>
    <x v="0"/>
    <n v="0"/>
    <s v="No"/>
    <x v="0"/>
    <s v="Bengaluru"/>
  </r>
  <r>
    <x v="5773"/>
    <n v="31"/>
    <s v="Female"/>
    <s v="Pune"/>
    <n v="45"/>
    <x v="1"/>
    <x v="0"/>
    <n v="447"/>
    <n v="19726.259999999998"/>
    <s v="UPI"/>
    <s v="Yes"/>
    <n v="0"/>
    <n v="0"/>
    <x v="0"/>
    <n v="0"/>
    <s v="Yes"/>
    <x v="0"/>
    <s v="Pune"/>
  </r>
  <r>
    <x v="5774"/>
    <n v="52"/>
    <s v="Male"/>
    <s v="Jaipur"/>
    <n v="43"/>
    <x v="2"/>
    <x v="1"/>
    <n v="703"/>
    <n v="31027.85"/>
    <s v="UPI"/>
    <s v="Yes"/>
    <n v="8"/>
    <n v="2"/>
    <x v="4"/>
    <n v="0"/>
    <s v="Yes"/>
    <x v="1"/>
    <s v="Jaipur"/>
  </r>
  <r>
    <x v="5775"/>
    <n v="48"/>
    <s v="Female"/>
    <s v="Hyderabad"/>
    <n v="36"/>
    <x v="0"/>
    <x v="0"/>
    <n v="546"/>
    <n v="19347.759999999998"/>
    <s v="UPI"/>
    <s v="No"/>
    <n v="0"/>
    <n v="0"/>
    <x v="0"/>
    <n v="0"/>
    <s v="Yes"/>
    <x v="1"/>
    <s v="Hyderabad"/>
  </r>
  <r>
    <x v="5776"/>
    <n v="31"/>
    <s v="Female"/>
    <s v="Pune"/>
    <n v="48"/>
    <x v="2"/>
    <x v="1"/>
    <n v="752"/>
    <n v="35165.480000000003"/>
    <s v="UPI"/>
    <s v="No"/>
    <n v="1"/>
    <n v="0"/>
    <x v="0"/>
    <n v="0"/>
    <s v="No"/>
    <x v="0"/>
    <s v="Pune"/>
  </r>
  <r>
    <x v="5777"/>
    <n v="42"/>
    <s v="Male"/>
    <s v="Mumbai"/>
    <n v="27"/>
    <x v="1"/>
    <x v="0"/>
    <n v="555"/>
    <n v="15406.31"/>
    <s v="Credit Card"/>
    <s v="Yes"/>
    <n v="0"/>
    <n v="0"/>
    <x v="0"/>
    <n v="0"/>
    <s v="No"/>
    <x v="0"/>
    <s v="Mumbai"/>
  </r>
  <r>
    <x v="5778"/>
    <n v="46"/>
    <s v="Female"/>
    <s v="Mumbai"/>
    <n v="28"/>
    <x v="1"/>
    <x v="0"/>
    <n v="563"/>
    <n v="15721.87"/>
    <s v="UPI"/>
    <s v="No"/>
    <n v="1"/>
    <n v="0"/>
    <x v="0"/>
    <n v="0"/>
    <s v="No"/>
    <x v="0"/>
    <s v="Mumbai"/>
  </r>
  <r>
    <x v="5779"/>
    <n v="37"/>
    <s v="Male"/>
    <s v="Delhi"/>
    <n v="42"/>
    <x v="1"/>
    <x v="0"/>
    <n v="489"/>
    <n v="20337.23"/>
    <s v="Debit Card"/>
    <s v="Yes"/>
    <n v="0"/>
    <n v="0"/>
    <x v="0"/>
    <n v="0"/>
    <s v="No"/>
    <x v="1"/>
    <s v="Delhi"/>
  </r>
  <r>
    <x v="5780"/>
    <n v="49"/>
    <s v="Male"/>
    <s v="Bengaluru"/>
    <n v="20"/>
    <x v="0"/>
    <x v="0"/>
    <n v="502"/>
    <n v="10068.709999999999"/>
    <s v="Bank Transfer"/>
    <s v="Yes"/>
    <n v="4"/>
    <n v="0"/>
    <x v="2"/>
    <n v="0"/>
    <s v="No"/>
    <x v="0"/>
    <s v="Bengaluru"/>
  </r>
  <r>
    <x v="5781"/>
    <n v="41"/>
    <s v="Female"/>
    <s v="Pune"/>
    <n v="15"/>
    <x v="0"/>
    <x v="0"/>
    <n v="431"/>
    <n v="6547.94"/>
    <s v="UPI"/>
    <s v="Yes"/>
    <n v="0"/>
    <n v="0"/>
    <x v="0"/>
    <n v="0"/>
    <s v="No"/>
    <x v="0"/>
    <s v="Pune"/>
  </r>
  <r>
    <x v="5782"/>
    <n v="31"/>
    <s v="Female"/>
    <s v="Mumbai"/>
    <n v="35"/>
    <x v="0"/>
    <x v="0"/>
    <n v="434"/>
    <n v="15404.64"/>
    <s v="Bank Transfer"/>
    <s v="Yes"/>
    <n v="2"/>
    <n v="1"/>
    <x v="0"/>
    <n v="0"/>
    <s v="Yes"/>
    <x v="0"/>
    <s v="Mumbai"/>
  </r>
  <r>
    <x v="5783"/>
    <n v="30"/>
    <s v="Male"/>
    <s v="Chennai"/>
    <n v="60"/>
    <x v="0"/>
    <x v="1"/>
    <n v="640"/>
    <n v="37689.39"/>
    <s v="UPI"/>
    <s v="Yes"/>
    <n v="1"/>
    <n v="0"/>
    <x v="0"/>
    <n v="0"/>
    <s v="No"/>
    <x v="0"/>
    <s v="Chennai"/>
  </r>
  <r>
    <x v="5784"/>
    <n v="18"/>
    <s v="Female"/>
    <s v="Bengaluru"/>
    <n v="7"/>
    <x v="0"/>
    <x v="1"/>
    <n v="827"/>
    <n v="5656.51"/>
    <s v="Debit Card"/>
    <s v="Yes"/>
    <n v="1"/>
    <n v="0"/>
    <x v="0"/>
    <n v="0"/>
    <s v="No"/>
    <x v="1"/>
    <s v="Bengaluru"/>
  </r>
  <r>
    <x v="5785"/>
    <n v="21"/>
    <s v="Female"/>
    <s v="Delhi"/>
    <n v="58"/>
    <x v="0"/>
    <x v="1"/>
    <n v="816"/>
    <n v="48543.96"/>
    <s v="Auto Debit"/>
    <s v="Yes"/>
    <n v="0"/>
    <n v="0"/>
    <x v="0"/>
    <n v="0"/>
    <s v="No"/>
    <x v="0"/>
    <s v="Delhi"/>
  </r>
  <r>
    <x v="5786"/>
    <n v="36"/>
    <s v="Male"/>
    <s v="Delhi"/>
    <n v="46"/>
    <x v="0"/>
    <x v="0"/>
    <n v="519"/>
    <n v="23209.53"/>
    <s v="Debit Card"/>
    <s v="Yes"/>
    <n v="3"/>
    <n v="1"/>
    <x v="1"/>
    <n v="0"/>
    <s v="No"/>
    <x v="0"/>
    <s v="Delhi"/>
  </r>
  <r>
    <x v="5787"/>
    <n v="28"/>
    <s v="Female"/>
    <s v="Hyderabad"/>
    <n v="17"/>
    <x v="1"/>
    <x v="1"/>
    <n v="722"/>
    <n v="12573.89"/>
    <s v="Bank Transfer"/>
    <s v="Yes"/>
    <n v="0"/>
    <n v="0"/>
    <x v="2"/>
    <n v="0"/>
    <s v="No"/>
    <x v="0"/>
    <s v="Hyderabad"/>
  </r>
  <r>
    <x v="5788"/>
    <n v="34"/>
    <s v="Female"/>
    <s v="Pune"/>
    <n v="15"/>
    <x v="0"/>
    <x v="1"/>
    <n v="753"/>
    <n v="11179.62"/>
    <s v="Credit Card"/>
    <s v="Yes"/>
    <n v="0"/>
    <n v="0"/>
    <x v="0"/>
    <n v="0"/>
    <s v="No"/>
    <x v="1"/>
    <s v="Pune"/>
  </r>
  <r>
    <x v="5789"/>
    <n v="56"/>
    <s v="Female"/>
    <s v="Mumbai"/>
    <n v="28"/>
    <x v="1"/>
    <x v="0"/>
    <n v="458"/>
    <n v="12496.6"/>
    <s v="Credit Card"/>
    <s v="No"/>
    <n v="1"/>
    <n v="0"/>
    <x v="0"/>
    <n v="0"/>
    <s v="Yes"/>
    <x v="0"/>
    <s v="Mumbai"/>
  </r>
  <r>
    <x v="5790"/>
    <n v="41"/>
    <s v="Male"/>
    <s v="Hyderabad"/>
    <n v="18"/>
    <x v="0"/>
    <x v="1"/>
    <n v="670"/>
    <n v="12073.42"/>
    <s v="UPI"/>
    <s v="Yes"/>
    <n v="0"/>
    <n v="0"/>
    <x v="0"/>
    <n v="0"/>
    <s v="No"/>
    <x v="0"/>
    <s v="Hyderabad"/>
  </r>
  <r>
    <x v="5791"/>
    <n v="46"/>
    <s v="Male"/>
    <s v="Bengaluru"/>
    <n v="31"/>
    <x v="0"/>
    <x v="0"/>
    <n v="517"/>
    <n v="16432.27"/>
    <s v="UPI"/>
    <s v="Yes"/>
    <n v="0"/>
    <n v="0"/>
    <x v="1"/>
    <n v="0"/>
    <s v="Yes"/>
    <x v="0"/>
    <s v="Bengaluru"/>
  </r>
  <r>
    <x v="5792"/>
    <n v="48"/>
    <s v="Male"/>
    <s v="Hyderabad"/>
    <n v="44"/>
    <x v="0"/>
    <x v="0"/>
    <n v="397"/>
    <n v="17858.5"/>
    <s v="UPI"/>
    <s v="Yes"/>
    <n v="0"/>
    <n v="0"/>
    <x v="0"/>
    <n v="0"/>
    <s v="Yes"/>
    <x v="0"/>
    <s v="Hyderabad"/>
  </r>
  <r>
    <x v="5793"/>
    <n v="38"/>
    <s v="Male"/>
    <s v="Chennai"/>
    <n v="27"/>
    <x v="2"/>
    <x v="1"/>
    <n v="643"/>
    <n v="17723.62"/>
    <s v="UPI"/>
    <s v="No"/>
    <n v="2"/>
    <n v="1"/>
    <x v="1"/>
    <n v="0"/>
    <s v="No"/>
    <x v="0"/>
    <s v="Chennai"/>
  </r>
  <r>
    <x v="5794"/>
    <n v="48"/>
    <s v="Male"/>
    <s v="Nagpur"/>
    <n v="30"/>
    <x v="0"/>
    <x v="0"/>
    <n v="517"/>
    <n v="15856.02"/>
    <s v="Bank Transfer"/>
    <s v="Yes"/>
    <n v="3"/>
    <n v="1"/>
    <x v="1"/>
    <n v="0"/>
    <s v="No"/>
    <x v="1"/>
    <s v="Nagpur"/>
  </r>
  <r>
    <x v="5795"/>
    <n v="32"/>
    <s v="Female"/>
    <s v="Bengaluru"/>
    <n v="14"/>
    <x v="0"/>
    <x v="0"/>
    <n v="552"/>
    <n v="7584.27"/>
    <s v="Bank Transfer"/>
    <s v="Yes"/>
    <n v="0"/>
    <n v="0"/>
    <x v="0"/>
    <n v="0"/>
    <s v="Yes"/>
    <x v="0"/>
    <s v="Bengaluru"/>
  </r>
  <r>
    <x v="5796"/>
    <n v="38"/>
    <s v="Female"/>
    <s v="Bengaluru"/>
    <n v="5"/>
    <x v="0"/>
    <x v="1"/>
    <n v="768"/>
    <n v="3437.76"/>
    <s v="Debit Card"/>
    <s v="Yes"/>
    <n v="0"/>
    <n v="0"/>
    <x v="1"/>
    <n v="10"/>
    <s v="No"/>
    <x v="1"/>
    <s v="Bengaluru"/>
  </r>
  <r>
    <x v="5797"/>
    <n v="37"/>
    <s v="Male"/>
    <s v="Mumbai"/>
    <n v="19"/>
    <x v="0"/>
    <x v="0"/>
    <n v="579"/>
    <n v="10963.8"/>
    <s v="Credit Card"/>
    <s v="Yes"/>
    <n v="1"/>
    <n v="0"/>
    <x v="0"/>
    <n v="0"/>
    <s v="No"/>
    <x v="1"/>
    <s v="Mumbai"/>
  </r>
  <r>
    <x v="5798"/>
    <n v="48"/>
    <s v="Female"/>
    <s v="Delhi"/>
    <n v="13"/>
    <x v="0"/>
    <x v="1"/>
    <n v="808"/>
    <n v="10518.75"/>
    <s v="Bank Transfer"/>
    <s v="Yes"/>
    <n v="0"/>
    <n v="0"/>
    <x v="0"/>
    <n v="0"/>
    <s v="No"/>
    <x v="0"/>
    <s v="Delhi"/>
  </r>
  <r>
    <x v="5799"/>
    <n v="27"/>
    <s v="Male"/>
    <s v="Mumbai"/>
    <n v="56"/>
    <x v="2"/>
    <x v="0"/>
    <n v="434"/>
    <n v="21849.21"/>
    <s v="Auto Debit"/>
    <s v="Yes"/>
    <n v="0"/>
    <n v="0"/>
    <x v="0"/>
    <n v="10"/>
    <s v="No"/>
    <x v="0"/>
    <s v="Mumbai"/>
  </r>
  <r>
    <x v="5800"/>
    <n v="40"/>
    <s v="Male"/>
    <s v="Bengaluru"/>
    <n v="14"/>
    <x v="0"/>
    <x v="0"/>
    <n v="453"/>
    <n v="6360.68"/>
    <s v="Debit Card"/>
    <s v="Yes"/>
    <n v="4"/>
    <n v="2"/>
    <x v="1"/>
    <n v="0"/>
    <s v="Yes"/>
    <x v="0"/>
    <s v="Bengaluru"/>
  </r>
  <r>
    <x v="5801"/>
    <n v="37"/>
    <s v="Male"/>
    <s v="Mumbai"/>
    <n v="32"/>
    <x v="1"/>
    <x v="0"/>
    <n v="514"/>
    <n v="16096.21"/>
    <s v="UPI"/>
    <s v="No"/>
    <n v="4"/>
    <n v="1"/>
    <x v="1"/>
    <n v="0"/>
    <s v="Yes"/>
    <x v="0"/>
    <s v="Mumbai"/>
  </r>
  <r>
    <x v="5802"/>
    <n v="37"/>
    <s v="Male"/>
    <s v="Ahmedabad"/>
    <n v="16"/>
    <x v="0"/>
    <x v="0"/>
    <n v="464"/>
    <n v="7558.1"/>
    <s v="UPI"/>
    <s v="No"/>
    <n v="1"/>
    <n v="0"/>
    <x v="1"/>
    <n v="0"/>
    <s v="No"/>
    <x v="1"/>
    <s v="Ahmedabad"/>
  </r>
  <r>
    <x v="5803"/>
    <n v="26"/>
    <s v="Female"/>
    <s v="Pune"/>
    <n v="18"/>
    <x v="0"/>
    <x v="0"/>
    <n v="537"/>
    <n v="9678.57"/>
    <s v="Credit Card"/>
    <s v="Yes"/>
    <n v="1"/>
    <n v="0"/>
    <x v="0"/>
    <n v="0"/>
    <s v="Yes"/>
    <x v="0"/>
    <s v="Pune"/>
  </r>
  <r>
    <x v="5804"/>
    <n v="53"/>
    <s v="Female"/>
    <s v="Ahmedabad"/>
    <n v="26"/>
    <x v="1"/>
    <x v="1"/>
    <n v="738"/>
    <n v="19444.5"/>
    <s v="Debit Card"/>
    <s v="Yes"/>
    <n v="0"/>
    <n v="0"/>
    <x v="0"/>
    <n v="0"/>
    <s v="No"/>
    <x v="0"/>
    <s v="Ahmedabad"/>
  </r>
  <r>
    <x v="5805"/>
    <n v="22"/>
    <s v="Male"/>
    <s v="Jaipur"/>
    <n v="44"/>
    <x v="0"/>
    <x v="1"/>
    <n v="655"/>
    <n v="28776.67"/>
    <s v="Debit Card"/>
    <s v="Yes"/>
    <n v="0"/>
    <n v="0"/>
    <x v="0"/>
    <n v="0"/>
    <s v="No"/>
    <x v="1"/>
    <s v="Jaipur"/>
  </r>
  <r>
    <x v="5806"/>
    <n v="37"/>
    <s v="Female"/>
    <s v="Mumbai"/>
    <n v="48"/>
    <x v="0"/>
    <x v="0"/>
    <n v="500"/>
    <n v="23312.62"/>
    <s v="Bank Transfer"/>
    <s v="Yes"/>
    <n v="1"/>
    <n v="0"/>
    <x v="0"/>
    <n v="0"/>
    <s v="Yes"/>
    <x v="0"/>
    <s v="Mumbai"/>
  </r>
  <r>
    <x v="5807"/>
    <n v="38"/>
    <s v="Female"/>
    <s v="Hyderabad"/>
    <n v="42"/>
    <x v="0"/>
    <x v="2"/>
    <n v="1036"/>
    <n v="42455.49"/>
    <s v="UPI"/>
    <s v="Yes"/>
    <n v="0"/>
    <n v="0"/>
    <x v="0"/>
    <n v="0"/>
    <s v="No"/>
    <x v="0"/>
    <s v="Hyderabad"/>
  </r>
  <r>
    <x v="5808"/>
    <n v="37"/>
    <s v="Female"/>
    <s v="Delhi"/>
    <n v="20"/>
    <x v="0"/>
    <x v="0"/>
    <n v="525"/>
    <n v="10619.26"/>
    <s v="UPI"/>
    <s v="Yes"/>
    <n v="1"/>
    <n v="0"/>
    <x v="0"/>
    <n v="0"/>
    <s v="No"/>
    <x v="1"/>
    <s v="Delhi"/>
  </r>
  <r>
    <x v="5809"/>
    <n v="37"/>
    <s v="Female"/>
    <s v="Jaipur"/>
    <n v="46"/>
    <x v="1"/>
    <x v="1"/>
    <n v="720"/>
    <n v="32329.4"/>
    <s v="UPI"/>
    <s v="Yes"/>
    <n v="1"/>
    <n v="0"/>
    <x v="0"/>
    <n v="0"/>
    <s v="Yes"/>
    <x v="0"/>
    <s v="Jaipur"/>
  </r>
  <r>
    <x v="5810"/>
    <n v="39"/>
    <s v="Female"/>
    <s v="Bengaluru"/>
    <n v="37"/>
    <x v="0"/>
    <x v="0"/>
    <n v="493"/>
    <n v="18094.25"/>
    <s v="UPI"/>
    <s v="No"/>
    <n v="2"/>
    <n v="0"/>
    <x v="0"/>
    <n v="0"/>
    <s v="No"/>
    <x v="0"/>
    <s v="Bengaluru"/>
  </r>
  <r>
    <x v="5811"/>
    <n v="46"/>
    <s v="Female"/>
    <s v="Bengaluru"/>
    <n v="72"/>
    <x v="2"/>
    <x v="2"/>
    <n v="1064"/>
    <n v="74491.990000000005"/>
    <s v="Bank Transfer"/>
    <s v="Yes"/>
    <n v="2"/>
    <n v="1"/>
    <x v="1"/>
    <n v="0"/>
    <s v="No"/>
    <x v="0"/>
    <s v="Bengaluru"/>
  </r>
  <r>
    <x v="5812"/>
    <n v="46"/>
    <s v="Male"/>
    <s v="Ahmedabad"/>
    <n v="42"/>
    <x v="1"/>
    <x v="1"/>
    <n v="688"/>
    <n v="26076.92"/>
    <s v="UPI"/>
    <s v="Yes"/>
    <n v="0"/>
    <n v="0"/>
    <x v="1"/>
    <n v="10"/>
    <s v="No"/>
    <x v="0"/>
    <s v="Ahmedabad"/>
  </r>
  <r>
    <x v="5813"/>
    <n v="44"/>
    <s v="Female"/>
    <s v="Kolkata"/>
    <n v="28"/>
    <x v="2"/>
    <x v="1"/>
    <n v="765"/>
    <n v="19185.96"/>
    <s v="Auto Debit"/>
    <s v="Yes"/>
    <n v="3"/>
    <n v="0"/>
    <x v="1"/>
    <n v="10"/>
    <s v="No"/>
    <x v="0"/>
    <s v="Kolkata"/>
  </r>
  <r>
    <x v="5814"/>
    <n v="37"/>
    <s v="Male"/>
    <s v="Bengaluru"/>
    <n v="10"/>
    <x v="0"/>
    <x v="2"/>
    <n v="1026"/>
    <n v="10097.469999999999"/>
    <s v="Bank Transfer"/>
    <s v="Yes"/>
    <n v="0"/>
    <n v="0"/>
    <x v="0"/>
    <n v="0"/>
    <s v="Yes"/>
    <x v="0"/>
    <s v="Bengaluru"/>
  </r>
  <r>
    <x v="5815"/>
    <n v="42"/>
    <s v="Male"/>
    <s v="Delhi"/>
    <n v="45"/>
    <x v="1"/>
    <x v="0"/>
    <n v="493"/>
    <n v="22710.82"/>
    <s v="UPI"/>
    <s v="Yes"/>
    <n v="1"/>
    <n v="0"/>
    <x v="1"/>
    <n v="0"/>
    <s v="No"/>
    <x v="0"/>
    <s v="Delhi"/>
  </r>
  <r>
    <x v="5816"/>
    <n v="36"/>
    <s v="Male"/>
    <s v="Kolkata"/>
    <n v="33"/>
    <x v="2"/>
    <x v="0"/>
    <n v="536"/>
    <n v="17927.02"/>
    <s v="Credit Card"/>
    <s v="No"/>
    <n v="0"/>
    <n v="0"/>
    <x v="0"/>
    <n v="0"/>
    <s v="No"/>
    <x v="0"/>
    <s v="Kolkata"/>
  </r>
  <r>
    <x v="5817"/>
    <n v="22"/>
    <s v="Male"/>
    <s v="Mumbai"/>
    <n v="18"/>
    <x v="0"/>
    <x v="1"/>
    <n v="815"/>
    <n v="15046.81"/>
    <s v="Bank Transfer"/>
    <s v="Yes"/>
    <n v="0"/>
    <n v="0"/>
    <x v="1"/>
    <n v="0"/>
    <s v="Yes"/>
    <x v="0"/>
    <s v="Mumbai"/>
  </r>
  <r>
    <x v="5818"/>
    <n v="40"/>
    <s v="Male"/>
    <s v="Nagpur"/>
    <n v="14"/>
    <x v="0"/>
    <x v="1"/>
    <n v="793"/>
    <n v="10967.39"/>
    <s v="UPI"/>
    <s v="Yes"/>
    <n v="0"/>
    <n v="0"/>
    <x v="0"/>
    <n v="0"/>
    <s v="No"/>
    <x v="0"/>
    <s v="Nagpur"/>
  </r>
  <r>
    <x v="5819"/>
    <n v="28"/>
    <s v="Female"/>
    <s v="Delhi"/>
    <n v="20"/>
    <x v="0"/>
    <x v="0"/>
    <n v="454"/>
    <n v="8810.49"/>
    <s v="Bank Transfer"/>
    <s v="Yes"/>
    <n v="0"/>
    <n v="0"/>
    <x v="1"/>
    <n v="0"/>
    <s v="No"/>
    <x v="1"/>
    <s v="Delhi"/>
  </r>
  <r>
    <x v="5820"/>
    <n v="38"/>
    <s v="Female"/>
    <s v="Nagpur"/>
    <n v="25"/>
    <x v="1"/>
    <x v="2"/>
    <n v="1042"/>
    <n v="25509.97"/>
    <s v="UPI"/>
    <s v="Yes"/>
    <n v="1"/>
    <n v="0"/>
    <x v="0"/>
    <n v="0"/>
    <s v="No"/>
    <x v="1"/>
    <s v="Nagpur"/>
  </r>
  <r>
    <x v="5821"/>
    <n v="53"/>
    <s v="Male"/>
    <s v="Pune"/>
    <n v="35"/>
    <x v="1"/>
    <x v="1"/>
    <n v="773"/>
    <n v="26199.17"/>
    <s v="Credit Card"/>
    <s v="Yes"/>
    <n v="3"/>
    <n v="1"/>
    <x v="1"/>
    <n v="5"/>
    <s v="No"/>
    <x v="0"/>
    <s v="Pune"/>
  </r>
  <r>
    <x v="5822"/>
    <n v="18"/>
    <s v="Male"/>
    <s v="Mumbai"/>
    <n v="12"/>
    <x v="0"/>
    <x v="0"/>
    <n v="477"/>
    <n v="5646.71"/>
    <s v="Bank Transfer"/>
    <s v="Yes"/>
    <n v="2"/>
    <n v="0"/>
    <x v="1"/>
    <n v="0"/>
    <s v="No"/>
    <x v="0"/>
    <s v="Mumbai"/>
  </r>
  <r>
    <x v="5823"/>
    <n v="34"/>
    <s v="Male"/>
    <s v="Hyderabad"/>
    <n v="12"/>
    <x v="1"/>
    <x v="1"/>
    <n v="698"/>
    <n v="8371.9500000000007"/>
    <s v="Credit Card"/>
    <s v="Yes"/>
    <n v="2"/>
    <n v="0"/>
    <x v="0"/>
    <n v="0"/>
    <s v="Yes"/>
    <x v="0"/>
    <s v="Hyderabad"/>
  </r>
  <r>
    <x v="5824"/>
    <n v="26"/>
    <s v="Male"/>
    <s v="Ahmedabad"/>
    <n v="44"/>
    <x v="1"/>
    <x v="2"/>
    <n v="983"/>
    <n v="43044.02"/>
    <s v="UPI"/>
    <s v="Yes"/>
    <n v="1"/>
    <n v="0"/>
    <x v="0"/>
    <n v="0"/>
    <s v="Yes"/>
    <x v="0"/>
    <s v="Ahmedabad"/>
  </r>
  <r>
    <x v="5825"/>
    <n v="18"/>
    <s v="Female"/>
    <s v="Mumbai"/>
    <n v="49"/>
    <x v="2"/>
    <x v="1"/>
    <n v="695"/>
    <n v="33052.699999999997"/>
    <s v="Bank Transfer"/>
    <s v="Yes"/>
    <n v="0"/>
    <n v="0"/>
    <x v="0"/>
    <n v="0"/>
    <s v="No"/>
    <x v="0"/>
    <s v="Mumbai"/>
  </r>
  <r>
    <x v="5826"/>
    <n v="41"/>
    <s v="Female"/>
    <s v="Kolkata"/>
    <n v="33"/>
    <x v="0"/>
    <x v="2"/>
    <n v="1009"/>
    <n v="33129.78"/>
    <s v="Auto Debit"/>
    <s v="Yes"/>
    <n v="0"/>
    <n v="0"/>
    <x v="0"/>
    <n v="0"/>
    <s v="No"/>
    <x v="1"/>
    <s v="Kolkata"/>
  </r>
  <r>
    <x v="5827"/>
    <n v="51"/>
    <s v="Male"/>
    <s v="Mumbai"/>
    <n v="22"/>
    <x v="1"/>
    <x v="2"/>
    <n v="1073"/>
    <n v="23301.11"/>
    <s v="UPI"/>
    <s v="Yes"/>
    <n v="3"/>
    <n v="1"/>
    <x v="1"/>
    <n v="0"/>
    <s v="No"/>
    <x v="0"/>
    <s v="Mumbai"/>
  </r>
  <r>
    <x v="5828"/>
    <n v="53"/>
    <s v="Male"/>
    <s v="Ahmedabad"/>
    <n v="29"/>
    <x v="1"/>
    <x v="0"/>
    <n v="392"/>
    <n v="10350.280000000001"/>
    <s v="UPI"/>
    <s v="Yes"/>
    <n v="2"/>
    <n v="0"/>
    <x v="0"/>
    <n v="10"/>
    <s v="Yes"/>
    <x v="1"/>
    <s v="Ahmedabad"/>
  </r>
  <r>
    <x v="5829"/>
    <n v="29"/>
    <s v="Male"/>
    <s v="Bengaluru"/>
    <n v="15"/>
    <x v="0"/>
    <x v="0"/>
    <n v="503"/>
    <n v="7566.53"/>
    <s v="Credit Card"/>
    <s v="Yes"/>
    <n v="4"/>
    <n v="2"/>
    <x v="2"/>
    <n v="0"/>
    <s v="No"/>
    <x v="0"/>
    <s v="Bengaluru"/>
  </r>
  <r>
    <x v="5830"/>
    <n v="44"/>
    <s v="Male"/>
    <s v="Bengaluru"/>
    <n v="50"/>
    <x v="2"/>
    <x v="0"/>
    <n v="582"/>
    <n v="24972.01"/>
    <s v="Debit Card"/>
    <s v="Yes"/>
    <n v="2"/>
    <n v="1"/>
    <x v="1"/>
    <n v="15"/>
    <s v="Yes"/>
    <x v="0"/>
    <s v="Bengaluru"/>
  </r>
  <r>
    <x v="5831"/>
    <n v="26"/>
    <s v="Male"/>
    <s v="Mumbai"/>
    <n v="27"/>
    <x v="0"/>
    <x v="0"/>
    <n v="520"/>
    <n v="13897.86"/>
    <s v="Credit Card"/>
    <s v="No"/>
    <n v="0"/>
    <n v="0"/>
    <x v="0"/>
    <n v="0"/>
    <s v="Yes"/>
    <x v="1"/>
    <s v="Mumbai"/>
  </r>
  <r>
    <x v="5832"/>
    <n v="52"/>
    <s v="Male"/>
    <s v="Jaipur"/>
    <n v="23"/>
    <x v="0"/>
    <x v="1"/>
    <n v="688"/>
    <n v="16002.24"/>
    <s v="Auto Debit"/>
    <s v="Yes"/>
    <n v="0"/>
    <n v="0"/>
    <x v="0"/>
    <n v="0"/>
    <s v="No"/>
    <x v="0"/>
    <s v="Jaipur"/>
  </r>
  <r>
    <x v="5833"/>
    <n v="29"/>
    <s v="Male"/>
    <s v="Hyderabad"/>
    <n v="18"/>
    <x v="0"/>
    <x v="1"/>
    <n v="720"/>
    <n v="12682.55"/>
    <s v="Credit Card"/>
    <s v="Yes"/>
    <n v="4"/>
    <n v="1"/>
    <x v="0"/>
    <n v="0"/>
    <s v="No"/>
    <x v="1"/>
    <s v="Hyderabad"/>
  </r>
  <r>
    <x v="5834"/>
    <n v="20"/>
    <s v="Male"/>
    <s v="Bengaluru"/>
    <n v="45"/>
    <x v="0"/>
    <x v="1"/>
    <n v="691"/>
    <n v="30795.45"/>
    <s v="Auto Debit"/>
    <s v="Yes"/>
    <n v="0"/>
    <n v="0"/>
    <x v="0"/>
    <n v="0"/>
    <s v="Yes"/>
    <x v="0"/>
    <s v="Bengaluru"/>
  </r>
  <r>
    <x v="5835"/>
    <n v="28"/>
    <s v="Female"/>
    <s v="Bengaluru"/>
    <n v="37"/>
    <x v="1"/>
    <x v="0"/>
    <n v="516"/>
    <n v="19442.919999999998"/>
    <s v="Debit Card"/>
    <s v="No"/>
    <n v="4"/>
    <n v="0"/>
    <x v="2"/>
    <n v="0"/>
    <s v="No"/>
    <x v="1"/>
    <s v="Bengaluru"/>
  </r>
  <r>
    <x v="5836"/>
    <n v="30"/>
    <s v="Male"/>
    <s v="Pune"/>
    <n v="37"/>
    <x v="2"/>
    <x v="1"/>
    <n v="666"/>
    <n v="24326.29"/>
    <s v="Auto Debit"/>
    <s v="Yes"/>
    <n v="1"/>
    <n v="0"/>
    <x v="0"/>
    <n v="0"/>
    <s v="No"/>
    <x v="0"/>
    <s v="Pune"/>
  </r>
  <r>
    <x v="5837"/>
    <n v="38"/>
    <s v="Male"/>
    <s v="Mumbai"/>
    <n v="9"/>
    <x v="0"/>
    <x v="1"/>
    <n v="714"/>
    <n v="6564.02"/>
    <s v="Credit Card"/>
    <s v="Yes"/>
    <n v="1"/>
    <n v="0"/>
    <x v="0"/>
    <n v="0"/>
    <s v="Yes"/>
    <x v="0"/>
    <s v="Mumbai"/>
  </r>
  <r>
    <x v="5838"/>
    <n v="31"/>
    <s v="Female"/>
    <s v="Chennai"/>
    <n v="36"/>
    <x v="2"/>
    <x v="0"/>
    <n v="541"/>
    <n v="19815.68"/>
    <s v="Auto Debit"/>
    <s v="Yes"/>
    <n v="0"/>
    <n v="0"/>
    <x v="0"/>
    <n v="0"/>
    <s v="No"/>
    <x v="0"/>
    <s v="Chennai"/>
  </r>
  <r>
    <x v="5839"/>
    <n v="39"/>
    <s v="Male"/>
    <s v="Kolkata"/>
    <n v="33"/>
    <x v="1"/>
    <x v="2"/>
    <n v="987"/>
    <n v="32848.03"/>
    <s v="Credit Card"/>
    <s v="Yes"/>
    <n v="0"/>
    <n v="0"/>
    <x v="0"/>
    <n v="0"/>
    <s v="Yes"/>
    <x v="0"/>
    <s v="Kolkata"/>
  </r>
  <r>
    <x v="5840"/>
    <n v="59"/>
    <s v="Male"/>
    <s v="Hyderabad"/>
    <n v="48"/>
    <x v="0"/>
    <x v="1"/>
    <n v="712"/>
    <n v="33206.959999999999"/>
    <s v="Bank Transfer"/>
    <s v="Yes"/>
    <n v="1"/>
    <n v="0"/>
    <x v="0"/>
    <n v="0"/>
    <s v="No"/>
    <x v="1"/>
    <s v="Hyderabad"/>
  </r>
  <r>
    <x v="5841"/>
    <n v="57"/>
    <s v="Male"/>
    <s v="Jaipur"/>
    <n v="23"/>
    <x v="1"/>
    <x v="2"/>
    <n v="1001"/>
    <n v="23578.33"/>
    <s v="Bank Transfer"/>
    <s v="Yes"/>
    <n v="1"/>
    <n v="0"/>
    <x v="0"/>
    <n v="0"/>
    <s v="No"/>
    <x v="0"/>
    <s v="Jaipur"/>
  </r>
  <r>
    <x v="5842"/>
    <n v="26"/>
    <s v="Male"/>
    <s v="Pune"/>
    <n v="55"/>
    <x v="0"/>
    <x v="2"/>
    <n v="1004"/>
    <n v="56854.99"/>
    <s v="UPI"/>
    <s v="Yes"/>
    <n v="2"/>
    <n v="1"/>
    <x v="1"/>
    <n v="0"/>
    <s v="No"/>
    <x v="0"/>
    <s v="Pune"/>
  </r>
  <r>
    <x v="5843"/>
    <n v="40"/>
    <s v="Female"/>
    <s v="Chennai"/>
    <n v="37"/>
    <x v="0"/>
    <x v="0"/>
    <n v="490"/>
    <n v="17776.330000000002"/>
    <s v="Credit Card"/>
    <s v="Yes"/>
    <n v="2"/>
    <n v="1"/>
    <x v="0"/>
    <n v="0"/>
    <s v="No"/>
    <x v="0"/>
    <s v="Chennai"/>
  </r>
  <r>
    <x v="5844"/>
    <n v="46"/>
    <s v="Female"/>
    <s v="Bengaluru"/>
    <n v="15"/>
    <x v="0"/>
    <x v="1"/>
    <n v="758"/>
    <n v="11100.36"/>
    <s v="Auto Debit"/>
    <s v="Yes"/>
    <n v="0"/>
    <n v="0"/>
    <x v="0"/>
    <n v="0"/>
    <s v="No"/>
    <x v="1"/>
    <s v="Bengaluru"/>
  </r>
  <r>
    <x v="5845"/>
    <n v="51"/>
    <s v="Female"/>
    <s v="Delhi"/>
    <n v="31"/>
    <x v="0"/>
    <x v="1"/>
    <n v="822"/>
    <n v="25146.2"/>
    <s v="UPI"/>
    <s v="Yes"/>
    <n v="0"/>
    <n v="0"/>
    <x v="0"/>
    <n v="0"/>
    <s v="Yes"/>
    <x v="0"/>
    <s v="Delhi"/>
  </r>
  <r>
    <x v="5846"/>
    <n v="39"/>
    <s v="Female"/>
    <s v="Hyderabad"/>
    <n v="24"/>
    <x v="0"/>
    <x v="1"/>
    <n v="645"/>
    <n v="15092.37"/>
    <s v="UPI"/>
    <s v="Yes"/>
    <n v="3"/>
    <n v="1"/>
    <x v="0"/>
    <n v="0"/>
    <s v="No"/>
    <x v="1"/>
    <s v="Hyderabad"/>
  </r>
  <r>
    <x v="5847"/>
    <n v="56"/>
    <s v="Female"/>
    <s v="Hyderabad"/>
    <n v="25"/>
    <x v="2"/>
    <x v="1"/>
    <n v="706"/>
    <n v="17632.27"/>
    <s v="Auto Debit"/>
    <s v="Yes"/>
    <n v="9"/>
    <n v="3"/>
    <x v="2"/>
    <n v="0"/>
    <s v="No"/>
    <x v="1"/>
    <s v="Hyderabad"/>
  </r>
  <r>
    <x v="5848"/>
    <n v="26"/>
    <s v="Male"/>
    <s v="Kolkata"/>
    <n v="31"/>
    <x v="1"/>
    <x v="1"/>
    <n v="737"/>
    <n v="22176.38"/>
    <s v="Credit Card"/>
    <s v="Yes"/>
    <n v="0"/>
    <n v="0"/>
    <x v="0"/>
    <n v="0"/>
    <s v="Yes"/>
    <x v="0"/>
    <s v="Kolkata"/>
  </r>
  <r>
    <x v="5849"/>
    <n v="58"/>
    <s v="Male"/>
    <s v="Delhi"/>
    <n v="41"/>
    <x v="1"/>
    <x v="1"/>
    <n v="689"/>
    <n v="28516.7"/>
    <s v="Auto Debit"/>
    <s v="Yes"/>
    <n v="0"/>
    <n v="0"/>
    <x v="0"/>
    <n v="0"/>
    <s v="No"/>
    <x v="0"/>
    <s v="Delhi"/>
  </r>
  <r>
    <x v="5850"/>
    <n v="31"/>
    <s v="Male"/>
    <s v="Pune"/>
    <n v="48"/>
    <x v="0"/>
    <x v="1"/>
    <n v="795"/>
    <n v="37202.839999999997"/>
    <s v="Credit Card"/>
    <s v="Yes"/>
    <n v="0"/>
    <n v="0"/>
    <x v="0"/>
    <n v="0"/>
    <s v="No"/>
    <x v="1"/>
    <s v="Pune"/>
  </r>
  <r>
    <x v="5851"/>
    <n v="64"/>
    <s v="Female"/>
    <s v="Ahmedabad"/>
    <n v="58"/>
    <x v="1"/>
    <x v="1"/>
    <n v="772"/>
    <n v="45727.66"/>
    <s v="Credit Card"/>
    <s v="Yes"/>
    <n v="2"/>
    <n v="0"/>
    <x v="0"/>
    <n v="0"/>
    <s v="Yes"/>
    <x v="0"/>
    <s v="Ahmedabad"/>
  </r>
  <r>
    <x v="5852"/>
    <n v="26"/>
    <s v="Female"/>
    <s v="Pune"/>
    <n v="53"/>
    <x v="2"/>
    <x v="0"/>
    <n v="525"/>
    <n v="23433.59"/>
    <s v="Debit Card"/>
    <s v="No"/>
    <n v="4"/>
    <n v="1"/>
    <x v="2"/>
    <n v="15"/>
    <s v="No"/>
    <x v="0"/>
    <s v="Pune"/>
  </r>
  <r>
    <x v="5853"/>
    <n v="61"/>
    <s v="Female"/>
    <s v="Hyderabad"/>
    <n v="6"/>
    <x v="1"/>
    <x v="1"/>
    <n v="757"/>
    <n v="3985.96"/>
    <s v="Debit Card"/>
    <s v="Yes"/>
    <n v="0"/>
    <n v="0"/>
    <x v="1"/>
    <n v="10"/>
    <s v="No"/>
    <x v="0"/>
    <s v="Hyderabad"/>
  </r>
  <r>
    <x v="5854"/>
    <n v="57"/>
    <s v="Female"/>
    <s v="Hyderabad"/>
    <n v="39"/>
    <x v="1"/>
    <x v="0"/>
    <n v="434"/>
    <n v="16903.91"/>
    <s v="Bank Transfer"/>
    <s v="No"/>
    <n v="0"/>
    <n v="0"/>
    <x v="0"/>
    <n v="0"/>
    <s v="Yes"/>
    <x v="0"/>
    <s v="Hyderabad"/>
  </r>
  <r>
    <x v="5855"/>
    <n v="24"/>
    <s v="Male"/>
    <s v="Jaipur"/>
    <n v="47"/>
    <x v="2"/>
    <x v="0"/>
    <n v="413"/>
    <n v="16706.810000000001"/>
    <s v="Debit Card"/>
    <s v="Yes"/>
    <n v="0"/>
    <n v="0"/>
    <x v="0"/>
    <n v="15"/>
    <s v="Yes"/>
    <x v="0"/>
    <s v="Jaipur"/>
  </r>
  <r>
    <x v="5856"/>
    <n v="18"/>
    <s v="Male"/>
    <s v="Bengaluru"/>
    <n v="47"/>
    <x v="1"/>
    <x v="0"/>
    <n v="582"/>
    <n v="26368.720000000001"/>
    <s v="Credit Card"/>
    <s v="Yes"/>
    <n v="1"/>
    <n v="0"/>
    <x v="0"/>
    <n v="5"/>
    <s v="Yes"/>
    <x v="0"/>
    <s v="Bengaluru"/>
  </r>
  <r>
    <x v="5857"/>
    <n v="45"/>
    <s v="Male"/>
    <s v="Ahmedabad"/>
    <n v="51"/>
    <x v="1"/>
    <x v="0"/>
    <n v="497"/>
    <n v="25607.61"/>
    <s v="UPI"/>
    <s v="No"/>
    <n v="0"/>
    <n v="0"/>
    <x v="0"/>
    <n v="0"/>
    <s v="No"/>
    <x v="0"/>
    <s v="Ahmedabad"/>
  </r>
  <r>
    <x v="5858"/>
    <n v="23"/>
    <s v="Female"/>
    <s v="Ahmedabad"/>
    <n v="6"/>
    <x v="0"/>
    <x v="2"/>
    <n v="978"/>
    <n v="5789.07"/>
    <s v="Bank Transfer"/>
    <s v="Yes"/>
    <n v="0"/>
    <n v="0"/>
    <x v="0"/>
    <n v="0"/>
    <s v="No"/>
    <x v="0"/>
    <s v="Ahmedabad"/>
  </r>
  <r>
    <x v="5859"/>
    <n v="30"/>
    <s v="Male"/>
    <s v="Hyderabad"/>
    <n v="72"/>
    <x v="2"/>
    <x v="2"/>
    <n v="970"/>
    <n v="64107.82"/>
    <s v="Debit Card"/>
    <s v="Yes"/>
    <n v="1"/>
    <n v="0"/>
    <x v="0"/>
    <n v="10"/>
    <s v="No"/>
    <x v="0"/>
    <s v="Hyderabad"/>
  </r>
  <r>
    <x v="5860"/>
    <n v="23"/>
    <s v="Female"/>
    <s v="Delhi"/>
    <n v="55"/>
    <x v="0"/>
    <x v="1"/>
    <n v="715"/>
    <n v="39326.300000000003"/>
    <s v="Auto Debit"/>
    <s v="Yes"/>
    <n v="0"/>
    <n v="0"/>
    <x v="0"/>
    <n v="0"/>
    <s v="Yes"/>
    <x v="0"/>
    <s v="Delhi"/>
  </r>
  <r>
    <x v="5861"/>
    <n v="41"/>
    <s v="Male"/>
    <s v="Mumbai"/>
    <n v="41"/>
    <x v="1"/>
    <x v="1"/>
    <n v="763"/>
    <n v="28701.45"/>
    <s v="Bank Transfer"/>
    <s v="Yes"/>
    <n v="2"/>
    <n v="1"/>
    <x v="0"/>
    <n v="10"/>
    <s v="No"/>
    <x v="1"/>
    <s v="Mumbai"/>
  </r>
  <r>
    <x v="5862"/>
    <n v="34"/>
    <s v="Female"/>
    <s v="Mumbai"/>
    <n v="24"/>
    <x v="1"/>
    <x v="0"/>
    <n v="483"/>
    <n v="11376.83"/>
    <s v="Auto Debit"/>
    <s v="Yes"/>
    <n v="1"/>
    <n v="0"/>
    <x v="0"/>
    <n v="0"/>
    <s v="No"/>
    <x v="0"/>
    <s v="Mumbai"/>
  </r>
  <r>
    <x v="5863"/>
    <n v="37"/>
    <s v="Male"/>
    <s v="Kolkata"/>
    <n v="12"/>
    <x v="0"/>
    <x v="2"/>
    <n v="1005"/>
    <n v="11984.01"/>
    <s v="UPI"/>
    <s v="Yes"/>
    <n v="0"/>
    <n v="0"/>
    <x v="0"/>
    <n v="0"/>
    <s v="Yes"/>
    <x v="0"/>
    <s v="Kolkata"/>
  </r>
  <r>
    <x v="5864"/>
    <n v="45"/>
    <s v="Male"/>
    <s v="Jaipur"/>
    <n v="54"/>
    <x v="2"/>
    <x v="1"/>
    <n v="693"/>
    <n v="33611.699999999997"/>
    <s v="Credit Card"/>
    <s v="Yes"/>
    <n v="8"/>
    <n v="2"/>
    <x v="2"/>
    <n v="10"/>
    <s v="Yes"/>
    <x v="0"/>
    <s v="Jaipur"/>
  </r>
  <r>
    <x v="5865"/>
    <n v="42"/>
    <s v="Female"/>
    <s v="Delhi"/>
    <n v="24"/>
    <x v="1"/>
    <x v="1"/>
    <n v="661"/>
    <n v="15653.39"/>
    <s v="UPI"/>
    <s v="Yes"/>
    <n v="3"/>
    <n v="1"/>
    <x v="2"/>
    <n v="0"/>
    <s v="Yes"/>
    <x v="0"/>
    <s v="Delhi"/>
  </r>
  <r>
    <x v="5866"/>
    <n v="42"/>
    <s v="Female"/>
    <s v="Kolkata"/>
    <n v="53"/>
    <x v="1"/>
    <x v="0"/>
    <n v="441"/>
    <n v="23355.26"/>
    <s v="Bank Transfer"/>
    <s v="Yes"/>
    <n v="3"/>
    <n v="1"/>
    <x v="1"/>
    <n v="0"/>
    <s v="Yes"/>
    <x v="0"/>
    <s v="Kolkata"/>
  </r>
  <r>
    <x v="5867"/>
    <n v="44"/>
    <s v="Male"/>
    <s v="Nagpur"/>
    <n v="46"/>
    <x v="0"/>
    <x v="1"/>
    <n v="655"/>
    <n v="30815.52"/>
    <s v="Credit Card"/>
    <s v="Yes"/>
    <n v="1"/>
    <n v="0"/>
    <x v="0"/>
    <n v="0"/>
    <s v="No"/>
    <x v="0"/>
    <s v="Nagpur"/>
  </r>
  <r>
    <x v="5868"/>
    <n v="30"/>
    <s v="Male"/>
    <s v="Jaipur"/>
    <n v="29"/>
    <x v="1"/>
    <x v="1"/>
    <n v="723"/>
    <n v="20974.32"/>
    <s v="UPI"/>
    <s v="Yes"/>
    <n v="2"/>
    <n v="1"/>
    <x v="1"/>
    <n v="0"/>
    <s v="Yes"/>
    <x v="1"/>
    <s v="Jaipur"/>
  </r>
  <r>
    <x v="5869"/>
    <n v="27"/>
    <s v="Male"/>
    <s v="Bengaluru"/>
    <n v="40"/>
    <x v="0"/>
    <x v="2"/>
    <n v="1096"/>
    <n v="43542.09"/>
    <s v="Credit Card"/>
    <s v="Yes"/>
    <n v="0"/>
    <n v="0"/>
    <x v="0"/>
    <n v="0"/>
    <s v="No"/>
    <x v="0"/>
    <s v="Bengaluru"/>
  </r>
  <r>
    <x v="5870"/>
    <n v="54"/>
    <s v="Male"/>
    <s v="Bengaluru"/>
    <n v="18"/>
    <x v="0"/>
    <x v="1"/>
    <n v="798"/>
    <n v="13993.24"/>
    <s v="Credit Card"/>
    <s v="Yes"/>
    <n v="0"/>
    <n v="0"/>
    <x v="0"/>
    <n v="0"/>
    <s v="No"/>
    <x v="1"/>
    <s v="Bengaluru"/>
  </r>
  <r>
    <x v="5871"/>
    <n v="45"/>
    <s v="Male"/>
    <s v="Bengaluru"/>
    <n v="51"/>
    <x v="1"/>
    <x v="1"/>
    <n v="837"/>
    <n v="40432.11"/>
    <s v="UPI"/>
    <s v="Yes"/>
    <n v="1"/>
    <n v="0"/>
    <x v="0"/>
    <n v="5"/>
    <s v="No"/>
    <x v="0"/>
    <s v="Bengaluru"/>
  </r>
  <r>
    <x v="5872"/>
    <n v="44"/>
    <s v="Male"/>
    <s v="Kolkata"/>
    <n v="18"/>
    <x v="0"/>
    <x v="1"/>
    <n v="683"/>
    <n v="12077.65"/>
    <s v="Auto Debit"/>
    <s v="Yes"/>
    <n v="0"/>
    <n v="0"/>
    <x v="0"/>
    <n v="0"/>
    <s v="Yes"/>
    <x v="0"/>
    <s v="Kolkata"/>
  </r>
  <r>
    <x v="5873"/>
    <n v="35"/>
    <s v="Female"/>
    <s v="Kolkata"/>
    <n v="34"/>
    <x v="1"/>
    <x v="0"/>
    <n v="538"/>
    <n v="18530.89"/>
    <s v="Auto Debit"/>
    <s v="Yes"/>
    <n v="3"/>
    <n v="0"/>
    <x v="0"/>
    <n v="0"/>
    <s v="No"/>
    <x v="0"/>
    <s v="Kolkata"/>
  </r>
  <r>
    <x v="5874"/>
    <n v="54"/>
    <s v="Male"/>
    <s v="Bengaluru"/>
    <n v="28"/>
    <x v="1"/>
    <x v="2"/>
    <n v="966"/>
    <n v="27008.880000000001"/>
    <s v="UPI"/>
    <s v="Yes"/>
    <n v="0"/>
    <n v="0"/>
    <x v="1"/>
    <n v="0"/>
    <s v="No"/>
    <x v="0"/>
    <s v="Bengaluru"/>
  </r>
  <r>
    <x v="5875"/>
    <n v="31"/>
    <s v="Female"/>
    <s v="Nagpur"/>
    <n v="16"/>
    <x v="0"/>
    <x v="1"/>
    <n v="686"/>
    <n v="11258.28"/>
    <s v="Bank Transfer"/>
    <s v="Yes"/>
    <n v="3"/>
    <n v="2"/>
    <x v="1"/>
    <n v="0"/>
    <s v="No"/>
    <x v="0"/>
    <s v="Nagpur"/>
  </r>
  <r>
    <x v="5876"/>
    <n v="57"/>
    <s v="Female"/>
    <s v="Mumbai"/>
    <n v="59"/>
    <x v="2"/>
    <x v="1"/>
    <n v="774"/>
    <n v="42143.35"/>
    <s v="Bank Transfer"/>
    <s v="Yes"/>
    <n v="2"/>
    <n v="0"/>
    <x v="0"/>
    <n v="10"/>
    <s v="No"/>
    <x v="0"/>
    <s v="Mumbai"/>
  </r>
  <r>
    <x v="5877"/>
    <n v="29"/>
    <s v="Male"/>
    <s v="Bengaluru"/>
    <n v="33"/>
    <x v="2"/>
    <x v="0"/>
    <n v="565"/>
    <n v="15443.47"/>
    <s v="Credit Card"/>
    <s v="Yes"/>
    <n v="5"/>
    <n v="2"/>
    <x v="2"/>
    <n v="15"/>
    <s v="No"/>
    <x v="0"/>
    <s v="Bengaluru"/>
  </r>
  <r>
    <x v="5878"/>
    <n v="39"/>
    <s v="Female"/>
    <s v="Bengaluru"/>
    <n v="72"/>
    <x v="2"/>
    <x v="0"/>
    <n v="520"/>
    <n v="32695.25"/>
    <s v="UPI"/>
    <s v="No"/>
    <n v="3"/>
    <n v="2"/>
    <x v="1"/>
    <n v="15"/>
    <s v="Yes"/>
    <x v="0"/>
    <s v="Bengaluru"/>
  </r>
  <r>
    <x v="5879"/>
    <n v="36"/>
    <s v="Male"/>
    <s v="Hyderabad"/>
    <n v="20"/>
    <x v="0"/>
    <x v="1"/>
    <n v="750"/>
    <n v="15186.3"/>
    <s v="Credit Card"/>
    <s v="Yes"/>
    <n v="0"/>
    <n v="0"/>
    <x v="0"/>
    <n v="0"/>
    <s v="No"/>
    <x v="0"/>
    <s v="Hyderabad"/>
  </r>
  <r>
    <x v="5880"/>
    <n v="32"/>
    <s v="Female"/>
    <s v="Ahmedabad"/>
    <n v="37"/>
    <x v="1"/>
    <x v="1"/>
    <n v="685"/>
    <n v="25318.09"/>
    <s v="Credit Card"/>
    <s v="Yes"/>
    <n v="3"/>
    <n v="0"/>
    <x v="0"/>
    <n v="0"/>
    <s v="Yes"/>
    <x v="0"/>
    <s v="Ahmedabad"/>
  </r>
  <r>
    <x v="5881"/>
    <n v="32"/>
    <s v="Male"/>
    <s v="Mumbai"/>
    <n v="22"/>
    <x v="0"/>
    <x v="0"/>
    <n v="473"/>
    <n v="10408.4"/>
    <s v="UPI"/>
    <s v="Yes"/>
    <n v="0"/>
    <n v="0"/>
    <x v="0"/>
    <n v="0"/>
    <s v="Yes"/>
    <x v="0"/>
    <s v="Mumbai"/>
  </r>
  <r>
    <x v="5882"/>
    <n v="23"/>
    <s v="Female"/>
    <s v="Kolkata"/>
    <n v="20"/>
    <x v="0"/>
    <x v="2"/>
    <n v="1015"/>
    <n v="20335.330000000002"/>
    <s v="UPI"/>
    <s v="Yes"/>
    <n v="0"/>
    <n v="0"/>
    <x v="0"/>
    <n v="0"/>
    <s v="No"/>
    <x v="0"/>
    <s v="Kolkata"/>
  </r>
  <r>
    <x v="5883"/>
    <n v="32"/>
    <s v="Female"/>
    <s v="Delhi"/>
    <n v="51"/>
    <x v="1"/>
    <x v="0"/>
    <n v="535"/>
    <n v="25258.65"/>
    <s v="UPI"/>
    <s v="Yes"/>
    <n v="1"/>
    <n v="0"/>
    <x v="0"/>
    <n v="5"/>
    <s v="No"/>
    <x v="0"/>
    <s v="Delhi"/>
  </r>
  <r>
    <x v="5884"/>
    <n v="27"/>
    <s v="Male"/>
    <s v="Delhi"/>
    <n v="45"/>
    <x v="0"/>
    <x v="0"/>
    <n v="524"/>
    <n v="23447.83"/>
    <s v="UPI"/>
    <s v="Yes"/>
    <n v="1"/>
    <n v="0"/>
    <x v="1"/>
    <n v="0"/>
    <s v="Yes"/>
    <x v="0"/>
    <s v="Delhi"/>
  </r>
  <r>
    <x v="5885"/>
    <n v="36"/>
    <s v="Male"/>
    <s v="Chennai"/>
    <n v="27"/>
    <x v="1"/>
    <x v="2"/>
    <n v="1058"/>
    <n v="27965.61"/>
    <s v="Auto Debit"/>
    <s v="Yes"/>
    <n v="0"/>
    <n v="0"/>
    <x v="0"/>
    <n v="0"/>
    <s v="No"/>
    <x v="0"/>
    <s v="Chennai"/>
  </r>
  <r>
    <x v="5886"/>
    <n v="37"/>
    <s v="Male"/>
    <s v="Mumbai"/>
    <n v="24"/>
    <x v="0"/>
    <x v="1"/>
    <n v="725"/>
    <n v="17024.89"/>
    <s v="Auto Debit"/>
    <s v="Yes"/>
    <n v="4"/>
    <n v="1"/>
    <x v="4"/>
    <n v="0"/>
    <s v="No"/>
    <x v="1"/>
    <s v="Mumbai"/>
  </r>
  <r>
    <x v="5887"/>
    <n v="36"/>
    <s v="Female"/>
    <s v="Delhi"/>
    <n v="49"/>
    <x v="1"/>
    <x v="1"/>
    <n v="698"/>
    <n v="35111.86"/>
    <s v="Auto Debit"/>
    <s v="Yes"/>
    <n v="0"/>
    <n v="0"/>
    <x v="0"/>
    <n v="0"/>
    <s v="No"/>
    <x v="0"/>
    <s v="Delhi"/>
  </r>
  <r>
    <x v="5888"/>
    <n v="37"/>
    <s v="Female"/>
    <s v="Bengaluru"/>
    <n v="24"/>
    <x v="1"/>
    <x v="1"/>
    <n v="681"/>
    <n v="15133.78"/>
    <s v="Credit Card"/>
    <s v="Yes"/>
    <n v="4"/>
    <n v="1"/>
    <x v="2"/>
    <n v="5"/>
    <s v="No"/>
    <x v="1"/>
    <s v="Bengaluru"/>
  </r>
  <r>
    <x v="5889"/>
    <n v="40"/>
    <s v="Female"/>
    <s v="Kolkata"/>
    <n v="55"/>
    <x v="2"/>
    <x v="0"/>
    <n v="484"/>
    <n v="26224.85"/>
    <s v="Credit Card"/>
    <s v="Yes"/>
    <n v="3"/>
    <n v="1"/>
    <x v="1"/>
    <n v="0"/>
    <s v="No"/>
    <x v="0"/>
    <s v="Kolkata"/>
  </r>
  <r>
    <x v="5890"/>
    <n v="48"/>
    <s v="Female"/>
    <s v="Mumbai"/>
    <n v="52"/>
    <x v="0"/>
    <x v="1"/>
    <n v="847"/>
    <n v="43044.3"/>
    <s v="Debit Card"/>
    <s v="Yes"/>
    <n v="0"/>
    <n v="0"/>
    <x v="0"/>
    <n v="0"/>
    <s v="Yes"/>
    <x v="0"/>
    <s v="Mumbai"/>
  </r>
  <r>
    <x v="5891"/>
    <n v="39"/>
    <s v="Female"/>
    <s v="Bengaluru"/>
    <n v="20"/>
    <x v="0"/>
    <x v="1"/>
    <n v="790"/>
    <n v="16228.29"/>
    <s v="UPI"/>
    <s v="Yes"/>
    <n v="4"/>
    <n v="1"/>
    <x v="1"/>
    <n v="0"/>
    <s v="Yes"/>
    <x v="1"/>
    <s v="Bengaluru"/>
  </r>
  <r>
    <x v="5892"/>
    <n v="38"/>
    <s v="Male"/>
    <s v="Ahmedabad"/>
    <n v="46"/>
    <x v="1"/>
    <x v="1"/>
    <n v="770"/>
    <n v="35373.49"/>
    <s v="Credit Card"/>
    <s v="Yes"/>
    <n v="1"/>
    <n v="0"/>
    <x v="1"/>
    <n v="0"/>
    <s v="No"/>
    <x v="0"/>
    <s v="Ahmedabad"/>
  </r>
  <r>
    <x v="5893"/>
    <n v="46"/>
    <s v="Male"/>
    <s v="Ahmedabad"/>
    <n v="38"/>
    <x v="1"/>
    <x v="0"/>
    <n v="396"/>
    <n v="14619.41"/>
    <s v="Debit Card"/>
    <s v="No"/>
    <n v="1"/>
    <n v="0"/>
    <x v="0"/>
    <n v="0"/>
    <s v="No"/>
    <x v="0"/>
    <s v="Ahmedabad"/>
  </r>
  <r>
    <x v="5894"/>
    <n v="27"/>
    <s v="Female"/>
    <s v="Chennai"/>
    <n v="23"/>
    <x v="0"/>
    <x v="1"/>
    <n v="721"/>
    <n v="16308.91"/>
    <s v="Auto Debit"/>
    <s v="Yes"/>
    <n v="1"/>
    <n v="0"/>
    <x v="0"/>
    <n v="0"/>
    <s v="Yes"/>
    <x v="1"/>
    <s v="Chennai"/>
  </r>
  <r>
    <x v="5895"/>
    <n v="44"/>
    <s v="Male"/>
    <s v="Nagpur"/>
    <n v="11"/>
    <x v="1"/>
    <x v="1"/>
    <n v="771"/>
    <n v="7416.26"/>
    <s v="Auto Debit"/>
    <s v="Yes"/>
    <n v="0"/>
    <n v="0"/>
    <x v="0"/>
    <n v="10"/>
    <s v="Yes"/>
    <x v="0"/>
    <s v="Nagpur"/>
  </r>
  <r>
    <x v="5896"/>
    <n v="31"/>
    <s v="Female"/>
    <s v="Kolkata"/>
    <n v="36"/>
    <x v="2"/>
    <x v="2"/>
    <n v="1098"/>
    <n v="38610.589999999997"/>
    <s v="Credit Card"/>
    <s v="Yes"/>
    <n v="2"/>
    <n v="1"/>
    <x v="0"/>
    <n v="0"/>
    <s v="Yes"/>
    <x v="0"/>
    <s v="Kolkata"/>
  </r>
  <r>
    <x v="5897"/>
    <n v="37"/>
    <s v="Female"/>
    <s v="Mumbai"/>
    <n v="19"/>
    <x v="0"/>
    <x v="1"/>
    <n v="776"/>
    <n v="14661.75"/>
    <s v="UPI"/>
    <s v="Yes"/>
    <n v="0"/>
    <n v="0"/>
    <x v="0"/>
    <n v="0"/>
    <s v="No"/>
    <x v="0"/>
    <s v="Mumbai"/>
  </r>
  <r>
    <x v="5898"/>
    <n v="24"/>
    <s v="Male"/>
    <s v="Delhi"/>
    <n v="23"/>
    <x v="1"/>
    <x v="0"/>
    <n v="435"/>
    <n v="9633.7000000000007"/>
    <s v="Credit Card"/>
    <s v="Yes"/>
    <n v="2"/>
    <n v="0"/>
    <x v="0"/>
    <n v="5"/>
    <s v="No"/>
    <x v="0"/>
    <s v="Delhi"/>
  </r>
  <r>
    <x v="5899"/>
    <n v="18"/>
    <s v="Female"/>
    <s v="Ahmedabad"/>
    <n v="34"/>
    <x v="1"/>
    <x v="2"/>
    <n v="963"/>
    <n v="29417.759999999998"/>
    <s v="Credit Card"/>
    <s v="Yes"/>
    <n v="0"/>
    <n v="0"/>
    <x v="0"/>
    <n v="10"/>
    <s v="No"/>
    <x v="1"/>
    <s v="Ahmedabad"/>
  </r>
  <r>
    <x v="5900"/>
    <n v="30"/>
    <s v="Female"/>
    <s v="Hyderabad"/>
    <n v="6"/>
    <x v="0"/>
    <x v="0"/>
    <n v="407"/>
    <n v="2398.12"/>
    <s v="Bank Transfer"/>
    <s v="Yes"/>
    <n v="1"/>
    <n v="0"/>
    <x v="0"/>
    <n v="0"/>
    <s v="Yes"/>
    <x v="0"/>
    <s v="Hyderabad"/>
  </r>
  <r>
    <x v="5901"/>
    <n v="39"/>
    <s v="Male"/>
    <s v="Pune"/>
    <n v="32"/>
    <x v="0"/>
    <x v="1"/>
    <n v="772"/>
    <n v="24919.07"/>
    <s v="Auto Debit"/>
    <s v="Yes"/>
    <n v="4"/>
    <n v="2"/>
    <x v="0"/>
    <n v="0"/>
    <s v="Yes"/>
    <x v="0"/>
    <s v="Pune"/>
  </r>
  <r>
    <x v="5902"/>
    <n v="27"/>
    <s v="Female"/>
    <s v="Delhi"/>
    <n v="21"/>
    <x v="0"/>
    <x v="1"/>
    <n v="713"/>
    <n v="14632.32"/>
    <s v="Credit Card"/>
    <s v="Yes"/>
    <n v="0"/>
    <n v="0"/>
    <x v="0"/>
    <n v="0"/>
    <s v="No"/>
    <x v="1"/>
    <s v="Delhi"/>
  </r>
  <r>
    <x v="5903"/>
    <n v="44"/>
    <s v="Male"/>
    <s v="Chennai"/>
    <n v="22"/>
    <x v="0"/>
    <x v="2"/>
    <n v="1077"/>
    <n v="23151.55"/>
    <s v="Bank Transfer"/>
    <s v="Yes"/>
    <n v="2"/>
    <n v="2"/>
    <x v="1"/>
    <n v="0"/>
    <s v="Yes"/>
    <x v="0"/>
    <s v="Chennai"/>
  </r>
  <r>
    <x v="5904"/>
    <n v="49"/>
    <s v="Female"/>
    <s v="Mumbai"/>
    <n v="40"/>
    <x v="1"/>
    <x v="1"/>
    <n v="798"/>
    <n v="32352.97"/>
    <s v="Bank Transfer"/>
    <s v="Yes"/>
    <n v="1"/>
    <n v="0"/>
    <x v="0"/>
    <n v="0"/>
    <s v="Yes"/>
    <x v="1"/>
    <s v="Mumbai"/>
  </r>
  <r>
    <x v="5905"/>
    <n v="31"/>
    <s v="Female"/>
    <s v="Pune"/>
    <n v="22"/>
    <x v="0"/>
    <x v="1"/>
    <n v="730"/>
    <n v="15689.71"/>
    <s v="Auto Debit"/>
    <s v="Yes"/>
    <n v="6"/>
    <n v="2"/>
    <x v="1"/>
    <n v="0"/>
    <s v="No"/>
    <x v="0"/>
    <s v="Pune"/>
  </r>
  <r>
    <x v="5906"/>
    <n v="19"/>
    <s v="Male"/>
    <s v="Delhi"/>
    <n v="15"/>
    <x v="0"/>
    <x v="1"/>
    <n v="725"/>
    <n v="11109.97"/>
    <s v="Debit Card"/>
    <s v="Yes"/>
    <n v="2"/>
    <n v="0"/>
    <x v="0"/>
    <n v="0"/>
    <s v="Yes"/>
    <x v="1"/>
    <s v="Delhi"/>
  </r>
  <r>
    <x v="5907"/>
    <n v="25"/>
    <s v="Female"/>
    <s v="Pune"/>
    <n v="70"/>
    <x v="1"/>
    <x v="0"/>
    <n v="526"/>
    <n v="33724.44"/>
    <s v="Credit Card"/>
    <s v="Yes"/>
    <n v="4"/>
    <n v="1"/>
    <x v="1"/>
    <n v="10"/>
    <s v="Yes"/>
    <x v="0"/>
    <s v="Pune"/>
  </r>
  <r>
    <x v="5908"/>
    <n v="38"/>
    <s v="Male"/>
    <s v="Pune"/>
    <n v="16"/>
    <x v="0"/>
    <x v="2"/>
    <n v="1057"/>
    <n v="16681.490000000002"/>
    <s v="Debit Card"/>
    <s v="Yes"/>
    <n v="1"/>
    <n v="0"/>
    <x v="0"/>
    <n v="0"/>
    <s v="Yes"/>
    <x v="1"/>
    <s v="Pune"/>
  </r>
  <r>
    <x v="5909"/>
    <n v="43"/>
    <s v="Male"/>
    <s v="Chennai"/>
    <n v="19"/>
    <x v="0"/>
    <x v="0"/>
    <n v="492"/>
    <n v="9485.76"/>
    <s v="Credit Card"/>
    <s v="Yes"/>
    <n v="0"/>
    <n v="0"/>
    <x v="0"/>
    <n v="0"/>
    <s v="No"/>
    <x v="1"/>
    <s v="Chennai"/>
  </r>
  <r>
    <x v="5910"/>
    <n v="54"/>
    <s v="Female"/>
    <s v="Hyderabad"/>
    <n v="14"/>
    <x v="0"/>
    <x v="0"/>
    <n v="436"/>
    <n v="6235.57"/>
    <s v="Credit Card"/>
    <s v="Yes"/>
    <n v="0"/>
    <n v="0"/>
    <x v="0"/>
    <n v="0"/>
    <s v="No"/>
    <x v="1"/>
    <s v="Hyderabad"/>
  </r>
  <r>
    <x v="5911"/>
    <n v="55"/>
    <s v="Female"/>
    <s v="Delhi"/>
    <n v="35"/>
    <x v="0"/>
    <x v="1"/>
    <n v="823"/>
    <n v="28805"/>
    <s v="Debit Card"/>
    <s v="Yes"/>
    <n v="0"/>
    <n v="0"/>
    <x v="2"/>
    <n v="0"/>
    <s v="No"/>
    <x v="0"/>
    <s v="Delhi"/>
  </r>
  <r>
    <x v="5912"/>
    <n v="44"/>
    <s v="Female"/>
    <s v="Ahmedabad"/>
    <n v="40"/>
    <x v="1"/>
    <x v="0"/>
    <n v="445"/>
    <n v="16881.2"/>
    <s v="Credit Card"/>
    <s v="No"/>
    <n v="0"/>
    <n v="0"/>
    <x v="0"/>
    <n v="5"/>
    <s v="Yes"/>
    <x v="0"/>
    <s v="Ahmedabad"/>
  </r>
  <r>
    <x v="5913"/>
    <n v="48"/>
    <s v="Female"/>
    <s v="Pune"/>
    <n v="37"/>
    <x v="0"/>
    <x v="0"/>
    <n v="451"/>
    <n v="16523.189999999999"/>
    <s v="Auto Debit"/>
    <s v="No"/>
    <n v="0"/>
    <n v="0"/>
    <x v="0"/>
    <n v="0"/>
    <s v="No"/>
    <x v="0"/>
    <s v="Pune"/>
  </r>
  <r>
    <x v="5914"/>
    <n v="36"/>
    <s v="Male"/>
    <s v="Kolkata"/>
    <n v="48"/>
    <x v="0"/>
    <x v="0"/>
    <n v="429"/>
    <n v="21058.32"/>
    <s v="UPI"/>
    <s v="No"/>
    <n v="1"/>
    <n v="0"/>
    <x v="1"/>
    <n v="0"/>
    <s v="No"/>
    <x v="0"/>
    <s v="Kolkata"/>
  </r>
  <r>
    <x v="5915"/>
    <n v="38"/>
    <s v="Male"/>
    <s v="Mumbai"/>
    <n v="16"/>
    <x v="0"/>
    <x v="0"/>
    <n v="443"/>
    <n v="7144.12"/>
    <s v="UPI"/>
    <s v="No"/>
    <n v="1"/>
    <n v="0"/>
    <x v="0"/>
    <n v="0"/>
    <s v="Yes"/>
    <x v="0"/>
    <s v="Mumbai"/>
  </r>
  <r>
    <x v="5916"/>
    <n v="41"/>
    <s v="Female"/>
    <s v="Pune"/>
    <n v="18"/>
    <x v="1"/>
    <x v="2"/>
    <n v="996"/>
    <n v="17305.46"/>
    <s v="Credit Card"/>
    <s v="Yes"/>
    <n v="1"/>
    <n v="0"/>
    <x v="1"/>
    <n v="5"/>
    <s v="Yes"/>
    <x v="0"/>
    <s v="Pune"/>
  </r>
  <r>
    <x v="5917"/>
    <n v="43"/>
    <s v="Male"/>
    <s v="Kolkata"/>
    <n v="54"/>
    <x v="2"/>
    <x v="0"/>
    <n v="493"/>
    <n v="26101.71"/>
    <s v="Bank Transfer"/>
    <s v="Yes"/>
    <n v="0"/>
    <n v="0"/>
    <x v="0"/>
    <n v="0"/>
    <s v="No"/>
    <x v="0"/>
    <s v="Kolkata"/>
  </r>
  <r>
    <x v="5918"/>
    <n v="30"/>
    <s v="Male"/>
    <s v="Mumbai"/>
    <n v="15"/>
    <x v="1"/>
    <x v="1"/>
    <n v="728"/>
    <n v="10672.12"/>
    <s v="UPI"/>
    <s v="Yes"/>
    <n v="0"/>
    <n v="0"/>
    <x v="2"/>
    <n v="0"/>
    <s v="No"/>
    <x v="0"/>
    <s v="Mumbai"/>
  </r>
  <r>
    <x v="5919"/>
    <n v="35"/>
    <s v="Male"/>
    <s v="Pune"/>
    <n v="20"/>
    <x v="0"/>
    <x v="1"/>
    <n v="695"/>
    <n v="13704.38"/>
    <s v="Bank Transfer"/>
    <s v="Yes"/>
    <n v="1"/>
    <n v="0"/>
    <x v="0"/>
    <n v="0"/>
    <s v="No"/>
    <x v="0"/>
    <s v="Pune"/>
  </r>
  <r>
    <x v="5920"/>
    <n v="49"/>
    <s v="Female"/>
    <s v="Pune"/>
    <n v="18"/>
    <x v="1"/>
    <x v="0"/>
    <n v="398"/>
    <n v="7178.37"/>
    <s v="UPI"/>
    <s v="No"/>
    <n v="2"/>
    <n v="0"/>
    <x v="0"/>
    <n v="0"/>
    <s v="Yes"/>
    <x v="0"/>
    <s v="Pune"/>
  </r>
  <r>
    <x v="5921"/>
    <n v="38"/>
    <s v="Male"/>
    <s v="Chennai"/>
    <n v="20"/>
    <x v="0"/>
    <x v="2"/>
    <n v="1038"/>
    <n v="20956.259999999998"/>
    <s v="Debit Card"/>
    <s v="Yes"/>
    <n v="0"/>
    <n v="0"/>
    <x v="0"/>
    <n v="0"/>
    <s v="Yes"/>
    <x v="0"/>
    <s v="Chennai"/>
  </r>
  <r>
    <x v="5922"/>
    <n v="40"/>
    <s v="Male"/>
    <s v="Delhi"/>
    <n v="25"/>
    <x v="0"/>
    <x v="1"/>
    <n v="815"/>
    <n v="20106.25"/>
    <s v="Debit Card"/>
    <s v="Yes"/>
    <n v="0"/>
    <n v="0"/>
    <x v="0"/>
    <n v="0"/>
    <s v="No"/>
    <x v="0"/>
    <s v="Delhi"/>
  </r>
  <r>
    <x v="5923"/>
    <n v="50"/>
    <s v="Male"/>
    <s v="Nagpur"/>
    <n v="26"/>
    <x v="1"/>
    <x v="2"/>
    <n v="962"/>
    <n v="25335.93"/>
    <s v="Auto Debit"/>
    <s v="Yes"/>
    <n v="0"/>
    <n v="0"/>
    <x v="0"/>
    <n v="0"/>
    <s v="Yes"/>
    <x v="0"/>
    <s v="Nagpur"/>
  </r>
  <r>
    <x v="5924"/>
    <n v="33"/>
    <s v="Male"/>
    <s v="Hyderabad"/>
    <n v="51"/>
    <x v="1"/>
    <x v="1"/>
    <n v="666"/>
    <n v="32548.19"/>
    <s v="Auto Debit"/>
    <s v="Yes"/>
    <n v="1"/>
    <n v="0"/>
    <x v="0"/>
    <n v="5"/>
    <s v="Yes"/>
    <x v="0"/>
    <s v="Hyderabad"/>
  </r>
  <r>
    <x v="5925"/>
    <n v="41"/>
    <s v="Male"/>
    <s v="Bengaluru"/>
    <n v="42"/>
    <x v="0"/>
    <x v="0"/>
    <n v="453"/>
    <n v="19118.509999999998"/>
    <s v="Credit Card"/>
    <s v="Yes"/>
    <n v="2"/>
    <n v="1"/>
    <x v="1"/>
    <n v="0"/>
    <s v="No"/>
    <x v="0"/>
    <s v="Bengaluru"/>
  </r>
  <r>
    <x v="5926"/>
    <n v="65"/>
    <s v="Male"/>
    <s v="Ahmedabad"/>
    <n v="66"/>
    <x v="1"/>
    <x v="1"/>
    <n v="644"/>
    <n v="43192.65"/>
    <s v="Bank Transfer"/>
    <s v="Yes"/>
    <n v="0"/>
    <n v="0"/>
    <x v="0"/>
    <n v="0"/>
    <s v="No"/>
    <x v="0"/>
    <s v="Ahmedabad"/>
  </r>
  <r>
    <x v="5927"/>
    <n v="47"/>
    <s v="Female"/>
    <s v="Jaipur"/>
    <n v="22"/>
    <x v="0"/>
    <x v="2"/>
    <n v="1093"/>
    <n v="24720.65"/>
    <s v="Debit Card"/>
    <s v="Yes"/>
    <n v="1"/>
    <n v="0"/>
    <x v="0"/>
    <n v="0"/>
    <s v="No"/>
    <x v="0"/>
    <s v="Jaipur"/>
  </r>
  <r>
    <x v="5928"/>
    <n v="32"/>
    <s v="Male"/>
    <s v="Ahmedabad"/>
    <n v="50"/>
    <x v="2"/>
    <x v="0"/>
    <n v="452"/>
    <n v="22437.31"/>
    <s v="Auto Debit"/>
    <s v="Yes"/>
    <n v="0"/>
    <n v="0"/>
    <x v="0"/>
    <n v="0"/>
    <s v="No"/>
    <x v="0"/>
    <s v="Ahmedabad"/>
  </r>
  <r>
    <x v="5929"/>
    <n v="22"/>
    <s v="Female"/>
    <s v="Jaipur"/>
    <n v="47"/>
    <x v="0"/>
    <x v="1"/>
    <n v="680"/>
    <n v="31839.1"/>
    <s v="UPI"/>
    <s v="No"/>
    <n v="4"/>
    <n v="0"/>
    <x v="0"/>
    <n v="0"/>
    <s v="No"/>
    <x v="0"/>
    <s v="Jaipur"/>
  </r>
  <r>
    <x v="5930"/>
    <n v="56"/>
    <s v="Male"/>
    <s v="Pune"/>
    <n v="30"/>
    <x v="1"/>
    <x v="0"/>
    <n v="425"/>
    <n v="13029.59"/>
    <s v="Credit Card"/>
    <s v="Yes"/>
    <n v="2"/>
    <n v="0"/>
    <x v="0"/>
    <n v="0"/>
    <s v="No"/>
    <x v="0"/>
    <s v="Pune"/>
  </r>
  <r>
    <x v="5931"/>
    <n v="32"/>
    <s v="Male"/>
    <s v="Hyderabad"/>
    <n v="29"/>
    <x v="0"/>
    <x v="0"/>
    <n v="408"/>
    <n v="11735.28"/>
    <s v="UPI"/>
    <s v="No"/>
    <n v="0"/>
    <n v="0"/>
    <x v="1"/>
    <n v="0"/>
    <s v="No"/>
    <x v="0"/>
    <s v="Hyderabad"/>
  </r>
  <r>
    <x v="5932"/>
    <n v="30"/>
    <s v="Female"/>
    <s v="Hyderabad"/>
    <n v="30"/>
    <x v="0"/>
    <x v="1"/>
    <n v="644"/>
    <n v="19152.78"/>
    <s v="UPI"/>
    <s v="Yes"/>
    <n v="1"/>
    <n v="0"/>
    <x v="0"/>
    <n v="0"/>
    <s v="Yes"/>
    <x v="0"/>
    <s v="Hyderabad"/>
  </r>
  <r>
    <x v="5933"/>
    <n v="33"/>
    <s v="Male"/>
    <s v="Mumbai"/>
    <n v="34"/>
    <x v="1"/>
    <x v="0"/>
    <n v="454"/>
    <n v="15340.88"/>
    <s v="Debit Card"/>
    <s v="No"/>
    <n v="1"/>
    <n v="0"/>
    <x v="0"/>
    <n v="0"/>
    <s v="Yes"/>
    <x v="0"/>
    <s v="Mumbai"/>
  </r>
  <r>
    <x v="5934"/>
    <n v="57"/>
    <s v="Female"/>
    <s v="Delhi"/>
    <n v="4"/>
    <x v="0"/>
    <x v="1"/>
    <n v="810"/>
    <n v="3212.4"/>
    <s v="Debit Card"/>
    <s v="Yes"/>
    <n v="0"/>
    <n v="0"/>
    <x v="0"/>
    <n v="0"/>
    <s v="No"/>
    <x v="0"/>
    <s v="Delhi"/>
  </r>
  <r>
    <x v="5935"/>
    <n v="49"/>
    <s v="Female"/>
    <s v="Ahmedabad"/>
    <n v="37"/>
    <x v="0"/>
    <x v="1"/>
    <n v="762"/>
    <n v="27357.22"/>
    <s v="Auto Debit"/>
    <s v="Yes"/>
    <n v="1"/>
    <n v="0"/>
    <x v="0"/>
    <n v="0"/>
    <s v="No"/>
    <x v="1"/>
    <s v="Ahmedabad"/>
  </r>
  <r>
    <x v="5936"/>
    <n v="28"/>
    <s v="Female"/>
    <s v="Chennai"/>
    <n v="28"/>
    <x v="0"/>
    <x v="0"/>
    <n v="437"/>
    <n v="12025.43"/>
    <s v="UPI"/>
    <s v="No"/>
    <n v="0"/>
    <n v="0"/>
    <x v="0"/>
    <n v="0"/>
    <s v="Yes"/>
    <x v="0"/>
    <s v="Chennai"/>
  </r>
  <r>
    <x v="5937"/>
    <n v="28"/>
    <s v="Male"/>
    <s v="Hyderabad"/>
    <n v="67"/>
    <x v="0"/>
    <x v="1"/>
    <n v="728"/>
    <n v="49815.31"/>
    <s v="Debit Card"/>
    <s v="Yes"/>
    <n v="1"/>
    <n v="0"/>
    <x v="1"/>
    <n v="0"/>
    <s v="No"/>
    <x v="1"/>
    <s v="Hyderabad"/>
  </r>
  <r>
    <x v="5938"/>
    <n v="18"/>
    <s v="Male"/>
    <s v="Jaipur"/>
    <n v="30"/>
    <x v="0"/>
    <x v="1"/>
    <n v="775"/>
    <n v="23311.4"/>
    <s v="Credit Card"/>
    <s v="Yes"/>
    <n v="0"/>
    <n v="0"/>
    <x v="1"/>
    <n v="0"/>
    <s v="Yes"/>
    <x v="0"/>
    <s v="Jaipur"/>
  </r>
  <r>
    <x v="5939"/>
    <n v="52"/>
    <s v="Female"/>
    <s v="Ahmedabad"/>
    <n v="27"/>
    <x v="1"/>
    <x v="1"/>
    <n v="639"/>
    <n v="17287.91"/>
    <s v="UPI"/>
    <s v="Yes"/>
    <n v="0"/>
    <n v="0"/>
    <x v="0"/>
    <n v="0"/>
    <s v="Yes"/>
    <x v="0"/>
    <s v="Ahmedabad"/>
  </r>
  <r>
    <x v="5940"/>
    <n v="38"/>
    <s v="Female"/>
    <s v="Nagpur"/>
    <n v="17"/>
    <x v="0"/>
    <x v="1"/>
    <n v="756"/>
    <n v="13235.15"/>
    <s v="Auto Debit"/>
    <s v="Yes"/>
    <n v="0"/>
    <n v="0"/>
    <x v="0"/>
    <n v="0"/>
    <s v="No"/>
    <x v="0"/>
    <s v="Nagpur"/>
  </r>
  <r>
    <x v="5941"/>
    <n v="49"/>
    <s v="Female"/>
    <s v="Mumbai"/>
    <n v="25"/>
    <x v="1"/>
    <x v="0"/>
    <n v="463"/>
    <n v="11912.11"/>
    <s v="Auto Debit"/>
    <s v="Yes"/>
    <n v="1"/>
    <n v="0"/>
    <x v="1"/>
    <n v="0"/>
    <s v="No"/>
    <x v="0"/>
    <s v="Mumbai"/>
  </r>
  <r>
    <x v="5942"/>
    <n v="59"/>
    <s v="Female"/>
    <s v="Jaipur"/>
    <n v="27"/>
    <x v="1"/>
    <x v="1"/>
    <n v="647"/>
    <n v="17182.82"/>
    <s v="Auto Debit"/>
    <s v="Yes"/>
    <n v="1"/>
    <n v="0"/>
    <x v="0"/>
    <n v="0"/>
    <s v="No"/>
    <x v="0"/>
    <s v="Jaipur"/>
  </r>
  <r>
    <x v="5943"/>
    <n v="22"/>
    <s v="Female"/>
    <s v="Chennai"/>
    <n v="35"/>
    <x v="2"/>
    <x v="2"/>
    <n v="983"/>
    <n v="30902.7"/>
    <s v="Credit Card"/>
    <s v="Yes"/>
    <n v="1"/>
    <n v="0"/>
    <x v="1"/>
    <n v="10"/>
    <s v="No"/>
    <x v="0"/>
    <s v="Chennai"/>
  </r>
  <r>
    <x v="5944"/>
    <n v="51"/>
    <s v="Female"/>
    <s v="Pune"/>
    <n v="24"/>
    <x v="2"/>
    <x v="2"/>
    <n v="948"/>
    <n v="20353.04"/>
    <s v="Debit Card"/>
    <s v="Yes"/>
    <n v="0"/>
    <n v="0"/>
    <x v="0"/>
    <n v="10"/>
    <s v="No"/>
    <x v="0"/>
    <s v="Pune"/>
  </r>
  <r>
    <x v="5945"/>
    <n v="29"/>
    <s v="Male"/>
    <s v="Pune"/>
    <n v="59"/>
    <x v="1"/>
    <x v="1"/>
    <n v="725"/>
    <n v="41515.440000000002"/>
    <s v="UPI"/>
    <s v="Yes"/>
    <n v="1"/>
    <n v="0"/>
    <x v="0"/>
    <n v="5"/>
    <s v="No"/>
    <x v="0"/>
    <s v="Pune"/>
  </r>
  <r>
    <x v="5946"/>
    <n v="40"/>
    <s v="Male"/>
    <s v="Mumbai"/>
    <n v="22"/>
    <x v="0"/>
    <x v="1"/>
    <n v="813"/>
    <n v="17515.53"/>
    <s v="Auto Debit"/>
    <s v="Yes"/>
    <n v="2"/>
    <n v="0"/>
    <x v="0"/>
    <n v="0"/>
    <s v="Yes"/>
    <x v="0"/>
    <s v="Mumbai"/>
  </r>
  <r>
    <x v="5947"/>
    <n v="39"/>
    <s v="Male"/>
    <s v="Hyderabad"/>
    <n v="11"/>
    <x v="0"/>
    <x v="0"/>
    <n v="457"/>
    <n v="4950.84"/>
    <s v="Debit Card"/>
    <s v="Yes"/>
    <n v="10"/>
    <n v="4"/>
    <x v="4"/>
    <n v="0"/>
    <s v="Yes"/>
    <x v="1"/>
    <s v="Hyderabad"/>
  </r>
  <r>
    <x v="5948"/>
    <n v="37"/>
    <s v="Female"/>
    <s v="Kolkata"/>
    <n v="64"/>
    <x v="2"/>
    <x v="0"/>
    <n v="543"/>
    <n v="31693.23"/>
    <s v="Auto Debit"/>
    <s v="No"/>
    <n v="1"/>
    <n v="0"/>
    <x v="0"/>
    <n v="10"/>
    <s v="No"/>
    <x v="0"/>
    <s v="Kolkata"/>
  </r>
  <r>
    <x v="5949"/>
    <n v="20"/>
    <s v="Female"/>
    <s v="Pune"/>
    <n v="35"/>
    <x v="1"/>
    <x v="2"/>
    <n v="1014"/>
    <n v="33172.730000000003"/>
    <s v="Debit Card"/>
    <s v="Yes"/>
    <n v="0"/>
    <n v="0"/>
    <x v="0"/>
    <n v="5"/>
    <s v="No"/>
    <x v="0"/>
    <s v="Pune"/>
  </r>
  <r>
    <x v="5950"/>
    <n v="60"/>
    <s v="Female"/>
    <s v="Hyderabad"/>
    <n v="6"/>
    <x v="0"/>
    <x v="0"/>
    <n v="499"/>
    <n v="2606.2399999999998"/>
    <s v="Auto Debit"/>
    <s v="Yes"/>
    <n v="1"/>
    <n v="0"/>
    <x v="0"/>
    <n v="15"/>
    <s v="Yes"/>
    <x v="0"/>
    <s v="Hyderabad"/>
  </r>
  <r>
    <x v="5951"/>
    <n v="25"/>
    <s v="Female"/>
    <s v="Bengaluru"/>
    <n v="21"/>
    <x v="0"/>
    <x v="1"/>
    <n v="724"/>
    <n v="14968.71"/>
    <s v="UPI"/>
    <s v="Yes"/>
    <n v="0"/>
    <n v="0"/>
    <x v="0"/>
    <n v="0"/>
    <s v="No"/>
    <x v="0"/>
    <s v="Bengaluru"/>
  </r>
  <r>
    <x v="5952"/>
    <n v="39"/>
    <s v="Male"/>
    <s v="Chennai"/>
    <n v="20"/>
    <x v="0"/>
    <x v="2"/>
    <n v="1095"/>
    <n v="21881.59"/>
    <s v="Credit Card"/>
    <s v="Yes"/>
    <n v="0"/>
    <n v="0"/>
    <x v="0"/>
    <n v="0"/>
    <s v="No"/>
    <x v="0"/>
    <s v="Chennai"/>
  </r>
  <r>
    <x v="5953"/>
    <n v="33"/>
    <s v="Female"/>
    <s v="Delhi"/>
    <n v="42"/>
    <x v="1"/>
    <x v="1"/>
    <n v="789"/>
    <n v="31789.31"/>
    <s v="UPI"/>
    <s v="Yes"/>
    <n v="2"/>
    <n v="0"/>
    <x v="0"/>
    <n v="5"/>
    <s v="No"/>
    <x v="1"/>
    <s v="Delhi"/>
  </r>
  <r>
    <x v="5954"/>
    <n v="52"/>
    <s v="Male"/>
    <s v="Nagpur"/>
    <n v="30"/>
    <x v="2"/>
    <x v="0"/>
    <n v="470"/>
    <n v="12689.34"/>
    <s v="Debit Card"/>
    <s v="Yes"/>
    <n v="4"/>
    <n v="2"/>
    <x v="2"/>
    <n v="10"/>
    <s v="No"/>
    <x v="1"/>
    <s v="Nagpur"/>
  </r>
  <r>
    <x v="5955"/>
    <n v="18"/>
    <s v="Female"/>
    <s v="Mumbai"/>
    <n v="58"/>
    <x v="1"/>
    <x v="1"/>
    <n v="770"/>
    <n v="42699.06"/>
    <s v="Auto Debit"/>
    <s v="Yes"/>
    <n v="1"/>
    <n v="0"/>
    <x v="0"/>
    <n v="5"/>
    <s v="Yes"/>
    <x v="0"/>
    <s v="Mumbai"/>
  </r>
  <r>
    <x v="5956"/>
    <n v="38"/>
    <s v="Female"/>
    <s v="Hyderabad"/>
    <n v="32"/>
    <x v="2"/>
    <x v="1"/>
    <n v="741"/>
    <n v="24208.34"/>
    <s v="UPI"/>
    <s v="Yes"/>
    <n v="0"/>
    <n v="0"/>
    <x v="2"/>
    <n v="0"/>
    <s v="No"/>
    <x v="0"/>
    <s v="Hyderabad"/>
  </r>
  <r>
    <x v="5957"/>
    <n v="20"/>
    <s v="Female"/>
    <s v="Hyderabad"/>
    <n v="18"/>
    <x v="1"/>
    <x v="1"/>
    <n v="721"/>
    <n v="12618.26"/>
    <s v="Credit Card"/>
    <s v="Yes"/>
    <n v="3"/>
    <n v="1"/>
    <x v="2"/>
    <n v="0"/>
    <s v="No"/>
    <x v="0"/>
    <s v="Hyderabad"/>
  </r>
  <r>
    <x v="5958"/>
    <n v="42"/>
    <s v="Male"/>
    <s v="Ahmedabad"/>
    <n v="21"/>
    <x v="1"/>
    <x v="0"/>
    <n v="541"/>
    <n v="11606.13"/>
    <s v="Credit Card"/>
    <s v="No"/>
    <n v="5"/>
    <n v="2"/>
    <x v="2"/>
    <n v="0"/>
    <s v="No"/>
    <x v="0"/>
    <s v="Ahmedabad"/>
  </r>
  <r>
    <x v="5959"/>
    <n v="49"/>
    <s v="Female"/>
    <s v="Chennai"/>
    <n v="23"/>
    <x v="2"/>
    <x v="1"/>
    <n v="753"/>
    <n v="14474.51"/>
    <s v="UPI"/>
    <s v="Yes"/>
    <n v="2"/>
    <n v="1"/>
    <x v="1"/>
    <n v="15"/>
    <s v="No"/>
    <x v="0"/>
    <s v="Chennai"/>
  </r>
  <r>
    <x v="5960"/>
    <n v="42"/>
    <s v="Male"/>
    <s v="Chennai"/>
    <n v="6"/>
    <x v="0"/>
    <x v="1"/>
    <n v="662"/>
    <n v="3980.72"/>
    <s v="Auto Debit"/>
    <s v="Yes"/>
    <n v="0"/>
    <n v="0"/>
    <x v="1"/>
    <n v="0"/>
    <s v="No"/>
    <x v="0"/>
    <s v="Chennai"/>
  </r>
  <r>
    <x v="5961"/>
    <n v="40"/>
    <s v="Female"/>
    <s v="Hyderabad"/>
    <n v="39"/>
    <x v="2"/>
    <x v="0"/>
    <n v="500"/>
    <n v="16441.349999999999"/>
    <s v="Credit Card"/>
    <s v="Yes"/>
    <n v="3"/>
    <n v="2"/>
    <x v="1"/>
    <n v="15"/>
    <s v="Yes"/>
    <x v="0"/>
    <s v="Hyderabad"/>
  </r>
  <r>
    <x v="5962"/>
    <n v="37"/>
    <s v="Female"/>
    <s v="Hyderabad"/>
    <n v="60"/>
    <x v="0"/>
    <x v="0"/>
    <n v="480"/>
    <n v="28032.33"/>
    <s v="Credit Card"/>
    <s v="Yes"/>
    <n v="3"/>
    <n v="3"/>
    <x v="2"/>
    <n v="0"/>
    <s v="No"/>
    <x v="0"/>
    <s v="Hyderabad"/>
  </r>
  <r>
    <x v="5963"/>
    <n v="21"/>
    <s v="Male"/>
    <s v="Delhi"/>
    <n v="9"/>
    <x v="1"/>
    <x v="2"/>
    <n v="980"/>
    <n v="8737.15"/>
    <s v="Credit Card"/>
    <s v="Yes"/>
    <n v="2"/>
    <n v="2"/>
    <x v="0"/>
    <n v="0"/>
    <s v="No"/>
    <x v="0"/>
    <s v="Delhi"/>
  </r>
  <r>
    <x v="5964"/>
    <n v="38"/>
    <s v="Male"/>
    <s v="Pune"/>
    <n v="37"/>
    <x v="0"/>
    <x v="1"/>
    <n v="789"/>
    <n v="29168.6"/>
    <s v="Auto Debit"/>
    <s v="Yes"/>
    <n v="3"/>
    <n v="2"/>
    <x v="1"/>
    <n v="0"/>
    <s v="No"/>
    <x v="1"/>
    <s v="Pune"/>
  </r>
  <r>
    <x v="5965"/>
    <n v="30"/>
    <s v="Female"/>
    <s v="Mumbai"/>
    <n v="42"/>
    <x v="1"/>
    <x v="0"/>
    <n v="476"/>
    <n v="19764.759999999998"/>
    <s v="UPI"/>
    <s v="Yes"/>
    <n v="0"/>
    <n v="0"/>
    <x v="1"/>
    <n v="0"/>
    <s v="No"/>
    <x v="0"/>
    <s v="Mumbai"/>
  </r>
  <r>
    <x v="5966"/>
    <n v="19"/>
    <s v="Male"/>
    <s v="Delhi"/>
    <n v="30"/>
    <x v="1"/>
    <x v="1"/>
    <n v="819"/>
    <n v="23885.22"/>
    <s v="Debit Card"/>
    <s v="Yes"/>
    <n v="1"/>
    <n v="0"/>
    <x v="0"/>
    <n v="5"/>
    <s v="No"/>
    <x v="0"/>
    <s v="Delhi"/>
  </r>
  <r>
    <x v="5967"/>
    <n v="36"/>
    <s v="Female"/>
    <s v="Bengaluru"/>
    <n v="43"/>
    <x v="0"/>
    <x v="2"/>
    <n v="1050"/>
    <n v="45667.33"/>
    <s v="Credit Card"/>
    <s v="Yes"/>
    <n v="2"/>
    <n v="0"/>
    <x v="0"/>
    <n v="0"/>
    <s v="Yes"/>
    <x v="0"/>
    <s v="Bengaluru"/>
  </r>
  <r>
    <x v="5968"/>
    <n v="54"/>
    <s v="Male"/>
    <s v="Mumbai"/>
    <n v="42"/>
    <x v="2"/>
    <x v="1"/>
    <n v="794"/>
    <n v="28451.84"/>
    <s v="Credit Card"/>
    <s v="Yes"/>
    <n v="1"/>
    <n v="0"/>
    <x v="0"/>
    <n v="15"/>
    <s v="Yes"/>
    <x v="0"/>
    <s v="Mumbai"/>
  </r>
  <r>
    <x v="5969"/>
    <n v="33"/>
    <s v="Female"/>
    <s v="Chennai"/>
    <n v="18"/>
    <x v="1"/>
    <x v="0"/>
    <n v="472"/>
    <n v="7549.78"/>
    <s v="UPI"/>
    <s v="Yes"/>
    <n v="1"/>
    <n v="0"/>
    <x v="0"/>
    <n v="10"/>
    <s v="Yes"/>
    <x v="0"/>
    <s v="Chennai"/>
  </r>
  <r>
    <x v="5970"/>
    <n v="26"/>
    <s v="Female"/>
    <s v="Delhi"/>
    <n v="55"/>
    <x v="2"/>
    <x v="2"/>
    <n v="1128"/>
    <n v="51434.11"/>
    <s v="Credit Card"/>
    <s v="Yes"/>
    <n v="0"/>
    <n v="0"/>
    <x v="0"/>
    <n v="15"/>
    <s v="No"/>
    <x v="0"/>
    <s v="Delhi"/>
  </r>
  <r>
    <x v="5971"/>
    <n v="39"/>
    <s v="Male"/>
    <s v="Bengaluru"/>
    <n v="65"/>
    <x v="1"/>
    <x v="1"/>
    <n v="726"/>
    <n v="45177.43"/>
    <s v="UPI"/>
    <s v="Yes"/>
    <n v="1"/>
    <n v="0"/>
    <x v="0"/>
    <n v="5"/>
    <s v="No"/>
    <x v="0"/>
    <s v="Bengaluru"/>
  </r>
  <r>
    <x v="5972"/>
    <n v="34"/>
    <s v="Female"/>
    <s v="Pune"/>
    <n v="55"/>
    <x v="1"/>
    <x v="1"/>
    <n v="783"/>
    <n v="43167.54"/>
    <s v="Auto Debit"/>
    <s v="Yes"/>
    <n v="2"/>
    <n v="0"/>
    <x v="0"/>
    <n v="0"/>
    <s v="No"/>
    <x v="0"/>
    <s v="Pune"/>
  </r>
  <r>
    <x v="5973"/>
    <n v="42"/>
    <s v="Male"/>
    <s v="Kolkata"/>
    <n v="57"/>
    <x v="2"/>
    <x v="1"/>
    <n v="748"/>
    <n v="37678.28"/>
    <s v="Bank Transfer"/>
    <s v="Yes"/>
    <n v="0"/>
    <n v="0"/>
    <x v="0"/>
    <n v="10"/>
    <s v="No"/>
    <x v="0"/>
    <s v="Kolkata"/>
  </r>
  <r>
    <x v="5974"/>
    <n v="57"/>
    <s v="Male"/>
    <s v="Jaipur"/>
    <n v="18"/>
    <x v="0"/>
    <x v="0"/>
    <n v="422"/>
    <n v="7645.27"/>
    <s v="UPI"/>
    <s v="Yes"/>
    <n v="0"/>
    <n v="0"/>
    <x v="0"/>
    <n v="0"/>
    <s v="No"/>
    <x v="0"/>
    <s v="Jaipur"/>
  </r>
  <r>
    <x v="5975"/>
    <n v="18"/>
    <s v="Female"/>
    <s v="Hyderabad"/>
    <n v="57"/>
    <x v="2"/>
    <x v="2"/>
    <n v="1095"/>
    <n v="56542.35"/>
    <s v="Auto Debit"/>
    <s v="Yes"/>
    <n v="3"/>
    <n v="0"/>
    <x v="0"/>
    <n v="10"/>
    <s v="No"/>
    <x v="0"/>
    <s v="Hyderabad"/>
  </r>
  <r>
    <x v="5976"/>
    <n v="25"/>
    <s v="Male"/>
    <s v="Kolkata"/>
    <n v="46"/>
    <x v="0"/>
    <x v="1"/>
    <n v="717"/>
    <n v="33042.33"/>
    <s v="Bank Transfer"/>
    <s v="Yes"/>
    <n v="0"/>
    <n v="0"/>
    <x v="0"/>
    <n v="0"/>
    <s v="Yes"/>
    <x v="0"/>
    <s v="Kolkata"/>
  </r>
  <r>
    <x v="5977"/>
    <n v="40"/>
    <s v="Female"/>
    <s v="Bengaluru"/>
    <n v="58"/>
    <x v="2"/>
    <x v="1"/>
    <n v="706"/>
    <n v="34691.980000000003"/>
    <s v="Auto Debit"/>
    <s v="Yes"/>
    <n v="1"/>
    <n v="0"/>
    <x v="0"/>
    <n v="15"/>
    <s v="Yes"/>
    <x v="0"/>
    <s v="Bengaluru"/>
  </r>
  <r>
    <x v="5978"/>
    <n v="18"/>
    <s v="Female"/>
    <s v="Pune"/>
    <n v="24"/>
    <x v="0"/>
    <x v="0"/>
    <n v="435"/>
    <n v="10608.67"/>
    <s v="Credit Card"/>
    <s v="Yes"/>
    <n v="0"/>
    <n v="0"/>
    <x v="0"/>
    <n v="0"/>
    <s v="No"/>
    <x v="1"/>
    <s v="Pune"/>
  </r>
  <r>
    <x v="5979"/>
    <n v="46"/>
    <s v="Male"/>
    <s v="Bengaluru"/>
    <n v="40"/>
    <x v="0"/>
    <x v="1"/>
    <n v="802"/>
    <n v="31659.18"/>
    <s v="UPI"/>
    <s v="Yes"/>
    <n v="0"/>
    <n v="0"/>
    <x v="0"/>
    <n v="0"/>
    <s v="No"/>
    <x v="0"/>
    <s v="Bengaluru"/>
  </r>
  <r>
    <x v="5980"/>
    <n v="38"/>
    <s v="Male"/>
    <s v="Pune"/>
    <n v="8"/>
    <x v="0"/>
    <x v="0"/>
    <n v="434"/>
    <n v="3381.85"/>
    <s v="Credit Card"/>
    <s v="No"/>
    <n v="1"/>
    <n v="0"/>
    <x v="0"/>
    <n v="0"/>
    <s v="No"/>
    <x v="0"/>
    <s v="Pune"/>
  </r>
  <r>
    <x v="5981"/>
    <n v="27"/>
    <s v="Male"/>
    <s v="Pune"/>
    <n v="17"/>
    <x v="0"/>
    <x v="1"/>
    <n v="651"/>
    <n v="11073.32"/>
    <s v="Credit Card"/>
    <s v="Yes"/>
    <n v="1"/>
    <n v="0"/>
    <x v="2"/>
    <n v="0"/>
    <s v="No"/>
    <x v="0"/>
    <s v="Pune"/>
  </r>
  <r>
    <x v="5982"/>
    <n v="45"/>
    <s v="Male"/>
    <s v="Mumbai"/>
    <n v="17"/>
    <x v="1"/>
    <x v="2"/>
    <n v="1063"/>
    <n v="17702.04"/>
    <s v="UPI"/>
    <s v="Yes"/>
    <n v="0"/>
    <n v="0"/>
    <x v="0"/>
    <n v="0"/>
    <s v="No"/>
    <x v="0"/>
    <s v="Mumbai"/>
  </r>
  <r>
    <x v="5983"/>
    <n v="18"/>
    <s v="Female"/>
    <s v="Bengaluru"/>
    <n v="28"/>
    <x v="1"/>
    <x v="1"/>
    <n v="760"/>
    <n v="21715.05"/>
    <s v="Bank Transfer"/>
    <s v="Yes"/>
    <n v="0"/>
    <n v="0"/>
    <x v="0"/>
    <n v="0"/>
    <s v="No"/>
    <x v="0"/>
    <s v="Bengaluru"/>
  </r>
  <r>
    <x v="5984"/>
    <n v="18"/>
    <s v="Female"/>
    <s v="Pune"/>
    <n v="18"/>
    <x v="0"/>
    <x v="0"/>
    <n v="465"/>
    <n v="8491.73"/>
    <s v="Auto Debit"/>
    <s v="Yes"/>
    <n v="0"/>
    <n v="0"/>
    <x v="1"/>
    <n v="0"/>
    <s v="No"/>
    <x v="0"/>
    <s v="Pune"/>
  </r>
  <r>
    <x v="5985"/>
    <n v="46"/>
    <s v="Female"/>
    <s v="Ahmedabad"/>
    <n v="21"/>
    <x v="1"/>
    <x v="1"/>
    <n v="738"/>
    <n v="15669.13"/>
    <s v="UPI"/>
    <s v="Yes"/>
    <n v="4"/>
    <n v="1"/>
    <x v="1"/>
    <n v="0"/>
    <s v="Yes"/>
    <x v="0"/>
    <s v="Ahmedabad"/>
  </r>
  <r>
    <x v="5986"/>
    <n v="36"/>
    <s v="Male"/>
    <s v="Bengaluru"/>
    <n v="41"/>
    <x v="0"/>
    <x v="1"/>
    <n v="832"/>
    <n v="34631.730000000003"/>
    <s v="Debit Card"/>
    <s v="Yes"/>
    <n v="0"/>
    <n v="0"/>
    <x v="1"/>
    <n v="0"/>
    <s v="No"/>
    <x v="0"/>
    <s v="Bengaluru"/>
  </r>
  <r>
    <x v="5987"/>
    <n v="33"/>
    <s v="Female"/>
    <s v="Bengaluru"/>
    <n v="66"/>
    <x v="0"/>
    <x v="1"/>
    <n v="766"/>
    <n v="49104.49"/>
    <s v="UPI"/>
    <s v="Yes"/>
    <n v="2"/>
    <n v="0"/>
    <x v="0"/>
    <n v="0"/>
    <s v="No"/>
    <x v="0"/>
    <s v="Bengaluru"/>
  </r>
  <r>
    <x v="5988"/>
    <n v="35"/>
    <s v="Male"/>
    <s v="Ahmedabad"/>
    <n v="24"/>
    <x v="1"/>
    <x v="0"/>
    <n v="420"/>
    <n v="9843.43"/>
    <s v="UPI"/>
    <s v="No"/>
    <n v="0"/>
    <n v="0"/>
    <x v="0"/>
    <n v="0"/>
    <s v="No"/>
    <x v="0"/>
    <s v="Ahmedabad"/>
  </r>
  <r>
    <x v="5989"/>
    <n v="35"/>
    <s v="Female"/>
    <s v="Pune"/>
    <n v="55"/>
    <x v="0"/>
    <x v="0"/>
    <n v="432"/>
    <n v="24235.13"/>
    <s v="Bank Transfer"/>
    <s v="Yes"/>
    <n v="0"/>
    <n v="0"/>
    <x v="0"/>
    <n v="0"/>
    <s v="Yes"/>
    <x v="0"/>
    <s v="Pune"/>
  </r>
  <r>
    <x v="5990"/>
    <n v="42"/>
    <s v="Female"/>
    <s v="Ahmedabad"/>
    <n v="40"/>
    <x v="2"/>
    <x v="1"/>
    <n v="750"/>
    <n v="26505.360000000001"/>
    <s v="UPI"/>
    <s v="Yes"/>
    <n v="1"/>
    <n v="0"/>
    <x v="1"/>
    <n v="10"/>
    <s v="No"/>
    <x v="0"/>
    <s v="Ahmedabad"/>
  </r>
  <r>
    <x v="5991"/>
    <n v="19"/>
    <s v="Male"/>
    <s v="Kolkata"/>
    <n v="37"/>
    <x v="1"/>
    <x v="1"/>
    <n v="668"/>
    <n v="23312.97"/>
    <s v="Bank Transfer"/>
    <s v="Yes"/>
    <n v="6"/>
    <n v="3"/>
    <x v="4"/>
    <n v="5"/>
    <s v="No"/>
    <x v="0"/>
    <s v="Kolkata"/>
  </r>
  <r>
    <x v="5992"/>
    <n v="32"/>
    <s v="Male"/>
    <s v="Kolkata"/>
    <n v="46"/>
    <x v="0"/>
    <x v="2"/>
    <n v="1097"/>
    <n v="50151.73"/>
    <s v="Bank Transfer"/>
    <s v="Yes"/>
    <n v="0"/>
    <n v="0"/>
    <x v="0"/>
    <n v="0"/>
    <s v="No"/>
    <x v="0"/>
    <s v="Kolkata"/>
  </r>
  <r>
    <x v="5993"/>
    <n v="44"/>
    <s v="Male"/>
    <s v="Bengaluru"/>
    <n v="31"/>
    <x v="1"/>
    <x v="1"/>
    <n v="748"/>
    <n v="23844.43"/>
    <s v="UPI"/>
    <s v="Yes"/>
    <n v="3"/>
    <n v="1"/>
    <x v="1"/>
    <n v="0"/>
    <s v="Yes"/>
    <x v="0"/>
    <s v="Bengaluru"/>
  </r>
  <r>
    <x v="5994"/>
    <n v="36"/>
    <s v="Male"/>
    <s v="Nagpur"/>
    <n v="50"/>
    <x v="2"/>
    <x v="0"/>
    <n v="493"/>
    <n v="21762.42"/>
    <s v="Bank Transfer"/>
    <s v="Yes"/>
    <n v="1"/>
    <n v="0"/>
    <x v="0"/>
    <n v="10"/>
    <s v="No"/>
    <x v="0"/>
    <s v="Nagpur"/>
  </r>
  <r>
    <x v="5995"/>
    <n v="47"/>
    <s v="Male"/>
    <s v="Delhi"/>
    <n v="42"/>
    <x v="1"/>
    <x v="2"/>
    <n v="975"/>
    <n v="42170.54"/>
    <s v="Auto Debit"/>
    <s v="Yes"/>
    <n v="1"/>
    <n v="0"/>
    <x v="0"/>
    <n v="0"/>
    <s v="Yes"/>
    <x v="0"/>
    <s v="Delhi"/>
  </r>
  <r>
    <x v="5996"/>
    <n v="34"/>
    <s v="Male"/>
    <s v="Mumbai"/>
    <n v="44"/>
    <x v="0"/>
    <x v="0"/>
    <n v="457"/>
    <n v="20083.28"/>
    <s v="UPI"/>
    <s v="Yes"/>
    <n v="2"/>
    <n v="0"/>
    <x v="0"/>
    <n v="0"/>
    <s v="No"/>
    <x v="0"/>
    <s v="Mumbai"/>
  </r>
  <r>
    <x v="5997"/>
    <n v="36"/>
    <s v="Female"/>
    <s v="Bengaluru"/>
    <n v="60"/>
    <x v="1"/>
    <x v="0"/>
    <n v="457"/>
    <n v="27167.81"/>
    <s v="UPI"/>
    <s v="No"/>
    <n v="2"/>
    <n v="0"/>
    <x v="0"/>
    <n v="0"/>
    <s v="No"/>
    <x v="0"/>
    <s v="Bengaluru"/>
  </r>
  <r>
    <x v="5998"/>
    <n v="51"/>
    <s v="Male"/>
    <s v="Chennai"/>
    <n v="6"/>
    <x v="0"/>
    <x v="2"/>
    <n v="1072"/>
    <n v="5956.44"/>
    <s v="UPI"/>
    <s v="Yes"/>
    <n v="0"/>
    <n v="0"/>
    <x v="0"/>
    <n v="5"/>
    <s v="No"/>
    <x v="1"/>
    <s v="Chennai"/>
  </r>
  <r>
    <x v="5999"/>
    <n v="41"/>
    <s v="Male"/>
    <s v="Hyderabad"/>
    <n v="9"/>
    <x v="0"/>
    <x v="1"/>
    <n v="777"/>
    <n v="6796.38"/>
    <s v="Auto Debit"/>
    <s v="Yes"/>
    <n v="0"/>
    <n v="0"/>
    <x v="0"/>
    <n v="0"/>
    <s v="No"/>
    <x v="0"/>
    <s v="Hyderabad"/>
  </r>
  <r>
    <x v="6000"/>
    <n v="36"/>
    <s v="Male"/>
    <s v="Chennai"/>
    <n v="40"/>
    <x v="0"/>
    <x v="1"/>
    <n v="731"/>
    <n v="29993.47"/>
    <s v="UPI"/>
    <s v="Yes"/>
    <n v="2"/>
    <n v="0"/>
    <x v="1"/>
    <n v="0"/>
    <s v="No"/>
    <x v="0"/>
    <s v="Chennai"/>
  </r>
  <r>
    <x v="6001"/>
    <n v="44"/>
    <s v="Male"/>
    <s v="Hyderabad"/>
    <n v="52"/>
    <x v="0"/>
    <x v="2"/>
    <n v="939"/>
    <n v="49911.41"/>
    <s v="Bank Transfer"/>
    <s v="Yes"/>
    <n v="2"/>
    <n v="0"/>
    <x v="0"/>
    <n v="0"/>
    <s v="Yes"/>
    <x v="0"/>
    <s v="Hyderabad"/>
  </r>
  <r>
    <x v="6002"/>
    <n v="33"/>
    <s v="Female"/>
    <s v="Bengaluru"/>
    <n v="19"/>
    <x v="0"/>
    <x v="1"/>
    <n v="714"/>
    <n v="13396.9"/>
    <s v="Credit Card"/>
    <s v="Yes"/>
    <n v="5"/>
    <n v="2"/>
    <x v="2"/>
    <n v="0"/>
    <s v="No"/>
    <x v="1"/>
    <s v="Bengaluru"/>
  </r>
  <r>
    <x v="6003"/>
    <n v="32"/>
    <s v="Female"/>
    <s v="Ahmedabad"/>
    <n v="23"/>
    <x v="1"/>
    <x v="1"/>
    <n v="764"/>
    <n v="17739.13"/>
    <s v="Auto Debit"/>
    <s v="Yes"/>
    <n v="2"/>
    <n v="0"/>
    <x v="0"/>
    <n v="0"/>
    <s v="No"/>
    <x v="0"/>
    <s v="Ahmedabad"/>
  </r>
  <r>
    <x v="6004"/>
    <n v="44"/>
    <s v="Female"/>
    <s v="Bengaluru"/>
    <n v="19"/>
    <x v="0"/>
    <x v="1"/>
    <n v="770"/>
    <n v="14254.93"/>
    <s v="Auto Debit"/>
    <s v="Yes"/>
    <n v="1"/>
    <n v="0"/>
    <x v="0"/>
    <n v="0"/>
    <s v="No"/>
    <x v="1"/>
    <s v="Bengaluru"/>
  </r>
  <r>
    <x v="6005"/>
    <n v="42"/>
    <s v="Female"/>
    <s v="Bengaluru"/>
    <n v="41"/>
    <x v="2"/>
    <x v="0"/>
    <n v="559"/>
    <n v="23284.98"/>
    <s v="Bank Transfer"/>
    <s v="No"/>
    <n v="1"/>
    <n v="0"/>
    <x v="0"/>
    <n v="0"/>
    <s v="Yes"/>
    <x v="1"/>
    <s v="Bengaluru"/>
  </r>
  <r>
    <x v="6006"/>
    <n v="37"/>
    <s v="Male"/>
    <s v="Pune"/>
    <n v="62"/>
    <x v="2"/>
    <x v="2"/>
    <n v="1030"/>
    <n v="62569.279999999999"/>
    <s v="UPI"/>
    <s v="Yes"/>
    <n v="0"/>
    <n v="0"/>
    <x v="0"/>
    <n v="0"/>
    <s v="No"/>
    <x v="0"/>
    <s v="Pune"/>
  </r>
  <r>
    <x v="6007"/>
    <n v="38"/>
    <s v="Female"/>
    <s v="Delhi"/>
    <n v="69"/>
    <x v="1"/>
    <x v="0"/>
    <n v="475"/>
    <n v="30936.32"/>
    <s v="Auto Debit"/>
    <s v="Yes"/>
    <n v="2"/>
    <n v="0"/>
    <x v="1"/>
    <n v="5"/>
    <s v="No"/>
    <x v="0"/>
    <s v="Delhi"/>
  </r>
  <r>
    <x v="6008"/>
    <n v="29"/>
    <s v="Male"/>
    <s v="Ahmedabad"/>
    <n v="37"/>
    <x v="0"/>
    <x v="1"/>
    <n v="782"/>
    <n v="29111.83"/>
    <s v="Credit Card"/>
    <s v="Yes"/>
    <n v="4"/>
    <n v="0"/>
    <x v="1"/>
    <n v="0"/>
    <s v="No"/>
    <x v="0"/>
    <s v="Ahmedabad"/>
  </r>
  <r>
    <x v="6009"/>
    <n v="24"/>
    <s v="Male"/>
    <s v="Mumbai"/>
    <n v="23"/>
    <x v="2"/>
    <x v="0"/>
    <n v="518"/>
    <n v="10695.54"/>
    <s v="Auto Debit"/>
    <s v="Yes"/>
    <n v="1"/>
    <n v="0"/>
    <x v="0"/>
    <n v="10"/>
    <s v="No"/>
    <x v="0"/>
    <s v="Mumbai"/>
  </r>
  <r>
    <x v="6010"/>
    <n v="30"/>
    <s v="Female"/>
    <s v="Nagpur"/>
    <n v="14"/>
    <x v="1"/>
    <x v="0"/>
    <n v="490"/>
    <n v="6661.86"/>
    <s v="Debit Card"/>
    <s v="Yes"/>
    <n v="0"/>
    <n v="0"/>
    <x v="0"/>
    <n v="5"/>
    <s v="No"/>
    <x v="0"/>
    <s v="Nagpur"/>
  </r>
  <r>
    <x v="6011"/>
    <n v="20"/>
    <s v="Female"/>
    <s v="Mumbai"/>
    <n v="40"/>
    <x v="1"/>
    <x v="2"/>
    <n v="1105"/>
    <n v="45091.41"/>
    <s v="UPI"/>
    <s v="Yes"/>
    <n v="0"/>
    <n v="0"/>
    <x v="0"/>
    <n v="0"/>
    <s v="Yes"/>
    <x v="0"/>
    <s v="Mumbai"/>
  </r>
  <r>
    <x v="6012"/>
    <n v="18"/>
    <s v="Male"/>
    <s v="Bengaluru"/>
    <n v="13"/>
    <x v="0"/>
    <x v="0"/>
    <n v="538"/>
    <n v="7117.75"/>
    <s v="UPI"/>
    <s v="Yes"/>
    <n v="3"/>
    <n v="0"/>
    <x v="0"/>
    <n v="0"/>
    <s v="No"/>
    <x v="0"/>
    <s v="Bengaluru"/>
  </r>
  <r>
    <x v="6013"/>
    <n v="21"/>
    <s v="Male"/>
    <s v="Delhi"/>
    <n v="36"/>
    <x v="1"/>
    <x v="1"/>
    <n v="768"/>
    <n v="25763.96"/>
    <s v="Auto Debit"/>
    <s v="Yes"/>
    <n v="0"/>
    <n v="0"/>
    <x v="0"/>
    <n v="5"/>
    <s v="Yes"/>
    <x v="0"/>
    <s v="Delhi"/>
  </r>
  <r>
    <x v="6014"/>
    <n v="29"/>
    <s v="Male"/>
    <s v="Pune"/>
    <n v="49"/>
    <x v="1"/>
    <x v="2"/>
    <n v="967"/>
    <n v="48446.14"/>
    <s v="Auto Debit"/>
    <s v="Yes"/>
    <n v="1"/>
    <n v="0"/>
    <x v="0"/>
    <n v="0"/>
    <s v="No"/>
    <x v="0"/>
    <s v="Pune"/>
  </r>
  <r>
    <x v="6015"/>
    <n v="46"/>
    <s v="Female"/>
    <s v="Pune"/>
    <n v="37"/>
    <x v="1"/>
    <x v="2"/>
    <n v="969"/>
    <n v="34588.559999999998"/>
    <s v="UPI"/>
    <s v="Yes"/>
    <n v="1"/>
    <n v="0"/>
    <x v="0"/>
    <n v="5"/>
    <s v="No"/>
    <x v="0"/>
    <s v="Pune"/>
  </r>
  <r>
    <x v="6016"/>
    <n v="25"/>
    <s v="Male"/>
    <s v="Mumbai"/>
    <n v="16"/>
    <x v="0"/>
    <x v="0"/>
    <n v="589"/>
    <n v="9355.15"/>
    <s v="Credit Card"/>
    <s v="Yes"/>
    <n v="1"/>
    <n v="0"/>
    <x v="0"/>
    <n v="0"/>
    <s v="No"/>
    <x v="0"/>
    <s v="Mumbai"/>
  </r>
  <r>
    <x v="6017"/>
    <n v="42"/>
    <s v="Female"/>
    <s v="Bengaluru"/>
    <n v="40"/>
    <x v="0"/>
    <x v="1"/>
    <n v="776"/>
    <n v="31479.09"/>
    <s v="Auto Debit"/>
    <s v="Yes"/>
    <n v="3"/>
    <n v="3"/>
    <x v="2"/>
    <n v="0"/>
    <s v="No"/>
    <x v="1"/>
    <s v="Bengaluru"/>
  </r>
  <r>
    <x v="6018"/>
    <n v="31"/>
    <s v="Male"/>
    <s v="Pune"/>
    <n v="40"/>
    <x v="0"/>
    <x v="1"/>
    <n v="775"/>
    <n v="30759.08"/>
    <s v="Credit Card"/>
    <s v="Yes"/>
    <n v="0"/>
    <n v="0"/>
    <x v="0"/>
    <n v="0"/>
    <s v="No"/>
    <x v="0"/>
    <s v="Pune"/>
  </r>
  <r>
    <x v="6019"/>
    <n v="34"/>
    <s v="Male"/>
    <s v="Bengaluru"/>
    <n v="50"/>
    <x v="0"/>
    <x v="1"/>
    <n v="791"/>
    <n v="38971.870000000003"/>
    <s v="Debit Card"/>
    <s v="Yes"/>
    <n v="2"/>
    <n v="1"/>
    <x v="1"/>
    <n v="0"/>
    <s v="No"/>
    <x v="0"/>
    <s v="Bengaluru"/>
  </r>
  <r>
    <x v="6020"/>
    <n v="25"/>
    <s v="Female"/>
    <s v="Bengaluru"/>
    <n v="45"/>
    <x v="1"/>
    <x v="2"/>
    <n v="1089"/>
    <n v="48674.2"/>
    <s v="Credit Card"/>
    <s v="Yes"/>
    <n v="1"/>
    <n v="0"/>
    <x v="0"/>
    <n v="0"/>
    <s v="Yes"/>
    <x v="1"/>
    <s v="Bengaluru"/>
  </r>
  <r>
    <x v="6021"/>
    <n v="29"/>
    <s v="Female"/>
    <s v="Pune"/>
    <n v="17"/>
    <x v="1"/>
    <x v="1"/>
    <n v="692"/>
    <n v="10341.32"/>
    <s v="UPI"/>
    <s v="Yes"/>
    <n v="0"/>
    <n v="0"/>
    <x v="1"/>
    <n v="10"/>
    <s v="Yes"/>
    <x v="0"/>
    <s v="Pune"/>
  </r>
  <r>
    <x v="6022"/>
    <n v="30"/>
    <s v="Female"/>
    <s v="Mumbai"/>
    <n v="11"/>
    <x v="1"/>
    <x v="0"/>
    <n v="583"/>
    <n v="6449.13"/>
    <s v="Bank Transfer"/>
    <s v="Yes"/>
    <n v="0"/>
    <n v="0"/>
    <x v="0"/>
    <n v="0"/>
    <s v="No"/>
    <x v="0"/>
    <s v="Mumbai"/>
  </r>
  <r>
    <x v="6023"/>
    <n v="32"/>
    <s v="Male"/>
    <s v="Kolkata"/>
    <n v="50"/>
    <x v="0"/>
    <x v="2"/>
    <n v="999"/>
    <n v="50893.49"/>
    <s v="UPI"/>
    <s v="No"/>
    <n v="0"/>
    <n v="0"/>
    <x v="1"/>
    <n v="0"/>
    <s v="No"/>
    <x v="0"/>
    <s v="Kolkata"/>
  </r>
  <r>
    <x v="6024"/>
    <n v="33"/>
    <s v="Male"/>
    <s v="Delhi"/>
    <n v="36"/>
    <x v="2"/>
    <x v="0"/>
    <n v="556"/>
    <n v="19648.57"/>
    <s v="Credit Card"/>
    <s v="Yes"/>
    <n v="2"/>
    <n v="1"/>
    <x v="0"/>
    <n v="0"/>
    <s v="Yes"/>
    <x v="0"/>
    <s v="Delhi"/>
  </r>
  <r>
    <x v="6025"/>
    <n v="33"/>
    <s v="Male"/>
    <s v="Delhi"/>
    <n v="29"/>
    <x v="1"/>
    <x v="1"/>
    <n v="782"/>
    <n v="23077.86"/>
    <s v="Auto Debit"/>
    <s v="No"/>
    <n v="0"/>
    <n v="0"/>
    <x v="0"/>
    <n v="0"/>
    <s v="Yes"/>
    <x v="0"/>
    <s v="Delhi"/>
  </r>
  <r>
    <x v="6026"/>
    <n v="48"/>
    <s v="Female"/>
    <s v="Kolkata"/>
    <n v="43"/>
    <x v="0"/>
    <x v="0"/>
    <n v="539"/>
    <n v="23541.83"/>
    <s v="Auto Debit"/>
    <s v="Yes"/>
    <n v="0"/>
    <n v="0"/>
    <x v="0"/>
    <n v="0"/>
    <s v="Yes"/>
    <x v="0"/>
    <s v="Kolkata"/>
  </r>
  <r>
    <x v="6027"/>
    <n v="43"/>
    <s v="Female"/>
    <s v="Bengaluru"/>
    <n v="48"/>
    <x v="0"/>
    <x v="1"/>
    <n v="788"/>
    <n v="38819.910000000003"/>
    <s v="UPI"/>
    <s v="Yes"/>
    <n v="0"/>
    <n v="0"/>
    <x v="1"/>
    <n v="0"/>
    <s v="No"/>
    <x v="0"/>
    <s v="Bengaluru"/>
  </r>
  <r>
    <x v="6028"/>
    <n v="30"/>
    <s v="Male"/>
    <s v="Bengaluru"/>
    <n v="21"/>
    <x v="1"/>
    <x v="1"/>
    <n v="768"/>
    <n v="15809.27"/>
    <s v="Credit Card"/>
    <s v="Yes"/>
    <n v="1"/>
    <n v="0"/>
    <x v="0"/>
    <n v="0"/>
    <s v="No"/>
    <x v="0"/>
    <s v="Bengaluru"/>
  </r>
  <r>
    <x v="6029"/>
    <n v="42"/>
    <s v="Female"/>
    <s v="Delhi"/>
    <n v="56"/>
    <x v="0"/>
    <x v="0"/>
    <n v="494"/>
    <n v="28414.47"/>
    <s v="UPI"/>
    <s v="Yes"/>
    <n v="6"/>
    <n v="3"/>
    <x v="4"/>
    <n v="0"/>
    <s v="No"/>
    <x v="1"/>
    <s v="Delhi"/>
  </r>
  <r>
    <x v="6030"/>
    <n v="31"/>
    <s v="Female"/>
    <s v="Nagpur"/>
    <n v="72"/>
    <x v="1"/>
    <x v="2"/>
    <n v="956"/>
    <n v="68974.22"/>
    <s v="Bank Transfer"/>
    <s v="Yes"/>
    <n v="0"/>
    <n v="0"/>
    <x v="0"/>
    <n v="0"/>
    <s v="No"/>
    <x v="1"/>
    <s v="Nagpur"/>
  </r>
  <r>
    <x v="6031"/>
    <n v="54"/>
    <s v="Female"/>
    <s v="Hyderabad"/>
    <n v="60"/>
    <x v="2"/>
    <x v="0"/>
    <n v="394"/>
    <n v="22976.23"/>
    <s v="Bank Transfer"/>
    <s v="Yes"/>
    <n v="3"/>
    <n v="2"/>
    <x v="1"/>
    <n v="0"/>
    <s v="Yes"/>
    <x v="0"/>
    <s v="Hyderabad"/>
  </r>
  <r>
    <x v="6032"/>
    <n v="36"/>
    <s v="Female"/>
    <s v="Pune"/>
    <n v="40"/>
    <x v="2"/>
    <x v="2"/>
    <n v="1092"/>
    <n v="39759.769999999997"/>
    <s v="Auto Debit"/>
    <s v="No"/>
    <n v="0"/>
    <n v="0"/>
    <x v="0"/>
    <n v="10"/>
    <s v="Yes"/>
    <x v="0"/>
    <s v="Pune"/>
  </r>
  <r>
    <x v="6033"/>
    <n v="22"/>
    <s v="Male"/>
    <s v="Chennai"/>
    <n v="40"/>
    <x v="2"/>
    <x v="0"/>
    <n v="474"/>
    <n v="18848.93"/>
    <s v="Bank Transfer"/>
    <s v="Yes"/>
    <n v="1"/>
    <n v="0"/>
    <x v="2"/>
    <n v="0"/>
    <s v="No"/>
    <x v="0"/>
    <s v="Chennai"/>
  </r>
  <r>
    <x v="6034"/>
    <n v="45"/>
    <s v="Female"/>
    <s v="Pune"/>
    <n v="17"/>
    <x v="0"/>
    <x v="2"/>
    <n v="1082"/>
    <n v="18524.82"/>
    <s v="Bank Transfer"/>
    <s v="Yes"/>
    <n v="0"/>
    <n v="0"/>
    <x v="0"/>
    <n v="0"/>
    <s v="No"/>
    <x v="1"/>
    <s v="Pune"/>
  </r>
  <r>
    <x v="6035"/>
    <n v="22"/>
    <s v="Male"/>
    <s v="Bengaluru"/>
    <n v="57"/>
    <x v="1"/>
    <x v="2"/>
    <n v="1074"/>
    <n v="61916"/>
    <s v="Auto Debit"/>
    <s v="Yes"/>
    <n v="0"/>
    <n v="0"/>
    <x v="0"/>
    <n v="0"/>
    <s v="Yes"/>
    <x v="0"/>
    <s v="Bengaluru"/>
  </r>
  <r>
    <x v="6036"/>
    <n v="37"/>
    <s v="Female"/>
    <s v="Bengaluru"/>
    <n v="19"/>
    <x v="1"/>
    <x v="1"/>
    <n v="798"/>
    <n v="14949.7"/>
    <s v="Auto Debit"/>
    <s v="Yes"/>
    <n v="0"/>
    <n v="0"/>
    <x v="0"/>
    <n v="0"/>
    <s v="No"/>
    <x v="0"/>
    <s v="Bengaluru"/>
  </r>
  <r>
    <x v="6037"/>
    <n v="48"/>
    <s v="Female"/>
    <s v="Pune"/>
    <n v="60"/>
    <x v="2"/>
    <x v="0"/>
    <n v="521"/>
    <n v="28104.93"/>
    <s v="UPI"/>
    <s v="Yes"/>
    <n v="1"/>
    <n v="0"/>
    <x v="0"/>
    <n v="10"/>
    <s v="Yes"/>
    <x v="0"/>
    <s v="Pune"/>
  </r>
  <r>
    <x v="6038"/>
    <n v="33"/>
    <s v="Female"/>
    <s v="Mumbai"/>
    <n v="38"/>
    <x v="1"/>
    <x v="2"/>
    <n v="1103"/>
    <n v="40812.9"/>
    <s v="UPI"/>
    <s v="Yes"/>
    <n v="0"/>
    <n v="0"/>
    <x v="0"/>
    <n v="0"/>
    <s v="Yes"/>
    <x v="1"/>
    <s v="Mumbai"/>
  </r>
  <r>
    <x v="6039"/>
    <n v="52"/>
    <s v="Male"/>
    <s v="Mumbai"/>
    <n v="65"/>
    <x v="0"/>
    <x v="1"/>
    <n v="749"/>
    <n v="49981.83"/>
    <s v="Debit Card"/>
    <s v="Yes"/>
    <n v="0"/>
    <n v="0"/>
    <x v="0"/>
    <n v="0"/>
    <s v="No"/>
    <x v="0"/>
    <s v="Mumbai"/>
  </r>
  <r>
    <x v="6040"/>
    <n v="31"/>
    <s v="Female"/>
    <s v="Mumbai"/>
    <n v="53"/>
    <x v="2"/>
    <x v="1"/>
    <n v="724"/>
    <n v="35156.879999999997"/>
    <s v="Credit Card"/>
    <s v="Yes"/>
    <n v="0"/>
    <n v="0"/>
    <x v="0"/>
    <n v="10"/>
    <s v="No"/>
    <x v="0"/>
    <s v="Mumbai"/>
  </r>
  <r>
    <x v="6041"/>
    <n v="38"/>
    <s v="Male"/>
    <s v="Ahmedabad"/>
    <n v="41"/>
    <x v="0"/>
    <x v="0"/>
    <n v="431"/>
    <n v="17416.02"/>
    <s v="UPI"/>
    <s v="Yes"/>
    <n v="0"/>
    <n v="0"/>
    <x v="0"/>
    <n v="0"/>
    <s v="No"/>
    <x v="0"/>
    <s v="Ahmedabad"/>
  </r>
  <r>
    <x v="6042"/>
    <n v="48"/>
    <s v="Female"/>
    <s v="Mumbai"/>
    <n v="30"/>
    <x v="1"/>
    <x v="0"/>
    <n v="581"/>
    <n v="17130.29"/>
    <s v="Bank Transfer"/>
    <s v="Yes"/>
    <n v="0"/>
    <n v="0"/>
    <x v="0"/>
    <n v="0"/>
    <s v="Yes"/>
    <x v="0"/>
    <s v="Mumbai"/>
  </r>
  <r>
    <x v="6043"/>
    <n v="45"/>
    <s v="Male"/>
    <s v="Delhi"/>
    <n v="13"/>
    <x v="2"/>
    <x v="0"/>
    <n v="498"/>
    <n v="6528.07"/>
    <s v="Debit Card"/>
    <s v="Yes"/>
    <n v="1"/>
    <n v="0"/>
    <x v="0"/>
    <n v="0"/>
    <s v="No"/>
    <x v="1"/>
    <s v="Delhi"/>
  </r>
  <r>
    <x v="6044"/>
    <n v="29"/>
    <s v="Female"/>
    <s v="Kolkata"/>
    <n v="13"/>
    <x v="0"/>
    <x v="0"/>
    <n v="532"/>
    <n v="6773.06"/>
    <s v="Debit Card"/>
    <s v="Yes"/>
    <n v="0"/>
    <n v="0"/>
    <x v="0"/>
    <n v="0"/>
    <s v="No"/>
    <x v="0"/>
    <s v="Kolkata"/>
  </r>
  <r>
    <x v="6045"/>
    <n v="28"/>
    <s v="Female"/>
    <s v="Bengaluru"/>
    <n v="61"/>
    <x v="1"/>
    <x v="2"/>
    <n v="1044"/>
    <n v="56290.559999999998"/>
    <s v="Credit Card"/>
    <s v="Yes"/>
    <n v="0"/>
    <n v="0"/>
    <x v="0"/>
    <n v="10"/>
    <s v="No"/>
    <x v="0"/>
    <s v="Bengaluru"/>
  </r>
  <r>
    <x v="6046"/>
    <n v="20"/>
    <s v="Female"/>
    <s v="Pune"/>
    <n v="17"/>
    <x v="0"/>
    <x v="0"/>
    <n v="445"/>
    <n v="7635.79"/>
    <s v="UPI"/>
    <s v="Yes"/>
    <n v="1"/>
    <n v="0"/>
    <x v="0"/>
    <n v="0"/>
    <s v="No"/>
    <x v="1"/>
    <s v="Pune"/>
  </r>
  <r>
    <x v="6047"/>
    <n v="35"/>
    <s v="Female"/>
    <s v="Pune"/>
    <n v="36"/>
    <x v="0"/>
    <x v="0"/>
    <n v="472"/>
    <n v="17435.21"/>
    <s v="UPI"/>
    <s v="No"/>
    <n v="5"/>
    <n v="3"/>
    <x v="4"/>
    <n v="0"/>
    <s v="No"/>
    <x v="1"/>
    <s v="Pune"/>
  </r>
  <r>
    <x v="6048"/>
    <n v="32"/>
    <s v="Female"/>
    <s v="Mumbai"/>
    <n v="36"/>
    <x v="1"/>
    <x v="0"/>
    <n v="555"/>
    <n v="19752.87"/>
    <s v="Debit Card"/>
    <s v="Yes"/>
    <n v="2"/>
    <n v="0"/>
    <x v="1"/>
    <n v="0"/>
    <s v="No"/>
    <x v="0"/>
    <s v="Mumbai"/>
  </r>
  <r>
    <x v="6049"/>
    <n v="28"/>
    <s v="Female"/>
    <s v="Delhi"/>
    <n v="22"/>
    <x v="0"/>
    <x v="0"/>
    <n v="509"/>
    <n v="11360.02"/>
    <s v="Auto Debit"/>
    <s v="Yes"/>
    <n v="3"/>
    <n v="2"/>
    <x v="2"/>
    <n v="0"/>
    <s v="No"/>
    <x v="0"/>
    <s v="Delhi"/>
  </r>
  <r>
    <x v="6050"/>
    <n v="50"/>
    <s v="Male"/>
    <s v="Bengaluru"/>
    <n v="41"/>
    <x v="2"/>
    <x v="1"/>
    <n v="704"/>
    <n v="26475.79"/>
    <s v="Debit Card"/>
    <s v="Yes"/>
    <n v="2"/>
    <n v="1"/>
    <x v="1"/>
    <n v="10"/>
    <s v="Yes"/>
    <x v="0"/>
    <s v="Bengaluru"/>
  </r>
  <r>
    <x v="6051"/>
    <n v="32"/>
    <s v="Male"/>
    <s v="Hyderabad"/>
    <n v="31"/>
    <x v="0"/>
    <x v="1"/>
    <n v="794"/>
    <n v="24299.64"/>
    <s v="Credit Card"/>
    <s v="Yes"/>
    <n v="0"/>
    <n v="0"/>
    <x v="0"/>
    <n v="0"/>
    <s v="Yes"/>
    <x v="1"/>
    <s v="Hyderabad"/>
  </r>
  <r>
    <x v="6052"/>
    <n v="28"/>
    <s v="Male"/>
    <s v="Bengaluru"/>
    <n v="9"/>
    <x v="0"/>
    <x v="1"/>
    <n v="735"/>
    <n v="6766.61"/>
    <s v="UPI"/>
    <s v="No"/>
    <n v="0"/>
    <n v="0"/>
    <x v="0"/>
    <n v="0"/>
    <s v="No"/>
    <x v="1"/>
    <s v="Bengaluru"/>
  </r>
  <r>
    <x v="6053"/>
    <n v="43"/>
    <s v="Male"/>
    <s v="Delhi"/>
    <n v="46"/>
    <x v="1"/>
    <x v="0"/>
    <n v="525"/>
    <n v="22430.32"/>
    <s v="UPI"/>
    <s v="Yes"/>
    <n v="1"/>
    <n v="0"/>
    <x v="1"/>
    <n v="5"/>
    <s v="No"/>
    <x v="0"/>
    <s v="Delhi"/>
  </r>
  <r>
    <x v="6054"/>
    <n v="46"/>
    <s v="Male"/>
    <s v="Hyderabad"/>
    <n v="60"/>
    <x v="1"/>
    <x v="1"/>
    <n v="685"/>
    <n v="42315.33"/>
    <s v="Auto Debit"/>
    <s v="Yes"/>
    <n v="1"/>
    <n v="0"/>
    <x v="1"/>
    <n v="0"/>
    <s v="No"/>
    <x v="0"/>
    <s v="Hyderabad"/>
  </r>
  <r>
    <x v="6055"/>
    <n v="38"/>
    <s v="Male"/>
    <s v="Chennai"/>
    <n v="17"/>
    <x v="0"/>
    <x v="1"/>
    <n v="720"/>
    <n v="12000.64"/>
    <s v="Bank Transfer"/>
    <s v="Yes"/>
    <n v="0"/>
    <n v="0"/>
    <x v="0"/>
    <n v="0"/>
    <s v="Yes"/>
    <x v="1"/>
    <s v="Chennai"/>
  </r>
  <r>
    <x v="6056"/>
    <n v="53"/>
    <s v="Male"/>
    <s v="Kolkata"/>
    <n v="45"/>
    <x v="1"/>
    <x v="0"/>
    <n v="539"/>
    <n v="23596.01"/>
    <s v="Auto Debit"/>
    <s v="No"/>
    <n v="3"/>
    <n v="1"/>
    <x v="1"/>
    <n v="0"/>
    <s v="No"/>
    <x v="0"/>
    <s v="Kolkata"/>
  </r>
  <r>
    <x v="6057"/>
    <n v="48"/>
    <s v="Male"/>
    <s v="Kolkata"/>
    <n v="44"/>
    <x v="1"/>
    <x v="0"/>
    <n v="538"/>
    <n v="23406.89"/>
    <s v="Debit Card"/>
    <s v="Yes"/>
    <n v="2"/>
    <n v="1"/>
    <x v="0"/>
    <n v="0"/>
    <s v="Yes"/>
    <x v="0"/>
    <s v="Kolkata"/>
  </r>
  <r>
    <x v="6058"/>
    <n v="44"/>
    <s v="Male"/>
    <s v="Delhi"/>
    <n v="46"/>
    <x v="1"/>
    <x v="0"/>
    <n v="540"/>
    <n v="24802.49"/>
    <s v="Auto Debit"/>
    <s v="No"/>
    <n v="1"/>
    <n v="0"/>
    <x v="0"/>
    <n v="0"/>
    <s v="No"/>
    <x v="0"/>
    <s v="Delhi"/>
  </r>
  <r>
    <x v="6059"/>
    <n v="25"/>
    <s v="Female"/>
    <s v="Delhi"/>
    <n v="14"/>
    <x v="1"/>
    <x v="2"/>
    <n v="1073"/>
    <n v="14239.17"/>
    <s v="UPI"/>
    <s v="Yes"/>
    <n v="4"/>
    <n v="2"/>
    <x v="2"/>
    <n v="5"/>
    <s v="Yes"/>
    <x v="1"/>
    <s v="Delhi"/>
  </r>
  <r>
    <x v="6060"/>
    <n v="52"/>
    <s v="Female"/>
    <s v="Bengaluru"/>
    <n v="30"/>
    <x v="1"/>
    <x v="1"/>
    <n v="768"/>
    <n v="23659.23"/>
    <s v="UPI"/>
    <s v="Yes"/>
    <n v="0"/>
    <n v="0"/>
    <x v="0"/>
    <n v="0"/>
    <s v="No"/>
    <x v="0"/>
    <s v="Bengaluru"/>
  </r>
  <r>
    <x v="6061"/>
    <n v="57"/>
    <s v="Female"/>
    <s v="Jaipur"/>
    <n v="34"/>
    <x v="1"/>
    <x v="1"/>
    <n v="700"/>
    <n v="20889.150000000001"/>
    <s v="Credit Card"/>
    <s v="Yes"/>
    <n v="5"/>
    <n v="1"/>
    <x v="1"/>
    <n v="10"/>
    <s v="No"/>
    <x v="0"/>
    <s v="Jaipur"/>
  </r>
  <r>
    <x v="6062"/>
    <n v="44"/>
    <s v="Male"/>
    <s v="Hyderabad"/>
    <n v="30"/>
    <x v="0"/>
    <x v="1"/>
    <n v="690"/>
    <n v="20936.150000000001"/>
    <s v="UPI"/>
    <s v="Yes"/>
    <n v="0"/>
    <n v="0"/>
    <x v="0"/>
    <n v="0"/>
    <s v="Yes"/>
    <x v="0"/>
    <s v="Hyderabad"/>
  </r>
  <r>
    <x v="6063"/>
    <n v="43"/>
    <s v="Female"/>
    <s v="Chennai"/>
    <n v="63"/>
    <x v="2"/>
    <x v="0"/>
    <n v="547"/>
    <n v="34367.03"/>
    <s v="Credit Card"/>
    <s v="Yes"/>
    <n v="2"/>
    <n v="1"/>
    <x v="0"/>
    <n v="0"/>
    <s v="Yes"/>
    <x v="0"/>
    <s v="Chennai"/>
  </r>
  <r>
    <x v="6064"/>
    <n v="23"/>
    <s v="Female"/>
    <s v="Bengaluru"/>
    <n v="28"/>
    <x v="1"/>
    <x v="1"/>
    <n v="684"/>
    <n v="18873.54"/>
    <s v="UPI"/>
    <s v="Yes"/>
    <n v="1"/>
    <n v="0"/>
    <x v="0"/>
    <n v="0"/>
    <s v="No"/>
    <x v="0"/>
    <s v="Bengaluru"/>
  </r>
  <r>
    <x v="6065"/>
    <n v="31"/>
    <s v="Male"/>
    <s v="Pune"/>
    <n v="34"/>
    <x v="0"/>
    <x v="0"/>
    <n v="489"/>
    <n v="16961.37"/>
    <s v="UPI"/>
    <s v="No"/>
    <n v="2"/>
    <n v="1"/>
    <x v="1"/>
    <n v="0"/>
    <s v="No"/>
    <x v="0"/>
    <s v="Pune"/>
  </r>
  <r>
    <x v="6066"/>
    <n v="37"/>
    <s v="Female"/>
    <s v="Chennai"/>
    <n v="51"/>
    <x v="1"/>
    <x v="1"/>
    <n v="799"/>
    <n v="36103.230000000003"/>
    <s v="Auto Debit"/>
    <s v="Yes"/>
    <n v="1"/>
    <n v="0"/>
    <x v="0"/>
    <n v="10"/>
    <s v="No"/>
    <x v="1"/>
    <s v="Chennai"/>
  </r>
  <r>
    <x v="6067"/>
    <n v="40"/>
    <s v="Male"/>
    <s v="Nagpur"/>
    <n v="28"/>
    <x v="1"/>
    <x v="0"/>
    <n v="492"/>
    <n v="13207.82"/>
    <s v="Debit Card"/>
    <s v="Yes"/>
    <n v="0"/>
    <n v="0"/>
    <x v="0"/>
    <n v="5"/>
    <s v="No"/>
    <x v="0"/>
    <s v="Nagpur"/>
  </r>
  <r>
    <x v="6068"/>
    <n v="49"/>
    <s v="Male"/>
    <s v="Jaipur"/>
    <n v="30"/>
    <x v="1"/>
    <x v="1"/>
    <n v="779"/>
    <n v="22777.59"/>
    <s v="Bank Transfer"/>
    <s v="Yes"/>
    <n v="2"/>
    <n v="1"/>
    <x v="1"/>
    <n v="0"/>
    <s v="No"/>
    <x v="1"/>
    <s v="Jaipur"/>
  </r>
  <r>
    <x v="6069"/>
    <n v="27"/>
    <s v="Male"/>
    <s v="Chennai"/>
    <n v="25"/>
    <x v="0"/>
    <x v="1"/>
    <n v="651"/>
    <n v="16746.240000000002"/>
    <s v="Bank Transfer"/>
    <s v="Yes"/>
    <n v="1"/>
    <n v="0"/>
    <x v="0"/>
    <n v="0"/>
    <s v="No"/>
    <x v="0"/>
    <s v="Chennai"/>
  </r>
  <r>
    <x v="6070"/>
    <n v="38"/>
    <s v="Male"/>
    <s v="Delhi"/>
    <n v="29"/>
    <x v="1"/>
    <x v="1"/>
    <n v="822"/>
    <n v="23248.49"/>
    <s v="UPI"/>
    <s v="Yes"/>
    <n v="0"/>
    <n v="0"/>
    <x v="0"/>
    <n v="0"/>
    <s v="Yes"/>
    <x v="0"/>
    <s v="Delhi"/>
  </r>
  <r>
    <x v="6071"/>
    <n v="33"/>
    <s v="Female"/>
    <s v="Nagpur"/>
    <n v="20"/>
    <x v="1"/>
    <x v="0"/>
    <n v="494"/>
    <n v="9248.0300000000007"/>
    <s v="Auto Debit"/>
    <s v="No"/>
    <n v="5"/>
    <n v="2"/>
    <x v="2"/>
    <n v="5"/>
    <s v="No"/>
    <x v="0"/>
    <s v="Nagpur"/>
  </r>
  <r>
    <x v="6072"/>
    <n v="29"/>
    <s v="Male"/>
    <s v="Hyderabad"/>
    <n v="65"/>
    <x v="0"/>
    <x v="1"/>
    <n v="728"/>
    <n v="48327.13"/>
    <s v="Auto Debit"/>
    <s v="Yes"/>
    <n v="0"/>
    <n v="0"/>
    <x v="0"/>
    <n v="0"/>
    <s v="No"/>
    <x v="0"/>
    <s v="Hyderabad"/>
  </r>
  <r>
    <x v="6073"/>
    <n v="23"/>
    <s v="Male"/>
    <s v="Jaipur"/>
    <n v="34"/>
    <x v="1"/>
    <x v="0"/>
    <n v="487"/>
    <n v="16449.5"/>
    <s v="Credit Card"/>
    <s v="Yes"/>
    <n v="0"/>
    <n v="0"/>
    <x v="0"/>
    <n v="0"/>
    <s v="No"/>
    <x v="0"/>
    <s v="Jaipur"/>
  </r>
  <r>
    <x v="6074"/>
    <n v="44"/>
    <s v="Female"/>
    <s v="Delhi"/>
    <n v="20"/>
    <x v="0"/>
    <x v="1"/>
    <n v="733"/>
    <n v="14234.13"/>
    <s v="UPI"/>
    <s v="Yes"/>
    <n v="0"/>
    <n v="0"/>
    <x v="0"/>
    <n v="0"/>
    <s v="No"/>
    <x v="0"/>
    <s v="Delhi"/>
  </r>
  <r>
    <x v="6075"/>
    <n v="20"/>
    <s v="Male"/>
    <s v="Delhi"/>
    <n v="39"/>
    <x v="2"/>
    <x v="1"/>
    <n v="722"/>
    <n v="28701.05"/>
    <s v="Debit Card"/>
    <s v="Yes"/>
    <n v="4"/>
    <n v="1"/>
    <x v="2"/>
    <n v="0"/>
    <s v="No"/>
    <x v="0"/>
    <s v="Delhi"/>
  </r>
  <r>
    <x v="6076"/>
    <n v="20"/>
    <s v="Male"/>
    <s v="Delhi"/>
    <n v="8"/>
    <x v="1"/>
    <x v="1"/>
    <n v="782"/>
    <n v="6314.23"/>
    <s v="Debit Card"/>
    <s v="Yes"/>
    <n v="0"/>
    <n v="0"/>
    <x v="0"/>
    <n v="0"/>
    <s v="Yes"/>
    <x v="0"/>
    <s v="Delhi"/>
  </r>
  <r>
    <x v="6077"/>
    <n v="18"/>
    <s v="Male"/>
    <s v="Mumbai"/>
    <n v="20"/>
    <x v="1"/>
    <x v="1"/>
    <n v="753"/>
    <n v="13874.65"/>
    <s v="UPI"/>
    <s v="No"/>
    <n v="5"/>
    <n v="1"/>
    <x v="1"/>
    <n v="10"/>
    <s v="No"/>
    <x v="0"/>
    <s v="Mumbai"/>
  </r>
  <r>
    <x v="6078"/>
    <n v="45"/>
    <s v="Female"/>
    <s v="Pune"/>
    <n v="49"/>
    <x v="0"/>
    <x v="0"/>
    <n v="410"/>
    <n v="20111.52"/>
    <s v="UPI"/>
    <s v="Yes"/>
    <n v="0"/>
    <n v="0"/>
    <x v="1"/>
    <n v="0"/>
    <s v="No"/>
    <x v="1"/>
    <s v="Pune"/>
  </r>
  <r>
    <x v="6079"/>
    <n v="56"/>
    <s v="Female"/>
    <s v="Bengaluru"/>
    <n v="54"/>
    <x v="1"/>
    <x v="0"/>
    <n v="526"/>
    <n v="27757.42"/>
    <s v="Auto Debit"/>
    <s v="Yes"/>
    <n v="3"/>
    <n v="1"/>
    <x v="1"/>
    <n v="5"/>
    <s v="Yes"/>
    <x v="0"/>
    <s v="Bengaluru"/>
  </r>
  <r>
    <x v="6080"/>
    <n v="30"/>
    <s v="Male"/>
    <s v="Delhi"/>
    <n v="39"/>
    <x v="1"/>
    <x v="0"/>
    <n v="433"/>
    <n v="16885.89"/>
    <s v="Credit Card"/>
    <s v="No"/>
    <n v="1"/>
    <n v="0"/>
    <x v="1"/>
    <n v="0"/>
    <s v="Yes"/>
    <x v="0"/>
    <s v="Delhi"/>
  </r>
  <r>
    <x v="6081"/>
    <n v="51"/>
    <s v="Female"/>
    <s v="Jaipur"/>
    <n v="15"/>
    <x v="0"/>
    <x v="0"/>
    <n v="498"/>
    <n v="7340.45"/>
    <s v="Auto Debit"/>
    <s v="No"/>
    <n v="2"/>
    <n v="1"/>
    <x v="1"/>
    <n v="0"/>
    <s v="Yes"/>
    <x v="0"/>
    <s v="Jaipur"/>
  </r>
  <r>
    <x v="6082"/>
    <n v="29"/>
    <s v="Female"/>
    <s v="Pune"/>
    <n v="21"/>
    <x v="0"/>
    <x v="0"/>
    <n v="523"/>
    <n v="11112.88"/>
    <s v="UPI"/>
    <s v="Yes"/>
    <n v="1"/>
    <n v="0"/>
    <x v="1"/>
    <n v="0"/>
    <s v="No"/>
    <x v="0"/>
    <s v="Pune"/>
  </r>
  <r>
    <x v="6083"/>
    <n v="30"/>
    <s v="Male"/>
    <s v="Pune"/>
    <n v="18"/>
    <x v="0"/>
    <x v="0"/>
    <n v="446"/>
    <n v="7977.54"/>
    <s v="Auto Debit"/>
    <s v="No"/>
    <n v="6"/>
    <n v="3"/>
    <x v="4"/>
    <n v="0"/>
    <s v="Yes"/>
    <x v="0"/>
    <s v="Pune"/>
  </r>
  <r>
    <x v="6084"/>
    <n v="18"/>
    <s v="Male"/>
    <s v="Delhi"/>
    <n v="34"/>
    <x v="0"/>
    <x v="2"/>
    <n v="1105"/>
    <n v="36538.43"/>
    <s v="Debit Card"/>
    <s v="Yes"/>
    <n v="1"/>
    <n v="0"/>
    <x v="1"/>
    <n v="0"/>
    <s v="No"/>
    <x v="0"/>
    <s v="Delhi"/>
  </r>
  <r>
    <x v="6085"/>
    <n v="33"/>
    <s v="Male"/>
    <s v="Mumbai"/>
    <n v="19"/>
    <x v="2"/>
    <x v="0"/>
    <n v="474"/>
    <n v="8198.94"/>
    <s v="Bank Transfer"/>
    <s v="No"/>
    <n v="1"/>
    <n v="0"/>
    <x v="1"/>
    <n v="10"/>
    <s v="No"/>
    <x v="0"/>
    <s v="Mumbai"/>
  </r>
  <r>
    <x v="6086"/>
    <n v="18"/>
    <s v="Male"/>
    <s v="Kolkata"/>
    <n v="48"/>
    <x v="0"/>
    <x v="1"/>
    <n v="732"/>
    <n v="35162.49"/>
    <s v="UPI"/>
    <s v="Yes"/>
    <n v="0"/>
    <n v="0"/>
    <x v="0"/>
    <n v="0"/>
    <s v="No"/>
    <x v="0"/>
    <s v="Kolkata"/>
  </r>
  <r>
    <x v="6087"/>
    <n v="29"/>
    <s v="Male"/>
    <s v="Kolkata"/>
    <n v="40"/>
    <x v="0"/>
    <x v="0"/>
    <n v="397"/>
    <n v="15811.42"/>
    <s v="UPI"/>
    <s v="Yes"/>
    <n v="0"/>
    <n v="0"/>
    <x v="1"/>
    <n v="0"/>
    <s v="Yes"/>
    <x v="0"/>
    <s v="Kolkata"/>
  </r>
  <r>
    <x v="6088"/>
    <n v="41"/>
    <s v="Male"/>
    <s v="Bengaluru"/>
    <n v="57"/>
    <x v="0"/>
    <x v="2"/>
    <n v="1074"/>
    <n v="61153.99"/>
    <s v="Debit Card"/>
    <s v="Yes"/>
    <n v="1"/>
    <n v="0"/>
    <x v="0"/>
    <n v="0"/>
    <s v="No"/>
    <x v="0"/>
    <s v="Bengaluru"/>
  </r>
  <r>
    <x v="6089"/>
    <n v="59"/>
    <s v="Male"/>
    <s v="Pune"/>
    <n v="31"/>
    <x v="0"/>
    <x v="1"/>
    <n v="712"/>
    <n v="22102.06"/>
    <s v="Debit Card"/>
    <s v="Yes"/>
    <n v="1"/>
    <n v="0"/>
    <x v="1"/>
    <n v="0"/>
    <s v="Yes"/>
    <x v="1"/>
    <s v="Pune"/>
  </r>
  <r>
    <x v="6090"/>
    <n v="27"/>
    <s v="Male"/>
    <s v="Bengaluru"/>
    <n v="27"/>
    <x v="0"/>
    <x v="2"/>
    <n v="1106"/>
    <n v="29660.25"/>
    <s v="UPI"/>
    <s v="Yes"/>
    <n v="0"/>
    <n v="0"/>
    <x v="0"/>
    <n v="0"/>
    <s v="No"/>
    <x v="0"/>
    <s v="Bengaluru"/>
  </r>
  <r>
    <x v="6091"/>
    <n v="40"/>
    <s v="Male"/>
    <s v="Pune"/>
    <n v="15"/>
    <x v="1"/>
    <x v="1"/>
    <n v="665"/>
    <n v="9746.9599999999991"/>
    <s v="Credit Card"/>
    <s v="Yes"/>
    <n v="0"/>
    <n v="0"/>
    <x v="0"/>
    <n v="0"/>
    <s v="Yes"/>
    <x v="0"/>
    <s v="Pune"/>
  </r>
  <r>
    <x v="6092"/>
    <n v="24"/>
    <s v="Male"/>
    <s v="Mumbai"/>
    <n v="14"/>
    <x v="0"/>
    <x v="0"/>
    <n v="419"/>
    <n v="5786.35"/>
    <s v="Credit Card"/>
    <s v="No"/>
    <n v="0"/>
    <n v="0"/>
    <x v="0"/>
    <n v="0"/>
    <s v="No"/>
    <x v="0"/>
    <s v="Mumbai"/>
  </r>
  <r>
    <x v="6093"/>
    <n v="36"/>
    <s v="Female"/>
    <s v="Bengaluru"/>
    <n v="28"/>
    <x v="0"/>
    <x v="0"/>
    <n v="504"/>
    <n v="14352.45"/>
    <s v="UPI"/>
    <s v="Yes"/>
    <n v="6"/>
    <n v="2"/>
    <x v="2"/>
    <n v="0"/>
    <s v="No"/>
    <x v="1"/>
    <s v="Bengaluru"/>
  </r>
  <r>
    <x v="6094"/>
    <n v="37"/>
    <s v="Female"/>
    <s v="Mumbai"/>
    <n v="52"/>
    <x v="1"/>
    <x v="2"/>
    <n v="994"/>
    <n v="48249.279999999999"/>
    <s v="Auto Debit"/>
    <s v="Yes"/>
    <n v="1"/>
    <n v="0"/>
    <x v="1"/>
    <n v="5"/>
    <s v="Yes"/>
    <x v="0"/>
    <s v="Mumbai"/>
  </r>
  <r>
    <x v="6095"/>
    <n v="26"/>
    <s v="Female"/>
    <s v="Pune"/>
    <n v="60"/>
    <x v="0"/>
    <x v="2"/>
    <n v="992"/>
    <n v="60940.63"/>
    <s v="Debit Card"/>
    <s v="Yes"/>
    <n v="0"/>
    <n v="0"/>
    <x v="0"/>
    <n v="0"/>
    <s v="No"/>
    <x v="0"/>
    <s v="Pune"/>
  </r>
  <r>
    <x v="6096"/>
    <n v="28"/>
    <s v="Male"/>
    <s v="Pune"/>
    <n v="31"/>
    <x v="1"/>
    <x v="1"/>
    <n v="704"/>
    <n v="21666.02"/>
    <s v="Debit Card"/>
    <s v="Yes"/>
    <n v="1"/>
    <n v="0"/>
    <x v="1"/>
    <n v="0"/>
    <s v="Yes"/>
    <x v="0"/>
    <s v="Pune"/>
  </r>
  <r>
    <x v="6097"/>
    <n v="43"/>
    <s v="Female"/>
    <s v="Hyderabad"/>
    <n v="35"/>
    <x v="0"/>
    <x v="1"/>
    <n v="685"/>
    <n v="24228.27"/>
    <s v="UPI"/>
    <s v="Yes"/>
    <n v="0"/>
    <n v="0"/>
    <x v="1"/>
    <n v="0"/>
    <s v="No"/>
    <x v="1"/>
    <s v="Hyderabad"/>
  </r>
  <r>
    <x v="6098"/>
    <n v="45"/>
    <s v="Female"/>
    <s v="Mumbai"/>
    <n v="48"/>
    <x v="0"/>
    <x v="0"/>
    <n v="582"/>
    <n v="28340.63"/>
    <s v="UPI"/>
    <s v="No"/>
    <n v="0"/>
    <n v="0"/>
    <x v="0"/>
    <n v="0"/>
    <s v="No"/>
    <x v="0"/>
    <s v="Mumbai"/>
  </r>
  <r>
    <x v="6099"/>
    <n v="41"/>
    <s v="Male"/>
    <s v="Delhi"/>
    <n v="52"/>
    <x v="0"/>
    <x v="1"/>
    <n v="775"/>
    <n v="39923.22"/>
    <s v="UPI"/>
    <s v="Yes"/>
    <n v="0"/>
    <n v="0"/>
    <x v="1"/>
    <n v="0"/>
    <s v="No"/>
    <x v="1"/>
    <s v="Delhi"/>
  </r>
  <r>
    <x v="6100"/>
    <n v="42"/>
    <s v="Male"/>
    <s v="Jaipur"/>
    <n v="16"/>
    <x v="1"/>
    <x v="1"/>
    <n v="684"/>
    <n v="11217.33"/>
    <s v="Credit Card"/>
    <s v="Yes"/>
    <n v="1"/>
    <n v="0"/>
    <x v="0"/>
    <n v="0"/>
    <s v="No"/>
    <x v="1"/>
    <s v="Jaipur"/>
  </r>
  <r>
    <x v="6101"/>
    <n v="46"/>
    <s v="Male"/>
    <s v="Nagpur"/>
    <n v="62"/>
    <x v="1"/>
    <x v="1"/>
    <n v="696"/>
    <n v="43624.22"/>
    <s v="Bank Transfer"/>
    <s v="Yes"/>
    <n v="0"/>
    <n v="0"/>
    <x v="0"/>
    <n v="0"/>
    <s v="Yes"/>
    <x v="0"/>
    <s v="Nagpur"/>
  </r>
  <r>
    <x v="6102"/>
    <n v="34"/>
    <s v="Male"/>
    <s v="Nagpur"/>
    <n v="38"/>
    <x v="1"/>
    <x v="1"/>
    <n v="675"/>
    <n v="22614.639999999999"/>
    <s v="Credit Card"/>
    <s v="Yes"/>
    <n v="1"/>
    <n v="0"/>
    <x v="0"/>
    <n v="10"/>
    <s v="No"/>
    <x v="0"/>
    <s v="Nagpur"/>
  </r>
  <r>
    <x v="6103"/>
    <n v="27"/>
    <s v="Female"/>
    <s v="Delhi"/>
    <n v="31"/>
    <x v="0"/>
    <x v="1"/>
    <n v="790"/>
    <n v="24621.06"/>
    <s v="UPI"/>
    <s v="Yes"/>
    <n v="5"/>
    <n v="2"/>
    <x v="1"/>
    <n v="0"/>
    <s v="No"/>
    <x v="1"/>
    <s v="Delhi"/>
  </r>
  <r>
    <x v="6104"/>
    <n v="48"/>
    <s v="Male"/>
    <s v="Mumbai"/>
    <n v="20"/>
    <x v="0"/>
    <x v="1"/>
    <n v="706"/>
    <n v="14449.12"/>
    <s v="Unknown"/>
    <s v="No"/>
    <n v="0"/>
    <n v="0"/>
    <x v="0"/>
    <n v="0"/>
    <s v="Yes"/>
    <x v="0"/>
    <s v="Mumbai"/>
  </r>
  <r>
    <x v="6105"/>
    <n v="18"/>
    <s v="Male"/>
    <s v="Chennai"/>
    <n v="19"/>
    <x v="0"/>
    <x v="2"/>
    <n v="1077"/>
    <n v="20697.47"/>
    <s v="UPI"/>
    <s v="Yes"/>
    <n v="0"/>
    <n v="0"/>
    <x v="1"/>
    <n v="0"/>
    <s v="No"/>
    <x v="1"/>
    <s v="Chennai"/>
  </r>
  <r>
    <x v="6106"/>
    <n v="36"/>
    <s v="Male"/>
    <s v="Bengaluru"/>
    <n v="68"/>
    <x v="1"/>
    <x v="2"/>
    <n v="1026"/>
    <n v="71535.88"/>
    <s v="UPI"/>
    <s v="Yes"/>
    <n v="1"/>
    <n v="0"/>
    <x v="0"/>
    <n v="0"/>
    <s v="No"/>
    <x v="0"/>
    <s v="Bengaluru"/>
  </r>
  <r>
    <x v="6107"/>
    <n v="25"/>
    <s v="Male"/>
    <s v="Delhi"/>
    <n v="62"/>
    <x v="2"/>
    <x v="2"/>
    <n v="995"/>
    <n v="57137.63"/>
    <s v="UPI"/>
    <s v="Yes"/>
    <n v="2"/>
    <n v="1"/>
    <x v="1"/>
    <n v="10"/>
    <s v="No"/>
    <x v="0"/>
    <s v="Delhi"/>
  </r>
  <r>
    <x v="6108"/>
    <n v="41"/>
    <s v="Female"/>
    <s v="Mumbai"/>
    <n v="51"/>
    <x v="0"/>
    <x v="2"/>
    <n v="1009"/>
    <n v="52120.49"/>
    <s v="Credit Card"/>
    <s v="Yes"/>
    <n v="0"/>
    <n v="0"/>
    <x v="0"/>
    <n v="0"/>
    <s v="No"/>
    <x v="0"/>
    <s v="Mumbai"/>
  </r>
  <r>
    <x v="6109"/>
    <n v="45"/>
    <s v="Female"/>
    <s v="Mumbai"/>
    <n v="28"/>
    <x v="1"/>
    <x v="0"/>
    <n v="465"/>
    <n v="12360.28"/>
    <s v="Bank Transfer"/>
    <s v="Yes"/>
    <n v="2"/>
    <n v="0"/>
    <x v="0"/>
    <n v="5"/>
    <s v="No"/>
    <x v="0"/>
    <s v="Mumbai"/>
  </r>
  <r>
    <x v="6110"/>
    <n v="33"/>
    <s v="Female"/>
    <s v="Pune"/>
    <n v="58"/>
    <x v="0"/>
    <x v="0"/>
    <n v="528"/>
    <n v="31293.88"/>
    <s v="UPI"/>
    <s v="Yes"/>
    <n v="0"/>
    <n v="0"/>
    <x v="1"/>
    <n v="0"/>
    <s v="No"/>
    <x v="0"/>
    <s v="Pune"/>
  </r>
  <r>
    <x v="6111"/>
    <n v="20"/>
    <s v="Male"/>
    <s v="Hyderabad"/>
    <n v="53"/>
    <x v="1"/>
    <x v="0"/>
    <n v="404"/>
    <n v="20382.96"/>
    <s v="Debit Card"/>
    <s v="Yes"/>
    <n v="0"/>
    <n v="0"/>
    <x v="0"/>
    <n v="5"/>
    <s v="No"/>
    <x v="0"/>
    <s v="Hyderabad"/>
  </r>
  <r>
    <x v="6112"/>
    <n v="25"/>
    <s v="Male"/>
    <s v="Hyderabad"/>
    <n v="26"/>
    <x v="0"/>
    <x v="0"/>
    <n v="473"/>
    <n v="12348.56"/>
    <s v="Auto Debit"/>
    <s v="Yes"/>
    <n v="5"/>
    <n v="3"/>
    <x v="4"/>
    <n v="0"/>
    <s v="No"/>
    <x v="0"/>
    <s v="Hyderabad"/>
  </r>
  <r>
    <x v="6113"/>
    <n v="39"/>
    <s v="Male"/>
    <s v="Mumbai"/>
    <n v="14"/>
    <x v="0"/>
    <x v="0"/>
    <n v="577"/>
    <n v="8266"/>
    <s v="Credit Card"/>
    <s v="Yes"/>
    <n v="2"/>
    <n v="0"/>
    <x v="1"/>
    <n v="0"/>
    <s v="No"/>
    <x v="1"/>
    <s v="Mumbai"/>
  </r>
  <r>
    <x v="6114"/>
    <n v="44"/>
    <s v="Female"/>
    <s v="Bengaluru"/>
    <n v="11"/>
    <x v="0"/>
    <x v="1"/>
    <n v="767"/>
    <n v="8669.91"/>
    <s v="Credit Card"/>
    <s v="No"/>
    <n v="0"/>
    <n v="0"/>
    <x v="1"/>
    <n v="0"/>
    <s v="No"/>
    <x v="0"/>
    <s v="Bengaluru"/>
  </r>
  <r>
    <x v="6115"/>
    <n v="30"/>
    <s v="Female"/>
    <s v="Pune"/>
    <n v="25"/>
    <x v="0"/>
    <x v="0"/>
    <n v="461"/>
    <n v="11578.87"/>
    <s v="UPI"/>
    <s v="No"/>
    <n v="3"/>
    <n v="1"/>
    <x v="0"/>
    <n v="0"/>
    <s v="Yes"/>
    <x v="1"/>
    <s v="Pune"/>
  </r>
  <r>
    <x v="6116"/>
    <n v="43"/>
    <s v="Female"/>
    <s v="Mumbai"/>
    <n v="25"/>
    <x v="0"/>
    <x v="0"/>
    <n v="517"/>
    <n v="13161.83"/>
    <s v="UPI"/>
    <s v="Yes"/>
    <n v="0"/>
    <n v="0"/>
    <x v="0"/>
    <n v="0"/>
    <s v="No"/>
    <x v="0"/>
    <s v="Mumbai"/>
  </r>
  <r>
    <x v="6117"/>
    <n v="38"/>
    <s v="Female"/>
    <s v="Pune"/>
    <n v="50"/>
    <x v="0"/>
    <x v="2"/>
    <n v="1053"/>
    <n v="51336.62"/>
    <s v="Credit Card"/>
    <s v="Yes"/>
    <n v="1"/>
    <n v="0"/>
    <x v="0"/>
    <n v="0"/>
    <s v="No"/>
    <x v="0"/>
    <s v="Pune"/>
  </r>
  <r>
    <x v="6118"/>
    <n v="40"/>
    <s v="Female"/>
    <s v="Mumbai"/>
    <n v="13"/>
    <x v="0"/>
    <x v="1"/>
    <n v="760"/>
    <n v="9607.49"/>
    <s v="Auto Debit"/>
    <s v="Yes"/>
    <n v="0"/>
    <n v="0"/>
    <x v="0"/>
    <n v="0"/>
    <s v="No"/>
    <x v="0"/>
    <s v="Mumbai"/>
  </r>
  <r>
    <x v="6119"/>
    <n v="22"/>
    <s v="Male"/>
    <s v="Mumbai"/>
    <n v="37"/>
    <x v="2"/>
    <x v="0"/>
    <n v="519"/>
    <n v="17778.16"/>
    <s v="UPI"/>
    <s v="Yes"/>
    <n v="1"/>
    <n v="0"/>
    <x v="0"/>
    <n v="10"/>
    <s v="No"/>
    <x v="0"/>
    <s v="Mumbai"/>
  </r>
  <r>
    <x v="6120"/>
    <n v="37"/>
    <s v="Male"/>
    <s v="Delhi"/>
    <n v="40"/>
    <x v="0"/>
    <x v="2"/>
    <n v="1125"/>
    <n v="45893.89"/>
    <s v="Auto Debit"/>
    <s v="Yes"/>
    <n v="1"/>
    <n v="0"/>
    <x v="0"/>
    <n v="0"/>
    <s v="No"/>
    <x v="1"/>
    <s v="Delhi"/>
  </r>
  <r>
    <x v="6121"/>
    <n v="45"/>
    <s v="Female"/>
    <s v="Nagpur"/>
    <n v="45"/>
    <x v="0"/>
    <x v="1"/>
    <n v="733"/>
    <n v="32138.76"/>
    <s v="Debit Card"/>
    <s v="Yes"/>
    <n v="0"/>
    <n v="0"/>
    <x v="0"/>
    <n v="0"/>
    <s v="Yes"/>
    <x v="1"/>
    <s v="Nagpur"/>
  </r>
  <r>
    <x v="6122"/>
    <n v="51"/>
    <s v="Male"/>
    <s v="Delhi"/>
    <n v="27"/>
    <x v="1"/>
    <x v="2"/>
    <n v="1084"/>
    <n v="25753.69"/>
    <s v="UPI"/>
    <s v="Yes"/>
    <n v="0"/>
    <n v="0"/>
    <x v="0"/>
    <n v="10"/>
    <s v="No"/>
    <x v="0"/>
    <s v="Delhi"/>
  </r>
  <r>
    <x v="6123"/>
    <n v="27"/>
    <s v="Female"/>
    <s v="Hyderabad"/>
    <n v="21"/>
    <x v="1"/>
    <x v="2"/>
    <n v="984"/>
    <n v="21154.81"/>
    <s v="Debit Card"/>
    <s v="Yes"/>
    <n v="0"/>
    <n v="0"/>
    <x v="0"/>
    <n v="0"/>
    <s v="No"/>
    <x v="0"/>
    <s v="Hyderabad"/>
  </r>
  <r>
    <x v="6124"/>
    <n v="34"/>
    <s v="Male"/>
    <s v="Ahmedabad"/>
    <n v="24"/>
    <x v="1"/>
    <x v="1"/>
    <n v="665"/>
    <n v="14777.18"/>
    <s v="Bank Transfer"/>
    <s v="Yes"/>
    <n v="1"/>
    <n v="0"/>
    <x v="1"/>
    <n v="5"/>
    <s v="No"/>
    <x v="0"/>
    <s v="Ahmedabad"/>
  </r>
  <r>
    <x v="6125"/>
    <n v="33"/>
    <s v="Male"/>
    <s v="Delhi"/>
    <n v="19"/>
    <x v="0"/>
    <x v="0"/>
    <n v="453"/>
    <n v="8620.3799999999992"/>
    <s v="Credit Card"/>
    <s v="Yes"/>
    <n v="0"/>
    <n v="0"/>
    <x v="0"/>
    <n v="0"/>
    <s v="No"/>
    <x v="1"/>
    <s v="Delhi"/>
  </r>
  <r>
    <x v="6126"/>
    <n v="27"/>
    <s v="Female"/>
    <s v="Hyderabad"/>
    <n v="13"/>
    <x v="0"/>
    <x v="0"/>
    <n v="400"/>
    <n v="5116.45"/>
    <s v="UPI"/>
    <s v="No"/>
    <n v="0"/>
    <n v="0"/>
    <x v="1"/>
    <n v="0"/>
    <s v="No"/>
    <x v="0"/>
    <s v="Hyderabad"/>
  </r>
  <r>
    <x v="6127"/>
    <n v="29"/>
    <s v="Male"/>
    <s v="Bengaluru"/>
    <n v="23"/>
    <x v="1"/>
    <x v="0"/>
    <n v="498"/>
    <n v="11796.97"/>
    <s v="Credit Card"/>
    <s v="Yes"/>
    <n v="9"/>
    <n v="2"/>
    <x v="3"/>
    <n v="0"/>
    <s v="No"/>
    <x v="1"/>
    <s v="Bengaluru"/>
  </r>
  <r>
    <x v="6128"/>
    <n v="40"/>
    <s v="Female"/>
    <s v="Hyderabad"/>
    <n v="56"/>
    <x v="0"/>
    <x v="1"/>
    <n v="659"/>
    <n v="37495.9"/>
    <s v="Auto Debit"/>
    <s v="Yes"/>
    <n v="6"/>
    <n v="3"/>
    <x v="2"/>
    <n v="0"/>
    <s v="No"/>
    <x v="0"/>
    <s v="Hyderabad"/>
  </r>
  <r>
    <x v="6129"/>
    <n v="49"/>
    <s v="Male"/>
    <s v="Bengaluru"/>
    <n v="22"/>
    <x v="0"/>
    <x v="1"/>
    <n v="742"/>
    <n v="15989.26"/>
    <s v="UPI"/>
    <s v="Yes"/>
    <n v="0"/>
    <n v="0"/>
    <x v="0"/>
    <n v="0"/>
    <s v="Yes"/>
    <x v="0"/>
    <s v="Bengaluru"/>
  </r>
  <r>
    <x v="6130"/>
    <n v="73"/>
    <s v="Female"/>
    <s v="Nagpur"/>
    <n v="44"/>
    <x v="1"/>
    <x v="1"/>
    <n v="728"/>
    <n v="28244.16"/>
    <s v="Bank Transfer"/>
    <s v="Yes"/>
    <n v="2"/>
    <n v="2"/>
    <x v="1"/>
    <n v="10"/>
    <s v="No"/>
    <x v="0"/>
    <s v="Nagpur"/>
  </r>
  <r>
    <x v="6131"/>
    <n v="23"/>
    <s v="Male"/>
    <s v="Delhi"/>
    <n v="38"/>
    <x v="1"/>
    <x v="2"/>
    <n v="1057"/>
    <n v="39454.58"/>
    <s v="Credit Card"/>
    <s v="Yes"/>
    <n v="0"/>
    <n v="0"/>
    <x v="0"/>
    <n v="0"/>
    <s v="No"/>
    <x v="0"/>
    <s v="Delhi"/>
  </r>
  <r>
    <x v="6132"/>
    <n v="45"/>
    <s v="Male"/>
    <s v="Ahmedabad"/>
    <n v="52"/>
    <x v="1"/>
    <x v="1"/>
    <n v="686"/>
    <n v="36102.879999999997"/>
    <s v="Auto Debit"/>
    <s v="Yes"/>
    <n v="3"/>
    <n v="0"/>
    <x v="0"/>
    <n v="0"/>
    <s v="No"/>
    <x v="0"/>
    <s v="Ahmedabad"/>
  </r>
  <r>
    <x v="6133"/>
    <n v="45"/>
    <s v="Female"/>
    <s v="Kolkata"/>
    <n v="34"/>
    <x v="2"/>
    <x v="0"/>
    <n v="452"/>
    <n v="13402.32"/>
    <s v="Credit Card"/>
    <s v="Yes"/>
    <n v="4"/>
    <n v="1"/>
    <x v="2"/>
    <n v="15"/>
    <s v="Yes"/>
    <x v="0"/>
    <s v="Kolkata"/>
  </r>
  <r>
    <x v="6134"/>
    <n v="41"/>
    <s v="Female"/>
    <s v="Mumbai"/>
    <n v="47"/>
    <x v="1"/>
    <x v="2"/>
    <n v="1022"/>
    <n v="42159.86"/>
    <s v="UPI"/>
    <s v="Yes"/>
    <n v="1"/>
    <n v="0"/>
    <x v="1"/>
    <n v="10"/>
    <s v="No"/>
    <x v="0"/>
    <s v="Mumbai"/>
  </r>
  <r>
    <x v="6135"/>
    <n v="18"/>
    <s v="Male"/>
    <s v="Pune"/>
    <n v="55"/>
    <x v="1"/>
    <x v="0"/>
    <n v="455"/>
    <n v="25093.19"/>
    <s v="Credit Card"/>
    <s v="Yes"/>
    <n v="0"/>
    <n v="0"/>
    <x v="1"/>
    <n v="0"/>
    <s v="No"/>
    <x v="0"/>
    <s v="Pune"/>
  </r>
  <r>
    <x v="6136"/>
    <n v="46"/>
    <s v="Male"/>
    <s v="Bengaluru"/>
    <n v="44"/>
    <x v="0"/>
    <x v="2"/>
    <n v="1100"/>
    <n v="46952.83"/>
    <s v="Bank Transfer"/>
    <s v="Yes"/>
    <n v="0"/>
    <n v="0"/>
    <x v="0"/>
    <n v="0"/>
    <s v="No"/>
    <x v="0"/>
    <s v="Bengaluru"/>
  </r>
  <r>
    <x v="6137"/>
    <n v="30"/>
    <s v="Female"/>
    <s v="Kolkata"/>
    <n v="17"/>
    <x v="0"/>
    <x v="2"/>
    <n v="1015"/>
    <n v="17670.52"/>
    <s v="Bank Transfer"/>
    <s v="Yes"/>
    <n v="0"/>
    <n v="0"/>
    <x v="0"/>
    <n v="0"/>
    <s v="No"/>
    <x v="0"/>
    <s v="Kolkata"/>
  </r>
  <r>
    <x v="6138"/>
    <n v="18"/>
    <s v="Female"/>
    <s v="Kolkata"/>
    <n v="43"/>
    <x v="0"/>
    <x v="1"/>
    <n v="686"/>
    <n v="30119.37"/>
    <s v="Credit Card"/>
    <s v="Yes"/>
    <n v="0"/>
    <n v="0"/>
    <x v="0"/>
    <n v="0"/>
    <s v="No"/>
    <x v="0"/>
    <s v="Kolkata"/>
  </r>
  <r>
    <x v="6139"/>
    <n v="42"/>
    <s v="Female"/>
    <s v="Bengaluru"/>
    <n v="31"/>
    <x v="0"/>
    <x v="0"/>
    <n v="547"/>
    <n v="16650.939999999999"/>
    <s v="UPI"/>
    <s v="No"/>
    <n v="0"/>
    <n v="0"/>
    <x v="0"/>
    <n v="0"/>
    <s v="No"/>
    <x v="1"/>
    <s v="Bengaluru"/>
  </r>
  <r>
    <x v="6140"/>
    <n v="28"/>
    <s v="Female"/>
    <s v="Ahmedabad"/>
    <n v="54"/>
    <x v="0"/>
    <x v="1"/>
    <n v="699"/>
    <n v="38279.230000000003"/>
    <s v="UPI"/>
    <s v="Yes"/>
    <n v="0"/>
    <n v="0"/>
    <x v="0"/>
    <n v="0"/>
    <s v="No"/>
    <x v="0"/>
    <s v="Ahmedabad"/>
  </r>
  <r>
    <x v="6141"/>
    <n v="32"/>
    <s v="Female"/>
    <s v="Jaipur"/>
    <n v="52"/>
    <x v="0"/>
    <x v="1"/>
    <n v="726"/>
    <n v="37202.769999999997"/>
    <s v="Debit Card"/>
    <s v="Yes"/>
    <n v="0"/>
    <n v="0"/>
    <x v="0"/>
    <n v="0"/>
    <s v="No"/>
    <x v="0"/>
    <s v="Jaipur"/>
  </r>
  <r>
    <x v="6142"/>
    <n v="32"/>
    <s v="Female"/>
    <s v="Ahmedabad"/>
    <n v="54"/>
    <x v="2"/>
    <x v="1"/>
    <n v="790"/>
    <n v="41692.04"/>
    <s v="Credit Card"/>
    <s v="Yes"/>
    <n v="1"/>
    <n v="0"/>
    <x v="1"/>
    <n v="0"/>
    <s v="No"/>
    <x v="0"/>
    <s v="Ahmedabad"/>
  </r>
  <r>
    <x v="6143"/>
    <n v="20"/>
    <s v="Male"/>
    <s v="Nagpur"/>
    <n v="26"/>
    <x v="1"/>
    <x v="1"/>
    <n v="737"/>
    <n v="18641.849999999999"/>
    <s v="UPI"/>
    <s v="Yes"/>
    <n v="0"/>
    <n v="0"/>
    <x v="0"/>
    <n v="0"/>
    <s v="No"/>
    <x v="0"/>
    <s v="Nagpur"/>
  </r>
  <r>
    <x v="6144"/>
    <n v="22"/>
    <s v="Male"/>
    <s v="Pune"/>
    <n v="23"/>
    <x v="1"/>
    <x v="1"/>
    <n v="716"/>
    <n v="14729.84"/>
    <s v="Debit Card"/>
    <s v="Yes"/>
    <n v="0"/>
    <n v="0"/>
    <x v="0"/>
    <n v="10"/>
    <s v="No"/>
    <x v="0"/>
    <s v="Pune"/>
  </r>
  <r>
    <x v="6145"/>
    <n v="28"/>
    <s v="Male"/>
    <s v="Nagpur"/>
    <n v="22"/>
    <x v="0"/>
    <x v="0"/>
    <n v="445"/>
    <n v="9982.5300000000007"/>
    <s v="Credit Card"/>
    <s v="No"/>
    <n v="5"/>
    <n v="2"/>
    <x v="1"/>
    <n v="0"/>
    <s v="No"/>
    <x v="1"/>
    <s v="Nagpur"/>
  </r>
  <r>
    <x v="6146"/>
    <n v="25"/>
    <s v="Female"/>
    <s v="Mumbai"/>
    <n v="27"/>
    <x v="1"/>
    <x v="0"/>
    <n v="517"/>
    <n v="13022.8"/>
    <s v="Bank Transfer"/>
    <s v="No"/>
    <n v="0"/>
    <n v="0"/>
    <x v="1"/>
    <n v="5"/>
    <s v="Yes"/>
    <x v="0"/>
    <s v="Mumbai"/>
  </r>
  <r>
    <x v="6147"/>
    <n v="27"/>
    <s v="Female"/>
    <s v="Pune"/>
    <n v="58"/>
    <x v="2"/>
    <x v="0"/>
    <n v="487"/>
    <n v="27489.59"/>
    <s v="UPI"/>
    <s v="Yes"/>
    <n v="0"/>
    <n v="0"/>
    <x v="0"/>
    <n v="0"/>
    <s v="Yes"/>
    <x v="0"/>
    <s v="Pune"/>
  </r>
  <r>
    <x v="6148"/>
    <n v="25"/>
    <s v="Male"/>
    <s v="Delhi"/>
    <n v="15"/>
    <x v="2"/>
    <x v="1"/>
    <n v="687"/>
    <n v="8520.43"/>
    <s v="Debit Card"/>
    <s v="Yes"/>
    <n v="2"/>
    <n v="0"/>
    <x v="0"/>
    <n v="15"/>
    <s v="No"/>
    <x v="0"/>
    <s v="Delhi"/>
  </r>
  <r>
    <x v="6149"/>
    <n v="57"/>
    <s v="Male"/>
    <s v="Hyderabad"/>
    <n v="54"/>
    <x v="0"/>
    <x v="2"/>
    <n v="1062"/>
    <n v="55922.98"/>
    <s v="Auto Debit"/>
    <s v="Yes"/>
    <n v="2"/>
    <n v="0"/>
    <x v="0"/>
    <n v="0"/>
    <s v="Yes"/>
    <x v="1"/>
    <s v="Hyderabad"/>
  </r>
  <r>
    <x v="6150"/>
    <n v="33"/>
    <s v="Male"/>
    <s v="Hyderabad"/>
    <n v="25"/>
    <x v="1"/>
    <x v="1"/>
    <n v="755"/>
    <n v="19284.439999999999"/>
    <s v="Auto Debit"/>
    <s v="Yes"/>
    <n v="1"/>
    <n v="0"/>
    <x v="0"/>
    <n v="0"/>
    <s v="No"/>
    <x v="0"/>
    <s v="Hyderabad"/>
  </r>
  <r>
    <x v="6151"/>
    <n v="29"/>
    <s v="Female"/>
    <s v="Bengaluru"/>
    <n v="45"/>
    <x v="0"/>
    <x v="1"/>
    <n v="795"/>
    <n v="36537.949999999997"/>
    <s v="Bank Transfer"/>
    <s v="Yes"/>
    <n v="2"/>
    <n v="0"/>
    <x v="0"/>
    <n v="0"/>
    <s v="Yes"/>
    <x v="0"/>
    <s v="Bengaluru"/>
  </r>
  <r>
    <x v="6152"/>
    <n v="38"/>
    <s v="Male"/>
    <s v="Chennai"/>
    <n v="30"/>
    <x v="0"/>
    <x v="1"/>
    <n v="657"/>
    <n v="20262.849999999999"/>
    <s v="Auto Debit"/>
    <s v="Yes"/>
    <n v="1"/>
    <n v="0"/>
    <x v="0"/>
    <n v="0"/>
    <s v="Yes"/>
    <x v="0"/>
    <s v="Chennai"/>
  </r>
  <r>
    <x v="6153"/>
    <n v="30"/>
    <s v="Male"/>
    <s v="Chennai"/>
    <n v="18"/>
    <x v="1"/>
    <x v="2"/>
    <n v="1084"/>
    <n v="19801.73"/>
    <s v="Credit Card"/>
    <s v="Yes"/>
    <n v="3"/>
    <n v="2"/>
    <x v="2"/>
    <n v="0"/>
    <s v="No"/>
    <x v="1"/>
    <s v="Chennai"/>
  </r>
  <r>
    <x v="6154"/>
    <n v="44"/>
    <s v="Male"/>
    <s v="Mumbai"/>
    <n v="12"/>
    <x v="0"/>
    <x v="1"/>
    <n v="795"/>
    <n v="9412.86"/>
    <s v="UPI"/>
    <s v="No"/>
    <n v="2"/>
    <n v="1"/>
    <x v="2"/>
    <n v="0"/>
    <s v="No"/>
    <x v="1"/>
    <s v="Mumbai"/>
  </r>
  <r>
    <x v="6155"/>
    <n v="29"/>
    <s v="Male"/>
    <s v="Chennai"/>
    <n v="25"/>
    <x v="1"/>
    <x v="2"/>
    <n v="1022"/>
    <n v="23023.03"/>
    <s v="Bank Transfer"/>
    <s v="Yes"/>
    <n v="0"/>
    <n v="0"/>
    <x v="0"/>
    <n v="10"/>
    <s v="No"/>
    <x v="1"/>
    <s v="Chennai"/>
  </r>
  <r>
    <x v="6156"/>
    <n v="34"/>
    <s v="Female"/>
    <s v="Delhi"/>
    <n v="53"/>
    <x v="0"/>
    <x v="0"/>
    <n v="537"/>
    <n v="29055.16"/>
    <s v="Bank Transfer"/>
    <s v="No"/>
    <n v="1"/>
    <n v="0"/>
    <x v="1"/>
    <n v="0"/>
    <s v="No"/>
    <x v="0"/>
    <s v="Delhi"/>
  </r>
  <r>
    <x v="6157"/>
    <n v="45"/>
    <s v="Male"/>
    <s v="Delhi"/>
    <n v="68"/>
    <x v="1"/>
    <x v="1"/>
    <n v="742"/>
    <n v="49163.06"/>
    <s v="Bank Transfer"/>
    <s v="Yes"/>
    <n v="4"/>
    <n v="2"/>
    <x v="1"/>
    <n v="0"/>
    <s v="No"/>
    <x v="0"/>
    <s v="Delhi"/>
  </r>
  <r>
    <x v="6158"/>
    <n v="41"/>
    <s v="Female"/>
    <s v="Mumbai"/>
    <n v="61"/>
    <x v="2"/>
    <x v="0"/>
    <n v="510"/>
    <n v="26711.119999999999"/>
    <s v="Bank Transfer"/>
    <s v="Yes"/>
    <n v="2"/>
    <n v="1"/>
    <x v="2"/>
    <n v="15"/>
    <s v="No"/>
    <x v="0"/>
    <s v="Mumbai"/>
  </r>
  <r>
    <x v="6159"/>
    <n v="36"/>
    <s v="Male"/>
    <s v="Pune"/>
    <n v="18"/>
    <x v="0"/>
    <x v="0"/>
    <n v="428"/>
    <n v="7882.6"/>
    <s v="Auto Debit"/>
    <s v="Yes"/>
    <n v="6"/>
    <n v="3"/>
    <x v="4"/>
    <n v="0"/>
    <s v="Yes"/>
    <x v="1"/>
    <s v="Pune"/>
  </r>
  <r>
    <x v="6160"/>
    <n v="61"/>
    <s v="Female"/>
    <s v="Jaipur"/>
    <n v="17"/>
    <x v="0"/>
    <x v="0"/>
    <n v="515"/>
    <n v="8957.7999999999993"/>
    <s v="Debit Card"/>
    <s v="Yes"/>
    <n v="0"/>
    <n v="0"/>
    <x v="0"/>
    <n v="0"/>
    <s v="No"/>
    <x v="0"/>
    <s v="Jaipur"/>
  </r>
  <r>
    <x v="6161"/>
    <n v="34"/>
    <s v="Female"/>
    <s v="Mumbai"/>
    <n v="28"/>
    <x v="1"/>
    <x v="2"/>
    <n v="1049"/>
    <n v="29277.48"/>
    <s v="UPI"/>
    <s v="Yes"/>
    <n v="0"/>
    <n v="0"/>
    <x v="0"/>
    <n v="0"/>
    <s v="No"/>
    <x v="0"/>
    <s v="Mumbai"/>
  </r>
  <r>
    <x v="6162"/>
    <n v="41"/>
    <s v="Female"/>
    <s v="Mumbai"/>
    <n v="40"/>
    <x v="1"/>
    <x v="2"/>
    <n v="1018"/>
    <n v="39723"/>
    <s v="Debit Card"/>
    <s v="Yes"/>
    <n v="0"/>
    <n v="0"/>
    <x v="1"/>
    <n v="0"/>
    <s v="No"/>
    <x v="0"/>
    <s v="Mumbai"/>
  </r>
  <r>
    <x v="6163"/>
    <n v="18"/>
    <s v="Male"/>
    <s v="Kolkata"/>
    <n v="49"/>
    <x v="1"/>
    <x v="0"/>
    <n v="490"/>
    <n v="23034.1"/>
    <s v="Auto Debit"/>
    <s v="Yes"/>
    <n v="1"/>
    <n v="0"/>
    <x v="0"/>
    <n v="5"/>
    <s v="No"/>
    <x v="1"/>
    <s v="Kolkata"/>
  </r>
  <r>
    <x v="6164"/>
    <n v="39"/>
    <s v="Male"/>
    <s v="Pune"/>
    <n v="65"/>
    <x v="0"/>
    <x v="1"/>
    <n v="718"/>
    <n v="47114.92"/>
    <s v="UPI"/>
    <s v="Yes"/>
    <n v="0"/>
    <n v="0"/>
    <x v="0"/>
    <n v="0"/>
    <s v="No"/>
    <x v="0"/>
    <s v="Pune"/>
  </r>
  <r>
    <x v="6165"/>
    <n v="27"/>
    <s v="Male"/>
    <s v="Pune"/>
    <n v="40"/>
    <x v="1"/>
    <x v="2"/>
    <n v="974"/>
    <n v="38687.25"/>
    <s v="UPI"/>
    <s v="Yes"/>
    <n v="0"/>
    <n v="0"/>
    <x v="0"/>
    <n v="0"/>
    <s v="Yes"/>
    <x v="0"/>
    <s v="Pune"/>
  </r>
  <r>
    <x v="6166"/>
    <n v="26"/>
    <s v="Male"/>
    <s v="Hyderabad"/>
    <n v="44"/>
    <x v="1"/>
    <x v="0"/>
    <n v="491"/>
    <n v="20246.48"/>
    <s v="Bank Transfer"/>
    <s v="No"/>
    <n v="1"/>
    <n v="0"/>
    <x v="1"/>
    <n v="5"/>
    <s v="No"/>
    <x v="0"/>
    <s v="Hyderabad"/>
  </r>
  <r>
    <x v="6167"/>
    <n v="23"/>
    <s v="Female"/>
    <s v="Chennai"/>
    <n v="22"/>
    <x v="1"/>
    <x v="1"/>
    <n v="783"/>
    <n v="15913.96"/>
    <s v="UPI"/>
    <s v="Yes"/>
    <n v="1"/>
    <n v="0"/>
    <x v="0"/>
    <n v="5"/>
    <s v="No"/>
    <x v="0"/>
    <s v="Chennai"/>
  </r>
  <r>
    <x v="6168"/>
    <n v="58"/>
    <s v="Male"/>
    <s v="Jaipur"/>
    <n v="25"/>
    <x v="0"/>
    <x v="1"/>
    <n v="747"/>
    <n v="18870.57"/>
    <s v="UPI"/>
    <s v="Yes"/>
    <n v="0"/>
    <n v="0"/>
    <x v="0"/>
    <n v="0"/>
    <s v="No"/>
    <x v="0"/>
    <s v="Jaipur"/>
  </r>
  <r>
    <x v="6169"/>
    <n v="52"/>
    <s v="Female"/>
    <s v="Chennai"/>
    <n v="54"/>
    <x v="0"/>
    <x v="1"/>
    <n v="725"/>
    <n v="38297.99"/>
    <s v="Bank Transfer"/>
    <s v="Yes"/>
    <n v="0"/>
    <n v="0"/>
    <x v="0"/>
    <n v="0"/>
    <s v="No"/>
    <x v="0"/>
    <s v="Chennai"/>
  </r>
  <r>
    <x v="6170"/>
    <n v="29"/>
    <s v="Female"/>
    <s v="Ahmedabad"/>
    <n v="25"/>
    <x v="1"/>
    <x v="2"/>
    <n v="970"/>
    <n v="24768.12"/>
    <s v="Debit Card"/>
    <s v="Yes"/>
    <n v="1"/>
    <n v="0"/>
    <x v="0"/>
    <n v="0"/>
    <s v="Yes"/>
    <x v="0"/>
    <s v="Ahmedabad"/>
  </r>
  <r>
    <x v="6171"/>
    <n v="31"/>
    <s v="Male"/>
    <s v="Mumbai"/>
    <n v="46"/>
    <x v="0"/>
    <x v="0"/>
    <n v="553"/>
    <n v="25717.32"/>
    <s v="Credit Card"/>
    <s v="No"/>
    <n v="0"/>
    <n v="0"/>
    <x v="0"/>
    <n v="0"/>
    <s v="No"/>
    <x v="0"/>
    <s v="Mumbai"/>
  </r>
  <r>
    <x v="6172"/>
    <n v="48"/>
    <s v="Male"/>
    <s v="Hyderabad"/>
    <n v="66"/>
    <x v="1"/>
    <x v="1"/>
    <n v="732"/>
    <n v="46878.97"/>
    <s v="Auto Debit"/>
    <s v="Yes"/>
    <n v="2"/>
    <n v="0"/>
    <x v="0"/>
    <n v="5"/>
    <s v="No"/>
    <x v="0"/>
    <s v="Hyderabad"/>
  </r>
  <r>
    <x v="6173"/>
    <n v="48"/>
    <s v="Male"/>
    <s v="Nagpur"/>
    <n v="28"/>
    <x v="0"/>
    <x v="1"/>
    <n v="797"/>
    <n v="22589.03"/>
    <s v="Debit Card"/>
    <s v="Yes"/>
    <n v="2"/>
    <n v="0"/>
    <x v="0"/>
    <n v="0"/>
    <s v="No"/>
    <x v="0"/>
    <s v="Nagpur"/>
  </r>
  <r>
    <x v="6174"/>
    <n v="49"/>
    <s v="Male"/>
    <s v="Delhi"/>
    <n v="24"/>
    <x v="1"/>
    <x v="1"/>
    <n v="703"/>
    <n v="15923.07"/>
    <s v="Debit Card"/>
    <s v="No"/>
    <n v="0"/>
    <n v="0"/>
    <x v="0"/>
    <n v="5"/>
    <s v="No"/>
    <x v="0"/>
    <s v="Delhi"/>
  </r>
  <r>
    <x v="6175"/>
    <n v="18"/>
    <s v="Female"/>
    <s v="Bengaluru"/>
    <n v="22"/>
    <x v="1"/>
    <x v="1"/>
    <n v="765"/>
    <n v="16664.53"/>
    <s v="UPI"/>
    <s v="Yes"/>
    <n v="2"/>
    <n v="0"/>
    <x v="0"/>
    <n v="0"/>
    <s v="No"/>
    <x v="0"/>
    <s v="Bengaluru"/>
  </r>
  <r>
    <x v="6176"/>
    <n v="47"/>
    <s v="Male"/>
    <s v="Nagpur"/>
    <n v="29"/>
    <x v="1"/>
    <x v="1"/>
    <n v="733"/>
    <n v="21587.81"/>
    <s v="Bank Transfer"/>
    <s v="Yes"/>
    <n v="0"/>
    <n v="0"/>
    <x v="0"/>
    <n v="0"/>
    <s v="No"/>
    <x v="0"/>
    <s v="Nagpur"/>
  </r>
  <r>
    <x v="6177"/>
    <n v="37"/>
    <s v="Male"/>
    <s v="Kolkata"/>
    <n v="34"/>
    <x v="1"/>
    <x v="1"/>
    <n v="720"/>
    <n v="24425.79"/>
    <s v="Bank Transfer"/>
    <s v="Yes"/>
    <n v="0"/>
    <n v="0"/>
    <x v="0"/>
    <n v="0"/>
    <s v="No"/>
    <x v="0"/>
    <s v="Kolkata"/>
  </r>
  <r>
    <x v="6178"/>
    <n v="30"/>
    <s v="Male"/>
    <s v="Mumbai"/>
    <n v="16"/>
    <x v="0"/>
    <x v="2"/>
    <n v="1132"/>
    <n v="18101.97"/>
    <s v="UPI"/>
    <s v="Yes"/>
    <n v="0"/>
    <n v="0"/>
    <x v="0"/>
    <n v="0"/>
    <s v="No"/>
    <x v="0"/>
    <s v="Mumbai"/>
  </r>
  <r>
    <x v="6179"/>
    <n v="28"/>
    <s v="Male"/>
    <s v="Chennai"/>
    <n v="7"/>
    <x v="0"/>
    <x v="1"/>
    <n v="690"/>
    <n v="4830"/>
    <s v="UPI"/>
    <s v="No"/>
    <n v="0"/>
    <n v="0"/>
    <x v="0"/>
    <n v="0"/>
    <s v="Yes"/>
    <x v="0"/>
    <s v="Chennai"/>
  </r>
  <r>
    <x v="6180"/>
    <n v="36"/>
    <s v="Male"/>
    <s v="Delhi"/>
    <n v="46"/>
    <x v="2"/>
    <x v="1"/>
    <n v="797"/>
    <n v="30828.26"/>
    <s v="UPI"/>
    <s v="No"/>
    <n v="1"/>
    <n v="0"/>
    <x v="0"/>
    <n v="15"/>
    <s v="No"/>
    <x v="0"/>
    <s v="Delhi"/>
  </r>
  <r>
    <x v="6181"/>
    <n v="50"/>
    <s v="Female"/>
    <s v="Mumbai"/>
    <n v="23"/>
    <x v="0"/>
    <x v="1"/>
    <n v="741"/>
    <n v="17287.05"/>
    <s v="UPI"/>
    <s v="Yes"/>
    <n v="7"/>
    <n v="4"/>
    <x v="4"/>
    <n v="0"/>
    <s v="No"/>
    <x v="1"/>
    <s v="Mumbai"/>
  </r>
  <r>
    <x v="6182"/>
    <n v="39"/>
    <s v="Female"/>
    <s v="Mumbai"/>
    <n v="35"/>
    <x v="1"/>
    <x v="0"/>
    <n v="508"/>
    <n v="17641.939999999999"/>
    <s v="Credit Card"/>
    <s v="Yes"/>
    <n v="2"/>
    <n v="2"/>
    <x v="1"/>
    <n v="0"/>
    <s v="Yes"/>
    <x v="0"/>
    <s v="Mumbai"/>
  </r>
  <r>
    <x v="6183"/>
    <n v="61"/>
    <s v="Female"/>
    <s v="Chennai"/>
    <n v="14"/>
    <x v="2"/>
    <x v="0"/>
    <n v="483"/>
    <n v="6085.8"/>
    <s v="Auto Debit"/>
    <s v="Yes"/>
    <n v="0"/>
    <n v="0"/>
    <x v="0"/>
    <n v="10"/>
    <s v="No"/>
    <x v="0"/>
    <s v="Chennai"/>
  </r>
  <r>
    <x v="6184"/>
    <n v="30"/>
    <s v="Female"/>
    <s v="Bengaluru"/>
    <n v="45"/>
    <x v="0"/>
    <x v="1"/>
    <n v="693"/>
    <n v="31931.94"/>
    <s v="Auto Debit"/>
    <s v="Yes"/>
    <n v="0"/>
    <n v="0"/>
    <x v="0"/>
    <n v="0"/>
    <s v="No"/>
    <x v="0"/>
    <s v="Bengaluru"/>
  </r>
  <r>
    <x v="6185"/>
    <n v="50"/>
    <s v="Male"/>
    <s v="Hyderabad"/>
    <n v="33"/>
    <x v="0"/>
    <x v="0"/>
    <n v="418"/>
    <n v="13919.28"/>
    <s v="Auto Debit"/>
    <s v="Yes"/>
    <n v="0"/>
    <n v="0"/>
    <x v="0"/>
    <n v="0"/>
    <s v="Yes"/>
    <x v="1"/>
    <s v="Hyderabad"/>
  </r>
  <r>
    <x v="6186"/>
    <n v="35"/>
    <s v="Female"/>
    <s v="Delhi"/>
    <n v="56"/>
    <x v="0"/>
    <x v="1"/>
    <n v="672"/>
    <n v="37932.06"/>
    <s v="Auto Debit"/>
    <s v="Yes"/>
    <n v="1"/>
    <n v="0"/>
    <x v="0"/>
    <n v="0"/>
    <s v="Yes"/>
    <x v="0"/>
    <s v="Delhi"/>
  </r>
  <r>
    <x v="6187"/>
    <n v="35"/>
    <s v="Male"/>
    <s v="Hyderabad"/>
    <n v="29"/>
    <x v="0"/>
    <x v="0"/>
    <n v="544"/>
    <n v="16196.89"/>
    <s v="Debit Card"/>
    <s v="Yes"/>
    <n v="1"/>
    <n v="0"/>
    <x v="0"/>
    <n v="0"/>
    <s v="Yes"/>
    <x v="1"/>
    <s v="Hyderabad"/>
  </r>
  <r>
    <x v="6188"/>
    <n v="25"/>
    <s v="Female"/>
    <s v="Mumbai"/>
    <n v="42"/>
    <x v="1"/>
    <x v="0"/>
    <n v="520"/>
    <n v="19274.66"/>
    <s v="UPI"/>
    <s v="Yes"/>
    <n v="0"/>
    <n v="0"/>
    <x v="0"/>
    <n v="10"/>
    <s v="No"/>
    <x v="0"/>
    <s v="Mumbai"/>
  </r>
  <r>
    <x v="6189"/>
    <n v="43"/>
    <s v="Female"/>
    <s v="Delhi"/>
    <n v="15"/>
    <x v="0"/>
    <x v="1"/>
    <n v="691"/>
    <n v="10067.700000000001"/>
    <s v="Credit Card"/>
    <s v="Yes"/>
    <n v="1"/>
    <n v="0"/>
    <x v="0"/>
    <n v="0"/>
    <s v="No"/>
    <x v="1"/>
    <s v="Delhi"/>
  </r>
  <r>
    <x v="6190"/>
    <n v="35"/>
    <s v="Female"/>
    <s v="Chennai"/>
    <n v="26"/>
    <x v="2"/>
    <x v="2"/>
    <n v="1031"/>
    <n v="23411.82"/>
    <s v="Auto Debit"/>
    <s v="Yes"/>
    <n v="3"/>
    <n v="1"/>
    <x v="1"/>
    <n v="15"/>
    <s v="No"/>
    <x v="0"/>
    <s v="Chennai"/>
  </r>
  <r>
    <x v="6191"/>
    <n v="24"/>
    <s v="Male"/>
    <s v="Ahmedabad"/>
    <n v="46"/>
    <x v="2"/>
    <x v="0"/>
    <n v="416"/>
    <n v="17627.78"/>
    <s v="Auto Debit"/>
    <s v="Yes"/>
    <n v="1"/>
    <n v="0"/>
    <x v="1"/>
    <n v="10"/>
    <s v="Yes"/>
    <x v="0"/>
    <s v="Ahmedabad"/>
  </r>
  <r>
    <x v="6192"/>
    <n v="23"/>
    <s v="Male"/>
    <s v="Mumbai"/>
    <n v="15"/>
    <x v="1"/>
    <x v="1"/>
    <n v="751"/>
    <n v="10332.14"/>
    <s v="Debit Card"/>
    <s v="Yes"/>
    <n v="0"/>
    <n v="0"/>
    <x v="0"/>
    <n v="10"/>
    <s v="Yes"/>
    <x v="0"/>
    <s v="Mumbai"/>
  </r>
  <r>
    <x v="6193"/>
    <n v="36"/>
    <s v="Male"/>
    <s v="Delhi"/>
    <n v="65"/>
    <x v="1"/>
    <x v="2"/>
    <n v="993"/>
    <n v="64575.49"/>
    <s v="Debit Card"/>
    <s v="Yes"/>
    <n v="0"/>
    <n v="0"/>
    <x v="0"/>
    <n v="0"/>
    <s v="No"/>
    <x v="0"/>
    <s v="Delhi"/>
  </r>
  <r>
    <x v="6194"/>
    <n v="33"/>
    <s v="Male"/>
    <s v="Kolkata"/>
    <n v="49"/>
    <x v="0"/>
    <x v="1"/>
    <n v="685"/>
    <n v="32894.81"/>
    <s v="UPI"/>
    <s v="Yes"/>
    <n v="0"/>
    <n v="0"/>
    <x v="0"/>
    <n v="0"/>
    <s v="No"/>
    <x v="1"/>
    <s v="Kolkata"/>
  </r>
  <r>
    <x v="6195"/>
    <n v="32"/>
    <s v="Male"/>
    <s v="Bengaluru"/>
    <n v="6"/>
    <x v="0"/>
    <x v="2"/>
    <n v="1110"/>
    <n v="6516.79"/>
    <s v="Auto Debit"/>
    <s v="Yes"/>
    <n v="0"/>
    <n v="0"/>
    <x v="0"/>
    <n v="5"/>
    <s v="No"/>
    <x v="0"/>
    <s v="Bengaluru"/>
  </r>
  <r>
    <x v="6196"/>
    <n v="18"/>
    <s v="Male"/>
    <s v="Bengaluru"/>
    <n v="29"/>
    <x v="2"/>
    <x v="2"/>
    <n v="1009"/>
    <n v="24161.279999999999"/>
    <s v="Debit Card"/>
    <s v="Yes"/>
    <n v="0"/>
    <n v="0"/>
    <x v="0"/>
    <n v="15"/>
    <s v="No"/>
    <x v="0"/>
    <s v="Bengaluru"/>
  </r>
  <r>
    <x v="6197"/>
    <n v="39"/>
    <s v="Female"/>
    <s v="Chennai"/>
    <n v="45"/>
    <x v="2"/>
    <x v="1"/>
    <n v="778"/>
    <n v="34793.620000000003"/>
    <s v="Credit Card"/>
    <s v="Yes"/>
    <n v="0"/>
    <n v="0"/>
    <x v="0"/>
    <n v="0"/>
    <s v="No"/>
    <x v="0"/>
    <s v="Chennai"/>
  </r>
  <r>
    <x v="6198"/>
    <n v="53"/>
    <s v="Female"/>
    <s v="Hyderabad"/>
    <n v="52"/>
    <x v="1"/>
    <x v="1"/>
    <n v="759"/>
    <n v="39106.06"/>
    <s v="Auto Debit"/>
    <s v="No"/>
    <n v="0"/>
    <n v="0"/>
    <x v="1"/>
    <n v="0"/>
    <s v="Yes"/>
    <x v="0"/>
    <s v="Hyderabad"/>
  </r>
  <r>
    <x v="6199"/>
    <n v="44"/>
    <s v="Male"/>
    <s v="Chennai"/>
    <n v="30"/>
    <x v="0"/>
    <x v="0"/>
    <n v="547"/>
    <n v="15986.97"/>
    <s v="Bank Transfer"/>
    <s v="Yes"/>
    <n v="1"/>
    <n v="0"/>
    <x v="0"/>
    <n v="0"/>
    <s v="No"/>
    <x v="0"/>
    <s v="Chennai"/>
  </r>
  <r>
    <x v="6200"/>
    <n v="44"/>
    <s v="Female"/>
    <s v="Delhi"/>
    <n v="18"/>
    <x v="1"/>
    <x v="0"/>
    <n v="583"/>
    <n v="10369.42"/>
    <s v="UPI"/>
    <s v="Yes"/>
    <n v="2"/>
    <n v="1"/>
    <x v="1"/>
    <n v="0"/>
    <s v="Yes"/>
    <x v="0"/>
    <s v="Delhi"/>
  </r>
  <r>
    <x v="6201"/>
    <n v="40"/>
    <s v="Female"/>
    <s v="Hyderabad"/>
    <n v="23"/>
    <x v="1"/>
    <x v="1"/>
    <n v="653"/>
    <n v="15415.28"/>
    <s v="Debit Card"/>
    <s v="Yes"/>
    <n v="0"/>
    <n v="0"/>
    <x v="0"/>
    <n v="0"/>
    <s v="No"/>
    <x v="0"/>
    <s v="Hyderabad"/>
  </r>
  <r>
    <x v="6202"/>
    <n v="33"/>
    <s v="Male"/>
    <s v="Pune"/>
    <n v="29"/>
    <x v="0"/>
    <x v="0"/>
    <n v="507"/>
    <n v="14778.2"/>
    <s v="Auto Debit"/>
    <s v="Yes"/>
    <n v="0"/>
    <n v="0"/>
    <x v="1"/>
    <n v="0"/>
    <s v="No"/>
    <x v="0"/>
    <s v="Pune"/>
  </r>
  <r>
    <x v="6203"/>
    <n v="62"/>
    <s v="Male"/>
    <s v="Mumbai"/>
    <n v="12"/>
    <x v="0"/>
    <x v="0"/>
    <n v="492"/>
    <n v="5945.18"/>
    <s v="Credit Card"/>
    <s v="No"/>
    <n v="0"/>
    <n v="0"/>
    <x v="0"/>
    <n v="0"/>
    <s v="Yes"/>
    <x v="0"/>
    <s v="Mumbai"/>
  </r>
  <r>
    <x v="6204"/>
    <n v="21"/>
    <s v="Male"/>
    <s v="Bengaluru"/>
    <n v="42"/>
    <x v="1"/>
    <x v="1"/>
    <n v="836"/>
    <n v="31053.5"/>
    <s v="UPI"/>
    <s v="Yes"/>
    <n v="0"/>
    <n v="0"/>
    <x v="0"/>
    <n v="10"/>
    <s v="Yes"/>
    <x v="0"/>
    <s v="Bengaluru"/>
  </r>
  <r>
    <x v="6205"/>
    <n v="44"/>
    <s v="Female"/>
    <s v="Delhi"/>
    <n v="50"/>
    <x v="1"/>
    <x v="0"/>
    <n v="404"/>
    <n v="17664.09"/>
    <s v="UPI"/>
    <s v="No"/>
    <n v="0"/>
    <n v="0"/>
    <x v="1"/>
    <n v="10"/>
    <s v="Yes"/>
    <x v="0"/>
    <s v="Delhi"/>
  </r>
  <r>
    <x v="6206"/>
    <n v="31"/>
    <s v="Male"/>
    <s v="Mumbai"/>
    <n v="42"/>
    <x v="0"/>
    <x v="1"/>
    <n v="745"/>
    <n v="31842.21"/>
    <s v="Debit Card"/>
    <s v="Yes"/>
    <n v="5"/>
    <n v="2"/>
    <x v="1"/>
    <n v="0"/>
    <s v="No"/>
    <x v="0"/>
    <s v="Mumbai"/>
  </r>
  <r>
    <x v="6207"/>
    <n v="42"/>
    <s v="Male"/>
    <s v="Hyderabad"/>
    <n v="14"/>
    <x v="0"/>
    <x v="1"/>
    <n v="656"/>
    <n v="9141.11"/>
    <s v="Auto Debit"/>
    <s v="Yes"/>
    <n v="1"/>
    <n v="0"/>
    <x v="0"/>
    <n v="0"/>
    <s v="No"/>
    <x v="0"/>
    <s v="Hyderabad"/>
  </r>
  <r>
    <x v="6208"/>
    <n v="28"/>
    <s v="Female"/>
    <s v="Chennai"/>
    <n v="49"/>
    <x v="0"/>
    <x v="1"/>
    <n v="657"/>
    <n v="32180.22"/>
    <s v="Bank Transfer"/>
    <s v="Yes"/>
    <n v="0"/>
    <n v="0"/>
    <x v="1"/>
    <n v="0"/>
    <s v="Yes"/>
    <x v="0"/>
    <s v="Chennai"/>
  </r>
  <r>
    <x v="6209"/>
    <n v="26"/>
    <s v="Male"/>
    <s v="Delhi"/>
    <n v="43"/>
    <x v="1"/>
    <x v="1"/>
    <n v="736"/>
    <n v="31415.51"/>
    <s v="Credit Card"/>
    <s v="Yes"/>
    <n v="0"/>
    <n v="0"/>
    <x v="0"/>
    <n v="0"/>
    <s v="No"/>
    <x v="0"/>
    <s v="Delhi"/>
  </r>
  <r>
    <x v="6210"/>
    <n v="43"/>
    <s v="Male"/>
    <s v="Hyderabad"/>
    <n v="16"/>
    <x v="1"/>
    <x v="1"/>
    <n v="657"/>
    <n v="10475.44"/>
    <s v="Debit Card"/>
    <s v="Yes"/>
    <n v="2"/>
    <n v="0"/>
    <x v="0"/>
    <n v="0"/>
    <s v="Yes"/>
    <x v="0"/>
    <s v="Hyderabad"/>
  </r>
  <r>
    <x v="6211"/>
    <n v="35"/>
    <s v="Female"/>
    <s v="Bengaluru"/>
    <n v="52"/>
    <x v="1"/>
    <x v="0"/>
    <n v="444"/>
    <n v="23622.61"/>
    <s v="Bank Transfer"/>
    <s v="Yes"/>
    <n v="2"/>
    <n v="0"/>
    <x v="1"/>
    <n v="0"/>
    <s v="Yes"/>
    <x v="0"/>
    <s v="Bengaluru"/>
  </r>
  <r>
    <x v="6212"/>
    <n v="36"/>
    <s v="Female"/>
    <s v="Mumbai"/>
    <n v="5"/>
    <x v="0"/>
    <x v="1"/>
    <n v="742"/>
    <n v="3087.15"/>
    <s v="UPI"/>
    <s v="Yes"/>
    <n v="0"/>
    <n v="0"/>
    <x v="1"/>
    <n v="15"/>
    <s v="No"/>
    <x v="0"/>
    <s v="Mumbai"/>
  </r>
  <r>
    <x v="6213"/>
    <n v="36"/>
    <s v="Female"/>
    <s v="Mumbai"/>
    <n v="35"/>
    <x v="0"/>
    <x v="1"/>
    <n v="716"/>
    <n v="25311.78"/>
    <s v="Debit Card"/>
    <s v="Yes"/>
    <n v="0"/>
    <n v="0"/>
    <x v="0"/>
    <n v="0"/>
    <s v="Yes"/>
    <x v="0"/>
    <s v="Mumbai"/>
  </r>
  <r>
    <x v="6214"/>
    <n v="36"/>
    <s v="Male"/>
    <s v="Delhi"/>
    <n v="43"/>
    <x v="2"/>
    <x v="0"/>
    <n v="510"/>
    <n v="21408.37"/>
    <s v="Credit Card"/>
    <s v="Yes"/>
    <n v="1"/>
    <n v="0"/>
    <x v="0"/>
    <n v="0"/>
    <s v="No"/>
    <x v="0"/>
    <s v="Delhi"/>
  </r>
  <r>
    <x v="6215"/>
    <n v="35"/>
    <s v="Female"/>
    <s v="Nagpur"/>
    <n v="52"/>
    <x v="1"/>
    <x v="1"/>
    <n v="683"/>
    <n v="35474.300000000003"/>
    <s v="Auto Debit"/>
    <s v="Yes"/>
    <n v="0"/>
    <n v="0"/>
    <x v="0"/>
    <n v="0"/>
    <s v="Yes"/>
    <x v="0"/>
    <s v="Nagpur"/>
  </r>
  <r>
    <x v="6216"/>
    <n v="44"/>
    <s v="Male"/>
    <s v="Hyderabad"/>
    <n v="39"/>
    <x v="0"/>
    <x v="0"/>
    <n v="452"/>
    <n v="18021.169999999998"/>
    <s v="UPI"/>
    <s v="No"/>
    <n v="1"/>
    <n v="0"/>
    <x v="0"/>
    <n v="0"/>
    <s v="Yes"/>
    <x v="0"/>
    <s v="Hyderabad"/>
  </r>
  <r>
    <x v="6217"/>
    <n v="43"/>
    <s v="Male"/>
    <s v="Mumbai"/>
    <n v="66"/>
    <x v="1"/>
    <x v="1"/>
    <n v="759"/>
    <n v="50697.47"/>
    <s v="Debit Card"/>
    <s v="Yes"/>
    <n v="0"/>
    <n v="0"/>
    <x v="0"/>
    <n v="0"/>
    <s v="No"/>
    <x v="0"/>
    <s v="Mumbai"/>
  </r>
  <r>
    <x v="6218"/>
    <n v="35"/>
    <s v="Male"/>
    <s v="Kolkata"/>
    <n v="63"/>
    <x v="1"/>
    <x v="0"/>
    <n v="459"/>
    <n v="26860.47"/>
    <s v="Credit Card"/>
    <s v="Yes"/>
    <n v="2"/>
    <n v="0"/>
    <x v="0"/>
    <n v="5"/>
    <s v="No"/>
    <x v="0"/>
    <s v="Kolkata"/>
  </r>
  <r>
    <x v="6219"/>
    <n v="35"/>
    <s v="Female"/>
    <s v="Bengaluru"/>
    <n v="53"/>
    <x v="2"/>
    <x v="1"/>
    <n v="786"/>
    <n v="34446.870000000003"/>
    <s v="Auto Debit"/>
    <s v="Yes"/>
    <n v="0"/>
    <n v="0"/>
    <x v="0"/>
    <n v="15"/>
    <s v="No"/>
    <x v="0"/>
    <s v="Bengaluru"/>
  </r>
  <r>
    <x v="6220"/>
    <n v="18"/>
    <s v="Female"/>
    <s v="Mumbai"/>
    <n v="43"/>
    <x v="1"/>
    <x v="0"/>
    <n v="558"/>
    <n v="22015.32"/>
    <s v="Credit Card"/>
    <s v="Yes"/>
    <n v="0"/>
    <n v="0"/>
    <x v="0"/>
    <n v="10"/>
    <s v="No"/>
    <x v="0"/>
    <s v="Mumbai"/>
  </r>
  <r>
    <x v="6221"/>
    <n v="34"/>
    <s v="Male"/>
    <s v="Delhi"/>
    <n v="46"/>
    <x v="0"/>
    <x v="1"/>
    <n v="823"/>
    <n v="38018.42"/>
    <s v="Credit Card"/>
    <s v="No"/>
    <n v="0"/>
    <n v="0"/>
    <x v="0"/>
    <n v="0"/>
    <s v="Yes"/>
    <x v="0"/>
    <s v="Delhi"/>
  </r>
  <r>
    <x v="6222"/>
    <n v="32"/>
    <s v="Female"/>
    <s v="Bengaluru"/>
    <n v="27"/>
    <x v="0"/>
    <x v="2"/>
    <n v="1035"/>
    <n v="27428.13"/>
    <s v="UPI"/>
    <s v="Yes"/>
    <n v="0"/>
    <n v="0"/>
    <x v="0"/>
    <n v="0"/>
    <s v="No"/>
    <x v="0"/>
    <s v="Bengaluru"/>
  </r>
  <r>
    <x v="6223"/>
    <n v="32"/>
    <s v="Female"/>
    <s v="Delhi"/>
    <n v="17"/>
    <x v="0"/>
    <x v="0"/>
    <n v="492"/>
    <n v="8376.81"/>
    <s v="UPI"/>
    <s v="Yes"/>
    <n v="2"/>
    <n v="1"/>
    <x v="1"/>
    <n v="0"/>
    <s v="No"/>
    <x v="1"/>
    <s v="Delhi"/>
  </r>
  <r>
    <x v="6224"/>
    <n v="29"/>
    <s v="Female"/>
    <s v="Chennai"/>
    <n v="43"/>
    <x v="1"/>
    <x v="2"/>
    <n v="994"/>
    <n v="43121.8"/>
    <s v="Auto Debit"/>
    <s v="Yes"/>
    <n v="6"/>
    <n v="2"/>
    <x v="1"/>
    <n v="0"/>
    <s v="Yes"/>
    <x v="0"/>
    <s v="Chennai"/>
  </r>
  <r>
    <x v="6225"/>
    <n v="27"/>
    <s v="Male"/>
    <s v="Ahmedabad"/>
    <n v="37"/>
    <x v="0"/>
    <x v="2"/>
    <n v="1017"/>
    <n v="38088.18"/>
    <s v="Auto Debit"/>
    <s v="Yes"/>
    <n v="0"/>
    <n v="0"/>
    <x v="0"/>
    <n v="0"/>
    <s v="No"/>
    <x v="1"/>
    <s v="Ahmedabad"/>
  </r>
  <r>
    <x v="6226"/>
    <n v="21"/>
    <s v="Male"/>
    <s v="Delhi"/>
    <n v="64"/>
    <x v="2"/>
    <x v="1"/>
    <n v="791"/>
    <n v="43044.639999999999"/>
    <s v="Auto Debit"/>
    <s v="Yes"/>
    <n v="1"/>
    <n v="0"/>
    <x v="0"/>
    <n v="15"/>
    <s v="No"/>
    <x v="0"/>
    <s v="Delhi"/>
  </r>
  <r>
    <x v="6227"/>
    <n v="18"/>
    <s v="Female"/>
    <s v="Jaipur"/>
    <n v="22"/>
    <x v="0"/>
    <x v="1"/>
    <n v="703"/>
    <n v="15476.98"/>
    <s v="UPI"/>
    <s v="Yes"/>
    <n v="2"/>
    <n v="0"/>
    <x v="0"/>
    <n v="0"/>
    <s v="No"/>
    <x v="1"/>
    <s v="Jaipur"/>
  </r>
  <r>
    <x v="6228"/>
    <n v="25"/>
    <s v="Male"/>
    <s v="Ahmedabad"/>
    <n v="46"/>
    <x v="1"/>
    <x v="1"/>
    <n v="670"/>
    <n v="31066.17"/>
    <s v="Credit Card"/>
    <s v="Yes"/>
    <n v="1"/>
    <n v="0"/>
    <x v="1"/>
    <n v="0"/>
    <s v="No"/>
    <x v="0"/>
    <s v="Ahmedabad"/>
  </r>
  <r>
    <x v="6229"/>
    <n v="45"/>
    <s v="Male"/>
    <s v="Delhi"/>
    <n v="44"/>
    <x v="2"/>
    <x v="0"/>
    <n v="549"/>
    <n v="20199.53"/>
    <s v="Auto Debit"/>
    <s v="Yes"/>
    <n v="2"/>
    <n v="1"/>
    <x v="2"/>
    <n v="15"/>
    <s v="No"/>
    <x v="0"/>
    <s v="Delhi"/>
  </r>
  <r>
    <x v="6230"/>
    <n v="39"/>
    <s v="Female"/>
    <s v="Jaipur"/>
    <n v="25"/>
    <x v="0"/>
    <x v="0"/>
    <n v="467"/>
    <n v="11404.29"/>
    <s v="UPI"/>
    <s v="Yes"/>
    <n v="2"/>
    <n v="0"/>
    <x v="0"/>
    <n v="0"/>
    <s v="No"/>
    <x v="1"/>
    <s v="Jaipur"/>
  </r>
  <r>
    <x v="6231"/>
    <n v="40"/>
    <s v="Female"/>
    <s v="Mumbai"/>
    <n v="11"/>
    <x v="0"/>
    <x v="0"/>
    <n v="543"/>
    <n v="6012.81"/>
    <s v="Debit Card"/>
    <s v="No"/>
    <n v="0"/>
    <n v="0"/>
    <x v="0"/>
    <n v="0"/>
    <s v="Yes"/>
    <x v="1"/>
    <s v="Mumbai"/>
  </r>
  <r>
    <x v="6232"/>
    <n v="50"/>
    <s v="Male"/>
    <s v="Chennai"/>
    <n v="22"/>
    <x v="0"/>
    <x v="2"/>
    <n v="967"/>
    <n v="21078.47"/>
    <s v="Debit Card"/>
    <s v="Yes"/>
    <n v="1"/>
    <n v="0"/>
    <x v="1"/>
    <n v="0"/>
    <s v="No"/>
    <x v="0"/>
    <s v="Chennai"/>
  </r>
  <r>
    <x v="6233"/>
    <n v="50"/>
    <s v="Female"/>
    <s v="Hyderabad"/>
    <n v="37"/>
    <x v="0"/>
    <x v="0"/>
    <n v="480"/>
    <n v="18265.54"/>
    <s v="Auto Debit"/>
    <s v="Yes"/>
    <n v="0"/>
    <n v="0"/>
    <x v="0"/>
    <n v="0"/>
    <s v="No"/>
    <x v="0"/>
    <s v="Hyderabad"/>
  </r>
  <r>
    <x v="6234"/>
    <n v="48"/>
    <s v="Male"/>
    <s v="Kolkata"/>
    <n v="22"/>
    <x v="0"/>
    <x v="0"/>
    <n v="439"/>
    <n v="9491.86"/>
    <s v="Credit Card"/>
    <s v="Yes"/>
    <n v="4"/>
    <n v="1"/>
    <x v="2"/>
    <n v="0"/>
    <s v="No"/>
    <x v="0"/>
    <s v="Kolkata"/>
  </r>
  <r>
    <x v="6235"/>
    <n v="52"/>
    <s v="Male"/>
    <s v="Hyderabad"/>
    <n v="36"/>
    <x v="1"/>
    <x v="0"/>
    <n v="548"/>
    <n v="18644.689999999999"/>
    <s v="UPI"/>
    <s v="No"/>
    <n v="3"/>
    <n v="1"/>
    <x v="2"/>
    <n v="5"/>
    <s v="No"/>
    <x v="0"/>
    <s v="Hyderabad"/>
  </r>
  <r>
    <x v="6236"/>
    <n v="30"/>
    <s v="Male"/>
    <s v="Kolkata"/>
    <n v="23"/>
    <x v="0"/>
    <x v="0"/>
    <n v="406"/>
    <n v="9107.83"/>
    <s v="Debit Card"/>
    <s v="Yes"/>
    <n v="0"/>
    <n v="0"/>
    <x v="0"/>
    <n v="0"/>
    <s v="Yes"/>
    <x v="1"/>
    <s v="Kolkata"/>
  </r>
  <r>
    <x v="6237"/>
    <n v="38"/>
    <s v="Female"/>
    <s v="Mumbai"/>
    <n v="49"/>
    <x v="0"/>
    <x v="0"/>
    <n v="448"/>
    <n v="22163.91"/>
    <s v="Debit Card"/>
    <s v="No"/>
    <n v="0"/>
    <n v="0"/>
    <x v="0"/>
    <n v="0"/>
    <s v="No"/>
    <x v="0"/>
    <s v="Mumbai"/>
  </r>
  <r>
    <x v="6238"/>
    <n v="54"/>
    <s v="Male"/>
    <s v="Delhi"/>
    <n v="28"/>
    <x v="1"/>
    <x v="0"/>
    <n v="520"/>
    <n v="14774.91"/>
    <s v="Bank Transfer"/>
    <s v="No"/>
    <n v="1"/>
    <n v="0"/>
    <x v="0"/>
    <n v="0"/>
    <s v="No"/>
    <x v="0"/>
    <s v="Delhi"/>
  </r>
  <r>
    <x v="6239"/>
    <n v="19"/>
    <s v="Male"/>
    <s v="Bengaluru"/>
    <n v="24"/>
    <x v="0"/>
    <x v="0"/>
    <n v="556"/>
    <n v="13237.65"/>
    <s v="Debit Card"/>
    <s v="No"/>
    <n v="2"/>
    <n v="0"/>
    <x v="0"/>
    <n v="0"/>
    <s v="No"/>
    <x v="0"/>
    <s v="Bengaluru"/>
  </r>
  <r>
    <x v="6240"/>
    <n v="18"/>
    <s v="Female"/>
    <s v="Bengaluru"/>
    <n v="18"/>
    <x v="0"/>
    <x v="1"/>
    <n v="673"/>
    <n v="11961.84"/>
    <s v="UPI"/>
    <s v="Yes"/>
    <n v="0"/>
    <n v="0"/>
    <x v="0"/>
    <n v="0"/>
    <s v="Yes"/>
    <x v="0"/>
    <s v="Bengaluru"/>
  </r>
  <r>
    <x v="6241"/>
    <n v="26"/>
    <s v="Male"/>
    <s v="Bengaluru"/>
    <n v="52"/>
    <x v="1"/>
    <x v="0"/>
    <n v="458"/>
    <n v="22948.09"/>
    <s v="Auto Debit"/>
    <s v="Yes"/>
    <n v="0"/>
    <n v="0"/>
    <x v="0"/>
    <n v="5"/>
    <s v="No"/>
    <x v="0"/>
    <s v="Bengaluru"/>
  </r>
  <r>
    <x v="6242"/>
    <n v="35"/>
    <s v="Male"/>
    <s v="Hyderabad"/>
    <n v="30"/>
    <x v="1"/>
    <x v="1"/>
    <n v="682"/>
    <n v="20441.419999999998"/>
    <s v="Bank Transfer"/>
    <s v="Yes"/>
    <n v="3"/>
    <n v="2"/>
    <x v="2"/>
    <n v="0"/>
    <s v="No"/>
    <x v="0"/>
    <s v="Hyderabad"/>
  </r>
  <r>
    <x v="6243"/>
    <n v="37"/>
    <s v="Male"/>
    <s v="Chennai"/>
    <n v="30"/>
    <x v="0"/>
    <x v="1"/>
    <n v="792"/>
    <n v="23816.5"/>
    <s v="Debit Card"/>
    <s v="Yes"/>
    <n v="5"/>
    <n v="2"/>
    <x v="2"/>
    <n v="0"/>
    <s v="No"/>
    <x v="0"/>
    <s v="Chennai"/>
  </r>
  <r>
    <x v="6244"/>
    <n v="38"/>
    <s v="Male"/>
    <s v="Delhi"/>
    <n v="24"/>
    <x v="0"/>
    <x v="1"/>
    <n v="763"/>
    <n v="18232.150000000001"/>
    <s v="Debit Card"/>
    <s v="Yes"/>
    <n v="4"/>
    <n v="1"/>
    <x v="0"/>
    <n v="0"/>
    <s v="No"/>
    <x v="1"/>
    <s v="Delhi"/>
  </r>
  <r>
    <x v="6245"/>
    <n v="24"/>
    <s v="Male"/>
    <s v="Bengaluru"/>
    <n v="21"/>
    <x v="1"/>
    <x v="0"/>
    <n v="443"/>
    <n v="9201.4500000000007"/>
    <s v="UPI"/>
    <s v="Yes"/>
    <n v="0"/>
    <n v="0"/>
    <x v="0"/>
    <n v="0"/>
    <s v="Yes"/>
    <x v="1"/>
    <s v="Bengaluru"/>
  </r>
  <r>
    <x v="6246"/>
    <n v="34"/>
    <s v="Male"/>
    <s v="Kolkata"/>
    <n v="48"/>
    <x v="2"/>
    <x v="0"/>
    <n v="455"/>
    <n v="18007.830000000002"/>
    <s v="UPI"/>
    <s v="Yes"/>
    <n v="0"/>
    <n v="0"/>
    <x v="0"/>
    <n v="15"/>
    <s v="Yes"/>
    <x v="0"/>
    <s v="Kolkata"/>
  </r>
  <r>
    <x v="6247"/>
    <n v="33"/>
    <s v="Female"/>
    <s v="Bengaluru"/>
    <n v="31"/>
    <x v="0"/>
    <x v="0"/>
    <n v="581"/>
    <n v="18328.580000000002"/>
    <s v="UPI"/>
    <s v="Yes"/>
    <n v="0"/>
    <n v="0"/>
    <x v="2"/>
    <n v="0"/>
    <s v="No"/>
    <x v="1"/>
    <s v="Bengaluru"/>
  </r>
  <r>
    <x v="6248"/>
    <n v="47"/>
    <s v="Male"/>
    <s v="Bengaluru"/>
    <n v="33"/>
    <x v="1"/>
    <x v="0"/>
    <n v="447"/>
    <n v="14664.61"/>
    <s v="UPI"/>
    <s v="Yes"/>
    <n v="3"/>
    <n v="1"/>
    <x v="1"/>
    <n v="0"/>
    <s v="No"/>
    <x v="0"/>
    <s v="Bengaluru"/>
  </r>
  <r>
    <x v="6249"/>
    <n v="30"/>
    <s v="Female"/>
    <s v="Bengaluru"/>
    <n v="35"/>
    <x v="2"/>
    <x v="0"/>
    <n v="588"/>
    <n v="20779.419999999998"/>
    <s v="Credit Card"/>
    <s v="Yes"/>
    <n v="0"/>
    <n v="0"/>
    <x v="0"/>
    <n v="0"/>
    <s v="No"/>
    <x v="0"/>
    <s v="Bengaluru"/>
  </r>
  <r>
    <x v="6250"/>
    <n v="47"/>
    <s v="Male"/>
    <s v="Mumbai"/>
    <n v="33"/>
    <x v="0"/>
    <x v="2"/>
    <n v="1098"/>
    <n v="36240.800000000003"/>
    <s v="UPI"/>
    <s v="Yes"/>
    <n v="0"/>
    <n v="0"/>
    <x v="0"/>
    <n v="0"/>
    <s v="Yes"/>
    <x v="0"/>
    <s v="Mumbai"/>
  </r>
  <r>
    <x v="6251"/>
    <n v="37"/>
    <s v="Male"/>
    <s v="Bengaluru"/>
    <n v="37"/>
    <x v="0"/>
    <x v="1"/>
    <n v="741"/>
    <n v="27450.87"/>
    <s v="UPI"/>
    <s v="Yes"/>
    <n v="1"/>
    <n v="0"/>
    <x v="0"/>
    <n v="0"/>
    <s v="No"/>
    <x v="1"/>
    <s v="Bengaluru"/>
  </r>
  <r>
    <x v="6252"/>
    <n v="34"/>
    <s v="Female"/>
    <s v="Pune"/>
    <n v="26"/>
    <x v="2"/>
    <x v="2"/>
    <n v="1093"/>
    <n v="25568.34"/>
    <s v="Auto Debit"/>
    <s v="Yes"/>
    <n v="1"/>
    <n v="0"/>
    <x v="0"/>
    <n v="10"/>
    <s v="Yes"/>
    <x v="0"/>
    <s v="Pune"/>
  </r>
  <r>
    <x v="6253"/>
    <n v="27"/>
    <s v="Male"/>
    <s v="Bengaluru"/>
    <n v="47"/>
    <x v="0"/>
    <x v="2"/>
    <n v="1021"/>
    <n v="46990.62"/>
    <s v="Credit Card"/>
    <s v="Yes"/>
    <n v="0"/>
    <n v="0"/>
    <x v="0"/>
    <n v="0"/>
    <s v="No"/>
    <x v="0"/>
    <s v="Bengaluru"/>
  </r>
  <r>
    <x v="6254"/>
    <n v="45"/>
    <s v="Female"/>
    <s v="Ahmedabad"/>
    <n v="3"/>
    <x v="0"/>
    <x v="2"/>
    <n v="1049"/>
    <n v="3202.74"/>
    <s v="UPI"/>
    <s v="Yes"/>
    <n v="1"/>
    <n v="0"/>
    <x v="0"/>
    <n v="0"/>
    <s v="No"/>
    <x v="1"/>
    <s v="Ahmedabad"/>
  </r>
  <r>
    <x v="6255"/>
    <n v="49"/>
    <s v="Female"/>
    <s v="Mumbai"/>
    <n v="53"/>
    <x v="0"/>
    <x v="0"/>
    <n v="485"/>
    <n v="26061.93"/>
    <s v="Debit Card"/>
    <s v="Yes"/>
    <n v="3"/>
    <n v="1"/>
    <x v="1"/>
    <n v="0"/>
    <s v="No"/>
    <x v="0"/>
    <s v="Mumbai"/>
  </r>
  <r>
    <x v="6256"/>
    <n v="38"/>
    <s v="Male"/>
    <s v="Chennai"/>
    <n v="32"/>
    <x v="2"/>
    <x v="0"/>
    <n v="411"/>
    <n v="11883.43"/>
    <s v="Bank Transfer"/>
    <s v="Yes"/>
    <n v="0"/>
    <n v="0"/>
    <x v="0"/>
    <n v="10"/>
    <s v="No"/>
    <x v="0"/>
    <s v="Chennai"/>
  </r>
  <r>
    <x v="6257"/>
    <n v="58"/>
    <s v="Female"/>
    <s v="Mumbai"/>
    <n v="33"/>
    <x v="2"/>
    <x v="2"/>
    <n v="1096"/>
    <n v="33188.82"/>
    <s v="Debit Card"/>
    <s v="Yes"/>
    <n v="0"/>
    <n v="0"/>
    <x v="0"/>
    <n v="10"/>
    <s v="No"/>
    <x v="0"/>
    <s v="Mumbai"/>
  </r>
  <r>
    <x v="6258"/>
    <n v="29"/>
    <s v="Female"/>
    <s v="Kolkata"/>
    <n v="21"/>
    <x v="1"/>
    <x v="2"/>
    <n v="961"/>
    <n v="17988.82"/>
    <s v="Debit Card"/>
    <s v="Yes"/>
    <n v="1"/>
    <n v="0"/>
    <x v="0"/>
    <n v="10"/>
    <s v="No"/>
    <x v="1"/>
    <s v="Kolkata"/>
  </r>
  <r>
    <x v="6259"/>
    <n v="27"/>
    <s v="Male"/>
    <s v="Hyderabad"/>
    <n v="32"/>
    <x v="1"/>
    <x v="0"/>
    <n v="513"/>
    <n v="15184.46"/>
    <s v="Credit Card"/>
    <s v="Yes"/>
    <n v="0"/>
    <n v="0"/>
    <x v="0"/>
    <n v="5"/>
    <s v="No"/>
    <x v="0"/>
    <s v="Hyderabad"/>
  </r>
  <r>
    <x v="6260"/>
    <n v="46"/>
    <s v="Female"/>
    <s v="Delhi"/>
    <n v="51"/>
    <x v="1"/>
    <x v="1"/>
    <n v="789"/>
    <n v="39445.949999999997"/>
    <s v="UPI"/>
    <s v="Yes"/>
    <n v="0"/>
    <n v="0"/>
    <x v="1"/>
    <n v="0"/>
    <s v="No"/>
    <x v="0"/>
    <s v="Delhi"/>
  </r>
  <r>
    <x v="6261"/>
    <n v="31"/>
    <s v="Male"/>
    <s v="Hyderabad"/>
    <n v="18"/>
    <x v="0"/>
    <x v="2"/>
    <n v="969"/>
    <n v="16966.46"/>
    <s v="Bank Transfer"/>
    <s v="Yes"/>
    <n v="0"/>
    <n v="0"/>
    <x v="0"/>
    <n v="0"/>
    <s v="Yes"/>
    <x v="0"/>
    <s v="Hyderabad"/>
  </r>
  <r>
    <x v="6262"/>
    <n v="42"/>
    <s v="Male"/>
    <s v="Pune"/>
    <n v="21"/>
    <x v="0"/>
    <x v="1"/>
    <n v="663"/>
    <n v="13922.22"/>
    <s v="Auto Debit"/>
    <s v="Yes"/>
    <n v="2"/>
    <n v="0"/>
    <x v="0"/>
    <n v="0"/>
    <s v="No"/>
    <x v="0"/>
    <s v="Pune"/>
  </r>
  <r>
    <x v="6263"/>
    <n v="53"/>
    <s v="Male"/>
    <s v="Mumbai"/>
    <n v="15"/>
    <x v="0"/>
    <x v="1"/>
    <n v="753"/>
    <n v="10958"/>
    <s v="Credit Card"/>
    <s v="Yes"/>
    <n v="0"/>
    <n v="0"/>
    <x v="0"/>
    <n v="0"/>
    <s v="No"/>
    <x v="0"/>
    <s v="Mumbai"/>
  </r>
  <r>
    <x v="6264"/>
    <n v="24"/>
    <s v="Female"/>
    <s v="Pune"/>
    <n v="22"/>
    <x v="0"/>
    <x v="0"/>
    <n v="432"/>
    <n v="9553.27"/>
    <s v="UPI"/>
    <s v="Yes"/>
    <n v="0"/>
    <n v="0"/>
    <x v="0"/>
    <n v="0"/>
    <s v="No"/>
    <x v="0"/>
    <s v="Pune"/>
  </r>
  <r>
    <x v="6265"/>
    <n v="18"/>
    <s v="Male"/>
    <s v="Mumbai"/>
    <n v="29"/>
    <x v="0"/>
    <x v="2"/>
    <n v="1084"/>
    <n v="31864.13"/>
    <s v="UPI"/>
    <s v="Yes"/>
    <n v="0"/>
    <n v="0"/>
    <x v="1"/>
    <n v="0"/>
    <s v="Yes"/>
    <x v="0"/>
    <s v="Mumbai"/>
  </r>
  <r>
    <x v="6266"/>
    <n v="37"/>
    <s v="Male"/>
    <s v="Kolkata"/>
    <n v="60"/>
    <x v="0"/>
    <x v="0"/>
    <n v="419"/>
    <n v="25344.9"/>
    <s v="Debit Card"/>
    <s v="Yes"/>
    <n v="0"/>
    <n v="0"/>
    <x v="0"/>
    <n v="0"/>
    <s v="No"/>
    <x v="0"/>
    <s v="Kolkata"/>
  </r>
  <r>
    <x v="6267"/>
    <n v="36"/>
    <s v="Male"/>
    <s v="Chennai"/>
    <n v="43"/>
    <x v="0"/>
    <x v="0"/>
    <n v="461"/>
    <n v="20369.68"/>
    <s v="Debit Card"/>
    <s v="No"/>
    <n v="0"/>
    <n v="0"/>
    <x v="0"/>
    <n v="0"/>
    <s v="No"/>
    <x v="0"/>
    <s v="Chennai"/>
  </r>
  <r>
    <x v="6268"/>
    <n v="18"/>
    <s v="Female"/>
    <s v="Pune"/>
    <n v="69"/>
    <x v="2"/>
    <x v="0"/>
    <n v="434"/>
    <n v="25082.880000000001"/>
    <s v="Credit Card"/>
    <s v="No"/>
    <n v="2"/>
    <n v="0"/>
    <x v="0"/>
    <n v="15"/>
    <s v="No"/>
    <x v="0"/>
    <s v="Pune"/>
  </r>
  <r>
    <x v="6269"/>
    <n v="33"/>
    <s v="Male"/>
    <s v="Bengaluru"/>
    <n v="72"/>
    <x v="2"/>
    <x v="0"/>
    <n v="558"/>
    <n v="33237.93"/>
    <s v="Credit Card"/>
    <s v="No"/>
    <n v="3"/>
    <n v="0"/>
    <x v="0"/>
    <n v="15"/>
    <s v="No"/>
    <x v="0"/>
    <s v="Bengaluru"/>
  </r>
  <r>
    <x v="6270"/>
    <n v="61"/>
    <s v="Male"/>
    <s v="Hyderabad"/>
    <n v="34"/>
    <x v="1"/>
    <x v="2"/>
    <n v="953"/>
    <n v="32095.53"/>
    <s v="UPI"/>
    <s v="Yes"/>
    <n v="4"/>
    <n v="1"/>
    <x v="1"/>
    <n v="0"/>
    <s v="No"/>
    <x v="0"/>
    <s v="Hyderabad"/>
  </r>
  <r>
    <x v="6271"/>
    <n v="30"/>
    <s v="Female"/>
    <s v="Jaipur"/>
    <n v="46"/>
    <x v="0"/>
    <x v="1"/>
    <n v="709"/>
    <n v="32132.82"/>
    <s v="UPI"/>
    <s v="Yes"/>
    <n v="1"/>
    <n v="0"/>
    <x v="1"/>
    <n v="0"/>
    <s v="Yes"/>
    <x v="0"/>
    <s v="Jaipur"/>
  </r>
  <r>
    <x v="6272"/>
    <n v="29"/>
    <s v="Male"/>
    <s v="Delhi"/>
    <n v="54"/>
    <x v="0"/>
    <x v="0"/>
    <n v="515"/>
    <n v="28392.5"/>
    <s v="Bank Transfer"/>
    <s v="No"/>
    <n v="0"/>
    <n v="0"/>
    <x v="0"/>
    <n v="0"/>
    <s v="No"/>
    <x v="0"/>
    <s v="Delhi"/>
  </r>
  <r>
    <x v="6273"/>
    <n v="46"/>
    <s v="Female"/>
    <s v="Ahmedabad"/>
    <n v="13"/>
    <x v="0"/>
    <x v="2"/>
    <n v="953"/>
    <n v="12636.73"/>
    <s v="UPI"/>
    <s v="Yes"/>
    <n v="1"/>
    <n v="0"/>
    <x v="0"/>
    <n v="0"/>
    <s v="Yes"/>
    <x v="0"/>
    <s v="Ahmedabad"/>
  </r>
  <r>
    <x v="6274"/>
    <n v="50"/>
    <s v="Female"/>
    <s v="Chennai"/>
    <n v="51"/>
    <x v="2"/>
    <x v="1"/>
    <n v="786"/>
    <n v="33229.18"/>
    <s v="UPI"/>
    <s v="Yes"/>
    <n v="3"/>
    <n v="0"/>
    <x v="1"/>
    <n v="15"/>
    <s v="Yes"/>
    <x v="0"/>
    <s v="Chennai"/>
  </r>
  <r>
    <x v="6275"/>
    <n v="45"/>
    <s v="Male"/>
    <s v="Mumbai"/>
    <n v="41"/>
    <x v="0"/>
    <x v="2"/>
    <n v="1094"/>
    <n v="45271.44"/>
    <s v="Credit Card"/>
    <s v="Yes"/>
    <n v="0"/>
    <n v="0"/>
    <x v="0"/>
    <n v="0"/>
    <s v="Yes"/>
    <x v="1"/>
    <s v="Mumbai"/>
  </r>
  <r>
    <x v="6276"/>
    <n v="41"/>
    <s v="Female"/>
    <s v="Kolkata"/>
    <n v="58"/>
    <x v="0"/>
    <x v="0"/>
    <n v="508"/>
    <n v="30010.42"/>
    <s v="Auto Debit"/>
    <s v="No"/>
    <n v="3"/>
    <n v="1"/>
    <x v="1"/>
    <n v="0"/>
    <s v="No"/>
    <x v="0"/>
    <s v="Kolkata"/>
  </r>
  <r>
    <x v="6277"/>
    <n v="30"/>
    <s v="Female"/>
    <s v="Pune"/>
    <n v="36"/>
    <x v="0"/>
    <x v="0"/>
    <n v="414"/>
    <n v="14661.1"/>
    <s v="UPI"/>
    <s v="Yes"/>
    <n v="1"/>
    <n v="0"/>
    <x v="0"/>
    <n v="0"/>
    <s v="Yes"/>
    <x v="0"/>
    <s v="Pune"/>
  </r>
  <r>
    <x v="6278"/>
    <n v="47"/>
    <s v="Male"/>
    <s v="Bengaluru"/>
    <n v="41"/>
    <x v="0"/>
    <x v="1"/>
    <n v="685"/>
    <n v="27392.09"/>
    <s v="Auto Debit"/>
    <s v="Yes"/>
    <n v="2"/>
    <n v="1"/>
    <x v="0"/>
    <n v="0"/>
    <s v="No"/>
    <x v="1"/>
    <s v="Bengaluru"/>
  </r>
  <r>
    <x v="6279"/>
    <n v="32"/>
    <s v="Female"/>
    <s v="Delhi"/>
    <n v="46"/>
    <x v="1"/>
    <x v="1"/>
    <n v="820"/>
    <n v="38775.22"/>
    <s v="UPI"/>
    <s v="Yes"/>
    <n v="2"/>
    <n v="0"/>
    <x v="1"/>
    <n v="0"/>
    <s v="No"/>
    <x v="0"/>
    <s v="Delhi"/>
  </r>
  <r>
    <x v="6280"/>
    <n v="33"/>
    <s v="Female"/>
    <s v="Hyderabad"/>
    <n v="17"/>
    <x v="0"/>
    <x v="2"/>
    <n v="1094"/>
    <n v="18470.689999999999"/>
    <s v="UPI"/>
    <s v="Yes"/>
    <n v="0"/>
    <n v="0"/>
    <x v="0"/>
    <n v="0"/>
    <s v="Yes"/>
    <x v="0"/>
    <s v="Hyderabad"/>
  </r>
  <r>
    <x v="6281"/>
    <n v="38"/>
    <s v="Male"/>
    <s v="Delhi"/>
    <n v="59"/>
    <x v="0"/>
    <x v="0"/>
    <n v="509"/>
    <n v="29757.040000000001"/>
    <s v="Auto Debit"/>
    <s v="Yes"/>
    <n v="3"/>
    <n v="1"/>
    <x v="0"/>
    <n v="0"/>
    <s v="No"/>
    <x v="0"/>
    <s v="Delhi"/>
  </r>
  <r>
    <x v="6282"/>
    <n v="18"/>
    <s v="Male"/>
    <s v="Nagpur"/>
    <n v="61"/>
    <x v="0"/>
    <x v="2"/>
    <n v="991"/>
    <n v="60236.94"/>
    <s v="Credit Card"/>
    <s v="Yes"/>
    <n v="3"/>
    <n v="1"/>
    <x v="1"/>
    <n v="0"/>
    <s v="Yes"/>
    <x v="0"/>
    <s v="Nagpur"/>
  </r>
  <r>
    <x v="6283"/>
    <n v="31"/>
    <s v="Female"/>
    <s v="Bengaluru"/>
    <n v="15"/>
    <x v="0"/>
    <x v="0"/>
    <n v="418"/>
    <n v="6419.78"/>
    <s v="Bank Transfer"/>
    <s v="Yes"/>
    <n v="6"/>
    <n v="2"/>
    <x v="2"/>
    <n v="0"/>
    <s v="No"/>
    <x v="1"/>
    <s v="Bengaluru"/>
  </r>
  <r>
    <x v="6284"/>
    <n v="18"/>
    <s v="Male"/>
    <s v="Hyderabad"/>
    <n v="50"/>
    <x v="0"/>
    <x v="0"/>
    <n v="412"/>
    <n v="20651.27"/>
    <s v="Credit Card"/>
    <s v="Yes"/>
    <n v="3"/>
    <n v="0"/>
    <x v="0"/>
    <n v="0"/>
    <s v="Yes"/>
    <x v="0"/>
    <s v="Hyderabad"/>
  </r>
  <r>
    <x v="6285"/>
    <n v="31"/>
    <s v="Male"/>
    <s v="Nagpur"/>
    <n v="36"/>
    <x v="2"/>
    <x v="0"/>
    <n v="431"/>
    <n v="12843.93"/>
    <s v="UPI"/>
    <s v="No"/>
    <n v="1"/>
    <n v="0"/>
    <x v="1"/>
    <n v="15"/>
    <s v="No"/>
    <x v="0"/>
    <s v="Nagpur"/>
  </r>
  <r>
    <x v="6286"/>
    <n v="29"/>
    <s v="Female"/>
    <s v="Delhi"/>
    <n v="17"/>
    <x v="0"/>
    <x v="2"/>
    <n v="1103"/>
    <n v="18221.560000000001"/>
    <s v="Debit Card"/>
    <s v="Yes"/>
    <n v="2"/>
    <n v="1"/>
    <x v="0"/>
    <n v="0"/>
    <s v="No"/>
    <x v="0"/>
    <s v="Delhi"/>
  </r>
  <r>
    <x v="6287"/>
    <n v="40"/>
    <s v="Male"/>
    <s v="Nagpur"/>
    <n v="72"/>
    <x v="1"/>
    <x v="2"/>
    <n v="1044"/>
    <n v="74614.13"/>
    <s v="Credit Card"/>
    <s v="Yes"/>
    <n v="2"/>
    <n v="1"/>
    <x v="0"/>
    <n v="0"/>
    <s v="No"/>
    <x v="0"/>
    <s v="Nagpur"/>
  </r>
  <r>
    <x v="6288"/>
    <n v="29"/>
    <s v="Male"/>
    <s v="Bengaluru"/>
    <n v="51"/>
    <x v="2"/>
    <x v="0"/>
    <n v="491"/>
    <n v="21788.16"/>
    <s v="Auto Debit"/>
    <s v="Yes"/>
    <n v="1"/>
    <n v="0"/>
    <x v="0"/>
    <n v="15"/>
    <s v="No"/>
    <x v="0"/>
    <s v="Bengaluru"/>
  </r>
  <r>
    <x v="6289"/>
    <n v="33"/>
    <s v="Female"/>
    <s v="Hyderabad"/>
    <n v="14"/>
    <x v="0"/>
    <x v="2"/>
    <n v="1094"/>
    <n v="15709.2"/>
    <s v="Bank Transfer"/>
    <s v="Yes"/>
    <n v="3"/>
    <n v="1"/>
    <x v="0"/>
    <n v="0"/>
    <s v="Yes"/>
    <x v="1"/>
    <s v="Hyderabad"/>
  </r>
  <r>
    <x v="6290"/>
    <n v="40"/>
    <s v="Male"/>
    <s v="Bengaluru"/>
    <n v="39"/>
    <x v="2"/>
    <x v="2"/>
    <n v="1004"/>
    <n v="33699.589999999997"/>
    <s v="UPI"/>
    <s v="Yes"/>
    <n v="0"/>
    <n v="0"/>
    <x v="1"/>
    <n v="15"/>
    <s v="No"/>
    <x v="0"/>
    <s v="Bengaluru"/>
  </r>
  <r>
    <x v="6291"/>
    <n v="27"/>
    <s v="Female"/>
    <s v="Nagpur"/>
    <n v="13"/>
    <x v="1"/>
    <x v="2"/>
    <n v="1095"/>
    <n v="14233.13"/>
    <s v="Auto Debit"/>
    <s v="Yes"/>
    <n v="0"/>
    <n v="0"/>
    <x v="0"/>
    <n v="0"/>
    <s v="No"/>
    <x v="0"/>
    <s v="Nagpur"/>
  </r>
  <r>
    <x v="6292"/>
    <n v="42"/>
    <s v="Female"/>
    <s v="Hyderabad"/>
    <n v="31"/>
    <x v="0"/>
    <x v="1"/>
    <n v="767"/>
    <n v="23937.34"/>
    <s v="Credit Card"/>
    <s v="Yes"/>
    <n v="0"/>
    <n v="0"/>
    <x v="0"/>
    <n v="0"/>
    <s v="No"/>
    <x v="1"/>
    <s v="Hyderabad"/>
  </r>
  <r>
    <x v="6293"/>
    <n v="48"/>
    <s v="Female"/>
    <s v="Mumbai"/>
    <n v="37"/>
    <x v="0"/>
    <x v="2"/>
    <n v="973"/>
    <n v="36990.22"/>
    <s v="Credit Card"/>
    <s v="Yes"/>
    <n v="1"/>
    <n v="0"/>
    <x v="0"/>
    <n v="0"/>
    <s v="No"/>
    <x v="1"/>
    <s v="Mumbai"/>
  </r>
  <r>
    <x v="6294"/>
    <n v="22"/>
    <s v="Male"/>
    <s v="Hyderabad"/>
    <n v="37"/>
    <x v="0"/>
    <x v="0"/>
    <n v="414"/>
    <n v="15575.98"/>
    <s v="UPI"/>
    <s v="Yes"/>
    <n v="3"/>
    <n v="3"/>
    <x v="2"/>
    <n v="0"/>
    <s v="No"/>
    <x v="1"/>
    <s v="Hyderabad"/>
  </r>
  <r>
    <x v="6295"/>
    <n v="21"/>
    <s v="Female"/>
    <s v="Chennai"/>
    <n v="33"/>
    <x v="1"/>
    <x v="1"/>
    <n v="695"/>
    <n v="22568.92"/>
    <s v="Credit Card"/>
    <s v="Yes"/>
    <n v="3"/>
    <n v="1"/>
    <x v="0"/>
    <n v="0"/>
    <s v="No"/>
    <x v="0"/>
    <s v="Chennai"/>
  </r>
  <r>
    <x v="6296"/>
    <n v="38"/>
    <s v="Male"/>
    <s v="Delhi"/>
    <n v="25"/>
    <x v="0"/>
    <x v="1"/>
    <n v="736"/>
    <n v="18625.32"/>
    <s v="Bank Transfer"/>
    <s v="No"/>
    <n v="1"/>
    <n v="0"/>
    <x v="1"/>
    <n v="0"/>
    <s v="No"/>
    <x v="0"/>
    <s v="Delhi"/>
  </r>
  <r>
    <x v="6297"/>
    <n v="59"/>
    <s v="Male"/>
    <s v="Bengaluru"/>
    <n v="34"/>
    <x v="1"/>
    <x v="1"/>
    <n v="708"/>
    <n v="23935.61"/>
    <s v="Bank Transfer"/>
    <s v="Yes"/>
    <n v="4"/>
    <n v="0"/>
    <x v="1"/>
    <n v="0"/>
    <s v="No"/>
    <x v="0"/>
    <s v="Bengaluru"/>
  </r>
  <r>
    <x v="6298"/>
    <n v="43"/>
    <s v="Male"/>
    <s v="Hyderabad"/>
    <n v="52"/>
    <x v="1"/>
    <x v="0"/>
    <n v="545"/>
    <n v="29163.56"/>
    <s v="UPI"/>
    <s v="No"/>
    <n v="2"/>
    <n v="1"/>
    <x v="1"/>
    <n v="0"/>
    <s v="No"/>
    <x v="0"/>
    <s v="Hyderabad"/>
  </r>
  <r>
    <x v="6299"/>
    <n v="43"/>
    <s v="Male"/>
    <s v="Hyderabad"/>
    <n v="21"/>
    <x v="1"/>
    <x v="2"/>
    <n v="1001"/>
    <n v="21239.55"/>
    <s v="UPI"/>
    <s v="Yes"/>
    <n v="1"/>
    <n v="0"/>
    <x v="1"/>
    <n v="0"/>
    <s v="No"/>
    <x v="0"/>
    <s v="Hyderabad"/>
  </r>
  <r>
    <x v="6300"/>
    <n v="57"/>
    <s v="Male"/>
    <s v="Delhi"/>
    <n v="11"/>
    <x v="0"/>
    <x v="1"/>
    <n v="770"/>
    <n v="8720.4"/>
    <s v="UPI"/>
    <s v="No"/>
    <n v="0"/>
    <n v="0"/>
    <x v="0"/>
    <n v="0"/>
    <s v="No"/>
    <x v="0"/>
    <s v="Delhi"/>
  </r>
  <r>
    <x v="6301"/>
    <n v="31"/>
    <s v="Female"/>
    <s v="Bengaluru"/>
    <n v="11"/>
    <x v="1"/>
    <x v="1"/>
    <n v="719"/>
    <n v="7832.72"/>
    <s v="Credit Card"/>
    <s v="Yes"/>
    <n v="0"/>
    <n v="0"/>
    <x v="0"/>
    <n v="0"/>
    <s v="No"/>
    <x v="0"/>
    <s v="Bengaluru"/>
  </r>
  <r>
    <x v="6302"/>
    <n v="30"/>
    <s v="Male"/>
    <s v="Chennai"/>
    <n v="35"/>
    <x v="1"/>
    <x v="1"/>
    <n v="671"/>
    <n v="22484.35"/>
    <s v="Auto Debit"/>
    <s v="Yes"/>
    <n v="1"/>
    <n v="0"/>
    <x v="0"/>
    <n v="5"/>
    <s v="No"/>
    <x v="0"/>
    <s v="Chennai"/>
  </r>
  <r>
    <x v="6303"/>
    <n v="39"/>
    <s v="Male"/>
    <s v="Hyderabad"/>
    <n v="19"/>
    <x v="0"/>
    <x v="1"/>
    <n v="745"/>
    <n v="14415.82"/>
    <s v="Debit Card"/>
    <s v="Yes"/>
    <n v="2"/>
    <n v="1"/>
    <x v="1"/>
    <n v="0"/>
    <s v="No"/>
    <x v="1"/>
    <s v="Hyderabad"/>
  </r>
  <r>
    <x v="6304"/>
    <n v="25"/>
    <s v="Female"/>
    <s v="Delhi"/>
    <n v="29"/>
    <x v="1"/>
    <x v="1"/>
    <n v="671"/>
    <n v="19942.78"/>
    <s v="Debit Card"/>
    <s v="No"/>
    <n v="0"/>
    <n v="0"/>
    <x v="0"/>
    <n v="0"/>
    <s v="Yes"/>
    <x v="0"/>
    <s v="Delhi"/>
  </r>
  <r>
    <x v="6305"/>
    <n v="43"/>
    <s v="Male"/>
    <s v="Pune"/>
    <n v="53"/>
    <x v="0"/>
    <x v="1"/>
    <n v="744"/>
    <n v="40166.6"/>
    <s v="Debit Card"/>
    <s v="Yes"/>
    <n v="0"/>
    <n v="0"/>
    <x v="1"/>
    <n v="0"/>
    <s v="No"/>
    <x v="0"/>
    <s v="Pune"/>
  </r>
  <r>
    <x v="6306"/>
    <n v="18"/>
    <s v="Male"/>
    <s v="Chennai"/>
    <n v="43"/>
    <x v="0"/>
    <x v="0"/>
    <n v="441"/>
    <n v="18494.43"/>
    <s v="Auto Debit"/>
    <s v="Yes"/>
    <n v="1"/>
    <n v="0"/>
    <x v="0"/>
    <n v="0"/>
    <s v="No"/>
    <x v="0"/>
    <s v="Chennai"/>
  </r>
  <r>
    <x v="6307"/>
    <n v="46"/>
    <s v="Female"/>
    <s v="Delhi"/>
    <n v="41"/>
    <x v="0"/>
    <x v="2"/>
    <n v="1010"/>
    <n v="41627.39"/>
    <s v="Debit Card"/>
    <s v="Yes"/>
    <n v="1"/>
    <n v="0"/>
    <x v="0"/>
    <n v="0"/>
    <s v="Yes"/>
    <x v="0"/>
    <s v="Delhi"/>
  </r>
  <r>
    <x v="6308"/>
    <n v="28"/>
    <s v="Male"/>
    <s v="Delhi"/>
    <n v="19"/>
    <x v="0"/>
    <x v="2"/>
    <n v="1090"/>
    <n v="21232.84"/>
    <s v="Credit Card"/>
    <s v="Yes"/>
    <n v="0"/>
    <n v="0"/>
    <x v="0"/>
    <n v="0"/>
    <s v="No"/>
    <x v="1"/>
    <s v="Delhi"/>
  </r>
  <r>
    <x v="6309"/>
    <n v="27"/>
    <s v="Male"/>
    <s v="Hyderabad"/>
    <n v="41"/>
    <x v="0"/>
    <x v="0"/>
    <n v="467"/>
    <n v="19498.150000000001"/>
    <s v="UPI"/>
    <s v="Yes"/>
    <n v="4"/>
    <n v="1"/>
    <x v="1"/>
    <n v="0"/>
    <s v="No"/>
    <x v="0"/>
    <s v="Hyderabad"/>
  </r>
  <r>
    <x v="6310"/>
    <n v="23"/>
    <s v="Male"/>
    <s v="Pune"/>
    <n v="29"/>
    <x v="0"/>
    <x v="1"/>
    <n v="770"/>
    <n v="22709.03"/>
    <s v="Credit Card"/>
    <s v="Yes"/>
    <n v="0"/>
    <n v="0"/>
    <x v="0"/>
    <n v="0"/>
    <s v="No"/>
    <x v="0"/>
    <s v="Pune"/>
  </r>
  <r>
    <x v="6311"/>
    <n v="29"/>
    <s v="Female"/>
    <s v="Bengaluru"/>
    <n v="34"/>
    <x v="1"/>
    <x v="1"/>
    <n v="757"/>
    <n v="26134.66"/>
    <s v="Auto Debit"/>
    <s v="Yes"/>
    <n v="1"/>
    <n v="0"/>
    <x v="1"/>
    <n v="0"/>
    <s v="No"/>
    <x v="0"/>
    <s v="Bengaluru"/>
  </r>
  <r>
    <x v="6312"/>
    <n v="43"/>
    <s v="Female"/>
    <s v="Nagpur"/>
    <n v="32"/>
    <x v="0"/>
    <x v="2"/>
    <n v="1042"/>
    <n v="34010.589999999997"/>
    <s v="Auto Debit"/>
    <s v="Yes"/>
    <n v="0"/>
    <n v="0"/>
    <x v="1"/>
    <n v="0"/>
    <s v="No"/>
    <x v="1"/>
    <s v="Nagpur"/>
  </r>
  <r>
    <x v="6313"/>
    <n v="29"/>
    <s v="Female"/>
    <s v="Mumbai"/>
    <n v="31"/>
    <x v="0"/>
    <x v="1"/>
    <n v="731"/>
    <n v="22464.21"/>
    <s v="Auto Debit"/>
    <s v="Yes"/>
    <n v="2"/>
    <n v="0"/>
    <x v="0"/>
    <n v="0"/>
    <s v="No"/>
    <x v="1"/>
    <s v="Mumbai"/>
  </r>
  <r>
    <x v="6314"/>
    <n v="18"/>
    <s v="Female"/>
    <s v="Chennai"/>
    <n v="24"/>
    <x v="0"/>
    <x v="2"/>
    <n v="984"/>
    <n v="24293.82"/>
    <s v="Auto Debit"/>
    <s v="Yes"/>
    <n v="3"/>
    <n v="0"/>
    <x v="0"/>
    <n v="0"/>
    <s v="No"/>
    <x v="1"/>
    <s v="Chennai"/>
  </r>
  <r>
    <x v="6315"/>
    <n v="22"/>
    <s v="Female"/>
    <s v="Jaipur"/>
    <n v="27"/>
    <x v="0"/>
    <x v="0"/>
    <n v="461"/>
    <n v="12685.81"/>
    <s v="Credit Card"/>
    <s v="Yes"/>
    <n v="0"/>
    <n v="0"/>
    <x v="0"/>
    <n v="0"/>
    <s v="Yes"/>
    <x v="0"/>
    <s v="Jaipur"/>
  </r>
  <r>
    <x v="6316"/>
    <n v="47"/>
    <s v="Male"/>
    <s v="Pune"/>
    <n v="17"/>
    <x v="0"/>
    <x v="1"/>
    <n v="697"/>
    <n v="11538.02"/>
    <s v="UPI"/>
    <s v="Yes"/>
    <n v="7"/>
    <n v="3"/>
    <x v="3"/>
    <n v="0"/>
    <s v="No"/>
    <x v="1"/>
    <s v="Pune"/>
  </r>
  <r>
    <x v="6317"/>
    <n v="40"/>
    <s v="Male"/>
    <s v="Jaipur"/>
    <n v="13"/>
    <x v="1"/>
    <x v="0"/>
    <n v="485"/>
    <n v="5633.53"/>
    <s v="UPI"/>
    <s v="No"/>
    <n v="0"/>
    <n v="0"/>
    <x v="0"/>
    <n v="10"/>
    <s v="Yes"/>
    <x v="0"/>
    <s v="Jaipur"/>
  </r>
  <r>
    <x v="6318"/>
    <n v="33"/>
    <s v="Female"/>
    <s v="Bengaluru"/>
    <n v="35"/>
    <x v="0"/>
    <x v="0"/>
    <n v="532"/>
    <n v="18924.599999999999"/>
    <s v="Credit Card"/>
    <s v="Yes"/>
    <n v="0"/>
    <n v="0"/>
    <x v="1"/>
    <n v="0"/>
    <s v="No"/>
    <x v="0"/>
    <s v="Bengaluru"/>
  </r>
  <r>
    <x v="6319"/>
    <n v="31"/>
    <s v="Male"/>
    <s v="Delhi"/>
    <n v="44"/>
    <x v="1"/>
    <x v="1"/>
    <n v="811"/>
    <n v="36435.49"/>
    <s v="UPI"/>
    <s v="Yes"/>
    <n v="1"/>
    <n v="0"/>
    <x v="0"/>
    <n v="0"/>
    <s v="No"/>
    <x v="0"/>
    <s v="Delhi"/>
  </r>
  <r>
    <x v="6320"/>
    <n v="34"/>
    <s v="Female"/>
    <s v="Mumbai"/>
    <n v="35"/>
    <x v="2"/>
    <x v="1"/>
    <n v="742"/>
    <n v="22164"/>
    <s v="Credit Card"/>
    <s v="Yes"/>
    <n v="1"/>
    <n v="0"/>
    <x v="0"/>
    <n v="15"/>
    <s v="Yes"/>
    <x v="0"/>
    <s v="Mumbai"/>
  </r>
  <r>
    <x v="6321"/>
    <n v="46"/>
    <s v="Female"/>
    <s v="Hyderabad"/>
    <n v="37"/>
    <x v="0"/>
    <x v="1"/>
    <n v="639"/>
    <n v="24056.83"/>
    <s v="UPI"/>
    <s v="Yes"/>
    <n v="1"/>
    <n v="0"/>
    <x v="0"/>
    <n v="0"/>
    <s v="No"/>
    <x v="0"/>
    <s v="Hyderabad"/>
  </r>
  <r>
    <x v="6322"/>
    <n v="35"/>
    <s v="Male"/>
    <s v="Bengaluru"/>
    <n v="43"/>
    <x v="2"/>
    <x v="0"/>
    <n v="471"/>
    <n v="17759.75"/>
    <s v="Auto Debit"/>
    <s v="Yes"/>
    <n v="8"/>
    <n v="3"/>
    <x v="3"/>
    <n v="10"/>
    <s v="No"/>
    <x v="0"/>
    <s v="Bengaluru"/>
  </r>
  <r>
    <x v="6323"/>
    <n v="34"/>
    <s v="Female"/>
    <s v="Mumbai"/>
    <n v="53"/>
    <x v="2"/>
    <x v="2"/>
    <n v="1067"/>
    <n v="48385.01"/>
    <s v="Credit Card"/>
    <s v="Yes"/>
    <n v="0"/>
    <n v="0"/>
    <x v="0"/>
    <n v="15"/>
    <s v="Yes"/>
    <x v="0"/>
    <s v="Mumbai"/>
  </r>
  <r>
    <x v="6324"/>
    <n v="37"/>
    <s v="Male"/>
    <s v="Mumbai"/>
    <n v="51"/>
    <x v="0"/>
    <x v="1"/>
    <n v="776"/>
    <n v="39432.89"/>
    <s v="Credit Card"/>
    <s v="Yes"/>
    <n v="0"/>
    <n v="0"/>
    <x v="0"/>
    <n v="0"/>
    <s v="Yes"/>
    <x v="1"/>
    <s v="Mumbai"/>
  </r>
  <r>
    <x v="6325"/>
    <n v="42"/>
    <s v="Female"/>
    <s v="Hyderabad"/>
    <n v="31"/>
    <x v="0"/>
    <x v="1"/>
    <n v="792"/>
    <n v="25033.88"/>
    <s v="Bank Transfer"/>
    <s v="Yes"/>
    <n v="0"/>
    <n v="0"/>
    <x v="1"/>
    <n v="0"/>
    <s v="No"/>
    <x v="0"/>
    <s v="Hyderabad"/>
  </r>
  <r>
    <x v="6326"/>
    <n v="36"/>
    <s v="Female"/>
    <s v="Delhi"/>
    <n v="45"/>
    <x v="1"/>
    <x v="0"/>
    <n v="503"/>
    <n v="20477.52"/>
    <s v="Auto Debit"/>
    <s v="Yes"/>
    <n v="0"/>
    <n v="0"/>
    <x v="0"/>
    <n v="10"/>
    <s v="No"/>
    <x v="0"/>
    <s v="Delhi"/>
  </r>
  <r>
    <x v="6327"/>
    <n v="25"/>
    <s v="Female"/>
    <s v="Chennai"/>
    <n v="37"/>
    <x v="0"/>
    <x v="1"/>
    <n v="730"/>
    <n v="27479.94"/>
    <s v="Auto Debit"/>
    <s v="No"/>
    <n v="0"/>
    <n v="0"/>
    <x v="0"/>
    <n v="0"/>
    <s v="Yes"/>
    <x v="1"/>
    <s v="Chennai"/>
  </r>
  <r>
    <x v="6328"/>
    <n v="23"/>
    <s v="Female"/>
    <s v="Delhi"/>
    <n v="43"/>
    <x v="2"/>
    <x v="2"/>
    <n v="1094"/>
    <n v="41825.870000000003"/>
    <s v="Debit Card"/>
    <s v="Yes"/>
    <n v="0"/>
    <n v="0"/>
    <x v="0"/>
    <n v="10"/>
    <s v="Yes"/>
    <x v="0"/>
    <s v="Delhi"/>
  </r>
  <r>
    <x v="6329"/>
    <n v="26"/>
    <s v="Female"/>
    <s v="Hyderabad"/>
    <n v="28"/>
    <x v="0"/>
    <x v="1"/>
    <n v="661"/>
    <n v="18389.830000000002"/>
    <s v="Credit Card"/>
    <s v="Yes"/>
    <n v="0"/>
    <n v="0"/>
    <x v="0"/>
    <n v="0"/>
    <s v="No"/>
    <x v="0"/>
    <s v="Hyderabad"/>
  </r>
  <r>
    <x v="6330"/>
    <n v="34"/>
    <s v="Male"/>
    <s v="Pune"/>
    <n v="20"/>
    <x v="0"/>
    <x v="1"/>
    <n v="726"/>
    <n v="14582.35"/>
    <s v="Credit Card"/>
    <s v="Yes"/>
    <n v="0"/>
    <n v="0"/>
    <x v="0"/>
    <n v="0"/>
    <s v="No"/>
    <x v="0"/>
    <s v="Pune"/>
  </r>
  <r>
    <x v="6331"/>
    <n v="44"/>
    <s v="Female"/>
    <s v="Pune"/>
    <n v="50"/>
    <x v="0"/>
    <x v="0"/>
    <n v="399"/>
    <n v="19619.66"/>
    <s v="UPI"/>
    <s v="Yes"/>
    <n v="0"/>
    <n v="0"/>
    <x v="0"/>
    <n v="0"/>
    <s v="Yes"/>
    <x v="1"/>
    <s v="Pune"/>
  </r>
  <r>
    <x v="6332"/>
    <n v="27"/>
    <s v="Male"/>
    <s v="Pune"/>
    <n v="58"/>
    <x v="1"/>
    <x v="0"/>
    <n v="389"/>
    <n v="21097.27"/>
    <s v="UPI"/>
    <s v="Yes"/>
    <n v="2"/>
    <n v="1"/>
    <x v="0"/>
    <n v="5"/>
    <s v="No"/>
    <x v="0"/>
    <s v="Pune"/>
  </r>
  <r>
    <x v="6333"/>
    <n v="40"/>
    <s v="Male"/>
    <s v="Pune"/>
    <n v="24"/>
    <x v="0"/>
    <x v="1"/>
    <n v="642"/>
    <n v="15582.32"/>
    <s v="Bank Transfer"/>
    <s v="Yes"/>
    <n v="0"/>
    <n v="0"/>
    <x v="0"/>
    <n v="0"/>
    <s v="No"/>
    <x v="0"/>
    <s v="Pune"/>
  </r>
  <r>
    <x v="6334"/>
    <n v="49"/>
    <s v="Male"/>
    <s v="Hyderabad"/>
    <n v="23"/>
    <x v="0"/>
    <x v="1"/>
    <n v="763"/>
    <n v="17812.14"/>
    <s v="Debit Card"/>
    <s v="No"/>
    <n v="0"/>
    <n v="0"/>
    <x v="0"/>
    <n v="0"/>
    <s v="Yes"/>
    <x v="0"/>
    <s v="Hyderabad"/>
  </r>
  <r>
    <x v="6335"/>
    <n v="39"/>
    <s v="Male"/>
    <s v="Hyderabad"/>
    <n v="16"/>
    <x v="0"/>
    <x v="2"/>
    <n v="1053"/>
    <n v="17103.939999999999"/>
    <s v="Bank Transfer"/>
    <s v="Yes"/>
    <n v="2"/>
    <n v="0"/>
    <x v="0"/>
    <n v="0"/>
    <s v="No"/>
    <x v="1"/>
    <s v="Hyderabad"/>
  </r>
  <r>
    <x v="6336"/>
    <n v="24"/>
    <s v="Female"/>
    <s v="Bengaluru"/>
    <n v="39"/>
    <x v="0"/>
    <x v="1"/>
    <n v="736"/>
    <n v="28894.240000000002"/>
    <s v="Bank Transfer"/>
    <s v="Yes"/>
    <n v="3"/>
    <n v="0"/>
    <x v="0"/>
    <n v="0"/>
    <s v="No"/>
    <x v="0"/>
    <s v="Bengaluru"/>
  </r>
  <r>
    <x v="6337"/>
    <n v="44"/>
    <s v="Female"/>
    <s v="Bengaluru"/>
    <n v="41"/>
    <x v="1"/>
    <x v="1"/>
    <n v="664"/>
    <n v="26818.87"/>
    <s v="Bank Transfer"/>
    <s v="Yes"/>
    <n v="0"/>
    <n v="0"/>
    <x v="0"/>
    <n v="0"/>
    <s v="No"/>
    <x v="0"/>
    <s v="Bengaluru"/>
  </r>
  <r>
    <x v="6338"/>
    <n v="38"/>
    <s v="Female"/>
    <s v="Mumbai"/>
    <n v="37"/>
    <x v="1"/>
    <x v="0"/>
    <n v="531"/>
    <n v="19231.93"/>
    <s v="Auto Debit"/>
    <s v="Yes"/>
    <n v="7"/>
    <n v="1"/>
    <x v="1"/>
    <n v="0"/>
    <s v="Yes"/>
    <x v="0"/>
    <s v="Mumbai"/>
  </r>
  <r>
    <x v="6339"/>
    <n v="26"/>
    <s v="Female"/>
    <s v="Nagpur"/>
    <n v="55"/>
    <x v="2"/>
    <x v="0"/>
    <n v="435"/>
    <n v="24162.06"/>
    <s v="UPI"/>
    <s v="No"/>
    <n v="1"/>
    <n v="0"/>
    <x v="0"/>
    <n v="0"/>
    <s v="No"/>
    <x v="0"/>
    <s v="Nagpur"/>
  </r>
  <r>
    <x v="6340"/>
    <n v="20"/>
    <s v="Male"/>
    <s v="Hyderabad"/>
    <n v="48"/>
    <x v="2"/>
    <x v="1"/>
    <n v="698"/>
    <n v="33005.35"/>
    <s v="Debit Card"/>
    <s v="Yes"/>
    <n v="6"/>
    <n v="2"/>
    <x v="2"/>
    <n v="0"/>
    <s v="No"/>
    <x v="0"/>
    <s v="Hyderabad"/>
  </r>
  <r>
    <x v="6341"/>
    <n v="47"/>
    <s v="Female"/>
    <s v="Nagpur"/>
    <n v="41"/>
    <x v="0"/>
    <x v="1"/>
    <n v="675"/>
    <n v="28297.39"/>
    <s v="Bank Transfer"/>
    <s v="Yes"/>
    <n v="1"/>
    <n v="0"/>
    <x v="0"/>
    <n v="0"/>
    <s v="No"/>
    <x v="0"/>
    <s v="Nagpur"/>
  </r>
  <r>
    <x v="6342"/>
    <n v="29"/>
    <s v="Female"/>
    <s v="Kolkata"/>
    <n v="50"/>
    <x v="1"/>
    <x v="2"/>
    <n v="947"/>
    <n v="47451.23"/>
    <s v="Auto Debit"/>
    <s v="Yes"/>
    <n v="1"/>
    <n v="0"/>
    <x v="1"/>
    <n v="0"/>
    <s v="No"/>
    <x v="0"/>
    <s v="Kolkata"/>
  </r>
  <r>
    <x v="6343"/>
    <n v="24"/>
    <s v="Female"/>
    <s v="Pune"/>
    <n v="17"/>
    <x v="0"/>
    <x v="2"/>
    <n v="1087"/>
    <n v="18863.189999999999"/>
    <s v="Credit Card"/>
    <s v="No"/>
    <n v="2"/>
    <n v="1"/>
    <x v="0"/>
    <n v="0"/>
    <s v="Yes"/>
    <x v="1"/>
    <s v="Pune"/>
  </r>
  <r>
    <x v="6344"/>
    <n v="28"/>
    <s v="Female"/>
    <s v="Ahmedabad"/>
    <n v="33"/>
    <x v="1"/>
    <x v="1"/>
    <n v="777"/>
    <n v="25131.99"/>
    <s v="UPI"/>
    <s v="Yes"/>
    <n v="1"/>
    <n v="0"/>
    <x v="0"/>
    <n v="0"/>
    <s v="No"/>
    <x v="0"/>
    <s v="Ahmedabad"/>
  </r>
  <r>
    <x v="6345"/>
    <n v="34"/>
    <s v="Male"/>
    <s v="Jaipur"/>
    <n v="72"/>
    <x v="1"/>
    <x v="1"/>
    <n v="786"/>
    <n v="52278.99"/>
    <s v="Debit Card"/>
    <s v="No"/>
    <n v="1"/>
    <n v="0"/>
    <x v="0"/>
    <n v="10"/>
    <s v="Yes"/>
    <x v="0"/>
    <s v="Jaipur"/>
  </r>
  <r>
    <x v="6346"/>
    <n v="40"/>
    <s v="Female"/>
    <s v="Pune"/>
    <n v="31"/>
    <x v="0"/>
    <x v="2"/>
    <n v="994"/>
    <n v="30871.13"/>
    <s v="Credit Card"/>
    <s v="Yes"/>
    <n v="0"/>
    <n v="0"/>
    <x v="1"/>
    <n v="0"/>
    <s v="No"/>
    <x v="1"/>
    <s v="Pune"/>
  </r>
  <r>
    <x v="6347"/>
    <n v="22"/>
    <s v="Male"/>
    <s v="Kolkata"/>
    <n v="39"/>
    <x v="1"/>
    <x v="1"/>
    <n v="656"/>
    <n v="24555.279999999999"/>
    <s v="UPI"/>
    <s v="Yes"/>
    <n v="0"/>
    <n v="0"/>
    <x v="0"/>
    <n v="5"/>
    <s v="No"/>
    <x v="0"/>
    <s v="Kolkata"/>
  </r>
  <r>
    <x v="6348"/>
    <n v="44"/>
    <s v="Male"/>
    <s v="Pune"/>
    <n v="35"/>
    <x v="1"/>
    <x v="0"/>
    <n v="510"/>
    <n v="16484.61"/>
    <s v="Debit Card"/>
    <s v="Yes"/>
    <n v="0"/>
    <n v="0"/>
    <x v="0"/>
    <n v="10"/>
    <s v="No"/>
    <x v="1"/>
    <s v="Pune"/>
  </r>
  <r>
    <x v="6349"/>
    <n v="47"/>
    <s v="Female"/>
    <s v="Delhi"/>
    <n v="60"/>
    <x v="2"/>
    <x v="2"/>
    <n v="1088"/>
    <n v="59223.88"/>
    <s v="UPI"/>
    <s v="Yes"/>
    <n v="1"/>
    <n v="0"/>
    <x v="0"/>
    <n v="10"/>
    <s v="No"/>
    <x v="0"/>
    <s v="Delhi"/>
  </r>
  <r>
    <x v="6350"/>
    <n v="18"/>
    <s v="Male"/>
    <s v="Pune"/>
    <n v="58"/>
    <x v="1"/>
    <x v="2"/>
    <n v="1011"/>
    <n v="59392.95"/>
    <s v="Credit Card"/>
    <s v="Yes"/>
    <n v="2"/>
    <n v="0"/>
    <x v="0"/>
    <n v="0"/>
    <s v="No"/>
    <x v="0"/>
    <s v="Pune"/>
  </r>
  <r>
    <x v="6351"/>
    <n v="36"/>
    <s v="Male"/>
    <s v="Mumbai"/>
    <n v="26"/>
    <x v="0"/>
    <x v="0"/>
    <n v="556"/>
    <n v="14528.92"/>
    <s v="Debit Card"/>
    <s v="No"/>
    <n v="1"/>
    <n v="0"/>
    <x v="0"/>
    <n v="0"/>
    <s v="Yes"/>
    <x v="0"/>
    <s v="Mumbai"/>
  </r>
  <r>
    <x v="6352"/>
    <n v="26"/>
    <s v="Male"/>
    <s v="Mumbai"/>
    <n v="42"/>
    <x v="2"/>
    <x v="1"/>
    <n v="832"/>
    <n v="30542.22"/>
    <s v="Auto Debit"/>
    <s v="Yes"/>
    <n v="0"/>
    <n v="0"/>
    <x v="0"/>
    <n v="10"/>
    <s v="Yes"/>
    <x v="0"/>
    <s v="Mumbai"/>
  </r>
  <r>
    <x v="6353"/>
    <n v="48"/>
    <s v="Male"/>
    <s v="Pune"/>
    <n v="39"/>
    <x v="0"/>
    <x v="0"/>
    <n v="453"/>
    <n v="17670.53"/>
    <s v="UPI"/>
    <s v="Yes"/>
    <n v="0"/>
    <n v="0"/>
    <x v="0"/>
    <n v="0"/>
    <s v="No"/>
    <x v="0"/>
    <s v="Pune"/>
  </r>
  <r>
    <x v="6354"/>
    <n v="40"/>
    <s v="Male"/>
    <s v="Ahmedabad"/>
    <n v="23"/>
    <x v="1"/>
    <x v="0"/>
    <n v="528"/>
    <n v="10957.02"/>
    <s v="Debit Card"/>
    <s v="Yes"/>
    <n v="4"/>
    <n v="2"/>
    <x v="2"/>
    <n v="10"/>
    <s v="No"/>
    <x v="0"/>
    <s v="Ahmedabad"/>
  </r>
  <r>
    <x v="6355"/>
    <n v="33"/>
    <s v="Male"/>
    <s v="Pune"/>
    <n v="39"/>
    <x v="2"/>
    <x v="1"/>
    <n v="706"/>
    <n v="28119.11"/>
    <s v="UPI"/>
    <s v="Yes"/>
    <n v="0"/>
    <n v="0"/>
    <x v="0"/>
    <n v="0"/>
    <s v="No"/>
    <x v="0"/>
    <s v="Pune"/>
  </r>
  <r>
    <x v="6356"/>
    <n v="18"/>
    <s v="Male"/>
    <s v="Mumbai"/>
    <n v="39"/>
    <x v="0"/>
    <x v="0"/>
    <n v="457"/>
    <n v="17893.77"/>
    <s v="Credit Card"/>
    <s v="Yes"/>
    <n v="1"/>
    <n v="0"/>
    <x v="0"/>
    <n v="0"/>
    <s v="No"/>
    <x v="0"/>
    <s v="Mumbai"/>
  </r>
  <r>
    <x v="6357"/>
    <n v="49"/>
    <s v="Female"/>
    <s v="Delhi"/>
    <n v="9"/>
    <x v="0"/>
    <x v="1"/>
    <n v="701"/>
    <n v="6395.42"/>
    <s v="UPI"/>
    <s v="Yes"/>
    <n v="1"/>
    <n v="0"/>
    <x v="0"/>
    <n v="0"/>
    <s v="No"/>
    <x v="0"/>
    <s v="Delhi"/>
  </r>
  <r>
    <x v="6358"/>
    <n v="44"/>
    <s v="Female"/>
    <s v="Mumbai"/>
    <n v="40"/>
    <x v="0"/>
    <x v="1"/>
    <n v="788"/>
    <n v="32218.400000000001"/>
    <s v="Credit Card"/>
    <s v="Yes"/>
    <n v="0"/>
    <n v="0"/>
    <x v="0"/>
    <n v="0"/>
    <s v="No"/>
    <x v="0"/>
    <s v="Mumbai"/>
  </r>
  <r>
    <x v="6359"/>
    <n v="58"/>
    <s v="Female"/>
    <s v="Bengaluru"/>
    <n v="27"/>
    <x v="0"/>
    <x v="1"/>
    <n v="686"/>
    <n v="18783.86"/>
    <s v="Credit Card"/>
    <s v="Yes"/>
    <n v="0"/>
    <n v="0"/>
    <x v="0"/>
    <n v="0"/>
    <s v="Yes"/>
    <x v="0"/>
    <s v="Bengaluru"/>
  </r>
  <r>
    <x v="6360"/>
    <n v="62"/>
    <s v="Male"/>
    <s v="Bengaluru"/>
    <n v="6"/>
    <x v="0"/>
    <x v="1"/>
    <n v="699"/>
    <n v="4255.3"/>
    <s v="Credit Card"/>
    <s v="Yes"/>
    <n v="1"/>
    <n v="0"/>
    <x v="0"/>
    <n v="0"/>
    <s v="No"/>
    <x v="0"/>
    <s v="Bengaluru"/>
  </r>
  <r>
    <x v="6361"/>
    <n v="26"/>
    <s v="Male"/>
    <s v="Pune"/>
    <n v="25"/>
    <x v="0"/>
    <x v="0"/>
    <n v="515"/>
    <n v="12723.58"/>
    <s v="Auto Debit"/>
    <s v="Yes"/>
    <n v="1"/>
    <n v="0"/>
    <x v="0"/>
    <n v="0"/>
    <s v="No"/>
    <x v="1"/>
    <s v="Pune"/>
  </r>
  <r>
    <x v="6362"/>
    <n v="39"/>
    <s v="Male"/>
    <s v="Kolkata"/>
    <n v="54"/>
    <x v="1"/>
    <x v="0"/>
    <n v="541"/>
    <n v="28374.18"/>
    <s v="Bank Transfer"/>
    <s v="No"/>
    <n v="0"/>
    <n v="0"/>
    <x v="0"/>
    <n v="0"/>
    <s v="No"/>
    <x v="0"/>
    <s v="Kolkata"/>
  </r>
  <r>
    <x v="6363"/>
    <n v="39"/>
    <s v="Male"/>
    <s v="Hyderabad"/>
    <n v="11"/>
    <x v="0"/>
    <x v="2"/>
    <n v="1071"/>
    <n v="11777.64"/>
    <s v="UPI"/>
    <s v="No"/>
    <n v="0"/>
    <n v="0"/>
    <x v="0"/>
    <n v="0"/>
    <s v="No"/>
    <x v="0"/>
    <s v="Hyderabad"/>
  </r>
  <r>
    <x v="6364"/>
    <n v="52"/>
    <s v="Male"/>
    <s v="Bengaluru"/>
    <n v="63"/>
    <x v="0"/>
    <x v="1"/>
    <n v="756"/>
    <n v="46944.9"/>
    <s v="Credit Card"/>
    <s v="Yes"/>
    <n v="0"/>
    <n v="0"/>
    <x v="2"/>
    <n v="0"/>
    <s v="Yes"/>
    <x v="0"/>
    <s v="Bengaluru"/>
  </r>
  <r>
    <x v="6365"/>
    <n v="36"/>
    <s v="Male"/>
    <s v="Bengaluru"/>
    <n v="53"/>
    <x v="0"/>
    <x v="0"/>
    <n v="475"/>
    <n v="25297.77"/>
    <s v="Debit Card"/>
    <s v="No"/>
    <n v="5"/>
    <n v="2"/>
    <x v="2"/>
    <n v="0"/>
    <s v="No"/>
    <x v="1"/>
    <s v="Bengaluru"/>
  </r>
  <r>
    <x v="6366"/>
    <n v="20"/>
    <s v="Male"/>
    <s v="Hyderabad"/>
    <n v="34"/>
    <x v="0"/>
    <x v="2"/>
    <n v="1097"/>
    <n v="37494.120000000003"/>
    <s v="Bank Transfer"/>
    <s v="Yes"/>
    <n v="2"/>
    <n v="1"/>
    <x v="2"/>
    <n v="0"/>
    <s v="No"/>
    <x v="0"/>
    <s v="Hyderabad"/>
  </r>
  <r>
    <x v="6367"/>
    <n v="43"/>
    <s v="Female"/>
    <s v="Kolkata"/>
    <n v="12"/>
    <x v="0"/>
    <x v="0"/>
    <n v="434"/>
    <n v="5180.17"/>
    <s v="Credit Card"/>
    <s v="Yes"/>
    <n v="6"/>
    <n v="2"/>
    <x v="2"/>
    <n v="0"/>
    <s v="Yes"/>
    <x v="1"/>
    <s v="Kolkata"/>
  </r>
  <r>
    <x v="6368"/>
    <n v="25"/>
    <s v="Male"/>
    <s v="Chennai"/>
    <n v="8"/>
    <x v="0"/>
    <x v="0"/>
    <n v="523"/>
    <n v="4305.01"/>
    <s v="Bank Transfer"/>
    <s v="Yes"/>
    <n v="0"/>
    <n v="0"/>
    <x v="1"/>
    <n v="0"/>
    <s v="No"/>
    <x v="0"/>
    <s v="Chennai"/>
  </r>
  <r>
    <x v="6369"/>
    <n v="18"/>
    <s v="Male"/>
    <s v="Delhi"/>
    <n v="37"/>
    <x v="2"/>
    <x v="2"/>
    <n v="1100"/>
    <n v="37722.959999999999"/>
    <s v="Auto Debit"/>
    <s v="Yes"/>
    <n v="0"/>
    <n v="0"/>
    <x v="1"/>
    <n v="10"/>
    <s v="Yes"/>
    <x v="0"/>
    <s v="Delhi"/>
  </r>
  <r>
    <x v="6370"/>
    <n v="48"/>
    <s v="Female"/>
    <s v="Bengaluru"/>
    <n v="37"/>
    <x v="0"/>
    <x v="0"/>
    <n v="450"/>
    <n v="16970.560000000001"/>
    <s v="Credit Card"/>
    <s v="Yes"/>
    <n v="0"/>
    <n v="0"/>
    <x v="0"/>
    <n v="0"/>
    <s v="No"/>
    <x v="1"/>
    <s v="Bengaluru"/>
  </r>
  <r>
    <x v="6371"/>
    <n v="27"/>
    <s v="Male"/>
    <s v="Mumbai"/>
    <n v="61"/>
    <x v="0"/>
    <x v="0"/>
    <n v="491"/>
    <n v="30687.9"/>
    <s v="Credit Card"/>
    <s v="Yes"/>
    <n v="2"/>
    <n v="0"/>
    <x v="0"/>
    <n v="0"/>
    <s v="Yes"/>
    <x v="0"/>
    <s v="Mumbai"/>
  </r>
  <r>
    <x v="6372"/>
    <n v="35"/>
    <s v="Male"/>
    <s v="Bengaluru"/>
    <n v="37"/>
    <x v="1"/>
    <x v="0"/>
    <n v="530"/>
    <n v="19660.47"/>
    <s v="UPI"/>
    <s v="Yes"/>
    <n v="0"/>
    <n v="0"/>
    <x v="0"/>
    <n v="0"/>
    <s v="No"/>
    <x v="1"/>
    <s v="Bengaluru"/>
  </r>
  <r>
    <x v="6373"/>
    <n v="36"/>
    <s v="Male"/>
    <s v="Kolkata"/>
    <n v="52"/>
    <x v="1"/>
    <x v="1"/>
    <n v="747"/>
    <n v="38435.32"/>
    <s v="Auto Debit"/>
    <s v="Yes"/>
    <n v="1"/>
    <n v="0"/>
    <x v="0"/>
    <n v="0"/>
    <s v="No"/>
    <x v="0"/>
    <s v="Kolkata"/>
  </r>
  <r>
    <x v="6374"/>
    <n v="54"/>
    <s v="Male"/>
    <s v="Bengaluru"/>
    <n v="45"/>
    <x v="2"/>
    <x v="1"/>
    <n v="800"/>
    <n v="34973.93"/>
    <s v="Bank Transfer"/>
    <s v="Yes"/>
    <n v="0"/>
    <n v="0"/>
    <x v="0"/>
    <n v="0"/>
    <s v="No"/>
    <x v="1"/>
    <s v="Bengaluru"/>
  </r>
  <r>
    <x v="6375"/>
    <n v="22"/>
    <s v="Male"/>
    <s v="Hyderabad"/>
    <n v="39"/>
    <x v="2"/>
    <x v="1"/>
    <n v="657"/>
    <n v="25281.64"/>
    <s v="Credit Card"/>
    <s v="Yes"/>
    <n v="1"/>
    <n v="0"/>
    <x v="0"/>
    <n v="0"/>
    <s v="Yes"/>
    <x v="0"/>
    <s v="Hyderabad"/>
  </r>
  <r>
    <x v="6376"/>
    <n v="35"/>
    <s v="Female"/>
    <s v="Bengaluru"/>
    <n v="32"/>
    <x v="2"/>
    <x v="0"/>
    <n v="527"/>
    <n v="14190.12"/>
    <s v="Auto Debit"/>
    <s v="Yes"/>
    <n v="2"/>
    <n v="0"/>
    <x v="0"/>
    <n v="15"/>
    <s v="No"/>
    <x v="0"/>
    <s v="Bengaluru"/>
  </r>
  <r>
    <x v="6377"/>
    <n v="27"/>
    <s v="Female"/>
    <s v="Bengaluru"/>
    <n v="14"/>
    <x v="0"/>
    <x v="0"/>
    <n v="518"/>
    <n v="7435.1"/>
    <s v="Debit Card"/>
    <s v="Yes"/>
    <n v="2"/>
    <n v="0"/>
    <x v="0"/>
    <n v="0"/>
    <s v="No"/>
    <x v="0"/>
    <s v="Bengaluru"/>
  </r>
  <r>
    <x v="6378"/>
    <n v="40"/>
    <s v="Male"/>
    <s v="Hyderabad"/>
    <n v="72"/>
    <x v="1"/>
    <x v="0"/>
    <n v="442"/>
    <n v="29447.51"/>
    <s v="Credit Card"/>
    <s v="Yes"/>
    <n v="3"/>
    <n v="0"/>
    <x v="0"/>
    <n v="5"/>
    <s v="Yes"/>
    <x v="0"/>
    <s v="Hyderabad"/>
  </r>
  <r>
    <x v="6379"/>
    <n v="37"/>
    <s v="Female"/>
    <s v="Kolkata"/>
    <n v="27"/>
    <x v="0"/>
    <x v="1"/>
    <n v="776"/>
    <n v="21335.37"/>
    <s v="Bank Transfer"/>
    <s v="Yes"/>
    <n v="1"/>
    <n v="0"/>
    <x v="0"/>
    <n v="0"/>
    <s v="No"/>
    <x v="1"/>
    <s v="Kolkata"/>
  </r>
  <r>
    <x v="6380"/>
    <n v="44"/>
    <s v="Female"/>
    <s v="Hyderabad"/>
    <n v="51"/>
    <x v="0"/>
    <x v="2"/>
    <n v="1041"/>
    <n v="53258.36"/>
    <s v="Credit Card"/>
    <s v="Yes"/>
    <n v="5"/>
    <n v="3"/>
    <x v="1"/>
    <n v="0"/>
    <s v="No"/>
    <x v="1"/>
    <s v="Hyderabad"/>
  </r>
  <r>
    <x v="6381"/>
    <n v="33"/>
    <s v="Female"/>
    <s v="Ahmedabad"/>
    <n v="42"/>
    <x v="2"/>
    <x v="1"/>
    <n v="730"/>
    <n v="31183.23"/>
    <s v="Credit Card"/>
    <s v="Yes"/>
    <n v="2"/>
    <n v="1"/>
    <x v="0"/>
    <n v="0"/>
    <s v="No"/>
    <x v="0"/>
    <s v="Ahmedabad"/>
  </r>
  <r>
    <x v="6382"/>
    <n v="34"/>
    <s v="Male"/>
    <s v="Mumbai"/>
    <n v="48"/>
    <x v="2"/>
    <x v="1"/>
    <n v="721"/>
    <n v="33828.82"/>
    <s v="UPI"/>
    <s v="Yes"/>
    <n v="1"/>
    <n v="0"/>
    <x v="1"/>
    <n v="0"/>
    <s v="No"/>
    <x v="0"/>
    <s v="Mumbai"/>
  </r>
  <r>
    <x v="6383"/>
    <n v="18"/>
    <s v="Male"/>
    <s v="Bengaluru"/>
    <n v="65"/>
    <x v="2"/>
    <x v="0"/>
    <n v="579"/>
    <n v="33257.22"/>
    <s v="Credit Card"/>
    <s v="Yes"/>
    <n v="1"/>
    <n v="0"/>
    <x v="0"/>
    <n v="10"/>
    <s v="No"/>
    <x v="0"/>
    <s v="Bengaluru"/>
  </r>
  <r>
    <x v="6384"/>
    <n v="39"/>
    <s v="Male"/>
    <s v="Chennai"/>
    <n v="41"/>
    <x v="0"/>
    <x v="0"/>
    <n v="410"/>
    <n v="17256.25"/>
    <s v="UPI"/>
    <s v="No"/>
    <n v="0"/>
    <n v="0"/>
    <x v="0"/>
    <n v="0"/>
    <s v="No"/>
    <x v="0"/>
    <s v="Chennai"/>
  </r>
  <r>
    <x v="6385"/>
    <n v="19"/>
    <s v="Male"/>
    <s v="Delhi"/>
    <n v="54"/>
    <x v="0"/>
    <x v="1"/>
    <n v="663"/>
    <n v="35693.360000000001"/>
    <s v="Credit Card"/>
    <s v="Yes"/>
    <n v="1"/>
    <n v="0"/>
    <x v="0"/>
    <n v="0"/>
    <s v="Yes"/>
    <x v="0"/>
    <s v="Delhi"/>
  </r>
  <r>
    <x v="6386"/>
    <n v="18"/>
    <s v="Male"/>
    <s v="Pune"/>
    <n v="5"/>
    <x v="0"/>
    <x v="0"/>
    <n v="410"/>
    <n v="2020.29"/>
    <s v="Bank Transfer"/>
    <s v="No"/>
    <n v="0"/>
    <n v="0"/>
    <x v="0"/>
    <n v="0"/>
    <s v="Yes"/>
    <x v="1"/>
    <s v="Pune"/>
  </r>
  <r>
    <x v="6387"/>
    <n v="30"/>
    <s v="Male"/>
    <s v="Jaipur"/>
    <n v="17"/>
    <x v="0"/>
    <x v="1"/>
    <n v="666"/>
    <n v="11205.74"/>
    <s v="Credit Card"/>
    <s v="Yes"/>
    <n v="0"/>
    <n v="0"/>
    <x v="1"/>
    <n v="0"/>
    <s v="No"/>
    <x v="1"/>
    <s v="Jaipur"/>
  </r>
  <r>
    <x v="6388"/>
    <n v="35"/>
    <s v="Male"/>
    <s v="Bengaluru"/>
    <n v="28"/>
    <x v="2"/>
    <x v="1"/>
    <n v="777"/>
    <n v="21122.1"/>
    <s v="UPI"/>
    <s v="Yes"/>
    <n v="1"/>
    <n v="0"/>
    <x v="0"/>
    <n v="0"/>
    <s v="No"/>
    <x v="0"/>
    <s v="Bengaluru"/>
  </r>
  <r>
    <x v="6389"/>
    <n v="29"/>
    <s v="Male"/>
    <s v="Jaipur"/>
    <n v="45"/>
    <x v="0"/>
    <x v="1"/>
    <n v="692"/>
    <n v="31009.4"/>
    <s v="UPI"/>
    <s v="Yes"/>
    <n v="0"/>
    <n v="0"/>
    <x v="0"/>
    <n v="0"/>
    <s v="Yes"/>
    <x v="0"/>
    <s v="Jaipur"/>
  </r>
  <r>
    <x v="6390"/>
    <n v="25"/>
    <s v="Male"/>
    <s v="Jaipur"/>
    <n v="59"/>
    <x v="1"/>
    <x v="0"/>
    <n v="530"/>
    <n v="28485.93"/>
    <s v="Auto Debit"/>
    <s v="Yes"/>
    <n v="2"/>
    <n v="0"/>
    <x v="0"/>
    <n v="10"/>
    <s v="Yes"/>
    <x v="0"/>
    <s v="Jaipur"/>
  </r>
  <r>
    <x v="6391"/>
    <n v="28"/>
    <s v="Female"/>
    <s v="Kolkata"/>
    <n v="33"/>
    <x v="1"/>
    <x v="0"/>
    <n v="438"/>
    <n v="14200.57"/>
    <s v="Credit Card"/>
    <s v="No"/>
    <n v="0"/>
    <n v="0"/>
    <x v="0"/>
    <n v="0"/>
    <s v="Yes"/>
    <x v="0"/>
    <s v="Kolkata"/>
  </r>
  <r>
    <x v="6392"/>
    <n v="31"/>
    <s v="Female"/>
    <s v="Delhi"/>
    <n v="35"/>
    <x v="1"/>
    <x v="0"/>
    <n v="423"/>
    <n v="14635.06"/>
    <s v="Auto Debit"/>
    <s v="Yes"/>
    <n v="0"/>
    <n v="0"/>
    <x v="0"/>
    <n v="0"/>
    <s v="No"/>
    <x v="0"/>
    <s v="Delhi"/>
  </r>
  <r>
    <x v="6393"/>
    <n v="34"/>
    <s v="Female"/>
    <s v="Chennai"/>
    <n v="42"/>
    <x v="0"/>
    <x v="1"/>
    <n v="686"/>
    <n v="28645.43"/>
    <s v="Auto Debit"/>
    <s v="Yes"/>
    <n v="0"/>
    <n v="0"/>
    <x v="0"/>
    <n v="0"/>
    <s v="Yes"/>
    <x v="0"/>
    <s v="Chennai"/>
  </r>
  <r>
    <x v="6394"/>
    <n v="32"/>
    <s v="Male"/>
    <s v="Pune"/>
    <n v="54"/>
    <x v="2"/>
    <x v="1"/>
    <n v="759"/>
    <n v="40936.65"/>
    <s v="UPI"/>
    <s v="Yes"/>
    <n v="0"/>
    <n v="0"/>
    <x v="1"/>
    <n v="0"/>
    <s v="No"/>
    <x v="0"/>
    <s v="Pune"/>
  </r>
  <r>
    <x v="6395"/>
    <n v="44"/>
    <s v="Male"/>
    <s v="Pune"/>
    <n v="46"/>
    <x v="0"/>
    <x v="1"/>
    <n v="774"/>
    <n v="34791.56"/>
    <s v="Credit Card"/>
    <s v="Yes"/>
    <n v="1"/>
    <n v="0"/>
    <x v="1"/>
    <n v="0"/>
    <s v="No"/>
    <x v="0"/>
    <s v="Pune"/>
  </r>
  <r>
    <x v="6396"/>
    <n v="59"/>
    <s v="Male"/>
    <s v="Mumbai"/>
    <n v="54"/>
    <x v="0"/>
    <x v="1"/>
    <n v="766"/>
    <n v="40654.99"/>
    <s v="Bank Transfer"/>
    <s v="Yes"/>
    <n v="3"/>
    <n v="0"/>
    <x v="0"/>
    <n v="0"/>
    <s v="Yes"/>
    <x v="0"/>
    <s v="Mumbai"/>
  </r>
  <r>
    <x v="6397"/>
    <n v="47"/>
    <s v="Male"/>
    <s v="Chennai"/>
    <n v="29"/>
    <x v="2"/>
    <x v="1"/>
    <n v="796"/>
    <n v="19787.439999999999"/>
    <s v="UPI"/>
    <s v="Yes"/>
    <n v="0"/>
    <n v="0"/>
    <x v="0"/>
    <n v="15"/>
    <s v="No"/>
    <x v="0"/>
    <s v="Chennai"/>
  </r>
  <r>
    <x v="6398"/>
    <n v="42"/>
    <s v="Male"/>
    <s v="Pune"/>
    <n v="25"/>
    <x v="0"/>
    <x v="1"/>
    <n v="761"/>
    <n v="18794.5"/>
    <s v="Debit Card"/>
    <s v="Yes"/>
    <n v="1"/>
    <n v="0"/>
    <x v="0"/>
    <n v="0"/>
    <s v="Yes"/>
    <x v="1"/>
    <s v="Pune"/>
  </r>
  <r>
    <x v="6399"/>
    <n v="24"/>
    <s v="Female"/>
    <s v="Nagpur"/>
    <n v="55"/>
    <x v="0"/>
    <x v="1"/>
    <n v="694"/>
    <n v="38497.47"/>
    <s v="Auto Debit"/>
    <s v="Yes"/>
    <n v="7"/>
    <n v="1"/>
    <x v="2"/>
    <n v="0"/>
    <s v="No"/>
    <x v="0"/>
    <s v="Nagpur"/>
  </r>
  <r>
    <x v="6400"/>
    <n v="31"/>
    <s v="Female"/>
    <s v="Hyderabad"/>
    <n v="56"/>
    <x v="1"/>
    <x v="0"/>
    <n v="526"/>
    <n v="28881.66"/>
    <s v="Auto Debit"/>
    <s v="Yes"/>
    <n v="1"/>
    <n v="0"/>
    <x v="1"/>
    <n v="0"/>
    <s v="No"/>
    <x v="0"/>
    <s v="Hyderabad"/>
  </r>
  <r>
    <x v="6401"/>
    <n v="40"/>
    <s v="Male"/>
    <s v="Pune"/>
    <n v="33"/>
    <x v="0"/>
    <x v="1"/>
    <n v="742"/>
    <n v="24806.7"/>
    <s v="Bank Transfer"/>
    <s v="Yes"/>
    <n v="2"/>
    <n v="0"/>
    <x v="0"/>
    <n v="0"/>
    <s v="Yes"/>
    <x v="1"/>
    <s v="Pune"/>
  </r>
  <r>
    <x v="6402"/>
    <n v="36"/>
    <s v="Female"/>
    <s v="Mumbai"/>
    <n v="58"/>
    <x v="1"/>
    <x v="0"/>
    <n v="523"/>
    <n v="29252.19"/>
    <s v="Auto Debit"/>
    <s v="No"/>
    <n v="0"/>
    <n v="0"/>
    <x v="0"/>
    <n v="5"/>
    <s v="No"/>
    <x v="0"/>
    <s v="Mumbai"/>
  </r>
  <r>
    <x v="6403"/>
    <n v="30"/>
    <s v="Male"/>
    <s v="Kolkata"/>
    <n v="39"/>
    <x v="0"/>
    <x v="1"/>
    <n v="729"/>
    <n v="29278.59"/>
    <s v="Credit Card"/>
    <s v="Yes"/>
    <n v="1"/>
    <n v="0"/>
    <x v="0"/>
    <n v="0"/>
    <s v="No"/>
    <x v="0"/>
    <s v="Kolkata"/>
  </r>
  <r>
    <x v="6404"/>
    <n v="35"/>
    <s v="Male"/>
    <s v="Ahmedabad"/>
    <n v="25"/>
    <x v="0"/>
    <x v="0"/>
    <n v="509"/>
    <n v="13086.2"/>
    <s v="Debit Card"/>
    <s v="Yes"/>
    <n v="0"/>
    <n v="0"/>
    <x v="0"/>
    <n v="0"/>
    <s v="Yes"/>
    <x v="1"/>
    <s v="Ahmedabad"/>
  </r>
  <r>
    <x v="6405"/>
    <n v="29"/>
    <s v="Male"/>
    <s v="Chennai"/>
    <n v="42"/>
    <x v="1"/>
    <x v="0"/>
    <n v="446"/>
    <n v="19219.099999999999"/>
    <s v="UPI"/>
    <s v="Yes"/>
    <n v="0"/>
    <n v="0"/>
    <x v="0"/>
    <n v="0"/>
    <s v="No"/>
    <x v="0"/>
    <s v="Chennai"/>
  </r>
  <r>
    <x v="6406"/>
    <n v="23"/>
    <s v="Female"/>
    <s v="Jaipur"/>
    <n v="4"/>
    <x v="0"/>
    <x v="2"/>
    <n v="952"/>
    <n v="3427.33"/>
    <s v="Auto Debit"/>
    <s v="Yes"/>
    <n v="1"/>
    <n v="0"/>
    <x v="0"/>
    <n v="10"/>
    <s v="No"/>
    <x v="0"/>
    <s v="Jaipur"/>
  </r>
  <r>
    <x v="6407"/>
    <n v="56"/>
    <s v="Female"/>
    <s v="Jaipur"/>
    <n v="34"/>
    <x v="0"/>
    <x v="1"/>
    <n v="649"/>
    <n v="22583.41"/>
    <s v="Credit Card"/>
    <s v="Yes"/>
    <n v="4"/>
    <n v="1"/>
    <x v="1"/>
    <n v="0"/>
    <s v="No"/>
    <x v="0"/>
    <s v="Jaipur"/>
  </r>
  <r>
    <x v="6408"/>
    <n v="42"/>
    <s v="Female"/>
    <s v="Ahmedabad"/>
    <n v="41"/>
    <x v="1"/>
    <x v="2"/>
    <n v="1073"/>
    <n v="43488.61"/>
    <s v="Credit Card"/>
    <s v="Yes"/>
    <n v="1"/>
    <n v="0"/>
    <x v="0"/>
    <n v="0"/>
    <s v="No"/>
    <x v="0"/>
    <s v="Ahmedabad"/>
  </r>
  <r>
    <x v="6409"/>
    <n v="52"/>
    <s v="Male"/>
    <s v="Kolkata"/>
    <n v="39"/>
    <x v="1"/>
    <x v="1"/>
    <n v="741"/>
    <n v="28050.48"/>
    <s v="Debit Card"/>
    <s v="Yes"/>
    <n v="0"/>
    <n v="0"/>
    <x v="1"/>
    <n v="0"/>
    <s v="No"/>
    <x v="0"/>
    <s v="Kolkata"/>
  </r>
  <r>
    <x v="6410"/>
    <n v="44"/>
    <s v="Male"/>
    <s v="Kolkata"/>
    <n v="16"/>
    <x v="0"/>
    <x v="1"/>
    <n v="785"/>
    <n v="12723.56"/>
    <s v="Bank Transfer"/>
    <s v="Yes"/>
    <n v="4"/>
    <n v="2"/>
    <x v="2"/>
    <n v="0"/>
    <s v="No"/>
    <x v="1"/>
    <s v="Kolkata"/>
  </r>
  <r>
    <x v="6411"/>
    <n v="36"/>
    <s v="Male"/>
    <s v="Jaipur"/>
    <n v="30"/>
    <x v="0"/>
    <x v="0"/>
    <n v="400"/>
    <n v="12168"/>
    <s v="Auto Debit"/>
    <s v="Yes"/>
    <n v="3"/>
    <n v="1"/>
    <x v="1"/>
    <n v="0"/>
    <s v="Yes"/>
    <x v="1"/>
    <s v="Jaipur"/>
  </r>
  <r>
    <x v="6412"/>
    <n v="27"/>
    <s v="Female"/>
    <s v="Chennai"/>
    <n v="34"/>
    <x v="0"/>
    <x v="1"/>
    <n v="670"/>
    <n v="22841.42"/>
    <s v="Auto Debit"/>
    <s v="Yes"/>
    <n v="0"/>
    <n v="0"/>
    <x v="0"/>
    <n v="0"/>
    <s v="No"/>
    <x v="1"/>
    <s v="Chennai"/>
  </r>
  <r>
    <x v="6413"/>
    <n v="43"/>
    <s v="Female"/>
    <s v="Delhi"/>
    <n v="32"/>
    <x v="0"/>
    <x v="1"/>
    <n v="719"/>
    <n v="22787.82"/>
    <s v="Auto Debit"/>
    <s v="Yes"/>
    <n v="0"/>
    <n v="0"/>
    <x v="0"/>
    <n v="0"/>
    <s v="No"/>
    <x v="0"/>
    <s v="Delhi"/>
  </r>
  <r>
    <x v="6414"/>
    <n v="29"/>
    <s v="Male"/>
    <s v="Pune"/>
    <n v="39"/>
    <x v="0"/>
    <x v="1"/>
    <n v="661"/>
    <n v="25219.01"/>
    <s v="Credit Card"/>
    <s v="No"/>
    <n v="2"/>
    <n v="1"/>
    <x v="1"/>
    <n v="0"/>
    <s v="Yes"/>
    <x v="0"/>
    <s v="Pune"/>
  </r>
  <r>
    <x v="6415"/>
    <n v="18"/>
    <s v="Female"/>
    <s v="Bengaluru"/>
    <n v="54"/>
    <x v="1"/>
    <x v="2"/>
    <n v="1094"/>
    <n v="57017.03"/>
    <s v="Credit Card"/>
    <s v="Yes"/>
    <n v="0"/>
    <n v="0"/>
    <x v="0"/>
    <n v="5"/>
    <s v="No"/>
    <x v="0"/>
    <s v="Bengaluru"/>
  </r>
  <r>
    <x v="6416"/>
    <n v="39"/>
    <s v="Male"/>
    <s v="Pune"/>
    <n v="32"/>
    <x v="0"/>
    <x v="1"/>
    <n v="786"/>
    <n v="25826.639999999999"/>
    <s v="UPI"/>
    <s v="Yes"/>
    <n v="0"/>
    <n v="0"/>
    <x v="0"/>
    <n v="0"/>
    <s v="No"/>
    <x v="1"/>
    <s v="Pune"/>
  </r>
  <r>
    <x v="6417"/>
    <n v="22"/>
    <s v="Male"/>
    <s v="Bengaluru"/>
    <n v="29"/>
    <x v="0"/>
    <x v="0"/>
    <n v="571"/>
    <n v="16172.69"/>
    <s v="Auto Debit"/>
    <s v="No"/>
    <n v="0"/>
    <n v="0"/>
    <x v="1"/>
    <n v="0"/>
    <s v="No"/>
    <x v="0"/>
    <s v="Bengaluru"/>
  </r>
  <r>
    <x v="6418"/>
    <n v="34"/>
    <s v="Female"/>
    <s v="Jaipur"/>
    <n v="19"/>
    <x v="0"/>
    <x v="1"/>
    <n v="737"/>
    <n v="13818.34"/>
    <s v="Auto Debit"/>
    <s v="Yes"/>
    <n v="1"/>
    <n v="0"/>
    <x v="0"/>
    <n v="0"/>
    <s v="No"/>
    <x v="1"/>
    <s v="Jaipur"/>
  </r>
  <r>
    <x v="6419"/>
    <n v="34"/>
    <s v="Male"/>
    <s v="Bengaluru"/>
    <n v="28"/>
    <x v="0"/>
    <x v="0"/>
    <n v="491"/>
    <n v="13513.77"/>
    <s v="Credit Card"/>
    <s v="Yes"/>
    <n v="1"/>
    <n v="0"/>
    <x v="0"/>
    <n v="0"/>
    <s v="No"/>
    <x v="0"/>
    <s v="Bengaluru"/>
  </r>
  <r>
    <x v="6420"/>
    <n v="32"/>
    <s v="Male"/>
    <s v="Bengaluru"/>
    <n v="61"/>
    <x v="1"/>
    <x v="2"/>
    <n v="1084"/>
    <n v="65745.820000000007"/>
    <s v="Debit Card"/>
    <s v="Yes"/>
    <n v="0"/>
    <n v="0"/>
    <x v="0"/>
    <n v="0"/>
    <s v="No"/>
    <x v="0"/>
    <s v="Bengaluru"/>
  </r>
  <r>
    <x v="6421"/>
    <n v="47"/>
    <s v="Male"/>
    <s v="Bengaluru"/>
    <n v="53"/>
    <x v="1"/>
    <x v="1"/>
    <n v="797"/>
    <n v="40703.58"/>
    <s v="Bank Transfer"/>
    <s v="No"/>
    <n v="1"/>
    <n v="0"/>
    <x v="0"/>
    <n v="5"/>
    <s v="Yes"/>
    <x v="0"/>
    <s v="Bengaluru"/>
  </r>
  <r>
    <x v="6422"/>
    <n v="49"/>
    <s v="Male"/>
    <s v="Bengaluru"/>
    <n v="50"/>
    <x v="0"/>
    <x v="1"/>
    <n v="730"/>
    <n v="36096.019999999997"/>
    <s v="Auto Debit"/>
    <s v="Yes"/>
    <n v="0"/>
    <n v="0"/>
    <x v="0"/>
    <n v="0"/>
    <s v="No"/>
    <x v="1"/>
    <s v="Bengaluru"/>
  </r>
  <r>
    <x v="6423"/>
    <n v="27"/>
    <s v="Male"/>
    <s v="Bengaluru"/>
    <n v="25"/>
    <x v="0"/>
    <x v="1"/>
    <n v="774"/>
    <n v="18803.39"/>
    <s v="UPI"/>
    <s v="Yes"/>
    <n v="0"/>
    <n v="0"/>
    <x v="0"/>
    <n v="0"/>
    <s v="No"/>
    <x v="1"/>
    <s v="Bengaluru"/>
  </r>
  <r>
    <x v="6424"/>
    <n v="57"/>
    <s v="Female"/>
    <s v="Pune"/>
    <n v="15"/>
    <x v="0"/>
    <x v="2"/>
    <n v="968"/>
    <n v="14184.59"/>
    <s v="Bank Transfer"/>
    <s v="Yes"/>
    <n v="2"/>
    <n v="2"/>
    <x v="1"/>
    <n v="0"/>
    <s v="Yes"/>
    <x v="1"/>
    <s v="Pune"/>
  </r>
  <r>
    <x v="6425"/>
    <n v="39"/>
    <s v="Male"/>
    <s v="Pune"/>
    <n v="34"/>
    <x v="1"/>
    <x v="2"/>
    <n v="1069"/>
    <n v="36863.49"/>
    <s v="Auto Debit"/>
    <s v="Yes"/>
    <n v="1"/>
    <n v="0"/>
    <x v="0"/>
    <n v="0"/>
    <s v="No"/>
    <x v="0"/>
    <s v="Pune"/>
  </r>
  <r>
    <x v="6426"/>
    <n v="44"/>
    <s v="Male"/>
    <s v="Mumbai"/>
    <n v="49"/>
    <x v="2"/>
    <x v="2"/>
    <n v="1025"/>
    <n v="45898.35"/>
    <s v="UPI"/>
    <s v="Yes"/>
    <n v="0"/>
    <n v="0"/>
    <x v="1"/>
    <n v="10"/>
    <s v="Yes"/>
    <x v="0"/>
    <s v="Mumbai"/>
  </r>
  <r>
    <x v="6427"/>
    <n v="34"/>
    <s v="Female"/>
    <s v="Hyderabad"/>
    <n v="14"/>
    <x v="0"/>
    <x v="0"/>
    <n v="400"/>
    <n v="5765.22"/>
    <s v="Credit Card"/>
    <s v="Yes"/>
    <n v="0"/>
    <n v="0"/>
    <x v="0"/>
    <n v="0"/>
    <s v="Yes"/>
    <x v="0"/>
    <s v="Hyderabad"/>
  </r>
  <r>
    <x v="6428"/>
    <n v="31"/>
    <s v="Male"/>
    <s v="Delhi"/>
    <n v="33"/>
    <x v="2"/>
    <x v="2"/>
    <n v="1075"/>
    <n v="32008.26"/>
    <s v="Credit Card"/>
    <s v="Yes"/>
    <n v="0"/>
    <n v="0"/>
    <x v="1"/>
    <n v="10"/>
    <s v="No"/>
    <x v="0"/>
    <s v="Delhi"/>
  </r>
  <r>
    <x v="6429"/>
    <n v="38"/>
    <s v="Male"/>
    <s v="Bengaluru"/>
    <n v="22"/>
    <x v="2"/>
    <x v="0"/>
    <n v="485"/>
    <n v="10500.01"/>
    <s v="Auto Debit"/>
    <s v="No"/>
    <n v="2"/>
    <n v="2"/>
    <x v="1"/>
    <n v="0"/>
    <s v="No"/>
    <x v="0"/>
    <s v="Bengaluru"/>
  </r>
  <r>
    <x v="6430"/>
    <n v="47"/>
    <s v="Female"/>
    <s v="Pune"/>
    <n v="10"/>
    <x v="1"/>
    <x v="1"/>
    <n v="642"/>
    <n v="6472.1"/>
    <s v="UPI"/>
    <s v="Yes"/>
    <n v="0"/>
    <n v="0"/>
    <x v="0"/>
    <n v="0"/>
    <s v="No"/>
    <x v="0"/>
    <s v="Pune"/>
  </r>
  <r>
    <x v="6431"/>
    <n v="23"/>
    <s v="Male"/>
    <s v="Bengaluru"/>
    <n v="55"/>
    <x v="0"/>
    <x v="1"/>
    <n v="776"/>
    <n v="42420.18"/>
    <s v="Auto Debit"/>
    <s v="No"/>
    <n v="1"/>
    <n v="0"/>
    <x v="0"/>
    <n v="0"/>
    <s v="No"/>
    <x v="1"/>
    <s v="Bengaluru"/>
  </r>
  <r>
    <x v="6432"/>
    <n v="31"/>
    <s v="Female"/>
    <s v="Ahmedabad"/>
    <n v="32"/>
    <x v="1"/>
    <x v="2"/>
    <n v="1023"/>
    <n v="31936.71"/>
    <s v="Debit Card"/>
    <s v="Yes"/>
    <n v="1"/>
    <n v="0"/>
    <x v="1"/>
    <n v="0"/>
    <s v="No"/>
    <x v="0"/>
    <s v="Ahmedabad"/>
  </r>
  <r>
    <x v="6433"/>
    <n v="39"/>
    <s v="Female"/>
    <s v="Delhi"/>
    <n v="14"/>
    <x v="0"/>
    <x v="0"/>
    <n v="495"/>
    <n v="6801.44"/>
    <s v="Credit Card"/>
    <s v="Yes"/>
    <n v="1"/>
    <n v="0"/>
    <x v="0"/>
    <n v="0"/>
    <s v="No"/>
    <x v="1"/>
    <s v="Delhi"/>
  </r>
  <r>
    <x v="6434"/>
    <n v="37"/>
    <s v="Male"/>
    <s v="Ahmedabad"/>
    <n v="20"/>
    <x v="0"/>
    <x v="2"/>
    <n v="1096"/>
    <n v="21825.919999999998"/>
    <s v="Debit Card"/>
    <s v="Yes"/>
    <n v="0"/>
    <n v="0"/>
    <x v="1"/>
    <n v="0"/>
    <s v="No"/>
    <x v="1"/>
    <s v="Ahmedabad"/>
  </r>
  <r>
    <x v="6435"/>
    <n v="42"/>
    <s v="Female"/>
    <s v="Mumbai"/>
    <n v="18"/>
    <x v="0"/>
    <x v="0"/>
    <n v="580"/>
    <n v="10390.99"/>
    <s v="UPI"/>
    <s v="Yes"/>
    <n v="2"/>
    <n v="0"/>
    <x v="0"/>
    <n v="0"/>
    <s v="No"/>
    <x v="1"/>
    <s v="Mumbai"/>
  </r>
  <r>
    <x v="6436"/>
    <n v="31"/>
    <s v="Female"/>
    <s v="Chennai"/>
    <n v="24"/>
    <x v="0"/>
    <x v="0"/>
    <n v="413"/>
    <n v="9914.43"/>
    <s v="Debit Card"/>
    <s v="Yes"/>
    <n v="0"/>
    <n v="0"/>
    <x v="1"/>
    <n v="0"/>
    <s v="No"/>
    <x v="0"/>
    <s v="Chennai"/>
  </r>
  <r>
    <x v="6437"/>
    <n v="40"/>
    <s v="Male"/>
    <s v="Hyderabad"/>
    <n v="28"/>
    <x v="0"/>
    <x v="2"/>
    <n v="1019"/>
    <n v="27997.95"/>
    <s v="Credit Card"/>
    <s v="Yes"/>
    <n v="3"/>
    <n v="0"/>
    <x v="1"/>
    <n v="0"/>
    <s v="No"/>
    <x v="0"/>
    <s v="Hyderabad"/>
  </r>
  <r>
    <x v="6438"/>
    <n v="32"/>
    <s v="Male"/>
    <s v="Delhi"/>
    <n v="42"/>
    <x v="0"/>
    <x v="1"/>
    <n v="717"/>
    <n v="30735.05"/>
    <s v="Credit Card"/>
    <s v="Yes"/>
    <n v="3"/>
    <n v="2"/>
    <x v="2"/>
    <n v="0"/>
    <s v="No"/>
    <x v="0"/>
    <s v="Delhi"/>
  </r>
  <r>
    <x v="6439"/>
    <n v="29"/>
    <s v="Male"/>
    <s v="Jaipur"/>
    <n v="60"/>
    <x v="2"/>
    <x v="0"/>
    <n v="411"/>
    <n v="24078.94"/>
    <s v="Bank Transfer"/>
    <s v="No"/>
    <n v="4"/>
    <n v="1"/>
    <x v="0"/>
    <n v="0"/>
    <s v="Yes"/>
    <x v="0"/>
    <s v="Jaipur"/>
  </r>
  <r>
    <x v="6440"/>
    <n v="21"/>
    <s v="Male"/>
    <s v="Kolkata"/>
    <n v="24"/>
    <x v="0"/>
    <x v="0"/>
    <n v="428"/>
    <n v="10312.620000000001"/>
    <s v="Debit Card"/>
    <s v="Yes"/>
    <n v="1"/>
    <n v="0"/>
    <x v="1"/>
    <n v="0"/>
    <s v="No"/>
    <x v="1"/>
    <s v="Kolkata"/>
  </r>
  <r>
    <x v="6441"/>
    <n v="31"/>
    <s v="Female"/>
    <s v="Kolkata"/>
    <n v="10"/>
    <x v="1"/>
    <x v="0"/>
    <n v="482"/>
    <n v="4498.63"/>
    <s v="Credit Card"/>
    <s v="Yes"/>
    <n v="2"/>
    <n v="0"/>
    <x v="0"/>
    <n v="5"/>
    <s v="No"/>
    <x v="0"/>
    <s v="Kolkata"/>
  </r>
  <r>
    <x v="6442"/>
    <n v="26"/>
    <s v="Female"/>
    <s v="Ahmedabad"/>
    <n v="21"/>
    <x v="0"/>
    <x v="1"/>
    <n v="654"/>
    <n v="13915.96"/>
    <s v="Auto Debit"/>
    <s v="Yes"/>
    <n v="4"/>
    <n v="2"/>
    <x v="1"/>
    <n v="0"/>
    <s v="No"/>
    <x v="1"/>
    <s v="Ahmedabad"/>
  </r>
  <r>
    <x v="6443"/>
    <n v="20"/>
    <s v="Male"/>
    <s v="Pune"/>
    <n v="52"/>
    <x v="2"/>
    <x v="1"/>
    <n v="652"/>
    <n v="29990.17"/>
    <s v="UPI"/>
    <s v="Yes"/>
    <n v="2"/>
    <n v="1"/>
    <x v="1"/>
    <n v="10"/>
    <s v="No"/>
    <x v="0"/>
    <s v="Pune"/>
  </r>
  <r>
    <x v="6444"/>
    <n v="18"/>
    <s v="Male"/>
    <s v="Delhi"/>
    <n v="22"/>
    <x v="2"/>
    <x v="0"/>
    <n v="529"/>
    <n v="11824.24"/>
    <s v="UPI"/>
    <s v="No"/>
    <n v="3"/>
    <n v="0"/>
    <x v="0"/>
    <n v="0"/>
    <s v="No"/>
    <x v="0"/>
    <s v="Delhi"/>
  </r>
  <r>
    <x v="6445"/>
    <n v="18"/>
    <s v="Male"/>
    <s v="Hyderabad"/>
    <n v="42"/>
    <x v="1"/>
    <x v="0"/>
    <n v="521"/>
    <n v="19118.86"/>
    <s v="Auto Debit"/>
    <s v="No"/>
    <n v="0"/>
    <n v="0"/>
    <x v="0"/>
    <n v="10"/>
    <s v="No"/>
    <x v="0"/>
    <s v="Hyderabad"/>
  </r>
  <r>
    <x v="6446"/>
    <n v="34"/>
    <s v="Male"/>
    <s v="Ahmedabad"/>
    <n v="53"/>
    <x v="2"/>
    <x v="2"/>
    <n v="980"/>
    <n v="42999.95"/>
    <s v="Credit Card"/>
    <s v="Yes"/>
    <n v="2"/>
    <n v="1"/>
    <x v="0"/>
    <n v="15"/>
    <s v="No"/>
    <x v="0"/>
    <s v="Ahmedabad"/>
  </r>
  <r>
    <x v="6447"/>
    <n v="33"/>
    <s v="Female"/>
    <s v="Delhi"/>
    <n v="72"/>
    <x v="2"/>
    <x v="0"/>
    <n v="434"/>
    <n v="32180.400000000001"/>
    <s v="Credit Card"/>
    <s v="Yes"/>
    <n v="3"/>
    <n v="0"/>
    <x v="1"/>
    <n v="0"/>
    <s v="No"/>
    <x v="0"/>
    <s v="Delhi"/>
  </r>
  <r>
    <x v="6448"/>
    <n v="26"/>
    <s v="Female"/>
    <s v="Mumbai"/>
    <n v="65"/>
    <x v="0"/>
    <x v="0"/>
    <n v="508"/>
    <n v="32673.01"/>
    <s v="UPI"/>
    <s v="Yes"/>
    <n v="1"/>
    <n v="0"/>
    <x v="1"/>
    <n v="0"/>
    <s v="Yes"/>
    <x v="0"/>
    <s v="Mumbai"/>
  </r>
  <r>
    <x v="6449"/>
    <n v="44"/>
    <s v="Female"/>
    <s v="Hyderabad"/>
    <n v="50"/>
    <x v="0"/>
    <x v="2"/>
    <n v="1013"/>
    <n v="50158.67"/>
    <s v="Bank Transfer"/>
    <s v="Yes"/>
    <n v="0"/>
    <n v="0"/>
    <x v="0"/>
    <n v="0"/>
    <s v="No"/>
    <x v="0"/>
    <s v="Hyderabad"/>
  </r>
  <r>
    <x v="6450"/>
    <n v="43"/>
    <s v="Male"/>
    <s v="Kolkata"/>
    <n v="12"/>
    <x v="0"/>
    <x v="1"/>
    <n v="687"/>
    <n v="8084.11"/>
    <s v="UPI"/>
    <s v="Yes"/>
    <n v="5"/>
    <n v="4"/>
    <x v="4"/>
    <n v="0"/>
    <s v="No"/>
    <x v="1"/>
    <s v="Kolkata"/>
  </r>
  <r>
    <x v="6451"/>
    <n v="37"/>
    <s v="Female"/>
    <s v="Chennai"/>
    <n v="11"/>
    <x v="0"/>
    <x v="1"/>
    <n v="671"/>
    <n v="7268.28"/>
    <s v="Credit Card"/>
    <s v="Yes"/>
    <n v="0"/>
    <n v="0"/>
    <x v="0"/>
    <n v="0"/>
    <s v="No"/>
    <x v="1"/>
    <s v="Chennai"/>
  </r>
  <r>
    <x v="6452"/>
    <n v="41"/>
    <s v="Female"/>
    <s v="Kolkata"/>
    <n v="22"/>
    <x v="1"/>
    <x v="0"/>
    <n v="490"/>
    <n v="9419.73"/>
    <s v="Credit Card"/>
    <s v="Yes"/>
    <n v="0"/>
    <n v="0"/>
    <x v="1"/>
    <n v="10"/>
    <s v="No"/>
    <x v="0"/>
    <s v="Kolkata"/>
  </r>
  <r>
    <x v="6453"/>
    <n v="24"/>
    <s v="Female"/>
    <s v="Delhi"/>
    <n v="35"/>
    <x v="2"/>
    <x v="1"/>
    <n v="692"/>
    <n v="24374.81"/>
    <s v="Credit Card"/>
    <s v="Yes"/>
    <n v="2"/>
    <n v="0"/>
    <x v="0"/>
    <n v="0"/>
    <s v="Yes"/>
    <x v="0"/>
    <s v="Delhi"/>
  </r>
  <r>
    <x v="6454"/>
    <n v="39"/>
    <s v="Female"/>
    <s v="Hyderabad"/>
    <n v="41"/>
    <x v="1"/>
    <x v="2"/>
    <n v="1076"/>
    <n v="40034.29"/>
    <s v="Bank Transfer"/>
    <s v="Yes"/>
    <n v="0"/>
    <n v="0"/>
    <x v="1"/>
    <n v="10"/>
    <s v="No"/>
    <x v="0"/>
    <s v="Hyderabad"/>
  </r>
  <r>
    <x v="6455"/>
    <n v="24"/>
    <s v="Male"/>
    <s v="Mumbai"/>
    <n v="10"/>
    <x v="0"/>
    <x v="2"/>
    <n v="1066"/>
    <n v="10724.17"/>
    <s v="Debit Card"/>
    <s v="Yes"/>
    <n v="3"/>
    <n v="1"/>
    <x v="0"/>
    <n v="0"/>
    <s v="Yes"/>
    <x v="0"/>
    <s v="Mumbai"/>
  </r>
  <r>
    <x v="6456"/>
    <n v="47"/>
    <s v="Male"/>
    <s v="Hyderabad"/>
    <n v="24"/>
    <x v="0"/>
    <x v="0"/>
    <n v="488"/>
    <n v="11971.37"/>
    <s v="Credit Card"/>
    <s v="Yes"/>
    <n v="0"/>
    <n v="0"/>
    <x v="0"/>
    <n v="0"/>
    <s v="Yes"/>
    <x v="0"/>
    <s v="Hyderabad"/>
  </r>
  <r>
    <x v="6457"/>
    <n v="26"/>
    <s v="Male"/>
    <s v="Delhi"/>
    <n v="48"/>
    <x v="2"/>
    <x v="0"/>
    <n v="512"/>
    <n v="25024.66"/>
    <s v="Debit Card"/>
    <s v="Yes"/>
    <n v="0"/>
    <n v="0"/>
    <x v="0"/>
    <n v="0"/>
    <s v="Yes"/>
    <x v="0"/>
    <s v="Delhi"/>
  </r>
  <r>
    <x v="6458"/>
    <n v="41"/>
    <s v="Female"/>
    <s v="Mumbai"/>
    <n v="24"/>
    <x v="0"/>
    <x v="1"/>
    <n v="693"/>
    <n v="17070.11"/>
    <s v="Credit Card"/>
    <s v="Yes"/>
    <n v="1"/>
    <n v="0"/>
    <x v="0"/>
    <n v="0"/>
    <s v="Yes"/>
    <x v="1"/>
    <s v="Mumbai"/>
  </r>
  <r>
    <x v="6459"/>
    <n v="53"/>
    <s v="Female"/>
    <s v="Jaipur"/>
    <n v="40"/>
    <x v="0"/>
    <x v="0"/>
    <n v="424"/>
    <n v="16744.8"/>
    <s v="Auto Debit"/>
    <s v="Yes"/>
    <n v="0"/>
    <n v="0"/>
    <x v="0"/>
    <n v="0"/>
    <s v="No"/>
    <x v="0"/>
    <s v="Jaipur"/>
  </r>
  <r>
    <x v="6460"/>
    <n v="38"/>
    <s v="Male"/>
    <s v="Hyderabad"/>
    <n v="18"/>
    <x v="0"/>
    <x v="2"/>
    <n v="1008"/>
    <n v="17684.240000000002"/>
    <s v="Auto Debit"/>
    <s v="Yes"/>
    <n v="0"/>
    <n v="0"/>
    <x v="0"/>
    <n v="0"/>
    <s v="Yes"/>
    <x v="0"/>
    <s v="Hyderabad"/>
  </r>
  <r>
    <x v="6461"/>
    <n v="51"/>
    <s v="Female"/>
    <s v="Delhi"/>
    <n v="48"/>
    <x v="1"/>
    <x v="2"/>
    <n v="1044"/>
    <n v="49341.79"/>
    <s v="UPI"/>
    <s v="Yes"/>
    <n v="2"/>
    <n v="0"/>
    <x v="0"/>
    <n v="0"/>
    <s v="No"/>
    <x v="0"/>
    <s v="Delhi"/>
  </r>
  <r>
    <x v="6462"/>
    <n v="26"/>
    <s v="Male"/>
    <s v="Bengaluru"/>
    <n v="65"/>
    <x v="2"/>
    <x v="2"/>
    <n v="1062"/>
    <n v="68187.77"/>
    <s v="UPI"/>
    <s v="Yes"/>
    <n v="0"/>
    <n v="0"/>
    <x v="0"/>
    <n v="0"/>
    <s v="Yes"/>
    <x v="0"/>
    <s v="Bengaluru"/>
  </r>
  <r>
    <x v="6463"/>
    <n v="46"/>
    <s v="Male"/>
    <s v="Ahmedabad"/>
    <n v="5"/>
    <x v="0"/>
    <x v="2"/>
    <n v="941"/>
    <n v="4193.3999999999996"/>
    <s v="Credit Card"/>
    <s v="Yes"/>
    <n v="0"/>
    <n v="0"/>
    <x v="2"/>
    <n v="10"/>
    <s v="No"/>
    <x v="1"/>
    <s v="Ahmedabad"/>
  </r>
  <r>
    <x v="6464"/>
    <n v="20"/>
    <s v="Female"/>
    <s v="Mumbai"/>
    <n v="27"/>
    <x v="0"/>
    <x v="2"/>
    <n v="1042"/>
    <n v="27505.51"/>
    <s v="UPI"/>
    <s v="Yes"/>
    <n v="1"/>
    <n v="0"/>
    <x v="0"/>
    <n v="0"/>
    <s v="No"/>
    <x v="1"/>
    <s v="Mumbai"/>
  </r>
  <r>
    <x v="6465"/>
    <n v="30"/>
    <s v="Male"/>
    <s v="Kolkata"/>
    <n v="49"/>
    <x v="2"/>
    <x v="1"/>
    <n v="641"/>
    <n v="32184.94"/>
    <s v="Credit Card"/>
    <s v="No"/>
    <n v="1"/>
    <n v="0"/>
    <x v="1"/>
    <n v="0"/>
    <s v="No"/>
    <x v="0"/>
    <s v="Kolkata"/>
  </r>
  <r>
    <x v="6466"/>
    <n v="40"/>
    <s v="Female"/>
    <s v="Mumbai"/>
    <n v="41"/>
    <x v="2"/>
    <x v="1"/>
    <n v="755"/>
    <n v="27129.21"/>
    <s v="Credit Card"/>
    <s v="Yes"/>
    <n v="1"/>
    <n v="0"/>
    <x v="0"/>
    <n v="10"/>
    <s v="No"/>
    <x v="0"/>
    <s v="Mumbai"/>
  </r>
  <r>
    <x v="6467"/>
    <n v="44"/>
    <s v="Female"/>
    <s v="Delhi"/>
    <n v="48"/>
    <x v="2"/>
    <x v="0"/>
    <n v="465"/>
    <n v="20587.2"/>
    <s v="Debit Card"/>
    <s v="No"/>
    <n v="1"/>
    <n v="0"/>
    <x v="0"/>
    <n v="10"/>
    <s v="Yes"/>
    <x v="0"/>
    <s v="Delhi"/>
  </r>
  <r>
    <x v="6468"/>
    <n v="37"/>
    <s v="Female"/>
    <s v="Chennai"/>
    <n v="40"/>
    <x v="0"/>
    <x v="2"/>
    <n v="1059"/>
    <n v="42605.98"/>
    <s v="UPI"/>
    <s v="Yes"/>
    <n v="0"/>
    <n v="0"/>
    <x v="1"/>
    <n v="0"/>
    <s v="Yes"/>
    <x v="0"/>
    <s v="Chennai"/>
  </r>
  <r>
    <x v="6469"/>
    <n v="32"/>
    <s v="Female"/>
    <s v="Jaipur"/>
    <n v="22"/>
    <x v="2"/>
    <x v="1"/>
    <n v="740"/>
    <n v="14958.03"/>
    <s v="UPI"/>
    <s v="Yes"/>
    <n v="0"/>
    <n v="0"/>
    <x v="1"/>
    <n v="10"/>
    <s v="No"/>
    <x v="0"/>
    <s v="Jaipur"/>
  </r>
  <r>
    <x v="6470"/>
    <n v="18"/>
    <s v="Male"/>
    <s v="Kolkata"/>
    <n v="20"/>
    <x v="1"/>
    <x v="0"/>
    <n v="546"/>
    <n v="10924.76"/>
    <s v="Credit Card"/>
    <s v="Yes"/>
    <n v="1"/>
    <n v="0"/>
    <x v="0"/>
    <n v="0"/>
    <s v="No"/>
    <x v="0"/>
    <s v="Kolkata"/>
  </r>
  <r>
    <x v="6471"/>
    <n v="18"/>
    <s v="Male"/>
    <s v="Bengaluru"/>
    <n v="58"/>
    <x v="1"/>
    <x v="2"/>
    <n v="1060"/>
    <n v="61492.47"/>
    <s v="UPI"/>
    <s v="Yes"/>
    <n v="0"/>
    <n v="0"/>
    <x v="1"/>
    <n v="0"/>
    <s v="Yes"/>
    <x v="1"/>
    <s v="Bengaluru"/>
  </r>
  <r>
    <x v="6472"/>
    <n v="32"/>
    <s v="Female"/>
    <s v="Pune"/>
    <n v="60"/>
    <x v="0"/>
    <x v="0"/>
    <n v="435"/>
    <n v="25929.79"/>
    <s v="Credit Card"/>
    <s v="Yes"/>
    <n v="0"/>
    <n v="0"/>
    <x v="1"/>
    <n v="0"/>
    <s v="Yes"/>
    <x v="0"/>
    <s v="Pune"/>
  </r>
  <r>
    <x v="6473"/>
    <n v="39"/>
    <s v="Male"/>
    <s v="Bengaluru"/>
    <n v="37"/>
    <x v="0"/>
    <x v="2"/>
    <n v="1020"/>
    <n v="38853.019999999997"/>
    <s v="Bank Transfer"/>
    <s v="Yes"/>
    <n v="5"/>
    <n v="0"/>
    <x v="1"/>
    <n v="0"/>
    <s v="No"/>
    <x v="1"/>
    <s v="Bengaluru"/>
  </r>
  <r>
    <x v="6474"/>
    <n v="26"/>
    <s v="Male"/>
    <s v="Pune"/>
    <n v="38"/>
    <x v="2"/>
    <x v="0"/>
    <n v="528"/>
    <n v="20345.16"/>
    <s v="Bank Transfer"/>
    <s v="Yes"/>
    <n v="0"/>
    <n v="0"/>
    <x v="1"/>
    <n v="0"/>
    <s v="Yes"/>
    <x v="0"/>
    <s v="Pune"/>
  </r>
  <r>
    <x v="6475"/>
    <n v="24"/>
    <s v="Female"/>
    <s v="Ahmedabad"/>
    <n v="52"/>
    <x v="0"/>
    <x v="0"/>
    <n v="509"/>
    <n v="26258.5"/>
    <s v="Auto Debit"/>
    <s v="No"/>
    <n v="8"/>
    <n v="4"/>
    <x v="3"/>
    <n v="0"/>
    <s v="No"/>
    <x v="0"/>
    <s v="Ahmedabad"/>
  </r>
  <r>
    <x v="6476"/>
    <n v="30"/>
    <s v="Male"/>
    <s v="Hyderabad"/>
    <n v="20"/>
    <x v="0"/>
    <x v="0"/>
    <n v="411"/>
    <n v="8387.2000000000007"/>
    <s v="Debit Card"/>
    <s v="No"/>
    <n v="0"/>
    <n v="0"/>
    <x v="0"/>
    <n v="0"/>
    <s v="No"/>
    <x v="1"/>
    <s v="Hyderabad"/>
  </r>
  <r>
    <x v="6477"/>
    <n v="32"/>
    <s v="Male"/>
    <s v="Bengaluru"/>
    <n v="33"/>
    <x v="0"/>
    <x v="2"/>
    <n v="974"/>
    <n v="32770.160000000003"/>
    <s v="Debit Card"/>
    <s v="Yes"/>
    <n v="0"/>
    <n v="0"/>
    <x v="1"/>
    <n v="0"/>
    <s v="No"/>
    <x v="1"/>
    <s v="Bengaluru"/>
  </r>
  <r>
    <x v="6478"/>
    <n v="18"/>
    <s v="Female"/>
    <s v="Chennai"/>
    <n v="25"/>
    <x v="2"/>
    <x v="1"/>
    <n v="758"/>
    <n v="19037.25"/>
    <s v="Auto Debit"/>
    <s v="Yes"/>
    <n v="1"/>
    <n v="0"/>
    <x v="0"/>
    <n v="0"/>
    <s v="No"/>
    <x v="1"/>
    <s v="Chennai"/>
  </r>
  <r>
    <x v="6479"/>
    <n v="36"/>
    <s v="Female"/>
    <s v="Mumbai"/>
    <n v="28"/>
    <x v="1"/>
    <x v="1"/>
    <n v="696"/>
    <n v="18037.87"/>
    <s v="Debit Card"/>
    <s v="Yes"/>
    <n v="1"/>
    <n v="0"/>
    <x v="0"/>
    <n v="5"/>
    <s v="No"/>
    <x v="0"/>
    <s v="Mumbai"/>
  </r>
  <r>
    <x v="6480"/>
    <n v="33"/>
    <s v="Male"/>
    <s v="Bengaluru"/>
    <n v="37"/>
    <x v="0"/>
    <x v="0"/>
    <n v="534"/>
    <n v="19566.759999999998"/>
    <s v="Credit Card"/>
    <s v="Yes"/>
    <n v="1"/>
    <n v="0"/>
    <x v="0"/>
    <n v="0"/>
    <s v="No"/>
    <x v="1"/>
    <s v="Bengaluru"/>
  </r>
  <r>
    <x v="6481"/>
    <n v="51"/>
    <s v="Female"/>
    <s v="Hyderabad"/>
    <n v="25"/>
    <x v="2"/>
    <x v="2"/>
    <n v="1077"/>
    <n v="26353.37"/>
    <s v="Credit Card"/>
    <s v="Yes"/>
    <n v="1"/>
    <n v="0"/>
    <x v="0"/>
    <n v="0"/>
    <s v="No"/>
    <x v="0"/>
    <s v="Hyderabad"/>
  </r>
  <r>
    <x v="6482"/>
    <n v="42"/>
    <s v="Male"/>
    <s v="Nagpur"/>
    <n v="46"/>
    <x v="2"/>
    <x v="1"/>
    <n v="731"/>
    <n v="30681.02"/>
    <s v="Debit Card"/>
    <s v="Yes"/>
    <n v="0"/>
    <n v="0"/>
    <x v="0"/>
    <n v="10"/>
    <s v="No"/>
    <x v="0"/>
    <s v="Nagpur"/>
  </r>
  <r>
    <x v="6483"/>
    <n v="28"/>
    <s v="Male"/>
    <s v="Pune"/>
    <n v="40"/>
    <x v="0"/>
    <x v="2"/>
    <n v="996"/>
    <n v="40350.080000000002"/>
    <s v="UPI"/>
    <s v="Yes"/>
    <n v="1"/>
    <n v="0"/>
    <x v="0"/>
    <n v="0"/>
    <s v="No"/>
    <x v="0"/>
    <s v="Pune"/>
  </r>
  <r>
    <x v="6484"/>
    <n v="39"/>
    <s v="Male"/>
    <s v="Pune"/>
    <n v="39"/>
    <x v="0"/>
    <x v="1"/>
    <n v="788"/>
    <n v="30760.84"/>
    <s v="Debit Card"/>
    <s v="Yes"/>
    <n v="2"/>
    <n v="2"/>
    <x v="1"/>
    <n v="0"/>
    <s v="No"/>
    <x v="0"/>
    <s v="Pune"/>
  </r>
  <r>
    <x v="6485"/>
    <n v="36"/>
    <s v="Male"/>
    <s v="Ahmedabad"/>
    <n v="29"/>
    <x v="0"/>
    <x v="0"/>
    <n v="526"/>
    <n v="15320.84"/>
    <s v="Credit Card"/>
    <s v="Yes"/>
    <n v="0"/>
    <n v="0"/>
    <x v="0"/>
    <n v="0"/>
    <s v="No"/>
    <x v="1"/>
    <s v="Ahmedabad"/>
  </r>
  <r>
    <x v="6486"/>
    <n v="24"/>
    <s v="Female"/>
    <s v="Pune"/>
    <n v="34"/>
    <x v="2"/>
    <x v="0"/>
    <n v="530"/>
    <n v="17709.900000000001"/>
    <s v="Bank Transfer"/>
    <s v="Yes"/>
    <n v="2"/>
    <n v="0"/>
    <x v="0"/>
    <n v="0"/>
    <s v="Yes"/>
    <x v="0"/>
    <s v="Pune"/>
  </r>
  <r>
    <x v="6487"/>
    <n v="61"/>
    <s v="Male"/>
    <s v="Delhi"/>
    <n v="17"/>
    <x v="2"/>
    <x v="0"/>
    <n v="474"/>
    <n v="7378.05"/>
    <s v="Credit Card"/>
    <s v="Yes"/>
    <n v="2"/>
    <n v="0"/>
    <x v="0"/>
    <n v="10"/>
    <s v="No"/>
    <x v="0"/>
    <s v="Delhi"/>
  </r>
  <r>
    <x v="6488"/>
    <n v="42"/>
    <s v="Female"/>
    <s v="Kolkata"/>
    <n v="56"/>
    <x v="0"/>
    <x v="1"/>
    <n v="746"/>
    <n v="41327.32"/>
    <s v="Debit Card"/>
    <s v="Yes"/>
    <n v="0"/>
    <n v="0"/>
    <x v="1"/>
    <n v="0"/>
    <s v="Yes"/>
    <x v="0"/>
    <s v="Kolkata"/>
  </r>
  <r>
    <x v="6489"/>
    <n v="51"/>
    <s v="Male"/>
    <s v="Pune"/>
    <n v="42"/>
    <x v="2"/>
    <x v="1"/>
    <n v="654"/>
    <n v="25168.93"/>
    <s v="Debit Card"/>
    <s v="Yes"/>
    <n v="0"/>
    <n v="0"/>
    <x v="0"/>
    <n v="10"/>
    <s v="Yes"/>
    <x v="0"/>
    <s v="Pune"/>
  </r>
  <r>
    <x v="6490"/>
    <n v="50"/>
    <s v="Male"/>
    <s v="Nagpur"/>
    <n v="39"/>
    <x v="0"/>
    <x v="0"/>
    <n v="409"/>
    <n v="16265.05"/>
    <s v="Credit Card"/>
    <s v="Yes"/>
    <n v="0"/>
    <n v="0"/>
    <x v="0"/>
    <n v="0"/>
    <s v="Yes"/>
    <x v="0"/>
    <s v="Nagpur"/>
  </r>
  <r>
    <x v="6491"/>
    <n v="52"/>
    <s v="Male"/>
    <s v="Hyderabad"/>
    <n v="8"/>
    <x v="0"/>
    <x v="0"/>
    <n v="443"/>
    <n v="3476.15"/>
    <s v="Bank Transfer"/>
    <s v="Yes"/>
    <n v="0"/>
    <n v="0"/>
    <x v="0"/>
    <n v="0"/>
    <s v="No"/>
    <x v="0"/>
    <s v="Hyderabad"/>
  </r>
  <r>
    <x v="6492"/>
    <n v="26"/>
    <s v="Female"/>
    <s v="Delhi"/>
    <n v="31"/>
    <x v="0"/>
    <x v="1"/>
    <n v="654"/>
    <n v="20585.18"/>
    <s v="Bank Transfer"/>
    <s v="Yes"/>
    <n v="1"/>
    <n v="0"/>
    <x v="0"/>
    <n v="0"/>
    <s v="No"/>
    <x v="0"/>
    <s v="Delhi"/>
  </r>
  <r>
    <x v="6493"/>
    <n v="26"/>
    <s v="Female"/>
    <s v="Delhi"/>
    <n v="20"/>
    <x v="0"/>
    <x v="0"/>
    <n v="479"/>
    <n v="9416.99"/>
    <s v="Credit Card"/>
    <s v="Yes"/>
    <n v="1"/>
    <n v="0"/>
    <x v="0"/>
    <n v="0"/>
    <s v="No"/>
    <x v="0"/>
    <s v="Delhi"/>
  </r>
  <r>
    <x v="6494"/>
    <n v="56"/>
    <s v="Male"/>
    <s v="Mumbai"/>
    <n v="48"/>
    <x v="0"/>
    <x v="1"/>
    <n v="796"/>
    <n v="37776.699999999997"/>
    <s v="Auto Debit"/>
    <s v="Yes"/>
    <n v="5"/>
    <n v="1"/>
    <x v="1"/>
    <n v="0"/>
    <s v="No"/>
    <x v="0"/>
    <s v="Mumbai"/>
  </r>
  <r>
    <x v="6495"/>
    <n v="40"/>
    <s v="Female"/>
    <s v="Mumbai"/>
    <n v="25"/>
    <x v="0"/>
    <x v="2"/>
    <n v="1110"/>
    <n v="27721.57"/>
    <s v="Auto Debit"/>
    <s v="Yes"/>
    <n v="3"/>
    <n v="1"/>
    <x v="0"/>
    <n v="0"/>
    <s v="No"/>
    <x v="1"/>
    <s v="Mumbai"/>
  </r>
  <r>
    <x v="6496"/>
    <n v="48"/>
    <s v="Male"/>
    <s v="Ahmedabad"/>
    <n v="24"/>
    <x v="0"/>
    <x v="0"/>
    <n v="420"/>
    <n v="10222.83"/>
    <s v="Auto Debit"/>
    <s v="Yes"/>
    <n v="0"/>
    <n v="0"/>
    <x v="0"/>
    <n v="0"/>
    <s v="No"/>
    <x v="0"/>
    <s v="Ahmedabad"/>
  </r>
  <r>
    <x v="6497"/>
    <n v="45"/>
    <s v="Female"/>
    <s v="Delhi"/>
    <n v="46"/>
    <x v="1"/>
    <x v="2"/>
    <n v="1101"/>
    <n v="46411.99"/>
    <s v="Credit Card"/>
    <s v="Yes"/>
    <n v="3"/>
    <n v="0"/>
    <x v="0"/>
    <n v="10"/>
    <s v="No"/>
    <x v="0"/>
    <s v="Delhi"/>
  </r>
  <r>
    <x v="6498"/>
    <n v="50"/>
    <s v="Female"/>
    <s v="Bengaluru"/>
    <n v="21"/>
    <x v="1"/>
    <x v="0"/>
    <n v="557"/>
    <n v="10807.73"/>
    <s v="UPI"/>
    <s v="No"/>
    <n v="0"/>
    <n v="0"/>
    <x v="1"/>
    <n v="10"/>
    <s v="Yes"/>
    <x v="0"/>
    <s v="Bengaluru"/>
  </r>
  <r>
    <x v="6499"/>
    <n v="22"/>
    <s v="Male"/>
    <s v="Ahmedabad"/>
    <n v="54"/>
    <x v="2"/>
    <x v="2"/>
    <n v="959"/>
    <n v="50299.81"/>
    <s v="Credit Card"/>
    <s v="Yes"/>
    <n v="2"/>
    <n v="0"/>
    <x v="1"/>
    <n v="0"/>
    <s v="Yes"/>
    <x v="0"/>
    <s v="Ahmedabad"/>
  </r>
  <r>
    <x v="6500"/>
    <n v="18"/>
    <s v="Female"/>
    <s v="Bengaluru"/>
    <n v="34"/>
    <x v="0"/>
    <x v="1"/>
    <n v="750"/>
    <n v="26156.68"/>
    <s v="UPI"/>
    <s v="Yes"/>
    <n v="3"/>
    <n v="1"/>
    <x v="1"/>
    <n v="0"/>
    <s v="Yes"/>
    <x v="1"/>
    <s v="Bengaluru"/>
  </r>
  <r>
    <x v="6501"/>
    <n v="43"/>
    <s v="Female"/>
    <s v="Pune"/>
    <n v="56"/>
    <x v="0"/>
    <x v="0"/>
    <n v="451"/>
    <n v="25681.09"/>
    <s v="Debit Card"/>
    <s v="No"/>
    <n v="4"/>
    <n v="1"/>
    <x v="2"/>
    <n v="0"/>
    <s v="No"/>
    <x v="1"/>
    <s v="Pune"/>
  </r>
  <r>
    <x v="6502"/>
    <n v="33"/>
    <s v="Male"/>
    <s v="Hyderabad"/>
    <n v="21"/>
    <x v="1"/>
    <x v="1"/>
    <n v="773"/>
    <n v="15242.62"/>
    <s v="Bank Transfer"/>
    <s v="Yes"/>
    <n v="2"/>
    <n v="2"/>
    <x v="0"/>
    <n v="5"/>
    <s v="No"/>
    <x v="0"/>
    <s v="Hyderabad"/>
  </r>
  <r>
    <x v="6503"/>
    <n v="53"/>
    <s v="Female"/>
    <s v="Delhi"/>
    <n v="59"/>
    <x v="1"/>
    <x v="1"/>
    <n v="701"/>
    <n v="41129.9"/>
    <s v="Auto Debit"/>
    <s v="Yes"/>
    <n v="3"/>
    <n v="1"/>
    <x v="0"/>
    <n v="0"/>
    <s v="No"/>
    <x v="0"/>
    <s v="Delhi"/>
  </r>
  <r>
    <x v="6504"/>
    <n v="23"/>
    <s v="Male"/>
    <s v="Delhi"/>
    <n v="39"/>
    <x v="0"/>
    <x v="1"/>
    <n v="785"/>
    <n v="30826.42"/>
    <s v="UPI"/>
    <s v="Yes"/>
    <n v="2"/>
    <n v="1"/>
    <x v="0"/>
    <n v="0"/>
    <s v="Yes"/>
    <x v="0"/>
    <s v="Delhi"/>
  </r>
  <r>
    <x v="6505"/>
    <n v="41"/>
    <s v="Female"/>
    <s v="Bengaluru"/>
    <n v="32"/>
    <x v="0"/>
    <x v="1"/>
    <n v="760"/>
    <n v="23744.17"/>
    <s v="UPI"/>
    <s v="Yes"/>
    <n v="0"/>
    <n v="0"/>
    <x v="0"/>
    <n v="0"/>
    <s v="Yes"/>
    <x v="0"/>
    <s v="Bengaluru"/>
  </r>
  <r>
    <x v="6506"/>
    <n v="44"/>
    <s v="Male"/>
    <s v="Chennai"/>
    <n v="28"/>
    <x v="0"/>
    <x v="1"/>
    <n v="647"/>
    <n v="17802.080000000002"/>
    <s v="Bank Transfer"/>
    <s v="Yes"/>
    <n v="4"/>
    <n v="2"/>
    <x v="0"/>
    <n v="0"/>
    <s v="Yes"/>
    <x v="0"/>
    <s v="Chennai"/>
  </r>
  <r>
    <x v="6507"/>
    <n v="36"/>
    <s v="Male"/>
    <s v="Mumbai"/>
    <n v="14"/>
    <x v="0"/>
    <x v="0"/>
    <n v="550"/>
    <n v="7734.32"/>
    <s v="Bank Transfer"/>
    <s v="No"/>
    <n v="0"/>
    <n v="0"/>
    <x v="0"/>
    <n v="0"/>
    <s v="Yes"/>
    <x v="0"/>
    <s v="Mumbai"/>
  </r>
  <r>
    <x v="6508"/>
    <n v="46"/>
    <s v="Female"/>
    <s v="Pune"/>
    <n v="44"/>
    <x v="2"/>
    <x v="1"/>
    <n v="723"/>
    <n v="32634.880000000001"/>
    <s v="UPI"/>
    <s v="Yes"/>
    <n v="3"/>
    <n v="1"/>
    <x v="1"/>
    <n v="0"/>
    <s v="No"/>
    <x v="0"/>
    <s v="Pune"/>
  </r>
  <r>
    <x v="6509"/>
    <n v="18"/>
    <s v="Male"/>
    <s v="Mumbai"/>
    <n v="45"/>
    <x v="0"/>
    <x v="0"/>
    <n v="459"/>
    <n v="20103.78"/>
    <s v="Auto Debit"/>
    <s v="No"/>
    <n v="1"/>
    <n v="0"/>
    <x v="0"/>
    <n v="0"/>
    <s v="No"/>
    <x v="0"/>
    <s v="Mumbai"/>
  </r>
  <r>
    <x v="6510"/>
    <n v="43"/>
    <s v="Male"/>
    <s v="Nagpur"/>
    <n v="47"/>
    <x v="1"/>
    <x v="1"/>
    <n v="749"/>
    <n v="34976.86"/>
    <s v="UPI"/>
    <s v="Yes"/>
    <n v="0"/>
    <n v="0"/>
    <x v="0"/>
    <n v="0"/>
    <s v="Yes"/>
    <x v="0"/>
    <s v="Nagpur"/>
  </r>
  <r>
    <x v="6511"/>
    <n v="22"/>
    <s v="Female"/>
    <s v="Mumbai"/>
    <n v="25"/>
    <x v="2"/>
    <x v="0"/>
    <n v="442"/>
    <n v="11273.79"/>
    <s v="Auto Debit"/>
    <s v="No"/>
    <n v="0"/>
    <n v="0"/>
    <x v="0"/>
    <n v="0"/>
    <s v="Yes"/>
    <x v="0"/>
    <s v="Mumbai"/>
  </r>
  <r>
    <x v="6512"/>
    <n v="23"/>
    <s v="Male"/>
    <s v="Chennai"/>
    <n v="36"/>
    <x v="2"/>
    <x v="0"/>
    <n v="434"/>
    <n v="15582.57"/>
    <s v="Bank Transfer"/>
    <s v="No"/>
    <n v="2"/>
    <n v="0"/>
    <x v="0"/>
    <n v="0"/>
    <s v="No"/>
    <x v="0"/>
    <s v="Chennai"/>
  </r>
  <r>
    <x v="6513"/>
    <n v="55"/>
    <s v="Male"/>
    <s v="Jaipur"/>
    <n v="18"/>
    <x v="0"/>
    <x v="0"/>
    <n v="424"/>
    <n v="7450.07"/>
    <s v="UPI"/>
    <s v="Yes"/>
    <n v="0"/>
    <n v="0"/>
    <x v="1"/>
    <n v="0"/>
    <s v="No"/>
    <x v="0"/>
    <s v="Jaipur"/>
  </r>
  <r>
    <x v="6514"/>
    <n v="36"/>
    <s v="Male"/>
    <s v="Chennai"/>
    <n v="5"/>
    <x v="0"/>
    <x v="0"/>
    <n v="517"/>
    <n v="2256.85"/>
    <s v="Auto Debit"/>
    <s v="Yes"/>
    <n v="0"/>
    <n v="0"/>
    <x v="0"/>
    <n v="15"/>
    <s v="Yes"/>
    <x v="1"/>
    <s v="Chennai"/>
  </r>
  <r>
    <x v="6515"/>
    <n v="52"/>
    <s v="Female"/>
    <s v="Mumbai"/>
    <n v="23"/>
    <x v="0"/>
    <x v="0"/>
    <n v="525"/>
    <n v="11993.41"/>
    <s v="UPI"/>
    <s v="Yes"/>
    <n v="1"/>
    <n v="0"/>
    <x v="0"/>
    <n v="0"/>
    <s v="Yes"/>
    <x v="0"/>
    <s v="Mumbai"/>
  </r>
  <r>
    <x v="6516"/>
    <n v="43"/>
    <s v="Female"/>
    <s v="Mumbai"/>
    <n v="44"/>
    <x v="0"/>
    <x v="1"/>
    <n v="685"/>
    <n v="29473.55"/>
    <s v="Credit Card"/>
    <s v="Yes"/>
    <n v="1"/>
    <n v="0"/>
    <x v="1"/>
    <n v="0"/>
    <s v="No"/>
    <x v="0"/>
    <s v="Mumbai"/>
  </r>
  <r>
    <x v="6517"/>
    <n v="40"/>
    <s v="Male"/>
    <s v="Delhi"/>
    <n v="22"/>
    <x v="1"/>
    <x v="0"/>
    <n v="436"/>
    <n v="9527.57"/>
    <s v="Auto Debit"/>
    <s v="Yes"/>
    <n v="0"/>
    <n v="0"/>
    <x v="0"/>
    <n v="0"/>
    <s v="Yes"/>
    <x v="0"/>
    <s v="Delhi"/>
  </r>
  <r>
    <x v="6518"/>
    <n v="46"/>
    <s v="Female"/>
    <s v="Hyderabad"/>
    <n v="35"/>
    <x v="1"/>
    <x v="1"/>
    <n v="784"/>
    <n v="27977.01"/>
    <s v="Debit Card"/>
    <s v="Yes"/>
    <n v="1"/>
    <n v="0"/>
    <x v="0"/>
    <n v="0"/>
    <s v="No"/>
    <x v="0"/>
    <s v="Hyderabad"/>
  </r>
  <r>
    <x v="6519"/>
    <n v="39"/>
    <s v="Female"/>
    <s v="Mumbai"/>
    <n v="19"/>
    <x v="1"/>
    <x v="1"/>
    <n v="792"/>
    <n v="15498.85"/>
    <s v="UPI"/>
    <s v="Yes"/>
    <n v="1"/>
    <n v="0"/>
    <x v="0"/>
    <n v="0"/>
    <s v="Yes"/>
    <x v="0"/>
    <s v="Mumbai"/>
  </r>
  <r>
    <x v="6520"/>
    <n v="45"/>
    <s v="Male"/>
    <s v="Pune"/>
    <n v="55"/>
    <x v="1"/>
    <x v="1"/>
    <n v="761"/>
    <n v="42255.66"/>
    <s v="Debit Card"/>
    <s v="Yes"/>
    <n v="1"/>
    <n v="0"/>
    <x v="1"/>
    <n v="0"/>
    <s v="Yes"/>
    <x v="1"/>
    <s v="Pune"/>
  </r>
  <r>
    <x v="6521"/>
    <n v="25"/>
    <s v="Female"/>
    <s v="Bengaluru"/>
    <n v="25"/>
    <x v="0"/>
    <x v="1"/>
    <n v="706"/>
    <n v="17873.18"/>
    <s v="UPI"/>
    <s v="Yes"/>
    <n v="2"/>
    <n v="0"/>
    <x v="0"/>
    <n v="0"/>
    <s v="No"/>
    <x v="0"/>
    <s v="Bengaluru"/>
  </r>
  <r>
    <x v="6522"/>
    <n v="57"/>
    <s v="Female"/>
    <s v="Mumbai"/>
    <n v="20"/>
    <x v="0"/>
    <x v="2"/>
    <n v="1047"/>
    <n v="20853.75"/>
    <s v="Credit Card"/>
    <s v="Yes"/>
    <n v="0"/>
    <n v="0"/>
    <x v="0"/>
    <n v="0"/>
    <s v="No"/>
    <x v="0"/>
    <s v="Mumbai"/>
  </r>
  <r>
    <x v="6523"/>
    <n v="50"/>
    <s v="Male"/>
    <s v="Mumbai"/>
    <n v="17"/>
    <x v="1"/>
    <x v="2"/>
    <n v="1064"/>
    <n v="18313.12"/>
    <s v="UPI"/>
    <s v="Yes"/>
    <n v="0"/>
    <n v="0"/>
    <x v="0"/>
    <n v="0"/>
    <s v="No"/>
    <x v="0"/>
    <s v="Mumbai"/>
  </r>
  <r>
    <x v="6524"/>
    <n v="37"/>
    <s v="Female"/>
    <s v="Jaipur"/>
    <n v="72"/>
    <x v="2"/>
    <x v="0"/>
    <n v="479"/>
    <n v="29768.79"/>
    <s v="Debit Card"/>
    <s v="Yes"/>
    <n v="0"/>
    <n v="0"/>
    <x v="0"/>
    <n v="15"/>
    <s v="Yes"/>
    <x v="0"/>
    <s v="Jaipur"/>
  </r>
  <r>
    <x v="6525"/>
    <n v="25"/>
    <s v="Female"/>
    <s v="Bengaluru"/>
    <n v="34"/>
    <x v="2"/>
    <x v="1"/>
    <n v="751"/>
    <n v="23569.5"/>
    <s v="Auto Debit"/>
    <s v="Yes"/>
    <n v="2"/>
    <n v="0"/>
    <x v="0"/>
    <n v="10"/>
    <s v="No"/>
    <x v="0"/>
    <s v="Bengaluru"/>
  </r>
  <r>
    <x v="6526"/>
    <n v="18"/>
    <s v="Female"/>
    <s v="Delhi"/>
    <n v="21"/>
    <x v="1"/>
    <x v="1"/>
    <n v="726"/>
    <n v="15329.62"/>
    <s v="Auto Debit"/>
    <s v="Yes"/>
    <n v="0"/>
    <n v="0"/>
    <x v="0"/>
    <n v="0"/>
    <s v="Yes"/>
    <x v="0"/>
    <s v="Delhi"/>
  </r>
  <r>
    <x v="6527"/>
    <n v="32"/>
    <s v="Female"/>
    <s v="Delhi"/>
    <n v="58"/>
    <x v="0"/>
    <x v="2"/>
    <n v="1046"/>
    <n v="60403.45"/>
    <s v="Credit Card"/>
    <s v="Yes"/>
    <n v="1"/>
    <n v="0"/>
    <x v="0"/>
    <n v="0"/>
    <s v="No"/>
    <x v="0"/>
    <s v="Delhi"/>
  </r>
  <r>
    <x v="6528"/>
    <n v="31"/>
    <s v="Male"/>
    <s v="Mumbai"/>
    <n v="34"/>
    <x v="1"/>
    <x v="1"/>
    <n v="797"/>
    <n v="25765.78"/>
    <s v="Bank Transfer"/>
    <s v="Yes"/>
    <n v="1"/>
    <n v="0"/>
    <x v="0"/>
    <n v="5"/>
    <s v="No"/>
    <x v="0"/>
    <s v="Mumbai"/>
  </r>
  <r>
    <x v="6529"/>
    <n v="27"/>
    <s v="Male"/>
    <s v="Bengaluru"/>
    <n v="20"/>
    <x v="0"/>
    <x v="1"/>
    <n v="717"/>
    <n v="14695.54"/>
    <s v="Credit Card"/>
    <s v="Yes"/>
    <n v="1"/>
    <n v="0"/>
    <x v="0"/>
    <n v="0"/>
    <s v="No"/>
    <x v="0"/>
    <s v="Bengaluru"/>
  </r>
  <r>
    <x v="6530"/>
    <n v="23"/>
    <s v="Female"/>
    <s v="Kolkata"/>
    <n v="9"/>
    <x v="0"/>
    <x v="1"/>
    <n v="660"/>
    <n v="6065.58"/>
    <s v="Credit Card"/>
    <s v="Yes"/>
    <n v="1"/>
    <n v="0"/>
    <x v="0"/>
    <n v="0"/>
    <s v="No"/>
    <x v="0"/>
    <s v="Kolkata"/>
  </r>
  <r>
    <x v="6531"/>
    <n v="27"/>
    <s v="Female"/>
    <s v="Pune"/>
    <n v="31"/>
    <x v="1"/>
    <x v="0"/>
    <n v="531"/>
    <n v="15729.94"/>
    <s v="Bank Transfer"/>
    <s v="Yes"/>
    <n v="2"/>
    <n v="1"/>
    <x v="1"/>
    <n v="5"/>
    <s v="Yes"/>
    <x v="0"/>
    <s v="Pune"/>
  </r>
  <r>
    <x v="6532"/>
    <n v="24"/>
    <s v="Female"/>
    <s v="Bengaluru"/>
    <n v="17"/>
    <x v="1"/>
    <x v="2"/>
    <n v="1006"/>
    <n v="15137.1"/>
    <s v="Auto Debit"/>
    <s v="Yes"/>
    <n v="0"/>
    <n v="0"/>
    <x v="0"/>
    <n v="10"/>
    <s v="Yes"/>
    <x v="0"/>
    <s v="Bengaluru"/>
  </r>
  <r>
    <x v="6533"/>
    <n v="18"/>
    <s v="Male"/>
    <s v="Delhi"/>
    <n v="47"/>
    <x v="1"/>
    <x v="2"/>
    <n v="978"/>
    <n v="46533.97"/>
    <s v="UPI"/>
    <s v="Yes"/>
    <n v="3"/>
    <n v="1"/>
    <x v="0"/>
    <n v="0"/>
    <s v="Yes"/>
    <x v="0"/>
    <s v="Delhi"/>
  </r>
  <r>
    <x v="6534"/>
    <n v="18"/>
    <s v="Male"/>
    <s v="Ahmedabad"/>
    <n v="36"/>
    <x v="2"/>
    <x v="1"/>
    <n v="639"/>
    <n v="22614.47"/>
    <s v="Debit Card"/>
    <s v="Yes"/>
    <n v="2"/>
    <n v="0"/>
    <x v="0"/>
    <n v="0"/>
    <s v="Yes"/>
    <x v="0"/>
    <s v="Ahmedabad"/>
  </r>
  <r>
    <x v="6535"/>
    <n v="56"/>
    <s v="Male"/>
    <s v="Hyderabad"/>
    <n v="56"/>
    <x v="0"/>
    <x v="0"/>
    <n v="412"/>
    <n v="22616.799999999999"/>
    <s v="Debit Card"/>
    <s v="Yes"/>
    <n v="2"/>
    <n v="2"/>
    <x v="2"/>
    <n v="0"/>
    <s v="No"/>
    <x v="1"/>
    <s v="Hyderabad"/>
  </r>
  <r>
    <x v="6536"/>
    <n v="35"/>
    <s v="Female"/>
    <s v="Kolkata"/>
    <n v="23"/>
    <x v="0"/>
    <x v="1"/>
    <n v="688"/>
    <n v="16192.89"/>
    <s v="Bank Transfer"/>
    <s v="Yes"/>
    <n v="1"/>
    <n v="0"/>
    <x v="1"/>
    <n v="0"/>
    <s v="Yes"/>
    <x v="0"/>
    <s v="Kolkata"/>
  </r>
  <r>
    <x v="6537"/>
    <n v="30"/>
    <s v="Female"/>
    <s v="Hyderabad"/>
    <n v="13"/>
    <x v="0"/>
    <x v="2"/>
    <n v="1028"/>
    <n v="13695.17"/>
    <s v="Debit Card"/>
    <s v="Yes"/>
    <n v="1"/>
    <n v="0"/>
    <x v="0"/>
    <n v="0"/>
    <s v="Yes"/>
    <x v="0"/>
    <s v="Hyderabad"/>
  </r>
  <r>
    <x v="6538"/>
    <n v="21"/>
    <s v="Male"/>
    <s v="Bengaluru"/>
    <n v="36"/>
    <x v="1"/>
    <x v="0"/>
    <n v="555"/>
    <n v="19685.07"/>
    <s v="Debit Card"/>
    <s v="No"/>
    <n v="0"/>
    <n v="0"/>
    <x v="1"/>
    <n v="0"/>
    <s v="No"/>
    <x v="0"/>
    <s v="Bengaluru"/>
  </r>
  <r>
    <x v="6539"/>
    <n v="22"/>
    <s v="Female"/>
    <s v="Mumbai"/>
    <n v="49"/>
    <x v="0"/>
    <x v="1"/>
    <n v="672"/>
    <n v="33020.25"/>
    <s v="Auto Debit"/>
    <s v="Yes"/>
    <n v="1"/>
    <n v="0"/>
    <x v="0"/>
    <n v="0"/>
    <s v="No"/>
    <x v="1"/>
    <s v="Mumbai"/>
  </r>
  <r>
    <x v="6540"/>
    <n v="30"/>
    <s v="Male"/>
    <s v="Nagpur"/>
    <n v="43"/>
    <x v="0"/>
    <x v="1"/>
    <n v="797"/>
    <n v="33520.879999999997"/>
    <s v="Bank Transfer"/>
    <s v="Yes"/>
    <n v="2"/>
    <n v="0"/>
    <x v="0"/>
    <n v="0"/>
    <s v="Yes"/>
    <x v="0"/>
    <s v="Nagpur"/>
  </r>
  <r>
    <x v="6541"/>
    <n v="18"/>
    <s v="Male"/>
    <s v="Delhi"/>
    <n v="13"/>
    <x v="0"/>
    <x v="2"/>
    <n v="1022"/>
    <n v="13457.17"/>
    <s v="Debit Card"/>
    <s v="Yes"/>
    <n v="2"/>
    <n v="1"/>
    <x v="1"/>
    <n v="0"/>
    <s v="No"/>
    <x v="0"/>
    <s v="Delhi"/>
  </r>
  <r>
    <x v="6542"/>
    <n v="35"/>
    <s v="Female"/>
    <s v="Hyderabad"/>
    <n v="13"/>
    <x v="0"/>
    <x v="2"/>
    <n v="1016"/>
    <n v="13225.19"/>
    <s v="UPI"/>
    <s v="Yes"/>
    <n v="1"/>
    <n v="0"/>
    <x v="1"/>
    <n v="0"/>
    <s v="Yes"/>
    <x v="0"/>
    <s v="Hyderabad"/>
  </r>
  <r>
    <x v="6543"/>
    <n v="31"/>
    <s v="Male"/>
    <s v="Delhi"/>
    <n v="44"/>
    <x v="2"/>
    <x v="0"/>
    <n v="435"/>
    <n v="17573.34"/>
    <s v="Bank Transfer"/>
    <s v="Yes"/>
    <n v="1"/>
    <n v="0"/>
    <x v="0"/>
    <n v="10"/>
    <s v="No"/>
    <x v="0"/>
    <s v="Delhi"/>
  </r>
  <r>
    <x v="6544"/>
    <n v="38"/>
    <s v="Male"/>
    <s v="Hyderabad"/>
    <n v="32"/>
    <x v="0"/>
    <x v="1"/>
    <n v="672"/>
    <n v="21413.79"/>
    <s v="Bank Transfer"/>
    <s v="Yes"/>
    <n v="0"/>
    <n v="0"/>
    <x v="1"/>
    <n v="0"/>
    <s v="No"/>
    <x v="0"/>
    <s v="Hyderabad"/>
  </r>
  <r>
    <x v="6545"/>
    <n v="51"/>
    <s v="Male"/>
    <s v="Mumbai"/>
    <n v="44"/>
    <x v="0"/>
    <x v="0"/>
    <n v="588"/>
    <n v="26135.84"/>
    <s v="Auto Debit"/>
    <s v="No"/>
    <n v="2"/>
    <n v="1"/>
    <x v="1"/>
    <n v="0"/>
    <s v="No"/>
    <x v="0"/>
    <s v="Mumbai"/>
  </r>
  <r>
    <x v="6546"/>
    <n v="18"/>
    <s v="Female"/>
    <s v="Kolkata"/>
    <n v="15"/>
    <x v="0"/>
    <x v="2"/>
    <n v="1040"/>
    <n v="15897.95"/>
    <s v="Debit Card"/>
    <s v="Yes"/>
    <n v="0"/>
    <n v="0"/>
    <x v="1"/>
    <n v="0"/>
    <s v="No"/>
    <x v="0"/>
    <s v="Kolkata"/>
  </r>
  <r>
    <x v="6547"/>
    <n v="58"/>
    <s v="Male"/>
    <s v="Delhi"/>
    <n v="14"/>
    <x v="1"/>
    <x v="0"/>
    <n v="552"/>
    <n v="7155.11"/>
    <s v="UPI"/>
    <s v="Yes"/>
    <n v="1"/>
    <n v="0"/>
    <x v="1"/>
    <n v="5"/>
    <s v="Yes"/>
    <x v="0"/>
    <s v="Delhi"/>
  </r>
  <r>
    <x v="6548"/>
    <n v="19"/>
    <s v="Female"/>
    <s v="Bengaluru"/>
    <n v="42"/>
    <x v="0"/>
    <x v="1"/>
    <n v="785"/>
    <n v="32161.98"/>
    <s v="Auto Debit"/>
    <s v="Yes"/>
    <n v="2"/>
    <n v="3"/>
    <x v="2"/>
    <n v="0"/>
    <s v="Yes"/>
    <x v="1"/>
    <s v="Bengaluru"/>
  </r>
  <r>
    <x v="6549"/>
    <n v="50"/>
    <s v="Male"/>
    <s v="Bengaluru"/>
    <n v="28"/>
    <x v="0"/>
    <x v="0"/>
    <n v="554"/>
    <n v="15290"/>
    <s v="Credit Card"/>
    <s v="Yes"/>
    <n v="0"/>
    <n v="0"/>
    <x v="0"/>
    <n v="0"/>
    <s v="Yes"/>
    <x v="0"/>
    <s v="Bengaluru"/>
  </r>
  <r>
    <x v="6550"/>
    <n v="39"/>
    <s v="Male"/>
    <s v="Bengaluru"/>
    <n v="64"/>
    <x v="1"/>
    <x v="1"/>
    <n v="828"/>
    <n v="52912.76"/>
    <s v="UPI"/>
    <s v="Yes"/>
    <n v="0"/>
    <n v="0"/>
    <x v="0"/>
    <n v="0"/>
    <s v="No"/>
    <x v="0"/>
    <s v="Bengaluru"/>
  </r>
  <r>
    <x v="6551"/>
    <n v="31"/>
    <s v="Male"/>
    <s v="Bengaluru"/>
    <n v="26"/>
    <x v="1"/>
    <x v="1"/>
    <n v="670"/>
    <n v="16943.16"/>
    <s v="Debit Card"/>
    <s v="Yes"/>
    <n v="1"/>
    <n v="0"/>
    <x v="0"/>
    <n v="0"/>
    <s v="No"/>
    <x v="0"/>
    <s v="Bengaluru"/>
  </r>
  <r>
    <x v="6552"/>
    <n v="26"/>
    <s v="Female"/>
    <s v="Kolkata"/>
    <n v="2"/>
    <x v="0"/>
    <x v="0"/>
    <n v="462"/>
    <n v="848.53"/>
    <s v="Bank Transfer"/>
    <s v="Yes"/>
    <n v="2"/>
    <n v="1"/>
    <x v="0"/>
    <n v="10"/>
    <s v="No"/>
    <x v="1"/>
    <s v="Kolkata"/>
  </r>
  <r>
    <x v="6553"/>
    <n v="51"/>
    <s v="Female"/>
    <s v="Bengaluru"/>
    <n v="4"/>
    <x v="0"/>
    <x v="0"/>
    <n v="489"/>
    <n v="1754.8"/>
    <s v="Credit Card"/>
    <s v="Yes"/>
    <n v="3"/>
    <n v="1"/>
    <x v="2"/>
    <n v="10"/>
    <s v="No"/>
    <x v="1"/>
    <s v="Bengaluru"/>
  </r>
  <r>
    <x v="6554"/>
    <n v="32"/>
    <s v="Female"/>
    <s v="Nagpur"/>
    <n v="7"/>
    <x v="0"/>
    <x v="1"/>
    <n v="758"/>
    <n v="5323.89"/>
    <s v="Auto Debit"/>
    <s v="Yes"/>
    <n v="0"/>
    <n v="0"/>
    <x v="0"/>
    <n v="0"/>
    <s v="No"/>
    <x v="1"/>
    <s v="Nagpur"/>
  </r>
  <r>
    <x v="6555"/>
    <n v="33"/>
    <s v="Female"/>
    <s v="Pune"/>
    <n v="8"/>
    <x v="0"/>
    <x v="2"/>
    <n v="1075"/>
    <n v="8731.11"/>
    <s v="UPI"/>
    <s v="Yes"/>
    <n v="0"/>
    <n v="0"/>
    <x v="1"/>
    <n v="0"/>
    <s v="Yes"/>
    <x v="0"/>
    <s v="Pune"/>
  </r>
  <r>
    <x v="6556"/>
    <n v="29"/>
    <s v="Male"/>
    <s v="Bengaluru"/>
    <n v="44"/>
    <x v="2"/>
    <x v="1"/>
    <n v="668"/>
    <n v="25565.38"/>
    <s v="UPI"/>
    <s v="Yes"/>
    <n v="3"/>
    <n v="0"/>
    <x v="1"/>
    <n v="15"/>
    <s v="No"/>
    <x v="0"/>
    <s v="Bengaluru"/>
  </r>
  <r>
    <x v="6557"/>
    <n v="18"/>
    <s v="Female"/>
    <s v="Delhi"/>
    <n v="49"/>
    <x v="0"/>
    <x v="2"/>
    <n v="1054"/>
    <n v="50374.33"/>
    <s v="Bank Transfer"/>
    <s v="Yes"/>
    <n v="1"/>
    <n v="0"/>
    <x v="0"/>
    <n v="0"/>
    <s v="No"/>
    <x v="0"/>
    <s v="Delhi"/>
  </r>
  <r>
    <x v="6558"/>
    <n v="41"/>
    <s v="Female"/>
    <s v="Delhi"/>
    <n v="8"/>
    <x v="0"/>
    <x v="2"/>
    <n v="1084"/>
    <n v="8823.7800000000007"/>
    <s v="UPI"/>
    <s v="Yes"/>
    <n v="0"/>
    <n v="0"/>
    <x v="0"/>
    <n v="0"/>
    <s v="No"/>
    <x v="0"/>
    <s v="Delhi"/>
  </r>
  <r>
    <x v="6559"/>
    <n v="39"/>
    <s v="Male"/>
    <s v="Delhi"/>
    <n v="11"/>
    <x v="0"/>
    <x v="0"/>
    <n v="580"/>
    <n v="6188.86"/>
    <s v="Auto Debit"/>
    <s v="Yes"/>
    <n v="1"/>
    <n v="0"/>
    <x v="0"/>
    <n v="0"/>
    <s v="No"/>
    <x v="0"/>
    <s v="Delhi"/>
  </r>
  <r>
    <x v="6560"/>
    <n v="38"/>
    <s v="Female"/>
    <s v="Mumbai"/>
    <n v="38"/>
    <x v="0"/>
    <x v="2"/>
    <n v="1079"/>
    <n v="40646.19"/>
    <s v="UPI"/>
    <s v="Yes"/>
    <n v="1"/>
    <n v="0"/>
    <x v="1"/>
    <n v="0"/>
    <s v="Yes"/>
    <x v="0"/>
    <s v="Mumbai"/>
  </r>
  <r>
    <x v="6561"/>
    <n v="41"/>
    <s v="Female"/>
    <s v="Ahmedabad"/>
    <n v="24"/>
    <x v="0"/>
    <x v="0"/>
    <n v="482"/>
    <n v="11335.92"/>
    <s v="Auto Debit"/>
    <s v="No"/>
    <n v="2"/>
    <n v="0"/>
    <x v="1"/>
    <n v="0"/>
    <s v="Yes"/>
    <x v="0"/>
    <s v="Ahmedabad"/>
  </r>
  <r>
    <x v="6562"/>
    <n v="47"/>
    <s v="Female"/>
    <s v="Hyderabad"/>
    <n v="72"/>
    <x v="2"/>
    <x v="1"/>
    <n v="650"/>
    <n v="40064.89"/>
    <s v="Credit Card"/>
    <s v="Yes"/>
    <n v="0"/>
    <n v="0"/>
    <x v="0"/>
    <n v="15"/>
    <s v="No"/>
    <x v="0"/>
    <s v="Hyderabad"/>
  </r>
  <r>
    <x v="6563"/>
    <n v="35"/>
    <s v="Female"/>
    <s v="Bengaluru"/>
    <n v="37"/>
    <x v="2"/>
    <x v="1"/>
    <n v="666"/>
    <n v="21471.32"/>
    <s v="UPI"/>
    <s v="Yes"/>
    <n v="2"/>
    <n v="0"/>
    <x v="0"/>
    <n v="15"/>
    <s v="No"/>
    <x v="0"/>
    <s v="Bengaluru"/>
  </r>
  <r>
    <x v="6564"/>
    <n v="35"/>
    <s v="Male"/>
    <s v="Chennai"/>
    <n v="31"/>
    <x v="0"/>
    <x v="1"/>
    <n v="711"/>
    <n v="22497.919999999998"/>
    <s v="Auto Debit"/>
    <s v="No"/>
    <n v="2"/>
    <n v="0"/>
    <x v="0"/>
    <n v="0"/>
    <s v="No"/>
    <x v="1"/>
    <s v="Chennai"/>
  </r>
  <r>
    <x v="6565"/>
    <n v="46"/>
    <s v="Male"/>
    <s v="Ahmedabad"/>
    <n v="38"/>
    <x v="1"/>
    <x v="1"/>
    <n v="693"/>
    <n v="25388.58"/>
    <s v="Credit Card"/>
    <s v="Yes"/>
    <n v="2"/>
    <n v="1"/>
    <x v="0"/>
    <n v="5"/>
    <s v="Yes"/>
    <x v="0"/>
    <s v="Ahmedabad"/>
  </r>
  <r>
    <x v="6566"/>
    <n v="41"/>
    <s v="Male"/>
    <s v="Jaipur"/>
    <n v="34"/>
    <x v="1"/>
    <x v="0"/>
    <n v="424"/>
    <n v="13262.65"/>
    <s v="Auto Debit"/>
    <s v="Yes"/>
    <n v="1"/>
    <n v="0"/>
    <x v="0"/>
    <n v="10"/>
    <s v="Yes"/>
    <x v="0"/>
    <s v="Jaipur"/>
  </r>
  <r>
    <x v="6567"/>
    <n v="35"/>
    <s v="Female"/>
    <s v="Kolkata"/>
    <n v="58"/>
    <x v="1"/>
    <x v="1"/>
    <n v="770"/>
    <n v="40472.269999999997"/>
    <s v="Credit Card"/>
    <s v="No"/>
    <n v="0"/>
    <n v="0"/>
    <x v="0"/>
    <n v="10"/>
    <s v="Yes"/>
    <x v="0"/>
    <s v="Kolkata"/>
  </r>
  <r>
    <x v="6568"/>
    <n v="35"/>
    <s v="Male"/>
    <s v="Pune"/>
    <n v="23"/>
    <x v="0"/>
    <x v="0"/>
    <n v="436"/>
    <n v="9776.5"/>
    <s v="Bank Transfer"/>
    <s v="Yes"/>
    <n v="0"/>
    <n v="0"/>
    <x v="0"/>
    <n v="0"/>
    <s v="Yes"/>
    <x v="0"/>
    <s v="Pune"/>
  </r>
  <r>
    <x v="6569"/>
    <n v="30"/>
    <s v="Female"/>
    <s v="Mumbai"/>
    <n v="51"/>
    <x v="0"/>
    <x v="0"/>
    <n v="557"/>
    <n v="28714.82"/>
    <s v="Credit Card"/>
    <s v="No"/>
    <n v="6"/>
    <n v="2"/>
    <x v="4"/>
    <n v="0"/>
    <s v="No"/>
    <x v="0"/>
    <s v="Mumbai"/>
  </r>
  <r>
    <x v="6570"/>
    <n v="39"/>
    <s v="Female"/>
    <s v="Chennai"/>
    <n v="37"/>
    <x v="0"/>
    <x v="2"/>
    <n v="987"/>
    <n v="37256.339999999997"/>
    <s v="UPI"/>
    <s v="Yes"/>
    <n v="2"/>
    <n v="1"/>
    <x v="0"/>
    <n v="0"/>
    <s v="No"/>
    <x v="0"/>
    <s v="Chennai"/>
  </r>
  <r>
    <x v="6571"/>
    <n v="22"/>
    <s v="Male"/>
    <s v="Mumbai"/>
    <n v="13"/>
    <x v="0"/>
    <x v="1"/>
    <n v="679"/>
    <n v="8819.9599999999991"/>
    <s v="Auto Debit"/>
    <s v="Yes"/>
    <n v="3"/>
    <n v="1"/>
    <x v="1"/>
    <n v="0"/>
    <s v="No"/>
    <x v="0"/>
    <s v="Mumbai"/>
  </r>
  <r>
    <x v="6572"/>
    <n v="40"/>
    <s v="Male"/>
    <s v="Hyderabad"/>
    <n v="65"/>
    <x v="0"/>
    <x v="0"/>
    <n v="492"/>
    <n v="31474.06"/>
    <s v="Debit Card"/>
    <s v="Yes"/>
    <n v="3"/>
    <n v="1"/>
    <x v="1"/>
    <n v="0"/>
    <s v="No"/>
    <x v="0"/>
    <s v="Hyderabad"/>
  </r>
  <r>
    <x v="6573"/>
    <n v="44"/>
    <s v="Male"/>
    <s v="Bengaluru"/>
    <n v="17"/>
    <x v="0"/>
    <x v="1"/>
    <n v="763"/>
    <n v="13297.19"/>
    <s v="Debit Card"/>
    <s v="Yes"/>
    <n v="0"/>
    <n v="0"/>
    <x v="0"/>
    <n v="0"/>
    <s v="No"/>
    <x v="1"/>
    <s v="Bengaluru"/>
  </r>
  <r>
    <x v="6574"/>
    <n v="35"/>
    <s v="Male"/>
    <s v="Bengaluru"/>
    <n v="27"/>
    <x v="1"/>
    <x v="1"/>
    <n v="789"/>
    <n v="20408.71"/>
    <s v="UPI"/>
    <s v="Yes"/>
    <n v="0"/>
    <n v="0"/>
    <x v="0"/>
    <n v="5"/>
    <s v="No"/>
    <x v="0"/>
    <s v="Bengaluru"/>
  </r>
  <r>
    <x v="6575"/>
    <n v="38"/>
    <s v="Female"/>
    <s v="Hyderabad"/>
    <n v="56"/>
    <x v="1"/>
    <x v="2"/>
    <n v="1066"/>
    <n v="54607.65"/>
    <s v="Bank Transfer"/>
    <s v="Yes"/>
    <n v="1"/>
    <n v="0"/>
    <x v="0"/>
    <n v="10"/>
    <s v="Yes"/>
    <x v="0"/>
    <s v="Hyderabad"/>
  </r>
  <r>
    <x v="6576"/>
    <n v="37"/>
    <s v="Female"/>
    <s v="Pune"/>
    <n v="72"/>
    <x v="1"/>
    <x v="1"/>
    <n v="787"/>
    <n v="55943.08"/>
    <s v="Bank Transfer"/>
    <s v="Yes"/>
    <n v="0"/>
    <n v="0"/>
    <x v="0"/>
    <n v="0"/>
    <s v="No"/>
    <x v="0"/>
    <s v="Pune"/>
  </r>
  <r>
    <x v="6577"/>
    <n v="40"/>
    <s v="Female"/>
    <s v="Pune"/>
    <n v="34"/>
    <x v="1"/>
    <x v="1"/>
    <n v="762"/>
    <n v="23920.69"/>
    <s v="UPI"/>
    <s v="Yes"/>
    <n v="2"/>
    <n v="2"/>
    <x v="1"/>
    <n v="5"/>
    <s v="No"/>
    <x v="0"/>
    <s v="Pune"/>
  </r>
  <r>
    <x v="6578"/>
    <n v="22"/>
    <s v="Male"/>
    <s v="Chennai"/>
    <n v="23"/>
    <x v="0"/>
    <x v="1"/>
    <n v="754"/>
    <n v="17021.400000000001"/>
    <s v="Debit Card"/>
    <s v="Yes"/>
    <n v="0"/>
    <n v="0"/>
    <x v="0"/>
    <n v="0"/>
    <s v="No"/>
    <x v="0"/>
    <s v="Chennai"/>
  </r>
  <r>
    <x v="6579"/>
    <n v="47"/>
    <s v="Male"/>
    <s v="Pune"/>
    <n v="10"/>
    <x v="0"/>
    <x v="1"/>
    <n v="676"/>
    <n v="6956.08"/>
    <s v="UPI"/>
    <s v="Yes"/>
    <n v="2"/>
    <n v="0"/>
    <x v="0"/>
    <n v="0"/>
    <s v="No"/>
    <x v="1"/>
    <s v="Pune"/>
  </r>
  <r>
    <x v="6580"/>
    <n v="34"/>
    <s v="Male"/>
    <s v="Mumbai"/>
    <n v="54"/>
    <x v="0"/>
    <x v="0"/>
    <n v="473"/>
    <n v="25842.35"/>
    <s v="Debit Card"/>
    <s v="Yes"/>
    <n v="0"/>
    <n v="0"/>
    <x v="0"/>
    <n v="0"/>
    <s v="No"/>
    <x v="0"/>
    <s v="Mumbai"/>
  </r>
  <r>
    <x v="6581"/>
    <n v="43"/>
    <s v="Female"/>
    <s v="Delhi"/>
    <n v="21"/>
    <x v="1"/>
    <x v="1"/>
    <n v="832"/>
    <n v="17877"/>
    <s v="Credit Card"/>
    <s v="Yes"/>
    <n v="0"/>
    <n v="0"/>
    <x v="0"/>
    <n v="0"/>
    <s v="No"/>
    <x v="0"/>
    <s v="Delhi"/>
  </r>
  <r>
    <x v="6582"/>
    <n v="42"/>
    <s v="Male"/>
    <s v="Pune"/>
    <n v="12"/>
    <x v="0"/>
    <x v="2"/>
    <n v="1021"/>
    <n v="12498.12"/>
    <s v="Credit Card"/>
    <s v="Yes"/>
    <n v="1"/>
    <n v="0"/>
    <x v="0"/>
    <n v="0"/>
    <s v="Yes"/>
    <x v="0"/>
    <s v="Pune"/>
  </r>
  <r>
    <x v="6583"/>
    <n v="31"/>
    <s v="Female"/>
    <s v="Delhi"/>
    <n v="21"/>
    <x v="0"/>
    <x v="1"/>
    <n v="697"/>
    <n v="14369.27"/>
    <s v="Debit Card"/>
    <s v="No"/>
    <n v="0"/>
    <n v="0"/>
    <x v="1"/>
    <n v="0"/>
    <s v="No"/>
    <x v="0"/>
    <s v="Delhi"/>
  </r>
  <r>
    <x v="6584"/>
    <n v="31"/>
    <s v="Female"/>
    <s v="Mumbai"/>
    <n v="13"/>
    <x v="1"/>
    <x v="2"/>
    <n v="1051"/>
    <n v="13754.28"/>
    <s v="Credit Card"/>
    <s v="Yes"/>
    <n v="0"/>
    <n v="0"/>
    <x v="0"/>
    <n v="0"/>
    <s v="No"/>
    <x v="0"/>
    <s v="Mumbai"/>
  </r>
  <r>
    <x v="6585"/>
    <n v="32"/>
    <s v="Male"/>
    <s v="Jaipur"/>
    <n v="26"/>
    <x v="0"/>
    <x v="1"/>
    <n v="737"/>
    <n v="19190.21"/>
    <s v="Bank Transfer"/>
    <s v="Yes"/>
    <n v="0"/>
    <n v="0"/>
    <x v="0"/>
    <n v="0"/>
    <s v="No"/>
    <x v="1"/>
    <s v="Jaipur"/>
  </r>
  <r>
    <x v="6586"/>
    <n v="28"/>
    <s v="Female"/>
    <s v="Bengaluru"/>
    <n v="8"/>
    <x v="0"/>
    <x v="0"/>
    <n v="505"/>
    <n v="4152.72"/>
    <s v="Auto Debit"/>
    <s v="Yes"/>
    <n v="1"/>
    <n v="0"/>
    <x v="0"/>
    <n v="0"/>
    <s v="No"/>
    <x v="1"/>
    <s v="Bengaluru"/>
  </r>
  <r>
    <x v="6587"/>
    <n v="39"/>
    <s v="Male"/>
    <s v="Delhi"/>
    <n v="62"/>
    <x v="1"/>
    <x v="0"/>
    <n v="456"/>
    <n v="24799.96"/>
    <s v="Credit Card"/>
    <s v="No"/>
    <n v="1"/>
    <n v="0"/>
    <x v="0"/>
    <n v="10"/>
    <s v="No"/>
    <x v="0"/>
    <s v="Delhi"/>
  </r>
  <r>
    <x v="6588"/>
    <n v="38"/>
    <s v="Female"/>
    <s v="Jaipur"/>
    <n v="28"/>
    <x v="1"/>
    <x v="2"/>
    <n v="1069"/>
    <n v="30388.959999999999"/>
    <s v="Bank Transfer"/>
    <s v="Yes"/>
    <n v="3"/>
    <n v="1"/>
    <x v="0"/>
    <n v="0"/>
    <s v="No"/>
    <x v="0"/>
    <s v="Jaipur"/>
  </r>
  <r>
    <x v="6589"/>
    <n v="38"/>
    <s v="Male"/>
    <s v="Chennai"/>
    <n v="27"/>
    <x v="1"/>
    <x v="1"/>
    <n v="707"/>
    <n v="19084.87"/>
    <s v="Auto Debit"/>
    <s v="Yes"/>
    <n v="0"/>
    <n v="0"/>
    <x v="0"/>
    <n v="0"/>
    <s v="No"/>
    <x v="0"/>
    <s v="Chennai"/>
  </r>
  <r>
    <x v="6590"/>
    <n v="44"/>
    <s v="Male"/>
    <s v="Mumbai"/>
    <n v="22"/>
    <x v="1"/>
    <x v="2"/>
    <n v="1041"/>
    <n v="20829.5"/>
    <s v="Debit Card"/>
    <s v="Yes"/>
    <n v="0"/>
    <n v="0"/>
    <x v="0"/>
    <n v="10"/>
    <s v="No"/>
    <x v="0"/>
    <s v="Mumbai"/>
  </r>
  <r>
    <x v="6591"/>
    <n v="26"/>
    <s v="Female"/>
    <s v="Nagpur"/>
    <n v="23"/>
    <x v="1"/>
    <x v="2"/>
    <n v="962"/>
    <n v="20035.54"/>
    <s v="UPI"/>
    <s v="Yes"/>
    <n v="1"/>
    <n v="0"/>
    <x v="0"/>
    <n v="10"/>
    <s v="Yes"/>
    <x v="0"/>
    <s v="Nagpur"/>
  </r>
  <r>
    <x v="6592"/>
    <n v="43"/>
    <s v="Male"/>
    <s v="Bengaluru"/>
    <n v="39"/>
    <x v="0"/>
    <x v="0"/>
    <n v="478"/>
    <n v="18521.88"/>
    <s v="UPI"/>
    <s v="Yes"/>
    <n v="0"/>
    <n v="0"/>
    <x v="1"/>
    <n v="0"/>
    <s v="No"/>
    <x v="0"/>
    <s v="Bengaluru"/>
  </r>
  <r>
    <x v="6593"/>
    <n v="22"/>
    <s v="Male"/>
    <s v="Mumbai"/>
    <n v="69"/>
    <x v="0"/>
    <x v="0"/>
    <n v="481"/>
    <n v="33450.89"/>
    <s v="Bank Transfer"/>
    <s v="Yes"/>
    <n v="0"/>
    <n v="0"/>
    <x v="0"/>
    <n v="0"/>
    <s v="No"/>
    <x v="0"/>
    <s v="Mumbai"/>
  </r>
  <r>
    <x v="6594"/>
    <n v="39"/>
    <s v="Male"/>
    <s v="Delhi"/>
    <n v="20"/>
    <x v="1"/>
    <x v="0"/>
    <n v="505"/>
    <n v="9833.7800000000007"/>
    <s v="Bank Transfer"/>
    <s v="No"/>
    <n v="3"/>
    <n v="1"/>
    <x v="2"/>
    <n v="5"/>
    <s v="No"/>
    <x v="0"/>
    <s v="Delhi"/>
  </r>
  <r>
    <x v="6595"/>
    <n v="31"/>
    <s v="Male"/>
    <s v="Delhi"/>
    <n v="28"/>
    <x v="1"/>
    <x v="1"/>
    <n v="777"/>
    <n v="21659.53"/>
    <s v="UPI"/>
    <s v="Yes"/>
    <n v="0"/>
    <n v="0"/>
    <x v="0"/>
    <n v="0"/>
    <s v="Yes"/>
    <x v="0"/>
    <s v="Delhi"/>
  </r>
  <r>
    <x v="6596"/>
    <n v="24"/>
    <s v="Female"/>
    <s v="Mumbai"/>
    <n v="36"/>
    <x v="0"/>
    <x v="1"/>
    <n v="713"/>
    <n v="25447.74"/>
    <s v="Credit Card"/>
    <s v="Yes"/>
    <n v="0"/>
    <n v="0"/>
    <x v="0"/>
    <n v="0"/>
    <s v="Yes"/>
    <x v="1"/>
    <s v="Mumbai"/>
  </r>
  <r>
    <x v="6597"/>
    <n v="36"/>
    <s v="Female"/>
    <s v="Delhi"/>
    <n v="22"/>
    <x v="0"/>
    <x v="0"/>
    <n v="494"/>
    <n v="10682.52"/>
    <s v="UPI"/>
    <s v="Yes"/>
    <n v="1"/>
    <n v="0"/>
    <x v="1"/>
    <n v="0"/>
    <s v="No"/>
    <x v="0"/>
    <s v="Delhi"/>
  </r>
  <r>
    <x v="6598"/>
    <n v="34"/>
    <s v="Female"/>
    <s v="Kolkata"/>
    <n v="61"/>
    <x v="0"/>
    <x v="0"/>
    <n v="528"/>
    <n v="31377.15"/>
    <s v="Auto Debit"/>
    <s v="Yes"/>
    <n v="0"/>
    <n v="0"/>
    <x v="0"/>
    <n v="0"/>
    <s v="No"/>
    <x v="0"/>
    <s v="Kolkata"/>
  </r>
  <r>
    <x v="6599"/>
    <n v="31"/>
    <s v="Male"/>
    <s v="Pune"/>
    <n v="18"/>
    <x v="0"/>
    <x v="2"/>
    <n v="1098"/>
    <n v="19951.259999999998"/>
    <s v="Auto Debit"/>
    <s v="Yes"/>
    <n v="3"/>
    <n v="0"/>
    <x v="0"/>
    <n v="0"/>
    <s v="No"/>
    <x v="0"/>
    <s v="Pune"/>
  </r>
  <r>
    <x v="6600"/>
    <n v="42"/>
    <s v="Female"/>
    <s v="Mumbai"/>
    <n v="39"/>
    <x v="0"/>
    <x v="0"/>
    <n v="413"/>
    <n v="16395.830000000002"/>
    <s v="Bank Transfer"/>
    <s v="Yes"/>
    <n v="1"/>
    <n v="0"/>
    <x v="0"/>
    <n v="0"/>
    <s v="No"/>
    <x v="0"/>
    <s v="Mumbai"/>
  </r>
  <r>
    <x v="6601"/>
    <n v="26"/>
    <s v="Male"/>
    <s v="Bengaluru"/>
    <n v="22"/>
    <x v="1"/>
    <x v="1"/>
    <n v="733"/>
    <n v="15834.29"/>
    <s v="Debit Card"/>
    <s v="Yes"/>
    <n v="1"/>
    <n v="0"/>
    <x v="0"/>
    <n v="0"/>
    <s v="No"/>
    <x v="0"/>
    <s v="Bengaluru"/>
  </r>
  <r>
    <x v="6602"/>
    <n v="47"/>
    <s v="Male"/>
    <s v="Ahmedabad"/>
    <n v="30"/>
    <x v="1"/>
    <x v="2"/>
    <n v="1024"/>
    <n v="29904.73"/>
    <s v="Bank Transfer"/>
    <s v="Yes"/>
    <n v="2"/>
    <n v="1"/>
    <x v="1"/>
    <n v="0"/>
    <s v="No"/>
    <x v="0"/>
    <s v="Ahmedabad"/>
  </r>
  <r>
    <x v="6603"/>
    <n v="39"/>
    <s v="Male"/>
    <s v="Ahmedabad"/>
    <n v="25"/>
    <x v="0"/>
    <x v="1"/>
    <n v="763"/>
    <n v="19457.73"/>
    <s v="Auto Debit"/>
    <s v="Yes"/>
    <n v="2"/>
    <n v="0"/>
    <x v="0"/>
    <n v="0"/>
    <s v="No"/>
    <x v="0"/>
    <s v="Ahmedabad"/>
  </r>
  <r>
    <x v="6604"/>
    <n v="59"/>
    <s v="Female"/>
    <s v="Mumbai"/>
    <n v="29"/>
    <x v="1"/>
    <x v="0"/>
    <n v="443"/>
    <n v="11862.18"/>
    <s v="Bank Transfer"/>
    <s v="Yes"/>
    <n v="0"/>
    <n v="0"/>
    <x v="0"/>
    <n v="10"/>
    <s v="No"/>
    <x v="0"/>
    <s v="Mumbai"/>
  </r>
  <r>
    <x v="6605"/>
    <n v="33"/>
    <s v="Female"/>
    <s v="Mumbai"/>
    <n v="29"/>
    <x v="1"/>
    <x v="2"/>
    <n v="1058"/>
    <n v="29959.09"/>
    <s v="Bank Transfer"/>
    <s v="Yes"/>
    <n v="0"/>
    <n v="0"/>
    <x v="0"/>
    <n v="0"/>
    <s v="No"/>
    <x v="1"/>
    <s v="Mumbai"/>
  </r>
  <r>
    <x v="6606"/>
    <n v="62"/>
    <s v="Female"/>
    <s v="Chennai"/>
    <n v="51"/>
    <x v="2"/>
    <x v="0"/>
    <n v="530"/>
    <n v="27369.57"/>
    <s v="Debit Card"/>
    <s v="No"/>
    <n v="0"/>
    <n v="0"/>
    <x v="0"/>
    <n v="0"/>
    <s v="Yes"/>
    <x v="0"/>
    <s v="Chennai"/>
  </r>
  <r>
    <x v="6607"/>
    <n v="50"/>
    <s v="Male"/>
    <s v="Jaipur"/>
    <n v="14"/>
    <x v="0"/>
    <x v="1"/>
    <n v="699"/>
    <n v="9600.9599999999991"/>
    <s v="UPI"/>
    <s v="No"/>
    <n v="0"/>
    <n v="0"/>
    <x v="0"/>
    <n v="0"/>
    <s v="Yes"/>
    <x v="0"/>
    <s v="Jaipur"/>
  </r>
  <r>
    <x v="6608"/>
    <n v="18"/>
    <s v="Female"/>
    <s v="Delhi"/>
    <n v="53"/>
    <x v="0"/>
    <x v="0"/>
    <n v="425"/>
    <n v="21995.56"/>
    <s v="UPI"/>
    <s v="No"/>
    <n v="0"/>
    <n v="0"/>
    <x v="1"/>
    <n v="0"/>
    <s v="No"/>
    <x v="0"/>
    <s v="Delhi"/>
  </r>
  <r>
    <x v="6609"/>
    <n v="43"/>
    <s v="Female"/>
    <s v="Pune"/>
    <n v="72"/>
    <x v="2"/>
    <x v="0"/>
    <n v="494"/>
    <n v="34659.96"/>
    <s v="Auto Debit"/>
    <s v="No"/>
    <n v="5"/>
    <n v="1"/>
    <x v="1"/>
    <n v="0"/>
    <s v="No"/>
    <x v="1"/>
    <s v="Pune"/>
  </r>
  <r>
    <x v="6610"/>
    <n v="45"/>
    <s v="Female"/>
    <s v="Hyderabad"/>
    <n v="20"/>
    <x v="0"/>
    <x v="0"/>
    <n v="447"/>
    <n v="9016.23"/>
    <s v="Credit Card"/>
    <s v="Yes"/>
    <n v="2"/>
    <n v="1"/>
    <x v="0"/>
    <n v="0"/>
    <s v="No"/>
    <x v="0"/>
    <s v="Hyderabad"/>
  </r>
  <r>
    <x v="6611"/>
    <n v="39"/>
    <s v="Male"/>
    <s v="Hyderabad"/>
    <n v="51"/>
    <x v="0"/>
    <x v="1"/>
    <n v="715"/>
    <n v="36133.57"/>
    <s v="Debit Card"/>
    <s v="Yes"/>
    <n v="0"/>
    <n v="0"/>
    <x v="0"/>
    <n v="0"/>
    <s v="No"/>
    <x v="0"/>
    <s v="Hyderabad"/>
  </r>
  <r>
    <x v="6612"/>
    <n v="33"/>
    <s v="Male"/>
    <s v="Mumbai"/>
    <n v="31"/>
    <x v="0"/>
    <x v="0"/>
    <n v="568"/>
    <n v="17507.04"/>
    <s v="Debit Card"/>
    <s v="Yes"/>
    <n v="1"/>
    <n v="0"/>
    <x v="0"/>
    <n v="0"/>
    <s v="No"/>
    <x v="1"/>
    <s v="Mumbai"/>
  </r>
  <r>
    <x v="6613"/>
    <n v="40"/>
    <s v="Female"/>
    <s v="Mumbai"/>
    <n v="20"/>
    <x v="0"/>
    <x v="1"/>
    <n v="791"/>
    <n v="15354.5"/>
    <s v="Credit Card"/>
    <s v="Yes"/>
    <n v="0"/>
    <n v="0"/>
    <x v="0"/>
    <n v="0"/>
    <s v="No"/>
    <x v="0"/>
    <s v="Mumbai"/>
  </r>
  <r>
    <x v="6614"/>
    <n v="30"/>
    <s v="Male"/>
    <s v="Hyderabad"/>
    <n v="26"/>
    <x v="1"/>
    <x v="1"/>
    <n v="701"/>
    <n v="18499.18"/>
    <s v="UPI"/>
    <s v="Yes"/>
    <n v="1"/>
    <n v="0"/>
    <x v="0"/>
    <n v="0"/>
    <s v="Yes"/>
    <x v="0"/>
    <s v="Hyderabad"/>
  </r>
  <r>
    <x v="6615"/>
    <n v="33"/>
    <s v="Male"/>
    <s v="Pune"/>
    <n v="44"/>
    <x v="2"/>
    <x v="0"/>
    <n v="469"/>
    <n v="17858.54"/>
    <s v="Auto Debit"/>
    <s v="Yes"/>
    <n v="2"/>
    <n v="1"/>
    <x v="1"/>
    <n v="15"/>
    <s v="No"/>
    <x v="0"/>
    <s v="Pune"/>
  </r>
  <r>
    <x v="6616"/>
    <n v="20"/>
    <s v="Male"/>
    <s v="Bengaluru"/>
    <n v="64"/>
    <x v="2"/>
    <x v="1"/>
    <n v="786"/>
    <n v="42758.400000000001"/>
    <s v="Bank Transfer"/>
    <s v="Yes"/>
    <n v="5"/>
    <n v="2"/>
    <x v="2"/>
    <n v="15"/>
    <s v="No"/>
    <x v="0"/>
    <s v="Bengaluru"/>
  </r>
  <r>
    <x v="6617"/>
    <n v="34"/>
    <s v="Male"/>
    <s v="Pune"/>
    <n v="35"/>
    <x v="0"/>
    <x v="2"/>
    <n v="1057"/>
    <n v="37955.870000000003"/>
    <s v="Credit Card"/>
    <s v="Yes"/>
    <n v="1"/>
    <n v="0"/>
    <x v="0"/>
    <n v="0"/>
    <s v="Yes"/>
    <x v="0"/>
    <s v="Pune"/>
  </r>
  <r>
    <x v="6618"/>
    <n v="39"/>
    <s v="Male"/>
    <s v="Mumbai"/>
    <n v="45"/>
    <x v="0"/>
    <x v="1"/>
    <n v="740"/>
    <n v="33168.980000000003"/>
    <s v="Bank Transfer"/>
    <s v="Yes"/>
    <n v="0"/>
    <n v="0"/>
    <x v="0"/>
    <n v="0"/>
    <s v="No"/>
    <x v="0"/>
    <s v="Mumbai"/>
  </r>
  <r>
    <x v="6619"/>
    <n v="35"/>
    <s v="Male"/>
    <s v="Mumbai"/>
    <n v="28"/>
    <x v="1"/>
    <x v="1"/>
    <n v="720"/>
    <n v="18805.150000000001"/>
    <s v="Bank Transfer"/>
    <s v="No"/>
    <n v="1"/>
    <n v="0"/>
    <x v="0"/>
    <n v="5"/>
    <s v="Yes"/>
    <x v="1"/>
    <s v="Mumbai"/>
  </r>
  <r>
    <x v="6620"/>
    <n v="42"/>
    <s v="Female"/>
    <s v="Delhi"/>
    <n v="47"/>
    <x v="0"/>
    <x v="1"/>
    <n v="712"/>
    <n v="33779.08"/>
    <s v="Auto Debit"/>
    <s v="Yes"/>
    <n v="0"/>
    <n v="0"/>
    <x v="0"/>
    <n v="0"/>
    <s v="No"/>
    <x v="1"/>
    <s v="Delhi"/>
  </r>
  <r>
    <x v="6621"/>
    <n v="27"/>
    <s v="Female"/>
    <s v="Pune"/>
    <n v="38"/>
    <x v="2"/>
    <x v="0"/>
    <n v="437"/>
    <n v="14039.2"/>
    <s v="Debit Card"/>
    <s v="Yes"/>
    <n v="0"/>
    <n v="0"/>
    <x v="0"/>
    <n v="15"/>
    <s v="No"/>
    <x v="0"/>
    <s v="Pune"/>
  </r>
  <r>
    <x v="6622"/>
    <n v="28"/>
    <s v="Male"/>
    <s v="Bengaluru"/>
    <n v="35"/>
    <x v="1"/>
    <x v="2"/>
    <n v="1085"/>
    <n v="34177.5"/>
    <s v="Auto Debit"/>
    <s v="Yes"/>
    <n v="0"/>
    <n v="0"/>
    <x v="1"/>
    <n v="10"/>
    <s v="No"/>
    <x v="0"/>
    <s v="Bengaluru"/>
  </r>
  <r>
    <x v="6623"/>
    <n v="47"/>
    <s v="Female"/>
    <s v="Mumbai"/>
    <n v="25"/>
    <x v="0"/>
    <x v="0"/>
    <n v="556"/>
    <n v="13924.51"/>
    <s v="UPI"/>
    <s v="Yes"/>
    <n v="1"/>
    <n v="0"/>
    <x v="1"/>
    <n v="0"/>
    <s v="No"/>
    <x v="1"/>
    <s v="Mumbai"/>
  </r>
  <r>
    <x v="6624"/>
    <n v="18"/>
    <s v="Female"/>
    <s v="Mumbai"/>
    <n v="18"/>
    <x v="2"/>
    <x v="1"/>
    <n v="733"/>
    <n v="11052.81"/>
    <s v="UPI"/>
    <s v="No"/>
    <n v="3"/>
    <n v="0"/>
    <x v="1"/>
    <n v="15"/>
    <s v="Yes"/>
    <x v="0"/>
    <s v="Mumbai"/>
  </r>
  <r>
    <x v="6625"/>
    <n v="41"/>
    <s v="Male"/>
    <s v="Chennai"/>
    <n v="35"/>
    <x v="1"/>
    <x v="1"/>
    <n v="773"/>
    <n v="26899.37"/>
    <s v="UPI"/>
    <s v="Yes"/>
    <n v="1"/>
    <n v="0"/>
    <x v="0"/>
    <n v="0"/>
    <s v="No"/>
    <x v="1"/>
    <s v="Chennai"/>
  </r>
  <r>
    <x v="6626"/>
    <n v="37"/>
    <s v="Male"/>
    <s v="Ahmedabad"/>
    <n v="42"/>
    <x v="0"/>
    <x v="1"/>
    <n v="710"/>
    <n v="30433.58"/>
    <s v="Bank Transfer"/>
    <s v="Yes"/>
    <n v="0"/>
    <n v="0"/>
    <x v="0"/>
    <n v="0"/>
    <s v="No"/>
    <x v="1"/>
    <s v="Ahmedabad"/>
  </r>
  <r>
    <x v="6627"/>
    <n v="26"/>
    <s v="Female"/>
    <s v="Chennai"/>
    <n v="23"/>
    <x v="1"/>
    <x v="1"/>
    <n v="697"/>
    <n v="14927.95"/>
    <s v="Bank Transfer"/>
    <s v="Yes"/>
    <n v="3"/>
    <n v="0"/>
    <x v="1"/>
    <n v="5"/>
    <s v="No"/>
    <x v="0"/>
    <s v="Chennai"/>
  </r>
  <r>
    <x v="6628"/>
    <n v="36"/>
    <s v="Male"/>
    <s v="Hyderabad"/>
    <n v="35"/>
    <x v="0"/>
    <x v="1"/>
    <n v="777"/>
    <n v="27497.79"/>
    <s v="Credit Card"/>
    <s v="Yes"/>
    <n v="0"/>
    <n v="0"/>
    <x v="1"/>
    <n v="0"/>
    <s v="No"/>
    <x v="0"/>
    <s v="Hyderabad"/>
  </r>
  <r>
    <x v="6629"/>
    <n v="32"/>
    <s v="Male"/>
    <s v="Pune"/>
    <n v="30"/>
    <x v="0"/>
    <x v="0"/>
    <n v="542"/>
    <n v="16638.52"/>
    <s v="Credit Card"/>
    <s v="Yes"/>
    <n v="1"/>
    <n v="0"/>
    <x v="1"/>
    <n v="0"/>
    <s v="No"/>
    <x v="1"/>
    <s v="Pune"/>
  </r>
  <r>
    <x v="6630"/>
    <n v="41"/>
    <s v="Female"/>
    <s v="Jaipur"/>
    <n v="49"/>
    <x v="0"/>
    <x v="0"/>
    <n v="462"/>
    <n v="22700.57"/>
    <s v="Auto Debit"/>
    <s v="Yes"/>
    <n v="0"/>
    <n v="0"/>
    <x v="0"/>
    <n v="0"/>
    <s v="No"/>
    <x v="0"/>
    <s v="Jaipur"/>
  </r>
  <r>
    <x v="6631"/>
    <n v="23"/>
    <s v="Male"/>
    <s v="Chennai"/>
    <n v="64"/>
    <x v="1"/>
    <x v="0"/>
    <n v="531"/>
    <n v="31465.1"/>
    <s v="Debit Card"/>
    <s v="Yes"/>
    <n v="1"/>
    <n v="0"/>
    <x v="1"/>
    <n v="10"/>
    <s v="No"/>
    <x v="1"/>
    <s v="Chennai"/>
  </r>
  <r>
    <x v="6632"/>
    <n v="27"/>
    <s v="Female"/>
    <s v="Nagpur"/>
    <n v="39"/>
    <x v="0"/>
    <x v="2"/>
    <n v="1042"/>
    <n v="41420.43"/>
    <s v="UPI"/>
    <s v="Yes"/>
    <n v="1"/>
    <n v="0"/>
    <x v="0"/>
    <n v="0"/>
    <s v="No"/>
    <x v="0"/>
    <s v="Nagpur"/>
  </r>
  <r>
    <x v="6633"/>
    <n v="25"/>
    <s v="Female"/>
    <s v="Nagpur"/>
    <n v="50"/>
    <x v="0"/>
    <x v="0"/>
    <n v="403"/>
    <n v="20307.88"/>
    <s v="UPI"/>
    <s v="Yes"/>
    <n v="1"/>
    <n v="0"/>
    <x v="0"/>
    <n v="0"/>
    <s v="No"/>
    <x v="1"/>
    <s v="Nagpur"/>
  </r>
  <r>
    <x v="6634"/>
    <n v="19"/>
    <s v="Male"/>
    <s v="Delhi"/>
    <n v="17"/>
    <x v="1"/>
    <x v="0"/>
    <n v="550"/>
    <n v="9199.92"/>
    <s v="Credit Card"/>
    <s v="Yes"/>
    <n v="0"/>
    <n v="0"/>
    <x v="1"/>
    <n v="0"/>
    <s v="No"/>
    <x v="0"/>
    <s v="Delhi"/>
  </r>
  <r>
    <x v="6635"/>
    <n v="38"/>
    <s v="Male"/>
    <s v="Pune"/>
    <n v="25"/>
    <x v="0"/>
    <x v="0"/>
    <n v="464"/>
    <n v="11806.71"/>
    <s v="Auto Debit"/>
    <s v="Yes"/>
    <n v="2"/>
    <n v="2"/>
    <x v="1"/>
    <n v="0"/>
    <s v="No"/>
    <x v="1"/>
    <s v="Pune"/>
  </r>
  <r>
    <x v="6636"/>
    <n v="25"/>
    <s v="Male"/>
    <s v="Hyderabad"/>
    <n v="13"/>
    <x v="0"/>
    <x v="1"/>
    <n v="687"/>
    <n v="8706.5"/>
    <s v="Credit Card"/>
    <s v="Yes"/>
    <n v="2"/>
    <n v="1"/>
    <x v="1"/>
    <n v="0"/>
    <s v="Yes"/>
    <x v="0"/>
    <s v="Hyderabad"/>
  </r>
  <r>
    <x v="6637"/>
    <n v="48"/>
    <s v="Male"/>
    <s v="Bengaluru"/>
    <n v="58"/>
    <x v="0"/>
    <x v="0"/>
    <n v="549"/>
    <n v="30950.35"/>
    <s v="Auto Debit"/>
    <s v="Yes"/>
    <n v="0"/>
    <n v="0"/>
    <x v="0"/>
    <n v="0"/>
    <s v="Yes"/>
    <x v="0"/>
    <s v="Bengaluru"/>
  </r>
  <r>
    <x v="6638"/>
    <n v="29"/>
    <s v="Male"/>
    <s v="Ahmedabad"/>
    <n v="17"/>
    <x v="1"/>
    <x v="0"/>
    <n v="540"/>
    <n v="8200.9599999999991"/>
    <s v="Credit Card"/>
    <s v="Yes"/>
    <n v="0"/>
    <n v="0"/>
    <x v="1"/>
    <n v="10"/>
    <s v="No"/>
    <x v="0"/>
    <s v="Ahmedabad"/>
  </r>
  <r>
    <x v="6639"/>
    <n v="20"/>
    <s v="Male"/>
    <s v="Nagpur"/>
    <n v="64"/>
    <x v="2"/>
    <x v="2"/>
    <n v="1060"/>
    <n v="56136.41"/>
    <s v="Bank Transfer"/>
    <s v="Yes"/>
    <n v="3"/>
    <n v="0"/>
    <x v="0"/>
    <n v="15"/>
    <s v="Yes"/>
    <x v="0"/>
    <s v="Nagpur"/>
  </r>
  <r>
    <x v="6640"/>
    <n v="34"/>
    <s v="Female"/>
    <s v="Mumbai"/>
    <n v="28"/>
    <x v="1"/>
    <x v="2"/>
    <n v="1036"/>
    <n v="28235.67"/>
    <s v="UPI"/>
    <s v="Yes"/>
    <n v="1"/>
    <n v="0"/>
    <x v="0"/>
    <n v="5"/>
    <s v="No"/>
    <x v="0"/>
    <s v="Mumbai"/>
  </r>
  <r>
    <x v="6641"/>
    <n v="35"/>
    <s v="Female"/>
    <s v="Mumbai"/>
    <n v="23"/>
    <x v="1"/>
    <x v="1"/>
    <n v="710"/>
    <n v="16411.57"/>
    <s v="Credit Card"/>
    <s v="Yes"/>
    <n v="3"/>
    <n v="2"/>
    <x v="1"/>
    <n v="0"/>
    <s v="No"/>
    <x v="0"/>
    <s v="Mumbai"/>
  </r>
  <r>
    <x v="6642"/>
    <n v="38"/>
    <s v="Female"/>
    <s v="Delhi"/>
    <n v="13"/>
    <x v="0"/>
    <x v="2"/>
    <n v="1086"/>
    <n v="14002.72"/>
    <s v="Auto Debit"/>
    <s v="Yes"/>
    <n v="2"/>
    <n v="0"/>
    <x v="0"/>
    <n v="0"/>
    <s v="Yes"/>
    <x v="1"/>
    <s v="Delhi"/>
  </r>
  <r>
    <x v="6643"/>
    <n v="49"/>
    <s v="Female"/>
    <s v="Kolkata"/>
    <n v="30"/>
    <x v="1"/>
    <x v="1"/>
    <n v="787"/>
    <n v="24191.119999999999"/>
    <s v="Credit Card"/>
    <s v="Yes"/>
    <n v="4"/>
    <n v="2"/>
    <x v="2"/>
    <n v="0"/>
    <s v="Yes"/>
    <x v="1"/>
    <s v="Kolkata"/>
  </r>
  <r>
    <x v="6644"/>
    <n v="33"/>
    <s v="Male"/>
    <s v="Mumbai"/>
    <n v="31"/>
    <x v="1"/>
    <x v="1"/>
    <n v="702"/>
    <n v="21126.080000000002"/>
    <s v="Bank Transfer"/>
    <s v="No"/>
    <n v="0"/>
    <n v="0"/>
    <x v="0"/>
    <n v="0"/>
    <s v="No"/>
    <x v="0"/>
    <s v="Mumbai"/>
  </r>
  <r>
    <x v="6645"/>
    <n v="18"/>
    <s v="Female"/>
    <s v="Hyderabad"/>
    <n v="20"/>
    <x v="0"/>
    <x v="2"/>
    <n v="1072"/>
    <n v="21027.87"/>
    <s v="Credit Card"/>
    <s v="Yes"/>
    <n v="2"/>
    <n v="0"/>
    <x v="1"/>
    <n v="0"/>
    <s v="Yes"/>
    <x v="1"/>
    <s v="Hyderabad"/>
  </r>
  <r>
    <x v="6646"/>
    <n v="30"/>
    <s v="Female"/>
    <s v="Jaipur"/>
    <n v="36"/>
    <x v="1"/>
    <x v="0"/>
    <n v="391"/>
    <n v="13713.4"/>
    <s v="Debit Card"/>
    <s v="Yes"/>
    <n v="0"/>
    <n v="0"/>
    <x v="0"/>
    <n v="5"/>
    <s v="No"/>
    <x v="0"/>
    <s v="Jaipur"/>
  </r>
  <r>
    <x v="6647"/>
    <n v="18"/>
    <s v="Female"/>
    <s v="Bengaluru"/>
    <n v="39"/>
    <x v="1"/>
    <x v="0"/>
    <n v="496"/>
    <n v="18978.23"/>
    <s v="UPI"/>
    <s v="No"/>
    <n v="0"/>
    <n v="0"/>
    <x v="0"/>
    <n v="0"/>
    <s v="No"/>
    <x v="0"/>
    <s v="Bengaluru"/>
  </r>
  <r>
    <x v="6648"/>
    <n v="35"/>
    <s v="Female"/>
    <s v="Bengaluru"/>
    <n v="20"/>
    <x v="1"/>
    <x v="0"/>
    <n v="473"/>
    <n v="8528.17"/>
    <s v="Auto Debit"/>
    <s v="Yes"/>
    <n v="0"/>
    <n v="0"/>
    <x v="0"/>
    <n v="10"/>
    <s v="No"/>
    <x v="1"/>
    <s v="Bengaluru"/>
  </r>
  <r>
    <x v="6649"/>
    <n v="65"/>
    <s v="Male"/>
    <s v="Chennai"/>
    <n v="19"/>
    <x v="0"/>
    <x v="0"/>
    <n v="477"/>
    <n v="9070.18"/>
    <s v="Debit Card"/>
    <s v="Yes"/>
    <n v="0"/>
    <n v="0"/>
    <x v="0"/>
    <n v="0"/>
    <s v="Yes"/>
    <x v="0"/>
    <s v="Chennai"/>
  </r>
  <r>
    <x v="6650"/>
    <n v="32"/>
    <s v="Female"/>
    <s v="Pune"/>
    <n v="23"/>
    <x v="2"/>
    <x v="0"/>
    <n v="470"/>
    <n v="9957.51"/>
    <s v="UPI"/>
    <s v="Yes"/>
    <n v="2"/>
    <n v="0"/>
    <x v="0"/>
    <n v="10"/>
    <s v="No"/>
    <x v="0"/>
    <s v="Pune"/>
  </r>
  <r>
    <x v="6651"/>
    <n v="26"/>
    <s v="Female"/>
    <s v="Jaipur"/>
    <n v="19"/>
    <x v="0"/>
    <x v="0"/>
    <n v="520"/>
    <n v="10068.19"/>
    <s v="UPI"/>
    <s v="Yes"/>
    <n v="6"/>
    <n v="2"/>
    <x v="2"/>
    <n v="0"/>
    <s v="No"/>
    <x v="1"/>
    <s v="Jaipur"/>
  </r>
  <r>
    <x v="6652"/>
    <n v="37"/>
    <s v="Female"/>
    <s v="Mumbai"/>
    <n v="27"/>
    <x v="2"/>
    <x v="1"/>
    <n v="743"/>
    <n v="17051.34"/>
    <s v="Debit Card"/>
    <s v="Yes"/>
    <n v="5"/>
    <n v="4"/>
    <x v="4"/>
    <n v="15"/>
    <s v="No"/>
    <x v="0"/>
    <s v="Mumbai"/>
  </r>
  <r>
    <x v="6653"/>
    <n v="33"/>
    <s v="Female"/>
    <s v="Jaipur"/>
    <n v="5"/>
    <x v="0"/>
    <x v="2"/>
    <n v="949"/>
    <n v="4337.3999999999996"/>
    <s v="UPI"/>
    <s v="Yes"/>
    <n v="1"/>
    <n v="0"/>
    <x v="0"/>
    <n v="10"/>
    <s v="No"/>
    <x v="0"/>
    <s v="Jaipur"/>
  </r>
  <r>
    <x v="6654"/>
    <n v="33"/>
    <s v="Female"/>
    <s v="Bengaluru"/>
    <n v="37"/>
    <x v="0"/>
    <x v="1"/>
    <n v="768"/>
    <n v="28935.7"/>
    <s v="Auto Debit"/>
    <s v="Yes"/>
    <n v="2"/>
    <n v="0"/>
    <x v="1"/>
    <n v="0"/>
    <s v="Yes"/>
    <x v="0"/>
    <s v="Bengaluru"/>
  </r>
  <r>
    <x v="6655"/>
    <n v="73"/>
    <s v="Female"/>
    <s v="Jaipur"/>
    <n v="23"/>
    <x v="2"/>
    <x v="2"/>
    <n v="1005"/>
    <n v="23570.99"/>
    <s v="Credit Card"/>
    <s v="Yes"/>
    <n v="2"/>
    <n v="0"/>
    <x v="1"/>
    <n v="0"/>
    <s v="Yes"/>
    <x v="0"/>
    <s v="Jaipur"/>
  </r>
  <r>
    <x v="6656"/>
    <n v="39"/>
    <s v="Female"/>
    <s v="Bengaluru"/>
    <n v="18"/>
    <x v="0"/>
    <x v="1"/>
    <n v="662"/>
    <n v="11996.83"/>
    <s v="Auto Debit"/>
    <s v="No"/>
    <n v="1"/>
    <n v="0"/>
    <x v="0"/>
    <n v="0"/>
    <s v="No"/>
    <x v="0"/>
    <s v="Bengaluru"/>
  </r>
  <r>
    <x v="6657"/>
    <n v="39"/>
    <s v="Female"/>
    <s v="Bengaluru"/>
    <n v="35"/>
    <x v="0"/>
    <x v="1"/>
    <n v="694"/>
    <n v="23575.19"/>
    <s v="Bank Transfer"/>
    <s v="Yes"/>
    <n v="1"/>
    <n v="0"/>
    <x v="0"/>
    <n v="0"/>
    <s v="Yes"/>
    <x v="0"/>
    <s v="Bengaluru"/>
  </r>
  <r>
    <x v="6658"/>
    <n v="57"/>
    <s v="Female"/>
    <s v="Chennai"/>
    <n v="50"/>
    <x v="1"/>
    <x v="2"/>
    <n v="1075"/>
    <n v="54505.03"/>
    <s v="Debit Card"/>
    <s v="Yes"/>
    <n v="5"/>
    <n v="1"/>
    <x v="2"/>
    <n v="0"/>
    <s v="No"/>
    <x v="0"/>
    <s v="Chennai"/>
  </r>
  <r>
    <x v="6659"/>
    <n v="26"/>
    <s v="Male"/>
    <s v="Hyderabad"/>
    <n v="69"/>
    <x v="2"/>
    <x v="0"/>
    <n v="468"/>
    <n v="27670.76"/>
    <s v="Debit Card"/>
    <s v="Yes"/>
    <n v="0"/>
    <n v="0"/>
    <x v="0"/>
    <n v="15"/>
    <s v="No"/>
    <x v="0"/>
    <s v="Hyderabad"/>
  </r>
  <r>
    <x v="6660"/>
    <n v="41"/>
    <s v="Male"/>
    <s v="Mumbai"/>
    <n v="56"/>
    <x v="0"/>
    <x v="0"/>
    <n v="563"/>
    <n v="32075.51"/>
    <s v="Credit Card"/>
    <s v="Yes"/>
    <n v="3"/>
    <n v="0"/>
    <x v="1"/>
    <n v="0"/>
    <s v="Yes"/>
    <x v="0"/>
    <s v="Mumbai"/>
  </r>
  <r>
    <x v="6661"/>
    <n v="47"/>
    <s v="Female"/>
    <s v="Pune"/>
    <n v="39"/>
    <x v="1"/>
    <x v="1"/>
    <n v="734"/>
    <n v="25693.119999999999"/>
    <s v="Bank Transfer"/>
    <s v="Yes"/>
    <n v="1"/>
    <n v="0"/>
    <x v="0"/>
    <n v="10"/>
    <s v="Yes"/>
    <x v="0"/>
    <s v="Pune"/>
  </r>
  <r>
    <x v="6662"/>
    <n v="26"/>
    <s v="Female"/>
    <s v="Delhi"/>
    <n v="36"/>
    <x v="0"/>
    <x v="0"/>
    <n v="451"/>
    <n v="16389.939999999999"/>
    <s v="Auto Debit"/>
    <s v="No"/>
    <n v="2"/>
    <n v="0"/>
    <x v="0"/>
    <n v="0"/>
    <s v="No"/>
    <x v="0"/>
    <s v="Delhi"/>
  </r>
  <r>
    <x v="6663"/>
    <n v="42"/>
    <s v="Male"/>
    <s v="Bengaluru"/>
    <n v="15"/>
    <x v="0"/>
    <x v="2"/>
    <n v="1009"/>
    <n v="15336.25"/>
    <s v="UPI"/>
    <s v="Yes"/>
    <n v="1"/>
    <n v="0"/>
    <x v="0"/>
    <n v="0"/>
    <s v="No"/>
    <x v="0"/>
    <s v="Bengaluru"/>
  </r>
  <r>
    <x v="6664"/>
    <n v="35"/>
    <s v="Female"/>
    <s v="Pune"/>
    <n v="24"/>
    <x v="2"/>
    <x v="1"/>
    <n v="657"/>
    <n v="13984.33"/>
    <s v="Debit Card"/>
    <s v="Yes"/>
    <n v="5"/>
    <n v="2"/>
    <x v="2"/>
    <n v="10"/>
    <s v="No"/>
    <x v="0"/>
    <s v="Pune"/>
  </r>
  <r>
    <x v="6665"/>
    <n v="20"/>
    <s v="Female"/>
    <s v="Ahmedabad"/>
    <n v="45"/>
    <x v="0"/>
    <x v="0"/>
    <n v="504"/>
    <n v="22796.82"/>
    <s v="Auto Debit"/>
    <s v="Yes"/>
    <n v="2"/>
    <n v="0"/>
    <x v="0"/>
    <n v="0"/>
    <s v="No"/>
    <x v="0"/>
    <s v="Ahmedabad"/>
  </r>
  <r>
    <x v="6666"/>
    <n v="42"/>
    <s v="Male"/>
    <s v="Pune"/>
    <n v="59"/>
    <x v="2"/>
    <x v="0"/>
    <n v="483"/>
    <n v="28294.58"/>
    <s v="UPI"/>
    <s v="Yes"/>
    <n v="8"/>
    <n v="4"/>
    <x v="3"/>
    <n v="0"/>
    <s v="No"/>
    <x v="0"/>
    <s v="Pune"/>
  </r>
  <r>
    <x v="6667"/>
    <n v="41"/>
    <s v="Male"/>
    <s v="Kolkata"/>
    <n v="42"/>
    <x v="2"/>
    <x v="1"/>
    <n v="747"/>
    <n v="26935.38"/>
    <s v="Credit Card"/>
    <s v="Yes"/>
    <n v="0"/>
    <n v="0"/>
    <x v="0"/>
    <n v="15"/>
    <s v="No"/>
    <x v="0"/>
    <s v="Kolkata"/>
  </r>
  <r>
    <x v="6668"/>
    <n v="54"/>
    <s v="Male"/>
    <s v="Ahmedabad"/>
    <n v="62"/>
    <x v="0"/>
    <x v="1"/>
    <n v="661"/>
    <n v="40263.42"/>
    <s v="Credit Card"/>
    <s v="Yes"/>
    <n v="0"/>
    <n v="0"/>
    <x v="0"/>
    <n v="0"/>
    <s v="Yes"/>
    <x v="1"/>
    <s v="Ahmedabad"/>
  </r>
  <r>
    <x v="6669"/>
    <n v="20"/>
    <s v="Male"/>
    <s v="Hyderabad"/>
    <n v="19"/>
    <x v="0"/>
    <x v="1"/>
    <n v="643"/>
    <n v="11862.89"/>
    <s v="Debit Card"/>
    <s v="Yes"/>
    <n v="0"/>
    <n v="0"/>
    <x v="0"/>
    <n v="0"/>
    <s v="No"/>
    <x v="0"/>
    <s v="Hyderabad"/>
  </r>
  <r>
    <x v="6670"/>
    <n v="34"/>
    <s v="Male"/>
    <s v="Bengaluru"/>
    <n v="56"/>
    <x v="0"/>
    <x v="2"/>
    <n v="1045"/>
    <n v="58576.22"/>
    <s v="Debit Card"/>
    <s v="Yes"/>
    <n v="1"/>
    <n v="0"/>
    <x v="0"/>
    <n v="0"/>
    <s v="No"/>
    <x v="0"/>
    <s v="Bengaluru"/>
  </r>
  <r>
    <x v="6671"/>
    <n v="29"/>
    <s v="Female"/>
    <s v="Mumbai"/>
    <n v="29"/>
    <x v="0"/>
    <x v="1"/>
    <n v="735"/>
    <n v="20955.830000000002"/>
    <s v="Bank Transfer"/>
    <s v="Yes"/>
    <n v="2"/>
    <n v="0"/>
    <x v="0"/>
    <n v="0"/>
    <s v="No"/>
    <x v="0"/>
    <s v="Mumbai"/>
  </r>
  <r>
    <x v="6672"/>
    <n v="37"/>
    <s v="Male"/>
    <s v="Pune"/>
    <n v="22"/>
    <x v="1"/>
    <x v="1"/>
    <n v="761"/>
    <n v="16567.689999999999"/>
    <s v="Credit Card"/>
    <s v="Yes"/>
    <n v="0"/>
    <n v="0"/>
    <x v="0"/>
    <n v="0"/>
    <s v="No"/>
    <x v="0"/>
    <s v="Pune"/>
  </r>
  <r>
    <x v="6673"/>
    <n v="24"/>
    <s v="Female"/>
    <s v="Pune"/>
    <n v="39"/>
    <x v="0"/>
    <x v="0"/>
    <n v="495"/>
    <n v="18928.78"/>
    <s v="Debit Card"/>
    <s v="No"/>
    <n v="2"/>
    <n v="1"/>
    <x v="1"/>
    <n v="0"/>
    <s v="Yes"/>
    <x v="0"/>
    <s v="Pune"/>
  </r>
  <r>
    <x v="6674"/>
    <n v="18"/>
    <s v="Female"/>
    <s v="Hyderabad"/>
    <n v="21"/>
    <x v="0"/>
    <x v="0"/>
    <n v="440"/>
    <n v="9455.18"/>
    <s v="Bank Transfer"/>
    <s v="Yes"/>
    <n v="1"/>
    <n v="0"/>
    <x v="0"/>
    <n v="0"/>
    <s v="No"/>
    <x v="0"/>
    <s v="Hyderabad"/>
  </r>
  <r>
    <x v="6675"/>
    <n v="45"/>
    <s v="Female"/>
    <s v="Nagpur"/>
    <n v="61"/>
    <x v="2"/>
    <x v="2"/>
    <n v="940"/>
    <n v="51763.17"/>
    <s v="Auto Debit"/>
    <s v="Yes"/>
    <n v="1"/>
    <n v="0"/>
    <x v="0"/>
    <n v="10"/>
    <s v="Yes"/>
    <x v="0"/>
    <s v="Nagpur"/>
  </r>
  <r>
    <x v="6676"/>
    <n v="25"/>
    <s v="Female"/>
    <s v="Hyderabad"/>
    <n v="56"/>
    <x v="0"/>
    <x v="1"/>
    <n v="669"/>
    <n v="36457.67"/>
    <s v="Auto Debit"/>
    <s v="Yes"/>
    <n v="4"/>
    <n v="1"/>
    <x v="2"/>
    <n v="0"/>
    <s v="No"/>
    <x v="0"/>
    <s v="Hyderabad"/>
  </r>
  <r>
    <x v="6677"/>
    <n v="38"/>
    <s v="Male"/>
    <s v="Delhi"/>
    <n v="10"/>
    <x v="0"/>
    <x v="0"/>
    <n v="468"/>
    <n v="4744.29"/>
    <s v="Auto Debit"/>
    <s v="Yes"/>
    <n v="2"/>
    <n v="1"/>
    <x v="0"/>
    <n v="0"/>
    <s v="Yes"/>
    <x v="0"/>
    <s v="Delhi"/>
  </r>
  <r>
    <x v="6678"/>
    <n v="51"/>
    <s v="Female"/>
    <s v="Pune"/>
    <n v="22"/>
    <x v="0"/>
    <x v="1"/>
    <n v="674"/>
    <n v="14517.88"/>
    <s v="Credit Card"/>
    <s v="Yes"/>
    <n v="0"/>
    <n v="0"/>
    <x v="1"/>
    <n v="0"/>
    <s v="Yes"/>
    <x v="1"/>
    <s v="Pune"/>
  </r>
  <r>
    <x v="6679"/>
    <n v="45"/>
    <s v="Male"/>
    <s v="Delhi"/>
    <n v="35"/>
    <x v="0"/>
    <x v="0"/>
    <n v="463"/>
    <n v="15844.35"/>
    <s v="Credit Card"/>
    <s v="No"/>
    <n v="1"/>
    <n v="0"/>
    <x v="0"/>
    <n v="0"/>
    <s v="No"/>
    <x v="0"/>
    <s v="Delhi"/>
  </r>
  <r>
    <x v="6680"/>
    <n v="44"/>
    <s v="Female"/>
    <s v="Delhi"/>
    <n v="45"/>
    <x v="2"/>
    <x v="0"/>
    <n v="543"/>
    <n v="22621.9"/>
    <s v="Bank Transfer"/>
    <s v="Yes"/>
    <n v="4"/>
    <n v="2"/>
    <x v="2"/>
    <n v="10"/>
    <s v="No"/>
    <x v="1"/>
    <s v="Delhi"/>
  </r>
  <r>
    <x v="6681"/>
    <n v="45"/>
    <s v="Male"/>
    <s v="Kolkata"/>
    <n v="44"/>
    <x v="1"/>
    <x v="1"/>
    <n v="660"/>
    <n v="25646.9"/>
    <s v="UPI"/>
    <s v="Yes"/>
    <n v="0"/>
    <n v="0"/>
    <x v="1"/>
    <n v="10"/>
    <s v="No"/>
    <x v="0"/>
    <s v="Kolkata"/>
  </r>
  <r>
    <x v="6682"/>
    <n v="35"/>
    <s v="Male"/>
    <s v="Pune"/>
    <n v="72"/>
    <x v="1"/>
    <x v="1"/>
    <n v="797"/>
    <n v="54735.37"/>
    <s v="Debit Card"/>
    <s v="No"/>
    <n v="1"/>
    <n v="0"/>
    <x v="1"/>
    <n v="5"/>
    <s v="Yes"/>
    <x v="0"/>
    <s v="Pune"/>
  </r>
  <r>
    <x v="6683"/>
    <n v="33"/>
    <s v="Male"/>
    <s v="Bengaluru"/>
    <n v="27"/>
    <x v="0"/>
    <x v="2"/>
    <n v="979"/>
    <n v="26180.3"/>
    <s v="Credit Card"/>
    <s v="Yes"/>
    <n v="1"/>
    <n v="0"/>
    <x v="0"/>
    <n v="0"/>
    <s v="No"/>
    <x v="0"/>
    <s v="Bengaluru"/>
  </r>
  <r>
    <x v="6684"/>
    <n v="42"/>
    <s v="Female"/>
    <s v="Nagpur"/>
    <n v="44"/>
    <x v="1"/>
    <x v="1"/>
    <n v="735"/>
    <n v="29928.98"/>
    <s v="UPI"/>
    <s v="No"/>
    <n v="0"/>
    <n v="0"/>
    <x v="0"/>
    <n v="10"/>
    <s v="Yes"/>
    <x v="0"/>
    <s v="Nagpur"/>
  </r>
  <r>
    <x v="6685"/>
    <n v="18"/>
    <s v="Male"/>
    <s v="Mumbai"/>
    <n v="43"/>
    <x v="0"/>
    <x v="1"/>
    <n v="798"/>
    <n v="34311.589999999997"/>
    <s v="Bank Transfer"/>
    <s v="Yes"/>
    <n v="0"/>
    <n v="0"/>
    <x v="0"/>
    <n v="0"/>
    <s v="No"/>
    <x v="0"/>
    <s v="Mumbai"/>
  </r>
  <r>
    <x v="6686"/>
    <n v="52"/>
    <s v="Female"/>
    <s v="Bengaluru"/>
    <n v="42"/>
    <x v="1"/>
    <x v="0"/>
    <n v="559"/>
    <n v="22505.35"/>
    <s v="Debit Card"/>
    <s v="Yes"/>
    <n v="0"/>
    <n v="0"/>
    <x v="0"/>
    <n v="5"/>
    <s v="Yes"/>
    <x v="0"/>
    <s v="Bengaluru"/>
  </r>
  <r>
    <x v="6687"/>
    <n v="35"/>
    <s v="Male"/>
    <s v="Ahmedabad"/>
    <n v="8"/>
    <x v="0"/>
    <x v="2"/>
    <n v="1015"/>
    <n v="8185.82"/>
    <s v="Auto Debit"/>
    <s v="Yes"/>
    <n v="0"/>
    <n v="0"/>
    <x v="0"/>
    <n v="0"/>
    <s v="No"/>
    <x v="0"/>
    <s v="Ahmedabad"/>
  </r>
  <r>
    <x v="6688"/>
    <n v="37"/>
    <s v="Female"/>
    <s v="Hyderabad"/>
    <n v="38"/>
    <x v="2"/>
    <x v="2"/>
    <n v="1000"/>
    <n v="33572.300000000003"/>
    <s v="UPI"/>
    <s v="Yes"/>
    <n v="0"/>
    <n v="0"/>
    <x v="1"/>
    <n v="10"/>
    <s v="No"/>
    <x v="0"/>
    <s v="Hyderabad"/>
  </r>
  <r>
    <x v="6689"/>
    <n v="38"/>
    <s v="Female"/>
    <s v="Pune"/>
    <n v="49"/>
    <x v="1"/>
    <x v="1"/>
    <n v="663"/>
    <n v="30745.78"/>
    <s v="UPI"/>
    <s v="Yes"/>
    <n v="1"/>
    <n v="0"/>
    <x v="0"/>
    <n v="5"/>
    <s v="No"/>
    <x v="0"/>
    <s v="Pune"/>
  </r>
  <r>
    <x v="6690"/>
    <n v="36"/>
    <s v="Male"/>
    <s v="Pune"/>
    <n v="67"/>
    <x v="2"/>
    <x v="0"/>
    <n v="423"/>
    <n v="25668.06"/>
    <s v="Bank Transfer"/>
    <s v="Yes"/>
    <n v="0"/>
    <n v="0"/>
    <x v="1"/>
    <n v="10"/>
    <s v="No"/>
    <x v="0"/>
    <s v="Pune"/>
  </r>
  <r>
    <x v="6691"/>
    <n v="55"/>
    <s v="Male"/>
    <s v="Nagpur"/>
    <n v="72"/>
    <x v="1"/>
    <x v="1"/>
    <n v="672"/>
    <n v="48825.67"/>
    <s v="Auto Debit"/>
    <s v="Yes"/>
    <n v="0"/>
    <n v="0"/>
    <x v="0"/>
    <n v="0"/>
    <s v="No"/>
    <x v="0"/>
    <s v="Nagpur"/>
  </r>
  <r>
    <x v="6692"/>
    <n v="32"/>
    <s v="Female"/>
    <s v="Bengaluru"/>
    <n v="20"/>
    <x v="0"/>
    <x v="1"/>
    <n v="682"/>
    <n v="13808.13"/>
    <s v="UPI"/>
    <s v="Yes"/>
    <n v="1"/>
    <n v="0"/>
    <x v="0"/>
    <n v="0"/>
    <s v="No"/>
    <x v="0"/>
    <s v="Bengaluru"/>
  </r>
  <r>
    <x v="6693"/>
    <n v="29"/>
    <s v="Male"/>
    <s v="Kolkata"/>
    <n v="33"/>
    <x v="0"/>
    <x v="1"/>
    <n v="763"/>
    <n v="25438.51"/>
    <s v="Debit Card"/>
    <s v="Yes"/>
    <n v="2"/>
    <n v="1"/>
    <x v="1"/>
    <n v="0"/>
    <s v="No"/>
    <x v="1"/>
    <s v="Kolkata"/>
  </r>
  <r>
    <x v="6694"/>
    <n v="26"/>
    <s v="Male"/>
    <s v="Bengaluru"/>
    <n v="38"/>
    <x v="0"/>
    <x v="1"/>
    <n v="703"/>
    <n v="27483.62"/>
    <s v="Auto Debit"/>
    <s v="Yes"/>
    <n v="9"/>
    <n v="5"/>
    <x v="3"/>
    <n v="0"/>
    <s v="No"/>
    <x v="1"/>
    <s v="Bengaluru"/>
  </r>
  <r>
    <x v="6695"/>
    <n v="41"/>
    <s v="Male"/>
    <s v="Mumbai"/>
    <n v="53"/>
    <x v="1"/>
    <x v="0"/>
    <n v="482"/>
    <n v="23131.26"/>
    <s v="Bank Transfer"/>
    <s v="Yes"/>
    <n v="0"/>
    <n v="0"/>
    <x v="0"/>
    <n v="10"/>
    <s v="Yes"/>
    <x v="0"/>
    <s v="Mumbai"/>
  </r>
  <r>
    <x v="6696"/>
    <n v="49"/>
    <s v="Female"/>
    <s v="Nagpur"/>
    <n v="65"/>
    <x v="1"/>
    <x v="0"/>
    <n v="414"/>
    <n v="25587.439999999999"/>
    <s v="Debit Card"/>
    <s v="Yes"/>
    <n v="0"/>
    <n v="0"/>
    <x v="0"/>
    <n v="5"/>
    <s v="Yes"/>
    <x v="0"/>
    <s v="Nagpur"/>
  </r>
  <r>
    <x v="6697"/>
    <n v="31"/>
    <s v="Female"/>
    <s v="Mumbai"/>
    <n v="23"/>
    <x v="1"/>
    <x v="0"/>
    <n v="433"/>
    <n v="9207.35"/>
    <s v="UPI"/>
    <s v="Yes"/>
    <n v="0"/>
    <n v="0"/>
    <x v="0"/>
    <n v="5"/>
    <s v="No"/>
    <x v="0"/>
    <s v="Mumbai"/>
  </r>
  <r>
    <x v="6698"/>
    <n v="35"/>
    <s v="Female"/>
    <s v="Pune"/>
    <n v="13"/>
    <x v="0"/>
    <x v="0"/>
    <n v="530"/>
    <n v="6703.87"/>
    <s v="Credit Card"/>
    <s v="Yes"/>
    <n v="0"/>
    <n v="0"/>
    <x v="0"/>
    <n v="0"/>
    <s v="Yes"/>
    <x v="1"/>
    <s v="Pune"/>
  </r>
  <r>
    <x v="6699"/>
    <n v="52"/>
    <s v="Female"/>
    <s v="Pune"/>
    <n v="51"/>
    <x v="0"/>
    <x v="0"/>
    <n v="543"/>
    <n v="28105.59"/>
    <s v="Credit Card"/>
    <s v="Yes"/>
    <n v="3"/>
    <n v="0"/>
    <x v="0"/>
    <n v="0"/>
    <s v="No"/>
    <x v="0"/>
    <s v="Pune"/>
  </r>
  <r>
    <x v="6700"/>
    <n v="57"/>
    <s v="Male"/>
    <s v="Delhi"/>
    <n v="60"/>
    <x v="0"/>
    <x v="1"/>
    <n v="749"/>
    <n v="43948.29"/>
    <s v="Credit Card"/>
    <s v="Yes"/>
    <n v="0"/>
    <n v="0"/>
    <x v="0"/>
    <n v="0"/>
    <s v="No"/>
    <x v="0"/>
    <s v="Delhi"/>
  </r>
  <r>
    <x v="6701"/>
    <n v="42"/>
    <s v="Male"/>
    <s v="Hyderabad"/>
    <n v="72"/>
    <x v="1"/>
    <x v="2"/>
    <n v="1065"/>
    <n v="78229.56"/>
    <s v="Auto Debit"/>
    <s v="Yes"/>
    <n v="2"/>
    <n v="0"/>
    <x v="0"/>
    <n v="0"/>
    <s v="No"/>
    <x v="0"/>
    <s v="Hyderabad"/>
  </r>
  <r>
    <x v="6702"/>
    <n v="47"/>
    <s v="Male"/>
    <s v="Kolkata"/>
    <n v="23"/>
    <x v="0"/>
    <x v="2"/>
    <n v="1000"/>
    <n v="22365.22"/>
    <s v="Auto Debit"/>
    <s v="Yes"/>
    <n v="1"/>
    <n v="0"/>
    <x v="0"/>
    <n v="0"/>
    <s v="No"/>
    <x v="0"/>
    <s v="Kolkata"/>
  </r>
  <r>
    <x v="6703"/>
    <n v="38"/>
    <s v="Female"/>
    <s v="Pune"/>
    <n v="49"/>
    <x v="1"/>
    <x v="1"/>
    <n v="767"/>
    <n v="35981.32"/>
    <s v="UPI"/>
    <s v="Yes"/>
    <n v="1"/>
    <n v="0"/>
    <x v="0"/>
    <n v="5"/>
    <s v="Yes"/>
    <x v="0"/>
    <s v="Pune"/>
  </r>
  <r>
    <x v="6704"/>
    <n v="35"/>
    <s v="Female"/>
    <s v="Chennai"/>
    <n v="29"/>
    <x v="1"/>
    <x v="1"/>
    <n v="773"/>
    <n v="19986.73"/>
    <s v="Credit Card"/>
    <s v="Yes"/>
    <n v="3"/>
    <n v="2"/>
    <x v="1"/>
    <n v="10"/>
    <s v="Yes"/>
    <x v="0"/>
    <s v="Chennai"/>
  </r>
  <r>
    <x v="6705"/>
    <n v="23"/>
    <s v="Female"/>
    <s v="Mumbai"/>
    <n v="31"/>
    <x v="1"/>
    <x v="2"/>
    <n v="1067"/>
    <n v="33036.93"/>
    <s v="Bank Transfer"/>
    <s v="Yes"/>
    <n v="0"/>
    <n v="0"/>
    <x v="1"/>
    <n v="0"/>
    <s v="Yes"/>
    <x v="1"/>
    <s v="Mumbai"/>
  </r>
  <r>
    <x v="6706"/>
    <n v="21"/>
    <s v="Female"/>
    <s v="Pune"/>
    <n v="24"/>
    <x v="1"/>
    <x v="1"/>
    <n v="745"/>
    <n v="17544.38"/>
    <s v="Debit Card"/>
    <s v="Yes"/>
    <n v="0"/>
    <n v="0"/>
    <x v="0"/>
    <n v="0"/>
    <s v="No"/>
    <x v="0"/>
    <s v="Pune"/>
  </r>
  <r>
    <x v="6707"/>
    <n v="49"/>
    <s v="Female"/>
    <s v="Bengaluru"/>
    <n v="54"/>
    <x v="1"/>
    <x v="1"/>
    <n v="719"/>
    <n v="34731.49"/>
    <s v="Credit Card"/>
    <s v="No"/>
    <n v="0"/>
    <n v="0"/>
    <x v="1"/>
    <n v="10"/>
    <s v="Yes"/>
    <x v="0"/>
    <s v="Bengaluru"/>
  </r>
  <r>
    <x v="6708"/>
    <n v="18"/>
    <s v="Male"/>
    <s v="Jaipur"/>
    <n v="45"/>
    <x v="1"/>
    <x v="0"/>
    <n v="413"/>
    <n v="19095.32"/>
    <s v="Debit Card"/>
    <s v="No"/>
    <n v="5"/>
    <n v="2"/>
    <x v="2"/>
    <n v="0"/>
    <s v="No"/>
    <x v="0"/>
    <s v="Jaipur"/>
  </r>
  <r>
    <x v="6709"/>
    <n v="28"/>
    <s v="Male"/>
    <s v="Pune"/>
    <n v="17"/>
    <x v="0"/>
    <x v="1"/>
    <n v="796"/>
    <n v="13532.78"/>
    <s v="Bank Transfer"/>
    <s v="Yes"/>
    <n v="2"/>
    <n v="2"/>
    <x v="2"/>
    <n v="0"/>
    <s v="No"/>
    <x v="0"/>
    <s v="Pune"/>
  </r>
  <r>
    <x v="6710"/>
    <n v="53"/>
    <s v="Male"/>
    <s v="Mumbai"/>
    <n v="53"/>
    <x v="0"/>
    <x v="1"/>
    <n v="760"/>
    <n v="39811.019999999997"/>
    <s v="Debit Card"/>
    <s v="Yes"/>
    <n v="4"/>
    <n v="1"/>
    <x v="1"/>
    <n v="0"/>
    <s v="No"/>
    <x v="0"/>
    <s v="Mumbai"/>
  </r>
  <r>
    <x v="6711"/>
    <n v="26"/>
    <s v="Female"/>
    <s v="Jaipur"/>
    <n v="19"/>
    <x v="0"/>
    <x v="1"/>
    <n v="731"/>
    <n v="14137.63"/>
    <s v="Credit Card"/>
    <s v="Yes"/>
    <n v="0"/>
    <n v="0"/>
    <x v="0"/>
    <n v="0"/>
    <s v="No"/>
    <x v="0"/>
    <s v="Jaipur"/>
  </r>
  <r>
    <x v="6712"/>
    <n v="46"/>
    <s v="Male"/>
    <s v="Bengaluru"/>
    <n v="19"/>
    <x v="1"/>
    <x v="0"/>
    <n v="500"/>
    <n v="9676.3700000000008"/>
    <s v="Bank Transfer"/>
    <s v="Yes"/>
    <n v="0"/>
    <n v="0"/>
    <x v="1"/>
    <n v="0"/>
    <s v="Yes"/>
    <x v="1"/>
    <s v="Bengaluru"/>
  </r>
  <r>
    <x v="6713"/>
    <n v="43"/>
    <s v="Female"/>
    <s v="Mumbai"/>
    <n v="47"/>
    <x v="2"/>
    <x v="0"/>
    <n v="518"/>
    <n v="21292.71"/>
    <s v="Credit Card"/>
    <s v="Yes"/>
    <n v="0"/>
    <n v="0"/>
    <x v="1"/>
    <n v="10"/>
    <s v="Yes"/>
    <x v="0"/>
    <s v="Mumbai"/>
  </r>
  <r>
    <x v="6714"/>
    <n v="45"/>
    <s v="Female"/>
    <s v="Hyderabad"/>
    <n v="17"/>
    <x v="0"/>
    <x v="2"/>
    <n v="1085"/>
    <n v="18868.64"/>
    <s v="UPI"/>
    <s v="Yes"/>
    <n v="0"/>
    <n v="0"/>
    <x v="0"/>
    <n v="0"/>
    <s v="No"/>
    <x v="0"/>
    <s v="Hyderabad"/>
  </r>
  <r>
    <x v="6715"/>
    <n v="35"/>
    <s v="Female"/>
    <s v="Nagpur"/>
    <n v="10"/>
    <x v="0"/>
    <x v="1"/>
    <n v="761"/>
    <n v="7754.59"/>
    <s v="Credit Card"/>
    <s v="Yes"/>
    <n v="1"/>
    <n v="0"/>
    <x v="0"/>
    <n v="0"/>
    <s v="No"/>
    <x v="0"/>
    <s v="Nagpur"/>
  </r>
  <r>
    <x v="6716"/>
    <n v="22"/>
    <s v="Male"/>
    <s v="Mumbai"/>
    <n v="49"/>
    <x v="1"/>
    <x v="1"/>
    <n v="790"/>
    <n v="37808.199999999997"/>
    <s v="Credit Card"/>
    <s v="Yes"/>
    <n v="0"/>
    <n v="0"/>
    <x v="0"/>
    <n v="0"/>
    <s v="Yes"/>
    <x v="0"/>
    <s v="Mumbai"/>
  </r>
  <r>
    <x v="6717"/>
    <n v="39"/>
    <s v="Male"/>
    <s v="Pune"/>
    <n v="51"/>
    <x v="0"/>
    <x v="0"/>
    <n v="392"/>
    <n v="19769.72"/>
    <s v="Auto Debit"/>
    <s v="Yes"/>
    <n v="1"/>
    <n v="0"/>
    <x v="1"/>
    <n v="0"/>
    <s v="No"/>
    <x v="0"/>
    <s v="Pune"/>
  </r>
  <r>
    <x v="6718"/>
    <n v="48"/>
    <s v="Female"/>
    <s v="Nagpur"/>
    <n v="45"/>
    <x v="2"/>
    <x v="0"/>
    <n v="407"/>
    <n v="18576.97"/>
    <s v="Credit Card"/>
    <s v="Yes"/>
    <n v="1"/>
    <n v="0"/>
    <x v="0"/>
    <n v="0"/>
    <s v="No"/>
    <x v="1"/>
    <s v="Nagpur"/>
  </r>
  <r>
    <x v="6719"/>
    <n v="18"/>
    <s v="Female"/>
    <s v="Mumbai"/>
    <n v="27"/>
    <x v="1"/>
    <x v="0"/>
    <n v="484"/>
    <n v="12045.89"/>
    <s v="Credit Card"/>
    <s v="Yes"/>
    <n v="0"/>
    <n v="0"/>
    <x v="0"/>
    <n v="10"/>
    <s v="Yes"/>
    <x v="1"/>
    <s v="Mumbai"/>
  </r>
  <r>
    <x v="6720"/>
    <n v="26"/>
    <s v="Male"/>
    <s v="Bengaluru"/>
    <n v="15"/>
    <x v="2"/>
    <x v="1"/>
    <n v="716"/>
    <n v="9017.9"/>
    <s v="Debit Card"/>
    <s v="Yes"/>
    <n v="2"/>
    <n v="0"/>
    <x v="0"/>
    <n v="15"/>
    <s v="No"/>
    <x v="0"/>
    <s v="Bengaluru"/>
  </r>
  <r>
    <x v="6721"/>
    <n v="42"/>
    <s v="Male"/>
    <s v="Chennai"/>
    <n v="36"/>
    <x v="0"/>
    <x v="0"/>
    <n v="476"/>
    <n v="17472.009999999998"/>
    <s v="Credit Card"/>
    <s v="Yes"/>
    <n v="0"/>
    <n v="0"/>
    <x v="0"/>
    <n v="0"/>
    <s v="No"/>
    <x v="0"/>
    <s v="Chennai"/>
  </r>
  <r>
    <x v="6722"/>
    <n v="48"/>
    <s v="Female"/>
    <s v="Bengaluru"/>
    <n v="27"/>
    <x v="0"/>
    <x v="2"/>
    <n v="994"/>
    <n v="26663.040000000001"/>
    <s v="Credit Card"/>
    <s v="Yes"/>
    <n v="2"/>
    <n v="1"/>
    <x v="2"/>
    <n v="0"/>
    <s v="No"/>
    <x v="0"/>
    <s v="Bengaluru"/>
  </r>
  <r>
    <x v="6723"/>
    <n v="50"/>
    <s v="Male"/>
    <s v="Nagpur"/>
    <n v="18"/>
    <x v="0"/>
    <x v="0"/>
    <n v="423"/>
    <n v="7629.52"/>
    <s v="Auto Debit"/>
    <s v="Yes"/>
    <n v="0"/>
    <n v="0"/>
    <x v="0"/>
    <n v="0"/>
    <s v="No"/>
    <x v="1"/>
    <s v="Nagpur"/>
  </r>
  <r>
    <x v="6724"/>
    <n v="20"/>
    <s v="Male"/>
    <s v="Delhi"/>
    <n v="34"/>
    <x v="2"/>
    <x v="2"/>
    <n v="989"/>
    <n v="33578.46"/>
    <s v="Bank Transfer"/>
    <s v="Yes"/>
    <n v="1"/>
    <n v="0"/>
    <x v="1"/>
    <n v="0"/>
    <s v="Yes"/>
    <x v="0"/>
    <s v="Delhi"/>
  </r>
  <r>
    <x v="6725"/>
    <n v="37"/>
    <s v="Male"/>
    <s v="Chennai"/>
    <n v="10"/>
    <x v="0"/>
    <x v="2"/>
    <n v="1099"/>
    <n v="11251.84"/>
    <s v="Bank Transfer"/>
    <s v="Yes"/>
    <n v="2"/>
    <n v="0"/>
    <x v="0"/>
    <n v="0"/>
    <s v="No"/>
    <x v="0"/>
    <s v="Chennai"/>
  </r>
  <r>
    <x v="6726"/>
    <n v="35"/>
    <s v="Male"/>
    <s v="Bengaluru"/>
    <n v="47"/>
    <x v="0"/>
    <x v="0"/>
    <n v="553"/>
    <n v="26651.48"/>
    <s v="Bank Transfer"/>
    <s v="No"/>
    <n v="2"/>
    <n v="1"/>
    <x v="2"/>
    <n v="0"/>
    <s v="No"/>
    <x v="0"/>
    <s v="Bengaluru"/>
  </r>
  <r>
    <x v="6727"/>
    <n v="42"/>
    <s v="Female"/>
    <s v="Bengaluru"/>
    <n v="26"/>
    <x v="1"/>
    <x v="1"/>
    <n v="669"/>
    <n v="17259.22"/>
    <s v="Auto Debit"/>
    <s v="Yes"/>
    <n v="1"/>
    <n v="0"/>
    <x v="1"/>
    <n v="0"/>
    <s v="No"/>
    <x v="0"/>
    <s v="Bengaluru"/>
  </r>
  <r>
    <x v="6728"/>
    <n v="33"/>
    <s v="Male"/>
    <s v="Mumbai"/>
    <n v="36"/>
    <x v="0"/>
    <x v="0"/>
    <n v="422"/>
    <n v="15471.38"/>
    <s v="Credit Card"/>
    <s v="Yes"/>
    <n v="10"/>
    <n v="3"/>
    <x v="3"/>
    <n v="0"/>
    <s v="Yes"/>
    <x v="1"/>
    <s v="Mumbai"/>
  </r>
  <r>
    <x v="6729"/>
    <n v="32"/>
    <s v="Male"/>
    <s v="Chennai"/>
    <n v="37"/>
    <x v="2"/>
    <x v="0"/>
    <n v="490"/>
    <n v="17644.53"/>
    <s v="UPI"/>
    <s v="Yes"/>
    <n v="0"/>
    <n v="0"/>
    <x v="0"/>
    <n v="0"/>
    <s v="Yes"/>
    <x v="0"/>
    <s v="Chennai"/>
  </r>
  <r>
    <x v="6730"/>
    <n v="18"/>
    <s v="Female"/>
    <s v="Hyderabad"/>
    <n v="37"/>
    <x v="1"/>
    <x v="1"/>
    <n v="778"/>
    <n v="28871.11"/>
    <s v="Debit Card"/>
    <s v="Yes"/>
    <n v="0"/>
    <n v="0"/>
    <x v="0"/>
    <n v="0"/>
    <s v="Yes"/>
    <x v="0"/>
    <s v="Hyderabad"/>
  </r>
  <r>
    <x v="6731"/>
    <n v="20"/>
    <s v="Female"/>
    <s v="Ahmedabad"/>
    <n v="11"/>
    <x v="1"/>
    <x v="1"/>
    <n v="729"/>
    <n v="8206.43"/>
    <s v="Auto Debit"/>
    <s v="Yes"/>
    <n v="2"/>
    <n v="0"/>
    <x v="1"/>
    <n v="0"/>
    <s v="No"/>
    <x v="0"/>
    <s v="Ahmedabad"/>
  </r>
  <r>
    <x v="6732"/>
    <n v="29"/>
    <s v="Female"/>
    <s v="Bengaluru"/>
    <n v="27"/>
    <x v="1"/>
    <x v="0"/>
    <n v="500"/>
    <n v="12893.41"/>
    <s v="Debit Card"/>
    <s v="Yes"/>
    <n v="3"/>
    <n v="0"/>
    <x v="0"/>
    <n v="5"/>
    <s v="No"/>
    <x v="1"/>
    <s v="Bengaluru"/>
  </r>
  <r>
    <x v="6733"/>
    <n v="31"/>
    <s v="Male"/>
    <s v="Hyderabad"/>
    <n v="39"/>
    <x v="0"/>
    <x v="0"/>
    <n v="428"/>
    <n v="16961.54"/>
    <s v="Debit Card"/>
    <s v="No"/>
    <n v="0"/>
    <n v="0"/>
    <x v="0"/>
    <n v="0"/>
    <s v="No"/>
    <x v="1"/>
    <s v="Hyderabad"/>
  </r>
  <r>
    <x v="6734"/>
    <n v="40"/>
    <s v="Female"/>
    <s v="Mumbai"/>
    <n v="24"/>
    <x v="0"/>
    <x v="2"/>
    <n v="1078"/>
    <n v="26259.74"/>
    <s v="UPI"/>
    <s v="Yes"/>
    <n v="0"/>
    <n v="0"/>
    <x v="1"/>
    <n v="0"/>
    <s v="No"/>
    <x v="0"/>
    <s v="Mumbai"/>
  </r>
  <r>
    <x v="6735"/>
    <n v="46"/>
    <s v="Female"/>
    <s v="Ahmedabad"/>
    <n v="32"/>
    <x v="0"/>
    <x v="1"/>
    <n v="709"/>
    <n v="22629.200000000001"/>
    <s v="Bank Transfer"/>
    <s v="Yes"/>
    <n v="1"/>
    <n v="0"/>
    <x v="1"/>
    <n v="0"/>
    <s v="No"/>
    <x v="0"/>
    <s v="Ahmedabad"/>
  </r>
  <r>
    <x v="6736"/>
    <n v="65"/>
    <s v="Female"/>
    <s v="Mumbai"/>
    <n v="31"/>
    <x v="0"/>
    <x v="0"/>
    <n v="447"/>
    <n v="13855.1"/>
    <s v="Credit Card"/>
    <s v="No"/>
    <n v="1"/>
    <n v="0"/>
    <x v="0"/>
    <n v="0"/>
    <s v="No"/>
    <x v="0"/>
    <s v="Mumbai"/>
  </r>
  <r>
    <x v="6737"/>
    <n v="26"/>
    <s v="Male"/>
    <s v="Mumbai"/>
    <n v="15"/>
    <x v="1"/>
    <x v="1"/>
    <n v="810"/>
    <n v="12230.41"/>
    <s v="Debit Card"/>
    <s v="No"/>
    <n v="1"/>
    <n v="0"/>
    <x v="2"/>
    <n v="0"/>
    <s v="No"/>
    <x v="0"/>
    <s v="Mumbai"/>
  </r>
  <r>
    <x v="6738"/>
    <n v="40"/>
    <s v="Female"/>
    <s v="Chennai"/>
    <n v="18"/>
    <x v="1"/>
    <x v="1"/>
    <n v="744"/>
    <n v="13025.73"/>
    <s v="Auto Debit"/>
    <s v="No"/>
    <n v="1"/>
    <n v="0"/>
    <x v="1"/>
    <n v="0"/>
    <s v="No"/>
    <x v="1"/>
    <s v="Chennai"/>
  </r>
  <r>
    <x v="6739"/>
    <n v="41"/>
    <s v="Female"/>
    <s v="Chennai"/>
    <n v="44"/>
    <x v="1"/>
    <x v="1"/>
    <n v="661"/>
    <n v="28440.09"/>
    <s v="Credit Card"/>
    <s v="Yes"/>
    <n v="1"/>
    <n v="0"/>
    <x v="0"/>
    <n v="0"/>
    <s v="No"/>
    <x v="0"/>
    <s v="Chennai"/>
  </r>
  <r>
    <x v="6740"/>
    <n v="33"/>
    <s v="Female"/>
    <s v="Bengaluru"/>
    <n v="49"/>
    <x v="1"/>
    <x v="0"/>
    <n v="455"/>
    <n v="22313.21"/>
    <s v="Debit Card"/>
    <s v="Yes"/>
    <n v="0"/>
    <n v="0"/>
    <x v="1"/>
    <n v="0"/>
    <s v="No"/>
    <x v="0"/>
    <s v="Bengaluru"/>
  </r>
  <r>
    <x v="6741"/>
    <n v="62"/>
    <s v="Female"/>
    <s v="Jaipur"/>
    <n v="6"/>
    <x v="0"/>
    <x v="0"/>
    <n v="499"/>
    <n v="2871.17"/>
    <s v="Debit Card"/>
    <s v="Yes"/>
    <n v="1"/>
    <n v="0"/>
    <x v="0"/>
    <n v="5"/>
    <s v="Yes"/>
    <x v="0"/>
    <s v="Jaipur"/>
  </r>
  <r>
    <x v="6742"/>
    <n v="50"/>
    <s v="Male"/>
    <s v="Kolkata"/>
    <n v="17"/>
    <x v="1"/>
    <x v="1"/>
    <n v="744"/>
    <n v="12825.72"/>
    <s v="Credit Card"/>
    <s v="Yes"/>
    <n v="0"/>
    <n v="0"/>
    <x v="0"/>
    <n v="0"/>
    <s v="No"/>
    <x v="0"/>
    <s v="Kolkata"/>
  </r>
  <r>
    <x v="6743"/>
    <n v="33"/>
    <s v="Male"/>
    <s v="Pune"/>
    <n v="29"/>
    <x v="1"/>
    <x v="2"/>
    <n v="1067"/>
    <n v="31086.85"/>
    <s v="UPI"/>
    <s v="Yes"/>
    <n v="0"/>
    <n v="0"/>
    <x v="0"/>
    <n v="0"/>
    <s v="No"/>
    <x v="1"/>
    <s v="Pune"/>
  </r>
  <r>
    <x v="6744"/>
    <n v="40"/>
    <s v="Male"/>
    <s v="Mumbai"/>
    <n v="39"/>
    <x v="2"/>
    <x v="1"/>
    <n v="782"/>
    <n v="30538.61"/>
    <s v="UPI"/>
    <s v="Yes"/>
    <n v="1"/>
    <n v="0"/>
    <x v="0"/>
    <n v="0"/>
    <s v="Yes"/>
    <x v="0"/>
    <s v="Mumbai"/>
  </r>
  <r>
    <x v="6745"/>
    <n v="57"/>
    <s v="Female"/>
    <s v="Bengaluru"/>
    <n v="8"/>
    <x v="0"/>
    <x v="1"/>
    <n v="786"/>
    <n v="6400.28"/>
    <s v="UPI"/>
    <s v="Yes"/>
    <n v="5"/>
    <n v="1"/>
    <x v="1"/>
    <n v="0"/>
    <s v="No"/>
    <x v="0"/>
    <s v="Bengaluru"/>
  </r>
  <r>
    <x v="6746"/>
    <n v="39"/>
    <s v="Female"/>
    <s v="Ahmedabad"/>
    <n v="25"/>
    <x v="0"/>
    <x v="1"/>
    <n v="748"/>
    <n v="19072.37"/>
    <s v="Bank Transfer"/>
    <s v="Yes"/>
    <n v="1"/>
    <n v="0"/>
    <x v="0"/>
    <n v="0"/>
    <s v="No"/>
    <x v="1"/>
    <s v="Ahmedabad"/>
  </r>
  <r>
    <x v="6747"/>
    <n v="38"/>
    <s v="Female"/>
    <s v="Pune"/>
    <n v="21"/>
    <x v="1"/>
    <x v="0"/>
    <n v="405"/>
    <n v="8612.7199999999993"/>
    <s v="Bank Transfer"/>
    <s v="Yes"/>
    <n v="0"/>
    <n v="0"/>
    <x v="0"/>
    <n v="0"/>
    <s v="No"/>
    <x v="0"/>
    <s v="Pune"/>
  </r>
  <r>
    <x v="6748"/>
    <n v="31"/>
    <s v="Male"/>
    <s v="Bengaluru"/>
    <n v="17"/>
    <x v="0"/>
    <x v="1"/>
    <n v="769"/>
    <n v="12854.02"/>
    <s v="Auto Debit"/>
    <s v="Yes"/>
    <n v="0"/>
    <n v="0"/>
    <x v="0"/>
    <n v="0"/>
    <s v="Yes"/>
    <x v="0"/>
    <s v="Bengaluru"/>
  </r>
  <r>
    <x v="6749"/>
    <n v="34"/>
    <s v="Female"/>
    <s v="Nagpur"/>
    <n v="16"/>
    <x v="2"/>
    <x v="1"/>
    <n v="713"/>
    <n v="11140.73"/>
    <s v="Auto Debit"/>
    <s v="Yes"/>
    <n v="0"/>
    <n v="0"/>
    <x v="0"/>
    <n v="0"/>
    <s v="Yes"/>
    <x v="0"/>
    <s v="Nagpur"/>
  </r>
  <r>
    <x v="6750"/>
    <n v="32"/>
    <s v="Female"/>
    <s v="Ahmedabad"/>
    <n v="52"/>
    <x v="1"/>
    <x v="1"/>
    <n v="757"/>
    <n v="38268.120000000003"/>
    <s v="Debit Card"/>
    <s v="Yes"/>
    <n v="1"/>
    <n v="0"/>
    <x v="0"/>
    <n v="0"/>
    <s v="No"/>
    <x v="0"/>
    <s v="Ahmedabad"/>
  </r>
  <r>
    <x v="6751"/>
    <n v="53"/>
    <s v="Male"/>
    <s v="Jaipur"/>
    <n v="36"/>
    <x v="0"/>
    <x v="1"/>
    <n v="799"/>
    <n v="28320.26"/>
    <s v="Credit Card"/>
    <s v="Yes"/>
    <n v="2"/>
    <n v="0"/>
    <x v="0"/>
    <n v="0"/>
    <s v="Yes"/>
    <x v="1"/>
    <s v="Jaipur"/>
  </r>
  <r>
    <x v="6752"/>
    <n v="54"/>
    <s v="Female"/>
    <s v="Bengaluru"/>
    <n v="39"/>
    <x v="2"/>
    <x v="0"/>
    <n v="494"/>
    <n v="16665.25"/>
    <s v="Debit Card"/>
    <s v="Yes"/>
    <n v="0"/>
    <n v="0"/>
    <x v="0"/>
    <n v="15"/>
    <s v="No"/>
    <x v="0"/>
    <s v="Bengaluru"/>
  </r>
  <r>
    <x v="6753"/>
    <n v="42"/>
    <s v="Female"/>
    <s v="Mumbai"/>
    <n v="72"/>
    <x v="2"/>
    <x v="0"/>
    <n v="465"/>
    <n v="29838.84"/>
    <s v="UPI"/>
    <s v="No"/>
    <n v="0"/>
    <n v="0"/>
    <x v="0"/>
    <n v="10"/>
    <s v="Yes"/>
    <x v="0"/>
    <s v="Mumbai"/>
  </r>
  <r>
    <x v="6754"/>
    <n v="45"/>
    <s v="Female"/>
    <s v="Kolkata"/>
    <n v="5"/>
    <x v="0"/>
    <x v="0"/>
    <n v="402"/>
    <n v="1752.28"/>
    <s v="Credit Card"/>
    <s v="Yes"/>
    <n v="2"/>
    <n v="0"/>
    <x v="0"/>
    <n v="15"/>
    <s v="No"/>
    <x v="1"/>
    <s v="Kolkata"/>
  </r>
  <r>
    <x v="6755"/>
    <n v="44"/>
    <s v="Male"/>
    <s v="Bengaluru"/>
    <n v="30"/>
    <x v="1"/>
    <x v="1"/>
    <n v="752"/>
    <n v="22095.65"/>
    <s v="Credit Card"/>
    <s v="Yes"/>
    <n v="2"/>
    <n v="0"/>
    <x v="0"/>
    <n v="0"/>
    <s v="No"/>
    <x v="0"/>
    <s v="Bengaluru"/>
  </r>
  <r>
    <x v="6756"/>
    <n v="49"/>
    <s v="Male"/>
    <s v="Bengaluru"/>
    <n v="56"/>
    <x v="1"/>
    <x v="2"/>
    <n v="1025"/>
    <n v="57533.01"/>
    <s v="Credit Card"/>
    <s v="Yes"/>
    <n v="0"/>
    <n v="0"/>
    <x v="0"/>
    <n v="0"/>
    <s v="Yes"/>
    <x v="0"/>
    <s v="Bengaluru"/>
  </r>
  <r>
    <x v="6757"/>
    <n v="26"/>
    <s v="Female"/>
    <s v="Bengaluru"/>
    <n v="39"/>
    <x v="0"/>
    <x v="1"/>
    <n v="720"/>
    <n v="27767.11"/>
    <s v="Auto Debit"/>
    <s v="Yes"/>
    <n v="3"/>
    <n v="1"/>
    <x v="1"/>
    <n v="0"/>
    <s v="No"/>
    <x v="0"/>
    <s v="Bengaluru"/>
  </r>
  <r>
    <x v="6758"/>
    <n v="36"/>
    <s v="Female"/>
    <s v="Pune"/>
    <n v="19"/>
    <x v="1"/>
    <x v="1"/>
    <n v="684"/>
    <n v="12918.06"/>
    <s v="Debit Card"/>
    <s v="Yes"/>
    <n v="4"/>
    <n v="2"/>
    <x v="2"/>
    <n v="0"/>
    <s v="Yes"/>
    <x v="1"/>
    <s v="Pune"/>
  </r>
  <r>
    <x v="6759"/>
    <n v="42"/>
    <s v="Female"/>
    <s v="Jaipur"/>
    <n v="72"/>
    <x v="2"/>
    <x v="2"/>
    <n v="1078"/>
    <n v="71535.600000000006"/>
    <s v="UPI"/>
    <s v="Yes"/>
    <n v="5"/>
    <n v="1"/>
    <x v="1"/>
    <n v="10"/>
    <s v="No"/>
    <x v="1"/>
    <s v="Jaipur"/>
  </r>
  <r>
    <x v="6760"/>
    <n v="41"/>
    <s v="Female"/>
    <s v="Pune"/>
    <n v="17"/>
    <x v="0"/>
    <x v="0"/>
    <n v="483"/>
    <n v="8330.24"/>
    <s v="Credit Card"/>
    <s v="Yes"/>
    <n v="0"/>
    <n v="0"/>
    <x v="0"/>
    <n v="0"/>
    <s v="No"/>
    <x v="0"/>
    <s v="Pune"/>
  </r>
  <r>
    <x v="6761"/>
    <n v="37"/>
    <s v="Male"/>
    <s v="Mumbai"/>
    <n v="43"/>
    <x v="0"/>
    <x v="1"/>
    <n v="746"/>
    <n v="32474.34"/>
    <s v="Auto Debit"/>
    <s v="Yes"/>
    <n v="0"/>
    <n v="0"/>
    <x v="0"/>
    <n v="0"/>
    <s v="No"/>
    <x v="0"/>
    <s v="Mumbai"/>
  </r>
  <r>
    <x v="6762"/>
    <n v="47"/>
    <s v="Female"/>
    <s v="Nagpur"/>
    <n v="57"/>
    <x v="1"/>
    <x v="1"/>
    <n v="787"/>
    <n v="44645.59"/>
    <s v="Auto Debit"/>
    <s v="Yes"/>
    <n v="0"/>
    <n v="0"/>
    <x v="0"/>
    <n v="0"/>
    <s v="No"/>
    <x v="0"/>
    <s v="Nagpur"/>
  </r>
  <r>
    <x v="6763"/>
    <n v="39"/>
    <s v="Female"/>
    <s v="Pune"/>
    <n v="42"/>
    <x v="0"/>
    <x v="1"/>
    <n v="768"/>
    <n v="31952.61"/>
    <s v="UPI"/>
    <s v="No"/>
    <n v="1"/>
    <n v="0"/>
    <x v="0"/>
    <n v="0"/>
    <s v="No"/>
    <x v="0"/>
    <s v="Pune"/>
  </r>
  <r>
    <x v="6764"/>
    <n v="35"/>
    <s v="Male"/>
    <s v="Chennai"/>
    <n v="15"/>
    <x v="0"/>
    <x v="0"/>
    <n v="394"/>
    <n v="5970.14"/>
    <s v="Debit Card"/>
    <s v="Yes"/>
    <n v="1"/>
    <n v="0"/>
    <x v="0"/>
    <n v="0"/>
    <s v="No"/>
    <x v="1"/>
    <s v="Chennai"/>
  </r>
  <r>
    <x v="6765"/>
    <n v="33"/>
    <s v="Female"/>
    <s v="Delhi"/>
    <n v="15"/>
    <x v="0"/>
    <x v="0"/>
    <n v="485"/>
    <n v="7077.6"/>
    <s v="UPI"/>
    <s v="Yes"/>
    <n v="0"/>
    <n v="0"/>
    <x v="0"/>
    <n v="0"/>
    <s v="Yes"/>
    <x v="1"/>
    <s v="Delhi"/>
  </r>
  <r>
    <x v="6766"/>
    <n v="18"/>
    <s v="Female"/>
    <s v="Mumbai"/>
    <n v="52"/>
    <x v="0"/>
    <x v="0"/>
    <n v="496"/>
    <n v="26294.58"/>
    <s v="Debit Card"/>
    <s v="Yes"/>
    <n v="3"/>
    <n v="1"/>
    <x v="0"/>
    <n v="0"/>
    <s v="No"/>
    <x v="0"/>
    <s v="Mumbai"/>
  </r>
  <r>
    <x v="6767"/>
    <n v="44"/>
    <s v="Male"/>
    <s v="Kolkata"/>
    <n v="48"/>
    <x v="0"/>
    <x v="0"/>
    <n v="484"/>
    <n v="23494.54"/>
    <s v="Auto Debit"/>
    <s v="No"/>
    <n v="0"/>
    <n v="0"/>
    <x v="1"/>
    <n v="0"/>
    <s v="No"/>
    <x v="0"/>
    <s v="Kolkata"/>
  </r>
  <r>
    <x v="6768"/>
    <n v="50"/>
    <s v="Female"/>
    <s v="Delhi"/>
    <n v="50"/>
    <x v="2"/>
    <x v="0"/>
    <n v="469"/>
    <n v="23094.880000000001"/>
    <s v="Credit Card"/>
    <s v="Yes"/>
    <n v="0"/>
    <n v="0"/>
    <x v="1"/>
    <n v="0"/>
    <s v="No"/>
    <x v="0"/>
    <s v="Delhi"/>
  </r>
  <r>
    <x v="6769"/>
    <n v="33"/>
    <s v="Female"/>
    <s v="Pune"/>
    <n v="53"/>
    <x v="1"/>
    <x v="2"/>
    <n v="953"/>
    <n v="46608.54"/>
    <s v="Debit Card"/>
    <s v="Yes"/>
    <n v="1"/>
    <n v="0"/>
    <x v="0"/>
    <n v="10"/>
    <s v="No"/>
    <x v="0"/>
    <s v="Pune"/>
  </r>
  <r>
    <x v="6770"/>
    <n v="40"/>
    <s v="Male"/>
    <s v="Mumbai"/>
    <n v="51"/>
    <x v="0"/>
    <x v="1"/>
    <n v="811"/>
    <n v="42518.86"/>
    <s v="Auto Debit"/>
    <s v="Yes"/>
    <n v="1"/>
    <n v="0"/>
    <x v="0"/>
    <n v="0"/>
    <s v="No"/>
    <x v="0"/>
    <s v="Mumbai"/>
  </r>
  <r>
    <x v="6771"/>
    <n v="45"/>
    <s v="Female"/>
    <s v="Chennai"/>
    <n v="49"/>
    <x v="1"/>
    <x v="2"/>
    <n v="944"/>
    <n v="47151.24"/>
    <s v="Credit Card"/>
    <s v="Yes"/>
    <n v="0"/>
    <n v="0"/>
    <x v="0"/>
    <n v="0"/>
    <s v="No"/>
    <x v="0"/>
    <s v="Chennai"/>
  </r>
  <r>
    <x v="6772"/>
    <n v="22"/>
    <s v="Female"/>
    <s v="Kolkata"/>
    <n v="34"/>
    <x v="1"/>
    <x v="1"/>
    <n v="681"/>
    <n v="21711.85"/>
    <s v="Bank Transfer"/>
    <s v="Yes"/>
    <n v="1"/>
    <n v="0"/>
    <x v="0"/>
    <n v="5"/>
    <s v="No"/>
    <x v="1"/>
    <s v="Kolkata"/>
  </r>
  <r>
    <x v="6773"/>
    <n v="53"/>
    <s v="Male"/>
    <s v="Bengaluru"/>
    <n v="34"/>
    <x v="2"/>
    <x v="0"/>
    <n v="558"/>
    <n v="18482.71"/>
    <s v="Credit Card"/>
    <s v="Yes"/>
    <n v="5"/>
    <n v="2"/>
    <x v="2"/>
    <n v="0"/>
    <s v="No"/>
    <x v="0"/>
    <s v="Bengaluru"/>
  </r>
  <r>
    <x v="6774"/>
    <n v="36"/>
    <s v="Male"/>
    <s v="Delhi"/>
    <n v="31"/>
    <x v="2"/>
    <x v="0"/>
    <n v="548"/>
    <n v="14683.69"/>
    <s v="Credit Card"/>
    <s v="No"/>
    <n v="1"/>
    <n v="0"/>
    <x v="0"/>
    <n v="15"/>
    <s v="No"/>
    <x v="0"/>
    <s v="Delhi"/>
  </r>
  <r>
    <x v="6775"/>
    <n v="33"/>
    <s v="Female"/>
    <s v="Pune"/>
    <n v="33"/>
    <x v="2"/>
    <x v="0"/>
    <n v="449"/>
    <n v="14911.72"/>
    <s v="Credit Card"/>
    <s v="Yes"/>
    <n v="4"/>
    <n v="2"/>
    <x v="1"/>
    <n v="0"/>
    <s v="No"/>
    <x v="0"/>
    <s v="Pune"/>
  </r>
  <r>
    <x v="6776"/>
    <n v="39"/>
    <s v="Male"/>
    <s v="Ahmedabad"/>
    <n v="57"/>
    <x v="2"/>
    <x v="1"/>
    <n v="646"/>
    <n v="36577.29"/>
    <s v="Credit Card"/>
    <s v="Yes"/>
    <n v="1"/>
    <n v="0"/>
    <x v="1"/>
    <n v="0"/>
    <s v="Yes"/>
    <x v="0"/>
    <s v="Ahmedabad"/>
  </r>
  <r>
    <x v="6777"/>
    <n v="52"/>
    <s v="Male"/>
    <s v="Mumbai"/>
    <n v="32"/>
    <x v="0"/>
    <x v="0"/>
    <n v="505"/>
    <n v="16317.54"/>
    <s v="Credit Card"/>
    <s v="Yes"/>
    <n v="0"/>
    <n v="0"/>
    <x v="1"/>
    <n v="0"/>
    <s v="No"/>
    <x v="1"/>
    <s v="Mumbai"/>
  </r>
  <r>
    <x v="6778"/>
    <n v="46"/>
    <s v="Male"/>
    <s v="Bengaluru"/>
    <n v="22"/>
    <x v="0"/>
    <x v="2"/>
    <n v="1110"/>
    <n v="24085.14"/>
    <s v="UPI"/>
    <s v="Yes"/>
    <n v="0"/>
    <n v="0"/>
    <x v="0"/>
    <n v="0"/>
    <s v="Yes"/>
    <x v="0"/>
    <s v="Bengaluru"/>
  </r>
  <r>
    <x v="6779"/>
    <n v="27"/>
    <s v="Male"/>
    <s v="Delhi"/>
    <n v="23"/>
    <x v="1"/>
    <x v="1"/>
    <n v="742"/>
    <n v="16941.39"/>
    <s v="UPI"/>
    <s v="Yes"/>
    <n v="2"/>
    <n v="1"/>
    <x v="1"/>
    <n v="0"/>
    <s v="No"/>
    <x v="0"/>
    <s v="Delhi"/>
  </r>
  <r>
    <x v="6780"/>
    <n v="18"/>
    <s v="Female"/>
    <s v="Delhi"/>
    <n v="24"/>
    <x v="0"/>
    <x v="1"/>
    <n v="693"/>
    <n v="17041.02"/>
    <s v="Auto Debit"/>
    <s v="Yes"/>
    <n v="0"/>
    <n v="0"/>
    <x v="0"/>
    <n v="0"/>
    <s v="Yes"/>
    <x v="0"/>
    <s v="Delhi"/>
  </r>
  <r>
    <x v="6781"/>
    <n v="30"/>
    <s v="Male"/>
    <s v="Chennai"/>
    <n v="15"/>
    <x v="0"/>
    <x v="0"/>
    <n v="441"/>
    <n v="6510"/>
    <s v="Debit Card"/>
    <s v="Yes"/>
    <n v="2"/>
    <n v="0"/>
    <x v="1"/>
    <n v="0"/>
    <s v="No"/>
    <x v="1"/>
    <s v="Chennai"/>
  </r>
  <r>
    <x v="6782"/>
    <n v="50"/>
    <s v="Male"/>
    <s v="Mumbai"/>
    <n v="21"/>
    <x v="0"/>
    <x v="1"/>
    <n v="710"/>
    <n v="15206.06"/>
    <s v="Credit Card"/>
    <s v="Yes"/>
    <n v="1"/>
    <n v="0"/>
    <x v="1"/>
    <n v="0"/>
    <s v="No"/>
    <x v="1"/>
    <s v="Mumbai"/>
  </r>
  <r>
    <x v="6783"/>
    <n v="49"/>
    <s v="Male"/>
    <s v="Kolkata"/>
    <n v="64"/>
    <x v="1"/>
    <x v="0"/>
    <n v="414"/>
    <n v="26043.22"/>
    <s v="Credit Card"/>
    <s v="Yes"/>
    <n v="0"/>
    <n v="0"/>
    <x v="0"/>
    <n v="0"/>
    <s v="No"/>
    <x v="0"/>
    <s v="Kolkata"/>
  </r>
  <r>
    <x v="6784"/>
    <n v="48"/>
    <s v="Female"/>
    <s v="Pune"/>
    <n v="25"/>
    <x v="0"/>
    <x v="1"/>
    <n v="765"/>
    <n v="19417.259999999998"/>
    <s v="Credit Card"/>
    <s v="Yes"/>
    <n v="0"/>
    <n v="0"/>
    <x v="0"/>
    <n v="0"/>
    <s v="No"/>
    <x v="1"/>
    <s v="Pune"/>
  </r>
  <r>
    <x v="6785"/>
    <n v="18"/>
    <s v="Female"/>
    <s v="Nagpur"/>
    <n v="65"/>
    <x v="1"/>
    <x v="1"/>
    <n v="685"/>
    <n v="40482.660000000003"/>
    <s v="Bank Transfer"/>
    <s v="Yes"/>
    <n v="0"/>
    <n v="0"/>
    <x v="0"/>
    <n v="10"/>
    <s v="No"/>
    <x v="0"/>
    <s v="Nagpur"/>
  </r>
  <r>
    <x v="6786"/>
    <n v="28"/>
    <s v="Female"/>
    <s v="Mumbai"/>
    <n v="16"/>
    <x v="0"/>
    <x v="2"/>
    <n v="1106"/>
    <n v="17663.599999999999"/>
    <s v="Credit Card"/>
    <s v="Yes"/>
    <n v="2"/>
    <n v="1"/>
    <x v="0"/>
    <n v="0"/>
    <s v="No"/>
    <x v="1"/>
    <s v="Mumbai"/>
  </r>
  <r>
    <x v="6787"/>
    <n v="32"/>
    <s v="Female"/>
    <s v="Bengaluru"/>
    <n v="17"/>
    <x v="0"/>
    <x v="1"/>
    <n v="725"/>
    <n v="12595.94"/>
    <s v="UPI"/>
    <s v="Yes"/>
    <n v="2"/>
    <n v="0"/>
    <x v="1"/>
    <n v="0"/>
    <s v="Yes"/>
    <x v="1"/>
    <s v="Bengaluru"/>
  </r>
  <r>
    <x v="6788"/>
    <n v="21"/>
    <s v="Female"/>
    <s v="Mumbai"/>
    <n v="27"/>
    <x v="1"/>
    <x v="1"/>
    <n v="760"/>
    <n v="20699.46"/>
    <s v="Unknown"/>
    <s v="Yes"/>
    <n v="0"/>
    <n v="0"/>
    <x v="0"/>
    <n v="0"/>
    <s v="No"/>
    <x v="0"/>
    <s v="Mumbai"/>
  </r>
  <r>
    <x v="6789"/>
    <n v="28"/>
    <s v="Male"/>
    <s v="Delhi"/>
    <n v="17"/>
    <x v="0"/>
    <x v="0"/>
    <n v="518"/>
    <n v="8882.76"/>
    <s v="Debit Card"/>
    <s v="Yes"/>
    <n v="1"/>
    <n v="0"/>
    <x v="1"/>
    <n v="0"/>
    <s v="Yes"/>
    <x v="1"/>
    <s v="Delhi"/>
  </r>
  <r>
    <x v="6790"/>
    <n v="38"/>
    <s v="Female"/>
    <s v="Mumbai"/>
    <n v="15"/>
    <x v="0"/>
    <x v="0"/>
    <n v="533"/>
    <n v="7914.46"/>
    <s v="UPI"/>
    <s v="No"/>
    <n v="2"/>
    <n v="0"/>
    <x v="0"/>
    <n v="0"/>
    <s v="Yes"/>
    <x v="0"/>
    <s v="Mumbai"/>
  </r>
  <r>
    <x v="6791"/>
    <n v="27"/>
    <s v="Male"/>
    <s v="Mumbai"/>
    <n v="37"/>
    <x v="2"/>
    <x v="1"/>
    <n v="817"/>
    <n v="26202.16"/>
    <s v="Auto Debit"/>
    <s v="Yes"/>
    <n v="1"/>
    <n v="0"/>
    <x v="1"/>
    <n v="15"/>
    <s v="No"/>
    <x v="0"/>
    <s v="Mumbai"/>
  </r>
  <r>
    <x v="6792"/>
    <n v="30"/>
    <s v="Male"/>
    <s v="Delhi"/>
    <n v="12"/>
    <x v="0"/>
    <x v="0"/>
    <n v="578"/>
    <n v="6994.22"/>
    <s v="Auto Debit"/>
    <s v="Yes"/>
    <n v="0"/>
    <n v="0"/>
    <x v="0"/>
    <n v="0"/>
    <s v="No"/>
    <x v="0"/>
    <s v="Delhi"/>
  </r>
  <r>
    <x v="6793"/>
    <n v="25"/>
    <s v="Female"/>
    <s v="Pune"/>
    <n v="48"/>
    <x v="1"/>
    <x v="1"/>
    <n v="770"/>
    <n v="37678.480000000003"/>
    <s v="UPI"/>
    <s v="Yes"/>
    <n v="0"/>
    <n v="0"/>
    <x v="0"/>
    <n v="0"/>
    <s v="No"/>
    <x v="0"/>
    <s v="Pune"/>
  </r>
  <r>
    <x v="6794"/>
    <n v="51"/>
    <s v="Female"/>
    <s v="Jaipur"/>
    <n v="11"/>
    <x v="0"/>
    <x v="0"/>
    <n v="393"/>
    <n v="4195.25"/>
    <s v="Debit Card"/>
    <s v="Yes"/>
    <n v="1"/>
    <n v="0"/>
    <x v="0"/>
    <n v="0"/>
    <s v="No"/>
    <x v="0"/>
    <s v="Jaipur"/>
  </r>
  <r>
    <x v="6795"/>
    <n v="41"/>
    <s v="Male"/>
    <s v="Delhi"/>
    <n v="22"/>
    <x v="1"/>
    <x v="1"/>
    <n v="670"/>
    <n v="13102.38"/>
    <s v="Debit Card"/>
    <s v="Yes"/>
    <n v="0"/>
    <n v="0"/>
    <x v="0"/>
    <n v="10"/>
    <s v="No"/>
    <x v="1"/>
    <s v="Delhi"/>
  </r>
  <r>
    <x v="6796"/>
    <n v="28"/>
    <s v="Male"/>
    <s v="Bengaluru"/>
    <n v="41"/>
    <x v="0"/>
    <x v="1"/>
    <n v="711"/>
    <n v="29980.55"/>
    <s v="Debit Card"/>
    <s v="No"/>
    <n v="2"/>
    <n v="0"/>
    <x v="0"/>
    <n v="0"/>
    <s v="No"/>
    <x v="1"/>
    <s v="Bengaluru"/>
  </r>
  <r>
    <x v="6797"/>
    <n v="45"/>
    <s v="Male"/>
    <s v="Nagpur"/>
    <n v="48"/>
    <x v="1"/>
    <x v="1"/>
    <n v="737"/>
    <n v="36108.26"/>
    <s v="UPI"/>
    <s v="No"/>
    <n v="0"/>
    <n v="0"/>
    <x v="1"/>
    <n v="0"/>
    <s v="No"/>
    <x v="0"/>
    <s v="Nagpur"/>
  </r>
  <r>
    <x v="6798"/>
    <n v="36"/>
    <s v="Female"/>
    <s v="Jaipur"/>
    <n v="50"/>
    <x v="0"/>
    <x v="0"/>
    <n v="511"/>
    <n v="24978.36"/>
    <s v="UPI"/>
    <s v="Yes"/>
    <n v="1"/>
    <n v="0"/>
    <x v="1"/>
    <n v="0"/>
    <s v="No"/>
    <x v="0"/>
    <s v="Jaipur"/>
  </r>
  <r>
    <x v="6799"/>
    <n v="42"/>
    <s v="Male"/>
    <s v="Pune"/>
    <n v="34"/>
    <x v="0"/>
    <x v="2"/>
    <n v="1058"/>
    <n v="35189.550000000003"/>
    <s v="UPI"/>
    <s v="Yes"/>
    <n v="4"/>
    <n v="0"/>
    <x v="1"/>
    <n v="0"/>
    <s v="No"/>
    <x v="0"/>
    <s v="Pune"/>
  </r>
  <r>
    <x v="6800"/>
    <n v="38"/>
    <s v="Male"/>
    <s v="Mumbai"/>
    <n v="16"/>
    <x v="0"/>
    <x v="1"/>
    <n v="669"/>
    <n v="10651.37"/>
    <s v="Bank Transfer"/>
    <s v="Yes"/>
    <n v="1"/>
    <n v="0"/>
    <x v="0"/>
    <n v="0"/>
    <s v="No"/>
    <x v="0"/>
    <s v="Mumbai"/>
  </r>
  <r>
    <x v="6801"/>
    <n v="31"/>
    <s v="Female"/>
    <s v="Pune"/>
    <n v="15"/>
    <x v="0"/>
    <x v="1"/>
    <n v="737"/>
    <n v="11097.19"/>
    <s v="Credit Card"/>
    <s v="No"/>
    <n v="1"/>
    <n v="0"/>
    <x v="1"/>
    <n v="0"/>
    <s v="No"/>
    <x v="0"/>
    <s v="Pune"/>
  </r>
  <r>
    <x v="6802"/>
    <n v="53"/>
    <s v="Male"/>
    <s v="Delhi"/>
    <n v="21"/>
    <x v="1"/>
    <x v="1"/>
    <n v="750"/>
    <n v="16081.24"/>
    <s v="Bank Transfer"/>
    <s v="Yes"/>
    <n v="2"/>
    <n v="1"/>
    <x v="1"/>
    <n v="0"/>
    <s v="No"/>
    <x v="0"/>
    <s v="Delhi"/>
  </r>
  <r>
    <x v="6803"/>
    <n v="39"/>
    <s v="Female"/>
    <s v="Chennai"/>
    <n v="21"/>
    <x v="0"/>
    <x v="2"/>
    <n v="1053"/>
    <n v="22248.28"/>
    <s v="Debit Card"/>
    <s v="Yes"/>
    <n v="0"/>
    <n v="0"/>
    <x v="0"/>
    <n v="0"/>
    <s v="No"/>
    <x v="1"/>
    <s v="Chennai"/>
  </r>
  <r>
    <x v="6804"/>
    <n v="41"/>
    <s v="Female"/>
    <s v="Pune"/>
    <n v="63"/>
    <x v="2"/>
    <x v="1"/>
    <n v="648"/>
    <n v="40795.82"/>
    <s v="Credit Card"/>
    <s v="Yes"/>
    <n v="3"/>
    <n v="0"/>
    <x v="0"/>
    <n v="0"/>
    <s v="No"/>
    <x v="0"/>
    <s v="Pune"/>
  </r>
  <r>
    <x v="6805"/>
    <n v="36"/>
    <s v="Male"/>
    <s v="Jaipur"/>
    <n v="5"/>
    <x v="0"/>
    <x v="1"/>
    <n v="656"/>
    <n v="3280"/>
    <s v="UPI"/>
    <s v="Yes"/>
    <n v="0"/>
    <n v="0"/>
    <x v="0"/>
    <n v="0"/>
    <s v="No"/>
    <x v="1"/>
    <s v="Jaipur"/>
  </r>
  <r>
    <x v="6806"/>
    <n v="36"/>
    <s v="Male"/>
    <s v="Nagpur"/>
    <n v="53"/>
    <x v="0"/>
    <x v="0"/>
    <n v="411"/>
    <n v="21615.46"/>
    <s v="Credit Card"/>
    <s v="Yes"/>
    <n v="0"/>
    <n v="0"/>
    <x v="1"/>
    <n v="0"/>
    <s v="Yes"/>
    <x v="0"/>
    <s v="Nagpur"/>
  </r>
  <r>
    <x v="6807"/>
    <n v="42"/>
    <s v="Female"/>
    <s v="Kolkata"/>
    <n v="22"/>
    <x v="0"/>
    <x v="0"/>
    <n v="479"/>
    <n v="10594.21"/>
    <s v="Bank Transfer"/>
    <s v="Yes"/>
    <n v="5"/>
    <n v="1"/>
    <x v="2"/>
    <n v="0"/>
    <s v="Yes"/>
    <x v="1"/>
    <s v="Kolkata"/>
  </r>
  <r>
    <x v="6808"/>
    <n v="37"/>
    <s v="Female"/>
    <s v="Bengaluru"/>
    <n v="52"/>
    <x v="1"/>
    <x v="2"/>
    <n v="1020"/>
    <n v="50049.61"/>
    <s v="Bank Transfer"/>
    <s v="Yes"/>
    <n v="1"/>
    <n v="0"/>
    <x v="0"/>
    <n v="5"/>
    <s v="Yes"/>
    <x v="0"/>
    <s v="Bengaluru"/>
  </r>
  <r>
    <x v="6809"/>
    <n v="45"/>
    <s v="Female"/>
    <s v="Bengaluru"/>
    <n v="27"/>
    <x v="0"/>
    <x v="1"/>
    <n v="704"/>
    <n v="18607.080000000002"/>
    <s v="Auto Debit"/>
    <s v="Yes"/>
    <n v="0"/>
    <n v="0"/>
    <x v="0"/>
    <n v="0"/>
    <s v="No"/>
    <x v="0"/>
    <s v="Bengaluru"/>
  </r>
  <r>
    <x v="6810"/>
    <n v="35"/>
    <s v="Male"/>
    <s v="Pune"/>
    <n v="28"/>
    <x v="1"/>
    <x v="1"/>
    <n v="747"/>
    <n v="19329.080000000002"/>
    <s v="Credit Card"/>
    <s v="Yes"/>
    <n v="1"/>
    <n v="0"/>
    <x v="0"/>
    <n v="10"/>
    <s v="No"/>
    <x v="0"/>
    <s v="Pune"/>
  </r>
  <r>
    <x v="6811"/>
    <n v="43"/>
    <s v="Female"/>
    <s v="Delhi"/>
    <n v="19"/>
    <x v="0"/>
    <x v="1"/>
    <n v="812"/>
    <n v="15523"/>
    <s v="Auto Debit"/>
    <s v="Yes"/>
    <n v="0"/>
    <n v="0"/>
    <x v="0"/>
    <n v="0"/>
    <s v="Yes"/>
    <x v="0"/>
    <s v="Delhi"/>
  </r>
  <r>
    <x v="6812"/>
    <n v="26"/>
    <s v="Male"/>
    <s v="Pune"/>
    <n v="53"/>
    <x v="2"/>
    <x v="0"/>
    <n v="513"/>
    <n v="24118.2"/>
    <s v="Auto Debit"/>
    <s v="No"/>
    <n v="0"/>
    <n v="0"/>
    <x v="0"/>
    <n v="10"/>
    <s v="No"/>
    <x v="0"/>
    <s v="Pune"/>
  </r>
  <r>
    <x v="6813"/>
    <n v="36"/>
    <s v="Female"/>
    <s v="Mumbai"/>
    <n v="32"/>
    <x v="2"/>
    <x v="2"/>
    <n v="1005"/>
    <n v="31314.83"/>
    <s v="UPI"/>
    <s v="Yes"/>
    <n v="1"/>
    <n v="0"/>
    <x v="0"/>
    <n v="0"/>
    <s v="No"/>
    <x v="0"/>
    <s v="Mumbai"/>
  </r>
  <r>
    <x v="6814"/>
    <n v="40"/>
    <s v="Female"/>
    <s v="Chennai"/>
    <n v="23"/>
    <x v="0"/>
    <x v="1"/>
    <n v="761"/>
    <n v="17142.740000000002"/>
    <s v="Credit Card"/>
    <s v="Yes"/>
    <n v="1"/>
    <n v="0"/>
    <x v="0"/>
    <n v="0"/>
    <s v="Yes"/>
    <x v="0"/>
    <s v="Chennai"/>
  </r>
  <r>
    <x v="6815"/>
    <n v="41"/>
    <s v="Male"/>
    <s v="Jaipur"/>
    <n v="66"/>
    <x v="2"/>
    <x v="2"/>
    <n v="1082"/>
    <n v="72995.25"/>
    <s v="Credit Card"/>
    <s v="Yes"/>
    <n v="0"/>
    <n v="0"/>
    <x v="0"/>
    <n v="0"/>
    <s v="No"/>
    <x v="0"/>
    <s v="Jaipur"/>
  </r>
  <r>
    <x v="6816"/>
    <n v="46"/>
    <s v="Male"/>
    <s v="Bengaluru"/>
    <n v="53"/>
    <x v="1"/>
    <x v="2"/>
    <n v="1007"/>
    <n v="53633.89"/>
    <s v="UPI"/>
    <s v="Yes"/>
    <n v="0"/>
    <n v="0"/>
    <x v="0"/>
    <n v="0"/>
    <s v="No"/>
    <x v="0"/>
    <s v="Bengaluru"/>
  </r>
  <r>
    <x v="6817"/>
    <n v="19"/>
    <s v="Male"/>
    <s v="Kolkata"/>
    <n v="28"/>
    <x v="1"/>
    <x v="1"/>
    <n v="647"/>
    <n v="18168.68"/>
    <s v="UPI"/>
    <s v="Yes"/>
    <n v="1"/>
    <n v="0"/>
    <x v="0"/>
    <n v="0"/>
    <s v="No"/>
    <x v="0"/>
    <s v="Kolkata"/>
  </r>
  <r>
    <x v="6818"/>
    <n v="33"/>
    <s v="Female"/>
    <s v="Bengaluru"/>
    <n v="33"/>
    <x v="1"/>
    <x v="1"/>
    <n v="685"/>
    <n v="22934.76"/>
    <s v="Debit Card"/>
    <s v="Yes"/>
    <n v="0"/>
    <n v="0"/>
    <x v="0"/>
    <n v="0"/>
    <s v="No"/>
    <x v="0"/>
    <s v="Bengaluru"/>
  </r>
  <r>
    <x v="6819"/>
    <n v="30"/>
    <s v="Female"/>
    <s v="Bengaluru"/>
    <n v="13"/>
    <x v="0"/>
    <x v="2"/>
    <n v="1116"/>
    <n v="14474.96"/>
    <s v="Debit Card"/>
    <s v="Yes"/>
    <n v="0"/>
    <n v="0"/>
    <x v="1"/>
    <n v="0"/>
    <s v="No"/>
    <x v="0"/>
    <s v="Bengaluru"/>
  </r>
  <r>
    <x v="6820"/>
    <n v="48"/>
    <s v="Male"/>
    <s v="Pune"/>
    <n v="58"/>
    <x v="0"/>
    <x v="2"/>
    <n v="977"/>
    <n v="56209.96"/>
    <s v="Auto Debit"/>
    <s v="Yes"/>
    <n v="0"/>
    <n v="0"/>
    <x v="0"/>
    <n v="0"/>
    <s v="No"/>
    <x v="0"/>
    <s v="Pune"/>
  </r>
  <r>
    <x v="6821"/>
    <n v="33"/>
    <s v="Female"/>
    <s v="Hyderabad"/>
    <n v="60"/>
    <x v="2"/>
    <x v="1"/>
    <n v="669"/>
    <n v="41173.279999999999"/>
    <s v="Bank Transfer"/>
    <s v="Yes"/>
    <n v="3"/>
    <n v="0"/>
    <x v="0"/>
    <n v="0"/>
    <s v="No"/>
    <x v="0"/>
    <s v="Hyderabad"/>
  </r>
  <r>
    <x v="6822"/>
    <n v="59"/>
    <s v="Female"/>
    <s v="Hyderabad"/>
    <n v="16"/>
    <x v="0"/>
    <x v="1"/>
    <n v="701"/>
    <n v="11112.89"/>
    <s v="Credit Card"/>
    <s v="Yes"/>
    <n v="0"/>
    <n v="0"/>
    <x v="0"/>
    <n v="0"/>
    <s v="No"/>
    <x v="1"/>
    <s v="Hyderabad"/>
  </r>
  <r>
    <x v="6823"/>
    <n v="44"/>
    <s v="Male"/>
    <s v="Bengaluru"/>
    <n v="38"/>
    <x v="2"/>
    <x v="0"/>
    <n v="559"/>
    <n v="19595.580000000002"/>
    <s v="UPI"/>
    <s v="Yes"/>
    <n v="0"/>
    <n v="0"/>
    <x v="0"/>
    <n v="10"/>
    <s v="No"/>
    <x v="0"/>
    <s v="Bengaluru"/>
  </r>
  <r>
    <x v="6824"/>
    <n v="44"/>
    <s v="Male"/>
    <s v="Kolkata"/>
    <n v="50"/>
    <x v="1"/>
    <x v="1"/>
    <n v="740"/>
    <n v="32460.51"/>
    <s v="Credit Card"/>
    <s v="Yes"/>
    <n v="0"/>
    <n v="0"/>
    <x v="1"/>
    <n v="10"/>
    <s v="No"/>
    <x v="0"/>
    <s v="Kolkata"/>
  </r>
  <r>
    <x v="6825"/>
    <n v="52"/>
    <s v="Female"/>
    <s v="Bengaluru"/>
    <n v="15"/>
    <x v="1"/>
    <x v="0"/>
    <n v="457"/>
    <n v="6320.73"/>
    <s v="UPI"/>
    <s v="Yes"/>
    <n v="0"/>
    <n v="0"/>
    <x v="1"/>
    <n v="5"/>
    <s v="No"/>
    <x v="0"/>
    <s v="Bengaluru"/>
  </r>
  <r>
    <x v="6826"/>
    <n v="32"/>
    <s v="Female"/>
    <s v="Kolkata"/>
    <n v="21"/>
    <x v="0"/>
    <x v="0"/>
    <n v="456"/>
    <n v="9802.9"/>
    <s v="Credit Card"/>
    <s v="Yes"/>
    <n v="0"/>
    <n v="0"/>
    <x v="0"/>
    <n v="0"/>
    <s v="No"/>
    <x v="0"/>
    <s v="Kolkata"/>
  </r>
  <r>
    <x v="6827"/>
    <n v="42"/>
    <s v="Female"/>
    <s v="Bengaluru"/>
    <n v="28"/>
    <x v="2"/>
    <x v="2"/>
    <n v="1089"/>
    <n v="25551.22"/>
    <s v="Debit Card"/>
    <s v="Yes"/>
    <n v="2"/>
    <n v="0"/>
    <x v="0"/>
    <n v="15"/>
    <s v="No"/>
    <x v="1"/>
    <s v="Bengaluru"/>
  </r>
  <r>
    <x v="6828"/>
    <n v="35"/>
    <s v="Male"/>
    <s v="Pune"/>
    <n v="13"/>
    <x v="0"/>
    <x v="0"/>
    <n v="520"/>
    <n v="6903.22"/>
    <s v="UPI"/>
    <s v="Yes"/>
    <n v="0"/>
    <n v="0"/>
    <x v="0"/>
    <n v="0"/>
    <s v="No"/>
    <x v="1"/>
    <s v="Pune"/>
  </r>
  <r>
    <x v="6829"/>
    <n v="30"/>
    <s v="Female"/>
    <s v="Bengaluru"/>
    <n v="64"/>
    <x v="1"/>
    <x v="1"/>
    <n v="698"/>
    <n v="40639.269999999997"/>
    <s v="UPI"/>
    <s v="Yes"/>
    <n v="2"/>
    <n v="0"/>
    <x v="0"/>
    <n v="10"/>
    <s v="No"/>
    <x v="0"/>
    <s v="Bengaluru"/>
  </r>
  <r>
    <x v="6830"/>
    <n v="35"/>
    <s v="Male"/>
    <s v="Chennai"/>
    <n v="18"/>
    <x v="0"/>
    <x v="0"/>
    <n v="444"/>
    <n v="7907.25"/>
    <s v="UPI"/>
    <s v="Yes"/>
    <n v="2"/>
    <n v="0"/>
    <x v="0"/>
    <n v="0"/>
    <s v="No"/>
    <x v="0"/>
    <s v="Chennai"/>
  </r>
  <r>
    <x v="6831"/>
    <n v="33"/>
    <s v="Male"/>
    <s v="Bengaluru"/>
    <n v="47"/>
    <x v="0"/>
    <x v="0"/>
    <n v="564"/>
    <n v="27049.87"/>
    <s v="Bank Transfer"/>
    <s v="Yes"/>
    <n v="2"/>
    <n v="0"/>
    <x v="0"/>
    <n v="0"/>
    <s v="No"/>
    <x v="0"/>
    <s v="Bengaluru"/>
  </r>
  <r>
    <x v="6832"/>
    <n v="41"/>
    <s v="Female"/>
    <s v="Pune"/>
    <n v="35"/>
    <x v="1"/>
    <x v="1"/>
    <n v="767"/>
    <n v="24912.19"/>
    <s v="Credit Card"/>
    <s v="Yes"/>
    <n v="0"/>
    <n v="0"/>
    <x v="0"/>
    <n v="5"/>
    <s v="Yes"/>
    <x v="0"/>
    <s v="Pune"/>
  </r>
  <r>
    <x v="6833"/>
    <n v="26"/>
    <s v="Male"/>
    <s v="Delhi"/>
    <n v="43"/>
    <x v="1"/>
    <x v="2"/>
    <n v="996"/>
    <n v="43758.9"/>
    <s v="Auto Debit"/>
    <s v="Yes"/>
    <n v="0"/>
    <n v="0"/>
    <x v="0"/>
    <n v="0"/>
    <s v="Yes"/>
    <x v="0"/>
    <s v="Delhi"/>
  </r>
  <r>
    <x v="6834"/>
    <n v="28"/>
    <s v="Female"/>
    <s v="Mumbai"/>
    <n v="10"/>
    <x v="0"/>
    <x v="0"/>
    <n v="518"/>
    <n v="5159.1400000000003"/>
    <s v="Bank Transfer"/>
    <s v="Yes"/>
    <n v="1"/>
    <n v="0"/>
    <x v="0"/>
    <n v="0"/>
    <s v="Yes"/>
    <x v="0"/>
    <s v="Mumbai"/>
  </r>
  <r>
    <x v="6835"/>
    <n v="48"/>
    <s v="Female"/>
    <s v="Chennai"/>
    <n v="50"/>
    <x v="0"/>
    <x v="0"/>
    <n v="437"/>
    <n v="21249.58"/>
    <s v="Auto Debit"/>
    <s v="Yes"/>
    <n v="0"/>
    <n v="0"/>
    <x v="0"/>
    <n v="0"/>
    <s v="Yes"/>
    <x v="1"/>
    <s v="Chennai"/>
  </r>
  <r>
    <x v="6836"/>
    <n v="38"/>
    <s v="Male"/>
    <s v="Mumbai"/>
    <n v="24"/>
    <x v="0"/>
    <x v="1"/>
    <n v="712"/>
    <n v="17342.72"/>
    <s v="Bank Transfer"/>
    <s v="Yes"/>
    <n v="2"/>
    <n v="0"/>
    <x v="0"/>
    <n v="0"/>
    <s v="No"/>
    <x v="1"/>
    <s v="Mumbai"/>
  </r>
  <r>
    <x v="6837"/>
    <n v="40"/>
    <s v="Female"/>
    <s v="Bengaluru"/>
    <n v="30"/>
    <x v="0"/>
    <x v="0"/>
    <n v="546"/>
    <n v="16064.91"/>
    <s v="Credit Card"/>
    <s v="Yes"/>
    <n v="0"/>
    <n v="0"/>
    <x v="0"/>
    <n v="0"/>
    <s v="Yes"/>
    <x v="0"/>
    <s v="Bengaluru"/>
  </r>
  <r>
    <x v="6838"/>
    <n v="22"/>
    <s v="Male"/>
    <s v="Hyderabad"/>
    <n v="20"/>
    <x v="1"/>
    <x v="1"/>
    <n v="698"/>
    <n v="14327.38"/>
    <s v="Auto Debit"/>
    <s v="Yes"/>
    <n v="0"/>
    <n v="0"/>
    <x v="0"/>
    <n v="0"/>
    <s v="Yes"/>
    <x v="0"/>
    <s v="Hyderabad"/>
  </r>
  <r>
    <x v="6839"/>
    <n v="22"/>
    <s v="Male"/>
    <s v="Ahmedabad"/>
    <n v="36"/>
    <x v="1"/>
    <x v="2"/>
    <n v="1077"/>
    <n v="38225.26"/>
    <s v="Debit Card"/>
    <s v="Yes"/>
    <n v="0"/>
    <n v="0"/>
    <x v="0"/>
    <n v="0"/>
    <s v="No"/>
    <x v="0"/>
    <s v="Ahmedabad"/>
  </r>
  <r>
    <x v="6840"/>
    <n v="55"/>
    <s v="Female"/>
    <s v="Mumbai"/>
    <n v="40"/>
    <x v="1"/>
    <x v="2"/>
    <n v="1108"/>
    <n v="42713.01"/>
    <s v="Bank Transfer"/>
    <s v="No"/>
    <n v="1"/>
    <n v="0"/>
    <x v="0"/>
    <n v="5"/>
    <s v="No"/>
    <x v="0"/>
    <s v="Mumbai"/>
  </r>
  <r>
    <x v="6841"/>
    <n v="28"/>
    <s v="Female"/>
    <s v="Mumbai"/>
    <n v="72"/>
    <x v="1"/>
    <x v="2"/>
    <n v="1018"/>
    <n v="73727.41"/>
    <s v="Debit Card"/>
    <s v="Yes"/>
    <n v="2"/>
    <n v="1"/>
    <x v="1"/>
    <n v="0"/>
    <s v="No"/>
    <x v="0"/>
    <s v="Mumbai"/>
  </r>
  <r>
    <x v="6842"/>
    <n v="45"/>
    <s v="Female"/>
    <s v="Jaipur"/>
    <n v="17"/>
    <x v="0"/>
    <x v="0"/>
    <n v="501"/>
    <n v="8730.24"/>
    <s v="Credit Card"/>
    <s v="Yes"/>
    <n v="3"/>
    <n v="1"/>
    <x v="1"/>
    <n v="0"/>
    <s v="No"/>
    <x v="1"/>
    <s v="Jaipur"/>
  </r>
  <r>
    <x v="6843"/>
    <n v="51"/>
    <s v="Female"/>
    <s v="Delhi"/>
    <n v="3"/>
    <x v="0"/>
    <x v="1"/>
    <n v="696"/>
    <n v="1926.64"/>
    <s v="Bank Transfer"/>
    <s v="Yes"/>
    <n v="0"/>
    <n v="0"/>
    <x v="1"/>
    <n v="10"/>
    <s v="No"/>
    <x v="1"/>
    <s v="Delhi"/>
  </r>
  <r>
    <x v="6844"/>
    <n v="22"/>
    <s v="Male"/>
    <s v="Chennai"/>
    <n v="29"/>
    <x v="1"/>
    <x v="0"/>
    <n v="421"/>
    <n v="11110.87"/>
    <s v="UPI"/>
    <s v="No"/>
    <n v="1"/>
    <n v="0"/>
    <x v="1"/>
    <n v="10"/>
    <s v="No"/>
    <x v="0"/>
    <s v="Chennai"/>
  </r>
  <r>
    <x v="6845"/>
    <n v="39"/>
    <s v="Female"/>
    <s v="Mumbai"/>
    <n v="46"/>
    <x v="0"/>
    <x v="2"/>
    <n v="1115"/>
    <n v="50676.13"/>
    <s v="Debit Card"/>
    <s v="Yes"/>
    <n v="0"/>
    <n v="0"/>
    <x v="0"/>
    <n v="0"/>
    <s v="No"/>
    <x v="1"/>
    <s v="Mumbai"/>
  </r>
  <r>
    <x v="6846"/>
    <n v="51"/>
    <s v="Female"/>
    <s v="Hyderabad"/>
    <n v="2"/>
    <x v="0"/>
    <x v="1"/>
    <n v="684"/>
    <n v="1378.13"/>
    <s v="Auto Debit"/>
    <s v="Yes"/>
    <n v="6"/>
    <n v="2"/>
    <x v="2"/>
    <n v="0"/>
    <s v="No"/>
    <x v="1"/>
    <s v="Hyderabad"/>
  </r>
  <r>
    <x v="6847"/>
    <n v="37"/>
    <s v="Male"/>
    <s v="Ahmedabad"/>
    <n v="24"/>
    <x v="0"/>
    <x v="0"/>
    <n v="514"/>
    <n v="12360.67"/>
    <s v="Credit Card"/>
    <s v="Yes"/>
    <n v="0"/>
    <n v="0"/>
    <x v="0"/>
    <n v="0"/>
    <s v="No"/>
    <x v="1"/>
    <s v="Ahmedabad"/>
  </r>
  <r>
    <x v="6848"/>
    <n v="26"/>
    <s v="Female"/>
    <s v="Hyderabad"/>
    <n v="40"/>
    <x v="0"/>
    <x v="0"/>
    <n v="433"/>
    <n v="16930"/>
    <s v="Bank Transfer"/>
    <s v="Yes"/>
    <n v="0"/>
    <n v="0"/>
    <x v="0"/>
    <n v="0"/>
    <s v="No"/>
    <x v="0"/>
    <s v="Hyderabad"/>
  </r>
  <r>
    <x v="6849"/>
    <n v="39"/>
    <s v="Male"/>
    <s v="Nagpur"/>
    <n v="31"/>
    <x v="2"/>
    <x v="1"/>
    <n v="798"/>
    <n v="21246.880000000001"/>
    <s v="Auto Debit"/>
    <s v="Yes"/>
    <n v="1"/>
    <n v="0"/>
    <x v="0"/>
    <n v="15"/>
    <s v="No"/>
    <x v="0"/>
    <s v="Nagpur"/>
  </r>
  <r>
    <x v="6850"/>
    <n v="49"/>
    <s v="Male"/>
    <s v="Hyderabad"/>
    <n v="50"/>
    <x v="0"/>
    <x v="2"/>
    <n v="969"/>
    <n v="49544.7"/>
    <s v="UPI"/>
    <s v="Yes"/>
    <n v="0"/>
    <n v="0"/>
    <x v="0"/>
    <n v="0"/>
    <s v="No"/>
    <x v="0"/>
    <s v="Hyderabad"/>
  </r>
  <r>
    <x v="6851"/>
    <n v="33"/>
    <s v="Male"/>
    <s v="Ahmedabad"/>
    <n v="48"/>
    <x v="0"/>
    <x v="0"/>
    <n v="404"/>
    <n v="19600.77"/>
    <s v="UPI"/>
    <s v="Yes"/>
    <n v="3"/>
    <n v="0"/>
    <x v="0"/>
    <n v="0"/>
    <s v="No"/>
    <x v="0"/>
    <s v="Ahmedabad"/>
  </r>
  <r>
    <x v="6852"/>
    <n v="31"/>
    <s v="Female"/>
    <s v="Hyderabad"/>
    <n v="38"/>
    <x v="0"/>
    <x v="1"/>
    <n v="690"/>
    <n v="26534.6"/>
    <s v="Credit Card"/>
    <s v="Yes"/>
    <n v="0"/>
    <n v="0"/>
    <x v="0"/>
    <n v="0"/>
    <s v="Yes"/>
    <x v="0"/>
    <s v="Hyderabad"/>
  </r>
  <r>
    <x v="6853"/>
    <n v="43"/>
    <s v="Male"/>
    <s v="Jaipur"/>
    <n v="56"/>
    <x v="0"/>
    <x v="2"/>
    <n v="1007"/>
    <n v="55548.26"/>
    <s v="Bank Transfer"/>
    <s v="Yes"/>
    <n v="0"/>
    <n v="0"/>
    <x v="0"/>
    <n v="0"/>
    <s v="No"/>
    <x v="0"/>
    <s v="Jaipur"/>
  </r>
  <r>
    <x v="6854"/>
    <n v="33"/>
    <s v="Female"/>
    <s v="Mumbai"/>
    <n v="7"/>
    <x v="0"/>
    <x v="2"/>
    <n v="1103"/>
    <n v="7568.65"/>
    <s v="UPI"/>
    <s v="Yes"/>
    <n v="4"/>
    <n v="2"/>
    <x v="1"/>
    <n v="0"/>
    <s v="No"/>
    <x v="1"/>
    <s v="Mumbai"/>
  </r>
  <r>
    <x v="6855"/>
    <n v="32"/>
    <s v="Female"/>
    <s v="Bengaluru"/>
    <n v="14"/>
    <x v="0"/>
    <x v="1"/>
    <n v="845"/>
    <n v="12164.95"/>
    <s v="Debit Card"/>
    <s v="Yes"/>
    <n v="1"/>
    <n v="0"/>
    <x v="1"/>
    <n v="0"/>
    <s v="Yes"/>
    <x v="0"/>
    <s v="Bengaluru"/>
  </r>
  <r>
    <x v="6856"/>
    <n v="51"/>
    <s v="Male"/>
    <s v="Mumbai"/>
    <n v="24"/>
    <x v="0"/>
    <x v="2"/>
    <n v="967"/>
    <n v="22898.240000000002"/>
    <s v="Credit Card"/>
    <s v="Yes"/>
    <n v="0"/>
    <n v="0"/>
    <x v="0"/>
    <n v="0"/>
    <s v="No"/>
    <x v="1"/>
    <s v="Mumbai"/>
  </r>
  <r>
    <x v="6857"/>
    <n v="44"/>
    <s v="Female"/>
    <s v="Mumbai"/>
    <n v="62"/>
    <x v="2"/>
    <x v="0"/>
    <n v="562"/>
    <n v="35514.959999999999"/>
    <s v="Credit Card"/>
    <s v="No"/>
    <n v="5"/>
    <n v="1"/>
    <x v="2"/>
    <n v="0"/>
    <s v="No"/>
    <x v="0"/>
    <s v="Mumbai"/>
  </r>
  <r>
    <x v="6858"/>
    <n v="28"/>
    <s v="Female"/>
    <s v="Chennai"/>
    <n v="45"/>
    <x v="0"/>
    <x v="1"/>
    <n v="779"/>
    <n v="35898.04"/>
    <s v="Auto Debit"/>
    <s v="No"/>
    <n v="0"/>
    <n v="0"/>
    <x v="0"/>
    <n v="0"/>
    <s v="No"/>
    <x v="0"/>
    <s v="Chennai"/>
  </r>
  <r>
    <x v="6859"/>
    <n v="41"/>
    <s v="Female"/>
    <s v="Hyderabad"/>
    <n v="33"/>
    <x v="2"/>
    <x v="0"/>
    <n v="418"/>
    <n v="14002.44"/>
    <s v="Credit Card"/>
    <s v="Yes"/>
    <n v="0"/>
    <n v="0"/>
    <x v="0"/>
    <n v="0"/>
    <s v="Yes"/>
    <x v="0"/>
    <s v="Hyderabad"/>
  </r>
  <r>
    <x v="6860"/>
    <n v="38"/>
    <s v="Male"/>
    <s v="Chennai"/>
    <n v="39"/>
    <x v="2"/>
    <x v="2"/>
    <n v="1064"/>
    <n v="34275.46"/>
    <s v="Credit Card"/>
    <s v="Yes"/>
    <n v="9"/>
    <n v="5"/>
    <x v="3"/>
    <n v="15"/>
    <s v="No"/>
    <x v="0"/>
    <s v="Chennai"/>
  </r>
  <r>
    <x v="6861"/>
    <n v="37"/>
    <s v="Female"/>
    <s v="Mumbai"/>
    <n v="15"/>
    <x v="0"/>
    <x v="2"/>
    <n v="1032"/>
    <n v="15639.77"/>
    <s v="UPI"/>
    <s v="Yes"/>
    <n v="5"/>
    <n v="2"/>
    <x v="1"/>
    <n v="0"/>
    <s v="No"/>
    <x v="0"/>
    <s v="Mumbai"/>
  </r>
  <r>
    <x v="6862"/>
    <n v="32"/>
    <s v="Male"/>
    <s v="Chennai"/>
    <n v="45"/>
    <x v="0"/>
    <x v="2"/>
    <n v="1021"/>
    <n v="45385.17"/>
    <s v="Auto Debit"/>
    <s v="Yes"/>
    <n v="2"/>
    <n v="1"/>
    <x v="0"/>
    <n v="0"/>
    <s v="No"/>
    <x v="0"/>
    <s v="Chennai"/>
  </r>
  <r>
    <x v="6863"/>
    <n v="35"/>
    <s v="Female"/>
    <s v="Pune"/>
    <n v="22"/>
    <x v="0"/>
    <x v="1"/>
    <n v="797"/>
    <n v="17245"/>
    <s v="Credit Card"/>
    <s v="Yes"/>
    <n v="0"/>
    <n v="0"/>
    <x v="1"/>
    <n v="0"/>
    <s v="Yes"/>
    <x v="1"/>
    <s v="Pune"/>
  </r>
  <r>
    <x v="6864"/>
    <n v="35"/>
    <s v="Female"/>
    <s v="Bengaluru"/>
    <n v="19"/>
    <x v="1"/>
    <x v="0"/>
    <n v="445"/>
    <n v="8154.17"/>
    <s v="Bank Transfer"/>
    <s v="No"/>
    <n v="0"/>
    <n v="0"/>
    <x v="0"/>
    <n v="5"/>
    <s v="No"/>
    <x v="0"/>
    <s v="Bengaluru"/>
  </r>
  <r>
    <x v="6865"/>
    <n v="29"/>
    <s v="Male"/>
    <s v="Kolkata"/>
    <n v="30"/>
    <x v="0"/>
    <x v="0"/>
    <n v="457"/>
    <n v="14010.87"/>
    <s v="UPI"/>
    <s v="Yes"/>
    <n v="1"/>
    <n v="0"/>
    <x v="0"/>
    <n v="0"/>
    <s v="No"/>
    <x v="0"/>
    <s v="Kolkata"/>
  </r>
  <r>
    <x v="6866"/>
    <n v="18"/>
    <s v="Male"/>
    <s v="Jaipur"/>
    <n v="64"/>
    <x v="2"/>
    <x v="0"/>
    <n v="496"/>
    <n v="28830.1"/>
    <s v="Auto Debit"/>
    <s v="Yes"/>
    <n v="0"/>
    <n v="0"/>
    <x v="0"/>
    <n v="10"/>
    <s v="No"/>
    <x v="0"/>
    <s v="Jaipur"/>
  </r>
  <r>
    <x v="6867"/>
    <n v="18"/>
    <s v="Male"/>
    <s v="Chennai"/>
    <n v="51"/>
    <x v="0"/>
    <x v="0"/>
    <n v="528"/>
    <n v="27721.37"/>
    <s v="Auto Debit"/>
    <s v="Yes"/>
    <n v="0"/>
    <n v="0"/>
    <x v="0"/>
    <n v="0"/>
    <s v="No"/>
    <x v="1"/>
    <s v="Chennai"/>
  </r>
  <r>
    <x v="6868"/>
    <n v="34"/>
    <s v="Male"/>
    <s v="Delhi"/>
    <n v="62"/>
    <x v="1"/>
    <x v="2"/>
    <n v="997"/>
    <n v="55930.97"/>
    <s v="UPI"/>
    <s v="Yes"/>
    <n v="0"/>
    <n v="0"/>
    <x v="1"/>
    <n v="10"/>
    <s v="No"/>
    <x v="1"/>
    <s v="Delhi"/>
  </r>
  <r>
    <x v="6869"/>
    <n v="21"/>
    <s v="Male"/>
    <s v="Bengaluru"/>
    <n v="31"/>
    <x v="0"/>
    <x v="0"/>
    <n v="576"/>
    <n v="17909.23"/>
    <s v="Credit Card"/>
    <s v="No"/>
    <n v="2"/>
    <n v="2"/>
    <x v="2"/>
    <n v="0"/>
    <s v="No"/>
    <x v="1"/>
    <s v="Bengaluru"/>
  </r>
  <r>
    <x v="6870"/>
    <n v="31"/>
    <s v="Female"/>
    <s v="Delhi"/>
    <n v="15"/>
    <x v="0"/>
    <x v="0"/>
    <n v="549"/>
    <n v="8257.9699999999993"/>
    <s v="Auto Debit"/>
    <s v="No"/>
    <n v="0"/>
    <n v="0"/>
    <x v="1"/>
    <n v="0"/>
    <s v="No"/>
    <x v="1"/>
    <s v="Delhi"/>
  </r>
  <r>
    <x v="6871"/>
    <n v="49"/>
    <s v="Male"/>
    <s v="Kolkata"/>
    <n v="24"/>
    <x v="1"/>
    <x v="1"/>
    <n v="710"/>
    <n v="17475.63"/>
    <s v="Bank Transfer"/>
    <s v="No"/>
    <n v="0"/>
    <n v="0"/>
    <x v="0"/>
    <n v="0"/>
    <s v="No"/>
    <x v="0"/>
    <s v="Kolkata"/>
  </r>
  <r>
    <x v="6872"/>
    <n v="32"/>
    <s v="Female"/>
    <s v="Jaipur"/>
    <n v="15"/>
    <x v="0"/>
    <x v="1"/>
    <n v="743"/>
    <n v="11230.64"/>
    <s v="UPI"/>
    <s v="Yes"/>
    <n v="3"/>
    <n v="1"/>
    <x v="1"/>
    <n v="0"/>
    <s v="No"/>
    <x v="1"/>
    <s v="Jaipur"/>
  </r>
  <r>
    <x v="6873"/>
    <n v="46"/>
    <s v="Female"/>
    <s v="Bengaluru"/>
    <n v="26"/>
    <x v="0"/>
    <x v="1"/>
    <n v="774"/>
    <n v="19916.37"/>
    <s v="Debit Card"/>
    <s v="No"/>
    <n v="5"/>
    <n v="1"/>
    <x v="2"/>
    <n v="0"/>
    <s v="No"/>
    <x v="1"/>
    <s v="Bengaluru"/>
  </r>
  <r>
    <x v="6874"/>
    <n v="22"/>
    <s v="Male"/>
    <s v="Delhi"/>
    <n v="35"/>
    <x v="2"/>
    <x v="0"/>
    <n v="548"/>
    <n v="16358.36"/>
    <s v="Auto Debit"/>
    <s v="Yes"/>
    <n v="2"/>
    <n v="2"/>
    <x v="2"/>
    <n v="15"/>
    <s v="No"/>
    <x v="1"/>
    <s v="Delhi"/>
  </r>
  <r>
    <x v="6875"/>
    <n v="48"/>
    <s v="Female"/>
    <s v="Mumbai"/>
    <n v="20"/>
    <x v="0"/>
    <x v="0"/>
    <n v="500"/>
    <n v="9746.44"/>
    <s v="Bank Transfer"/>
    <s v="No"/>
    <n v="1"/>
    <n v="0"/>
    <x v="1"/>
    <n v="0"/>
    <s v="No"/>
    <x v="1"/>
    <s v="Mumbai"/>
  </r>
  <r>
    <x v="6876"/>
    <n v="41"/>
    <s v="Male"/>
    <s v="Nagpur"/>
    <n v="11"/>
    <x v="0"/>
    <x v="2"/>
    <n v="1016"/>
    <n v="10875.69"/>
    <s v="Auto Debit"/>
    <s v="Yes"/>
    <n v="5"/>
    <n v="2"/>
    <x v="1"/>
    <n v="0"/>
    <s v="No"/>
    <x v="0"/>
    <s v="Nagpur"/>
  </r>
  <r>
    <x v="6877"/>
    <n v="25"/>
    <s v="Male"/>
    <s v="Chennai"/>
    <n v="60"/>
    <x v="2"/>
    <x v="1"/>
    <n v="744"/>
    <n v="43678.18"/>
    <s v="Auto Debit"/>
    <s v="No"/>
    <n v="0"/>
    <n v="0"/>
    <x v="0"/>
    <n v="0"/>
    <s v="Yes"/>
    <x v="0"/>
    <s v="Chennai"/>
  </r>
  <r>
    <x v="6878"/>
    <n v="38"/>
    <s v="Male"/>
    <s v="Bengaluru"/>
    <n v="24"/>
    <x v="2"/>
    <x v="0"/>
    <n v="501"/>
    <n v="11711.72"/>
    <s v="UPI"/>
    <s v="Yes"/>
    <n v="2"/>
    <n v="2"/>
    <x v="1"/>
    <n v="0"/>
    <s v="Yes"/>
    <x v="0"/>
    <s v="Bengaluru"/>
  </r>
  <r>
    <x v="6879"/>
    <n v="44"/>
    <s v="Female"/>
    <s v="Mumbai"/>
    <n v="29"/>
    <x v="0"/>
    <x v="1"/>
    <n v="773"/>
    <n v="23073.759999999998"/>
    <s v="Credit Card"/>
    <s v="Yes"/>
    <n v="0"/>
    <n v="0"/>
    <x v="1"/>
    <n v="0"/>
    <s v="No"/>
    <x v="1"/>
    <s v="Mumbai"/>
  </r>
  <r>
    <x v="6880"/>
    <n v="21"/>
    <s v="Male"/>
    <s v="Hyderabad"/>
    <n v="16"/>
    <x v="1"/>
    <x v="1"/>
    <n v="745"/>
    <n v="11966.77"/>
    <s v="UPI"/>
    <s v="Yes"/>
    <n v="1"/>
    <n v="0"/>
    <x v="0"/>
    <n v="0"/>
    <s v="No"/>
    <x v="0"/>
    <s v="Hyderabad"/>
  </r>
  <r>
    <x v="6881"/>
    <n v="39"/>
    <s v="Female"/>
    <s v="Pune"/>
    <n v="18"/>
    <x v="0"/>
    <x v="0"/>
    <n v="546"/>
    <n v="10051.33"/>
    <s v="Debit Card"/>
    <s v="Yes"/>
    <n v="0"/>
    <n v="0"/>
    <x v="1"/>
    <n v="0"/>
    <s v="No"/>
    <x v="0"/>
    <s v="Pune"/>
  </r>
  <r>
    <x v="6882"/>
    <n v="45"/>
    <s v="Male"/>
    <s v="Bengaluru"/>
    <n v="47"/>
    <x v="0"/>
    <x v="1"/>
    <n v="703"/>
    <n v="33845.29"/>
    <s v="UPI"/>
    <s v="Yes"/>
    <n v="2"/>
    <n v="0"/>
    <x v="0"/>
    <n v="0"/>
    <s v="Yes"/>
    <x v="0"/>
    <s v="Bengaluru"/>
  </r>
  <r>
    <x v="6883"/>
    <n v="18"/>
    <s v="Female"/>
    <s v="Hyderabad"/>
    <n v="34"/>
    <x v="2"/>
    <x v="2"/>
    <n v="963"/>
    <n v="28657.66"/>
    <s v="Auto Debit"/>
    <s v="Yes"/>
    <n v="0"/>
    <n v="0"/>
    <x v="0"/>
    <n v="10"/>
    <s v="No"/>
    <x v="0"/>
    <s v="Hyderabad"/>
  </r>
  <r>
    <x v="6884"/>
    <n v="52"/>
    <s v="Female"/>
    <s v="Mumbai"/>
    <n v="12"/>
    <x v="0"/>
    <x v="1"/>
    <n v="816"/>
    <n v="9617.65"/>
    <s v="Credit Card"/>
    <s v="Yes"/>
    <n v="1"/>
    <n v="0"/>
    <x v="0"/>
    <n v="0"/>
    <s v="No"/>
    <x v="1"/>
    <s v="Mumbai"/>
  </r>
  <r>
    <x v="6885"/>
    <n v="33"/>
    <s v="Male"/>
    <s v="Pune"/>
    <n v="45"/>
    <x v="0"/>
    <x v="1"/>
    <n v="688"/>
    <n v="30414.98"/>
    <s v="Credit Card"/>
    <s v="Yes"/>
    <n v="1"/>
    <n v="0"/>
    <x v="0"/>
    <n v="0"/>
    <s v="No"/>
    <x v="0"/>
    <s v="Pune"/>
  </r>
  <r>
    <x v="6886"/>
    <n v="42"/>
    <s v="Male"/>
    <s v="Nagpur"/>
    <n v="22"/>
    <x v="1"/>
    <x v="0"/>
    <n v="392"/>
    <n v="8501.68"/>
    <s v="Auto Debit"/>
    <s v="Yes"/>
    <n v="0"/>
    <n v="0"/>
    <x v="0"/>
    <n v="0"/>
    <s v="No"/>
    <x v="1"/>
    <s v="Nagpur"/>
  </r>
  <r>
    <x v="6887"/>
    <n v="34"/>
    <s v="Female"/>
    <s v="Bengaluru"/>
    <n v="34"/>
    <x v="0"/>
    <x v="1"/>
    <n v="799"/>
    <n v="26398.54"/>
    <s v="Credit Card"/>
    <s v="Yes"/>
    <n v="5"/>
    <n v="2"/>
    <x v="4"/>
    <n v="0"/>
    <s v="No"/>
    <x v="1"/>
    <s v="Bengaluru"/>
  </r>
  <r>
    <x v="6888"/>
    <n v="35"/>
    <s v="Male"/>
    <s v="Pune"/>
    <n v="40"/>
    <x v="1"/>
    <x v="0"/>
    <n v="497"/>
    <n v="18371.7"/>
    <s v="Credit Card"/>
    <s v="Yes"/>
    <n v="3"/>
    <n v="0"/>
    <x v="0"/>
    <n v="5"/>
    <s v="Yes"/>
    <x v="0"/>
    <s v="Pune"/>
  </r>
  <r>
    <x v="6889"/>
    <n v="18"/>
    <s v="Male"/>
    <s v="Bengaluru"/>
    <n v="28"/>
    <x v="0"/>
    <x v="0"/>
    <n v="566"/>
    <n v="15573.78"/>
    <s v="Credit Card"/>
    <s v="Yes"/>
    <n v="1"/>
    <n v="0"/>
    <x v="0"/>
    <n v="0"/>
    <s v="No"/>
    <x v="0"/>
    <s v="Bengaluru"/>
  </r>
  <r>
    <x v="6890"/>
    <n v="30"/>
    <s v="Female"/>
    <s v="Delhi"/>
    <n v="26"/>
    <x v="0"/>
    <x v="0"/>
    <n v="506"/>
    <n v="13078.01"/>
    <s v="Debit Card"/>
    <s v="Yes"/>
    <n v="1"/>
    <n v="0"/>
    <x v="1"/>
    <n v="0"/>
    <s v="No"/>
    <x v="0"/>
    <s v="Delhi"/>
  </r>
  <r>
    <x v="6891"/>
    <n v="45"/>
    <s v="Female"/>
    <s v="Mumbai"/>
    <n v="23"/>
    <x v="1"/>
    <x v="0"/>
    <n v="498"/>
    <n v="10691.29"/>
    <s v="Credit Card"/>
    <s v="No"/>
    <n v="1"/>
    <n v="0"/>
    <x v="1"/>
    <n v="5"/>
    <s v="No"/>
    <x v="0"/>
    <s v="Mumbai"/>
  </r>
  <r>
    <x v="6892"/>
    <n v="53"/>
    <s v="Male"/>
    <s v="Nagpur"/>
    <n v="49"/>
    <x v="1"/>
    <x v="2"/>
    <n v="1073"/>
    <n v="50629.09"/>
    <s v="UPI"/>
    <s v="Yes"/>
    <n v="0"/>
    <n v="0"/>
    <x v="0"/>
    <n v="5"/>
    <s v="No"/>
    <x v="0"/>
    <s v="Nagpur"/>
  </r>
  <r>
    <x v="6893"/>
    <n v="39"/>
    <s v="Female"/>
    <s v="Delhi"/>
    <n v="41"/>
    <x v="0"/>
    <x v="2"/>
    <n v="1090"/>
    <n v="43760.95"/>
    <s v="Auto Debit"/>
    <s v="Yes"/>
    <n v="2"/>
    <n v="0"/>
    <x v="1"/>
    <n v="0"/>
    <s v="No"/>
    <x v="0"/>
    <s v="Delhi"/>
  </r>
  <r>
    <x v="6894"/>
    <n v="40"/>
    <s v="Male"/>
    <s v="Ahmedabad"/>
    <n v="51"/>
    <x v="0"/>
    <x v="0"/>
    <n v="516"/>
    <n v="26932.67"/>
    <s v="Debit Card"/>
    <s v="No"/>
    <n v="1"/>
    <n v="0"/>
    <x v="0"/>
    <n v="0"/>
    <s v="No"/>
    <x v="0"/>
    <s v="Ahmedabad"/>
  </r>
  <r>
    <x v="6895"/>
    <n v="34"/>
    <s v="Male"/>
    <s v="Ahmedabad"/>
    <n v="38"/>
    <x v="1"/>
    <x v="0"/>
    <n v="523"/>
    <n v="19359.53"/>
    <s v="UPI"/>
    <s v="Yes"/>
    <n v="3"/>
    <n v="0"/>
    <x v="0"/>
    <n v="0"/>
    <s v="No"/>
    <x v="0"/>
    <s v="Ahmedabad"/>
  </r>
  <r>
    <x v="6896"/>
    <n v="36"/>
    <s v="Male"/>
    <s v="Ahmedabad"/>
    <n v="30"/>
    <x v="1"/>
    <x v="1"/>
    <n v="696"/>
    <n v="19144.63"/>
    <s v="Bank Transfer"/>
    <s v="No"/>
    <n v="2"/>
    <n v="1"/>
    <x v="0"/>
    <n v="10"/>
    <s v="No"/>
    <x v="1"/>
    <s v="Ahmedabad"/>
  </r>
  <r>
    <x v="6897"/>
    <n v="24"/>
    <s v="Female"/>
    <s v="Bengaluru"/>
    <n v="19"/>
    <x v="0"/>
    <x v="1"/>
    <n v="783"/>
    <n v="15294.15"/>
    <s v="Auto Debit"/>
    <s v="Yes"/>
    <n v="0"/>
    <n v="0"/>
    <x v="0"/>
    <n v="0"/>
    <s v="No"/>
    <x v="0"/>
    <s v="Bengaluru"/>
  </r>
  <r>
    <x v="6898"/>
    <n v="24"/>
    <s v="Female"/>
    <s v="Bengaluru"/>
    <n v="49"/>
    <x v="2"/>
    <x v="1"/>
    <n v="744"/>
    <n v="30534.65"/>
    <s v="Auto Debit"/>
    <s v="Yes"/>
    <n v="1"/>
    <n v="0"/>
    <x v="0"/>
    <n v="15"/>
    <s v="Yes"/>
    <x v="0"/>
    <s v="Bengaluru"/>
  </r>
  <r>
    <x v="6899"/>
    <n v="53"/>
    <s v="Male"/>
    <s v="Jaipur"/>
    <n v="53"/>
    <x v="1"/>
    <x v="0"/>
    <n v="534"/>
    <n v="28188.38"/>
    <s v="UPI"/>
    <s v="Yes"/>
    <n v="1"/>
    <n v="0"/>
    <x v="0"/>
    <n v="0"/>
    <s v="No"/>
    <x v="0"/>
    <s v="Jaipur"/>
  </r>
  <r>
    <x v="6900"/>
    <n v="41"/>
    <s v="Female"/>
    <s v="Pune"/>
    <n v="23"/>
    <x v="1"/>
    <x v="0"/>
    <n v="478"/>
    <n v="11268.32"/>
    <s v="Bank Transfer"/>
    <s v="Yes"/>
    <n v="1"/>
    <n v="0"/>
    <x v="0"/>
    <n v="0"/>
    <s v="No"/>
    <x v="0"/>
    <s v="Pune"/>
  </r>
  <r>
    <x v="6901"/>
    <n v="25"/>
    <s v="Male"/>
    <s v="Hyderabad"/>
    <n v="14"/>
    <x v="0"/>
    <x v="2"/>
    <n v="979"/>
    <n v="13505.4"/>
    <s v="Debit Card"/>
    <s v="Yes"/>
    <n v="0"/>
    <n v="0"/>
    <x v="0"/>
    <n v="0"/>
    <s v="No"/>
    <x v="0"/>
    <s v="Hyderabad"/>
  </r>
  <r>
    <x v="6902"/>
    <n v="26"/>
    <s v="Female"/>
    <s v="Pune"/>
    <n v="13"/>
    <x v="1"/>
    <x v="2"/>
    <n v="1056"/>
    <n v="13470.89"/>
    <s v="Debit Card"/>
    <s v="Yes"/>
    <n v="0"/>
    <n v="0"/>
    <x v="0"/>
    <n v="0"/>
    <s v="No"/>
    <x v="0"/>
    <s v="Pune"/>
  </r>
  <r>
    <x v="6903"/>
    <n v="29"/>
    <s v="Male"/>
    <s v="Hyderabad"/>
    <n v="12"/>
    <x v="1"/>
    <x v="1"/>
    <n v="670"/>
    <n v="7523.52"/>
    <s v="UPI"/>
    <s v="Yes"/>
    <n v="6"/>
    <n v="2"/>
    <x v="4"/>
    <n v="5"/>
    <s v="No"/>
    <x v="1"/>
    <s v="Hyderabad"/>
  </r>
  <r>
    <x v="6904"/>
    <n v="29"/>
    <s v="Male"/>
    <s v="Mumbai"/>
    <n v="31"/>
    <x v="0"/>
    <x v="0"/>
    <n v="576"/>
    <n v="18102.509999999998"/>
    <s v="Debit Card"/>
    <s v="Yes"/>
    <n v="0"/>
    <n v="0"/>
    <x v="0"/>
    <n v="0"/>
    <s v="Yes"/>
    <x v="1"/>
    <s v="Mumbai"/>
  </r>
  <r>
    <x v="6905"/>
    <n v="18"/>
    <s v="Male"/>
    <s v="Nagpur"/>
    <n v="20"/>
    <x v="0"/>
    <x v="1"/>
    <n v="665"/>
    <n v="13003.01"/>
    <s v="UPI"/>
    <s v="Yes"/>
    <n v="1"/>
    <n v="0"/>
    <x v="0"/>
    <n v="0"/>
    <s v="No"/>
    <x v="0"/>
    <s v="Nagpur"/>
  </r>
  <r>
    <x v="6906"/>
    <n v="48"/>
    <s v="Female"/>
    <s v="Delhi"/>
    <n v="25"/>
    <x v="0"/>
    <x v="1"/>
    <n v="770"/>
    <n v="19731.61"/>
    <s v="Debit Card"/>
    <s v="Yes"/>
    <n v="0"/>
    <n v="0"/>
    <x v="1"/>
    <n v="0"/>
    <s v="No"/>
    <x v="1"/>
    <s v="Delhi"/>
  </r>
  <r>
    <x v="6907"/>
    <n v="38"/>
    <s v="Male"/>
    <s v="Delhi"/>
    <n v="28"/>
    <x v="2"/>
    <x v="2"/>
    <n v="1122"/>
    <n v="27323.94"/>
    <s v="Credit Card"/>
    <s v="Yes"/>
    <n v="0"/>
    <n v="0"/>
    <x v="0"/>
    <n v="15"/>
    <s v="No"/>
    <x v="0"/>
    <s v="Delhi"/>
  </r>
  <r>
    <x v="6908"/>
    <n v="49"/>
    <s v="Female"/>
    <s v="Pune"/>
    <n v="27"/>
    <x v="2"/>
    <x v="1"/>
    <n v="781"/>
    <n v="17954.07"/>
    <s v="UPI"/>
    <s v="Yes"/>
    <n v="1"/>
    <n v="0"/>
    <x v="1"/>
    <n v="15"/>
    <s v="No"/>
    <x v="0"/>
    <s v="Pune"/>
  </r>
  <r>
    <x v="6909"/>
    <n v="40"/>
    <s v="Female"/>
    <s v="Mumbai"/>
    <n v="45"/>
    <x v="1"/>
    <x v="0"/>
    <n v="519"/>
    <n v="23167.439999999999"/>
    <s v="Debit Card"/>
    <s v="Yes"/>
    <n v="6"/>
    <n v="2"/>
    <x v="2"/>
    <n v="0"/>
    <s v="No"/>
    <x v="1"/>
    <s v="Mumbai"/>
  </r>
  <r>
    <x v="6910"/>
    <n v="27"/>
    <s v="Male"/>
    <s v="Mumbai"/>
    <n v="20"/>
    <x v="1"/>
    <x v="0"/>
    <n v="521"/>
    <n v="9490.2999999999993"/>
    <s v="Credit Card"/>
    <s v="Yes"/>
    <n v="0"/>
    <n v="0"/>
    <x v="0"/>
    <n v="10"/>
    <s v="No"/>
    <x v="0"/>
    <s v="Mumbai"/>
  </r>
  <r>
    <x v="6911"/>
    <n v="38"/>
    <s v="Male"/>
    <s v="Mumbai"/>
    <n v="63"/>
    <x v="2"/>
    <x v="0"/>
    <n v="470"/>
    <n v="29154.85"/>
    <s v="Debit Card"/>
    <s v="No"/>
    <n v="2"/>
    <n v="1"/>
    <x v="1"/>
    <n v="0"/>
    <s v="No"/>
    <x v="0"/>
    <s v="Mumbai"/>
  </r>
  <r>
    <x v="6912"/>
    <n v="37"/>
    <s v="Female"/>
    <s v="Hyderabad"/>
    <n v="7"/>
    <x v="0"/>
    <x v="0"/>
    <n v="530"/>
    <n v="3706.42"/>
    <s v="Bank Transfer"/>
    <s v="Yes"/>
    <n v="1"/>
    <n v="0"/>
    <x v="1"/>
    <n v="0"/>
    <s v="No"/>
    <x v="0"/>
    <s v="Hyderabad"/>
  </r>
  <r>
    <x v="6913"/>
    <n v="44"/>
    <s v="Male"/>
    <s v="Bengaluru"/>
    <n v="12"/>
    <x v="0"/>
    <x v="0"/>
    <n v="476"/>
    <n v="5639.05"/>
    <s v="UPI"/>
    <s v="Yes"/>
    <n v="0"/>
    <n v="0"/>
    <x v="0"/>
    <n v="0"/>
    <s v="No"/>
    <x v="0"/>
    <s v="Bengaluru"/>
  </r>
  <r>
    <x v="6914"/>
    <n v="24"/>
    <s v="Male"/>
    <s v="Chennai"/>
    <n v="20"/>
    <x v="1"/>
    <x v="0"/>
    <n v="534"/>
    <n v="10797.6"/>
    <s v="Bank Transfer"/>
    <s v="No"/>
    <n v="3"/>
    <n v="2"/>
    <x v="1"/>
    <n v="0"/>
    <s v="Yes"/>
    <x v="1"/>
    <s v="Chennai"/>
  </r>
  <r>
    <x v="6915"/>
    <n v="50"/>
    <s v="Female"/>
    <s v="Chennai"/>
    <n v="29"/>
    <x v="1"/>
    <x v="1"/>
    <n v="651"/>
    <n v="18870.150000000001"/>
    <s v="Debit Card"/>
    <s v="Yes"/>
    <n v="1"/>
    <n v="0"/>
    <x v="0"/>
    <n v="0"/>
    <s v="Yes"/>
    <x v="0"/>
    <s v="Chennai"/>
  </r>
  <r>
    <x v="6916"/>
    <n v="26"/>
    <s v="Female"/>
    <s v="Ahmedabad"/>
    <n v="46"/>
    <x v="2"/>
    <x v="2"/>
    <n v="1052"/>
    <n v="49450.12"/>
    <s v="Credit Card"/>
    <s v="Yes"/>
    <n v="1"/>
    <n v="0"/>
    <x v="0"/>
    <n v="0"/>
    <s v="Yes"/>
    <x v="0"/>
    <s v="Ahmedabad"/>
  </r>
  <r>
    <x v="6917"/>
    <n v="18"/>
    <s v="Female"/>
    <s v="Jaipur"/>
    <n v="64"/>
    <x v="0"/>
    <x v="2"/>
    <n v="964"/>
    <n v="63007.58"/>
    <s v="UPI"/>
    <s v="Yes"/>
    <n v="3"/>
    <n v="1"/>
    <x v="0"/>
    <n v="0"/>
    <s v="No"/>
    <x v="1"/>
    <s v="Jaipur"/>
  </r>
  <r>
    <x v="6918"/>
    <n v="33"/>
    <s v="Female"/>
    <s v="Chennai"/>
    <n v="37"/>
    <x v="1"/>
    <x v="1"/>
    <n v="717"/>
    <n v="26283.29"/>
    <s v="Auto Debit"/>
    <s v="Yes"/>
    <n v="0"/>
    <n v="0"/>
    <x v="0"/>
    <n v="0"/>
    <s v="No"/>
    <x v="0"/>
    <s v="Chennai"/>
  </r>
  <r>
    <x v="6919"/>
    <n v="26"/>
    <s v="Male"/>
    <s v="Bengaluru"/>
    <n v="60"/>
    <x v="2"/>
    <x v="0"/>
    <n v="529"/>
    <n v="27830.12"/>
    <s v="Auto Debit"/>
    <s v="Yes"/>
    <n v="1"/>
    <n v="0"/>
    <x v="0"/>
    <n v="10"/>
    <s v="No"/>
    <x v="0"/>
    <s v="Bengaluru"/>
  </r>
  <r>
    <x v="6920"/>
    <n v="49"/>
    <s v="Male"/>
    <s v="Kolkata"/>
    <n v="42"/>
    <x v="0"/>
    <x v="0"/>
    <n v="460"/>
    <n v="19116.18"/>
    <s v="Bank Transfer"/>
    <s v="Yes"/>
    <n v="0"/>
    <n v="0"/>
    <x v="0"/>
    <n v="0"/>
    <s v="Yes"/>
    <x v="1"/>
    <s v="Kolkata"/>
  </r>
  <r>
    <x v="6921"/>
    <n v="48"/>
    <s v="Female"/>
    <s v="Mumbai"/>
    <n v="25"/>
    <x v="2"/>
    <x v="0"/>
    <n v="505"/>
    <n v="12979.62"/>
    <s v="Debit Card"/>
    <s v="Yes"/>
    <n v="7"/>
    <n v="3"/>
    <x v="2"/>
    <n v="0"/>
    <s v="No"/>
    <x v="1"/>
    <s v="Mumbai"/>
  </r>
  <r>
    <x v="6922"/>
    <n v="47"/>
    <s v="Female"/>
    <s v="Hyderabad"/>
    <n v="9"/>
    <x v="1"/>
    <x v="0"/>
    <n v="487"/>
    <n v="3957.71"/>
    <s v="UPI"/>
    <s v="No"/>
    <n v="1"/>
    <n v="0"/>
    <x v="0"/>
    <n v="10"/>
    <s v="No"/>
    <x v="0"/>
    <s v="Hyderabad"/>
  </r>
  <r>
    <x v="6923"/>
    <n v="29"/>
    <s v="Female"/>
    <s v="Mumbai"/>
    <n v="54"/>
    <x v="1"/>
    <x v="0"/>
    <n v="436"/>
    <n v="21742.33"/>
    <s v="Auto Debit"/>
    <s v="Yes"/>
    <n v="1"/>
    <n v="0"/>
    <x v="2"/>
    <n v="10"/>
    <s v="No"/>
    <x v="1"/>
    <s v="Mumbai"/>
  </r>
  <r>
    <x v="6924"/>
    <n v="41"/>
    <s v="Male"/>
    <s v="Delhi"/>
    <n v="27"/>
    <x v="1"/>
    <x v="2"/>
    <n v="994"/>
    <n v="23832.87"/>
    <s v="Credit Card"/>
    <s v="Yes"/>
    <n v="0"/>
    <n v="0"/>
    <x v="0"/>
    <n v="10"/>
    <s v="No"/>
    <x v="0"/>
    <s v="Delhi"/>
  </r>
  <r>
    <x v="6925"/>
    <n v="36"/>
    <s v="Male"/>
    <s v="Chennai"/>
    <n v="33"/>
    <x v="1"/>
    <x v="1"/>
    <n v="766"/>
    <n v="26006.81"/>
    <s v="Credit Card"/>
    <s v="Yes"/>
    <n v="0"/>
    <n v="0"/>
    <x v="0"/>
    <n v="0"/>
    <s v="No"/>
    <x v="0"/>
    <s v="Chennai"/>
  </r>
  <r>
    <x v="6926"/>
    <n v="34"/>
    <s v="Male"/>
    <s v="Bengaluru"/>
    <n v="35"/>
    <x v="0"/>
    <x v="1"/>
    <n v="740"/>
    <n v="26192.02"/>
    <s v="UPI"/>
    <s v="Yes"/>
    <n v="1"/>
    <n v="0"/>
    <x v="0"/>
    <n v="0"/>
    <s v="No"/>
    <x v="0"/>
    <s v="Bengaluru"/>
  </r>
  <r>
    <x v="6927"/>
    <n v="42"/>
    <s v="Female"/>
    <s v="Bengaluru"/>
    <n v="14"/>
    <x v="0"/>
    <x v="1"/>
    <n v="699"/>
    <n v="9797.2000000000007"/>
    <s v="Credit Card"/>
    <s v="Yes"/>
    <n v="3"/>
    <n v="1"/>
    <x v="1"/>
    <n v="0"/>
    <s v="No"/>
    <x v="1"/>
    <s v="Bengaluru"/>
  </r>
  <r>
    <x v="6928"/>
    <n v="27"/>
    <s v="Female"/>
    <s v="Chennai"/>
    <n v="35"/>
    <x v="0"/>
    <x v="0"/>
    <n v="537"/>
    <n v="18560.650000000001"/>
    <s v="UPI"/>
    <s v="Yes"/>
    <n v="3"/>
    <n v="1"/>
    <x v="1"/>
    <n v="0"/>
    <s v="Yes"/>
    <x v="0"/>
    <s v="Chennai"/>
  </r>
  <r>
    <x v="6929"/>
    <n v="19"/>
    <s v="Male"/>
    <s v="Ahmedabad"/>
    <n v="21"/>
    <x v="1"/>
    <x v="0"/>
    <n v="521"/>
    <n v="10871.83"/>
    <s v="Credit Card"/>
    <s v="Yes"/>
    <n v="2"/>
    <n v="0"/>
    <x v="1"/>
    <n v="0"/>
    <s v="No"/>
    <x v="0"/>
    <s v="Ahmedabad"/>
  </r>
  <r>
    <x v="6930"/>
    <n v="19"/>
    <s v="Male"/>
    <s v="Delhi"/>
    <n v="40"/>
    <x v="1"/>
    <x v="0"/>
    <n v="419"/>
    <n v="15972.79"/>
    <s v="Debit Card"/>
    <s v="Yes"/>
    <n v="2"/>
    <n v="1"/>
    <x v="0"/>
    <n v="5"/>
    <s v="No"/>
    <x v="0"/>
    <s v="Delhi"/>
  </r>
  <r>
    <x v="6931"/>
    <n v="66"/>
    <s v="Male"/>
    <s v="Mumbai"/>
    <n v="24"/>
    <x v="1"/>
    <x v="0"/>
    <n v="525"/>
    <n v="12928.53"/>
    <s v="Auto Debit"/>
    <s v="Yes"/>
    <n v="1"/>
    <n v="0"/>
    <x v="0"/>
    <n v="0"/>
    <s v="Yes"/>
    <x v="0"/>
    <s v="Mumbai"/>
  </r>
  <r>
    <x v="6932"/>
    <n v="35"/>
    <s v="Female"/>
    <s v="Hyderabad"/>
    <n v="33"/>
    <x v="1"/>
    <x v="0"/>
    <n v="391"/>
    <n v="12954.9"/>
    <s v="Bank Transfer"/>
    <s v="No"/>
    <n v="1"/>
    <n v="0"/>
    <x v="0"/>
    <n v="0"/>
    <s v="No"/>
    <x v="0"/>
    <s v="Hyderabad"/>
  </r>
  <r>
    <x v="6933"/>
    <n v="18"/>
    <s v="Male"/>
    <s v="Jaipur"/>
    <n v="48"/>
    <x v="0"/>
    <x v="2"/>
    <n v="1092"/>
    <n v="52328.35"/>
    <s v="Debit Card"/>
    <s v="Yes"/>
    <n v="1"/>
    <n v="0"/>
    <x v="2"/>
    <n v="0"/>
    <s v="No"/>
    <x v="0"/>
    <s v="Jaipur"/>
  </r>
  <r>
    <x v="6934"/>
    <n v="61"/>
    <s v="Male"/>
    <s v="Hyderabad"/>
    <n v="38"/>
    <x v="2"/>
    <x v="1"/>
    <n v="718"/>
    <n v="27308.92"/>
    <s v="Credit Card"/>
    <s v="Yes"/>
    <n v="1"/>
    <n v="0"/>
    <x v="0"/>
    <n v="0"/>
    <s v="No"/>
    <x v="0"/>
    <s v="Hyderabad"/>
  </r>
  <r>
    <x v="6935"/>
    <n v="30"/>
    <s v="Male"/>
    <s v="Bengaluru"/>
    <n v="32"/>
    <x v="0"/>
    <x v="1"/>
    <n v="727"/>
    <n v="23297.98"/>
    <s v="UPI"/>
    <s v="Yes"/>
    <n v="1"/>
    <n v="0"/>
    <x v="1"/>
    <n v="0"/>
    <s v="No"/>
    <x v="0"/>
    <s v="Bengaluru"/>
  </r>
  <r>
    <x v="6936"/>
    <n v="24"/>
    <s v="Female"/>
    <s v="Ahmedabad"/>
    <n v="68"/>
    <x v="1"/>
    <x v="1"/>
    <n v="783"/>
    <n v="53537.72"/>
    <s v="Credit Card"/>
    <s v="Yes"/>
    <n v="5"/>
    <n v="2"/>
    <x v="4"/>
    <n v="0"/>
    <s v="Yes"/>
    <x v="1"/>
    <s v="Ahmedabad"/>
  </r>
  <r>
    <x v="6937"/>
    <n v="35"/>
    <s v="Male"/>
    <s v="Mumbai"/>
    <n v="9"/>
    <x v="0"/>
    <x v="1"/>
    <n v="799"/>
    <n v="7300.66"/>
    <s v="Auto Debit"/>
    <s v="Yes"/>
    <n v="1"/>
    <n v="0"/>
    <x v="0"/>
    <n v="0"/>
    <s v="Yes"/>
    <x v="1"/>
    <s v="Mumbai"/>
  </r>
  <r>
    <x v="6938"/>
    <n v="27"/>
    <s v="Male"/>
    <s v="Pune"/>
    <n v="47"/>
    <x v="0"/>
    <x v="1"/>
    <n v="655"/>
    <n v="30702.959999999999"/>
    <s v="UPI"/>
    <s v="Yes"/>
    <n v="1"/>
    <n v="0"/>
    <x v="0"/>
    <n v="0"/>
    <s v="No"/>
    <x v="0"/>
    <s v="Pune"/>
  </r>
  <r>
    <x v="6939"/>
    <n v="31"/>
    <s v="Male"/>
    <s v="Pune"/>
    <n v="64"/>
    <x v="2"/>
    <x v="2"/>
    <n v="980"/>
    <n v="51978.77"/>
    <s v="UPI"/>
    <s v="Yes"/>
    <n v="1"/>
    <n v="0"/>
    <x v="0"/>
    <n v="15"/>
    <s v="No"/>
    <x v="0"/>
    <s v="Pune"/>
  </r>
  <r>
    <x v="6940"/>
    <n v="41"/>
    <s v="Female"/>
    <s v="Hyderabad"/>
    <n v="40"/>
    <x v="0"/>
    <x v="0"/>
    <n v="542"/>
    <n v="21437.89"/>
    <s v="Debit Card"/>
    <s v="No"/>
    <n v="1"/>
    <n v="0"/>
    <x v="1"/>
    <n v="0"/>
    <s v="No"/>
    <x v="0"/>
    <s v="Hyderabad"/>
  </r>
  <r>
    <x v="6941"/>
    <n v="39"/>
    <s v="Female"/>
    <s v="Delhi"/>
    <n v="72"/>
    <x v="2"/>
    <x v="0"/>
    <n v="487"/>
    <n v="34920.33"/>
    <s v="Auto Debit"/>
    <s v="Yes"/>
    <n v="1"/>
    <n v="0"/>
    <x v="0"/>
    <n v="0"/>
    <s v="Yes"/>
    <x v="0"/>
    <s v="Delhi"/>
  </r>
  <r>
    <x v="6942"/>
    <n v="29"/>
    <s v="Female"/>
    <s v="Delhi"/>
    <n v="37"/>
    <x v="1"/>
    <x v="1"/>
    <n v="779"/>
    <n v="26363.35"/>
    <s v="Auto Debit"/>
    <s v="Yes"/>
    <n v="1"/>
    <n v="0"/>
    <x v="1"/>
    <n v="10"/>
    <s v="No"/>
    <x v="0"/>
    <s v="Delhi"/>
  </r>
  <r>
    <x v="6943"/>
    <n v="32"/>
    <s v="Male"/>
    <s v="Ahmedabad"/>
    <n v="30"/>
    <x v="0"/>
    <x v="2"/>
    <n v="1006"/>
    <n v="31062.97"/>
    <s v="Credit Card"/>
    <s v="Yes"/>
    <n v="0"/>
    <n v="0"/>
    <x v="0"/>
    <n v="0"/>
    <s v="No"/>
    <x v="0"/>
    <s v="Ahmedabad"/>
  </r>
  <r>
    <x v="6944"/>
    <n v="55"/>
    <s v="Female"/>
    <s v="Nagpur"/>
    <n v="52"/>
    <x v="0"/>
    <x v="0"/>
    <n v="444"/>
    <n v="22850.36"/>
    <s v="Auto Debit"/>
    <s v="Yes"/>
    <n v="3"/>
    <n v="0"/>
    <x v="0"/>
    <n v="0"/>
    <s v="Yes"/>
    <x v="0"/>
    <s v="Nagpur"/>
  </r>
  <r>
    <x v="6945"/>
    <n v="37"/>
    <s v="Female"/>
    <s v="Ahmedabad"/>
    <n v="61"/>
    <x v="1"/>
    <x v="0"/>
    <n v="520"/>
    <n v="28088.59"/>
    <s v="Auto Debit"/>
    <s v="Yes"/>
    <n v="0"/>
    <n v="0"/>
    <x v="1"/>
    <n v="10"/>
    <s v="No"/>
    <x v="0"/>
    <s v="Ahmedabad"/>
  </r>
  <r>
    <x v="6946"/>
    <n v="51"/>
    <s v="Female"/>
    <s v="Chennai"/>
    <n v="38"/>
    <x v="2"/>
    <x v="1"/>
    <n v="663"/>
    <n v="20852.09"/>
    <s v="Credit Card"/>
    <s v="Yes"/>
    <n v="0"/>
    <n v="0"/>
    <x v="0"/>
    <n v="15"/>
    <s v="Yes"/>
    <x v="0"/>
    <s v="Chennai"/>
  </r>
  <r>
    <x v="6947"/>
    <n v="39"/>
    <s v="Male"/>
    <s v="Pune"/>
    <n v="12"/>
    <x v="0"/>
    <x v="2"/>
    <n v="992"/>
    <n v="11850.16"/>
    <s v="Credit Card"/>
    <s v="Yes"/>
    <n v="0"/>
    <n v="0"/>
    <x v="0"/>
    <n v="0"/>
    <s v="No"/>
    <x v="0"/>
    <s v="Pune"/>
  </r>
  <r>
    <x v="6948"/>
    <n v="31"/>
    <s v="Male"/>
    <s v="Pune"/>
    <n v="43"/>
    <x v="0"/>
    <x v="1"/>
    <n v="647"/>
    <n v="28109.09"/>
    <s v="UPI"/>
    <s v="Yes"/>
    <n v="1"/>
    <n v="0"/>
    <x v="0"/>
    <n v="0"/>
    <s v="No"/>
    <x v="0"/>
    <s v="Pune"/>
  </r>
  <r>
    <x v="6949"/>
    <n v="31"/>
    <s v="Female"/>
    <s v="Pune"/>
    <n v="47"/>
    <x v="1"/>
    <x v="1"/>
    <n v="650"/>
    <n v="29870.31"/>
    <s v="Debit Card"/>
    <s v="Yes"/>
    <n v="0"/>
    <n v="0"/>
    <x v="0"/>
    <n v="5"/>
    <s v="No"/>
    <x v="0"/>
    <s v="Pune"/>
  </r>
  <r>
    <x v="6950"/>
    <n v="29"/>
    <s v="Male"/>
    <s v="Bengaluru"/>
    <n v="22"/>
    <x v="1"/>
    <x v="1"/>
    <n v="812"/>
    <n v="17368.25"/>
    <s v="Auto Debit"/>
    <s v="Yes"/>
    <n v="5"/>
    <n v="3"/>
    <x v="4"/>
    <n v="0"/>
    <s v="No"/>
    <x v="1"/>
    <s v="Bengaluru"/>
  </r>
  <r>
    <x v="6951"/>
    <n v="29"/>
    <s v="Female"/>
    <s v="Pune"/>
    <n v="31"/>
    <x v="0"/>
    <x v="1"/>
    <n v="696"/>
    <n v="22043.439999999999"/>
    <s v="Bank Transfer"/>
    <s v="Yes"/>
    <n v="2"/>
    <n v="1"/>
    <x v="0"/>
    <n v="0"/>
    <s v="No"/>
    <x v="1"/>
    <s v="Pune"/>
  </r>
  <r>
    <x v="6952"/>
    <n v="41"/>
    <s v="Male"/>
    <s v="Delhi"/>
    <n v="17"/>
    <x v="0"/>
    <x v="2"/>
    <n v="1125"/>
    <n v="18571.939999999999"/>
    <s v="Credit Card"/>
    <s v="Yes"/>
    <n v="1"/>
    <n v="0"/>
    <x v="0"/>
    <n v="0"/>
    <s v="No"/>
    <x v="0"/>
    <s v="Delhi"/>
  </r>
  <r>
    <x v="6953"/>
    <n v="25"/>
    <s v="Female"/>
    <s v="Pune"/>
    <n v="54"/>
    <x v="0"/>
    <x v="2"/>
    <n v="1008"/>
    <n v="55798.74"/>
    <s v="Bank Transfer"/>
    <s v="Yes"/>
    <n v="0"/>
    <n v="0"/>
    <x v="0"/>
    <n v="0"/>
    <s v="No"/>
    <x v="0"/>
    <s v="Pune"/>
  </r>
  <r>
    <x v="6954"/>
    <n v="39"/>
    <s v="Female"/>
    <s v="Ahmedabad"/>
    <n v="8"/>
    <x v="0"/>
    <x v="1"/>
    <n v="734"/>
    <n v="5705.18"/>
    <s v="Credit Card"/>
    <s v="Yes"/>
    <n v="1"/>
    <n v="0"/>
    <x v="0"/>
    <n v="0"/>
    <s v="No"/>
    <x v="0"/>
    <s v="Ahmedabad"/>
  </r>
  <r>
    <x v="6955"/>
    <n v="38"/>
    <s v="Female"/>
    <s v="Delhi"/>
    <n v="41"/>
    <x v="0"/>
    <x v="2"/>
    <n v="1065"/>
    <n v="43312.59"/>
    <s v="Auto Debit"/>
    <s v="Yes"/>
    <n v="2"/>
    <n v="0"/>
    <x v="1"/>
    <n v="0"/>
    <s v="No"/>
    <x v="0"/>
    <s v="Delhi"/>
  </r>
  <r>
    <x v="6956"/>
    <n v="34"/>
    <s v="Male"/>
    <s v="Chennai"/>
    <n v="32"/>
    <x v="2"/>
    <x v="1"/>
    <n v="703"/>
    <n v="22343.8"/>
    <s v="Bank Transfer"/>
    <s v="Yes"/>
    <n v="0"/>
    <n v="0"/>
    <x v="0"/>
    <n v="0"/>
    <s v="No"/>
    <x v="0"/>
    <s v="Chennai"/>
  </r>
  <r>
    <x v="6957"/>
    <n v="25"/>
    <s v="Male"/>
    <s v="Pune"/>
    <n v="42"/>
    <x v="1"/>
    <x v="0"/>
    <n v="505"/>
    <n v="20871.939999999999"/>
    <s v="UPI"/>
    <s v="Yes"/>
    <n v="0"/>
    <n v="0"/>
    <x v="1"/>
    <n v="0"/>
    <s v="No"/>
    <x v="0"/>
    <s v="Pune"/>
  </r>
  <r>
    <x v="6958"/>
    <n v="41"/>
    <s v="Female"/>
    <s v="Bengaluru"/>
    <n v="37"/>
    <x v="1"/>
    <x v="1"/>
    <n v="817"/>
    <n v="29472.62"/>
    <s v="Credit Card"/>
    <s v="Yes"/>
    <n v="1"/>
    <n v="0"/>
    <x v="1"/>
    <n v="0"/>
    <s v="No"/>
    <x v="0"/>
    <s v="Bengaluru"/>
  </r>
  <r>
    <x v="6959"/>
    <n v="51"/>
    <s v="Male"/>
    <s v="Nagpur"/>
    <n v="36"/>
    <x v="0"/>
    <x v="0"/>
    <n v="452"/>
    <n v="16474.28"/>
    <s v="Debit Card"/>
    <s v="Yes"/>
    <n v="1"/>
    <n v="0"/>
    <x v="0"/>
    <n v="0"/>
    <s v="Yes"/>
    <x v="0"/>
    <s v="Nagpur"/>
  </r>
  <r>
    <x v="6960"/>
    <n v="35"/>
    <s v="Male"/>
    <s v="Bengaluru"/>
    <n v="37"/>
    <x v="0"/>
    <x v="0"/>
    <n v="489"/>
    <n v="18567.72"/>
    <s v="Credit Card"/>
    <s v="Yes"/>
    <n v="0"/>
    <n v="0"/>
    <x v="1"/>
    <n v="0"/>
    <s v="No"/>
    <x v="0"/>
    <s v="Bengaluru"/>
  </r>
  <r>
    <x v="6961"/>
    <n v="40"/>
    <s v="Female"/>
    <s v="Ahmedabad"/>
    <n v="27"/>
    <x v="1"/>
    <x v="0"/>
    <n v="518"/>
    <n v="14184.11"/>
    <s v="Credit Card"/>
    <s v="Yes"/>
    <n v="5"/>
    <n v="3"/>
    <x v="4"/>
    <n v="0"/>
    <s v="No"/>
    <x v="1"/>
    <s v="Ahmedabad"/>
  </r>
  <r>
    <x v="6962"/>
    <n v="32"/>
    <s v="Female"/>
    <s v="Mumbai"/>
    <n v="23"/>
    <x v="1"/>
    <x v="1"/>
    <n v="754"/>
    <n v="17521.54"/>
    <s v="UPI"/>
    <s v="Yes"/>
    <n v="0"/>
    <n v="0"/>
    <x v="0"/>
    <n v="0"/>
    <s v="No"/>
    <x v="0"/>
    <s v="Mumbai"/>
  </r>
  <r>
    <x v="6963"/>
    <n v="44"/>
    <s v="Male"/>
    <s v="Ahmedabad"/>
    <n v="49"/>
    <x v="1"/>
    <x v="1"/>
    <n v="796"/>
    <n v="37706.620000000003"/>
    <s v="UPI"/>
    <s v="Yes"/>
    <n v="0"/>
    <n v="0"/>
    <x v="0"/>
    <n v="5"/>
    <s v="No"/>
    <x v="0"/>
    <s v="Ahmedabad"/>
  </r>
  <r>
    <x v="6964"/>
    <n v="18"/>
    <s v="Male"/>
    <s v="Bengaluru"/>
    <n v="29"/>
    <x v="2"/>
    <x v="0"/>
    <n v="546"/>
    <n v="13629.89"/>
    <s v="Credit Card"/>
    <s v="Yes"/>
    <n v="2"/>
    <n v="0"/>
    <x v="1"/>
    <n v="15"/>
    <s v="No"/>
    <x v="1"/>
    <s v="Bengaluru"/>
  </r>
  <r>
    <x v="6965"/>
    <n v="55"/>
    <s v="Female"/>
    <s v="Kolkata"/>
    <n v="60"/>
    <x v="1"/>
    <x v="0"/>
    <n v="512"/>
    <n v="27819.69"/>
    <s v="UPI"/>
    <s v="No"/>
    <n v="1"/>
    <n v="0"/>
    <x v="1"/>
    <n v="10"/>
    <s v="Yes"/>
    <x v="1"/>
    <s v="Kolkata"/>
  </r>
  <r>
    <x v="6966"/>
    <n v="54"/>
    <s v="Female"/>
    <s v="Kolkata"/>
    <n v="44"/>
    <x v="2"/>
    <x v="0"/>
    <n v="432"/>
    <n v="17052.5"/>
    <s v="Debit Card"/>
    <s v="No"/>
    <n v="0"/>
    <n v="0"/>
    <x v="0"/>
    <n v="10"/>
    <s v="Yes"/>
    <x v="0"/>
    <s v="Kolkata"/>
  </r>
  <r>
    <x v="6967"/>
    <n v="18"/>
    <s v="Female"/>
    <s v="Delhi"/>
    <n v="54"/>
    <x v="0"/>
    <x v="1"/>
    <n v="771"/>
    <n v="42666.29"/>
    <s v="Auto Debit"/>
    <s v="Yes"/>
    <n v="0"/>
    <n v="0"/>
    <x v="1"/>
    <n v="0"/>
    <s v="No"/>
    <x v="1"/>
    <s v="Delhi"/>
  </r>
  <r>
    <x v="6968"/>
    <n v="48"/>
    <s v="Female"/>
    <s v="Bengaluru"/>
    <n v="44"/>
    <x v="2"/>
    <x v="0"/>
    <n v="459"/>
    <n v="19658.75"/>
    <s v="Auto Debit"/>
    <s v="Yes"/>
    <n v="2"/>
    <n v="1"/>
    <x v="1"/>
    <n v="0"/>
    <s v="No"/>
    <x v="0"/>
    <s v="Bengaluru"/>
  </r>
  <r>
    <x v="6969"/>
    <n v="35"/>
    <s v="Female"/>
    <s v="Hyderabad"/>
    <n v="26"/>
    <x v="0"/>
    <x v="1"/>
    <n v="766"/>
    <n v="20009.71"/>
    <s v="Auto Debit"/>
    <s v="Yes"/>
    <n v="2"/>
    <n v="1"/>
    <x v="1"/>
    <n v="0"/>
    <s v="No"/>
    <x v="0"/>
    <s v="Hyderabad"/>
  </r>
  <r>
    <x v="6970"/>
    <n v="28"/>
    <s v="Male"/>
    <s v="Hyderabad"/>
    <n v="36"/>
    <x v="1"/>
    <x v="0"/>
    <n v="473"/>
    <n v="15523.68"/>
    <s v="Debit Card"/>
    <s v="Yes"/>
    <n v="6"/>
    <n v="3"/>
    <x v="2"/>
    <n v="10"/>
    <s v="No"/>
    <x v="1"/>
    <s v="Hyderabad"/>
  </r>
  <r>
    <x v="6971"/>
    <n v="34"/>
    <s v="Female"/>
    <s v="Delhi"/>
    <n v="26"/>
    <x v="1"/>
    <x v="2"/>
    <n v="990"/>
    <n v="25158.1"/>
    <s v="Debit Card"/>
    <s v="Yes"/>
    <n v="0"/>
    <n v="0"/>
    <x v="0"/>
    <n v="0"/>
    <s v="Yes"/>
    <x v="0"/>
    <s v="Delhi"/>
  </r>
  <r>
    <x v="6972"/>
    <n v="35"/>
    <s v="Male"/>
    <s v="Chennai"/>
    <n v="12"/>
    <x v="1"/>
    <x v="2"/>
    <n v="1085"/>
    <n v="13098.46"/>
    <s v="UPI"/>
    <s v="Yes"/>
    <n v="0"/>
    <n v="0"/>
    <x v="1"/>
    <n v="0"/>
    <s v="No"/>
    <x v="1"/>
    <s v="Chennai"/>
  </r>
  <r>
    <x v="6973"/>
    <n v="26"/>
    <s v="Male"/>
    <s v="Chennai"/>
    <n v="25"/>
    <x v="0"/>
    <x v="2"/>
    <n v="972"/>
    <n v="24035.54"/>
    <s v="UPI"/>
    <s v="Yes"/>
    <n v="0"/>
    <n v="0"/>
    <x v="0"/>
    <n v="0"/>
    <s v="No"/>
    <x v="0"/>
    <s v="Chennai"/>
  </r>
  <r>
    <x v="6974"/>
    <n v="31"/>
    <s v="Female"/>
    <s v="Bengaluru"/>
    <n v="57"/>
    <x v="0"/>
    <x v="2"/>
    <n v="1017"/>
    <n v="57806.02"/>
    <s v="Auto Debit"/>
    <s v="Yes"/>
    <n v="0"/>
    <n v="0"/>
    <x v="0"/>
    <n v="0"/>
    <s v="No"/>
    <x v="1"/>
    <s v="Bengaluru"/>
  </r>
  <r>
    <x v="6975"/>
    <n v="22"/>
    <s v="Male"/>
    <s v="Hyderabad"/>
    <n v="52"/>
    <x v="1"/>
    <x v="0"/>
    <n v="433"/>
    <n v="23165.35"/>
    <s v="Auto Debit"/>
    <s v="No"/>
    <n v="1"/>
    <n v="0"/>
    <x v="0"/>
    <n v="0"/>
    <s v="No"/>
    <x v="0"/>
    <s v="Hyderabad"/>
  </r>
  <r>
    <x v="6976"/>
    <n v="45"/>
    <s v="Female"/>
    <s v="Chennai"/>
    <n v="11"/>
    <x v="0"/>
    <x v="1"/>
    <n v="721"/>
    <n v="8017.85"/>
    <s v="UPI"/>
    <s v="Yes"/>
    <n v="0"/>
    <n v="0"/>
    <x v="0"/>
    <n v="0"/>
    <s v="Yes"/>
    <x v="1"/>
    <s v="Chennai"/>
  </r>
  <r>
    <x v="6977"/>
    <n v="58"/>
    <s v="Female"/>
    <s v="Bengaluru"/>
    <n v="25"/>
    <x v="0"/>
    <x v="0"/>
    <n v="492"/>
    <n v="12217.3"/>
    <s v="Auto Debit"/>
    <s v="Yes"/>
    <n v="0"/>
    <n v="0"/>
    <x v="0"/>
    <n v="0"/>
    <s v="No"/>
    <x v="1"/>
    <s v="Bengaluru"/>
  </r>
  <r>
    <x v="6978"/>
    <n v="29"/>
    <s v="Female"/>
    <s v="Bengaluru"/>
    <n v="21"/>
    <x v="0"/>
    <x v="2"/>
    <n v="988"/>
    <n v="20277.669999999998"/>
    <s v="UPI"/>
    <s v="Yes"/>
    <n v="0"/>
    <n v="0"/>
    <x v="1"/>
    <n v="0"/>
    <s v="Yes"/>
    <x v="1"/>
    <s v="Bengaluru"/>
  </r>
  <r>
    <x v="6979"/>
    <n v="46"/>
    <s v="Male"/>
    <s v="Kolkata"/>
    <n v="32"/>
    <x v="0"/>
    <x v="1"/>
    <n v="751"/>
    <n v="23755.94"/>
    <s v="Credit Card"/>
    <s v="Yes"/>
    <n v="1"/>
    <n v="0"/>
    <x v="0"/>
    <n v="0"/>
    <s v="No"/>
    <x v="1"/>
    <s v="Kolkata"/>
  </r>
  <r>
    <x v="6980"/>
    <n v="49"/>
    <s v="Male"/>
    <s v="Kolkata"/>
    <n v="47"/>
    <x v="0"/>
    <x v="1"/>
    <n v="793"/>
    <n v="37173.53"/>
    <s v="Credit Card"/>
    <s v="Yes"/>
    <n v="0"/>
    <n v="0"/>
    <x v="0"/>
    <n v="0"/>
    <s v="No"/>
    <x v="1"/>
    <s v="Kolkata"/>
  </r>
  <r>
    <x v="6981"/>
    <n v="59"/>
    <s v="Female"/>
    <s v="Hyderabad"/>
    <n v="20"/>
    <x v="0"/>
    <x v="1"/>
    <n v="741"/>
    <n v="14747"/>
    <s v="Bank Transfer"/>
    <s v="Yes"/>
    <n v="0"/>
    <n v="0"/>
    <x v="0"/>
    <n v="0"/>
    <s v="No"/>
    <x v="1"/>
    <s v="Hyderabad"/>
  </r>
  <r>
    <x v="6982"/>
    <n v="41"/>
    <s v="Male"/>
    <s v="Mumbai"/>
    <n v="23"/>
    <x v="2"/>
    <x v="0"/>
    <n v="524"/>
    <n v="10416.86"/>
    <s v="Debit Card"/>
    <s v="Yes"/>
    <n v="0"/>
    <n v="0"/>
    <x v="1"/>
    <n v="15"/>
    <s v="No"/>
    <x v="0"/>
    <s v="Mumbai"/>
  </r>
  <r>
    <x v="6983"/>
    <n v="22"/>
    <s v="Female"/>
    <s v="Kolkata"/>
    <n v="11"/>
    <x v="0"/>
    <x v="0"/>
    <n v="522"/>
    <n v="5783.24"/>
    <s v="UPI"/>
    <s v="Yes"/>
    <n v="1"/>
    <n v="0"/>
    <x v="1"/>
    <n v="0"/>
    <s v="No"/>
    <x v="0"/>
    <s v="Kolkata"/>
  </r>
  <r>
    <x v="6984"/>
    <n v="50"/>
    <s v="Male"/>
    <s v="Delhi"/>
    <n v="28"/>
    <x v="2"/>
    <x v="0"/>
    <n v="557"/>
    <n v="15867.98"/>
    <s v="Auto Debit"/>
    <s v="No"/>
    <n v="2"/>
    <n v="0"/>
    <x v="0"/>
    <n v="0"/>
    <s v="No"/>
    <x v="0"/>
    <s v="Delhi"/>
  </r>
  <r>
    <x v="6985"/>
    <n v="36"/>
    <s v="Male"/>
    <s v="Pune"/>
    <n v="32"/>
    <x v="2"/>
    <x v="2"/>
    <n v="992"/>
    <n v="32581.15"/>
    <s v="Bank Transfer"/>
    <s v="Yes"/>
    <n v="0"/>
    <n v="0"/>
    <x v="0"/>
    <n v="0"/>
    <s v="No"/>
    <x v="0"/>
    <s v="Pune"/>
  </r>
  <r>
    <x v="6986"/>
    <n v="48"/>
    <s v="Male"/>
    <s v="Kolkata"/>
    <n v="36"/>
    <x v="2"/>
    <x v="0"/>
    <n v="402"/>
    <n v="13402.49"/>
    <s v="Debit Card"/>
    <s v="Yes"/>
    <n v="4"/>
    <n v="0"/>
    <x v="0"/>
    <n v="10"/>
    <s v="No"/>
    <x v="0"/>
    <s v="Kolkata"/>
  </r>
  <r>
    <x v="6987"/>
    <n v="53"/>
    <s v="Male"/>
    <s v="Hyderabad"/>
    <n v="27"/>
    <x v="1"/>
    <x v="1"/>
    <n v="679"/>
    <n v="18628.52"/>
    <s v="Auto Debit"/>
    <s v="Yes"/>
    <n v="2"/>
    <n v="1"/>
    <x v="1"/>
    <n v="0"/>
    <s v="No"/>
    <x v="0"/>
    <s v="Hyderabad"/>
  </r>
  <r>
    <x v="6988"/>
    <n v="43"/>
    <s v="Female"/>
    <s v="Ahmedabad"/>
    <n v="52"/>
    <x v="2"/>
    <x v="0"/>
    <n v="548"/>
    <n v="25997.43"/>
    <s v="Debit Card"/>
    <s v="Yes"/>
    <n v="0"/>
    <n v="0"/>
    <x v="0"/>
    <n v="10"/>
    <s v="Yes"/>
    <x v="0"/>
    <s v="Ahmedabad"/>
  </r>
  <r>
    <x v="6989"/>
    <n v="32"/>
    <s v="Male"/>
    <s v="Delhi"/>
    <n v="62"/>
    <x v="0"/>
    <x v="1"/>
    <n v="706"/>
    <n v="43772"/>
    <s v="Credit Card"/>
    <s v="Yes"/>
    <n v="0"/>
    <n v="0"/>
    <x v="0"/>
    <n v="0"/>
    <s v="Yes"/>
    <x v="0"/>
    <s v="Delhi"/>
  </r>
  <r>
    <x v="6990"/>
    <n v="24"/>
    <s v="Male"/>
    <s v="Bengaluru"/>
    <n v="39"/>
    <x v="0"/>
    <x v="0"/>
    <n v="490"/>
    <n v="18840.740000000002"/>
    <s v="Bank Transfer"/>
    <s v="Yes"/>
    <n v="3"/>
    <n v="0"/>
    <x v="0"/>
    <n v="0"/>
    <s v="No"/>
    <x v="0"/>
    <s v="Bengaluru"/>
  </r>
  <r>
    <x v="6991"/>
    <n v="43"/>
    <s v="Female"/>
    <s v="Bengaluru"/>
    <n v="22"/>
    <x v="1"/>
    <x v="1"/>
    <n v="711"/>
    <n v="15183.34"/>
    <s v="UPI"/>
    <s v="Yes"/>
    <n v="3"/>
    <n v="2"/>
    <x v="2"/>
    <n v="0"/>
    <s v="No"/>
    <x v="0"/>
    <s v="Bengaluru"/>
  </r>
  <r>
    <x v="6992"/>
    <n v="48"/>
    <s v="Female"/>
    <s v="Delhi"/>
    <n v="47"/>
    <x v="2"/>
    <x v="0"/>
    <n v="560"/>
    <n v="26015.08"/>
    <s v="Auto Debit"/>
    <s v="Yes"/>
    <n v="0"/>
    <n v="0"/>
    <x v="1"/>
    <n v="0"/>
    <s v="No"/>
    <x v="0"/>
    <s v="Delhi"/>
  </r>
  <r>
    <x v="6993"/>
    <n v="32"/>
    <s v="Female"/>
    <s v="Kolkata"/>
    <n v="63"/>
    <x v="1"/>
    <x v="0"/>
    <n v="417"/>
    <n v="26374.86"/>
    <s v="Auto Debit"/>
    <s v="Yes"/>
    <n v="1"/>
    <n v="0"/>
    <x v="0"/>
    <n v="0"/>
    <s v="No"/>
    <x v="1"/>
    <s v="Kolkata"/>
  </r>
  <r>
    <x v="6994"/>
    <n v="43"/>
    <s v="Female"/>
    <s v="Mumbai"/>
    <n v="42"/>
    <x v="0"/>
    <x v="0"/>
    <n v="419"/>
    <n v="18017.240000000002"/>
    <s v="Debit Card"/>
    <s v="Yes"/>
    <n v="1"/>
    <n v="0"/>
    <x v="0"/>
    <n v="0"/>
    <s v="No"/>
    <x v="0"/>
    <s v="Mumbai"/>
  </r>
  <r>
    <x v="6995"/>
    <n v="25"/>
    <s v="Female"/>
    <s v="Chennai"/>
    <n v="33"/>
    <x v="1"/>
    <x v="1"/>
    <n v="714"/>
    <n v="23816.36"/>
    <s v="Bank Transfer"/>
    <s v="Yes"/>
    <n v="1"/>
    <n v="0"/>
    <x v="0"/>
    <n v="0"/>
    <s v="No"/>
    <x v="0"/>
    <s v="Chennai"/>
  </r>
  <r>
    <x v="6996"/>
    <n v="31"/>
    <s v="Male"/>
    <s v="Hyderabad"/>
    <n v="15"/>
    <x v="1"/>
    <x v="0"/>
    <n v="422"/>
    <n v="5526.46"/>
    <s v="Auto Debit"/>
    <s v="Yes"/>
    <n v="1"/>
    <n v="0"/>
    <x v="0"/>
    <n v="10"/>
    <s v="No"/>
    <x v="0"/>
    <s v="Hyderabad"/>
  </r>
  <r>
    <x v="6997"/>
    <n v="40"/>
    <s v="Female"/>
    <s v="Pune"/>
    <n v="15"/>
    <x v="0"/>
    <x v="1"/>
    <n v="718"/>
    <n v="10929.76"/>
    <s v="Bank Transfer"/>
    <s v="Yes"/>
    <n v="2"/>
    <n v="0"/>
    <x v="1"/>
    <n v="0"/>
    <s v="Yes"/>
    <x v="0"/>
    <s v="Pune"/>
  </r>
  <r>
    <x v="6998"/>
    <n v="43"/>
    <s v="Female"/>
    <s v="Bengaluru"/>
    <n v="62"/>
    <x v="0"/>
    <x v="0"/>
    <n v="459"/>
    <n v="28290.76"/>
    <s v="Auto Debit"/>
    <s v="Yes"/>
    <n v="2"/>
    <n v="0"/>
    <x v="1"/>
    <n v="0"/>
    <s v="No"/>
    <x v="0"/>
    <s v="Bengaluru"/>
  </r>
  <r>
    <x v="6999"/>
    <n v="29"/>
    <s v="Male"/>
    <s v="Mumbai"/>
    <n v="29"/>
    <x v="1"/>
    <x v="1"/>
    <n v="808"/>
    <n v="23891.88"/>
    <s v="UPI"/>
    <s v="Yes"/>
    <n v="2"/>
    <n v="1"/>
    <x v="0"/>
    <n v="0"/>
    <s v="Yes"/>
    <x v="0"/>
    <s v="Mumbai"/>
  </r>
  <r>
    <x v="7000"/>
    <n v="45"/>
    <s v="Female"/>
    <s v="Delhi"/>
    <n v="25"/>
    <x v="0"/>
    <x v="2"/>
    <n v="1101"/>
    <n v="27133.3"/>
    <s v="Auto Debit"/>
    <s v="Yes"/>
    <n v="0"/>
    <n v="0"/>
    <x v="0"/>
    <n v="0"/>
    <s v="No"/>
    <x v="0"/>
    <s v="Delhi"/>
  </r>
  <r>
    <x v="7001"/>
    <n v="69"/>
    <s v="Male"/>
    <s v="Hyderabad"/>
    <n v="26"/>
    <x v="1"/>
    <x v="1"/>
    <n v="644"/>
    <n v="15453.32"/>
    <s v="UPI"/>
    <s v="Yes"/>
    <n v="0"/>
    <n v="0"/>
    <x v="0"/>
    <n v="10"/>
    <s v="No"/>
    <x v="0"/>
    <s v="Hyderabad"/>
  </r>
  <r>
    <x v="7002"/>
    <n v="44"/>
    <s v="Female"/>
    <s v="Nagpur"/>
    <n v="69"/>
    <x v="2"/>
    <x v="1"/>
    <n v="650"/>
    <n v="40704.019999999997"/>
    <s v="Auto Debit"/>
    <s v="Yes"/>
    <n v="0"/>
    <n v="0"/>
    <x v="1"/>
    <n v="10"/>
    <s v="No"/>
    <x v="0"/>
    <s v="Nagpur"/>
  </r>
  <r>
    <x v="7003"/>
    <n v="21"/>
    <s v="Male"/>
    <s v="Mumbai"/>
    <n v="29"/>
    <x v="1"/>
    <x v="1"/>
    <n v="723"/>
    <n v="20735.009999999998"/>
    <s v="Credit Card"/>
    <s v="Yes"/>
    <n v="1"/>
    <n v="0"/>
    <x v="0"/>
    <n v="0"/>
    <s v="Yes"/>
    <x v="0"/>
    <s v="Mumbai"/>
  </r>
  <r>
    <x v="7004"/>
    <n v="22"/>
    <s v="Female"/>
    <s v="Bengaluru"/>
    <n v="20"/>
    <x v="2"/>
    <x v="0"/>
    <n v="513"/>
    <n v="8802.0300000000007"/>
    <s v="Credit Card"/>
    <s v="No"/>
    <n v="0"/>
    <n v="0"/>
    <x v="0"/>
    <n v="15"/>
    <s v="No"/>
    <x v="0"/>
    <s v="Bengaluru"/>
  </r>
  <r>
    <x v="7005"/>
    <n v="34"/>
    <s v="Female"/>
    <s v="Jaipur"/>
    <n v="60"/>
    <x v="1"/>
    <x v="2"/>
    <n v="1051"/>
    <n v="62975.97"/>
    <s v="Auto Debit"/>
    <s v="Yes"/>
    <n v="0"/>
    <n v="0"/>
    <x v="1"/>
    <n v="0"/>
    <s v="No"/>
    <x v="0"/>
    <s v="Jaipur"/>
  </r>
  <r>
    <x v="7006"/>
    <n v="31"/>
    <s v="Female"/>
    <s v="Delhi"/>
    <n v="50"/>
    <x v="0"/>
    <x v="0"/>
    <n v="553"/>
    <n v="28047.8"/>
    <s v="UPI"/>
    <s v="Yes"/>
    <n v="1"/>
    <n v="0"/>
    <x v="1"/>
    <n v="0"/>
    <s v="No"/>
    <x v="0"/>
    <s v="Delhi"/>
  </r>
  <r>
    <x v="7007"/>
    <n v="44"/>
    <s v="Female"/>
    <s v="Pune"/>
    <n v="55"/>
    <x v="2"/>
    <x v="1"/>
    <n v="684"/>
    <n v="38724.449999999997"/>
    <s v="Debit Card"/>
    <s v="Yes"/>
    <n v="1"/>
    <n v="0"/>
    <x v="0"/>
    <n v="0"/>
    <s v="No"/>
    <x v="0"/>
    <s v="Pune"/>
  </r>
  <r>
    <x v="7008"/>
    <n v="35"/>
    <s v="Female"/>
    <s v="Chennai"/>
    <n v="15"/>
    <x v="1"/>
    <x v="0"/>
    <n v="448"/>
    <n v="6572.43"/>
    <s v="Bank Transfer"/>
    <s v="Yes"/>
    <n v="0"/>
    <n v="0"/>
    <x v="0"/>
    <n v="5"/>
    <s v="No"/>
    <x v="1"/>
    <s v="Chennai"/>
  </r>
  <r>
    <x v="7009"/>
    <n v="29"/>
    <s v="Male"/>
    <s v="Bengaluru"/>
    <n v="35"/>
    <x v="0"/>
    <x v="2"/>
    <n v="1061"/>
    <n v="37991.800000000003"/>
    <s v="Bank Transfer"/>
    <s v="Yes"/>
    <n v="0"/>
    <n v="0"/>
    <x v="0"/>
    <n v="0"/>
    <s v="No"/>
    <x v="0"/>
    <s v="Bengaluru"/>
  </r>
  <r>
    <x v="7010"/>
    <n v="47"/>
    <s v="Female"/>
    <s v="Chennai"/>
    <n v="46"/>
    <x v="2"/>
    <x v="1"/>
    <n v="658"/>
    <n v="29576.53"/>
    <s v="UPI"/>
    <s v="Yes"/>
    <n v="1"/>
    <n v="0"/>
    <x v="1"/>
    <n v="0"/>
    <s v="Yes"/>
    <x v="0"/>
    <s v="Chennai"/>
  </r>
  <r>
    <x v="7011"/>
    <n v="25"/>
    <s v="Male"/>
    <s v="Mumbai"/>
    <n v="19"/>
    <x v="0"/>
    <x v="1"/>
    <n v="834"/>
    <n v="16013.83"/>
    <s v="UPI"/>
    <s v="Yes"/>
    <n v="1"/>
    <n v="0"/>
    <x v="0"/>
    <n v="0"/>
    <s v="No"/>
    <x v="0"/>
    <s v="Mumbai"/>
  </r>
  <r>
    <x v="7012"/>
    <n v="28"/>
    <s v="Female"/>
    <s v="Bengaluru"/>
    <n v="10"/>
    <x v="0"/>
    <x v="2"/>
    <n v="999"/>
    <n v="9890.9"/>
    <s v="UPI"/>
    <s v="Yes"/>
    <n v="0"/>
    <n v="0"/>
    <x v="0"/>
    <n v="0"/>
    <s v="Yes"/>
    <x v="0"/>
    <s v="Bengaluru"/>
  </r>
  <r>
    <x v="7013"/>
    <n v="34"/>
    <s v="Male"/>
    <s v="Hyderabad"/>
    <n v="45"/>
    <x v="0"/>
    <x v="1"/>
    <n v="695"/>
    <n v="30571.19"/>
    <s v="Auto Debit"/>
    <s v="No"/>
    <n v="8"/>
    <n v="5"/>
    <x v="3"/>
    <n v="0"/>
    <s v="No"/>
    <x v="1"/>
    <s v="Hyderabad"/>
  </r>
  <r>
    <x v="7014"/>
    <n v="25"/>
    <s v="Male"/>
    <s v="Ahmedabad"/>
    <n v="9"/>
    <x v="1"/>
    <x v="0"/>
    <n v="460"/>
    <n v="3633.6"/>
    <s v="Auto Debit"/>
    <s v="Yes"/>
    <n v="2"/>
    <n v="1"/>
    <x v="0"/>
    <n v="10"/>
    <s v="Yes"/>
    <x v="1"/>
    <s v="Ahmedabad"/>
  </r>
  <r>
    <x v="7015"/>
    <n v="30"/>
    <s v="Male"/>
    <s v="Mumbai"/>
    <n v="64"/>
    <x v="1"/>
    <x v="1"/>
    <n v="775"/>
    <n v="48755.79"/>
    <s v="Credit Card"/>
    <s v="Yes"/>
    <n v="0"/>
    <n v="0"/>
    <x v="0"/>
    <n v="0"/>
    <s v="No"/>
    <x v="0"/>
    <s v="Mumbai"/>
  </r>
  <r>
    <x v="7016"/>
    <n v="41"/>
    <s v="Male"/>
    <s v="Chennai"/>
    <n v="20"/>
    <x v="0"/>
    <x v="0"/>
    <n v="405"/>
    <n v="7976.21"/>
    <s v="Bank Transfer"/>
    <s v="No"/>
    <n v="0"/>
    <n v="0"/>
    <x v="0"/>
    <n v="0"/>
    <s v="No"/>
    <x v="0"/>
    <s v="Chennai"/>
  </r>
  <r>
    <x v="7017"/>
    <n v="39"/>
    <s v="Male"/>
    <s v="Chennai"/>
    <n v="12"/>
    <x v="0"/>
    <x v="1"/>
    <n v="664"/>
    <n v="8147.98"/>
    <s v="Credit Card"/>
    <s v="Yes"/>
    <n v="5"/>
    <n v="1"/>
    <x v="1"/>
    <n v="0"/>
    <s v="No"/>
    <x v="0"/>
    <s v="Chennai"/>
  </r>
  <r>
    <x v="7018"/>
    <n v="44"/>
    <s v="Male"/>
    <s v="Hyderabad"/>
    <n v="21"/>
    <x v="0"/>
    <x v="0"/>
    <n v="503"/>
    <n v="10312.06"/>
    <s v="Debit Card"/>
    <s v="Yes"/>
    <n v="1"/>
    <n v="0"/>
    <x v="1"/>
    <n v="0"/>
    <s v="Yes"/>
    <x v="1"/>
    <s v="Hyderabad"/>
  </r>
  <r>
    <x v="7019"/>
    <n v="48"/>
    <s v="Female"/>
    <s v="Bengaluru"/>
    <n v="52"/>
    <x v="2"/>
    <x v="0"/>
    <n v="556"/>
    <n v="23984.3"/>
    <s v="Debit Card"/>
    <s v="No"/>
    <n v="1"/>
    <n v="0"/>
    <x v="0"/>
    <n v="15"/>
    <s v="No"/>
    <x v="0"/>
    <s v="Bengaluru"/>
  </r>
  <r>
    <x v="7020"/>
    <n v="46"/>
    <s v="Male"/>
    <s v="Pune"/>
    <n v="21"/>
    <x v="1"/>
    <x v="0"/>
    <n v="467"/>
    <n v="9911.81"/>
    <s v="Credit Card"/>
    <s v="Yes"/>
    <n v="2"/>
    <n v="1"/>
    <x v="1"/>
    <n v="0"/>
    <s v="No"/>
    <x v="0"/>
    <s v="Pune"/>
  </r>
  <r>
    <x v="7021"/>
    <n v="27"/>
    <s v="Female"/>
    <s v="Nagpur"/>
    <n v="35"/>
    <x v="0"/>
    <x v="2"/>
    <n v="970"/>
    <n v="32931.68"/>
    <s v="UPI"/>
    <s v="Yes"/>
    <n v="0"/>
    <n v="0"/>
    <x v="0"/>
    <n v="0"/>
    <s v="Yes"/>
    <x v="0"/>
    <s v="Nagpur"/>
  </r>
  <r>
    <x v="7022"/>
    <n v="37"/>
    <s v="Male"/>
    <s v="Hyderabad"/>
    <n v="54"/>
    <x v="0"/>
    <x v="1"/>
    <n v="652"/>
    <n v="34722.519999999997"/>
    <s v="Debit Card"/>
    <s v="Yes"/>
    <n v="5"/>
    <n v="3"/>
    <x v="2"/>
    <n v="0"/>
    <s v="Yes"/>
    <x v="1"/>
    <s v="Hyderabad"/>
  </r>
  <r>
    <x v="7023"/>
    <n v="35"/>
    <s v="Male"/>
    <s v="Pune"/>
    <n v="47"/>
    <x v="1"/>
    <x v="1"/>
    <n v="744"/>
    <n v="33509.08"/>
    <s v="Credit Card"/>
    <s v="Yes"/>
    <n v="0"/>
    <n v="0"/>
    <x v="0"/>
    <n v="5"/>
    <s v="No"/>
    <x v="0"/>
    <s v="Pune"/>
  </r>
  <r>
    <x v="7024"/>
    <n v="36"/>
    <s v="Male"/>
    <s v="Bengaluru"/>
    <n v="55"/>
    <x v="1"/>
    <x v="2"/>
    <n v="1085"/>
    <n v="61262.55"/>
    <s v="Credit Card"/>
    <s v="Yes"/>
    <n v="0"/>
    <n v="0"/>
    <x v="0"/>
    <n v="0"/>
    <s v="No"/>
    <x v="0"/>
    <s v="Bengaluru"/>
  </r>
  <r>
    <x v="7025"/>
    <n v="44"/>
    <s v="Female"/>
    <s v="Kolkata"/>
    <n v="40"/>
    <x v="0"/>
    <x v="0"/>
    <n v="540"/>
    <n v="21594.1"/>
    <s v="Bank Transfer"/>
    <s v="Yes"/>
    <n v="0"/>
    <n v="0"/>
    <x v="0"/>
    <n v="0"/>
    <s v="No"/>
    <x v="0"/>
    <s v="Kolkata"/>
  </r>
  <r>
    <x v="7026"/>
    <n v="45"/>
    <s v="Male"/>
    <s v="Bengaluru"/>
    <n v="25"/>
    <x v="0"/>
    <x v="2"/>
    <n v="1051"/>
    <n v="26413.19"/>
    <s v="Auto Debit"/>
    <s v="Yes"/>
    <n v="0"/>
    <n v="0"/>
    <x v="0"/>
    <n v="0"/>
    <s v="Yes"/>
    <x v="1"/>
    <s v="Bengaluru"/>
  </r>
  <r>
    <x v="7027"/>
    <n v="21"/>
    <s v="Male"/>
    <s v="Ahmedabad"/>
    <n v="26"/>
    <x v="1"/>
    <x v="0"/>
    <n v="533"/>
    <n v="13024.68"/>
    <s v="Debit Card"/>
    <s v="Yes"/>
    <n v="0"/>
    <n v="0"/>
    <x v="0"/>
    <n v="5"/>
    <s v="No"/>
    <x v="0"/>
    <s v="Ahmedabad"/>
  </r>
  <r>
    <x v="7028"/>
    <n v="26"/>
    <s v="Female"/>
    <s v="Bengaluru"/>
    <n v="25"/>
    <x v="0"/>
    <x v="0"/>
    <n v="430"/>
    <n v="10516.62"/>
    <s v="Auto Debit"/>
    <s v="Yes"/>
    <n v="1"/>
    <n v="0"/>
    <x v="1"/>
    <n v="0"/>
    <s v="No"/>
    <x v="0"/>
    <s v="Bengaluru"/>
  </r>
  <r>
    <x v="7029"/>
    <n v="33"/>
    <s v="Female"/>
    <s v="Bengaluru"/>
    <n v="39"/>
    <x v="1"/>
    <x v="0"/>
    <n v="535"/>
    <n v="18933.580000000002"/>
    <s v="UPI"/>
    <s v="Yes"/>
    <n v="2"/>
    <n v="1"/>
    <x v="0"/>
    <n v="10"/>
    <s v="No"/>
    <x v="0"/>
    <s v="Bengaluru"/>
  </r>
  <r>
    <x v="7030"/>
    <n v="30"/>
    <s v="Female"/>
    <s v="Ahmedabad"/>
    <n v="43"/>
    <x v="2"/>
    <x v="2"/>
    <n v="1055"/>
    <n v="40260.660000000003"/>
    <s v="Credit Card"/>
    <s v="Yes"/>
    <n v="0"/>
    <n v="0"/>
    <x v="0"/>
    <n v="10"/>
    <s v="No"/>
    <x v="0"/>
    <s v="Ahmedabad"/>
  </r>
  <r>
    <x v="7031"/>
    <n v="42"/>
    <s v="Male"/>
    <s v="Mumbai"/>
    <n v="16"/>
    <x v="0"/>
    <x v="1"/>
    <n v="808"/>
    <n v="12988.35"/>
    <s v="UPI"/>
    <s v="Yes"/>
    <n v="0"/>
    <n v="0"/>
    <x v="0"/>
    <n v="0"/>
    <s v="No"/>
    <x v="1"/>
    <s v="Mumbai"/>
  </r>
  <r>
    <x v="7032"/>
    <n v="18"/>
    <s v="Female"/>
    <s v="Hyderabad"/>
    <n v="36"/>
    <x v="2"/>
    <x v="0"/>
    <n v="478"/>
    <n v="17564.78"/>
    <s v="Debit Card"/>
    <s v="No"/>
    <n v="0"/>
    <n v="0"/>
    <x v="0"/>
    <n v="0"/>
    <s v="No"/>
    <x v="0"/>
    <s v="Hyderabad"/>
  </r>
  <r>
    <x v="7033"/>
    <n v="61"/>
    <s v="Female"/>
    <s v="Delhi"/>
    <n v="34"/>
    <x v="0"/>
    <x v="0"/>
    <n v="428"/>
    <n v="14572.07"/>
    <s v="Bank Transfer"/>
    <s v="No"/>
    <n v="1"/>
    <n v="0"/>
    <x v="0"/>
    <n v="0"/>
    <s v="No"/>
    <x v="1"/>
    <s v="Delhi"/>
  </r>
  <r>
    <x v="7034"/>
    <n v="26"/>
    <s v="Male"/>
    <s v="Mumbai"/>
    <n v="14"/>
    <x v="0"/>
    <x v="0"/>
    <n v="531"/>
    <n v="7401.1"/>
    <s v="UPI"/>
    <s v="No"/>
    <n v="0"/>
    <n v="0"/>
    <x v="0"/>
    <n v="0"/>
    <s v="No"/>
    <x v="1"/>
    <s v="Mumbai"/>
  </r>
  <r>
    <x v="7035"/>
    <n v="35"/>
    <s v="Male"/>
    <s v="Mumbai"/>
    <n v="26"/>
    <x v="2"/>
    <x v="2"/>
    <n v="1123"/>
    <n v="24885.97"/>
    <s v="Debit Card"/>
    <s v="Yes"/>
    <n v="2"/>
    <n v="0"/>
    <x v="0"/>
    <n v="15"/>
    <s v="Yes"/>
    <x v="0"/>
    <s v="Mumbai"/>
  </r>
  <r>
    <x v="7036"/>
    <n v="35"/>
    <s v="Female"/>
    <s v="Kolkata"/>
    <n v="21"/>
    <x v="1"/>
    <x v="0"/>
    <n v="460"/>
    <n v="8898.25"/>
    <s v="Bank Transfer"/>
    <s v="No"/>
    <n v="1"/>
    <n v="0"/>
    <x v="0"/>
    <n v="10"/>
    <s v="No"/>
    <x v="0"/>
    <s v="Kolkata"/>
  </r>
  <r>
    <x v="7037"/>
    <n v="32"/>
    <s v="Male"/>
    <s v="Bengaluru"/>
    <n v="46"/>
    <x v="1"/>
    <x v="0"/>
    <n v="457"/>
    <n v="21447.01"/>
    <s v="Debit Card"/>
    <s v="Yes"/>
    <n v="8"/>
    <n v="2"/>
    <x v="4"/>
    <n v="0"/>
    <s v="No"/>
    <x v="1"/>
    <s v="Bengaluru"/>
  </r>
  <r>
    <x v="7038"/>
    <n v="44"/>
    <s v="Female"/>
    <s v="Jaipur"/>
    <n v="17"/>
    <x v="1"/>
    <x v="0"/>
    <n v="431"/>
    <n v="7281.7"/>
    <s v="UPI"/>
    <s v="Yes"/>
    <n v="0"/>
    <n v="0"/>
    <x v="1"/>
    <n v="0"/>
    <s v="Yes"/>
    <x v="0"/>
    <s v="Jaipur"/>
  </r>
  <r>
    <x v="7039"/>
    <n v="26"/>
    <s v="Female"/>
    <s v="Kolkata"/>
    <n v="29"/>
    <x v="2"/>
    <x v="1"/>
    <n v="708"/>
    <n v="17213.599999999999"/>
    <s v="Credit Card"/>
    <s v="No"/>
    <n v="0"/>
    <n v="0"/>
    <x v="0"/>
    <n v="15"/>
    <s v="No"/>
    <x v="0"/>
    <s v="Kolkata"/>
  </r>
  <r>
    <x v="7040"/>
    <n v="35"/>
    <s v="Female"/>
    <s v="Chennai"/>
    <n v="27"/>
    <x v="1"/>
    <x v="0"/>
    <n v="438"/>
    <n v="12022.11"/>
    <s v="Credit Card"/>
    <s v="Yes"/>
    <n v="0"/>
    <n v="0"/>
    <x v="0"/>
    <n v="0"/>
    <s v="No"/>
    <x v="0"/>
    <s v="Chennai"/>
  </r>
  <r>
    <x v="7041"/>
    <n v="32"/>
    <s v="Male"/>
    <s v="Kolkata"/>
    <n v="34"/>
    <x v="0"/>
    <x v="0"/>
    <n v="460"/>
    <n v="15406.96"/>
    <s v="Auto Debit"/>
    <s v="Yes"/>
    <n v="2"/>
    <n v="1"/>
    <x v="0"/>
    <n v="0"/>
    <s v="No"/>
    <x v="0"/>
    <s v="Kolkata"/>
  </r>
  <r>
    <x v="7042"/>
    <n v="43"/>
    <s v="Male"/>
    <s v="Delhi"/>
    <n v="18"/>
    <x v="0"/>
    <x v="1"/>
    <n v="737"/>
    <n v="13659.19"/>
    <s v="UPI"/>
    <s v="Yes"/>
    <n v="0"/>
    <n v="0"/>
    <x v="0"/>
    <n v="0"/>
    <s v="No"/>
    <x v="0"/>
    <s v="Delhi"/>
  </r>
  <r>
    <x v="7043"/>
    <n v="39"/>
    <s v="Male"/>
    <s v="Bengaluru"/>
    <n v="20"/>
    <x v="1"/>
    <x v="2"/>
    <n v="1050"/>
    <n v="19180.240000000002"/>
    <s v="Auto Debit"/>
    <s v="Yes"/>
    <n v="0"/>
    <n v="0"/>
    <x v="0"/>
    <n v="10"/>
    <s v="Yes"/>
    <x v="0"/>
    <s v="Bengaluru"/>
  </r>
  <r>
    <x v="7044"/>
    <n v="33"/>
    <s v="Female"/>
    <s v="Bengaluru"/>
    <n v="35"/>
    <x v="1"/>
    <x v="0"/>
    <n v="544"/>
    <n v="19566.04"/>
    <s v="Auto Debit"/>
    <s v="No"/>
    <n v="0"/>
    <n v="0"/>
    <x v="0"/>
    <n v="0"/>
    <s v="No"/>
    <x v="0"/>
    <s v="Bengaluru"/>
  </r>
  <r>
    <x v="7045"/>
    <n v="45"/>
    <s v="Female"/>
    <s v="Kolkata"/>
    <n v="23"/>
    <x v="0"/>
    <x v="2"/>
    <n v="1094"/>
    <n v="25620.95"/>
    <s v="Bank Transfer"/>
    <s v="Yes"/>
    <n v="1"/>
    <n v="0"/>
    <x v="0"/>
    <n v="0"/>
    <s v="No"/>
    <x v="0"/>
    <s v="Kolkata"/>
  </r>
  <r>
    <x v="7046"/>
    <n v="35"/>
    <s v="Female"/>
    <s v="Mumbai"/>
    <n v="28"/>
    <x v="0"/>
    <x v="1"/>
    <n v="698"/>
    <n v="19253.419999999998"/>
    <s v="Bank Transfer"/>
    <s v="Yes"/>
    <n v="1"/>
    <n v="0"/>
    <x v="0"/>
    <n v="0"/>
    <s v="Yes"/>
    <x v="0"/>
    <s v="Mumbai"/>
  </r>
  <r>
    <x v="7047"/>
    <n v="43"/>
    <s v="Male"/>
    <s v="Pune"/>
    <n v="60"/>
    <x v="0"/>
    <x v="2"/>
    <n v="951"/>
    <n v="57854.58"/>
    <s v="UPI"/>
    <s v="Yes"/>
    <n v="0"/>
    <n v="0"/>
    <x v="0"/>
    <n v="0"/>
    <s v="No"/>
    <x v="0"/>
    <s v="Pune"/>
  </r>
  <r>
    <x v="7048"/>
    <n v="35"/>
    <s v="Female"/>
    <s v="Delhi"/>
    <n v="32"/>
    <x v="0"/>
    <x v="2"/>
    <n v="978"/>
    <n v="31715.98"/>
    <s v="Debit Card"/>
    <s v="Yes"/>
    <n v="0"/>
    <n v="0"/>
    <x v="1"/>
    <n v="0"/>
    <s v="No"/>
    <x v="0"/>
    <s v="Delhi"/>
  </r>
  <r>
    <x v="7049"/>
    <n v="26"/>
    <s v="Male"/>
    <s v="Delhi"/>
    <n v="42"/>
    <x v="1"/>
    <x v="0"/>
    <n v="546"/>
    <n v="20730.830000000002"/>
    <s v="Debit Card"/>
    <s v="No"/>
    <n v="0"/>
    <n v="0"/>
    <x v="1"/>
    <n v="10"/>
    <s v="Yes"/>
    <x v="0"/>
    <s v="Delhi"/>
  </r>
  <r>
    <x v="7050"/>
    <n v="32"/>
    <s v="Female"/>
    <s v="Kolkata"/>
    <n v="27"/>
    <x v="0"/>
    <x v="1"/>
    <n v="730"/>
    <n v="20143.82"/>
    <s v="UPI"/>
    <s v="No"/>
    <n v="0"/>
    <n v="0"/>
    <x v="0"/>
    <n v="0"/>
    <s v="No"/>
    <x v="0"/>
    <s v="Kolkata"/>
  </r>
  <r>
    <x v="7051"/>
    <n v="20"/>
    <s v="Female"/>
    <s v="Jaipur"/>
    <n v="29"/>
    <x v="2"/>
    <x v="0"/>
    <n v="533"/>
    <n v="15812.61"/>
    <s v="Bank Transfer"/>
    <s v="Yes"/>
    <n v="1"/>
    <n v="0"/>
    <x v="0"/>
    <n v="0"/>
    <s v="No"/>
    <x v="0"/>
    <s v="Jaipur"/>
  </r>
  <r>
    <x v="7052"/>
    <n v="28"/>
    <s v="Female"/>
    <s v="Mumbai"/>
    <n v="58"/>
    <x v="0"/>
    <x v="1"/>
    <n v="828"/>
    <n v="47927.7"/>
    <s v="UPI"/>
    <s v="Yes"/>
    <n v="0"/>
    <n v="0"/>
    <x v="0"/>
    <n v="0"/>
    <s v="No"/>
    <x v="1"/>
    <s v="Mumbai"/>
  </r>
  <r>
    <x v="7053"/>
    <n v="27"/>
    <s v="Male"/>
    <s v="Jaipur"/>
    <n v="31"/>
    <x v="0"/>
    <x v="0"/>
    <n v="508"/>
    <n v="16051.58"/>
    <s v="UPI"/>
    <s v="Yes"/>
    <n v="2"/>
    <n v="1"/>
    <x v="0"/>
    <n v="0"/>
    <s v="No"/>
    <x v="0"/>
    <s v="Jaipur"/>
  </r>
  <r>
    <x v="7054"/>
    <n v="35"/>
    <s v="Male"/>
    <s v="Delhi"/>
    <n v="26"/>
    <x v="0"/>
    <x v="1"/>
    <n v="816"/>
    <n v="21549.58"/>
    <s v="Credit Card"/>
    <s v="Yes"/>
    <n v="3"/>
    <n v="0"/>
    <x v="0"/>
    <n v="0"/>
    <s v="No"/>
    <x v="0"/>
    <s v="Delhi"/>
  </r>
  <r>
    <x v="7055"/>
    <n v="40"/>
    <s v="Female"/>
    <s v="Delhi"/>
    <n v="24"/>
    <x v="0"/>
    <x v="1"/>
    <n v="740"/>
    <n v="18270.98"/>
    <s v="Debit Card"/>
    <s v="Yes"/>
    <n v="5"/>
    <n v="2"/>
    <x v="2"/>
    <n v="0"/>
    <s v="No"/>
    <x v="1"/>
    <s v="Delhi"/>
  </r>
  <r>
    <x v="7056"/>
    <n v="18"/>
    <s v="Male"/>
    <s v="Bengaluru"/>
    <n v="49"/>
    <x v="1"/>
    <x v="0"/>
    <n v="472"/>
    <n v="22570.34"/>
    <s v="Auto Debit"/>
    <s v="No"/>
    <n v="0"/>
    <n v="0"/>
    <x v="0"/>
    <n v="0"/>
    <s v="No"/>
    <x v="0"/>
    <s v="Bengaluru"/>
  </r>
  <r>
    <x v="7057"/>
    <n v="51"/>
    <s v="Male"/>
    <s v="Pune"/>
    <n v="19"/>
    <x v="1"/>
    <x v="0"/>
    <n v="423"/>
    <n v="8061.15"/>
    <s v="Bank Transfer"/>
    <s v="No"/>
    <n v="3"/>
    <n v="2"/>
    <x v="2"/>
    <n v="0"/>
    <s v="No"/>
    <x v="1"/>
    <s v="Pune"/>
  </r>
  <r>
    <x v="7058"/>
    <n v="37"/>
    <s v="Male"/>
    <s v="Bengaluru"/>
    <n v="57"/>
    <x v="0"/>
    <x v="1"/>
    <n v="804"/>
    <n v="46837.36"/>
    <s v="Credit Card"/>
    <s v="Yes"/>
    <n v="4"/>
    <n v="2"/>
    <x v="1"/>
    <n v="0"/>
    <s v="No"/>
    <x v="0"/>
    <s v="Bengaluru"/>
  </r>
  <r>
    <x v="7059"/>
    <n v="28"/>
    <s v="Female"/>
    <s v="Hyderabad"/>
    <n v="43"/>
    <x v="0"/>
    <x v="1"/>
    <n v="646"/>
    <n v="27110.11"/>
    <s v="UPI"/>
    <s v="Yes"/>
    <n v="0"/>
    <n v="0"/>
    <x v="0"/>
    <n v="0"/>
    <s v="No"/>
    <x v="0"/>
    <s v="Hyderabad"/>
  </r>
  <r>
    <x v="7060"/>
    <n v="47"/>
    <s v="Male"/>
    <s v="Chennai"/>
    <n v="35"/>
    <x v="0"/>
    <x v="1"/>
    <n v="733"/>
    <n v="25611.83"/>
    <s v="Debit Card"/>
    <s v="Yes"/>
    <n v="1"/>
    <n v="0"/>
    <x v="0"/>
    <n v="0"/>
    <s v="No"/>
    <x v="0"/>
    <s v="Chennai"/>
  </r>
  <r>
    <x v="7061"/>
    <n v="34"/>
    <s v="Male"/>
    <s v="Hyderabad"/>
    <n v="31"/>
    <x v="2"/>
    <x v="2"/>
    <n v="1007"/>
    <n v="26467.33"/>
    <s v="Bank Transfer"/>
    <s v="Yes"/>
    <n v="0"/>
    <n v="0"/>
    <x v="0"/>
    <n v="15"/>
    <s v="No"/>
    <x v="0"/>
    <s v="Hyderabad"/>
  </r>
  <r>
    <x v="7062"/>
    <n v="20"/>
    <s v="Male"/>
    <s v="Chennai"/>
    <n v="27"/>
    <x v="2"/>
    <x v="1"/>
    <n v="760"/>
    <n v="20574.05"/>
    <s v="Credit Card"/>
    <s v="Yes"/>
    <n v="0"/>
    <n v="0"/>
    <x v="0"/>
    <n v="0"/>
    <s v="No"/>
    <x v="0"/>
    <s v="Chennai"/>
  </r>
  <r>
    <x v="7063"/>
    <n v="22"/>
    <s v="Male"/>
    <s v="Mumbai"/>
    <n v="32"/>
    <x v="1"/>
    <x v="0"/>
    <n v="513"/>
    <n v="14499.19"/>
    <s v="UPI"/>
    <s v="Yes"/>
    <n v="1"/>
    <n v="0"/>
    <x v="0"/>
    <n v="10"/>
    <s v="No"/>
    <x v="0"/>
    <s v="Mumbai"/>
  </r>
  <r>
    <x v="7064"/>
    <n v="30"/>
    <s v="Female"/>
    <s v="Ahmedabad"/>
    <n v="47"/>
    <x v="2"/>
    <x v="2"/>
    <n v="1080"/>
    <n v="44294.75"/>
    <s v="Credit Card"/>
    <s v="Yes"/>
    <n v="0"/>
    <n v="0"/>
    <x v="1"/>
    <n v="15"/>
    <s v="No"/>
    <x v="0"/>
    <s v="Ahmedabad"/>
  </r>
  <r>
    <x v="7065"/>
    <n v="42"/>
    <s v="Female"/>
    <s v="Hyderabad"/>
    <n v="23"/>
    <x v="1"/>
    <x v="2"/>
    <n v="942"/>
    <n v="21984.9"/>
    <s v="UPI"/>
    <s v="Yes"/>
    <n v="1"/>
    <n v="0"/>
    <x v="0"/>
    <n v="0"/>
    <s v="No"/>
    <x v="0"/>
    <s v="Hyderabad"/>
  </r>
  <r>
    <x v="7066"/>
    <n v="34"/>
    <s v="Female"/>
    <s v="Pune"/>
    <n v="18"/>
    <x v="0"/>
    <x v="2"/>
    <n v="968"/>
    <n v="17472.41"/>
    <s v="Credit Card"/>
    <s v="Yes"/>
    <n v="0"/>
    <n v="0"/>
    <x v="0"/>
    <n v="0"/>
    <s v="Yes"/>
    <x v="0"/>
    <s v="Pune"/>
  </r>
  <r>
    <x v="7067"/>
    <n v="30"/>
    <s v="Male"/>
    <s v="Chennai"/>
    <n v="22"/>
    <x v="0"/>
    <x v="1"/>
    <n v="755"/>
    <n v="16702.21"/>
    <s v="Credit Card"/>
    <s v="Yes"/>
    <n v="0"/>
    <n v="0"/>
    <x v="0"/>
    <n v="0"/>
    <s v="No"/>
    <x v="0"/>
    <s v="Chennai"/>
  </r>
  <r>
    <x v="7068"/>
    <n v="40"/>
    <s v="Female"/>
    <s v="Pune"/>
    <n v="60"/>
    <x v="2"/>
    <x v="1"/>
    <n v="714"/>
    <n v="44023.51"/>
    <s v="Debit Card"/>
    <s v="Yes"/>
    <n v="0"/>
    <n v="0"/>
    <x v="0"/>
    <n v="0"/>
    <s v="Yes"/>
    <x v="0"/>
    <s v="Pune"/>
  </r>
  <r>
    <x v="7069"/>
    <n v="45"/>
    <s v="Male"/>
    <s v="Pune"/>
    <n v="65"/>
    <x v="2"/>
    <x v="0"/>
    <n v="547"/>
    <n v="34886.339999999997"/>
    <s v="UPI"/>
    <s v="No"/>
    <n v="0"/>
    <n v="0"/>
    <x v="1"/>
    <n v="0"/>
    <s v="Yes"/>
    <x v="0"/>
    <s v="Pune"/>
  </r>
  <r>
    <x v="7070"/>
    <n v="33"/>
    <s v="Female"/>
    <s v="Pune"/>
    <n v="32"/>
    <x v="0"/>
    <x v="1"/>
    <n v="649"/>
    <n v="21296.68"/>
    <s v="UPI"/>
    <s v="Yes"/>
    <n v="0"/>
    <n v="0"/>
    <x v="0"/>
    <n v="0"/>
    <s v="No"/>
    <x v="0"/>
    <s v="Pune"/>
  </r>
  <r>
    <x v="7071"/>
    <n v="34"/>
    <s v="Female"/>
    <s v="Hyderabad"/>
    <n v="29"/>
    <x v="1"/>
    <x v="0"/>
    <n v="495"/>
    <n v="12624.24"/>
    <s v="Auto Debit"/>
    <s v="Yes"/>
    <n v="1"/>
    <n v="0"/>
    <x v="0"/>
    <n v="10"/>
    <s v="No"/>
    <x v="0"/>
    <s v="Hyderabad"/>
  </r>
  <r>
    <x v="7072"/>
    <n v="23"/>
    <s v="Male"/>
    <s v="Kolkata"/>
    <n v="47"/>
    <x v="2"/>
    <x v="0"/>
    <n v="493"/>
    <n v="23630.5"/>
    <s v="Bank Transfer"/>
    <s v="Yes"/>
    <n v="2"/>
    <n v="1"/>
    <x v="1"/>
    <n v="0"/>
    <s v="Yes"/>
    <x v="0"/>
    <s v="Kolkata"/>
  </r>
  <r>
    <x v="7073"/>
    <n v="39"/>
    <s v="Female"/>
    <s v="Mumbai"/>
    <n v="24"/>
    <x v="0"/>
    <x v="1"/>
    <n v="715"/>
    <n v="17366.849999999999"/>
    <s v="UPI"/>
    <s v="Yes"/>
    <n v="0"/>
    <n v="0"/>
    <x v="0"/>
    <n v="0"/>
    <s v="No"/>
    <x v="0"/>
    <s v="Mumbai"/>
  </r>
  <r>
    <x v="7074"/>
    <n v="28"/>
    <s v="Female"/>
    <s v="Hyderabad"/>
    <n v="64"/>
    <x v="2"/>
    <x v="2"/>
    <n v="949"/>
    <n v="52897"/>
    <s v="Bank Transfer"/>
    <s v="Yes"/>
    <n v="0"/>
    <n v="0"/>
    <x v="0"/>
    <n v="15"/>
    <s v="No"/>
    <x v="0"/>
    <s v="Hyderabad"/>
  </r>
  <r>
    <x v="7075"/>
    <n v="35"/>
    <s v="Female"/>
    <s v="Ahmedabad"/>
    <n v="44"/>
    <x v="0"/>
    <x v="0"/>
    <n v="457"/>
    <n v="19533.62"/>
    <s v="Auto Debit"/>
    <s v="Yes"/>
    <n v="1"/>
    <n v="0"/>
    <x v="0"/>
    <n v="0"/>
    <s v="No"/>
    <x v="1"/>
    <s v="Ahmedabad"/>
  </r>
  <r>
    <x v="7076"/>
    <n v="32"/>
    <s v="Female"/>
    <s v="Mumbai"/>
    <n v="33"/>
    <x v="1"/>
    <x v="1"/>
    <n v="755"/>
    <n v="25496.23"/>
    <s v="UPI"/>
    <s v="Yes"/>
    <n v="0"/>
    <n v="0"/>
    <x v="0"/>
    <n v="0"/>
    <s v="Yes"/>
    <x v="0"/>
    <s v="Mumbai"/>
  </r>
  <r>
    <x v="7077"/>
    <n v="41"/>
    <s v="Female"/>
    <s v="Chennai"/>
    <n v="49"/>
    <x v="2"/>
    <x v="1"/>
    <n v="793"/>
    <n v="38934.9"/>
    <s v="Credit Card"/>
    <s v="Yes"/>
    <n v="0"/>
    <n v="0"/>
    <x v="0"/>
    <n v="0"/>
    <s v="Yes"/>
    <x v="0"/>
    <s v="Chennai"/>
  </r>
  <r>
    <x v="7078"/>
    <n v="22"/>
    <s v="Male"/>
    <s v="Bengaluru"/>
    <n v="36"/>
    <x v="2"/>
    <x v="1"/>
    <n v="768"/>
    <n v="25348.31"/>
    <s v="Debit Card"/>
    <s v="Yes"/>
    <n v="3"/>
    <n v="1"/>
    <x v="2"/>
    <n v="10"/>
    <s v="No"/>
    <x v="0"/>
    <s v="Bengaluru"/>
  </r>
  <r>
    <x v="7079"/>
    <n v="47"/>
    <s v="Female"/>
    <s v="Pune"/>
    <n v="41"/>
    <x v="1"/>
    <x v="2"/>
    <n v="966"/>
    <n v="34675.47"/>
    <s v="Credit Card"/>
    <s v="Yes"/>
    <n v="1"/>
    <n v="0"/>
    <x v="0"/>
    <n v="10"/>
    <s v="No"/>
    <x v="0"/>
    <s v="Pune"/>
  </r>
  <r>
    <x v="7080"/>
    <n v="41"/>
    <s v="Female"/>
    <s v="Nagpur"/>
    <n v="17"/>
    <x v="0"/>
    <x v="0"/>
    <n v="429"/>
    <n v="7108.78"/>
    <s v="Bank Transfer"/>
    <s v="Yes"/>
    <n v="3"/>
    <n v="0"/>
    <x v="0"/>
    <n v="0"/>
    <s v="Yes"/>
    <x v="1"/>
    <s v="Nagpur"/>
  </r>
  <r>
    <x v="7081"/>
    <n v="44"/>
    <s v="Male"/>
    <s v="Hyderabad"/>
    <n v="58"/>
    <x v="1"/>
    <x v="0"/>
    <n v="399"/>
    <n v="21677.93"/>
    <s v="UPI"/>
    <s v="No"/>
    <n v="0"/>
    <n v="0"/>
    <x v="0"/>
    <n v="5"/>
    <s v="Yes"/>
    <x v="0"/>
    <s v="Hyderabad"/>
  </r>
  <r>
    <x v="7082"/>
    <n v="51"/>
    <s v="Male"/>
    <s v="Mumbai"/>
    <n v="13"/>
    <x v="1"/>
    <x v="1"/>
    <n v="740"/>
    <n v="9743.35"/>
    <s v="Auto Debit"/>
    <s v="Yes"/>
    <n v="2"/>
    <n v="1"/>
    <x v="0"/>
    <n v="0"/>
    <s v="Yes"/>
    <x v="0"/>
    <s v="Mumbai"/>
  </r>
  <r>
    <x v="7083"/>
    <n v="38"/>
    <s v="Male"/>
    <s v="Hyderabad"/>
    <n v="39"/>
    <x v="0"/>
    <x v="0"/>
    <n v="495"/>
    <n v="18870.759999999998"/>
    <s v="UPI"/>
    <s v="Yes"/>
    <n v="0"/>
    <n v="0"/>
    <x v="0"/>
    <n v="0"/>
    <s v="No"/>
    <x v="0"/>
    <s v="Hyderabad"/>
  </r>
  <r>
    <x v="7084"/>
    <n v="37"/>
    <s v="Female"/>
    <s v="Delhi"/>
    <n v="37"/>
    <x v="2"/>
    <x v="2"/>
    <n v="1050"/>
    <n v="39875.730000000003"/>
    <s v="Bank Transfer"/>
    <s v="Yes"/>
    <n v="1"/>
    <n v="0"/>
    <x v="0"/>
    <n v="0"/>
    <s v="Yes"/>
    <x v="0"/>
    <s v="Delhi"/>
  </r>
  <r>
    <x v="7085"/>
    <n v="22"/>
    <s v="Male"/>
    <s v="Chennai"/>
    <n v="19"/>
    <x v="1"/>
    <x v="0"/>
    <n v="395"/>
    <n v="6833.67"/>
    <s v="Auto Debit"/>
    <s v="Yes"/>
    <n v="0"/>
    <n v="0"/>
    <x v="0"/>
    <n v="10"/>
    <s v="Yes"/>
    <x v="0"/>
    <s v="Chennai"/>
  </r>
  <r>
    <x v="7086"/>
    <n v="69"/>
    <s v="Male"/>
    <s v="Bengaluru"/>
    <n v="49"/>
    <x v="1"/>
    <x v="0"/>
    <n v="554"/>
    <n v="25114.27"/>
    <s v="UPI"/>
    <s v="Yes"/>
    <n v="0"/>
    <n v="0"/>
    <x v="0"/>
    <n v="10"/>
    <s v="No"/>
    <x v="1"/>
    <s v="Bengaluru"/>
  </r>
  <r>
    <x v="7087"/>
    <n v="43"/>
    <s v="Male"/>
    <s v="Delhi"/>
    <n v="16"/>
    <x v="0"/>
    <x v="2"/>
    <n v="1104"/>
    <n v="17919.560000000001"/>
    <s v="Bank Transfer"/>
    <s v="Yes"/>
    <n v="2"/>
    <n v="1"/>
    <x v="0"/>
    <n v="0"/>
    <s v="No"/>
    <x v="0"/>
    <s v="Delhi"/>
  </r>
  <r>
    <x v="7088"/>
    <n v="42"/>
    <s v="Male"/>
    <s v="Bengaluru"/>
    <n v="33"/>
    <x v="0"/>
    <x v="0"/>
    <n v="442"/>
    <n v="14586"/>
    <s v="UPI"/>
    <s v="Yes"/>
    <n v="3"/>
    <n v="0"/>
    <x v="0"/>
    <n v="0"/>
    <s v="No"/>
    <x v="0"/>
    <s v="Bengaluru"/>
  </r>
  <r>
    <x v="7089"/>
    <n v="53"/>
    <s v="Female"/>
    <s v="Pune"/>
    <n v="32"/>
    <x v="2"/>
    <x v="1"/>
    <n v="772"/>
    <n v="21209.42"/>
    <s v="Auto Debit"/>
    <s v="Yes"/>
    <n v="1"/>
    <n v="0"/>
    <x v="1"/>
    <n v="15"/>
    <s v="No"/>
    <x v="0"/>
    <s v="Pune"/>
  </r>
  <r>
    <x v="7090"/>
    <n v="36"/>
    <s v="Female"/>
    <s v="Bengaluru"/>
    <n v="44"/>
    <x v="2"/>
    <x v="1"/>
    <n v="675"/>
    <n v="26543.32"/>
    <s v="UPI"/>
    <s v="Yes"/>
    <n v="3"/>
    <n v="1"/>
    <x v="1"/>
    <n v="10"/>
    <s v="No"/>
    <x v="0"/>
    <s v="Bengaluru"/>
  </r>
  <r>
    <x v="7091"/>
    <n v="43"/>
    <s v="Female"/>
    <s v="Nagpur"/>
    <n v="11"/>
    <x v="0"/>
    <x v="1"/>
    <n v="641"/>
    <n v="6841.61"/>
    <s v="UPI"/>
    <s v="Yes"/>
    <n v="0"/>
    <n v="0"/>
    <x v="0"/>
    <n v="0"/>
    <s v="No"/>
    <x v="1"/>
    <s v="Nagpur"/>
  </r>
  <r>
    <x v="7092"/>
    <n v="45"/>
    <s v="Female"/>
    <s v="Bengaluru"/>
    <n v="19"/>
    <x v="0"/>
    <x v="1"/>
    <n v="804"/>
    <n v="15075.85"/>
    <s v="Bank Transfer"/>
    <s v="Yes"/>
    <n v="0"/>
    <n v="0"/>
    <x v="0"/>
    <n v="0"/>
    <s v="No"/>
    <x v="0"/>
    <s v="Bengaluru"/>
  </r>
  <r>
    <x v="7093"/>
    <n v="27"/>
    <s v="Female"/>
    <s v="Nagpur"/>
    <n v="21"/>
    <x v="0"/>
    <x v="1"/>
    <n v="739"/>
    <n v="15724.97"/>
    <s v="UPI"/>
    <s v="No"/>
    <n v="0"/>
    <n v="0"/>
    <x v="0"/>
    <n v="0"/>
    <s v="Yes"/>
    <x v="0"/>
    <s v="Nagpur"/>
  </r>
  <r>
    <x v="7094"/>
    <n v="30"/>
    <s v="Female"/>
    <s v="Kolkata"/>
    <n v="34"/>
    <x v="2"/>
    <x v="1"/>
    <n v="767"/>
    <n v="24061.75"/>
    <s v="Credit Card"/>
    <s v="Yes"/>
    <n v="1"/>
    <n v="0"/>
    <x v="0"/>
    <n v="10"/>
    <s v="No"/>
    <x v="0"/>
    <s v="Kolkata"/>
  </r>
  <r>
    <x v="7095"/>
    <n v="34"/>
    <s v="Male"/>
    <s v="Pune"/>
    <n v="7"/>
    <x v="0"/>
    <x v="1"/>
    <n v="799"/>
    <n v="5704.34"/>
    <s v="Credit Card"/>
    <s v="Yes"/>
    <n v="0"/>
    <n v="0"/>
    <x v="0"/>
    <n v="0"/>
    <s v="Yes"/>
    <x v="0"/>
    <s v="Pune"/>
  </r>
  <r>
    <x v="7096"/>
    <n v="43"/>
    <s v="Female"/>
    <s v="Pune"/>
    <n v="53"/>
    <x v="1"/>
    <x v="1"/>
    <n v="640"/>
    <n v="33708.519999999997"/>
    <s v="Credit Card"/>
    <s v="Yes"/>
    <n v="1"/>
    <n v="0"/>
    <x v="0"/>
    <n v="0"/>
    <s v="Yes"/>
    <x v="0"/>
    <s v="Pune"/>
  </r>
  <r>
    <x v="7097"/>
    <n v="46"/>
    <s v="Male"/>
    <s v="Delhi"/>
    <n v="17"/>
    <x v="0"/>
    <x v="2"/>
    <n v="1010"/>
    <n v="16895.21"/>
    <s v="UPI"/>
    <s v="Yes"/>
    <n v="1"/>
    <n v="0"/>
    <x v="1"/>
    <n v="0"/>
    <s v="Yes"/>
    <x v="0"/>
    <s v="Delhi"/>
  </r>
  <r>
    <x v="7098"/>
    <n v="38"/>
    <s v="Female"/>
    <s v="Mumbai"/>
    <n v="21"/>
    <x v="1"/>
    <x v="0"/>
    <n v="485"/>
    <n v="10052.94"/>
    <s v="Auto Debit"/>
    <s v="Yes"/>
    <n v="6"/>
    <n v="2"/>
    <x v="1"/>
    <n v="0"/>
    <s v="No"/>
    <x v="0"/>
    <s v="Mumbai"/>
  </r>
  <r>
    <x v="7099"/>
    <n v="19"/>
    <s v="Male"/>
    <s v="Delhi"/>
    <n v="44"/>
    <x v="0"/>
    <x v="2"/>
    <n v="1010"/>
    <n v="44913.03"/>
    <s v="Debit Card"/>
    <s v="Yes"/>
    <n v="0"/>
    <n v="0"/>
    <x v="0"/>
    <n v="0"/>
    <s v="No"/>
    <x v="1"/>
    <s v="Delhi"/>
  </r>
  <r>
    <x v="7100"/>
    <n v="48"/>
    <s v="Female"/>
    <s v="Kolkata"/>
    <n v="50"/>
    <x v="2"/>
    <x v="1"/>
    <n v="751"/>
    <n v="37117.97"/>
    <s v="UPI"/>
    <s v="Yes"/>
    <n v="3"/>
    <n v="1"/>
    <x v="0"/>
    <n v="0"/>
    <s v="No"/>
    <x v="0"/>
    <s v="Kolkata"/>
  </r>
  <r>
    <x v="7101"/>
    <n v="49"/>
    <s v="Female"/>
    <s v="Pune"/>
    <n v="24"/>
    <x v="1"/>
    <x v="1"/>
    <n v="752"/>
    <n v="18474.93"/>
    <s v="UPI"/>
    <s v="Yes"/>
    <n v="3"/>
    <n v="0"/>
    <x v="2"/>
    <n v="0"/>
    <s v="No"/>
    <x v="0"/>
    <s v="Pune"/>
  </r>
  <r>
    <x v="7102"/>
    <n v="27"/>
    <s v="Female"/>
    <s v="Delhi"/>
    <n v="26"/>
    <x v="1"/>
    <x v="1"/>
    <n v="741"/>
    <n v="19026.96"/>
    <s v="UPI"/>
    <s v="Yes"/>
    <n v="0"/>
    <n v="0"/>
    <x v="1"/>
    <n v="0"/>
    <s v="No"/>
    <x v="0"/>
    <s v="Delhi"/>
  </r>
  <r>
    <x v="7103"/>
    <n v="39"/>
    <s v="Female"/>
    <s v="Ahmedabad"/>
    <n v="2"/>
    <x v="0"/>
    <x v="2"/>
    <n v="964"/>
    <n v="1803.83"/>
    <s v="Auto Debit"/>
    <s v="Yes"/>
    <n v="1"/>
    <n v="0"/>
    <x v="0"/>
    <n v="5"/>
    <s v="No"/>
    <x v="1"/>
    <s v="Ahmedabad"/>
  </r>
  <r>
    <x v="7104"/>
    <n v="38"/>
    <s v="Female"/>
    <s v="Pune"/>
    <n v="29"/>
    <x v="0"/>
    <x v="1"/>
    <n v="661"/>
    <n v="19293.78"/>
    <s v="Credit Card"/>
    <s v="Yes"/>
    <n v="2"/>
    <n v="1"/>
    <x v="1"/>
    <n v="0"/>
    <s v="No"/>
    <x v="1"/>
    <s v="Pune"/>
  </r>
  <r>
    <x v="7105"/>
    <n v="60"/>
    <s v="Female"/>
    <s v="Delhi"/>
    <n v="28"/>
    <x v="1"/>
    <x v="0"/>
    <n v="553"/>
    <n v="14331.13"/>
    <s v="Auto Debit"/>
    <s v="No"/>
    <n v="1"/>
    <n v="0"/>
    <x v="0"/>
    <n v="10"/>
    <s v="No"/>
    <x v="0"/>
    <s v="Delhi"/>
  </r>
  <r>
    <x v="7106"/>
    <n v="53"/>
    <s v="Male"/>
    <s v="Delhi"/>
    <n v="46"/>
    <x v="2"/>
    <x v="0"/>
    <n v="458"/>
    <n v="18788.22"/>
    <s v="Auto Debit"/>
    <s v="Yes"/>
    <n v="0"/>
    <n v="0"/>
    <x v="0"/>
    <n v="10"/>
    <s v="Yes"/>
    <x v="0"/>
    <s v="Delhi"/>
  </r>
  <r>
    <x v="7107"/>
    <n v="35"/>
    <s v="Male"/>
    <s v="Hyderabad"/>
    <n v="12"/>
    <x v="0"/>
    <x v="0"/>
    <n v="457"/>
    <n v="5437.76"/>
    <s v="Credit Card"/>
    <s v="Yes"/>
    <n v="0"/>
    <n v="0"/>
    <x v="0"/>
    <n v="0"/>
    <s v="No"/>
    <x v="1"/>
    <s v="Hyderabad"/>
  </r>
  <r>
    <x v="7108"/>
    <n v="35"/>
    <s v="Male"/>
    <s v="Ahmedabad"/>
    <n v="29"/>
    <x v="0"/>
    <x v="1"/>
    <n v="711"/>
    <n v="20880.810000000001"/>
    <s v="Credit Card"/>
    <s v="Yes"/>
    <n v="1"/>
    <n v="0"/>
    <x v="0"/>
    <n v="0"/>
    <s v="No"/>
    <x v="0"/>
    <s v="Ahmedabad"/>
  </r>
  <r>
    <x v="7109"/>
    <n v="42"/>
    <s v="Female"/>
    <s v="Mumbai"/>
    <n v="42"/>
    <x v="0"/>
    <x v="0"/>
    <n v="512"/>
    <n v="21946.37"/>
    <s v="Bank Transfer"/>
    <s v="Yes"/>
    <n v="1"/>
    <n v="0"/>
    <x v="0"/>
    <n v="0"/>
    <s v="No"/>
    <x v="0"/>
    <s v="Mumbai"/>
  </r>
  <r>
    <x v="7110"/>
    <n v="51"/>
    <s v="Female"/>
    <s v="Kolkata"/>
    <n v="60"/>
    <x v="1"/>
    <x v="0"/>
    <n v="402"/>
    <n v="24415.07"/>
    <s v="Debit Card"/>
    <s v="No"/>
    <n v="0"/>
    <n v="0"/>
    <x v="0"/>
    <n v="0"/>
    <s v="No"/>
    <x v="0"/>
    <s v="Kolkata"/>
  </r>
  <r>
    <x v="7111"/>
    <n v="25"/>
    <s v="Female"/>
    <s v="Jaipur"/>
    <n v="48"/>
    <x v="0"/>
    <x v="1"/>
    <n v="642"/>
    <n v="30428.240000000002"/>
    <s v="Bank Transfer"/>
    <s v="Yes"/>
    <n v="0"/>
    <n v="0"/>
    <x v="0"/>
    <n v="0"/>
    <s v="No"/>
    <x v="0"/>
    <s v="Jaipur"/>
  </r>
  <r>
    <x v="7112"/>
    <n v="38"/>
    <s v="Male"/>
    <s v="Bengaluru"/>
    <n v="55"/>
    <x v="1"/>
    <x v="2"/>
    <n v="1083"/>
    <n v="59295.17"/>
    <s v="Auto Debit"/>
    <s v="Yes"/>
    <n v="0"/>
    <n v="0"/>
    <x v="0"/>
    <n v="0"/>
    <s v="No"/>
    <x v="0"/>
    <s v="Bengaluru"/>
  </r>
  <r>
    <x v="7113"/>
    <n v="53"/>
    <s v="Female"/>
    <s v="Chennai"/>
    <n v="19"/>
    <x v="1"/>
    <x v="1"/>
    <n v="687"/>
    <n v="12046.07"/>
    <s v="Bank Transfer"/>
    <s v="Yes"/>
    <n v="0"/>
    <n v="0"/>
    <x v="0"/>
    <n v="5"/>
    <s v="Yes"/>
    <x v="1"/>
    <s v="Chennai"/>
  </r>
  <r>
    <x v="7114"/>
    <n v="39"/>
    <s v="Female"/>
    <s v="Jaipur"/>
    <n v="32"/>
    <x v="0"/>
    <x v="1"/>
    <n v="763"/>
    <n v="24134.19"/>
    <s v="Debit Card"/>
    <s v="Yes"/>
    <n v="0"/>
    <n v="0"/>
    <x v="0"/>
    <n v="0"/>
    <s v="No"/>
    <x v="0"/>
    <s v="Jaipur"/>
  </r>
  <r>
    <x v="7115"/>
    <n v="36"/>
    <s v="Female"/>
    <s v="Mumbai"/>
    <n v="34"/>
    <x v="0"/>
    <x v="1"/>
    <n v="741"/>
    <n v="24871.4"/>
    <s v="Auto Debit"/>
    <s v="No"/>
    <n v="7"/>
    <n v="2"/>
    <x v="2"/>
    <n v="0"/>
    <s v="No"/>
    <x v="1"/>
    <s v="Mumbai"/>
  </r>
  <r>
    <x v="7116"/>
    <n v="41"/>
    <s v="Male"/>
    <s v="Nagpur"/>
    <n v="11"/>
    <x v="0"/>
    <x v="1"/>
    <n v="673"/>
    <n v="7425.52"/>
    <s v="Auto Debit"/>
    <s v="Yes"/>
    <n v="0"/>
    <n v="0"/>
    <x v="0"/>
    <n v="0"/>
    <s v="Yes"/>
    <x v="0"/>
    <s v="Nagpur"/>
  </r>
  <r>
    <x v="7117"/>
    <n v="44"/>
    <s v="Male"/>
    <s v="Pune"/>
    <n v="15"/>
    <x v="0"/>
    <x v="1"/>
    <n v="793"/>
    <n v="11632.66"/>
    <s v="Auto Debit"/>
    <s v="Yes"/>
    <n v="0"/>
    <n v="0"/>
    <x v="0"/>
    <n v="0"/>
    <s v="No"/>
    <x v="1"/>
    <s v="Pune"/>
  </r>
  <r>
    <x v="7118"/>
    <n v="40"/>
    <s v="Male"/>
    <s v="Bengaluru"/>
    <n v="33"/>
    <x v="0"/>
    <x v="1"/>
    <n v="783"/>
    <n v="25284.69"/>
    <s v="UPI"/>
    <s v="Yes"/>
    <n v="1"/>
    <n v="0"/>
    <x v="1"/>
    <n v="0"/>
    <s v="Yes"/>
    <x v="0"/>
    <s v="Bengaluru"/>
  </r>
  <r>
    <x v="7119"/>
    <n v="34"/>
    <s v="Female"/>
    <s v="Pune"/>
    <n v="37"/>
    <x v="0"/>
    <x v="1"/>
    <n v="684"/>
    <n v="25504.07"/>
    <s v="UPI"/>
    <s v="Yes"/>
    <n v="0"/>
    <n v="0"/>
    <x v="0"/>
    <n v="0"/>
    <s v="No"/>
    <x v="0"/>
    <s v="Pune"/>
  </r>
  <r>
    <x v="7120"/>
    <n v="45"/>
    <s v="Female"/>
    <s v="Chennai"/>
    <n v="23"/>
    <x v="0"/>
    <x v="1"/>
    <n v="686"/>
    <n v="15539.62"/>
    <s v="Auto Debit"/>
    <s v="Yes"/>
    <n v="3"/>
    <n v="1"/>
    <x v="0"/>
    <n v="0"/>
    <s v="No"/>
    <x v="0"/>
    <s v="Chennai"/>
  </r>
  <r>
    <x v="7121"/>
    <n v="28"/>
    <s v="Male"/>
    <s v="Delhi"/>
    <n v="46"/>
    <x v="1"/>
    <x v="2"/>
    <n v="1005"/>
    <n v="45587.66"/>
    <s v="Bank Transfer"/>
    <s v="Yes"/>
    <n v="0"/>
    <n v="0"/>
    <x v="0"/>
    <n v="0"/>
    <s v="No"/>
    <x v="0"/>
    <s v="Delhi"/>
  </r>
  <r>
    <x v="7122"/>
    <n v="34"/>
    <s v="Male"/>
    <s v="Nagpur"/>
    <n v="28"/>
    <x v="2"/>
    <x v="0"/>
    <n v="499"/>
    <n v="13593.99"/>
    <s v="Bank Transfer"/>
    <s v="Yes"/>
    <n v="4"/>
    <n v="2"/>
    <x v="4"/>
    <n v="0"/>
    <s v="No"/>
    <x v="0"/>
    <s v="Nagpur"/>
  </r>
  <r>
    <x v="7123"/>
    <n v="47"/>
    <s v="Female"/>
    <s v="Jaipur"/>
    <n v="22"/>
    <x v="1"/>
    <x v="1"/>
    <n v="683"/>
    <n v="14598.67"/>
    <s v="Debit Card"/>
    <s v="No"/>
    <n v="2"/>
    <n v="0"/>
    <x v="0"/>
    <n v="0"/>
    <s v="Yes"/>
    <x v="0"/>
    <s v="Jaipur"/>
  </r>
  <r>
    <x v="7124"/>
    <n v="33"/>
    <s v="Female"/>
    <s v="Delhi"/>
    <n v="33"/>
    <x v="1"/>
    <x v="0"/>
    <n v="566"/>
    <n v="17080.46"/>
    <s v="Debit Card"/>
    <s v="No"/>
    <n v="0"/>
    <n v="0"/>
    <x v="0"/>
    <n v="10"/>
    <s v="Yes"/>
    <x v="0"/>
    <s v="Delhi"/>
  </r>
  <r>
    <x v="7125"/>
    <n v="21"/>
    <s v="Female"/>
    <s v="Pune"/>
    <n v="20"/>
    <x v="1"/>
    <x v="0"/>
    <n v="546"/>
    <n v="10596.49"/>
    <s v="UPI"/>
    <s v="Yes"/>
    <n v="0"/>
    <n v="0"/>
    <x v="0"/>
    <n v="0"/>
    <s v="Yes"/>
    <x v="0"/>
    <s v="Pune"/>
  </r>
  <r>
    <x v="7126"/>
    <n v="25"/>
    <s v="Male"/>
    <s v="Mumbai"/>
    <n v="53"/>
    <x v="2"/>
    <x v="2"/>
    <n v="1111"/>
    <n v="60457.61"/>
    <s v="Auto Debit"/>
    <s v="Yes"/>
    <n v="1"/>
    <n v="0"/>
    <x v="0"/>
    <n v="0"/>
    <s v="Yes"/>
    <x v="0"/>
    <s v="Mumbai"/>
  </r>
  <r>
    <x v="7127"/>
    <n v="33"/>
    <s v="Female"/>
    <s v="Kolkata"/>
    <n v="19"/>
    <x v="0"/>
    <x v="1"/>
    <n v="739"/>
    <n v="13651.79"/>
    <s v="Auto Debit"/>
    <s v="Yes"/>
    <n v="2"/>
    <n v="1"/>
    <x v="0"/>
    <n v="0"/>
    <s v="No"/>
    <x v="0"/>
    <s v="Kolkata"/>
  </r>
  <r>
    <x v="7128"/>
    <n v="41"/>
    <s v="Female"/>
    <s v="Chennai"/>
    <n v="47"/>
    <x v="0"/>
    <x v="1"/>
    <n v="690"/>
    <n v="32373.26"/>
    <s v="Credit Card"/>
    <s v="Yes"/>
    <n v="6"/>
    <n v="1"/>
    <x v="2"/>
    <n v="0"/>
    <s v="No"/>
    <x v="1"/>
    <s v="Chennai"/>
  </r>
  <r>
    <x v="7129"/>
    <n v="52"/>
    <s v="Male"/>
    <s v="Kolkata"/>
    <n v="31"/>
    <x v="1"/>
    <x v="2"/>
    <n v="981"/>
    <n v="27522.720000000001"/>
    <s v="UPI"/>
    <s v="Yes"/>
    <n v="1"/>
    <n v="0"/>
    <x v="0"/>
    <n v="10"/>
    <s v="No"/>
    <x v="0"/>
    <s v="Kolkata"/>
  </r>
  <r>
    <x v="7130"/>
    <n v="28"/>
    <s v="Female"/>
    <s v="Mumbai"/>
    <n v="38"/>
    <x v="0"/>
    <x v="1"/>
    <n v="771"/>
    <n v="28719.17"/>
    <s v="Auto Debit"/>
    <s v="Yes"/>
    <n v="0"/>
    <n v="0"/>
    <x v="0"/>
    <n v="0"/>
    <s v="No"/>
    <x v="0"/>
    <s v="Mumbai"/>
  </r>
  <r>
    <x v="7131"/>
    <n v="33"/>
    <s v="Male"/>
    <s v="Jaipur"/>
    <n v="58"/>
    <x v="2"/>
    <x v="0"/>
    <n v="460"/>
    <n v="26411.040000000001"/>
    <s v="Bank Transfer"/>
    <s v="No"/>
    <n v="2"/>
    <n v="0"/>
    <x v="1"/>
    <n v="0"/>
    <s v="Yes"/>
    <x v="0"/>
    <s v="Jaipur"/>
  </r>
  <r>
    <x v="7132"/>
    <n v="40"/>
    <s v="Female"/>
    <s v="Bengaluru"/>
    <n v="17"/>
    <x v="0"/>
    <x v="2"/>
    <n v="1083"/>
    <n v="18616.28"/>
    <s v="Auto Debit"/>
    <s v="Yes"/>
    <n v="1"/>
    <n v="0"/>
    <x v="0"/>
    <n v="0"/>
    <s v="No"/>
    <x v="1"/>
    <s v="Bengaluru"/>
  </r>
  <r>
    <x v="7133"/>
    <n v="18"/>
    <s v="Male"/>
    <s v="Ahmedabad"/>
    <n v="20"/>
    <x v="1"/>
    <x v="0"/>
    <n v="472"/>
    <n v="9616.59"/>
    <s v="Bank Transfer"/>
    <s v="No"/>
    <n v="0"/>
    <n v="0"/>
    <x v="0"/>
    <n v="0"/>
    <s v="No"/>
    <x v="0"/>
    <s v="Ahmedabad"/>
  </r>
  <r>
    <x v="7134"/>
    <n v="18"/>
    <s v="Female"/>
    <s v="Jaipur"/>
    <n v="49"/>
    <x v="2"/>
    <x v="2"/>
    <n v="964"/>
    <n v="39418.29"/>
    <s v="Debit Card"/>
    <s v="Yes"/>
    <n v="0"/>
    <n v="0"/>
    <x v="0"/>
    <n v="15"/>
    <s v="No"/>
    <x v="0"/>
    <s v="Jaipur"/>
  </r>
  <r>
    <x v="7135"/>
    <n v="35"/>
    <s v="Female"/>
    <s v="Bengaluru"/>
    <n v="34"/>
    <x v="0"/>
    <x v="1"/>
    <n v="685"/>
    <n v="22715.84"/>
    <s v="Bank Transfer"/>
    <s v="Yes"/>
    <n v="2"/>
    <n v="1"/>
    <x v="0"/>
    <n v="0"/>
    <s v="Yes"/>
    <x v="1"/>
    <s v="Bengaluru"/>
  </r>
  <r>
    <x v="7136"/>
    <n v="29"/>
    <s v="Female"/>
    <s v="Bengaluru"/>
    <n v="43"/>
    <x v="0"/>
    <x v="1"/>
    <n v="812"/>
    <n v="34478.239999999998"/>
    <s v="UPI"/>
    <s v="Yes"/>
    <n v="0"/>
    <n v="0"/>
    <x v="1"/>
    <n v="0"/>
    <s v="No"/>
    <x v="0"/>
    <s v="Bengaluru"/>
  </r>
  <r>
    <x v="7137"/>
    <n v="34"/>
    <s v="Female"/>
    <s v="Bengaluru"/>
    <n v="41"/>
    <x v="1"/>
    <x v="2"/>
    <n v="1030"/>
    <n v="43036.66"/>
    <s v="Bank Transfer"/>
    <s v="Yes"/>
    <n v="0"/>
    <n v="0"/>
    <x v="0"/>
    <n v="0"/>
    <s v="Yes"/>
    <x v="0"/>
    <s v="Bengaluru"/>
  </r>
  <r>
    <x v="7138"/>
    <n v="26"/>
    <s v="Female"/>
    <s v="Mumbai"/>
    <n v="72"/>
    <x v="2"/>
    <x v="0"/>
    <n v="458"/>
    <n v="32041.64"/>
    <s v="UPI"/>
    <s v="No"/>
    <n v="5"/>
    <n v="2"/>
    <x v="1"/>
    <n v="0"/>
    <s v="No"/>
    <x v="0"/>
    <s v="Mumbai"/>
  </r>
  <r>
    <x v="7139"/>
    <n v="20"/>
    <s v="Male"/>
    <s v="Nagpur"/>
    <n v="41"/>
    <x v="0"/>
    <x v="1"/>
    <n v="717"/>
    <n v="28553.62"/>
    <s v="Auto Debit"/>
    <s v="Yes"/>
    <n v="0"/>
    <n v="0"/>
    <x v="0"/>
    <n v="0"/>
    <s v="Yes"/>
    <x v="0"/>
    <s v="Nagpur"/>
  </r>
  <r>
    <x v="7140"/>
    <n v="45"/>
    <s v="Female"/>
    <s v="Bengaluru"/>
    <n v="23"/>
    <x v="1"/>
    <x v="2"/>
    <n v="1044"/>
    <n v="24571.42"/>
    <s v="Credit Card"/>
    <s v="Yes"/>
    <n v="0"/>
    <n v="0"/>
    <x v="0"/>
    <n v="0"/>
    <s v="No"/>
    <x v="0"/>
    <s v="Bengaluru"/>
  </r>
  <r>
    <x v="7141"/>
    <n v="42"/>
    <s v="Female"/>
    <s v="Pune"/>
    <n v="67"/>
    <x v="2"/>
    <x v="1"/>
    <n v="669"/>
    <n v="44776.36"/>
    <s v="UPI"/>
    <s v="No"/>
    <n v="0"/>
    <n v="0"/>
    <x v="1"/>
    <n v="0"/>
    <s v="Yes"/>
    <x v="0"/>
    <s v="Pune"/>
  </r>
  <r>
    <x v="7142"/>
    <n v="23"/>
    <s v="Male"/>
    <s v="Chennai"/>
    <n v="38"/>
    <x v="1"/>
    <x v="2"/>
    <n v="1096"/>
    <n v="38498.18"/>
    <s v="Bank Transfer"/>
    <s v="Yes"/>
    <n v="0"/>
    <n v="0"/>
    <x v="0"/>
    <n v="10"/>
    <s v="No"/>
    <x v="0"/>
    <s v="Chennai"/>
  </r>
  <r>
    <x v="7143"/>
    <n v="50"/>
    <s v="Male"/>
    <s v="Mumbai"/>
    <n v="34"/>
    <x v="0"/>
    <x v="1"/>
    <n v="837"/>
    <n v="28257.35"/>
    <s v="Auto Debit"/>
    <s v="Yes"/>
    <n v="4"/>
    <n v="1"/>
    <x v="1"/>
    <n v="0"/>
    <s v="No"/>
    <x v="1"/>
    <s v="Mumbai"/>
  </r>
  <r>
    <x v="7144"/>
    <n v="38"/>
    <s v="Male"/>
    <s v="Bengaluru"/>
    <n v="19"/>
    <x v="2"/>
    <x v="1"/>
    <n v="834"/>
    <n v="15494.01"/>
    <s v="Credit Card"/>
    <s v="Yes"/>
    <n v="5"/>
    <n v="1"/>
    <x v="1"/>
    <n v="0"/>
    <s v="No"/>
    <x v="0"/>
    <s v="Bengaluru"/>
  </r>
  <r>
    <x v="7145"/>
    <n v="38"/>
    <s v="Male"/>
    <s v="Kolkata"/>
    <n v="27"/>
    <x v="0"/>
    <x v="2"/>
    <n v="999"/>
    <n v="26853.77"/>
    <s v="Credit Card"/>
    <s v="Yes"/>
    <n v="3"/>
    <n v="0"/>
    <x v="0"/>
    <n v="0"/>
    <s v="Yes"/>
    <x v="0"/>
    <s v="Kolkata"/>
  </r>
  <r>
    <x v="7146"/>
    <n v="32"/>
    <s v="Female"/>
    <s v="Ahmedabad"/>
    <n v="5"/>
    <x v="0"/>
    <x v="0"/>
    <n v="529"/>
    <n v="2677.11"/>
    <s v="Credit Card"/>
    <s v="Yes"/>
    <n v="2"/>
    <n v="0"/>
    <x v="1"/>
    <n v="0"/>
    <s v="No"/>
    <x v="1"/>
    <s v="Ahmedabad"/>
  </r>
  <r>
    <x v="7147"/>
    <n v="37"/>
    <s v="Male"/>
    <s v="Mumbai"/>
    <n v="26"/>
    <x v="0"/>
    <x v="1"/>
    <n v="712"/>
    <n v="18311.46"/>
    <s v="UPI"/>
    <s v="Yes"/>
    <n v="0"/>
    <n v="0"/>
    <x v="0"/>
    <n v="0"/>
    <s v="Yes"/>
    <x v="0"/>
    <s v="Mumbai"/>
  </r>
  <r>
    <x v="7148"/>
    <n v="43"/>
    <s v="Female"/>
    <s v="Kolkata"/>
    <n v="38"/>
    <x v="1"/>
    <x v="2"/>
    <n v="1041"/>
    <n v="38618.92"/>
    <s v="UPI"/>
    <s v="Yes"/>
    <n v="5"/>
    <n v="2"/>
    <x v="2"/>
    <n v="5"/>
    <s v="Yes"/>
    <x v="1"/>
    <s v="Kolkata"/>
  </r>
  <r>
    <x v="7149"/>
    <n v="37"/>
    <s v="Female"/>
    <s v="Ahmedabad"/>
    <n v="45"/>
    <x v="1"/>
    <x v="1"/>
    <n v="777"/>
    <n v="35674.559999999998"/>
    <s v="Bank Transfer"/>
    <s v="Yes"/>
    <n v="3"/>
    <n v="1"/>
    <x v="0"/>
    <n v="0"/>
    <s v="Yes"/>
    <x v="0"/>
    <s v="Ahmedabad"/>
  </r>
  <r>
    <x v="7150"/>
    <n v="27"/>
    <s v="Male"/>
    <s v="Pune"/>
    <n v="52"/>
    <x v="1"/>
    <x v="1"/>
    <n v="682"/>
    <n v="32301.79"/>
    <s v="Auto Debit"/>
    <s v="Yes"/>
    <n v="0"/>
    <n v="0"/>
    <x v="0"/>
    <n v="10"/>
    <s v="Yes"/>
    <x v="0"/>
    <s v="Pune"/>
  </r>
  <r>
    <x v="7151"/>
    <n v="31"/>
    <s v="Female"/>
    <s v="Bengaluru"/>
    <n v="15"/>
    <x v="0"/>
    <x v="2"/>
    <n v="1087"/>
    <n v="15879.95"/>
    <s v="UPI"/>
    <s v="No"/>
    <n v="0"/>
    <n v="0"/>
    <x v="0"/>
    <n v="0"/>
    <s v="Yes"/>
    <x v="1"/>
    <s v="Bengaluru"/>
  </r>
  <r>
    <x v="7152"/>
    <n v="19"/>
    <s v="Female"/>
    <s v="Jaipur"/>
    <n v="12"/>
    <x v="1"/>
    <x v="1"/>
    <n v="763"/>
    <n v="8782.2199999999993"/>
    <s v="Debit Card"/>
    <s v="Yes"/>
    <n v="0"/>
    <n v="0"/>
    <x v="0"/>
    <n v="5"/>
    <s v="Yes"/>
    <x v="0"/>
    <s v="Jaipur"/>
  </r>
  <r>
    <x v="7153"/>
    <n v="29"/>
    <s v="Female"/>
    <s v="Hyderabad"/>
    <n v="33"/>
    <x v="1"/>
    <x v="0"/>
    <n v="540"/>
    <n v="18164.8"/>
    <s v="Debit Card"/>
    <s v="No"/>
    <n v="0"/>
    <n v="0"/>
    <x v="0"/>
    <n v="0"/>
    <s v="No"/>
    <x v="0"/>
    <s v="Hyderabad"/>
  </r>
  <r>
    <x v="7154"/>
    <n v="45"/>
    <s v="Male"/>
    <s v="Bengaluru"/>
    <n v="22"/>
    <x v="0"/>
    <x v="0"/>
    <n v="545"/>
    <n v="11941.38"/>
    <s v="Credit Card"/>
    <s v="No"/>
    <n v="3"/>
    <n v="0"/>
    <x v="2"/>
    <n v="0"/>
    <s v="No"/>
    <x v="1"/>
    <s v="Bengaluru"/>
  </r>
  <r>
    <x v="7155"/>
    <n v="41"/>
    <s v="Female"/>
    <s v="Nagpur"/>
    <n v="25"/>
    <x v="1"/>
    <x v="0"/>
    <n v="542"/>
    <n v="11850.83"/>
    <s v="UPI"/>
    <s v="Yes"/>
    <n v="1"/>
    <n v="0"/>
    <x v="0"/>
    <n v="10"/>
    <s v="No"/>
    <x v="0"/>
    <s v="Nagpur"/>
  </r>
  <r>
    <x v="7156"/>
    <n v="31"/>
    <s v="Female"/>
    <s v="Kolkata"/>
    <n v="7"/>
    <x v="0"/>
    <x v="1"/>
    <n v="663"/>
    <n v="4572.57"/>
    <s v="Bank Transfer"/>
    <s v="Yes"/>
    <n v="1"/>
    <n v="0"/>
    <x v="0"/>
    <n v="0"/>
    <s v="Yes"/>
    <x v="1"/>
    <s v="Kolkata"/>
  </r>
  <r>
    <x v="7157"/>
    <n v="42"/>
    <s v="Male"/>
    <s v="Hyderabad"/>
    <n v="19"/>
    <x v="0"/>
    <x v="0"/>
    <n v="521"/>
    <n v="9822.73"/>
    <s v="UPI"/>
    <s v="Yes"/>
    <n v="0"/>
    <n v="0"/>
    <x v="0"/>
    <n v="0"/>
    <s v="No"/>
    <x v="1"/>
    <s v="Hyderabad"/>
  </r>
  <r>
    <x v="7158"/>
    <n v="48"/>
    <s v="Female"/>
    <s v="Pune"/>
    <n v="54"/>
    <x v="0"/>
    <x v="0"/>
    <n v="518"/>
    <n v="27269.279999999999"/>
    <s v="Auto Debit"/>
    <s v="Yes"/>
    <n v="0"/>
    <n v="0"/>
    <x v="0"/>
    <n v="0"/>
    <s v="No"/>
    <x v="0"/>
    <s v="Pune"/>
  </r>
  <r>
    <x v="7159"/>
    <n v="48"/>
    <s v="Female"/>
    <s v="Chennai"/>
    <n v="31"/>
    <x v="1"/>
    <x v="1"/>
    <n v="743"/>
    <n v="22663.15"/>
    <s v="Auto Debit"/>
    <s v="Yes"/>
    <n v="1"/>
    <n v="0"/>
    <x v="0"/>
    <n v="0"/>
    <s v="Yes"/>
    <x v="0"/>
    <s v="Chennai"/>
  </r>
  <r>
    <x v="7160"/>
    <n v="40"/>
    <s v="Female"/>
    <s v="Mumbai"/>
    <n v="34"/>
    <x v="0"/>
    <x v="1"/>
    <n v="788"/>
    <n v="27523.34"/>
    <s v="Debit Card"/>
    <s v="Yes"/>
    <n v="2"/>
    <n v="1"/>
    <x v="0"/>
    <n v="0"/>
    <s v="No"/>
    <x v="0"/>
    <s v="Mumbai"/>
  </r>
  <r>
    <x v="7161"/>
    <n v="37"/>
    <s v="Female"/>
    <s v="Pune"/>
    <n v="24"/>
    <x v="1"/>
    <x v="2"/>
    <n v="1051"/>
    <n v="23894.48"/>
    <s v="Auto Debit"/>
    <s v="Yes"/>
    <n v="0"/>
    <n v="0"/>
    <x v="0"/>
    <n v="5"/>
    <s v="Yes"/>
    <x v="0"/>
    <s v="Pune"/>
  </r>
  <r>
    <x v="7162"/>
    <n v="26"/>
    <s v="Female"/>
    <s v="Pune"/>
    <n v="17"/>
    <x v="0"/>
    <x v="0"/>
    <n v="392"/>
    <n v="6688.01"/>
    <s v="Bank Transfer"/>
    <s v="Yes"/>
    <n v="0"/>
    <n v="0"/>
    <x v="0"/>
    <n v="0"/>
    <s v="No"/>
    <x v="0"/>
    <s v="Pune"/>
  </r>
  <r>
    <x v="7163"/>
    <n v="39"/>
    <s v="Male"/>
    <s v="Delhi"/>
    <n v="49"/>
    <x v="2"/>
    <x v="2"/>
    <n v="996"/>
    <n v="49938.31"/>
    <s v="Auto Debit"/>
    <s v="Yes"/>
    <n v="2"/>
    <n v="0"/>
    <x v="0"/>
    <n v="0"/>
    <s v="Yes"/>
    <x v="0"/>
    <s v="Delhi"/>
  </r>
  <r>
    <x v="7164"/>
    <n v="40"/>
    <s v="Female"/>
    <s v="Mumbai"/>
    <n v="21"/>
    <x v="1"/>
    <x v="1"/>
    <n v="808"/>
    <n v="14886.77"/>
    <s v="Credit Card"/>
    <s v="Yes"/>
    <n v="1"/>
    <n v="0"/>
    <x v="0"/>
    <n v="10"/>
    <s v="No"/>
    <x v="0"/>
    <s v="Mumbai"/>
  </r>
  <r>
    <x v="7165"/>
    <n v="33"/>
    <s v="Male"/>
    <s v="Mumbai"/>
    <n v="65"/>
    <x v="0"/>
    <x v="0"/>
    <n v="431"/>
    <n v="27887.1"/>
    <s v="Bank Transfer"/>
    <s v="Yes"/>
    <n v="2"/>
    <n v="0"/>
    <x v="1"/>
    <n v="0"/>
    <s v="Yes"/>
    <x v="0"/>
    <s v="Mumbai"/>
  </r>
  <r>
    <x v="7166"/>
    <n v="22"/>
    <s v="Male"/>
    <s v="Hyderabad"/>
    <n v="22"/>
    <x v="0"/>
    <x v="1"/>
    <n v="746"/>
    <n v="16682.34"/>
    <s v="Auto Debit"/>
    <s v="Yes"/>
    <n v="0"/>
    <n v="0"/>
    <x v="0"/>
    <n v="0"/>
    <s v="Yes"/>
    <x v="0"/>
    <s v="Hyderabad"/>
  </r>
  <r>
    <x v="7167"/>
    <n v="44"/>
    <s v="Male"/>
    <s v="Hyderabad"/>
    <n v="18"/>
    <x v="2"/>
    <x v="0"/>
    <n v="460"/>
    <n v="6858.67"/>
    <s v="Bank Transfer"/>
    <s v="Yes"/>
    <n v="0"/>
    <n v="0"/>
    <x v="0"/>
    <n v="15"/>
    <s v="Yes"/>
    <x v="0"/>
    <s v="Hyderabad"/>
  </r>
  <r>
    <x v="7168"/>
    <n v="35"/>
    <s v="Female"/>
    <s v="Chennai"/>
    <n v="20"/>
    <x v="0"/>
    <x v="2"/>
    <n v="968"/>
    <n v="18869.82"/>
    <s v="Debit Card"/>
    <s v="Yes"/>
    <n v="0"/>
    <n v="0"/>
    <x v="0"/>
    <n v="0"/>
    <s v="No"/>
    <x v="0"/>
    <s v="Chennai"/>
  </r>
  <r>
    <x v="7169"/>
    <n v="24"/>
    <s v="Female"/>
    <s v="Mumbai"/>
    <n v="33"/>
    <x v="1"/>
    <x v="2"/>
    <n v="1036"/>
    <n v="29924.81"/>
    <s v="Bank Transfer"/>
    <s v="Yes"/>
    <n v="0"/>
    <n v="0"/>
    <x v="0"/>
    <n v="10"/>
    <s v="Yes"/>
    <x v="0"/>
    <s v="Mumbai"/>
  </r>
  <r>
    <x v="7170"/>
    <n v="18"/>
    <s v="Male"/>
    <s v="Hyderabad"/>
    <n v="40"/>
    <x v="0"/>
    <x v="0"/>
    <n v="452"/>
    <n v="17716.150000000001"/>
    <s v="Debit Card"/>
    <s v="Yes"/>
    <n v="1"/>
    <n v="0"/>
    <x v="0"/>
    <n v="0"/>
    <s v="No"/>
    <x v="0"/>
    <s v="Hyderabad"/>
  </r>
  <r>
    <x v="7171"/>
    <n v="31"/>
    <s v="Male"/>
    <s v="Mumbai"/>
    <n v="56"/>
    <x v="2"/>
    <x v="0"/>
    <n v="538"/>
    <n v="30334.45"/>
    <s v="Credit Card"/>
    <s v="Yes"/>
    <n v="5"/>
    <n v="2"/>
    <x v="2"/>
    <n v="0"/>
    <s v="No"/>
    <x v="0"/>
    <s v="Mumbai"/>
  </r>
  <r>
    <x v="7172"/>
    <n v="39"/>
    <s v="Male"/>
    <s v="Bengaluru"/>
    <n v="3"/>
    <x v="0"/>
    <x v="1"/>
    <n v="719"/>
    <n v="1805.52"/>
    <s v="Credit Card"/>
    <s v="Yes"/>
    <n v="1"/>
    <n v="0"/>
    <x v="0"/>
    <n v="15"/>
    <s v="Yes"/>
    <x v="1"/>
    <s v="Bengaluru"/>
  </r>
  <r>
    <x v="7173"/>
    <n v="50"/>
    <s v="Male"/>
    <s v="Delhi"/>
    <n v="31"/>
    <x v="1"/>
    <x v="1"/>
    <n v="704"/>
    <n v="20742.97"/>
    <s v="Bank Transfer"/>
    <s v="Yes"/>
    <n v="0"/>
    <n v="0"/>
    <x v="0"/>
    <n v="5"/>
    <s v="No"/>
    <x v="0"/>
    <s v="Delhi"/>
  </r>
  <r>
    <x v="7174"/>
    <n v="18"/>
    <s v="Female"/>
    <s v="Nagpur"/>
    <n v="72"/>
    <x v="2"/>
    <x v="1"/>
    <n v="702"/>
    <n v="51170.19"/>
    <s v="Auto Debit"/>
    <s v="Yes"/>
    <n v="1"/>
    <n v="0"/>
    <x v="0"/>
    <n v="0"/>
    <s v="No"/>
    <x v="0"/>
    <s v="Nagpur"/>
  </r>
  <r>
    <x v="7175"/>
    <n v="33"/>
    <s v="Female"/>
    <s v="Kolkata"/>
    <n v="37"/>
    <x v="0"/>
    <x v="1"/>
    <n v="741"/>
    <n v="27284.29"/>
    <s v="Auto Debit"/>
    <s v="No"/>
    <n v="0"/>
    <n v="0"/>
    <x v="1"/>
    <n v="0"/>
    <s v="No"/>
    <x v="0"/>
    <s v="Kolkata"/>
  </r>
  <r>
    <x v="7176"/>
    <n v="18"/>
    <s v="Male"/>
    <s v="Ahmedabad"/>
    <n v="15"/>
    <x v="0"/>
    <x v="1"/>
    <n v="735"/>
    <n v="10824.02"/>
    <s v="UPI"/>
    <s v="No"/>
    <n v="3"/>
    <n v="1"/>
    <x v="1"/>
    <n v="0"/>
    <s v="No"/>
    <x v="0"/>
    <s v="Ahmedabad"/>
  </r>
  <r>
    <x v="7177"/>
    <n v="55"/>
    <s v="Male"/>
    <s v="Delhi"/>
    <n v="24"/>
    <x v="0"/>
    <x v="1"/>
    <n v="824"/>
    <n v="19395.439999999999"/>
    <s v="UPI"/>
    <s v="Yes"/>
    <n v="0"/>
    <n v="0"/>
    <x v="0"/>
    <n v="0"/>
    <s v="Yes"/>
    <x v="0"/>
    <s v="Delhi"/>
  </r>
  <r>
    <x v="7178"/>
    <n v="35"/>
    <s v="Female"/>
    <s v="Delhi"/>
    <n v="27"/>
    <x v="0"/>
    <x v="2"/>
    <n v="996"/>
    <n v="27144.43"/>
    <s v="Credit Card"/>
    <s v="Yes"/>
    <n v="0"/>
    <n v="0"/>
    <x v="0"/>
    <n v="0"/>
    <s v="No"/>
    <x v="1"/>
    <s v="Delhi"/>
  </r>
  <r>
    <x v="7179"/>
    <n v="41"/>
    <s v="Female"/>
    <s v="Nagpur"/>
    <n v="52"/>
    <x v="2"/>
    <x v="2"/>
    <n v="1022"/>
    <n v="54384.639999999999"/>
    <s v="UPI"/>
    <s v="Yes"/>
    <n v="4"/>
    <n v="1"/>
    <x v="0"/>
    <n v="0"/>
    <s v="Yes"/>
    <x v="0"/>
    <s v="Nagpur"/>
  </r>
  <r>
    <x v="7180"/>
    <n v="44"/>
    <s v="Male"/>
    <s v="Kolkata"/>
    <n v="60"/>
    <x v="0"/>
    <x v="1"/>
    <n v="733"/>
    <n v="43333.11"/>
    <s v="UPI"/>
    <s v="Yes"/>
    <n v="0"/>
    <n v="0"/>
    <x v="0"/>
    <n v="0"/>
    <s v="No"/>
    <x v="1"/>
    <s v="Kolkata"/>
  </r>
  <r>
    <x v="7181"/>
    <n v="24"/>
    <s v="Male"/>
    <s v="Mumbai"/>
    <n v="28"/>
    <x v="0"/>
    <x v="2"/>
    <n v="998"/>
    <n v="28241.15"/>
    <s v="Credit Card"/>
    <s v="Yes"/>
    <n v="1"/>
    <n v="0"/>
    <x v="0"/>
    <n v="0"/>
    <s v="Yes"/>
    <x v="0"/>
    <s v="Mumbai"/>
  </r>
  <r>
    <x v="7182"/>
    <n v="40"/>
    <s v="Male"/>
    <s v="Pune"/>
    <n v="23"/>
    <x v="0"/>
    <x v="0"/>
    <n v="528"/>
    <n v="12202.13"/>
    <s v="Debit Card"/>
    <s v="No"/>
    <n v="2"/>
    <n v="2"/>
    <x v="1"/>
    <n v="0"/>
    <s v="No"/>
    <x v="0"/>
    <s v="Pune"/>
  </r>
  <r>
    <x v="7183"/>
    <n v="38"/>
    <s v="Female"/>
    <s v="Mumbai"/>
    <n v="32"/>
    <x v="0"/>
    <x v="0"/>
    <n v="573"/>
    <n v="18567.46"/>
    <s v="Credit Card"/>
    <s v="Yes"/>
    <n v="0"/>
    <n v="0"/>
    <x v="0"/>
    <n v="0"/>
    <s v="No"/>
    <x v="1"/>
    <s v="Mumbai"/>
  </r>
  <r>
    <x v="7184"/>
    <n v="32"/>
    <s v="Male"/>
    <s v="Pune"/>
    <n v="14"/>
    <x v="0"/>
    <x v="1"/>
    <n v="705"/>
    <n v="9791.5400000000009"/>
    <s v="UPI"/>
    <s v="Yes"/>
    <n v="0"/>
    <n v="0"/>
    <x v="0"/>
    <n v="0"/>
    <s v="No"/>
    <x v="1"/>
    <s v="Pune"/>
  </r>
  <r>
    <x v="7185"/>
    <n v="42"/>
    <s v="Female"/>
    <s v="Pune"/>
    <n v="18"/>
    <x v="0"/>
    <x v="0"/>
    <n v="464"/>
    <n v="8530.57"/>
    <s v="Credit Card"/>
    <s v="No"/>
    <n v="1"/>
    <n v="0"/>
    <x v="0"/>
    <n v="0"/>
    <s v="No"/>
    <x v="0"/>
    <s v="Pune"/>
  </r>
  <r>
    <x v="7186"/>
    <n v="55"/>
    <s v="Female"/>
    <s v="Mumbai"/>
    <n v="10"/>
    <x v="0"/>
    <x v="1"/>
    <n v="739"/>
    <n v="7280.02"/>
    <s v="Bank Transfer"/>
    <s v="Yes"/>
    <n v="0"/>
    <n v="0"/>
    <x v="0"/>
    <n v="0"/>
    <s v="No"/>
    <x v="0"/>
    <s v="Mumbai"/>
  </r>
  <r>
    <x v="7187"/>
    <n v="26"/>
    <s v="Male"/>
    <s v="Jaipur"/>
    <n v="5"/>
    <x v="0"/>
    <x v="1"/>
    <n v="714"/>
    <n v="3613.39"/>
    <s v="UPI"/>
    <s v="Yes"/>
    <n v="0"/>
    <n v="0"/>
    <x v="0"/>
    <n v="0"/>
    <s v="No"/>
    <x v="1"/>
    <s v="Jaipur"/>
  </r>
  <r>
    <x v="7188"/>
    <n v="27"/>
    <s v="Male"/>
    <s v="Ahmedabad"/>
    <n v="56"/>
    <x v="1"/>
    <x v="2"/>
    <n v="1071"/>
    <n v="60117.2"/>
    <s v="UPI"/>
    <s v="Yes"/>
    <n v="2"/>
    <n v="2"/>
    <x v="1"/>
    <n v="0"/>
    <s v="No"/>
    <x v="1"/>
    <s v="Ahmedabad"/>
  </r>
  <r>
    <x v="7189"/>
    <n v="38"/>
    <s v="Male"/>
    <s v="Delhi"/>
    <n v="38"/>
    <x v="2"/>
    <x v="1"/>
    <n v="729"/>
    <n v="28041.08"/>
    <s v="Debit Card"/>
    <s v="No"/>
    <n v="1"/>
    <n v="0"/>
    <x v="0"/>
    <n v="0"/>
    <s v="No"/>
    <x v="0"/>
    <s v="Delhi"/>
  </r>
  <r>
    <x v="7190"/>
    <n v="43"/>
    <s v="Male"/>
    <s v="Delhi"/>
    <n v="50"/>
    <x v="0"/>
    <x v="1"/>
    <n v="789"/>
    <n v="38935.949999999997"/>
    <s v="Credit Card"/>
    <s v="Yes"/>
    <n v="0"/>
    <n v="0"/>
    <x v="0"/>
    <n v="0"/>
    <s v="No"/>
    <x v="0"/>
    <s v="Delhi"/>
  </r>
  <r>
    <x v="7191"/>
    <n v="25"/>
    <s v="Female"/>
    <s v="Pune"/>
    <n v="18"/>
    <x v="0"/>
    <x v="0"/>
    <n v="543"/>
    <n v="9704.7999999999993"/>
    <s v="Auto Debit"/>
    <s v="No"/>
    <n v="6"/>
    <n v="2"/>
    <x v="4"/>
    <n v="0"/>
    <s v="Yes"/>
    <x v="0"/>
    <s v="Pune"/>
  </r>
  <r>
    <x v="7192"/>
    <n v="30"/>
    <s v="Male"/>
    <s v="Mumbai"/>
    <n v="35"/>
    <x v="0"/>
    <x v="0"/>
    <n v="496"/>
    <n v="17555.12"/>
    <s v="Bank Transfer"/>
    <s v="No"/>
    <n v="6"/>
    <n v="2"/>
    <x v="4"/>
    <n v="0"/>
    <s v="No"/>
    <x v="1"/>
    <s v="Mumbai"/>
  </r>
  <r>
    <x v="7193"/>
    <n v="49"/>
    <s v="Female"/>
    <s v="Bengaluru"/>
    <n v="9"/>
    <x v="1"/>
    <x v="1"/>
    <n v="735"/>
    <n v="6668.51"/>
    <s v="Credit Card"/>
    <s v="Yes"/>
    <n v="2"/>
    <n v="1"/>
    <x v="1"/>
    <n v="0"/>
    <s v="Yes"/>
    <x v="0"/>
    <s v="Bengaluru"/>
  </r>
  <r>
    <x v="7194"/>
    <n v="31"/>
    <s v="Female"/>
    <s v="Mumbai"/>
    <n v="20"/>
    <x v="0"/>
    <x v="1"/>
    <n v="810"/>
    <n v="16561.099999999999"/>
    <s v="UPI"/>
    <s v="Yes"/>
    <n v="2"/>
    <n v="0"/>
    <x v="0"/>
    <n v="0"/>
    <s v="Yes"/>
    <x v="1"/>
    <s v="Mumbai"/>
  </r>
  <r>
    <x v="7195"/>
    <n v="37"/>
    <s v="Male"/>
    <s v="Pune"/>
    <n v="51"/>
    <x v="0"/>
    <x v="0"/>
    <n v="452"/>
    <n v="22600.78"/>
    <s v="Credit Card"/>
    <s v="Yes"/>
    <n v="0"/>
    <n v="0"/>
    <x v="0"/>
    <n v="0"/>
    <s v="No"/>
    <x v="0"/>
    <s v="Pune"/>
  </r>
  <r>
    <x v="7196"/>
    <n v="19"/>
    <s v="Male"/>
    <s v="Delhi"/>
    <n v="42"/>
    <x v="1"/>
    <x v="1"/>
    <n v="798"/>
    <n v="31944.05"/>
    <s v="Debit Card"/>
    <s v="Yes"/>
    <n v="0"/>
    <n v="0"/>
    <x v="0"/>
    <n v="5"/>
    <s v="No"/>
    <x v="0"/>
    <s v="Delhi"/>
  </r>
  <r>
    <x v="7197"/>
    <n v="41"/>
    <s v="Male"/>
    <s v="Jaipur"/>
    <n v="45"/>
    <x v="1"/>
    <x v="1"/>
    <n v="696"/>
    <n v="32229.23"/>
    <s v="Auto Debit"/>
    <s v="Yes"/>
    <n v="0"/>
    <n v="0"/>
    <x v="0"/>
    <n v="0"/>
    <s v="Yes"/>
    <x v="0"/>
    <s v="Jaipur"/>
  </r>
  <r>
    <x v="7198"/>
    <n v="43"/>
    <s v="Male"/>
    <s v="Bengaluru"/>
    <n v="15"/>
    <x v="0"/>
    <x v="0"/>
    <n v="447"/>
    <n v="6874.81"/>
    <s v="UPI"/>
    <s v="Yes"/>
    <n v="1"/>
    <n v="0"/>
    <x v="0"/>
    <n v="0"/>
    <s v="Yes"/>
    <x v="0"/>
    <s v="Bengaluru"/>
  </r>
  <r>
    <x v="7199"/>
    <n v="49"/>
    <s v="Female"/>
    <s v="Kolkata"/>
    <n v="15"/>
    <x v="0"/>
    <x v="2"/>
    <n v="1025"/>
    <n v="15428.36"/>
    <s v="Debit Card"/>
    <s v="Yes"/>
    <n v="0"/>
    <n v="0"/>
    <x v="1"/>
    <n v="0"/>
    <s v="Yes"/>
    <x v="0"/>
    <s v="Kolkata"/>
  </r>
  <r>
    <x v="7200"/>
    <n v="35"/>
    <s v="Female"/>
    <s v="Chennai"/>
    <n v="42"/>
    <x v="2"/>
    <x v="1"/>
    <n v="769"/>
    <n v="32813.99"/>
    <s v="Auto Debit"/>
    <s v="Yes"/>
    <n v="1"/>
    <n v="0"/>
    <x v="0"/>
    <n v="0"/>
    <s v="No"/>
    <x v="0"/>
    <s v="Chennai"/>
  </r>
  <r>
    <x v="7201"/>
    <n v="25"/>
    <s v="Male"/>
    <s v="Delhi"/>
    <n v="47"/>
    <x v="1"/>
    <x v="1"/>
    <n v="803"/>
    <n v="38221.46"/>
    <s v="Auto Debit"/>
    <s v="Yes"/>
    <n v="0"/>
    <n v="0"/>
    <x v="0"/>
    <n v="0"/>
    <s v="Yes"/>
    <x v="0"/>
    <s v="Delhi"/>
  </r>
  <r>
    <x v="7202"/>
    <n v="18"/>
    <s v="Female"/>
    <s v="Chennai"/>
    <n v="12"/>
    <x v="0"/>
    <x v="0"/>
    <n v="546"/>
    <n v="6373.07"/>
    <s v="Credit Card"/>
    <s v="Yes"/>
    <n v="1"/>
    <n v="0"/>
    <x v="1"/>
    <n v="0"/>
    <s v="No"/>
    <x v="1"/>
    <s v="Chennai"/>
  </r>
  <r>
    <x v="7203"/>
    <n v="37"/>
    <s v="Female"/>
    <s v="Kolkata"/>
    <n v="54"/>
    <x v="1"/>
    <x v="0"/>
    <n v="534"/>
    <n v="28474.43"/>
    <s v="Auto Debit"/>
    <s v="Yes"/>
    <n v="0"/>
    <n v="0"/>
    <x v="0"/>
    <n v="0"/>
    <s v="No"/>
    <x v="0"/>
    <s v="Kolkata"/>
  </r>
  <r>
    <x v="7204"/>
    <n v="31"/>
    <s v="Female"/>
    <s v="Ahmedabad"/>
    <n v="27"/>
    <x v="1"/>
    <x v="2"/>
    <n v="965"/>
    <n v="26672.39"/>
    <s v="Debit Card"/>
    <s v="Yes"/>
    <n v="0"/>
    <n v="0"/>
    <x v="0"/>
    <n v="0"/>
    <s v="No"/>
    <x v="1"/>
    <s v="Ahmedabad"/>
  </r>
  <r>
    <x v="7205"/>
    <n v="34"/>
    <s v="Male"/>
    <s v="Chennai"/>
    <n v="23"/>
    <x v="0"/>
    <x v="1"/>
    <n v="650"/>
    <n v="15313.6"/>
    <s v="Bank Transfer"/>
    <s v="Yes"/>
    <n v="2"/>
    <n v="0"/>
    <x v="0"/>
    <n v="0"/>
    <s v="No"/>
    <x v="0"/>
    <s v="Chennai"/>
  </r>
  <r>
    <x v="7206"/>
    <n v="33"/>
    <s v="Male"/>
    <s v="Pune"/>
    <n v="32"/>
    <x v="0"/>
    <x v="2"/>
    <n v="991"/>
    <n v="31782.61"/>
    <s v="Auto Debit"/>
    <s v="Yes"/>
    <n v="0"/>
    <n v="0"/>
    <x v="0"/>
    <n v="0"/>
    <s v="Yes"/>
    <x v="0"/>
    <s v="Pune"/>
  </r>
  <r>
    <x v="7207"/>
    <n v="34"/>
    <s v="Male"/>
    <s v="Hyderabad"/>
    <n v="45"/>
    <x v="1"/>
    <x v="2"/>
    <n v="1057"/>
    <n v="46921.75"/>
    <s v="UPI"/>
    <s v="Yes"/>
    <n v="0"/>
    <n v="0"/>
    <x v="0"/>
    <n v="0"/>
    <s v="No"/>
    <x v="1"/>
    <s v="Hyderabad"/>
  </r>
  <r>
    <x v="7208"/>
    <n v="45"/>
    <s v="Female"/>
    <s v="Mumbai"/>
    <n v="16"/>
    <x v="0"/>
    <x v="1"/>
    <n v="796"/>
    <n v="12730.09"/>
    <s v="Bank Transfer"/>
    <s v="Yes"/>
    <n v="0"/>
    <n v="0"/>
    <x v="1"/>
    <n v="0"/>
    <s v="No"/>
    <x v="0"/>
    <s v="Mumbai"/>
  </r>
  <r>
    <x v="7209"/>
    <n v="36"/>
    <s v="Female"/>
    <s v="Bengaluru"/>
    <n v="25"/>
    <x v="0"/>
    <x v="1"/>
    <n v="672"/>
    <n v="17270.919999999998"/>
    <s v="Auto Debit"/>
    <s v="Yes"/>
    <n v="0"/>
    <n v="0"/>
    <x v="1"/>
    <n v="0"/>
    <s v="No"/>
    <x v="0"/>
    <s v="Bengaluru"/>
  </r>
  <r>
    <x v="7210"/>
    <n v="46"/>
    <s v="Male"/>
    <s v="Chennai"/>
    <n v="30"/>
    <x v="0"/>
    <x v="2"/>
    <n v="1037"/>
    <n v="30453.759999999998"/>
    <s v="Credit Card"/>
    <s v="Yes"/>
    <n v="0"/>
    <n v="0"/>
    <x v="0"/>
    <n v="0"/>
    <s v="No"/>
    <x v="0"/>
    <s v="Chennai"/>
  </r>
  <r>
    <x v="7211"/>
    <n v="52"/>
    <s v="Female"/>
    <s v="Chennai"/>
    <n v="41"/>
    <x v="1"/>
    <x v="0"/>
    <n v="462"/>
    <n v="18470.919999999998"/>
    <s v="Bank Transfer"/>
    <s v="Yes"/>
    <n v="2"/>
    <n v="0"/>
    <x v="0"/>
    <n v="0"/>
    <s v="Yes"/>
    <x v="0"/>
    <s v="Chennai"/>
  </r>
  <r>
    <x v="7212"/>
    <n v="30"/>
    <s v="Male"/>
    <s v="Kolkata"/>
    <n v="42"/>
    <x v="0"/>
    <x v="0"/>
    <n v="471"/>
    <n v="19239.59"/>
    <s v="UPI"/>
    <s v="No"/>
    <n v="0"/>
    <n v="0"/>
    <x v="0"/>
    <n v="0"/>
    <s v="No"/>
    <x v="0"/>
    <s v="Kolkata"/>
  </r>
  <r>
    <x v="7213"/>
    <n v="41"/>
    <s v="Female"/>
    <s v="Delhi"/>
    <n v="57"/>
    <x v="1"/>
    <x v="1"/>
    <n v="696"/>
    <n v="39068.17"/>
    <s v="Debit Card"/>
    <s v="Yes"/>
    <n v="0"/>
    <n v="0"/>
    <x v="0"/>
    <n v="0"/>
    <s v="No"/>
    <x v="0"/>
    <s v="Delhi"/>
  </r>
  <r>
    <x v="7214"/>
    <n v="30"/>
    <s v="Male"/>
    <s v="Bengaluru"/>
    <n v="27"/>
    <x v="1"/>
    <x v="1"/>
    <n v="766"/>
    <n v="18874.11"/>
    <s v="UPI"/>
    <s v="Yes"/>
    <n v="2"/>
    <n v="0"/>
    <x v="0"/>
    <n v="10"/>
    <s v="No"/>
    <x v="0"/>
    <s v="Bengaluru"/>
  </r>
  <r>
    <x v="7215"/>
    <n v="49"/>
    <s v="Male"/>
    <s v="Chennai"/>
    <n v="62"/>
    <x v="0"/>
    <x v="1"/>
    <n v="744"/>
    <n v="46404.19"/>
    <s v="Auto Debit"/>
    <s v="Yes"/>
    <n v="0"/>
    <n v="0"/>
    <x v="0"/>
    <n v="0"/>
    <s v="No"/>
    <x v="0"/>
    <s v="Chennai"/>
  </r>
  <r>
    <x v="7216"/>
    <n v="31"/>
    <s v="Male"/>
    <s v="Bengaluru"/>
    <n v="26"/>
    <x v="0"/>
    <x v="2"/>
    <n v="1042"/>
    <n v="27793.39"/>
    <s v="Bank Transfer"/>
    <s v="Yes"/>
    <n v="1"/>
    <n v="0"/>
    <x v="0"/>
    <n v="0"/>
    <s v="Yes"/>
    <x v="0"/>
    <s v="Bengaluru"/>
  </r>
  <r>
    <x v="7217"/>
    <n v="42"/>
    <s v="Male"/>
    <s v="Jaipur"/>
    <n v="19"/>
    <x v="0"/>
    <x v="0"/>
    <n v="523"/>
    <n v="9689.7999999999993"/>
    <s v="Bank Transfer"/>
    <s v="Yes"/>
    <n v="0"/>
    <n v="0"/>
    <x v="0"/>
    <n v="0"/>
    <s v="Yes"/>
    <x v="0"/>
    <s v="Jaipur"/>
  </r>
  <r>
    <x v="7218"/>
    <n v="47"/>
    <s v="Female"/>
    <s v="Chennai"/>
    <n v="34"/>
    <x v="0"/>
    <x v="1"/>
    <n v="764"/>
    <n v="26101.52"/>
    <s v="Auto Debit"/>
    <s v="No"/>
    <n v="5"/>
    <n v="3"/>
    <x v="4"/>
    <n v="0"/>
    <s v="No"/>
    <x v="1"/>
    <s v="Chennai"/>
  </r>
  <r>
    <x v="7219"/>
    <n v="30"/>
    <s v="Male"/>
    <s v="Bengaluru"/>
    <n v="36"/>
    <x v="2"/>
    <x v="2"/>
    <n v="993"/>
    <n v="32471.64"/>
    <s v="Auto Debit"/>
    <s v="Yes"/>
    <n v="0"/>
    <n v="0"/>
    <x v="1"/>
    <n v="10"/>
    <s v="No"/>
    <x v="0"/>
    <s v="Bengaluru"/>
  </r>
  <r>
    <x v="7220"/>
    <n v="38"/>
    <s v="Male"/>
    <s v="Jaipur"/>
    <n v="65"/>
    <x v="1"/>
    <x v="2"/>
    <n v="1023"/>
    <n v="66947.94"/>
    <s v="Auto Debit"/>
    <s v="Yes"/>
    <n v="0"/>
    <n v="0"/>
    <x v="0"/>
    <n v="0"/>
    <s v="Yes"/>
    <x v="0"/>
    <s v="Jaipur"/>
  </r>
  <r>
    <x v="7221"/>
    <n v="23"/>
    <s v="Female"/>
    <s v="Hyderabad"/>
    <n v="33"/>
    <x v="2"/>
    <x v="1"/>
    <n v="734"/>
    <n v="24712.02"/>
    <s v="Auto Debit"/>
    <s v="Yes"/>
    <n v="0"/>
    <n v="0"/>
    <x v="0"/>
    <n v="0"/>
    <s v="No"/>
    <x v="0"/>
    <s v="Hyderabad"/>
  </r>
  <r>
    <x v="7222"/>
    <n v="41"/>
    <s v="Female"/>
    <s v="Bengaluru"/>
    <n v="4"/>
    <x v="0"/>
    <x v="2"/>
    <n v="1064"/>
    <n v="4044.21"/>
    <s v="UPI"/>
    <s v="Yes"/>
    <n v="1"/>
    <n v="0"/>
    <x v="0"/>
    <n v="5"/>
    <s v="No"/>
    <x v="0"/>
    <s v="Bengaluru"/>
  </r>
  <r>
    <x v="7223"/>
    <n v="43"/>
    <s v="Female"/>
    <s v="Jaipur"/>
    <n v="24"/>
    <x v="0"/>
    <x v="1"/>
    <n v="792"/>
    <n v="19077.060000000001"/>
    <s v="UPI"/>
    <s v="Yes"/>
    <n v="1"/>
    <n v="0"/>
    <x v="0"/>
    <n v="0"/>
    <s v="Yes"/>
    <x v="1"/>
    <s v="Jaipur"/>
  </r>
  <r>
    <x v="7224"/>
    <n v="36"/>
    <s v="Male"/>
    <s v="Nagpur"/>
    <n v="72"/>
    <x v="1"/>
    <x v="1"/>
    <n v="716"/>
    <n v="51593.78"/>
    <s v="UPI"/>
    <s v="Yes"/>
    <n v="0"/>
    <n v="0"/>
    <x v="0"/>
    <n v="0"/>
    <s v="Yes"/>
    <x v="0"/>
    <s v="Nagpur"/>
  </r>
  <r>
    <x v="7225"/>
    <n v="47"/>
    <s v="Female"/>
    <s v="Ahmedabad"/>
    <n v="22"/>
    <x v="0"/>
    <x v="1"/>
    <n v="782"/>
    <n v="17482.37"/>
    <s v="Bank Transfer"/>
    <s v="Yes"/>
    <n v="3"/>
    <n v="1"/>
    <x v="1"/>
    <n v="0"/>
    <s v="No"/>
    <x v="1"/>
    <s v="Ahmedabad"/>
  </r>
  <r>
    <x v="7226"/>
    <n v="37"/>
    <s v="Female"/>
    <s v="Mumbai"/>
    <n v="54"/>
    <x v="2"/>
    <x v="1"/>
    <n v="767"/>
    <n v="37900.589999999997"/>
    <s v="Bank Transfer"/>
    <s v="Yes"/>
    <n v="0"/>
    <n v="0"/>
    <x v="0"/>
    <n v="10"/>
    <s v="Yes"/>
    <x v="1"/>
    <s v="Mumbai"/>
  </r>
  <r>
    <x v="7227"/>
    <n v="27"/>
    <s v="Male"/>
    <s v="Bengaluru"/>
    <n v="34"/>
    <x v="0"/>
    <x v="1"/>
    <n v="787"/>
    <n v="26606.29"/>
    <s v="UPI"/>
    <s v="Yes"/>
    <n v="3"/>
    <n v="1"/>
    <x v="1"/>
    <n v="0"/>
    <s v="No"/>
    <x v="1"/>
    <s v="Bengaluru"/>
  </r>
  <r>
    <x v="7228"/>
    <n v="56"/>
    <s v="Female"/>
    <s v="Mumbai"/>
    <n v="71"/>
    <x v="2"/>
    <x v="1"/>
    <n v="699"/>
    <n v="48214.19"/>
    <s v="Bank Transfer"/>
    <s v="Yes"/>
    <n v="0"/>
    <n v="0"/>
    <x v="1"/>
    <n v="0"/>
    <s v="No"/>
    <x v="0"/>
    <s v="Mumbai"/>
  </r>
  <r>
    <x v="7229"/>
    <n v="21"/>
    <s v="Female"/>
    <s v="Mumbai"/>
    <n v="39"/>
    <x v="1"/>
    <x v="1"/>
    <n v="784"/>
    <n v="31339.58"/>
    <s v="Auto Debit"/>
    <s v="Yes"/>
    <n v="3"/>
    <n v="0"/>
    <x v="1"/>
    <n v="0"/>
    <s v="Yes"/>
    <x v="0"/>
    <s v="Mumbai"/>
  </r>
  <r>
    <x v="7230"/>
    <n v="22"/>
    <s v="Male"/>
    <s v="Ahmedabad"/>
    <n v="14"/>
    <x v="0"/>
    <x v="1"/>
    <n v="752"/>
    <n v="10370.07"/>
    <s v="UPI"/>
    <s v="Yes"/>
    <n v="1"/>
    <n v="0"/>
    <x v="0"/>
    <n v="0"/>
    <s v="Yes"/>
    <x v="0"/>
    <s v="Ahmedabad"/>
  </r>
  <r>
    <x v="7231"/>
    <n v="21"/>
    <s v="Female"/>
    <s v="Ahmedabad"/>
    <n v="17"/>
    <x v="0"/>
    <x v="1"/>
    <n v="784"/>
    <n v="13063.76"/>
    <s v="UPI"/>
    <s v="Yes"/>
    <n v="1"/>
    <n v="0"/>
    <x v="0"/>
    <n v="0"/>
    <s v="No"/>
    <x v="0"/>
    <s v="Ahmedabad"/>
  </r>
  <r>
    <x v="7232"/>
    <n v="25"/>
    <s v="Male"/>
    <s v="Nagpur"/>
    <n v="24"/>
    <x v="1"/>
    <x v="0"/>
    <n v="512"/>
    <n v="11785.69"/>
    <s v="Debit Card"/>
    <s v="Yes"/>
    <n v="3"/>
    <n v="0"/>
    <x v="1"/>
    <n v="5"/>
    <s v="No"/>
    <x v="0"/>
    <s v="Nagpur"/>
  </r>
  <r>
    <x v="7233"/>
    <n v="39"/>
    <s v="Female"/>
    <s v="Bengaluru"/>
    <n v="31"/>
    <x v="0"/>
    <x v="0"/>
    <n v="458"/>
    <n v="14336.23"/>
    <s v="Credit Card"/>
    <s v="Yes"/>
    <n v="0"/>
    <n v="0"/>
    <x v="1"/>
    <n v="0"/>
    <s v="No"/>
    <x v="0"/>
    <s v="Bengaluru"/>
  </r>
  <r>
    <x v="7234"/>
    <n v="37"/>
    <s v="Male"/>
    <s v="Chennai"/>
    <n v="22"/>
    <x v="0"/>
    <x v="0"/>
    <n v="434"/>
    <n v="9485.5"/>
    <s v="UPI"/>
    <s v="No"/>
    <n v="2"/>
    <n v="2"/>
    <x v="1"/>
    <n v="0"/>
    <s v="No"/>
    <x v="0"/>
    <s v="Chennai"/>
  </r>
  <r>
    <x v="7235"/>
    <n v="33"/>
    <s v="Male"/>
    <s v="Mumbai"/>
    <n v="22"/>
    <x v="0"/>
    <x v="1"/>
    <n v="756"/>
    <n v="16811.16"/>
    <s v="Credit Card"/>
    <s v="Yes"/>
    <n v="3"/>
    <n v="1"/>
    <x v="1"/>
    <n v="0"/>
    <s v="No"/>
    <x v="1"/>
    <s v="Mumbai"/>
  </r>
  <r>
    <x v="7236"/>
    <n v="40"/>
    <s v="Female"/>
    <s v="Kolkata"/>
    <n v="59"/>
    <x v="0"/>
    <x v="2"/>
    <n v="969"/>
    <n v="58869.04"/>
    <s v="Bank Transfer"/>
    <s v="Yes"/>
    <n v="2"/>
    <n v="1"/>
    <x v="0"/>
    <n v="0"/>
    <s v="No"/>
    <x v="1"/>
    <s v="Kolkata"/>
  </r>
  <r>
    <x v="7237"/>
    <n v="33"/>
    <s v="Female"/>
    <s v="Delhi"/>
    <n v="28"/>
    <x v="0"/>
    <x v="2"/>
    <n v="988"/>
    <n v="28425.05"/>
    <s v="Auto Debit"/>
    <s v="Yes"/>
    <n v="1"/>
    <n v="0"/>
    <x v="0"/>
    <n v="0"/>
    <s v="No"/>
    <x v="0"/>
    <s v="Delhi"/>
  </r>
  <r>
    <x v="7238"/>
    <n v="31"/>
    <s v="Female"/>
    <s v="Jaipur"/>
    <n v="20"/>
    <x v="0"/>
    <x v="0"/>
    <n v="536"/>
    <n v="10464.459999999999"/>
    <s v="Debit Card"/>
    <s v="Yes"/>
    <n v="0"/>
    <n v="0"/>
    <x v="0"/>
    <n v="0"/>
    <s v="No"/>
    <x v="0"/>
    <s v="Jaipur"/>
  </r>
  <r>
    <x v="7239"/>
    <n v="21"/>
    <s v="Male"/>
    <s v="Bengaluru"/>
    <n v="29"/>
    <x v="0"/>
    <x v="1"/>
    <n v="757"/>
    <n v="22097.03"/>
    <s v="UPI"/>
    <s v="No"/>
    <n v="0"/>
    <n v="0"/>
    <x v="0"/>
    <n v="0"/>
    <s v="Yes"/>
    <x v="0"/>
    <s v="Bengaluru"/>
  </r>
  <r>
    <x v="7240"/>
    <n v="18"/>
    <s v="Male"/>
    <s v="Hyderabad"/>
    <n v="26"/>
    <x v="1"/>
    <x v="2"/>
    <n v="999"/>
    <n v="26502.59"/>
    <s v="Bank Transfer"/>
    <s v="Yes"/>
    <n v="2"/>
    <n v="0"/>
    <x v="0"/>
    <n v="0"/>
    <s v="No"/>
    <x v="0"/>
    <s v="Hyderabad"/>
  </r>
  <r>
    <x v="7241"/>
    <n v="20"/>
    <s v="Male"/>
    <s v="Mumbai"/>
    <n v="35"/>
    <x v="1"/>
    <x v="0"/>
    <n v="484"/>
    <n v="16563.060000000001"/>
    <s v="Auto Debit"/>
    <s v="Yes"/>
    <n v="0"/>
    <n v="0"/>
    <x v="0"/>
    <n v="5"/>
    <s v="Yes"/>
    <x v="0"/>
    <s v="Mumbai"/>
  </r>
  <r>
    <x v="7242"/>
    <n v="40"/>
    <s v="Female"/>
    <s v="Bengaluru"/>
    <n v="32"/>
    <x v="2"/>
    <x v="1"/>
    <n v="759"/>
    <n v="21254.37"/>
    <s v="Credit Card"/>
    <s v="Yes"/>
    <n v="0"/>
    <n v="0"/>
    <x v="0"/>
    <n v="15"/>
    <s v="Yes"/>
    <x v="1"/>
    <s v="Bengaluru"/>
  </r>
  <r>
    <x v="7243"/>
    <n v="54"/>
    <s v="Male"/>
    <s v="Pune"/>
    <n v="41"/>
    <x v="2"/>
    <x v="2"/>
    <n v="1030"/>
    <n v="42428.05"/>
    <s v="Credit Card"/>
    <s v="Yes"/>
    <n v="0"/>
    <n v="0"/>
    <x v="0"/>
    <n v="0"/>
    <s v="No"/>
    <x v="0"/>
    <s v="Pune"/>
  </r>
  <r>
    <x v="7244"/>
    <n v="32"/>
    <s v="Male"/>
    <s v="Delhi"/>
    <n v="23"/>
    <x v="0"/>
    <x v="0"/>
    <n v="536"/>
    <n v="12538.58"/>
    <s v="Unknown"/>
    <s v="Yes"/>
    <n v="2"/>
    <n v="0"/>
    <x v="0"/>
    <n v="0"/>
    <s v="Yes"/>
    <x v="0"/>
    <s v="Delhi"/>
  </r>
  <r>
    <x v="7245"/>
    <n v="29"/>
    <s v="Male"/>
    <s v="Chennai"/>
    <n v="14"/>
    <x v="0"/>
    <x v="1"/>
    <n v="756"/>
    <n v="10763.95"/>
    <s v="Credit Card"/>
    <s v="Yes"/>
    <n v="1"/>
    <n v="0"/>
    <x v="0"/>
    <n v="0"/>
    <s v="No"/>
    <x v="1"/>
    <s v="Chennai"/>
  </r>
  <r>
    <x v="7246"/>
    <n v="36"/>
    <s v="Male"/>
    <s v="Chennai"/>
    <n v="23"/>
    <x v="1"/>
    <x v="0"/>
    <n v="526"/>
    <n v="11835.27"/>
    <s v="UPI"/>
    <s v="Yes"/>
    <n v="1"/>
    <n v="0"/>
    <x v="0"/>
    <n v="0"/>
    <s v="Yes"/>
    <x v="0"/>
    <s v="Chennai"/>
  </r>
  <r>
    <x v="7247"/>
    <n v="32"/>
    <s v="Male"/>
    <s v="Mumbai"/>
    <n v="47"/>
    <x v="0"/>
    <x v="1"/>
    <n v="762"/>
    <n v="36209.4"/>
    <s v="Auto Debit"/>
    <s v="Yes"/>
    <n v="0"/>
    <n v="0"/>
    <x v="0"/>
    <n v="0"/>
    <s v="No"/>
    <x v="1"/>
    <s v="Mumbai"/>
  </r>
  <r>
    <x v="7248"/>
    <n v="36"/>
    <s v="Female"/>
    <s v="Pune"/>
    <n v="48"/>
    <x v="0"/>
    <x v="0"/>
    <n v="494"/>
    <n v="23265.82"/>
    <s v="UPI"/>
    <s v="Yes"/>
    <n v="1"/>
    <n v="0"/>
    <x v="0"/>
    <n v="0"/>
    <s v="Yes"/>
    <x v="0"/>
    <s v="Pune"/>
  </r>
  <r>
    <x v="7249"/>
    <n v="26"/>
    <s v="Female"/>
    <s v="Nagpur"/>
    <n v="54"/>
    <x v="1"/>
    <x v="2"/>
    <n v="1088"/>
    <n v="55323.9"/>
    <s v="UPI"/>
    <s v="Yes"/>
    <n v="0"/>
    <n v="0"/>
    <x v="0"/>
    <n v="5"/>
    <s v="No"/>
    <x v="0"/>
    <s v="Nagpur"/>
  </r>
  <r>
    <x v="7250"/>
    <n v="20"/>
    <s v="Male"/>
    <s v="Pune"/>
    <n v="40"/>
    <x v="0"/>
    <x v="1"/>
    <n v="674"/>
    <n v="26464.58"/>
    <s v="Auto Debit"/>
    <s v="No"/>
    <n v="3"/>
    <n v="1"/>
    <x v="0"/>
    <n v="0"/>
    <s v="No"/>
    <x v="0"/>
    <s v="Pune"/>
  </r>
  <r>
    <x v="7251"/>
    <n v="53"/>
    <s v="Male"/>
    <s v="Bengaluru"/>
    <n v="42"/>
    <x v="0"/>
    <x v="2"/>
    <n v="1053"/>
    <n v="43957.87"/>
    <s v="UPI"/>
    <s v="Yes"/>
    <n v="0"/>
    <n v="0"/>
    <x v="0"/>
    <n v="0"/>
    <s v="No"/>
    <x v="0"/>
    <s v="Bengaluru"/>
  </r>
  <r>
    <x v="7252"/>
    <n v="45"/>
    <s v="Male"/>
    <s v="Mumbai"/>
    <n v="17"/>
    <x v="0"/>
    <x v="1"/>
    <n v="740"/>
    <n v="12791.89"/>
    <s v="Auto Debit"/>
    <s v="Yes"/>
    <n v="2"/>
    <n v="2"/>
    <x v="1"/>
    <n v="0"/>
    <s v="Yes"/>
    <x v="1"/>
    <s v="Mumbai"/>
  </r>
  <r>
    <x v="7253"/>
    <n v="18"/>
    <s v="Female"/>
    <s v="Bengaluru"/>
    <n v="56"/>
    <x v="2"/>
    <x v="2"/>
    <n v="1034"/>
    <n v="57590.93"/>
    <s v="UPI"/>
    <s v="Yes"/>
    <n v="0"/>
    <n v="0"/>
    <x v="0"/>
    <n v="0"/>
    <s v="No"/>
    <x v="0"/>
    <s v="Bengaluru"/>
  </r>
  <r>
    <x v="7254"/>
    <n v="20"/>
    <s v="Male"/>
    <s v="Mumbai"/>
    <n v="48"/>
    <x v="0"/>
    <x v="2"/>
    <n v="1096"/>
    <n v="51209.75"/>
    <s v="Auto Debit"/>
    <s v="Yes"/>
    <n v="0"/>
    <n v="0"/>
    <x v="0"/>
    <n v="0"/>
    <s v="No"/>
    <x v="0"/>
    <s v="Mumbai"/>
  </r>
  <r>
    <x v="7255"/>
    <n v="23"/>
    <s v="Male"/>
    <s v="Mumbai"/>
    <n v="32"/>
    <x v="0"/>
    <x v="1"/>
    <n v="781"/>
    <n v="25555.8"/>
    <s v="UPI"/>
    <s v="Yes"/>
    <n v="2"/>
    <n v="1"/>
    <x v="1"/>
    <n v="0"/>
    <s v="No"/>
    <x v="0"/>
    <s v="Mumbai"/>
  </r>
  <r>
    <x v="7256"/>
    <n v="18"/>
    <s v="Male"/>
    <s v="Bengaluru"/>
    <n v="45"/>
    <x v="0"/>
    <x v="0"/>
    <n v="479"/>
    <n v="21229.41"/>
    <s v="UPI"/>
    <s v="No"/>
    <n v="2"/>
    <n v="0"/>
    <x v="0"/>
    <n v="0"/>
    <s v="No"/>
    <x v="0"/>
    <s v="Bengaluru"/>
  </r>
  <r>
    <x v="7257"/>
    <n v="32"/>
    <s v="Male"/>
    <s v="Hyderabad"/>
    <n v="35"/>
    <x v="2"/>
    <x v="1"/>
    <n v="659"/>
    <n v="19887.669999999998"/>
    <s v="Credit Card"/>
    <s v="Yes"/>
    <n v="1"/>
    <n v="0"/>
    <x v="0"/>
    <n v="15"/>
    <s v="No"/>
    <x v="0"/>
    <s v="Hyderabad"/>
  </r>
  <r>
    <x v="7258"/>
    <n v="37"/>
    <s v="Male"/>
    <s v="Delhi"/>
    <n v="56"/>
    <x v="2"/>
    <x v="1"/>
    <n v="683"/>
    <n v="34753.67"/>
    <s v="UPI"/>
    <s v="Yes"/>
    <n v="3"/>
    <n v="1"/>
    <x v="1"/>
    <n v="10"/>
    <s v="No"/>
    <x v="0"/>
    <s v="Delhi"/>
  </r>
  <r>
    <x v="7259"/>
    <n v="28"/>
    <s v="Male"/>
    <s v="Ahmedabad"/>
    <n v="20"/>
    <x v="0"/>
    <x v="2"/>
    <n v="984"/>
    <n v="20244.57"/>
    <s v="UPI"/>
    <s v="Yes"/>
    <n v="0"/>
    <n v="0"/>
    <x v="0"/>
    <n v="0"/>
    <s v="No"/>
    <x v="0"/>
    <s v="Ahmedabad"/>
  </r>
  <r>
    <x v="7260"/>
    <n v="31"/>
    <s v="Male"/>
    <s v="Mumbai"/>
    <n v="20"/>
    <x v="1"/>
    <x v="1"/>
    <n v="723"/>
    <n v="14135.02"/>
    <s v="Auto Debit"/>
    <s v="Yes"/>
    <n v="1"/>
    <n v="0"/>
    <x v="1"/>
    <n v="0"/>
    <s v="No"/>
    <x v="0"/>
    <s v="Mumbai"/>
  </r>
  <r>
    <x v="7261"/>
    <n v="57"/>
    <s v="Male"/>
    <s v="Pune"/>
    <n v="20"/>
    <x v="0"/>
    <x v="0"/>
    <n v="523"/>
    <n v="10335.76"/>
    <s v="Credit Card"/>
    <s v="Yes"/>
    <n v="0"/>
    <n v="0"/>
    <x v="0"/>
    <n v="0"/>
    <s v="No"/>
    <x v="1"/>
    <s v="Pune"/>
  </r>
  <r>
    <x v="7262"/>
    <n v="55"/>
    <s v="Male"/>
    <s v="Ahmedabad"/>
    <n v="32"/>
    <x v="0"/>
    <x v="0"/>
    <n v="487"/>
    <n v="15995.95"/>
    <s v="Bank Transfer"/>
    <s v="No"/>
    <n v="5"/>
    <n v="2"/>
    <x v="4"/>
    <n v="0"/>
    <s v="No"/>
    <x v="1"/>
    <s v="Ahmedabad"/>
  </r>
  <r>
    <x v="7263"/>
    <n v="21"/>
    <s v="Female"/>
    <s v="Bengaluru"/>
    <n v="18"/>
    <x v="2"/>
    <x v="1"/>
    <n v="663"/>
    <n v="10969.74"/>
    <s v="UPI"/>
    <s v="Yes"/>
    <n v="1"/>
    <n v="0"/>
    <x v="0"/>
    <n v="10"/>
    <s v="No"/>
    <x v="0"/>
    <s v="Bengaluru"/>
  </r>
  <r>
    <x v="7264"/>
    <n v="41"/>
    <s v="Male"/>
    <s v="Mumbai"/>
    <n v="13"/>
    <x v="0"/>
    <x v="2"/>
    <n v="966"/>
    <n v="12393.61"/>
    <s v="Bank Transfer"/>
    <s v="Yes"/>
    <n v="1"/>
    <n v="0"/>
    <x v="1"/>
    <n v="0"/>
    <s v="Yes"/>
    <x v="0"/>
    <s v="Mumbai"/>
  </r>
  <r>
    <x v="7265"/>
    <n v="45"/>
    <s v="Female"/>
    <s v="Hyderabad"/>
    <n v="22"/>
    <x v="0"/>
    <x v="1"/>
    <n v="795"/>
    <n v="17506.12"/>
    <s v="Credit Card"/>
    <s v="Yes"/>
    <n v="5"/>
    <n v="1"/>
    <x v="2"/>
    <n v="0"/>
    <s v="No"/>
    <x v="0"/>
    <s v="Hyderabad"/>
  </r>
  <r>
    <x v="7266"/>
    <n v="18"/>
    <s v="Male"/>
    <s v="Ahmedabad"/>
    <n v="17"/>
    <x v="1"/>
    <x v="2"/>
    <n v="981"/>
    <n v="16400.78"/>
    <s v="UPI"/>
    <s v="Yes"/>
    <n v="0"/>
    <n v="0"/>
    <x v="1"/>
    <n v="0"/>
    <s v="No"/>
    <x v="0"/>
    <s v="Ahmedabad"/>
  </r>
  <r>
    <x v="7267"/>
    <n v="30"/>
    <s v="Male"/>
    <s v="Hyderabad"/>
    <n v="40"/>
    <x v="2"/>
    <x v="0"/>
    <n v="506"/>
    <n v="19957.91"/>
    <s v="UPI"/>
    <s v="Yes"/>
    <n v="1"/>
    <n v="0"/>
    <x v="0"/>
    <n v="0"/>
    <s v="No"/>
    <x v="0"/>
    <s v="Hyderabad"/>
  </r>
  <r>
    <x v="7268"/>
    <n v="26"/>
    <s v="Female"/>
    <s v="Bengaluru"/>
    <n v="26"/>
    <x v="0"/>
    <x v="1"/>
    <n v="777"/>
    <n v="20533.7"/>
    <s v="Debit Card"/>
    <s v="Yes"/>
    <n v="4"/>
    <n v="4"/>
    <x v="4"/>
    <n v="0"/>
    <s v="No"/>
    <x v="1"/>
    <s v="Bengaluru"/>
  </r>
  <r>
    <x v="7269"/>
    <n v="21"/>
    <s v="Male"/>
    <s v="Pune"/>
    <n v="17"/>
    <x v="1"/>
    <x v="2"/>
    <n v="1042"/>
    <n v="15603.38"/>
    <s v="Credit Card"/>
    <s v="Yes"/>
    <n v="0"/>
    <n v="0"/>
    <x v="0"/>
    <n v="10"/>
    <s v="No"/>
    <x v="0"/>
    <s v="Pune"/>
  </r>
  <r>
    <x v="7270"/>
    <n v="38"/>
    <s v="Male"/>
    <s v="Hyderabad"/>
    <n v="62"/>
    <x v="0"/>
    <x v="0"/>
    <n v="443"/>
    <n v="26965.52"/>
    <s v="Credit Card"/>
    <s v="No"/>
    <n v="0"/>
    <n v="0"/>
    <x v="0"/>
    <n v="0"/>
    <s v="No"/>
    <x v="0"/>
    <s v="Hyderabad"/>
  </r>
  <r>
    <x v="7271"/>
    <n v="39"/>
    <s v="Female"/>
    <s v="Ahmedabad"/>
    <n v="16"/>
    <x v="0"/>
    <x v="2"/>
    <n v="1050"/>
    <n v="16509.52"/>
    <s v="Credit Card"/>
    <s v="Yes"/>
    <n v="0"/>
    <n v="0"/>
    <x v="2"/>
    <n v="0"/>
    <s v="No"/>
    <x v="0"/>
    <s v="Ahmedabad"/>
  </r>
  <r>
    <x v="7272"/>
    <n v="37"/>
    <s v="Male"/>
    <s v="Kolkata"/>
    <n v="24"/>
    <x v="2"/>
    <x v="1"/>
    <n v="662"/>
    <n v="14257.21"/>
    <s v="Bank Transfer"/>
    <s v="Yes"/>
    <n v="5"/>
    <n v="2"/>
    <x v="2"/>
    <n v="10"/>
    <s v="No"/>
    <x v="0"/>
    <s v="Kolkata"/>
  </r>
  <r>
    <x v="7273"/>
    <n v="35"/>
    <s v="Male"/>
    <s v="Mumbai"/>
    <n v="60"/>
    <x v="1"/>
    <x v="1"/>
    <n v="809"/>
    <n v="47019.63"/>
    <s v="Bank Transfer"/>
    <s v="Yes"/>
    <n v="1"/>
    <n v="0"/>
    <x v="0"/>
    <n v="5"/>
    <s v="Yes"/>
    <x v="0"/>
    <s v="Mumbai"/>
  </r>
  <r>
    <x v="7274"/>
    <n v="30"/>
    <s v="Female"/>
    <s v="Mumbai"/>
    <n v="23"/>
    <x v="0"/>
    <x v="0"/>
    <n v="466"/>
    <n v="10880.76"/>
    <s v="Auto Debit"/>
    <s v="No"/>
    <n v="2"/>
    <n v="0"/>
    <x v="0"/>
    <n v="0"/>
    <s v="No"/>
    <x v="0"/>
    <s v="Mumbai"/>
  </r>
  <r>
    <x v="7275"/>
    <n v="60"/>
    <s v="Female"/>
    <s v="Nagpur"/>
    <n v="11"/>
    <x v="0"/>
    <x v="0"/>
    <n v="529"/>
    <n v="5877.35"/>
    <s v="Auto Debit"/>
    <s v="No"/>
    <n v="1"/>
    <n v="0"/>
    <x v="0"/>
    <n v="0"/>
    <s v="Yes"/>
    <x v="0"/>
    <s v="Nagpur"/>
  </r>
  <r>
    <x v="7276"/>
    <n v="20"/>
    <s v="Male"/>
    <s v="Chennai"/>
    <n v="48"/>
    <x v="1"/>
    <x v="1"/>
    <n v="736"/>
    <n v="35619.11"/>
    <s v="UPI"/>
    <s v="Yes"/>
    <n v="1"/>
    <n v="0"/>
    <x v="1"/>
    <n v="0"/>
    <s v="No"/>
    <x v="0"/>
    <s v="Chennai"/>
  </r>
  <r>
    <x v="7277"/>
    <n v="19"/>
    <s v="Female"/>
    <s v="Mumbai"/>
    <n v="44"/>
    <x v="2"/>
    <x v="1"/>
    <n v="835"/>
    <n v="30295.56"/>
    <s v="Auto Debit"/>
    <s v="Yes"/>
    <n v="1"/>
    <n v="0"/>
    <x v="0"/>
    <n v="15"/>
    <s v="No"/>
    <x v="0"/>
    <s v="Mumbai"/>
  </r>
  <r>
    <x v="7278"/>
    <n v="18"/>
    <s v="Male"/>
    <s v="Nagpur"/>
    <n v="30"/>
    <x v="1"/>
    <x v="2"/>
    <n v="1067"/>
    <n v="32791.589999999997"/>
    <s v="Auto Debit"/>
    <s v="Yes"/>
    <n v="4"/>
    <n v="2"/>
    <x v="1"/>
    <n v="0"/>
    <s v="Yes"/>
    <x v="0"/>
    <s v="Nagpur"/>
  </r>
  <r>
    <x v="7279"/>
    <n v="48"/>
    <s v="Male"/>
    <s v="Mumbai"/>
    <n v="12"/>
    <x v="0"/>
    <x v="0"/>
    <n v="468"/>
    <n v="5497.61"/>
    <s v="Credit Card"/>
    <s v="Yes"/>
    <n v="4"/>
    <n v="3"/>
    <x v="2"/>
    <n v="0"/>
    <s v="No"/>
    <x v="1"/>
    <s v="Mumbai"/>
  </r>
  <r>
    <x v="7280"/>
    <n v="50"/>
    <s v="Female"/>
    <s v="Bengaluru"/>
    <n v="21"/>
    <x v="0"/>
    <x v="2"/>
    <n v="1025"/>
    <n v="21106.61"/>
    <s v="Bank Transfer"/>
    <s v="Yes"/>
    <n v="0"/>
    <n v="0"/>
    <x v="1"/>
    <n v="0"/>
    <s v="No"/>
    <x v="0"/>
    <s v="Bengaluru"/>
  </r>
  <r>
    <x v="7281"/>
    <n v="56"/>
    <s v="Female"/>
    <s v="Hyderabad"/>
    <n v="15"/>
    <x v="0"/>
    <x v="0"/>
    <n v="517"/>
    <n v="7711.22"/>
    <s v="Bank Transfer"/>
    <s v="Yes"/>
    <n v="5"/>
    <n v="2"/>
    <x v="2"/>
    <n v="0"/>
    <s v="No"/>
    <x v="1"/>
    <s v="Hyderabad"/>
  </r>
  <r>
    <x v="7282"/>
    <n v="26"/>
    <s v="Female"/>
    <s v="Kolkata"/>
    <n v="43"/>
    <x v="1"/>
    <x v="0"/>
    <n v="412"/>
    <n v="17385.04"/>
    <s v="UPI"/>
    <s v="No"/>
    <n v="2"/>
    <n v="0"/>
    <x v="0"/>
    <n v="0"/>
    <s v="No"/>
    <x v="0"/>
    <s v="Kolkata"/>
  </r>
  <r>
    <x v="7283"/>
    <n v="23"/>
    <s v="Male"/>
    <s v="Kolkata"/>
    <n v="33"/>
    <x v="1"/>
    <x v="1"/>
    <n v="657"/>
    <n v="20720.21"/>
    <s v="Credit Card"/>
    <s v="Yes"/>
    <n v="0"/>
    <n v="0"/>
    <x v="0"/>
    <n v="5"/>
    <s v="Yes"/>
    <x v="0"/>
    <s v="Kolkata"/>
  </r>
  <r>
    <x v="7284"/>
    <n v="18"/>
    <s v="Female"/>
    <s v="Chennai"/>
    <n v="63"/>
    <x v="1"/>
    <x v="0"/>
    <n v="405"/>
    <n v="26083.16"/>
    <s v="Auto Debit"/>
    <s v="Yes"/>
    <n v="10"/>
    <n v="4"/>
    <x v="3"/>
    <n v="0"/>
    <s v="No"/>
    <x v="0"/>
    <s v="Chennai"/>
  </r>
  <r>
    <x v="7285"/>
    <n v="47"/>
    <s v="Male"/>
    <s v="Jaipur"/>
    <n v="19"/>
    <x v="1"/>
    <x v="0"/>
    <n v="414"/>
    <n v="7998.41"/>
    <s v="Credit Card"/>
    <s v="Yes"/>
    <n v="0"/>
    <n v="0"/>
    <x v="0"/>
    <n v="0"/>
    <s v="No"/>
    <x v="0"/>
    <s v="Jaipur"/>
  </r>
  <r>
    <x v="7286"/>
    <n v="21"/>
    <s v="Female"/>
    <s v="Mumbai"/>
    <n v="68"/>
    <x v="2"/>
    <x v="1"/>
    <n v="739"/>
    <n v="49916.85"/>
    <s v="Credit Card"/>
    <s v="Yes"/>
    <n v="3"/>
    <n v="1"/>
    <x v="0"/>
    <n v="0"/>
    <s v="No"/>
    <x v="0"/>
    <s v="Mumbai"/>
  </r>
  <r>
    <x v="7287"/>
    <n v="18"/>
    <s v="Male"/>
    <s v="Jaipur"/>
    <n v="42"/>
    <x v="0"/>
    <x v="1"/>
    <n v="697"/>
    <n v="28887.23"/>
    <s v="Credit Card"/>
    <s v="Yes"/>
    <n v="1"/>
    <n v="0"/>
    <x v="0"/>
    <n v="0"/>
    <s v="Yes"/>
    <x v="0"/>
    <s v="Jaipur"/>
  </r>
  <r>
    <x v="7288"/>
    <n v="35"/>
    <s v="Female"/>
    <s v="Pune"/>
    <n v="7"/>
    <x v="0"/>
    <x v="1"/>
    <n v="711"/>
    <n v="4829.01"/>
    <s v="UPI"/>
    <s v="Yes"/>
    <n v="0"/>
    <n v="0"/>
    <x v="0"/>
    <n v="0"/>
    <s v="No"/>
    <x v="0"/>
    <s v="Pune"/>
  </r>
  <r>
    <x v="7289"/>
    <n v="39"/>
    <s v="Female"/>
    <s v="Chennai"/>
    <n v="36"/>
    <x v="0"/>
    <x v="1"/>
    <n v="662"/>
    <n v="23886.42"/>
    <s v="Bank Transfer"/>
    <s v="No"/>
    <n v="1"/>
    <n v="0"/>
    <x v="0"/>
    <n v="0"/>
    <s v="No"/>
    <x v="1"/>
    <s v="Chennai"/>
  </r>
  <r>
    <x v="7290"/>
    <n v="38"/>
    <s v="Male"/>
    <s v="Bengaluru"/>
    <n v="29"/>
    <x v="0"/>
    <x v="1"/>
    <n v="795"/>
    <n v="23595.46"/>
    <s v="Auto Debit"/>
    <s v="Yes"/>
    <n v="2"/>
    <n v="1"/>
    <x v="1"/>
    <n v="0"/>
    <s v="No"/>
    <x v="1"/>
    <s v="Bengaluru"/>
  </r>
  <r>
    <x v="7291"/>
    <n v="37"/>
    <s v="Male"/>
    <s v="Pune"/>
    <n v="13"/>
    <x v="0"/>
    <x v="0"/>
    <n v="500"/>
    <n v="6527.66"/>
    <s v="Bank Transfer"/>
    <s v="No"/>
    <n v="2"/>
    <n v="0"/>
    <x v="0"/>
    <n v="0"/>
    <s v="No"/>
    <x v="1"/>
    <s v="Pune"/>
  </r>
  <r>
    <x v="7292"/>
    <n v="27"/>
    <s v="Male"/>
    <s v="Mumbai"/>
    <n v="13"/>
    <x v="0"/>
    <x v="2"/>
    <n v="1031"/>
    <n v="13658.56"/>
    <s v="UPI"/>
    <s v="Yes"/>
    <n v="2"/>
    <n v="0"/>
    <x v="0"/>
    <n v="0"/>
    <s v="No"/>
    <x v="0"/>
    <s v="Mumbai"/>
  </r>
  <r>
    <x v="7293"/>
    <n v="50"/>
    <s v="Female"/>
    <s v="Ahmedabad"/>
    <n v="19"/>
    <x v="0"/>
    <x v="1"/>
    <n v="703"/>
    <n v="13540.09"/>
    <s v="Debit Card"/>
    <s v="Yes"/>
    <n v="0"/>
    <n v="0"/>
    <x v="0"/>
    <n v="0"/>
    <s v="No"/>
    <x v="0"/>
    <s v="Ahmedabad"/>
  </r>
  <r>
    <x v="7294"/>
    <n v="23"/>
    <s v="Male"/>
    <s v="Hyderabad"/>
    <n v="27"/>
    <x v="0"/>
    <x v="0"/>
    <n v="436"/>
    <n v="12122.45"/>
    <s v="UPI"/>
    <s v="Yes"/>
    <n v="0"/>
    <n v="0"/>
    <x v="0"/>
    <n v="0"/>
    <s v="No"/>
    <x v="0"/>
    <s v="Hyderabad"/>
  </r>
  <r>
    <x v="7295"/>
    <n v="46"/>
    <s v="Male"/>
    <s v="Mumbai"/>
    <n v="56"/>
    <x v="1"/>
    <x v="0"/>
    <n v="554"/>
    <n v="30259.25"/>
    <s v="Bank Transfer"/>
    <s v="Yes"/>
    <n v="2"/>
    <n v="1"/>
    <x v="1"/>
    <n v="0"/>
    <s v="No"/>
    <x v="1"/>
    <s v="Mumbai"/>
  </r>
  <r>
    <x v="7296"/>
    <n v="33"/>
    <s v="Female"/>
    <s v="Chennai"/>
    <n v="72"/>
    <x v="2"/>
    <x v="2"/>
    <n v="1041"/>
    <n v="74817.070000000007"/>
    <s v="Bank Transfer"/>
    <s v="Yes"/>
    <n v="0"/>
    <n v="0"/>
    <x v="0"/>
    <n v="0"/>
    <s v="No"/>
    <x v="0"/>
    <s v="Chennai"/>
  </r>
  <r>
    <x v="7297"/>
    <n v="40"/>
    <s v="Female"/>
    <s v="Delhi"/>
    <n v="54"/>
    <x v="0"/>
    <x v="2"/>
    <n v="1105"/>
    <n v="60127.91"/>
    <s v="Unknown"/>
    <s v="Yes"/>
    <n v="0"/>
    <n v="0"/>
    <x v="0"/>
    <n v="0"/>
    <s v="No"/>
    <x v="0"/>
    <s v="Delhi"/>
  </r>
  <r>
    <x v="7298"/>
    <n v="26"/>
    <s v="Female"/>
    <s v="Ahmedabad"/>
    <n v="24"/>
    <x v="1"/>
    <x v="1"/>
    <n v="759"/>
    <n v="18244.939999999999"/>
    <s v="Bank Transfer"/>
    <s v="Yes"/>
    <n v="2"/>
    <n v="1"/>
    <x v="2"/>
    <n v="0"/>
    <s v="No"/>
    <x v="0"/>
    <s v="Ahmedabad"/>
  </r>
  <r>
    <x v="7299"/>
    <n v="44"/>
    <s v="Male"/>
    <s v="Pune"/>
    <n v="32"/>
    <x v="2"/>
    <x v="2"/>
    <n v="954"/>
    <n v="25603.34"/>
    <s v="UPI"/>
    <s v="Yes"/>
    <n v="2"/>
    <n v="1"/>
    <x v="2"/>
    <n v="15"/>
    <s v="No"/>
    <x v="1"/>
    <s v="Pune"/>
  </r>
  <r>
    <x v="7300"/>
    <n v="36"/>
    <s v="Male"/>
    <s v="Nagpur"/>
    <n v="41"/>
    <x v="1"/>
    <x v="1"/>
    <n v="792"/>
    <n v="32491.66"/>
    <s v="Auto Debit"/>
    <s v="Yes"/>
    <n v="3"/>
    <n v="1"/>
    <x v="2"/>
    <n v="0"/>
    <s v="No"/>
    <x v="0"/>
    <s v="Nagpur"/>
  </r>
  <r>
    <x v="7301"/>
    <n v="20"/>
    <s v="Female"/>
    <s v="Mumbai"/>
    <n v="53"/>
    <x v="0"/>
    <x v="1"/>
    <n v="707"/>
    <n v="37242.65"/>
    <s v="Credit Card"/>
    <s v="Yes"/>
    <n v="0"/>
    <n v="0"/>
    <x v="0"/>
    <n v="0"/>
    <s v="No"/>
    <x v="0"/>
    <s v="Mumbai"/>
  </r>
  <r>
    <x v="7302"/>
    <n v="38"/>
    <s v="Female"/>
    <s v="Bengaluru"/>
    <n v="47"/>
    <x v="0"/>
    <x v="0"/>
    <n v="597"/>
    <n v="27527.13"/>
    <s v="Bank Transfer"/>
    <s v="No"/>
    <n v="0"/>
    <n v="0"/>
    <x v="0"/>
    <n v="0"/>
    <s v="No"/>
    <x v="0"/>
    <s v="Bengaluru"/>
  </r>
  <r>
    <x v="7303"/>
    <n v="41"/>
    <s v="Female"/>
    <s v="Kolkata"/>
    <n v="24"/>
    <x v="0"/>
    <x v="1"/>
    <n v="725"/>
    <n v="17547.47"/>
    <s v="Bank Transfer"/>
    <s v="Yes"/>
    <n v="0"/>
    <n v="0"/>
    <x v="0"/>
    <n v="0"/>
    <s v="No"/>
    <x v="0"/>
    <s v="Kolkata"/>
  </r>
  <r>
    <x v="7304"/>
    <n v="30"/>
    <s v="Male"/>
    <s v="Hyderabad"/>
    <n v="23"/>
    <x v="0"/>
    <x v="1"/>
    <n v="759"/>
    <n v="17820.32"/>
    <s v="Debit Card"/>
    <s v="Yes"/>
    <n v="0"/>
    <n v="0"/>
    <x v="0"/>
    <n v="0"/>
    <s v="No"/>
    <x v="0"/>
    <s v="Hyderabad"/>
  </r>
  <r>
    <x v="7305"/>
    <n v="43"/>
    <s v="Female"/>
    <s v="Hyderabad"/>
    <n v="23"/>
    <x v="2"/>
    <x v="0"/>
    <n v="527"/>
    <n v="12205.16"/>
    <s v="Credit Card"/>
    <s v="Yes"/>
    <n v="0"/>
    <n v="0"/>
    <x v="0"/>
    <n v="0"/>
    <s v="No"/>
    <x v="0"/>
    <s v="Hyderabad"/>
  </r>
  <r>
    <x v="7306"/>
    <n v="42"/>
    <s v="Male"/>
    <s v="Bengaluru"/>
    <n v="56"/>
    <x v="0"/>
    <x v="0"/>
    <n v="470"/>
    <n v="25956.05"/>
    <s v="Credit Card"/>
    <s v="No"/>
    <n v="1"/>
    <n v="0"/>
    <x v="0"/>
    <n v="0"/>
    <s v="No"/>
    <x v="0"/>
    <s v="Bengaluru"/>
  </r>
  <r>
    <x v="7307"/>
    <n v="55"/>
    <s v="Female"/>
    <s v="Pune"/>
    <n v="5"/>
    <x v="0"/>
    <x v="2"/>
    <n v="994"/>
    <n v="4985.26"/>
    <s v="Credit Card"/>
    <s v="Yes"/>
    <n v="0"/>
    <n v="0"/>
    <x v="1"/>
    <n v="0"/>
    <s v="No"/>
    <x v="0"/>
    <s v="Pune"/>
  </r>
  <r>
    <x v="7308"/>
    <n v="49"/>
    <s v="Male"/>
    <s v="Delhi"/>
    <n v="32"/>
    <x v="1"/>
    <x v="1"/>
    <n v="723"/>
    <n v="21885.51"/>
    <s v="UPI"/>
    <s v="Yes"/>
    <n v="2"/>
    <n v="2"/>
    <x v="1"/>
    <n v="5"/>
    <s v="No"/>
    <x v="1"/>
    <s v="Delhi"/>
  </r>
  <r>
    <x v="7309"/>
    <n v="30"/>
    <s v="Male"/>
    <s v="Mumbai"/>
    <n v="26"/>
    <x v="0"/>
    <x v="0"/>
    <n v="475"/>
    <n v="12683.91"/>
    <s v="Credit Card"/>
    <s v="Yes"/>
    <n v="1"/>
    <n v="0"/>
    <x v="0"/>
    <n v="0"/>
    <s v="No"/>
    <x v="1"/>
    <s v="Mumbai"/>
  </r>
  <r>
    <x v="7310"/>
    <n v="18"/>
    <s v="Male"/>
    <s v="Bengaluru"/>
    <n v="28"/>
    <x v="1"/>
    <x v="0"/>
    <n v="526"/>
    <n v="15043.23"/>
    <s v="UPI"/>
    <s v="Yes"/>
    <n v="2"/>
    <n v="0"/>
    <x v="0"/>
    <n v="0"/>
    <s v="No"/>
    <x v="1"/>
    <s v="Bengaluru"/>
  </r>
  <r>
    <x v="7311"/>
    <n v="35"/>
    <s v="Female"/>
    <s v="Mumbai"/>
    <n v="35"/>
    <x v="0"/>
    <x v="0"/>
    <n v="489"/>
    <n v="16933.71"/>
    <s v="Auto Debit"/>
    <s v="No"/>
    <n v="6"/>
    <n v="2"/>
    <x v="2"/>
    <n v="0"/>
    <s v="Yes"/>
    <x v="1"/>
    <s v="Mumbai"/>
  </r>
  <r>
    <x v="7312"/>
    <n v="33"/>
    <s v="Female"/>
    <s v="Mumbai"/>
    <n v="35"/>
    <x v="1"/>
    <x v="0"/>
    <n v="413"/>
    <n v="14764.1"/>
    <s v="UPI"/>
    <s v="No"/>
    <n v="5"/>
    <n v="1"/>
    <x v="1"/>
    <n v="0"/>
    <s v="No"/>
    <x v="1"/>
    <s v="Mumbai"/>
  </r>
  <r>
    <x v="7313"/>
    <n v="22"/>
    <s v="Male"/>
    <s v="Mumbai"/>
    <n v="52"/>
    <x v="1"/>
    <x v="0"/>
    <n v="442"/>
    <n v="21464.55"/>
    <s v="Auto Debit"/>
    <s v="No"/>
    <n v="0"/>
    <n v="0"/>
    <x v="0"/>
    <n v="5"/>
    <s v="Yes"/>
    <x v="0"/>
    <s v="Mumbai"/>
  </r>
  <r>
    <x v="7314"/>
    <n v="45"/>
    <s v="Male"/>
    <s v="Mumbai"/>
    <n v="48"/>
    <x v="1"/>
    <x v="0"/>
    <n v="498"/>
    <n v="22362.26"/>
    <s v="Bank Transfer"/>
    <s v="No"/>
    <n v="2"/>
    <n v="1"/>
    <x v="1"/>
    <n v="5"/>
    <s v="No"/>
    <x v="0"/>
    <s v="Mumbai"/>
  </r>
  <r>
    <x v="7315"/>
    <n v="29"/>
    <s v="Female"/>
    <s v="Nagpur"/>
    <n v="42"/>
    <x v="0"/>
    <x v="0"/>
    <n v="442"/>
    <n v="18802.86"/>
    <s v="Bank Transfer"/>
    <s v="No"/>
    <n v="5"/>
    <n v="1"/>
    <x v="1"/>
    <n v="0"/>
    <s v="Yes"/>
    <x v="0"/>
    <s v="Nagpur"/>
  </r>
  <r>
    <x v="7316"/>
    <n v="45"/>
    <s v="Male"/>
    <s v="Chennai"/>
    <n v="26"/>
    <x v="0"/>
    <x v="1"/>
    <n v="664"/>
    <n v="17307.79"/>
    <s v="UPI"/>
    <s v="Yes"/>
    <n v="0"/>
    <n v="0"/>
    <x v="0"/>
    <n v="0"/>
    <s v="No"/>
    <x v="0"/>
    <s v="Chennai"/>
  </r>
  <r>
    <x v="7317"/>
    <n v="32"/>
    <s v="Female"/>
    <s v="Mumbai"/>
    <n v="27"/>
    <x v="2"/>
    <x v="0"/>
    <n v="548"/>
    <n v="13503.7"/>
    <s v="Credit Card"/>
    <s v="No"/>
    <n v="2"/>
    <n v="0"/>
    <x v="0"/>
    <n v="10"/>
    <s v="No"/>
    <x v="0"/>
    <s v="Mumbai"/>
  </r>
  <r>
    <x v="7318"/>
    <n v="35"/>
    <s v="Male"/>
    <s v="Chennai"/>
    <n v="54"/>
    <x v="1"/>
    <x v="1"/>
    <n v="767"/>
    <n v="42076.37"/>
    <s v="Debit Card"/>
    <s v="Yes"/>
    <n v="1"/>
    <n v="0"/>
    <x v="1"/>
    <n v="0"/>
    <s v="No"/>
    <x v="0"/>
    <s v="Chennai"/>
  </r>
  <r>
    <x v="7319"/>
    <n v="41"/>
    <s v="Male"/>
    <s v="Kolkata"/>
    <n v="37"/>
    <x v="0"/>
    <x v="1"/>
    <n v="764"/>
    <n v="28489.19"/>
    <s v="UPI"/>
    <s v="Yes"/>
    <n v="1"/>
    <n v="0"/>
    <x v="0"/>
    <n v="0"/>
    <s v="No"/>
    <x v="0"/>
    <s v="Kolkata"/>
  </r>
  <r>
    <x v="7320"/>
    <n v="34"/>
    <s v="Male"/>
    <s v="Bengaluru"/>
    <n v="12"/>
    <x v="2"/>
    <x v="2"/>
    <n v="1078"/>
    <n v="10829.39"/>
    <s v="UPI"/>
    <s v="Yes"/>
    <n v="0"/>
    <n v="0"/>
    <x v="0"/>
    <n v="15"/>
    <s v="No"/>
    <x v="0"/>
    <s v="Bengaluru"/>
  </r>
  <r>
    <x v="7321"/>
    <n v="26"/>
    <s v="Male"/>
    <s v="Ahmedabad"/>
    <n v="22"/>
    <x v="1"/>
    <x v="2"/>
    <n v="1062"/>
    <n v="22881.13"/>
    <s v="Auto Debit"/>
    <s v="Yes"/>
    <n v="0"/>
    <n v="0"/>
    <x v="0"/>
    <n v="0"/>
    <s v="No"/>
    <x v="0"/>
    <s v="Ahmedabad"/>
  </r>
  <r>
    <x v="7322"/>
    <n v="37"/>
    <s v="Female"/>
    <s v="Hyderabad"/>
    <n v="21"/>
    <x v="0"/>
    <x v="0"/>
    <n v="422"/>
    <n v="9070.59"/>
    <s v="UPI"/>
    <s v="Yes"/>
    <n v="0"/>
    <n v="0"/>
    <x v="0"/>
    <n v="0"/>
    <s v="No"/>
    <x v="0"/>
    <s v="Hyderabad"/>
  </r>
  <r>
    <x v="7323"/>
    <n v="18"/>
    <s v="Male"/>
    <s v="Kolkata"/>
    <n v="22"/>
    <x v="0"/>
    <x v="1"/>
    <n v="660"/>
    <n v="14844.26"/>
    <s v="Bank Transfer"/>
    <s v="Yes"/>
    <n v="0"/>
    <n v="0"/>
    <x v="0"/>
    <n v="0"/>
    <s v="Yes"/>
    <x v="0"/>
    <s v="Kolkata"/>
  </r>
  <r>
    <x v="7324"/>
    <n v="34"/>
    <s v="Male"/>
    <s v="Chennai"/>
    <n v="30"/>
    <x v="0"/>
    <x v="1"/>
    <n v="713"/>
    <n v="20778.349999999999"/>
    <s v="Credit Card"/>
    <s v="Yes"/>
    <n v="3"/>
    <n v="1"/>
    <x v="1"/>
    <n v="0"/>
    <s v="No"/>
    <x v="0"/>
    <s v="Chennai"/>
  </r>
  <r>
    <x v="7325"/>
    <n v="46"/>
    <s v="Female"/>
    <s v="Delhi"/>
    <n v="33"/>
    <x v="0"/>
    <x v="0"/>
    <n v="490"/>
    <n v="16597.54"/>
    <s v="Credit Card"/>
    <s v="Yes"/>
    <n v="0"/>
    <n v="0"/>
    <x v="0"/>
    <n v="0"/>
    <s v="No"/>
    <x v="0"/>
    <s v="Delhi"/>
  </r>
  <r>
    <x v="7326"/>
    <n v="47"/>
    <s v="Female"/>
    <s v="Mumbai"/>
    <n v="60"/>
    <x v="0"/>
    <x v="1"/>
    <n v="721"/>
    <n v="42434.66"/>
    <s v="Auto Debit"/>
    <s v="Yes"/>
    <n v="0"/>
    <n v="0"/>
    <x v="0"/>
    <n v="0"/>
    <s v="No"/>
    <x v="0"/>
    <s v="Mumbai"/>
  </r>
  <r>
    <x v="7327"/>
    <n v="49"/>
    <s v="Female"/>
    <s v="Delhi"/>
    <n v="33"/>
    <x v="0"/>
    <x v="0"/>
    <n v="529"/>
    <n v="17457"/>
    <s v="Credit Card"/>
    <s v="No"/>
    <n v="0"/>
    <n v="0"/>
    <x v="0"/>
    <n v="0"/>
    <s v="Yes"/>
    <x v="0"/>
    <s v="Delhi"/>
  </r>
  <r>
    <x v="7328"/>
    <n v="37"/>
    <s v="Female"/>
    <s v="Bengaluru"/>
    <n v="57"/>
    <x v="1"/>
    <x v="0"/>
    <n v="422"/>
    <n v="24330.57"/>
    <s v="Debit Card"/>
    <s v="Yes"/>
    <n v="0"/>
    <n v="0"/>
    <x v="1"/>
    <n v="0"/>
    <s v="Yes"/>
    <x v="0"/>
    <s v="Bengaluru"/>
  </r>
  <r>
    <x v="7329"/>
    <n v="57"/>
    <s v="Male"/>
    <s v="Nagpur"/>
    <n v="13"/>
    <x v="0"/>
    <x v="2"/>
    <n v="1053"/>
    <n v="13456.99"/>
    <s v="Auto Debit"/>
    <s v="Yes"/>
    <n v="2"/>
    <n v="0"/>
    <x v="0"/>
    <n v="0"/>
    <s v="Yes"/>
    <x v="0"/>
    <s v="Nagpur"/>
  </r>
  <r>
    <x v="7330"/>
    <n v="42"/>
    <s v="Male"/>
    <s v="Hyderabad"/>
    <n v="26"/>
    <x v="0"/>
    <x v="0"/>
    <n v="499"/>
    <n v="12956.09"/>
    <s v="Debit Card"/>
    <s v="No"/>
    <n v="0"/>
    <n v="0"/>
    <x v="0"/>
    <n v="0"/>
    <s v="No"/>
    <x v="0"/>
    <s v="Hyderabad"/>
  </r>
  <r>
    <x v="7331"/>
    <n v="35"/>
    <s v="Male"/>
    <s v="Pune"/>
    <n v="11"/>
    <x v="0"/>
    <x v="0"/>
    <n v="519"/>
    <n v="5878.73"/>
    <s v="Bank Transfer"/>
    <s v="Yes"/>
    <n v="0"/>
    <n v="0"/>
    <x v="0"/>
    <n v="0"/>
    <s v="No"/>
    <x v="0"/>
    <s v="Pune"/>
  </r>
  <r>
    <x v="7332"/>
    <n v="18"/>
    <s v="Male"/>
    <s v="Pune"/>
    <n v="25"/>
    <x v="1"/>
    <x v="1"/>
    <n v="720"/>
    <n v="18469.28"/>
    <s v="Credit Card"/>
    <s v="Yes"/>
    <n v="0"/>
    <n v="0"/>
    <x v="0"/>
    <n v="0"/>
    <s v="Yes"/>
    <x v="0"/>
    <s v="Pune"/>
  </r>
  <r>
    <x v="7333"/>
    <n v="51"/>
    <s v="Male"/>
    <s v="Hyderabad"/>
    <n v="70"/>
    <x v="1"/>
    <x v="1"/>
    <n v="704"/>
    <n v="47803.3"/>
    <s v="Auto Debit"/>
    <s v="Yes"/>
    <n v="2"/>
    <n v="0"/>
    <x v="0"/>
    <n v="0"/>
    <s v="Yes"/>
    <x v="1"/>
    <s v="Hyderabad"/>
  </r>
  <r>
    <x v="7334"/>
    <n v="20"/>
    <s v="Male"/>
    <s v="Delhi"/>
    <n v="42"/>
    <x v="1"/>
    <x v="0"/>
    <n v="565"/>
    <n v="23730"/>
    <s v="Auto Debit"/>
    <s v="Yes"/>
    <n v="0"/>
    <n v="0"/>
    <x v="0"/>
    <n v="0"/>
    <s v="No"/>
    <x v="0"/>
    <s v="Delhi"/>
  </r>
  <r>
    <x v="7335"/>
    <n v="48"/>
    <s v="Female"/>
    <s v="Delhi"/>
    <n v="12"/>
    <x v="0"/>
    <x v="2"/>
    <n v="1103"/>
    <n v="13317.12"/>
    <s v="Auto Debit"/>
    <s v="Yes"/>
    <n v="1"/>
    <n v="0"/>
    <x v="0"/>
    <n v="0"/>
    <s v="No"/>
    <x v="0"/>
    <s v="Delhi"/>
  </r>
  <r>
    <x v="7336"/>
    <n v="37"/>
    <s v="Female"/>
    <s v="Bengaluru"/>
    <n v="21"/>
    <x v="1"/>
    <x v="1"/>
    <n v="676"/>
    <n v="12712.69"/>
    <s v="Bank Transfer"/>
    <s v="No"/>
    <n v="1"/>
    <n v="0"/>
    <x v="0"/>
    <n v="10"/>
    <s v="No"/>
    <x v="1"/>
    <s v="Bengaluru"/>
  </r>
  <r>
    <x v="7337"/>
    <n v="26"/>
    <s v="Female"/>
    <s v="Hyderabad"/>
    <n v="38"/>
    <x v="1"/>
    <x v="1"/>
    <n v="645"/>
    <n v="21587.83"/>
    <s v="Bank Transfer"/>
    <s v="No"/>
    <n v="1"/>
    <n v="0"/>
    <x v="0"/>
    <n v="10"/>
    <s v="No"/>
    <x v="0"/>
    <s v="Hyderabad"/>
  </r>
  <r>
    <x v="7338"/>
    <n v="50"/>
    <s v="Male"/>
    <s v="Kolkata"/>
    <n v="35"/>
    <x v="0"/>
    <x v="0"/>
    <n v="415"/>
    <n v="14898.12"/>
    <s v="Credit Card"/>
    <s v="Yes"/>
    <n v="0"/>
    <n v="0"/>
    <x v="0"/>
    <n v="0"/>
    <s v="No"/>
    <x v="0"/>
    <s v="Kolkata"/>
  </r>
  <r>
    <x v="7339"/>
    <n v="32"/>
    <s v="Female"/>
    <s v="Kolkata"/>
    <n v="59"/>
    <x v="0"/>
    <x v="2"/>
    <n v="1003"/>
    <n v="58202.3"/>
    <s v="Credit Card"/>
    <s v="No"/>
    <n v="0"/>
    <n v="0"/>
    <x v="0"/>
    <n v="0"/>
    <s v="No"/>
    <x v="0"/>
    <s v="Kolkata"/>
  </r>
  <r>
    <x v="7340"/>
    <n v="51"/>
    <s v="Male"/>
    <s v="Mumbai"/>
    <n v="31"/>
    <x v="0"/>
    <x v="0"/>
    <n v="417"/>
    <n v="12568.46"/>
    <s v="UPI"/>
    <s v="Yes"/>
    <n v="2"/>
    <n v="0"/>
    <x v="0"/>
    <n v="0"/>
    <s v="Yes"/>
    <x v="0"/>
    <s v="Mumbai"/>
  </r>
  <r>
    <x v="7341"/>
    <n v="20"/>
    <s v="Male"/>
    <s v="Jaipur"/>
    <n v="7"/>
    <x v="0"/>
    <x v="1"/>
    <n v="778"/>
    <n v="5328.41"/>
    <s v="Bank Transfer"/>
    <s v="Yes"/>
    <n v="0"/>
    <n v="0"/>
    <x v="0"/>
    <n v="0"/>
    <s v="No"/>
    <x v="0"/>
    <s v="Jaipur"/>
  </r>
  <r>
    <x v="7342"/>
    <n v="54"/>
    <s v="Female"/>
    <s v="Hyderabad"/>
    <n v="62"/>
    <x v="0"/>
    <x v="1"/>
    <n v="761"/>
    <n v="47816.33"/>
    <s v="Credit Card"/>
    <s v="Yes"/>
    <n v="0"/>
    <n v="0"/>
    <x v="0"/>
    <n v="0"/>
    <s v="No"/>
    <x v="0"/>
    <s v="Hyderabad"/>
  </r>
  <r>
    <x v="7343"/>
    <n v="38"/>
    <s v="Male"/>
    <s v="Pune"/>
    <n v="41"/>
    <x v="1"/>
    <x v="2"/>
    <n v="995"/>
    <n v="36261.43"/>
    <s v="UPI"/>
    <s v="Yes"/>
    <n v="1"/>
    <n v="0"/>
    <x v="0"/>
    <n v="10"/>
    <s v="No"/>
    <x v="0"/>
    <s v="Pune"/>
  </r>
  <r>
    <x v="7344"/>
    <n v="39"/>
    <s v="Male"/>
    <s v="Bengaluru"/>
    <n v="27"/>
    <x v="1"/>
    <x v="1"/>
    <n v="687"/>
    <n v="16495.939999999999"/>
    <s v="UPI"/>
    <s v="Yes"/>
    <n v="5"/>
    <n v="2"/>
    <x v="1"/>
    <n v="10"/>
    <s v="No"/>
    <x v="0"/>
    <s v="Bengaluru"/>
  </r>
  <r>
    <x v="7345"/>
    <n v="49"/>
    <s v="Female"/>
    <s v="Chennai"/>
    <n v="70"/>
    <x v="1"/>
    <x v="0"/>
    <n v="475"/>
    <n v="32379.31"/>
    <s v="Auto Debit"/>
    <s v="Yes"/>
    <n v="2"/>
    <n v="2"/>
    <x v="1"/>
    <n v="0"/>
    <s v="No"/>
    <x v="0"/>
    <s v="Chennai"/>
  </r>
  <r>
    <x v="7346"/>
    <n v="24"/>
    <s v="Male"/>
    <s v="Chennai"/>
    <n v="52"/>
    <x v="0"/>
    <x v="1"/>
    <n v="693"/>
    <n v="36838.21"/>
    <s v="Bank Transfer"/>
    <s v="Yes"/>
    <n v="0"/>
    <n v="0"/>
    <x v="0"/>
    <n v="0"/>
    <s v="No"/>
    <x v="0"/>
    <s v="Chennai"/>
  </r>
  <r>
    <x v="7347"/>
    <n v="30"/>
    <s v="Male"/>
    <s v="Pune"/>
    <n v="2"/>
    <x v="0"/>
    <x v="0"/>
    <n v="484"/>
    <n v="965.04"/>
    <s v="Credit Card"/>
    <s v="No"/>
    <n v="0"/>
    <n v="0"/>
    <x v="0"/>
    <n v="0"/>
    <s v="No"/>
    <x v="1"/>
    <s v="Pune"/>
  </r>
  <r>
    <x v="7348"/>
    <n v="22"/>
    <s v="Male"/>
    <s v="Chennai"/>
    <n v="32"/>
    <x v="1"/>
    <x v="0"/>
    <n v="483"/>
    <n v="14412.62"/>
    <s v="Credit Card"/>
    <s v="Yes"/>
    <n v="1"/>
    <n v="0"/>
    <x v="0"/>
    <n v="5"/>
    <s v="No"/>
    <x v="1"/>
    <s v="Chennai"/>
  </r>
  <r>
    <x v="7349"/>
    <n v="47"/>
    <s v="Female"/>
    <s v="Ahmedabad"/>
    <n v="12"/>
    <x v="0"/>
    <x v="1"/>
    <n v="782"/>
    <n v="9407.17"/>
    <s v="UPI"/>
    <s v="Yes"/>
    <n v="0"/>
    <n v="0"/>
    <x v="0"/>
    <n v="0"/>
    <s v="Yes"/>
    <x v="1"/>
    <s v="Ahmedabad"/>
  </r>
  <r>
    <x v="7350"/>
    <n v="52"/>
    <s v="Male"/>
    <s v="Mumbai"/>
    <n v="47"/>
    <x v="2"/>
    <x v="2"/>
    <n v="1043"/>
    <n v="48199.78"/>
    <s v="UPI"/>
    <s v="Yes"/>
    <n v="0"/>
    <n v="0"/>
    <x v="0"/>
    <n v="0"/>
    <s v="Yes"/>
    <x v="0"/>
    <s v="Mumbai"/>
  </r>
  <r>
    <x v="7351"/>
    <n v="40"/>
    <s v="Female"/>
    <s v="Ahmedabad"/>
    <n v="41"/>
    <x v="0"/>
    <x v="0"/>
    <n v="508"/>
    <n v="20839.349999999999"/>
    <s v="Credit Card"/>
    <s v="No"/>
    <n v="5"/>
    <n v="2"/>
    <x v="4"/>
    <n v="0"/>
    <s v="No"/>
    <x v="1"/>
    <s v="Ahmedabad"/>
  </r>
  <r>
    <x v="7352"/>
    <n v="27"/>
    <s v="Female"/>
    <s v="Chennai"/>
    <n v="61"/>
    <x v="2"/>
    <x v="0"/>
    <n v="530"/>
    <n v="32107.77"/>
    <s v="Auto Debit"/>
    <s v="No"/>
    <n v="1"/>
    <n v="0"/>
    <x v="0"/>
    <n v="0"/>
    <s v="No"/>
    <x v="0"/>
    <s v="Chennai"/>
  </r>
  <r>
    <x v="7353"/>
    <n v="33"/>
    <s v="Male"/>
    <s v="Bengaluru"/>
    <n v="27"/>
    <x v="1"/>
    <x v="0"/>
    <n v="496"/>
    <n v="13641.42"/>
    <s v="Debit Card"/>
    <s v="Yes"/>
    <n v="0"/>
    <n v="0"/>
    <x v="0"/>
    <n v="0"/>
    <s v="No"/>
    <x v="0"/>
    <s v="Bengaluru"/>
  </r>
  <r>
    <x v="7354"/>
    <n v="48"/>
    <s v="Female"/>
    <s v="Bengaluru"/>
    <n v="40"/>
    <x v="0"/>
    <x v="2"/>
    <n v="989"/>
    <n v="39041.300000000003"/>
    <s v="Credit Card"/>
    <s v="Yes"/>
    <n v="0"/>
    <n v="0"/>
    <x v="0"/>
    <n v="0"/>
    <s v="Yes"/>
    <x v="0"/>
    <s v="Bengaluru"/>
  </r>
  <r>
    <x v="7355"/>
    <n v="26"/>
    <s v="Male"/>
    <s v="Hyderabad"/>
    <n v="47"/>
    <x v="2"/>
    <x v="0"/>
    <n v="499"/>
    <n v="22902.46"/>
    <s v="UPI"/>
    <s v="Yes"/>
    <n v="0"/>
    <n v="0"/>
    <x v="0"/>
    <n v="0"/>
    <s v="No"/>
    <x v="0"/>
    <s v="Hyderabad"/>
  </r>
  <r>
    <x v="7356"/>
    <n v="40"/>
    <s v="Female"/>
    <s v="Hyderabad"/>
    <n v="31"/>
    <x v="2"/>
    <x v="0"/>
    <n v="396"/>
    <n v="10544.95"/>
    <s v="Auto Debit"/>
    <s v="Yes"/>
    <n v="1"/>
    <n v="0"/>
    <x v="0"/>
    <n v="15"/>
    <s v="Yes"/>
    <x v="0"/>
    <s v="Hyderabad"/>
  </r>
  <r>
    <x v="7357"/>
    <n v="40"/>
    <s v="Male"/>
    <s v="Pune"/>
    <n v="11"/>
    <x v="1"/>
    <x v="2"/>
    <n v="972"/>
    <n v="10713.74"/>
    <s v="Debit Card"/>
    <s v="Yes"/>
    <n v="0"/>
    <n v="0"/>
    <x v="1"/>
    <n v="0"/>
    <s v="No"/>
    <x v="0"/>
    <s v="Pune"/>
  </r>
  <r>
    <x v="7358"/>
    <n v="43"/>
    <s v="Male"/>
    <s v="Nagpur"/>
    <n v="18"/>
    <x v="0"/>
    <x v="0"/>
    <n v="535"/>
    <n v="9534.77"/>
    <s v="Credit Card"/>
    <s v="Yes"/>
    <n v="1"/>
    <n v="0"/>
    <x v="0"/>
    <n v="0"/>
    <s v="No"/>
    <x v="0"/>
    <s v="Nagpur"/>
  </r>
  <r>
    <x v="7359"/>
    <n v="58"/>
    <s v="Female"/>
    <s v="Mumbai"/>
    <n v="34"/>
    <x v="1"/>
    <x v="1"/>
    <n v="748"/>
    <n v="25662.54"/>
    <s v="Debit Card"/>
    <s v="Yes"/>
    <n v="1"/>
    <n v="0"/>
    <x v="0"/>
    <n v="0"/>
    <s v="Yes"/>
    <x v="0"/>
    <s v="Mumbai"/>
  </r>
  <r>
    <x v="7360"/>
    <n v="28"/>
    <s v="Female"/>
    <s v="Nagpur"/>
    <n v="13"/>
    <x v="1"/>
    <x v="1"/>
    <n v="761"/>
    <n v="9830.86"/>
    <s v="Credit Card"/>
    <s v="Yes"/>
    <n v="0"/>
    <n v="0"/>
    <x v="1"/>
    <n v="0"/>
    <s v="No"/>
    <x v="0"/>
    <s v="Nagpur"/>
  </r>
  <r>
    <x v="7361"/>
    <n v="42"/>
    <s v="Female"/>
    <s v="Nagpur"/>
    <n v="57"/>
    <x v="2"/>
    <x v="1"/>
    <n v="766"/>
    <n v="42357.9"/>
    <s v="Auto Debit"/>
    <s v="Yes"/>
    <n v="1"/>
    <n v="0"/>
    <x v="0"/>
    <n v="0"/>
    <s v="No"/>
    <x v="0"/>
    <s v="Nagpur"/>
  </r>
  <r>
    <x v="7362"/>
    <n v="43"/>
    <s v="Male"/>
    <s v="Hyderabad"/>
    <n v="29"/>
    <x v="2"/>
    <x v="1"/>
    <n v="642"/>
    <n v="18699.75"/>
    <s v="Auto Debit"/>
    <s v="Yes"/>
    <n v="1"/>
    <n v="0"/>
    <x v="0"/>
    <n v="0"/>
    <s v="No"/>
    <x v="0"/>
    <s v="Hyderabad"/>
  </r>
  <r>
    <x v="7363"/>
    <n v="38"/>
    <s v="Female"/>
    <s v="Chennai"/>
    <n v="23"/>
    <x v="1"/>
    <x v="0"/>
    <n v="498"/>
    <n v="11500"/>
    <s v="UPI"/>
    <s v="Yes"/>
    <n v="0"/>
    <n v="0"/>
    <x v="2"/>
    <n v="0"/>
    <s v="No"/>
    <x v="0"/>
    <s v="Chennai"/>
  </r>
  <r>
    <x v="7364"/>
    <n v="18"/>
    <s v="Female"/>
    <s v="Delhi"/>
    <n v="36"/>
    <x v="1"/>
    <x v="2"/>
    <n v="1019"/>
    <n v="35931.32"/>
    <s v="UPI"/>
    <s v="Yes"/>
    <n v="2"/>
    <n v="1"/>
    <x v="1"/>
    <n v="0"/>
    <s v="No"/>
    <x v="0"/>
    <s v="Delhi"/>
  </r>
  <r>
    <x v="7365"/>
    <n v="48"/>
    <s v="Female"/>
    <s v="Nagpur"/>
    <n v="21"/>
    <x v="0"/>
    <x v="2"/>
    <n v="942"/>
    <n v="19443.23"/>
    <s v="Bank Transfer"/>
    <s v="Yes"/>
    <n v="1"/>
    <n v="0"/>
    <x v="0"/>
    <n v="0"/>
    <s v="Yes"/>
    <x v="1"/>
    <s v="Nagpur"/>
  </r>
  <r>
    <x v="7366"/>
    <n v="31"/>
    <s v="Male"/>
    <s v="Nagpur"/>
    <n v="17"/>
    <x v="0"/>
    <x v="1"/>
    <n v="671"/>
    <n v="11143.44"/>
    <s v="Bank Transfer"/>
    <s v="Yes"/>
    <n v="0"/>
    <n v="0"/>
    <x v="0"/>
    <n v="0"/>
    <s v="No"/>
    <x v="0"/>
    <s v="Nagpur"/>
  </r>
  <r>
    <x v="7367"/>
    <n v="29"/>
    <s v="Female"/>
    <s v="Pune"/>
    <n v="50"/>
    <x v="0"/>
    <x v="1"/>
    <n v="657"/>
    <n v="31984.51"/>
    <s v="Bank Transfer"/>
    <s v="Yes"/>
    <n v="1"/>
    <n v="0"/>
    <x v="1"/>
    <n v="0"/>
    <s v="Yes"/>
    <x v="0"/>
    <s v="Pune"/>
  </r>
  <r>
    <x v="7368"/>
    <n v="21"/>
    <s v="Male"/>
    <s v="Kolkata"/>
    <n v="40"/>
    <x v="0"/>
    <x v="2"/>
    <n v="1014"/>
    <n v="41668.339999999997"/>
    <s v="Credit Card"/>
    <s v="Yes"/>
    <n v="1"/>
    <n v="0"/>
    <x v="2"/>
    <n v="0"/>
    <s v="No"/>
    <x v="0"/>
    <s v="Kolkata"/>
  </r>
  <r>
    <x v="7369"/>
    <n v="36"/>
    <s v="Female"/>
    <s v="Pune"/>
    <n v="59"/>
    <x v="1"/>
    <x v="1"/>
    <n v="767"/>
    <n v="46029.27"/>
    <s v="UPI"/>
    <s v="Yes"/>
    <n v="4"/>
    <n v="0"/>
    <x v="0"/>
    <n v="0"/>
    <s v="No"/>
    <x v="0"/>
    <s v="Pune"/>
  </r>
  <r>
    <x v="7370"/>
    <n v="25"/>
    <s v="Male"/>
    <s v="Mumbai"/>
    <n v="5"/>
    <x v="0"/>
    <x v="1"/>
    <n v="825"/>
    <n v="4097.54"/>
    <s v="Auto Debit"/>
    <s v="Yes"/>
    <n v="1"/>
    <n v="0"/>
    <x v="0"/>
    <n v="0"/>
    <s v="Yes"/>
    <x v="1"/>
    <s v="Mumbai"/>
  </r>
  <r>
    <x v="7371"/>
    <n v="39"/>
    <s v="Female"/>
    <s v="Bengaluru"/>
    <n v="52"/>
    <x v="0"/>
    <x v="1"/>
    <n v="717"/>
    <n v="36987.65"/>
    <s v="Debit Card"/>
    <s v="Yes"/>
    <n v="1"/>
    <n v="0"/>
    <x v="0"/>
    <n v="0"/>
    <s v="Yes"/>
    <x v="0"/>
    <s v="Bengaluru"/>
  </r>
  <r>
    <x v="7372"/>
    <n v="32"/>
    <s v="Female"/>
    <s v="Mumbai"/>
    <n v="19"/>
    <x v="0"/>
    <x v="0"/>
    <n v="526"/>
    <n v="9863.8700000000008"/>
    <s v="Bank Transfer"/>
    <s v="No"/>
    <n v="2"/>
    <n v="0"/>
    <x v="0"/>
    <n v="0"/>
    <s v="No"/>
    <x v="0"/>
    <s v="Mumbai"/>
  </r>
  <r>
    <x v="7373"/>
    <n v="30"/>
    <s v="Male"/>
    <s v="Chennai"/>
    <n v="32"/>
    <x v="1"/>
    <x v="1"/>
    <n v="722"/>
    <n v="23789.55"/>
    <s v="Debit Card"/>
    <s v="Yes"/>
    <n v="0"/>
    <n v="0"/>
    <x v="0"/>
    <n v="0"/>
    <s v="No"/>
    <x v="1"/>
    <s v="Chennai"/>
  </r>
  <r>
    <x v="7374"/>
    <n v="26"/>
    <s v="Female"/>
    <s v="Ahmedabad"/>
    <n v="9"/>
    <x v="0"/>
    <x v="0"/>
    <n v="417"/>
    <n v="3838.87"/>
    <s v="Debit Card"/>
    <s v="Yes"/>
    <n v="1"/>
    <n v="0"/>
    <x v="0"/>
    <n v="0"/>
    <s v="No"/>
    <x v="0"/>
    <s v="Ahmedabad"/>
  </r>
  <r>
    <x v="7375"/>
    <n v="18"/>
    <s v="Male"/>
    <s v="Hyderabad"/>
    <n v="42"/>
    <x v="1"/>
    <x v="0"/>
    <n v="523"/>
    <n v="22247.84"/>
    <s v="Credit Card"/>
    <s v="Yes"/>
    <n v="0"/>
    <n v="0"/>
    <x v="0"/>
    <n v="0"/>
    <s v="Yes"/>
    <x v="0"/>
    <s v="Hyderabad"/>
  </r>
  <r>
    <x v="7376"/>
    <n v="21"/>
    <s v="Male"/>
    <s v="Jaipur"/>
    <n v="20"/>
    <x v="0"/>
    <x v="0"/>
    <n v="461"/>
    <n v="9264.68"/>
    <s v="Auto Debit"/>
    <s v="Yes"/>
    <n v="1"/>
    <n v="0"/>
    <x v="0"/>
    <n v="0"/>
    <s v="Yes"/>
    <x v="0"/>
    <s v="Jaipur"/>
  </r>
  <r>
    <x v="7377"/>
    <n v="42"/>
    <s v="Male"/>
    <s v="Pune"/>
    <n v="38"/>
    <x v="2"/>
    <x v="2"/>
    <n v="1025"/>
    <n v="33285.71"/>
    <s v="Bank Transfer"/>
    <s v="Yes"/>
    <n v="0"/>
    <n v="0"/>
    <x v="0"/>
    <n v="15"/>
    <s v="No"/>
    <x v="0"/>
    <s v="Pune"/>
  </r>
  <r>
    <x v="7378"/>
    <n v="26"/>
    <s v="Male"/>
    <s v="Pune"/>
    <n v="16"/>
    <x v="0"/>
    <x v="1"/>
    <n v="672"/>
    <n v="10865.3"/>
    <s v="Credit Card"/>
    <s v="Yes"/>
    <n v="0"/>
    <n v="0"/>
    <x v="0"/>
    <n v="0"/>
    <s v="No"/>
    <x v="0"/>
    <s v="Pune"/>
  </r>
  <r>
    <x v="7379"/>
    <n v="35"/>
    <s v="Male"/>
    <s v="Pune"/>
    <n v="35"/>
    <x v="2"/>
    <x v="1"/>
    <n v="705"/>
    <n v="21147.91"/>
    <s v="Auto Debit"/>
    <s v="Yes"/>
    <n v="5"/>
    <n v="1"/>
    <x v="1"/>
    <n v="15"/>
    <s v="Yes"/>
    <x v="0"/>
    <s v="Pune"/>
  </r>
  <r>
    <x v="7380"/>
    <n v="51"/>
    <s v="Female"/>
    <s v="Kolkata"/>
    <n v="19"/>
    <x v="0"/>
    <x v="1"/>
    <n v="741"/>
    <n v="13680.61"/>
    <s v="Bank Transfer"/>
    <s v="Yes"/>
    <n v="3"/>
    <n v="0"/>
    <x v="1"/>
    <n v="0"/>
    <s v="Yes"/>
    <x v="0"/>
    <s v="Kolkata"/>
  </r>
  <r>
    <x v="7381"/>
    <n v="36"/>
    <s v="Female"/>
    <s v="Mumbai"/>
    <n v="26"/>
    <x v="2"/>
    <x v="0"/>
    <n v="510"/>
    <n v="13060.98"/>
    <s v="UPI"/>
    <s v="No"/>
    <n v="3"/>
    <n v="0"/>
    <x v="0"/>
    <n v="0"/>
    <s v="Yes"/>
    <x v="0"/>
    <s v="Mumbai"/>
  </r>
  <r>
    <x v="7382"/>
    <n v="50"/>
    <s v="Female"/>
    <s v="Pune"/>
    <n v="32"/>
    <x v="2"/>
    <x v="1"/>
    <n v="687"/>
    <n v="21851.09"/>
    <s v="Auto Debit"/>
    <s v="Yes"/>
    <n v="1"/>
    <n v="0"/>
    <x v="0"/>
    <n v="0"/>
    <s v="No"/>
    <x v="1"/>
    <s v="Pune"/>
  </r>
  <r>
    <x v="7383"/>
    <n v="26"/>
    <s v="Male"/>
    <s v="Mumbai"/>
    <n v="54"/>
    <x v="0"/>
    <x v="1"/>
    <n v="706"/>
    <n v="38069.46"/>
    <s v="UPI"/>
    <s v="Yes"/>
    <n v="2"/>
    <n v="2"/>
    <x v="1"/>
    <n v="0"/>
    <s v="Yes"/>
    <x v="1"/>
    <s v="Mumbai"/>
  </r>
  <r>
    <x v="7384"/>
    <n v="40"/>
    <s v="Female"/>
    <s v="Ahmedabad"/>
    <n v="28"/>
    <x v="0"/>
    <x v="0"/>
    <n v="397"/>
    <n v="11274.51"/>
    <s v="UPI"/>
    <s v="No"/>
    <n v="5"/>
    <n v="2"/>
    <x v="2"/>
    <n v="0"/>
    <s v="No"/>
    <x v="1"/>
    <s v="Ahmedabad"/>
  </r>
  <r>
    <x v="7385"/>
    <n v="31"/>
    <s v="Male"/>
    <s v="Ahmedabad"/>
    <n v="19"/>
    <x v="1"/>
    <x v="1"/>
    <n v="736"/>
    <n v="13300.84"/>
    <s v="UPI"/>
    <s v="Yes"/>
    <n v="0"/>
    <n v="0"/>
    <x v="0"/>
    <n v="5"/>
    <s v="Yes"/>
    <x v="0"/>
    <s v="Ahmedabad"/>
  </r>
  <r>
    <x v="7386"/>
    <n v="26"/>
    <s v="Female"/>
    <s v="Delhi"/>
    <n v="62"/>
    <x v="2"/>
    <x v="2"/>
    <n v="994"/>
    <n v="61365.63"/>
    <s v="UPI"/>
    <s v="Yes"/>
    <n v="0"/>
    <n v="0"/>
    <x v="1"/>
    <n v="0"/>
    <s v="Yes"/>
    <x v="0"/>
    <s v="Delhi"/>
  </r>
  <r>
    <x v="7387"/>
    <n v="22"/>
    <s v="Male"/>
    <s v="Nagpur"/>
    <n v="26"/>
    <x v="1"/>
    <x v="0"/>
    <n v="490"/>
    <n v="12906.09"/>
    <s v="UPI"/>
    <s v="Yes"/>
    <n v="0"/>
    <n v="0"/>
    <x v="0"/>
    <n v="0"/>
    <s v="Yes"/>
    <x v="0"/>
    <s v="Nagpur"/>
  </r>
  <r>
    <x v="7388"/>
    <n v="56"/>
    <s v="Male"/>
    <s v="Chennai"/>
    <n v="20"/>
    <x v="0"/>
    <x v="1"/>
    <n v="707"/>
    <n v="14321.41"/>
    <s v="UPI"/>
    <s v="Yes"/>
    <n v="7"/>
    <n v="2"/>
    <x v="2"/>
    <n v="0"/>
    <s v="Yes"/>
    <x v="1"/>
    <s v="Chennai"/>
  </r>
  <r>
    <x v="7389"/>
    <n v="41"/>
    <s v="Female"/>
    <s v="Chennai"/>
    <n v="7"/>
    <x v="0"/>
    <x v="0"/>
    <n v="462"/>
    <n v="3250.49"/>
    <s v="Debit Card"/>
    <s v="Yes"/>
    <n v="0"/>
    <n v="0"/>
    <x v="0"/>
    <n v="0"/>
    <s v="No"/>
    <x v="0"/>
    <s v="Chennai"/>
  </r>
  <r>
    <x v="7390"/>
    <n v="47"/>
    <s v="Male"/>
    <s v="Nagpur"/>
    <n v="65"/>
    <x v="0"/>
    <x v="0"/>
    <n v="537"/>
    <n v="35775.39"/>
    <s v="Auto Debit"/>
    <s v="Yes"/>
    <n v="2"/>
    <n v="1"/>
    <x v="0"/>
    <n v="0"/>
    <s v="Yes"/>
    <x v="0"/>
    <s v="Nagpur"/>
  </r>
  <r>
    <x v="7391"/>
    <n v="30"/>
    <s v="Female"/>
    <s v="Mumbai"/>
    <n v="18"/>
    <x v="1"/>
    <x v="1"/>
    <n v="780"/>
    <n v="14328.52"/>
    <s v="UPI"/>
    <s v="Yes"/>
    <n v="1"/>
    <n v="0"/>
    <x v="0"/>
    <n v="0"/>
    <s v="No"/>
    <x v="0"/>
    <s v="Mumbai"/>
  </r>
  <r>
    <x v="7392"/>
    <n v="56"/>
    <s v="Female"/>
    <s v="Mumbai"/>
    <n v="41"/>
    <x v="0"/>
    <x v="0"/>
    <n v="463"/>
    <n v="19317.599999999999"/>
    <s v="Credit Card"/>
    <s v="Yes"/>
    <n v="1"/>
    <n v="0"/>
    <x v="0"/>
    <n v="0"/>
    <s v="No"/>
    <x v="1"/>
    <s v="Mumbai"/>
  </r>
  <r>
    <x v="7393"/>
    <n v="18"/>
    <s v="Male"/>
    <s v="Bengaluru"/>
    <n v="65"/>
    <x v="1"/>
    <x v="0"/>
    <n v="529"/>
    <n v="30433.69"/>
    <s v="UPI"/>
    <s v="Yes"/>
    <n v="3"/>
    <n v="0"/>
    <x v="0"/>
    <n v="10"/>
    <s v="No"/>
    <x v="0"/>
    <s v="Bengaluru"/>
  </r>
  <r>
    <x v="7394"/>
    <n v="36"/>
    <s v="Female"/>
    <s v="Mumbai"/>
    <n v="34"/>
    <x v="0"/>
    <x v="1"/>
    <n v="814"/>
    <n v="28453.89"/>
    <s v="Auto Debit"/>
    <s v="Yes"/>
    <n v="0"/>
    <n v="0"/>
    <x v="0"/>
    <n v="0"/>
    <s v="No"/>
    <x v="0"/>
    <s v="Mumbai"/>
  </r>
  <r>
    <x v="7395"/>
    <n v="40"/>
    <s v="Male"/>
    <s v="Pune"/>
    <n v="18"/>
    <x v="1"/>
    <x v="1"/>
    <n v="687"/>
    <n v="12417.38"/>
    <s v="Credit Card"/>
    <s v="Yes"/>
    <n v="5"/>
    <n v="0"/>
    <x v="0"/>
    <n v="0"/>
    <s v="Yes"/>
    <x v="0"/>
    <s v="Pune"/>
  </r>
  <r>
    <x v="7396"/>
    <n v="38"/>
    <s v="Male"/>
    <s v="Bengaluru"/>
    <n v="48"/>
    <x v="1"/>
    <x v="2"/>
    <n v="1107"/>
    <n v="54546.95"/>
    <s v="Credit Card"/>
    <s v="Yes"/>
    <n v="1"/>
    <n v="0"/>
    <x v="1"/>
    <n v="0"/>
    <s v="No"/>
    <x v="0"/>
    <s v="Bengaluru"/>
  </r>
  <r>
    <x v="7397"/>
    <n v="23"/>
    <s v="Female"/>
    <s v="Nagpur"/>
    <n v="18"/>
    <x v="0"/>
    <x v="0"/>
    <n v="424"/>
    <n v="7758.59"/>
    <s v="Bank Transfer"/>
    <s v="Yes"/>
    <n v="2"/>
    <n v="1"/>
    <x v="0"/>
    <n v="0"/>
    <s v="No"/>
    <x v="1"/>
    <s v="Nagpur"/>
  </r>
  <r>
    <x v="7398"/>
    <n v="32"/>
    <s v="Female"/>
    <s v="Mumbai"/>
    <n v="31"/>
    <x v="0"/>
    <x v="1"/>
    <n v="791"/>
    <n v="24358.07"/>
    <s v="Credit Card"/>
    <s v="Yes"/>
    <n v="1"/>
    <n v="0"/>
    <x v="0"/>
    <n v="0"/>
    <s v="No"/>
    <x v="0"/>
    <s v="Mumbai"/>
  </r>
  <r>
    <x v="7399"/>
    <n v="18"/>
    <s v="Male"/>
    <s v="Nagpur"/>
    <n v="44"/>
    <x v="0"/>
    <x v="1"/>
    <n v="666"/>
    <n v="29808.45"/>
    <s v="UPI"/>
    <s v="Yes"/>
    <n v="2"/>
    <n v="0"/>
    <x v="0"/>
    <n v="0"/>
    <s v="Yes"/>
    <x v="0"/>
    <s v="Nagpur"/>
  </r>
  <r>
    <x v="7400"/>
    <n v="44"/>
    <s v="Female"/>
    <s v="Ahmedabad"/>
    <n v="30"/>
    <x v="0"/>
    <x v="0"/>
    <n v="541"/>
    <n v="16527.04"/>
    <s v="Bank Transfer"/>
    <s v="No"/>
    <n v="0"/>
    <n v="0"/>
    <x v="0"/>
    <n v="0"/>
    <s v="No"/>
    <x v="0"/>
    <s v="Ahmedabad"/>
  </r>
  <r>
    <x v="7401"/>
    <n v="36"/>
    <s v="Male"/>
    <s v="Mumbai"/>
    <n v="34"/>
    <x v="0"/>
    <x v="1"/>
    <n v="717"/>
    <n v="24683.35"/>
    <s v="Debit Card"/>
    <s v="Yes"/>
    <n v="3"/>
    <n v="0"/>
    <x v="1"/>
    <n v="0"/>
    <s v="No"/>
    <x v="1"/>
    <s v="Mumbai"/>
  </r>
  <r>
    <x v="7402"/>
    <n v="31"/>
    <s v="Female"/>
    <s v="Mumbai"/>
    <n v="46"/>
    <x v="1"/>
    <x v="2"/>
    <n v="970"/>
    <n v="39993.97"/>
    <s v="Bank Transfer"/>
    <s v="Yes"/>
    <n v="0"/>
    <n v="0"/>
    <x v="1"/>
    <n v="10"/>
    <s v="Yes"/>
    <x v="0"/>
    <s v="Mumbai"/>
  </r>
  <r>
    <x v="7403"/>
    <n v="20"/>
    <s v="Female"/>
    <s v="Mumbai"/>
    <n v="25"/>
    <x v="0"/>
    <x v="0"/>
    <n v="485"/>
    <n v="12111.82"/>
    <s v="UPI"/>
    <s v="No"/>
    <n v="0"/>
    <n v="0"/>
    <x v="1"/>
    <n v="0"/>
    <s v="Yes"/>
    <x v="1"/>
    <s v="Mumbai"/>
  </r>
  <r>
    <x v="7404"/>
    <n v="25"/>
    <s v="Female"/>
    <s v="Hyderabad"/>
    <n v="35"/>
    <x v="2"/>
    <x v="1"/>
    <n v="718"/>
    <n v="21208.28"/>
    <s v="Bank Transfer"/>
    <s v="Yes"/>
    <n v="3"/>
    <n v="0"/>
    <x v="1"/>
    <n v="15"/>
    <s v="No"/>
    <x v="0"/>
    <s v="Hyderabad"/>
  </r>
  <r>
    <x v="7405"/>
    <n v="41"/>
    <s v="Female"/>
    <s v="Delhi"/>
    <n v="15"/>
    <x v="1"/>
    <x v="1"/>
    <n v="717"/>
    <n v="10099.98"/>
    <s v="Bank Transfer"/>
    <s v="Yes"/>
    <n v="4"/>
    <n v="1"/>
    <x v="0"/>
    <n v="5"/>
    <s v="No"/>
    <x v="1"/>
    <s v="Delhi"/>
  </r>
  <r>
    <x v="7406"/>
    <n v="53"/>
    <s v="Male"/>
    <s v="Mumbai"/>
    <n v="69"/>
    <x v="1"/>
    <x v="1"/>
    <n v="803"/>
    <n v="48807.03"/>
    <s v="Credit Card"/>
    <s v="Yes"/>
    <n v="2"/>
    <n v="0"/>
    <x v="0"/>
    <n v="10"/>
    <s v="No"/>
    <x v="0"/>
    <s v="Mumbai"/>
  </r>
  <r>
    <x v="7407"/>
    <n v="18"/>
    <s v="Female"/>
    <s v="Bengaluru"/>
    <n v="71"/>
    <x v="2"/>
    <x v="1"/>
    <n v="676"/>
    <n v="44434.29"/>
    <s v="Debit Card"/>
    <s v="Yes"/>
    <n v="0"/>
    <n v="0"/>
    <x v="0"/>
    <n v="10"/>
    <s v="No"/>
    <x v="0"/>
    <s v="Bengaluru"/>
  </r>
  <r>
    <x v="7408"/>
    <n v="27"/>
    <s v="Female"/>
    <s v="Pune"/>
    <n v="46"/>
    <x v="1"/>
    <x v="0"/>
    <n v="545"/>
    <n v="25295.96"/>
    <s v="Debit Card"/>
    <s v="No"/>
    <n v="0"/>
    <n v="0"/>
    <x v="0"/>
    <n v="0"/>
    <s v="No"/>
    <x v="0"/>
    <s v="Pune"/>
  </r>
  <r>
    <x v="7409"/>
    <n v="58"/>
    <s v="Female"/>
    <s v="Jaipur"/>
    <n v="38"/>
    <x v="1"/>
    <x v="0"/>
    <n v="524"/>
    <n v="20331.509999999998"/>
    <s v="UPI"/>
    <s v="Yes"/>
    <n v="4"/>
    <n v="1"/>
    <x v="1"/>
    <n v="0"/>
    <s v="No"/>
    <x v="0"/>
    <s v="Jaipur"/>
  </r>
  <r>
    <x v="7410"/>
    <n v="39"/>
    <s v="Male"/>
    <s v="Nagpur"/>
    <n v="29"/>
    <x v="1"/>
    <x v="1"/>
    <n v="765"/>
    <n v="22377.55"/>
    <s v="Debit Card"/>
    <s v="Yes"/>
    <n v="3"/>
    <n v="0"/>
    <x v="1"/>
    <n v="0"/>
    <s v="No"/>
    <x v="0"/>
    <s v="Nagpur"/>
  </r>
  <r>
    <x v="7411"/>
    <n v="23"/>
    <s v="Male"/>
    <s v="Pune"/>
    <n v="25"/>
    <x v="0"/>
    <x v="0"/>
    <n v="540"/>
    <n v="13439.69"/>
    <s v="UPI"/>
    <s v="Yes"/>
    <n v="1"/>
    <n v="0"/>
    <x v="0"/>
    <n v="0"/>
    <s v="No"/>
    <x v="0"/>
    <s v="Pune"/>
  </r>
  <r>
    <x v="7412"/>
    <n v="38"/>
    <s v="Female"/>
    <s v="Pune"/>
    <n v="57"/>
    <x v="1"/>
    <x v="0"/>
    <n v="479"/>
    <n v="25501.16"/>
    <s v="Credit Card"/>
    <s v="Yes"/>
    <n v="0"/>
    <n v="0"/>
    <x v="0"/>
    <n v="5"/>
    <s v="Yes"/>
    <x v="0"/>
    <s v="Pune"/>
  </r>
  <r>
    <x v="7413"/>
    <n v="23"/>
    <s v="Male"/>
    <s v="Delhi"/>
    <n v="28"/>
    <x v="1"/>
    <x v="0"/>
    <n v="450"/>
    <n v="11368.6"/>
    <s v="Auto Debit"/>
    <s v="Yes"/>
    <n v="0"/>
    <n v="0"/>
    <x v="0"/>
    <n v="10"/>
    <s v="Yes"/>
    <x v="0"/>
    <s v="Delhi"/>
  </r>
  <r>
    <x v="7414"/>
    <n v="42"/>
    <s v="Female"/>
    <s v="Pune"/>
    <n v="31"/>
    <x v="0"/>
    <x v="0"/>
    <n v="481"/>
    <n v="14715.02"/>
    <s v="Auto Debit"/>
    <s v="No"/>
    <n v="0"/>
    <n v="0"/>
    <x v="0"/>
    <n v="0"/>
    <s v="No"/>
    <x v="0"/>
    <s v="Pune"/>
  </r>
  <r>
    <x v="7415"/>
    <n v="43"/>
    <s v="Male"/>
    <s v="Nagpur"/>
    <n v="22"/>
    <x v="0"/>
    <x v="1"/>
    <n v="747"/>
    <n v="16838.79"/>
    <s v="Auto Debit"/>
    <s v="Yes"/>
    <n v="0"/>
    <n v="0"/>
    <x v="1"/>
    <n v="0"/>
    <s v="No"/>
    <x v="0"/>
    <s v="Nagpur"/>
  </r>
  <r>
    <x v="7416"/>
    <n v="30"/>
    <s v="Female"/>
    <s v="Delhi"/>
    <n v="36"/>
    <x v="0"/>
    <x v="2"/>
    <n v="1133"/>
    <n v="39651.620000000003"/>
    <s v="UPI"/>
    <s v="Yes"/>
    <n v="1"/>
    <n v="0"/>
    <x v="0"/>
    <n v="0"/>
    <s v="Yes"/>
    <x v="0"/>
    <s v="Delhi"/>
  </r>
  <r>
    <x v="7417"/>
    <n v="44"/>
    <s v="Female"/>
    <s v="Nagpur"/>
    <n v="61"/>
    <x v="0"/>
    <x v="0"/>
    <n v="450"/>
    <n v="27020.43"/>
    <s v="UPI"/>
    <s v="Yes"/>
    <n v="0"/>
    <n v="0"/>
    <x v="0"/>
    <n v="0"/>
    <s v="No"/>
    <x v="0"/>
    <s v="Nagpur"/>
  </r>
  <r>
    <x v="7418"/>
    <n v="21"/>
    <s v="Male"/>
    <s v="Ahmedabad"/>
    <n v="30"/>
    <x v="0"/>
    <x v="1"/>
    <n v="770"/>
    <n v="23434.69"/>
    <s v="Debit Card"/>
    <s v="Yes"/>
    <n v="0"/>
    <n v="0"/>
    <x v="0"/>
    <n v="0"/>
    <s v="Yes"/>
    <x v="0"/>
    <s v="Ahmedabad"/>
  </r>
  <r>
    <x v="7419"/>
    <n v="45"/>
    <s v="Female"/>
    <s v="Pune"/>
    <n v="61"/>
    <x v="1"/>
    <x v="1"/>
    <n v="693"/>
    <n v="42796.75"/>
    <s v="Credit Card"/>
    <s v="Yes"/>
    <n v="1"/>
    <n v="0"/>
    <x v="1"/>
    <n v="0"/>
    <s v="No"/>
    <x v="0"/>
    <s v="Pune"/>
  </r>
  <r>
    <x v="7420"/>
    <n v="52"/>
    <s v="Male"/>
    <s v="Jaipur"/>
    <n v="39"/>
    <x v="0"/>
    <x v="1"/>
    <n v="646"/>
    <n v="24696.71"/>
    <s v="Debit Card"/>
    <s v="Yes"/>
    <n v="1"/>
    <n v="0"/>
    <x v="0"/>
    <n v="0"/>
    <s v="Yes"/>
    <x v="0"/>
    <s v="Jaipur"/>
  </r>
  <r>
    <x v="7421"/>
    <n v="47"/>
    <s v="Male"/>
    <s v="Kolkata"/>
    <n v="67"/>
    <x v="1"/>
    <x v="0"/>
    <n v="435"/>
    <n v="29769.15"/>
    <s v="Auto Debit"/>
    <s v="Yes"/>
    <n v="1"/>
    <n v="0"/>
    <x v="0"/>
    <n v="0"/>
    <s v="No"/>
    <x v="0"/>
    <s v="Kolkata"/>
  </r>
  <r>
    <x v="7422"/>
    <n v="26"/>
    <s v="Male"/>
    <s v="Mumbai"/>
    <n v="61"/>
    <x v="1"/>
    <x v="2"/>
    <n v="1054"/>
    <n v="64234.46"/>
    <s v="UPI"/>
    <s v="Yes"/>
    <n v="0"/>
    <n v="0"/>
    <x v="0"/>
    <n v="0"/>
    <s v="Yes"/>
    <x v="0"/>
    <s v="Mumbai"/>
  </r>
  <r>
    <x v="7423"/>
    <n v="31"/>
    <s v="Male"/>
    <s v="Pune"/>
    <n v="38"/>
    <x v="0"/>
    <x v="0"/>
    <n v="517"/>
    <n v="19187.080000000002"/>
    <s v="Bank Transfer"/>
    <s v="Yes"/>
    <n v="0"/>
    <n v="0"/>
    <x v="0"/>
    <n v="0"/>
    <s v="No"/>
    <x v="1"/>
    <s v="Pune"/>
  </r>
  <r>
    <x v="7424"/>
    <n v="26"/>
    <s v="Male"/>
    <s v="Ahmedabad"/>
    <n v="33"/>
    <x v="1"/>
    <x v="1"/>
    <n v="639"/>
    <n v="20670.82"/>
    <s v="Credit Card"/>
    <s v="Yes"/>
    <n v="0"/>
    <n v="0"/>
    <x v="0"/>
    <n v="0"/>
    <s v="No"/>
    <x v="0"/>
    <s v="Ahmedabad"/>
  </r>
  <r>
    <x v="7425"/>
    <n v="40"/>
    <s v="Female"/>
    <s v="Ahmedabad"/>
    <n v="16"/>
    <x v="0"/>
    <x v="2"/>
    <n v="1005"/>
    <n v="16049.23"/>
    <s v="Credit Card"/>
    <s v="Yes"/>
    <n v="1"/>
    <n v="0"/>
    <x v="0"/>
    <n v="0"/>
    <s v="No"/>
    <x v="0"/>
    <s v="Ahmedabad"/>
  </r>
  <r>
    <x v="7426"/>
    <n v="44"/>
    <s v="Male"/>
    <s v="Mumbai"/>
    <n v="38"/>
    <x v="0"/>
    <x v="2"/>
    <n v="1026"/>
    <n v="38189.019999999997"/>
    <s v="Debit Card"/>
    <s v="Yes"/>
    <n v="0"/>
    <n v="0"/>
    <x v="0"/>
    <n v="0"/>
    <s v="Yes"/>
    <x v="0"/>
    <s v="Mumbai"/>
  </r>
  <r>
    <x v="7427"/>
    <n v="18"/>
    <s v="Male"/>
    <s v="Nagpur"/>
    <n v="27"/>
    <x v="0"/>
    <x v="0"/>
    <n v="492"/>
    <n v="13220.43"/>
    <s v="UPI"/>
    <s v="Yes"/>
    <n v="0"/>
    <n v="0"/>
    <x v="0"/>
    <n v="0"/>
    <s v="Yes"/>
    <x v="0"/>
    <s v="Nagpur"/>
  </r>
  <r>
    <x v="7428"/>
    <n v="46"/>
    <s v="Female"/>
    <s v="Mumbai"/>
    <n v="13"/>
    <x v="0"/>
    <x v="0"/>
    <n v="518"/>
    <n v="6780.76"/>
    <s v="Debit Card"/>
    <s v="Yes"/>
    <n v="0"/>
    <n v="0"/>
    <x v="0"/>
    <n v="0"/>
    <s v="No"/>
    <x v="1"/>
    <s v="Mumbai"/>
  </r>
  <r>
    <x v="7429"/>
    <n v="23"/>
    <s v="Female"/>
    <s v="Pune"/>
    <n v="45"/>
    <x v="1"/>
    <x v="2"/>
    <n v="947"/>
    <n v="42086.79"/>
    <s v="Credit Card"/>
    <s v="Yes"/>
    <n v="1"/>
    <n v="0"/>
    <x v="1"/>
    <n v="0"/>
    <s v="No"/>
    <x v="0"/>
    <s v="Pune"/>
  </r>
  <r>
    <x v="7430"/>
    <n v="34"/>
    <s v="Male"/>
    <s v="Hyderabad"/>
    <n v="50"/>
    <x v="1"/>
    <x v="0"/>
    <n v="502"/>
    <n v="25285.69"/>
    <s v="Debit Card"/>
    <s v="No"/>
    <n v="1"/>
    <n v="0"/>
    <x v="0"/>
    <n v="0"/>
    <s v="No"/>
    <x v="0"/>
    <s v="Hyderabad"/>
  </r>
  <r>
    <x v="7431"/>
    <n v="41"/>
    <s v="Female"/>
    <s v="Kolkata"/>
    <n v="30"/>
    <x v="2"/>
    <x v="1"/>
    <n v="755"/>
    <n v="18861.96"/>
    <s v="Bank Transfer"/>
    <s v="Yes"/>
    <n v="0"/>
    <n v="0"/>
    <x v="0"/>
    <n v="15"/>
    <s v="No"/>
    <x v="0"/>
    <s v="Kolkata"/>
  </r>
  <r>
    <x v="7432"/>
    <n v="34"/>
    <s v="Female"/>
    <s v="Mumbai"/>
    <n v="7"/>
    <x v="1"/>
    <x v="2"/>
    <n v="1110"/>
    <n v="7597.03"/>
    <s v="UPI"/>
    <s v="Yes"/>
    <n v="0"/>
    <n v="0"/>
    <x v="1"/>
    <n v="0"/>
    <s v="Yes"/>
    <x v="0"/>
    <s v="Mumbai"/>
  </r>
  <r>
    <x v="7433"/>
    <n v="51"/>
    <s v="Male"/>
    <s v="Chennai"/>
    <n v="18"/>
    <x v="0"/>
    <x v="2"/>
    <n v="979"/>
    <n v="18138.59"/>
    <s v="Auto Debit"/>
    <s v="Yes"/>
    <n v="1"/>
    <n v="0"/>
    <x v="1"/>
    <n v="0"/>
    <s v="Yes"/>
    <x v="0"/>
    <s v="Chennai"/>
  </r>
  <r>
    <x v="7434"/>
    <n v="18"/>
    <s v="Male"/>
    <s v="Jaipur"/>
    <n v="32"/>
    <x v="0"/>
    <x v="2"/>
    <n v="1044"/>
    <n v="34032.730000000003"/>
    <s v="Bank Transfer"/>
    <s v="Yes"/>
    <n v="0"/>
    <n v="0"/>
    <x v="0"/>
    <n v="0"/>
    <s v="No"/>
    <x v="1"/>
    <s v="Jaipur"/>
  </r>
  <r>
    <x v="7435"/>
    <n v="38"/>
    <s v="Male"/>
    <s v="Kolkata"/>
    <n v="14"/>
    <x v="0"/>
    <x v="0"/>
    <n v="446"/>
    <n v="6113.01"/>
    <s v="Debit Card"/>
    <s v="Yes"/>
    <n v="0"/>
    <n v="0"/>
    <x v="0"/>
    <n v="0"/>
    <s v="No"/>
    <x v="0"/>
    <s v="Kolkata"/>
  </r>
  <r>
    <x v="7436"/>
    <n v="45"/>
    <s v="Female"/>
    <s v="Delhi"/>
    <n v="30"/>
    <x v="1"/>
    <x v="1"/>
    <n v="792"/>
    <n v="24002.84"/>
    <s v="Debit Card"/>
    <s v="Yes"/>
    <n v="1"/>
    <n v="0"/>
    <x v="1"/>
    <n v="0"/>
    <s v="No"/>
    <x v="0"/>
    <s v="Delhi"/>
  </r>
  <r>
    <x v="7437"/>
    <n v="25"/>
    <s v="Male"/>
    <s v="Bengaluru"/>
    <n v="27"/>
    <x v="0"/>
    <x v="0"/>
    <n v="456"/>
    <n v="11949.34"/>
    <s v="Credit Card"/>
    <s v="No"/>
    <n v="0"/>
    <n v="0"/>
    <x v="1"/>
    <n v="0"/>
    <s v="Yes"/>
    <x v="0"/>
    <s v="Bengaluru"/>
  </r>
  <r>
    <x v="7438"/>
    <n v="58"/>
    <s v="Female"/>
    <s v="Delhi"/>
    <n v="28"/>
    <x v="0"/>
    <x v="0"/>
    <n v="535"/>
    <n v="14912.16"/>
    <s v="Debit Card"/>
    <s v="Yes"/>
    <n v="0"/>
    <n v="0"/>
    <x v="1"/>
    <n v="0"/>
    <s v="Yes"/>
    <x v="0"/>
    <s v="Delhi"/>
  </r>
  <r>
    <x v="7439"/>
    <n v="39"/>
    <s v="Male"/>
    <s v="Chennai"/>
    <n v="20"/>
    <x v="2"/>
    <x v="1"/>
    <n v="740"/>
    <n v="13350.78"/>
    <s v="Credit Card"/>
    <s v="Yes"/>
    <n v="1"/>
    <n v="0"/>
    <x v="0"/>
    <n v="10"/>
    <s v="No"/>
    <x v="0"/>
    <s v="Chennai"/>
  </r>
  <r>
    <x v="7440"/>
    <n v="40"/>
    <s v="Male"/>
    <s v="Pune"/>
    <n v="11"/>
    <x v="0"/>
    <x v="0"/>
    <n v="479"/>
    <n v="5112.07"/>
    <s v="Debit Card"/>
    <s v="No"/>
    <n v="0"/>
    <n v="0"/>
    <x v="1"/>
    <n v="0"/>
    <s v="No"/>
    <x v="1"/>
    <s v="Pune"/>
  </r>
  <r>
    <x v="7441"/>
    <n v="31"/>
    <s v="Male"/>
    <s v="Mumbai"/>
    <n v="38"/>
    <x v="0"/>
    <x v="2"/>
    <n v="998"/>
    <n v="36818.410000000003"/>
    <s v="Debit Card"/>
    <s v="Yes"/>
    <n v="0"/>
    <n v="0"/>
    <x v="0"/>
    <n v="0"/>
    <s v="No"/>
    <x v="0"/>
    <s v="Mumbai"/>
  </r>
  <r>
    <x v="7442"/>
    <n v="27"/>
    <s v="Male"/>
    <s v="Kolkata"/>
    <n v="54"/>
    <x v="2"/>
    <x v="1"/>
    <n v="656"/>
    <n v="35797.49"/>
    <s v="UPI"/>
    <s v="Yes"/>
    <n v="3"/>
    <n v="0"/>
    <x v="1"/>
    <n v="0"/>
    <s v="No"/>
    <x v="0"/>
    <s v="Kolkata"/>
  </r>
  <r>
    <x v="7443"/>
    <n v="36"/>
    <s v="Male"/>
    <s v="Pune"/>
    <n v="40"/>
    <x v="0"/>
    <x v="2"/>
    <n v="958"/>
    <n v="39061.43"/>
    <s v="Auto Debit"/>
    <s v="Yes"/>
    <n v="0"/>
    <n v="0"/>
    <x v="1"/>
    <n v="0"/>
    <s v="No"/>
    <x v="0"/>
    <s v="Pune"/>
  </r>
  <r>
    <x v="7444"/>
    <n v="40"/>
    <s v="Male"/>
    <s v="Mumbai"/>
    <n v="12"/>
    <x v="0"/>
    <x v="1"/>
    <n v="809"/>
    <n v="9534.67"/>
    <s v="UPI"/>
    <s v="Yes"/>
    <n v="2"/>
    <n v="3"/>
    <x v="4"/>
    <n v="0"/>
    <s v="No"/>
    <x v="1"/>
    <s v="Mumbai"/>
  </r>
  <r>
    <x v="7445"/>
    <n v="36"/>
    <s v="Female"/>
    <s v="Delhi"/>
    <n v="15"/>
    <x v="1"/>
    <x v="0"/>
    <n v="480"/>
    <n v="7175.92"/>
    <s v="UPI"/>
    <s v="No"/>
    <n v="1"/>
    <n v="0"/>
    <x v="0"/>
    <n v="0"/>
    <s v="No"/>
    <x v="0"/>
    <s v="Delhi"/>
  </r>
  <r>
    <x v="7446"/>
    <n v="30"/>
    <s v="Male"/>
    <s v="Mumbai"/>
    <n v="45"/>
    <x v="0"/>
    <x v="0"/>
    <n v="532"/>
    <n v="23300"/>
    <s v="Auto Debit"/>
    <s v="Yes"/>
    <n v="0"/>
    <n v="0"/>
    <x v="0"/>
    <n v="0"/>
    <s v="No"/>
    <x v="1"/>
    <s v="Mumbai"/>
  </r>
  <r>
    <x v="7447"/>
    <n v="50"/>
    <s v="Female"/>
    <s v="Mumbai"/>
    <n v="4"/>
    <x v="0"/>
    <x v="2"/>
    <n v="1090"/>
    <n v="4139.8999999999996"/>
    <s v="Debit Card"/>
    <s v="Yes"/>
    <n v="7"/>
    <n v="4"/>
    <x v="3"/>
    <n v="5"/>
    <s v="No"/>
    <x v="1"/>
    <s v="Mumbai"/>
  </r>
  <r>
    <x v="7448"/>
    <n v="27"/>
    <s v="Male"/>
    <s v="Mumbai"/>
    <n v="28"/>
    <x v="0"/>
    <x v="1"/>
    <n v="772"/>
    <n v="21870.94"/>
    <s v="Auto Debit"/>
    <s v="Yes"/>
    <n v="0"/>
    <n v="0"/>
    <x v="0"/>
    <n v="0"/>
    <s v="No"/>
    <x v="0"/>
    <s v="Mumbai"/>
  </r>
  <r>
    <x v="7449"/>
    <n v="46"/>
    <s v="Female"/>
    <s v="Bengaluru"/>
    <n v="15"/>
    <x v="1"/>
    <x v="0"/>
    <n v="428"/>
    <n v="6501.71"/>
    <s v="Auto Debit"/>
    <s v="No"/>
    <n v="2"/>
    <n v="0"/>
    <x v="0"/>
    <n v="0"/>
    <s v="No"/>
    <x v="0"/>
    <s v="Bengaluru"/>
  </r>
  <r>
    <x v="7450"/>
    <n v="38"/>
    <s v="Male"/>
    <s v="Pune"/>
    <n v="55"/>
    <x v="2"/>
    <x v="1"/>
    <n v="713"/>
    <n v="39545.21"/>
    <s v="Auto Debit"/>
    <s v="Yes"/>
    <n v="4"/>
    <n v="2"/>
    <x v="4"/>
    <n v="0"/>
    <s v="No"/>
    <x v="0"/>
    <s v="Pune"/>
  </r>
  <r>
    <x v="7451"/>
    <n v="31"/>
    <s v="Male"/>
    <s v="Delhi"/>
    <n v="40"/>
    <x v="0"/>
    <x v="0"/>
    <n v="483"/>
    <n v="19104"/>
    <s v="Auto Debit"/>
    <s v="Yes"/>
    <n v="1"/>
    <n v="0"/>
    <x v="0"/>
    <n v="0"/>
    <s v="No"/>
    <x v="0"/>
    <s v="Delhi"/>
  </r>
  <r>
    <x v="7452"/>
    <n v="32"/>
    <s v="Female"/>
    <s v="Delhi"/>
    <n v="21"/>
    <x v="0"/>
    <x v="0"/>
    <n v="476"/>
    <n v="10122.469999999999"/>
    <s v="Credit Card"/>
    <s v="Yes"/>
    <n v="0"/>
    <n v="0"/>
    <x v="0"/>
    <n v="0"/>
    <s v="No"/>
    <x v="0"/>
    <s v="Delhi"/>
  </r>
  <r>
    <x v="7453"/>
    <n v="26"/>
    <s v="Male"/>
    <s v="Delhi"/>
    <n v="56"/>
    <x v="1"/>
    <x v="2"/>
    <n v="1011"/>
    <n v="56503.5"/>
    <s v="Debit Card"/>
    <s v="Yes"/>
    <n v="0"/>
    <n v="0"/>
    <x v="0"/>
    <n v="0"/>
    <s v="No"/>
    <x v="0"/>
    <s v="Delhi"/>
  </r>
  <r>
    <x v="7454"/>
    <n v="41"/>
    <s v="Male"/>
    <s v="Chennai"/>
    <n v="31"/>
    <x v="2"/>
    <x v="2"/>
    <n v="1052"/>
    <n v="27703.26"/>
    <s v="Auto Debit"/>
    <s v="Yes"/>
    <n v="4"/>
    <n v="2"/>
    <x v="2"/>
    <n v="15"/>
    <s v="No"/>
    <x v="0"/>
    <s v="Chennai"/>
  </r>
  <r>
    <x v="7455"/>
    <n v="47"/>
    <s v="Male"/>
    <s v="Pune"/>
    <n v="18"/>
    <x v="2"/>
    <x v="1"/>
    <n v="711"/>
    <n v="12703.33"/>
    <s v="Auto Debit"/>
    <s v="Yes"/>
    <n v="1"/>
    <n v="0"/>
    <x v="0"/>
    <n v="0"/>
    <s v="No"/>
    <x v="1"/>
    <s v="Pune"/>
  </r>
  <r>
    <x v="7456"/>
    <n v="36"/>
    <s v="Male"/>
    <s v="Nagpur"/>
    <n v="25"/>
    <x v="1"/>
    <x v="0"/>
    <n v="481"/>
    <n v="11778.71"/>
    <s v="Credit Card"/>
    <s v="No"/>
    <n v="1"/>
    <n v="0"/>
    <x v="0"/>
    <n v="0"/>
    <s v="Yes"/>
    <x v="0"/>
    <s v="Nagpur"/>
  </r>
  <r>
    <x v="7457"/>
    <n v="48"/>
    <s v="Female"/>
    <s v="Pune"/>
    <n v="23"/>
    <x v="2"/>
    <x v="1"/>
    <n v="798"/>
    <n v="18518.419999999998"/>
    <s v="Credit Card"/>
    <s v="Yes"/>
    <n v="1"/>
    <n v="0"/>
    <x v="0"/>
    <n v="0"/>
    <s v="Yes"/>
    <x v="0"/>
    <s v="Pune"/>
  </r>
  <r>
    <x v="7458"/>
    <n v="32"/>
    <s v="Female"/>
    <s v="Mumbai"/>
    <n v="49"/>
    <x v="1"/>
    <x v="1"/>
    <n v="760"/>
    <n v="36139.120000000003"/>
    <s v="Bank Transfer"/>
    <s v="Yes"/>
    <n v="1"/>
    <n v="0"/>
    <x v="0"/>
    <n v="0"/>
    <s v="No"/>
    <x v="0"/>
    <s v="Mumbai"/>
  </r>
  <r>
    <x v="7459"/>
    <n v="42"/>
    <s v="Female"/>
    <s v="Bengaluru"/>
    <n v="26"/>
    <x v="1"/>
    <x v="2"/>
    <n v="994"/>
    <n v="24217.46"/>
    <s v="Debit Card"/>
    <s v="Yes"/>
    <n v="1"/>
    <n v="0"/>
    <x v="0"/>
    <n v="5"/>
    <s v="No"/>
    <x v="0"/>
    <s v="Bengaluru"/>
  </r>
  <r>
    <x v="7460"/>
    <n v="31"/>
    <s v="Female"/>
    <s v="Delhi"/>
    <n v="57"/>
    <x v="0"/>
    <x v="2"/>
    <n v="1061"/>
    <n v="62219.38"/>
    <s v="Debit Card"/>
    <s v="Yes"/>
    <n v="0"/>
    <n v="0"/>
    <x v="0"/>
    <n v="0"/>
    <s v="Yes"/>
    <x v="0"/>
    <s v="Delhi"/>
  </r>
  <r>
    <x v="7461"/>
    <n v="29"/>
    <s v="Female"/>
    <s v="Pune"/>
    <n v="45"/>
    <x v="0"/>
    <x v="1"/>
    <n v="660"/>
    <n v="28995.48"/>
    <s v="Bank Transfer"/>
    <s v="Yes"/>
    <n v="3"/>
    <n v="1"/>
    <x v="2"/>
    <n v="0"/>
    <s v="No"/>
    <x v="0"/>
    <s v="Pune"/>
  </r>
  <r>
    <x v="7462"/>
    <n v="18"/>
    <s v="Female"/>
    <s v="Jaipur"/>
    <n v="22"/>
    <x v="0"/>
    <x v="0"/>
    <n v="431"/>
    <n v="9580.34"/>
    <s v="Debit Card"/>
    <s v="Yes"/>
    <n v="0"/>
    <n v="0"/>
    <x v="0"/>
    <n v="0"/>
    <s v="No"/>
    <x v="0"/>
    <s v="Jaipur"/>
  </r>
  <r>
    <x v="7463"/>
    <n v="46"/>
    <s v="Female"/>
    <s v="Delhi"/>
    <n v="54"/>
    <x v="2"/>
    <x v="1"/>
    <n v="686"/>
    <n v="32197.59"/>
    <s v="Bank Transfer"/>
    <s v="Yes"/>
    <n v="2"/>
    <n v="0"/>
    <x v="0"/>
    <n v="15"/>
    <s v="No"/>
    <x v="0"/>
    <s v="Delhi"/>
  </r>
  <r>
    <x v="7464"/>
    <n v="39"/>
    <s v="Female"/>
    <s v="Ahmedabad"/>
    <n v="50"/>
    <x v="0"/>
    <x v="1"/>
    <n v="734"/>
    <n v="37345.06"/>
    <s v="Credit Card"/>
    <s v="Yes"/>
    <n v="0"/>
    <n v="0"/>
    <x v="2"/>
    <n v="0"/>
    <s v="No"/>
    <x v="0"/>
    <s v="Ahmedabad"/>
  </r>
  <r>
    <x v="7465"/>
    <n v="42"/>
    <s v="Female"/>
    <s v="Pune"/>
    <n v="26"/>
    <x v="0"/>
    <x v="0"/>
    <n v="437"/>
    <n v="11196.95"/>
    <s v="Auto Debit"/>
    <s v="Yes"/>
    <n v="0"/>
    <n v="0"/>
    <x v="0"/>
    <n v="0"/>
    <s v="No"/>
    <x v="1"/>
    <s v="Pune"/>
  </r>
  <r>
    <x v="7466"/>
    <n v="22"/>
    <s v="Female"/>
    <s v="Bengaluru"/>
    <n v="25"/>
    <x v="0"/>
    <x v="1"/>
    <n v="787"/>
    <n v="19113.75"/>
    <s v="Auto Debit"/>
    <s v="No"/>
    <n v="0"/>
    <n v="0"/>
    <x v="0"/>
    <n v="0"/>
    <s v="No"/>
    <x v="0"/>
    <s v="Bengaluru"/>
  </r>
  <r>
    <x v="7467"/>
    <n v="35"/>
    <s v="Female"/>
    <s v="Pune"/>
    <n v="37"/>
    <x v="0"/>
    <x v="0"/>
    <n v="391"/>
    <n v="14133.64"/>
    <s v="Debit Card"/>
    <s v="Yes"/>
    <n v="0"/>
    <n v="0"/>
    <x v="1"/>
    <n v="0"/>
    <s v="Yes"/>
    <x v="0"/>
    <s v="Pune"/>
  </r>
  <r>
    <x v="7468"/>
    <n v="24"/>
    <s v="Male"/>
    <s v="Ahmedabad"/>
    <n v="45"/>
    <x v="1"/>
    <x v="1"/>
    <n v="650"/>
    <n v="28681.72"/>
    <s v="Auto Debit"/>
    <s v="Yes"/>
    <n v="0"/>
    <n v="0"/>
    <x v="1"/>
    <n v="0"/>
    <s v="No"/>
    <x v="0"/>
    <s v="Ahmedabad"/>
  </r>
  <r>
    <x v="7469"/>
    <n v="18"/>
    <s v="Male"/>
    <s v="Bengaluru"/>
    <n v="10"/>
    <x v="0"/>
    <x v="0"/>
    <n v="444"/>
    <n v="4390.0200000000004"/>
    <s v="Credit Card"/>
    <s v="Yes"/>
    <n v="4"/>
    <n v="2"/>
    <x v="4"/>
    <n v="0"/>
    <s v="No"/>
    <x v="1"/>
    <s v="Bengaluru"/>
  </r>
  <r>
    <x v="7470"/>
    <n v="36"/>
    <s v="Female"/>
    <s v="Delhi"/>
    <n v="26"/>
    <x v="0"/>
    <x v="0"/>
    <n v="453"/>
    <n v="11565.76"/>
    <s v="UPI"/>
    <s v="Yes"/>
    <n v="0"/>
    <n v="0"/>
    <x v="1"/>
    <n v="0"/>
    <s v="Yes"/>
    <x v="0"/>
    <s v="Delhi"/>
  </r>
  <r>
    <x v="7471"/>
    <n v="42"/>
    <s v="Female"/>
    <s v="Mumbai"/>
    <n v="57"/>
    <x v="1"/>
    <x v="1"/>
    <n v="759"/>
    <n v="44256.63"/>
    <s v="UPI"/>
    <s v="Yes"/>
    <n v="1"/>
    <n v="0"/>
    <x v="1"/>
    <n v="0"/>
    <s v="No"/>
    <x v="0"/>
    <s v="Mumbai"/>
  </r>
  <r>
    <x v="7472"/>
    <n v="25"/>
    <s v="Male"/>
    <s v="Mumbai"/>
    <n v="35"/>
    <x v="0"/>
    <x v="0"/>
    <n v="536"/>
    <n v="18832.46"/>
    <s v="Bank Transfer"/>
    <s v="Yes"/>
    <n v="3"/>
    <n v="1"/>
    <x v="1"/>
    <n v="0"/>
    <s v="No"/>
    <x v="0"/>
    <s v="Mumbai"/>
  </r>
  <r>
    <x v="7473"/>
    <n v="44"/>
    <s v="Female"/>
    <s v="Delhi"/>
    <n v="31"/>
    <x v="0"/>
    <x v="2"/>
    <n v="1129"/>
    <n v="35248.26"/>
    <s v="Auto Debit"/>
    <s v="Yes"/>
    <n v="1"/>
    <n v="0"/>
    <x v="0"/>
    <n v="0"/>
    <s v="No"/>
    <x v="0"/>
    <s v="Delhi"/>
  </r>
  <r>
    <x v="7474"/>
    <n v="51"/>
    <s v="Female"/>
    <s v="Nagpur"/>
    <n v="28"/>
    <x v="0"/>
    <x v="0"/>
    <n v="497"/>
    <n v="14329.84"/>
    <s v="Auto Debit"/>
    <s v="Yes"/>
    <n v="4"/>
    <n v="2"/>
    <x v="1"/>
    <n v="0"/>
    <s v="No"/>
    <x v="0"/>
    <s v="Nagpur"/>
  </r>
  <r>
    <x v="7475"/>
    <n v="43"/>
    <s v="Female"/>
    <s v="Kolkata"/>
    <n v="35"/>
    <x v="0"/>
    <x v="1"/>
    <n v="729"/>
    <n v="26124.07"/>
    <s v="Auto Debit"/>
    <s v="Yes"/>
    <n v="0"/>
    <n v="0"/>
    <x v="0"/>
    <n v="0"/>
    <s v="No"/>
    <x v="0"/>
    <s v="Kolkata"/>
  </r>
  <r>
    <x v="7476"/>
    <n v="38"/>
    <s v="Female"/>
    <s v="Delhi"/>
    <n v="10"/>
    <x v="0"/>
    <x v="0"/>
    <n v="494"/>
    <n v="5019.83"/>
    <s v="Debit Card"/>
    <s v="Yes"/>
    <n v="10"/>
    <n v="3"/>
    <x v="4"/>
    <n v="0"/>
    <s v="No"/>
    <x v="1"/>
    <s v="Delhi"/>
  </r>
  <r>
    <x v="7477"/>
    <n v="32"/>
    <s v="Female"/>
    <s v="Delhi"/>
    <n v="35"/>
    <x v="0"/>
    <x v="1"/>
    <n v="765"/>
    <n v="26838.720000000001"/>
    <s v="Credit Card"/>
    <s v="Yes"/>
    <n v="1"/>
    <n v="0"/>
    <x v="0"/>
    <n v="0"/>
    <s v="Yes"/>
    <x v="1"/>
    <s v="Delhi"/>
  </r>
  <r>
    <x v="7478"/>
    <n v="34"/>
    <s v="Female"/>
    <s v="Mumbai"/>
    <n v="21"/>
    <x v="0"/>
    <x v="1"/>
    <n v="765"/>
    <n v="16364.37"/>
    <s v="Debit Card"/>
    <s v="Yes"/>
    <n v="4"/>
    <n v="2"/>
    <x v="1"/>
    <n v="0"/>
    <s v="No"/>
    <x v="1"/>
    <s v="Mumbai"/>
  </r>
  <r>
    <x v="7479"/>
    <n v="26"/>
    <s v="Female"/>
    <s v="Delhi"/>
    <n v="51"/>
    <x v="0"/>
    <x v="1"/>
    <n v="762"/>
    <n v="38799.97"/>
    <s v="Auto Debit"/>
    <s v="Yes"/>
    <n v="1"/>
    <n v="0"/>
    <x v="0"/>
    <n v="0"/>
    <s v="No"/>
    <x v="0"/>
    <s v="Delhi"/>
  </r>
  <r>
    <x v="7480"/>
    <n v="30"/>
    <s v="Female"/>
    <s v="Kolkata"/>
    <n v="25"/>
    <x v="0"/>
    <x v="0"/>
    <n v="491"/>
    <n v="12000.69"/>
    <s v="Auto Debit"/>
    <s v="Yes"/>
    <n v="1"/>
    <n v="0"/>
    <x v="0"/>
    <n v="0"/>
    <s v="No"/>
    <x v="0"/>
    <s v="Kolkata"/>
  </r>
  <r>
    <x v="7481"/>
    <n v="31"/>
    <s v="Male"/>
    <s v="Mumbai"/>
    <n v="42"/>
    <x v="1"/>
    <x v="0"/>
    <n v="577"/>
    <n v="23694.11"/>
    <s v="UPI"/>
    <s v="Yes"/>
    <n v="3"/>
    <n v="0"/>
    <x v="1"/>
    <n v="0"/>
    <s v="Yes"/>
    <x v="0"/>
    <s v="Mumbai"/>
  </r>
  <r>
    <x v="7482"/>
    <n v="41"/>
    <s v="Female"/>
    <s v="Delhi"/>
    <n v="47"/>
    <x v="1"/>
    <x v="0"/>
    <n v="554"/>
    <n v="25975.27"/>
    <s v="Auto Debit"/>
    <s v="Yes"/>
    <n v="0"/>
    <n v="0"/>
    <x v="0"/>
    <n v="0"/>
    <s v="Yes"/>
    <x v="0"/>
    <s v="Delhi"/>
  </r>
  <r>
    <x v="7483"/>
    <n v="46"/>
    <s v="Male"/>
    <s v="Pune"/>
    <n v="6"/>
    <x v="0"/>
    <x v="1"/>
    <n v="730"/>
    <n v="4487.5"/>
    <s v="Credit Card"/>
    <s v="No"/>
    <n v="1"/>
    <n v="0"/>
    <x v="0"/>
    <n v="0"/>
    <s v="No"/>
    <x v="0"/>
    <s v="Pune"/>
  </r>
  <r>
    <x v="7484"/>
    <n v="23"/>
    <s v="Female"/>
    <s v="Kolkata"/>
    <n v="58"/>
    <x v="2"/>
    <x v="0"/>
    <n v="538"/>
    <n v="25900.71"/>
    <s v="Credit Card"/>
    <s v="Yes"/>
    <n v="1"/>
    <n v="0"/>
    <x v="0"/>
    <n v="15"/>
    <s v="No"/>
    <x v="0"/>
    <s v="Kolkata"/>
  </r>
  <r>
    <x v="7485"/>
    <n v="51"/>
    <s v="Female"/>
    <s v="Jaipur"/>
    <n v="37"/>
    <x v="1"/>
    <x v="0"/>
    <n v="494"/>
    <n v="17900.990000000002"/>
    <s v="Bank Transfer"/>
    <s v="Yes"/>
    <n v="1"/>
    <n v="0"/>
    <x v="1"/>
    <n v="0"/>
    <s v="No"/>
    <x v="0"/>
    <s v="Jaipur"/>
  </r>
  <r>
    <x v="7486"/>
    <n v="37"/>
    <s v="Female"/>
    <s v="Chennai"/>
    <n v="38"/>
    <x v="1"/>
    <x v="1"/>
    <n v="711"/>
    <n v="26374.85"/>
    <s v="UPI"/>
    <s v="Yes"/>
    <n v="4"/>
    <n v="3"/>
    <x v="2"/>
    <n v="5"/>
    <s v="No"/>
    <x v="0"/>
    <s v="Chennai"/>
  </r>
  <r>
    <x v="7487"/>
    <n v="18"/>
    <s v="Male"/>
    <s v="Hyderabad"/>
    <n v="17"/>
    <x v="0"/>
    <x v="1"/>
    <n v="683"/>
    <n v="11507.47"/>
    <s v="Debit Card"/>
    <s v="Yes"/>
    <n v="4"/>
    <n v="2"/>
    <x v="2"/>
    <n v="0"/>
    <s v="No"/>
    <x v="1"/>
    <s v="Hyderabad"/>
  </r>
  <r>
    <x v="7488"/>
    <n v="36"/>
    <s v="Female"/>
    <s v="Kolkata"/>
    <n v="42"/>
    <x v="1"/>
    <x v="1"/>
    <n v="754"/>
    <n v="29326.560000000001"/>
    <s v="Auto Debit"/>
    <s v="Yes"/>
    <n v="0"/>
    <n v="0"/>
    <x v="0"/>
    <n v="10"/>
    <s v="No"/>
    <x v="0"/>
    <s v="Kolkata"/>
  </r>
  <r>
    <x v="7489"/>
    <n v="27"/>
    <s v="Male"/>
    <s v="Chennai"/>
    <n v="26"/>
    <x v="1"/>
    <x v="2"/>
    <n v="1055"/>
    <n v="24950.29"/>
    <s v="Credit Card"/>
    <s v="Yes"/>
    <n v="0"/>
    <n v="0"/>
    <x v="0"/>
    <n v="10"/>
    <s v="No"/>
    <x v="0"/>
    <s v="Chennai"/>
  </r>
  <r>
    <x v="7490"/>
    <n v="51"/>
    <s v="Female"/>
    <s v="Pune"/>
    <n v="16"/>
    <x v="1"/>
    <x v="1"/>
    <n v="729"/>
    <n v="11880.12"/>
    <s v="Auto Debit"/>
    <s v="Yes"/>
    <n v="4"/>
    <n v="0"/>
    <x v="0"/>
    <n v="0"/>
    <s v="Yes"/>
    <x v="0"/>
    <s v="Pune"/>
  </r>
  <r>
    <x v="7491"/>
    <n v="29"/>
    <s v="Female"/>
    <s v="Delhi"/>
    <n v="31"/>
    <x v="0"/>
    <x v="0"/>
    <n v="559"/>
    <n v="16948.23"/>
    <s v="Bank Transfer"/>
    <s v="No"/>
    <n v="10"/>
    <n v="4"/>
    <x v="3"/>
    <n v="0"/>
    <s v="No"/>
    <x v="1"/>
    <s v="Delhi"/>
  </r>
  <r>
    <x v="7492"/>
    <n v="29"/>
    <s v="Male"/>
    <s v="Jaipur"/>
    <n v="20"/>
    <x v="0"/>
    <x v="0"/>
    <n v="506"/>
    <n v="9878.31"/>
    <s v="Bank Transfer"/>
    <s v="No"/>
    <n v="1"/>
    <n v="0"/>
    <x v="1"/>
    <n v="0"/>
    <s v="No"/>
    <x v="0"/>
    <s v="Jaipur"/>
  </r>
  <r>
    <x v="7493"/>
    <n v="26"/>
    <s v="Male"/>
    <s v="Ahmedabad"/>
    <n v="13"/>
    <x v="0"/>
    <x v="1"/>
    <n v="740"/>
    <n v="9834.15"/>
    <s v="Debit Card"/>
    <s v="Yes"/>
    <n v="1"/>
    <n v="0"/>
    <x v="0"/>
    <n v="0"/>
    <s v="Yes"/>
    <x v="0"/>
    <s v="Ahmedabad"/>
  </r>
  <r>
    <x v="7494"/>
    <n v="39"/>
    <s v="Male"/>
    <s v="Nagpur"/>
    <n v="26"/>
    <x v="0"/>
    <x v="1"/>
    <n v="794"/>
    <n v="20844.689999999999"/>
    <s v="Auto Debit"/>
    <s v="Yes"/>
    <n v="0"/>
    <n v="0"/>
    <x v="0"/>
    <n v="0"/>
    <s v="No"/>
    <x v="1"/>
    <s v="Nagpur"/>
  </r>
  <r>
    <x v="7495"/>
    <n v="22"/>
    <s v="Male"/>
    <s v="Delhi"/>
    <n v="18"/>
    <x v="1"/>
    <x v="0"/>
    <n v="458"/>
    <n v="8123.84"/>
    <s v="Credit Card"/>
    <s v="No"/>
    <n v="3"/>
    <n v="1"/>
    <x v="1"/>
    <n v="0"/>
    <s v="No"/>
    <x v="0"/>
    <s v="Delhi"/>
  </r>
  <r>
    <x v="7496"/>
    <n v="24"/>
    <s v="Male"/>
    <s v="Hyderabad"/>
    <n v="56"/>
    <x v="1"/>
    <x v="1"/>
    <n v="641"/>
    <n v="33146.949999999997"/>
    <s v="Auto Debit"/>
    <s v="Yes"/>
    <n v="0"/>
    <n v="0"/>
    <x v="1"/>
    <n v="5"/>
    <s v="No"/>
    <x v="0"/>
    <s v="Hyderabad"/>
  </r>
  <r>
    <x v="7497"/>
    <n v="30"/>
    <s v="Male"/>
    <s v="Kolkata"/>
    <n v="31"/>
    <x v="1"/>
    <x v="0"/>
    <n v="467"/>
    <n v="13501.33"/>
    <s v="Auto Debit"/>
    <s v="Yes"/>
    <n v="0"/>
    <n v="0"/>
    <x v="0"/>
    <n v="5"/>
    <s v="No"/>
    <x v="0"/>
    <s v="Kolkata"/>
  </r>
  <r>
    <x v="7498"/>
    <n v="37"/>
    <s v="Female"/>
    <s v="Pune"/>
    <n v="56"/>
    <x v="0"/>
    <x v="2"/>
    <n v="1007"/>
    <n v="55399.87"/>
    <s v="UPI"/>
    <s v="Yes"/>
    <n v="0"/>
    <n v="0"/>
    <x v="0"/>
    <n v="0"/>
    <s v="No"/>
    <x v="0"/>
    <s v="Pune"/>
  </r>
  <r>
    <x v="7499"/>
    <n v="41"/>
    <s v="Female"/>
    <s v="Nagpur"/>
    <n v="44"/>
    <x v="2"/>
    <x v="1"/>
    <n v="760"/>
    <n v="34279.93"/>
    <s v="UPI"/>
    <s v="Yes"/>
    <n v="0"/>
    <n v="0"/>
    <x v="0"/>
    <n v="0"/>
    <s v="No"/>
    <x v="0"/>
    <s v="Nagpur"/>
  </r>
  <r>
    <x v="7500"/>
    <n v="62"/>
    <s v="Male"/>
    <s v="Nagpur"/>
    <n v="24"/>
    <x v="0"/>
    <x v="1"/>
    <n v="776"/>
    <n v="18536.240000000002"/>
    <s v="Debit Card"/>
    <s v="Yes"/>
    <n v="2"/>
    <n v="0"/>
    <x v="1"/>
    <n v="0"/>
    <s v="No"/>
    <x v="0"/>
    <s v="Nagpur"/>
  </r>
  <r>
    <x v="7501"/>
    <n v="29"/>
    <s v="Female"/>
    <s v="Jaipur"/>
    <n v="67"/>
    <x v="0"/>
    <x v="1"/>
    <n v="797"/>
    <n v="54600.76"/>
    <s v="Auto Debit"/>
    <s v="Yes"/>
    <n v="0"/>
    <n v="0"/>
    <x v="0"/>
    <n v="0"/>
    <s v="No"/>
    <x v="0"/>
    <s v="Jaipur"/>
  </r>
  <r>
    <x v="7502"/>
    <n v="29"/>
    <s v="Female"/>
    <s v="Delhi"/>
    <n v="42"/>
    <x v="1"/>
    <x v="1"/>
    <n v="773"/>
    <n v="33161.79"/>
    <s v="Auto Debit"/>
    <s v="Yes"/>
    <n v="0"/>
    <n v="0"/>
    <x v="0"/>
    <n v="0"/>
    <s v="No"/>
    <x v="0"/>
    <s v="Delhi"/>
  </r>
  <r>
    <x v="7503"/>
    <n v="36"/>
    <s v="Male"/>
    <s v="Pune"/>
    <n v="54"/>
    <x v="1"/>
    <x v="1"/>
    <n v="736"/>
    <n v="38996.54"/>
    <s v="Bank Transfer"/>
    <s v="Yes"/>
    <n v="0"/>
    <n v="0"/>
    <x v="0"/>
    <n v="0"/>
    <s v="Yes"/>
    <x v="0"/>
    <s v="Pune"/>
  </r>
  <r>
    <x v="7504"/>
    <n v="39"/>
    <s v="Female"/>
    <s v="Bengaluru"/>
    <n v="42"/>
    <x v="2"/>
    <x v="1"/>
    <n v="691"/>
    <n v="29539.439999999999"/>
    <s v="UPI"/>
    <s v="No"/>
    <n v="1"/>
    <n v="0"/>
    <x v="2"/>
    <n v="0"/>
    <s v="No"/>
    <x v="0"/>
    <s v="Bengaluru"/>
  </r>
  <r>
    <x v="7505"/>
    <n v="33"/>
    <s v="Female"/>
    <s v="Jaipur"/>
    <n v="21"/>
    <x v="0"/>
    <x v="2"/>
    <n v="949"/>
    <n v="20495.560000000001"/>
    <s v="Credit Card"/>
    <s v="Yes"/>
    <n v="0"/>
    <n v="0"/>
    <x v="0"/>
    <n v="0"/>
    <s v="No"/>
    <x v="0"/>
    <s v="Jaipur"/>
  </r>
  <r>
    <x v="7506"/>
    <n v="40"/>
    <s v="Female"/>
    <s v="Bengaluru"/>
    <n v="37"/>
    <x v="0"/>
    <x v="0"/>
    <n v="535"/>
    <n v="19780.32"/>
    <s v="Auto Debit"/>
    <s v="Yes"/>
    <n v="1"/>
    <n v="0"/>
    <x v="0"/>
    <n v="0"/>
    <s v="Yes"/>
    <x v="0"/>
    <s v="Bengaluru"/>
  </r>
  <r>
    <x v="7507"/>
    <n v="45"/>
    <s v="Female"/>
    <s v="Mumbai"/>
    <n v="14"/>
    <x v="0"/>
    <x v="2"/>
    <n v="1137"/>
    <n v="16319.62"/>
    <s v="Credit Card"/>
    <s v="Yes"/>
    <n v="0"/>
    <n v="0"/>
    <x v="0"/>
    <n v="0"/>
    <s v="No"/>
    <x v="0"/>
    <s v="Mumbai"/>
  </r>
  <r>
    <x v="7508"/>
    <n v="29"/>
    <s v="Female"/>
    <s v="Delhi"/>
    <n v="14"/>
    <x v="0"/>
    <x v="1"/>
    <n v="682"/>
    <n v="9543.68"/>
    <s v="Auto Debit"/>
    <s v="Yes"/>
    <n v="0"/>
    <n v="0"/>
    <x v="0"/>
    <n v="0"/>
    <s v="Yes"/>
    <x v="0"/>
    <s v="Delhi"/>
  </r>
  <r>
    <x v="7509"/>
    <n v="43"/>
    <s v="Male"/>
    <s v="Kolkata"/>
    <n v="32"/>
    <x v="2"/>
    <x v="1"/>
    <n v="776"/>
    <n v="21212.9"/>
    <s v="Bank Transfer"/>
    <s v="No"/>
    <n v="5"/>
    <n v="1"/>
    <x v="1"/>
    <n v="15"/>
    <s v="No"/>
    <x v="0"/>
    <s v="Kolkata"/>
  </r>
  <r>
    <x v="7510"/>
    <n v="37"/>
    <s v="Female"/>
    <s v="Nagpur"/>
    <n v="25"/>
    <x v="0"/>
    <x v="0"/>
    <n v="465"/>
    <n v="11742.25"/>
    <s v="UPI"/>
    <s v="Yes"/>
    <n v="1"/>
    <n v="0"/>
    <x v="0"/>
    <n v="0"/>
    <s v="Yes"/>
    <x v="1"/>
    <s v="Nagpur"/>
  </r>
  <r>
    <x v="7511"/>
    <n v="36"/>
    <s v="Female"/>
    <s v="Nagpur"/>
    <n v="12"/>
    <x v="1"/>
    <x v="1"/>
    <n v="677"/>
    <n v="8204.32"/>
    <s v="Debit Card"/>
    <s v="Yes"/>
    <n v="0"/>
    <n v="0"/>
    <x v="0"/>
    <n v="0"/>
    <s v="No"/>
    <x v="0"/>
    <s v="Nagpur"/>
  </r>
  <r>
    <x v="7512"/>
    <n v="27"/>
    <s v="Male"/>
    <s v="Delhi"/>
    <n v="32"/>
    <x v="2"/>
    <x v="0"/>
    <n v="546"/>
    <n v="17802.349999999999"/>
    <s v="Debit Card"/>
    <s v="Yes"/>
    <n v="8"/>
    <n v="1"/>
    <x v="1"/>
    <n v="0"/>
    <s v="No"/>
    <x v="0"/>
    <s v="Delhi"/>
  </r>
  <r>
    <x v="7513"/>
    <n v="29"/>
    <s v="Male"/>
    <s v="Delhi"/>
    <n v="16"/>
    <x v="1"/>
    <x v="0"/>
    <n v="505"/>
    <n v="7598.83"/>
    <s v="Debit Card"/>
    <s v="No"/>
    <n v="2"/>
    <n v="0"/>
    <x v="0"/>
    <n v="5"/>
    <s v="Yes"/>
    <x v="0"/>
    <s v="Delhi"/>
  </r>
  <r>
    <x v="7514"/>
    <n v="41"/>
    <s v="Female"/>
    <s v="Mumbai"/>
    <n v="52"/>
    <x v="0"/>
    <x v="1"/>
    <n v="705"/>
    <n v="36642.730000000003"/>
    <s v="Bank Transfer"/>
    <s v="Yes"/>
    <n v="2"/>
    <n v="0"/>
    <x v="2"/>
    <n v="0"/>
    <s v="No"/>
    <x v="1"/>
    <s v="Mumbai"/>
  </r>
  <r>
    <x v="7515"/>
    <n v="51"/>
    <s v="Female"/>
    <s v="Pune"/>
    <n v="62"/>
    <x v="2"/>
    <x v="1"/>
    <n v="702"/>
    <n v="37962.300000000003"/>
    <s v="Bank Transfer"/>
    <s v="Yes"/>
    <n v="0"/>
    <n v="0"/>
    <x v="0"/>
    <n v="15"/>
    <s v="Yes"/>
    <x v="0"/>
    <s v="Pune"/>
  </r>
  <r>
    <x v="7516"/>
    <n v="31"/>
    <s v="Male"/>
    <s v="Jaipur"/>
    <n v="48"/>
    <x v="0"/>
    <x v="1"/>
    <n v="693"/>
    <n v="33071.03"/>
    <s v="Auto Debit"/>
    <s v="Yes"/>
    <n v="3"/>
    <n v="0"/>
    <x v="0"/>
    <n v="0"/>
    <s v="No"/>
    <x v="0"/>
    <s v="Jaipur"/>
  </r>
  <r>
    <x v="7517"/>
    <n v="42"/>
    <s v="Male"/>
    <s v="Hyderabad"/>
    <n v="32"/>
    <x v="2"/>
    <x v="0"/>
    <n v="472"/>
    <n v="13006.73"/>
    <s v="UPI"/>
    <s v="No"/>
    <n v="0"/>
    <n v="0"/>
    <x v="0"/>
    <n v="15"/>
    <s v="No"/>
    <x v="0"/>
    <s v="Hyderabad"/>
  </r>
  <r>
    <x v="7518"/>
    <n v="32"/>
    <s v="Male"/>
    <s v="Hyderabad"/>
    <n v="10"/>
    <x v="0"/>
    <x v="0"/>
    <n v="429"/>
    <n v="4308.07"/>
    <s v="Credit Card"/>
    <s v="No"/>
    <n v="2"/>
    <n v="1"/>
    <x v="0"/>
    <n v="0"/>
    <s v="No"/>
    <x v="0"/>
    <s v="Hyderabad"/>
  </r>
  <r>
    <x v="7519"/>
    <n v="39"/>
    <s v="Male"/>
    <s v="Chennai"/>
    <n v="31"/>
    <x v="0"/>
    <x v="1"/>
    <n v="716"/>
    <n v="22548.37"/>
    <s v="Bank Transfer"/>
    <s v="Yes"/>
    <n v="2"/>
    <n v="0"/>
    <x v="0"/>
    <n v="0"/>
    <s v="No"/>
    <x v="0"/>
    <s v="Chennai"/>
  </r>
  <r>
    <x v="7520"/>
    <n v="42"/>
    <s v="Female"/>
    <s v="Mumbai"/>
    <n v="32"/>
    <x v="2"/>
    <x v="2"/>
    <n v="1106"/>
    <n v="34336.65"/>
    <s v="Bank Transfer"/>
    <s v="Yes"/>
    <n v="2"/>
    <n v="1"/>
    <x v="1"/>
    <n v="0"/>
    <s v="Yes"/>
    <x v="0"/>
    <s v="Mumbai"/>
  </r>
  <r>
    <x v="7521"/>
    <n v="30"/>
    <s v="Male"/>
    <s v="Bengaluru"/>
    <n v="27"/>
    <x v="1"/>
    <x v="1"/>
    <n v="670"/>
    <n v="17668.8"/>
    <s v="Bank Transfer"/>
    <s v="Yes"/>
    <n v="2"/>
    <n v="0"/>
    <x v="0"/>
    <n v="0"/>
    <s v="No"/>
    <x v="0"/>
    <s v="Bengaluru"/>
  </r>
  <r>
    <x v="7522"/>
    <n v="44"/>
    <s v="Male"/>
    <s v="Hyderabad"/>
    <n v="22"/>
    <x v="0"/>
    <x v="0"/>
    <n v="460"/>
    <n v="9859.9500000000007"/>
    <s v="Credit Card"/>
    <s v="Yes"/>
    <n v="0"/>
    <n v="0"/>
    <x v="0"/>
    <n v="0"/>
    <s v="Yes"/>
    <x v="0"/>
    <s v="Hyderabad"/>
  </r>
  <r>
    <x v="7523"/>
    <n v="61"/>
    <s v="Female"/>
    <s v="Chennai"/>
    <n v="5"/>
    <x v="0"/>
    <x v="0"/>
    <n v="511"/>
    <n v="2451.41"/>
    <s v="Credit Card"/>
    <s v="Yes"/>
    <n v="3"/>
    <n v="2"/>
    <x v="2"/>
    <n v="5"/>
    <s v="Yes"/>
    <x v="1"/>
    <s v="Chennai"/>
  </r>
  <r>
    <x v="7524"/>
    <n v="44"/>
    <s v="Male"/>
    <s v="Pune"/>
    <n v="45"/>
    <x v="0"/>
    <x v="0"/>
    <n v="510"/>
    <n v="23227.13"/>
    <s v="Auto Debit"/>
    <s v="Yes"/>
    <n v="3"/>
    <n v="1"/>
    <x v="1"/>
    <n v="0"/>
    <s v="No"/>
    <x v="0"/>
    <s v="Pune"/>
  </r>
  <r>
    <x v="7525"/>
    <n v="36"/>
    <s v="Female"/>
    <s v="Pune"/>
    <n v="16"/>
    <x v="0"/>
    <x v="0"/>
    <n v="477"/>
    <n v="7466.35"/>
    <s v="Auto Debit"/>
    <s v="Yes"/>
    <n v="1"/>
    <n v="0"/>
    <x v="0"/>
    <n v="0"/>
    <s v="No"/>
    <x v="1"/>
    <s v="Pune"/>
  </r>
  <r>
    <x v="7526"/>
    <n v="45"/>
    <s v="Male"/>
    <s v="Ahmedabad"/>
    <n v="60"/>
    <x v="1"/>
    <x v="2"/>
    <n v="1005"/>
    <n v="58741.22"/>
    <s v="Auto Debit"/>
    <s v="Yes"/>
    <n v="0"/>
    <n v="0"/>
    <x v="0"/>
    <n v="0"/>
    <s v="No"/>
    <x v="0"/>
    <s v="Ahmedabad"/>
  </r>
  <r>
    <x v="7527"/>
    <n v="18"/>
    <s v="Male"/>
    <s v="Hyderabad"/>
    <n v="18"/>
    <x v="0"/>
    <x v="0"/>
    <n v="442"/>
    <n v="8042.02"/>
    <s v="UPI"/>
    <s v="Yes"/>
    <n v="1"/>
    <n v="0"/>
    <x v="0"/>
    <n v="0"/>
    <s v="Yes"/>
    <x v="0"/>
    <s v="Hyderabad"/>
  </r>
  <r>
    <x v="7528"/>
    <n v="18"/>
    <s v="Female"/>
    <s v="Bengaluru"/>
    <n v="30"/>
    <x v="1"/>
    <x v="0"/>
    <n v="550"/>
    <n v="15019.22"/>
    <s v="UPI"/>
    <s v="Yes"/>
    <n v="7"/>
    <n v="3"/>
    <x v="3"/>
    <n v="10"/>
    <s v="No"/>
    <x v="1"/>
    <s v="Bengaluru"/>
  </r>
  <r>
    <x v="7529"/>
    <n v="21"/>
    <s v="Male"/>
    <s v="Ahmedabad"/>
    <n v="51"/>
    <x v="0"/>
    <x v="0"/>
    <n v="467"/>
    <n v="23298.32"/>
    <s v="Bank Transfer"/>
    <s v="No"/>
    <n v="2"/>
    <n v="1"/>
    <x v="1"/>
    <n v="0"/>
    <s v="Yes"/>
    <x v="0"/>
    <s v="Ahmedabad"/>
  </r>
  <r>
    <x v="7530"/>
    <n v="43"/>
    <s v="Female"/>
    <s v="Hyderabad"/>
    <n v="31"/>
    <x v="0"/>
    <x v="1"/>
    <n v="763"/>
    <n v="24234.7"/>
    <s v="Auto Debit"/>
    <s v="Yes"/>
    <n v="1"/>
    <n v="0"/>
    <x v="0"/>
    <n v="0"/>
    <s v="No"/>
    <x v="0"/>
    <s v="Hyderabad"/>
  </r>
  <r>
    <x v="7531"/>
    <n v="56"/>
    <s v="Female"/>
    <s v="Delhi"/>
    <n v="20"/>
    <x v="2"/>
    <x v="2"/>
    <n v="1112"/>
    <n v="22545.34"/>
    <s v="Credit Card"/>
    <s v="Yes"/>
    <n v="0"/>
    <n v="0"/>
    <x v="0"/>
    <n v="0"/>
    <s v="Yes"/>
    <x v="0"/>
    <s v="Delhi"/>
  </r>
  <r>
    <x v="7532"/>
    <n v="34"/>
    <s v="Female"/>
    <s v="Delhi"/>
    <n v="17"/>
    <x v="0"/>
    <x v="2"/>
    <n v="1013"/>
    <n v="17231.990000000002"/>
    <s v="UPI"/>
    <s v="Yes"/>
    <n v="0"/>
    <n v="0"/>
    <x v="0"/>
    <n v="0"/>
    <s v="Yes"/>
    <x v="0"/>
    <s v="Delhi"/>
  </r>
  <r>
    <x v="7533"/>
    <n v="24"/>
    <s v="Female"/>
    <s v="Bengaluru"/>
    <n v="31"/>
    <x v="1"/>
    <x v="0"/>
    <n v="484"/>
    <n v="15337.01"/>
    <s v="Auto Debit"/>
    <s v="No"/>
    <n v="3"/>
    <n v="0"/>
    <x v="0"/>
    <n v="0"/>
    <s v="No"/>
    <x v="0"/>
    <s v="Bengaluru"/>
  </r>
  <r>
    <x v="7534"/>
    <n v="39"/>
    <s v="Male"/>
    <s v="Bengaluru"/>
    <n v="29"/>
    <x v="0"/>
    <x v="0"/>
    <n v="547"/>
    <n v="15974.03"/>
    <s v="Bank Transfer"/>
    <s v="Yes"/>
    <n v="2"/>
    <n v="1"/>
    <x v="0"/>
    <n v="0"/>
    <s v="No"/>
    <x v="1"/>
    <s v="Bengaluru"/>
  </r>
  <r>
    <x v="7535"/>
    <n v="24"/>
    <s v="Male"/>
    <s v="Bengaluru"/>
    <n v="53"/>
    <x v="1"/>
    <x v="1"/>
    <n v="679"/>
    <n v="36601.31"/>
    <s v="Credit Card"/>
    <s v="Yes"/>
    <n v="0"/>
    <n v="0"/>
    <x v="0"/>
    <n v="0"/>
    <s v="No"/>
    <x v="1"/>
    <s v="Bengaluru"/>
  </r>
  <r>
    <x v="7536"/>
    <n v="31"/>
    <s v="Female"/>
    <s v="Nagpur"/>
    <n v="61"/>
    <x v="0"/>
    <x v="2"/>
    <n v="1025"/>
    <n v="60800.39"/>
    <s v="UPI"/>
    <s v="Yes"/>
    <n v="1"/>
    <n v="0"/>
    <x v="0"/>
    <n v="0"/>
    <s v="No"/>
    <x v="0"/>
    <s v="Nagpur"/>
  </r>
  <r>
    <x v="7537"/>
    <n v="32"/>
    <s v="Female"/>
    <s v="Bengaluru"/>
    <n v="25"/>
    <x v="0"/>
    <x v="2"/>
    <n v="991"/>
    <n v="25040.26"/>
    <s v="Debit Card"/>
    <s v="Yes"/>
    <n v="0"/>
    <n v="0"/>
    <x v="1"/>
    <n v="0"/>
    <s v="No"/>
    <x v="1"/>
    <s v="Bengaluru"/>
  </r>
  <r>
    <x v="7538"/>
    <n v="18"/>
    <s v="Male"/>
    <s v="Mumbai"/>
    <n v="20"/>
    <x v="0"/>
    <x v="1"/>
    <n v="722"/>
    <n v="14109.19"/>
    <s v="UPI"/>
    <s v="No"/>
    <n v="0"/>
    <n v="0"/>
    <x v="0"/>
    <n v="0"/>
    <s v="Yes"/>
    <x v="0"/>
    <s v="Mumbai"/>
  </r>
  <r>
    <x v="7539"/>
    <n v="33"/>
    <s v="Male"/>
    <s v="Ahmedabad"/>
    <n v="12"/>
    <x v="1"/>
    <x v="0"/>
    <n v="511"/>
    <n v="6066.83"/>
    <s v="Debit Card"/>
    <s v="Yes"/>
    <n v="0"/>
    <n v="0"/>
    <x v="2"/>
    <n v="0"/>
    <s v="No"/>
    <x v="0"/>
    <s v="Ahmedabad"/>
  </r>
  <r>
    <x v="7540"/>
    <n v="40"/>
    <s v="Male"/>
    <s v="Ahmedabad"/>
    <n v="6"/>
    <x v="0"/>
    <x v="2"/>
    <n v="1059"/>
    <n v="6483.38"/>
    <s v="UPI"/>
    <s v="Yes"/>
    <n v="0"/>
    <n v="0"/>
    <x v="0"/>
    <n v="0"/>
    <s v="Yes"/>
    <x v="1"/>
    <s v="Ahmedabad"/>
  </r>
  <r>
    <x v="7541"/>
    <n v="36"/>
    <s v="Male"/>
    <s v="Chennai"/>
    <n v="17"/>
    <x v="0"/>
    <x v="1"/>
    <n v="790"/>
    <n v="13270.2"/>
    <s v="Credit Card"/>
    <s v="Yes"/>
    <n v="2"/>
    <n v="0"/>
    <x v="1"/>
    <n v="0"/>
    <s v="No"/>
    <x v="0"/>
    <s v="Chennai"/>
  </r>
  <r>
    <x v="7542"/>
    <n v="45"/>
    <s v="Male"/>
    <s v="Nagpur"/>
    <n v="48"/>
    <x v="0"/>
    <x v="2"/>
    <n v="1065"/>
    <n v="52613.919999999998"/>
    <s v="UPI"/>
    <s v="Yes"/>
    <n v="0"/>
    <n v="0"/>
    <x v="1"/>
    <n v="0"/>
    <s v="No"/>
    <x v="1"/>
    <s v="Nagpur"/>
  </r>
  <r>
    <x v="7543"/>
    <n v="51"/>
    <s v="Male"/>
    <s v="Delhi"/>
    <n v="17"/>
    <x v="0"/>
    <x v="0"/>
    <n v="480"/>
    <n v="8031.07"/>
    <s v="Debit Card"/>
    <s v="Yes"/>
    <n v="0"/>
    <n v="0"/>
    <x v="1"/>
    <n v="0"/>
    <s v="No"/>
    <x v="0"/>
    <s v="Delhi"/>
  </r>
  <r>
    <x v="7544"/>
    <n v="36"/>
    <s v="Female"/>
    <s v="Delhi"/>
    <n v="22"/>
    <x v="2"/>
    <x v="2"/>
    <n v="1029"/>
    <n v="22116.49"/>
    <s v="UPI"/>
    <s v="Yes"/>
    <n v="4"/>
    <n v="1"/>
    <x v="1"/>
    <n v="0"/>
    <s v="No"/>
    <x v="1"/>
    <s v="Delhi"/>
  </r>
  <r>
    <x v="7545"/>
    <n v="46"/>
    <s v="Male"/>
    <s v="Ahmedabad"/>
    <n v="38"/>
    <x v="1"/>
    <x v="0"/>
    <n v="460"/>
    <n v="16974.61"/>
    <s v="Bank Transfer"/>
    <s v="Yes"/>
    <n v="1"/>
    <n v="0"/>
    <x v="0"/>
    <n v="0"/>
    <s v="No"/>
    <x v="0"/>
    <s v="Ahmedabad"/>
  </r>
  <r>
    <x v="7546"/>
    <n v="38"/>
    <s v="Female"/>
    <s v="Chennai"/>
    <n v="10"/>
    <x v="0"/>
    <x v="1"/>
    <n v="649"/>
    <n v="6309.42"/>
    <s v="UPI"/>
    <s v="Yes"/>
    <n v="6"/>
    <n v="1"/>
    <x v="2"/>
    <n v="0"/>
    <s v="No"/>
    <x v="1"/>
    <s v="Chennai"/>
  </r>
  <r>
    <x v="7547"/>
    <n v="33"/>
    <s v="Male"/>
    <s v="Nagpur"/>
    <n v="29"/>
    <x v="1"/>
    <x v="0"/>
    <n v="429"/>
    <n v="10955.87"/>
    <s v="Auto Debit"/>
    <s v="Yes"/>
    <n v="2"/>
    <n v="2"/>
    <x v="2"/>
    <n v="10"/>
    <s v="No"/>
    <x v="1"/>
    <s v="Nagpur"/>
  </r>
  <r>
    <x v="7548"/>
    <n v="37"/>
    <s v="Male"/>
    <s v="Mumbai"/>
    <n v="62"/>
    <x v="0"/>
    <x v="1"/>
    <n v="761"/>
    <n v="48335.66"/>
    <s v="Auto Debit"/>
    <s v="Yes"/>
    <n v="0"/>
    <n v="0"/>
    <x v="0"/>
    <n v="0"/>
    <s v="No"/>
    <x v="0"/>
    <s v="Mumbai"/>
  </r>
  <r>
    <x v="7549"/>
    <n v="28"/>
    <s v="Male"/>
    <s v="Delhi"/>
    <n v="31"/>
    <x v="0"/>
    <x v="2"/>
    <n v="1106"/>
    <n v="33678.67"/>
    <s v="UPI"/>
    <s v="Yes"/>
    <n v="4"/>
    <n v="2"/>
    <x v="1"/>
    <n v="0"/>
    <s v="Yes"/>
    <x v="1"/>
    <s v="Delhi"/>
  </r>
  <r>
    <x v="7550"/>
    <n v="47"/>
    <s v="Female"/>
    <s v="Ahmedabad"/>
    <n v="44"/>
    <x v="2"/>
    <x v="1"/>
    <n v="786"/>
    <n v="30552.720000000001"/>
    <s v="UPI"/>
    <s v="Yes"/>
    <n v="0"/>
    <n v="0"/>
    <x v="0"/>
    <n v="10"/>
    <s v="No"/>
    <x v="0"/>
    <s v="Ahmedabad"/>
  </r>
  <r>
    <x v="7551"/>
    <n v="33"/>
    <s v="Male"/>
    <s v="Bengaluru"/>
    <n v="64"/>
    <x v="2"/>
    <x v="0"/>
    <n v="577"/>
    <n v="35974.46"/>
    <s v="Debit Card"/>
    <s v="No"/>
    <n v="0"/>
    <n v="0"/>
    <x v="0"/>
    <n v="0"/>
    <s v="Yes"/>
    <x v="0"/>
    <s v="Bengaluru"/>
  </r>
  <r>
    <x v="7552"/>
    <n v="41"/>
    <s v="Male"/>
    <s v="Hyderabad"/>
    <n v="47"/>
    <x v="2"/>
    <x v="1"/>
    <n v="705"/>
    <n v="32737.49"/>
    <s v="Credit Card"/>
    <s v="Yes"/>
    <n v="6"/>
    <n v="3"/>
    <x v="4"/>
    <n v="0"/>
    <s v="No"/>
    <x v="0"/>
    <s v="Hyderabad"/>
  </r>
  <r>
    <x v="7553"/>
    <n v="46"/>
    <s v="Male"/>
    <s v="Ahmedabad"/>
    <n v="56"/>
    <x v="1"/>
    <x v="1"/>
    <n v="684"/>
    <n v="37233"/>
    <s v="UPI"/>
    <s v="Yes"/>
    <n v="0"/>
    <n v="0"/>
    <x v="0"/>
    <n v="5"/>
    <s v="Yes"/>
    <x v="0"/>
    <s v="Ahmedabad"/>
  </r>
  <r>
    <x v="7554"/>
    <n v="47"/>
    <s v="Female"/>
    <s v="Bengaluru"/>
    <n v="18"/>
    <x v="0"/>
    <x v="0"/>
    <n v="545"/>
    <n v="10009.75"/>
    <s v="UPI"/>
    <s v="Yes"/>
    <n v="0"/>
    <n v="0"/>
    <x v="0"/>
    <n v="0"/>
    <s v="Yes"/>
    <x v="1"/>
    <s v="Bengaluru"/>
  </r>
  <r>
    <x v="7555"/>
    <n v="39"/>
    <s v="Female"/>
    <s v="Hyderabad"/>
    <n v="47"/>
    <x v="0"/>
    <x v="0"/>
    <n v="467"/>
    <n v="22306.26"/>
    <s v="UPI"/>
    <s v="Yes"/>
    <n v="0"/>
    <n v="0"/>
    <x v="0"/>
    <n v="0"/>
    <s v="Yes"/>
    <x v="0"/>
    <s v="Hyderabad"/>
  </r>
  <r>
    <x v="7556"/>
    <n v="18"/>
    <s v="Male"/>
    <s v="Kolkata"/>
    <n v="42"/>
    <x v="0"/>
    <x v="2"/>
    <n v="963"/>
    <n v="41540.1"/>
    <s v="UPI"/>
    <s v="Yes"/>
    <n v="1"/>
    <n v="0"/>
    <x v="0"/>
    <n v="0"/>
    <s v="No"/>
    <x v="1"/>
    <s v="Kolkata"/>
  </r>
  <r>
    <x v="7557"/>
    <n v="45"/>
    <s v="Female"/>
    <s v="Nagpur"/>
    <n v="34"/>
    <x v="0"/>
    <x v="0"/>
    <n v="475"/>
    <n v="15748.55"/>
    <s v="Bank Transfer"/>
    <s v="Yes"/>
    <n v="2"/>
    <n v="0"/>
    <x v="0"/>
    <n v="0"/>
    <s v="No"/>
    <x v="0"/>
    <s v="Nagpur"/>
  </r>
  <r>
    <x v="7558"/>
    <n v="41"/>
    <s v="Female"/>
    <s v="Kolkata"/>
    <n v="23"/>
    <x v="1"/>
    <x v="1"/>
    <n v="662"/>
    <n v="15041.61"/>
    <s v="UPI"/>
    <s v="Yes"/>
    <n v="1"/>
    <n v="0"/>
    <x v="0"/>
    <n v="0"/>
    <s v="No"/>
    <x v="0"/>
    <s v="Kolkata"/>
  </r>
  <r>
    <x v="7559"/>
    <n v="48"/>
    <s v="Female"/>
    <s v="Pune"/>
    <n v="18"/>
    <x v="0"/>
    <x v="0"/>
    <n v="499"/>
    <n v="9040.43"/>
    <s v="Auto Debit"/>
    <s v="Yes"/>
    <n v="4"/>
    <n v="0"/>
    <x v="1"/>
    <n v="0"/>
    <s v="No"/>
    <x v="0"/>
    <s v="Pune"/>
  </r>
  <r>
    <x v="7560"/>
    <n v="31"/>
    <s v="Female"/>
    <s v="Kolkata"/>
    <n v="27"/>
    <x v="0"/>
    <x v="2"/>
    <n v="978"/>
    <n v="26902.880000000001"/>
    <s v="Credit Card"/>
    <s v="Yes"/>
    <n v="0"/>
    <n v="0"/>
    <x v="1"/>
    <n v="0"/>
    <s v="No"/>
    <x v="1"/>
    <s v="Kolkata"/>
  </r>
  <r>
    <x v="7561"/>
    <n v="29"/>
    <s v="Male"/>
    <s v="Hyderabad"/>
    <n v="44"/>
    <x v="0"/>
    <x v="1"/>
    <n v="666"/>
    <n v="29898.73"/>
    <s v="Bank Transfer"/>
    <s v="Yes"/>
    <n v="0"/>
    <n v="0"/>
    <x v="0"/>
    <n v="0"/>
    <s v="No"/>
    <x v="0"/>
    <s v="Hyderabad"/>
  </r>
  <r>
    <x v="7562"/>
    <n v="42"/>
    <s v="Female"/>
    <s v="Chennai"/>
    <n v="40"/>
    <x v="1"/>
    <x v="0"/>
    <n v="439"/>
    <n v="18065.849999999999"/>
    <s v="Auto Debit"/>
    <s v="Yes"/>
    <n v="2"/>
    <n v="0"/>
    <x v="0"/>
    <n v="0"/>
    <s v="Yes"/>
    <x v="0"/>
    <s v="Chennai"/>
  </r>
  <r>
    <x v="7563"/>
    <n v="27"/>
    <s v="Female"/>
    <s v="Delhi"/>
    <n v="30"/>
    <x v="0"/>
    <x v="0"/>
    <n v="500"/>
    <n v="14919.08"/>
    <s v="Credit Card"/>
    <s v="Yes"/>
    <n v="0"/>
    <n v="0"/>
    <x v="0"/>
    <n v="0"/>
    <s v="Yes"/>
    <x v="0"/>
    <s v="Delhi"/>
  </r>
  <r>
    <x v="7564"/>
    <n v="29"/>
    <s v="Female"/>
    <s v="Delhi"/>
    <n v="17"/>
    <x v="1"/>
    <x v="1"/>
    <n v="766"/>
    <n v="13273.41"/>
    <s v="UPI"/>
    <s v="Yes"/>
    <n v="3"/>
    <n v="0"/>
    <x v="0"/>
    <n v="0"/>
    <s v="Yes"/>
    <x v="0"/>
    <s v="Delhi"/>
  </r>
  <r>
    <x v="7565"/>
    <n v="40"/>
    <s v="Male"/>
    <s v="Hyderabad"/>
    <n v="52"/>
    <x v="1"/>
    <x v="0"/>
    <n v="514"/>
    <n v="26319.87"/>
    <s v="UPI"/>
    <s v="Yes"/>
    <n v="0"/>
    <n v="0"/>
    <x v="0"/>
    <n v="0"/>
    <s v="Yes"/>
    <x v="0"/>
    <s v="Hyderabad"/>
  </r>
  <r>
    <x v="7566"/>
    <n v="31"/>
    <s v="Female"/>
    <s v="Bengaluru"/>
    <n v="46"/>
    <x v="0"/>
    <x v="2"/>
    <n v="1077"/>
    <n v="50759.38"/>
    <s v="UPI"/>
    <s v="Yes"/>
    <n v="0"/>
    <n v="0"/>
    <x v="0"/>
    <n v="0"/>
    <s v="No"/>
    <x v="0"/>
    <s v="Bengaluru"/>
  </r>
  <r>
    <x v="7567"/>
    <n v="37"/>
    <s v="Male"/>
    <s v="Chennai"/>
    <n v="42"/>
    <x v="1"/>
    <x v="1"/>
    <n v="704"/>
    <n v="28926.11"/>
    <s v="Bank Transfer"/>
    <s v="Yes"/>
    <n v="0"/>
    <n v="0"/>
    <x v="0"/>
    <n v="5"/>
    <s v="No"/>
    <x v="0"/>
    <s v="Chennai"/>
  </r>
  <r>
    <x v="7568"/>
    <n v="55"/>
    <s v="Female"/>
    <s v="Mumbai"/>
    <n v="17"/>
    <x v="1"/>
    <x v="1"/>
    <n v="788"/>
    <n v="12031.92"/>
    <s v="UPI"/>
    <s v="Yes"/>
    <n v="1"/>
    <n v="0"/>
    <x v="1"/>
    <n v="10"/>
    <s v="Yes"/>
    <x v="0"/>
    <s v="Mumbai"/>
  </r>
  <r>
    <x v="7569"/>
    <n v="27"/>
    <s v="Male"/>
    <s v="Hyderabad"/>
    <n v="22"/>
    <x v="0"/>
    <x v="0"/>
    <n v="496"/>
    <n v="11036.08"/>
    <s v="Debit Card"/>
    <s v="No"/>
    <n v="2"/>
    <n v="1"/>
    <x v="1"/>
    <n v="0"/>
    <s v="No"/>
    <x v="1"/>
    <s v="Hyderabad"/>
  </r>
  <r>
    <x v="7570"/>
    <n v="26"/>
    <s v="Male"/>
    <s v="Bengaluru"/>
    <n v="36"/>
    <x v="1"/>
    <x v="2"/>
    <n v="1043"/>
    <n v="37755.599999999999"/>
    <s v="Credit Card"/>
    <s v="Yes"/>
    <n v="0"/>
    <n v="0"/>
    <x v="0"/>
    <n v="0"/>
    <s v="Yes"/>
    <x v="0"/>
    <s v="Bengaluru"/>
  </r>
  <r>
    <x v="7571"/>
    <n v="40"/>
    <s v="Female"/>
    <s v="Pune"/>
    <n v="35"/>
    <x v="1"/>
    <x v="0"/>
    <n v="510"/>
    <n v="15665.6"/>
    <s v="Auto Debit"/>
    <s v="Yes"/>
    <n v="2"/>
    <n v="1"/>
    <x v="1"/>
    <n v="10"/>
    <s v="No"/>
    <x v="0"/>
    <s v="Pune"/>
  </r>
  <r>
    <x v="7572"/>
    <n v="57"/>
    <s v="Male"/>
    <s v="Pune"/>
    <n v="45"/>
    <x v="0"/>
    <x v="0"/>
    <n v="466"/>
    <n v="21090.400000000001"/>
    <s v="Bank Transfer"/>
    <s v="Yes"/>
    <n v="0"/>
    <n v="0"/>
    <x v="0"/>
    <n v="0"/>
    <s v="No"/>
    <x v="0"/>
    <s v="Pune"/>
  </r>
  <r>
    <x v="7573"/>
    <n v="32"/>
    <s v="Female"/>
    <s v="Nagpur"/>
    <n v="47"/>
    <x v="0"/>
    <x v="0"/>
    <n v="389"/>
    <n v="18175.04"/>
    <s v="UPI"/>
    <s v="No"/>
    <n v="0"/>
    <n v="0"/>
    <x v="0"/>
    <n v="0"/>
    <s v="Yes"/>
    <x v="0"/>
    <s v="Nagpur"/>
  </r>
  <r>
    <x v="7574"/>
    <n v="44"/>
    <s v="Male"/>
    <s v="Pune"/>
    <n v="38"/>
    <x v="1"/>
    <x v="1"/>
    <n v="661"/>
    <n v="25205.18"/>
    <s v="Auto Debit"/>
    <s v="Yes"/>
    <n v="0"/>
    <n v="0"/>
    <x v="0"/>
    <n v="0"/>
    <s v="No"/>
    <x v="0"/>
    <s v="Pune"/>
  </r>
  <r>
    <x v="7575"/>
    <n v="34"/>
    <s v="Male"/>
    <s v="Bengaluru"/>
    <n v="25"/>
    <x v="0"/>
    <x v="1"/>
    <n v="755"/>
    <n v="19082.009999999998"/>
    <s v="Credit Card"/>
    <s v="Yes"/>
    <n v="1"/>
    <n v="0"/>
    <x v="0"/>
    <n v="0"/>
    <s v="No"/>
    <x v="0"/>
    <s v="Bengaluru"/>
  </r>
  <r>
    <x v="7576"/>
    <n v="18"/>
    <s v="Female"/>
    <s v="Bengaluru"/>
    <n v="14"/>
    <x v="1"/>
    <x v="1"/>
    <n v="754"/>
    <n v="10756.82"/>
    <s v="Credit Card"/>
    <s v="Yes"/>
    <n v="0"/>
    <n v="0"/>
    <x v="2"/>
    <n v="0"/>
    <s v="No"/>
    <x v="0"/>
    <s v="Bengaluru"/>
  </r>
  <r>
    <x v="7577"/>
    <n v="31"/>
    <s v="Female"/>
    <s v="Mumbai"/>
    <n v="53"/>
    <x v="0"/>
    <x v="0"/>
    <n v="449"/>
    <n v="24239.16"/>
    <s v="Auto Debit"/>
    <s v="Yes"/>
    <n v="0"/>
    <n v="0"/>
    <x v="0"/>
    <n v="0"/>
    <s v="No"/>
    <x v="0"/>
    <s v="Mumbai"/>
  </r>
  <r>
    <x v="7578"/>
    <n v="41"/>
    <s v="Male"/>
    <s v="Delhi"/>
    <n v="31"/>
    <x v="1"/>
    <x v="1"/>
    <n v="740"/>
    <n v="22341.25"/>
    <s v="UPI"/>
    <s v="Yes"/>
    <n v="5"/>
    <n v="1"/>
    <x v="1"/>
    <n v="0"/>
    <s v="Yes"/>
    <x v="0"/>
    <s v="Delhi"/>
  </r>
  <r>
    <x v="7579"/>
    <n v="27"/>
    <s v="Female"/>
    <s v="Hyderabad"/>
    <n v="33"/>
    <x v="1"/>
    <x v="0"/>
    <n v="409"/>
    <n v="13150.73"/>
    <s v="Bank Transfer"/>
    <s v="Yes"/>
    <n v="2"/>
    <n v="2"/>
    <x v="2"/>
    <n v="5"/>
    <s v="No"/>
    <x v="1"/>
    <s v="Hyderabad"/>
  </r>
  <r>
    <x v="7580"/>
    <n v="26"/>
    <s v="Female"/>
    <s v="Delhi"/>
    <n v="29"/>
    <x v="2"/>
    <x v="1"/>
    <n v="765"/>
    <n v="22237.16"/>
    <s v="Bank Transfer"/>
    <s v="Yes"/>
    <n v="2"/>
    <n v="0"/>
    <x v="1"/>
    <n v="0"/>
    <s v="Yes"/>
    <x v="0"/>
    <s v="Delhi"/>
  </r>
  <r>
    <x v="7581"/>
    <n v="39"/>
    <s v="Female"/>
    <s v="Delhi"/>
    <n v="51"/>
    <x v="0"/>
    <x v="0"/>
    <n v="541"/>
    <n v="27133.09"/>
    <s v="Auto Debit"/>
    <s v="No"/>
    <n v="0"/>
    <n v="0"/>
    <x v="0"/>
    <n v="0"/>
    <s v="Yes"/>
    <x v="0"/>
    <s v="Delhi"/>
  </r>
  <r>
    <x v="7582"/>
    <n v="19"/>
    <s v="Male"/>
    <s v="Jaipur"/>
    <n v="38"/>
    <x v="1"/>
    <x v="1"/>
    <n v="731"/>
    <n v="26984.7"/>
    <s v="Auto Debit"/>
    <s v="Yes"/>
    <n v="2"/>
    <n v="0"/>
    <x v="0"/>
    <n v="0"/>
    <s v="No"/>
    <x v="0"/>
    <s v="Jaipur"/>
  </r>
  <r>
    <x v="7583"/>
    <n v="48"/>
    <s v="Male"/>
    <s v="Chennai"/>
    <n v="36"/>
    <x v="0"/>
    <x v="1"/>
    <n v="639"/>
    <n v="23351.96"/>
    <s v="UPI"/>
    <s v="Yes"/>
    <n v="5"/>
    <n v="2"/>
    <x v="2"/>
    <n v="0"/>
    <s v="No"/>
    <x v="1"/>
    <s v="Chennai"/>
  </r>
  <r>
    <x v="7584"/>
    <n v="32"/>
    <s v="Female"/>
    <s v="Pune"/>
    <n v="52"/>
    <x v="2"/>
    <x v="1"/>
    <n v="662"/>
    <n v="33580.120000000003"/>
    <s v="Bank Transfer"/>
    <s v="Yes"/>
    <n v="2"/>
    <n v="1"/>
    <x v="0"/>
    <n v="0"/>
    <s v="Yes"/>
    <x v="1"/>
    <s v="Pune"/>
  </r>
  <r>
    <x v="7585"/>
    <n v="24"/>
    <s v="Male"/>
    <s v="Mumbai"/>
    <n v="30"/>
    <x v="0"/>
    <x v="2"/>
    <n v="1135"/>
    <n v="34218.19"/>
    <s v="Credit Card"/>
    <s v="Yes"/>
    <n v="3"/>
    <n v="1"/>
    <x v="1"/>
    <n v="0"/>
    <s v="Yes"/>
    <x v="0"/>
    <s v="Mumbai"/>
  </r>
  <r>
    <x v="7586"/>
    <n v="46"/>
    <s v="Female"/>
    <s v="Hyderabad"/>
    <n v="31"/>
    <x v="0"/>
    <x v="1"/>
    <n v="642"/>
    <n v="20395.259999999998"/>
    <s v="UPI"/>
    <s v="Yes"/>
    <n v="1"/>
    <n v="0"/>
    <x v="0"/>
    <n v="0"/>
    <s v="No"/>
    <x v="1"/>
    <s v="Hyderabad"/>
  </r>
  <r>
    <x v="7587"/>
    <n v="28"/>
    <s v="Female"/>
    <s v="Bengaluru"/>
    <n v="50"/>
    <x v="1"/>
    <x v="0"/>
    <n v="553"/>
    <n v="28032.38"/>
    <s v="Bank Transfer"/>
    <s v="Yes"/>
    <n v="1"/>
    <n v="0"/>
    <x v="0"/>
    <n v="0"/>
    <s v="No"/>
    <x v="0"/>
    <s v="Bengaluru"/>
  </r>
  <r>
    <x v="7588"/>
    <n v="32"/>
    <s v="Female"/>
    <s v="Pune"/>
    <n v="65"/>
    <x v="0"/>
    <x v="0"/>
    <n v="450"/>
    <n v="28522.66"/>
    <s v="Credit Card"/>
    <s v="Yes"/>
    <n v="0"/>
    <n v="0"/>
    <x v="0"/>
    <n v="0"/>
    <s v="No"/>
    <x v="0"/>
    <s v="Pune"/>
  </r>
  <r>
    <x v="7589"/>
    <n v="57"/>
    <s v="Female"/>
    <s v="Kolkata"/>
    <n v="44"/>
    <x v="0"/>
    <x v="0"/>
    <n v="451"/>
    <n v="20020.400000000001"/>
    <s v="Debit Card"/>
    <s v="Yes"/>
    <n v="4"/>
    <n v="2"/>
    <x v="2"/>
    <n v="0"/>
    <s v="No"/>
    <x v="1"/>
    <s v="Kolkata"/>
  </r>
  <r>
    <x v="7590"/>
    <n v="34"/>
    <s v="Female"/>
    <s v="Delhi"/>
    <n v="33"/>
    <x v="0"/>
    <x v="0"/>
    <n v="542"/>
    <n v="18050.599999999999"/>
    <s v="Bank Transfer"/>
    <s v="Yes"/>
    <n v="0"/>
    <n v="0"/>
    <x v="0"/>
    <n v="0"/>
    <s v="No"/>
    <x v="0"/>
    <s v="Delhi"/>
  </r>
  <r>
    <x v="7591"/>
    <n v="34"/>
    <s v="Female"/>
    <s v="Delhi"/>
    <n v="70"/>
    <x v="2"/>
    <x v="1"/>
    <n v="804"/>
    <n v="46611.53"/>
    <s v="Debit Card"/>
    <s v="No"/>
    <n v="1"/>
    <n v="0"/>
    <x v="0"/>
    <n v="15"/>
    <s v="Yes"/>
    <x v="0"/>
    <s v="Delhi"/>
  </r>
  <r>
    <x v="7592"/>
    <n v="30"/>
    <s v="Female"/>
    <s v="Mumbai"/>
    <n v="62"/>
    <x v="0"/>
    <x v="1"/>
    <n v="685"/>
    <n v="43680.76"/>
    <s v="Debit Card"/>
    <s v="Yes"/>
    <n v="1"/>
    <n v="0"/>
    <x v="0"/>
    <n v="0"/>
    <s v="No"/>
    <x v="0"/>
    <s v="Mumbai"/>
  </r>
  <r>
    <x v="7593"/>
    <n v="27"/>
    <s v="Male"/>
    <s v="Pune"/>
    <n v="37"/>
    <x v="1"/>
    <x v="0"/>
    <n v="545"/>
    <n v="19543.84"/>
    <s v="Auto Debit"/>
    <s v="Yes"/>
    <n v="0"/>
    <n v="0"/>
    <x v="1"/>
    <n v="5"/>
    <s v="Yes"/>
    <x v="0"/>
    <s v="Pune"/>
  </r>
  <r>
    <x v="7594"/>
    <n v="25"/>
    <s v="Male"/>
    <s v="Jaipur"/>
    <n v="64"/>
    <x v="2"/>
    <x v="2"/>
    <n v="974"/>
    <n v="63058.62"/>
    <s v="Auto Debit"/>
    <s v="Yes"/>
    <n v="1"/>
    <n v="0"/>
    <x v="0"/>
    <n v="0"/>
    <s v="No"/>
    <x v="0"/>
    <s v="Jaipur"/>
  </r>
  <r>
    <x v="7595"/>
    <n v="43"/>
    <s v="Female"/>
    <s v="Ahmedabad"/>
    <n v="36"/>
    <x v="2"/>
    <x v="0"/>
    <n v="512"/>
    <n v="15681.78"/>
    <s v="Debit Card"/>
    <s v="Yes"/>
    <n v="1"/>
    <n v="0"/>
    <x v="0"/>
    <n v="15"/>
    <s v="No"/>
    <x v="0"/>
    <s v="Ahmedabad"/>
  </r>
  <r>
    <x v="7596"/>
    <n v="27"/>
    <s v="Female"/>
    <s v="Pune"/>
    <n v="30"/>
    <x v="0"/>
    <x v="0"/>
    <n v="456"/>
    <n v="13440.03"/>
    <s v="Credit Card"/>
    <s v="Yes"/>
    <n v="0"/>
    <n v="0"/>
    <x v="0"/>
    <n v="0"/>
    <s v="Yes"/>
    <x v="0"/>
    <s v="Pune"/>
  </r>
  <r>
    <x v="7597"/>
    <n v="37"/>
    <s v="Male"/>
    <s v="Mumbai"/>
    <n v="45"/>
    <x v="1"/>
    <x v="1"/>
    <n v="738"/>
    <n v="33994.76"/>
    <s v="Auto Debit"/>
    <s v="Yes"/>
    <n v="0"/>
    <n v="0"/>
    <x v="0"/>
    <n v="0"/>
    <s v="No"/>
    <x v="0"/>
    <s v="Mumbai"/>
  </r>
  <r>
    <x v="7598"/>
    <n v="46"/>
    <s v="Male"/>
    <s v="Ahmedabad"/>
    <n v="43"/>
    <x v="1"/>
    <x v="1"/>
    <n v="650"/>
    <n v="28177.040000000001"/>
    <s v="Debit Card"/>
    <s v="Yes"/>
    <n v="0"/>
    <n v="0"/>
    <x v="0"/>
    <n v="0"/>
    <s v="No"/>
    <x v="0"/>
    <s v="Ahmedabad"/>
  </r>
  <r>
    <x v="7599"/>
    <n v="44"/>
    <s v="Female"/>
    <s v="Hyderabad"/>
    <n v="57"/>
    <x v="1"/>
    <x v="2"/>
    <n v="1049"/>
    <n v="61437.81"/>
    <s v="Auto Debit"/>
    <s v="Yes"/>
    <n v="2"/>
    <n v="0"/>
    <x v="0"/>
    <n v="0"/>
    <s v="No"/>
    <x v="0"/>
    <s v="Hyderabad"/>
  </r>
  <r>
    <x v="7600"/>
    <n v="53"/>
    <s v="Female"/>
    <s v="Delhi"/>
    <n v="14"/>
    <x v="0"/>
    <x v="0"/>
    <n v="558"/>
    <n v="7726.8"/>
    <s v="Bank Transfer"/>
    <s v="Yes"/>
    <n v="1"/>
    <n v="0"/>
    <x v="0"/>
    <n v="0"/>
    <s v="No"/>
    <x v="0"/>
    <s v="Delhi"/>
  </r>
  <r>
    <x v="7601"/>
    <n v="40"/>
    <s v="Male"/>
    <s v="Bengaluru"/>
    <n v="25"/>
    <x v="1"/>
    <x v="1"/>
    <n v="774"/>
    <n v="19046.96"/>
    <s v="Auto Debit"/>
    <s v="Yes"/>
    <n v="0"/>
    <n v="0"/>
    <x v="0"/>
    <n v="0"/>
    <s v="No"/>
    <x v="1"/>
    <s v="Bengaluru"/>
  </r>
  <r>
    <x v="7602"/>
    <n v="42"/>
    <s v="Female"/>
    <s v="Jaipur"/>
    <n v="43"/>
    <x v="1"/>
    <x v="0"/>
    <n v="467"/>
    <n v="17897.84"/>
    <s v="Bank Transfer"/>
    <s v="Yes"/>
    <n v="0"/>
    <n v="0"/>
    <x v="0"/>
    <n v="10"/>
    <s v="Yes"/>
    <x v="0"/>
    <s v="Jaipur"/>
  </r>
  <r>
    <x v="7603"/>
    <n v="39"/>
    <s v="Female"/>
    <s v="Pune"/>
    <n v="27"/>
    <x v="1"/>
    <x v="2"/>
    <n v="966"/>
    <n v="24172.57"/>
    <s v="UPI"/>
    <s v="Yes"/>
    <n v="0"/>
    <n v="0"/>
    <x v="1"/>
    <n v="10"/>
    <s v="Yes"/>
    <x v="0"/>
    <s v="Pune"/>
  </r>
  <r>
    <x v="7604"/>
    <n v="31"/>
    <s v="Male"/>
    <s v="Pune"/>
    <n v="17"/>
    <x v="0"/>
    <x v="0"/>
    <n v="454"/>
    <n v="7499.43"/>
    <s v="Debit Card"/>
    <s v="Yes"/>
    <n v="3"/>
    <n v="0"/>
    <x v="0"/>
    <n v="0"/>
    <s v="Yes"/>
    <x v="1"/>
    <s v="Pune"/>
  </r>
  <r>
    <x v="7605"/>
    <n v="51"/>
    <s v="Female"/>
    <s v="Hyderabad"/>
    <n v="18"/>
    <x v="0"/>
    <x v="2"/>
    <n v="1046"/>
    <n v="19129.25"/>
    <s v="Debit Card"/>
    <s v="Yes"/>
    <n v="1"/>
    <n v="0"/>
    <x v="0"/>
    <n v="0"/>
    <s v="No"/>
    <x v="0"/>
    <s v="Hyderabad"/>
  </r>
  <r>
    <x v="7606"/>
    <n v="53"/>
    <s v="Female"/>
    <s v="Jaipur"/>
    <n v="58"/>
    <x v="1"/>
    <x v="0"/>
    <n v="410"/>
    <n v="22030.81"/>
    <s v="Credit Card"/>
    <s v="No"/>
    <n v="1"/>
    <n v="0"/>
    <x v="0"/>
    <n v="10"/>
    <s v="No"/>
    <x v="0"/>
    <s v="Jaipur"/>
  </r>
  <r>
    <x v="7607"/>
    <n v="27"/>
    <s v="Female"/>
    <s v="Jaipur"/>
    <n v="51"/>
    <x v="1"/>
    <x v="1"/>
    <n v="794"/>
    <n v="40778.339999999997"/>
    <s v="Auto Debit"/>
    <s v="Yes"/>
    <n v="0"/>
    <n v="0"/>
    <x v="0"/>
    <n v="0"/>
    <s v="Yes"/>
    <x v="0"/>
    <s v="Jaipur"/>
  </r>
  <r>
    <x v="7608"/>
    <n v="39"/>
    <s v="Male"/>
    <s v="Mumbai"/>
    <n v="37"/>
    <x v="0"/>
    <x v="0"/>
    <n v="478"/>
    <n v="17410.28"/>
    <s v="Debit Card"/>
    <s v="Yes"/>
    <n v="0"/>
    <n v="0"/>
    <x v="0"/>
    <n v="0"/>
    <s v="Yes"/>
    <x v="0"/>
    <s v="Mumbai"/>
  </r>
  <r>
    <x v="7609"/>
    <n v="33"/>
    <s v="Male"/>
    <s v="Delhi"/>
    <n v="67"/>
    <x v="0"/>
    <x v="1"/>
    <n v="690"/>
    <n v="46276.63"/>
    <s v="Debit Card"/>
    <s v="Yes"/>
    <n v="0"/>
    <n v="0"/>
    <x v="0"/>
    <n v="0"/>
    <s v="Yes"/>
    <x v="0"/>
    <s v="Delhi"/>
  </r>
  <r>
    <x v="7610"/>
    <n v="40"/>
    <s v="Female"/>
    <s v="Mumbai"/>
    <n v="66"/>
    <x v="2"/>
    <x v="2"/>
    <n v="1127"/>
    <n v="65222.65"/>
    <s v="Credit Card"/>
    <s v="Yes"/>
    <n v="0"/>
    <n v="0"/>
    <x v="0"/>
    <n v="10"/>
    <s v="Yes"/>
    <x v="0"/>
    <s v="Mumbai"/>
  </r>
  <r>
    <x v="7611"/>
    <n v="42"/>
    <s v="Female"/>
    <s v="Bengaluru"/>
    <n v="25"/>
    <x v="0"/>
    <x v="1"/>
    <n v="835"/>
    <n v="20706.22"/>
    <s v="Bank Transfer"/>
    <s v="Yes"/>
    <n v="1"/>
    <n v="0"/>
    <x v="0"/>
    <n v="0"/>
    <s v="No"/>
    <x v="0"/>
    <s v="Bengaluru"/>
  </r>
  <r>
    <x v="7612"/>
    <n v="34"/>
    <s v="Female"/>
    <s v="Delhi"/>
    <n v="33"/>
    <x v="0"/>
    <x v="1"/>
    <n v="710"/>
    <n v="23680.06"/>
    <s v="Bank Transfer"/>
    <s v="Yes"/>
    <n v="0"/>
    <n v="0"/>
    <x v="0"/>
    <n v="0"/>
    <s v="Yes"/>
    <x v="1"/>
    <s v="Delhi"/>
  </r>
  <r>
    <x v="7613"/>
    <n v="47"/>
    <s v="Female"/>
    <s v="Chennai"/>
    <n v="30"/>
    <x v="1"/>
    <x v="1"/>
    <n v="712"/>
    <n v="20924.2"/>
    <s v="Credit Card"/>
    <s v="Yes"/>
    <n v="0"/>
    <n v="0"/>
    <x v="1"/>
    <n v="0"/>
    <s v="No"/>
    <x v="0"/>
    <s v="Chennai"/>
  </r>
  <r>
    <x v="7614"/>
    <n v="18"/>
    <s v="Male"/>
    <s v="Hyderabad"/>
    <n v="60"/>
    <x v="0"/>
    <x v="2"/>
    <n v="1062"/>
    <n v="64236.01"/>
    <s v="Auto Debit"/>
    <s v="Yes"/>
    <n v="1"/>
    <n v="0"/>
    <x v="0"/>
    <n v="0"/>
    <s v="No"/>
    <x v="1"/>
    <s v="Hyderabad"/>
  </r>
  <r>
    <x v="7615"/>
    <n v="23"/>
    <s v="Male"/>
    <s v="Hyderabad"/>
    <n v="29"/>
    <x v="0"/>
    <x v="2"/>
    <n v="1016"/>
    <n v="29124.39"/>
    <s v="Auto Debit"/>
    <s v="Yes"/>
    <n v="1"/>
    <n v="0"/>
    <x v="0"/>
    <n v="0"/>
    <s v="No"/>
    <x v="0"/>
    <s v="Hyderabad"/>
  </r>
  <r>
    <x v="7616"/>
    <n v="35"/>
    <s v="Female"/>
    <s v="Hyderabad"/>
    <n v="45"/>
    <x v="0"/>
    <x v="0"/>
    <n v="441"/>
    <n v="19395.97"/>
    <s v="Credit Card"/>
    <s v="Yes"/>
    <n v="2"/>
    <n v="0"/>
    <x v="0"/>
    <n v="0"/>
    <s v="No"/>
    <x v="0"/>
    <s v="Hyderabad"/>
  </r>
  <r>
    <x v="7617"/>
    <n v="39"/>
    <s v="Male"/>
    <s v="Chennai"/>
    <n v="28"/>
    <x v="2"/>
    <x v="0"/>
    <n v="545"/>
    <n v="15418.45"/>
    <s v="Auto Debit"/>
    <s v="No"/>
    <n v="0"/>
    <n v="0"/>
    <x v="1"/>
    <n v="0"/>
    <s v="No"/>
    <x v="0"/>
    <s v="Chennai"/>
  </r>
  <r>
    <x v="7618"/>
    <n v="51"/>
    <s v="Female"/>
    <s v="Chennai"/>
    <n v="63"/>
    <x v="2"/>
    <x v="2"/>
    <n v="1056"/>
    <n v="58758.91"/>
    <s v="Auto Debit"/>
    <s v="Yes"/>
    <n v="2"/>
    <n v="1"/>
    <x v="0"/>
    <n v="10"/>
    <s v="No"/>
    <x v="0"/>
    <s v="Chennai"/>
  </r>
  <r>
    <x v="7619"/>
    <n v="35"/>
    <s v="Male"/>
    <s v="Hyderabad"/>
    <n v="30"/>
    <x v="1"/>
    <x v="0"/>
    <n v="509"/>
    <n v="14096.25"/>
    <s v="Debit Card"/>
    <s v="Yes"/>
    <n v="4"/>
    <n v="1"/>
    <x v="0"/>
    <n v="10"/>
    <s v="No"/>
    <x v="0"/>
    <s v="Hyderabad"/>
  </r>
  <r>
    <x v="7620"/>
    <n v="18"/>
    <s v="Female"/>
    <s v="Kolkata"/>
    <n v="54"/>
    <x v="1"/>
    <x v="2"/>
    <n v="961"/>
    <n v="49959.65"/>
    <s v="UPI"/>
    <s v="Yes"/>
    <n v="0"/>
    <n v="0"/>
    <x v="0"/>
    <n v="5"/>
    <s v="Yes"/>
    <x v="0"/>
    <s v="Kolkata"/>
  </r>
  <r>
    <x v="7621"/>
    <n v="18"/>
    <s v="Female"/>
    <s v="Hyderabad"/>
    <n v="15"/>
    <x v="1"/>
    <x v="0"/>
    <n v="389"/>
    <n v="5933.02"/>
    <s v="Auto Debit"/>
    <s v="Yes"/>
    <n v="1"/>
    <n v="0"/>
    <x v="0"/>
    <n v="0"/>
    <s v="No"/>
    <x v="0"/>
    <s v="Hyderabad"/>
  </r>
  <r>
    <x v="7622"/>
    <n v="31"/>
    <s v="Male"/>
    <s v="Delhi"/>
    <n v="47"/>
    <x v="0"/>
    <x v="0"/>
    <n v="546"/>
    <n v="25635.09"/>
    <s v="Debit Card"/>
    <s v="No"/>
    <n v="0"/>
    <n v="0"/>
    <x v="0"/>
    <n v="0"/>
    <s v="No"/>
    <x v="0"/>
    <s v="Delhi"/>
  </r>
  <r>
    <x v="7623"/>
    <n v="40"/>
    <s v="Female"/>
    <s v="Bengaluru"/>
    <n v="54"/>
    <x v="0"/>
    <x v="0"/>
    <n v="556"/>
    <n v="30557.279999999999"/>
    <s v="UPI"/>
    <s v="Yes"/>
    <n v="0"/>
    <n v="0"/>
    <x v="0"/>
    <n v="0"/>
    <s v="No"/>
    <x v="1"/>
    <s v="Bengaluru"/>
  </r>
  <r>
    <x v="7624"/>
    <n v="47"/>
    <s v="Female"/>
    <s v="Mumbai"/>
    <n v="18"/>
    <x v="2"/>
    <x v="0"/>
    <n v="467"/>
    <n v="7781.25"/>
    <s v="Credit Card"/>
    <s v="Yes"/>
    <n v="6"/>
    <n v="3"/>
    <x v="4"/>
    <n v="10"/>
    <s v="No"/>
    <x v="1"/>
    <s v="Mumbai"/>
  </r>
  <r>
    <x v="7625"/>
    <n v="19"/>
    <s v="Male"/>
    <s v="Kolkata"/>
    <n v="59"/>
    <x v="1"/>
    <x v="1"/>
    <n v="683"/>
    <n v="36440.04"/>
    <s v="Debit Card"/>
    <s v="Yes"/>
    <n v="0"/>
    <n v="0"/>
    <x v="0"/>
    <n v="10"/>
    <s v="No"/>
    <x v="0"/>
    <s v="Kolkata"/>
  </r>
  <r>
    <x v="7626"/>
    <n v="47"/>
    <s v="Male"/>
    <s v="Kolkata"/>
    <n v="36"/>
    <x v="0"/>
    <x v="1"/>
    <n v="743"/>
    <n v="26745.72"/>
    <s v="UPI"/>
    <s v="Yes"/>
    <n v="0"/>
    <n v="0"/>
    <x v="0"/>
    <n v="0"/>
    <s v="No"/>
    <x v="1"/>
    <s v="Kolkata"/>
  </r>
  <r>
    <x v="7627"/>
    <n v="37"/>
    <s v="Male"/>
    <s v="Bengaluru"/>
    <n v="65"/>
    <x v="1"/>
    <x v="0"/>
    <n v="463"/>
    <n v="26544.07"/>
    <s v="UPI"/>
    <s v="Yes"/>
    <n v="1"/>
    <n v="0"/>
    <x v="0"/>
    <n v="10"/>
    <s v="Yes"/>
    <x v="0"/>
    <s v="Bengaluru"/>
  </r>
  <r>
    <x v="7628"/>
    <n v="47"/>
    <s v="Male"/>
    <s v="Mumbai"/>
    <n v="24"/>
    <x v="2"/>
    <x v="1"/>
    <n v="766"/>
    <n v="15185.58"/>
    <s v="Auto Debit"/>
    <s v="Yes"/>
    <n v="1"/>
    <n v="0"/>
    <x v="0"/>
    <n v="15"/>
    <s v="No"/>
    <x v="0"/>
    <s v="Mumbai"/>
  </r>
  <r>
    <x v="7629"/>
    <n v="46"/>
    <s v="Male"/>
    <s v="Mumbai"/>
    <n v="37"/>
    <x v="0"/>
    <x v="1"/>
    <n v="707"/>
    <n v="26270.79"/>
    <s v="Debit Card"/>
    <s v="Yes"/>
    <n v="1"/>
    <n v="0"/>
    <x v="0"/>
    <n v="0"/>
    <s v="No"/>
    <x v="0"/>
    <s v="Mumbai"/>
  </r>
  <r>
    <x v="7630"/>
    <n v="27"/>
    <s v="Male"/>
    <s v="Kolkata"/>
    <n v="31"/>
    <x v="0"/>
    <x v="1"/>
    <n v="642"/>
    <n v="19826.04"/>
    <s v="Credit Card"/>
    <s v="Yes"/>
    <n v="0"/>
    <n v="0"/>
    <x v="0"/>
    <n v="0"/>
    <s v="Yes"/>
    <x v="0"/>
    <s v="Kolkata"/>
  </r>
  <r>
    <x v="7631"/>
    <n v="34"/>
    <s v="Female"/>
    <s v="Bengaluru"/>
    <n v="32"/>
    <x v="0"/>
    <x v="1"/>
    <n v="754"/>
    <n v="24679.63"/>
    <s v="Bank Transfer"/>
    <s v="Yes"/>
    <n v="0"/>
    <n v="0"/>
    <x v="0"/>
    <n v="0"/>
    <s v="No"/>
    <x v="1"/>
    <s v="Bengaluru"/>
  </r>
  <r>
    <x v="7632"/>
    <n v="18"/>
    <s v="Male"/>
    <s v="Kolkata"/>
    <n v="32"/>
    <x v="2"/>
    <x v="0"/>
    <n v="450"/>
    <n v="12128.82"/>
    <s v="Auto Debit"/>
    <s v="Yes"/>
    <n v="0"/>
    <n v="0"/>
    <x v="0"/>
    <n v="15"/>
    <s v="No"/>
    <x v="0"/>
    <s v="Kolkata"/>
  </r>
  <r>
    <x v="7633"/>
    <n v="37"/>
    <s v="Female"/>
    <s v="Bengaluru"/>
    <n v="11"/>
    <x v="0"/>
    <x v="2"/>
    <n v="1013"/>
    <n v="10920.59"/>
    <s v="Debit Card"/>
    <s v="Yes"/>
    <n v="0"/>
    <n v="0"/>
    <x v="0"/>
    <n v="0"/>
    <s v="No"/>
    <x v="0"/>
    <s v="Bengaluru"/>
  </r>
  <r>
    <x v="7634"/>
    <n v="33"/>
    <s v="Male"/>
    <s v="Mumbai"/>
    <n v="15"/>
    <x v="0"/>
    <x v="0"/>
    <n v="512"/>
    <n v="7735.74"/>
    <s v="UPI"/>
    <s v="Yes"/>
    <n v="1"/>
    <n v="0"/>
    <x v="1"/>
    <n v="0"/>
    <s v="Yes"/>
    <x v="0"/>
    <s v="Mumbai"/>
  </r>
  <r>
    <x v="7635"/>
    <n v="21"/>
    <s v="Male"/>
    <s v="Hyderabad"/>
    <n v="10"/>
    <x v="0"/>
    <x v="0"/>
    <n v="453"/>
    <n v="4608.04"/>
    <s v="Bank Transfer"/>
    <s v="Yes"/>
    <n v="5"/>
    <n v="1"/>
    <x v="2"/>
    <n v="0"/>
    <s v="No"/>
    <x v="0"/>
    <s v="Hyderabad"/>
  </r>
  <r>
    <x v="7636"/>
    <n v="44"/>
    <s v="Female"/>
    <s v="Hyderabad"/>
    <n v="20"/>
    <x v="0"/>
    <x v="2"/>
    <n v="1078"/>
    <n v="22147.23"/>
    <s v="Auto Debit"/>
    <s v="Yes"/>
    <n v="1"/>
    <n v="0"/>
    <x v="0"/>
    <n v="0"/>
    <s v="No"/>
    <x v="1"/>
    <s v="Hyderabad"/>
  </r>
  <r>
    <x v="7637"/>
    <n v="30"/>
    <s v="Male"/>
    <s v="Mumbai"/>
    <n v="47"/>
    <x v="0"/>
    <x v="1"/>
    <n v="780"/>
    <n v="35660.379999999997"/>
    <s v="Debit Card"/>
    <s v="Yes"/>
    <n v="0"/>
    <n v="0"/>
    <x v="0"/>
    <n v="0"/>
    <s v="Yes"/>
    <x v="0"/>
    <s v="Mumbai"/>
  </r>
  <r>
    <x v="7638"/>
    <n v="39"/>
    <s v="Male"/>
    <s v="Pune"/>
    <n v="13"/>
    <x v="1"/>
    <x v="1"/>
    <n v="695"/>
    <n v="8949.44"/>
    <s v="Bank Transfer"/>
    <s v="Yes"/>
    <n v="0"/>
    <n v="0"/>
    <x v="0"/>
    <n v="0"/>
    <s v="No"/>
    <x v="0"/>
    <s v="Pune"/>
  </r>
  <r>
    <x v="7639"/>
    <n v="27"/>
    <s v="Male"/>
    <s v="Bengaluru"/>
    <n v="35"/>
    <x v="0"/>
    <x v="1"/>
    <n v="707"/>
    <n v="25422.39"/>
    <s v="Credit Card"/>
    <s v="Yes"/>
    <n v="3"/>
    <n v="0"/>
    <x v="0"/>
    <n v="0"/>
    <s v="No"/>
    <x v="1"/>
    <s v="Bengaluru"/>
  </r>
  <r>
    <x v="7640"/>
    <n v="36"/>
    <s v="Male"/>
    <s v="Pune"/>
    <n v="19"/>
    <x v="1"/>
    <x v="1"/>
    <n v="796"/>
    <n v="15183.29"/>
    <s v="Credit Card"/>
    <s v="Yes"/>
    <n v="2"/>
    <n v="1"/>
    <x v="1"/>
    <n v="0"/>
    <s v="No"/>
    <x v="0"/>
    <s v="Pune"/>
  </r>
  <r>
    <x v="7641"/>
    <n v="27"/>
    <s v="Female"/>
    <s v="Delhi"/>
    <n v="32"/>
    <x v="0"/>
    <x v="0"/>
    <n v="441"/>
    <n v="14352.59"/>
    <s v="Bank Transfer"/>
    <s v="Yes"/>
    <n v="4"/>
    <n v="0"/>
    <x v="1"/>
    <n v="0"/>
    <s v="Yes"/>
    <x v="0"/>
    <s v="Delhi"/>
  </r>
  <r>
    <x v="7642"/>
    <n v="26"/>
    <s v="Male"/>
    <s v="Bengaluru"/>
    <n v="56"/>
    <x v="2"/>
    <x v="1"/>
    <n v="808"/>
    <n v="45972.54"/>
    <s v="UPI"/>
    <s v="Yes"/>
    <n v="0"/>
    <n v="0"/>
    <x v="0"/>
    <n v="0"/>
    <s v="Yes"/>
    <x v="0"/>
    <s v="Bengaluru"/>
  </r>
  <r>
    <x v="7643"/>
    <n v="25"/>
    <s v="Male"/>
    <s v="Bengaluru"/>
    <n v="34"/>
    <x v="0"/>
    <x v="1"/>
    <n v="679"/>
    <n v="23008.2"/>
    <s v="Debit Card"/>
    <s v="No"/>
    <n v="1"/>
    <n v="0"/>
    <x v="0"/>
    <n v="0"/>
    <s v="No"/>
    <x v="1"/>
    <s v="Bengaluru"/>
  </r>
  <r>
    <x v="7644"/>
    <n v="18"/>
    <s v="Female"/>
    <s v="Kolkata"/>
    <n v="33"/>
    <x v="1"/>
    <x v="1"/>
    <n v="670"/>
    <n v="20852.330000000002"/>
    <s v="Bank Transfer"/>
    <s v="Yes"/>
    <n v="0"/>
    <n v="0"/>
    <x v="0"/>
    <n v="5"/>
    <s v="No"/>
    <x v="0"/>
    <s v="Kolkata"/>
  </r>
  <r>
    <x v="7645"/>
    <n v="34"/>
    <s v="Male"/>
    <s v="Pune"/>
    <n v="65"/>
    <x v="1"/>
    <x v="1"/>
    <n v="718"/>
    <n v="45765.65"/>
    <s v="UPI"/>
    <s v="Yes"/>
    <n v="2"/>
    <n v="2"/>
    <x v="1"/>
    <n v="0"/>
    <s v="No"/>
    <x v="0"/>
    <s v="Pune"/>
  </r>
  <r>
    <x v="7646"/>
    <n v="18"/>
    <s v="Female"/>
    <s v="Jaipur"/>
    <n v="16"/>
    <x v="0"/>
    <x v="0"/>
    <n v="403"/>
    <n v="6454.41"/>
    <s v="Credit Card"/>
    <s v="Yes"/>
    <n v="2"/>
    <n v="0"/>
    <x v="0"/>
    <n v="0"/>
    <s v="No"/>
    <x v="0"/>
    <s v="Jaipur"/>
  </r>
  <r>
    <x v="7647"/>
    <n v="28"/>
    <s v="Female"/>
    <s v="Chennai"/>
    <n v="22"/>
    <x v="0"/>
    <x v="1"/>
    <n v="729"/>
    <n v="16331.38"/>
    <s v="Auto Debit"/>
    <s v="Yes"/>
    <n v="4"/>
    <n v="2"/>
    <x v="2"/>
    <n v="0"/>
    <s v="Yes"/>
    <x v="1"/>
    <s v="Chennai"/>
  </r>
  <r>
    <x v="7648"/>
    <n v="25"/>
    <s v="Female"/>
    <s v="Nagpur"/>
    <n v="36"/>
    <x v="1"/>
    <x v="2"/>
    <n v="1075"/>
    <n v="38924.519999999997"/>
    <s v="Bank Transfer"/>
    <s v="Yes"/>
    <n v="1"/>
    <n v="0"/>
    <x v="0"/>
    <n v="0"/>
    <s v="Yes"/>
    <x v="0"/>
    <s v="Nagpur"/>
  </r>
  <r>
    <x v="7649"/>
    <n v="25"/>
    <s v="Male"/>
    <s v="Mumbai"/>
    <n v="37"/>
    <x v="1"/>
    <x v="0"/>
    <n v="415"/>
    <n v="15763.69"/>
    <s v="UPI"/>
    <s v="No"/>
    <n v="1"/>
    <n v="0"/>
    <x v="0"/>
    <n v="0"/>
    <s v="No"/>
    <x v="0"/>
    <s v="Mumbai"/>
  </r>
  <r>
    <x v="7650"/>
    <n v="32"/>
    <s v="Female"/>
    <s v="Delhi"/>
    <n v="47"/>
    <x v="0"/>
    <x v="2"/>
    <n v="997"/>
    <n v="46153.82"/>
    <s v="Bank Transfer"/>
    <s v="Yes"/>
    <n v="0"/>
    <n v="0"/>
    <x v="0"/>
    <n v="0"/>
    <s v="Yes"/>
    <x v="0"/>
    <s v="Delhi"/>
  </r>
  <r>
    <x v="7651"/>
    <n v="38"/>
    <s v="Female"/>
    <s v="Ahmedabad"/>
    <n v="43"/>
    <x v="1"/>
    <x v="0"/>
    <n v="515"/>
    <n v="19535.330000000002"/>
    <s v="Auto Debit"/>
    <s v="Yes"/>
    <n v="0"/>
    <n v="0"/>
    <x v="0"/>
    <n v="10"/>
    <s v="No"/>
    <x v="0"/>
    <s v="Ahmedabad"/>
  </r>
  <r>
    <x v="7652"/>
    <n v="43"/>
    <s v="Female"/>
    <s v="Hyderabad"/>
    <n v="22"/>
    <x v="2"/>
    <x v="0"/>
    <n v="455"/>
    <n v="9914.1299999999992"/>
    <s v="Bank Transfer"/>
    <s v="Yes"/>
    <n v="1"/>
    <n v="0"/>
    <x v="0"/>
    <n v="0"/>
    <s v="No"/>
    <x v="0"/>
    <s v="Hyderabad"/>
  </r>
  <r>
    <x v="7653"/>
    <n v="31"/>
    <s v="Female"/>
    <s v="Pune"/>
    <n v="22"/>
    <x v="0"/>
    <x v="0"/>
    <n v="513"/>
    <n v="11039.15"/>
    <s v="UPI"/>
    <s v="No"/>
    <n v="0"/>
    <n v="0"/>
    <x v="0"/>
    <n v="0"/>
    <s v="No"/>
    <x v="0"/>
    <s v="Pune"/>
  </r>
  <r>
    <x v="7654"/>
    <n v="34"/>
    <s v="Female"/>
    <s v="Ahmedabad"/>
    <n v="20"/>
    <x v="0"/>
    <x v="1"/>
    <n v="796"/>
    <n v="16305.03"/>
    <s v="Bank Transfer"/>
    <s v="No"/>
    <n v="0"/>
    <n v="0"/>
    <x v="1"/>
    <n v="0"/>
    <s v="Yes"/>
    <x v="0"/>
    <s v="Ahmedabad"/>
  </r>
  <r>
    <x v="7655"/>
    <n v="44"/>
    <s v="Male"/>
    <s v="Kolkata"/>
    <n v="20"/>
    <x v="0"/>
    <x v="1"/>
    <n v="647"/>
    <n v="12900.52"/>
    <s v="UPI"/>
    <s v="Yes"/>
    <n v="0"/>
    <n v="0"/>
    <x v="1"/>
    <n v="0"/>
    <s v="Yes"/>
    <x v="0"/>
    <s v="Kolkata"/>
  </r>
  <r>
    <x v="7656"/>
    <n v="19"/>
    <s v="Male"/>
    <s v="Delhi"/>
    <n v="43"/>
    <x v="0"/>
    <x v="1"/>
    <n v="768"/>
    <n v="32420.94"/>
    <s v="Debit Card"/>
    <s v="Yes"/>
    <n v="0"/>
    <n v="0"/>
    <x v="0"/>
    <n v="0"/>
    <s v="No"/>
    <x v="0"/>
    <s v="Delhi"/>
  </r>
  <r>
    <x v="7657"/>
    <n v="22"/>
    <s v="Male"/>
    <s v="Delhi"/>
    <n v="52"/>
    <x v="0"/>
    <x v="1"/>
    <n v="796"/>
    <n v="41234.089999999997"/>
    <s v="Bank Transfer"/>
    <s v="Yes"/>
    <n v="1"/>
    <n v="0"/>
    <x v="1"/>
    <n v="0"/>
    <s v="No"/>
    <x v="0"/>
    <s v="Delhi"/>
  </r>
  <r>
    <x v="7658"/>
    <n v="47"/>
    <s v="Female"/>
    <s v="Pune"/>
    <n v="22"/>
    <x v="0"/>
    <x v="1"/>
    <n v="670"/>
    <n v="14871.84"/>
    <s v="Auto Debit"/>
    <s v="Yes"/>
    <n v="1"/>
    <n v="0"/>
    <x v="0"/>
    <n v="0"/>
    <s v="Yes"/>
    <x v="1"/>
    <s v="Pune"/>
  </r>
  <r>
    <x v="7659"/>
    <n v="28"/>
    <s v="Male"/>
    <s v="Hyderabad"/>
    <n v="48"/>
    <x v="0"/>
    <x v="2"/>
    <n v="992"/>
    <n v="46907.81"/>
    <s v="Bank Transfer"/>
    <s v="Yes"/>
    <n v="0"/>
    <n v="0"/>
    <x v="0"/>
    <n v="0"/>
    <s v="No"/>
    <x v="1"/>
    <s v="Hyderabad"/>
  </r>
  <r>
    <x v="7660"/>
    <n v="23"/>
    <s v="Male"/>
    <s v="Delhi"/>
    <n v="47"/>
    <x v="0"/>
    <x v="2"/>
    <n v="988"/>
    <n v="46700.73"/>
    <s v="Debit Card"/>
    <s v="Yes"/>
    <n v="0"/>
    <n v="0"/>
    <x v="0"/>
    <n v="0"/>
    <s v="Yes"/>
    <x v="0"/>
    <s v="Delhi"/>
  </r>
  <r>
    <x v="7661"/>
    <n v="35"/>
    <s v="Female"/>
    <s v="Pune"/>
    <n v="23"/>
    <x v="2"/>
    <x v="2"/>
    <n v="1042"/>
    <n v="21958.81"/>
    <s v="UPI"/>
    <s v="Yes"/>
    <n v="0"/>
    <n v="0"/>
    <x v="0"/>
    <n v="10"/>
    <s v="No"/>
    <x v="0"/>
    <s v="Pune"/>
  </r>
  <r>
    <x v="7662"/>
    <n v="24"/>
    <s v="Female"/>
    <s v="Hyderabad"/>
    <n v="56"/>
    <x v="2"/>
    <x v="1"/>
    <n v="742"/>
    <n v="34869.21"/>
    <s v="UPI"/>
    <s v="Yes"/>
    <n v="1"/>
    <n v="0"/>
    <x v="0"/>
    <n v="15"/>
    <s v="Yes"/>
    <x v="0"/>
    <s v="Hyderabad"/>
  </r>
  <r>
    <x v="7663"/>
    <n v="18"/>
    <s v="Male"/>
    <s v="Mumbai"/>
    <n v="56"/>
    <x v="0"/>
    <x v="1"/>
    <n v="722"/>
    <n v="39758.57"/>
    <s v="Credit Card"/>
    <s v="Yes"/>
    <n v="0"/>
    <n v="0"/>
    <x v="0"/>
    <n v="0"/>
    <s v="No"/>
    <x v="0"/>
    <s v="Mumbai"/>
  </r>
  <r>
    <x v="7664"/>
    <n v="25"/>
    <s v="Female"/>
    <s v="Delhi"/>
    <n v="69"/>
    <x v="1"/>
    <x v="1"/>
    <n v="726"/>
    <n v="47968.46"/>
    <s v="Credit Card"/>
    <s v="No"/>
    <n v="2"/>
    <n v="0"/>
    <x v="0"/>
    <n v="5"/>
    <s v="No"/>
    <x v="0"/>
    <s v="Delhi"/>
  </r>
  <r>
    <x v="7665"/>
    <n v="49"/>
    <s v="Female"/>
    <s v="Pune"/>
    <n v="32"/>
    <x v="0"/>
    <x v="1"/>
    <n v="779"/>
    <n v="25287.8"/>
    <s v="Unknown"/>
    <s v="Yes"/>
    <n v="3"/>
    <n v="1"/>
    <x v="2"/>
    <n v="0"/>
    <s v="No"/>
    <x v="0"/>
    <s v="Pune"/>
  </r>
  <r>
    <x v="7666"/>
    <n v="51"/>
    <s v="Male"/>
    <s v="Ahmedabad"/>
    <n v="35"/>
    <x v="1"/>
    <x v="1"/>
    <n v="726"/>
    <n v="25759.61"/>
    <s v="Auto Debit"/>
    <s v="Yes"/>
    <n v="0"/>
    <n v="0"/>
    <x v="0"/>
    <n v="0"/>
    <s v="No"/>
    <x v="0"/>
    <s v="Ahmedabad"/>
  </r>
  <r>
    <x v="7667"/>
    <n v="22"/>
    <s v="Female"/>
    <s v="Pune"/>
    <n v="52"/>
    <x v="1"/>
    <x v="0"/>
    <n v="452"/>
    <n v="21121.279999999999"/>
    <s v="Auto Debit"/>
    <s v="Yes"/>
    <n v="2"/>
    <n v="1"/>
    <x v="1"/>
    <n v="10"/>
    <s v="No"/>
    <x v="0"/>
    <s v="Pune"/>
  </r>
  <r>
    <x v="7668"/>
    <n v="44"/>
    <s v="Male"/>
    <s v="Hyderabad"/>
    <n v="12"/>
    <x v="1"/>
    <x v="0"/>
    <n v="451"/>
    <n v="5263.58"/>
    <s v="Credit Card"/>
    <s v="Yes"/>
    <n v="0"/>
    <n v="0"/>
    <x v="0"/>
    <n v="0"/>
    <s v="No"/>
    <x v="0"/>
    <s v="Hyderabad"/>
  </r>
  <r>
    <x v="7669"/>
    <n v="28"/>
    <s v="Female"/>
    <s v="Kolkata"/>
    <n v="20"/>
    <x v="0"/>
    <x v="2"/>
    <n v="939"/>
    <n v="19089.87"/>
    <s v="Bank Transfer"/>
    <s v="Yes"/>
    <n v="9"/>
    <n v="4"/>
    <x v="3"/>
    <n v="0"/>
    <s v="No"/>
    <x v="1"/>
    <s v="Kolkata"/>
  </r>
  <r>
    <x v="7670"/>
    <n v="49"/>
    <s v="Female"/>
    <s v="Bengaluru"/>
    <n v="24"/>
    <x v="1"/>
    <x v="0"/>
    <n v="411"/>
    <n v="9938.27"/>
    <s v="Bank Transfer"/>
    <s v="No"/>
    <n v="5"/>
    <n v="2"/>
    <x v="4"/>
    <n v="0"/>
    <s v="No"/>
    <x v="0"/>
    <s v="Bengaluru"/>
  </r>
  <r>
    <x v="7671"/>
    <n v="26"/>
    <s v="Male"/>
    <s v="Delhi"/>
    <n v="29"/>
    <x v="1"/>
    <x v="2"/>
    <n v="1084"/>
    <n v="30063.45"/>
    <s v="Credit Card"/>
    <s v="Yes"/>
    <n v="0"/>
    <n v="0"/>
    <x v="0"/>
    <n v="5"/>
    <s v="No"/>
    <x v="0"/>
    <s v="Delhi"/>
  </r>
  <r>
    <x v="7672"/>
    <n v="43"/>
    <s v="Male"/>
    <s v="Kolkata"/>
    <n v="10"/>
    <x v="1"/>
    <x v="0"/>
    <n v="545"/>
    <n v="5205.58"/>
    <s v="Credit Card"/>
    <s v="Yes"/>
    <n v="2"/>
    <n v="1"/>
    <x v="0"/>
    <n v="5"/>
    <s v="Yes"/>
    <x v="0"/>
    <s v="Kolkata"/>
  </r>
  <r>
    <x v="7673"/>
    <n v="50"/>
    <s v="Male"/>
    <s v="Bengaluru"/>
    <n v="45"/>
    <x v="0"/>
    <x v="1"/>
    <n v="811"/>
    <n v="35945.39"/>
    <s v="Credit Card"/>
    <s v="Yes"/>
    <n v="0"/>
    <n v="0"/>
    <x v="0"/>
    <n v="0"/>
    <s v="No"/>
    <x v="0"/>
    <s v="Bengaluru"/>
  </r>
  <r>
    <x v="7674"/>
    <n v="29"/>
    <s v="Male"/>
    <s v="Delhi"/>
    <n v="17"/>
    <x v="0"/>
    <x v="1"/>
    <n v="681"/>
    <n v="11672.22"/>
    <s v="Bank Transfer"/>
    <s v="Yes"/>
    <n v="1"/>
    <n v="0"/>
    <x v="1"/>
    <n v="0"/>
    <s v="No"/>
    <x v="0"/>
    <s v="Delhi"/>
  </r>
  <r>
    <x v="7675"/>
    <n v="44"/>
    <s v="Male"/>
    <s v="Bengaluru"/>
    <n v="16"/>
    <x v="0"/>
    <x v="2"/>
    <n v="1028"/>
    <n v="16400.43"/>
    <s v="UPI"/>
    <s v="Yes"/>
    <n v="4"/>
    <n v="0"/>
    <x v="1"/>
    <n v="0"/>
    <s v="Yes"/>
    <x v="0"/>
    <s v="Bengaluru"/>
  </r>
  <r>
    <x v="7676"/>
    <n v="34"/>
    <s v="Male"/>
    <s v="Bengaluru"/>
    <n v="36"/>
    <x v="0"/>
    <x v="1"/>
    <n v="805"/>
    <n v="29233.81"/>
    <s v="Credit Card"/>
    <s v="Yes"/>
    <n v="4"/>
    <n v="2"/>
    <x v="4"/>
    <n v="0"/>
    <s v="No"/>
    <x v="1"/>
    <s v="Bengaluru"/>
  </r>
  <r>
    <x v="7677"/>
    <n v="31"/>
    <s v="Male"/>
    <s v="Pune"/>
    <n v="23"/>
    <x v="2"/>
    <x v="0"/>
    <n v="489"/>
    <n v="9598.3799999999992"/>
    <s v="Bank Transfer"/>
    <s v="No"/>
    <n v="2"/>
    <n v="0"/>
    <x v="1"/>
    <n v="15"/>
    <s v="No"/>
    <x v="0"/>
    <s v="Pune"/>
  </r>
  <r>
    <x v="7678"/>
    <n v="18"/>
    <s v="Male"/>
    <s v="Chennai"/>
    <n v="17"/>
    <x v="0"/>
    <x v="1"/>
    <n v="792"/>
    <n v="13782.46"/>
    <s v="Credit Card"/>
    <s v="Yes"/>
    <n v="6"/>
    <n v="2"/>
    <x v="2"/>
    <n v="0"/>
    <s v="No"/>
    <x v="1"/>
    <s v="Chennai"/>
  </r>
  <r>
    <x v="7679"/>
    <n v="26"/>
    <s v="Female"/>
    <s v="Pune"/>
    <n v="33"/>
    <x v="2"/>
    <x v="1"/>
    <n v="765"/>
    <n v="22295.54"/>
    <s v="Bank Transfer"/>
    <s v="Yes"/>
    <n v="0"/>
    <n v="0"/>
    <x v="0"/>
    <n v="10"/>
    <s v="No"/>
    <x v="0"/>
    <s v="Pune"/>
  </r>
  <r>
    <x v="7680"/>
    <n v="43"/>
    <s v="Female"/>
    <s v="Bengaluru"/>
    <n v="29"/>
    <x v="1"/>
    <x v="0"/>
    <n v="595"/>
    <n v="17528.68"/>
    <s v="Credit Card"/>
    <s v="Yes"/>
    <n v="0"/>
    <n v="0"/>
    <x v="1"/>
    <n v="0"/>
    <s v="Yes"/>
    <x v="0"/>
    <s v="Bengaluru"/>
  </r>
  <r>
    <x v="7681"/>
    <n v="37"/>
    <s v="Female"/>
    <s v="Chennai"/>
    <n v="43"/>
    <x v="1"/>
    <x v="2"/>
    <n v="953"/>
    <n v="41647.26"/>
    <s v="Credit Card"/>
    <s v="Yes"/>
    <n v="0"/>
    <n v="0"/>
    <x v="0"/>
    <n v="0"/>
    <s v="No"/>
    <x v="0"/>
    <s v="Chennai"/>
  </r>
  <r>
    <x v="7682"/>
    <n v="28"/>
    <s v="Male"/>
    <s v="Delhi"/>
    <n v="43"/>
    <x v="1"/>
    <x v="1"/>
    <n v="713"/>
    <n v="29769.4"/>
    <s v="Auto Debit"/>
    <s v="Yes"/>
    <n v="4"/>
    <n v="0"/>
    <x v="0"/>
    <n v="0"/>
    <s v="Yes"/>
    <x v="0"/>
    <s v="Delhi"/>
  </r>
  <r>
    <x v="7683"/>
    <n v="33"/>
    <s v="Male"/>
    <s v="Hyderabad"/>
    <n v="39"/>
    <x v="2"/>
    <x v="0"/>
    <n v="402"/>
    <n v="15329.7"/>
    <s v="Credit Card"/>
    <s v="Yes"/>
    <n v="0"/>
    <n v="0"/>
    <x v="0"/>
    <n v="0"/>
    <s v="No"/>
    <x v="0"/>
    <s v="Hyderabad"/>
  </r>
  <r>
    <x v="7684"/>
    <n v="34"/>
    <s v="Male"/>
    <s v="Ahmedabad"/>
    <n v="64"/>
    <x v="2"/>
    <x v="0"/>
    <n v="488"/>
    <n v="28940.39"/>
    <s v="Credit Card"/>
    <s v="Yes"/>
    <n v="0"/>
    <n v="0"/>
    <x v="0"/>
    <n v="10"/>
    <s v="No"/>
    <x v="0"/>
    <s v="Ahmedabad"/>
  </r>
  <r>
    <x v="7685"/>
    <n v="52"/>
    <s v="Male"/>
    <s v="Nagpur"/>
    <n v="42"/>
    <x v="0"/>
    <x v="2"/>
    <n v="982"/>
    <n v="40499.699999999997"/>
    <s v="Bank Transfer"/>
    <s v="Yes"/>
    <n v="0"/>
    <n v="0"/>
    <x v="0"/>
    <n v="0"/>
    <s v="No"/>
    <x v="0"/>
    <s v="Nagpur"/>
  </r>
  <r>
    <x v="7686"/>
    <n v="26"/>
    <s v="Female"/>
    <s v="Nagpur"/>
    <n v="32"/>
    <x v="1"/>
    <x v="0"/>
    <n v="389"/>
    <n v="11760.74"/>
    <s v="UPI"/>
    <s v="No"/>
    <n v="0"/>
    <n v="0"/>
    <x v="1"/>
    <n v="5"/>
    <s v="No"/>
    <x v="0"/>
    <s v="Nagpur"/>
  </r>
  <r>
    <x v="7687"/>
    <n v="40"/>
    <s v="Female"/>
    <s v="Bengaluru"/>
    <n v="27"/>
    <x v="1"/>
    <x v="1"/>
    <n v="812"/>
    <n v="21954.5"/>
    <s v="Auto Debit"/>
    <s v="Yes"/>
    <n v="1"/>
    <n v="0"/>
    <x v="0"/>
    <n v="0"/>
    <s v="No"/>
    <x v="0"/>
    <s v="Bengaluru"/>
  </r>
  <r>
    <x v="7688"/>
    <n v="41"/>
    <s v="Male"/>
    <s v="Mumbai"/>
    <n v="63"/>
    <x v="2"/>
    <x v="1"/>
    <n v="797"/>
    <n v="51468.28"/>
    <s v="Debit Card"/>
    <s v="Yes"/>
    <n v="0"/>
    <n v="0"/>
    <x v="0"/>
    <n v="0"/>
    <s v="No"/>
    <x v="0"/>
    <s v="Mumbai"/>
  </r>
  <r>
    <x v="7689"/>
    <n v="52"/>
    <s v="Male"/>
    <s v="Pune"/>
    <n v="52"/>
    <x v="2"/>
    <x v="2"/>
    <n v="1052"/>
    <n v="55930.76"/>
    <s v="Bank Transfer"/>
    <s v="Yes"/>
    <n v="1"/>
    <n v="0"/>
    <x v="0"/>
    <n v="0"/>
    <s v="No"/>
    <x v="0"/>
    <s v="Pune"/>
  </r>
  <r>
    <x v="7690"/>
    <n v="25"/>
    <s v="Male"/>
    <s v="Nagpur"/>
    <n v="62"/>
    <x v="1"/>
    <x v="2"/>
    <n v="1087"/>
    <n v="64024.299999999996"/>
    <s v="UPI"/>
    <s v="Yes"/>
    <n v="2"/>
    <n v="0"/>
    <x v="1"/>
    <n v="5"/>
    <s v="Yes"/>
    <x v="0"/>
    <s v="Nagpur"/>
  </r>
  <r>
    <x v="7691"/>
    <n v="40"/>
    <s v="Male"/>
    <s v="Hyderabad"/>
    <n v="20"/>
    <x v="2"/>
    <x v="1"/>
    <n v="703"/>
    <n v="11963.61"/>
    <s v="UPI"/>
    <s v="Yes"/>
    <n v="2"/>
    <n v="1"/>
    <x v="2"/>
    <n v="15"/>
    <s v="No"/>
    <x v="0"/>
    <s v="Hyderabad"/>
  </r>
  <r>
    <x v="7692"/>
    <n v="53"/>
    <s v="Female"/>
    <s v="Ahmedabad"/>
    <n v="43"/>
    <x v="1"/>
    <x v="0"/>
    <n v="431"/>
    <n v="17603.509999999998"/>
    <s v="Bank Transfer"/>
    <s v="No"/>
    <n v="1"/>
    <n v="0"/>
    <x v="2"/>
    <n v="5"/>
    <s v="Yes"/>
    <x v="0"/>
    <s v="Ahmedabad"/>
  </r>
  <r>
    <x v="7693"/>
    <n v="35"/>
    <s v="Female"/>
    <s v="Chennai"/>
    <n v="32"/>
    <x v="0"/>
    <x v="1"/>
    <n v="679"/>
    <n v="21192.58"/>
    <s v="Debit Card"/>
    <s v="Yes"/>
    <n v="0"/>
    <n v="0"/>
    <x v="1"/>
    <n v="0"/>
    <s v="No"/>
    <x v="0"/>
    <s v="Chennai"/>
  </r>
  <r>
    <x v="7694"/>
    <n v="18"/>
    <s v="Female"/>
    <s v="Bengaluru"/>
    <n v="22"/>
    <x v="1"/>
    <x v="2"/>
    <n v="1006"/>
    <n v="22016.53"/>
    <s v="UPI"/>
    <s v="Yes"/>
    <n v="0"/>
    <n v="0"/>
    <x v="0"/>
    <n v="0"/>
    <s v="No"/>
    <x v="0"/>
    <s v="Bengaluru"/>
  </r>
  <r>
    <x v="7695"/>
    <n v="45"/>
    <s v="Female"/>
    <s v="Nagpur"/>
    <n v="69"/>
    <x v="1"/>
    <x v="1"/>
    <n v="694"/>
    <n v="47578.16"/>
    <s v="Debit Card"/>
    <s v="No"/>
    <n v="0"/>
    <n v="0"/>
    <x v="0"/>
    <n v="0"/>
    <s v="Yes"/>
    <x v="0"/>
    <s v="Nagpur"/>
  </r>
  <r>
    <x v="7696"/>
    <n v="23"/>
    <s v="Female"/>
    <s v="Delhi"/>
    <n v="36"/>
    <x v="1"/>
    <x v="2"/>
    <n v="1145"/>
    <n v="40058.33"/>
    <s v="Credit Card"/>
    <s v="Yes"/>
    <n v="0"/>
    <n v="0"/>
    <x v="0"/>
    <n v="0"/>
    <s v="No"/>
    <x v="0"/>
    <s v="Delhi"/>
  </r>
  <r>
    <x v="7697"/>
    <n v="45"/>
    <s v="Male"/>
    <s v="Kolkata"/>
    <n v="46"/>
    <x v="2"/>
    <x v="1"/>
    <n v="702"/>
    <n v="27436.31"/>
    <s v="Auto Debit"/>
    <s v="Yes"/>
    <n v="0"/>
    <n v="0"/>
    <x v="0"/>
    <n v="15"/>
    <s v="No"/>
    <x v="0"/>
    <s v="Kolkata"/>
  </r>
  <r>
    <x v="7698"/>
    <n v="31"/>
    <s v="Female"/>
    <s v="Hyderabad"/>
    <n v="46"/>
    <x v="0"/>
    <x v="2"/>
    <n v="1051"/>
    <n v="48788.480000000003"/>
    <s v="Credit Card"/>
    <s v="Yes"/>
    <n v="0"/>
    <n v="0"/>
    <x v="1"/>
    <n v="0"/>
    <s v="Yes"/>
    <x v="0"/>
    <s v="Hyderabad"/>
  </r>
  <r>
    <x v="7699"/>
    <n v="24"/>
    <s v="Female"/>
    <s v="Bengaluru"/>
    <n v="33"/>
    <x v="0"/>
    <x v="0"/>
    <n v="546"/>
    <n v="17963.650000000001"/>
    <s v="Auto Debit"/>
    <s v="Yes"/>
    <n v="0"/>
    <n v="0"/>
    <x v="0"/>
    <n v="0"/>
    <s v="Yes"/>
    <x v="0"/>
    <s v="Bengaluru"/>
  </r>
  <r>
    <x v="7700"/>
    <n v="52"/>
    <s v="Male"/>
    <s v="Hyderabad"/>
    <n v="20"/>
    <x v="0"/>
    <x v="2"/>
    <n v="973"/>
    <n v="19905.25"/>
    <s v="Credit Card"/>
    <s v="Yes"/>
    <n v="2"/>
    <n v="1"/>
    <x v="2"/>
    <n v="0"/>
    <s v="No"/>
    <x v="0"/>
    <s v="Hyderabad"/>
  </r>
  <r>
    <x v="7701"/>
    <n v="45"/>
    <s v="Female"/>
    <s v="Delhi"/>
    <n v="7"/>
    <x v="1"/>
    <x v="2"/>
    <n v="1001"/>
    <n v="6366.37"/>
    <s v="UPI"/>
    <s v="Yes"/>
    <n v="0"/>
    <n v="0"/>
    <x v="0"/>
    <n v="10"/>
    <s v="No"/>
    <x v="1"/>
    <s v="Delhi"/>
  </r>
  <r>
    <x v="7702"/>
    <n v="39"/>
    <s v="Female"/>
    <s v="Nagpur"/>
    <n v="26"/>
    <x v="0"/>
    <x v="1"/>
    <n v="696"/>
    <n v="18174.47"/>
    <s v="UPI"/>
    <s v="Yes"/>
    <n v="0"/>
    <n v="0"/>
    <x v="0"/>
    <n v="0"/>
    <s v="No"/>
    <x v="0"/>
    <s v="Nagpur"/>
  </r>
  <r>
    <x v="7703"/>
    <n v="18"/>
    <s v="Female"/>
    <s v="Hyderabad"/>
    <n v="72"/>
    <x v="1"/>
    <x v="0"/>
    <n v="403"/>
    <n v="28704.14"/>
    <s v="Credit Card"/>
    <s v="Yes"/>
    <n v="0"/>
    <n v="0"/>
    <x v="0"/>
    <n v="0"/>
    <s v="No"/>
    <x v="0"/>
    <s v="Hyderabad"/>
  </r>
  <r>
    <x v="7704"/>
    <n v="59"/>
    <s v="Female"/>
    <s v="Pune"/>
    <n v="40"/>
    <x v="2"/>
    <x v="0"/>
    <n v="508"/>
    <n v="19841.48"/>
    <s v="Credit Card"/>
    <s v="Yes"/>
    <n v="5"/>
    <n v="2"/>
    <x v="1"/>
    <n v="0"/>
    <s v="No"/>
    <x v="0"/>
    <s v="Pune"/>
  </r>
  <r>
    <x v="7705"/>
    <n v="27"/>
    <s v="Male"/>
    <s v="Kolkata"/>
    <n v="22"/>
    <x v="2"/>
    <x v="1"/>
    <n v="751"/>
    <n v="14310.54"/>
    <s v="Auto Debit"/>
    <s v="Yes"/>
    <n v="4"/>
    <n v="2"/>
    <x v="1"/>
    <n v="15"/>
    <s v="Yes"/>
    <x v="0"/>
    <s v="Kolkata"/>
  </r>
  <r>
    <x v="7706"/>
    <n v="27"/>
    <s v="Female"/>
    <s v="Hyderabad"/>
    <n v="27"/>
    <x v="2"/>
    <x v="1"/>
    <n v="747"/>
    <n v="18460.060000000001"/>
    <s v="Debit Card"/>
    <s v="Yes"/>
    <n v="0"/>
    <n v="0"/>
    <x v="0"/>
    <n v="10"/>
    <s v="No"/>
    <x v="0"/>
    <s v="Hyderabad"/>
  </r>
  <r>
    <x v="7707"/>
    <n v="28"/>
    <s v="Male"/>
    <s v="Mumbai"/>
    <n v="29"/>
    <x v="2"/>
    <x v="1"/>
    <n v="659"/>
    <n v="17027.43"/>
    <s v="UPI"/>
    <s v="Yes"/>
    <n v="4"/>
    <n v="2"/>
    <x v="2"/>
    <n v="10"/>
    <s v="No"/>
    <x v="1"/>
    <s v="Mumbai"/>
  </r>
  <r>
    <x v="7708"/>
    <n v="23"/>
    <s v="Female"/>
    <s v="Hyderabad"/>
    <n v="20"/>
    <x v="0"/>
    <x v="1"/>
    <n v="729"/>
    <n v="14924.31"/>
    <s v="Auto Debit"/>
    <s v="No"/>
    <n v="1"/>
    <n v="0"/>
    <x v="0"/>
    <n v="0"/>
    <s v="Yes"/>
    <x v="0"/>
    <s v="Hyderabad"/>
  </r>
  <r>
    <x v="7709"/>
    <n v="18"/>
    <s v="Male"/>
    <s v="Mumbai"/>
    <n v="25"/>
    <x v="1"/>
    <x v="1"/>
    <n v="762"/>
    <n v="19325.919999999998"/>
    <s v="Credit Card"/>
    <s v="Yes"/>
    <n v="0"/>
    <n v="0"/>
    <x v="0"/>
    <n v="0"/>
    <s v="No"/>
    <x v="0"/>
    <s v="Mumbai"/>
  </r>
  <r>
    <x v="7710"/>
    <n v="37"/>
    <s v="Male"/>
    <s v="Hyderabad"/>
    <n v="44"/>
    <x v="0"/>
    <x v="1"/>
    <n v="747"/>
    <n v="33318.480000000003"/>
    <s v="Debit Card"/>
    <s v="Yes"/>
    <n v="1"/>
    <n v="0"/>
    <x v="0"/>
    <n v="0"/>
    <s v="No"/>
    <x v="1"/>
    <s v="Hyderabad"/>
  </r>
  <r>
    <x v="7711"/>
    <n v="33"/>
    <s v="Male"/>
    <s v="Kolkata"/>
    <n v="10"/>
    <x v="0"/>
    <x v="1"/>
    <n v="769"/>
    <n v="7763.25"/>
    <s v="Bank Transfer"/>
    <s v="Yes"/>
    <n v="0"/>
    <n v="0"/>
    <x v="0"/>
    <n v="0"/>
    <s v="Yes"/>
    <x v="1"/>
    <s v="Kolkata"/>
  </r>
  <r>
    <x v="7712"/>
    <n v="28"/>
    <s v="Female"/>
    <s v="Mumbai"/>
    <n v="17"/>
    <x v="0"/>
    <x v="1"/>
    <n v="759"/>
    <n v="12658.56"/>
    <s v="Bank Transfer"/>
    <s v="Yes"/>
    <n v="1"/>
    <n v="0"/>
    <x v="0"/>
    <n v="0"/>
    <s v="No"/>
    <x v="0"/>
    <s v="Mumbai"/>
  </r>
  <r>
    <x v="7713"/>
    <n v="30"/>
    <s v="Female"/>
    <s v="Pune"/>
    <n v="21"/>
    <x v="0"/>
    <x v="2"/>
    <n v="985"/>
    <n v="20428.41"/>
    <s v="Auto Debit"/>
    <s v="Yes"/>
    <n v="0"/>
    <n v="0"/>
    <x v="0"/>
    <n v="0"/>
    <s v="No"/>
    <x v="0"/>
    <s v="Pune"/>
  </r>
  <r>
    <x v="7714"/>
    <n v="24"/>
    <s v="Male"/>
    <s v="Delhi"/>
    <n v="24"/>
    <x v="1"/>
    <x v="1"/>
    <n v="697"/>
    <n v="16442.14"/>
    <s v="Auto Debit"/>
    <s v="Yes"/>
    <n v="1"/>
    <n v="0"/>
    <x v="0"/>
    <n v="0"/>
    <s v="No"/>
    <x v="0"/>
    <s v="Delhi"/>
  </r>
  <r>
    <x v="7715"/>
    <n v="26"/>
    <s v="Female"/>
    <s v="Bengaluru"/>
    <n v="48"/>
    <x v="1"/>
    <x v="0"/>
    <n v="581"/>
    <n v="25400.84"/>
    <s v="UPI"/>
    <s v="No"/>
    <n v="0"/>
    <n v="0"/>
    <x v="0"/>
    <n v="10"/>
    <s v="No"/>
    <x v="0"/>
    <s v="Bengaluru"/>
  </r>
  <r>
    <x v="7716"/>
    <n v="18"/>
    <s v="Female"/>
    <s v="Delhi"/>
    <n v="13"/>
    <x v="0"/>
    <x v="0"/>
    <n v="480"/>
    <n v="6143.95"/>
    <s v="Debit Card"/>
    <s v="Yes"/>
    <n v="3"/>
    <n v="0"/>
    <x v="0"/>
    <n v="0"/>
    <s v="No"/>
    <x v="1"/>
    <s v="Delhi"/>
  </r>
  <r>
    <x v="7717"/>
    <n v="32"/>
    <s v="Female"/>
    <s v="Delhi"/>
    <n v="13"/>
    <x v="0"/>
    <x v="1"/>
    <n v="808"/>
    <n v="10358.959999999999"/>
    <s v="Debit Card"/>
    <s v="Yes"/>
    <n v="1"/>
    <n v="0"/>
    <x v="0"/>
    <n v="0"/>
    <s v="No"/>
    <x v="0"/>
    <s v="Delhi"/>
  </r>
  <r>
    <x v="7718"/>
    <n v="30"/>
    <s v="Male"/>
    <s v="Kolkata"/>
    <n v="43"/>
    <x v="0"/>
    <x v="0"/>
    <n v="446"/>
    <n v="18640.93"/>
    <s v="UPI"/>
    <s v="Yes"/>
    <n v="2"/>
    <n v="1"/>
    <x v="1"/>
    <n v="0"/>
    <s v="No"/>
    <x v="0"/>
    <s v="Kolkata"/>
  </r>
  <r>
    <x v="7719"/>
    <n v="29"/>
    <s v="Female"/>
    <s v="Kolkata"/>
    <n v="53"/>
    <x v="1"/>
    <x v="1"/>
    <n v="777"/>
    <n v="40120.11"/>
    <s v="Bank Transfer"/>
    <s v="Yes"/>
    <n v="5"/>
    <n v="4"/>
    <x v="3"/>
    <n v="0"/>
    <s v="No"/>
    <x v="1"/>
    <s v="Kolkata"/>
  </r>
  <r>
    <x v="7720"/>
    <n v="29"/>
    <s v="Male"/>
    <s v="Bengaluru"/>
    <n v="48"/>
    <x v="1"/>
    <x v="1"/>
    <n v="734"/>
    <n v="31278.720000000001"/>
    <s v="Bank Transfer"/>
    <s v="Yes"/>
    <n v="1"/>
    <n v="0"/>
    <x v="0"/>
    <n v="10"/>
    <s v="No"/>
    <x v="0"/>
    <s v="Bengaluru"/>
  </r>
  <r>
    <x v="7721"/>
    <n v="20"/>
    <s v="Female"/>
    <s v="Bengaluru"/>
    <n v="15"/>
    <x v="0"/>
    <x v="1"/>
    <n v="777"/>
    <n v="11321.11"/>
    <s v="Bank Transfer"/>
    <s v="Yes"/>
    <n v="0"/>
    <n v="0"/>
    <x v="0"/>
    <n v="0"/>
    <s v="Yes"/>
    <x v="1"/>
    <s v="Bengaluru"/>
  </r>
  <r>
    <x v="7722"/>
    <n v="37"/>
    <s v="Male"/>
    <s v="Delhi"/>
    <n v="24"/>
    <x v="0"/>
    <x v="0"/>
    <n v="430"/>
    <n v="10081.64"/>
    <s v="UPI"/>
    <s v="Yes"/>
    <n v="4"/>
    <n v="1"/>
    <x v="2"/>
    <n v="0"/>
    <s v="No"/>
    <x v="0"/>
    <s v="Delhi"/>
  </r>
  <r>
    <x v="7723"/>
    <n v="35"/>
    <s v="Male"/>
    <s v="Chennai"/>
    <n v="65"/>
    <x v="1"/>
    <x v="0"/>
    <n v="468"/>
    <n v="29638.54"/>
    <s v="Credit Card"/>
    <s v="Yes"/>
    <n v="0"/>
    <n v="0"/>
    <x v="1"/>
    <n v="5"/>
    <s v="Yes"/>
    <x v="0"/>
    <s v="Chennai"/>
  </r>
  <r>
    <x v="7724"/>
    <n v="40"/>
    <s v="Male"/>
    <s v="Nagpur"/>
    <n v="21"/>
    <x v="2"/>
    <x v="1"/>
    <n v="645"/>
    <n v="13667.09"/>
    <s v="UPI"/>
    <s v="Yes"/>
    <n v="1"/>
    <n v="0"/>
    <x v="1"/>
    <n v="0"/>
    <s v="Yes"/>
    <x v="1"/>
    <s v="Nagpur"/>
  </r>
  <r>
    <x v="7725"/>
    <n v="52"/>
    <s v="Male"/>
    <s v="Pune"/>
    <n v="12"/>
    <x v="0"/>
    <x v="1"/>
    <n v="713"/>
    <n v="8346.17"/>
    <s v="Bank Transfer"/>
    <s v="Yes"/>
    <n v="0"/>
    <n v="0"/>
    <x v="0"/>
    <n v="0"/>
    <s v="No"/>
    <x v="0"/>
    <s v="Pune"/>
  </r>
  <r>
    <x v="7726"/>
    <n v="47"/>
    <s v="Female"/>
    <s v="Mumbai"/>
    <n v="39"/>
    <x v="0"/>
    <x v="2"/>
    <n v="1106"/>
    <n v="42697.79"/>
    <s v="UPI"/>
    <s v="Yes"/>
    <n v="2"/>
    <n v="0"/>
    <x v="0"/>
    <n v="0"/>
    <s v="No"/>
    <x v="1"/>
    <s v="Mumbai"/>
  </r>
  <r>
    <x v="7727"/>
    <n v="39"/>
    <s v="Female"/>
    <s v="Jaipur"/>
    <n v="18"/>
    <x v="0"/>
    <x v="0"/>
    <n v="442"/>
    <n v="8004.55"/>
    <s v="Debit Card"/>
    <s v="Yes"/>
    <n v="3"/>
    <n v="1"/>
    <x v="1"/>
    <n v="0"/>
    <s v="No"/>
    <x v="0"/>
    <s v="Jaipur"/>
  </r>
  <r>
    <x v="7728"/>
    <n v="37"/>
    <s v="Female"/>
    <s v="Bengaluru"/>
    <n v="20"/>
    <x v="1"/>
    <x v="2"/>
    <n v="1097"/>
    <n v="22448.63"/>
    <s v="UPI"/>
    <s v="Yes"/>
    <n v="0"/>
    <n v="0"/>
    <x v="0"/>
    <n v="0"/>
    <s v="No"/>
    <x v="0"/>
    <s v="Bengaluru"/>
  </r>
  <r>
    <x v="7729"/>
    <n v="33"/>
    <s v="Female"/>
    <s v="Hyderabad"/>
    <n v="23"/>
    <x v="1"/>
    <x v="0"/>
    <n v="455"/>
    <n v="10733.81"/>
    <s v="Credit Card"/>
    <s v="Yes"/>
    <n v="2"/>
    <n v="1"/>
    <x v="0"/>
    <n v="0"/>
    <s v="No"/>
    <x v="1"/>
    <s v="Hyderabad"/>
  </r>
  <r>
    <x v="7730"/>
    <n v="27"/>
    <s v="Female"/>
    <s v="Bengaluru"/>
    <n v="21"/>
    <x v="0"/>
    <x v="0"/>
    <n v="524"/>
    <n v="11272.62"/>
    <s v="Bank Transfer"/>
    <s v="Yes"/>
    <n v="2"/>
    <n v="0"/>
    <x v="0"/>
    <n v="0"/>
    <s v="No"/>
    <x v="0"/>
    <s v="Bengaluru"/>
  </r>
  <r>
    <x v="7731"/>
    <n v="47"/>
    <s v="Male"/>
    <s v="Nagpur"/>
    <n v="25"/>
    <x v="1"/>
    <x v="0"/>
    <n v="526"/>
    <n v="13402.93"/>
    <s v="Credit Card"/>
    <s v="Yes"/>
    <n v="0"/>
    <n v="0"/>
    <x v="1"/>
    <n v="0"/>
    <s v="No"/>
    <x v="1"/>
    <s v="Nagpur"/>
  </r>
  <r>
    <x v="7732"/>
    <n v="45"/>
    <s v="Male"/>
    <s v="Jaipur"/>
    <n v="14"/>
    <x v="1"/>
    <x v="2"/>
    <n v="978"/>
    <n v="13534.41"/>
    <s v="Auto Debit"/>
    <s v="Yes"/>
    <n v="0"/>
    <n v="0"/>
    <x v="0"/>
    <n v="0"/>
    <s v="No"/>
    <x v="0"/>
    <s v="Jaipur"/>
  </r>
  <r>
    <x v="7733"/>
    <n v="34"/>
    <s v="Female"/>
    <s v="Hyderabad"/>
    <n v="41"/>
    <x v="0"/>
    <x v="0"/>
    <n v="530"/>
    <n v="21705.200000000001"/>
    <s v="Credit Card"/>
    <s v="No"/>
    <n v="6"/>
    <n v="2"/>
    <x v="4"/>
    <n v="0"/>
    <s v="No"/>
    <x v="1"/>
    <s v="Hyderabad"/>
  </r>
  <r>
    <x v="7734"/>
    <n v="33"/>
    <s v="Male"/>
    <s v="Pune"/>
    <n v="19"/>
    <x v="0"/>
    <x v="0"/>
    <n v="481"/>
    <n v="9071.08"/>
    <s v="Credit Card"/>
    <s v="Yes"/>
    <n v="3"/>
    <n v="2"/>
    <x v="2"/>
    <n v="0"/>
    <s v="No"/>
    <x v="1"/>
    <s v="Pune"/>
  </r>
  <r>
    <x v="7735"/>
    <n v="34"/>
    <s v="Female"/>
    <s v="Mumbai"/>
    <n v="27"/>
    <x v="0"/>
    <x v="0"/>
    <n v="502"/>
    <n v="13581.37"/>
    <s v="Bank Transfer"/>
    <s v="Yes"/>
    <n v="1"/>
    <n v="0"/>
    <x v="0"/>
    <n v="0"/>
    <s v="No"/>
    <x v="0"/>
    <s v="Mumbai"/>
  </r>
  <r>
    <x v="7736"/>
    <n v="18"/>
    <s v="Female"/>
    <s v="Delhi"/>
    <n v="19"/>
    <x v="1"/>
    <x v="0"/>
    <n v="546"/>
    <n v="10263.23"/>
    <s v="Auto Debit"/>
    <s v="Yes"/>
    <n v="0"/>
    <n v="0"/>
    <x v="0"/>
    <n v="0"/>
    <s v="Yes"/>
    <x v="0"/>
    <s v="Delhi"/>
  </r>
  <r>
    <x v="7737"/>
    <n v="31"/>
    <s v="Male"/>
    <s v="Ahmedabad"/>
    <n v="37"/>
    <x v="0"/>
    <x v="0"/>
    <n v="542"/>
    <n v="20015.61"/>
    <s v="Credit Card"/>
    <s v="Yes"/>
    <n v="2"/>
    <n v="0"/>
    <x v="0"/>
    <n v="0"/>
    <s v="No"/>
    <x v="0"/>
    <s v="Ahmedabad"/>
  </r>
  <r>
    <x v="7738"/>
    <n v="74"/>
    <s v="Male"/>
    <s v="Chennai"/>
    <n v="29"/>
    <x v="0"/>
    <x v="1"/>
    <n v="737"/>
    <n v="21800.29"/>
    <s v="Auto Debit"/>
    <s v="Yes"/>
    <n v="1"/>
    <n v="0"/>
    <x v="0"/>
    <n v="0"/>
    <s v="No"/>
    <x v="1"/>
    <s v="Chennai"/>
  </r>
  <r>
    <x v="7739"/>
    <n v="40"/>
    <s v="Male"/>
    <s v="Hyderabad"/>
    <n v="7"/>
    <x v="0"/>
    <x v="0"/>
    <n v="523"/>
    <n v="3724.73"/>
    <s v="Auto Debit"/>
    <s v="Yes"/>
    <n v="3"/>
    <n v="0"/>
    <x v="0"/>
    <n v="0"/>
    <s v="No"/>
    <x v="0"/>
    <s v="Hyderabad"/>
  </r>
  <r>
    <x v="7740"/>
    <n v="36"/>
    <s v="Female"/>
    <s v="Mumbai"/>
    <n v="26"/>
    <x v="0"/>
    <x v="2"/>
    <n v="1073"/>
    <n v="27601.74"/>
    <s v="UPI"/>
    <s v="Yes"/>
    <n v="1"/>
    <n v="0"/>
    <x v="0"/>
    <n v="0"/>
    <s v="No"/>
    <x v="1"/>
    <s v="Mumbai"/>
  </r>
  <r>
    <x v="7741"/>
    <n v="27"/>
    <s v="Male"/>
    <s v="Kolkata"/>
    <n v="16"/>
    <x v="0"/>
    <x v="0"/>
    <n v="496"/>
    <n v="7756.08"/>
    <s v="UPI"/>
    <s v="No"/>
    <n v="1"/>
    <n v="0"/>
    <x v="0"/>
    <n v="0"/>
    <s v="No"/>
    <x v="0"/>
    <s v="Kolkata"/>
  </r>
  <r>
    <x v="7742"/>
    <n v="29"/>
    <s v="Male"/>
    <s v="Mumbai"/>
    <n v="39"/>
    <x v="1"/>
    <x v="1"/>
    <n v="817"/>
    <n v="28394.07"/>
    <s v="Debit Card"/>
    <s v="Yes"/>
    <n v="0"/>
    <n v="0"/>
    <x v="0"/>
    <n v="10"/>
    <s v="Yes"/>
    <x v="0"/>
    <s v="Mumbai"/>
  </r>
  <r>
    <x v="7743"/>
    <n v="30"/>
    <s v="Female"/>
    <s v="Mumbai"/>
    <n v="39"/>
    <x v="0"/>
    <x v="0"/>
    <n v="508"/>
    <n v="20000.86"/>
    <s v="Debit Card"/>
    <s v="Yes"/>
    <n v="0"/>
    <n v="0"/>
    <x v="0"/>
    <n v="0"/>
    <s v="Yes"/>
    <x v="0"/>
    <s v="Mumbai"/>
  </r>
  <r>
    <x v="7744"/>
    <n v="33"/>
    <s v="Male"/>
    <s v="Delhi"/>
    <n v="19"/>
    <x v="0"/>
    <x v="1"/>
    <n v="779"/>
    <n v="15100.69"/>
    <s v="Auto Debit"/>
    <s v="Yes"/>
    <n v="0"/>
    <n v="0"/>
    <x v="1"/>
    <n v="0"/>
    <s v="Yes"/>
    <x v="0"/>
    <s v="Delhi"/>
  </r>
  <r>
    <x v="7745"/>
    <n v="37"/>
    <s v="Female"/>
    <s v="Jaipur"/>
    <n v="31"/>
    <x v="0"/>
    <x v="0"/>
    <n v="540"/>
    <n v="16505.8"/>
    <s v="Credit Card"/>
    <s v="Yes"/>
    <n v="0"/>
    <n v="0"/>
    <x v="0"/>
    <n v="0"/>
    <s v="Yes"/>
    <x v="0"/>
    <s v="Jaipur"/>
  </r>
  <r>
    <x v="7746"/>
    <n v="26"/>
    <s v="Female"/>
    <s v="Kolkata"/>
    <n v="68"/>
    <x v="0"/>
    <x v="0"/>
    <n v="390"/>
    <n v="26384.86"/>
    <s v="UPI"/>
    <s v="Yes"/>
    <n v="0"/>
    <n v="0"/>
    <x v="0"/>
    <n v="0"/>
    <s v="No"/>
    <x v="0"/>
    <s v="Kolkata"/>
  </r>
  <r>
    <x v="7747"/>
    <n v="18"/>
    <s v="Female"/>
    <s v="Delhi"/>
    <n v="61"/>
    <x v="0"/>
    <x v="2"/>
    <n v="1073"/>
    <n v="66573.53"/>
    <s v="UPI"/>
    <s v="Yes"/>
    <n v="1"/>
    <n v="0"/>
    <x v="0"/>
    <n v="0"/>
    <s v="No"/>
    <x v="0"/>
    <s v="Delhi"/>
  </r>
  <r>
    <x v="7748"/>
    <n v="18"/>
    <s v="Female"/>
    <s v="Delhi"/>
    <n v="36"/>
    <x v="0"/>
    <x v="1"/>
    <n v="674"/>
    <n v="23757.68"/>
    <s v="Bank Transfer"/>
    <s v="Yes"/>
    <n v="1"/>
    <n v="0"/>
    <x v="0"/>
    <n v="0"/>
    <s v="No"/>
    <x v="0"/>
    <s v="Delhi"/>
  </r>
  <r>
    <x v="7749"/>
    <n v="28"/>
    <s v="Female"/>
    <s v="Hyderabad"/>
    <n v="32"/>
    <x v="1"/>
    <x v="2"/>
    <n v="968"/>
    <n v="28935.56"/>
    <s v="Bank Transfer"/>
    <s v="Yes"/>
    <n v="0"/>
    <n v="0"/>
    <x v="0"/>
    <n v="5"/>
    <s v="No"/>
    <x v="0"/>
    <s v="Hyderabad"/>
  </r>
  <r>
    <x v="7750"/>
    <n v="18"/>
    <s v="Male"/>
    <s v="Delhi"/>
    <n v="56"/>
    <x v="2"/>
    <x v="2"/>
    <n v="1006"/>
    <n v="47689.13"/>
    <s v="Debit Card"/>
    <s v="Yes"/>
    <n v="0"/>
    <n v="0"/>
    <x v="0"/>
    <n v="15"/>
    <s v="Yes"/>
    <x v="0"/>
    <s v="Delhi"/>
  </r>
  <r>
    <x v="7751"/>
    <n v="37"/>
    <s v="Male"/>
    <s v="Mumbai"/>
    <n v="31"/>
    <x v="1"/>
    <x v="1"/>
    <n v="753"/>
    <n v="23148.720000000001"/>
    <s v="Auto Debit"/>
    <s v="No"/>
    <n v="2"/>
    <n v="0"/>
    <x v="1"/>
    <n v="0"/>
    <s v="Yes"/>
    <x v="0"/>
    <s v="Mumbai"/>
  </r>
  <r>
    <x v="7752"/>
    <n v="49"/>
    <s v="Male"/>
    <s v="Hyderabad"/>
    <n v="21"/>
    <x v="0"/>
    <x v="2"/>
    <n v="1080"/>
    <n v="22225.96"/>
    <s v="Bank Transfer"/>
    <s v="Yes"/>
    <n v="1"/>
    <n v="0"/>
    <x v="1"/>
    <n v="0"/>
    <s v="Yes"/>
    <x v="1"/>
    <s v="Hyderabad"/>
  </r>
  <r>
    <x v="7753"/>
    <n v="29"/>
    <s v="Female"/>
    <s v="Hyderabad"/>
    <n v="19"/>
    <x v="0"/>
    <x v="0"/>
    <n v="459"/>
    <n v="8696.7099999999991"/>
    <s v="UPI"/>
    <s v="Yes"/>
    <n v="1"/>
    <n v="0"/>
    <x v="0"/>
    <n v="0"/>
    <s v="No"/>
    <x v="0"/>
    <s v="Hyderabad"/>
  </r>
  <r>
    <x v="7754"/>
    <n v="38"/>
    <s v="Male"/>
    <s v="Pune"/>
    <n v="39"/>
    <x v="0"/>
    <x v="0"/>
    <n v="458"/>
    <n v="18077.939999999999"/>
    <s v="Auto Debit"/>
    <s v="No"/>
    <n v="0"/>
    <n v="0"/>
    <x v="0"/>
    <n v="0"/>
    <s v="Yes"/>
    <x v="0"/>
    <s v="Pune"/>
  </r>
  <r>
    <x v="7755"/>
    <n v="30"/>
    <s v="Male"/>
    <s v="Mumbai"/>
    <n v="63"/>
    <x v="1"/>
    <x v="2"/>
    <n v="1039"/>
    <n v="63618.91"/>
    <s v="Debit Card"/>
    <s v="Yes"/>
    <n v="0"/>
    <n v="0"/>
    <x v="0"/>
    <n v="0"/>
    <s v="No"/>
    <x v="1"/>
    <s v="Mumbai"/>
  </r>
  <r>
    <x v="7756"/>
    <n v="40"/>
    <s v="Male"/>
    <s v="Hyderabad"/>
    <n v="21"/>
    <x v="0"/>
    <x v="1"/>
    <n v="765"/>
    <n v="15832.92"/>
    <s v="Auto Debit"/>
    <s v="Yes"/>
    <n v="0"/>
    <n v="0"/>
    <x v="0"/>
    <n v="0"/>
    <s v="No"/>
    <x v="0"/>
    <s v="Hyderabad"/>
  </r>
  <r>
    <x v="7757"/>
    <n v="26"/>
    <s v="Female"/>
    <s v="Pune"/>
    <n v="55"/>
    <x v="0"/>
    <x v="1"/>
    <n v="749"/>
    <n v="41013.58"/>
    <s v="Credit Card"/>
    <s v="Yes"/>
    <n v="1"/>
    <n v="0"/>
    <x v="0"/>
    <n v="0"/>
    <s v="No"/>
    <x v="0"/>
    <s v="Pune"/>
  </r>
  <r>
    <x v="7758"/>
    <n v="21"/>
    <s v="Female"/>
    <s v="Delhi"/>
    <n v="47"/>
    <x v="2"/>
    <x v="1"/>
    <n v="782"/>
    <n v="37415.440000000002"/>
    <s v="Credit Card"/>
    <s v="Yes"/>
    <n v="0"/>
    <n v="0"/>
    <x v="0"/>
    <n v="0"/>
    <s v="No"/>
    <x v="0"/>
    <s v="Delhi"/>
  </r>
  <r>
    <x v="7759"/>
    <n v="32"/>
    <s v="Female"/>
    <s v="Bengaluru"/>
    <n v="46"/>
    <x v="1"/>
    <x v="0"/>
    <n v="456"/>
    <n v="20610.5"/>
    <s v="Bank Transfer"/>
    <s v="No"/>
    <n v="0"/>
    <n v="0"/>
    <x v="0"/>
    <n v="0"/>
    <s v="No"/>
    <x v="0"/>
    <s v="Bengaluru"/>
  </r>
  <r>
    <x v="7760"/>
    <n v="51"/>
    <s v="Male"/>
    <s v="Jaipur"/>
    <n v="50"/>
    <x v="1"/>
    <x v="2"/>
    <n v="1097"/>
    <n v="55469.01"/>
    <s v="Bank Transfer"/>
    <s v="Yes"/>
    <n v="0"/>
    <n v="0"/>
    <x v="1"/>
    <n v="0"/>
    <s v="No"/>
    <x v="1"/>
    <s v="Jaipur"/>
  </r>
  <r>
    <x v="7761"/>
    <n v="38"/>
    <s v="Male"/>
    <s v="Chennai"/>
    <n v="64"/>
    <x v="1"/>
    <x v="1"/>
    <n v="749"/>
    <n v="49231.79"/>
    <s v="Debit Card"/>
    <s v="Yes"/>
    <n v="4"/>
    <n v="2"/>
    <x v="1"/>
    <n v="0"/>
    <s v="Yes"/>
    <x v="0"/>
    <s v="Chennai"/>
  </r>
  <r>
    <x v="7762"/>
    <n v="33"/>
    <s v="Male"/>
    <s v="Kolkata"/>
    <n v="30"/>
    <x v="2"/>
    <x v="1"/>
    <n v="691"/>
    <n v="17485.759999999998"/>
    <s v="Credit Card"/>
    <s v="Yes"/>
    <n v="3"/>
    <n v="1"/>
    <x v="1"/>
    <n v="15"/>
    <s v="No"/>
    <x v="0"/>
    <s v="Kolkata"/>
  </r>
  <r>
    <x v="7763"/>
    <n v="30"/>
    <s v="Male"/>
    <s v="Kolkata"/>
    <n v="38"/>
    <x v="1"/>
    <x v="2"/>
    <n v="1007"/>
    <n v="33868.32"/>
    <s v="Credit Card"/>
    <s v="Yes"/>
    <n v="0"/>
    <n v="0"/>
    <x v="0"/>
    <n v="10"/>
    <s v="No"/>
    <x v="0"/>
    <s v="Kolkata"/>
  </r>
  <r>
    <x v="7764"/>
    <n v="34"/>
    <s v="Male"/>
    <s v="Chennai"/>
    <n v="32"/>
    <x v="1"/>
    <x v="1"/>
    <n v="684"/>
    <n v="22044.080000000002"/>
    <s v="Bank Transfer"/>
    <s v="Yes"/>
    <n v="0"/>
    <n v="0"/>
    <x v="1"/>
    <n v="0"/>
    <s v="No"/>
    <x v="1"/>
    <s v="Chennai"/>
  </r>
  <r>
    <x v="7765"/>
    <n v="32"/>
    <s v="Male"/>
    <s v="Delhi"/>
    <n v="51"/>
    <x v="0"/>
    <x v="2"/>
    <n v="1078"/>
    <n v="54619.95"/>
    <s v="Credit Card"/>
    <s v="Yes"/>
    <n v="2"/>
    <n v="0"/>
    <x v="0"/>
    <n v="0"/>
    <s v="Yes"/>
    <x v="0"/>
    <s v="Delhi"/>
  </r>
  <r>
    <x v="7766"/>
    <n v="25"/>
    <s v="Male"/>
    <s v="Mumbai"/>
    <n v="47"/>
    <x v="1"/>
    <x v="2"/>
    <n v="1092"/>
    <n v="50397.19"/>
    <s v="Credit Card"/>
    <s v="Yes"/>
    <n v="0"/>
    <n v="0"/>
    <x v="0"/>
    <n v="0"/>
    <s v="No"/>
    <x v="0"/>
    <s v="Mumbai"/>
  </r>
  <r>
    <x v="7767"/>
    <n v="31"/>
    <s v="Male"/>
    <s v="Kolkata"/>
    <n v="8"/>
    <x v="0"/>
    <x v="1"/>
    <n v="761"/>
    <n v="6185.62"/>
    <s v="UPI"/>
    <s v="Yes"/>
    <n v="0"/>
    <n v="0"/>
    <x v="0"/>
    <n v="0"/>
    <s v="No"/>
    <x v="1"/>
    <s v="Kolkata"/>
  </r>
  <r>
    <x v="7768"/>
    <n v="26"/>
    <s v="Male"/>
    <s v="Mumbai"/>
    <n v="49"/>
    <x v="1"/>
    <x v="2"/>
    <n v="988"/>
    <n v="44762.69"/>
    <s v="Credit Card"/>
    <s v="Yes"/>
    <n v="2"/>
    <n v="0"/>
    <x v="0"/>
    <n v="5"/>
    <s v="No"/>
    <x v="0"/>
    <s v="Mumbai"/>
  </r>
  <r>
    <x v="7769"/>
    <n v="22"/>
    <s v="Female"/>
    <s v="Mumbai"/>
    <n v="72"/>
    <x v="1"/>
    <x v="0"/>
    <n v="549"/>
    <n v="40342.080000000002"/>
    <s v="UPI"/>
    <s v="Yes"/>
    <n v="4"/>
    <n v="3"/>
    <x v="2"/>
    <n v="0"/>
    <s v="No"/>
    <x v="0"/>
    <s v="Mumbai"/>
  </r>
  <r>
    <x v="7770"/>
    <n v="33"/>
    <s v="Female"/>
    <s v="Bengaluru"/>
    <n v="26"/>
    <x v="0"/>
    <x v="2"/>
    <n v="989"/>
    <n v="25431.73"/>
    <s v="Bank Transfer"/>
    <s v="Yes"/>
    <n v="3"/>
    <n v="0"/>
    <x v="0"/>
    <n v="0"/>
    <s v="Yes"/>
    <x v="0"/>
    <s v="Bengaluru"/>
  </r>
  <r>
    <x v="7771"/>
    <n v="27"/>
    <s v="Female"/>
    <s v="Chennai"/>
    <n v="10"/>
    <x v="0"/>
    <x v="1"/>
    <n v="798"/>
    <n v="7765.52"/>
    <s v="UPI"/>
    <s v="Yes"/>
    <n v="1"/>
    <n v="0"/>
    <x v="0"/>
    <n v="0"/>
    <s v="No"/>
    <x v="0"/>
    <s v="Chennai"/>
  </r>
  <r>
    <x v="7772"/>
    <n v="54"/>
    <s v="Female"/>
    <s v="Jaipur"/>
    <n v="48"/>
    <x v="1"/>
    <x v="1"/>
    <n v="670"/>
    <n v="31868.48"/>
    <s v="UPI"/>
    <s v="Yes"/>
    <n v="0"/>
    <n v="0"/>
    <x v="0"/>
    <n v="0"/>
    <s v="No"/>
    <x v="1"/>
    <s v="Jaipur"/>
  </r>
  <r>
    <x v="7773"/>
    <n v="35"/>
    <s v="Male"/>
    <s v="Pune"/>
    <n v="37"/>
    <x v="0"/>
    <x v="0"/>
    <n v="415"/>
    <n v="15375.84"/>
    <s v="UPI"/>
    <s v="Yes"/>
    <n v="2"/>
    <n v="1"/>
    <x v="2"/>
    <n v="0"/>
    <s v="No"/>
    <x v="0"/>
    <s v="Pune"/>
  </r>
  <r>
    <x v="7774"/>
    <n v="23"/>
    <s v="Male"/>
    <s v="Mumbai"/>
    <n v="29"/>
    <x v="1"/>
    <x v="0"/>
    <n v="543"/>
    <n v="15007.02"/>
    <s v="Auto Debit"/>
    <s v="Yes"/>
    <n v="1"/>
    <n v="0"/>
    <x v="0"/>
    <n v="5"/>
    <s v="No"/>
    <x v="0"/>
    <s v="Mumbai"/>
  </r>
  <r>
    <x v="7775"/>
    <n v="34"/>
    <s v="Male"/>
    <s v="Hyderabad"/>
    <n v="31"/>
    <x v="1"/>
    <x v="0"/>
    <n v="412"/>
    <n v="12534.61"/>
    <s v="UPI"/>
    <s v="No"/>
    <n v="1"/>
    <n v="0"/>
    <x v="0"/>
    <n v="0"/>
    <s v="No"/>
    <x v="0"/>
    <s v="Hyderabad"/>
  </r>
  <r>
    <x v="7776"/>
    <n v="18"/>
    <s v="Female"/>
    <s v="Chennai"/>
    <n v="42"/>
    <x v="0"/>
    <x v="1"/>
    <n v="643"/>
    <n v="27572.9"/>
    <s v="Credit Card"/>
    <s v="Yes"/>
    <n v="4"/>
    <n v="0"/>
    <x v="1"/>
    <n v="0"/>
    <s v="No"/>
    <x v="1"/>
    <s v="Chennai"/>
  </r>
  <r>
    <x v="7777"/>
    <n v="22"/>
    <s v="Female"/>
    <s v="Bengaluru"/>
    <n v="21"/>
    <x v="0"/>
    <x v="0"/>
    <n v="572"/>
    <n v="11979.98"/>
    <s v="UPI"/>
    <s v="Yes"/>
    <n v="0"/>
    <n v="0"/>
    <x v="0"/>
    <n v="0"/>
    <s v="No"/>
    <x v="0"/>
    <s v="Bengaluru"/>
  </r>
  <r>
    <x v="7778"/>
    <n v="22"/>
    <s v="Male"/>
    <s v="Pune"/>
    <n v="45"/>
    <x v="1"/>
    <x v="0"/>
    <n v="546"/>
    <n v="23230.07"/>
    <s v="Credit Card"/>
    <s v="No"/>
    <n v="2"/>
    <n v="0"/>
    <x v="1"/>
    <n v="5"/>
    <s v="No"/>
    <x v="0"/>
    <s v="Pune"/>
  </r>
  <r>
    <x v="7779"/>
    <n v="21"/>
    <s v="Male"/>
    <s v="Bengaluru"/>
    <n v="34"/>
    <x v="1"/>
    <x v="2"/>
    <n v="992"/>
    <n v="33099.26"/>
    <s v="Credit Card"/>
    <s v="Yes"/>
    <n v="1"/>
    <n v="0"/>
    <x v="0"/>
    <n v="0"/>
    <s v="No"/>
    <x v="0"/>
    <s v="Bengaluru"/>
  </r>
  <r>
    <x v="7780"/>
    <n v="26"/>
    <s v="Female"/>
    <s v="Delhi"/>
    <n v="29"/>
    <x v="1"/>
    <x v="0"/>
    <n v="554"/>
    <n v="14213.64"/>
    <s v="Auto Debit"/>
    <s v="Yes"/>
    <n v="2"/>
    <n v="2"/>
    <x v="2"/>
    <n v="10"/>
    <s v="No"/>
    <x v="0"/>
    <s v="Delhi"/>
  </r>
  <r>
    <x v="7781"/>
    <n v="32"/>
    <s v="Male"/>
    <s v="Pune"/>
    <n v="18"/>
    <x v="0"/>
    <x v="1"/>
    <n v="776"/>
    <n v="13831.98"/>
    <s v="Credit Card"/>
    <s v="Yes"/>
    <n v="1"/>
    <n v="0"/>
    <x v="0"/>
    <n v="0"/>
    <s v="No"/>
    <x v="0"/>
    <s v="Pune"/>
  </r>
  <r>
    <x v="7782"/>
    <n v="33"/>
    <s v="Male"/>
    <s v="Kolkata"/>
    <n v="19"/>
    <x v="1"/>
    <x v="1"/>
    <n v="714"/>
    <n v="13450.49"/>
    <s v="Credit Card"/>
    <s v="Yes"/>
    <n v="0"/>
    <n v="0"/>
    <x v="0"/>
    <n v="0"/>
    <s v="No"/>
    <x v="0"/>
    <s v="Kolkata"/>
  </r>
  <r>
    <x v="7783"/>
    <n v="30"/>
    <s v="Female"/>
    <s v="Nagpur"/>
    <n v="56"/>
    <x v="1"/>
    <x v="0"/>
    <n v="430"/>
    <n v="21808.240000000002"/>
    <s v="Auto Debit"/>
    <s v="Yes"/>
    <n v="1"/>
    <n v="0"/>
    <x v="0"/>
    <n v="10"/>
    <s v="No"/>
    <x v="0"/>
    <s v="Nagpur"/>
  </r>
  <r>
    <x v="7784"/>
    <n v="34"/>
    <s v="Female"/>
    <s v="Pune"/>
    <n v="51"/>
    <x v="1"/>
    <x v="0"/>
    <n v="463"/>
    <n v="21070.47"/>
    <s v="Credit Card"/>
    <s v="Yes"/>
    <n v="0"/>
    <n v="0"/>
    <x v="0"/>
    <n v="10"/>
    <s v="Yes"/>
    <x v="0"/>
    <s v="Pune"/>
  </r>
  <r>
    <x v="7785"/>
    <n v="40"/>
    <s v="Female"/>
    <s v="Pune"/>
    <n v="36"/>
    <x v="2"/>
    <x v="1"/>
    <n v="649"/>
    <n v="23147.52"/>
    <s v="Debit Card"/>
    <s v="Yes"/>
    <n v="1"/>
    <n v="0"/>
    <x v="0"/>
    <n v="0"/>
    <s v="Yes"/>
    <x v="0"/>
    <s v="Pune"/>
  </r>
  <r>
    <x v="7786"/>
    <n v="35"/>
    <s v="Female"/>
    <s v="Bengaluru"/>
    <n v="31"/>
    <x v="1"/>
    <x v="1"/>
    <n v="810"/>
    <n v="25448.57"/>
    <s v="Auto Debit"/>
    <s v="Yes"/>
    <n v="2"/>
    <n v="0"/>
    <x v="1"/>
    <n v="0"/>
    <s v="Yes"/>
    <x v="0"/>
    <s v="Bengaluru"/>
  </r>
  <r>
    <x v="7787"/>
    <n v="39"/>
    <s v="Male"/>
    <s v="Delhi"/>
    <n v="33"/>
    <x v="0"/>
    <x v="1"/>
    <n v="710"/>
    <n v="23717.9"/>
    <s v="UPI"/>
    <s v="Yes"/>
    <n v="0"/>
    <n v="0"/>
    <x v="0"/>
    <n v="0"/>
    <s v="Yes"/>
    <x v="1"/>
    <s v="Delhi"/>
  </r>
  <r>
    <x v="7788"/>
    <n v="47"/>
    <s v="Male"/>
    <s v="Bengaluru"/>
    <n v="45"/>
    <x v="0"/>
    <x v="0"/>
    <n v="547"/>
    <n v="24841.83"/>
    <s v="Bank Transfer"/>
    <s v="Yes"/>
    <n v="7"/>
    <n v="3"/>
    <x v="4"/>
    <n v="0"/>
    <s v="No"/>
    <x v="0"/>
    <s v="Bengaluru"/>
  </r>
  <r>
    <x v="7789"/>
    <n v="27"/>
    <s v="Male"/>
    <s v="Nagpur"/>
    <n v="20"/>
    <x v="0"/>
    <x v="1"/>
    <n v="728"/>
    <n v="14919.37"/>
    <s v="Auto Debit"/>
    <s v="Yes"/>
    <n v="0"/>
    <n v="0"/>
    <x v="0"/>
    <n v="0"/>
    <s v="No"/>
    <x v="0"/>
    <s v="Nagpur"/>
  </r>
  <r>
    <x v="7790"/>
    <n v="40"/>
    <s v="Male"/>
    <s v="Hyderabad"/>
    <n v="18"/>
    <x v="0"/>
    <x v="0"/>
    <n v="430"/>
    <n v="7949.74"/>
    <s v="UPI"/>
    <s v="Yes"/>
    <n v="0"/>
    <n v="0"/>
    <x v="0"/>
    <n v="0"/>
    <s v="No"/>
    <x v="0"/>
    <s v="Hyderabad"/>
  </r>
  <r>
    <x v="7791"/>
    <n v="18"/>
    <s v="Female"/>
    <s v="Pune"/>
    <n v="34"/>
    <x v="2"/>
    <x v="1"/>
    <n v="659"/>
    <n v="21785.75"/>
    <s v="Auto Debit"/>
    <s v="Yes"/>
    <n v="3"/>
    <n v="1"/>
    <x v="1"/>
    <n v="0"/>
    <s v="Yes"/>
    <x v="0"/>
    <s v="Pune"/>
  </r>
  <r>
    <x v="7792"/>
    <n v="49"/>
    <s v="Female"/>
    <s v="Nagpur"/>
    <n v="37"/>
    <x v="1"/>
    <x v="1"/>
    <n v="700"/>
    <n v="23472.35"/>
    <s v="Bank Transfer"/>
    <s v="Yes"/>
    <n v="2"/>
    <n v="0"/>
    <x v="0"/>
    <n v="10"/>
    <s v="Yes"/>
    <x v="0"/>
    <s v="Nagpur"/>
  </r>
  <r>
    <x v="7793"/>
    <n v="40"/>
    <s v="Male"/>
    <s v="Delhi"/>
    <n v="17"/>
    <x v="0"/>
    <x v="1"/>
    <n v="752"/>
    <n v="12520.48"/>
    <s v="Auto Debit"/>
    <s v="Yes"/>
    <n v="1"/>
    <n v="0"/>
    <x v="0"/>
    <n v="0"/>
    <s v="No"/>
    <x v="0"/>
    <s v="Delhi"/>
  </r>
  <r>
    <x v="7794"/>
    <n v="28"/>
    <s v="Male"/>
    <s v="Bengaluru"/>
    <n v="49"/>
    <x v="1"/>
    <x v="2"/>
    <n v="1104"/>
    <n v="53559.03"/>
    <s v="UPI"/>
    <s v="Yes"/>
    <n v="2"/>
    <n v="0"/>
    <x v="0"/>
    <n v="0"/>
    <s v="Yes"/>
    <x v="0"/>
    <s v="Bengaluru"/>
  </r>
  <r>
    <x v="7795"/>
    <n v="43"/>
    <s v="Female"/>
    <s v="Ahmedabad"/>
    <n v="33"/>
    <x v="2"/>
    <x v="2"/>
    <n v="979"/>
    <n v="27317.48"/>
    <s v="UPI"/>
    <s v="Yes"/>
    <n v="1"/>
    <n v="0"/>
    <x v="0"/>
    <n v="15"/>
    <s v="Yes"/>
    <x v="0"/>
    <s v="Ahmedabad"/>
  </r>
  <r>
    <x v="7796"/>
    <n v="26"/>
    <s v="Female"/>
    <s v="Hyderabad"/>
    <n v="30"/>
    <x v="0"/>
    <x v="1"/>
    <n v="645"/>
    <n v="18976.46"/>
    <s v="Bank Transfer"/>
    <s v="Yes"/>
    <n v="3"/>
    <n v="0"/>
    <x v="0"/>
    <n v="0"/>
    <s v="No"/>
    <x v="0"/>
    <s v="Hyderabad"/>
  </r>
  <r>
    <x v="7797"/>
    <n v="49"/>
    <s v="Female"/>
    <s v="Jaipur"/>
    <n v="53"/>
    <x v="1"/>
    <x v="1"/>
    <n v="726"/>
    <n v="37451.82"/>
    <s v="Auto Debit"/>
    <s v="Yes"/>
    <n v="6"/>
    <n v="2"/>
    <x v="4"/>
    <n v="0"/>
    <s v="No"/>
    <x v="1"/>
    <s v="Jaipur"/>
  </r>
  <r>
    <x v="7798"/>
    <n v="18"/>
    <s v="Female"/>
    <s v="Delhi"/>
    <n v="20"/>
    <x v="0"/>
    <x v="0"/>
    <n v="504"/>
    <n v="9908.86"/>
    <s v="Auto Debit"/>
    <s v="No"/>
    <n v="0"/>
    <n v="0"/>
    <x v="0"/>
    <n v="0"/>
    <s v="Yes"/>
    <x v="1"/>
    <s v="Delhi"/>
  </r>
  <r>
    <x v="7799"/>
    <n v="35"/>
    <s v="Female"/>
    <s v="Ahmedabad"/>
    <n v="43"/>
    <x v="0"/>
    <x v="0"/>
    <n v="519"/>
    <n v="22332.39"/>
    <s v="Debit Card"/>
    <s v="Yes"/>
    <n v="1"/>
    <n v="0"/>
    <x v="0"/>
    <n v="0"/>
    <s v="No"/>
    <x v="0"/>
    <s v="Ahmedabad"/>
  </r>
  <r>
    <x v="7800"/>
    <n v="61"/>
    <s v="Female"/>
    <s v="Delhi"/>
    <n v="49"/>
    <x v="1"/>
    <x v="2"/>
    <n v="1063"/>
    <n v="51706.1"/>
    <s v="UPI"/>
    <s v="Yes"/>
    <n v="2"/>
    <n v="0"/>
    <x v="0"/>
    <n v="0"/>
    <s v="No"/>
    <x v="0"/>
    <s v="Delhi"/>
  </r>
  <r>
    <x v="7801"/>
    <n v="40"/>
    <s v="Female"/>
    <s v="Kolkata"/>
    <n v="11"/>
    <x v="0"/>
    <x v="1"/>
    <n v="787"/>
    <n v="8453.26"/>
    <s v="UPI"/>
    <s v="Yes"/>
    <n v="1"/>
    <n v="0"/>
    <x v="0"/>
    <n v="0"/>
    <s v="Yes"/>
    <x v="0"/>
    <s v="Kolkata"/>
  </r>
  <r>
    <x v="7802"/>
    <n v="27"/>
    <s v="Male"/>
    <s v="Mumbai"/>
    <n v="14"/>
    <x v="1"/>
    <x v="2"/>
    <n v="1063"/>
    <n v="13234.74"/>
    <s v="Credit Card"/>
    <s v="No"/>
    <n v="0"/>
    <n v="0"/>
    <x v="0"/>
    <n v="10"/>
    <s v="No"/>
    <x v="0"/>
    <s v="Mumbai"/>
  </r>
  <r>
    <x v="7803"/>
    <n v="49"/>
    <s v="Male"/>
    <s v="Mumbai"/>
    <n v="35"/>
    <x v="1"/>
    <x v="1"/>
    <n v="786"/>
    <n v="28236.19"/>
    <s v="UPI"/>
    <s v="Yes"/>
    <n v="1"/>
    <n v="0"/>
    <x v="0"/>
    <n v="0"/>
    <s v="Yes"/>
    <x v="0"/>
    <s v="Mumbai"/>
  </r>
  <r>
    <x v="7804"/>
    <n v="41"/>
    <s v="Male"/>
    <s v="Ahmedabad"/>
    <n v="40"/>
    <x v="0"/>
    <x v="2"/>
    <n v="946"/>
    <n v="36882.21"/>
    <s v="UPI"/>
    <s v="Yes"/>
    <n v="0"/>
    <n v="0"/>
    <x v="0"/>
    <n v="0"/>
    <s v="No"/>
    <x v="0"/>
    <s v="Ahmedabad"/>
  </r>
  <r>
    <x v="7805"/>
    <n v="36"/>
    <s v="Female"/>
    <s v="Kolkata"/>
    <n v="29"/>
    <x v="1"/>
    <x v="1"/>
    <n v="694"/>
    <n v="19633.330000000002"/>
    <s v="Credit Card"/>
    <s v="Yes"/>
    <n v="1"/>
    <n v="0"/>
    <x v="0"/>
    <n v="5"/>
    <s v="Yes"/>
    <x v="0"/>
    <s v="Kolkata"/>
  </r>
  <r>
    <x v="7806"/>
    <n v="18"/>
    <s v="Female"/>
    <s v="Delhi"/>
    <n v="37"/>
    <x v="1"/>
    <x v="2"/>
    <n v="958"/>
    <n v="34771.17"/>
    <s v="UPI"/>
    <s v="Yes"/>
    <n v="3"/>
    <n v="0"/>
    <x v="0"/>
    <n v="0"/>
    <s v="Yes"/>
    <x v="0"/>
    <s v="Delhi"/>
  </r>
  <r>
    <x v="7807"/>
    <n v="60"/>
    <s v="Female"/>
    <s v="Kolkata"/>
    <n v="52"/>
    <x v="2"/>
    <x v="2"/>
    <n v="1063"/>
    <n v="46024.41"/>
    <s v="Debit Card"/>
    <s v="Yes"/>
    <n v="0"/>
    <n v="0"/>
    <x v="1"/>
    <n v="15"/>
    <s v="No"/>
    <x v="0"/>
    <s v="Kolkata"/>
  </r>
  <r>
    <x v="7808"/>
    <n v="30"/>
    <s v="Male"/>
    <s v="Bengaluru"/>
    <n v="55"/>
    <x v="0"/>
    <x v="1"/>
    <n v="703"/>
    <n v="38072.620000000003"/>
    <s v="UPI"/>
    <s v="No"/>
    <n v="9"/>
    <n v="4"/>
    <x v="3"/>
    <n v="0"/>
    <s v="No"/>
    <x v="1"/>
    <s v="Bengaluru"/>
  </r>
  <r>
    <x v="7809"/>
    <n v="18"/>
    <s v="Female"/>
    <s v="Jaipur"/>
    <n v="71"/>
    <x v="2"/>
    <x v="0"/>
    <n v="511"/>
    <n v="33616.33"/>
    <s v="Auto Debit"/>
    <s v="Yes"/>
    <n v="3"/>
    <n v="1"/>
    <x v="1"/>
    <n v="10"/>
    <s v="No"/>
    <x v="0"/>
    <s v="Jaipur"/>
  </r>
  <r>
    <x v="7810"/>
    <n v="33"/>
    <s v="Male"/>
    <s v="Jaipur"/>
    <n v="59"/>
    <x v="2"/>
    <x v="1"/>
    <n v="757"/>
    <n v="44116.99"/>
    <s v="Auto Debit"/>
    <s v="Yes"/>
    <n v="0"/>
    <n v="0"/>
    <x v="0"/>
    <n v="0"/>
    <s v="No"/>
    <x v="0"/>
    <s v="Jaipur"/>
  </r>
  <r>
    <x v="7811"/>
    <n v="20"/>
    <s v="Female"/>
    <s v="Ahmedabad"/>
    <n v="30"/>
    <x v="1"/>
    <x v="0"/>
    <n v="427"/>
    <n v="12527.94"/>
    <s v="Auto Debit"/>
    <s v="Yes"/>
    <n v="0"/>
    <n v="0"/>
    <x v="0"/>
    <n v="0"/>
    <s v="No"/>
    <x v="0"/>
    <s v="Ahmedabad"/>
  </r>
  <r>
    <x v="7812"/>
    <n v="54"/>
    <s v="Male"/>
    <s v="Hyderabad"/>
    <n v="17"/>
    <x v="1"/>
    <x v="1"/>
    <n v="718"/>
    <n v="12435.34"/>
    <s v="Credit Card"/>
    <s v="Yes"/>
    <n v="2"/>
    <n v="0"/>
    <x v="0"/>
    <n v="0"/>
    <s v="Yes"/>
    <x v="0"/>
    <s v="Hyderabad"/>
  </r>
  <r>
    <x v="7813"/>
    <n v="46"/>
    <s v="Female"/>
    <s v="Mumbai"/>
    <n v="10"/>
    <x v="0"/>
    <x v="1"/>
    <n v="712"/>
    <n v="6975.44"/>
    <s v="Credit Card"/>
    <s v="Yes"/>
    <n v="0"/>
    <n v="0"/>
    <x v="0"/>
    <n v="0"/>
    <s v="No"/>
    <x v="1"/>
    <s v="Mumbai"/>
  </r>
  <r>
    <x v="7814"/>
    <n v="32"/>
    <s v="Female"/>
    <s v="Pune"/>
    <n v="33"/>
    <x v="1"/>
    <x v="1"/>
    <n v="783"/>
    <n v="25067.63"/>
    <s v="Credit Card"/>
    <s v="Yes"/>
    <n v="0"/>
    <n v="0"/>
    <x v="1"/>
    <n v="0"/>
    <s v="Yes"/>
    <x v="1"/>
    <s v="Pune"/>
  </r>
  <r>
    <x v="7815"/>
    <n v="23"/>
    <s v="Female"/>
    <s v="Mumbai"/>
    <n v="31"/>
    <x v="1"/>
    <x v="0"/>
    <n v="457"/>
    <n v="14455.95"/>
    <s v="Bank Transfer"/>
    <s v="No"/>
    <n v="2"/>
    <n v="3"/>
    <x v="2"/>
    <n v="0"/>
    <s v="No"/>
    <x v="0"/>
    <s v="Mumbai"/>
  </r>
  <r>
    <x v="7816"/>
    <n v="21"/>
    <s v="Female"/>
    <s v="Mumbai"/>
    <n v="60"/>
    <x v="1"/>
    <x v="2"/>
    <n v="1103"/>
    <n v="61680.47"/>
    <s v="Auto Debit"/>
    <s v="Yes"/>
    <n v="0"/>
    <n v="0"/>
    <x v="0"/>
    <n v="5"/>
    <s v="No"/>
    <x v="0"/>
    <s v="Mumbai"/>
  </r>
  <r>
    <x v="7817"/>
    <n v="34"/>
    <s v="Male"/>
    <s v="Delhi"/>
    <n v="29"/>
    <x v="1"/>
    <x v="1"/>
    <n v="787"/>
    <n v="23232.44"/>
    <s v="UPI"/>
    <s v="Yes"/>
    <n v="0"/>
    <n v="0"/>
    <x v="1"/>
    <n v="0"/>
    <s v="No"/>
    <x v="0"/>
    <s v="Delhi"/>
  </r>
  <r>
    <x v="7818"/>
    <n v="37"/>
    <s v="Male"/>
    <s v="Kolkata"/>
    <n v="50"/>
    <x v="2"/>
    <x v="1"/>
    <n v="644"/>
    <n v="31862.77"/>
    <s v="UPI"/>
    <s v="Yes"/>
    <n v="2"/>
    <n v="0"/>
    <x v="1"/>
    <n v="0"/>
    <s v="No"/>
    <x v="0"/>
    <s v="Kolkata"/>
  </r>
  <r>
    <x v="7819"/>
    <n v="18"/>
    <s v="Male"/>
    <s v="Hyderabad"/>
    <n v="36"/>
    <x v="1"/>
    <x v="1"/>
    <n v="767"/>
    <n v="27194.02"/>
    <s v="Bank Transfer"/>
    <s v="Yes"/>
    <n v="0"/>
    <n v="0"/>
    <x v="0"/>
    <n v="0"/>
    <s v="No"/>
    <x v="0"/>
    <s v="Hyderabad"/>
  </r>
  <r>
    <x v="7820"/>
    <n v="26"/>
    <s v="Female"/>
    <s v="Bengaluru"/>
    <n v="19"/>
    <x v="0"/>
    <x v="2"/>
    <n v="1059"/>
    <n v="20236.88"/>
    <s v="Bank Transfer"/>
    <s v="Yes"/>
    <n v="1"/>
    <n v="0"/>
    <x v="0"/>
    <n v="0"/>
    <s v="No"/>
    <x v="0"/>
    <s v="Bengaluru"/>
  </r>
  <r>
    <x v="7821"/>
    <n v="60"/>
    <s v="Female"/>
    <s v="Delhi"/>
    <n v="19"/>
    <x v="2"/>
    <x v="0"/>
    <n v="470"/>
    <n v="8872.14"/>
    <s v="Credit Card"/>
    <s v="Yes"/>
    <n v="2"/>
    <n v="0"/>
    <x v="0"/>
    <n v="0"/>
    <s v="No"/>
    <x v="0"/>
    <s v="Delhi"/>
  </r>
  <r>
    <x v="7822"/>
    <n v="39"/>
    <s v="Female"/>
    <s v="Pune"/>
    <n v="35"/>
    <x v="0"/>
    <x v="0"/>
    <n v="417"/>
    <n v="14559.96"/>
    <s v="Auto Debit"/>
    <s v="No"/>
    <n v="2"/>
    <n v="0"/>
    <x v="0"/>
    <n v="0"/>
    <s v="Yes"/>
    <x v="0"/>
    <s v="Pune"/>
  </r>
  <r>
    <x v="7823"/>
    <n v="18"/>
    <s v="Male"/>
    <s v="Ahmedabad"/>
    <n v="11"/>
    <x v="0"/>
    <x v="2"/>
    <n v="989"/>
    <n v="10939.35"/>
    <s v="Credit Card"/>
    <s v="Yes"/>
    <n v="0"/>
    <n v="0"/>
    <x v="0"/>
    <n v="0"/>
    <s v="No"/>
    <x v="0"/>
    <s v="Ahmedabad"/>
  </r>
  <r>
    <x v="7824"/>
    <n v="35"/>
    <s v="Female"/>
    <s v="Nagpur"/>
    <n v="55"/>
    <x v="0"/>
    <x v="1"/>
    <n v="642"/>
    <n v="35181.910000000003"/>
    <s v="Credit Card"/>
    <s v="Yes"/>
    <n v="1"/>
    <n v="0"/>
    <x v="0"/>
    <n v="0"/>
    <s v="No"/>
    <x v="0"/>
    <s v="Nagpur"/>
  </r>
  <r>
    <x v="7825"/>
    <n v="46"/>
    <s v="Male"/>
    <s v="Delhi"/>
    <n v="38"/>
    <x v="0"/>
    <x v="1"/>
    <n v="772"/>
    <n v="28751.61"/>
    <s v="Bank Transfer"/>
    <s v="Yes"/>
    <n v="1"/>
    <n v="0"/>
    <x v="0"/>
    <n v="0"/>
    <s v="No"/>
    <x v="0"/>
    <s v="Delhi"/>
  </r>
  <r>
    <x v="7826"/>
    <n v="31"/>
    <s v="Female"/>
    <s v="Delhi"/>
    <n v="37"/>
    <x v="1"/>
    <x v="1"/>
    <n v="791"/>
    <n v="28537.19"/>
    <s v="Unknown"/>
    <s v="No"/>
    <n v="1"/>
    <n v="0"/>
    <x v="0"/>
    <n v="0"/>
    <s v="Yes"/>
    <x v="0"/>
    <s v="Delhi"/>
  </r>
  <r>
    <x v="7827"/>
    <n v="24"/>
    <s v="Female"/>
    <s v="Hyderabad"/>
    <n v="32"/>
    <x v="1"/>
    <x v="1"/>
    <n v="724"/>
    <n v="22678.55"/>
    <s v="Credit Card"/>
    <s v="Yes"/>
    <n v="2"/>
    <n v="0"/>
    <x v="0"/>
    <n v="0"/>
    <s v="No"/>
    <x v="0"/>
    <s v="Hyderabad"/>
  </r>
  <r>
    <x v="7828"/>
    <n v="18"/>
    <s v="Male"/>
    <s v="Hyderabad"/>
    <n v="26"/>
    <x v="0"/>
    <x v="1"/>
    <n v="693"/>
    <n v="18316.61"/>
    <s v="UPI"/>
    <s v="Yes"/>
    <n v="0"/>
    <n v="0"/>
    <x v="0"/>
    <n v="0"/>
    <s v="No"/>
    <x v="0"/>
    <s v="Hyderabad"/>
  </r>
  <r>
    <x v="7829"/>
    <n v="42"/>
    <s v="Male"/>
    <s v="Delhi"/>
    <n v="12"/>
    <x v="1"/>
    <x v="2"/>
    <n v="998"/>
    <n v="10877.04"/>
    <s v="Bank Transfer"/>
    <s v="Yes"/>
    <n v="1"/>
    <n v="0"/>
    <x v="1"/>
    <n v="10"/>
    <s v="No"/>
    <x v="0"/>
    <s v="Delhi"/>
  </r>
  <r>
    <x v="7830"/>
    <n v="37"/>
    <s v="Male"/>
    <s v="Jaipur"/>
    <n v="32"/>
    <x v="0"/>
    <x v="2"/>
    <n v="1002"/>
    <n v="31516.41"/>
    <s v="UPI"/>
    <s v="Yes"/>
    <n v="3"/>
    <n v="1"/>
    <x v="1"/>
    <n v="0"/>
    <s v="No"/>
    <x v="0"/>
    <s v="Jaipur"/>
  </r>
  <r>
    <x v="7831"/>
    <n v="37"/>
    <s v="Female"/>
    <s v="Mumbai"/>
    <n v="13"/>
    <x v="0"/>
    <x v="1"/>
    <n v="702"/>
    <n v="8868.5"/>
    <s v="UPI"/>
    <s v="Yes"/>
    <n v="0"/>
    <n v="0"/>
    <x v="0"/>
    <n v="0"/>
    <s v="Yes"/>
    <x v="0"/>
    <s v="Mumbai"/>
  </r>
  <r>
    <x v="7832"/>
    <n v="41"/>
    <s v="Female"/>
    <s v="Hyderabad"/>
    <n v="69"/>
    <x v="1"/>
    <x v="2"/>
    <n v="966"/>
    <n v="68485.399999999994"/>
    <s v="UPI"/>
    <s v="Yes"/>
    <n v="0"/>
    <n v="0"/>
    <x v="0"/>
    <n v="0"/>
    <s v="No"/>
    <x v="0"/>
    <s v="Hyderabad"/>
  </r>
  <r>
    <x v="7833"/>
    <n v="39"/>
    <s v="Female"/>
    <s v="Mumbai"/>
    <n v="13"/>
    <x v="0"/>
    <x v="0"/>
    <n v="588"/>
    <n v="7865"/>
    <s v="UPI"/>
    <s v="Yes"/>
    <n v="3"/>
    <n v="0"/>
    <x v="0"/>
    <n v="0"/>
    <s v="No"/>
    <x v="0"/>
    <s v="Mumbai"/>
  </r>
  <r>
    <x v="7834"/>
    <n v="28"/>
    <s v="Male"/>
    <s v="Chennai"/>
    <n v="63"/>
    <x v="1"/>
    <x v="1"/>
    <n v="777"/>
    <n v="46056.53"/>
    <s v="Bank Transfer"/>
    <s v="No"/>
    <n v="0"/>
    <n v="0"/>
    <x v="0"/>
    <n v="5"/>
    <s v="No"/>
    <x v="0"/>
    <s v="Chennai"/>
  </r>
  <r>
    <x v="7835"/>
    <n v="23"/>
    <s v="Male"/>
    <s v="Mumbai"/>
    <n v="34"/>
    <x v="2"/>
    <x v="0"/>
    <n v="526"/>
    <n v="14984.68"/>
    <s v="UPI"/>
    <s v="Yes"/>
    <n v="1"/>
    <n v="0"/>
    <x v="0"/>
    <n v="15"/>
    <s v="Yes"/>
    <x v="0"/>
    <s v="Mumbai"/>
  </r>
  <r>
    <x v="7836"/>
    <n v="32"/>
    <s v="Male"/>
    <s v="Pune"/>
    <n v="34"/>
    <x v="2"/>
    <x v="0"/>
    <n v="470"/>
    <n v="15911.92"/>
    <s v="UPI"/>
    <s v="No"/>
    <n v="1"/>
    <n v="0"/>
    <x v="0"/>
    <n v="0"/>
    <s v="No"/>
    <x v="0"/>
    <s v="Pune"/>
  </r>
  <r>
    <x v="7837"/>
    <n v="50"/>
    <s v="Female"/>
    <s v="Hyderabad"/>
    <n v="46"/>
    <x v="0"/>
    <x v="1"/>
    <n v="651"/>
    <n v="30115.62"/>
    <s v="Bank Transfer"/>
    <s v="Yes"/>
    <n v="0"/>
    <n v="0"/>
    <x v="0"/>
    <n v="0"/>
    <s v="No"/>
    <x v="0"/>
    <s v="Hyderabad"/>
  </r>
  <r>
    <x v="7838"/>
    <n v="45"/>
    <s v="Male"/>
    <s v="Kolkata"/>
    <n v="21"/>
    <x v="0"/>
    <x v="2"/>
    <n v="1046"/>
    <n v="21894.21"/>
    <s v="Debit Card"/>
    <s v="Yes"/>
    <n v="3"/>
    <n v="0"/>
    <x v="0"/>
    <n v="0"/>
    <s v="No"/>
    <x v="0"/>
    <s v="Kolkata"/>
  </r>
  <r>
    <x v="7839"/>
    <n v="35"/>
    <s v="Female"/>
    <s v="Chennai"/>
    <n v="21"/>
    <x v="0"/>
    <x v="1"/>
    <n v="746"/>
    <n v="15889.23"/>
    <s v="Auto Debit"/>
    <s v="Yes"/>
    <n v="1"/>
    <n v="0"/>
    <x v="0"/>
    <n v="0"/>
    <s v="Yes"/>
    <x v="0"/>
    <s v="Chennai"/>
  </r>
  <r>
    <x v="7840"/>
    <n v="38"/>
    <s v="Male"/>
    <s v="Kolkata"/>
    <n v="35"/>
    <x v="2"/>
    <x v="0"/>
    <n v="441"/>
    <n v="15034.5"/>
    <s v="Credit Card"/>
    <s v="Yes"/>
    <n v="1"/>
    <n v="0"/>
    <x v="0"/>
    <n v="0"/>
    <s v="No"/>
    <x v="0"/>
    <s v="Kolkata"/>
  </r>
  <r>
    <x v="7841"/>
    <n v="48"/>
    <s v="Female"/>
    <s v="Mumbai"/>
    <n v="65"/>
    <x v="0"/>
    <x v="1"/>
    <n v="737"/>
    <n v="49196.15"/>
    <s v="UPI"/>
    <s v="Yes"/>
    <n v="1"/>
    <n v="0"/>
    <x v="0"/>
    <n v="0"/>
    <s v="No"/>
    <x v="0"/>
    <s v="Mumbai"/>
  </r>
  <r>
    <x v="7842"/>
    <n v="39"/>
    <s v="Female"/>
    <s v="Kolkata"/>
    <n v="45"/>
    <x v="0"/>
    <x v="1"/>
    <n v="675"/>
    <n v="29718.77"/>
    <s v="UPI"/>
    <s v="Yes"/>
    <n v="1"/>
    <n v="0"/>
    <x v="1"/>
    <n v="0"/>
    <s v="No"/>
    <x v="0"/>
    <s v="Kolkata"/>
  </r>
  <r>
    <x v="7843"/>
    <n v="18"/>
    <s v="Male"/>
    <s v="Chennai"/>
    <n v="32"/>
    <x v="0"/>
    <x v="1"/>
    <n v="668"/>
    <n v="21482.76"/>
    <s v="Credit Card"/>
    <s v="No"/>
    <n v="1"/>
    <n v="0"/>
    <x v="0"/>
    <n v="0"/>
    <s v="No"/>
    <x v="0"/>
    <s v="Chennai"/>
  </r>
  <r>
    <x v="7844"/>
    <n v="31"/>
    <s v="Female"/>
    <s v="Hyderabad"/>
    <n v="18"/>
    <x v="1"/>
    <x v="0"/>
    <n v="509"/>
    <n v="8478.4500000000007"/>
    <s v="Bank Transfer"/>
    <s v="Yes"/>
    <n v="3"/>
    <n v="2"/>
    <x v="2"/>
    <n v="5"/>
    <s v="No"/>
    <x v="0"/>
    <s v="Hyderabad"/>
  </r>
  <r>
    <x v="7845"/>
    <n v="38"/>
    <s v="Female"/>
    <s v="Pune"/>
    <n v="72"/>
    <x v="2"/>
    <x v="1"/>
    <n v="784"/>
    <n v="54942.95"/>
    <s v="Debit Card"/>
    <s v="Yes"/>
    <n v="1"/>
    <n v="0"/>
    <x v="1"/>
    <n v="0"/>
    <s v="Yes"/>
    <x v="0"/>
    <s v="Pune"/>
  </r>
  <r>
    <x v="7846"/>
    <n v="33"/>
    <s v="Male"/>
    <s v="Pune"/>
    <n v="30"/>
    <x v="2"/>
    <x v="0"/>
    <n v="487"/>
    <n v="12084.04"/>
    <s v="Bank Transfer"/>
    <s v="Yes"/>
    <n v="0"/>
    <n v="0"/>
    <x v="0"/>
    <n v="15"/>
    <s v="No"/>
    <x v="0"/>
    <s v="Pune"/>
  </r>
  <r>
    <x v="7847"/>
    <n v="30"/>
    <s v="Male"/>
    <s v="Bengaluru"/>
    <n v="62"/>
    <x v="0"/>
    <x v="2"/>
    <n v="1124"/>
    <n v="70435.48"/>
    <s v="Bank Transfer"/>
    <s v="Yes"/>
    <n v="0"/>
    <n v="0"/>
    <x v="1"/>
    <n v="0"/>
    <s v="No"/>
    <x v="1"/>
    <s v="Bengaluru"/>
  </r>
  <r>
    <x v="7848"/>
    <n v="46"/>
    <s v="Female"/>
    <s v="Pune"/>
    <n v="55"/>
    <x v="0"/>
    <x v="0"/>
    <n v="463"/>
    <n v="25728.92"/>
    <s v="UPI"/>
    <s v="Yes"/>
    <n v="1"/>
    <n v="0"/>
    <x v="0"/>
    <n v="0"/>
    <s v="No"/>
    <x v="0"/>
    <s v="Pune"/>
  </r>
  <r>
    <x v="7849"/>
    <n v="27"/>
    <s v="Male"/>
    <s v="Bengaluru"/>
    <n v="27"/>
    <x v="0"/>
    <x v="1"/>
    <n v="789"/>
    <n v="21072.42"/>
    <s v="Auto Debit"/>
    <s v="Yes"/>
    <n v="0"/>
    <n v="0"/>
    <x v="0"/>
    <n v="0"/>
    <s v="No"/>
    <x v="0"/>
    <s v="Bengaluru"/>
  </r>
  <r>
    <x v="7850"/>
    <n v="40"/>
    <s v="Male"/>
    <s v="Kolkata"/>
    <n v="24"/>
    <x v="0"/>
    <x v="1"/>
    <n v="748"/>
    <n v="18204.099999999999"/>
    <s v="UPI"/>
    <s v="Yes"/>
    <n v="0"/>
    <n v="0"/>
    <x v="0"/>
    <n v="0"/>
    <s v="No"/>
    <x v="1"/>
    <s v="Kolkata"/>
  </r>
  <r>
    <x v="7851"/>
    <n v="40"/>
    <s v="Male"/>
    <s v="Pune"/>
    <n v="54"/>
    <x v="0"/>
    <x v="2"/>
    <n v="971"/>
    <n v="51828.56"/>
    <s v="Bank Transfer"/>
    <s v="Yes"/>
    <n v="1"/>
    <n v="0"/>
    <x v="0"/>
    <n v="0"/>
    <s v="No"/>
    <x v="1"/>
    <s v="Pune"/>
  </r>
  <r>
    <x v="7852"/>
    <n v="31"/>
    <s v="Male"/>
    <s v="Delhi"/>
    <n v="42"/>
    <x v="0"/>
    <x v="2"/>
    <n v="1032"/>
    <n v="44545.37"/>
    <s v="UPI"/>
    <s v="Yes"/>
    <n v="1"/>
    <n v="0"/>
    <x v="0"/>
    <n v="0"/>
    <s v="No"/>
    <x v="0"/>
    <s v="Delhi"/>
  </r>
  <r>
    <x v="7853"/>
    <n v="47"/>
    <s v="Female"/>
    <s v="Delhi"/>
    <n v="31"/>
    <x v="2"/>
    <x v="1"/>
    <n v="665"/>
    <n v="20869.98"/>
    <s v="Bank Transfer"/>
    <s v="Yes"/>
    <n v="0"/>
    <n v="0"/>
    <x v="0"/>
    <n v="0"/>
    <s v="No"/>
    <x v="0"/>
    <s v="Delhi"/>
  </r>
  <r>
    <x v="7854"/>
    <n v="34"/>
    <s v="Female"/>
    <s v="Pune"/>
    <n v="19"/>
    <x v="1"/>
    <x v="1"/>
    <n v="669"/>
    <n v="12742.5"/>
    <s v="Debit Card"/>
    <s v="Yes"/>
    <n v="0"/>
    <n v="0"/>
    <x v="0"/>
    <n v="0"/>
    <s v="No"/>
    <x v="0"/>
    <s v="Pune"/>
  </r>
  <r>
    <x v="7855"/>
    <n v="25"/>
    <s v="Female"/>
    <s v="Nagpur"/>
    <n v="16"/>
    <x v="0"/>
    <x v="2"/>
    <n v="940"/>
    <n v="15244.61"/>
    <s v="Auto Debit"/>
    <s v="Yes"/>
    <n v="1"/>
    <n v="0"/>
    <x v="1"/>
    <n v="0"/>
    <s v="No"/>
    <x v="0"/>
    <s v="Nagpur"/>
  </r>
  <r>
    <x v="7856"/>
    <n v="49"/>
    <s v="Female"/>
    <s v="Delhi"/>
    <n v="19"/>
    <x v="0"/>
    <x v="0"/>
    <n v="427"/>
    <n v="8105.68"/>
    <s v="UPI"/>
    <s v="Yes"/>
    <n v="0"/>
    <n v="0"/>
    <x v="1"/>
    <n v="0"/>
    <s v="No"/>
    <x v="0"/>
    <s v="Delhi"/>
  </r>
  <r>
    <x v="7857"/>
    <n v="44"/>
    <s v="Male"/>
    <s v="Chennai"/>
    <n v="58"/>
    <x v="2"/>
    <x v="2"/>
    <n v="959"/>
    <n v="48996.03"/>
    <s v="Credit Card"/>
    <s v="Yes"/>
    <n v="3"/>
    <n v="1"/>
    <x v="1"/>
    <n v="10"/>
    <s v="No"/>
    <x v="0"/>
    <s v="Chennai"/>
  </r>
  <r>
    <x v="7858"/>
    <n v="35"/>
    <s v="Female"/>
    <s v="Delhi"/>
    <n v="5"/>
    <x v="0"/>
    <x v="2"/>
    <n v="996"/>
    <n v="4894.26"/>
    <s v="Auto Debit"/>
    <s v="Yes"/>
    <n v="1"/>
    <n v="0"/>
    <x v="0"/>
    <n v="0"/>
    <s v="No"/>
    <x v="0"/>
    <s v="Delhi"/>
  </r>
  <r>
    <x v="7859"/>
    <n v="48"/>
    <s v="Male"/>
    <s v="Mumbai"/>
    <n v="42"/>
    <x v="0"/>
    <x v="0"/>
    <n v="558"/>
    <n v="22835.33"/>
    <s v="Credit Card"/>
    <s v="No"/>
    <n v="0"/>
    <n v="0"/>
    <x v="1"/>
    <n v="0"/>
    <s v="No"/>
    <x v="0"/>
    <s v="Mumbai"/>
  </r>
  <r>
    <x v="7860"/>
    <n v="25"/>
    <s v="Male"/>
    <s v="Kolkata"/>
    <n v="34"/>
    <x v="0"/>
    <x v="2"/>
    <n v="1065"/>
    <n v="36471.81"/>
    <s v="UPI"/>
    <s v="Yes"/>
    <n v="2"/>
    <n v="0"/>
    <x v="1"/>
    <n v="0"/>
    <s v="No"/>
    <x v="0"/>
    <s v="Kolkata"/>
  </r>
  <r>
    <x v="7861"/>
    <n v="25"/>
    <s v="Male"/>
    <s v="Delhi"/>
    <n v="15"/>
    <x v="0"/>
    <x v="0"/>
    <n v="558"/>
    <n v="8427.2099999999991"/>
    <s v="Debit Card"/>
    <s v="No"/>
    <n v="2"/>
    <n v="0"/>
    <x v="0"/>
    <n v="0"/>
    <s v="Yes"/>
    <x v="1"/>
    <s v="Delhi"/>
  </r>
  <r>
    <x v="7862"/>
    <n v="29"/>
    <s v="Male"/>
    <s v="Hyderabad"/>
    <n v="10"/>
    <x v="1"/>
    <x v="1"/>
    <n v="718"/>
    <n v="7016.17"/>
    <s v="Auto Debit"/>
    <s v="Yes"/>
    <n v="1"/>
    <n v="0"/>
    <x v="0"/>
    <n v="0"/>
    <s v="No"/>
    <x v="1"/>
    <s v="Hyderabad"/>
  </r>
  <r>
    <x v="7863"/>
    <n v="43"/>
    <s v="Male"/>
    <s v="Ahmedabad"/>
    <n v="12"/>
    <x v="0"/>
    <x v="1"/>
    <n v="753"/>
    <n v="8870.4"/>
    <s v="Debit Card"/>
    <s v="Yes"/>
    <n v="0"/>
    <n v="0"/>
    <x v="0"/>
    <n v="0"/>
    <s v="No"/>
    <x v="1"/>
    <s v="Ahmedabad"/>
  </r>
  <r>
    <x v="7864"/>
    <n v="18"/>
    <s v="Female"/>
    <s v="Pune"/>
    <n v="20"/>
    <x v="1"/>
    <x v="1"/>
    <n v="792"/>
    <n v="15747.21"/>
    <s v="Debit Card"/>
    <s v="Yes"/>
    <n v="1"/>
    <n v="0"/>
    <x v="0"/>
    <n v="0"/>
    <s v="No"/>
    <x v="0"/>
    <s v="Pune"/>
  </r>
  <r>
    <x v="7865"/>
    <n v="37"/>
    <s v="Male"/>
    <s v="Kolkata"/>
    <n v="46"/>
    <x v="1"/>
    <x v="1"/>
    <n v="649"/>
    <n v="27619.68"/>
    <s v="Auto Debit"/>
    <s v="Yes"/>
    <n v="1"/>
    <n v="0"/>
    <x v="1"/>
    <n v="5"/>
    <s v="Yes"/>
    <x v="0"/>
    <s v="Kolkata"/>
  </r>
  <r>
    <x v="7866"/>
    <n v="45"/>
    <s v="Male"/>
    <s v="Bengaluru"/>
    <n v="65"/>
    <x v="0"/>
    <x v="0"/>
    <n v="566"/>
    <n v="37034.78"/>
    <s v="Bank Transfer"/>
    <s v="Yes"/>
    <n v="0"/>
    <n v="0"/>
    <x v="0"/>
    <n v="0"/>
    <s v="No"/>
    <x v="1"/>
    <s v="Bengaluru"/>
  </r>
  <r>
    <x v="7867"/>
    <n v="25"/>
    <s v="Male"/>
    <s v="Kolkata"/>
    <n v="35"/>
    <x v="1"/>
    <x v="2"/>
    <n v="943"/>
    <n v="33212.379999999997"/>
    <s v="Debit Card"/>
    <s v="Yes"/>
    <n v="0"/>
    <n v="0"/>
    <x v="0"/>
    <n v="0"/>
    <s v="No"/>
    <x v="0"/>
    <s v="Kolkata"/>
  </r>
  <r>
    <x v="7868"/>
    <n v="19"/>
    <s v="Female"/>
    <s v="Hyderabad"/>
    <n v="32"/>
    <x v="1"/>
    <x v="0"/>
    <n v="477"/>
    <n v="15020.8"/>
    <s v="Auto Debit"/>
    <s v="Yes"/>
    <n v="0"/>
    <n v="0"/>
    <x v="0"/>
    <n v="0"/>
    <s v="Yes"/>
    <x v="0"/>
    <s v="Hyderabad"/>
  </r>
  <r>
    <x v="7869"/>
    <n v="29"/>
    <s v="Female"/>
    <s v="Chennai"/>
    <n v="20"/>
    <x v="0"/>
    <x v="0"/>
    <n v="549"/>
    <n v="11047.18"/>
    <s v="UPI"/>
    <s v="Yes"/>
    <n v="3"/>
    <n v="1"/>
    <x v="0"/>
    <n v="0"/>
    <s v="No"/>
    <x v="1"/>
    <s v="Chennai"/>
  </r>
  <r>
    <x v="7870"/>
    <n v="37"/>
    <s v="Female"/>
    <s v="Kolkata"/>
    <n v="28"/>
    <x v="0"/>
    <x v="1"/>
    <n v="754"/>
    <n v="20561.66"/>
    <s v="UPI"/>
    <s v="No"/>
    <n v="7"/>
    <n v="3"/>
    <x v="4"/>
    <n v="0"/>
    <s v="No"/>
    <x v="1"/>
    <s v="Kolkata"/>
  </r>
  <r>
    <x v="7871"/>
    <n v="21"/>
    <s v="Male"/>
    <s v="Bengaluru"/>
    <n v="48"/>
    <x v="1"/>
    <x v="0"/>
    <n v="502"/>
    <n v="23122.23"/>
    <s v="UPI"/>
    <s v="No"/>
    <n v="1"/>
    <n v="0"/>
    <x v="0"/>
    <n v="5"/>
    <s v="Yes"/>
    <x v="0"/>
    <s v="Bengaluru"/>
  </r>
  <r>
    <x v="7872"/>
    <n v="53"/>
    <s v="Female"/>
    <s v="Delhi"/>
    <n v="12"/>
    <x v="1"/>
    <x v="0"/>
    <n v="560"/>
    <n v="5994.2"/>
    <s v="Credit Card"/>
    <s v="No"/>
    <n v="0"/>
    <n v="0"/>
    <x v="0"/>
    <n v="10"/>
    <s v="Yes"/>
    <x v="1"/>
    <s v="Delhi"/>
  </r>
  <r>
    <x v="7873"/>
    <n v="33"/>
    <s v="Female"/>
    <s v="Bengaluru"/>
    <n v="11"/>
    <x v="0"/>
    <x v="0"/>
    <n v="510"/>
    <n v="5671.7"/>
    <s v="Credit Card"/>
    <s v="Yes"/>
    <n v="1"/>
    <n v="0"/>
    <x v="0"/>
    <n v="0"/>
    <s v="No"/>
    <x v="1"/>
    <s v="Bengaluru"/>
  </r>
  <r>
    <x v="7874"/>
    <n v="54"/>
    <s v="Female"/>
    <s v="Kolkata"/>
    <n v="42"/>
    <x v="2"/>
    <x v="1"/>
    <n v="681"/>
    <n v="27807.81"/>
    <s v="Auto Debit"/>
    <s v="Yes"/>
    <n v="0"/>
    <n v="0"/>
    <x v="0"/>
    <n v="0"/>
    <s v="No"/>
    <x v="0"/>
    <s v="Kolkata"/>
  </r>
  <r>
    <x v="7875"/>
    <n v="30"/>
    <s v="Male"/>
    <s v="Bengaluru"/>
    <n v="56"/>
    <x v="1"/>
    <x v="1"/>
    <n v="773"/>
    <n v="37818.019999999997"/>
    <s v="Debit Card"/>
    <s v="Yes"/>
    <n v="4"/>
    <n v="1"/>
    <x v="0"/>
    <n v="10"/>
    <s v="Yes"/>
    <x v="0"/>
    <s v="Bengaluru"/>
  </r>
  <r>
    <x v="7876"/>
    <n v="38"/>
    <s v="Male"/>
    <s v="Mumbai"/>
    <n v="63"/>
    <x v="1"/>
    <x v="1"/>
    <n v="724"/>
    <n v="43155.519999999997"/>
    <s v="UPI"/>
    <s v="Yes"/>
    <n v="0"/>
    <n v="0"/>
    <x v="0"/>
    <n v="5"/>
    <s v="No"/>
    <x v="0"/>
    <s v="Mumbai"/>
  </r>
  <r>
    <x v="7877"/>
    <n v="28"/>
    <s v="Female"/>
    <s v="Delhi"/>
    <n v="47"/>
    <x v="2"/>
    <x v="0"/>
    <n v="468"/>
    <n v="22066.240000000002"/>
    <s v="Bank Transfer"/>
    <s v="Yes"/>
    <n v="1"/>
    <n v="0"/>
    <x v="0"/>
    <n v="0"/>
    <s v="Yes"/>
    <x v="0"/>
    <s v="Delhi"/>
  </r>
  <r>
    <x v="7878"/>
    <n v="47"/>
    <s v="Female"/>
    <s v="Delhi"/>
    <n v="5"/>
    <x v="0"/>
    <x v="1"/>
    <n v="802"/>
    <n v="3857.77"/>
    <s v="UPI"/>
    <s v="Yes"/>
    <n v="0"/>
    <n v="0"/>
    <x v="0"/>
    <n v="5"/>
    <s v="Yes"/>
    <x v="1"/>
    <s v="Delhi"/>
  </r>
  <r>
    <x v="7879"/>
    <n v="52"/>
    <s v="Female"/>
    <s v="Pune"/>
    <n v="38"/>
    <x v="1"/>
    <x v="2"/>
    <n v="1093"/>
    <n v="42600.65"/>
    <s v="Bank Transfer"/>
    <s v="Yes"/>
    <n v="4"/>
    <n v="0"/>
    <x v="1"/>
    <n v="0"/>
    <s v="No"/>
    <x v="0"/>
    <s v="Pune"/>
  </r>
  <r>
    <x v="7880"/>
    <n v="35"/>
    <s v="Female"/>
    <s v="Hyderabad"/>
    <n v="17"/>
    <x v="0"/>
    <x v="0"/>
    <n v="512"/>
    <n v="8704"/>
    <s v="Credit Card"/>
    <s v="Yes"/>
    <n v="1"/>
    <n v="0"/>
    <x v="0"/>
    <n v="0"/>
    <s v="No"/>
    <x v="1"/>
    <s v="Hyderabad"/>
  </r>
  <r>
    <x v="7881"/>
    <n v="42"/>
    <s v="Male"/>
    <s v="Ahmedabad"/>
    <n v="32"/>
    <x v="2"/>
    <x v="1"/>
    <n v="776"/>
    <n v="24153.55"/>
    <s v="UPI"/>
    <s v="Yes"/>
    <n v="4"/>
    <n v="2"/>
    <x v="1"/>
    <n v="0"/>
    <s v="Yes"/>
    <x v="0"/>
    <s v="Ahmedabad"/>
  </r>
  <r>
    <x v="7882"/>
    <n v="19"/>
    <s v="Female"/>
    <s v="Delhi"/>
    <n v="25"/>
    <x v="0"/>
    <x v="0"/>
    <n v="479"/>
    <n v="11944.8"/>
    <s v="Credit Card"/>
    <s v="Yes"/>
    <n v="0"/>
    <n v="0"/>
    <x v="0"/>
    <n v="0"/>
    <s v="No"/>
    <x v="0"/>
    <s v="Delhi"/>
  </r>
  <r>
    <x v="7883"/>
    <n v="56"/>
    <s v="Male"/>
    <s v="Pune"/>
    <n v="5"/>
    <x v="0"/>
    <x v="0"/>
    <n v="528"/>
    <n v="2624.7"/>
    <s v="Auto Debit"/>
    <s v="Yes"/>
    <n v="0"/>
    <n v="0"/>
    <x v="1"/>
    <n v="0"/>
    <s v="No"/>
    <x v="0"/>
    <s v="Pune"/>
  </r>
  <r>
    <x v="7884"/>
    <n v="20"/>
    <s v="Male"/>
    <s v="Kolkata"/>
    <n v="34"/>
    <x v="0"/>
    <x v="1"/>
    <n v="650"/>
    <n v="21891.040000000001"/>
    <s v="Credit Card"/>
    <s v="Yes"/>
    <n v="2"/>
    <n v="1"/>
    <x v="0"/>
    <n v="0"/>
    <s v="No"/>
    <x v="1"/>
    <s v="Kolkata"/>
  </r>
  <r>
    <x v="7885"/>
    <n v="41"/>
    <s v="Female"/>
    <s v="Nagpur"/>
    <n v="31"/>
    <x v="2"/>
    <x v="1"/>
    <n v="756"/>
    <n v="23575.33"/>
    <s v="Debit Card"/>
    <s v="Yes"/>
    <n v="3"/>
    <n v="3"/>
    <x v="4"/>
    <n v="0"/>
    <s v="No"/>
    <x v="0"/>
    <s v="Nagpur"/>
  </r>
  <r>
    <x v="7886"/>
    <n v="45"/>
    <s v="Male"/>
    <s v="Chennai"/>
    <n v="64"/>
    <x v="0"/>
    <x v="0"/>
    <n v="491"/>
    <n v="31849.3"/>
    <s v="Bank Transfer"/>
    <s v="Yes"/>
    <n v="3"/>
    <n v="0"/>
    <x v="0"/>
    <n v="0"/>
    <s v="No"/>
    <x v="0"/>
    <s v="Chennai"/>
  </r>
  <r>
    <x v="7887"/>
    <n v="27"/>
    <s v="Female"/>
    <s v="Kolkata"/>
    <n v="49"/>
    <x v="0"/>
    <x v="1"/>
    <n v="730"/>
    <n v="34951.26"/>
    <s v="Bank Transfer"/>
    <s v="Yes"/>
    <n v="0"/>
    <n v="0"/>
    <x v="0"/>
    <n v="0"/>
    <s v="No"/>
    <x v="0"/>
    <s v="Kolkata"/>
  </r>
  <r>
    <x v="7888"/>
    <n v="29"/>
    <s v="Female"/>
    <s v="Chennai"/>
    <n v="15"/>
    <x v="0"/>
    <x v="0"/>
    <n v="411"/>
    <n v="6275.35"/>
    <s v="Credit Card"/>
    <s v="Yes"/>
    <n v="0"/>
    <n v="0"/>
    <x v="0"/>
    <n v="0"/>
    <s v="No"/>
    <x v="0"/>
    <s v="Chennai"/>
  </r>
  <r>
    <x v="7889"/>
    <n v="43"/>
    <s v="Female"/>
    <s v="Delhi"/>
    <n v="72"/>
    <x v="2"/>
    <x v="0"/>
    <n v="562"/>
    <n v="34473.64"/>
    <s v="Credit Card"/>
    <s v="No"/>
    <n v="0"/>
    <n v="0"/>
    <x v="0"/>
    <n v="15"/>
    <s v="No"/>
    <x v="0"/>
    <s v="Delhi"/>
  </r>
  <r>
    <x v="7890"/>
    <n v="57"/>
    <s v="Female"/>
    <s v="Mumbai"/>
    <n v="26"/>
    <x v="0"/>
    <x v="2"/>
    <n v="985"/>
    <n v="25259.99"/>
    <s v="Bank Transfer"/>
    <s v="Yes"/>
    <n v="1"/>
    <n v="0"/>
    <x v="0"/>
    <n v="0"/>
    <s v="Yes"/>
    <x v="1"/>
    <s v="Mumbai"/>
  </r>
  <r>
    <x v="7891"/>
    <n v="50"/>
    <s v="Male"/>
    <s v="Chennai"/>
    <n v="52"/>
    <x v="0"/>
    <x v="0"/>
    <n v="479"/>
    <n v="24188.53"/>
    <s v="Debit Card"/>
    <s v="No"/>
    <n v="1"/>
    <n v="0"/>
    <x v="1"/>
    <n v="0"/>
    <s v="No"/>
    <x v="0"/>
    <s v="Chennai"/>
  </r>
  <r>
    <x v="7892"/>
    <n v="52"/>
    <s v="Female"/>
    <s v="Bengaluru"/>
    <n v="46"/>
    <x v="0"/>
    <x v="2"/>
    <n v="1047"/>
    <n v="48757.23"/>
    <s v="Debit Card"/>
    <s v="Yes"/>
    <n v="7"/>
    <n v="3"/>
    <x v="2"/>
    <n v="0"/>
    <s v="No"/>
    <x v="0"/>
    <s v="Bengaluru"/>
  </r>
  <r>
    <x v="7893"/>
    <n v="38"/>
    <s v="Female"/>
    <s v="Delhi"/>
    <n v="62"/>
    <x v="1"/>
    <x v="1"/>
    <n v="688"/>
    <n v="42727.73"/>
    <s v="UPI"/>
    <s v="Yes"/>
    <n v="0"/>
    <n v="0"/>
    <x v="0"/>
    <n v="0"/>
    <s v="Yes"/>
    <x v="0"/>
    <s v="Delhi"/>
  </r>
  <r>
    <x v="7894"/>
    <n v="42"/>
    <s v="Male"/>
    <s v="Jaipur"/>
    <n v="20"/>
    <x v="0"/>
    <x v="2"/>
    <n v="1006"/>
    <n v="20553.11"/>
    <s v="Auto Debit"/>
    <s v="Yes"/>
    <n v="1"/>
    <n v="0"/>
    <x v="1"/>
    <n v="0"/>
    <s v="Yes"/>
    <x v="0"/>
    <s v="Jaipur"/>
  </r>
  <r>
    <x v="7895"/>
    <n v="46"/>
    <s v="Female"/>
    <s v="Nagpur"/>
    <n v="63"/>
    <x v="0"/>
    <x v="0"/>
    <n v="496"/>
    <n v="32141.360000000001"/>
    <s v="Bank Transfer"/>
    <s v="Yes"/>
    <n v="1"/>
    <n v="0"/>
    <x v="0"/>
    <n v="0"/>
    <s v="Yes"/>
    <x v="0"/>
    <s v="Nagpur"/>
  </r>
  <r>
    <x v="7896"/>
    <n v="27"/>
    <s v="Male"/>
    <s v="Delhi"/>
    <n v="53"/>
    <x v="1"/>
    <x v="0"/>
    <n v="486"/>
    <n v="25006.2"/>
    <s v="Credit Card"/>
    <s v="Yes"/>
    <n v="0"/>
    <n v="0"/>
    <x v="0"/>
    <n v="0"/>
    <s v="No"/>
    <x v="0"/>
    <s v="Delhi"/>
  </r>
  <r>
    <x v="7897"/>
    <n v="27"/>
    <s v="Female"/>
    <s v="Pune"/>
    <n v="23"/>
    <x v="0"/>
    <x v="0"/>
    <n v="441"/>
    <n v="10295.64"/>
    <s v="Auto Debit"/>
    <s v="Yes"/>
    <n v="2"/>
    <n v="0"/>
    <x v="0"/>
    <n v="0"/>
    <s v="No"/>
    <x v="0"/>
    <s v="Pune"/>
  </r>
  <r>
    <x v="7898"/>
    <n v="44"/>
    <s v="Male"/>
    <s v="Pune"/>
    <n v="56"/>
    <x v="0"/>
    <x v="1"/>
    <n v="701"/>
    <n v="38195.160000000003"/>
    <s v="UPI"/>
    <s v="Yes"/>
    <n v="2"/>
    <n v="1"/>
    <x v="1"/>
    <n v="0"/>
    <s v="Yes"/>
    <x v="1"/>
    <s v="Pune"/>
  </r>
  <r>
    <x v="7899"/>
    <n v="41"/>
    <s v="Female"/>
    <s v="Chennai"/>
    <n v="62"/>
    <x v="1"/>
    <x v="1"/>
    <n v="674"/>
    <n v="39968.339999999997"/>
    <s v="Auto Debit"/>
    <s v="Yes"/>
    <n v="2"/>
    <n v="1"/>
    <x v="1"/>
    <n v="5"/>
    <s v="No"/>
    <x v="0"/>
    <s v="Chennai"/>
  </r>
  <r>
    <x v="7900"/>
    <n v="26"/>
    <s v="Male"/>
    <s v="Delhi"/>
    <n v="55"/>
    <x v="1"/>
    <x v="1"/>
    <n v="680"/>
    <n v="36426.629999999997"/>
    <s v="Credit Card"/>
    <s v="Yes"/>
    <n v="0"/>
    <n v="0"/>
    <x v="0"/>
    <n v="0"/>
    <s v="Yes"/>
    <x v="0"/>
    <s v="Delhi"/>
  </r>
  <r>
    <x v="7901"/>
    <n v="41"/>
    <s v="Male"/>
    <s v="Pune"/>
    <n v="39"/>
    <x v="1"/>
    <x v="1"/>
    <n v="760"/>
    <n v="29640"/>
    <s v="UPI"/>
    <s v="Yes"/>
    <n v="2"/>
    <n v="2"/>
    <x v="4"/>
    <n v="0"/>
    <s v="No"/>
    <x v="1"/>
    <s v="Pune"/>
  </r>
  <r>
    <x v="7902"/>
    <n v="20"/>
    <s v="Male"/>
    <s v="Hyderabad"/>
    <n v="60"/>
    <x v="1"/>
    <x v="1"/>
    <n v="799"/>
    <n v="46787.97"/>
    <s v="Bank Transfer"/>
    <s v="Yes"/>
    <n v="0"/>
    <n v="0"/>
    <x v="1"/>
    <n v="0"/>
    <s v="No"/>
    <x v="0"/>
    <s v="Hyderabad"/>
  </r>
  <r>
    <x v="7903"/>
    <n v="20"/>
    <s v="Male"/>
    <s v="Mumbai"/>
    <n v="48"/>
    <x v="0"/>
    <x v="1"/>
    <n v="788"/>
    <n v="38567.660000000003"/>
    <s v="UPI"/>
    <s v="Yes"/>
    <n v="2"/>
    <n v="0"/>
    <x v="0"/>
    <n v="0"/>
    <s v="No"/>
    <x v="0"/>
    <s v="Mumbai"/>
  </r>
  <r>
    <x v="7904"/>
    <n v="39"/>
    <s v="Female"/>
    <s v="Mumbai"/>
    <n v="42"/>
    <x v="1"/>
    <x v="0"/>
    <n v="517"/>
    <n v="21181.15"/>
    <s v="Auto Debit"/>
    <s v="Yes"/>
    <n v="0"/>
    <n v="0"/>
    <x v="0"/>
    <n v="0"/>
    <s v="No"/>
    <x v="0"/>
    <s v="Mumbai"/>
  </r>
  <r>
    <x v="7905"/>
    <n v="40"/>
    <s v="Female"/>
    <s v="Hyderabad"/>
    <n v="9"/>
    <x v="0"/>
    <x v="1"/>
    <n v="700"/>
    <n v="6339.52"/>
    <s v="Bank Transfer"/>
    <s v="Yes"/>
    <n v="3"/>
    <n v="0"/>
    <x v="1"/>
    <n v="0"/>
    <s v="No"/>
    <x v="0"/>
    <s v="Hyderabad"/>
  </r>
  <r>
    <x v="7906"/>
    <n v="44"/>
    <s v="Male"/>
    <s v="Delhi"/>
    <n v="55"/>
    <x v="1"/>
    <x v="1"/>
    <n v="804"/>
    <n v="39952.5"/>
    <s v="Debit Card"/>
    <s v="Yes"/>
    <n v="1"/>
    <n v="0"/>
    <x v="1"/>
    <n v="10"/>
    <s v="Yes"/>
    <x v="0"/>
    <s v="Delhi"/>
  </r>
  <r>
    <x v="7907"/>
    <n v="35"/>
    <s v="Male"/>
    <s v="Delhi"/>
    <n v="53"/>
    <x v="2"/>
    <x v="2"/>
    <n v="1118"/>
    <n v="59761.18"/>
    <s v="Credit Card"/>
    <s v="Yes"/>
    <n v="0"/>
    <n v="0"/>
    <x v="0"/>
    <n v="0"/>
    <s v="No"/>
    <x v="0"/>
    <s v="Delhi"/>
  </r>
  <r>
    <x v="7908"/>
    <n v="44"/>
    <s v="Male"/>
    <s v="Mumbai"/>
    <n v="7"/>
    <x v="0"/>
    <x v="1"/>
    <n v="799"/>
    <n v="5646.09"/>
    <s v="Auto Debit"/>
    <s v="Yes"/>
    <n v="1"/>
    <n v="0"/>
    <x v="0"/>
    <n v="0"/>
    <s v="No"/>
    <x v="1"/>
    <s v="Mumbai"/>
  </r>
  <r>
    <x v="7909"/>
    <n v="47"/>
    <s v="Female"/>
    <s v="Hyderabad"/>
    <n v="38"/>
    <x v="2"/>
    <x v="0"/>
    <n v="511"/>
    <n v="16883.009999999998"/>
    <s v="Auto Debit"/>
    <s v="Yes"/>
    <n v="3"/>
    <n v="1"/>
    <x v="0"/>
    <n v="15"/>
    <s v="No"/>
    <x v="0"/>
    <s v="Hyderabad"/>
  </r>
  <r>
    <x v="7910"/>
    <n v="35"/>
    <s v="Male"/>
    <s v="Delhi"/>
    <n v="30"/>
    <x v="1"/>
    <x v="0"/>
    <n v="502"/>
    <n v="14908.24"/>
    <s v="Bank Transfer"/>
    <s v="Yes"/>
    <n v="1"/>
    <n v="0"/>
    <x v="0"/>
    <n v="0"/>
    <s v="No"/>
    <x v="0"/>
    <s v="Delhi"/>
  </r>
  <r>
    <x v="7911"/>
    <n v="39"/>
    <s v="Male"/>
    <s v="Pune"/>
    <n v="41"/>
    <x v="1"/>
    <x v="1"/>
    <n v="699"/>
    <n v="29426.97"/>
    <s v="Credit Card"/>
    <s v="Yes"/>
    <n v="2"/>
    <n v="0"/>
    <x v="0"/>
    <n v="0"/>
    <s v="No"/>
    <x v="0"/>
    <s v="Pune"/>
  </r>
  <r>
    <x v="7912"/>
    <n v="53"/>
    <s v="Male"/>
    <s v="Ahmedabad"/>
    <n v="30"/>
    <x v="0"/>
    <x v="1"/>
    <n v="784"/>
    <n v="24182.69"/>
    <s v="Auto Debit"/>
    <s v="Yes"/>
    <n v="2"/>
    <n v="0"/>
    <x v="0"/>
    <n v="0"/>
    <s v="Yes"/>
    <x v="0"/>
    <s v="Ahmedabad"/>
  </r>
  <r>
    <x v="7913"/>
    <n v="37"/>
    <s v="Female"/>
    <s v="Kolkata"/>
    <n v="31"/>
    <x v="0"/>
    <x v="0"/>
    <n v="546"/>
    <n v="17263.93"/>
    <s v="Credit Card"/>
    <s v="No"/>
    <n v="3"/>
    <n v="1"/>
    <x v="1"/>
    <n v="0"/>
    <s v="No"/>
    <x v="1"/>
    <s v="Kolkata"/>
  </r>
  <r>
    <x v="7914"/>
    <n v="39"/>
    <s v="Female"/>
    <s v="Jaipur"/>
    <n v="16"/>
    <x v="0"/>
    <x v="1"/>
    <n v="784"/>
    <n v="12562.17"/>
    <s v="Credit Card"/>
    <s v="Yes"/>
    <n v="1"/>
    <n v="0"/>
    <x v="0"/>
    <n v="0"/>
    <s v="No"/>
    <x v="0"/>
    <s v="Jaipur"/>
  </r>
  <r>
    <x v="7915"/>
    <n v="45"/>
    <s v="Male"/>
    <s v="Bengaluru"/>
    <n v="26"/>
    <x v="0"/>
    <x v="0"/>
    <n v="512"/>
    <n v="13204.07"/>
    <s v="Bank Transfer"/>
    <s v="Yes"/>
    <n v="0"/>
    <n v="0"/>
    <x v="0"/>
    <n v="0"/>
    <s v="No"/>
    <x v="0"/>
    <s v="Bengaluru"/>
  </r>
  <r>
    <x v="7916"/>
    <n v="22"/>
    <s v="Female"/>
    <s v="Delhi"/>
    <n v="71"/>
    <x v="2"/>
    <x v="1"/>
    <n v="796"/>
    <n v="55619.48"/>
    <s v="Auto Debit"/>
    <s v="Yes"/>
    <n v="1"/>
    <n v="0"/>
    <x v="0"/>
    <n v="0"/>
    <s v="No"/>
    <x v="0"/>
    <s v="Delhi"/>
  </r>
  <r>
    <x v="7917"/>
    <n v="40"/>
    <s v="Male"/>
    <s v="Hyderabad"/>
    <n v="42"/>
    <x v="1"/>
    <x v="2"/>
    <n v="1074"/>
    <n v="45410.95"/>
    <s v="Debit Card"/>
    <s v="Yes"/>
    <n v="2"/>
    <n v="1"/>
    <x v="1"/>
    <n v="0"/>
    <s v="Yes"/>
    <x v="0"/>
    <s v="Hyderabad"/>
  </r>
  <r>
    <x v="7918"/>
    <n v="31"/>
    <s v="Male"/>
    <s v="Mumbai"/>
    <n v="37"/>
    <x v="1"/>
    <x v="2"/>
    <n v="1030"/>
    <n v="38334.44"/>
    <s v="Auto Debit"/>
    <s v="Yes"/>
    <n v="1"/>
    <n v="0"/>
    <x v="0"/>
    <n v="0"/>
    <s v="No"/>
    <x v="0"/>
    <s v="Mumbai"/>
  </r>
  <r>
    <x v="7919"/>
    <n v="57"/>
    <s v="Female"/>
    <s v="Hyderabad"/>
    <n v="58"/>
    <x v="0"/>
    <x v="2"/>
    <n v="1041"/>
    <n v="60240.67"/>
    <s v="UPI"/>
    <s v="Yes"/>
    <n v="0"/>
    <n v="0"/>
    <x v="0"/>
    <n v="0"/>
    <s v="Yes"/>
    <x v="1"/>
    <s v="Hyderabad"/>
  </r>
  <r>
    <x v="7920"/>
    <n v="31"/>
    <s v="Male"/>
    <s v="Pune"/>
    <n v="46"/>
    <x v="1"/>
    <x v="0"/>
    <n v="488"/>
    <n v="21993.91"/>
    <s v="UPI"/>
    <s v="Yes"/>
    <n v="1"/>
    <n v="0"/>
    <x v="0"/>
    <n v="0"/>
    <s v="No"/>
    <x v="0"/>
    <s v="Pune"/>
  </r>
  <r>
    <x v="7921"/>
    <n v="44"/>
    <s v="Female"/>
    <s v="Bengaluru"/>
    <n v="37"/>
    <x v="0"/>
    <x v="1"/>
    <n v="668"/>
    <n v="25455.93"/>
    <s v="Credit Card"/>
    <s v="Yes"/>
    <n v="1"/>
    <n v="0"/>
    <x v="1"/>
    <n v="0"/>
    <s v="Yes"/>
    <x v="0"/>
    <s v="Bengaluru"/>
  </r>
  <r>
    <x v="7922"/>
    <n v="44"/>
    <s v="Male"/>
    <s v="Chennai"/>
    <n v="27"/>
    <x v="1"/>
    <x v="0"/>
    <n v="474"/>
    <n v="13040.32"/>
    <s v="Bank Transfer"/>
    <s v="Yes"/>
    <n v="0"/>
    <n v="0"/>
    <x v="0"/>
    <n v="0"/>
    <s v="No"/>
    <x v="0"/>
    <s v="Chennai"/>
  </r>
  <r>
    <x v="7923"/>
    <n v="31"/>
    <s v="Female"/>
    <s v="Chennai"/>
    <n v="7"/>
    <x v="0"/>
    <x v="0"/>
    <n v="468"/>
    <n v="3196.61"/>
    <s v="UPI"/>
    <s v="Yes"/>
    <n v="1"/>
    <n v="0"/>
    <x v="1"/>
    <n v="0"/>
    <s v="No"/>
    <x v="1"/>
    <s v="Chennai"/>
  </r>
  <r>
    <x v="7924"/>
    <n v="57"/>
    <s v="Male"/>
    <s v="Jaipur"/>
    <n v="11"/>
    <x v="0"/>
    <x v="1"/>
    <n v="696"/>
    <n v="7733.74"/>
    <s v="UPI"/>
    <s v="Yes"/>
    <n v="2"/>
    <n v="0"/>
    <x v="0"/>
    <n v="0"/>
    <s v="No"/>
    <x v="1"/>
    <s v="Jaipur"/>
  </r>
  <r>
    <x v="7925"/>
    <n v="35"/>
    <s v="Female"/>
    <s v="Mumbai"/>
    <n v="55"/>
    <x v="0"/>
    <x v="0"/>
    <n v="513"/>
    <n v="28714.04"/>
    <s v="Credit Card"/>
    <s v="Yes"/>
    <n v="1"/>
    <n v="0"/>
    <x v="0"/>
    <n v="0"/>
    <s v="No"/>
    <x v="0"/>
    <s v="Mumbai"/>
  </r>
  <r>
    <x v="7926"/>
    <n v="36"/>
    <s v="Female"/>
    <s v="Bengaluru"/>
    <n v="23"/>
    <x v="1"/>
    <x v="1"/>
    <n v="788"/>
    <n v="15916.83"/>
    <s v="Auto Debit"/>
    <s v="Yes"/>
    <n v="0"/>
    <n v="0"/>
    <x v="0"/>
    <n v="10"/>
    <s v="Yes"/>
    <x v="0"/>
    <s v="Bengaluru"/>
  </r>
  <r>
    <x v="7927"/>
    <n v="56"/>
    <s v="Female"/>
    <s v="Pune"/>
    <n v="41"/>
    <x v="0"/>
    <x v="0"/>
    <n v="528"/>
    <n v="21979.68"/>
    <s v="Bank Transfer"/>
    <s v="Yes"/>
    <n v="2"/>
    <n v="0"/>
    <x v="0"/>
    <n v="0"/>
    <s v="Yes"/>
    <x v="0"/>
    <s v="Pune"/>
  </r>
  <r>
    <x v="7928"/>
    <n v="35"/>
    <s v="Female"/>
    <s v="Pune"/>
    <n v="35"/>
    <x v="0"/>
    <x v="0"/>
    <n v="527"/>
    <n v="18662.240000000002"/>
    <s v="Auto Debit"/>
    <s v="Yes"/>
    <n v="2"/>
    <n v="0"/>
    <x v="1"/>
    <n v="0"/>
    <s v="No"/>
    <x v="0"/>
    <s v="Pune"/>
  </r>
  <r>
    <x v="7929"/>
    <n v="41"/>
    <s v="Male"/>
    <s v="Pune"/>
    <n v="27"/>
    <x v="1"/>
    <x v="2"/>
    <n v="1036"/>
    <n v="25711.41"/>
    <s v="Bank Transfer"/>
    <s v="Yes"/>
    <n v="0"/>
    <n v="0"/>
    <x v="0"/>
    <n v="10"/>
    <s v="No"/>
    <x v="0"/>
    <s v="Pune"/>
  </r>
  <r>
    <x v="7930"/>
    <n v="35"/>
    <s v="Male"/>
    <s v="Ahmedabad"/>
    <n v="36"/>
    <x v="0"/>
    <x v="1"/>
    <n v="766"/>
    <n v="28157.01"/>
    <s v="Auto Debit"/>
    <s v="Yes"/>
    <n v="6"/>
    <n v="3"/>
    <x v="4"/>
    <n v="0"/>
    <s v="No"/>
    <x v="1"/>
    <s v="Ahmedabad"/>
  </r>
  <r>
    <x v="7931"/>
    <n v="35"/>
    <s v="Male"/>
    <s v="Ahmedabad"/>
    <n v="38"/>
    <x v="0"/>
    <x v="2"/>
    <n v="1069"/>
    <n v="41711.75"/>
    <s v="Debit Card"/>
    <s v="Yes"/>
    <n v="0"/>
    <n v="0"/>
    <x v="0"/>
    <n v="0"/>
    <s v="No"/>
    <x v="1"/>
    <s v="Ahmedabad"/>
  </r>
  <r>
    <x v="7932"/>
    <n v="46"/>
    <s v="Female"/>
    <s v="Kolkata"/>
    <n v="20"/>
    <x v="2"/>
    <x v="1"/>
    <n v="703"/>
    <n v="12117.97"/>
    <s v="Credit Card"/>
    <s v="No"/>
    <n v="3"/>
    <n v="1"/>
    <x v="1"/>
    <n v="15"/>
    <s v="No"/>
    <x v="0"/>
    <s v="Kolkata"/>
  </r>
  <r>
    <x v="7933"/>
    <n v="41"/>
    <s v="Female"/>
    <s v="Delhi"/>
    <n v="44"/>
    <x v="0"/>
    <x v="2"/>
    <n v="1066"/>
    <n v="45618.89"/>
    <s v="UPI"/>
    <s v="Yes"/>
    <n v="0"/>
    <n v="0"/>
    <x v="0"/>
    <n v="0"/>
    <s v="No"/>
    <x v="0"/>
    <s v="Delhi"/>
  </r>
  <r>
    <x v="7934"/>
    <n v="33"/>
    <s v="Female"/>
    <s v="Chennai"/>
    <n v="35"/>
    <x v="1"/>
    <x v="0"/>
    <n v="517"/>
    <n v="16881.650000000001"/>
    <s v="Credit Card"/>
    <s v="Yes"/>
    <n v="0"/>
    <n v="0"/>
    <x v="0"/>
    <n v="5"/>
    <s v="No"/>
    <x v="0"/>
    <s v="Chennai"/>
  </r>
  <r>
    <x v="7935"/>
    <n v="29"/>
    <s v="Male"/>
    <s v="Bengaluru"/>
    <n v="27"/>
    <x v="0"/>
    <x v="0"/>
    <n v="484"/>
    <n v="13443"/>
    <s v="Auto Debit"/>
    <s v="No"/>
    <n v="2"/>
    <n v="0"/>
    <x v="0"/>
    <n v="0"/>
    <s v="No"/>
    <x v="1"/>
    <s v="Bengaluru"/>
  </r>
  <r>
    <x v="7936"/>
    <n v="29"/>
    <s v="Female"/>
    <s v="Delhi"/>
    <n v="37"/>
    <x v="0"/>
    <x v="0"/>
    <n v="496"/>
    <n v="18219.73"/>
    <s v="Bank Transfer"/>
    <s v="No"/>
    <n v="0"/>
    <n v="0"/>
    <x v="1"/>
    <n v="0"/>
    <s v="Yes"/>
    <x v="0"/>
    <s v="Delhi"/>
  </r>
  <r>
    <x v="7937"/>
    <n v="40"/>
    <s v="Male"/>
    <s v="Kolkata"/>
    <n v="60"/>
    <x v="2"/>
    <x v="2"/>
    <n v="1036"/>
    <n v="53337.7"/>
    <s v="Credit Card"/>
    <s v="Yes"/>
    <n v="1"/>
    <n v="0"/>
    <x v="1"/>
    <n v="15"/>
    <s v="No"/>
    <x v="0"/>
    <s v="Kolkata"/>
  </r>
  <r>
    <x v="7938"/>
    <n v="30"/>
    <s v="Female"/>
    <s v="Kolkata"/>
    <n v="40"/>
    <x v="2"/>
    <x v="2"/>
    <n v="1035"/>
    <n v="41899.53"/>
    <s v="Credit Card"/>
    <s v="Yes"/>
    <n v="0"/>
    <n v="0"/>
    <x v="1"/>
    <n v="0"/>
    <s v="Yes"/>
    <x v="0"/>
    <s v="Kolkata"/>
  </r>
  <r>
    <x v="7939"/>
    <n v="24"/>
    <s v="Female"/>
    <s v="Mumbai"/>
    <n v="32"/>
    <x v="0"/>
    <x v="2"/>
    <n v="1045"/>
    <n v="34068.68"/>
    <s v="Auto Debit"/>
    <s v="Yes"/>
    <n v="1"/>
    <n v="0"/>
    <x v="0"/>
    <n v="0"/>
    <s v="No"/>
    <x v="0"/>
    <s v="Mumbai"/>
  </r>
  <r>
    <x v="7940"/>
    <n v="26"/>
    <s v="Female"/>
    <s v="Mumbai"/>
    <n v="44"/>
    <x v="0"/>
    <x v="2"/>
    <n v="992"/>
    <n v="44415.43"/>
    <s v="Credit Card"/>
    <s v="Yes"/>
    <n v="1"/>
    <n v="0"/>
    <x v="0"/>
    <n v="0"/>
    <s v="No"/>
    <x v="0"/>
    <s v="Mumbai"/>
  </r>
  <r>
    <x v="7941"/>
    <n v="30"/>
    <s v="Female"/>
    <s v="Pune"/>
    <n v="72"/>
    <x v="2"/>
    <x v="1"/>
    <n v="768"/>
    <n v="46714.53"/>
    <s v="Debit Card"/>
    <s v="Yes"/>
    <n v="0"/>
    <n v="0"/>
    <x v="0"/>
    <n v="15"/>
    <s v="No"/>
    <x v="0"/>
    <s v="Pune"/>
  </r>
  <r>
    <x v="7942"/>
    <n v="20"/>
    <s v="Male"/>
    <s v="Bengaluru"/>
    <n v="12"/>
    <x v="1"/>
    <x v="0"/>
    <n v="587"/>
    <n v="6985.94"/>
    <s v="Auto Debit"/>
    <s v="No"/>
    <n v="1"/>
    <n v="0"/>
    <x v="1"/>
    <n v="0"/>
    <s v="Yes"/>
    <x v="0"/>
    <s v="Bengaluru"/>
  </r>
  <r>
    <x v="7943"/>
    <n v="44"/>
    <s v="Female"/>
    <s v="Bengaluru"/>
    <n v="49"/>
    <x v="2"/>
    <x v="0"/>
    <n v="586"/>
    <n v="29332.61"/>
    <s v="Auto Debit"/>
    <s v="No"/>
    <n v="2"/>
    <n v="0"/>
    <x v="0"/>
    <n v="0"/>
    <s v="No"/>
    <x v="0"/>
    <s v="Bengaluru"/>
  </r>
  <r>
    <x v="7944"/>
    <n v="40"/>
    <s v="Female"/>
    <s v="Kolkata"/>
    <n v="19"/>
    <x v="2"/>
    <x v="2"/>
    <n v="1075"/>
    <n v="18170.09"/>
    <s v="Debit Card"/>
    <s v="Yes"/>
    <n v="1"/>
    <n v="0"/>
    <x v="1"/>
    <n v="10"/>
    <s v="No"/>
    <x v="0"/>
    <s v="Kolkata"/>
  </r>
  <r>
    <x v="7945"/>
    <n v="46"/>
    <s v="Female"/>
    <s v="Ahmedabad"/>
    <n v="42"/>
    <x v="0"/>
    <x v="1"/>
    <n v="715"/>
    <n v="29990.12"/>
    <s v="Credit Card"/>
    <s v="Yes"/>
    <n v="1"/>
    <n v="0"/>
    <x v="1"/>
    <n v="0"/>
    <s v="No"/>
    <x v="0"/>
    <s v="Ahmedabad"/>
  </r>
  <r>
    <x v="7946"/>
    <n v="44"/>
    <s v="Male"/>
    <s v="Kolkata"/>
    <n v="43"/>
    <x v="1"/>
    <x v="1"/>
    <n v="725"/>
    <n v="30398.59"/>
    <s v="Bank Transfer"/>
    <s v="Yes"/>
    <n v="0"/>
    <n v="0"/>
    <x v="0"/>
    <n v="0"/>
    <s v="Yes"/>
    <x v="0"/>
    <s v="Kolkata"/>
  </r>
  <r>
    <x v="7947"/>
    <n v="32"/>
    <s v="Male"/>
    <s v="Mumbai"/>
    <n v="8"/>
    <x v="0"/>
    <x v="1"/>
    <n v="783"/>
    <n v="6202.05"/>
    <s v="Debit Card"/>
    <s v="Yes"/>
    <n v="4"/>
    <n v="2"/>
    <x v="1"/>
    <n v="0"/>
    <s v="No"/>
    <x v="0"/>
    <s v="Mumbai"/>
  </r>
  <r>
    <x v="7948"/>
    <n v="36"/>
    <s v="Female"/>
    <s v="Bengaluru"/>
    <n v="59"/>
    <x v="0"/>
    <x v="0"/>
    <n v="447"/>
    <n v="26523.78"/>
    <s v="Auto Debit"/>
    <s v="Yes"/>
    <n v="0"/>
    <n v="0"/>
    <x v="0"/>
    <n v="0"/>
    <s v="No"/>
    <x v="0"/>
    <s v="Bengaluru"/>
  </r>
  <r>
    <x v="7949"/>
    <n v="44"/>
    <s v="Male"/>
    <s v="Nagpur"/>
    <n v="37"/>
    <x v="0"/>
    <x v="0"/>
    <n v="395"/>
    <n v="14397.4"/>
    <s v="Auto Debit"/>
    <s v="Yes"/>
    <n v="2"/>
    <n v="0"/>
    <x v="0"/>
    <n v="0"/>
    <s v="No"/>
    <x v="1"/>
    <s v="Nagpur"/>
  </r>
  <r>
    <x v="7950"/>
    <n v="40"/>
    <s v="Male"/>
    <s v="Ahmedabad"/>
    <n v="28"/>
    <x v="1"/>
    <x v="2"/>
    <n v="976"/>
    <n v="26387.95"/>
    <s v="Bank Transfer"/>
    <s v="Yes"/>
    <n v="2"/>
    <n v="0"/>
    <x v="0"/>
    <n v="5"/>
    <s v="No"/>
    <x v="1"/>
    <s v="Ahmedabad"/>
  </r>
  <r>
    <x v="7951"/>
    <n v="26"/>
    <s v="Male"/>
    <s v="Chennai"/>
    <n v="58"/>
    <x v="1"/>
    <x v="2"/>
    <n v="1014"/>
    <n v="57202.95"/>
    <s v="Bank Transfer"/>
    <s v="Yes"/>
    <n v="1"/>
    <n v="0"/>
    <x v="0"/>
    <n v="5"/>
    <s v="No"/>
    <x v="0"/>
    <s v="Chennai"/>
  </r>
  <r>
    <x v="7952"/>
    <n v="49"/>
    <s v="Female"/>
    <s v="Ahmedabad"/>
    <n v="29"/>
    <x v="0"/>
    <x v="2"/>
    <n v="1061"/>
    <n v="30663.75"/>
    <s v="Debit Card"/>
    <s v="Yes"/>
    <n v="3"/>
    <n v="1"/>
    <x v="0"/>
    <n v="0"/>
    <s v="Yes"/>
    <x v="0"/>
    <s v="Ahmedabad"/>
  </r>
  <r>
    <x v="7953"/>
    <n v="45"/>
    <s v="Female"/>
    <s v="Jaipur"/>
    <n v="38"/>
    <x v="0"/>
    <x v="2"/>
    <n v="942"/>
    <n v="36221.230000000003"/>
    <s v="Auto Debit"/>
    <s v="Yes"/>
    <n v="1"/>
    <n v="0"/>
    <x v="0"/>
    <n v="0"/>
    <s v="Yes"/>
    <x v="1"/>
    <s v="Jaipur"/>
  </r>
  <r>
    <x v="7954"/>
    <n v="24"/>
    <s v="Male"/>
    <s v="Jaipur"/>
    <n v="27"/>
    <x v="0"/>
    <x v="0"/>
    <n v="408"/>
    <n v="10947.94"/>
    <s v="Debit Card"/>
    <s v="Yes"/>
    <n v="2"/>
    <n v="0"/>
    <x v="0"/>
    <n v="0"/>
    <s v="Yes"/>
    <x v="0"/>
    <s v="Jaipur"/>
  </r>
  <r>
    <x v="7955"/>
    <n v="40"/>
    <s v="Male"/>
    <s v="Mumbai"/>
    <n v="26"/>
    <x v="1"/>
    <x v="1"/>
    <n v="697"/>
    <n v="17671.3"/>
    <s v="UPI"/>
    <s v="Yes"/>
    <n v="0"/>
    <n v="0"/>
    <x v="0"/>
    <n v="0"/>
    <s v="No"/>
    <x v="0"/>
    <s v="Mumbai"/>
  </r>
  <r>
    <x v="7956"/>
    <n v="44"/>
    <s v="Female"/>
    <s v="Chennai"/>
    <n v="21"/>
    <x v="1"/>
    <x v="2"/>
    <n v="1013"/>
    <n v="21802.68"/>
    <s v="UPI"/>
    <s v="Yes"/>
    <n v="1"/>
    <n v="0"/>
    <x v="0"/>
    <n v="0"/>
    <s v="No"/>
    <x v="0"/>
    <s v="Chennai"/>
  </r>
  <r>
    <x v="7957"/>
    <n v="30"/>
    <s v="Female"/>
    <s v="Mumbai"/>
    <n v="28"/>
    <x v="1"/>
    <x v="0"/>
    <n v="502"/>
    <n v="13985.92"/>
    <s v="UPI"/>
    <s v="Yes"/>
    <n v="1"/>
    <n v="0"/>
    <x v="0"/>
    <n v="0"/>
    <s v="No"/>
    <x v="1"/>
    <s v="Mumbai"/>
  </r>
  <r>
    <x v="7958"/>
    <n v="40"/>
    <s v="Female"/>
    <s v="Mumbai"/>
    <n v="26"/>
    <x v="0"/>
    <x v="1"/>
    <n v="727"/>
    <n v="18658.29"/>
    <s v="UPI"/>
    <s v="Yes"/>
    <n v="2"/>
    <n v="0"/>
    <x v="0"/>
    <n v="0"/>
    <s v="Yes"/>
    <x v="1"/>
    <s v="Mumbai"/>
  </r>
  <r>
    <x v="7959"/>
    <n v="52"/>
    <s v="Female"/>
    <s v="Ahmedabad"/>
    <n v="23"/>
    <x v="1"/>
    <x v="2"/>
    <n v="1087"/>
    <n v="24737.68"/>
    <s v="Credit Card"/>
    <s v="Yes"/>
    <n v="0"/>
    <n v="0"/>
    <x v="0"/>
    <n v="0"/>
    <s v="No"/>
    <x v="0"/>
    <s v="Ahmedabad"/>
  </r>
  <r>
    <x v="7960"/>
    <n v="34"/>
    <s v="Female"/>
    <s v="Bengaluru"/>
    <n v="18"/>
    <x v="1"/>
    <x v="2"/>
    <n v="1117"/>
    <n v="18566.27"/>
    <s v="Credit Card"/>
    <s v="Yes"/>
    <n v="0"/>
    <n v="0"/>
    <x v="0"/>
    <n v="5"/>
    <s v="No"/>
    <x v="0"/>
    <s v="Bengaluru"/>
  </r>
  <r>
    <x v="7961"/>
    <n v="29"/>
    <s v="Female"/>
    <s v="Ahmedabad"/>
    <n v="25"/>
    <x v="0"/>
    <x v="2"/>
    <n v="1027"/>
    <n v="25857.34"/>
    <s v="Auto Debit"/>
    <s v="Yes"/>
    <n v="1"/>
    <n v="0"/>
    <x v="0"/>
    <n v="0"/>
    <s v="Yes"/>
    <x v="1"/>
    <s v="Ahmedabad"/>
  </r>
  <r>
    <x v="7962"/>
    <n v="37"/>
    <s v="Male"/>
    <s v="Hyderabad"/>
    <n v="33"/>
    <x v="1"/>
    <x v="1"/>
    <n v="648"/>
    <n v="21586.81"/>
    <s v="Bank Transfer"/>
    <s v="Yes"/>
    <n v="1"/>
    <n v="0"/>
    <x v="0"/>
    <n v="0"/>
    <s v="No"/>
    <x v="0"/>
    <s v="Hyderabad"/>
  </r>
  <r>
    <x v="7963"/>
    <n v="41"/>
    <s v="Female"/>
    <s v="Hyderabad"/>
    <n v="71"/>
    <x v="2"/>
    <x v="1"/>
    <n v="669"/>
    <n v="47165.67"/>
    <s v="UPI"/>
    <s v="Yes"/>
    <n v="1"/>
    <n v="0"/>
    <x v="1"/>
    <n v="0"/>
    <s v="Yes"/>
    <x v="0"/>
    <s v="Hyderabad"/>
  </r>
  <r>
    <x v="7964"/>
    <n v="36"/>
    <s v="Male"/>
    <s v="Jaipur"/>
    <n v="15"/>
    <x v="0"/>
    <x v="2"/>
    <n v="1098"/>
    <n v="16196.33"/>
    <s v="UPI"/>
    <s v="Yes"/>
    <n v="2"/>
    <n v="0"/>
    <x v="0"/>
    <n v="0"/>
    <s v="No"/>
    <x v="1"/>
    <s v="Jaipur"/>
  </r>
  <r>
    <x v="7965"/>
    <n v="30"/>
    <s v="Female"/>
    <s v="Delhi"/>
    <n v="72"/>
    <x v="2"/>
    <x v="0"/>
    <n v="511"/>
    <n v="33777.699999999997"/>
    <s v="Bank Transfer"/>
    <s v="Yes"/>
    <n v="0"/>
    <n v="0"/>
    <x v="2"/>
    <n v="10"/>
    <s v="Yes"/>
    <x v="0"/>
    <s v="Delhi"/>
  </r>
  <r>
    <x v="7966"/>
    <n v="39"/>
    <s v="Male"/>
    <s v="Pune"/>
    <n v="20"/>
    <x v="1"/>
    <x v="1"/>
    <n v="741"/>
    <n v="13685.66"/>
    <s v="Unknown"/>
    <s v="Yes"/>
    <n v="0"/>
    <n v="0"/>
    <x v="1"/>
    <n v="5"/>
    <s v="No"/>
    <x v="0"/>
    <s v="Pune"/>
  </r>
  <r>
    <x v="7967"/>
    <n v="36"/>
    <s v="Female"/>
    <s v="Hyderabad"/>
    <n v="26"/>
    <x v="0"/>
    <x v="0"/>
    <n v="481"/>
    <n v="12394.05"/>
    <s v="Bank Transfer"/>
    <s v="Yes"/>
    <n v="1"/>
    <n v="0"/>
    <x v="0"/>
    <n v="0"/>
    <s v="Yes"/>
    <x v="1"/>
    <s v="Hyderabad"/>
  </r>
  <r>
    <x v="7968"/>
    <n v="18"/>
    <s v="Female"/>
    <s v="Delhi"/>
    <n v="46"/>
    <x v="0"/>
    <x v="1"/>
    <n v="803"/>
    <n v="36749.54"/>
    <s v="UPI"/>
    <s v="Yes"/>
    <n v="4"/>
    <n v="0"/>
    <x v="0"/>
    <n v="0"/>
    <s v="No"/>
    <x v="0"/>
    <s v="Delhi"/>
  </r>
  <r>
    <x v="7969"/>
    <n v="61"/>
    <s v="Male"/>
    <s v="Ahmedabad"/>
    <n v="33"/>
    <x v="2"/>
    <x v="1"/>
    <n v="739"/>
    <n v="24489.81"/>
    <s v="Bank Transfer"/>
    <s v="No"/>
    <n v="0"/>
    <n v="0"/>
    <x v="0"/>
    <n v="0"/>
    <s v="Yes"/>
    <x v="0"/>
    <s v="Ahmedabad"/>
  </r>
  <r>
    <x v="7970"/>
    <n v="32"/>
    <s v="Male"/>
    <s v="Mumbai"/>
    <n v="37"/>
    <x v="2"/>
    <x v="1"/>
    <n v="770"/>
    <n v="24216.5"/>
    <s v="Credit Card"/>
    <s v="Yes"/>
    <n v="8"/>
    <n v="4"/>
    <x v="4"/>
    <n v="15"/>
    <s v="No"/>
    <x v="0"/>
    <s v="Mumbai"/>
  </r>
  <r>
    <x v="7971"/>
    <n v="40"/>
    <s v="Male"/>
    <s v="Mumbai"/>
    <n v="20"/>
    <x v="1"/>
    <x v="1"/>
    <n v="775"/>
    <n v="15356.5"/>
    <s v="Credit Card"/>
    <s v="Yes"/>
    <n v="2"/>
    <n v="0"/>
    <x v="0"/>
    <n v="0"/>
    <s v="No"/>
    <x v="1"/>
    <s v="Mumbai"/>
  </r>
  <r>
    <x v="7972"/>
    <n v="41"/>
    <s v="Male"/>
    <s v="Bengaluru"/>
    <n v="25"/>
    <x v="2"/>
    <x v="0"/>
    <n v="533"/>
    <n v="13381.31"/>
    <s v="Debit Card"/>
    <s v="Yes"/>
    <n v="0"/>
    <n v="0"/>
    <x v="1"/>
    <n v="0"/>
    <s v="No"/>
    <x v="0"/>
    <s v="Bengaluru"/>
  </r>
  <r>
    <x v="7973"/>
    <n v="21"/>
    <s v="Male"/>
    <s v="Chennai"/>
    <n v="59"/>
    <x v="0"/>
    <x v="1"/>
    <n v="653"/>
    <n v="38784.480000000003"/>
    <s v="Debit Card"/>
    <s v="Yes"/>
    <n v="0"/>
    <n v="0"/>
    <x v="0"/>
    <n v="0"/>
    <s v="Yes"/>
    <x v="0"/>
    <s v="Chennai"/>
  </r>
  <r>
    <x v="7974"/>
    <n v="18"/>
    <s v="Male"/>
    <s v="Mumbai"/>
    <n v="21"/>
    <x v="1"/>
    <x v="0"/>
    <n v="526"/>
    <n v="11108.49"/>
    <s v="Credit Card"/>
    <s v="No"/>
    <n v="1"/>
    <n v="0"/>
    <x v="0"/>
    <n v="0"/>
    <s v="No"/>
    <x v="0"/>
    <s v="Mumbai"/>
  </r>
  <r>
    <x v="7975"/>
    <n v="49"/>
    <s v="Female"/>
    <s v="Bengaluru"/>
    <n v="47"/>
    <x v="1"/>
    <x v="1"/>
    <n v="783"/>
    <n v="37538.28"/>
    <s v="Bank Transfer"/>
    <s v="Yes"/>
    <n v="0"/>
    <n v="0"/>
    <x v="0"/>
    <n v="0"/>
    <s v="No"/>
    <x v="0"/>
    <s v="Bengaluru"/>
  </r>
  <r>
    <x v="7976"/>
    <n v="54"/>
    <s v="Female"/>
    <s v="Mumbai"/>
    <n v="23"/>
    <x v="1"/>
    <x v="1"/>
    <n v="674"/>
    <n v="14053.6"/>
    <s v="Credit Card"/>
    <s v="Yes"/>
    <n v="0"/>
    <n v="0"/>
    <x v="0"/>
    <n v="10"/>
    <s v="No"/>
    <x v="0"/>
    <s v="Mumbai"/>
  </r>
  <r>
    <x v="7977"/>
    <n v="43"/>
    <s v="Female"/>
    <s v="Nagpur"/>
    <n v="42"/>
    <x v="1"/>
    <x v="1"/>
    <n v="738"/>
    <n v="28707.360000000001"/>
    <s v="Debit Card"/>
    <s v="Yes"/>
    <n v="1"/>
    <n v="0"/>
    <x v="0"/>
    <n v="5"/>
    <s v="No"/>
    <x v="0"/>
    <s v="Nagpur"/>
  </r>
  <r>
    <x v="7978"/>
    <n v="29"/>
    <s v="Female"/>
    <s v="Pune"/>
    <n v="25"/>
    <x v="1"/>
    <x v="1"/>
    <n v="738"/>
    <n v="17948.88"/>
    <s v="Auto Debit"/>
    <s v="Yes"/>
    <n v="0"/>
    <n v="0"/>
    <x v="0"/>
    <n v="0"/>
    <s v="Yes"/>
    <x v="0"/>
    <s v="Pune"/>
  </r>
  <r>
    <x v="7979"/>
    <n v="23"/>
    <s v="Male"/>
    <s v="Pune"/>
    <n v="33"/>
    <x v="0"/>
    <x v="2"/>
    <n v="1082"/>
    <n v="36376.559999999998"/>
    <s v="Auto Debit"/>
    <s v="Yes"/>
    <n v="0"/>
    <n v="0"/>
    <x v="0"/>
    <n v="0"/>
    <s v="Yes"/>
    <x v="0"/>
    <s v="Pune"/>
  </r>
  <r>
    <x v="7980"/>
    <n v="30"/>
    <s v="Male"/>
    <s v="Ahmedabad"/>
    <n v="15"/>
    <x v="0"/>
    <x v="0"/>
    <n v="543"/>
    <n v="8304.6200000000008"/>
    <s v="Credit Card"/>
    <s v="Yes"/>
    <n v="0"/>
    <n v="0"/>
    <x v="0"/>
    <n v="0"/>
    <s v="No"/>
    <x v="0"/>
    <s v="Ahmedabad"/>
  </r>
  <r>
    <x v="7981"/>
    <n v="60"/>
    <s v="Male"/>
    <s v="Mumbai"/>
    <n v="60"/>
    <x v="1"/>
    <x v="0"/>
    <n v="496"/>
    <n v="30530.11"/>
    <s v="Credit Card"/>
    <s v="No"/>
    <n v="2"/>
    <n v="1"/>
    <x v="1"/>
    <n v="0"/>
    <s v="No"/>
    <x v="0"/>
    <s v="Mumbai"/>
  </r>
  <r>
    <x v="7982"/>
    <n v="45"/>
    <s v="Male"/>
    <s v="Mumbai"/>
    <n v="37"/>
    <x v="2"/>
    <x v="0"/>
    <n v="438"/>
    <n v="16218.06"/>
    <s v="Credit Card"/>
    <s v="No"/>
    <n v="1"/>
    <n v="0"/>
    <x v="0"/>
    <n v="0"/>
    <s v="No"/>
    <x v="0"/>
    <s v="Mumbai"/>
  </r>
  <r>
    <x v="7983"/>
    <n v="34"/>
    <s v="Male"/>
    <s v="Bengaluru"/>
    <n v="11"/>
    <x v="0"/>
    <x v="0"/>
    <n v="530"/>
    <n v="5750.62"/>
    <s v="Auto Debit"/>
    <s v="Yes"/>
    <n v="1"/>
    <n v="0"/>
    <x v="0"/>
    <n v="0"/>
    <s v="No"/>
    <x v="0"/>
    <s v="Bengaluru"/>
  </r>
  <r>
    <x v="7984"/>
    <n v="40"/>
    <s v="Female"/>
    <s v="Nagpur"/>
    <n v="36"/>
    <x v="1"/>
    <x v="2"/>
    <n v="1097"/>
    <n v="39363.97"/>
    <s v="Auto Debit"/>
    <s v="Yes"/>
    <n v="1"/>
    <n v="0"/>
    <x v="0"/>
    <n v="0"/>
    <s v="Yes"/>
    <x v="0"/>
    <s v="Nagpur"/>
  </r>
  <r>
    <x v="7985"/>
    <n v="27"/>
    <s v="Male"/>
    <s v="Delhi"/>
    <n v="25"/>
    <x v="0"/>
    <x v="1"/>
    <n v="693"/>
    <n v="17015.599999999999"/>
    <s v="UPI"/>
    <s v="Yes"/>
    <n v="0"/>
    <n v="0"/>
    <x v="1"/>
    <n v="0"/>
    <s v="No"/>
    <x v="1"/>
    <s v="Delhi"/>
  </r>
  <r>
    <x v="7986"/>
    <n v="42"/>
    <s v="Female"/>
    <s v="Pune"/>
    <n v="39"/>
    <x v="0"/>
    <x v="1"/>
    <n v="642"/>
    <n v="24611.33"/>
    <s v="Credit Card"/>
    <s v="Yes"/>
    <n v="2"/>
    <n v="1"/>
    <x v="0"/>
    <n v="0"/>
    <s v="Yes"/>
    <x v="0"/>
    <s v="Pune"/>
  </r>
  <r>
    <x v="7987"/>
    <n v="18"/>
    <s v="Male"/>
    <s v="Nagpur"/>
    <n v="30"/>
    <x v="2"/>
    <x v="2"/>
    <n v="958"/>
    <n v="26185.919999999998"/>
    <s v="Credit Card"/>
    <s v="Yes"/>
    <n v="0"/>
    <n v="0"/>
    <x v="0"/>
    <n v="10"/>
    <s v="No"/>
    <x v="0"/>
    <s v="Nagpur"/>
  </r>
  <r>
    <x v="7988"/>
    <n v="39"/>
    <s v="Male"/>
    <s v="Hyderabad"/>
    <n v="35"/>
    <x v="2"/>
    <x v="2"/>
    <n v="1030"/>
    <n v="33305.21"/>
    <s v="Debit Card"/>
    <s v="Yes"/>
    <n v="0"/>
    <n v="0"/>
    <x v="0"/>
    <n v="10"/>
    <s v="No"/>
    <x v="0"/>
    <s v="Hyderabad"/>
  </r>
  <r>
    <x v="7989"/>
    <n v="44"/>
    <s v="Male"/>
    <s v="Kolkata"/>
    <n v="42"/>
    <x v="2"/>
    <x v="1"/>
    <n v="674"/>
    <n v="24645.24"/>
    <s v="Bank Transfer"/>
    <s v="Yes"/>
    <n v="3"/>
    <n v="0"/>
    <x v="0"/>
    <n v="15"/>
    <s v="No"/>
    <x v="0"/>
    <s v="Kolkata"/>
  </r>
  <r>
    <x v="7990"/>
    <n v="31"/>
    <s v="Female"/>
    <s v="Pune"/>
    <n v="13"/>
    <x v="0"/>
    <x v="2"/>
    <n v="1076"/>
    <n v="14108.06"/>
    <s v="UPI"/>
    <s v="Yes"/>
    <n v="0"/>
    <n v="0"/>
    <x v="0"/>
    <n v="0"/>
    <s v="No"/>
    <x v="1"/>
    <s v="Pune"/>
  </r>
  <r>
    <x v="7991"/>
    <n v="42"/>
    <s v="Male"/>
    <s v="Kolkata"/>
    <n v="30"/>
    <x v="1"/>
    <x v="1"/>
    <n v="715"/>
    <n v="21601.41"/>
    <s v="Credit Card"/>
    <s v="Yes"/>
    <n v="0"/>
    <n v="0"/>
    <x v="0"/>
    <n v="0"/>
    <s v="No"/>
    <x v="1"/>
    <s v="Kolkata"/>
  </r>
  <r>
    <x v="7992"/>
    <n v="26"/>
    <s v="Male"/>
    <s v="Hyderabad"/>
    <n v="18"/>
    <x v="0"/>
    <x v="2"/>
    <n v="1048"/>
    <n v="18396.759999999998"/>
    <s v="UPI"/>
    <s v="Yes"/>
    <n v="1"/>
    <n v="0"/>
    <x v="0"/>
    <n v="0"/>
    <s v="No"/>
    <x v="1"/>
    <s v="Hyderabad"/>
  </r>
  <r>
    <x v="7993"/>
    <n v="36"/>
    <s v="Female"/>
    <s v="Nagpur"/>
    <n v="26"/>
    <x v="2"/>
    <x v="2"/>
    <n v="1089"/>
    <n v="28263.53"/>
    <s v="Debit Card"/>
    <s v="Yes"/>
    <n v="0"/>
    <n v="0"/>
    <x v="1"/>
    <n v="0"/>
    <s v="Yes"/>
    <x v="0"/>
    <s v="Nagpur"/>
  </r>
  <r>
    <x v="7994"/>
    <n v="63"/>
    <s v="Male"/>
    <s v="Pune"/>
    <n v="34"/>
    <x v="2"/>
    <x v="2"/>
    <n v="1019"/>
    <n v="30068.85"/>
    <s v="Credit Card"/>
    <s v="Yes"/>
    <n v="0"/>
    <n v="0"/>
    <x v="2"/>
    <n v="15"/>
    <s v="No"/>
    <x v="0"/>
    <s v="Pune"/>
  </r>
  <r>
    <x v="7995"/>
    <n v="26"/>
    <s v="Female"/>
    <s v="Mumbai"/>
    <n v="21"/>
    <x v="2"/>
    <x v="0"/>
    <n v="577"/>
    <n v="12460.75"/>
    <s v="Debit Card"/>
    <s v="Yes"/>
    <n v="0"/>
    <n v="0"/>
    <x v="0"/>
    <n v="0"/>
    <s v="Yes"/>
    <x v="1"/>
    <s v="Mumbai"/>
  </r>
  <r>
    <x v="7996"/>
    <n v="36"/>
    <s v="Female"/>
    <s v="Kolkata"/>
    <n v="72"/>
    <x v="2"/>
    <x v="0"/>
    <n v="478"/>
    <n v="31434.22"/>
    <s v="UPI"/>
    <s v="Yes"/>
    <n v="1"/>
    <n v="0"/>
    <x v="0"/>
    <n v="10"/>
    <s v="No"/>
    <x v="1"/>
    <s v="Kolkata"/>
  </r>
  <r>
    <x v="7997"/>
    <n v="31"/>
    <s v="Male"/>
    <s v="Jaipur"/>
    <n v="56"/>
    <x v="1"/>
    <x v="2"/>
    <n v="1001"/>
    <n v="55560.9"/>
    <s v="Bank Transfer"/>
    <s v="Yes"/>
    <n v="5"/>
    <n v="2"/>
    <x v="2"/>
    <n v="0"/>
    <s v="No"/>
    <x v="1"/>
    <s v="Jaipur"/>
  </r>
  <r>
    <x v="7998"/>
    <n v="29"/>
    <s v="Male"/>
    <s v="Mumbai"/>
    <n v="8"/>
    <x v="0"/>
    <x v="0"/>
    <n v="507"/>
    <n v="4020.58"/>
    <s v="Auto Debit"/>
    <s v="No"/>
    <n v="1"/>
    <n v="0"/>
    <x v="1"/>
    <n v="0"/>
    <s v="No"/>
    <x v="0"/>
    <s v="Mumbai"/>
  </r>
  <r>
    <x v="7999"/>
    <n v="35"/>
    <s v="Male"/>
    <s v="Pune"/>
    <n v="55"/>
    <x v="0"/>
    <x v="0"/>
    <n v="462"/>
    <n v="25520.78"/>
    <s v="Bank Transfer"/>
    <s v="Yes"/>
    <n v="0"/>
    <n v="0"/>
    <x v="0"/>
    <n v="0"/>
    <s v="No"/>
    <x v="0"/>
    <s v="Pune"/>
  </r>
  <r>
    <x v="8000"/>
    <n v="30"/>
    <s v="Male"/>
    <s v="Chennai"/>
    <n v="23"/>
    <x v="0"/>
    <x v="1"/>
    <n v="742"/>
    <n v="17406.29"/>
    <s v="Bank Transfer"/>
    <s v="Yes"/>
    <n v="1"/>
    <n v="0"/>
    <x v="1"/>
    <n v="0"/>
    <s v="No"/>
    <x v="0"/>
    <s v="Chennai"/>
  </r>
  <r>
    <x v="8001"/>
    <n v="27"/>
    <s v="Male"/>
    <s v="Delhi"/>
    <n v="31"/>
    <x v="2"/>
    <x v="1"/>
    <n v="694"/>
    <n v="19218.88"/>
    <s v="Credit Card"/>
    <s v="Yes"/>
    <n v="1"/>
    <n v="0"/>
    <x v="0"/>
    <n v="10"/>
    <s v="No"/>
    <x v="0"/>
    <s v="Delhi"/>
  </r>
  <r>
    <x v="8002"/>
    <n v="25"/>
    <s v="Male"/>
    <s v="Bengaluru"/>
    <n v="12"/>
    <x v="0"/>
    <x v="2"/>
    <n v="998"/>
    <n v="11989.39"/>
    <s v="Credit Card"/>
    <s v="Yes"/>
    <n v="0"/>
    <n v="0"/>
    <x v="2"/>
    <n v="0"/>
    <s v="No"/>
    <x v="0"/>
    <s v="Bengaluru"/>
  </r>
  <r>
    <x v="8003"/>
    <n v="27"/>
    <s v="Male"/>
    <s v="Kolkata"/>
    <n v="10"/>
    <x v="1"/>
    <x v="2"/>
    <n v="998"/>
    <n v="9734.59"/>
    <s v="Credit Card"/>
    <s v="Yes"/>
    <n v="0"/>
    <n v="0"/>
    <x v="0"/>
    <n v="0"/>
    <s v="Yes"/>
    <x v="0"/>
    <s v="Kolkata"/>
  </r>
  <r>
    <x v="8004"/>
    <n v="50"/>
    <s v="Female"/>
    <s v="Delhi"/>
    <n v="45"/>
    <x v="1"/>
    <x v="1"/>
    <n v="741"/>
    <n v="29467.14"/>
    <s v="UPI"/>
    <s v="Yes"/>
    <n v="0"/>
    <n v="0"/>
    <x v="0"/>
    <n v="10"/>
    <s v="No"/>
    <x v="0"/>
    <s v="Delhi"/>
  </r>
  <r>
    <x v="8005"/>
    <n v="35"/>
    <s v="Female"/>
    <s v="Bengaluru"/>
    <n v="26"/>
    <x v="1"/>
    <x v="1"/>
    <n v="693"/>
    <n v="18346.419999999998"/>
    <s v="Debit Card"/>
    <s v="Yes"/>
    <n v="0"/>
    <n v="0"/>
    <x v="0"/>
    <n v="0"/>
    <s v="No"/>
    <x v="0"/>
    <s v="Bengaluru"/>
  </r>
  <r>
    <x v="8006"/>
    <n v="65"/>
    <s v="Female"/>
    <s v="Delhi"/>
    <n v="40"/>
    <x v="1"/>
    <x v="0"/>
    <n v="474"/>
    <n v="18805.63"/>
    <s v="Credit Card"/>
    <s v="Yes"/>
    <n v="0"/>
    <n v="0"/>
    <x v="0"/>
    <n v="0"/>
    <s v="No"/>
    <x v="0"/>
    <s v="Delhi"/>
  </r>
  <r>
    <x v="8007"/>
    <n v="46"/>
    <s v="Male"/>
    <s v="Mumbai"/>
    <n v="31"/>
    <x v="2"/>
    <x v="1"/>
    <n v="792"/>
    <n v="20694.3"/>
    <s v="Credit Card"/>
    <s v="No"/>
    <n v="0"/>
    <n v="0"/>
    <x v="1"/>
    <n v="15"/>
    <s v="No"/>
    <x v="0"/>
    <s v="Mumbai"/>
  </r>
  <r>
    <x v="8008"/>
    <n v="37"/>
    <s v="Male"/>
    <s v="Bengaluru"/>
    <n v="54"/>
    <x v="1"/>
    <x v="0"/>
    <n v="509"/>
    <n v="26870.12"/>
    <s v="UPI"/>
    <s v="Yes"/>
    <n v="0"/>
    <n v="0"/>
    <x v="1"/>
    <n v="0"/>
    <s v="No"/>
    <x v="0"/>
    <s v="Bengaluru"/>
  </r>
  <r>
    <x v="8009"/>
    <n v="39"/>
    <s v="Male"/>
    <s v="Chennai"/>
    <n v="46"/>
    <x v="0"/>
    <x v="1"/>
    <n v="759"/>
    <n v="34813.49"/>
    <s v="UPI"/>
    <s v="Yes"/>
    <n v="8"/>
    <n v="3"/>
    <x v="3"/>
    <n v="0"/>
    <s v="No"/>
    <x v="1"/>
    <s v="Chennai"/>
  </r>
  <r>
    <x v="8010"/>
    <n v="40"/>
    <s v="Male"/>
    <s v="Nagpur"/>
    <n v="27"/>
    <x v="1"/>
    <x v="1"/>
    <n v="787"/>
    <n v="19063.16"/>
    <s v="UPI"/>
    <s v="No"/>
    <n v="0"/>
    <n v="0"/>
    <x v="1"/>
    <n v="10"/>
    <s v="No"/>
    <x v="0"/>
    <s v="Nagpur"/>
  </r>
  <r>
    <x v="8011"/>
    <n v="34"/>
    <s v="Male"/>
    <s v="Ahmedabad"/>
    <n v="55"/>
    <x v="1"/>
    <x v="0"/>
    <n v="488"/>
    <n v="27151.02"/>
    <s v="UPI"/>
    <s v="Yes"/>
    <n v="1"/>
    <n v="0"/>
    <x v="1"/>
    <n v="0"/>
    <s v="No"/>
    <x v="0"/>
    <s v="Ahmedabad"/>
  </r>
  <r>
    <x v="8012"/>
    <n v="40"/>
    <s v="Male"/>
    <s v="Bengaluru"/>
    <n v="17"/>
    <x v="0"/>
    <x v="1"/>
    <n v="715"/>
    <n v="12361.11"/>
    <s v="Debit Card"/>
    <s v="Yes"/>
    <n v="0"/>
    <n v="0"/>
    <x v="0"/>
    <n v="0"/>
    <s v="No"/>
    <x v="0"/>
    <s v="Bengaluru"/>
  </r>
  <r>
    <x v="8013"/>
    <n v="32"/>
    <s v="Female"/>
    <s v="Jaipur"/>
    <n v="47"/>
    <x v="0"/>
    <x v="1"/>
    <n v="691"/>
    <n v="31547.77"/>
    <s v="Debit Card"/>
    <s v="Yes"/>
    <n v="0"/>
    <n v="0"/>
    <x v="0"/>
    <n v="0"/>
    <s v="No"/>
    <x v="1"/>
    <s v="Jaipur"/>
  </r>
  <r>
    <x v="8014"/>
    <n v="21"/>
    <s v="Female"/>
    <s v="Pune"/>
    <n v="33"/>
    <x v="1"/>
    <x v="0"/>
    <n v="448"/>
    <n v="14548.71"/>
    <s v="UPI"/>
    <s v="Yes"/>
    <n v="0"/>
    <n v="0"/>
    <x v="0"/>
    <n v="0"/>
    <s v="No"/>
    <x v="0"/>
    <s v="Pune"/>
  </r>
  <r>
    <x v="8015"/>
    <n v="38"/>
    <s v="Female"/>
    <s v="Delhi"/>
    <n v="48"/>
    <x v="0"/>
    <x v="1"/>
    <n v="800"/>
    <n v="39266.01"/>
    <s v="Auto Debit"/>
    <s v="Yes"/>
    <n v="0"/>
    <n v="0"/>
    <x v="1"/>
    <n v="0"/>
    <s v="No"/>
    <x v="0"/>
    <s v="Delhi"/>
  </r>
  <r>
    <x v="8016"/>
    <n v="55"/>
    <s v="Male"/>
    <s v="Delhi"/>
    <n v="55"/>
    <x v="0"/>
    <x v="1"/>
    <n v="780"/>
    <n v="43283.6"/>
    <s v="Credit Card"/>
    <s v="Yes"/>
    <n v="1"/>
    <n v="0"/>
    <x v="1"/>
    <n v="0"/>
    <s v="No"/>
    <x v="0"/>
    <s v="Delhi"/>
  </r>
  <r>
    <x v="8017"/>
    <n v="31"/>
    <s v="Male"/>
    <s v="Mumbai"/>
    <n v="17"/>
    <x v="0"/>
    <x v="0"/>
    <n v="479"/>
    <n v="8143"/>
    <s v="Auto Debit"/>
    <s v="Yes"/>
    <n v="0"/>
    <n v="0"/>
    <x v="0"/>
    <n v="0"/>
    <s v="Yes"/>
    <x v="0"/>
    <s v="Mumbai"/>
  </r>
  <r>
    <x v="8018"/>
    <n v="24"/>
    <s v="Female"/>
    <s v="Ahmedabad"/>
    <n v="36"/>
    <x v="2"/>
    <x v="0"/>
    <n v="537"/>
    <n v="16838.830000000002"/>
    <s v="Auto Debit"/>
    <s v="Yes"/>
    <n v="1"/>
    <n v="0"/>
    <x v="0"/>
    <n v="15"/>
    <s v="Yes"/>
    <x v="0"/>
    <s v="Ahmedabad"/>
  </r>
  <r>
    <x v="8019"/>
    <n v="51"/>
    <s v="Female"/>
    <s v="Jaipur"/>
    <n v="22"/>
    <x v="1"/>
    <x v="1"/>
    <n v="700"/>
    <n v="15064.7"/>
    <s v="Auto Debit"/>
    <s v="Yes"/>
    <n v="2"/>
    <n v="0"/>
    <x v="0"/>
    <n v="5"/>
    <s v="Yes"/>
    <x v="0"/>
    <s v="Jaipur"/>
  </r>
  <r>
    <x v="8020"/>
    <n v="56"/>
    <s v="Female"/>
    <s v="Mumbai"/>
    <n v="24"/>
    <x v="0"/>
    <x v="0"/>
    <n v="546"/>
    <n v="13020.09"/>
    <s v="Debit Card"/>
    <s v="Yes"/>
    <n v="0"/>
    <n v="0"/>
    <x v="0"/>
    <n v="0"/>
    <s v="Yes"/>
    <x v="1"/>
    <s v="Mumbai"/>
  </r>
  <r>
    <x v="8021"/>
    <n v="42"/>
    <s v="Male"/>
    <s v="Ahmedabad"/>
    <n v="8"/>
    <x v="0"/>
    <x v="1"/>
    <n v="669"/>
    <n v="5261.08"/>
    <s v="Credit Card"/>
    <s v="Yes"/>
    <n v="1"/>
    <n v="0"/>
    <x v="1"/>
    <n v="0"/>
    <s v="Yes"/>
    <x v="0"/>
    <s v="Ahmedabad"/>
  </r>
  <r>
    <x v="8022"/>
    <n v="18"/>
    <s v="Female"/>
    <s v="Kolkata"/>
    <n v="59"/>
    <x v="1"/>
    <x v="2"/>
    <n v="979"/>
    <n v="57761"/>
    <s v="Debit Card"/>
    <s v="Yes"/>
    <n v="1"/>
    <n v="0"/>
    <x v="0"/>
    <n v="0"/>
    <s v="No"/>
    <x v="0"/>
    <s v="Kolkata"/>
  </r>
  <r>
    <x v="8023"/>
    <n v="41"/>
    <s v="Male"/>
    <s v="Mumbai"/>
    <n v="42"/>
    <x v="2"/>
    <x v="1"/>
    <n v="817"/>
    <n v="30135.53"/>
    <s v="Credit Card"/>
    <s v="Yes"/>
    <n v="0"/>
    <n v="0"/>
    <x v="0"/>
    <n v="10"/>
    <s v="Yes"/>
    <x v="0"/>
    <s v="Mumbai"/>
  </r>
  <r>
    <x v="8024"/>
    <n v="28"/>
    <s v="Male"/>
    <s v="Hyderabad"/>
    <n v="40"/>
    <x v="0"/>
    <x v="1"/>
    <n v="772"/>
    <n v="30302.48"/>
    <s v="UPI"/>
    <s v="Yes"/>
    <n v="2"/>
    <n v="1"/>
    <x v="1"/>
    <n v="0"/>
    <s v="Yes"/>
    <x v="0"/>
    <s v="Hyderabad"/>
  </r>
  <r>
    <x v="8025"/>
    <n v="32"/>
    <s v="Female"/>
    <s v="Mumbai"/>
    <n v="8"/>
    <x v="0"/>
    <x v="2"/>
    <n v="1066"/>
    <n v="8746.2000000000007"/>
    <s v="Bank Transfer"/>
    <s v="Yes"/>
    <n v="1"/>
    <n v="0"/>
    <x v="0"/>
    <n v="0"/>
    <s v="No"/>
    <x v="1"/>
    <s v="Mumbai"/>
  </r>
  <r>
    <x v="8026"/>
    <n v="41"/>
    <s v="Female"/>
    <s v="Chennai"/>
    <n v="47"/>
    <x v="1"/>
    <x v="1"/>
    <n v="781"/>
    <n v="37059.089999999997"/>
    <s v="Bank Transfer"/>
    <s v="No"/>
    <n v="0"/>
    <n v="0"/>
    <x v="1"/>
    <n v="0"/>
    <s v="No"/>
    <x v="0"/>
    <s v="Chennai"/>
  </r>
  <r>
    <x v="8027"/>
    <n v="26"/>
    <s v="Male"/>
    <s v="Delhi"/>
    <n v="52"/>
    <x v="0"/>
    <x v="1"/>
    <n v="756"/>
    <n v="39741.74"/>
    <s v="Credit Card"/>
    <s v="Yes"/>
    <n v="0"/>
    <n v="0"/>
    <x v="1"/>
    <n v="0"/>
    <s v="No"/>
    <x v="0"/>
    <s v="Delhi"/>
  </r>
  <r>
    <x v="8028"/>
    <n v="21"/>
    <s v="Male"/>
    <s v="Nagpur"/>
    <n v="39"/>
    <x v="0"/>
    <x v="1"/>
    <n v="793"/>
    <n v="30327.040000000001"/>
    <s v="Bank Transfer"/>
    <s v="Yes"/>
    <n v="1"/>
    <n v="0"/>
    <x v="0"/>
    <n v="0"/>
    <s v="Yes"/>
    <x v="0"/>
    <s v="Nagpur"/>
  </r>
  <r>
    <x v="8029"/>
    <n v="30"/>
    <s v="Female"/>
    <s v="Pune"/>
    <n v="31"/>
    <x v="1"/>
    <x v="2"/>
    <n v="960"/>
    <n v="29683.74"/>
    <s v="Bank Transfer"/>
    <s v="Yes"/>
    <n v="0"/>
    <n v="0"/>
    <x v="0"/>
    <n v="0"/>
    <s v="No"/>
    <x v="1"/>
    <s v="Pune"/>
  </r>
  <r>
    <x v="8030"/>
    <n v="51"/>
    <s v="Male"/>
    <s v="Mumbai"/>
    <n v="42"/>
    <x v="1"/>
    <x v="1"/>
    <n v="795"/>
    <n v="33999.72"/>
    <s v="Debit Card"/>
    <s v="Yes"/>
    <n v="0"/>
    <n v="0"/>
    <x v="1"/>
    <n v="0"/>
    <s v="No"/>
    <x v="0"/>
    <s v="Mumbai"/>
  </r>
  <r>
    <x v="8031"/>
    <n v="18"/>
    <s v="Female"/>
    <s v="Delhi"/>
    <n v="21"/>
    <x v="1"/>
    <x v="1"/>
    <n v="689"/>
    <n v="14747.59"/>
    <s v="UPI"/>
    <s v="Yes"/>
    <n v="0"/>
    <n v="0"/>
    <x v="0"/>
    <n v="0"/>
    <s v="No"/>
    <x v="0"/>
    <s v="Delhi"/>
  </r>
  <r>
    <x v="8032"/>
    <n v="41"/>
    <s v="Female"/>
    <s v="Delhi"/>
    <n v="26"/>
    <x v="0"/>
    <x v="0"/>
    <n v="472"/>
    <n v="12344.06"/>
    <s v="UPI"/>
    <s v="Yes"/>
    <n v="1"/>
    <n v="0"/>
    <x v="0"/>
    <n v="0"/>
    <s v="No"/>
    <x v="0"/>
    <s v="Delhi"/>
  </r>
  <r>
    <x v="8033"/>
    <n v="32"/>
    <s v="Female"/>
    <s v="Delhi"/>
    <n v="53"/>
    <x v="0"/>
    <x v="0"/>
    <n v="525"/>
    <n v="27461.18"/>
    <s v="UPI"/>
    <s v="Yes"/>
    <n v="0"/>
    <n v="0"/>
    <x v="0"/>
    <n v="0"/>
    <s v="No"/>
    <x v="0"/>
    <s v="Delhi"/>
  </r>
  <r>
    <x v="8034"/>
    <n v="27"/>
    <s v="Female"/>
    <s v="Bengaluru"/>
    <n v="28"/>
    <x v="1"/>
    <x v="1"/>
    <n v="684"/>
    <n v="18378.88"/>
    <s v="UPI"/>
    <s v="Yes"/>
    <n v="4"/>
    <n v="2"/>
    <x v="2"/>
    <n v="5"/>
    <s v="No"/>
    <x v="0"/>
    <s v="Bengaluru"/>
  </r>
  <r>
    <x v="8035"/>
    <n v="28"/>
    <s v="Male"/>
    <s v="Bengaluru"/>
    <n v="50"/>
    <x v="2"/>
    <x v="2"/>
    <n v="1053"/>
    <n v="53607.9"/>
    <s v="Bank Transfer"/>
    <s v="Yes"/>
    <n v="0"/>
    <n v="0"/>
    <x v="0"/>
    <n v="0"/>
    <s v="No"/>
    <x v="0"/>
    <s v="Bengaluru"/>
  </r>
  <r>
    <x v="8036"/>
    <n v="42"/>
    <s v="Male"/>
    <s v="Pune"/>
    <n v="34"/>
    <x v="0"/>
    <x v="2"/>
    <n v="966"/>
    <n v="32291.97"/>
    <s v="UPI"/>
    <s v="Yes"/>
    <n v="0"/>
    <n v="0"/>
    <x v="0"/>
    <n v="0"/>
    <s v="Yes"/>
    <x v="1"/>
    <s v="Pune"/>
  </r>
  <r>
    <x v="8037"/>
    <n v="21"/>
    <s v="Female"/>
    <s v="Hyderabad"/>
    <n v="39"/>
    <x v="2"/>
    <x v="0"/>
    <n v="456"/>
    <n v="18031.46"/>
    <s v="Bank Transfer"/>
    <s v="Yes"/>
    <n v="1"/>
    <n v="0"/>
    <x v="0"/>
    <n v="0"/>
    <s v="No"/>
    <x v="0"/>
    <s v="Hyderabad"/>
  </r>
  <r>
    <x v="8038"/>
    <n v="36"/>
    <s v="Female"/>
    <s v="Bengaluru"/>
    <n v="51"/>
    <x v="1"/>
    <x v="0"/>
    <n v="462"/>
    <n v="23325.759999999998"/>
    <s v="Credit Card"/>
    <s v="Yes"/>
    <n v="1"/>
    <n v="0"/>
    <x v="1"/>
    <n v="0"/>
    <s v="No"/>
    <x v="0"/>
    <s v="Bengaluru"/>
  </r>
  <r>
    <x v="8039"/>
    <n v="22"/>
    <s v="Female"/>
    <s v="Ahmedabad"/>
    <n v="69"/>
    <x v="1"/>
    <x v="2"/>
    <n v="1037"/>
    <n v="72899.95"/>
    <s v="Debit Card"/>
    <s v="Yes"/>
    <n v="0"/>
    <n v="0"/>
    <x v="0"/>
    <n v="0"/>
    <s v="Yes"/>
    <x v="0"/>
    <s v="Ahmedabad"/>
  </r>
  <r>
    <x v="8040"/>
    <n v="26"/>
    <s v="Female"/>
    <s v="Chennai"/>
    <n v="49"/>
    <x v="0"/>
    <x v="2"/>
    <n v="1051"/>
    <n v="51035.17"/>
    <s v="UPI"/>
    <s v="Yes"/>
    <n v="4"/>
    <n v="1"/>
    <x v="0"/>
    <n v="0"/>
    <s v="Yes"/>
    <x v="0"/>
    <s v="Chennai"/>
  </r>
  <r>
    <x v="8041"/>
    <n v="44"/>
    <s v="Male"/>
    <s v="Delhi"/>
    <n v="31"/>
    <x v="1"/>
    <x v="1"/>
    <n v="783"/>
    <n v="23529.46"/>
    <s v="Credit Card"/>
    <s v="Yes"/>
    <n v="0"/>
    <n v="0"/>
    <x v="0"/>
    <n v="5"/>
    <s v="Yes"/>
    <x v="0"/>
    <s v="Delhi"/>
  </r>
  <r>
    <x v="8042"/>
    <n v="61"/>
    <s v="Male"/>
    <s v="Kolkata"/>
    <n v="16"/>
    <x v="0"/>
    <x v="2"/>
    <n v="974"/>
    <n v="15451.86"/>
    <s v="UPI"/>
    <s v="Yes"/>
    <n v="1"/>
    <n v="0"/>
    <x v="0"/>
    <n v="0"/>
    <s v="Yes"/>
    <x v="0"/>
    <s v="Kolkata"/>
  </r>
  <r>
    <x v="8043"/>
    <n v="45"/>
    <s v="Male"/>
    <s v="Ahmedabad"/>
    <n v="72"/>
    <x v="2"/>
    <x v="0"/>
    <n v="535"/>
    <n v="33353.08"/>
    <s v="UPI"/>
    <s v="Yes"/>
    <n v="0"/>
    <n v="0"/>
    <x v="0"/>
    <n v="15"/>
    <s v="No"/>
    <x v="0"/>
    <s v="Ahmedabad"/>
  </r>
  <r>
    <x v="8044"/>
    <n v="45"/>
    <s v="Male"/>
    <s v="Hyderabad"/>
    <n v="20"/>
    <x v="0"/>
    <x v="0"/>
    <n v="455"/>
    <n v="9245.6"/>
    <s v="Auto Debit"/>
    <s v="No"/>
    <n v="0"/>
    <n v="0"/>
    <x v="0"/>
    <n v="0"/>
    <s v="No"/>
    <x v="1"/>
    <s v="Hyderabad"/>
  </r>
  <r>
    <x v="8045"/>
    <n v="38"/>
    <s v="Male"/>
    <s v="Delhi"/>
    <n v="18"/>
    <x v="0"/>
    <x v="1"/>
    <n v="760"/>
    <n v="13733.65"/>
    <s v="Auto Debit"/>
    <s v="Yes"/>
    <n v="2"/>
    <n v="0"/>
    <x v="0"/>
    <n v="0"/>
    <s v="No"/>
    <x v="0"/>
    <s v="Delhi"/>
  </r>
  <r>
    <x v="8046"/>
    <n v="49"/>
    <s v="Male"/>
    <s v="Delhi"/>
    <n v="25"/>
    <x v="1"/>
    <x v="1"/>
    <n v="795"/>
    <n v="20263.849999999999"/>
    <s v="Auto Debit"/>
    <s v="Yes"/>
    <n v="2"/>
    <n v="2"/>
    <x v="1"/>
    <n v="0"/>
    <s v="Yes"/>
    <x v="0"/>
    <s v="Delhi"/>
  </r>
  <r>
    <x v="8047"/>
    <n v="37"/>
    <s v="Male"/>
    <s v="Mumbai"/>
    <n v="20"/>
    <x v="0"/>
    <x v="1"/>
    <n v="692"/>
    <n v="13888.73"/>
    <s v="Auto Debit"/>
    <s v="Yes"/>
    <n v="5"/>
    <n v="1"/>
    <x v="1"/>
    <n v="0"/>
    <s v="No"/>
    <x v="0"/>
    <s v="Mumbai"/>
  </r>
  <r>
    <x v="8048"/>
    <n v="44"/>
    <s v="Female"/>
    <s v="Chennai"/>
    <n v="21"/>
    <x v="1"/>
    <x v="1"/>
    <n v="672"/>
    <n v="13956.37"/>
    <s v="Bank Transfer"/>
    <s v="No"/>
    <n v="5"/>
    <n v="1"/>
    <x v="0"/>
    <n v="0"/>
    <s v="No"/>
    <x v="0"/>
    <s v="Chennai"/>
  </r>
  <r>
    <x v="8049"/>
    <n v="21"/>
    <s v="Female"/>
    <s v="Bengaluru"/>
    <n v="25"/>
    <x v="2"/>
    <x v="0"/>
    <n v="474"/>
    <n v="12162.75"/>
    <s v="Credit Card"/>
    <s v="Yes"/>
    <n v="1"/>
    <n v="0"/>
    <x v="0"/>
    <n v="0"/>
    <s v="No"/>
    <x v="0"/>
    <s v="Bengaluru"/>
  </r>
  <r>
    <x v="8050"/>
    <n v="32"/>
    <s v="Male"/>
    <s v="Delhi"/>
    <n v="10"/>
    <x v="0"/>
    <x v="0"/>
    <n v="533"/>
    <n v="5390.74"/>
    <s v="Debit Card"/>
    <s v="Yes"/>
    <n v="4"/>
    <n v="2"/>
    <x v="4"/>
    <n v="0"/>
    <s v="No"/>
    <x v="1"/>
    <s v="Delhi"/>
  </r>
  <r>
    <x v="8051"/>
    <n v="34"/>
    <s v="Female"/>
    <s v="Pune"/>
    <n v="20"/>
    <x v="0"/>
    <x v="0"/>
    <n v="457"/>
    <n v="9411.08"/>
    <s v="UPI"/>
    <s v="Yes"/>
    <n v="0"/>
    <n v="0"/>
    <x v="1"/>
    <n v="0"/>
    <s v="No"/>
    <x v="0"/>
    <s v="Pune"/>
  </r>
  <r>
    <x v="8052"/>
    <n v="47"/>
    <s v="Female"/>
    <s v="Kolkata"/>
    <n v="47"/>
    <x v="0"/>
    <x v="2"/>
    <n v="971"/>
    <n v="46446.37"/>
    <s v="Credit Card"/>
    <s v="Yes"/>
    <n v="3"/>
    <n v="0"/>
    <x v="0"/>
    <n v="0"/>
    <s v="No"/>
    <x v="1"/>
    <s v="Kolkata"/>
  </r>
  <r>
    <x v="8053"/>
    <n v="40"/>
    <s v="Female"/>
    <s v="Chennai"/>
    <n v="24"/>
    <x v="0"/>
    <x v="1"/>
    <n v="715"/>
    <n v="17641.39"/>
    <s v="Credit Card"/>
    <s v="Yes"/>
    <n v="2"/>
    <n v="0"/>
    <x v="0"/>
    <n v="0"/>
    <s v="No"/>
    <x v="0"/>
    <s v="Chennai"/>
  </r>
  <r>
    <x v="8054"/>
    <n v="34"/>
    <s v="Female"/>
    <s v="Bengaluru"/>
    <n v="22"/>
    <x v="0"/>
    <x v="0"/>
    <n v="453"/>
    <n v="9945.14"/>
    <s v="Credit Card"/>
    <s v="No"/>
    <n v="1"/>
    <n v="0"/>
    <x v="1"/>
    <n v="0"/>
    <s v="Yes"/>
    <x v="0"/>
    <s v="Bengaluru"/>
  </r>
  <r>
    <x v="8055"/>
    <n v="41"/>
    <s v="Male"/>
    <s v="Delhi"/>
    <n v="44"/>
    <x v="2"/>
    <x v="1"/>
    <n v="799"/>
    <n v="34357.1"/>
    <s v="Auto Debit"/>
    <s v="Yes"/>
    <n v="0"/>
    <n v="0"/>
    <x v="1"/>
    <n v="0"/>
    <s v="No"/>
    <x v="0"/>
    <s v="Delhi"/>
  </r>
  <r>
    <x v="8056"/>
    <n v="32"/>
    <s v="Male"/>
    <s v="Jaipur"/>
    <n v="31"/>
    <x v="0"/>
    <x v="1"/>
    <n v="686"/>
    <n v="21498.46"/>
    <s v="Credit Card"/>
    <s v="Yes"/>
    <n v="5"/>
    <n v="1"/>
    <x v="2"/>
    <n v="0"/>
    <s v="No"/>
    <x v="1"/>
    <s v="Jaipur"/>
  </r>
  <r>
    <x v="8057"/>
    <n v="45"/>
    <s v="Female"/>
    <s v="Chennai"/>
    <n v="18"/>
    <x v="1"/>
    <x v="0"/>
    <n v="536"/>
    <n v="8849.57"/>
    <s v="UPI"/>
    <s v="Yes"/>
    <n v="0"/>
    <n v="0"/>
    <x v="0"/>
    <n v="10"/>
    <s v="No"/>
    <x v="0"/>
    <s v="Chennai"/>
  </r>
  <r>
    <x v="8058"/>
    <n v="32"/>
    <s v="Male"/>
    <s v="Bengaluru"/>
    <n v="69"/>
    <x v="2"/>
    <x v="2"/>
    <n v="1142"/>
    <n v="80703.28"/>
    <s v="UPI"/>
    <s v="Yes"/>
    <n v="6"/>
    <n v="2"/>
    <x v="4"/>
    <n v="0"/>
    <s v="No"/>
    <x v="0"/>
    <s v="Bengaluru"/>
  </r>
  <r>
    <x v="8059"/>
    <n v="26"/>
    <s v="Female"/>
    <s v="Hyderabad"/>
    <n v="43"/>
    <x v="0"/>
    <x v="1"/>
    <n v="674"/>
    <n v="29467.43"/>
    <s v="Bank Transfer"/>
    <s v="Yes"/>
    <n v="0"/>
    <n v="0"/>
    <x v="0"/>
    <n v="0"/>
    <s v="No"/>
    <x v="1"/>
    <s v="Hyderabad"/>
  </r>
  <r>
    <x v="8060"/>
    <n v="39"/>
    <s v="Female"/>
    <s v="Mumbai"/>
    <n v="20"/>
    <x v="0"/>
    <x v="1"/>
    <n v="823"/>
    <n v="16013.41"/>
    <s v="UPI"/>
    <s v="Yes"/>
    <n v="0"/>
    <n v="0"/>
    <x v="0"/>
    <n v="0"/>
    <s v="No"/>
    <x v="1"/>
    <s v="Mumbai"/>
  </r>
  <r>
    <x v="8061"/>
    <n v="18"/>
    <s v="Female"/>
    <s v="Jaipur"/>
    <n v="18"/>
    <x v="0"/>
    <x v="0"/>
    <n v="534"/>
    <n v="9696.9599999999991"/>
    <s v="Bank Transfer"/>
    <s v="Yes"/>
    <n v="0"/>
    <n v="0"/>
    <x v="0"/>
    <n v="0"/>
    <s v="No"/>
    <x v="1"/>
    <s v="Jaipur"/>
  </r>
  <r>
    <x v="8062"/>
    <n v="36"/>
    <s v="Male"/>
    <s v="Bengaluru"/>
    <n v="58"/>
    <x v="1"/>
    <x v="2"/>
    <n v="1062"/>
    <n v="60600.9"/>
    <s v="Debit Card"/>
    <s v="Yes"/>
    <n v="0"/>
    <n v="0"/>
    <x v="0"/>
    <n v="0"/>
    <s v="No"/>
    <x v="0"/>
    <s v="Bengaluru"/>
  </r>
  <r>
    <x v="8063"/>
    <n v="40"/>
    <s v="Female"/>
    <s v="Hyderabad"/>
    <n v="29"/>
    <x v="1"/>
    <x v="0"/>
    <n v="468"/>
    <n v="13215.18"/>
    <s v="UPI"/>
    <s v="Yes"/>
    <n v="0"/>
    <n v="0"/>
    <x v="0"/>
    <n v="5"/>
    <s v="No"/>
    <x v="0"/>
    <s v="Hyderabad"/>
  </r>
  <r>
    <x v="8064"/>
    <n v="52"/>
    <s v="Female"/>
    <s v="Mumbai"/>
    <n v="68"/>
    <x v="1"/>
    <x v="1"/>
    <n v="789"/>
    <n v="54013.74"/>
    <s v="Bank Transfer"/>
    <s v="Yes"/>
    <n v="3"/>
    <n v="0"/>
    <x v="0"/>
    <n v="0"/>
    <s v="No"/>
    <x v="0"/>
    <s v="Mumbai"/>
  </r>
  <r>
    <x v="8065"/>
    <n v="18"/>
    <s v="Male"/>
    <s v="Bengaluru"/>
    <n v="6"/>
    <x v="0"/>
    <x v="1"/>
    <n v="713"/>
    <n v="4358.5600000000004"/>
    <s v="Credit Card"/>
    <s v="Yes"/>
    <n v="2"/>
    <n v="1"/>
    <x v="0"/>
    <n v="0"/>
    <s v="No"/>
    <x v="0"/>
    <s v="Bengaluru"/>
  </r>
  <r>
    <x v="8066"/>
    <n v="32"/>
    <s v="Female"/>
    <s v="Pune"/>
    <n v="35"/>
    <x v="0"/>
    <x v="0"/>
    <n v="396"/>
    <n v="14096.99"/>
    <s v="Auto Debit"/>
    <s v="Yes"/>
    <n v="1"/>
    <n v="0"/>
    <x v="0"/>
    <n v="0"/>
    <s v="Yes"/>
    <x v="0"/>
    <s v="Pune"/>
  </r>
  <r>
    <x v="8067"/>
    <n v="25"/>
    <s v="Female"/>
    <s v="Pune"/>
    <n v="23"/>
    <x v="0"/>
    <x v="2"/>
    <n v="1006"/>
    <n v="23690.02"/>
    <s v="Debit Card"/>
    <s v="Yes"/>
    <n v="0"/>
    <n v="0"/>
    <x v="0"/>
    <n v="0"/>
    <s v="No"/>
    <x v="0"/>
    <s v="Pune"/>
  </r>
  <r>
    <x v="8068"/>
    <n v="40"/>
    <s v="Male"/>
    <s v="Bengaluru"/>
    <n v="57"/>
    <x v="0"/>
    <x v="2"/>
    <n v="1031"/>
    <n v="59150.52"/>
    <s v="Auto Debit"/>
    <s v="Yes"/>
    <n v="0"/>
    <n v="0"/>
    <x v="0"/>
    <n v="0"/>
    <s v="Yes"/>
    <x v="0"/>
    <s v="Bengaluru"/>
  </r>
  <r>
    <x v="8069"/>
    <n v="35"/>
    <s v="Male"/>
    <s v="Bengaluru"/>
    <n v="3"/>
    <x v="0"/>
    <x v="1"/>
    <n v="719"/>
    <n v="2197.38"/>
    <s v="Auto Debit"/>
    <s v="Yes"/>
    <n v="0"/>
    <n v="0"/>
    <x v="0"/>
    <n v="0"/>
    <s v="No"/>
    <x v="0"/>
    <s v="Bengaluru"/>
  </r>
  <r>
    <x v="8070"/>
    <n v="50"/>
    <s v="Female"/>
    <s v="Bengaluru"/>
    <n v="36"/>
    <x v="2"/>
    <x v="0"/>
    <n v="573"/>
    <n v="18903.89"/>
    <s v="Debit Card"/>
    <s v="No"/>
    <n v="0"/>
    <n v="0"/>
    <x v="0"/>
    <n v="10"/>
    <s v="Yes"/>
    <x v="0"/>
    <s v="Bengaluru"/>
  </r>
  <r>
    <x v="8071"/>
    <n v="38"/>
    <s v="Female"/>
    <s v="Pune"/>
    <n v="17"/>
    <x v="0"/>
    <x v="1"/>
    <n v="741"/>
    <n v="12516.39"/>
    <s v="Credit Card"/>
    <s v="Yes"/>
    <n v="2"/>
    <n v="0"/>
    <x v="1"/>
    <n v="0"/>
    <s v="No"/>
    <x v="0"/>
    <s v="Pune"/>
  </r>
  <r>
    <x v="8072"/>
    <n v="18"/>
    <s v="Male"/>
    <s v="Pune"/>
    <n v="38"/>
    <x v="0"/>
    <x v="0"/>
    <n v="410"/>
    <n v="15943.34"/>
    <s v="UPI"/>
    <s v="Yes"/>
    <n v="2"/>
    <n v="0"/>
    <x v="0"/>
    <n v="0"/>
    <s v="No"/>
    <x v="1"/>
    <s v="Pune"/>
  </r>
  <r>
    <x v="8073"/>
    <n v="44"/>
    <s v="Female"/>
    <s v="Kolkata"/>
    <n v="22"/>
    <x v="0"/>
    <x v="2"/>
    <n v="1060"/>
    <n v="23052.560000000001"/>
    <s v="UPI"/>
    <s v="Yes"/>
    <n v="0"/>
    <n v="0"/>
    <x v="1"/>
    <n v="0"/>
    <s v="No"/>
    <x v="1"/>
    <s v="Kolkata"/>
  </r>
  <r>
    <x v="8074"/>
    <n v="48"/>
    <s v="Female"/>
    <s v="Kolkata"/>
    <n v="34"/>
    <x v="1"/>
    <x v="1"/>
    <n v="783"/>
    <n v="26838.85"/>
    <s v="UPI"/>
    <s v="No"/>
    <n v="3"/>
    <n v="0"/>
    <x v="0"/>
    <n v="0"/>
    <s v="Yes"/>
    <x v="0"/>
    <s v="Kolkata"/>
  </r>
  <r>
    <x v="8075"/>
    <n v="31"/>
    <s v="Female"/>
    <s v="Bengaluru"/>
    <n v="31"/>
    <x v="1"/>
    <x v="1"/>
    <n v="830"/>
    <n v="25604.83"/>
    <s v="UPI"/>
    <s v="Yes"/>
    <n v="2"/>
    <n v="2"/>
    <x v="1"/>
    <n v="0"/>
    <s v="No"/>
    <x v="0"/>
    <s v="Bengaluru"/>
  </r>
  <r>
    <x v="8076"/>
    <n v="26"/>
    <s v="Male"/>
    <s v="Chennai"/>
    <n v="22"/>
    <x v="1"/>
    <x v="0"/>
    <n v="537"/>
    <n v="12016.12"/>
    <s v="Credit Card"/>
    <s v="Yes"/>
    <n v="1"/>
    <n v="0"/>
    <x v="1"/>
    <n v="0"/>
    <s v="Yes"/>
    <x v="0"/>
    <s v="Chennai"/>
  </r>
  <r>
    <x v="8077"/>
    <n v="27"/>
    <s v="Female"/>
    <s v="Bengaluru"/>
    <n v="29"/>
    <x v="1"/>
    <x v="0"/>
    <n v="495"/>
    <n v="13951.81"/>
    <s v="Credit Card"/>
    <s v="Yes"/>
    <n v="1"/>
    <n v="0"/>
    <x v="0"/>
    <n v="0"/>
    <s v="No"/>
    <x v="0"/>
    <s v="Bengaluru"/>
  </r>
  <r>
    <x v="8078"/>
    <n v="36"/>
    <s v="Female"/>
    <s v="Nagpur"/>
    <n v="32"/>
    <x v="0"/>
    <x v="0"/>
    <n v="539"/>
    <n v="17005.310000000001"/>
    <s v="UPI"/>
    <s v="Yes"/>
    <n v="2"/>
    <n v="0"/>
    <x v="1"/>
    <n v="0"/>
    <s v="No"/>
    <x v="0"/>
    <s v="Nagpur"/>
  </r>
  <r>
    <x v="8079"/>
    <n v="35"/>
    <s v="Male"/>
    <s v="Ahmedabad"/>
    <n v="51"/>
    <x v="0"/>
    <x v="0"/>
    <n v="389"/>
    <n v="20140.09"/>
    <s v="Debit Card"/>
    <s v="Yes"/>
    <n v="4"/>
    <n v="1"/>
    <x v="0"/>
    <n v="0"/>
    <s v="No"/>
    <x v="0"/>
    <s v="Ahmedabad"/>
  </r>
  <r>
    <x v="8080"/>
    <n v="18"/>
    <s v="Male"/>
    <s v="Hyderabad"/>
    <n v="38"/>
    <x v="1"/>
    <x v="1"/>
    <n v="639"/>
    <n v="24817.59"/>
    <s v="Debit Card"/>
    <s v="Yes"/>
    <n v="0"/>
    <n v="0"/>
    <x v="0"/>
    <n v="0"/>
    <s v="No"/>
    <x v="0"/>
    <s v="Hyderabad"/>
  </r>
  <r>
    <x v="8081"/>
    <n v="31"/>
    <s v="Female"/>
    <s v="Mumbai"/>
    <n v="37"/>
    <x v="0"/>
    <x v="0"/>
    <n v="556"/>
    <n v="20822.59"/>
    <s v="UPI"/>
    <s v="No"/>
    <n v="3"/>
    <n v="2"/>
    <x v="2"/>
    <n v="0"/>
    <s v="No"/>
    <x v="0"/>
    <s v="Mumbai"/>
  </r>
  <r>
    <x v="8082"/>
    <n v="64"/>
    <s v="Female"/>
    <s v="Hyderabad"/>
    <n v="21"/>
    <x v="1"/>
    <x v="0"/>
    <n v="486"/>
    <n v="10278.530000000001"/>
    <s v="Credit Card"/>
    <s v="Yes"/>
    <n v="1"/>
    <n v="0"/>
    <x v="0"/>
    <n v="0"/>
    <s v="Yes"/>
    <x v="0"/>
    <s v="Hyderabad"/>
  </r>
  <r>
    <x v="8083"/>
    <n v="35"/>
    <s v="Male"/>
    <s v="Mumbai"/>
    <n v="39"/>
    <x v="1"/>
    <x v="1"/>
    <n v="736"/>
    <n v="28330.63"/>
    <s v="UPI"/>
    <s v="Yes"/>
    <n v="0"/>
    <n v="0"/>
    <x v="1"/>
    <n v="0"/>
    <s v="Yes"/>
    <x v="1"/>
    <s v="Mumbai"/>
  </r>
  <r>
    <x v="8084"/>
    <n v="18"/>
    <s v="Female"/>
    <s v="Bengaluru"/>
    <n v="35"/>
    <x v="1"/>
    <x v="1"/>
    <n v="791"/>
    <n v="24757.59"/>
    <s v="Credit Card"/>
    <s v="No"/>
    <n v="1"/>
    <n v="0"/>
    <x v="0"/>
    <n v="10"/>
    <s v="Yes"/>
    <x v="0"/>
    <s v="Bengaluru"/>
  </r>
  <r>
    <x v="8085"/>
    <n v="40"/>
    <s v="Female"/>
    <s v="Delhi"/>
    <n v="50"/>
    <x v="1"/>
    <x v="0"/>
    <n v="515"/>
    <n v="24441.11"/>
    <s v="Credit Card"/>
    <s v="Yes"/>
    <n v="2"/>
    <n v="1"/>
    <x v="0"/>
    <n v="5"/>
    <s v="No"/>
    <x v="0"/>
    <s v="Delhi"/>
  </r>
  <r>
    <x v="8086"/>
    <n v="21"/>
    <s v="Male"/>
    <s v="Pune"/>
    <n v="52"/>
    <x v="2"/>
    <x v="0"/>
    <n v="499"/>
    <n v="25648.89"/>
    <s v="Bank Transfer"/>
    <s v="Yes"/>
    <n v="1"/>
    <n v="0"/>
    <x v="0"/>
    <n v="0"/>
    <s v="No"/>
    <x v="0"/>
    <s v="Pune"/>
  </r>
  <r>
    <x v="8087"/>
    <n v="18"/>
    <s v="Female"/>
    <s v="Bengaluru"/>
    <n v="10"/>
    <x v="0"/>
    <x v="1"/>
    <n v="774"/>
    <n v="7796.99"/>
    <s v="Credit Card"/>
    <s v="Yes"/>
    <n v="2"/>
    <n v="1"/>
    <x v="0"/>
    <n v="0"/>
    <s v="No"/>
    <x v="0"/>
    <s v="Bengaluru"/>
  </r>
  <r>
    <x v="8088"/>
    <n v="39"/>
    <s v="Female"/>
    <s v="Chennai"/>
    <n v="67"/>
    <x v="0"/>
    <x v="2"/>
    <n v="1067"/>
    <n v="71119.63"/>
    <s v="Debit Card"/>
    <s v="Yes"/>
    <n v="0"/>
    <n v="0"/>
    <x v="0"/>
    <n v="0"/>
    <s v="No"/>
    <x v="0"/>
    <s v="Chennai"/>
  </r>
  <r>
    <x v="8089"/>
    <n v="50"/>
    <s v="Female"/>
    <s v="Mumbai"/>
    <n v="8"/>
    <x v="0"/>
    <x v="1"/>
    <n v="699"/>
    <n v="5745.58"/>
    <s v="Auto Debit"/>
    <s v="Yes"/>
    <n v="1"/>
    <n v="0"/>
    <x v="0"/>
    <n v="0"/>
    <s v="No"/>
    <x v="0"/>
    <s v="Mumbai"/>
  </r>
  <r>
    <x v="8090"/>
    <n v="33"/>
    <s v="Female"/>
    <s v="Hyderabad"/>
    <n v="21"/>
    <x v="1"/>
    <x v="1"/>
    <n v="720"/>
    <n v="14320.29"/>
    <s v="Debit Card"/>
    <s v="Yes"/>
    <n v="0"/>
    <n v="0"/>
    <x v="0"/>
    <n v="5"/>
    <s v="No"/>
    <x v="1"/>
    <s v="Hyderabad"/>
  </r>
  <r>
    <x v="8091"/>
    <n v="32"/>
    <s v="Male"/>
    <s v="Delhi"/>
    <n v="18"/>
    <x v="0"/>
    <x v="0"/>
    <n v="451"/>
    <n v="8264.98"/>
    <s v="Bank Transfer"/>
    <s v="No"/>
    <n v="1"/>
    <n v="0"/>
    <x v="0"/>
    <n v="0"/>
    <s v="Yes"/>
    <x v="1"/>
    <s v="Delhi"/>
  </r>
  <r>
    <x v="8092"/>
    <n v="42"/>
    <s v="Male"/>
    <s v="Chennai"/>
    <n v="31"/>
    <x v="0"/>
    <x v="0"/>
    <n v="499"/>
    <n v="15844.36"/>
    <s v="Auto Debit"/>
    <s v="Yes"/>
    <n v="1"/>
    <n v="0"/>
    <x v="1"/>
    <n v="0"/>
    <s v="No"/>
    <x v="0"/>
    <s v="Chennai"/>
  </r>
  <r>
    <x v="8093"/>
    <n v="18"/>
    <s v="Female"/>
    <s v="Chennai"/>
    <n v="45"/>
    <x v="1"/>
    <x v="1"/>
    <n v="792"/>
    <n v="35675.68"/>
    <s v="UPI"/>
    <s v="Yes"/>
    <n v="0"/>
    <n v="0"/>
    <x v="1"/>
    <n v="0"/>
    <s v="No"/>
    <x v="0"/>
    <s v="Chennai"/>
  </r>
  <r>
    <x v="8094"/>
    <n v="41"/>
    <s v="Male"/>
    <s v="Ahmedabad"/>
    <n v="21"/>
    <x v="0"/>
    <x v="0"/>
    <n v="532"/>
    <n v="11358.31"/>
    <s v="Unknown"/>
    <s v="Yes"/>
    <n v="2"/>
    <n v="0"/>
    <x v="0"/>
    <n v="0"/>
    <s v="Yes"/>
    <x v="0"/>
    <s v="Ahmedabad"/>
  </r>
  <r>
    <x v="8095"/>
    <n v="24"/>
    <s v="Female"/>
    <s v="Bengaluru"/>
    <n v="31"/>
    <x v="1"/>
    <x v="0"/>
    <n v="437"/>
    <n v="12157.89"/>
    <s v="Credit Card"/>
    <s v="No"/>
    <n v="0"/>
    <n v="0"/>
    <x v="0"/>
    <n v="10"/>
    <s v="No"/>
    <x v="0"/>
    <s v="Bengaluru"/>
  </r>
  <r>
    <x v="8096"/>
    <n v="35"/>
    <s v="Female"/>
    <s v="Nagpur"/>
    <n v="54"/>
    <x v="2"/>
    <x v="0"/>
    <n v="420"/>
    <n v="22540.81"/>
    <s v="UPI"/>
    <s v="No"/>
    <n v="1"/>
    <n v="0"/>
    <x v="0"/>
    <n v="0"/>
    <s v="No"/>
    <x v="0"/>
    <s v="Nagpur"/>
  </r>
  <r>
    <x v="8097"/>
    <n v="33"/>
    <s v="Female"/>
    <s v="Ahmedabad"/>
    <n v="50"/>
    <x v="1"/>
    <x v="0"/>
    <n v="515"/>
    <n v="25045.4"/>
    <s v="UPI"/>
    <s v="No"/>
    <n v="2"/>
    <n v="1"/>
    <x v="2"/>
    <n v="5"/>
    <s v="No"/>
    <x v="0"/>
    <s v="Ahmedabad"/>
  </r>
  <r>
    <x v="8098"/>
    <n v="34"/>
    <s v="Male"/>
    <s v="Bengaluru"/>
    <n v="13"/>
    <x v="0"/>
    <x v="0"/>
    <n v="489"/>
    <n v="6355.89"/>
    <s v="Credit Card"/>
    <s v="No"/>
    <n v="1"/>
    <n v="0"/>
    <x v="0"/>
    <n v="0"/>
    <s v="No"/>
    <x v="1"/>
    <s v="Bengaluru"/>
  </r>
  <r>
    <x v="8099"/>
    <n v="22"/>
    <s v="Male"/>
    <s v="Chennai"/>
    <n v="27"/>
    <x v="1"/>
    <x v="0"/>
    <n v="520"/>
    <n v="14418.14"/>
    <s v="Debit Card"/>
    <s v="Yes"/>
    <n v="3"/>
    <n v="1"/>
    <x v="1"/>
    <n v="0"/>
    <s v="No"/>
    <x v="0"/>
    <s v="Chennai"/>
  </r>
  <r>
    <x v="8100"/>
    <n v="39"/>
    <s v="Male"/>
    <s v="Delhi"/>
    <n v="47"/>
    <x v="0"/>
    <x v="0"/>
    <n v="537"/>
    <n v="25919.26"/>
    <s v="Credit Card"/>
    <s v="No"/>
    <n v="2"/>
    <n v="0"/>
    <x v="0"/>
    <n v="0"/>
    <s v="Yes"/>
    <x v="0"/>
    <s v="Delhi"/>
  </r>
  <r>
    <x v="8101"/>
    <n v="34"/>
    <s v="Male"/>
    <s v="Bengaluru"/>
    <n v="36"/>
    <x v="1"/>
    <x v="0"/>
    <n v="572"/>
    <n v="21026.7"/>
    <s v="Bank Transfer"/>
    <s v="No"/>
    <n v="2"/>
    <n v="0"/>
    <x v="1"/>
    <n v="0"/>
    <s v="No"/>
    <x v="0"/>
    <s v="Bengaluru"/>
  </r>
  <r>
    <x v="8102"/>
    <n v="31"/>
    <s v="Male"/>
    <s v="Kolkata"/>
    <n v="9"/>
    <x v="0"/>
    <x v="0"/>
    <n v="513"/>
    <n v="4736.03"/>
    <s v="Credit Card"/>
    <s v="Yes"/>
    <n v="1"/>
    <n v="0"/>
    <x v="0"/>
    <n v="0"/>
    <s v="No"/>
    <x v="0"/>
    <s v="Kolkata"/>
  </r>
  <r>
    <x v="8103"/>
    <n v="41"/>
    <s v="Male"/>
    <s v="Pune"/>
    <n v="62"/>
    <x v="1"/>
    <x v="0"/>
    <n v="415"/>
    <n v="25827.15"/>
    <s v="Auto Debit"/>
    <s v="Yes"/>
    <n v="4"/>
    <n v="2"/>
    <x v="2"/>
    <n v="0"/>
    <s v="No"/>
    <x v="0"/>
    <s v="Pune"/>
  </r>
  <r>
    <x v="8104"/>
    <n v="30"/>
    <s v="Female"/>
    <s v="Chennai"/>
    <n v="36"/>
    <x v="0"/>
    <x v="1"/>
    <n v="647"/>
    <n v="23666.35"/>
    <s v="Bank Transfer"/>
    <s v="Yes"/>
    <n v="2"/>
    <n v="0"/>
    <x v="0"/>
    <n v="0"/>
    <s v="No"/>
    <x v="0"/>
    <s v="Chennai"/>
  </r>
  <r>
    <x v="8105"/>
    <n v="45"/>
    <s v="Male"/>
    <s v="Bengaluru"/>
    <n v="35"/>
    <x v="0"/>
    <x v="0"/>
    <n v="548"/>
    <n v="19162.02"/>
    <s v="Debit Card"/>
    <s v="Yes"/>
    <n v="0"/>
    <n v="0"/>
    <x v="0"/>
    <n v="0"/>
    <s v="No"/>
    <x v="0"/>
    <s v="Bengaluru"/>
  </r>
  <r>
    <x v="8106"/>
    <n v="38"/>
    <s v="Female"/>
    <s v="Kolkata"/>
    <n v="35"/>
    <x v="1"/>
    <x v="0"/>
    <n v="462"/>
    <n v="14213.93"/>
    <s v="Bank Transfer"/>
    <s v="Yes"/>
    <n v="1"/>
    <n v="0"/>
    <x v="1"/>
    <n v="10"/>
    <s v="No"/>
    <x v="0"/>
    <s v="Kolkata"/>
  </r>
  <r>
    <x v="8107"/>
    <n v="18"/>
    <s v="Male"/>
    <s v="Mumbai"/>
    <n v="13"/>
    <x v="0"/>
    <x v="0"/>
    <n v="480"/>
    <n v="6283.1"/>
    <s v="Bank Transfer"/>
    <s v="No"/>
    <n v="2"/>
    <n v="0"/>
    <x v="0"/>
    <n v="0"/>
    <s v="Yes"/>
    <x v="0"/>
    <s v="Mumbai"/>
  </r>
  <r>
    <x v="8108"/>
    <n v="32"/>
    <s v="Female"/>
    <s v="Delhi"/>
    <n v="30"/>
    <x v="1"/>
    <x v="0"/>
    <n v="526"/>
    <n v="15120"/>
    <s v="Auto Debit"/>
    <s v="Yes"/>
    <n v="6"/>
    <n v="3"/>
    <x v="4"/>
    <n v="5"/>
    <s v="Yes"/>
    <x v="1"/>
    <s v="Delhi"/>
  </r>
  <r>
    <x v="8109"/>
    <n v="29"/>
    <s v="Female"/>
    <s v="Bengaluru"/>
    <n v="57"/>
    <x v="1"/>
    <x v="1"/>
    <n v="749"/>
    <n v="43028.24"/>
    <s v="UPI"/>
    <s v="Yes"/>
    <n v="3"/>
    <n v="1"/>
    <x v="1"/>
    <n v="0"/>
    <s v="No"/>
    <x v="1"/>
    <s v="Bengaluru"/>
  </r>
  <r>
    <x v="8110"/>
    <n v="38"/>
    <s v="Male"/>
    <s v="Mumbai"/>
    <n v="30"/>
    <x v="1"/>
    <x v="1"/>
    <n v="710"/>
    <n v="20491.689999999999"/>
    <s v="UPI"/>
    <s v="Yes"/>
    <n v="3"/>
    <n v="1"/>
    <x v="0"/>
    <n v="5"/>
    <s v="No"/>
    <x v="0"/>
    <s v="Mumbai"/>
  </r>
  <r>
    <x v="8111"/>
    <n v="44"/>
    <s v="Male"/>
    <s v="Mumbai"/>
    <n v="35"/>
    <x v="1"/>
    <x v="0"/>
    <n v="447"/>
    <n v="15419.56"/>
    <s v="Debit Card"/>
    <s v="Yes"/>
    <n v="0"/>
    <n v="0"/>
    <x v="0"/>
    <n v="0"/>
    <s v="No"/>
    <x v="0"/>
    <s v="Mumbai"/>
  </r>
  <r>
    <x v="8112"/>
    <n v="37"/>
    <s v="Male"/>
    <s v="Kolkata"/>
    <n v="13"/>
    <x v="0"/>
    <x v="1"/>
    <n v="639"/>
    <n v="8419.85"/>
    <s v="UPI"/>
    <s v="Yes"/>
    <n v="0"/>
    <n v="0"/>
    <x v="0"/>
    <n v="0"/>
    <s v="No"/>
    <x v="0"/>
    <s v="Kolkata"/>
  </r>
  <r>
    <x v="8113"/>
    <n v="43"/>
    <s v="Female"/>
    <s v="Delhi"/>
    <n v="41"/>
    <x v="0"/>
    <x v="0"/>
    <n v="419"/>
    <n v="16804.68"/>
    <s v="Bank Transfer"/>
    <s v="No"/>
    <n v="0"/>
    <n v="0"/>
    <x v="0"/>
    <n v="0"/>
    <s v="No"/>
    <x v="0"/>
    <s v="Delhi"/>
  </r>
  <r>
    <x v="8114"/>
    <n v="46"/>
    <s v="Male"/>
    <s v="Chennai"/>
    <n v="39"/>
    <x v="1"/>
    <x v="2"/>
    <n v="1035"/>
    <n v="40736.639999999999"/>
    <s v="Auto Debit"/>
    <s v="Yes"/>
    <n v="0"/>
    <n v="0"/>
    <x v="1"/>
    <n v="0"/>
    <s v="Yes"/>
    <x v="1"/>
    <s v="Chennai"/>
  </r>
  <r>
    <x v="8115"/>
    <n v="26"/>
    <s v="Male"/>
    <s v="Mumbai"/>
    <n v="47"/>
    <x v="1"/>
    <x v="1"/>
    <n v="694"/>
    <n v="33277.379999999997"/>
    <s v="Debit Card"/>
    <s v="Yes"/>
    <n v="3"/>
    <n v="1"/>
    <x v="2"/>
    <n v="0"/>
    <s v="No"/>
    <x v="0"/>
    <s v="Mumbai"/>
  </r>
  <r>
    <x v="8116"/>
    <n v="39"/>
    <s v="Male"/>
    <s v="Mumbai"/>
    <n v="46"/>
    <x v="0"/>
    <x v="1"/>
    <n v="804"/>
    <n v="37262.17"/>
    <s v="Credit Card"/>
    <s v="Yes"/>
    <n v="0"/>
    <n v="0"/>
    <x v="1"/>
    <n v="0"/>
    <s v="No"/>
    <x v="0"/>
    <s v="Mumbai"/>
  </r>
  <r>
    <x v="8117"/>
    <n v="25"/>
    <s v="Female"/>
    <s v="Pune"/>
    <n v="62"/>
    <x v="1"/>
    <x v="0"/>
    <n v="450"/>
    <n v="27391.53"/>
    <s v="Bank Transfer"/>
    <s v="Yes"/>
    <n v="3"/>
    <n v="1"/>
    <x v="1"/>
    <n v="0"/>
    <s v="No"/>
    <x v="0"/>
    <s v="Pune"/>
  </r>
  <r>
    <x v="8118"/>
    <n v="27"/>
    <s v="Female"/>
    <s v="Bengaluru"/>
    <n v="23"/>
    <x v="0"/>
    <x v="1"/>
    <n v="802"/>
    <n v="18373.14"/>
    <s v="Auto Debit"/>
    <s v="Yes"/>
    <n v="3"/>
    <n v="2"/>
    <x v="1"/>
    <n v="0"/>
    <s v="No"/>
    <x v="0"/>
    <s v="Bengaluru"/>
  </r>
  <r>
    <x v="8119"/>
    <n v="25"/>
    <s v="Female"/>
    <s v="Jaipur"/>
    <n v="45"/>
    <x v="0"/>
    <x v="1"/>
    <n v="786"/>
    <n v="36305"/>
    <s v="UPI"/>
    <s v="Yes"/>
    <n v="0"/>
    <n v="0"/>
    <x v="0"/>
    <n v="0"/>
    <s v="No"/>
    <x v="0"/>
    <s v="Jaipur"/>
  </r>
  <r>
    <x v="8120"/>
    <n v="54"/>
    <s v="Female"/>
    <s v="Mumbai"/>
    <n v="20"/>
    <x v="0"/>
    <x v="2"/>
    <n v="1057"/>
    <n v="21667.43"/>
    <s v="Bank Transfer"/>
    <s v="Yes"/>
    <n v="1"/>
    <n v="0"/>
    <x v="0"/>
    <n v="0"/>
    <s v="No"/>
    <x v="0"/>
    <s v="Mumbai"/>
  </r>
  <r>
    <x v="8121"/>
    <n v="27"/>
    <s v="Female"/>
    <s v="Bengaluru"/>
    <n v="8"/>
    <x v="0"/>
    <x v="1"/>
    <n v="739"/>
    <n v="5762.49"/>
    <s v="Auto Debit"/>
    <s v="Yes"/>
    <n v="2"/>
    <n v="0"/>
    <x v="0"/>
    <n v="0"/>
    <s v="No"/>
    <x v="0"/>
    <s v="Bengaluru"/>
  </r>
  <r>
    <x v="8122"/>
    <n v="42"/>
    <s v="Female"/>
    <s v="Delhi"/>
    <n v="38"/>
    <x v="0"/>
    <x v="0"/>
    <n v="540"/>
    <n v="20240.689999999999"/>
    <s v="Auto Debit"/>
    <s v="Yes"/>
    <n v="0"/>
    <n v="0"/>
    <x v="0"/>
    <n v="0"/>
    <s v="No"/>
    <x v="0"/>
    <s v="Delhi"/>
  </r>
  <r>
    <x v="8123"/>
    <n v="38"/>
    <s v="Female"/>
    <s v="Bengaluru"/>
    <n v="14"/>
    <x v="1"/>
    <x v="1"/>
    <n v="775"/>
    <n v="11093.16"/>
    <s v="Auto Debit"/>
    <s v="Yes"/>
    <n v="0"/>
    <n v="0"/>
    <x v="0"/>
    <n v="0"/>
    <s v="No"/>
    <x v="1"/>
    <s v="Bengaluru"/>
  </r>
  <r>
    <x v="8124"/>
    <n v="61"/>
    <s v="Female"/>
    <s v="Chennai"/>
    <n v="38"/>
    <x v="0"/>
    <x v="2"/>
    <n v="1072"/>
    <n v="40483.51"/>
    <s v="Debit Card"/>
    <s v="Yes"/>
    <n v="2"/>
    <n v="1"/>
    <x v="0"/>
    <n v="0"/>
    <s v="No"/>
    <x v="1"/>
    <s v="Chennai"/>
  </r>
  <r>
    <x v="8125"/>
    <n v="32"/>
    <s v="Female"/>
    <s v="Hyderabad"/>
    <n v="64"/>
    <x v="2"/>
    <x v="1"/>
    <n v="775"/>
    <n v="50366.02"/>
    <s v="Bank Transfer"/>
    <s v="Yes"/>
    <n v="4"/>
    <n v="1"/>
    <x v="1"/>
    <n v="0"/>
    <s v="No"/>
    <x v="0"/>
    <s v="Hyderabad"/>
  </r>
  <r>
    <x v="8126"/>
    <n v="37"/>
    <s v="Female"/>
    <s v="Hyderabad"/>
    <n v="31"/>
    <x v="0"/>
    <x v="2"/>
    <n v="1098"/>
    <n v="33432.71"/>
    <s v="Bank Transfer"/>
    <s v="Yes"/>
    <n v="1"/>
    <n v="0"/>
    <x v="2"/>
    <n v="0"/>
    <s v="No"/>
    <x v="0"/>
    <s v="Hyderabad"/>
  </r>
  <r>
    <x v="8127"/>
    <n v="39"/>
    <s v="Female"/>
    <s v="Delhi"/>
    <n v="18"/>
    <x v="0"/>
    <x v="1"/>
    <n v="734"/>
    <n v="12883.61"/>
    <s v="Bank Transfer"/>
    <s v="Yes"/>
    <n v="0"/>
    <n v="0"/>
    <x v="1"/>
    <n v="0"/>
    <s v="No"/>
    <x v="0"/>
    <s v="Delhi"/>
  </r>
  <r>
    <x v="8128"/>
    <n v="26"/>
    <s v="Female"/>
    <s v="Hyderabad"/>
    <n v="31"/>
    <x v="0"/>
    <x v="0"/>
    <n v="410"/>
    <n v="12649.28"/>
    <s v="Bank Transfer"/>
    <s v="Yes"/>
    <n v="4"/>
    <n v="3"/>
    <x v="2"/>
    <n v="0"/>
    <s v="Yes"/>
    <x v="1"/>
    <s v="Hyderabad"/>
  </r>
  <r>
    <x v="8129"/>
    <n v="56"/>
    <s v="Male"/>
    <s v="Kolkata"/>
    <n v="25"/>
    <x v="0"/>
    <x v="2"/>
    <n v="1064"/>
    <n v="26619.34"/>
    <s v="Credit Card"/>
    <s v="Yes"/>
    <n v="2"/>
    <n v="1"/>
    <x v="0"/>
    <n v="0"/>
    <s v="No"/>
    <x v="0"/>
    <s v="Kolkata"/>
  </r>
  <r>
    <x v="8130"/>
    <n v="31"/>
    <s v="Male"/>
    <s v="Nagpur"/>
    <n v="34"/>
    <x v="0"/>
    <x v="1"/>
    <n v="691"/>
    <n v="23771.25"/>
    <s v="Bank Transfer"/>
    <s v="Yes"/>
    <n v="1"/>
    <n v="0"/>
    <x v="0"/>
    <n v="0"/>
    <s v="No"/>
    <x v="1"/>
    <s v="Nagpur"/>
  </r>
  <r>
    <x v="8131"/>
    <n v="41"/>
    <s v="Female"/>
    <s v="Nagpur"/>
    <n v="41"/>
    <x v="0"/>
    <x v="1"/>
    <n v="782"/>
    <n v="32416.02"/>
    <s v="Credit Card"/>
    <s v="Yes"/>
    <n v="0"/>
    <n v="0"/>
    <x v="0"/>
    <n v="0"/>
    <s v="Yes"/>
    <x v="0"/>
    <s v="Nagpur"/>
  </r>
  <r>
    <x v="8132"/>
    <n v="23"/>
    <s v="Male"/>
    <s v="Bengaluru"/>
    <n v="34"/>
    <x v="1"/>
    <x v="1"/>
    <n v="790"/>
    <n v="27609.61"/>
    <s v="Auto Debit"/>
    <s v="No"/>
    <n v="0"/>
    <n v="0"/>
    <x v="0"/>
    <n v="0"/>
    <s v="No"/>
    <x v="0"/>
    <s v="Bengaluru"/>
  </r>
  <r>
    <x v="8133"/>
    <n v="33"/>
    <s v="Female"/>
    <s v="Bengaluru"/>
    <n v="29"/>
    <x v="0"/>
    <x v="1"/>
    <n v="715"/>
    <n v="20438.77"/>
    <s v="Bank Transfer"/>
    <s v="Yes"/>
    <n v="4"/>
    <n v="1"/>
    <x v="1"/>
    <n v="0"/>
    <s v="No"/>
    <x v="0"/>
    <s v="Bengaluru"/>
  </r>
  <r>
    <x v="8134"/>
    <n v="37"/>
    <s v="Female"/>
    <s v="Ahmedabad"/>
    <n v="24"/>
    <x v="2"/>
    <x v="0"/>
    <n v="543"/>
    <n v="11955.73"/>
    <s v="Credit Card"/>
    <s v="Yes"/>
    <n v="1"/>
    <n v="0"/>
    <x v="0"/>
    <n v="10"/>
    <s v="No"/>
    <x v="0"/>
    <s v="Ahmedabad"/>
  </r>
  <r>
    <x v="8135"/>
    <n v="38"/>
    <s v="Male"/>
    <s v="Hyderabad"/>
    <n v="39"/>
    <x v="2"/>
    <x v="2"/>
    <n v="1058"/>
    <n v="41750.660000000003"/>
    <s v="Credit Card"/>
    <s v="Yes"/>
    <n v="0"/>
    <n v="0"/>
    <x v="1"/>
    <n v="0"/>
    <s v="No"/>
    <x v="0"/>
    <s v="Hyderabad"/>
  </r>
  <r>
    <x v="8136"/>
    <n v="45"/>
    <s v="Female"/>
    <s v="Nagpur"/>
    <n v="10"/>
    <x v="0"/>
    <x v="2"/>
    <n v="952"/>
    <n v="9427.91"/>
    <s v="Auto Debit"/>
    <s v="Yes"/>
    <n v="2"/>
    <n v="1"/>
    <x v="1"/>
    <n v="0"/>
    <s v="No"/>
    <x v="0"/>
    <s v="Nagpur"/>
  </r>
  <r>
    <x v="8137"/>
    <n v="46"/>
    <s v="Male"/>
    <s v="Bengaluru"/>
    <n v="72"/>
    <x v="2"/>
    <x v="1"/>
    <n v="712"/>
    <n v="45108.2"/>
    <s v="UPI"/>
    <s v="Yes"/>
    <n v="2"/>
    <n v="1"/>
    <x v="0"/>
    <n v="10"/>
    <s v="No"/>
    <x v="0"/>
    <s v="Bengaluru"/>
  </r>
  <r>
    <x v="8138"/>
    <n v="41"/>
    <s v="Male"/>
    <s v="Pune"/>
    <n v="30"/>
    <x v="0"/>
    <x v="0"/>
    <n v="401"/>
    <n v="11805.34"/>
    <s v="Auto Debit"/>
    <s v="No"/>
    <n v="0"/>
    <n v="0"/>
    <x v="0"/>
    <n v="0"/>
    <s v="Yes"/>
    <x v="0"/>
    <s v="Pune"/>
  </r>
  <r>
    <x v="8139"/>
    <n v="29"/>
    <s v="Male"/>
    <s v="Hyderabad"/>
    <n v="44"/>
    <x v="0"/>
    <x v="1"/>
    <n v="749"/>
    <n v="32991.96"/>
    <s v="Bank Transfer"/>
    <s v="Yes"/>
    <n v="0"/>
    <n v="0"/>
    <x v="0"/>
    <n v="0"/>
    <s v="Yes"/>
    <x v="1"/>
    <s v="Hyderabad"/>
  </r>
  <r>
    <x v="8140"/>
    <n v="35"/>
    <s v="Male"/>
    <s v="Mumbai"/>
    <n v="20"/>
    <x v="0"/>
    <x v="1"/>
    <n v="786"/>
    <n v="15810.82"/>
    <s v="Credit Card"/>
    <s v="No"/>
    <n v="1"/>
    <n v="0"/>
    <x v="0"/>
    <n v="0"/>
    <s v="No"/>
    <x v="1"/>
    <s v="Mumbai"/>
  </r>
  <r>
    <x v="8141"/>
    <n v="22"/>
    <s v="Male"/>
    <s v="Mumbai"/>
    <n v="21"/>
    <x v="1"/>
    <x v="1"/>
    <n v="728"/>
    <n v="14301.15"/>
    <s v="Credit Card"/>
    <s v="Yes"/>
    <n v="0"/>
    <n v="0"/>
    <x v="0"/>
    <n v="5"/>
    <s v="Yes"/>
    <x v="0"/>
    <s v="Mumbai"/>
  </r>
  <r>
    <x v="8142"/>
    <n v="30"/>
    <s v="Female"/>
    <s v="Kolkata"/>
    <n v="37"/>
    <x v="0"/>
    <x v="1"/>
    <n v="644"/>
    <n v="23414.34"/>
    <s v="Debit Card"/>
    <s v="Yes"/>
    <n v="1"/>
    <n v="0"/>
    <x v="0"/>
    <n v="0"/>
    <s v="No"/>
    <x v="0"/>
    <s v="Kolkata"/>
  </r>
  <r>
    <x v="8143"/>
    <n v="39"/>
    <s v="Male"/>
    <s v="Chennai"/>
    <n v="21"/>
    <x v="2"/>
    <x v="0"/>
    <n v="481"/>
    <n v="9303.56"/>
    <s v="Auto Debit"/>
    <s v="No"/>
    <n v="1"/>
    <n v="0"/>
    <x v="1"/>
    <n v="10"/>
    <s v="No"/>
    <x v="0"/>
    <s v="Chennai"/>
  </r>
  <r>
    <x v="8144"/>
    <n v="61"/>
    <s v="Female"/>
    <s v="Mumbai"/>
    <n v="15"/>
    <x v="1"/>
    <x v="1"/>
    <n v="716"/>
    <n v="9715.11"/>
    <s v="Debit Card"/>
    <s v="No"/>
    <n v="1"/>
    <n v="0"/>
    <x v="0"/>
    <n v="10"/>
    <s v="No"/>
    <x v="0"/>
    <s v="Mumbai"/>
  </r>
  <r>
    <x v="8145"/>
    <n v="53"/>
    <s v="Male"/>
    <s v="Mumbai"/>
    <n v="20"/>
    <x v="0"/>
    <x v="0"/>
    <n v="494"/>
    <n v="9909.02"/>
    <s v="Auto Debit"/>
    <s v="Yes"/>
    <n v="0"/>
    <n v="0"/>
    <x v="1"/>
    <n v="0"/>
    <s v="No"/>
    <x v="0"/>
    <s v="Mumbai"/>
  </r>
  <r>
    <x v="8146"/>
    <n v="29"/>
    <s v="Female"/>
    <s v="Hyderabad"/>
    <n v="45"/>
    <x v="1"/>
    <x v="1"/>
    <n v="799"/>
    <n v="32142.51"/>
    <s v="Credit Card"/>
    <s v="No"/>
    <n v="1"/>
    <n v="0"/>
    <x v="1"/>
    <n v="10"/>
    <s v="Yes"/>
    <x v="0"/>
    <s v="Hyderabad"/>
  </r>
  <r>
    <x v="8147"/>
    <n v="18"/>
    <s v="Male"/>
    <s v="Hyderabad"/>
    <n v="2"/>
    <x v="0"/>
    <x v="2"/>
    <n v="994"/>
    <n v="1885.46"/>
    <s v="Bank Transfer"/>
    <s v="Yes"/>
    <n v="0"/>
    <n v="0"/>
    <x v="0"/>
    <n v="5"/>
    <s v="No"/>
    <x v="0"/>
    <s v="Hyderabad"/>
  </r>
  <r>
    <x v="8148"/>
    <n v="35"/>
    <s v="Male"/>
    <s v="Delhi"/>
    <n v="11"/>
    <x v="0"/>
    <x v="1"/>
    <n v="781"/>
    <n v="8595.15"/>
    <s v="UPI"/>
    <s v="Yes"/>
    <n v="1"/>
    <n v="0"/>
    <x v="0"/>
    <n v="0"/>
    <s v="No"/>
    <x v="0"/>
    <s v="Delhi"/>
  </r>
  <r>
    <x v="8149"/>
    <n v="33"/>
    <s v="Male"/>
    <s v="Chennai"/>
    <n v="37"/>
    <x v="0"/>
    <x v="1"/>
    <n v="758"/>
    <n v="27357.3"/>
    <s v="UPI"/>
    <s v="Yes"/>
    <n v="0"/>
    <n v="0"/>
    <x v="0"/>
    <n v="0"/>
    <s v="Yes"/>
    <x v="0"/>
    <s v="Chennai"/>
  </r>
  <r>
    <x v="8150"/>
    <n v="31"/>
    <s v="Male"/>
    <s v="Jaipur"/>
    <n v="26"/>
    <x v="0"/>
    <x v="0"/>
    <n v="442"/>
    <n v="11454.9"/>
    <s v="UPI"/>
    <s v="Yes"/>
    <n v="0"/>
    <n v="0"/>
    <x v="0"/>
    <n v="0"/>
    <s v="No"/>
    <x v="0"/>
    <s v="Jaipur"/>
  </r>
  <r>
    <x v="8151"/>
    <n v="35"/>
    <s v="Female"/>
    <s v="Mumbai"/>
    <n v="25"/>
    <x v="0"/>
    <x v="0"/>
    <n v="538"/>
    <n v="13411.59"/>
    <s v="Bank Transfer"/>
    <s v="Yes"/>
    <n v="6"/>
    <n v="2"/>
    <x v="4"/>
    <n v="0"/>
    <s v="Yes"/>
    <x v="1"/>
    <s v="Mumbai"/>
  </r>
  <r>
    <x v="8152"/>
    <n v="27"/>
    <s v="Female"/>
    <s v="Mumbai"/>
    <n v="15"/>
    <x v="0"/>
    <x v="1"/>
    <n v="700"/>
    <n v="10813.23"/>
    <s v="Bank Transfer"/>
    <s v="Yes"/>
    <n v="1"/>
    <n v="0"/>
    <x v="1"/>
    <n v="0"/>
    <s v="Yes"/>
    <x v="0"/>
    <s v="Mumbai"/>
  </r>
  <r>
    <x v="8153"/>
    <n v="52"/>
    <s v="Female"/>
    <s v="Ahmedabad"/>
    <n v="30"/>
    <x v="0"/>
    <x v="1"/>
    <n v="742"/>
    <n v="22009.81"/>
    <s v="Debit Card"/>
    <s v="Yes"/>
    <n v="1"/>
    <n v="0"/>
    <x v="1"/>
    <n v="0"/>
    <s v="No"/>
    <x v="0"/>
    <s v="Ahmedabad"/>
  </r>
  <r>
    <x v="8154"/>
    <n v="32"/>
    <s v="Female"/>
    <s v="Hyderabad"/>
    <n v="38"/>
    <x v="0"/>
    <x v="0"/>
    <n v="450"/>
    <n v="17002.84"/>
    <s v="Debit Card"/>
    <s v="Yes"/>
    <n v="0"/>
    <n v="0"/>
    <x v="0"/>
    <n v="0"/>
    <s v="No"/>
    <x v="0"/>
    <s v="Hyderabad"/>
  </r>
  <r>
    <x v="8155"/>
    <n v="24"/>
    <s v="Male"/>
    <s v="Delhi"/>
    <n v="32"/>
    <x v="0"/>
    <x v="0"/>
    <n v="447"/>
    <n v="13973.48"/>
    <s v="UPI"/>
    <s v="No"/>
    <n v="2"/>
    <n v="0"/>
    <x v="0"/>
    <n v="0"/>
    <s v="Yes"/>
    <x v="0"/>
    <s v="Delhi"/>
  </r>
  <r>
    <x v="8156"/>
    <n v="38"/>
    <s v="Male"/>
    <s v="Bengaluru"/>
    <n v="50"/>
    <x v="1"/>
    <x v="2"/>
    <n v="989"/>
    <n v="45693.05"/>
    <s v="UPI"/>
    <s v="No"/>
    <n v="0"/>
    <n v="0"/>
    <x v="1"/>
    <n v="5"/>
    <s v="No"/>
    <x v="0"/>
    <s v="Bengaluru"/>
  </r>
  <r>
    <x v="8157"/>
    <n v="34"/>
    <s v="Female"/>
    <s v="Pune"/>
    <n v="31"/>
    <x v="0"/>
    <x v="1"/>
    <n v="758"/>
    <n v="22795.97"/>
    <s v="Bank Transfer"/>
    <s v="Yes"/>
    <n v="0"/>
    <n v="0"/>
    <x v="0"/>
    <n v="0"/>
    <s v="Yes"/>
    <x v="0"/>
    <s v="Pune"/>
  </r>
  <r>
    <x v="8158"/>
    <n v="24"/>
    <s v="Female"/>
    <s v="Mumbai"/>
    <n v="32"/>
    <x v="1"/>
    <x v="1"/>
    <n v="696"/>
    <n v="22137.69"/>
    <s v="Debit Card"/>
    <s v="Yes"/>
    <n v="2"/>
    <n v="0"/>
    <x v="0"/>
    <n v="0"/>
    <s v="Yes"/>
    <x v="0"/>
    <s v="Mumbai"/>
  </r>
  <r>
    <x v="8159"/>
    <n v="26"/>
    <s v="Male"/>
    <s v="Pune"/>
    <n v="42"/>
    <x v="2"/>
    <x v="1"/>
    <n v="665"/>
    <n v="24668.28"/>
    <s v="Auto Debit"/>
    <s v="Yes"/>
    <n v="2"/>
    <n v="1"/>
    <x v="1"/>
    <n v="10"/>
    <s v="No"/>
    <x v="0"/>
    <s v="Pune"/>
  </r>
  <r>
    <x v="8160"/>
    <n v="49"/>
    <s v="Female"/>
    <s v="Chennai"/>
    <n v="14"/>
    <x v="0"/>
    <x v="0"/>
    <n v="406"/>
    <n v="5691.46"/>
    <s v="Debit Card"/>
    <s v="Yes"/>
    <n v="1"/>
    <n v="0"/>
    <x v="0"/>
    <n v="0"/>
    <s v="No"/>
    <x v="1"/>
    <s v="Chennai"/>
  </r>
  <r>
    <x v="8161"/>
    <n v="23"/>
    <s v="Male"/>
    <s v="Delhi"/>
    <n v="22"/>
    <x v="1"/>
    <x v="0"/>
    <n v="584"/>
    <n v="13045.96"/>
    <s v="UPI"/>
    <s v="Yes"/>
    <n v="1"/>
    <n v="0"/>
    <x v="0"/>
    <n v="0"/>
    <s v="No"/>
    <x v="1"/>
    <s v="Delhi"/>
  </r>
  <r>
    <x v="8162"/>
    <n v="51"/>
    <s v="Female"/>
    <s v="Bengaluru"/>
    <n v="44"/>
    <x v="2"/>
    <x v="0"/>
    <n v="469"/>
    <n v="18052.28"/>
    <s v="Auto Debit"/>
    <s v="Yes"/>
    <n v="0"/>
    <n v="0"/>
    <x v="0"/>
    <n v="10"/>
    <s v="No"/>
    <x v="0"/>
    <s v="Bengaluru"/>
  </r>
  <r>
    <x v="8163"/>
    <n v="43"/>
    <s v="Female"/>
    <s v="Delhi"/>
    <n v="41"/>
    <x v="0"/>
    <x v="1"/>
    <n v="746"/>
    <n v="30477.8"/>
    <s v="Bank Transfer"/>
    <s v="No"/>
    <n v="0"/>
    <n v="0"/>
    <x v="0"/>
    <n v="0"/>
    <s v="Yes"/>
    <x v="0"/>
    <s v="Delhi"/>
  </r>
  <r>
    <x v="8164"/>
    <n v="28"/>
    <s v="Male"/>
    <s v="Bengaluru"/>
    <n v="19"/>
    <x v="0"/>
    <x v="0"/>
    <n v="460"/>
    <n v="8480.15"/>
    <s v="Auto Debit"/>
    <s v="No"/>
    <n v="4"/>
    <n v="1"/>
    <x v="1"/>
    <n v="0"/>
    <s v="No"/>
    <x v="0"/>
    <s v="Bengaluru"/>
  </r>
  <r>
    <x v="8165"/>
    <n v="31"/>
    <s v="Female"/>
    <s v="Chennai"/>
    <n v="35"/>
    <x v="0"/>
    <x v="0"/>
    <n v="413"/>
    <n v="14276.99"/>
    <s v="UPI"/>
    <s v="Yes"/>
    <n v="3"/>
    <n v="2"/>
    <x v="2"/>
    <n v="0"/>
    <s v="No"/>
    <x v="1"/>
    <s v="Chennai"/>
  </r>
  <r>
    <x v="8166"/>
    <n v="42"/>
    <s v="Female"/>
    <s v="Pune"/>
    <n v="10"/>
    <x v="0"/>
    <x v="0"/>
    <n v="462"/>
    <n v="4697.8900000000003"/>
    <s v="Debit Card"/>
    <s v="Yes"/>
    <n v="5"/>
    <n v="2"/>
    <x v="2"/>
    <n v="0"/>
    <s v="No"/>
    <x v="1"/>
    <s v="Pune"/>
  </r>
  <r>
    <x v="8167"/>
    <n v="53"/>
    <s v="Male"/>
    <s v="Kolkata"/>
    <n v="21"/>
    <x v="0"/>
    <x v="0"/>
    <n v="406"/>
    <n v="8339.17"/>
    <s v="Credit Card"/>
    <s v="No"/>
    <n v="1"/>
    <n v="0"/>
    <x v="0"/>
    <n v="0"/>
    <s v="No"/>
    <x v="1"/>
    <s v="Kolkata"/>
  </r>
  <r>
    <x v="8168"/>
    <n v="25"/>
    <s v="Female"/>
    <s v="Hyderabad"/>
    <n v="24"/>
    <x v="0"/>
    <x v="0"/>
    <n v="407"/>
    <n v="10034.549999999999"/>
    <s v="UPI"/>
    <s v="Yes"/>
    <n v="1"/>
    <n v="0"/>
    <x v="0"/>
    <n v="0"/>
    <s v="No"/>
    <x v="0"/>
    <s v="Hyderabad"/>
  </r>
  <r>
    <x v="8169"/>
    <n v="26"/>
    <s v="Female"/>
    <s v="Ahmedabad"/>
    <n v="61"/>
    <x v="1"/>
    <x v="1"/>
    <n v="750"/>
    <n v="45174.35"/>
    <s v="Bank Transfer"/>
    <s v="Yes"/>
    <n v="2"/>
    <n v="1"/>
    <x v="0"/>
    <n v="0"/>
    <s v="No"/>
    <x v="0"/>
    <s v="Ahmedabad"/>
  </r>
  <r>
    <x v="8170"/>
    <n v="25"/>
    <s v="Male"/>
    <s v="Ahmedabad"/>
    <n v="17"/>
    <x v="1"/>
    <x v="1"/>
    <n v="658"/>
    <n v="10919.37"/>
    <s v="Auto Debit"/>
    <s v="Yes"/>
    <n v="0"/>
    <n v="0"/>
    <x v="0"/>
    <n v="5"/>
    <s v="No"/>
    <x v="0"/>
    <s v="Ahmedabad"/>
  </r>
  <r>
    <x v="8171"/>
    <n v="56"/>
    <s v="Female"/>
    <s v="Pune"/>
    <n v="4"/>
    <x v="0"/>
    <x v="0"/>
    <n v="488"/>
    <n v="2001.07"/>
    <s v="Credit Card"/>
    <s v="Yes"/>
    <n v="1"/>
    <n v="0"/>
    <x v="0"/>
    <n v="0"/>
    <s v="No"/>
    <x v="1"/>
    <s v="Pune"/>
  </r>
  <r>
    <x v="8172"/>
    <n v="25"/>
    <s v="Male"/>
    <s v="Hyderabad"/>
    <n v="58"/>
    <x v="1"/>
    <x v="0"/>
    <n v="526"/>
    <n v="30109.68"/>
    <s v="Debit Card"/>
    <s v="No"/>
    <n v="2"/>
    <n v="1"/>
    <x v="0"/>
    <n v="0"/>
    <s v="No"/>
    <x v="0"/>
    <s v="Hyderabad"/>
  </r>
  <r>
    <x v="8173"/>
    <n v="36"/>
    <s v="Male"/>
    <s v="Kolkata"/>
    <n v="33"/>
    <x v="0"/>
    <x v="0"/>
    <n v="479"/>
    <n v="15575.66"/>
    <s v="Debit Card"/>
    <s v="Yes"/>
    <n v="0"/>
    <n v="0"/>
    <x v="0"/>
    <n v="0"/>
    <s v="No"/>
    <x v="0"/>
    <s v="Kolkata"/>
  </r>
  <r>
    <x v="8174"/>
    <n v="44"/>
    <s v="Female"/>
    <s v="Delhi"/>
    <n v="40"/>
    <x v="1"/>
    <x v="1"/>
    <n v="798"/>
    <n v="28979.49"/>
    <s v="UPI"/>
    <s v="Yes"/>
    <n v="0"/>
    <n v="0"/>
    <x v="1"/>
    <n v="10"/>
    <s v="Yes"/>
    <x v="0"/>
    <s v="Delhi"/>
  </r>
  <r>
    <x v="8175"/>
    <n v="31"/>
    <s v="Male"/>
    <s v="Chennai"/>
    <n v="35"/>
    <x v="1"/>
    <x v="0"/>
    <n v="406"/>
    <n v="13947.63"/>
    <s v="Auto Debit"/>
    <s v="Yes"/>
    <n v="0"/>
    <n v="0"/>
    <x v="1"/>
    <n v="0"/>
    <s v="No"/>
    <x v="0"/>
    <s v="Chennai"/>
  </r>
  <r>
    <x v="8176"/>
    <n v="31"/>
    <s v="Female"/>
    <s v="Jaipur"/>
    <n v="24"/>
    <x v="1"/>
    <x v="1"/>
    <n v="728"/>
    <n v="17082.47"/>
    <s v="Bank Transfer"/>
    <s v="Yes"/>
    <n v="1"/>
    <n v="0"/>
    <x v="0"/>
    <n v="0"/>
    <s v="Yes"/>
    <x v="0"/>
    <s v="Jaipur"/>
  </r>
  <r>
    <x v="8177"/>
    <n v="36"/>
    <s v="Male"/>
    <s v="Bengaluru"/>
    <n v="34"/>
    <x v="0"/>
    <x v="0"/>
    <n v="510"/>
    <n v="17773.07"/>
    <s v="Auto Debit"/>
    <s v="No"/>
    <n v="1"/>
    <n v="0"/>
    <x v="0"/>
    <n v="0"/>
    <s v="No"/>
    <x v="1"/>
    <s v="Bengaluru"/>
  </r>
  <r>
    <x v="8178"/>
    <n v="43"/>
    <s v="Female"/>
    <s v="Delhi"/>
    <n v="14"/>
    <x v="0"/>
    <x v="2"/>
    <n v="998"/>
    <n v="14242.14"/>
    <s v="UPI"/>
    <s v="Yes"/>
    <n v="0"/>
    <n v="0"/>
    <x v="0"/>
    <n v="0"/>
    <s v="No"/>
    <x v="1"/>
    <s v="Delhi"/>
  </r>
  <r>
    <x v="8179"/>
    <n v="39"/>
    <s v="Female"/>
    <s v="Hyderabad"/>
    <n v="13"/>
    <x v="0"/>
    <x v="1"/>
    <n v="728"/>
    <n v="9575.6200000000008"/>
    <s v="Auto Debit"/>
    <s v="No"/>
    <n v="0"/>
    <n v="0"/>
    <x v="1"/>
    <n v="0"/>
    <s v="Yes"/>
    <x v="0"/>
    <s v="Hyderabad"/>
  </r>
  <r>
    <x v="8180"/>
    <n v="46"/>
    <s v="Female"/>
    <s v="Chennai"/>
    <n v="17"/>
    <x v="1"/>
    <x v="0"/>
    <n v="436"/>
    <n v="7284.32"/>
    <s v="Auto Debit"/>
    <s v="Yes"/>
    <n v="1"/>
    <n v="0"/>
    <x v="0"/>
    <n v="0"/>
    <s v="No"/>
    <x v="0"/>
    <s v="Chennai"/>
  </r>
  <r>
    <x v="8181"/>
    <n v="19"/>
    <s v="Female"/>
    <s v="Mumbai"/>
    <n v="50"/>
    <x v="2"/>
    <x v="2"/>
    <n v="1010"/>
    <n v="45803.32"/>
    <s v="Auto Debit"/>
    <s v="Yes"/>
    <n v="1"/>
    <n v="0"/>
    <x v="0"/>
    <n v="10"/>
    <s v="No"/>
    <x v="0"/>
    <s v="Mumbai"/>
  </r>
  <r>
    <x v="8182"/>
    <n v="34"/>
    <s v="Male"/>
    <s v="Bengaluru"/>
    <n v="55"/>
    <x v="0"/>
    <x v="0"/>
    <n v="486"/>
    <n v="26906.01"/>
    <s v="Credit Card"/>
    <s v="Yes"/>
    <n v="2"/>
    <n v="0"/>
    <x v="0"/>
    <n v="0"/>
    <s v="No"/>
    <x v="1"/>
    <s v="Bengaluru"/>
  </r>
  <r>
    <x v="8183"/>
    <n v="28"/>
    <s v="Female"/>
    <s v="Hyderabad"/>
    <n v="24"/>
    <x v="2"/>
    <x v="1"/>
    <n v="721"/>
    <n v="17180.88"/>
    <s v="Credit Card"/>
    <s v="Yes"/>
    <n v="2"/>
    <n v="1"/>
    <x v="1"/>
    <n v="0"/>
    <s v="Yes"/>
    <x v="1"/>
    <s v="Hyderabad"/>
  </r>
  <r>
    <x v="8184"/>
    <n v="32"/>
    <s v="Female"/>
    <s v="Ahmedabad"/>
    <n v="19"/>
    <x v="0"/>
    <x v="1"/>
    <n v="669"/>
    <n v="12679.86"/>
    <s v="Bank Transfer"/>
    <s v="No"/>
    <n v="0"/>
    <n v="0"/>
    <x v="0"/>
    <n v="0"/>
    <s v="Yes"/>
    <x v="0"/>
    <s v="Ahmedabad"/>
  </r>
  <r>
    <x v="8185"/>
    <n v="45"/>
    <s v="Male"/>
    <s v="Mumbai"/>
    <n v="21"/>
    <x v="0"/>
    <x v="0"/>
    <n v="515"/>
    <n v="10640.64"/>
    <s v="Auto Debit"/>
    <s v="Yes"/>
    <n v="0"/>
    <n v="0"/>
    <x v="0"/>
    <n v="0"/>
    <s v="No"/>
    <x v="1"/>
    <s v="Mumbai"/>
  </r>
  <r>
    <x v="8186"/>
    <n v="42"/>
    <s v="Male"/>
    <s v="Pune"/>
    <n v="24"/>
    <x v="0"/>
    <x v="1"/>
    <n v="685"/>
    <n v="16344.11"/>
    <s v="Auto Debit"/>
    <s v="Yes"/>
    <n v="1"/>
    <n v="0"/>
    <x v="0"/>
    <n v="0"/>
    <s v="Yes"/>
    <x v="0"/>
    <s v="Pune"/>
  </r>
  <r>
    <x v="8187"/>
    <n v="39"/>
    <s v="Male"/>
    <s v="Mumbai"/>
    <n v="33"/>
    <x v="0"/>
    <x v="2"/>
    <n v="1032"/>
    <n v="35019.32"/>
    <s v="Auto Debit"/>
    <s v="Yes"/>
    <n v="4"/>
    <n v="0"/>
    <x v="1"/>
    <n v="0"/>
    <s v="No"/>
    <x v="1"/>
    <s v="Mumbai"/>
  </r>
  <r>
    <x v="8188"/>
    <n v="37"/>
    <s v="Male"/>
    <s v="Bengaluru"/>
    <n v="36"/>
    <x v="2"/>
    <x v="1"/>
    <n v="756"/>
    <n v="24713.67"/>
    <s v="Auto Debit"/>
    <s v="Yes"/>
    <n v="2"/>
    <n v="2"/>
    <x v="2"/>
    <n v="10"/>
    <s v="No"/>
    <x v="0"/>
    <s v="Bengaluru"/>
  </r>
  <r>
    <x v="8189"/>
    <n v="34"/>
    <s v="Male"/>
    <s v="Bengaluru"/>
    <n v="46"/>
    <x v="1"/>
    <x v="1"/>
    <n v="829"/>
    <n v="37439.339999999997"/>
    <s v="Debit Card"/>
    <s v="Yes"/>
    <n v="0"/>
    <n v="0"/>
    <x v="0"/>
    <n v="0"/>
    <s v="No"/>
    <x v="0"/>
    <s v="Bengaluru"/>
  </r>
  <r>
    <x v="8190"/>
    <n v="20"/>
    <s v="Female"/>
    <s v="Mumbai"/>
    <n v="37"/>
    <x v="1"/>
    <x v="1"/>
    <n v="715"/>
    <n v="26832.2"/>
    <s v="Credit Card"/>
    <s v="Yes"/>
    <n v="1"/>
    <n v="0"/>
    <x v="0"/>
    <n v="0"/>
    <s v="Yes"/>
    <x v="0"/>
    <s v="Mumbai"/>
  </r>
  <r>
    <x v="8191"/>
    <n v="45"/>
    <s v="Male"/>
    <s v="Chennai"/>
    <n v="52"/>
    <x v="1"/>
    <x v="0"/>
    <n v="540"/>
    <n v="26343.52"/>
    <s v="Credit Card"/>
    <s v="Yes"/>
    <n v="4"/>
    <n v="2"/>
    <x v="0"/>
    <n v="5"/>
    <s v="No"/>
    <x v="1"/>
    <s v="Chennai"/>
  </r>
  <r>
    <x v="8192"/>
    <n v="38"/>
    <s v="Female"/>
    <s v="Ahmedabad"/>
    <n v="32"/>
    <x v="0"/>
    <x v="0"/>
    <n v="540"/>
    <n v="17443.060000000001"/>
    <s v="UPI"/>
    <s v="No"/>
    <n v="2"/>
    <n v="2"/>
    <x v="1"/>
    <n v="0"/>
    <s v="No"/>
    <x v="0"/>
    <s v="Ahmedabad"/>
  </r>
  <r>
    <x v="8193"/>
    <n v="44"/>
    <s v="Male"/>
    <s v="Kolkata"/>
    <n v="62"/>
    <x v="1"/>
    <x v="1"/>
    <n v="684"/>
    <n v="42890.42"/>
    <s v="Debit Card"/>
    <s v="Yes"/>
    <n v="0"/>
    <n v="0"/>
    <x v="0"/>
    <n v="0"/>
    <s v="No"/>
    <x v="0"/>
    <s v="Kolkata"/>
  </r>
  <r>
    <x v="8194"/>
    <n v="29"/>
    <s v="Male"/>
    <s v="Mumbai"/>
    <n v="25"/>
    <x v="1"/>
    <x v="2"/>
    <n v="1051"/>
    <n v="25675.55"/>
    <s v="Debit Card"/>
    <s v="Yes"/>
    <n v="0"/>
    <n v="0"/>
    <x v="0"/>
    <n v="0"/>
    <s v="No"/>
    <x v="0"/>
    <s v="Mumbai"/>
  </r>
  <r>
    <x v="8195"/>
    <n v="36"/>
    <s v="Male"/>
    <s v="Pune"/>
    <n v="18"/>
    <x v="0"/>
    <x v="1"/>
    <n v="709"/>
    <n v="12925.15"/>
    <s v="Bank Transfer"/>
    <s v="Yes"/>
    <n v="0"/>
    <n v="0"/>
    <x v="0"/>
    <n v="0"/>
    <s v="Yes"/>
    <x v="0"/>
    <s v="Pune"/>
  </r>
  <r>
    <x v="8196"/>
    <n v="30"/>
    <s v="Male"/>
    <s v="Nagpur"/>
    <n v="49"/>
    <x v="0"/>
    <x v="2"/>
    <n v="1019"/>
    <n v="49156.25"/>
    <s v="UPI"/>
    <s v="Yes"/>
    <n v="0"/>
    <n v="0"/>
    <x v="0"/>
    <n v="0"/>
    <s v="No"/>
    <x v="1"/>
    <s v="Nagpur"/>
  </r>
  <r>
    <x v="8197"/>
    <n v="39"/>
    <s v="Male"/>
    <s v="Pune"/>
    <n v="19"/>
    <x v="0"/>
    <x v="1"/>
    <n v="764"/>
    <n v="14187.87"/>
    <s v="Auto Debit"/>
    <s v="Yes"/>
    <n v="1"/>
    <n v="0"/>
    <x v="0"/>
    <n v="0"/>
    <s v="Yes"/>
    <x v="0"/>
    <s v="Pune"/>
  </r>
  <r>
    <x v="8198"/>
    <n v="40"/>
    <s v="Male"/>
    <s v="Bengaluru"/>
    <n v="33"/>
    <x v="0"/>
    <x v="1"/>
    <n v="813"/>
    <n v="26189.9"/>
    <s v="Debit Card"/>
    <s v="Yes"/>
    <n v="4"/>
    <n v="2"/>
    <x v="2"/>
    <n v="0"/>
    <s v="No"/>
    <x v="1"/>
    <s v="Bengaluru"/>
  </r>
  <r>
    <x v="8199"/>
    <n v="44"/>
    <s v="Female"/>
    <s v="Mumbai"/>
    <n v="37"/>
    <x v="0"/>
    <x v="2"/>
    <n v="1077"/>
    <n v="40953.22"/>
    <s v="UPI"/>
    <s v="Yes"/>
    <n v="0"/>
    <n v="0"/>
    <x v="0"/>
    <n v="0"/>
    <s v="No"/>
    <x v="0"/>
    <s v="Mumbai"/>
  </r>
  <r>
    <x v="8200"/>
    <n v="32"/>
    <s v="Female"/>
    <s v="Bengaluru"/>
    <n v="31"/>
    <x v="2"/>
    <x v="0"/>
    <n v="419"/>
    <n v="11865.56"/>
    <s v="UPI"/>
    <s v="Yes"/>
    <n v="1"/>
    <n v="0"/>
    <x v="1"/>
    <n v="10"/>
    <s v="No"/>
    <x v="0"/>
    <s v="Bengaluru"/>
  </r>
  <r>
    <x v="8201"/>
    <n v="46"/>
    <s v="Male"/>
    <s v="Delhi"/>
    <n v="34"/>
    <x v="1"/>
    <x v="0"/>
    <n v="488"/>
    <n v="15134.27"/>
    <s v="UPI"/>
    <s v="Yes"/>
    <n v="0"/>
    <n v="0"/>
    <x v="1"/>
    <n v="10"/>
    <s v="Yes"/>
    <x v="0"/>
    <s v="Delhi"/>
  </r>
  <r>
    <x v="8202"/>
    <n v="29"/>
    <s v="Male"/>
    <s v="Pune"/>
    <n v="54"/>
    <x v="0"/>
    <x v="0"/>
    <n v="530"/>
    <n v="27783"/>
    <s v="Credit Card"/>
    <s v="Yes"/>
    <n v="1"/>
    <n v="0"/>
    <x v="0"/>
    <n v="0"/>
    <s v="No"/>
    <x v="0"/>
    <s v="Pune"/>
  </r>
  <r>
    <x v="8203"/>
    <n v="35"/>
    <s v="Male"/>
    <s v="Nagpur"/>
    <n v="64"/>
    <x v="1"/>
    <x v="0"/>
    <n v="450"/>
    <n v="28809.65"/>
    <s v="Debit Card"/>
    <s v="Yes"/>
    <n v="0"/>
    <n v="0"/>
    <x v="0"/>
    <n v="0"/>
    <s v="No"/>
    <x v="0"/>
    <s v="Nagpur"/>
  </r>
  <r>
    <x v="8204"/>
    <n v="32"/>
    <s v="Male"/>
    <s v="Bengaluru"/>
    <n v="37"/>
    <x v="0"/>
    <x v="1"/>
    <n v="772"/>
    <n v="28683.18"/>
    <s v="Credit Card"/>
    <s v="No"/>
    <n v="0"/>
    <n v="0"/>
    <x v="0"/>
    <n v="0"/>
    <s v="Yes"/>
    <x v="0"/>
    <s v="Bengaluru"/>
  </r>
  <r>
    <x v="8205"/>
    <n v="35"/>
    <s v="Male"/>
    <s v="Ahmedabad"/>
    <n v="50"/>
    <x v="0"/>
    <x v="2"/>
    <n v="1040"/>
    <n v="53275.44"/>
    <s v="UPI"/>
    <s v="Yes"/>
    <n v="0"/>
    <n v="0"/>
    <x v="0"/>
    <n v="0"/>
    <s v="No"/>
    <x v="0"/>
    <s v="Ahmedabad"/>
  </r>
  <r>
    <x v="8206"/>
    <n v="42"/>
    <s v="Female"/>
    <s v="Delhi"/>
    <n v="30"/>
    <x v="0"/>
    <x v="0"/>
    <n v="425"/>
    <n v="13118.41"/>
    <s v="Credit Card"/>
    <s v="Yes"/>
    <n v="1"/>
    <n v="0"/>
    <x v="1"/>
    <n v="0"/>
    <s v="No"/>
    <x v="0"/>
    <s v="Delhi"/>
  </r>
  <r>
    <x v="8207"/>
    <n v="19"/>
    <s v="Female"/>
    <s v="Kolkata"/>
    <n v="26"/>
    <x v="0"/>
    <x v="0"/>
    <n v="463"/>
    <n v="12138.73"/>
    <s v="Debit Card"/>
    <s v="Yes"/>
    <n v="0"/>
    <n v="0"/>
    <x v="0"/>
    <n v="0"/>
    <s v="No"/>
    <x v="1"/>
    <s v="Kolkata"/>
  </r>
  <r>
    <x v="8208"/>
    <n v="44"/>
    <s v="Male"/>
    <s v="Pune"/>
    <n v="34"/>
    <x v="2"/>
    <x v="0"/>
    <n v="508"/>
    <n v="17720.97"/>
    <s v="Credit Card"/>
    <s v="Yes"/>
    <n v="0"/>
    <n v="0"/>
    <x v="0"/>
    <n v="0"/>
    <s v="Yes"/>
    <x v="0"/>
    <s v="Pune"/>
  </r>
  <r>
    <x v="8209"/>
    <n v="20"/>
    <s v="Male"/>
    <s v="Pune"/>
    <n v="13"/>
    <x v="0"/>
    <x v="1"/>
    <n v="786"/>
    <n v="10463.85"/>
    <s v="Bank Transfer"/>
    <s v="Yes"/>
    <n v="1"/>
    <n v="0"/>
    <x v="0"/>
    <n v="0"/>
    <s v="Yes"/>
    <x v="0"/>
    <s v="Pune"/>
  </r>
  <r>
    <x v="8210"/>
    <n v="53"/>
    <s v="Male"/>
    <s v="Jaipur"/>
    <n v="45"/>
    <x v="1"/>
    <x v="1"/>
    <n v="694"/>
    <n v="30381.27"/>
    <s v="UPI"/>
    <s v="Yes"/>
    <n v="1"/>
    <n v="0"/>
    <x v="1"/>
    <n v="5"/>
    <s v="No"/>
    <x v="0"/>
    <s v="Jaipur"/>
  </r>
  <r>
    <x v="8211"/>
    <n v="37"/>
    <s v="Male"/>
    <s v="Ahmedabad"/>
    <n v="64"/>
    <x v="1"/>
    <x v="2"/>
    <n v="1058"/>
    <n v="67174.19"/>
    <s v="UPI"/>
    <s v="Yes"/>
    <n v="1"/>
    <n v="0"/>
    <x v="0"/>
    <n v="0"/>
    <s v="No"/>
    <x v="0"/>
    <s v="Ahmedabad"/>
  </r>
  <r>
    <x v="8212"/>
    <n v="53"/>
    <s v="Male"/>
    <s v="Mumbai"/>
    <n v="17"/>
    <x v="0"/>
    <x v="0"/>
    <n v="479"/>
    <n v="8081.9"/>
    <s v="Auto Debit"/>
    <s v="No"/>
    <n v="0"/>
    <n v="0"/>
    <x v="1"/>
    <n v="0"/>
    <s v="No"/>
    <x v="0"/>
    <s v="Mumbai"/>
  </r>
  <r>
    <x v="8213"/>
    <n v="29"/>
    <s v="Male"/>
    <s v="Bengaluru"/>
    <n v="26"/>
    <x v="1"/>
    <x v="1"/>
    <n v="683"/>
    <n v="17202.41"/>
    <s v="Debit Card"/>
    <s v="Yes"/>
    <n v="0"/>
    <n v="0"/>
    <x v="1"/>
    <n v="5"/>
    <s v="No"/>
    <x v="0"/>
    <s v="Bengaluru"/>
  </r>
  <r>
    <x v="8214"/>
    <n v="43"/>
    <s v="Male"/>
    <s v="Mumbai"/>
    <n v="38"/>
    <x v="1"/>
    <x v="2"/>
    <n v="1097"/>
    <n v="41278.92"/>
    <s v="Auto Debit"/>
    <s v="Yes"/>
    <n v="0"/>
    <n v="0"/>
    <x v="0"/>
    <n v="0"/>
    <s v="Yes"/>
    <x v="0"/>
    <s v="Mumbai"/>
  </r>
  <r>
    <x v="8215"/>
    <n v="42"/>
    <s v="Male"/>
    <s v="Kolkata"/>
    <n v="45"/>
    <x v="1"/>
    <x v="1"/>
    <n v="747"/>
    <n v="32959.089999999997"/>
    <s v="Credit Card"/>
    <s v="Yes"/>
    <n v="1"/>
    <n v="0"/>
    <x v="0"/>
    <n v="0"/>
    <s v="Yes"/>
    <x v="0"/>
    <s v="Kolkata"/>
  </r>
  <r>
    <x v="8216"/>
    <n v="26"/>
    <s v="Male"/>
    <s v="Mumbai"/>
    <n v="60"/>
    <x v="0"/>
    <x v="1"/>
    <n v="784"/>
    <n v="48438.74"/>
    <s v="Credit Card"/>
    <s v="Yes"/>
    <n v="0"/>
    <n v="0"/>
    <x v="0"/>
    <n v="0"/>
    <s v="No"/>
    <x v="0"/>
    <s v="Mumbai"/>
  </r>
  <r>
    <x v="8217"/>
    <n v="51"/>
    <s v="Female"/>
    <s v="Nagpur"/>
    <n v="59"/>
    <x v="2"/>
    <x v="1"/>
    <n v="700"/>
    <n v="40958.29"/>
    <s v="Bank Transfer"/>
    <s v="No"/>
    <n v="8"/>
    <n v="3"/>
    <x v="4"/>
    <n v="0"/>
    <s v="No"/>
    <x v="1"/>
    <s v="Nagpur"/>
  </r>
  <r>
    <x v="8218"/>
    <n v="51"/>
    <s v="Male"/>
    <s v="Chennai"/>
    <n v="29"/>
    <x v="0"/>
    <x v="0"/>
    <n v="512"/>
    <n v="14790.92"/>
    <s v="Bank Transfer"/>
    <s v="Yes"/>
    <n v="1"/>
    <n v="0"/>
    <x v="0"/>
    <n v="0"/>
    <s v="No"/>
    <x v="0"/>
    <s v="Chennai"/>
  </r>
  <r>
    <x v="8219"/>
    <n v="28"/>
    <s v="Male"/>
    <s v="Nagpur"/>
    <n v="42"/>
    <x v="1"/>
    <x v="0"/>
    <n v="507"/>
    <n v="21854.07"/>
    <s v="Bank Transfer"/>
    <s v="No"/>
    <n v="0"/>
    <n v="0"/>
    <x v="0"/>
    <n v="0"/>
    <s v="No"/>
    <x v="1"/>
    <s v="Nagpur"/>
  </r>
  <r>
    <x v="8220"/>
    <n v="30"/>
    <s v="Male"/>
    <s v="Mumbai"/>
    <n v="13"/>
    <x v="1"/>
    <x v="0"/>
    <n v="517"/>
    <n v="6464.28"/>
    <s v="Credit Card"/>
    <s v="No"/>
    <n v="0"/>
    <n v="0"/>
    <x v="0"/>
    <n v="5"/>
    <s v="Yes"/>
    <x v="0"/>
    <s v="Mumbai"/>
  </r>
  <r>
    <x v="8221"/>
    <n v="32"/>
    <s v="Female"/>
    <s v="Chennai"/>
    <n v="20"/>
    <x v="0"/>
    <x v="1"/>
    <n v="717"/>
    <n v="14767.1"/>
    <s v="Auto Debit"/>
    <s v="Yes"/>
    <n v="2"/>
    <n v="0"/>
    <x v="0"/>
    <n v="0"/>
    <s v="Yes"/>
    <x v="0"/>
    <s v="Chennai"/>
  </r>
  <r>
    <x v="8222"/>
    <n v="21"/>
    <s v="Female"/>
    <s v="Ahmedabad"/>
    <n v="37"/>
    <x v="1"/>
    <x v="1"/>
    <n v="733"/>
    <n v="27665.58"/>
    <s v="Credit Card"/>
    <s v="Yes"/>
    <n v="0"/>
    <n v="0"/>
    <x v="0"/>
    <n v="0"/>
    <s v="Yes"/>
    <x v="0"/>
    <s v="Ahmedabad"/>
  </r>
  <r>
    <x v="8223"/>
    <n v="35"/>
    <s v="Female"/>
    <s v="Hyderabad"/>
    <n v="59"/>
    <x v="1"/>
    <x v="1"/>
    <n v="678"/>
    <n v="41047.440000000002"/>
    <s v="Debit Card"/>
    <s v="Yes"/>
    <n v="0"/>
    <n v="0"/>
    <x v="0"/>
    <n v="0"/>
    <s v="Yes"/>
    <x v="0"/>
    <s v="Hyderabad"/>
  </r>
  <r>
    <x v="8224"/>
    <n v="51"/>
    <s v="Female"/>
    <s v="Bengaluru"/>
    <n v="63"/>
    <x v="1"/>
    <x v="1"/>
    <n v="705"/>
    <n v="44265.89"/>
    <s v="Auto Debit"/>
    <s v="Yes"/>
    <n v="0"/>
    <n v="0"/>
    <x v="0"/>
    <n v="0"/>
    <s v="No"/>
    <x v="0"/>
    <s v="Bengaluru"/>
  </r>
  <r>
    <x v="8225"/>
    <n v="47"/>
    <s v="Female"/>
    <s v="Mumbai"/>
    <n v="32"/>
    <x v="1"/>
    <x v="2"/>
    <n v="1007"/>
    <n v="32810.97"/>
    <s v="Debit Card"/>
    <s v="Yes"/>
    <n v="0"/>
    <n v="0"/>
    <x v="0"/>
    <n v="0"/>
    <s v="No"/>
    <x v="0"/>
    <s v="Mumbai"/>
  </r>
  <r>
    <x v="8226"/>
    <n v="51"/>
    <s v="Male"/>
    <s v="Kolkata"/>
    <n v="72"/>
    <x v="1"/>
    <x v="0"/>
    <n v="451"/>
    <n v="32247.03"/>
    <s v="Credit Card"/>
    <s v="Yes"/>
    <n v="1"/>
    <n v="0"/>
    <x v="0"/>
    <n v="0"/>
    <s v="No"/>
    <x v="0"/>
    <s v="Kolkata"/>
  </r>
  <r>
    <x v="8227"/>
    <n v="18"/>
    <s v="Female"/>
    <s v="Delhi"/>
    <n v="42"/>
    <x v="0"/>
    <x v="1"/>
    <n v="731"/>
    <n v="29879.25"/>
    <s v="Bank Transfer"/>
    <s v="Yes"/>
    <n v="1"/>
    <n v="0"/>
    <x v="1"/>
    <n v="0"/>
    <s v="No"/>
    <x v="0"/>
    <s v="Delhi"/>
  </r>
  <r>
    <x v="8228"/>
    <n v="23"/>
    <s v="Male"/>
    <s v="Jaipur"/>
    <n v="35"/>
    <x v="2"/>
    <x v="1"/>
    <n v="725"/>
    <n v="23058.34"/>
    <s v="Debit Card"/>
    <s v="Yes"/>
    <n v="1"/>
    <n v="0"/>
    <x v="1"/>
    <n v="10"/>
    <s v="Yes"/>
    <x v="0"/>
    <s v="Jaipur"/>
  </r>
  <r>
    <x v="8229"/>
    <n v="32"/>
    <s v="Female"/>
    <s v="Mumbai"/>
    <n v="57"/>
    <x v="0"/>
    <x v="0"/>
    <n v="493"/>
    <n v="27703.4"/>
    <s v="UPI"/>
    <s v="Yes"/>
    <n v="0"/>
    <n v="0"/>
    <x v="0"/>
    <n v="0"/>
    <s v="No"/>
    <x v="0"/>
    <s v="Mumbai"/>
  </r>
  <r>
    <x v="8230"/>
    <n v="18"/>
    <s v="Male"/>
    <s v="Delhi"/>
    <n v="47"/>
    <x v="0"/>
    <x v="1"/>
    <n v="684"/>
    <n v="33044.31"/>
    <s v="UPI"/>
    <s v="Yes"/>
    <n v="1"/>
    <n v="0"/>
    <x v="0"/>
    <n v="0"/>
    <s v="No"/>
    <x v="0"/>
    <s v="Delhi"/>
  </r>
  <r>
    <x v="8231"/>
    <n v="25"/>
    <s v="Male"/>
    <s v="Kolkata"/>
    <n v="2"/>
    <x v="0"/>
    <x v="1"/>
    <n v="698"/>
    <n v="1269.0999999999999"/>
    <s v="Credit Card"/>
    <s v="Yes"/>
    <n v="0"/>
    <n v="0"/>
    <x v="0"/>
    <n v="10"/>
    <s v="No"/>
    <x v="0"/>
    <s v="Kolkata"/>
  </r>
  <r>
    <x v="8232"/>
    <n v="28"/>
    <s v="Female"/>
    <s v="Mumbai"/>
    <n v="29"/>
    <x v="1"/>
    <x v="0"/>
    <n v="485"/>
    <n v="14454.79"/>
    <s v="Credit Card"/>
    <s v="Yes"/>
    <n v="1"/>
    <n v="0"/>
    <x v="0"/>
    <n v="0"/>
    <s v="No"/>
    <x v="0"/>
    <s v="Mumbai"/>
  </r>
  <r>
    <x v="8233"/>
    <n v="44"/>
    <s v="Male"/>
    <s v="Delhi"/>
    <n v="40"/>
    <x v="2"/>
    <x v="1"/>
    <n v="825"/>
    <n v="30126.13"/>
    <s v="Debit Card"/>
    <s v="Yes"/>
    <n v="1"/>
    <n v="0"/>
    <x v="0"/>
    <n v="10"/>
    <s v="No"/>
    <x v="0"/>
    <s v="Delhi"/>
  </r>
  <r>
    <x v="8234"/>
    <n v="28"/>
    <s v="Female"/>
    <s v="Delhi"/>
    <n v="43"/>
    <x v="2"/>
    <x v="1"/>
    <n v="814"/>
    <n v="35600.730000000003"/>
    <s v="Bank Transfer"/>
    <s v="Yes"/>
    <n v="0"/>
    <n v="0"/>
    <x v="0"/>
    <n v="0"/>
    <s v="No"/>
    <x v="0"/>
    <s v="Delhi"/>
  </r>
  <r>
    <x v="8235"/>
    <n v="23"/>
    <s v="Male"/>
    <s v="Mumbai"/>
    <n v="37"/>
    <x v="2"/>
    <x v="1"/>
    <n v="735"/>
    <n v="22621.35"/>
    <s v="Auto Debit"/>
    <s v="Yes"/>
    <n v="1"/>
    <n v="0"/>
    <x v="0"/>
    <n v="15"/>
    <s v="No"/>
    <x v="0"/>
    <s v="Mumbai"/>
  </r>
  <r>
    <x v="8236"/>
    <n v="27"/>
    <s v="Male"/>
    <s v="Jaipur"/>
    <n v="29"/>
    <x v="0"/>
    <x v="1"/>
    <n v="710"/>
    <n v="20168.78"/>
    <s v="UPI"/>
    <s v="Yes"/>
    <n v="2"/>
    <n v="1"/>
    <x v="1"/>
    <n v="0"/>
    <s v="No"/>
    <x v="0"/>
    <s v="Jaipur"/>
  </r>
  <r>
    <x v="8237"/>
    <n v="39"/>
    <s v="Male"/>
    <s v="Chennai"/>
    <n v="49"/>
    <x v="0"/>
    <x v="0"/>
    <n v="454"/>
    <n v="22608.35"/>
    <s v="Credit Card"/>
    <s v="Yes"/>
    <n v="0"/>
    <n v="0"/>
    <x v="0"/>
    <n v="0"/>
    <s v="No"/>
    <x v="0"/>
    <s v="Chennai"/>
  </r>
  <r>
    <x v="8238"/>
    <n v="51"/>
    <s v="Male"/>
    <s v="Bengaluru"/>
    <n v="44"/>
    <x v="1"/>
    <x v="1"/>
    <n v="681"/>
    <n v="29950.11"/>
    <s v="Debit Card"/>
    <s v="Yes"/>
    <n v="1"/>
    <n v="0"/>
    <x v="0"/>
    <n v="0"/>
    <s v="No"/>
    <x v="0"/>
    <s v="Bengaluru"/>
  </r>
  <r>
    <x v="8239"/>
    <n v="22"/>
    <s v="Male"/>
    <s v="Delhi"/>
    <n v="24"/>
    <x v="0"/>
    <x v="1"/>
    <n v="734"/>
    <n v="17435.98"/>
    <s v="Debit Card"/>
    <s v="Yes"/>
    <n v="0"/>
    <n v="0"/>
    <x v="0"/>
    <n v="0"/>
    <s v="No"/>
    <x v="0"/>
    <s v="Delhi"/>
  </r>
  <r>
    <x v="8240"/>
    <n v="20"/>
    <s v="Male"/>
    <s v="Chennai"/>
    <n v="31"/>
    <x v="0"/>
    <x v="0"/>
    <n v="478"/>
    <n v="14890.95"/>
    <s v="Credit Card"/>
    <s v="Yes"/>
    <n v="1"/>
    <n v="0"/>
    <x v="1"/>
    <n v="0"/>
    <s v="No"/>
    <x v="1"/>
    <s v="Chennai"/>
  </r>
  <r>
    <x v="8241"/>
    <n v="22"/>
    <s v="Male"/>
    <s v="Pune"/>
    <n v="20"/>
    <x v="0"/>
    <x v="1"/>
    <n v="784"/>
    <n v="15736.36"/>
    <s v="Auto Debit"/>
    <s v="Yes"/>
    <n v="1"/>
    <n v="0"/>
    <x v="0"/>
    <n v="0"/>
    <s v="No"/>
    <x v="1"/>
    <s v="Pune"/>
  </r>
  <r>
    <x v="8242"/>
    <n v="46"/>
    <s v="Female"/>
    <s v="Jaipur"/>
    <n v="17"/>
    <x v="0"/>
    <x v="0"/>
    <n v="521"/>
    <n v="8703.81"/>
    <s v="UPI"/>
    <s v="Yes"/>
    <n v="0"/>
    <n v="0"/>
    <x v="0"/>
    <n v="0"/>
    <s v="No"/>
    <x v="0"/>
    <s v="Jaipur"/>
  </r>
  <r>
    <x v="8243"/>
    <n v="29"/>
    <s v="Male"/>
    <s v="Bengaluru"/>
    <n v="18"/>
    <x v="0"/>
    <x v="0"/>
    <n v="565"/>
    <n v="9995.18"/>
    <s v="UPI"/>
    <s v="Yes"/>
    <n v="0"/>
    <n v="0"/>
    <x v="0"/>
    <n v="0"/>
    <s v="Yes"/>
    <x v="0"/>
    <s v="Bengaluru"/>
  </r>
  <r>
    <x v="8244"/>
    <n v="48"/>
    <s v="Female"/>
    <s v="Mumbai"/>
    <n v="28"/>
    <x v="1"/>
    <x v="1"/>
    <n v="789"/>
    <n v="19615.810000000001"/>
    <s v="Debit Card"/>
    <s v="Yes"/>
    <n v="2"/>
    <n v="0"/>
    <x v="0"/>
    <n v="10"/>
    <s v="Yes"/>
    <x v="0"/>
    <s v="Mumbai"/>
  </r>
  <r>
    <x v="8245"/>
    <n v="26"/>
    <s v="Male"/>
    <s v="Kolkata"/>
    <n v="39"/>
    <x v="0"/>
    <x v="2"/>
    <n v="1017"/>
    <n v="39931.47"/>
    <s v="Auto Debit"/>
    <s v="Yes"/>
    <n v="0"/>
    <n v="0"/>
    <x v="0"/>
    <n v="0"/>
    <s v="No"/>
    <x v="0"/>
    <s v="Kolkata"/>
  </r>
  <r>
    <x v="8246"/>
    <n v="42"/>
    <s v="Male"/>
    <s v="Bengaluru"/>
    <n v="24"/>
    <x v="2"/>
    <x v="1"/>
    <n v="766"/>
    <n v="16041.25"/>
    <s v="Credit Card"/>
    <s v="Yes"/>
    <n v="3"/>
    <n v="1"/>
    <x v="2"/>
    <n v="15"/>
    <s v="No"/>
    <x v="0"/>
    <s v="Bengaluru"/>
  </r>
  <r>
    <x v="8247"/>
    <n v="53"/>
    <s v="Female"/>
    <s v="Pune"/>
    <n v="6"/>
    <x v="0"/>
    <x v="1"/>
    <n v="788"/>
    <n v="4115.79"/>
    <s v="Bank Transfer"/>
    <s v="No"/>
    <n v="2"/>
    <n v="0"/>
    <x v="0"/>
    <n v="15"/>
    <s v="No"/>
    <x v="0"/>
    <s v="Pune"/>
  </r>
  <r>
    <x v="8248"/>
    <n v="18"/>
    <s v="Male"/>
    <s v="Jaipur"/>
    <n v="48"/>
    <x v="1"/>
    <x v="1"/>
    <n v="669"/>
    <n v="31420.05"/>
    <s v="Auto Debit"/>
    <s v="Yes"/>
    <n v="2"/>
    <n v="0"/>
    <x v="0"/>
    <n v="0"/>
    <s v="Yes"/>
    <x v="0"/>
    <s v="Jaipur"/>
  </r>
  <r>
    <x v="8249"/>
    <n v="24"/>
    <s v="Male"/>
    <s v="Hyderabad"/>
    <n v="67"/>
    <x v="1"/>
    <x v="1"/>
    <n v="765"/>
    <n v="46327.33"/>
    <s v="UPI"/>
    <s v="Yes"/>
    <n v="6"/>
    <n v="3"/>
    <x v="4"/>
    <n v="10"/>
    <s v="No"/>
    <x v="1"/>
    <s v="Hyderabad"/>
  </r>
  <r>
    <x v="8250"/>
    <n v="26"/>
    <s v="Female"/>
    <s v="Hyderabad"/>
    <n v="16"/>
    <x v="0"/>
    <x v="0"/>
    <n v="508"/>
    <n v="7899.16"/>
    <s v="Credit Card"/>
    <s v="Yes"/>
    <n v="0"/>
    <n v="0"/>
    <x v="0"/>
    <n v="0"/>
    <s v="Yes"/>
    <x v="0"/>
    <s v="Hyderabad"/>
  </r>
  <r>
    <x v="8251"/>
    <n v="37"/>
    <s v="Female"/>
    <s v="Nagpur"/>
    <n v="27"/>
    <x v="2"/>
    <x v="0"/>
    <n v="543"/>
    <n v="14545.07"/>
    <s v="Bank Transfer"/>
    <s v="Yes"/>
    <n v="0"/>
    <n v="0"/>
    <x v="0"/>
    <n v="0"/>
    <s v="No"/>
    <x v="0"/>
    <s v="Nagpur"/>
  </r>
  <r>
    <x v="8252"/>
    <n v="35"/>
    <s v="Female"/>
    <s v="Jaipur"/>
    <n v="17"/>
    <x v="1"/>
    <x v="0"/>
    <n v="460"/>
    <n v="7804.46"/>
    <s v="UPI"/>
    <s v="Yes"/>
    <n v="0"/>
    <n v="0"/>
    <x v="0"/>
    <n v="0"/>
    <s v="No"/>
    <x v="0"/>
    <s v="Jaipur"/>
  </r>
  <r>
    <x v="8253"/>
    <n v="42"/>
    <s v="Female"/>
    <s v="Mumbai"/>
    <n v="36"/>
    <x v="0"/>
    <x v="2"/>
    <n v="1109"/>
    <n v="40781.96"/>
    <s v="Debit Card"/>
    <s v="Yes"/>
    <n v="2"/>
    <n v="1"/>
    <x v="0"/>
    <n v="0"/>
    <s v="No"/>
    <x v="0"/>
    <s v="Mumbai"/>
  </r>
  <r>
    <x v="8254"/>
    <n v="43"/>
    <s v="Male"/>
    <s v="Delhi"/>
    <n v="52"/>
    <x v="0"/>
    <x v="1"/>
    <n v="729"/>
    <n v="37752.050000000003"/>
    <s v="Debit Card"/>
    <s v="Yes"/>
    <n v="3"/>
    <n v="2"/>
    <x v="1"/>
    <n v="0"/>
    <s v="No"/>
    <x v="0"/>
    <s v="Delhi"/>
  </r>
  <r>
    <x v="8255"/>
    <n v="27"/>
    <s v="Female"/>
    <s v="Bengaluru"/>
    <n v="28"/>
    <x v="1"/>
    <x v="1"/>
    <n v="758"/>
    <n v="21407.24"/>
    <s v="UPI"/>
    <s v="Yes"/>
    <n v="0"/>
    <n v="0"/>
    <x v="1"/>
    <n v="0"/>
    <s v="Yes"/>
    <x v="0"/>
    <s v="Bengaluru"/>
  </r>
  <r>
    <x v="8256"/>
    <n v="34"/>
    <s v="Male"/>
    <s v="Chennai"/>
    <n v="59"/>
    <x v="1"/>
    <x v="2"/>
    <n v="1019"/>
    <n v="58577.73"/>
    <s v="UPI"/>
    <s v="Yes"/>
    <n v="2"/>
    <n v="1"/>
    <x v="0"/>
    <n v="0"/>
    <s v="No"/>
    <x v="0"/>
    <s v="Chennai"/>
  </r>
  <r>
    <x v="8257"/>
    <n v="47"/>
    <s v="Male"/>
    <s v="Delhi"/>
    <n v="45"/>
    <x v="1"/>
    <x v="2"/>
    <n v="1042"/>
    <n v="45791.57"/>
    <s v="UPI"/>
    <s v="Yes"/>
    <n v="0"/>
    <n v="0"/>
    <x v="0"/>
    <n v="0"/>
    <s v="Yes"/>
    <x v="0"/>
    <s v="Delhi"/>
  </r>
  <r>
    <x v="8258"/>
    <n v="26"/>
    <s v="Male"/>
    <s v="Bengaluru"/>
    <n v="37"/>
    <x v="0"/>
    <x v="1"/>
    <n v="686"/>
    <n v="25356.54"/>
    <s v="Bank Transfer"/>
    <s v="Yes"/>
    <n v="0"/>
    <n v="0"/>
    <x v="0"/>
    <n v="0"/>
    <s v="No"/>
    <x v="0"/>
    <s v="Bengaluru"/>
  </r>
  <r>
    <x v="8259"/>
    <n v="25"/>
    <s v="Female"/>
    <s v="Bengaluru"/>
    <n v="18"/>
    <x v="0"/>
    <x v="1"/>
    <n v="664"/>
    <n v="11762.9"/>
    <s v="Auto Debit"/>
    <s v="Yes"/>
    <n v="2"/>
    <n v="0"/>
    <x v="0"/>
    <n v="0"/>
    <s v="Yes"/>
    <x v="0"/>
    <s v="Bengaluru"/>
  </r>
  <r>
    <x v="8260"/>
    <n v="47"/>
    <s v="Female"/>
    <s v="Hyderabad"/>
    <n v="9"/>
    <x v="0"/>
    <x v="1"/>
    <n v="644"/>
    <n v="5885.52"/>
    <s v="Auto Debit"/>
    <s v="Yes"/>
    <n v="0"/>
    <n v="0"/>
    <x v="0"/>
    <n v="0"/>
    <s v="No"/>
    <x v="0"/>
    <s v="Hyderabad"/>
  </r>
  <r>
    <x v="8261"/>
    <n v="42"/>
    <s v="Female"/>
    <s v="Bengaluru"/>
    <n v="19"/>
    <x v="1"/>
    <x v="2"/>
    <n v="1072"/>
    <n v="19974.560000000001"/>
    <s v="UPI"/>
    <s v="Yes"/>
    <n v="0"/>
    <n v="0"/>
    <x v="0"/>
    <n v="0"/>
    <s v="No"/>
    <x v="1"/>
    <s v="Bengaluru"/>
  </r>
  <r>
    <x v="8262"/>
    <n v="42"/>
    <s v="Female"/>
    <s v="Kolkata"/>
    <n v="6"/>
    <x v="0"/>
    <x v="0"/>
    <n v="431"/>
    <n v="2600.25"/>
    <s v="UPI"/>
    <s v="No"/>
    <n v="3"/>
    <n v="3"/>
    <x v="2"/>
    <n v="0"/>
    <s v="No"/>
    <x v="1"/>
    <s v="Kolkata"/>
  </r>
  <r>
    <x v="8263"/>
    <n v="24"/>
    <s v="Male"/>
    <s v="Ahmedabad"/>
    <n v="40"/>
    <x v="1"/>
    <x v="1"/>
    <n v="668"/>
    <n v="24084.41"/>
    <s v="Auto Debit"/>
    <s v="No"/>
    <n v="3"/>
    <n v="1"/>
    <x v="2"/>
    <n v="10"/>
    <s v="No"/>
    <x v="0"/>
    <s v="Ahmedabad"/>
  </r>
  <r>
    <x v="8264"/>
    <n v="18"/>
    <s v="Male"/>
    <s v="Bengaluru"/>
    <n v="36"/>
    <x v="2"/>
    <x v="1"/>
    <n v="726"/>
    <n v="26288.65"/>
    <s v="UPI"/>
    <s v="No"/>
    <n v="1"/>
    <n v="0"/>
    <x v="0"/>
    <n v="0"/>
    <s v="No"/>
    <x v="0"/>
    <s v="Bengaluru"/>
  </r>
  <r>
    <x v="8265"/>
    <n v="38"/>
    <s v="Male"/>
    <s v="Mumbai"/>
    <n v="23"/>
    <x v="1"/>
    <x v="2"/>
    <n v="1023"/>
    <n v="23000.12"/>
    <s v="Credit Card"/>
    <s v="No"/>
    <n v="0"/>
    <n v="0"/>
    <x v="0"/>
    <n v="5"/>
    <s v="Yes"/>
    <x v="0"/>
    <s v="Mumbai"/>
  </r>
  <r>
    <x v="8266"/>
    <n v="41"/>
    <s v="Male"/>
    <s v="Pune"/>
    <n v="54"/>
    <x v="1"/>
    <x v="0"/>
    <n v="449"/>
    <n v="24572.43"/>
    <s v="UPI"/>
    <s v="No"/>
    <n v="2"/>
    <n v="0"/>
    <x v="0"/>
    <n v="0"/>
    <s v="No"/>
    <x v="1"/>
    <s v="Pune"/>
  </r>
  <r>
    <x v="8267"/>
    <n v="23"/>
    <s v="Female"/>
    <s v="Mumbai"/>
    <n v="34"/>
    <x v="0"/>
    <x v="0"/>
    <n v="467"/>
    <n v="15477.23"/>
    <s v="UPI"/>
    <s v="Yes"/>
    <n v="0"/>
    <n v="0"/>
    <x v="1"/>
    <n v="0"/>
    <s v="No"/>
    <x v="0"/>
    <s v="Mumbai"/>
  </r>
  <r>
    <x v="8268"/>
    <n v="38"/>
    <s v="Male"/>
    <s v="Pune"/>
    <n v="18"/>
    <x v="0"/>
    <x v="2"/>
    <n v="939"/>
    <n v="16914.28"/>
    <s v="UPI"/>
    <s v="Yes"/>
    <n v="1"/>
    <n v="0"/>
    <x v="1"/>
    <n v="0"/>
    <s v="No"/>
    <x v="0"/>
    <s v="Pune"/>
  </r>
  <r>
    <x v="8269"/>
    <n v="26"/>
    <s v="Male"/>
    <s v="Chennai"/>
    <n v="17"/>
    <x v="0"/>
    <x v="2"/>
    <n v="985"/>
    <n v="16538.75"/>
    <s v="Debit Card"/>
    <s v="Yes"/>
    <n v="1"/>
    <n v="0"/>
    <x v="0"/>
    <n v="0"/>
    <s v="No"/>
    <x v="0"/>
    <s v="Chennai"/>
  </r>
  <r>
    <x v="8270"/>
    <n v="47"/>
    <s v="Female"/>
    <s v="Ahmedabad"/>
    <n v="54"/>
    <x v="1"/>
    <x v="1"/>
    <n v="704"/>
    <n v="38138.44"/>
    <s v="Credit Card"/>
    <s v="No"/>
    <n v="0"/>
    <n v="0"/>
    <x v="0"/>
    <n v="0"/>
    <s v="No"/>
    <x v="0"/>
    <s v="Ahmedabad"/>
  </r>
  <r>
    <x v="8271"/>
    <n v="40"/>
    <s v="Male"/>
    <s v="Pune"/>
    <n v="19"/>
    <x v="1"/>
    <x v="1"/>
    <n v="780"/>
    <n v="14882.59"/>
    <s v="UPI"/>
    <s v="Yes"/>
    <n v="3"/>
    <n v="2"/>
    <x v="1"/>
    <n v="0"/>
    <s v="No"/>
    <x v="0"/>
    <s v="Pune"/>
  </r>
  <r>
    <x v="8272"/>
    <n v="41"/>
    <s v="Male"/>
    <s v="Chennai"/>
    <n v="9"/>
    <x v="0"/>
    <x v="0"/>
    <n v="406"/>
    <n v="3666.14"/>
    <s v="Credit Card"/>
    <s v="Yes"/>
    <n v="1"/>
    <n v="0"/>
    <x v="0"/>
    <n v="0"/>
    <s v="No"/>
    <x v="1"/>
    <s v="Chennai"/>
  </r>
  <r>
    <x v="8273"/>
    <n v="33"/>
    <s v="Male"/>
    <s v="Pune"/>
    <n v="28"/>
    <x v="0"/>
    <x v="0"/>
    <n v="490"/>
    <n v="13394.77"/>
    <s v="Debit Card"/>
    <s v="Yes"/>
    <n v="0"/>
    <n v="0"/>
    <x v="0"/>
    <n v="0"/>
    <s v="No"/>
    <x v="1"/>
    <s v="Pune"/>
  </r>
  <r>
    <x v="8274"/>
    <n v="18"/>
    <s v="Female"/>
    <s v="Bengaluru"/>
    <n v="23"/>
    <x v="0"/>
    <x v="0"/>
    <n v="505"/>
    <n v="11784.01"/>
    <s v="Auto Debit"/>
    <s v="Yes"/>
    <n v="0"/>
    <n v="0"/>
    <x v="0"/>
    <n v="0"/>
    <s v="No"/>
    <x v="0"/>
    <s v="Bengaluru"/>
  </r>
  <r>
    <x v="8275"/>
    <n v="44"/>
    <s v="Female"/>
    <s v="Pune"/>
    <n v="24"/>
    <x v="0"/>
    <x v="0"/>
    <n v="548"/>
    <n v="12826.41"/>
    <s v="UPI"/>
    <s v="Yes"/>
    <n v="1"/>
    <n v="0"/>
    <x v="0"/>
    <n v="0"/>
    <s v="Yes"/>
    <x v="0"/>
    <s v="Pune"/>
  </r>
  <r>
    <x v="8276"/>
    <n v="38"/>
    <s v="Male"/>
    <s v="Delhi"/>
    <n v="10"/>
    <x v="1"/>
    <x v="0"/>
    <n v="534"/>
    <n v="5066.62"/>
    <s v="UPI"/>
    <s v="Yes"/>
    <n v="1"/>
    <n v="0"/>
    <x v="0"/>
    <n v="5"/>
    <s v="No"/>
    <x v="1"/>
    <s v="Delhi"/>
  </r>
  <r>
    <x v="8277"/>
    <n v="49"/>
    <s v="Male"/>
    <s v="Chennai"/>
    <n v="36"/>
    <x v="0"/>
    <x v="0"/>
    <n v="492"/>
    <n v="17476.57"/>
    <s v="Auto Debit"/>
    <s v="Yes"/>
    <n v="1"/>
    <n v="0"/>
    <x v="1"/>
    <n v="0"/>
    <s v="No"/>
    <x v="0"/>
    <s v="Chennai"/>
  </r>
  <r>
    <x v="8278"/>
    <n v="34"/>
    <s v="Male"/>
    <s v="Ahmedabad"/>
    <n v="47"/>
    <x v="1"/>
    <x v="0"/>
    <n v="433"/>
    <n v="20951.28"/>
    <s v="UPI"/>
    <s v="No"/>
    <n v="3"/>
    <n v="0"/>
    <x v="1"/>
    <n v="0"/>
    <s v="No"/>
    <x v="0"/>
    <s v="Ahmedabad"/>
  </r>
  <r>
    <x v="8279"/>
    <n v="39"/>
    <s v="Female"/>
    <s v="Nagpur"/>
    <n v="33"/>
    <x v="2"/>
    <x v="1"/>
    <n v="657"/>
    <n v="22282.5"/>
    <s v="Bank Transfer"/>
    <s v="Yes"/>
    <n v="3"/>
    <n v="0"/>
    <x v="1"/>
    <n v="0"/>
    <s v="No"/>
    <x v="0"/>
    <s v="Nagpur"/>
  </r>
  <r>
    <x v="8280"/>
    <n v="19"/>
    <s v="Female"/>
    <s v="Hyderabad"/>
    <n v="30"/>
    <x v="1"/>
    <x v="2"/>
    <n v="970"/>
    <n v="29014.78"/>
    <s v="Debit Card"/>
    <s v="Yes"/>
    <n v="1"/>
    <n v="0"/>
    <x v="1"/>
    <n v="0"/>
    <s v="Yes"/>
    <x v="0"/>
    <s v="Hyderabad"/>
  </r>
  <r>
    <x v="8281"/>
    <n v="28"/>
    <s v="Male"/>
    <s v="Mumbai"/>
    <n v="56"/>
    <x v="0"/>
    <x v="0"/>
    <n v="495"/>
    <n v="27704.240000000002"/>
    <s v="Debit Card"/>
    <s v="No"/>
    <n v="0"/>
    <n v="0"/>
    <x v="0"/>
    <n v="0"/>
    <s v="No"/>
    <x v="1"/>
    <s v="Mumbai"/>
  </r>
  <r>
    <x v="8282"/>
    <n v="31"/>
    <s v="Female"/>
    <s v="Delhi"/>
    <n v="62"/>
    <x v="2"/>
    <x v="1"/>
    <n v="769"/>
    <n v="41231.64"/>
    <s v="UPI"/>
    <s v="Yes"/>
    <n v="0"/>
    <n v="0"/>
    <x v="0"/>
    <n v="15"/>
    <s v="No"/>
    <x v="0"/>
    <s v="Delhi"/>
  </r>
  <r>
    <x v="8283"/>
    <n v="42"/>
    <s v="Female"/>
    <s v="Hyderabad"/>
    <n v="37"/>
    <x v="0"/>
    <x v="0"/>
    <n v="479"/>
    <n v="17618.03"/>
    <s v="Bank Transfer"/>
    <s v="No"/>
    <n v="1"/>
    <n v="0"/>
    <x v="0"/>
    <n v="0"/>
    <s v="No"/>
    <x v="0"/>
    <s v="Hyderabad"/>
  </r>
  <r>
    <x v="8284"/>
    <n v="37"/>
    <s v="Male"/>
    <s v="Nagpur"/>
    <n v="11"/>
    <x v="1"/>
    <x v="0"/>
    <n v="515"/>
    <n v="5741.32"/>
    <s v="Bank Transfer"/>
    <s v="Yes"/>
    <n v="2"/>
    <n v="0"/>
    <x v="0"/>
    <n v="0"/>
    <s v="Yes"/>
    <x v="1"/>
    <s v="Nagpur"/>
  </r>
  <r>
    <x v="8285"/>
    <n v="48"/>
    <s v="Male"/>
    <s v="Ahmedabad"/>
    <n v="50"/>
    <x v="0"/>
    <x v="0"/>
    <n v="465"/>
    <n v="22683.45"/>
    <s v="Bank Transfer"/>
    <s v="Yes"/>
    <n v="0"/>
    <n v="0"/>
    <x v="0"/>
    <n v="0"/>
    <s v="No"/>
    <x v="0"/>
    <s v="Ahmedabad"/>
  </r>
  <r>
    <x v="8286"/>
    <n v="42"/>
    <s v="Female"/>
    <s v="Pune"/>
    <n v="17"/>
    <x v="2"/>
    <x v="1"/>
    <n v="700"/>
    <n v="10806.37"/>
    <s v="UPI"/>
    <s v="Yes"/>
    <n v="3"/>
    <n v="1"/>
    <x v="0"/>
    <n v="10"/>
    <s v="Yes"/>
    <x v="0"/>
    <s v="Pune"/>
  </r>
  <r>
    <x v="8287"/>
    <n v="63"/>
    <s v="Female"/>
    <s v="Delhi"/>
    <n v="38"/>
    <x v="2"/>
    <x v="0"/>
    <n v="490"/>
    <n v="19177.88"/>
    <s v="Credit Card"/>
    <s v="Yes"/>
    <n v="1"/>
    <n v="0"/>
    <x v="0"/>
    <n v="0"/>
    <s v="Yes"/>
    <x v="0"/>
    <s v="Delhi"/>
  </r>
  <r>
    <x v="8288"/>
    <n v="27"/>
    <s v="Female"/>
    <s v="Chennai"/>
    <n v="8"/>
    <x v="0"/>
    <x v="1"/>
    <n v="727"/>
    <n v="5663.59"/>
    <s v="Credit Card"/>
    <s v="Yes"/>
    <n v="2"/>
    <n v="0"/>
    <x v="0"/>
    <n v="0"/>
    <s v="No"/>
    <x v="0"/>
    <s v="Chennai"/>
  </r>
  <r>
    <x v="8289"/>
    <n v="36"/>
    <s v="Male"/>
    <s v="Bengaluru"/>
    <n v="26"/>
    <x v="0"/>
    <x v="2"/>
    <n v="991"/>
    <n v="25647.05"/>
    <s v="Auto Debit"/>
    <s v="Yes"/>
    <n v="2"/>
    <n v="2"/>
    <x v="1"/>
    <n v="0"/>
    <s v="No"/>
    <x v="1"/>
    <s v="Bengaluru"/>
  </r>
  <r>
    <x v="8290"/>
    <n v="22"/>
    <s v="Male"/>
    <s v="Chennai"/>
    <n v="37"/>
    <x v="2"/>
    <x v="2"/>
    <n v="1065"/>
    <n v="38613.129999999997"/>
    <s v="Credit Card"/>
    <s v="Yes"/>
    <n v="2"/>
    <n v="0"/>
    <x v="0"/>
    <n v="0"/>
    <s v="No"/>
    <x v="1"/>
    <s v="Chennai"/>
  </r>
  <r>
    <x v="8291"/>
    <n v="28"/>
    <s v="Female"/>
    <s v="Mumbai"/>
    <n v="22"/>
    <x v="1"/>
    <x v="1"/>
    <n v="803"/>
    <n v="17656.98"/>
    <s v="UPI"/>
    <s v="Yes"/>
    <n v="0"/>
    <n v="0"/>
    <x v="0"/>
    <n v="0"/>
    <s v="Yes"/>
    <x v="0"/>
    <s v="Mumbai"/>
  </r>
  <r>
    <x v="8292"/>
    <n v="18"/>
    <s v="Female"/>
    <s v="Mumbai"/>
    <n v="32"/>
    <x v="1"/>
    <x v="0"/>
    <n v="506"/>
    <n v="15526.2"/>
    <s v="UPI"/>
    <s v="Yes"/>
    <n v="1"/>
    <n v="0"/>
    <x v="0"/>
    <n v="5"/>
    <s v="No"/>
    <x v="0"/>
    <s v="Mumbai"/>
  </r>
  <r>
    <x v="8293"/>
    <n v="42"/>
    <s v="Female"/>
    <s v="Mumbai"/>
    <n v="42"/>
    <x v="2"/>
    <x v="2"/>
    <n v="990"/>
    <n v="40732.959999999999"/>
    <s v="Auto Debit"/>
    <s v="Yes"/>
    <n v="0"/>
    <n v="0"/>
    <x v="0"/>
    <n v="0"/>
    <s v="No"/>
    <x v="1"/>
    <s v="Mumbai"/>
  </r>
  <r>
    <x v="8294"/>
    <n v="55"/>
    <s v="Male"/>
    <s v="Delhi"/>
    <n v="17"/>
    <x v="0"/>
    <x v="1"/>
    <n v="788"/>
    <n v="13601.48"/>
    <s v="UPI"/>
    <s v="Yes"/>
    <n v="1"/>
    <n v="0"/>
    <x v="0"/>
    <n v="0"/>
    <s v="No"/>
    <x v="0"/>
    <s v="Delhi"/>
  </r>
  <r>
    <x v="8295"/>
    <n v="35"/>
    <s v="Male"/>
    <s v="Hyderabad"/>
    <n v="30"/>
    <x v="2"/>
    <x v="1"/>
    <n v="643"/>
    <n v="16877.47"/>
    <s v="Bank Transfer"/>
    <s v="Yes"/>
    <n v="1"/>
    <n v="0"/>
    <x v="0"/>
    <n v="10"/>
    <s v="No"/>
    <x v="0"/>
    <s v="Hyderabad"/>
  </r>
  <r>
    <x v="8296"/>
    <n v="35"/>
    <s v="Female"/>
    <s v="Delhi"/>
    <n v="55"/>
    <x v="0"/>
    <x v="1"/>
    <n v="806"/>
    <n v="44355.199999999997"/>
    <s v="Auto Debit"/>
    <s v="Yes"/>
    <n v="2"/>
    <n v="1"/>
    <x v="1"/>
    <n v="0"/>
    <s v="No"/>
    <x v="0"/>
    <s v="Delhi"/>
  </r>
  <r>
    <x v="8297"/>
    <n v="41"/>
    <s v="Male"/>
    <s v="Mumbai"/>
    <n v="17"/>
    <x v="0"/>
    <x v="1"/>
    <n v="773"/>
    <n v="13002.78"/>
    <s v="Debit Card"/>
    <s v="Yes"/>
    <n v="3"/>
    <n v="2"/>
    <x v="1"/>
    <n v="0"/>
    <s v="No"/>
    <x v="0"/>
    <s v="Mumbai"/>
  </r>
  <r>
    <x v="8298"/>
    <n v="44"/>
    <s v="Male"/>
    <s v="Delhi"/>
    <n v="47"/>
    <x v="0"/>
    <x v="0"/>
    <n v="532"/>
    <n v="24295.97"/>
    <s v="Auto Debit"/>
    <s v="Yes"/>
    <n v="2"/>
    <n v="2"/>
    <x v="0"/>
    <n v="0"/>
    <s v="No"/>
    <x v="0"/>
    <s v="Delhi"/>
  </r>
  <r>
    <x v="8299"/>
    <n v="23"/>
    <s v="Female"/>
    <s v="Bengaluru"/>
    <n v="44"/>
    <x v="0"/>
    <x v="0"/>
    <n v="507"/>
    <n v="22296.75"/>
    <s v="Bank Transfer"/>
    <s v="No"/>
    <n v="0"/>
    <n v="0"/>
    <x v="0"/>
    <n v="0"/>
    <s v="No"/>
    <x v="1"/>
    <s v="Bengaluru"/>
  </r>
  <r>
    <x v="8300"/>
    <n v="59"/>
    <s v="Male"/>
    <s v="Bengaluru"/>
    <n v="34"/>
    <x v="1"/>
    <x v="0"/>
    <n v="565"/>
    <n v="18199.13"/>
    <s v="Auto Debit"/>
    <s v="Yes"/>
    <n v="2"/>
    <n v="1"/>
    <x v="0"/>
    <n v="5"/>
    <s v="No"/>
    <x v="0"/>
    <s v="Bengaluru"/>
  </r>
  <r>
    <x v="8301"/>
    <n v="41"/>
    <s v="Female"/>
    <s v="Bengaluru"/>
    <n v="14"/>
    <x v="0"/>
    <x v="0"/>
    <n v="491"/>
    <n v="6923.39"/>
    <s v="Bank Transfer"/>
    <s v="Yes"/>
    <n v="0"/>
    <n v="0"/>
    <x v="0"/>
    <n v="0"/>
    <s v="Yes"/>
    <x v="0"/>
    <s v="Bengaluru"/>
  </r>
  <r>
    <x v="8302"/>
    <n v="43"/>
    <s v="Male"/>
    <s v="Bengaluru"/>
    <n v="16"/>
    <x v="0"/>
    <x v="0"/>
    <n v="550"/>
    <n v="8642.6200000000008"/>
    <s v="UPI"/>
    <s v="Yes"/>
    <n v="0"/>
    <n v="0"/>
    <x v="1"/>
    <n v="0"/>
    <s v="No"/>
    <x v="1"/>
    <s v="Bengaluru"/>
  </r>
  <r>
    <x v="8303"/>
    <n v="55"/>
    <s v="Female"/>
    <s v="Jaipur"/>
    <n v="22"/>
    <x v="1"/>
    <x v="1"/>
    <n v="764"/>
    <n v="16642.439999999999"/>
    <s v="Debit Card"/>
    <s v="Yes"/>
    <n v="0"/>
    <n v="0"/>
    <x v="0"/>
    <n v="0"/>
    <s v="No"/>
    <x v="0"/>
    <s v="Jaipur"/>
  </r>
  <r>
    <x v="8304"/>
    <n v="22"/>
    <s v="Male"/>
    <s v="Jaipur"/>
    <n v="26"/>
    <x v="1"/>
    <x v="1"/>
    <n v="646"/>
    <n v="17158.38"/>
    <s v="Debit Card"/>
    <s v="Yes"/>
    <n v="3"/>
    <n v="2"/>
    <x v="1"/>
    <n v="0"/>
    <s v="No"/>
    <x v="0"/>
    <s v="Jaipur"/>
  </r>
  <r>
    <x v="8305"/>
    <n v="36"/>
    <s v="Female"/>
    <s v="Bengaluru"/>
    <n v="34"/>
    <x v="2"/>
    <x v="1"/>
    <n v="757"/>
    <n v="26039.59"/>
    <s v="Credit Card"/>
    <s v="Yes"/>
    <n v="2"/>
    <n v="0"/>
    <x v="0"/>
    <n v="0"/>
    <s v="No"/>
    <x v="0"/>
    <s v="Bengaluru"/>
  </r>
  <r>
    <x v="8306"/>
    <n v="50"/>
    <s v="Male"/>
    <s v="Nagpur"/>
    <n v="68"/>
    <x v="0"/>
    <x v="0"/>
    <n v="546"/>
    <n v="36113.01"/>
    <s v="Debit Card"/>
    <s v="Yes"/>
    <n v="0"/>
    <n v="0"/>
    <x v="0"/>
    <n v="0"/>
    <s v="Yes"/>
    <x v="0"/>
    <s v="Nagpur"/>
  </r>
  <r>
    <x v="8307"/>
    <n v="43"/>
    <s v="Male"/>
    <s v="Pune"/>
    <n v="32"/>
    <x v="1"/>
    <x v="1"/>
    <n v="755"/>
    <n v="24132.74"/>
    <s v="Auto Debit"/>
    <s v="Yes"/>
    <n v="0"/>
    <n v="0"/>
    <x v="0"/>
    <n v="0"/>
    <s v="Yes"/>
    <x v="1"/>
    <s v="Pune"/>
  </r>
  <r>
    <x v="8308"/>
    <n v="40"/>
    <s v="Male"/>
    <s v="Pune"/>
    <n v="14"/>
    <x v="0"/>
    <x v="0"/>
    <n v="512"/>
    <n v="7195.18"/>
    <s v="Credit Card"/>
    <s v="Yes"/>
    <n v="0"/>
    <n v="0"/>
    <x v="0"/>
    <n v="0"/>
    <s v="Yes"/>
    <x v="0"/>
    <s v="Pune"/>
  </r>
  <r>
    <x v="8309"/>
    <n v="56"/>
    <s v="Male"/>
    <s v="Ahmedabad"/>
    <n v="42"/>
    <x v="1"/>
    <x v="1"/>
    <n v="733"/>
    <n v="29038.35"/>
    <s v="UPI"/>
    <s v="Yes"/>
    <n v="1"/>
    <n v="0"/>
    <x v="0"/>
    <n v="5"/>
    <s v="No"/>
    <x v="0"/>
    <s v="Ahmedabad"/>
  </r>
  <r>
    <x v="8310"/>
    <n v="30"/>
    <s v="Male"/>
    <s v="Chennai"/>
    <n v="24"/>
    <x v="2"/>
    <x v="1"/>
    <n v="691"/>
    <n v="16202.39"/>
    <s v="Debit Card"/>
    <s v="Yes"/>
    <n v="0"/>
    <n v="0"/>
    <x v="0"/>
    <n v="0"/>
    <s v="No"/>
    <x v="0"/>
    <s v="Chennai"/>
  </r>
  <r>
    <x v="8311"/>
    <n v="30"/>
    <s v="Male"/>
    <s v="Chennai"/>
    <n v="36"/>
    <x v="0"/>
    <x v="2"/>
    <n v="1027"/>
    <n v="37907.03"/>
    <s v="Bank Transfer"/>
    <s v="Yes"/>
    <n v="0"/>
    <n v="0"/>
    <x v="1"/>
    <n v="0"/>
    <s v="Yes"/>
    <x v="1"/>
    <s v="Chennai"/>
  </r>
  <r>
    <x v="8312"/>
    <n v="46"/>
    <s v="Male"/>
    <s v="Pune"/>
    <n v="58"/>
    <x v="0"/>
    <x v="1"/>
    <n v="682"/>
    <n v="39424.44"/>
    <s v="UPI"/>
    <s v="Yes"/>
    <n v="0"/>
    <n v="0"/>
    <x v="0"/>
    <n v="0"/>
    <s v="Yes"/>
    <x v="0"/>
    <s v="Pune"/>
  </r>
  <r>
    <x v="8313"/>
    <n v="18"/>
    <s v="Female"/>
    <s v="Pune"/>
    <n v="7"/>
    <x v="1"/>
    <x v="0"/>
    <n v="442"/>
    <n v="3041.87"/>
    <s v="Debit Card"/>
    <s v="Yes"/>
    <n v="3"/>
    <n v="0"/>
    <x v="0"/>
    <n v="0"/>
    <s v="Yes"/>
    <x v="0"/>
    <s v="Pune"/>
  </r>
  <r>
    <x v="8314"/>
    <n v="27"/>
    <s v="Male"/>
    <s v="Bengaluru"/>
    <n v="57"/>
    <x v="0"/>
    <x v="1"/>
    <n v="763"/>
    <n v="42290.64"/>
    <s v="Credit Card"/>
    <s v="Yes"/>
    <n v="4"/>
    <n v="1"/>
    <x v="2"/>
    <n v="0"/>
    <s v="Yes"/>
    <x v="1"/>
    <s v="Bengaluru"/>
  </r>
  <r>
    <x v="8315"/>
    <n v="62"/>
    <s v="Male"/>
    <s v="Pune"/>
    <n v="48"/>
    <x v="0"/>
    <x v="1"/>
    <n v="772"/>
    <n v="36676.120000000003"/>
    <s v="Debit Card"/>
    <s v="Yes"/>
    <n v="0"/>
    <n v="0"/>
    <x v="1"/>
    <n v="0"/>
    <s v="Yes"/>
    <x v="1"/>
    <s v="Pune"/>
  </r>
  <r>
    <x v="8316"/>
    <n v="29"/>
    <s v="Male"/>
    <s v="Hyderabad"/>
    <n v="43"/>
    <x v="0"/>
    <x v="0"/>
    <n v="471"/>
    <n v="19822.66"/>
    <s v="Auto Debit"/>
    <s v="No"/>
    <n v="2"/>
    <n v="0"/>
    <x v="0"/>
    <n v="0"/>
    <s v="Yes"/>
    <x v="0"/>
    <s v="Hyderabad"/>
  </r>
  <r>
    <x v="8317"/>
    <n v="30"/>
    <s v="Male"/>
    <s v="Kolkata"/>
    <n v="25"/>
    <x v="0"/>
    <x v="1"/>
    <n v="671"/>
    <n v="16667.29"/>
    <s v="Auto Debit"/>
    <s v="Yes"/>
    <n v="0"/>
    <n v="0"/>
    <x v="0"/>
    <n v="0"/>
    <s v="No"/>
    <x v="0"/>
    <s v="Kolkata"/>
  </r>
  <r>
    <x v="8318"/>
    <n v="37"/>
    <s v="Female"/>
    <s v="Nagpur"/>
    <n v="34"/>
    <x v="0"/>
    <x v="0"/>
    <n v="534"/>
    <n v="17698.490000000002"/>
    <s v="Debit Card"/>
    <s v="No"/>
    <n v="2"/>
    <n v="0"/>
    <x v="0"/>
    <n v="0"/>
    <s v="Yes"/>
    <x v="0"/>
    <s v="Nagpur"/>
  </r>
  <r>
    <x v="8319"/>
    <n v="55"/>
    <s v="Female"/>
    <s v="Chennai"/>
    <n v="33"/>
    <x v="1"/>
    <x v="0"/>
    <n v="434"/>
    <n v="13263.98"/>
    <s v="Credit Card"/>
    <s v="No"/>
    <n v="0"/>
    <n v="0"/>
    <x v="0"/>
    <n v="10"/>
    <s v="No"/>
    <x v="0"/>
    <s v="Chennai"/>
  </r>
  <r>
    <x v="8320"/>
    <n v="47"/>
    <s v="Male"/>
    <s v="Chennai"/>
    <n v="26"/>
    <x v="0"/>
    <x v="1"/>
    <n v="775"/>
    <n v="20481.53"/>
    <s v="UPI"/>
    <s v="No"/>
    <n v="5"/>
    <n v="3"/>
    <x v="4"/>
    <n v="0"/>
    <s v="No"/>
    <x v="1"/>
    <s v="Chennai"/>
  </r>
  <r>
    <x v="8321"/>
    <n v="28"/>
    <s v="Female"/>
    <s v="Nagpur"/>
    <n v="23"/>
    <x v="2"/>
    <x v="1"/>
    <n v="670"/>
    <n v="13752.94"/>
    <s v="Auto Debit"/>
    <s v="Yes"/>
    <n v="2"/>
    <n v="0"/>
    <x v="1"/>
    <n v="10"/>
    <s v="Yes"/>
    <x v="1"/>
    <s v="Nagpur"/>
  </r>
  <r>
    <x v="8322"/>
    <n v="75"/>
    <s v="Female"/>
    <s v="Ahmedabad"/>
    <n v="21"/>
    <x v="1"/>
    <x v="2"/>
    <n v="945"/>
    <n v="19579.169999999998"/>
    <s v="UPI"/>
    <s v="Yes"/>
    <n v="0"/>
    <n v="0"/>
    <x v="0"/>
    <n v="0"/>
    <s v="Yes"/>
    <x v="0"/>
    <s v="Ahmedabad"/>
  </r>
  <r>
    <x v="8323"/>
    <n v="32"/>
    <s v="Male"/>
    <s v="Pune"/>
    <n v="9"/>
    <x v="1"/>
    <x v="1"/>
    <n v="640"/>
    <n v="5594.03"/>
    <s v="Credit Card"/>
    <s v="Yes"/>
    <n v="0"/>
    <n v="0"/>
    <x v="0"/>
    <n v="0"/>
    <s v="Yes"/>
    <x v="0"/>
    <s v="Pune"/>
  </r>
  <r>
    <x v="8324"/>
    <n v="32"/>
    <s v="Male"/>
    <s v="Hyderabad"/>
    <n v="10"/>
    <x v="0"/>
    <x v="0"/>
    <n v="404"/>
    <n v="3993.84"/>
    <s v="UPI"/>
    <s v="No"/>
    <n v="1"/>
    <n v="0"/>
    <x v="0"/>
    <n v="0"/>
    <s v="No"/>
    <x v="0"/>
    <s v="Hyderabad"/>
  </r>
  <r>
    <x v="8325"/>
    <n v="41"/>
    <s v="Male"/>
    <s v="Pune"/>
    <n v="47"/>
    <x v="1"/>
    <x v="1"/>
    <n v="778"/>
    <n v="33961.71"/>
    <s v="UPI"/>
    <s v="Yes"/>
    <n v="2"/>
    <n v="0"/>
    <x v="0"/>
    <n v="5"/>
    <s v="No"/>
    <x v="0"/>
    <s v="Pune"/>
  </r>
  <r>
    <x v="8326"/>
    <n v="33"/>
    <s v="Male"/>
    <s v="Chennai"/>
    <n v="59"/>
    <x v="1"/>
    <x v="1"/>
    <n v="796"/>
    <n v="47931.99"/>
    <s v="Auto Debit"/>
    <s v="Yes"/>
    <n v="2"/>
    <n v="0"/>
    <x v="0"/>
    <n v="0"/>
    <s v="Yes"/>
    <x v="0"/>
    <s v="Chennai"/>
  </r>
  <r>
    <x v="8327"/>
    <n v="18"/>
    <s v="Male"/>
    <s v="Jaipur"/>
    <n v="47"/>
    <x v="2"/>
    <x v="0"/>
    <n v="404"/>
    <n v="17497.29"/>
    <s v="Debit Card"/>
    <s v="Yes"/>
    <n v="0"/>
    <n v="0"/>
    <x v="1"/>
    <n v="10"/>
    <s v="No"/>
    <x v="0"/>
    <s v="Jaipur"/>
  </r>
  <r>
    <x v="8328"/>
    <n v="40"/>
    <s v="Female"/>
    <s v="Delhi"/>
    <n v="61"/>
    <x v="0"/>
    <x v="1"/>
    <n v="701"/>
    <n v="42945.58"/>
    <s v="UPI"/>
    <s v="Yes"/>
    <n v="0"/>
    <n v="0"/>
    <x v="0"/>
    <n v="0"/>
    <s v="Yes"/>
    <x v="0"/>
    <s v="Delhi"/>
  </r>
  <r>
    <x v="8329"/>
    <n v="59"/>
    <s v="Male"/>
    <s v="Jaipur"/>
    <n v="45"/>
    <x v="0"/>
    <x v="2"/>
    <n v="1054"/>
    <n v="47524.22"/>
    <s v="Auto Debit"/>
    <s v="Yes"/>
    <n v="0"/>
    <n v="0"/>
    <x v="0"/>
    <n v="0"/>
    <s v="No"/>
    <x v="0"/>
    <s v="Jaipur"/>
  </r>
  <r>
    <x v="8330"/>
    <n v="36"/>
    <s v="Male"/>
    <s v="Kolkata"/>
    <n v="48"/>
    <x v="0"/>
    <x v="1"/>
    <n v="690"/>
    <n v="32382.62"/>
    <s v="Auto Debit"/>
    <s v="Yes"/>
    <n v="2"/>
    <n v="1"/>
    <x v="1"/>
    <n v="0"/>
    <s v="Yes"/>
    <x v="0"/>
    <s v="Kolkata"/>
  </r>
  <r>
    <x v="8331"/>
    <n v="33"/>
    <s v="Male"/>
    <s v="Delhi"/>
    <n v="32"/>
    <x v="2"/>
    <x v="2"/>
    <n v="973"/>
    <n v="28493"/>
    <s v="Auto Debit"/>
    <s v="Yes"/>
    <n v="1"/>
    <n v="0"/>
    <x v="0"/>
    <n v="10"/>
    <s v="Yes"/>
    <x v="0"/>
    <s v="Delhi"/>
  </r>
  <r>
    <x v="8332"/>
    <n v="44"/>
    <s v="Female"/>
    <s v="Ahmedabad"/>
    <n v="32"/>
    <x v="0"/>
    <x v="1"/>
    <n v="774"/>
    <n v="25472.42"/>
    <s v="Debit Card"/>
    <s v="No"/>
    <n v="0"/>
    <n v="0"/>
    <x v="0"/>
    <n v="0"/>
    <s v="Yes"/>
    <x v="0"/>
    <s v="Ahmedabad"/>
  </r>
  <r>
    <x v="8333"/>
    <n v="34"/>
    <s v="Female"/>
    <s v="Jaipur"/>
    <n v="34"/>
    <x v="0"/>
    <x v="0"/>
    <n v="534"/>
    <n v="17751.349999999999"/>
    <s v="Credit Card"/>
    <s v="Yes"/>
    <n v="1"/>
    <n v="0"/>
    <x v="0"/>
    <n v="0"/>
    <s v="No"/>
    <x v="1"/>
    <s v="Jaipur"/>
  </r>
  <r>
    <x v="8334"/>
    <n v="66"/>
    <s v="Female"/>
    <s v="Bengaluru"/>
    <n v="16"/>
    <x v="1"/>
    <x v="0"/>
    <n v="428"/>
    <n v="7029.98"/>
    <s v="Credit Card"/>
    <s v="Yes"/>
    <n v="0"/>
    <n v="0"/>
    <x v="0"/>
    <n v="0"/>
    <s v="Yes"/>
    <x v="0"/>
    <s v="Bengaluru"/>
  </r>
  <r>
    <x v="8335"/>
    <n v="40"/>
    <s v="Male"/>
    <s v="Chennai"/>
    <n v="29"/>
    <x v="1"/>
    <x v="2"/>
    <n v="956"/>
    <n v="28189.02"/>
    <s v="Debit Card"/>
    <s v="Yes"/>
    <n v="2"/>
    <n v="0"/>
    <x v="1"/>
    <n v="0"/>
    <s v="Yes"/>
    <x v="1"/>
    <s v="Chennai"/>
  </r>
  <r>
    <x v="8336"/>
    <n v="19"/>
    <s v="Female"/>
    <s v="Mumbai"/>
    <n v="27"/>
    <x v="1"/>
    <x v="1"/>
    <n v="762"/>
    <n v="20028.73"/>
    <s v="Auto Debit"/>
    <s v="Yes"/>
    <n v="0"/>
    <n v="0"/>
    <x v="0"/>
    <n v="0"/>
    <s v="No"/>
    <x v="0"/>
    <s v="Mumbai"/>
  </r>
  <r>
    <x v="8337"/>
    <n v="32"/>
    <s v="Male"/>
    <s v="Hyderabad"/>
    <n v="46"/>
    <x v="0"/>
    <x v="2"/>
    <n v="1077"/>
    <n v="50246.03"/>
    <s v="Debit Card"/>
    <s v="Yes"/>
    <n v="1"/>
    <n v="0"/>
    <x v="0"/>
    <n v="0"/>
    <s v="No"/>
    <x v="0"/>
    <s v="Hyderabad"/>
  </r>
  <r>
    <x v="8338"/>
    <n v="48"/>
    <s v="Male"/>
    <s v="Mumbai"/>
    <n v="27"/>
    <x v="1"/>
    <x v="1"/>
    <n v="743"/>
    <n v="19470.82"/>
    <s v="Auto Debit"/>
    <s v="Yes"/>
    <n v="5"/>
    <n v="1"/>
    <x v="2"/>
    <n v="5"/>
    <s v="No"/>
    <x v="0"/>
    <s v="Mumbai"/>
  </r>
  <r>
    <x v="8339"/>
    <n v="47"/>
    <s v="Male"/>
    <s v="Jaipur"/>
    <n v="22"/>
    <x v="0"/>
    <x v="1"/>
    <n v="660"/>
    <n v="14355.71"/>
    <s v="Auto Debit"/>
    <s v="Yes"/>
    <n v="1"/>
    <n v="0"/>
    <x v="0"/>
    <n v="0"/>
    <s v="Yes"/>
    <x v="0"/>
    <s v="Jaipur"/>
  </r>
  <r>
    <x v="8340"/>
    <n v="40"/>
    <s v="Male"/>
    <s v="Ahmedabad"/>
    <n v="29"/>
    <x v="0"/>
    <x v="0"/>
    <n v="497"/>
    <n v="14542.67"/>
    <s v="Auto Debit"/>
    <s v="Yes"/>
    <n v="1"/>
    <n v="0"/>
    <x v="0"/>
    <n v="0"/>
    <s v="Yes"/>
    <x v="0"/>
    <s v="Ahmedabad"/>
  </r>
  <r>
    <x v="8341"/>
    <n v="33"/>
    <s v="Female"/>
    <s v="Nagpur"/>
    <n v="61"/>
    <x v="0"/>
    <x v="2"/>
    <n v="955"/>
    <n v="58340.07"/>
    <s v="Auto Debit"/>
    <s v="Yes"/>
    <n v="1"/>
    <n v="0"/>
    <x v="0"/>
    <n v="0"/>
    <s v="Yes"/>
    <x v="0"/>
    <s v="Nagpur"/>
  </r>
  <r>
    <x v="8342"/>
    <n v="31"/>
    <s v="Female"/>
    <s v="Nagpur"/>
    <n v="27"/>
    <x v="2"/>
    <x v="1"/>
    <n v="709"/>
    <n v="19143"/>
    <s v="Credit Card"/>
    <s v="Yes"/>
    <n v="0"/>
    <n v="0"/>
    <x v="0"/>
    <n v="0"/>
    <s v="No"/>
    <x v="0"/>
    <s v="Nagpur"/>
  </r>
  <r>
    <x v="8343"/>
    <n v="23"/>
    <s v="Male"/>
    <s v="Pune"/>
    <n v="50"/>
    <x v="0"/>
    <x v="0"/>
    <n v="447"/>
    <n v="21959.599999999999"/>
    <s v="Credit Card"/>
    <s v="Yes"/>
    <n v="0"/>
    <n v="0"/>
    <x v="0"/>
    <n v="0"/>
    <s v="Yes"/>
    <x v="0"/>
    <s v="Pune"/>
  </r>
  <r>
    <x v="8344"/>
    <n v="34"/>
    <s v="Female"/>
    <s v="Delhi"/>
    <n v="62"/>
    <x v="2"/>
    <x v="1"/>
    <n v="696"/>
    <n v="42888.83"/>
    <s v="Debit Card"/>
    <s v="Yes"/>
    <n v="4"/>
    <n v="2"/>
    <x v="2"/>
    <n v="0"/>
    <s v="No"/>
    <x v="0"/>
    <s v="Delhi"/>
  </r>
  <r>
    <x v="8345"/>
    <n v="31"/>
    <s v="Female"/>
    <s v="Pune"/>
    <n v="56"/>
    <x v="1"/>
    <x v="1"/>
    <n v="658"/>
    <n v="35785.26"/>
    <s v="Credit Card"/>
    <s v="Yes"/>
    <n v="0"/>
    <n v="0"/>
    <x v="0"/>
    <n v="0"/>
    <s v="Yes"/>
    <x v="0"/>
    <s v="Pune"/>
  </r>
  <r>
    <x v="8346"/>
    <n v="52"/>
    <s v="Male"/>
    <s v="Delhi"/>
    <n v="31"/>
    <x v="1"/>
    <x v="0"/>
    <n v="508"/>
    <n v="16003.64"/>
    <s v="Auto Debit"/>
    <s v="Yes"/>
    <n v="0"/>
    <n v="0"/>
    <x v="0"/>
    <n v="0"/>
    <s v="Yes"/>
    <x v="0"/>
    <s v="Delhi"/>
  </r>
  <r>
    <x v="8347"/>
    <n v="26"/>
    <s v="Male"/>
    <s v="Bengaluru"/>
    <n v="17"/>
    <x v="0"/>
    <x v="2"/>
    <n v="1123"/>
    <n v="18888.2"/>
    <s v="Auto Debit"/>
    <s v="Yes"/>
    <n v="0"/>
    <n v="0"/>
    <x v="0"/>
    <n v="0"/>
    <s v="No"/>
    <x v="0"/>
    <s v="Bengaluru"/>
  </r>
  <r>
    <x v="8348"/>
    <n v="46"/>
    <s v="Male"/>
    <s v="Jaipur"/>
    <n v="31"/>
    <x v="1"/>
    <x v="2"/>
    <n v="998"/>
    <n v="28655.14"/>
    <s v="UPI"/>
    <s v="Yes"/>
    <n v="0"/>
    <n v="0"/>
    <x v="0"/>
    <n v="10"/>
    <s v="No"/>
    <x v="0"/>
    <s v="Jaipur"/>
  </r>
  <r>
    <x v="8349"/>
    <n v="43"/>
    <s v="Male"/>
    <s v="Bengaluru"/>
    <n v="53"/>
    <x v="0"/>
    <x v="1"/>
    <n v="744"/>
    <n v="39937.370000000003"/>
    <s v="Bank Transfer"/>
    <s v="Yes"/>
    <n v="1"/>
    <n v="0"/>
    <x v="0"/>
    <n v="0"/>
    <s v="No"/>
    <x v="0"/>
    <s v="Bengaluru"/>
  </r>
  <r>
    <x v="8350"/>
    <n v="18"/>
    <s v="Female"/>
    <s v="Pune"/>
    <n v="37"/>
    <x v="1"/>
    <x v="1"/>
    <n v="646"/>
    <n v="23386"/>
    <s v="Bank Transfer"/>
    <s v="No"/>
    <n v="1"/>
    <n v="0"/>
    <x v="0"/>
    <n v="0"/>
    <s v="No"/>
    <x v="0"/>
    <s v="Pune"/>
  </r>
  <r>
    <x v="8351"/>
    <n v="34"/>
    <s v="Male"/>
    <s v="Mumbai"/>
    <n v="19"/>
    <x v="0"/>
    <x v="0"/>
    <n v="401"/>
    <n v="7674.78"/>
    <s v="Credit Card"/>
    <s v="Yes"/>
    <n v="1"/>
    <n v="0"/>
    <x v="1"/>
    <n v="0"/>
    <s v="No"/>
    <x v="0"/>
    <s v="Mumbai"/>
  </r>
  <r>
    <x v="8352"/>
    <n v="31"/>
    <s v="Male"/>
    <s v="Delhi"/>
    <n v="39"/>
    <x v="2"/>
    <x v="1"/>
    <n v="750"/>
    <n v="30065.05"/>
    <s v="Debit Card"/>
    <s v="Yes"/>
    <n v="0"/>
    <n v="0"/>
    <x v="0"/>
    <n v="0"/>
    <s v="No"/>
    <x v="1"/>
    <s v="Delhi"/>
  </r>
  <r>
    <x v="8353"/>
    <n v="21"/>
    <s v="Female"/>
    <s v="Hyderabad"/>
    <n v="38"/>
    <x v="2"/>
    <x v="1"/>
    <n v="659"/>
    <n v="20907.57"/>
    <s v="Bank Transfer"/>
    <s v="Yes"/>
    <n v="2"/>
    <n v="1"/>
    <x v="0"/>
    <n v="15"/>
    <s v="No"/>
    <x v="0"/>
    <s v="Hyderabad"/>
  </r>
  <r>
    <x v="8354"/>
    <n v="49"/>
    <s v="Male"/>
    <s v="Bengaluru"/>
    <n v="72"/>
    <x v="2"/>
    <x v="1"/>
    <n v="801"/>
    <n v="56537.71"/>
    <s v="Credit Card"/>
    <s v="Yes"/>
    <n v="0"/>
    <n v="0"/>
    <x v="0"/>
    <n v="0"/>
    <s v="No"/>
    <x v="0"/>
    <s v="Bengaluru"/>
  </r>
  <r>
    <x v="8355"/>
    <n v="44"/>
    <s v="Female"/>
    <s v="Bengaluru"/>
    <n v="14"/>
    <x v="0"/>
    <x v="0"/>
    <n v="576"/>
    <n v="8002.67"/>
    <s v="UPI"/>
    <s v="No"/>
    <n v="0"/>
    <n v="0"/>
    <x v="0"/>
    <n v="0"/>
    <s v="No"/>
    <x v="1"/>
    <s v="Bengaluru"/>
  </r>
  <r>
    <x v="8356"/>
    <n v="24"/>
    <s v="Male"/>
    <s v="Mumbai"/>
    <n v="61"/>
    <x v="1"/>
    <x v="1"/>
    <n v="806"/>
    <n v="50493.22"/>
    <s v="UPI"/>
    <s v="Yes"/>
    <n v="1"/>
    <n v="0"/>
    <x v="0"/>
    <n v="0"/>
    <s v="No"/>
    <x v="0"/>
    <s v="Mumbai"/>
  </r>
  <r>
    <x v="8357"/>
    <n v="29"/>
    <s v="Female"/>
    <s v="Mumbai"/>
    <n v="13"/>
    <x v="0"/>
    <x v="1"/>
    <n v="800"/>
    <n v="10710.13"/>
    <s v="Bank Transfer"/>
    <s v="Yes"/>
    <n v="0"/>
    <n v="0"/>
    <x v="1"/>
    <n v="0"/>
    <s v="No"/>
    <x v="1"/>
    <s v="Mumbai"/>
  </r>
  <r>
    <x v="8358"/>
    <n v="29"/>
    <s v="Female"/>
    <s v="Pune"/>
    <n v="55"/>
    <x v="1"/>
    <x v="1"/>
    <n v="788"/>
    <n v="42254.31"/>
    <s v="Auto Debit"/>
    <s v="Yes"/>
    <n v="0"/>
    <n v="0"/>
    <x v="0"/>
    <n v="5"/>
    <s v="Yes"/>
    <x v="0"/>
    <s v="Pune"/>
  </r>
  <r>
    <x v="8359"/>
    <n v="23"/>
    <s v="Female"/>
    <s v="Mumbai"/>
    <n v="27"/>
    <x v="0"/>
    <x v="0"/>
    <n v="487"/>
    <n v="13182.8"/>
    <s v="Debit Card"/>
    <s v="Yes"/>
    <n v="1"/>
    <n v="0"/>
    <x v="1"/>
    <n v="0"/>
    <s v="No"/>
    <x v="0"/>
    <s v="Mumbai"/>
  </r>
  <r>
    <x v="8360"/>
    <n v="34"/>
    <s v="Male"/>
    <s v="Pune"/>
    <n v="7"/>
    <x v="1"/>
    <x v="1"/>
    <n v="742"/>
    <n v="4960.3500000000004"/>
    <s v="UPI"/>
    <s v="Yes"/>
    <n v="2"/>
    <n v="1"/>
    <x v="0"/>
    <n v="5"/>
    <s v="Yes"/>
    <x v="0"/>
    <s v="Pune"/>
  </r>
  <r>
    <x v="8361"/>
    <n v="20"/>
    <s v="Male"/>
    <s v="Kolkata"/>
    <n v="47"/>
    <x v="0"/>
    <x v="1"/>
    <n v="746"/>
    <n v="34708.129999999997"/>
    <s v="Auto Debit"/>
    <s v="Yes"/>
    <n v="1"/>
    <n v="0"/>
    <x v="0"/>
    <n v="0"/>
    <s v="No"/>
    <x v="0"/>
    <s v="Kolkata"/>
  </r>
  <r>
    <x v="8362"/>
    <n v="56"/>
    <s v="Male"/>
    <s v="Nagpur"/>
    <n v="18"/>
    <x v="0"/>
    <x v="2"/>
    <n v="1070"/>
    <n v="19103.97"/>
    <s v="Auto Debit"/>
    <s v="Yes"/>
    <n v="3"/>
    <n v="0"/>
    <x v="2"/>
    <n v="0"/>
    <s v="No"/>
    <x v="0"/>
    <s v="Nagpur"/>
  </r>
  <r>
    <x v="8363"/>
    <n v="54"/>
    <s v="Male"/>
    <s v="Pune"/>
    <n v="60"/>
    <x v="1"/>
    <x v="1"/>
    <n v="712"/>
    <n v="39133.9"/>
    <s v="Debit Card"/>
    <s v="Yes"/>
    <n v="1"/>
    <n v="0"/>
    <x v="0"/>
    <n v="10"/>
    <s v="No"/>
    <x v="0"/>
    <s v="Pune"/>
  </r>
  <r>
    <x v="8364"/>
    <n v="27"/>
    <s v="Male"/>
    <s v="Delhi"/>
    <n v="27"/>
    <x v="0"/>
    <x v="1"/>
    <n v="673"/>
    <n v="18176.810000000001"/>
    <s v="Debit Card"/>
    <s v="Yes"/>
    <n v="1"/>
    <n v="0"/>
    <x v="0"/>
    <n v="0"/>
    <s v="Yes"/>
    <x v="0"/>
    <s v="Delhi"/>
  </r>
  <r>
    <x v="8365"/>
    <n v="47"/>
    <s v="Female"/>
    <s v="Delhi"/>
    <n v="43"/>
    <x v="0"/>
    <x v="1"/>
    <n v="740"/>
    <n v="32381.75"/>
    <s v="Debit Card"/>
    <s v="Yes"/>
    <n v="0"/>
    <n v="0"/>
    <x v="0"/>
    <n v="0"/>
    <s v="No"/>
    <x v="1"/>
    <s v="Delhi"/>
  </r>
  <r>
    <x v="8366"/>
    <n v="56"/>
    <s v="Male"/>
    <s v="Mumbai"/>
    <n v="27"/>
    <x v="0"/>
    <x v="1"/>
    <n v="678"/>
    <n v="18448.37"/>
    <s v="UPI"/>
    <s v="Yes"/>
    <n v="2"/>
    <n v="0"/>
    <x v="1"/>
    <n v="0"/>
    <s v="Yes"/>
    <x v="1"/>
    <s v="Mumbai"/>
  </r>
  <r>
    <x v="8367"/>
    <n v="31"/>
    <s v="Male"/>
    <s v="Mumbai"/>
    <n v="42"/>
    <x v="2"/>
    <x v="1"/>
    <n v="797"/>
    <n v="33912.25"/>
    <s v="UPI"/>
    <s v="Yes"/>
    <n v="0"/>
    <n v="0"/>
    <x v="0"/>
    <n v="0"/>
    <s v="No"/>
    <x v="0"/>
    <s v="Mumbai"/>
  </r>
  <r>
    <x v="8368"/>
    <n v="48"/>
    <s v="Female"/>
    <s v="Delhi"/>
    <n v="35"/>
    <x v="2"/>
    <x v="2"/>
    <n v="962"/>
    <n v="30685.71"/>
    <s v="Auto Debit"/>
    <s v="Yes"/>
    <n v="2"/>
    <n v="0"/>
    <x v="0"/>
    <n v="10"/>
    <s v="Yes"/>
    <x v="0"/>
    <s v="Delhi"/>
  </r>
  <r>
    <x v="8369"/>
    <n v="39"/>
    <s v="Male"/>
    <s v="Ahmedabad"/>
    <n v="48"/>
    <x v="0"/>
    <x v="2"/>
    <n v="1091"/>
    <n v="52116.47"/>
    <s v="Auto Debit"/>
    <s v="Yes"/>
    <n v="0"/>
    <n v="0"/>
    <x v="0"/>
    <n v="0"/>
    <s v="Yes"/>
    <x v="0"/>
    <s v="Ahmedabad"/>
  </r>
  <r>
    <x v="8370"/>
    <n v="20"/>
    <s v="Male"/>
    <s v="Mumbai"/>
    <n v="33"/>
    <x v="2"/>
    <x v="1"/>
    <n v="781"/>
    <n v="22470.15"/>
    <s v="Credit Card"/>
    <s v="Yes"/>
    <n v="4"/>
    <n v="2"/>
    <x v="1"/>
    <n v="15"/>
    <s v="No"/>
    <x v="0"/>
    <s v="Mumbai"/>
  </r>
  <r>
    <x v="8371"/>
    <n v="39"/>
    <s v="Male"/>
    <s v="Nagpur"/>
    <n v="45"/>
    <x v="0"/>
    <x v="0"/>
    <n v="458"/>
    <n v="20676.12"/>
    <s v="Credit Card"/>
    <s v="Yes"/>
    <n v="0"/>
    <n v="0"/>
    <x v="0"/>
    <n v="0"/>
    <s v="No"/>
    <x v="0"/>
    <s v="Nagpur"/>
  </r>
  <r>
    <x v="8372"/>
    <n v="18"/>
    <s v="Female"/>
    <s v="Delhi"/>
    <n v="55"/>
    <x v="2"/>
    <x v="0"/>
    <n v="538"/>
    <n v="24823.18"/>
    <s v="Debit Card"/>
    <s v="Yes"/>
    <n v="1"/>
    <n v="0"/>
    <x v="0"/>
    <n v="15"/>
    <s v="No"/>
    <x v="0"/>
    <s v="Delhi"/>
  </r>
  <r>
    <x v="8373"/>
    <n v="26"/>
    <s v="Female"/>
    <s v="Hyderabad"/>
    <n v="34"/>
    <x v="0"/>
    <x v="0"/>
    <n v="471"/>
    <n v="16072.82"/>
    <s v="Debit Card"/>
    <s v="Yes"/>
    <n v="1"/>
    <n v="0"/>
    <x v="0"/>
    <n v="0"/>
    <s v="Yes"/>
    <x v="0"/>
    <s v="Hyderabad"/>
  </r>
  <r>
    <x v="8374"/>
    <n v="36"/>
    <s v="Female"/>
    <s v="Ahmedabad"/>
    <n v="46"/>
    <x v="0"/>
    <x v="1"/>
    <n v="666"/>
    <n v="30928.48"/>
    <s v="UPI"/>
    <s v="Yes"/>
    <n v="2"/>
    <n v="0"/>
    <x v="0"/>
    <n v="0"/>
    <s v="Yes"/>
    <x v="0"/>
    <s v="Ahmedabad"/>
  </r>
  <r>
    <x v="8375"/>
    <n v="18"/>
    <s v="Male"/>
    <s v="Bengaluru"/>
    <n v="59"/>
    <x v="1"/>
    <x v="0"/>
    <n v="538"/>
    <n v="31883.200000000001"/>
    <s v="UPI"/>
    <s v="Yes"/>
    <n v="2"/>
    <n v="2"/>
    <x v="1"/>
    <n v="0"/>
    <s v="No"/>
    <x v="0"/>
    <s v="Bengaluru"/>
  </r>
  <r>
    <x v="8376"/>
    <n v="18"/>
    <s v="Female"/>
    <s v="Hyderabad"/>
    <n v="41"/>
    <x v="0"/>
    <x v="0"/>
    <n v="475"/>
    <n v="19514.73"/>
    <s v="Bank Transfer"/>
    <s v="Yes"/>
    <n v="0"/>
    <n v="0"/>
    <x v="0"/>
    <n v="0"/>
    <s v="No"/>
    <x v="0"/>
    <s v="Hyderabad"/>
  </r>
  <r>
    <x v="8377"/>
    <n v="41"/>
    <s v="Female"/>
    <s v="Pune"/>
    <n v="43"/>
    <x v="2"/>
    <x v="1"/>
    <n v="766"/>
    <n v="28826.61"/>
    <s v="Bank Transfer"/>
    <s v="Yes"/>
    <n v="0"/>
    <n v="0"/>
    <x v="1"/>
    <n v="10"/>
    <s v="No"/>
    <x v="0"/>
    <s v="Pune"/>
  </r>
  <r>
    <x v="8378"/>
    <n v="44"/>
    <s v="Male"/>
    <s v="Hyderabad"/>
    <n v="67"/>
    <x v="2"/>
    <x v="0"/>
    <n v="422"/>
    <n v="24332.91"/>
    <s v="Credit Card"/>
    <s v="Yes"/>
    <n v="1"/>
    <n v="0"/>
    <x v="1"/>
    <n v="15"/>
    <s v="No"/>
    <x v="0"/>
    <s v="Hyderabad"/>
  </r>
  <r>
    <x v="8379"/>
    <n v="41"/>
    <s v="Female"/>
    <s v="Delhi"/>
    <n v="24"/>
    <x v="1"/>
    <x v="1"/>
    <n v="722"/>
    <n v="16880.41"/>
    <s v="Debit Card"/>
    <s v="Yes"/>
    <n v="5"/>
    <n v="2"/>
    <x v="2"/>
    <n v="5"/>
    <s v="No"/>
    <x v="1"/>
    <s v="Delhi"/>
  </r>
  <r>
    <x v="8380"/>
    <n v="36"/>
    <s v="Male"/>
    <s v="Bengaluru"/>
    <n v="28"/>
    <x v="2"/>
    <x v="0"/>
    <n v="548"/>
    <n v="13167"/>
    <s v="Auto Debit"/>
    <s v="Yes"/>
    <n v="2"/>
    <n v="0"/>
    <x v="0"/>
    <n v="15"/>
    <s v="No"/>
    <x v="0"/>
    <s v="Bengaluru"/>
  </r>
  <r>
    <x v="8381"/>
    <n v="33"/>
    <s v="Female"/>
    <s v="Pune"/>
    <n v="29"/>
    <x v="1"/>
    <x v="2"/>
    <n v="1048"/>
    <n v="29841.22"/>
    <s v="Auto Debit"/>
    <s v="Yes"/>
    <n v="0"/>
    <n v="0"/>
    <x v="0"/>
    <n v="0"/>
    <s v="No"/>
    <x v="0"/>
    <s v="Pune"/>
  </r>
  <r>
    <x v="8382"/>
    <n v="25"/>
    <s v="Female"/>
    <s v="Mumbai"/>
    <n v="20"/>
    <x v="0"/>
    <x v="1"/>
    <n v="702"/>
    <n v="13744.8"/>
    <s v="Credit Card"/>
    <s v="Yes"/>
    <n v="5"/>
    <n v="2"/>
    <x v="1"/>
    <n v="0"/>
    <s v="Yes"/>
    <x v="1"/>
    <s v="Mumbai"/>
  </r>
  <r>
    <x v="8383"/>
    <n v="33"/>
    <s v="Female"/>
    <s v="Bengaluru"/>
    <n v="18"/>
    <x v="1"/>
    <x v="1"/>
    <n v="832"/>
    <n v="14559.2"/>
    <s v="Auto Debit"/>
    <s v="Yes"/>
    <n v="4"/>
    <n v="2"/>
    <x v="2"/>
    <n v="0"/>
    <s v="No"/>
    <x v="1"/>
    <s v="Bengaluru"/>
  </r>
  <r>
    <x v="8384"/>
    <n v="31"/>
    <s v="Male"/>
    <s v="Mumbai"/>
    <n v="40"/>
    <x v="1"/>
    <x v="1"/>
    <n v="804"/>
    <n v="31003.41"/>
    <s v="Bank Transfer"/>
    <s v="Yes"/>
    <n v="1"/>
    <n v="0"/>
    <x v="0"/>
    <n v="5"/>
    <s v="No"/>
    <x v="0"/>
    <s v="Mumbai"/>
  </r>
  <r>
    <x v="8385"/>
    <n v="22"/>
    <s v="Male"/>
    <s v="Mumbai"/>
    <n v="37"/>
    <x v="0"/>
    <x v="0"/>
    <n v="449"/>
    <n v="16609.650000000001"/>
    <s v="Credit Card"/>
    <s v="No"/>
    <n v="1"/>
    <n v="0"/>
    <x v="0"/>
    <n v="0"/>
    <s v="Yes"/>
    <x v="0"/>
    <s v="Mumbai"/>
  </r>
  <r>
    <x v="8386"/>
    <n v="34"/>
    <s v="Male"/>
    <s v="Nagpur"/>
    <n v="55"/>
    <x v="0"/>
    <x v="1"/>
    <n v="793"/>
    <n v="42614.8"/>
    <s v="UPI"/>
    <s v="Yes"/>
    <n v="1"/>
    <n v="0"/>
    <x v="0"/>
    <n v="0"/>
    <s v="No"/>
    <x v="0"/>
    <s v="Nagpur"/>
  </r>
  <r>
    <x v="8387"/>
    <n v="40"/>
    <s v="Male"/>
    <s v="Kolkata"/>
    <n v="16"/>
    <x v="0"/>
    <x v="2"/>
    <n v="982"/>
    <n v="15728.07"/>
    <s v="Auto Debit"/>
    <s v="Yes"/>
    <n v="2"/>
    <n v="0"/>
    <x v="0"/>
    <n v="0"/>
    <s v="No"/>
    <x v="0"/>
    <s v="Kolkata"/>
  </r>
  <r>
    <x v="8388"/>
    <n v="34"/>
    <s v="Male"/>
    <s v="Nagpur"/>
    <n v="25"/>
    <x v="1"/>
    <x v="0"/>
    <n v="534"/>
    <n v="12881.47"/>
    <s v="Bank Transfer"/>
    <s v="No"/>
    <n v="6"/>
    <n v="3"/>
    <x v="4"/>
    <n v="5"/>
    <s v="No"/>
    <x v="1"/>
    <s v="Nagpur"/>
  </r>
  <r>
    <x v="8389"/>
    <n v="25"/>
    <s v="Male"/>
    <s v="Ahmedabad"/>
    <n v="25"/>
    <x v="1"/>
    <x v="2"/>
    <n v="986"/>
    <n v="24272.91"/>
    <s v="Credit Card"/>
    <s v="Yes"/>
    <n v="2"/>
    <n v="1"/>
    <x v="0"/>
    <n v="0"/>
    <s v="No"/>
    <x v="0"/>
    <s v="Ahmedabad"/>
  </r>
  <r>
    <x v="8390"/>
    <n v="52"/>
    <s v="Male"/>
    <s v="Ahmedabad"/>
    <n v="63"/>
    <x v="0"/>
    <x v="0"/>
    <n v="436"/>
    <n v="27134.66"/>
    <s v="Auto Debit"/>
    <s v="No"/>
    <n v="1"/>
    <n v="0"/>
    <x v="1"/>
    <n v="0"/>
    <s v="No"/>
    <x v="0"/>
    <s v="Ahmedabad"/>
  </r>
  <r>
    <x v="8391"/>
    <n v="31"/>
    <s v="Female"/>
    <s v="Pune"/>
    <n v="34"/>
    <x v="1"/>
    <x v="0"/>
    <n v="480"/>
    <n v="15769.03"/>
    <s v="Debit Card"/>
    <s v="No"/>
    <n v="0"/>
    <n v="0"/>
    <x v="1"/>
    <n v="5"/>
    <s v="No"/>
    <x v="0"/>
    <s v="Pune"/>
  </r>
  <r>
    <x v="8392"/>
    <n v="34"/>
    <s v="Female"/>
    <s v="Pune"/>
    <n v="33"/>
    <x v="1"/>
    <x v="1"/>
    <n v="776"/>
    <n v="23790.400000000001"/>
    <s v="Bank Transfer"/>
    <s v="Yes"/>
    <n v="0"/>
    <n v="0"/>
    <x v="0"/>
    <n v="5"/>
    <s v="Yes"/>
    <x v="0"/>
    <s v="Pune"/>
  </r>
  <r>
    <x v="8393"/>
    <n v="37"/>
    <s v="Male"/>
    <s v="Chennai"/>
    <n v="10"/>
    <x v="1"/>
    <x v="1"/>
    <n v="730"/>
    <n v="7110.92"/>
    <s v="Bank Transfer"/>
    <s v="Yes"/>
    <n v="5"/>
    <n v="0"/>
    <x v="0"/>
    <n v="5"/>
    <s v="Yes"/>
    <x v="1"/>
    <s v="Chennai"/>
  </r>
  <r>
    <x v="8394"/>
    <n v="57"/>
    <s v="Female"/>
    <s v="Chennai"/>
    <n v="47"/>
    <x v="1"/>
    <x v="2"/>
    <n v="1055"/>
    <n v="49479.75"/>
    <s v="Auto Debit"/>
    <s v="Yes"/>
    <n v="3"/>
    <n v="1"/>
    <x v="1"/>
    <n v="0"/>
    <s v="No"/>
    <x v="0"/>
    <s v="Chennai"/>
  </r>
  <r>
    <x v="8395"/>
    <n v="41"/>
    <s v="Male"/>
    <s v="Ahmedabad"/>
    <n v="50"/>
    <x v="1"/>
    <x v="1"/>
    <n v="764"/>
    <n v="36937.32"/>
    <s v="UPI"/>
    <s v="Yes"/>
    <n v="1"/>
    <n v="0"/>
    <x v="0"/>
    <n v="5"/>
    <s v="No"/>
    <x v="0"/>
    <s v="Ahmedabad"/>
  </r>
  <r>
    <x v="8396"/>
    <n v="29"/>
    <s v="Male"/>
    <s v="Ahmedabad"/>
    <n v="34"/>
    <x v="0"/>
    <x v="2"/>
    <n v="941"/>
    <n v="32910.120000000003"/>
    <s v="Bank Transfer"/>
    <s v="Yes"/>
    <n v="1"/>
    <n v="0"/>
    <x v="0"/>
    <n v="0"/>
    <s v="No"/>
    <x v="0"/>
    <s v="Ahmedabad"/>
  </r>
  <r>
    <x v="8397"/>
    <n v="29"/>
    <s v="Female"/>
    <s v="Delhi"/>
    <n v="53"/>
    <x v="0"/>
    <x v="1"/>
    <n v="698"/>
    <n v="36406.78"/>
    <s v="Bank Transfer"/>
    <s v="Yes"/>
    <n v="7"/>
    <n v="3"/>
    <x v="4"/>
    <n v="0"/>
    <s v="No"/>
    <x v="1"/>
    <s v="Delhi"/>
  </r>
  <r>
    <x v="8398"/>
    <n v="32"/>
    <s v="Male"/>
    <s v="Mumbai"/>
    <n v="54"/>
    <x v="0"/>
    <x v="2"/>
    <n v="1003"/>
    <n v="52624.9"/>
    <s v="Debit Card"/>
    <s v="Yes"/>
    <n v="0"/>
    <n v="0"/>
    <x v="0"/>
    <n v="0"/>
    <s v="Yes"/>
    <x v="1"/>
    <s v="Mumbai"/>
  </r>
  <r>
    <x v="8399"/>
    <n v="38"/>
    <s v="Female"/>
    <s v="Pune"/>
    <n v="29"/>
    <x v="1"/>
    <x v="1"/>
    <n v="688"/>
    <n v="20057.330000000002"/>
    <s v="UPI"/>
    <s v="Yes"/>
    <n v="0"/>
    <n v="0"/>
    <x v="1"/>
    <n v="0"/>
    <s v="No"/>
    <x v="0"/>
    <s v="Pune"/>
  </r>
  <r>
    <x v="8400"/>
    <n v="22"/>
    <s v="Male"/>
    <s v="Hyderabad"/>
    <n v="48"/>
    <x v="1"/>
    <x v="2"/>
    <n v="1033"/>
    <n v="44850.93"/>
    <s v="Auto Debit"/>
    <s v="Yes"/>
    <n v="0"/>
    <n v="0"/>
    <x v="0"/>
    <n v="10"/>
    <s v="No"/>
    <x v="0"/>
    <s v="Hyderabad"/>
  </r>
  <r>
    <x v="8401"/>
    <n v="45"/>
    <s v="Male"/>
    <s v="Pune"/>
    <n v="23"/>
    <x v="0"/>
    <x v="1"/>
    <n v="782"/>
    <n v="18422.490000000002"/>
    <s v="UPI"/>
    <s v="Yes"/>
    <n v="5"/>
    <n v="2"/>
    <x v="2"/>
    <n v="0"/>
    <s v="No"/>
    <x v="1"/>
    <s v="Pune"/>
  </r>
  <r>
    <x v="8402"/>
    <n v="51"/>
    <s v="Female"/>
    <s v="Ahmedabad"/>
    <n v="22"/>
    <x v="0"/>
    <x v="1"/>
    <n v="743"/>
    <n v="16535.78"/>
    <s v="Bank Transfer"/>
    <s v="Yes"/>
    <n v="7"/>
    <n v="2"/>
    <x v="4"/>
    <n v="0"/>
    <s v="No"/>
    <x v="1"/>
    <s v="Ahmedabad"/>
  </r>
  <r>
    <x v="8403"/>
    <n v="35"/>
    <s v="Male"/>
    <s v="Mumbai"/>
    <n v="38"/>
    <x v="0"/>
    <x v="0"/>
    <n v="431"/>
    <n v="16265.83"/>
    <s v="UPI"/>
    <s v="Yes"/>
    <n v="1"/>
    <n v="0"/>
    <x v="1"/>
    <n v="0"/>
    <s v="Yes"/>
    <x v="0"/>
    <s v="Mumbai"/>
  </r>
  <r>
    <x v="8404"/>
    <n v="18"/>
    <s v="Female"/>
    <s v="Ahmedabad"/>
    <n v="13"/>
    <x v="0"/>
    <x v="0"/>
    <n v="420"/>
    <n v="5307.27"/>
    <s v="Credit Card"/>
    <s v="Yes"/>
    <n v="0"/>
    <n v="0"/>
    <x v="0"/>
    <n v="0"/>
    <s v="No"/>
    <x v="0"/>
    <s v="Ahmedabad"/>
  </r>
  <r>
    <x v="8405"/>
    <n v="57"/>
    <s v="Male"/>
    <s v="Chennai"/>
    <n v="31"/>
    <x v="1"/>
    <x v="1"/>
    <n v="647"/>
    <n v="19857.59"/>
    <s v="Debit Card"/>
    <s v="No"/>
    <n v="1"/>
    <n v="0"/>
    <x v="0"/>
    <n v="0"/>
    <s v="No"/>
    <x v="0"/>
    <s v="Chennai"/>
  </r>
  <r>
    <x v="8406"/>
    <n v="40"/>
    <s v="Female"/>
    <s v="Chennai"/>
    <n v="19"/>
    <x v="2"/>
    <x v="2"/>
    <n v="1006"/>
    <n v="16138.47"/>
    <s v="Bank Transfer"/>
    <s v="Yes"/>
    <n v="1"/>
    <n v="0"/>
    <x v="2"/>
    <n v="15"/>
    <s v="No"/>
    <x v="0"/>
    <s v="Chennai"/>
  </r>
  <r>
    <x v="8407"/>
    <n v="31"/>
    <s v="Male"/>
    <s v="Hyderabad"/>
    <n v="16"/>
    <x v="0"/>
    <x v="1"/>
    <n v="768"/>
    <n v="11936.04"/>
    <s v="Debit Card"/>
    <s v="Yes"/>
    <n v="1"/>
    <n v="0"/>
    <x v="1"/>
    <n v="0"/>
    <s v="Yes"/>
    <x v="0"/>
    <s v="Hyderabad"/>
  </r>
  <r>
    <x v="8408"/>
    <n v="42"/>
    <s v="Female"/>
    <s v="Bengaluru"/>
    <n v="72"/>
    <x v="1"/>
    <x v="0"/>
    <n v="449"/>
    <n v="31832.74"/>
    <s v="Bank Transfer"/>
    <s v="Yes"/>
    <n v="0"/>
    <n v="0"/>
    <x v="0"/>
    <n v="0"/>
    <s v="Yes"/>
    <x v="0"/>
    <s v="Bengaluru"/>
  </r>
  <r>
    <x v="8409"/>
    <n v="48"/>
    <s v="Female"/>
    <s v="Delhi"/>
    <n v="35"/>
    <x v="1"/>
    <x v="1"/>
    <n v="830"/>
    <n v="29545.05"/>
    <s v="UPI"/>
    <s v="Yes"/>
    <n v="0"/>
    <n v="0"/>
    <x v="0"/>
    <n v="0"/>
    <s v="No"/>
    <x v="0"/>
    <s v="Delhi"/>
  </r>
  <r>
    <x v="8410"/>
    <n v="39"/>
    <s v="Male"/>
    <s v="Pune"/>
    <n v="45"/>
    <x v="1"/>
    <x v="1"/>
    <n v="712"/>
    <n v="31789.43"/>
    <s v="Bank Transfer"/>
    <s v="Yes"/>
    <n v="1"/>
    <n v="0"/>
    <x v="1"/>
    <n v="0"/>
    <s v="No"/>
    <x v="0"/>
    <s v="Pune"/>
  </r>
  <r>
    <x v="8411"/>
    <n v="59"/>
    <s v="Male"/>
    <s v="Delhi"/>
    <n v="21"/>
    <x v="0"/>
    <x v="2"/>
    <n v="1005"/>
    <n v="20725.580000000002"/>
    <s v="Credit Card"/>
    <s v="Yes"/>
    <n v="1"/>
    <n v="0"/>
    <x v="0"/>
    <n v="0"/>
    <s v="No"/>
    <x v="0"/>
    <s v="Delhi"/>
  </r>
  <r>
    <x v="8412"/>
    <n v="43"/>
    <s v="Female"/>
    <s v="Mumbai"/>
    <n v="22"/>
    <x v="1"/>
    <x v="2"/>
    <n v="1024"/>
    <n v="20789.38"/>
    <s v="Debit Card"/>
    <s v="Yes"/>
    <n v="4"/>
    <n v="2"/>
    <x v="1"/>
    <n v="10"/>
    <s v="No"/>
    <x v="1"/>
    <s v="Mumbai"/>
  </r>
  <r>
    <x v="8413"/>
    <n v="23"/>
    <s v="Male"/>
    <s v="Pune"/>
    <n v="24"/>
    <x v="1"/>
    <x v="1"/>
    <n v="686"/>
    <n v="16059.12"/>
    <s v="UPI"/>
    <s v="Yes"/>
    <n v="3"/>
    <n v="1"/>
    <x v="1"/>
    <n v="0"/>
    <s v="Yes"/>
    <x v="0"/>
    <s v="Pune"/>
  </r>
  <r>
    <x v="8414"/>
    <n v="38"/>
    <s v="Male"/>
    <s v="Chennai"/>
    <n v="35"/>
    <x v="0"/>
    <x v="2"/>
    <n v="969"/>
    <n v="34318.31"/>
    <s v="UPI"/>
    <s v="Yes"/>
    <n v="0"/>
    <n v="0"/>
    <x v="0"/>
    <n v="0"/>
    <s v="No"/>
    <x v="0"/>
    <s v="Chennai"/>
  </r>
  <r>
    <x v="8415"/>
    <n v="21"/>
    <s v="Female"/>
    <s v="Chennai"/>
    <n v="42"/>
    <x v="0"/>
    <x v="0"/>
    <n v="532"/>
    <n v="22139.33"/>
    <s v="Debit Card"/>
    <s v="No"/>
    <n v="4"/>
    <n v="1"/>
    <x v="1"/>
    <n v="0"/>
    <s v="No"/>
    <x v="1"/>
    <s v="Chennai"/>
  </r>
  <r>
    <x v="8416"/>
    <n v="41"/>
    <s v="Female"/>
    <s v="Pune"/>
    <n v="58"/>
    <x v="1"/>
    <x v="2"/>
    <n v="971"/>
    <n v="57121.760000000002"/>
    <s v="UPI"/>
    <s v="Yes"/>
    <n v="0"/>
    <n v="0"/>
    <x v="0"/>
    <n v="0"/>
    <s v="No"/>
    <x v="0"/>
    <s v="Pune"/>
  </r>
  <r>
    <x v="8417"/>
    <n v="18"/>
    <s v="Male"/>
    <s v="Kolkata"/>
    <n v="66"/>
    <x v="0"/>
    <x v="0"/>
    <n v="512"/>
    <n v="34364.04"/>
    <s v="Auto Debit"/>
    <s v="Yes"/>
    <n v="3"/>
    <n v="1"/>
    <x v="2"/>
    <n v="0"/>
    <s v="No"/>
    <x v="1"/>
    <s v="Kolkata"/>
  </r>
  <r>
    <x v="8418"/>
    <n v="50"/>
    <s v="Male"/>
    <s v="Jaipur"/>
    <n v="52"/>
    <x v="2"/>
    <x v="0"/>
    <n v="461"/>
    <n v="23699.63"/>
    <s v="Debit Card"/>
    <s v="Yes"/>
    <n v="2"/>
    <n v="0"/>
    <x v="0"/>
    <n v="0"/>
    <s v="Yes"/>
    <x v="0"/>
    <s v="Jaipur"/>
  </r>
  <r>
    <x v="8419"/>
    <n v="21"/>
    <s v="Male"/>
    <s v="Mumbai"/>
    <n v="22"/>
    <x v="0"/>
    <x v="2"/>
    <n v="1049"/>
    <n v="22606.11"/>
    <s v="Debit Card"/>
    <s v="Yes"/>
    <n v="1"/>
    <n v="0"/>
    <x v="0"/>
    <n v="0"/>
    <s v="No"/>
    <x v="1"/>
    <s v="Mumbai"/>
  </r>
  <r>
    <x v="8420"/>
    <n v="24"/>
    <s v="Male"/>
    <s v="Pune"/>
    <n v="15"/>
    <x v="0"/>
    <x v="0"/>
    <n v="488"/>
    <n v="7108.08"/>
    <s v="Auto Debit"/>
    <s v="No"/>
    <n v="0"/>
    <n v="0"/>
    <x v="0"/>
    <n v="0"/>
    <s v="No"/>
    <x v="1"/>
    <s v="Pune"/>
  </r>
  <r>
    <x v="8421"/>
    <n v="36"/>
    <s v="Female"/>
    <s v="Ahmedabad"/>
    <n v="32"/>
    <x v="0"/>
    <x v="1"/>
    <n v="686"/>
    <n v="22468.35"/>
    <s v="Credit Card"/>
    <s v="Yes"/>
    <n v="4"/>
    <n v="1"/>
    <x v="0"/>
    <n v="0"/>
    <s v="No"/>
    <x v="0"/>
    <s v="Ahmedabad"/>
  </r>
  <r>
    <x v="8422"/>
    <n v="18"/>
    <s v="Female"/>
    <s v="Mumbai"/>
    <n v="31"/>
    <x v="0"/>
    <x v="1"/>
    <n v="709"/>
    <n v="21542.46"/>
    <s v="Debit Card"/>
    <s v="Yes"/>
    <n v="0"/>
    <n v="0"/>
    <x v="0"/>
    <n v="0"/>
    <s v="No"/>
    <x v="1"/>
    <s v="Mumbai"/>
  </r>
  <r>
    <x v="8423"/>
    <n v="29"/>
    <s v="Female"/>
    <s v="Hyderabad"/>
    <n v="13"/>
    <x v="0"/>
    <x v="1"/>
    <n v="683"/>
    <n v="8740.15"/>
    <s v="Bank Transfer"/>
    <s v="Yes"/>
    <n v="0"/>
    <n v="0"/>
    <x v="0"/>
    <n v="0"/>
    <s v="No"/>
    <x v="1"/>
    <s v="Hyderabad"/>
  </r>
  <r>
    <x v="8424"/>
    <n v="44"/>
    <s v="Male"/>
    <s v="Bengaluru"/>
    <n v="33"/>
    <x v="1"/>
    <x v="1"/>
    <n v="676"/>
    <n v="21167.88"/>
    <s v="Credit Card"/>
    <s v="Yes"/>
    <n v="2"/>
    <n v="1"/>
    <x v="1"/>
    <n v="5"/>
    <s v="No"/>
    <x v="0"/>
    <s v="Bengaluru"/>
  </r>
  <r>
    <x v="8425"/>
    <n v="42"/>
    <s v="Female"/>
    <s v="Jaipur"/>
    <n v="32"/>
    <x v="0"/>
    <x v="1"/>
    <n v="667"/>
    <n v="21177.16"/>
    <s v="Credit Card"/>
    <s v="Yes"/>
    <n v="1"/>
    <n v="0"/>
    <x v="0"/>
    <n v="0"/>
    <s v="No"/>
    <x v="0"/>
    <s v="Jaipur"/>
  </r>
  <r>
    <x v="8426"/>
    <n v="32"/>
    <s v="Male"/>
    <s v="Delhi"/>
    <n v="24"/>
    <x v="0"/>
    <x v="0"/>
    <n v="554"/>
    <n v="13615.74"/>
    <s v="Auto Debit"/>
    <s v="Yes"/>
    <n v="2"/>
    <n v="0"/>
    <x v="0"/>
    <n v="0"/>
    <s v="No"/>
    <x v="0"/>
    <s v="Delhi"/>
  </r>
  <r>
    <x v="8427"/>
    <n v="32"/>
    <s v="Female"/>
    <s v="Delhi"/>
    <n v="41"/>
    <x v="1"/>
    <x v="0"/>
    <n v="563"/>
    <n v="23654.09"/>
    <s v="UPI"/>
    <s v="Yes"/>
    <n v="0"/>
    <n v="0"/>
    <x v="1"/>
    <n v="0"/>
    <s v="Yes"/>
    <x v="0"/>
    <s v="Delhi"/>
  </r>
  <r>
    <x v="8428"/>
    <n v="29"/>
    <s v="Female"/>
    <s v="Hyderabad"/>
    <n v="37"/>
    <x v="1"/>
    <x v="1"/>
    <n v="654"/>
    <n v="24445.03"/>
    <s v="Debit Card"/>
    <s v="Yes"/>
    <n v="0"/>
    <n v="0"/>
    <x v="0"/>
    <n v="0"/>
    <s v="No"/>
    <x v="0"/>
    <s v="Hyderabad"/>
  </r>
  <r>
    <x v="8429"/>
    <n v="33"/>
    <s v="Female"/>
    <s v="Chennai"/>
    <n v="38"/>
    <x v="0"/>
    <x v="1"/>
    <n v="771"/>
    <n v="29988.18"/>
    <s v="Bank Transfer"/>
    <s v="Yes"/>
    <n v="1"/>
    <n v="0"/>
    <x v="0"/>
    <n v="0"/>
    <s v="No"/>
    <x v="1"/>
    <s v="Chennai"/>
  </r>
  <r>
    <x v="8430"/>
    <n v="38"/>
    <s v="Female"/>
    <s v="Jaipur"/>
    <n v="16"/>
    <x v="1"/>
    <x v="0"/>
    <n v="480"/>
    <n v="7283.69"/>
    <s v="Bank Transfer"/>
    <s v="Yes"/>
    <n v="1"/>
    <n v="0"/>
    <x v="0"/>
    <n v="5"/>
    <s v="No"/>
    <x v="0"/>
    <s v="Jaipur"/>
  </r>
  <r>
    <x v="8431"/>
    <n v="40"/>
    <s v="Female"/>
    <s v="Chennai"/>
    <n v="33"/>
    <x v="1"/>
    <x v="2"/>
    <n v="994"/>
    <n v="29858.54"/>
    <s v="Auto Debit"/>
    <s v="Yes"/>
    <n v="0"/>
    <n v="0"/>
    <x v="1"/>
    <n v="10"/>
    <s v="No"/>
    <x v="0"/>
    <s v="Chennai"/>
  </r>
  <r>
    <x v="8432"/>
    <n v="30"/>
    <s v="Male"/>
    <s v="Kolkata"/>
    <n v="33"/>
    <x v="1"/>
    <x v="2"/>
    <n v="1006"/>
    <n v="33155.519999999997"/>
    <s v="UPI"/>
    <s v="Yes"/>
    <n v="2"/>
    <n v="0"/>
    <x v="0"/>
    <n v="0"/>
    <s v="No"/>
    <x v="1"/>
    <s v="Kolkata"/>
  </r>
  <r>
    <x v="8433"/>
    <n v="39"/>
    <s v="Female"/>
    <s v="Mumbai"/>
    <n v="46"/>
    <x v="0"/>
    <x v="0"/>
    <n v="448"/>
    <n v="20700.52"/>
    <s v="UPI"/>
    <s v="Yes"/>
    <n v="0"/>
    <n v="0"/>
    <x v="0"/>
    <n v="0"/>
    <s v="Yes"/>
    <x v="0"/>
    <s v="Mumbai"/>
  </r>
  <r>
    <x v="8434"/>
    <n v="39"/>
    <s v="Female"/>
    <s v="Mumbai"/>
    <n v="20"/>
    <x v="0"/>
    <x v="1"/>
    <n v="711"/>
    <n v="14504.46"/>
    <s v="Auto Debit"/>
    <s v="Yes"/>
    <n v="0"/>
    <n v="0"/>
    <x v="0"/>
    <n v="0"/>
    <s v="Yes"/>
    <x v="0"/>
    <s v="Mumbai"/>
  </r>
  <r>
    <x v="8435"/>
    <n v="41"/>
    <s v="Male"/>
    <s v="Delhi"/>
    <n v="58"/>
    <x v="0"/>
    <x v="1"/>
    <n v="774"/>
    <n v="45497.26"/>
    <s v="UPI"/>
    <s v="Yes"/>
    <n v="1"/>
    <n v="0"/>
    <x v="0"/>
    <n v="0"/>
    <s v="No"/>
    <x v="1"/>
    <s v="Delhi"/>
  </r>
  <r>
    <x v="8436"/>
    <n v="18"/>
    <s v="Male"/>
    <s v="Hyderabad"/>
    <n v="37"/>
    <x v="1"/>
    <x v="1"/>
    <n v="651"/>
    <n v="23506.54"/>
    <s v="Credit Card"/>
    <s v="Yes"/>
    <n v="0"/>
    <n v="0"/>
    <x v="0"/>
    <n v="0"/>
    <s v="No"/>
    <x v="1"/>
    <s v="Hyderabad"/>
  </r>
  <r>
    <x v="8437"/>
    <n v="40"/>
    <s v="Male"/>
    <s v="Jaipur"/>
    <n v="65"/>
    <x v="1"/>
    <x v="1"/>
    <n v="720"/>
    <n v="44276.92"/>
    <s v="UPI"/>
    <s v="Yes"/>
    <n v="0"/>
    <n v="0"/>
    <x v="0"/>
    <n v="5"/>
    <s v="No"/>
    <x v="0"/>
    <s v="Jaipur"/>
  </r>
  <r>
    <x v="8438"/>
    <n v="45"/>
    <s v="Male"/>
    <s v="Pune"/>
    <n v="11"/>
    <x v="0"/>
    <x v="0"/>
    <n v="468"/>
    <n v="5267.14"/>
    <s v="Credit Card"/>
    <s v="No"/>
    <n v="2"/>
    <n v="0"/>
    <x v="0"/>
    <n v="0"/>
    <s v="No"/>
    <x v="1"/>
    <s v="Pune"/>
  </r>
  <r>
    <x v="8439"/>
    <n v="38"/>
    <s v="Male"/>
    <s v="Jaipur"/>
    <n v="45"/>
    <x v="1"/>
    <x v="2"/>
    <n v="1084"/>
    <n v="49037.25"/>
    <s v="Auto Debit"/>
    <s v="Yes"/>
    <n v="0"/>
    <n v="0"/>
    <x v="0"/>
    <n v="0"/>
    <s v="Yes"/>
    <x v="0"/>
    <s v="Jaipur"/>
  </r>
  <r>
    <x v="8440"/>
    <n v="27"/>
    <s v="Female"/>
    <s v="Delhi"/>
    <n v="57"/>
    <x v="0"/>
    <x v="0"/>
    <n v="461"/>
    <n v="26477.98"/>
    <s v="Debit Card"/>
    <s v="Yes"/>
    <n v="1"/>
    <n v="0"/>
    <x v="0"/>
    <n v="0"/>
    <s v="Yes"/>
    <x v="0"/>
    <s v="Delhi"/>
  </r>
  <r>
    <x v="8441"/>
    <n v="37"/>
    <s v="Male"/>
    <s v="Pune"/>
    <n v="30"/>
    <x v="1"/>
    <x v="1"/>
    <n v="652"/>
    <n v="18012.95"/>
    <s v="Credit Card"/>
    <s v="Yes"/>
    <n v="0"/>
    <n v="0"/>
    <x v="0"/>
    <n v="10"/>
    <s v="Yes"/>
    <x v="0"/>
    <s v="Pune"/>
  </r>
  <r>
    <x v="8442"/>
    <n v="30"/>
    <s v="Female"/>
    <s v="Delhi"/>
    <n v="53"/>
    <x v="0"/>
    <x v="1"/>
    <n v="810"/>
    <n v="42795.7"/>
    <s v="UPI"/>
    <s v="Yes"/>
    <n v="1"/>
    <n v="0"/>
    <x v="0"/>
    <n v="0"/>
    <s v="No"/>
    <x v="1"/>
    <s v="Delhi"/>
  </r>
  <r>
    <x v="8443"/>
    <n v="34"/>
    <s v="Female"/>
    <s v="Hyderabad"/>
    <n v="25"/>
    <x v="0"/>
    <x v="1"/>
    <n v="712"/>
    <n v="18172.64"/>
    <s v="Debit Card"/>
    <s v="Yes"/>
    <n v="3"/>
    <n v="0"/>
    <x v="0"/>
    <n v="0"/>
    <s v="No"/>
    <x v="0"/>
    <s v="Hyderabad"/>
  </r>
  <r>
    <x v="8444"/>
    <n v="37"/>
    <s v="Male"/>
    <s v="Ahmedabad"/>
    <n v="21"/>
    <x v="2"/>
    <x v="1"/>
    <n v="671"/>
    <n v="14373.83"/>
    <s v="UPI"/>
    <s v="Yes"/>
    <n v="1"/>
    <n v="0"/>
    <x v="0"/>
    <n v="0"/>
    <s v="No"/>
    <x v="0"/>
    <s v="Ahmedabad"/>
  </r>
  <r>
    <x v="8445"/>
    <n v="50"/>
    <s v="Female"/>
    <s v="Nagpur"/>
    <n v="16"/>
    <x v="0"/>
    <x v="0"/>
    <n v="442"/>
    <n v="7181.79"/>
    <s v="UPI"/>
    <s v="Yes"/>
    <n v="2"/>
    <n v="0"/>
    <x v="0"/>
    <n v="0"/>
    <s v="No"/>
    <x v="0"/>
    <s v="Nagpur"/>
  </r>
  <r>
    <x v="8446"/>
    <n v="19"/>
    <s v="Male"/>
    <s v="Delhi"/>
    <n v="25"/>
    <x v="1"/>
    <x v="1"/>
    <n v="717"/>
    <n v="18399.59"/>
    <s v="Credit Card"/>
    <s v="Yes"/>
    <n v="1"/>
    <n v="0"/>
    <x v="0"/>
    <n v="0"/>
    <s v="No"/>
    <x v="0"/>
    <s v="Delhi"/>
  </r>
  <r>
    <x v="8447"/>
    <n v="46"/>
    <s v="Female"/>
    <s v="Pune"/>
    <n v="13"/>
    <x v="0"/>
    <x v="0"/>
    <n v="470"/>
    <n v="6046.88"/>
    <s v="Bank Transfer"/>
    <s v="Yes"/>
    <n v="0"/>
    <n v="0"/>
    <x v="1"/>
    <n v="0"/>
    <s v="Yes"/>
    <x v="0"/>
    <s v="Pune"/>
  </r>
  <r>
    <x v="8448"/>
    <n v="35"/>
    <s v="Male"/>
    <s v="Mumbai"/>
    <n v="28"/>
    <x v="2"/>
    <x v="1"/>
    <n v="762"/>
    <n v="18435.59"/>
    <s v="Credit Card"/>
    <s v="Yes"/>
    <n v="1"/>
    <n v="0"/>
    <x v="1"/>
    <n v="15"/>
    <s v="No"/>
    <x v="0"/>
    <s v="Mumbai"/>
  </r>
  <r>
    <x v="8449"/>
    <n v="39"/>
    <s v="Male"/>
    <s v="Mumbai"/>
    <n v="41"/>
    <x v="1"/>
    <x v="2"/>
    <n v="1026"/>
    <n v="41216.230000000003"/>
    <s v="Credit Card"/>
    <s v="Yes"/>
    <n v="3"/>
    <n v="1"/>
    <x v="1"/>
    <n v="0"/>
    <s v="Yes"/>
    <x v="0"/>
    <s v="Mumbai"/>
  </r>
  <r>
    <x v="8450"/>
    <n v="18"/>
    <s v="Male"/>
    <s v="Ahmedabad"/>
    <n v="40"/>
    <x v="0"/>
    <x v="1"/>
    <n v="740"/>
    <n v="29689.919999999998"/>
    <s v="Auto Debit"/>
    <s v="Yes"/>
    <n v="1"/>
    <n v="0"/>
    <x v="0"/>
    <n v="0"/>
    <s v="Yes"/>
    <x v="0"/>
    <s v="Ahmedabad"/>
  </r>
  <r>
    <x v="8451"/>
    <n v="41"/>
    <s v="Female"/>
    <s v="Mumbai"/>
    <n v="34"/>
    <x v="1"/>
    <x v="0"/>
    <n v="508"/>
    <n v="16880.72"/>
    <s v="Auto Debit"/>
    <s v="Yes"/>
    <n v="5"/>
    <n v="2"/>
    <x v="2"/>
    <n v="0"/>
    <s v="No"/>
    <x v="1"/>
    <s v="Mumbai"/>
  </r>
  <r>
    <x v="8452"/>
    <n v="24"/>
    <s v="Male"/>
    <s v="Pune"/>
    <n v="31"/>
    <x v="0"/>
    <x v="0"/>
    <n v="515"/>
    <n v="16262.56"/>
    <s v="Credit Card"/>
    <s v="No"/>
    <n v="0"/>
    <n v="0"/>
    <x v="0"/>
    <n v="0"/>
    <s v="Yes"/>
    <x v="0"/>
    <s v="Pune"/>
  </r>
  <r>
    <x v="8453"/>
    <n v="46"/>
    <s v="Male"/>
    <s v="Bengaluru"/>
    <n v="60"/>
    <x v="2"/>
    <x v="0"/>
    <n v="438"/>
    <n v="23572.17"/>
    <s v="Bank Transfer"/>
    <s v="Yes"/>
    <n v="4"/>
    <n v="1"/>
    <x v="2"/>
    <n v="10"/>
    <s v="No"/>
    <x v="0"/>
    <s v="Bengaluru"/>
  </r>
  <r>
    <x v="8454"/>
    <n v="32"/>
    <s v="Male"/>
    <s v="Kolkata"/>
    <n v="40"/>
    <x v="0"/>
    <x v="1"/>
    <n v="668"/>
    <n v="26053.66"/>
    <s v="UPI"/>
    <s v="Yes"/>
    <n v="2"/>
    <n v="0"/>
    <x v="0"/>
    <n v="0"/>
    <s v="Yes"/>
    <x v="0"/>
    <s v="Kolkata"/>
  </r>
  <r>
    <x v="8455"/>
    <n v="23"/>
    <s v="Female"/>
    <s v="Pune"/>
    <n v="56"/>
    <x v="1"/>
    <x v="2"/>
    <n v="954"/>
    <n v="52635.67"/>
    <s v="Auto Debit"/>
    <s v="Yes"/>
    <n v="0"/>
    <n v="0"/>
    <x v="0"/>
    <n v="0"/>
    <s v="Yes"/>
    <x v="0"/>
    <s v="Pune"/>
  </r>
  <r>
    <x v="8456"/>
    <n v="51"/>
    <s v="Female"/>
    <s v="Pune"/>
    <n v="24"/>
    <x v="0"/>
    <x v="0"/>
    <n v="470"/>
    <n v="11220.31"/>
    <s v="Auto Debit"/>
    <s v="Yes"/>
    <n v="1"/>
    <n v="0"/>
    <x v="2"/>
    <n v="0"/>
    <s v="No"/>
    <x v="0"/>
    <s v="Pune"/>
  </r>
  <r>
    <x v="8457"/>
    <n v="50"/>
    <s v="Male"/>
    <s v="Delhi"/>
    <n v="51"/>
    <x v="1"/>
    <x v="1"/>
    <n v="782"/>
    <n v="40178.33"/>
    <s v="Auto Debit"/>
    <s v="No"/>
    <n v="9"/>
    <n v="2"/>
    <x v="4"/>
    <n v="0"/>
    <s v="No"/>
    <x v="1"/>
    <s v="Delhi"/>
  </r>
  <r>
    <x v="8458"/>
    <n v="36"/>
    <s v="Female"/>
    <s v="Delhi"/>
    <n v="4"/>
    <x v="0"/>
    <x v="0"/>
    <n v="456"/>
    <n v="1807.64"/>
    <s v="Bank Transfer"/>
    <s v="Yes"/>
    <n v="3"/>
    <n v="0"/>
    <x v="0"/>
    <n v="0"/>
    <s v="No"/>
    <x v="0"/>
    <s v="Delhi"/>
  </r>
  <r>
    <x v="8459"/>
    <n v="42"/>
    <s v="Male"/>
    <s v="Pune"/>
    <n v="65"/>
    <x v="2"/>
    <x v="2"/>
    <n v="1015"/>
    <n v="64789.29"/>
    <s v="Debit Card"/>
    <s v="Yes"/>
    <n v="0"/>
    <n v="0"/>
    <x v="0"/>
    <n v="0"/>
    <s v="Yes"/>
    <x v="0"/>
    <s v="Pune"/>
  </r>
  <r>
    <x v="8460"/>
    <n v="21"/>
    <s v="Male"/>
    <s v="Hyderabad"/>
    <n v="70"/>
    <x v="1"/>
    <x v="0"/>
    <n v="433"/>
    <n v="30218.42"/>
    <s v="Credit Card"/>
    <s v="Yes"/>
    <n v="1"/>
    <n v="0"/>
    <x v="0"/>
    <n v="0"/>
    <s v="No"/>
    <x v="0"/>
    <s v="Hyderabad"/>
  </r>
  <r>
    <x v="8461"/>
    <n v="55"/>
    <s v="Male"/>
    <s v="Delhi"/>
    <n v="11"/>
    <x v="0"/>
    <x v="2"/>
    <n v="1055"/>
    <n v="11460.33"/>
    <s v="UPI"/>
    <s v="Yes"/>
    <n v="1"/>
    <n v="0"/>
    <x v="0"/>
    <n v="0"/>
    <s v="No"/>
    <x v="0"/>
    <s v="Delhi"/>
  </r>
  <r>
    <x v="8462"/>
    <n v="30"/>
    <s v="Female"/>
    <s v="Nagpur"/>
    <n v="29"/>
    <x v="2"/>
    <x v="1"/>
    <n v="756"/>
    <n v="22102.69"/>
    <s v="Auto Debit"/>
    <s v="Yes"/>
    <n v="1"/>
    <n v="0"/>
    <x v="1"/>
    <n v="0"/>
    <s v="Yes"/>
    <x v="0"/>
    <s v="Nagpur"/>
  </r>
  <r>
    <x v="8463"/>
    <n v="29"/>
    <s v="Male"/>
    <s v="Pune"/>
    <n v="59"/>
    <x v="2"/>
    <x v="0"/>
    <n v="457"/>
    <n v="27457.32"/>
    <s v="UPI"/>
    <s v="Yes"/>
    <n v="0"/>
    <n v="0"/>
    <x v="1"/>
    <n v="0"/>
    <s v="No"/>
    <x v="0"/>
    <s v="Pune"/>
  </r>
  <r>
    <x v="8464"/>
    <n v="30"/>
    <s v="Female"/>
    <s v="Kolkata"/>
    <n v="57"/>
    <x v="1"/>
    <x v="1"/>
    <n v="656"/>
    <n v="32828.26"/>
    <s v="UPI"/>
    <s v="Yes"/>
    <n v="1"/>
    <n v="0"/>
    <x v="0"/>
    <n v="10"/>
    <s v="Yes"/>
    <x v="0"/>
    <s v="Kolkata"/>
  </r>
  <r>
    <x v="8465"/>
    <n v="34"/>
    <s v="Female"/>
    <s v="Bengaluru"/>
    <n v="25"/>
    <x v="2"/>
    <x v="1"/>
    <n v="714"/>
    <n v="16406.09"/>
    <s v="Bank Transfer"/>
    <s v="No"/>
    <n v="3"/>
    <n v="1"/>
    <x v="1"/>
    <n v="10"/>
    <s v="Yes"/>
    <x v="0"/>
    <s v="Bengaluru"/>
  </r>
  <r>
    <x v="8466"/>
    <n v="43"/>
    <s v="Male"/>
    <s v="Hyderabad"/>
    <n v="29"/>
    <x v="2"/>
    <x v="1"/>
    <n v="721"/>
    <n v="17897.93"/>
    <s v="UPI"/>
    <s v="Yes"/>
    <n v="0"/>
    <n v="0"/>
    <x v="1"/>
    <n v="15"/>
    <s v="Yes"/>
    <x v="0"/>
    <s v="Hyderabad"/>
  </r>
  <r>
    <x v="8467"/>
    <n v="35"/>
    <s v="Male"/>
    <s v="Pune"/>
    <n v="41"/>
    <x v="1"/>
    <x v="0"/>
    <n v="434"/>
    <n v="18287.349999999999"/>
    <s v="Auto Debit"/>
    <s v="Yes"/>
    <n v="1"/>
    <n v="0"/>
    <x v="0"/>
    <n v="0"/>
    <s v="No"/>
    <x v="0"/>
    <s v="Pune"/>
  </r>
  <r>
    <x v="8468"/>
    <n v="58"/>
    <s v="Female"/>
    <s v="Hyderabad"/>
    <n v="15"/>
    <x v="0"/>
    <x v="0"/>
    <n v="531"/>
    <n v="8107.35"/>
    <s v="Debit Card"/>
    <s v="Yes"/>
    <n v="3"/>
    <n v="1"/>
    <x v="1"/>
    <n v="0"/>
    <s v="No"/>
    <x v="1"/>
    <s v="Hyderabad"/>
  </r>
  <r>
    <x v="8469"/>
    <n v="36"/>
    <s v="Male"/>
    <s v="Mumbai"/>
    <n v="46"/>
    <x v="1"/>
    <x v="0"/>
    <n v="442"/>
    <n v="18572.36"/>
    <s v="UPI"/>
    <s v="No"/>
    <n v="0"/>
    <n v="0"/>
    <x v="0"/>
    <n v="10"/>
    <s v="No"/>
    <x v="0"/>
    <s v="Mumbai"/>
  </r>
  <r>
    <x v="8470"/>
    <n v="30"/>
    <s v="Female"/>
    <s v="Delhi"/>
    <n v="46"/>
    <x v="0"/>
    <x v="1"/>
    <n v="764"/>
    <n v="34421.910000000003"/>
    <s v="Auto Debit"/>
    <s v="No"/>
    <n v="0"/>
    <n v="0"/>
    <x v="0"/>
    <n v="0"/>
    <s v="No"/>
    <x v="0"/>
    <s v="Delhi"/>
  </r>
  <r>
    <x v="8471"/>
    <n v="39"/>
    <s v="Female"/>
    <s v="Bengaluru"/>
    <n v="25"/>
    <x v="1"/>
    <x v="0"/>
    <n v="518"/>
    <n v="12810.83"/>
    <s v="Auto Debit"/>
    <s v="Yes"/>
    <n v="1"/>
    <n v="0"/>
    <x v="0"/>
    <n v="0"/>
    <s v="No"/>
    <x v="0"/>
    <s v="Bengaluru"/>
  </r>
  <r>
    <x v="8472"/>
    <n v="47"/>
    <s v="Female"/>
    <s v="Mumbai"/>
    <n v="18"/>
    <x v="0"/>
    <x v="0"/>
    <n v="479"/>
    <n v="8621.34"/>
    <s v="Debit Card"/>
    <s v="Yes"/>
    <n v="9"/>
    <n v="5"/>
    <x v="3"/>
    <n v="0"/>
    <s v="No"/>
    <x v="1"/>
    <s v="Mumbai"/>
  </r>
  <r>
    <x v="8473"/>
    <n v="31"/>
    <s v="Male"/>
    <s v="Chennai"/>
    <n v="28"/>
    <x v="0"/>
    <x v="0"/>
    <n v="525"/>
    <n v="14352.56"/>
    <s v="Bank Transfer"/>
    <s v="Yes"/>
    <n v="2"/>
    <n v="0"/>
    <x v="0"/>
    <n v="0"/>
    <s v="No"/>
    <x v="0"/>
    <s v="Chennai"/>
  </r>
  <r>
    <x v="8474"/>
    <n v="41"/>
    <s v="Female"/>
    <s v="Mumbai"/>
    <n v="58"/>
    <x v="0"/>
    <x v="1"/>
    <n v="710"/>
    <n v="41107.67"/>
    <s v="Bank Transfer"/>
    <s v="Yes"/>
    <n v="1"/>
    <n v="0"/>
    <x v="1"/>
    <n v="0"/>
    <s v="No"/>
    <x v="0"/>
    <s v="Mumbai"/>
  </r>
  <r>
    <x v="8475"/>
    <n v="41"/>
    <s v="Female"/>
    <s v="Mumbai"/>
    <n v="46"/>
    <x v="2"/>
    <x v="1"/>
    <n v="800"/>
    <n v="30365.55"/>
    <s v="Credit Card"/>
    <s v="Yes"/>
    <n v="0"/>
    <n v="0"/>
    <x v="0"/>
    <n v="15"/>
    <s v="Yes"/>
    <x v="0"/>
    <s v="Mumbai"/>
  </r>
  <r>
    <x v="8476"/>
    <n v="71"/>
    <s v="Male"/>
    <s v="Mumbai"/>
    <n v="34"/>
    <x v="1"/>
    <x v="0"/>
    <n v="457"/>
    <n v="15953.92"/>
    <s v="Credit Card"/>
    <s v="No"/>
    <n v="4"/>
    <n v="4"/>
    <x v="2"/>
    <n v="0"/>
    <s v="No"/>
    <x v="0"/>
    <s v="Mumbai"/>
  </r>
  <r>
    <x v="8477"/>
    <n v="42"/>
    <s v="Female"/>
    <s v="Pune"/>
    <n v="31"/>
    <x v="1"/>
    <x v="1"/>
    <n v="672"/>
    <n v="19793.419999999998"/>
    <s v="Credit Card"/>
    <s v="No"/>
    <n v="2"/>
    <n v="0"/>
    <x v="0"/>
    <n v="5"/>
    <s v="Yes"/>
    <x v="0"/>
    <s v="Pune"/>
  </r>
  <r>
    <x v="8478"/>
    <n v="25"/>
    <s v="Female"/>
    <s v="Bengaluru"/>
    <n v="22"/>
    <x v="0"/>
    <x v="0"/>
    <n v="532"/>
    <n v="11642.26"/>
    <s v="Auto Debit"/>
    <s v="No"/>
    <n v="1"/>
    <n v="0"/>
    <x v="0"/>
    <n v="0"/>
    <s v="No"/>
    <x v="0"/>
    <s v="Bengaluru"/>
  </r>
  <r>
    <x v="8479"/>
    <n v="39"/>
    <s v="Male"/>
    <s v="Ahmedabad"/>
    <n v="55"/>
    <x v="1"/>
    <x v="1"/>
    <n v="760"/>
    <n v="41155.64"/>
    <s v="Credit Card"/>
    <s v="Yes"/>
    <n v="0"/>
    <n v="0"/>
    <x v="0"/>
    <n v="0"/>
    <s v="No"/>
    <x v="0"/>
    <s v="Ahmedabad"/>
  </r>
  <r>
    <x v="8480"/>
    <n v="42"/>
    <s v="Female"/>
    <s v="Hyderabad"/>
    <n v="44"/>
    <x v="1"/>
    <x v="1"/>
    <n v="696"/>
    <n v="28083.919999999998"/>
    <s v="UPI"/>
    <s v="Yes"/>
    <n v="4"/>
    <n v="1"/>
    <x v="1"/>
    <n v="10"/>
    <s v="No"/>
    <x v="0"/>
    <s v="Hyderabad"/>
  </r>
  <r>
    <x v="8481"/>
    <n v="37"/>
    <s v="Male"/>
    <s v="Chennai"/>
    <n v="31"/>
    <x v="0"/>
    <x v="1"/>
    <n v="758"/>
    <n v="23105.07"/>
    <s v="Debit Card"/>
    <s v="Yes"/>
    <n v="0"/>
    <n v="0"/>
    <x v="1"/>
    <n v="0"/>
    <s v="Yes"/>
    <x v="0"/>
    <s v="Chennai"/>
  </r>
  <r>
    <x v="8482"/>
    <n v="51"/>
    <s v="Female"/>
    <s v="Bengaluru"/>
    <n v="15"/>
    <x v="0"/>
    <x v="0"/>
    <n v="454"/>
    <n v="6651.14"/>
    <s v="UPI"/>
    <s v="No"/>
    <n v="0"/>
    <n v="0"/>
    <x v="0"/>
    <n v="0"/>
    <s v="No"/>
    <x v="1"/>
    <s v="Bengaluru"/>
  </r>
  <r>
    <x v="8483"/>
    <n v="47"/>
    <s v="Male"/>
    <s v="Pune"/>
    <n v="21"/>
    <x v="0"/>
    <x v="1"/>
    <n v="699"/>
    <n v="14424.14"/>
    <s v="Credit Card"/>
    <s v="Yes"/>
    <n v="2"/>
    <n v="0"/>
    <x v="0"/>
    <n v="0"/>
    <s v="No"/>
    <x v="0"/>
    <s v="Pune"/>
  </r>
  <r>
    <x v="8484"/>
    <n v="26"/>
    <s v="Female"/>
    <s v="Delhi"/>
    <n v="60"/>
    <x v="0"/>
    <x v="0"/>
    <n v="553"/>
    <n v="33841.769999999997"/>
    <s v="UPI"/>
    <s v="Yes"/>
    <n v="0"/>
    <n v="0"/>
    <x v="0"/>
    <n v="0"/>
    <s v="No"/>
    <x v="0"/>
    <s v="Delhi"/>
  </r>
  <r>
    <x v="8485"/>
    <n v="27"/>
    <s v="Male"/>
    <s v="Jaipur"/>
    <n v="58"/>
    <x v="2"/>
    <x v="0"/>
    <n v="433"/>
    <n v="20730.25"/>
    <s v="Debit Card"/>
    <s v="No"/>
    <n v="1"/>
    <n v="0"/>
    <x v="0"/>
    <n v="15"/>
    <s v="Yes"/>
    <x v="0"/>
    <s v="Jaipur"/>
  </r>
  <r>
    <x v="8486"/>
    <n v="43"/>
    <s v="Male"/>
    <s v="Bengaluru"/>
    <n v="48"/>
    <x v="0"/>
    <x v="2"/>
    <n v="1078"/>
    <n v="50474.34"/>
    <s v="Credit Card"/>
    <s v="Yes"/>
    <n v="1"/>
    <n v="0"/>
    <x v="0"/>
    <n v="0"/>
    <s v="No"/>
    <x v="0"/>
    <s v="Bengaluru"/>
  </r>
  <r>
    <x v="8487"/>
    <n v="26"/>
    <s v="Male"/>
    <s v="Pune"/>
    <n v="25"/>
    <x v="1"/>
    <x v="1"/>
    <n v="790"/>
    <n v="19770.439999999999"/>
    <s v="UPI"/>
    <s v="Yes"/>
    <n v="0"/>
    <n v="0"/>
    <x v="0"/>
    <n v="0"/>
    <s v="No"/>
    <x v="0"/>
    <s v="Pune"/>
  </r>
  <r>
    <x v="8488"/>
    <n v="47"/>
    <s v="Male"/>
    <s v="Bengaluru"/>
    <n v="24"/>
    <x v="0"/>
    <x v="1"/>
    <n v="761"/>
    <n v="18667.330000000002"/>
    <s v="Bank Transfer"/>
    <s v="Yes"/>
    <n v="1"/>
    <n v="0"/>
    <x v="1"/>
    <n v="0"/>
    <s v="Yes"/>
    <x v="1"/>
    <s v="Bengaluru"/>
  </r>
  <r>
    <x v="8489"/>
    <n v="37"/>
    <s v="Female"/>
    <s v="Mumbai"/>
    <n v="25"/>
    <x v="1"/>
    <x v="1"/>
    <n v="755"/>
    <n v="18804.18"/>
    <s v="Bank Transfer"/>
    <s v="Yes"/>
    <n v="2"/>
    <n v="0"/>
    <x v="0"/>
    <n v="0"/>
    <s v="Yes"/>
    <x v="0"/>
    <s v="Mumbai"/>
  </r>
  <r>
    <x v="8490"/>
    <n v="50"/>
    <s v="Female"/>
    <s v="Mumbai"/>
    <n v="54"/>
    <x v="2"/>
    <x v="0"/>
    <n v="418"/>
    <n v="18806.5"/>
    <s v="Debit Card"/>
    <s v="No"/>
    <n v="0"/>
    <n v="0"/>
    <x v="0"/>
    <n v="15"/>
    <s v="No"/>
    <x v="0"/>
    <s v="Mumbai"/>
  </r>
  <r>
    <x v="8491"/>
    <n v="18"/>
    <s v="Male"/>
    <s v="Pune"/>
    <n v="44"/>
    <x v="1"/>
    <x v="2"/>
    <n v="966"/>
    <n v="41783.120000000003"/>
    <s v="Debit Card"/>
    <s v="Yes"/>
    <n v="1"/>
    <n v="0"/>
    <x v="0"/>
    <n v="0"/>
    <s v="No"/>
    <x v="0"/>
    <s v="Pune"/>
  </r>
  <r>
    <x v="8492"/>
    <n v="18"/>
    <s v="Female"/>
    <s v="Mumbai"/>
    <n v="72"/>
    <x v="2"/>
    <x v="1"/>
    <n v="792"/>
    <n v="52214.9"/>
    <s v="UPI"/>
    <s v="Yes"/>
    <n v="1"/>
    <n v="0"/>
    <x v="0"/>
    <n v="10"/>
    <s v="No"/>
    <x v="0"/>
    <s v="Mumbai"/>
  </r>
  <r>
    <x v="8493"/>
    <n v="18"/>
    <s v="Male"/>
    <s v="Hyderabad"/>
    <n v="60"/>
    <x v="1"/>
    <x v="0"/>
    <n v="507"/>
    <n v="30077.13"/>
    <s v="Auto Debit"/>
    <s v="No"/>
    <n v="0"/>
    <n v="0"/>
    <x v="0"/>
    <n v="0"/>
    <s v="Yes"/>
    <x v="0"/>
    <s v="Hyderabad"/>
  </r>
  <r>
    <x v="8494"/>
    <n v="41"/>
    <s v="Male"/>
    <s v="Bengaluru"/>
    <n v="23"/>
    <x v="2"/>
    <x v="1"/>
    <n v="686"/>
    <n v="13195.1"/>
    <s v="Bank Transfer"/>
    <s v="Yes"/>
    <n v="0"/>
    <n v="0"/>
    <x v="0"/>
    <n v="15"/>
    <s v="No"/>
    <x v="0"/>
    <s v="Bengaluru"/>
  </r>
  <r>
    <x v="8495"/>
    <n v="20"/>
    <s v="Male"/>
    <s v="Hyderabad"/>
    <n v="22"/>
    <x v="0"/>
    <x v="1"/>
    <n v="763"/>
    <n v="16957.330000000002"/>
    <s v="Bank Transfer"/>
    <s v="Yes"/>
    <n v="0"/>
    <n v="0"/>
    <x v="0"/>
    <n v="0"/>
    <s v="No"/>
    <x v="1"/>
    <s v="Hyderabad"/>
  </r>
  <r>
    <x v="8496"/>
    <n v="31"/>
    <s v="Male"/>
    <s v="Ahmedabad"/>
    <n v="27"/>
    <x v="0"/>
    <x v="0"/>
    <n v="437"/>
    <n v="12079.3"/>
    <s v="Credit Card"/>
    <s v="Yes"/>
    <n v="0"/>
    <n v="0"/>
    <x v="0"/>
    <n v="0"/>
    <s v="No"/>
    <x v="0"/>
    <s v="Ahmedabad"/>
  </r>
  <r>
    <x v="8497"/>
    <n v="29"/>
    <s v="Male"/>
    <s v="Mumbai"/>
    <n v="24"/>
    <x v="1"/>
    <x v="0"/>
    <n v="505"/>
    <n v="11992.8"/>
    <s v="UPI"/>
    <s v="Yes"/>
    <n v="3"/>
    <n v="0"/>
    <x v="0"/>
    <n v="0"/>
    <s v="Yes"/>
    <x v="0"/>
    <s v="Mumbai"/>
  </r>
  <r>
    <x v="8498"/>
    <n v="24"/>
    <s v="Female"/>
    <s v="Bengaluru"/>
    <n v="28"/>
    <x v="2"/>
    <x v="1"/>
    <n v="759"/>
    <n v="20719.28"/>
    <s v="Credit Card"/>
    <s v="Yes"/>
    <n v="1"/>
    <n v="0"/>
    <x v="0"/>
    <n v="0"/>
    <s v="Yes"/>
    <x v="0"/>
    <s v="Bengaluru"/>
  </r>
  <r>
    <x v="8499"/>
    <n v="50"/>
    <s v="Male"/>
    <s v="Kolkata"/>
    <n v="49"/>
    <x v="2"/>
    <x v="1"/>
    <n v="752"/>
    <n v="37045.39"/>
    <s v="Debit Card"/>
    <s v="Yes"/>
    <n v="6"/>
    <n v="3"/>
    <x v="2"/>
    <n v="0"/>
    <s v="No"/>
    <x v="0"/>
    <s v="Kolkata"/>
  </r>
  <r>
    <x v="8500"/>
    <n v="40"/>
    <s v="Male"/>
    <s v="Kolkata"/>
    <n v="32"/>
    <x v="0"/>
    <x v="1"/>
    <n v="680"/>
    <n v="21463.89"/>
    <s v="Auto Debit"/>
    <s v="Yes"/>
    <n v="0"/>
    <n v="0"/>
    <x v="0"/>
    <n v="0"/>
    <s v="No"/>
    <x v="0"/>
    <s v="Kolkata"/>
  </r>
  <r>
    <x v="8501"/>
    <n v="31"/>
    <s v="Female"/>
    <s v="Mumbai"/>
    <n v="40"/>
    <x v="0"/>
    <x v="0"/>
    <n v="489"/>
    <n v="19437.419999999998"/>
    <s v="UPI"/>
    <s v="No"/>
    <n v="0"/>
    <n v="0"/>
    <x v="0"/>
    <n v="0"/>
    <s v="No"/>
    <x v="0"/>
    <s v="Mumbai"/>
  </r>
  <r>
    <x v="8502"/>
    <n v="54"/>
    <s v="Male"/>
    <s v="Hyderabad"/>
    <n v="37"/>
    <x v="0"/>
    <x v="1"/>
    <n v="761"/>
    <n v="27633.68"/>
    <s v="UPI"/>
    <s v="Yes"/>
    <n v="0"/>
    <n v="0"/>
    <x v="1"/>
    <n v="0"/>
    <s v="No"/>
    <x v="1"/>
    <s v="Hyderabad"/>
  </r>
  <r>
    <x v="8503"/>
    <n v="37"/>
    <s v="Male"/>
    <s v="Bengaluru"/>
    <n v="54"/>
    <x v="1"/>
    <x v="2"/>
    <n v="973"/>
    <n v="46064.38"/>
    <s v="UPI"/>
    <s v="Yes"/>
    <n v="0"/>
    <n v="0"/>
    <x v="0"/>
    <n v="10"/>
    <s v="Yes"/>
    <x v="0"/>
    <s v="Bengaluru"/>
  </r>
  <r>
    <x v="8504"/>
    <n v="36"/>
    <s v="Male"/>
    <s v="Mumbai"/>
    <n v="61"/>
    <x v="2"/>
    <x v="0"/>
    <n v="455"/>
    <n v="27568.65"/>
    <s v="UPI"/>
    <s v="No"/>
    <n v="4"/>
    <n v="2"/>
    <x v="4"/>
    <n v="0"/>
    <s v="No"/>
    <x v="0"/>
    <s v="Mumbai"/>
  </r>
  <r>
    <x v="8505"/>
    <n v="47"/>
    <s v="Male"/>
    <s v="Ahmedabad"/>
    <n v="20"/>
    <x v="1"/>
    <x v="2"/>
    <n v="940"/>
    <n v="18995.66"/>
    <s v="Credit Card"/>
    <s v="Yes"/>
    <n v="2"/>
    <n v="1"/>
    <x v="1"/>
    <n v="0"/>
    <s v="No"/>
    <x v="0"/>
    <s v="Ahmedabad"/>
  </r>
  <r>
    <x v="8506"/>
    <n v="39"/>
    <s v="Male"/>
    <s v="Hyderabad"/>
    <n v="21"/>
    <x v="0"/>
    <x v="2"/>
    <n v="1008"/>
    <n v="21426.639999999999"/>
    <s v="Debit Card"/>
    <s v="Yes"/>
    <n v="2"/>
    <n v="0"/>
    <x v="0"/>
    <n v="0"/>
    <s v="Yes"/>
    <x v="0"/>
    <s v="Hyderabad"/>
  </r>
  <r>
    <x v="8507"/>
    <n v="28"/>
    <s v="Male"/>
    <s v="Bengaluru"/>
    <n v="37"/>
    <x v="2"/>
    <x v="1"/>
    <n v="659"/>
    <n v="21875.43"/>
    <s v="UPI"/>
    <s v="Yes"/>
    <n v="2"/>
    <n v="0"/>
    <x v="1"/>
    <n v="10"/>
    <s v="Yes"/>
    <x v="0"/>
    <s v="Bengaluru"/>
  </r>
  <r>
    <x v="8508"/>
    <n v="18"/>
    <s v="Male"/>
    <s v="Delhi"/>
    <n v="33"/>
    <x v="0"/>
    <x v="1"/>
    <n v="813"/>
    <n v="26455.72"/>
    <s v="Debit Card"/>
    <s v="Yes"/>
    <n v="0"/>
    <n v="0"/>
    <x v="0"/>
    <n v="0"/>
    <s v="No"/>
    <x v="0"/>
    <s v="Delhi"/>
  </r>
  <r>
    <x v="8509"/>
    <n v="25"/>
    <s v="Male"/>
    <s v="Chennai"/>
    <n v="14"/>
    <x v="1"/>
    <x v="2"/>
    <n v="998"/>
    <n v="14303.51"/>
    <s v="Debit Card"/>
    <s v="Yes"/>
    <n v="0"/>
    <n v="0"/>
    <x v="0"/>
    <n v="0"/>
    <s v="No"/>
    <x v="0"/>
    <s v="Chennai"/>
  </r>
  <r>
    <x v="8510"/>
    <n v="58"/>
    <s v="Male"/>
    <s v="Delhi"/>
    <n v="62"/>
    <x v="2"/>
    <x v="1"/>
    <n v="792"/>
    <n v="50220.2"/>
    <s v="UPI"/>
    <s v="Yes"/>
    <n v="1"/>
    <n v="0"/>
    <x v="0"/>
    <n v="0"/>
    <s v="No"/>
    <x v="0"/>
    <s v="Delhi"/>
  </r>
  <r>
    <x v="8511"/>
    <n v="39"/>
    <s v="Male"/>
    <s v="Delhi"/>
    <n v="30"/>
    <x v="1"/>
    <x v="0"/>
    <n v="574"/>
    <n v="15607.96"/>
    <s v="UPI"/>
    <s v="No"/>
    <n v="5"/>
    <n v="1"/>
    <x v="1"/>
    <n v="10"/>
    <s v="No"/>
    <x v="0"/>
    <s v="Delhi"/>
  </r>
  <r>
    <x v="8512"/>
    <n v="41"/>
    <s v="Male"/>
    <s v="Bengaluru"/>
    <n v="39"/>
    <x v="0"/>
    <x v="0"/>
    <n v="569"/>
    <n v="22727.49"/>
    <s v="Auto Debit"/>
    <s v="No"/>
    <n v="0"/>
    <n v="0"/>
    <x v="0"/>
    <n v="0"/>
    <s v="No"/>
    <x v="1"/>
    <s v="Bengaluru"/>
  </r>
  <r>
    <x v="8513"/>
    <n v="62"/>
    <s v="Female"/>
    <s v="Mumbai"/>
    <n v="25"/>
    <x v="0"/>
    <x v="2"/>
    <n v="1028"/>
    <n v="25852.29"/>
    <s v="Bank Transfer"/>
    <s v="Yes"/>
    <n v="2"/>
    <n v="1"/>
    <x v="1"/>
    <n v="0"/>
    <s v="No"/>
    <x v="0"/>
    <s v="Mumbai"/>
  </r>
  <r>
    <x v="8514"/>
    <n v="21"/>
    <s v="Female"/>
    <s v="Mumbai"/>
    <n v="32"/>
    <x v="2"/>
    <x v="1"/>
    <n v="713"/>
    <n v="22746.639999999999"/>
    <s v="Auto Debit"/>
    <s v="Yes"/>
    <n v="1"/>
    <n v="0"/>
    <x v="0"/>
    <n v="0"/>
    <s v="No"/>
    <x v="0"/>
    <s v="Mumbai"/>
  </r>
  <r>
    <x v="8515"/>
    <n v="26"/>
    <s v="Male"/>
    <s v="Mumbai"/>
    <n v="37"/>
    <x v="0"/>
    <x v="0"/>
    <n v="573"/>
    <n v="21665.54"/>
    <s v="Debit Card"/>
    <s v="No"/>
    <n v="1"/>
    <n v="0"/>
    <x v="1"/>
    <n v="0"/>
    <s v="No"/>
    <x v="1"/>
    <s v="Mumbai"/>
  </r>
  <r>
    <x v="8516"/>
    <n v="37"/>
    <s v="Female"/>
    <s v="Hyderabad"/>
    <n v="14"/>
    <x v="0"/>
    <x v="2"/>
    <n v="1073"/>
    <n v="15186.23"/>
    <s v="UPI"/>
    <s v="Yes"/>
    <n v="0"/>
    <n v="0"/>
    <x v="0"/>
    <n v="0"/>
    <s v="No"/>
    <x v="0"/>
    <s v="Hyderabad"/>
  </r>
  <r>
    <x v="8517"/>
    <n v="47"/>
    <s v="Male"/>
    <s v="Mumbai"/>
    <n v="30"/>
    <x v="1"/>
    <x v="0"/>
    <n v="447"/>
    <n v="12460.61"/>
    <s v="Auto Debit"/>
    <s v="Yes"/>
    <n v="1"/>
    <n v="0"/>
    <x v="0"/>
    <n v="5"/>
    <s v="Yes"/>
    <x v="0"/>
    <s v="Mumbai"/>
  </r>
  <r>
    <x v="8518"/>
    <n v="36"/>
    <s v="Female"/>
    <s v="Bengaluru"/>
    <n v="31"/>
    <x v="0"/>
    <x v="0"/>
    <n v="535"/>
    <n v="16856.61"/>
    <s v="UPI"/>
    <s v="Yes"/>
    <n v="0"/>
    <n v="0"/>
    <x v="0"/>
    <n v="0"/>
    <s v="No"/>
    <x v="0"/>
    <s v="Bengaluru"/>
  </r>
  <r>
    <x v="8519"/>
    <n v="35"/>
    <s v="Male"/>
    <s v="Delhi"/>
    <n v="38"/>
    <x v="0"/>
    <x v="1"/>
    <n v="683"/>
    <n v="25358.15"/>
    <s v="Credit Card"/>
    <s v="Yes"/>
    <n v="7"/>
    <n v="1"/>
    <x v="2"/>
    <n v="0"/>
    <s v="No"/>
    <x v="1"/>
    <s v="Delhi"/>
  </r>
  <r>
    <x v="8520"/>
    <n v="30"/>
    <s v="Female"/>
    <s v="Ahmedabad"/>
    <n v="31"/>
    <x v="2"/>
    <x v="0"/>
    <n v="434"/>
    <n v="11137.33"/>
    <s v="Bank Transfer"/>
    <s v="Yes"/>
    <n v="1"/>
    <n v="0"/>
    <x v="0"/>
    <n v="15"/>
    <s v="No"/>
    <x v="0"/>
    <s v="Ahmedabad"/>
  </r>
  <r>
    <x v="8521"/>
    <n v="38"/>
    <s v="Male"/>
    <s v="Delhi"/>
    <n v="29"/>
    <x v="1"/>
    <x v="0"/>
    <n v="528"/>
    <n v="15182.62"/>
    <s v="Credit Card"/>
    <s v="Yes"/>
    <n v="3"/>
    <n v="0"/>
    <x v="0"/>
    <n v="0"/>
    <s v="Yes"/>
    <x v="0"/>
    <s v="Delhi"/>
  </r>
  <r>
    <x v="8522"/>
    <n v="28"/>
    <s v="Female"/>
    <s v="Bengaluru"/>
    <n v="43"/>
    <x v="1"/>
    <x v="1"/>
    <n v="708"/>
    <n v="28568.68"/>
    <s v="UPI"/>
    <s v="Yes"/>
    <n v="0"/>
    <n v="0"/>
    <x v="0"/>
    <n v="5"/>
    <s v="No"/>
    <x v="0"/>
    <s v="Bengaluru"/>
  </r>
  <r>
    <x v="8523"/>
    <n v="27"/>
    <s v="Male"/>
    <s v="Delhi"/>
    <n v="34"/>
    <x v="1"/>
    <x v="1"/>
    <n v="743"/>
    <n v="25693.33"/>
    <s v="Debit Card"/>
    <s v="No"/>
    <n v="0"/>
    <n v="0"/>
    <x v="1"/>
    <n v="0"/>
    <s v="No"/>
    <x v="0"/>
    <s v="Delhi"/>
  </r>
  <r>
    <x v="8524"/>
    <n v="36"/>
    <s v="Female"/>
    <s v="Mumbai"/>
    <n v="44"/>
    <x v="0"/>
    <x v="0"/>
    <n v="451"/>
    <n v="20291.95"/>
    <s v="Credit Card"/>
    <s v="Yes"/>
    <n v="0"/>
    <n v="0"/>
    <x v="0"/>
    <n v="0"/>
    <s v="No"/>
    <x v="0"/>
    <s v="Mumbai"/>
  </r>
  <r>
    <x v="8525"/>
    <n v="31"/>
    <s v="Female"/>
    <s v="Chennai"/>
    <n v="22"/>
    <x v="0"/>
    <x v="1"/>
    <n v="750"/>
    <n v="16239.14"/>
    <s v="Bank Transfer"/>
    <s v="Yes"/>
    <n v="0"/>
    <n v="0"/>
    <x v="0"/>
    <n v="0"/>
    <s v="No"/>
    <x v="0"/>
    <s v="Chennai"/>
  </r>
  <r>
    <x v="8526"/>
    <n v="24"/>
    <s v="Male"/>
    <s v="Chennai"/>
    <n v="22"/>
    <x v="2"/>
    <x v="0"/>
    <n v="527"/>
    <n v="10391.709999999999"/>
    <s v="Credit Card"/>
    <s v="Yes"/>
    <n v="0"/>
    <n v="0"/>
    <x v="0"/>
    <n v="10"/>
    <s v="No"/>
    <x v="0"/>
    <s v="Chennai"/>
  </r>
  <r>
    <x v="8527"/>
    <n v="27"/>
    <s v="Male"/>
    <s v="Hyderabad"/>
    <n v="25"/>
    <x v="1"/>
    <x v="0"/>
    <n v="453"/>
    <n v="10262.450000000001"/>
    <s v="UPI"/>
    <s v="No"/>
    <n v="1"/>
    <n v="0"/>
    <x v="0"/>
    <n v="10"/>
    <s v="Yes"/>
    <x v="0"/>
    <s v="Hyderabad"/>
  </r>
  <r>
    <x v="8528"/>
    <n v="40"/>
    <s v="Male"/>
    <s v="Pune"/>
    <n v="39"/>
    <x v="0"/>
    <x v="1"/>
    <n v="669"/>
    <n v="26023.72"/>
    <s v="Auto Debit"/>
    <s v="Yes"/>
    <n v="0"/>
    <n v="0"/>
    <x v="0"/>
    <n v="0"/>
    <s v="Yes"/>
    <x v="1"/>
    <s v="Pune"/>
  </r>
  <r>
    <x v="8529"/>
    <n v="40"/>
    <s v="Female"/>
    <s v="Chennai"/>
    <n v="53"/>
    <x v="1"/>
    <x v="0"/>
    <n v="543"/>
    <n v="28775.72"/>
    <s v="Bank Transfer"/>
    <s v="Yes"/>
    <n v="1"/>
    <n v="0"/>
    <x v="0"/>
    <n v="0"/>
    <s v="Yes"/>
    <x v="0"/>
    <s v="Chennai"/>
  </r>
  <r>
    <x v="8530"/>
    <n v="26"/>
    <s v="Female"/>
    <s v="Nagpur"/>
    <n v="39"/>
    <x v="0"/>
    <x v="1"/>
    <n v="789"/>
    <n v="31134.04"/>
    <s v="Auto Debit"/>
    <s v="Yes"/>
    <n v="0"/>
    <n v="0"/>
    <x v="0"/>
    <n v="0"/>
    <s v="No"/>
    <x v="0"/>
    <s v="Nagpur"/>
  </r>
  <r>
    <x v="8531"/>
    <n v="38"/>
    <s v="Female"/>
    <s v="Mumbai"/>
    <n v="28"/>
    <x v="1"/>
    <x v="0"/>
    <n v="451"/>
    <n v="12628"/>
    <s v="Auto Debit"/>
    <s v="No"/>
    <n v="3"/>
    <n v="1"/>
    <x v="1"/>
    <n v="0"/>
    <s v="Yes"/>
    <x v="0"/>
    <s v="Mumbai"/>
  </r>
  <r>
    <x v="8532"/>
    <n v="38"/>
    <s v="Female"/>
    <s v="Nagpur"/>
    <n v="32"/>
    <x v="0"/>
    <x v="0"/>
    <n v="401"/>
    <n v="13208.84"/>
    <s v="Debit Card"/>
    <s v="Yes"/>
    <n v="0"/>
    <n v="0"/>
    <x v="0"/>
    <n v="0"/>
    <s v="No"/>
    <x v="1"/>
    <s v="Nagpur"/>
  </r>
  <r>
    <x v="8533"/>
    <n v="45"/>
    <s v="Male"/>
    <s v="Pune"/>
    <n v="26"/>
    <x v="1"/>
    <x v="1"/>
    <n v="671"/>
    <n v="17190.509999999998"/>
    <s v="Credit Card"/>
    <s v="Yes"/>
    <n v="2"/>
    <n v="0"/>
    <x v="0"/>
    <n v="0"/>
    <s v="No"/>
    <x v="0"/>
    <s v="Pune"/>
  </r>
  <r>
    <x v="8534"/>
    <n v="18"/>
    <s v="Male"/>
    <s v="Delhi"/>
    <n v="11"/>
    <x v="1"/>
    <x v="1"/>
    <n v="674"/>
    <n v="6945.67"/>
    <s v="Credit Card"/>
    <s v="Yes"/>
    <n v="1"/>
    <n v="0"/>
    <x v="0"/>
    <n v="5"/>
    <s v="Yes"/>
    <x v="0"/>
    <s v="Delhi"/>
  </r>
  <r>
    <x v="8535"/>
    <n v="58"/>
    <s v="Female"/>
    <s v="Pune"/>
    <n v="26"/>
    <x v="1"/>
    <x v="0"/>
    <n v="503"/>
    <n v="13170.79"/>
    <s v="Credit Card"/>
    <s v="Yes"/>
    <n v="1"/>
    <n v="0"/>
    <x v="0"/>
    <n v="0"/>
    <s v="No"/>
    <x v="0"/>
    <s v="Pune"/>
  </r>
  <r>
    <x v="8536"/>
    <n v="52"/>
    <s v="Male"/>
    <s v="Pune"/>
    <n v="21"/>
    <x v="0"/>
    <x v="0"/>
    <n v="390"/>
    <n v="8100.03"/>
    <s v="Credit Card"/>
    <s v="Yes"/>
    <n v="1"/>
    <n v="0"/>
    <x v="0"/>
    <n v="0"/>
    <s v="No"/>
    <x v="0"/>
    <s v="Pune"/>
  </r>
  <r>
    <x v="8537"/>
    <n v="18"/>
    <s v="Female"/>
    <s v="Hyderabad"/>
    <n v="22"/>
    <x v="1"/>
    <x v="2"/>
    <n v="1052"/>
    <n v="22166.26"/>
    <s v="UPI"/>
    <s v="Yes"/>
    <n v="1"/>
    <n v="0"/>
    <x v="2"/>
    <n v="5"/>
    <s v="No"/>
    <x v="0"/>
    <s v="Hyderabad"/>
  </r>
  <r>
    <x v="8538"/>
    <n v="29"/>
    <s v="Male"/>
    <s v="Chennai"/>
    <n v="26"/>
    <x v="0"/>
    <x v="0"/>
    <n v="476"/>
    <n v="12412.57"/>
    <s v="Debit Card"/>
    <s v="Yes"/>
    <n v="2"/>
    <n v="0"/>
    <x v="0"/>
    <n v="0"/>
    <s v="No"/>
    <x v="0"/>
    <s v="Chennai"/>
  </r>
  <r>
    <x v="8539"/>
    <n v="44"/>
    <s v="Female"/>
    <s v="Delhi"/>
    <n v="35"/>
    <x v="0"/>
    <x v="1"/>
    <n v="737"/>
    <n v="25779.200000000001"/>
    <s v="Bank Transfer"/>
    <s v="Yes"/>
    <n v="3"/>
    <n v="1"/>
    <x v="2"/>
    <n v="0"/>
    <s v="No"/>
    <x v="0"/>
    <s v="Delhi"/>
  </r>
  <r>
    <x v="8540"/>
    <n v="30"/>
    <s v="Female"/>
    <s v="Hyderabad"/>
    <n v="65"/>
    <x v="2"/>
    <x v="2"/>
    <n v="1039"/>
    <n v="68765.990000000005"/>
    <s v="Bank Transfer"/>
    <s v="Yes"/>
    <n v="1"/>
    <n v="0"/>
    <x v="0"/>
    <n v="0"/>
    <s v="No"/>
    <x v="1"/>
    <s v="Hyderabad"/>
  </r>
  <r>
    <x v="8541"/>
    <n v="35"/>
    <s v="Female"/>
    <s v="Delhi"/>
    <n v="43"/>
    <x v="2"/>
    <x v="0"/>
    <n v="469"/>
    <n v="17945.09"/>
    <s v="Auto Debit"/>
    <s v="Yes"/>
    <n v="0"/>
    <n v="0"/>
    <x v="2"/>
    <n v="10"/>
    <s v="No"/>
    <x v="1"/>
    <s v="Delhi"/>
  </r>
  <r>
    <x v="8542"/>
    <n v="21"/>
    <s v="Male"/>
    <s v="Ahmedabad"/>
    <n v="59"/>
    <x v="0"/>
    <x v="1"/>
    <n v="679"/>
    <n v="40112.800000000003"/>
    <s v="UPI"/>
    <s v="Yes"/>
    <n v="1"/>
    <n v="0"/>
    <x v="0"/>
    <n v="0"/>
    <s v="No"/>
    <x v="0"/>
    <s v="Ahmedabad"/>
  </r>
  <r>
    <x v="8543"/>
    <n v="41"/>
    <s v="Female"/>
    <s v="Mumbai"/>
    <n v="17"/>
    <x v="0"/>
    <x v="1"/>
    <n v="763"/>
    <n v="12615.81"/>
    <s v="Auto Debit"/>
    <s v="Yes"/>
    <n v="2"/>
    <n v="1"/>
    <x v="1"/>
    <n v="0"/>
    <s v="No"/>
    <x v="0"/>
    <s v="Mumbai"/>
  </r>
  <r>
    <x v="8544"/>
    <n v="37"/>
    <s v="Male"/>
    <s v="Mumbai"/>
    <n v="60"/>
    <x v="0"/>
    <x v="0"/>
    <n v="520"/>
    <n v="30287.599999999999"/>
    <s v="Unknown"/>
    <s v="Yes"/>
    <n v="0"/>
    <n v="0"/>
    <x v="1"/>
    <n v="0"/>
    <s v="No"/>
    <x v="0"/>
    <s v="Mumbai"/>
  </r>
  <r>
    <x v="8545"/>
    <n v="49"/>
    <s v="Female"/>
    <s v="Nagpur"/>
    <n v="23"/>
    <x v="2"/>
    <x v="0"/>
    <n v="389"/>
    <n v="7465.88"/>
    <s v="Debit Card"/>
    <s v="Yes"/>
    <n v="0"/>
    <n v="0"/>
    <x v="0"/>
    <n v="15"/>
    <s v="No"/>
    <x v="0"/>
    <s v="Nagpur"/>
  </r>
  <r>
    <x v="8546"/>
    <n v="45"/>
    <s v="Female"/>
    <s v="Hyderabad"/>
    <n v="22"/>
    <x v="0"/>
    <x v="1"/>
    <n v="726"/>
    <n v="15972"/>
    <s v="Auto Debit"/>
    <s v="Yes"/>
    <n v="2"/>
    <n v="1"/>
    <x v="1"/>
    <n v="0"/>
    <s v="No"/>
    <x v="1"/>
    <s v="Hyderabad"/>
  </r>
  <r>
    <x v="8547"/>
    <n v="45"/>
    <s v="Male"/>
    <s v="Bengaluru"/>
    <n v="52"/>
    <x v="1"/>
    <x v="0"/>
    <n v="413"/>
    <n v="21880.71"/>
    <s v="Credit Card"/>
    <s v="Yes"/>
    <n v="0"/>
    <n v="0"/>
    <x v="1"/>
    <n v="0"/>
    <s v="Yes"/>
    <x v="0"/>
    <s v="Bengaluru"/>
  </r>
  <r>
    <x v="8548"/>
    <n v="24"/>
    <s v="Female"/>
    <s v="Jaipur"/>
    <n v="55"/>
    <x v="2"/>
    <x v="1"/>
    <n v="798"/>
    <n v="44595.1"/>
    <s v="Debit Card"/>
    <s v="Yes"/>
    <n v="0"/>
    <n v="0"/>
    <x v="0"/>
    <n v="0"/>
    <s v="No"/>
    <x v="0"/>
    <s v="Jaipur"/>
  </r>
  <r>
    <x v="8549"/>
    <n v="22"/>
    <s v="Female"/>
    <s v="Pune"/>
    <n v="15"/>
    <x v="0"/>
    <x v="1"/>
    <n v="652"/>
    <n v="9900.9"/>
    <s v="Credit Card"/>
    <s v="No"/>
    <n v="0"/>
    <n v="0"/>
    <x v="0"/>
    <n v="0"/>
    <s v="No"/>
    <x v="0"/>
    <s v="Pune"/>
  </r>
  <r>
    <x v="8550"/>
    <n v="29"/>
    <s v="Female"/>
    <s v="Ahmedabad"/>
    <n v="11"/>
    <x v="0"/>
    <x v="0"/>
    <n v="421"/>
    <n v="4766.4799999999996"/>
    <s v="Credit Card"/>
    <s v="Yes"/>
    <n v="1"/>
    <n v="0"/>
    <x v="0"/>
    <n v="0"/>
    <s v="Yes"/>
    <x v="0"/>
    <s v="Ahmedabad"/>
  </r>
  <r>
    <x v="8551"/>
    <n v="31"/>
    <s v="Male"/>
    <s v="Pune"/>
    <n v="34"/>
    <x v="0"/>
    <x v="1"/>
    <n v="738"/>
    <n v="24598.71"/>
    <s v="UPI"/>
    <s v="Yes"/>
    <n v="0"/>
    <n v="0"/>
    <x v="1"/>
    <n v="0"/>
    <s v="No"/>
    <x v="1"/>
    <s v="Pune"/>
  </r>
  <r>
    <x v="8552"/>
    <n v="33"/>
    <s v="Female"/>
    <s v="Pune"/>
    <n v="14"/>
    <x v="1"/>
    <x v="0"/>
    <n v="471"/>
    <n v="6467.23"/>
    <s v="Debit Card"/>
    <s v="No"/>
    <n v="2"/>
    <n v="1"/>
    <x v="0"/>
    <n v="0"/>
    <s v="No"/>
    <x v="0"/>
    <s v="Pune"/>
  </r>
  <r>
    <x v="8553"/>
    <n v="51"/>
    <s v="Female"/>
    <s v="Delhi"/>
    <n v="56"/>
    <x v="2"/>
    <x v="1"/>
    <n v="747"/>
    <n v="36426.04"/>
    <s v="UPI"/>
    <s v="Yes"/>
    <n v="1"/>
    <n v="0"/>
    <x v="0"/>
    <n v="15"/>
    <s v="No"/>
    <x v="0"/>
    <s v="Delhi"/>
  </r>
  <r>
    <x v="8554"/>
    <n v="38"/>
    <s v="Male"/>
    <s v="Nagpur"/>
    <n v="25"/>
    <x v="1"/>
    <x v="1"/>
    <n v="690"/>
    <n v="17352.48"/>
    <s v="UPI"/>
    <s v="Yes"/>
    <n v="0"/>
    <n v="0"/>
    <x v="0"/>
    <n v="0"/>
    <s v="No"/>
    <x v="0"/>
    <s v="Nagpur"/>
  </r>
  <r>
    <x v="8555"/>
    <n v="29"/>
    <s v="Male"/>
    <s v="Delhi"/>
    <n v="46"/>
    <x v="1"/>
    <x v="1"/>
    <n v="760"/>
    <n v="35383.86"/>
    <s v="Credit Card"/>
    <s v="Yes"/>
    <n v="0"/>
    <n v="0"/>
    <x v="0"/>
    <n v="0"/>
    <s v="No"/>
    <x v="0"/>
    <s v="Delhi"/>
  </r>
  <r>
    <x v="8556"/>
    <n v="43"/>
    <s v="Male"/>
    <s v="Delhi"/>
    <n v="18"/>
    <x v="0"/>
    <x v="1"/>
    <n v="820"/>
    <n v="14358.95"/>
    <s v="Debit Card"/>
    <s v="Yes"/>
    <n v="1"/>
    <n v="0"/>
    <x v="0"/>
    <n v="0"/>
    <s v="No"/>
    <x v="0"/>
    <s v="Delhi"/>
  </r>
  <r>
    <x v="8557"/>
    <n v="28"/>
    <s v="Female"/>
    <s v="Ahmedabad"/>
    <n v="51"/>
    <x v="0"/>
    <x v="0"/>
    <n v="529"/>
    <n v="27778.83"/>
    <s v="Bank Transfer"/>
    <s v="No"/>
    <n v="1"/>
    <n v="0"/>
    <x v="0"/>
    <n v="0"/>
    <s v="No"/>
    <x v="0"/>
    <s v="Ahmedabad"/>
  </r>
  <r>
    <x v="8558"/>
    <n v="46"/>
    <s v="Male"/>
    <s v="Bengaluru"/>
    <n v="67"/>
    <x v="0"/>
    <x v="2"/>
    <n v="1077"/>
    <n v="71147.88"/>
    <s v="UPI"/>
    <s v="No"/>
    <n v="1"/>
    <n v="0"/>
    <x v="0"/>
    <n v="0"/>
    <s v="No"/>
    <x v="1"/>
    <s v="Bengaluru"/>
  </r>
  <r>
    <x v="8559"/>
    <n v="48"/>
    <s v="Female"/>
    <s v="Bengaluru"/>
    <n v="18"/>
    <x v="0"/>
    <x v="1"/>
    <n v="819"/>
    <n v="14624.02"/>
    <s v="UPI"/>
    <s v="Yes"/>
    <n v="1"/>
    <n v="0"/>
    <x v="0"/>
    <n v="0"/>
    <s v="Yes"/>
    <x v="0"/>
    <s v="Bengaluru"/>
  </r>
  <r>
    <x v="8560"/>
    <n v="53"/>
    <s v="Male"/>
    <s v="Chennai"/>
    <n v="72"/>
    <x v="2"/>
    <x v="1"/>
    <n v="646"/>
    <n v="39050.97"/>
    <s v="Debit Card"/>
    <s v="Yes"/>
    <n v="0"/>
    <n v="0"/>
    <x v="1"/>
    <n v="15"/>
    <s v="No"/>
    <x v="0"/>
    <s v="Chennai"/>
  </r>
  <r>
    <x v="8561"/>
    <n v="55"/>
    <s v="Female"/>
    <s v="Pune"/>
    <n v="25"/>
    <x v="1"/>
    <x v="0"/>
    <n v="414"/>
    <n v="10432.32"/>
    <s v="Auto Debit"/>
    <s v="No"/>
    <n v="4"/>
    <n v="1"/>
    <x v="1"/>
    <n v="0"/>
    <s v="No"/>
    <x v="0"/>
    <s v="Pune"/>
  </r>
  <r>
    <x v="8562"/>
    <n v="34"/>
    <s v="Male"/>
    <s v="Ahmedabad"/>
    <n v="19"/>
    <x v="1"/>
    <x v="0"/>
    <n v="415"/>
    <n v="7583.49"/>
    <s v="Credit Card"/>
    <s v="Yes"/>
    <n v="3"/>
    <n v="0"/>
    <x v="0"/>
    <n v="5"/>
    <s v="No"/>
    <x v="0"/>
    <s v="Ahmedabad"/>
  </r>
  <r>
    <x v="8563"/>
    <n v="28"/>
    <s v="Male"/>
    <s v="Ahmedabad"/>
    <n v="32"/>
    <x v="1"/>
    <x v="1"/>
    <n v="769"/>
    <n v="22171.41"/>
    <s v="UPI"/>
    <s v="Yes"/>
    <n v="3"/>
    <n v="1"/>
    <x v="2"/>
    <n v="10"/>
    <s v="No"/>
    <x v="0"/>
    <s v="Ahmedabad"/>
  </r>
  <r>
    <x v="8564"/>
    <n v="31"/>
    <s v="Male"/>
    <s v="Hyderabad"/>
    <n v="23"/>
    <x v="0"/>
    <x v="1"/>
    <n v="669"/>
    <n v="15695.21"/>
    <s v="Bank Transfer"/>
    <s v="Yes"/>
    <n v="1"/>
    <n v="0"/>
    <x v="0"/>
    <n v="0"/>
    <s v="Yes"/>
    <x v="0"/>
    <s v="Hyderabad"/>
  </r>
  <r>
    <x v="8565"/>
    <n v="45"/>
    <s v="Male"/>
    <s v="Chennai"/>
    <n v="24"/>
    <x v="0"/>
    <x v="1"/>
    <n v="798"/>
    <n v="18735.91"/>
    <s v="Bank Transfer"/>
    <s v="Yes"/>
    <n v="0"/>
    <n v="0"/>
    <x v="0"/>
    <n v="0"/>
    <s v="Yes"/>
    <x v="0"/>
    <s v="Chennai"/>
  </r>
  <r>
    <x v="8566"/>
    <n v="22"/>
    <s v="Male"/>
    <s v="Ahmedabad"/>
    <n v="59"/>
    <x v="2"/>
    <x v="0"/>
    <n v="419"/>
    <n v="25269.55"/>
    <s v="Bank Transfer"/>
    <s v="Yes"/>
    <n v="0"/>
    <n v="0"/>
    <x v="0"/>
    <n v="0"/>
    <s v="Yes"/>
    <x v="0"/>
    <s v="Ahmedabad"/>
  </r>
  <r>
    <x v="8567"/>
    <n v="24"/>
    <s v="Male"/>
    <s v="Bengaluru"/>
    <n v="30"/>
    <x v="1"/>
    <x v="0"/>
    <n v="528"/>
    <n v="14939.21"/>
    <s v="Bank Transfer"/>
    <s v="Yes"/>
    <n v="0"/>
    <n v="0"/>
    <x v="1"/>
    <n v="5"/>
    <s v="No"/>
    <x v="0"/>
    <s v="Bengaluru"/>
  </r>
  <r>
    <x v="8568"/>
    <n v="29"/>
    <s v="Female"/>
    <s v="Jaipur"/>
    <n v="5"/>
    <x v="0"/>
    <x v="1"/>
    <n v="733"/>
    <n v="3694.17"/>
    <s v="Credit Card"/>
    <s v="Yes"/>
    <n v="0"/>
    <n v="0"/>
    <x v="0"/>
    <n v="0"/>
    <s v="No"/>
    <x v="1"/>
    <s v="Jaipur"/>
  </r>
  <r>
    <x v="8569"/>
    <n v="34"/>
    <s v="Male"/>
    <s v="Mumbai"/>
    <n v="26"/>
    <x v="0"/>
    <x v="0"/>
    <n v="464"/>
    <n v="11706.41"/>
    <s v="UPI"/>
    <s v="Yes"/>
    <n v="0"/>
    <n v="0"/>
    <x v="0"/>
    <n v="0"/>
    <s v="No"/>
    <x v="0"/>
    <s v="Mumbai"/>
  </r>
  <r>
    <x v="8570"/>
    <n v="26"/>
    <s v="Female"/>
    <s v="Hyderabad"/>
    <n v="51"/>
    <x v="1"/>
    <x v="0"/>
    <n v="429"/>
    <n v="22259.99"/>
    <s v="UPI"/>
    <s v="No"/>
    <n v="1"/>
    <n v="0"/>
    <x v="0"/>
    <n v="0"/>
    <s v="No"/>
    <x v="0"/>
    <s v="Hyderabad"/>
  </r>
  <r>
    <x v="8571"/>
    <n v="40"/>
    <s v="Male"/>
    <s v="Mumbai"/>
    <n v="44"/>
    <x v="0"/>
    <x v="2"/>
    <n v="979"/>
    <n v="44219.4"/>
    <s v="Auto Debit"/>
    <s v="Yes"/>
    <n v="0"/>
    <n v="0"/>
    <x v="0"/>
    <n v="0"/>
    <s v="Yes"/>
    <x v="0"/>
    <s v="Mumbai"/>
  </r>
  <r>
    <x v="8572"/>
    <n v="30"/>
    <s v="Male"/>
    <s v="Delhi"/>
    <n v="61"/>
    <x v="0"/>
    <x v="1"/>
    <n v="776"/>
    <n v="47876.14"/>
    <s v="Credit Card"/>
    <s v="Yes"/>
    <n v="1"/>
    <n v="0"/>
    <x v="0"/>
    <n v="0"/>
    <s v="Yes"/>
    <x v="0"/>
    <s v="Delhi"/>
  </r>
  <r>
    <x v="8573"/>
    <n v="18"/>
    <s v="Male"/>
    <s v="Chennai"/>
    <n v="24"/>
    <x v="0"/>
    <x v="2"/>
    <n v="1098"/>
    <n v="25644.63"/>
    <s v="UPI"/>
    <s v="Yes"/>
    <n v="1"/>
    <n v="0"/>
    <x v="0"/>
    <n v="0"/>
    <s v="Yes"/>
    <x v="0"/>
    <s v="Chennai"/>
  </r>
  <r>
    <x v="8574"/>
    <n v="25"/>
    <s v="Male"/>
    <s v="Jaipur"/>
    <n v="7"/>
    <x v="0"/>
    <x v="1"/>
    <n v="675"/>
    <n v="4779.4399999999996"/>
    <s v="UPI"/>
    <s v="No"/>
    <n v="2"/>
    <n v="1"/>
    <x v="0"/>
    <n v="0"/>
    <s v="No"/>
    <x v="1"/>
    <s v="Jaipur"/>
  </r>
  <r>
    <x v="8575"/>
    <n v="22"/>
    <s v="Male"/>
    <s v="Ahmedabad"/>
    <n v="34"/>
    <x v="0"/>
    <x v="2"/>
    <n v="1052"/>
    <n v="36181.620000000003"/>
    <s v="Debit Card"/>
    <s v="Yes"/>
    <n v="0"/>
    <n v="0"/>
    <x v="1"/>
    <n v="0"/>
    <s v="No"/>
    <x v="0"/>
    <s v="Ahmedabad"/>
  </r>
  <r>
    <x v="8576"/>
    <n v="40"/>
    <s v="Female"/>
    <s v="Pune"/>
    <n v="16"/>
    <x v="0"/>
    <x v="0"/>
    <n v="435"/>
    <n v="6811.87"/>
    <s v="Auto Debit"/>
    <s v="Yes"/>
    <n v="0"/>
    <n v="0"/>
    <x v="1"/>
    <n v="0"/>
    <s v="Yes"/>
    <x v="1"/>
    <s v="Pune"/>
  </r>
  <r>
    <x v="8577"/>
    <n v="41"/>
    <s v="Female"/>
    <s v="Delhi"/>
    <n v="11"/>
    <x v="0"/>
    <x v="0"/>
    <n v="465"/>
    <n v="5191.32"/>
    <s v="Credit Card"/>
    <s v="Yes"/>
    <n v="0"/>
    <n v="0"/>
    <x v="0"/>
    <n v="0"/>
    <s v="Yes"/>
    <x v="0"/>
    <s v="Delhi"/>
  </r>
  <r>
    <x v="8578"/>
    <n v="58"/>
    <s v="Female"/>
    <s v="Hyderabad"/>
    <n v="13"/>
    <x v="1"/>
    <x v="0"/>
    <n v="539"/>
    <n v="7022.39"/>
    <s v="Auto Debit"/>
    <s v="Yes"/>
    <n v="0"/>
    <n v="0"/>
    <x v="0"/>
    <n v="0"/>
    <s v="No"/>
    <x v="0"/>
    <s v="Hyderabad"/>
  </r>
  <r>
    <x v="8579"/>
    <n v="39"/>
    <s v="Female"/>
    <s v="Ahmedabad"/>
    <n v="49"/>
    <x v="1"/>
    <x v="1"/>
    <n v="684"/>
    <n v="31656.2"/>
    <s v="Bank Transfer"/>
    <s v="No"/>
    <n v="2"/>
    <n v="0"/>
    <x v="0"/>
    <n v="5"/>
    <s v="No"/>
    <x v="0"/>
    <s v="Ahmedabad"/>
  </r>
  <r>
    <x v="8580"/>
    <n v="55"/>
    <s v="Female"/>
    <s v="Hyderabad"/>
    <n v="28"/>
    <x v="2"/>
    <x v="1"/>
    <n v="761"/>
    <n v="17585.580000000002"/>
    <s v="Debit Card"/>
    <s v="Yes"/>
    <n v="0"/>
    <n v="0"/>
    <x v="1"/>
    <n v="15"/>
    <s v="No"/>
    <x v="0"/>
    <s v="Hyderabad"/>
  </r>
  <r>
    <x v="8581"/>
    <n v="33"/>
    <s v="Female"/>
    <s v="Nagpur"/>
    <n v="36"/>
    <x v="2"/>
    <x v="1"/>
    <n v="742"/>
    <n v="26150.18"/>
    <s v="Credit Card"/>
    <s v="Yes"/>
    <n v="0"/>
    <n v="0"/>
    <x v="0"/>
    <n v="0"/>
    <s v="No"/>
    <x v="0"/>
    <s v="Nagpur"/>
  </r>
  <r>
    <x v="8582"/>
    <n v="38"/>
    <s v="Male"/>
    <s v="Hyderabad"/>
    <n v="18"/>
    <x v="1"/>
    <x v="1"/>
    <n v="665"/>
    <n v="11067.05"/>
    <s v="Debit Card"/>
    <s v="Yes"/>
    <n v="0"/>
    <n v="0"/>
    <x v="0"/>
    <n v="10"/>
    <s v="No"/>
    <x v="0"/>
    <s v="Hyderabad"/>
  </r>
  <r>
    <x v="8583"/>
    <n v="18"/>
    <s v="Female"/>
    <s v="Jaipur"/>
    <n v="14"/>
    <x v="1"/>
    <x v="1"/>
    <n v="792"/>
    <n v="10986.99"/>
    <s v="Auto Debit"/>
    <s v="Yes"/>
    <n v="0"/>
    <n v="0"/>
    <x v="0"/>
    <n v="0"/>
    <s v="No"/>
    <x v="0"/>
    <s v="Jaipur"/>
  </r>
  <r>
    <x v="8584"/>
    <n v="28"/>
    <s v="Male"/>
    <s v="Chennai"/>
    <n v="28"/>
    <x v="0"/>
    <x v="1"/>
    <n v="675"/>
    <n v="18986.580000000002"/>
    <s v="Credit Card"/>
    <s v="Yes"/>
    <n v="0"/>
    <n v="0"/>
    <x v="0"/>
    <n v="0"/>
    <s v="No"/>
    <x v="0"/>
    <s v="Chennai"/>
  </r>
  <r>
    <x v="8585"/>
    <n v="19"/>
    <s v="Female"/>
    <s v="Hyderabad"/>
    <n v="46"/>
    <x v="2"/>
    <x v="1"/>
    <n v="744"/>
    <n v="30255.84"/>
    <s v="Credit Card"/>
    <s v="Yes"/>
    <n v="1"/>
    <n v="0"/>
    <x v="0"/>
    <n v="10"/>
    <s v="No"/>
    <x v="0"/>
    <s v="Hyderabad"/>
  </r>
  <r>
    <x v="8586"/>
    <n v="34"/>
    <s v="Female"/>
    <s v="Ahmedabad"/>
    <n v="54"/>
    <x v="0"/>
    <x v="1"/>
    <n v="710"/>
    <n v="38488.959999999999"/>
    <s v="Auto Debit"/>
    <s v="Yes"/>
    <n v="0"/>
    <n v="0"/>
    <x v="1"/>
    <n v="0"/>
    <s v="No"/>
    <x v="0"/>
    <s v="Ahmedabad"/>
  </r>
  <r>
    <x v="8587"/>
    <n v="30"/>
    <s v="Female"/>
    <s v="Delhi"/>
    <n v="36"/>
    <x v="1"/>
    <x v="2"/>
    <n v="955"/>
    <n v="34503.69"/>
    <s v="Credit Card"/>
    <s v="Yes"/>
    <n v="0"/>
    <n v="0"/>
    <x v="0"/>
    <n v="0"/>
    <s v="No"/>
    <x v="0"/>
    <s v="Delhi"/>
  </r>
  <r>
    <x v="8588"/>
    <n v="43"/>
    <s v="Male"/>
    <s v="Hyderabad"/>
    <n v="38"/>
    <x v="2"/>
    <x v="1"/>
    <n v="670"/>
    <n v="25196.61"/>
    <s v="Debit Card"/>
    <s v="No"/>
    <n v="1"/>
    <n v="0"/>
    <x v="0"/>
    <n v="0"/>
    <s v="No"/>
    <x v="0"/>
    <s v="Hyderabad"/>
  </r>
  <r>
    <x v="8589"/>
    <n v="19"/>
    <s v="Female"/>
    <s v="Delhi"/>
    <n v="21"/>
    <x v="0"/>
    <x v="0"/>
    <n v="521"/>
    <n v="11020.46"/>
    <s v="Debit Card"/>
    <s v="No"/>
    <n v="2"/>
    <n v="0"/>
    <x v="0"/>
    <n v="0"/>
    <s v="No"/>
    <x v="1"/>
    <s v="Delhi"/>
  </r>
  <r>
    <x v="8590"/>
    <n v="36"/>
    <s v="Male"/>
    <s v="Hyderabad"/>
    <n v="33"/>
    <x v="0"/>
    <x v="0"/>
    <n v="393"/>
    <n v="13142.82"/>
    <s v="Auto Debit"/>
    <s v="No"/>
    <n v="1"/>
    <n v="0"/>
    <x v="0"/>
    <n v="0"/>
    <s v="No"/>
    <x v="0"/>
    <s v="Hyderabad"/>
  </r>
  <r>
    <x v="8591"/>
    <n v="41"/>
    <s v="Female"/>
    <s v="Jaipur"/>
    <n v="23"/>
    <x v="1"/>
    <x v="0"/>
    <n v="398"/>
    <n v="9144.27"/>
    <s v="Bank Transfer"/>
    <s v="Yes"/>
    <n v="0"/>
    <n v="0"/>
    <x v="0"/>
    <n v="0"/>
    <s v="No"/>
    <x v="0"/>
    <s v="Jaipur"/>
  </r>
  <r>
    <x v="8592"/>
    <n v="40"/>
    <s v="Male"/>
    <s v="Nagpur"/>
    <n v="35"/>
    <x v="1"/>
    <x v="1"/>
    <n v="723"/>
    <n v="25348.13"/>
    <s v="Credit Card"/>
    <s v="Yes"/>
    <n v="2"/>
    <n v="0"/>
    <x v="0"/>
    <n v="0"/>
    <s v="No"/>
    <x v="0"/>
    <s v="Nagpur"/>
  </r>
  <r>
    <x v="8593"/>
    <n v="34"/>
    <s v="Female"/>
    <s v="Ahmedabad"/>
    <n v="63"/>
    <x v="1"/>
    <x v="0"/>
    <n v="477"/>
    <n v="30024.69"/>
    <s v="Auto Debit"/>
    <s v="Yes"/>
    <n v="0"/>
    <n v="0"/>
    <x v="0"/>
    <n v="0"/>
    <s v="Yes"/>
    <x v="0"/>
    <s v="Ahmedabad"/>
  </r>
  <r>
    <x v="8594"/>
    <n v="33"/>
    <s v="Male"/>
    <s v="Hyderabad"/>
    <n v="28"/>
    <x v="2"/>
    <x v="0"/>
    <n v="465"/>
    <n v="11524.38"/>
    <s v="Bank Transfer"/>
    <s v="Yes"/>
    <n v="2"/>
    <n v="1"/>
    <x v="0"/>
    <n v="10"/>
    <s v="No"/>
    <x v="1"/>
    <s v="Hyderabad"/>
  </r>
  <r>
    <x v="8595"/>
    <n v="18"/>
    <s v="Male"/>
    <s v="Ahmedabad"/>
    <n v="30"/>
    <x v="1"/>
    <x v="2"/>
    <n v="1033"/>
    <n v="30440.79"/>
    <s v="Auto Debit"/>
    <s v="Yes"/>
    <n v="3"/>
    <n v="0"/>
    <x v="1"/>
    <n v="0"/>
    <s v="No"/>
    <x v="1"/>
    <s v="Ahmedabad"/>
  </r>
  <r>
    <x v="8596"/>
    <n v="18"/>
    <s v="Female"/>
    <s v="Hyderabad"/>
    <n v="18"/>
    <x v="1"/>
    <x v="1"/>
    <n v="670"/>
    <n v="11768.33"/>
    <s v="Bank Transfer"/>
    <s v="Yes"/>
    <n v="0"/>
    <n v="0"/>
    <x v="0"/>
    <n v="0"/>
    <s v="No"/>
    <x v="0"/>
    <s v="Hyderabad"/>
  </r>
  <r>
    <x v="8597"/>
    <n v="44"/>
    <s v="Female"/>
    <s v="Mumbai"/>
    <n v="37"/>
    <x v="1"/>
    <x v="1"/>
    <n v="697"/>
    <n v="26511.81"/>
    <s v="Debit Card"/>
    <s v="Yes"/>
    <n v="1"/>
    <n v="0"/>
    <x v="0"/>
    <n v="0"/>
    <s v="Yes"/>
    <x v="0"/>
    <s v="Mumbai"/>
  </r>
  <r>
    <x v="8598"/>
    <n v="45"/>
    <s v="Male"/>
    <s v="Mumbai"/>
    <n v="34"/>
    <x v="2"/>
    <x v="1"/>
    <n v="763"/>
    <n v="26347.74"/>
    <s v="Bank Transfer"/>
    <s v="Yes"/>
    <n v="1"/>
    <n v="0"/>
    <x v="0"/>
    <n v="0"/>
    <s v="Yes"/>
    <x v="0"/>
    <s v="Mumbai"/>
  </r>
  <r>
    <x v="8599"/>
    <n v="38"/>
    <s v="Female"/>
    <s v="Delhi"/>
    <n v="34"/>
    <x v="2"/>
    <x v="0"/>
    <n v="518"/>
    <n v="15117.6"/>
    <s v="UPI"/>
    <s v="Yes"/>
    <n v="1"/>
    <n v="0"/>
    <x v="1"/>
    <n v="15"/>
    <s v="Yes"/>
    <x v="0"/>
    <s v="Delhi"/>
  </r>
  <r>
    <x v="8600"/>
    <n v="44"/>
    <s v="Female"/>
    <s v="Kolkata"/>
    <n v="22"/>
    <x v="1"/>
    <x v="1"/>
    <n v="761"/>
    <n v="14998.79"/>
    <s v="UPI"/>
    <s v="Yes"/>
    <n v="3"/>
    <n v="1"/>
    <x v="1"/>
    <n v="10"/>
    <s v="No"/>
    <x v="0"/>
    <s v="Kolkata"/>
  </r>
  <r>
    <x v="8601"/>
    <n v="21"/>
    <s v="Male"/>
    <s v="Kolkata"/>
    <n v="47"/>
    <x v="1"/>
    <x v="0"/>
    <n v="481"/>
    <n v="20958.5"/>
    <s v="Credit Card"/>
    <s v="No"/>
    <n v="0"/>
    <n v="0"/>
    <x v="0"/>
    <n v="5"/>
    <s v="Yes"/>
    <x v="0"/>
    <s v="Kolkata"/>
  </r>
  <r>
    <x v="8602"/>
    <n v="32"/>
    <s v="Female"/>
    <s v="Hyderabad"/>
    <n v="50"/>
    <x v="2"/>
    <x v="1"/>
    <n v="649"/>
    <n v="29000.97"/>
    <s v="Auto Debit"/>
    <s v="Yes"/>
    <n v="0"/>
    <n v="0"/>
    <x v="0"/>
    <n v="10"/>
    <s v="Yes"/>
    <x v="0"/>
    <s v="Hyderabad"/>
  </r>
  <r>
    <x v="8603"/>
    <n v="44"/>
    <s v="Female"/>
    <s v="Jaipur"/>
    <n v="51"/>
    <x v="0"/>
    <x v="2"/>
    <n v="1081"/>
    <n v="53882.22"/>
    <s v="Auto Debit"/>
    <s v="Yes"/>
    <n v="1"/>
    <n v="0"/>
    <x v="0"/>
    <n v="0"/>
    <s v="No"/>
    <x v="0"/>
    <s v="Jaipur"/>
  </r>
  <r>
    <x v="8604"/>
    <n v="28"/>
    <s v="Male"/>
    <s v="Bengaluru"/>
    <n v="46"/>
    <x v="1"/>
    <x v="2"/>
    <n v="1054"/>
    <n v="49383.96"/>
    <s v="Credit Card"/>
    <s v="Yes"/>
    <n v="0"/>
    <n v="0"/>
    <x v="0"/>
    <n v="0"/>
    <s v="No"/>
    <x v="1"/>
    <s v="Bengaluru"/>
  </r>
  <r>
    <x v="8605"/>
    <n v="26"/>
    <s v="Male"/>
    <s v="Delhi"/>
    <n v="34"/>
    <x v="1"/>
    <x v="1"/>
    <n v="784"/>
    <n v="27107.599999999999"/>
    <s v="Auto Debit"/>
    <s v="Yes"/>
    <n v="1"/>
    <n v="0"/>
    <x v="0"/>
    <n v="0"/>
    <s v="No"/>
    <x v="0"/>
    <s v="Delhi"/>
  </r>
  <r>
    <x v="8606"/>
    <n v="55"/>
    <s v="Male"/>
    <s v="Mumbai"/>
    <n v="14"/>
    <x v="0"/>
    <x v="1"/>
    <n v="829"/>
    <n v="11785.89"/>
    <s v="Bank Transfer"/>
    <s v="Yes"/>
    <n v="1"/>
    <n v="0"/>
    <x v="0"/>
    <n v="0"/>
    <s v="No"/>
    <x v="1"/>
    <s v="Mumbai"/>
  </r>
  <r>
    <x v="8607"/>
    <n v="39"/>
    <s v="Male"/>
    <s v="Nagpur"/>
    <n v="12"/>
    <x v="0"/>
    <x v="0"/>
    <n v="533"/>
    <n v="6292.14"/>
    <s v="Credit Card"/>
    <s v="No"/>
    <n v="2"/>
    <n v="0"/>
    <x v="0"/>
    <n v="0"/>
    <s v="No"/>
    <x v="1"/>
    <s v="Nagpur"/>
  </r>
  <r>
    <x v="8608"/>
    <n v="50"/>
    <s v="Male"/>
    <s v="Nagpur"/>
    <n v="45"/>
    <x v="0"/>
    <x v="0"/>
    <n v="476"/>
    <n v="21367.040000000001"/>
    <s v="Credit Card"/>
    <s v="Yes"/>
    <n v="2"/>
    <n v="1"/>
    <x v="1"/>
    <n v="0"/>
    <s v="No"/>
    <x v="0"/>
    <s v="Nagpur"/>
  </r>
  <r>
    <x v="8609"/>
    <n v="30"/>
    <s v="Male"/>
    <s v="Mumbai"/>
    <n v="51"/>
    <x v="1"/>
    <x v="0"/>
    <n v="569"/>
    <n v="28221.4"/>
    <s v="UPI"/>
    <s v="Yes"/>
    <n v="1"/>
    <n v="0"/>
    <x v="0"/>
    <n v="0"/>
    <s v="Yes"/>
    <x v="0"/>
    <s v="Mumbai"/>
  </r>
  <r>
    <x v="8610"/>
    <n v="22"/>
    <s v="Female"/>
    <s v="Jaipur"/>
    <n v="31"/>
    <x v="1"/>
    <x v="2"/>
    <n v="1054"/>
    <n v="32718.22"/>
    <s v="Bank Transfer"/>
    <s v="Yes"/>
    <n v="0"/>
    <n v="0"/>
    <x v="0"/>
    <n v="0"/>
    <s v="No"/>
    <x v="1"/>
    <s v="Jaipur"/>
  </r>
  <r>
    <x v="8611"/>
    <n v="40"/>
    <s v="Female"/>
    <s v="Jaipur"/>
    <n v="49"/>
    <x v="1"/>
    <x v="1"/>
    <n v="799"/>
    <n v="38777.699999999997"/>
    <s v="Bank Transfer"/>
    <s v="Yes"/>
    <n v="0"/>
    <n v="0"/>
    <x v="1"/>
    <n v="0"/>
    <s v="Yes"/>
    <x v="0"/>
    <s v="Jaipur"/>
  </r>
  <r>
    <x v="8612"/>
    <n v="22"/>
    <s v="Female"/>
    <s v="Mumbai"/>
    <n v="49"/>
    <x v="0"/>
    <x v="2"/>
    <n v="1003"/>
    <n v="49181.91"/>
    <s v="UPI"/>
    <s v="Yes"/>
    <n v="3"/>
    <n v="0"/>
    <x v="0"/>
    <n v="0"/>
    <s v="No"/>
    <x v="0"/>
    <s v="Mumbai"/>
  </r>
  <r>
    <x v="8613"/>
    <n v="39"/>
    <s v="Female"/>
    <s v="Mumbai"/>
    <n v="18"/>
    <x v="1"/>
    <x v="1"/>
    <n v="819"/>
    <n v="15133.77"/>
    <s v="Credit Card"/>
    <s v="Yes"/>
    <n v="0"/>
    <n v="0"/>
    <x v="0"/>
    <n v="0"/>
    <s v="No"/>
    <x v="0"/>
    <s v="Mumbai"/>
  </r>
  <r>
    <x v="8614"/>
    <n v="26"/>
    <s v="Male"/>
    <s v="Jaipur"/>
    <n v="22"/>
    <x v="0"/>
    <x v="2"/>
    <n v="1089"/>
    <n v="24526.34"/>
    <s v="Bank Transfer"/>
    <s v="Yes"/>
    <n v="0"/>
    <n v="0"/>
    <x v="0"/>
    <n v="0"/>
    <s v="Yes"/>
    <x v="0"/>
    <s v="Jaipur"/>
  </r>
  <r>
    <x v="8615"/>
    <n v="29"/>
    <s v="Female"/>
    <s v="Chennai"/>
    <n v="33"/>
    <x v="0"/>
    <x v="1"/>
    <n v="668"/>
    <n v="21638.19"/>
    <s v="Bank Transfer"/>
    <s v="Yes"/>
    <n v="1"/>
    <n v="0"/>
    <x v="0"/>
    <n v="0"/>
    <s v="No"/>
    <x v="0"/>
    <s v="Chennai"/>
  </r>
  <r>
    <x v="8616"/>
    <n v="27"/>
    <s v="Male"/>
    <s v="Kolkata"/>
    <n v="53"/>
    <x v="1"/>
    <x v="2"/>
    <n v="976"/>
    <n v="53265.19"/>
    <s v="UPI"/>
    <s v="Yes"/>
    <n v="0"/>
    <n v="0"/>
    <x v="0"/>
    <n v="0"/>
    <s v="No"/>
    <x v="0"/>
    <s v="Kolkata"/>
  </r>
  <r>
    <x v="8617"/>
    <n v="46"/>
    <s v="Female"/>
    <s v="Bengaluru"/>
    <n v="25"/>
    <x v="0"/>
    <x v="2"/>
    <n v="1144"/>
    <n v="28801.72"/>
    <s v="Auto Debit"/>
    <s v="Yes"/>
    <n v="0"/>
    <n v="0"/>
    <x v="1"/>
    <n v="0"/>
    <s v="No"/>
    <x v="1"/>
    <s v="Bengaluru"/>
  </r>
  <r>
    <x v="8618"/>
    <n v="30"/>
    <s v="Male"/>
    <s v="Jaipur"/>
    <n v="28"/>
    <x v="1"/>
    <x v="2"/>
    <n v="1064"/>
    <n v="30430.98"/>
    <s v="UPI"/>
    <s v="Yes"/>
    <n v="1"/>
    <n v="0"/>
    <x v="1"/>
    <n v="0"/>
    <s v="No"/>
    <x v="0"/>
    <s v="Jaipur"/>
  </r>
  <r>
    <x v="8619"/>
    <n v="48"/>
    <s v="Male"/>
    <s v="Mumbai"/>
    <n v="47"/>
    <x v="2"/>
    <x v="1"/>
    <n v="781"/>
    <n v="37636.54"/>
    <s v="UPI"/>
    <s v="Yes"/>
    <n v="3"/>
    <n v="1"/>
    <x v="2"/>
    <n v="0"/>
    <s v="No"/>
    <x v="0"/>
    <s v="Mumbai"/>
  </r>
  <r>
    <x v="8620"/>
    <n v="43"/>
    <s v="Male"/>
    <s v="Bengaluru"/>
    <n v="43"/>
    <x v="1"/>
    <x v="0"/>
    <n v="462"/>
    <n v="17986.54"/>
    <s v="Credit Card"/>
    <s v="Yes"/>
    <n v="1"/>
    <n v="0"/>
    <x v="0"/>
    <n v="10"/>
    <s v="No"/>
    <x v="0"/>
    <s v="Bengaluru"/>
  </r>
  <r>
    <x v="8621"/>
    <n v="28"/>
    <s v="Female"/>
    <s v="Delhi"/>
    <n v="58"/>
    <x v="0"/>
    <x v="2"/>
    <n v="1031"/>
    <n v="60209.8"/>
    <s v="Debit Card"/>
    <s v="Yes"/>
    <n v="0"/>
    <n v="0"/>
    <x v="0"/>
    <n v="0"/>
    <s v="Yes"/>
    <x v="0"/>
    <s v="Delhi"/>
  </r>
  <r>
    <x v="8622"/>
    <n v="34"/>
    <s v="Female"/>
    <s v="Hyderabad"/>
    <n v="26"/>
    <x v="1"/>
    <x v="0"/>
    <n v="443"/>
    <n v="11509.89"/>
    <s v="Credit Card"/>
    <s v="Yes"/>
    <n v="1"/>
    <n v="0"/>
    <x v="1"/>
    <n v="0"/>
    <s v="No"/>
    <x v="0"/>
    <s v="Hyderabad"/>
  </r>
  <r>
    <x v="8623"/>
    <n v="19"/>
    <s v="Female"/>
    <s v="Delhi"/>
    <n v="23"/>
    <x v="1"/>
    <x v="1"/>
    <n v="821"/>
    <n v="18436.41"/>
    <s v="Auto Debit"/>
    <s v="No"/>
    <n v="4"/>
    <n v="2"/>
    <x v="1"/>
    <n v="0"/>
    <s v="No"/>
    <x v="0"/>
    <s v="Delhi"/>
  </r>
  <r>
    <x v="8624"/>
    <n v="36"/>
    <s v="Male"/>
    <s v="Mumbai"/>
    <n v="41"/>
    <x v="0"/>
    <x v="1"/>
    <n v="720"/>
    <n v="28981.16"/>
    <s v="Credit Card"/>
    <s v="Yes"/>
    <n v="0"/>
    <n v="0"/>
    <x v="0"/>
    <n v="0"/>
    <s v="No"/>
    <x v="0"/>
    <s v="Mumbai"/>
  </r>
  <r>
    <x v="8625"/>
    <n v="26"/>
    <s v="Female"/>
    <s v="Hyderabad"/>
    <n v="36"/>
    <x v="2"/>
    <x v="2"/>
    <n v="1010"/>
    <n v="36500.04"/>
    <s v="Auto Debit"/>
    <s v="Yes"/>
    <n v="0"/>
    <n v="0"/>
    <x v="0"/>
    <n v="0"/>
    <s v="Yes"/>
    <x v="0"/>
    <s v="Hyderabad"/>
  </r>
  <r>
    <x v="8626"/>
    <n v="41"/>
    <s v="Male"/>
    <s v="Nagpur"/>
    <n v="38"/>
    <x v="1"/>
    <x v="2"/>
    <n v="946"/>
    <n v="31663.279999999999"/>
    <s v="Auto Debit"/>
    <s v="Yes"/>
    <n v="3"/>
    <n v="2"/>
    <x v="1"/>
    <n v="10"/>
    <s v="No"/>
    <x v="0"/>
    <s v="Nagpur"/>
  </r>
  <r>
    <x v="8627"/>
    <n v="39"/>
    <s v="Male"/>
    <s v="Chennai"/>
    <n v="33"/>
    <x v="0"/>
    <x v="1"/>
    <n v="756"/>
    <n v="25371.3"/>
    <s v="Bank Transfer"/>
    <s v="No"/>
    <n v="0"/>
    <n v="0"/>
    <x v="0"/>
    <n v="0"/>
    <s v="Yes"/>
    <x v="1"/>
    <s v="Chennai"/>
  </r>
  <r>
    <x v="8628"/>
    <n v="38"/>
    <s v="Female"/>
    <s v="Hyderabad"/>
    <n v="22"/>
    <x v="0"/>
    <x v="0"/>
    <n v="478"/>
    <n v="10438.83"/>
    <s v="Credit Card"/>
    <s v="No"/>
    <n v="1"/>
    <n v="0"/>
    <x v="0"/>
    <n v="0"/>
    <s v="No"/>
    <x v="0"/>
    <s v="Hyderabad"/>
  </r>
  <r>
    <x v="8629"/>
    <n v="68"/>
    <s v="Male"/>
    <s v="Mumbai"/>
    <n v="15"/>
    <x v="0"/>
    <x v="1"/>
    <n v="821"/>
    <n v="12248.72"/>
    <s v="Debit Card"/>
    <s v="Yes"/>
    <n v="2"/>
    <n v="1"/>
    <x v="0"/>
    <n v="0"/>
    <s v="No"/>
    <x v="1"/>
    <s v="Mumbai"/>
  </r>
  <r>
    <x v="8630"/>
    <n v="43"/>
    <s v="Male"/>
    <s v="Bengaluru"/>
    <n v="72"/>
    <x v="2"/>
    <x v="0"/>
    <n v="540"/>
    <n v="39967.870000000003"/>
    <s v="Auto Debit"/>
    <s v="Yes"/>
    <n v="0"/>
    <n v="0"/>
    <x v="0"/>
    <n v="0"/>
    <s v="No"/>
    <x v="0"/>
    <s v="Bengaluru"/>
  </r>
  <r>
    <x v="8631"/>
    <n v="53"/>
    <s v="Male"/>
    <s v="Jaipur"/>
    <n v="30"/>
    <x v="0"/>
    <x v="1"/>
    <n v="777"/>
    <n v="23269.29"/>
    <s v="Auto Debit"/>
    <s v="Yes"/>
    <n v="2"/>
    <n v="0"/>
    <x v="0"/>
    <n v="0"/>
    <s v="Yes"/>
    <x v="0"/>
    <s v="Jaipur"/>
  </r>
  <r>
    <x v="8632"/>
    <n v="35"/>
    <s v="Female"/>
    <s v="Bengaluru"/>
    <n v="36"/>
    <x v="0"/>
    <x v="0"/>
    <n v="522"/>
    <n v="18500.87"/>
    <s v="Credit Card"/>
    <s v="Yes"/>
    <n v="7"/>
    <n v="3"/>
    <x v="4"/>
    <n v="0"/>
    <s v="No"/>
    <x v="1"/>
    <s v="Bengaluru"/>
  </r>
  <r>
    <x v="8633"/>
    <n v="59"/>
    <s v="Female"/>
    <s v="Pune"/>
    <n v="27"/>
    <x v="0"/>
    <x v="1"/>
    <n v="791"/>
    <n v="21358.6"/>
    <s v="Auto Debit"/>
    <s v="Yes"/>
    <n v="2"/>
    <n v="1"/>
    <x v="1"/>
    <n v="0"/>
    <s v="No"/>
    <x v="0"/>
    <s v="Pune"/>
  </r>
  <r>
    <x v="8634"/>
    <n v="33"/>
    <s v="Female"/>
    <s v="Mumbai"/>
    <n v="30"/>
    <x v="1"/>
    <x v="2"/>
    <n v="1075"/>
    <n v="32388.83"/>
    <s v="Credit Card"/>
    <s v="Yes"/>
    <n v="0"/>
    <n v="0"/>
    <x v="0"/>
    <n v="0"/>
    <s v="No"/>
    <x v="0"/>
    <s v="Mumbai"/>
  </r>
  <r>
    <x v="8635"/>
    <n v="28"/>
    <s v="Male"/>
    <s v="Jaipur"/>
    <n v="23"/>
    <x v="0"/>
    <x v="0"/>
    <n v="516"/>
    <n v="11844.52"/>
    <s v="UPI"/>
    <s v="Yes"/>
    <n v="1"/>
    <n v="0"/>
    <x v="1"/>
    <n v="0"/>
    <s v="No"/>
    <x v="0"/>
    <s v="Jaipur"/>
  </r>
  <r>
    <x v="8636"/>
    <n v="33"/>
    <s v="Female"/>
    <s v="Mumbai"/>
    <n v="37"/>
    <x v="2"/>
    <x v="2"/>
    <n v="1039"/>
    <n v="33723.08"/>
    <s v="Bank Transfer"/>
    <s v="Yes"/>
    <n v="4"/>
    <n v="2"/>
    <x v="2"/>
    <n v="10"/>
    <s v="No"/>
    <x v="1"/>
    <s v="Mumbai"/>
  </r>
  <r>
    <x v="8637"/>
    <n v="34"/>
    <s v="Male"/>
    <s v="Mumbai"/>
    <n v="41"/>
    <x v="2"/>
    <x v="0"/>
    <n v="522"/>
    <n v="18100.5"/>
    <s v="Debit Card"/>
    <s v="No"/>
    <n v="1"/>
    <n v="0"/>
    <x v="0"/>
    <n v="15"/>
    <s v="No"/>
    <x v="0"/>
    <s v="Mumbai"/>
  </r>
  <r>
    <x v="8638"/>
    <n v="39"/>
    <s v="Female"/>
    <s v="Bengaluru"/>
    <n v="48"/>
    <x v="0"/>
    <x v="1"/>
    <n v="801"/>
    <n v="39363.599999999999"/>
    <s v="Debit Card"/>
    <s v="Yes"/>
    <n v="3"/>
    <n v="0"/>
    <x v="1"/>
    <n v="0"/>
    <s v="No"/>
    <x v="0"/>
    <s v="Bengaluru"/>
  </r>
  <r>
    <x v="8639"/>
    <n v="28"/>
    <s v="Female"/>
    <s v="Pune"/>
    <n v="44"/>
    <x v="1"/>
    <x v="0"/>
    <n v="406"/>
    <n v="17927.580000000002"/>
    <s v="Credit Card"/>
    <s v="No"/>
    <n v="0"/>
    <n v="0"/>
    <x v="0"/>
    <n v="0"/>
    <s v="No"/>
    <x v="0"/>
    <s v="Pune"/>
  </r>
  <r>
    <x v="8640"/>
    <n v="43"/>
    <s v="Female"/>
    <s v="Chennai"/>
    <n v="4"/>
    <x v="0"/>
    <x v="1"/>
    <n v="770"/>
    <n v="2709.57"/>
    <s v="UPI"/>
    <s v="Yes"/>
    <n v="3"/>
    <n v="0"/>
    <x v="1"/>
    <n v="10"/>
    <s v="Yes"/>
    <x v="1"/>
    <s v="Chennai"/>
  </r>
  <r>
    <x v="8641"/>
    <n v="21"/>
    <s v="Male"/>
    <s v="Bengaluru"/>
    <n v="39"/>
    <x v="0"/>
    <x v="0"/>
    <n v="487"/>
    <n v="19179.669999999998"/>
    <s v="Credit Card"/>
    <s v="Yes"/>
    <n v="0"/>
    <n v="0"/>
    <x v="0"/>
    <n v="0"/>
    <s v="No"/>
    <x v="0"/>
    <s v="Bengaluru"/>
  </r>
  <r>
    <x v="8642"/>
    <n v="47"/>
    <s v="Female"/>
    <s v="Bengaluru"/>
    <n v="36"/>
    <x v="2"/>
    <x v="0"/>
    <n v="474"/>
    <n v="14849.78"/>
    <s v="Credit Card"/>
    <s v="Yes"/>
    <n v="0"/>
    <n v="0"/>
    <x v="0"/>
    <n v="15"/>
    <s v="No"/>
    <x v="0"/>
    <s v="Bengaluru"/>
  </r>
  <r>
    <x v="8643"/>
    <n v="36"/>
    <s v="Male"/>
    <s v="Mumbai"/>
    <n v="12"/>
    <x v="0"/>
    <x v="1"/>
    <n v="777"/>
    <n v="9286.77"/>
    <s v="Bank Transfer"/>
    <s v="Yes"/>
    <n v="3"/>
    <n v="0"/>
    <x v="0"/>
    <n v="0"/>
    <s v="No"/>
    <x v="0"/>
    <s v="Mumbai"/>
  </r>
  <r>
    <x v="8644"/>
    <n v="26"/>
    <s v="Male"/>
    <s v="Pune"/>
    <n v="51"/>
    <x v="2"/>
    <x v="1"/>
    <n v="677"/>
    <n v="34451.97"/>
    <s v="Auto Debit"/>
    <s v="Yes"/>
    <n v="1"/>
    <n v="0"/>
    <x v="0"/>
    <n v="0"/>
    <s v="No"/>
    <x v="0"/>
    <s v="Pune"/>
  </r>
  <r>
    <x v="8645"/>
    <n v="25"/>
    <s v="Male"/>
    <s v="Nagpur"/>
    <n v="36"/>
    <x v="0"/>
    <x v="1"/>
    <n v="780"/>
    <n v="27289.97"/>
    <s v="UPI"/>
    <s v="Yes"/>
    <n v="0"/>
    <n v="0"/>
    <x v="1"/>
    <n v="0"/>
    <s v="No"/>
    <x v="0"/>
    <s v="Nagpur"/>
  </r>
  <r>
    <x v="8646"/>
    <n v="18"/>
    <s v="Male"/>
    <s v="Chennai"/>
    <n v="27"/>
    <x v="1"/>
    <x v="0"/>
    <n v="445"/>
    <n v="10650.71"/>
    <s v="Credit Card"/>
    <s v="Yes"/>
    <n v="1"/>
    <n v="0"/>
    <x v="1"/>
    <n v="10"/>
    <s v="No"/>
    <x v="0"/>
    <s v="Chennai"/>
  </r>
  <r>
    <x v="8647"/>
    <n v="25"/>
    <s v="Male"/>
    <s v="Mumbai"/>
    <n v="51"/>
    <x v="1"/>
    <x v="1"/>
    <n v="776"/>
    <n v="39819.67"/>
    <s v="Bank Transfer"/>
    <s v="Yes"/>
    <n v="1"/>
    <n v="0"/>
    <x v="0"/>
    <n v="0"/>
    <s v="Yes"/>
    <x v="0"/>
    <s v="Mumbai"/>
  </r>
  <r>
    <x v="8648"/>
    <n v="38"/>
    <s v="Female"/>
    <s v="Jaipur"/>
    <n v="64"/>
    <x v="0"/>
    <x v="1"/>
    <n v="741"/>
    <n v="47206.32"/>
    <s v="Debit Card"/>
    <s v="Yes"/>
    <n v="4"/>
    <n v="1"/>
    <x v="1"/>
    <n v="0"/>
    <s v="No"/>
    <x v="0"/>
    <s v="Jaipur"/>
  </r>
  <r>
    <x v="8649"/>
    <n v="47"/>
    <s v="Female"/>
    <s v="Bengaluru"/>
    <n v="30"/>
    <x v="2"/>
    <x v="1"/>
    <n v="821"/>
    <n v="22598.78"/>
    <s v="Auto Debit"/>
    <s v="Yes"/>
    <n v="2"/>
    <n v="1"/>
    <x v="1"/>
    <n v="10"/>
    <s v="Yes"/>
    <x v="0"/>
    <s v="Bengaluru"/>
  </r>
  <r>
    <x v="8650"/>
    <n v="21"/>
    <s v="Male"/>
    <s v="Mumbai"/>
    <n v="34"/>
    <x v="1"/>
    <x v="2"/>
    <n v="999"/>
    <n v="33674.15"/>
    <s v="UPI"/>
    <s v="Yes"/>
    <n v="0"/>
    <n v="0"/>
    <x v="0"/>
    <n v="0"/>
    <s v="Yes"/>
    <x v="0"/>
    <s v="Mumbai"/>
  </r>
  <r>
    <x v="8651"/>
    <n v="45"/>
    <s v="Male"/>
    <s v="Nagpur"/>
    <n v="47"/>
    <x v="1"/>
    <x v="1"/>
    <n v="660"/>
    <n v="31083.57"/>
    <s v="Auto Debit"/>
    <s v="Yes"/>
    <n v="1"/>
    <n v="0"/>
    <x v="0"/>
    <n v="0"/>
    <s v="Yes"/>
    <x v="0"/>
    <s v="Nagpur"/>
  </r>
  <r>
    <x v="8652"/>
    <n v="44"/>
    <s v="Male"/>
    <s v="Hyderabad"/>
    <n v="7"/>
    <x v="1"/>
    <x v="0"/>
    <n v="431"/>
    <n v="3058.58"/>
    <s v="Credit Card"/>
    <s v="Yes"/>
    <n v="0"/>
    <n v="0"/>
    <x v="1"/>
    <n v="0"/>
    <s v="Yes"/>
    <x v="0"/>
    <s v="Hyderabad"/>
  </r>
  <r>
    <x v="8653"/>
    <n v="39"/>
    <s v="Female"/>
    <s v="Mumbai"/>
    <n v="52"/>
    <x v="1"/>
    <x v="0"/>
    <n v="526"/>
    <n v="24608.42"/>
    <s v="Credit Card"/>
    <s v="Yes"/>
    <n v="0"/>
    <n v="0"/>
    <x v="0"/>
    <n v="10"/>
    <s v="Yes"/>
    <x v="0"/>
    <s v="Mumbai"/>
  </r>
  <r>
    <x v="8654"/>
    <n v="46"/>
    <s v="Male"/>
    <s v="Kolkata"/>
    <n v="29"/>
    <x v="2"/>
    <x v="2"/>
    <n v="1001"/>
    <n v="25902.43"/>
    <s v="Debit Card"/>
    <s v="Yes"/>
    <n v="1"/>
    <n v="0"/>
    <x v="0"/>
    <n v="10"/>
    <s v="Yes"/>
    <x v="0"/>
    <s v="Kolkata"/>
  </r>
  <r>
    <x v="8655"/>
    <n v="30"/>
    <s v="Male"/>
    <s v="Ahmedabad"/>
    <n v="39"/>
    <x v="0"/>
    <x v="1"/>
    <n v="789"/>
    <n v="31387.78"/>
    <s v="UPI"/>
    <s v="Yes"/>
    <n v="5"/>
    <n v="1"/>
    <x v="1"/>
    <n v="0"/>
    <s v="No"/>
    <x v="1"/>
    <s v="Ahmedabad"/>
  </r>
  <r>
    <x v="8656"/>
    <n v="51"/>
    <s v="Female"/>
    <s v="Chennai"/>
    <n v="9"/>
    <x v="1"/>
    <x v="1"/>
    <n v="717"/>
    <n v="6394.2"/>
    <s v="Credit Card"/>
    <s v="Yes"/>
    <n v="1"/>
    <n v="0"/>
    <x v="0"/>
    <n v="0"/>
    <s v="No"/>
    <x v="0"/>
    <s v="Chennai"/>
  </r>
  <r>
    <x v="8657"/>
    <n v="42"/>
    <s v="Female"/>
    <s v="Ahmedabad"/>
    <n v="7"/>
    <x v="0"/>
    <x v="2"/>
    <n v="982"/>
    <n v="7058.93"/>
    <s v="Auto Debit"/>
    <s v="Yes"/>
    <n v="5"/>
    <n v="3"/>
    <x v="4"/>
    <n v="0"/>
    <s v="No"/>
    <x v="1"/>
    <s v="Ahmedabad"/>
  </r>
  <r>
    <x v="8658"/>
    <n v="19"/>
    <s v="Female"/>
    <s v="Jaipur"/>
    <n v="33"/>
    <x v="0"/>
    <x v="0"/>
    <n v="469"/>
    <n v="15249"/>
    <s v="Debit Card"/>
    <s v="No"/>
    <n v="0"/>
    <n v="0"/>
    <x v="1"/>
    <n v="0"/>
    <s v="No"/>
    <x v="0"/>
    <s v="Jaipur"/>
  </r>
  <r>
    <x v="8659"/>
    <n v="54"/>
    <s v="Female"/>
    <s v="Bengaluru"/>
    <n v="23"/>
    <x v="0"/>
    <x v="1"/>
    <n v="669"/>
    <n v="15708.58"/>
    <s v="Debit Card"/>
    <s v="No"/>
    <n v="0"/>
    <n v="0"/>
    <x v="1"/>
    <n v="0"/>
    <s v="No"/>
    <x v="0"/>
    <s v="Bengaluru"/>
  </r>
  <r>
    <x v="8660"/>
    <n v="34"/>
    <s v="Male"/>
    <s v="Mumbai"/>
    <n v="58"/>
    <x v="1"/>
    <x v="1"/>
    <n v="688"/>
    <n v="39277.949999999997"/>
    <s v="UPI"/>
    <s v="Yes"/>
    <n v="1"/>
    <n v="0"/>
    <x v="1"/>
    <n v="0"/>
    <s v="No"/>
    <x v="0"/>
    <s v="Mumbai"/>
  </r>
  <r>
    <x v="8661"/>
    <n v="49"/>
    <s v="Male"/>
    <s v="Pune"/>
    <n v="42"/>
    <x v="0"/>
    <x v="0"/>
    <n v="486"/>
    <n v="20856"/>
    <s v="Debit Card"/>
    <s v="No"/>
    <n v="0"/>
    <n v="0"/>
    <x v="0"/>
    <n v="0"/>
    <s v="Yes"/>
    <x v="1"/>
    <s v="Pune"/>
  </r>
  <r>
    <x v="8662"/>
    <n v="27"/>
    <s v="Female"/>
    <s v="Pune"/>
    <n v="31"/>
    <x v="0"/>
    <x v="1"/>
    <n v="646"/>
    <n v="20146"/>
    <s v="Credit Card"/>
    <s v="Yes"/>
    <n v="0"/>
    <n v="0"/>
    <x v="0"/>
    <n v="0"/>
    <s v="No"/>
    <x v="1"/>
    <s v="Pune"/>
  </r>
  <r>
    <x v="8663"/>
    <n v="34"/>
    <s v="Male"/>
    <s v="Hyderabad"/>
    <n v="14"/>
    <x v="0"/>
    <x v="1"/>
    <n v="790"/>
    <n v="11160.22"/>
    <s v="UPI"/>
    <s v="Yes"/>
    <n v="0"/>
    <n v="0"/>
    <x v="1"/>
    <n v="0"/>
    <s v="No"/>
    <x v="1"/>
    <s v="Hyderabad"/>
  </r>
  <r>
    <x v="8664"/>
    <n v="41"/>
    <s v="Female"/>
    <s v="Pune"/>
    <n v="24"/>
    <x v="1"/>
    <x v="0"/>
    <n v="450"/>
    <n v="11030.61"/>
    <s v="UPI"/>
    <s v="No"/>
    <n v="1"/>
    <n v="0"/>
    <x v="1"/>
    <n v="0"/>
    <s v="No"/>
    <x v="0"/>
    <s v="Pune"/>
  </r>
  <r>
    <x v="8665"/>
    <n v="48"/>
    <s v="Female"/>
    <s v="Chennai"/>
    <n v="19"/>
    <x v="0"/>
    <x v="2"/>
    <n v="1024"/>
    <n v="19160.18"/>
    <s v="Debit Card"/>
    <s v="Yes"/>
    <n v="0"/>
    <n v="0"/>
    <x v="0"/>
    <n v="0"/>
    <s v="No"/>
    <x v="0"/>
    <s v="Chennai"/>
  </r>
  <r>
    <x v="8666"/>
    <n v="44"/>
    <s v="Female"/>
    <s v="Delhi"/>
    <n v="53"/>
    <x v="0"/>
    <x v="0"/>
    <n v="527"/>
    <n v="28711.19"/>
    <s v="UPI"/>
    <s v="Yes"/>
    <n v="1"/>
    <n v="0"/>
    <x v="0"/>
    <n v="0"/>
    <s v="No"/>
    <x v="1"/>
    <s v="Delhi"/>
  </r>
  <r>
    <x v="8667"/>
    <n v="36"/>
    <s v="Female"/>
    <s v="Ahmedabad"/>
    <n v="32"/>
    <x v="1"/>
    <x v="1"/>
    <n v="797"/>
    <n v="25993.03"/>
    <s v="Debit Card"/>
    <s v="Yes"/>
    <n v="1"/>
    <n v="0"/>
    <x v="0"/>
    <n v="0"/>
    <s v="No"/>
    <x v="0"/>
    <s v="Ahmedabad"/>
  </r>
  <r>
    <x v="8668"/>
    <n v="43"/>
    <s v="Male"/>
    <s v="Pune"/>
    <n v="29"/>
    <x v="1"/>
    <x v="2"/>
    <n v="1089"/>
    <n v="28520.1"/>
    <s v="Credit Card"/>
    <s v="No"/>
    <n v="0"/>
    <n v="0"/>
    <x v="0"/>
    <n v="10"/>
    <s v="No"/>
    <x v="0"/>
    <s v="Pune"/>
  </r>
  <r>
    <x v="8669"/>
    <n v="38"/>
    <s v="Male"/>
    <s v="Nagpur"/>
    <n v="42"/>
    <x v="1"/>
    <x v="1"/>
    <n v="693"/>
    <n v="29150.61"/>
    <s v="Credit Card"/>
    <s v="Yes"/>
    <n v="2"/>
    <n v="2"/>
    <x v="1"/>
    <n v="0"/>
    <s v="No"/>
    <x v="0"/>
    <s v="Nagpur"/>
  </r>
  <r>
    <x v="8670"/>
    <n v="39"/>
    <s v="Male"/>
    <s v="Delhi"/>
    <n v="26"/>
    <x v="2"/>
    <x v="0"/>
    <n v="555"/>
    <n v="14650.22"/>
    <s v="UPI"/>
    <s v="No"/>
    <n v="0"/>
    <n v="0"/>
    <x v="1"/>
    <n v="0"/>
    <s v="No"/>
    <x v="0"/>
    <s v="Delhi"/>
  </r>
  <r>
    <x v="8671"/>
    <n v="32"/>
    <s v="Female"/>
    <s v="Hyderabad"/>
    <n v="54"/>
    <x v="1"/>
    <x v="1"/>
    <n v="793"/>
    <n v="40073.339999999997"/>
    <s v="Auto Debit"/>
    <s v="Yes"/>
    <n v="0"/>
    <n v="0"/>
    <x v="0"/>
    <n v="5"/>
    <s v="No"/>
    <x v="1"/>
    <s v="Hyderabad"/>
  </r>
  <r>
    <x v="8672"/>
    <n v="30"/>
    <s v="Male"/>
    <s v="Pune"/>
    <n v="44"/>
    <x v="1"/>
    <x v="2"/>
    <n v="971"/>
    <n v="42031"/>
    <s v="Auto Debit"/>
    <s v="Yes"/>
    <n v="1"/>
    <n v="0"/>
    <x v="2"/>
    <n v="0"/>
    <s v="No"/>
    <x v="0"/>
    <s v="Pune"/>
  </r>
  <r>
    <x v="8673"/>
    <n v="28"/>
    <s v="Male"/>
    <s v="Mumbai"/>
    <n v="66"/>
    <x v="0"/>
    <x v="1"/>
    <n v="738"/>
    <n v="49520.02"/>
    <s v="Auto Debit"/>
    <s v="Yes"/>
    <n v="4"/>
    <n v="1"/>
    <x v="1"/>
    <n v="0"/>
    <s v="No"/>
    <x v="0"/>
    <s v="Mumbai"/>
  </r>
  <r>
    <x v="8674"/>
    <n v="32"/>
    <s v="Male"/>
    <s v="Chennai"/>
    <n v="60"/>
    <x v="0"/>
    <x v="0"/>
    <n v="537"/>
    <n v="32181.84"/>
    <s v="Auto Debit"/>
    <s v="No"/>
    <n v="1"/>
    <n v="0"/>
    <x v="0"/>
    <n v="0"/>
    <s v="Yes"/>
    <x v="0"/>
    <s v="Chennai"/>
  </r>
  <r>
    <x v="8675"/>
    <n v="41"/>
    <s v="Female"/>
    <s v="Hyderabad"/>
    <n v="42"/>
    <x v="0"/>
    <x v="0"/>
    <n v="505"/>
    <n v="21753.439999999999"/>
    <s v="UPI"/>
    <s v="Yes"/>
    <n v="0"/>
    <n v="0"/>
    <x v="0"/>
    <n v="0"/>
    <s v="No"/>
    <x v="0"/>
    <s v="Hyderabad"/>
  </r>
  <r>
    <x v="8676"/>
    <n v="40"/>
    <s v="Male"/>
    <s v="Pune"/>
    <n v="13"/>
    <x v="0"/>
    <x v="1"/>
    <n v="680"/>
    <n v="8872.84"/>
    <s v="Credit Card"/>
    <s v="Yes"/>
    <n v="0"/>
    <n v="0"/>
    <x v="1"/>
    <n v="0"/>
    <s v="No"/>
    <x v="1"/>
    <s v="Pune"/>
  </r>
  <r>
    <x v="8677"/>
    <n v="27"/>
    <s v="Male"/>
    <s v="Pune"/>
    <n v="43"/>
    <x v="0"/>
    <x v="1"/>
    <n v="676"/>
    <n v="28832.82"/>
    <s v="Debit Card"/>
    <s v="Yes"/>
    <n v="5"/>
    <n v="2"/>
    <x v="2"/>
    <n v="0"/>
    <s v="No"/>
    <x v="1"/>
    <s v="Pune"/>
  </r>
  <r>
    <x v="8678"/>
    <n v="36"/>
    <s v="Female"/>
    <s v="Pune"/>
    <n v="54"/>
    <x v="0"/>
    <x v="0"/>
    <n v="502"/>
    <n v="26392.82"/>
    <s v="UPI"/>
    <s v="Yes"/>
    <n v="0"/>
    <n v="0"/>
    <x v="0"/>
    <n v="0"/>
    <s v="Yes"/>
    <x v="0"/>
    <s v="Pune"/>
  </r>
  <r>
    <x v="8679"/>
    <n v="32"/>
    <s v="Female"/>
    <s v="Delhi"/>
    <n v="15"/>
    <x v="0"/>
    <x v="0"/>
    <n v="531"/>
    <n v="7963.78"/>
    <s v="Credit Card"/>
    <s v="No"/>
    <n v="2"/>
    <n v="2"/>
    <x v="1"/>
    <n v="0"/>
    <s v="Yes"/>
    <x v="1"/>
    <s v="Delhi"/>
  </r>
  <r>
    <x v="8680"/>
    <n v="26"/>
    <s v="Female"/>
    <s v="Bengaluru"/>
    <n v="26"/>
    <x v="2"/>
    <x v="0"/>
    <n v="431"/>
    <n v="9298.73"/>
    <s v="UPI"/>
    <s v="No"/>
    <n v="4"/>
    <n v="1"/>
    <x v="1"/>
    <n v="15"/>
    <s v="No"/>
    <x v="0"/>
    <s v="Bengaluru"/>
  </r>
  <r>
    <x v="8681"/>
    <n v="22"/>
    <s v="Female"/>
    <s v="Mumbai"/>
    <n v="14"/>
    <x v="0"/>
    <x v="0"/>
    <n v="558"/>
    <n v="7858.1"/>
    <s v="Auto Debit"/>
    <s v="No"/>
    <n v="2"/>
    <n v="1"/>
    <x v="2"/>
    <n v="0"/>
    <s v="No"/>
    <x v="1"/>
    <s v="Mumbai"/>
  </r>
  <r>
    <x v="8682"/>
    <n v="34"/>
    <s v="Male"/>
    <s v="Chennai"/>
    <n v="17"/>
    <x v="0"/>
    <x v="1"/>
    <n v="703"/>
    <n v="11747.98"/>
    <s v="Auto Debit"/>
    <s v="Yes"/>
    <n v="0"/>
    <n v="0"/>
    <x v="1"/>
    <n v="0"/>
    <s v="Yes"/>
    <x v="1"/>
    <s v="Chennai"/>
  </r>
  <r>
    <x v="8683"/>
    <n v="44"/>
    <s v="Female"/>
    <s v="Mumbai"/>
    <n v="16"/>
    <x v="2"/>
    <x v="1"/>
    <n v="662"/>
    <n v="9504.73"/>
    <s v="Debit Card"/>
    <s v="Yes"/>
    <n v="4"/>
    <n v="0"/>
    <x v="1"/>
    <n v="10"/>
    <s v="Yes"/>
    <x v="0"/>
    <s v="Mumbai"/>
  </r>
  <r>
    <x v="8684"/>
    <n v="41"/>
    <s v="Female"/>
    <s v="Pune"/>
    <n v="33"/>
    <x v="0"/>
    <x v="1"/>
    <n v="765"/>
    <n v="25175.279999999999"/>
    <s v="UPI"/>
    <s v="Yes"/>
    <n v="0"/>
    <n v="0"/>
    <x v="0"/>
    <n v="0"/>
    <s v="Yes"/>
    <x v="0"/>
    <s v="Pune"/>
  </r>
  <r>
    <x v="8685"/>
    <n v="34"/>
    <s v="Female"/>
    <s v="Bengaluru"/>
    <n v="44"/>
    <x v="0"/>
    <x v="0"/>
    <n v="544"/>
    <n v="23956.98"/>
    <s v="UPI"/>
    <s v="No"/>
    <n v="1"/>
    <n v="0"/>
    <x v="0"/>
    <n v="0"/>
    <s v="No"/>
    <x v="0"/>
    <s v="Bengaluru"/>
  </r>
  <r>
    <x v="8686"/>
    <n v="21"/>
    <s v="Female"/>
    <s v="Chennai"/>
    <n v="29"/>
    <x v="1"/>
    <x v="0"/>
    <n v="539"/>
    <n v="15972.31"/>
    <s v="Debit Card"/>
    <s v="Yes"/>
    <n v="0"/>
    <n v="0"/>
    <x v="1"/>
    <n v="0"/>
    <s v="No"/>
    <x v="0"/>
    <s v="Chennai"/>
  </r>
  <r>
    <x v="8687"/>
    <n v="42"/>
    <s v="Female"/>
    <s v="Hyderabad"/>
    <n v="19"/>
    <x v="1"/>
    <x v="1"/>
    <n v="717"/>
    <n v="13637.38"/>
    <s v="Bank Transfer"/>
    <s v="Yes"/>
    <n v="1"/>
    <n v="0"/>
    <x v="0"/>
    <n v="0"/>
    <s v="No"/>
    <x v="0"/>
    <s v="Hyderabad"/>
  </r>
  <r>
    <x v="8688"/>
    <n v="38"/>
    <s v="Female"/>
    <s v="Ahmedabad"/>
    <n v="34"/>
    <x v="0"/>
    <x v="0"/>
    <n v="486"/>
    <n v="16134.29"/>
    <s v="UPI"/>
    <s v="Yes"/>
    <n v="0"/>
    <n v="0"/>
    <x v="0"/>
    <n v="0"/>
    <s v="No"/>
    <x v="0"/>
    <s v="Ahmedabad"/>
  </r>
  <r>
    <x v="8689"/>
    <n v="18"/>
    <s v="Female"/>
    <s v="Pune"/>
    <n v="23"/>
    <x v="0"/>
    <x v="2"/>
    <n v="973"/>
    <n v="22834.080000000002"/>
    <s v="Bank Transfer"/>
    <s v="Yes"/>
    <n v="1"/>
    <n v="0"/>
    <x v="1"/>
    <n v="0"/>
    <s v="No"/>
    <x v="1"/>
    <s v="Pune"/>
  </r>
  <r>
    <x v="8690"/>
    <n v="25"/>
    <s v="Male"/>
    <s v="Nagpur"/>
    <n v="43"/>
    <x v="0"/>
    <x v="2"/>
    <n v="986"/>
    <n v="42333.89"/>
    <s v="Auto Debit"/>
    <s v="Yes"/>
    <n v="1"/>
    <n v="0"/>
    <x v="0"/>
    <n v="0"/>
    <s v="No"/>
    <x v="1"/>
    <s v="Nagpur"/>
  </r>
  <r>
    <x v="8691"/>
    <n v="31"/>
    <s v="Female"/>
    <s v="Delhi"/>
    <n v="37"/>
    <x v="1"/>
    <x v="1"/>
    <n v="709"/>
    <n v="26305.69"/>
    <s v="UPI"/>
    <s v="Yes"/>
    <n v="0"/>
    <n v="0"/>
    <x v="0"/>
    <n v="0"/>
    <s v="No"/>
    <x v="0"/>
    <s v="Delhi"/>
  </r>
  <r>
    <x v="8692"/>
    <n v="20"/>
    <s v="Male"/>
    <s v="Kolkata"/>
    <n v="12"/>
    <x v="0"/>
    <x v="0"/>
    <n v="435"/>
    <n v="5229.2700000000004"/>
    <s v="UPI"/>
    <s v="Yes"/>
    <n v="0"/>
    <n v="0"/>
    <x v="1"/>
    <n v="0"/>
    <s v="No"/>
    <x v="0"/>
    <s v="Kolkata"/>
  </r>
  <r>
    <x v="8693"/>
    <n v="30"/>
    <s v="Female"/>
    <s v="Pune"/>
    <n v="30"/>
    <x v="0"/>
    <x v="0"/>
    <n v="472"/>
    <n v="13931.88"/>
    <s v="Credit Card"/>
    <s v="No"/>
    <n v="3"/>
    <n v="0"/>
    <x v="0"/>
    <n v="0"/>
    <s v="Yes"/>
    <x v="0"/>
    <s v="Pune"/>
  </r>
  <r>
    <x v="8694"/>
    <n v="37"/>
    <s v="Male"/>
    <s v="Nagpur"/>
    <n v="19"/>
    <x v="0"/>
    <x v="1"/>
    <n v="762"/>
    <n v="14543.25"/>
    <s v="Credit Card"/>
    <s v="Yes"/>
    <n v="1"/>
    <n v="0"/>
    <x v="0"/>
    <n v="0"/>
    <s v="Yes"/>
    <x v="1"/>
    <s v="Nagpur"/>
  </r>
  <r>
    <x v="8695"/>
    <n v="37"/>
    <s v="Male"/>
    <s v="Delhi"/>
    <n v="46"/>
    <x v="1"/>
    <x v="1"/>
    <n v="661"/>
    <n v="30557.77"/>
    <s v="Credit Card"/>
    <s v="Yes"/>
    <n v="5"/>
    <n v="2"/>
    <x v="1"/>
    <n v="0"/>
    <s v="Yes"/>
    <x v="0"/>
    <s v="Delhi"/>
  </r>
  <r>
    <x v="8696"/>
    <n v="42"/>
    <s v="Male"/>
    <s v="Hyderabad"/>
    <n v="11"/>
    <x v="0"/>
    <x v="1"/>
    <n v="658"/>
    <n v="7132.37"/>
    <s v="Credit Card"/>
    <s v="Yes"/>
    <n v="2"/>
    <n v="0"/>
    <x v="1"/>
    <n v="0"/>
    <s v="Yes"/>
    <x v="0"/>
    <s v="Hyderabad"/>
  </r>
  <r>
    <x v="8697"/>
    <n v="53"/>
    <s v="Male"/>
    <s v="Pune"/>
    <n v="30"/>
    <x v="1"/>
    <x v="0"/>
    <n v="449"/>
    <n v="12090.26"/>
    <s v="Auto Debit"/>
    <s v="Yes"/>
    <n v="0"/>
    <n v="0"/>
    <x v="0"/>
    <n v="10"/>
    <s v="Yes"/>
    <x v="1"/>
    <s v="Pune"/>
  </r>
  <r>
    <x v="8698"/>
    <n v="30"/>
    <s v="Male"/>
    <s v="Delhi"/>
    <n v="30"/>
    <x v="2"/>
    <x v="1"/>
    <n v="778"/>
    <n v="23119.99"/>
    <s v="Auto Debit"/>
    <s v="Yes"/>
    <n v="0"/>
    <n v="0"/>
    <x v="0"/>
    <n v="0"/>
    <s v="Yes"/>
    <x v="0"/>
    <s v="Delhi"/>
  </r>
  <r>
    <x v="8699"/>
    <n v="30"/>
    <s v="Male"/>
    <s v="Mumbai"/>
    <n v="2"/>
    <x v="0"/>
    <x v="0"/>
    <n v="484"/>
    <n v="984.97"/>
    <s v="Credit Card"/>
    <s v="Yes"/>
    <n v="1"/>
    <n v="0"/>
    <x v="0"/>
    <n v="0"/>
    <s v="No"/>
    <x v="1"/>
    <s v="Mumbai"/>
  </r>
  <r>
    <x v="8700"/>
    <n v="18"/>
    <s v="Male"/>
    <s v="Bengaluru"/>
    <n v="56"/>
    <x v="2"/>
    <x v="0"/>
    <n v="429"/>
    <n v="24434.29"/>
    <s v="UPI"/>
    <s v="Yes"/>
    <n v="1"/>
    <n v="0"/>
    <x v="0"/>
    <n v="0"/>
    <s v="No"/>
    <x v="0"/>
    <s v="Bengaluru"/>
  </r>
  <r>
    <x v="8701"/>
    <n v="48"/>
    <s v="Male"/>
    <s v="Mumbai"/>
    <n v="34"/>
    <x v="2"/>
    <x v="1"/>
    <n v="822"/>
    <n v="28410.18"/>
    <s v="Credit Card"/>
    <s v="Yes"/>
    <n v="0"/>
    <n v="0"/>
    <x v="1"/>
    <n v="0"/>
    <s v="No"/>
    <x v="0"/>
    <s v="Mumbai"/>
  </r>
  <r>
    <x v="8702"/>
    <n v="40"/>
    <s v="Female"/>
    <s v="Delhi"/>
    <n v="43"/>
    <x v="0"/>
    <x v="1"/>
    <n v="733"/>
    <n v="30769.53"/>
    <s v="Debit Card"/>
    <s v="Yes"/>
    <n v="2"/>
    <n v="0"/>
    <x v="1"/>
    <n v="0"/>
    <s v="No"/>
    <x v="1"/>
    <s v="Delhi"/>
  </r>
  <r>
    <x v="8703"/>
    <n v="36"/>
    <s v="Male"/>
    <s v="Bengaluru"/>
    <n v="31"/>
    <x v="1"/>
    <x v="0"/>
    <n v="488"/>
    <n v="14964.43"/>
    <s v="Bank Transfer"/>
    <s v="Yes"/>
    <n v="0"/>
    <n v="0"/>
    <x v="0"/>
    <n v="0"/>
    <s v="No"/>
    <x v="0"/>
    <s v="Bengaluru"/>
  </r>
  <r>
    <x v="8704"/>
    <n v="28"/>
    <s v="Female"/>
    <s v="Pune"/>
    <n v="15"/>
    <x v="0"/>
    <x v="1"/>
    <n v="751"/>
    <n v="11265"/>
    <s v="Auto Debit"/>
    <s v="Yes"/>
    <n v="1"/>
    <n v="0"/>
    <x v="0"/>
    <n v="0"/>
    <s v="Yes"/>
    <x v="1"/>
    <s v="Pune"/>
  </r>
  <r>
    <x v="8705"/>
    <n v="42"/>
    <s v="Female"/>
    <s v="Delhi"/>
    <n v="17"/>
    <x v="0"/>
    <x v="1"/>
    <n v="775"/>
    <n v="13511.13"/>
    <s v="Bank Transfer"/>
    <s v="No"/>
    <n v="0"/>
    <n v="0"/>
    <x v="0"/>
    <n v="0"/>
    <s v="No"/>
    <x v="0"/>
    <s v="Delhi"/>
  </r>
  <r>
    <x v="8706"/>
    <n v="38"/>
    <s v="Female"/>
    <s v="Mumbai"/>
    <n v="11"/>
    <x v="0"/>
    <x v="1"/>
    <n v="682"/>
    <n v="7724.41"/>
    <s v="Debit Card"/>
    <s v="Yes"/>
    <n v="1"/>
    <n v="0"/>
    <x v="0"/>
    <n v="0"/>
    <s v="No"/>
    <x v="0"/>
    <s v="Mumbai"/>
  </r>
  <r>
    <x v="8707"/>
    <n v="40"/>
    <s v="Female"/>
    <s v="Delhi"/>
    <n v="6"/>
    <x v="1"/>
    <x v="1"/>
    <n v="758"/>
    <n v="4032.03"/>
    <s v="UPI"/>
    <s v="Yes"/>
    <n v="0"/>
    <n v="0"/>
    <x v="0"/>
    <n v="10"/>
    <s v="No"/>
    <x v="1"/>
    <s v="Delhi"/>
  </r>
  <r>
    <x v="8708"/>
    <n v="52"/>
    <s v="Male"/>
    <s v="Mumbai"/>
    <n v="37"/>
    <x v="1"/>
    <x v="1"/>
    <n v="757"/>
    <n v="25214.97"/>
    <s v="Bank Transfer"/>
    <s v="Yes"/>
    <n v="0"/>
    <n v="0"/>
    <x v="0"/>
    <n v="10"/>
    <s v="No"/>
    <x v="0"/>
    <s v="Mumbai"/>
  </r>
  <r>
    <x v="8709"/>
    <n v="36"/>
    <s v="Female"/>
    <s v="Hyderabad"/>
    <n v="52"/>
    <x v="0"/>
    <x v="2"/>
    <n v="1008"/>
    <n v="51333.22"/>
    <s v="Debit Card"/>
    <s v="Yes"/>
    <n v="3"/>
    <n v="1"/>
    <x v="1"/>
    <n v="0"/>
    <s v="Yes"/>
    <x v="0"/>
    <s v="Hyderabad"/>
  </r>
  <r>
    <x v="8710"/>
    <n v="52"/>
    <s v="Female"/>
    <s v="Nagpur"/>
    <n v="44"/>
    <x v="2"/>
    <x v="0"/>
    <n v="508"/>
    <n v="18858.63"/>
    <s v="Auto Debit"/>
    <s v="No"/>
    <n v="1"/>
    <n v="0"/>
    <x v="0"/>
    <n v="15"/>
    <s v="No"/>
    <x v="0"/>
    <s v="Nagpur"/>
  </r>
  <r>
    <x v="8711"/>
    <n v="45"/>
    <s v="Female"/>
    <s v="Chennai"/>
    <n v="5"/>
    <x v="0"/>
    <x v="1"/>
    <n v="686"/>
    <n v="3362.83"/>
    <s v="Bank Transfer"/>
    <s v="Yes"/>
    <n v="0"/>
    <n v="0"/>
    <x v="0"/>
    <n v="0"/>
    <s v="No"/>
    <x v="0"/>
    <s v="Chennai"/>
  </r>
  <r>
    <x v="8712"/>
    <n v="36"/>
    <s v="Female"/>
    <s v="Hyderabad"/>
    <n v="22"/>
    <x v="0"/>
    <x v="2"/>
    <n v="1024"/>
    <n v="22819.66"/>
    <s v="Auto Debit"/>
    <s v="Yes"/>
    <n v="1"/>
    <n v="0"/>
    <x v="0"/>
    <n v="0"/>
    <s v="No"/>
    <x v="0"/>
    <s v="Hyderabad"/>
  </r>
  <r>
    <x v="8713"/>
    <n v="60"/>
    <s v="Male"/>
    <s v="Jaipur"/>
    <n v="56"/>
    <x v="0"/>
    <x v="1"/>
    <n v="748"/>
    <n v="42529.97"/>
    <s v="Credit Card"/>
    <s v="Yes"/>
    <n v="0"/>
    <n v="0"/>
    <x v="1"/>
    <n v="0"/>
    <s v="No"/>
    <x v="0"/>
    <s v="Jaipur"/>
  </r>
  <r>
    <x v="8714"/>
    <n v="40"/>
    <s v="Female"/>
    <s v="Delhi"/>
    <n v="52"/>
    <x v="2"/>
    <x v="0"/>
    <n v="458"/>
    <n v="23146.37"/>
    <s v="Bank Transfer"/>
    <s v="No"/>
    <n v="1"/>
    <n v="0"/>
    <x v="0"/>
    <n v="0"/>
    <s v="No"/>
    <x v="0"/>
    <s v="Delhi"/>
  </r>
  <r>
    <x v="8715"/>
    <n v="54"/>
    <s v="Female"/>
    <s v="Hyderabad"/>
    <n v="37"/>
    <x v="0"/>
    <x v="1"/>
    <n v="786"/>
    <n v="29945.51"/>
    <s v="Debit Card"/>
    <s v="Yes"/>
    <n v="2"/>
    <n v="1"/>
    <x v="1"/>
    <n v="0"/>
    <s v="No"/>
    <x v="0"/>
    <s v="Hyderabad"/>
  </r>
  <r>
    <x v="8716"/>
    <n v="34"/>
    <s v="Male"/>
    <s v="Jaipur"/>
    <n v="20"/>
    <x v="0"/>
    <x v="1"/>
    <n v="759"/>
    <n v="15500.43"/>
    <s v="Auto Debit"/>
    <s v="Yes"/>
    <n v="2"/>
    <n v="1"/>
    <x v="0"/>
    <n v="0"/>
    <s v="Yes"/>
    <x v="0"/>
    <s v="Jaipur"/>
  </r>
  <r>
    <x v="8717"/>
    <n v="23"/>
    <s v="Male"/>
    <s v="Pune"/>
    <n v="42"/>
    <x v="0"/>
    <x v="0"/>
    <n v="389"/>
    <n v="16155.22"/>
    <s v="Auto Debit"/>
    <s v="Yes"/>
    <n v="2"/>
    <n v="0"/>
    <x v="1"/>
    <n v="0"/>
    <s v="No"/>
    <x v="0"/>
    <s v="Pune"/>
  </r>
  <r>
    <x v="8718"/>
    <n v="52"/>
    <s v="Male"/>
    <s v="Pune"/>
    <n v="16"/>
    <x v="1"/>
    <x v="0"/>
    <n v="480"/>
    <n v="7431.88"/>
    <s v="Credit Card"/>
    <s v="Yes"/>
    <n v="0"/>
    <n v="0"/>
    <x v="0"/>
    <n v="5"/>
    <s v="No"/>
    <x v="0"/>
    <s v="Pune"/>
  </r>
  <r>
    <x v="8719"/>
    <n v="51"/>
    <s v="Male"/>
    <s v="Ahmedabad"/>
    <n v="25"/>
    <x v="0"/>
    <x v="1"/>
    <n v="681"/>
    <n v="16982.2"/>
    <s v="UPI"/>
    <s v="Yes"/>
    <n v="1"/>
    <n v="0"/>
    <x v="1"/>
    <n v="0"/>
    <s v="No"/>
    <x v="0"/>
    <s v="Ahmedabad"/>
  </r>
  <r>
    <x v="8720"/>
    <n v="32"/>
    <s v="Female"/>
    <s v="Mumbai"/>
    <n v="27"/>
    <x v="0"/>
    <x v="0"/>
    <n v="546"/>
    <n v="15093.25"/>
    <s v="Auto Debit"/>
    <s v="Yes"/>
    <n v="6"/>
    <n v="2"/>
    <x v="4"/>
    <n v="0"/>
    <s v="No"/>
    <x v="1"/>
    <s v="Mumbai"/>
  </r>
  <r>
    <x v="8721"/>
    <n v="29"/>
    <s v="Male"/>
    <s v="Chennai"/>
    <n v="15"/>
    <x v="1"/>
    <x v="0"/>
    <n v="451"/>
    <n v="6134.38"/>
    <s v="Debit Card"/>
    <s v="Yes"/>
    <n v="10"/>
    <n v="4"/>
    <x v="3"/>
    <n v="10"/>
    <s v="No"/>
    <x v="1"/>
    <s v="Chennai"/>
  </r>
  <r>
    <x v="8722"/>
    <n v="22"/>
    <s v="Female"/>
    <s v="Bengaluru"/>
    <n v="56"/>
    <x v="0"/>
    <x v="0"/>
    <n v="545"/>
    <n v="30275.75"/>
    <s v="Auto Debit"/>
    <s v="Yes"/>
    <n v="0"/>
    <n v="0"/>
    <x v="0"/>
    <n v="0"/>
    <s v="Yes"/>
    <x v="0"/>
    <s v="Bengaluru"/>
  </r>
  <r>
    <x v="8723"/>
    <n v="43"/>
    <s v="Female"/>
    <s v="Bengaluru"/>
    <n v="25"/>
    <x v="1"/>
    <x v="1"/>
    <n v="789"/>
    <n v="19029.509999999998"/>
    <s v="Credit Card"/>
    <s v="Yes"/>
    <n v="1"/>
    <n v="0"/>
    <x v="0"/>
    <n v="5"/>
    <s v="No"/>
    <x v="0"/>
    <s v="Bengaluru"/>
  </r>
  <r>
    <x v="8724"/>
    <n v="46"/>
    <s v="Female"/>
    <s v="Chennai"/>
    <n v="8"/>
    <x v="1"/>
    <x v="0"/>
    <n v="523"/>
    <n v="3970.63"/>
    <s v="UPI"/>
    <s v="Yes"/>
    <n v="2"/>
    <n v="0"/>
    <x v="0"/>
    <n v="5"/>
    <s v="No"/>
    <x v="0"/>
    <s v="Chennai"/>
  </r>
  <r>
    <x v="8725"/>
    <n v="48"/>
    <s v="Male"/>
    <s v="Pune"/>
    <n v="14"/>
    <x v="1"/>
    <x v="1"/>
    <n v="685"/>
    <n v="9743.7000000000007"/>
    <s v="Debit Card"/>
    <s v="Yes"/>
    <n v="1"/>
    <n v="0"/>
    <x v="1"/>
    <n v="0"/>
    <s v="Yes"/>
    <x v="0"/>
    <s v="Pune"/>
  </r>
  <r>
    <x v="8726"/>
    <n v="42"/>
    <s v="Male"/>
    <s v="Hyderabad"/>
    <n v="52"/>
    <x v="1"/>
    <x v="2"/>
    <n v="1037"/>
    <n v="49325.79"/>
    <s v="UPI"/>
    <s v="Yes"/>
    <n v="0"/>
    <n v="0"/>
    <x v="0"/>
    <n v="10"/>
    <s v="Yes"/>
    <x v="0"/>
    <s v="Hyderabad"/>
  </r>
  <r>
    <x v="8727"/>
    <n v="49"/>
    <s v="Female"/>
    <s v="Bengaluru"/>
    <n v="39"/>
    <x v="0"/>
    <x v="1"/>
    <n v="815"/>
    <n v="31758.85"/>
    <s v="UPI"/>
    <s v="Yes"/>
    <n v="0"/>
    <n v="0"/>
    <x v="1"/>
    <n v="0"/>
    <s v="No"/>
    <x v="0"/>
    <s v="Bengaluru"/>
  </r>
  <r>
    <x v="8728"/>
    <n v="52"/>
    <s v="Male"/>
    <s v="Mumbai"/>
    <n v="16"/>
    <x v="0"/>
    <x v="1"/>
    <n v="723"/>
    <n v="11842.06"/>
    <s v="Credit Card"/>
    <s v="Yes"/>
    <n v="8"/>
    <n v="2"/>
    <x v="2"/>
    <n v="0"/>
    <s v="No"/>
    <x v="1"/>
    <s v="Mumbai"/>
  </r>
  <r>
    <x v="8729"/>
    <n v="48"/>
    <s v="Female"/>
    <s v="Delhi"/>
    <n v="37"/>
    <x v="1"/>
    <x v="0"/>
    <n v="534"/>
    <n v="18223.36"/>
    <s v="Credit Card"/>
    <s v="Yes"/>
    <n v="0"/>
    <n v="0"/>
    <x v="1"/>
    <n v="10"/>
    <s v="No"/>
    <x v="0"/>
    <s v="Delhi"/>
  </r>
  <r>
    <x v="8730"/>
    <n v="50"/>
    <s v="Male"/>
    <s v="Delhi"/>
    <n v="28"/>
    <x v="0"/>
    <x v="2"/>
    <n v="1114"/>
    <n v="31695.69"/>
    <s v="Credit Card"/>
    <s v="Yes"/>
    <n v="0"/>
    <n v="0"/>
    <x v="0"/>
    <n v="0"/>
    <s v="No"/>
    <x v="0"/>
    <s v="Delhi"/>
  </r>
  <r>
    <x v="8731"/>
    <n v="32"/>
    <s v="Male"/>
    <s v="Chennai"/>
    <n v="46"/>
    <x v="0"/>
    <x v="0"/>
    <n v="519"/>
    <n v="23596.42"/>
    <s v="Credit Card"/>
    <s v="Yes"/>
    <n v="1"/>
    <n v="0"/>
    <x v="0"/>
    <n v="0"/>
    <s v="No"/>
    <x v="0"/>
    <s v="Chennai"/>
  </r>
  <r>
    <x v="8732"/>
    <n v="39"/>
    <s v="Female"/>
    <s v="Kolkata"/>
    <n v="9"/>
    <x v="1"/>
    <x v="1"/>
    <n v="685"/>
    <n v="6248.34"/>
    <s v="UPI"/>
    <s v="Yes"/>
    <n v="0"/>
    <n v="0"/>
    <x v="0"/>
    <n v="0"/>
    <s v="No"/>
    <x v="0"/>
    <s v="Kolkata"/>
  </r>
  <r>
    <x v="8733"/>
    <n v="41"/>
    <s v="Male"/>
    <s v="Pune"/>
    <n v="28"/>
    <x v="0"/>
    <x v="1"/>
    <n v="645"/>
    <n v="18063.48"/>
    <s v="Credit Card"/>
    <s v="Yes"/>
    <n v="0"/>
    <n v="0"/>
    <x v="0"/>
    <n v="0"/>
    <s v="No"/>
    <x v="0"/>
    <s v="Pune"/>
  </r>
  <r>
    <x v="8734"/>
    <n v="18"/>
    <s v="Male"/>
    <s v="Kolkata"/>
    <n v="44"/>
    <x v="1"/>
    <x v="0"/>
    <n v="433"/>
    <n v="19332.64"/>
    <s v="Auto Debit"/>
    <s v="Yes"/>
    <n v="1"/>
    <n v="0"/>
    <x v="1"/>
    <n v="0"/>
    <s v="Yes"/>
    <x v="0"/>
    <s v="Kolkata"/>
  </r>
  <r>
    <x v="8735"/>
    <n v="36"/>
    <s v="Male"/>
    <s v="Delhi"/>
    <n v="43"/>
    <x v="1"/>
    <x v="0"/>
    <n v="503"/>
    <n v="22259.93"/>
    <s v="Auto Debit"/>
    <s v="Yes"/>
    <n v="2"/>
    <n v="1"/>
    <x v="1"/>
    <n v="0"/>
    <s v="No"/>
    <x v="0"/>
    <s v="Delhi"/>
  </r>
  <r>
    <x v="8736"/>
    <n v="31"/>
    <s v="Female"/>
    <s v="Mumbai"/>
    <n v="4"/>
    <x v="0"/>
    <x v="2"/>
    <n v="1023"/>
    <n v="4075.99"/>
    <s v="Debit Card"/>
    <s v="Yes"/>
    <n v="1"/>
    <n v="0"/>
    <x v="0"/>
    <n v="0"/>
    <s v="Yes"/>
    <x v="0"/>
    <s v="Mumbai"/>
  </r>
  <r>
    <x v="8737"/>
    <n v="20"/>
    <s v="Male"/>
    <s v="Chennai"/>
    <n v="44"/>
    <x v="0"/>
    <x v="0"/>
    <n v="496"/>
    <n v="22095.03"/>
    <s v="Bank Transfer"/>
    <s v="Yes"/>
    <n v="1"/>
    <n v="0"/>
    <x v="0"/>
    <n v="0"/>
    <s v="Yes"/>
    <x v="1"/>
    <s v="Chennai"/>
  </r>
  <r>
    <x v="8738"/>
    <n v="38"/>
    <s v="Female"/>
    <s v="Delhi"/>
    <n v="18"/>
    <x v="1"/>
    <x v="1"/>
    <n v="719"/>
    <n v="13273.94"/>
    <s v="Debit Card"/>
    <s v="Yes"/>
    <n v="3"/>
    <n v="1"/>
    <x v="0"/>
    <n v="0"/>
    <s v="Yes"/>
    <x v="0"/>
    <s v="Delhi"/>
  </r>
  <r>
    <x v="8739"/>
    <n v="43"/>
    <s v="Female"/>
    <s v="Chennai"/>
    <n v="35"/>
    <x v="2"/>
    <x v="0"/>
    <n v="449"/>
    <n v="15838.97"/>
    <s v="Auto Debit"/>
    <s v="Yes"/>
    <n v="2"/>
    <n v="0"/>
    <x v="0"/>
    <n v="0"/>
    <s v="No"/>
    <x v="0"/>
    <s v="Chennai"/>
  </r>
  <r>
    <x v="8740"/>
    <n v="55"/>
    <s v="Female"/>
    <s v="Jaipur"/>
    <n v="42"/>
    <x v="1"/>
    <x v="1"/>
    <n v="677"/>
    <n v="28020.97"/>
    <s v="Auto Debit"/>
    <s v="Yes"/>
    <n v="1"/>
    <n v="0"/>
    <x v="0"/>
    <n v="0"/>
    <s v="No"/>
    <x v="0"/>
    <s v="Jaipur"/>
  </r>
  <r>
    <x v="8741"/>
    <n v="36"/>
    <s v="Female"/>
    <s v="Jaipur"/>
    <n v="9"/>
    <x v="0"/>
    <x v="1"/>
    <n v="697"/>
    <n v="6274.31"/>
    <s v="Debit Card"/>
    <s v="Yes"/>
    <n v="0"/>
    <n v="0"/>
    <x v="0"/>
    <n v="0"/>
    <s v="No"/>
    <x v="0"/>
    <s v="Jaipur"/>
  </r>
  <r>
    <x v="8742"/>
    <n v="46"/>
    <s v="Female"/>
    <s v="Pune"/>
    <n v="39"/>
    <x v="0"/>
    <x v="2"/>
    <n v="994"/>
    <n v="39280.46"/>
    <s v="UPI"/>
    <s v="Yes"/>
    <n v="0"/>
    <n v="0"/>
    <x v="0"/>
    <n v="0"/>
    <s v="No"/>
    <x v="0"/>
    <s v="Pune"/>
  </r>
  <r>
    <x v="8743"/>
    <n v="41"/>
    <s v="Female"/>
    <s v="Mumbai"/>
    <n v="27"/>
    <x v="1"/>
    <x v="1"/>
    <n v="738"/>
    <n v="19472.3"/>
    <s v="Bank Transfer"/>
    <s v="Yes"/>
    <n v="0"/>
    <n v="0"/>
    <x v="1"/>
    <n v="5"/>
    <s v="No"/>
    <x v="0"/>
    <s v="Mumbai"/>
  </r>
  <r>
    <x v="8744"/>
    <n v="30"/>
    <s v="Male"/>
    <s v="Mumbai"/>
    <n v="52"/>
    <x v="1"/>
    <x v="2"/>
    <n v="1006"/>
    <n v="50812.32"/>
    <s v="UPI"/>
    <s v="Yes"/>
    <n v="1"/>
    <n v="0"/>
    <x v="1"/>
    <n v="5"/>
    <s v="No"/>
    <x v="1"/>
    <s v="Mumbai"/>
  </r>
  <r>
    <x v="8745"/>
    <n v="35"/>
    <s v="Male"/>
    <s v="Bengaluru"/>
    <n v="29"/>
    <x v="0"/>
    <x v="1"/>
    <n v="745"/>
    <n v="21058.05"/>
    <s v="Auto Debit"/>
    <s v="Yes"/>
    <n v="0"/>
    <n v="0"/>
    <x v="1"/>
    <n v="0"/>
    <s v="No"/>
    <x v="1"/>
    <s v="Bengaluru"/>
  </r>
  <r>
    <x v="8746"/>
    <n v="36"/>
    <s v="Male"/>
    <s v="Jaipur"/>
    <n v="32"/>
    <x v="2"/>
    <x v="0"/>
    <n v="422"/>
    <n v="13277.52"/>
    <s v="Auto Debit"/>
    <s v="Yes"/>
    <n v="2"/>
    <n v="1"/>
    <x v="1"/>
    <n v="0"/>
    <s v="Yes"/>
    <x v="0"/>
    <s v="Jaipur"/>
  </r>
  <r>
    <x v="8747"/>
    <n v="24"/>
    <s v="Male"/>
    <s v="Hyderabad"/>
    <n v="47"/>
    <x v="0"/>
    <x v="1"/>
    <n v="680"/>
    <n v="32262.17"/>
    <s v="UPI"/>
    <s v="Yes"/>
    <n v="3"/>
    <n v="2"/>
    <x v="2"/>
    <n v="0"/>
    <s v="No"/>
    <x v="0"/>
    <s v="Hyderabad"/>
  </r>
  <r>
    <x v="8748"/>
    <n v="47"/>
    <s v="Female"/>
    <s v="Mumbai"/>
    <n v="53"/>
    <x v="0"/>
    <x v="0"/>
    <n v="464"/>
    <n v="24033.919999999998"/>
    <s v="Credit Card"/>
    <s v="Yes"/>
    <n v="3"/>
    <n v="1"/>
    <x v="0"/>
    <n v="0"/>
    <s v="No"/>
    <x v="0"/>
    <s v="Mumbai"/>
  </r>
  <r>
    <x v="8749"/>
    <n v="37"/>
    <s v="Male"/>
    <s v="Jaipur"/>
    <n v="22"/>
    <x v="0"/>
    <x v="1"/>
    <n v="780"/>
    <n v="17127.41"/>
    <s v="Debit Card"/>
    <s v="Yes"/>
    <n v="1"/>
    <n v="0"/>
    <x v="0"/>
    <n v="0"/>
    <s v="No"/>
    <x v="0"/>
    <s v="Jaipur"/>
  </r>
  <r>
    <x v="8750"/>
    <n v="28"/>
    <s v="Female"/>
    <s v="Hyderabad"/>
    <n v="43"/>
    <x v="0"/>
    <x v="2"/>
    <n v="958"/>
    <n v="42193.33"/>
    <s v="Credit Card"/>
    <s v="Yes"/>
    <n v="0"/>
    <n v="0"/>
    <x v="1"/>
    <n v="0"/>
    <s v="No"/>
    <x v="0"/>
    <s v="Hyderabad"/>
  </r>
  <r>
    <x v="8751"/>
    <n v="49"/>
    <s v="Female"/>
    <s v="Pune"/>
    <n v="30"/>
    <x v="1"/>
    <x v="2"/>
    <n v="988"/>
    <n v="29232.58"/>
    <s v="UPI"/>
    <s v="Yes"/>
    <n v="0"/>
    <n v="0"/>
    <x v="0"/>
    <n v="0"/>
    <s v="Yes"/>
    <x v="0"/>
    <s v="Pune"/>
  </r>
  <r>
    <x v="8752"/>
    <n v="36"/>
    <s v="Male"/>
    <s v="Pune"/>
    <n v="14"/>
    <x v="1"/>
    <x v="1"/>
    <n v="781"/>
    <n v="10855.82"/>
    <s v="Credit Card"/>
    <s v="Yes"/>
    <n v="0"/>
    <n v="0"/>
    <x v="0"/>
    <n v="0"/>
    <s v="No"/>
    <x v="0"/>
    <s v="Pune"/>
  </r>
  <r>
    <x v="8753"/>
    <n v="19"/>
    <s v="Male"/>
    <s v="Nagpur"/>
    <n v="20"/>
    <x v="0"/>
    <x v="1"/>
    <n v="699"/>
    <n v="14118.22"/>
    <s v="UPI"/>
    <s v="Yes"/>
    <n v="2"/>
    <n v="0"/>
    <x v="1"/>
    <n v="0"/>
    <s v="Yes"/>
    <x v="0"/>
    <s v="Nagpur"/>
  </r>
  <r>
    <x v="8754"/>
    <n v="33"/>
    <s v="Male"/>
    <s v="Pune"/>
    <n v="21"/>
    <x v="0"/>
    <x v="2"/>
    <n v="1084"/>
    <n v="22182.38"/>
    <s v="Credit Card"/>
    <s v="Yes"/>
    <n v="0"/>
    <n v="0"/>
    <x v="1"/>
    <n v="0"/>
    <s v="No"/>
    <x v="0"/>
    <s v="Pune"/>
  </r>
  <r>
    <x v="8755"/>
    <n v="34"/>
    <s v="Male"/>
    <s v="Chennai"/>
    <n v="43"/>
    <x v="0"/>
    <x v="1"/>
    <n v="725"/>
    <n v="30545.26"/>
    <s v="Auto Debit"/>
    <s v="No"/>
    <n v="0"/>
    <n v="0"/>
    <x v="1"/>
    <n v="0"/>
    <s v="No"/>
    <x v="0"/>
    <s v="Chennai"/>
  </r>
  <r>
    <x v="8756"/>
    <n v="34"/>
    <s v="Female"/>
    <s v="Ahmedabad"/>
    <n v="21"/>
    <x v="1"/>
    <x v="2"/>
    <n v="1052"/>
    <n v="22718.95"/>
    <s v="Credit Card"/>
    <s v="Yes"/>
    <n v="0"/>
    <n v="0"/>
    <x v="0"/>
    <n v="0"/>
    <s v="No"/>
    <x v="1"/>
    <s v="Ahmedabad"/>
  </r>
  <r>
    <x v="8757"/>
    <n v="38"/>
    <s v="Male"/>
    <s v="Nagpur"/>
    <n v="36"/>
    <x v="2"/>
    <x v="1"/>
    <n v="750"/>
    <n v="23262.04"/>
    <s v="Credit Card"/>
    <s v="Yes"/>
    <n v="0"/>
    <n v="0"/>
    <x v="1"/>
    <n v="15"/>
    <s v="No"/>
    <x v="0"/>
    <s v="Nagpur"/>
  </r>
  <r>
    <x v="8758"/>
    <n v="28"/>
    <s v="Female"/>
    <s v="Kolkata"/>
    <n v="35"/>
    <x v="0"/>
    <x v="0"/>
    <n v="496"/>
    <n v="17166.09"/>
    <s v="UPI"/>
    <s v="Yes"/>
    <n v="3"/>
    <n v="2"/>
    <x v="2"/>
    <n v="0"/>
    <s v="No"/>
    <x v="1"/>
    <s v="Kolkata"/>
  </r>
  <r>
    <x v="8759"/>
    <n v="35"/>
    <s v="Male"/>
    <s v="Kolkata"/>
    <n v="60"/>
    <x v="1"/>
    <x v="0"/>
    <n v="545"/>
    <n v="31985.41"/>
    <s v="UPI"/>
    <s v="No"/>
    <n v="1"/>
    <n v="0"/>
    <x v="0"/>
    <n v="0"/>
    <s v="No"/>
    <x v="0"/>
    <s v="Kolkata"/>
  </r>
  <r>
    <x v="8760"/>
    <n v="22"/>
    <s v="Male"/>
    <s v="Chennai"/>
    <n v="26"/>
    <x v="1"/>
    <x v="2"/>
    <n v="979"/>
    <n v="25267.25"/>
    <s v="Auto Debit"/>
    <s v="Yes"/>
    <n v="4"/>
    <n v="1"/>
    <x v="2"/>
    <n v="0"/>
    <s v="No"/>
    <x v="0"/>
    <s v="Chennai"/>
  </r>
  <r>
    <x v="8761"/>
    <n v="32"/>
    <s v="Female"/>
    <s v="Jaipur"/>
    <n v="33"/>
    <x v="0"/>
    <x v="0"/>
    <n v="486"/>
    <n v="16096.75"/>
    <s v="Debit Card"/>
    <s v="Yes"/>
    <n v="0"/>
    <n v="0"/>
    <x v="0"/>
    <n v="0"/>
    <s v="Yes"/>
    <x v="1"/>
    <s v="Jaipur"/>
  </r>
  <r>
    <x v="8762"/>
    <n v="35"/>
    <s v="Male"/>
    <s v="Mumbai"/>
    <n v="26"/>
    <x v="1"/>
    <x v="0"/>
    <n v="524"/>
    <n v="13290.09"/>
    <s v="Credit Card"/>
    <s v="No"/>
    <n v="2"/>
    <n v="1"/>
    <x v="1"/>
    <n v="0"/>
    <s v="Yes"/>
    <x v="0"/>
    <s v="Mumbai"/>
  </r>
  <r>
    <x v="8763"/>
    <n v="30"/>
    <s v="Female"/>
    <s v="Ahmedabad"/>
    <n v="24"/>
    <x v="1"/>
    <x v="0"/>
    <n v="540"/>
    <n v="12762.24"/>
    <s v="UPI"/>
    <s v="Yes"/>
    <n v="2"/>
    <n v="1"/>
    <x v="0"/>
    <n v="0"/>
    <s v="Yes"/>
    <x v="0"/>
    <s v="Ahmedabad"/>
  </r>
  <r>
    <x v="8764"/>
    <n v="53"/>
    <s v="Male"/>
    <s v="Delhi"/>
    <n v="61"/>
    <x v="1"/>
    <x v="0"/>
    <n v="574"/>
    <n v="35610.57"/>
    <s v="Auto Debit"/>
    <s v="No"/>
    <n v="1"/>
    <n v="0"/>
    <x v="1"/>
    <n v="0"/>
    <s v="Yes"/>
    <x v="0"/>
    <s v="Delhi"/>
  </r>
  <r>
    <x v="8765"/>
    <n v="43"/>
    <s v="Female"/>
    <s v="Pune"/>
    <n v="48"/>
    <x v="0"/>
    <x v="1"/>
    <n v="680"/>
    <n v="32123.98"/>
    <s v="Auto Debit"/>
    <s v="Yes"/>
    <n v="0"/>
    <n v="0"/>
    <x v="0"/>
    <n v="0"/>
    <s v="No"/>
    <x v="0"/>
    <s v="Pune"/>
  </r>
  <r>
    <x v="8766"/>
    <n v="49"/>
    <s v="Female"/>
    <s v="Nagpur"/>
    <n v="27"/>
    <x v="0"/>
    <x v="0"/>
    <n v="527"/>
    <n v="14450.51"/>
    <s v="Credit Card"/>
    <s v="Yes"/>
    <n v="3"/>
    <n v="1"/>
    <x v="0"/>
    <n v="0"/>
    <s v="Yes"/>
    <x v="0"/>
    <s v="Nagpur"/>
  </r>
  <r>
    <x v="8767"/>
    <n v="44"/>
    <s v="Male"/>
    <s v="Delhi"/>
    <n v="22"/>
    <x v="2"/>
    <x v="2"/>
    <n v="1041"/>
    <n v="20904.98"/>
    <s v="Debit Card"/>
    <s v="Yes"/>
    <n v="0"/>
    <n v="0"/>
    <x v="0"/>
    <n v="10"/>
    <s v="Yes"/>
    <x v="0"/>
    <s v="Delhi"/>
  </r>
  <r>
    <x v="8768"/>
    <n v="35"/>
    <s v="Female"/>
    <s v="Delhi"/>
    <n v="54"/>
    <x v="1"/>
    <x v="1"/>
    <n v="809"/>
    <n v="39454.75"/>
    <s v="UPI"/>
    <s v="No"/>
    <n v="0"/>
    <n v="0"/>
    <x v="0"/>
    <n v="10"/>
    <s v="No"/>
    <x v="0"/>
    <s v="Delhi"/>
  </r>
  <r>
    <x v="8769"/>
    <n v="48"/>
    <s v="Female"/>
    <s v="Kolkata"/>
    <n v="37"/>
    <x v="2"/>
    <x v="2"/>
    <n v="1051"/>
    <n v="37999.980000000003"/>
    <s v="Credit Card"/>
    <s v="No"/>
    <n v="2"/>
    <n v="0"/>
    <x v="0"/>
    <n v="0"/>
    <s v="Yes"/>
    <x v="0"/>
    <s v="Kolkata"/>
  </r>
  <r>
    <x v="8770"/>
    <n v="41"/>
    <s v="Female"/>
    <s v="Nagpur"/>
    <n v="10"/>
    <x v="0"/>
    <x v="0"/>
    <n v="461"/>
    <n v="4493.71"/>
    <s v="Auto Debit"/>
    <s v="Yes"/>
    <n v="0"/>
    <n v="0"/>
    <x v="0"/>
    <n v="0"/>
    <s v="No"/>
    <x v="0"/>
    <s v="Nagpur"/>
  </r>
  <r>
    <x v="8771"/>
    <n v="24"/>
    <s v="Male"/>
    <s v="Jaipur"/>
    <n v="38"/>
    <x v="2"/>
    <x v="1"/>
    <n v="744"/>
    <n v="23784.71"/>
    <s v="Bank Transfer"/>
    <s v="Yes"/>
    <n v="0"/>
    <n v="0"/>
    <x v="0"/>
    <n v="15"/>
    <s v="Yes"/>
    <x v="0"/>
    <s v="Jaipur"/>
  </r>
  <r>
    <x v="8772"/>
    <n v="51"/>
    <s v="Female"/>
    <s v="Hyderabad"/>
    <n v="10"/>
    <x v="0"/>
    <x v="0"/>
    <n v="535"/>
    <n v="5450.08"/>
    <s v="Auto Debit"/>
    <s v="Yes"/>
    <n v="1"/>
    <n v="0"/>
    <x v="1"/>
    <n v="0"/>
    <s v="No"/>
    <x v="0"/>
    <s v="Hyderabad"/>
  </r>
  <r>
    <x v="8773"/>
    <n v="32"/>
    <s v="Male"/>
    <s v="Mumbai"/>
    <n v="57"/>
    <x v="1"/>
    <x v="0"/>
    <n v="463"/>
    <n v="27126.97"/>
    <s v="UPI"/>
    <s v="Yes"/>
    <n v="2"/>
    <n v="0"/>
    <x v="0"/>
    <n v="0"/>
    <s v="No"/>
    <x v="0"/>
    <s v="Mumbai"/>
  </r>
  <r>
    <x v="8774"/>
    <n v="44"/>
    <s v="Female"/>
    <s v="Jaipur"/>
    <n v="18"/>
    <x v="0"/>
    <x v="0"/>
    <n v="420"/>
    <n v="7436.14"/>
    <s v="Bank Transfer"/>
    <s v="Yes"/>
    <n v="2"/>
    <n v="1"/>
    <x v="0"/>
    <n v="0"/>
    <s v="No"/>
    <x v="1"/>
    <s v="Jaipur"/>
  </r>
  <r>
    <x v="8775"/>
    <n v="44"/>
    <s v="Female"/>
    <s v="Bengaluru"/>
    <n v="48"/>
    <x v="1"/>
    <x v="2"/>
    <n v="1068"/>
    <n v="47128.32"/>
    <s v="Auto Debit"/>
    <s v="Yes"/>
    <n v="0"/>
    <n v="0"/>
    <x v="0"/>
    <n v="10"/>
    <s v="Yes"/>
    <x v="0"/>
    <s v="Bengaluru"/>
  </r>
  <r>
    <x v="8776"/>
    <n v="37"/>
    <s v="Male"/>
    <s v="Bengaluru"/>
    <n v="53"/>
    <x v="1"/>
    <x v="0"/>
    <n v="558"/>
    <n v="29928.35"/>
    <s v="UPI"/>
    <s v="No"/>
    <n v="0"/>
    <n v="0"/>
    <x v="0"/>
    <n v="0"/>
    <s v="Yes"/>
    <x v="0"/>
    <s v="Bengaluru"/>
  </r>
  <r>
    <x v="8777"/>
    <n v="18"/>
    <s v="Female"/>
    <s v="Mumbai"/>
    <n v="36"/>
    <x v="2"/>
    <x v="0"/>
    <n v="494"/>
    <n v="15439.95"/>
    <s v="Credit Card"/>
    <s v="Yes"/>
    <n v="6"/>
    <n v="1"/>
    <x v="1"/>
    <n v="15"/>
    <s v="Yes"/>
    <x v="0"/>
    <s v="Mumbai"/>
  </r>
  <r>
    <x v="8778"/>
    <n v="47"/>
    <s v="Male"/>
    <s v="Hyderabad"/>
    <n v="11"/>
    <x v="0"/>
    <x v="0"/>
    <n v="513"/>
    <n v="5622.11"/>
    <s v="Debit Card"/>
    <s v="Yes"/>
    <n v="1"/>
    <n v="0"/>
    <x v="0"/>
    <n v="0"/>
    <s v="No"/>
    <x v="0"/>
    <s v="Hyderabad"/>
  </r>
  <r>
    <x v="8779"/>
    <n v="44"/>
    <s v="Female"/>
    <s v="Pune"/>
    <n v="37"/>
    <x v="0"/>
    <x v="2"/>
    <n v="1019"/>
    <n v="36955.410000000003"/>
    <s v="UPI"/>
    <s v="Yes"/>
    <n v="2"/>
    <n v="0"/>
    <x v="0"/>
    <n v="0"/>
    <s v="Yes"/>
    <x v="1"/>
    <s v="Pune"/>
  </r>
  <r>
    <x v="8780"/>
    <n v="25"/>
    <s v="Female"/>
    <s v="Delhi"/>
    <n v="28"/>
    <x v="1"/>
    <x v="2"/>
    <n v="984"/>
    <n v="27215.69"/>
    <s v="UPI"/>
    <s v="Yes"/>
    <n v="0"/>
    <n v="0"/>
    <x v="1"/>
    <n v="0"/>
    <s v="No"/>
    <x v="0"/>
    <s v="Delhi"/>
  </r>
  <r>
    <x v="8781"/>
    <n v="52"/>
    <s v="Female"/>
    <s v="Hyderabad"/>
    <n v="29"/>
    <x v="1"/>
    <x v="1"/>
    <n v="676"/>
    <n v="20052.349999999999"/>
    <s v="Bank Transfer"/>
    <s v="Yes"/>
    <n v="0"/>
    <n v="0"/>
    <x v="0"/>
    <n v="0"/>
    <s v="No"/>
    <x v="0"/>
    <s v="Hyderabad"/>
  </r>
  <r>
    <x v="8782"/>
    <n v="36"/>
    <s v="Male"/>
    <s v="Delhi"/>
    <n v="45"/>
    <x v="0"/>
    <x v="1"/>
    <n v="781"/>
    <n v="34749.06"/>
    <s v="UPI"/>
    <s v="No"/>
    <n v="2"/>
    <n v="1"/>
    <x v="1"/>
    <n v="0"/>
    <s v="No"/>
    <x v="1"/>
    <s v="Delhi"/>
  </r>
  <r>
    <x v="8783"/>
    <n v="29"/>
    <s v="Male"/>
    <s v="Jaipur"/>
    <n v="15"/>
    <x v="0"/>
    <x v="0"/>
    <n v="458"/>
    <n v="7048.1"/>
    <s v="Bank Transfer"/>
    <s v="Yes"/>
    <n v="2"/>
    <n v="1"/>
    <x v="2"/>
    <n v="0"/>
    <s v="No"/>
    <x v="1"/>
    <s v="Jaipur"/>
  </r>
  <r>
    <x v="8784"/>
    <n v="38"/>
    <s v="Male"/>
    <s v="Bengaluru"/>
    <n v="19"/>
    <x v="1"/>
    <x v="1"/>
    <n v="698"/>
    <n v="12932.26"/>
    <s v="Credit Card"/>
    <s v="Yes"/>
    <n v="2"/>
    <n v="0"/>
    <x v="1"/>
    <n v="0"/>
    <s v="No"/>
    <x v="0"/>
    <s v="Bengaluru"/>
  </r>
  <r>
    <x v="8785"/>
    <n v="66"/>
    <s v="Male"/>
    <s v="Ahmedabad"/>
    <n v="50"/>
    <x v="2"/>
    <x v="1"/>
    <n v="665"/>
    <n v="29477.52"/>
    <s v="Credit Card"/>
    <s v="Yes"/>
    <n v="1"/>
    <n v="0"/>
    <x v="0"/>
    <n v="10"/>
    <s v="Yes"/>
    <x v="0"/>
    <s v="Ahmedabad"/>
  </r>
  <r>
    <x v="8786"/>
    <n v="18"/>
    <s v="Male"/>
    <s v="Chennai"/>
    <n v="29"/>
    <x v="0"/>
    <x v="1"/>
    <n v="667"/>
    <n v="18994.41"/>
    <s v="Debit Card"/>
    <s v="Yes"/>
    <n v="3"/>
    <n v="0"/>
    <x v="2"/>
    <n v="0"/>
    <s v="No"/>
    <x v="1"/>
    <s v="Chennai"/>
  </r>
  <r>
    <x v="8787"/>
    <n v="34"/>
    <s v="Female"/>
    <s v="Ahmedabad"/>
    <n v="15"/>
    <x v="2"/>
    <x v="1"/>
    <n v="764"/>
    <n v="11286.09"/>
    <s v="Bank Transfer"/>
    <s v="Yes"/>
    <n v="0"/>
    <n v="0"/>
    <x v="0"/>
    <n v="0"/>
    <s v="No"/>
    <x v="0"/>
    <s v="Ahmedabad"/>
  </r>
  <r>
    <x v="8788"/>
    <n v="44"/>
    <s v="Male"/>
    <s v="Kolkata"/>
    <n v="54"/>
    <x v="0"/>
    <x v="0"/>
    <n v="441"/>
    <n v="23742.48"/>
    <s v="Debit Card"/>
    <s v="No"/>
    <n v="3"/>
    <n v="0"/>
    <x v="1"/>
    <n v="0"/>
    <s v="No"/>
    <x v="0"/>
    <s v="Kolkata"/>
  </r>
  <r>
    <x v="8789"/>
    <n v="37"/>
    <s v="Female"/>
    <s v="Nagpur"/>
    <n v="53"/>
    <x v="0"/>
    <x v="1"/>
    <n v="786"/>
    <n v="42444.59"/>
    <s v="UPI"/>
    <s v="Yes"/>
    <n v="2"/>
    <n v="0"/>
    <x v="0"/>
    <n v="0"/>
    <s v="Yes"/>
    <x v="0"/>
    <s v="Nagpur"/>
  </r>
  <r>
    <x v="8790"/>
    <n v="25"/>
    <s v="Male"/>
    <s v="Chennai"/>
    <n v="41"/>
    <x v="1"/>
    <x v="1"/>
    <n v="711"/>
    <n v="25755.45"/>
    <s v="Credit Card"/>
    <s v="Yes"/>
    <n v="1"/>
    <n v="0"/>
    <x v="0"/>
    <n v="10"/>
    <s v="No"/>
    <x v="0"/>
    <s v="Chennai"/>
  </r>
  <r>
    <x v="8791"/>
    <n v="50"/>
    <s v="Female"/>
    <s v="Delhi"/>
    <n v="41"/>
    <x v="0"/>
    <x v="1"/>
    <n v="731"/>
    <n v="29379.35"/>
    <s v="Auto Debit"/>
    <s v="Yes"/>
    <n v="1"/>
    <n v="0"/>
    <x v="1"/>
    <n v="0"/>
    <s v="Yes"/>
    <x v="0"/>
    <s v="Delhi"/>
  </r>
  <r>
    <x v="8792"/>
    <n v="39"/>
    <s v="Female"/>
    <s v="Hyderabad"/>
    <n v="58"/>
    <x v="1"/>
    <x v="2"/>
    <n v="1049"/>
    <n v="61062.34"/>
    <s v="Debit Card"/>
    <s v="Yes"/>
    <n v="0"/>
    <n v="0"/>
    <x v="1"/>
    <n v="0"/>
    <s v="Yes"/>
    <x v="0"/>
    <s v="Hyderabad"/>
  </r>
  <r>
    <x v="8793"/>
    <n v="40"/>
    <s v="Female"/>
    <s v="Hyderabad"/>
    <n v="50"/>
    <x v="1"/>
    <x v="0"/>
    <n v="540"/>
    <n v="26227.439999999999"/>
    <s v="UPI"/>
    <s v="Yes"/>
    <n v="0"/>
    <n v="0"/>
    <x v="0"/>
    <n v="0"/>
    <s v="No"/>
    <x v="0"/>
    <s v="Hyderabad"/>
  </r>
  <r>
    <x v="8794"/>
    <n v="41"/>
    <s v="Male"/>
    <s v="Bengaluru"/>
    <n v="23"/>
    <x v="1"/>
    <x v="0"/>
    <n v="472"/>
    <n v="11064.77"/>
    <s v="Debit Card"/>
    <s v="Yes"/>
    <n v="0"/>
    <n v="0"/>
    <x v="0"/>
    <n v="0"/>
    <s v="No"/>
    <x v="0"/>
    <s v="Bengaluru"/>
  </r>
  <r>
    <x v="8795"/>
    <n v="35"/>
    <s v="Female"/>
    <s v="Mumbai"/>
    <n v="39"/>
    <x v="2"/>
    <x v="0"/>
    <n v="461"/>
    <n v="16106.5"/>
    <s v="Debit Card"/>
    <s v="No"/>
    <n v="0"/>
    <n v="0"/>
    <x v="0"/>
    <n v="10"/>
    <s v="No"/>
    <x v="0"/>
    <s v="Mumbai"/>
  </r>
  <r>
    <x v="8796"/>
    <n v="50"/>
    <s v="Male"/>
    <s v="Mumbai"/>
    <n v="53"/>
    <x v="0"/>
    <x v="0"/>
    <n v="514"/>
    <n v="26671.34"/>
    <s v="Credit Card"/>
    <s v="Yes"/>
    <n v="1"/>
    <n v="0"/>
    <x v="0"/>
    <n v="0"/>
    <s v="Yes"/>
    <x v="0"/>
    <s v="Mumbai"/>
  </r>
  <r>
    <x v="8797"/>
    <n v="38"/>
    <s v="Male"/>
    <s v="Pune"/>
    <n v="65"/>
    <x v="0"/>
    <x v="2"/>
    <n v="1056"/>
    <n v="68489.45"/>
    <s v="Credit Card"/>
    <s v="Yes"/>
    <n v="0"/>
    <n v="0"/>
    <x v="0"/>
    <n v="0"/>
    <s v="Yes"/>
    <x v="0"/>
    <s v="Pune"/>
  </r>
  <r>
    <x v="8798"/>
    <n v="34"/>
    <s v="Female"/>
    <s v="Kolkata"/>
    <n v="20"/>
    <x v="0"/>
    <x v="0"/>
    <n v="491"/>
    <n v="10101.200000000001"/>
    <s v="Auto Debit"/>
    <s v="No"/>
    <n v="0"/>
    <n v="0"/>
    <x v="0"/>
    <n v="0"/>
    <s v="No"/>
    <x v="0"/>
    <s v="Kolkata"/>
  </r>
  <r>
    <x v="8799"/>
    <n v="35"/>
    <s v="Female"/>
    <s v="Jaipur"/>
    <n v="14"/>
    <x v="0"/>
    <x v="0"/>
    <n v="538"/>
    <n v="7696.58"/>
    <s v="UPI"/>
    <s v="Yes"/>
    <n v="0"/>
    <n v="0"/>
    <x v="0"/>
    <n v="0"/>
    <s v="No"/>
    <x v="0"/>
    <s v="Jaipur"/>
  </r>
  <r>
    <x v="8800"/>
    <n v="46"/>
    <s v="Female"/>
    <s v="Mumbai"/>
    <n v="9"/>
    <x v="0"/>
    <x v="2"/>
    <n v="992"/>
    <n v="8995.67"/>
    <s v="Bank Transfer"/>
    <s v="No"/>
    <n v="0"/>
    <n v="0"/>
    <x v="0"/>
    <n v="0"/>
    <s v="No"/>
    <x v="0"/>
    <s v="Mumbai"/>
  </r>
  <r>
    <x v="8801"/>
    <n v="34"/>
    <s v="Female"/>
    <s v="Nagpur"/>
    <n v="41"/>
    <x v="0"/>
    <x v="0"/>
    <n v="516"/>
    <n v="21110.22"/>
    <s v="Bank Transfer"/>
    <s v="Yes"/>
    <n v="1"/>
    <n v="0"/>
    <x v="0"/>
    <n v="0"/>
    <s v="No"/>
    <x v="0"/>
    <s v="Nagpur"/>
  </r>
  <r>
    <x v="8802"/>
    <n v="33"/>
    <s v="Female"/>
    <s v="Bengaluru"/>
    <n v="37"/>
    <x v="1"/>
    <x v="0"/>
    <n v="510"/>
    <n v="16499.27"/>
    <s v="Auto Debit"/>
    <s v="Yes"/>
    <n v="3"/>
    <n v="2"/>
    <x v="1"/>
    <n v="10"/>
    <s v="No"/>
    <x v="0"/>
    <s v="Bengaluru"/>
  </r>
  <r>
    <x v="8803"/>
    <n v="45"/>
    <s v="Female"/>
    <s v="Delhi"/>
    <n v="21"/>
    <x v="0"/>
    <x v="0"/>
    <n v="513"/>
    <n v="10522.05"/>
    <s v="Bank Transfer"/>
    <s v="Yes"/>
    <n v="0"/>
    <n v="0"/>
    <x v="0"/>
    <n v="0"/>
    <s v="No"/>
    <x v="0"/>
    <s v="Delhi"/>
  </r>
  <r>
    <x v="8804"/>
    <n v="34"/>
    <s v="Male"/>
    <s v="Hyderabad"/>
    <n v="36"/>
    <x v="1"/>
    <x v="1"/>
    <n v="714"/>
    <n v="24067.08"/>
    <s v="Credit Card"/>
    <s v="Yes"/>
    <n v="4"/>
    <n v="1"/>
    <x v="2"/>
    <n v="5"/>
    <s v="No"/>
    <x v="0"/>
    <s v="Hyderabad"/>
  </r>
  <r>
    <x v="8805"/>
    <n v="25"/>
    <s v="Male"/>
    <s v="Ahmedabad"/>
    <n v="10"/>
    <x v="0"/>
    <x v="2"/>
    <n v="986"/>
    <n v="10032.799999999999"/>
    <s v="Debit Card"/>
    <s v="Yes"/>
    <n v="2"/>
    <n v="1"/>
    <x v="2"/>
    <n v="0"/>
    <s v="No"/>
    <x v="0"/>
    <s v="Ahmedabad"/>
  </r>
  <r>
    <x v="8806"/>
    <n v="19"/>
    <s v="Female"/>
    <s v="Pune"/>
    <n v="8"/>
    <x v="0"/>
    <x v="1"/>
    <n v="799"/>
    <n v="6227.33"/>
    <s v="Credit Card"/>
    <s v="Yes"/>
    <n v="3"/>
    <n v="2"/>
    <x v="0"/>
    <n v="0"/>
    <s v="No"/>
    <x v="1"/>
    <s v="Pune"/>
  </r>
  <r>
    <x v="8807"/>
    <n v="36"/>
    <s v="Male"/>
    <s v="Mumbai"/>
    <n v="25"/>
    <x v="2"/>
    <x v="0"/>
    <n v="486"/>
    <n v="10251.31"/>
    <s v="Bank Transfer"/>
    <s v="Yes"/>
    <n v="1"/>
    <n v="0"/>
    <x v="0"/>
    <n v="15"/>
    <s v="Yes"/>
    <x v="0"/>
    <s v="Mumbai"/>
  </r>
  <r>
    <x v="8808"/>
    <n v="45"/>
    <s v="Female"/>
    <s v="Mumbai"/>
    <n v="56"/>
    <x v="0"/>
    <x v="0"/>
    <n v="491"/>
    <n v="27312.35"/>
    <s v="Bank Transfer"/>
    <s v="Yes"/>
    <n v="0"/>
    <n v="0"/>
    <x v="0"/>
    <n v="0"/>
    <s v="No"/>
    <x v="0"/>
    <s v="Mumbai"/>
  </r>
  <r>
    <x v="8809"/>
    <n v="25"/>
    <s v="Female"/>
    <s v="Hyderabad"/>
    <n v="29"/>
    <x v="2"/>
    <x v="0"/>
    <n v="493"/>
    <n v="12518.22"/>
    <s v="UPI"/>
    <s v="Yes"/>
    <n v="3"/>
    <n v="1"/>
    <x v="1"/>
    <n v="10"/>
    <s v="Yes"/>
    <x v="0"/>
    <s v="Hyderabad"/>
  </r>
  <r>
    <x v="8810"/>
    <n v="28"/>
    <s v="Male"/>
    <s v="Kolkata"/>
    <n v="37"/>
    <x v="0"/>
    <x v="2"/>
    <n v="1081"/>
    <n v="40578.47"/>
    <s v="Credit Card"/>
    <s v="Yes"/>
    <n v="2"/>
    <n v="0"/>
    <x v="0"/>
    <n v="0"/>
    <s v="No"/>
    <x v="0"/>
    <s v="Kolkata"/>
  </r>
  <r>
    <x v="8811"/>
    <n v="49"/>
    <s v="Female"/>
    <s v="Mumbai"/>
    <n v="29"/>
    <x v="1"/>
    <x v="1"/>
    <n v="732"/>
    <n v="20995.09"/>
    <s v="Debit Card"/>
    <s v="Yes"/>
    <n v="1"/>
    <n v="0"/>
    <x v="0"/>
    <n v="0"/>
    <s v="Yes"/>
    <x v="0"/>
    <s v="Mumbai"/>
  </r>
  <r>
    <x v="8812"/>
    <n v="18"/>
    <s v="Female"/>
    <s v="Bengaluru"/>
    <n v="55"/>
    <x v="2"/>
    <x v="0"/>
    <n v="498"/>
    <n v="23595.45"/>
    <s v="Debit Card"/>
    <s v="Yes"/>
    <n v="0"/>
    <n v="0"/>
    <x v="0"/>
    <n v="15"/>
    <s v="Yes"/>
    <x v="0"/>
    <s v="Bengaluru"/>
  </r>
  <r>
    <x v="8813"/>
    <n v="44"/>
    <s v="Male"/>
    <s v="Pune"/>
    <n v="45"/>
    <x v="0"/>
    <x v="1"/>
    <n v="701"/>
    <n v="31510.18"/>
    <s v="Credit Card"/>
    <s v="Yes"/>
    <n v="3"/>
    <n v="2"/>
    <x v="1"/>
    <n v="0"/>
    <s v="No"/>
    <x v="0"/>
    <s v="Pune"/>
  </r>
  <r>
    <x v="8814"/>
    <n v="24"/>
    <s v="Male"/>
    <s v="Bengaluru"/>
    <n v="21"/>
    <x v="1"/>
    <x v="2"/>
    <n v="992"/>
    <n v="20997.19"/>
    <s v="Auto Debit"/>
    <s v="Yes"/>
    <n v="2"/>
    <n v="0"/>
    <x v="1"/>
    <n v="0"/>
    <s v="Yes"/>
    <x v="0"/>
    <s v="Bengaluru"/>
  </r>
  <r>
    <x v="8815"/>
    <n v="20"/>
    <s v="Female"/>
    <s v="Pune"/>
    <n v="65"/>
    <x v="1"/>
    <x v="0"/>
    <n v="536"/>
    <n v="34174.61"/>
    <s v="Credit Card"/>
    <s v="No"/>
    <n v="0"/>
    <n v="0"/>
    <x v="1"/>
    <n v="0"/>
    <s v="No"/>
    <x v="0"/>
    <s v="Pune"/>
  </r>
  <r>
    <x v="8816"/>
    <n v="37"/>
    <s v="Male"/>
    <s v="Kolkata"/>
    <n v="50"/>
    <x v="1"/>
    <x v="1"/>
    <n v="765"/>
    <n v="34876.67"/>
    <s v="Auto Debit"/>
    <s v="Yes"/>
    <n v="0"/>
    <n v="0"/>
    <x v="0"/>
    <n v="10"/>
    <s v="No"/>
    <x v="0"/>
    <s v="Kolkata"/>
  </r>
  <r>
    <x v="8817"/>
    <n v="38"/>
    <s v="Male"/>
    <s v="Delhi"/>
    <n v="7"/>
    <x v="0"/>
    <x v="0"/>
    <n v="501"/>
    <n v="3504.45"/>
    <s v="Debit Card"/>
    <s v="Yes"/>
    <n v="3"/>
    <n v="1"/>
    <x v="1"/>
    <n v="0"/>
    <s v="No"/>
    <x v="0"/>
    <s v="Delhi"/>
  </r>
  <r>
    <x v="8818"/>
    <n v="37"/>
    <s v="Male"/>
    <s v="Pune"/>
    <n v="25"/>
    <x v="0"/>
    <x v="2"/>
    <n v="1063"/>
    <n v="26874.22"/>
    <s v="Credit Card"/>
    <s v="No"/>
    <n v="0"/>
    <n v="0"/>
    <x v="0"/>
    <n v="0"/>
    <s v="No"/>
    <x v="1"/>
    <s v="Pune"/>
  </r>
  <r>
    <x v="8819"/>
    <n v="55"/>
    <s v="Female"/>
    <s v="Chennai"/>
    <n v="18"/>
    <x v="0"/>
    <x v="1"/>
    <n v="742"/>
    <n v="13122.94"/>
    <s v="Bank Transfer"/>
    <s v="Yes"/>
    <n v="0"/>
    <n v="0"/>
    <x v="0"/>
    <n v="0"/>
    <s v="Yes"/>
    <x v="0"/>
    <s v="Chennai"/>
  </r>
  <r>
    <x v="8820"/>
    <n v="43"/>
    <s v="Female"/>
    <s v="Delhi"/>
    <n v="42"/>
    <x v="0"/>
    <x v="0"/>
    <n v="414"/>
    <n v="17348.189999999999"/>
    <s v="Auto Debit"/>
    <s v="No"/>
    <n v="3"/>
    <n v="2"/>
    <x v="1"/>
    <n v="0"/>
    <s v="No"/>
    <x v="1"/>
    <s v="Delhi"/>
  </r>
  <r>
    <x v="8821"/>
    <n v="18"/>
    <s v="Female"/>
    <s v="Delhi"/>
    <n v="9"/>
    <x v="0"/>
    <x v="1"/>
    <n v="689"/>
    <n v="6095.06"/>
    <s v="UPI"/>
    <s v="Yes"/>
    <n v="2"/>
    <n v="0"/>
    <x v="0"/>
    <n v="0"/>
    <s v="Yes"/>
    <x v="1"/>
    <s v="Delhi"/>
  </r>
  <r>
    <x v="8822"/>
    <n v="53"/>
    <s v="Male"/>
    <s v="Delhi"/>
    <n v="46"/>
    <x v="0"/>
    <x v="0"/>
    <n v="493"/>
    <n v="23117.13"/>
    <s v="Auto Debit"/>
    <s v="Yes"/>
    <n v="2"/>
    <n v="1"/>
    <x v="1"/>
    <n v="0"/>
    <s v="No"/>
    <x v="1"/>
    <s v="Delhi"/>
  </r>
  <r>
    <x v="8823"/>
    <n v="43"/>
    <s v="Female"/>
    <s v="Chennai"/>
    <n v="33"/>
    <x v="0"/>
    <x v="1"/>
    <n v="664"/>
    <n v="21600.22"/>
    <s v="Credit Card"/>
    <s v="Yes"/>
    <n v="1"/>
    <n v="0"/>
    <x v="0"/>
    <n v="0"/>
    <s v="No"/>
    <x v="0"/>
    <s v="Chennai"/>
  </r>
  <r>
    <x v="8824"/>
    <n v="37"/>
    <s v="Male"/>
    <s v="Ahmedabad"/>
    <n v="57"/>
    <x v="0"/>
    <x v="1"/>
    <n v="795"/>
    <n v="45989.37"/>
    <s v="Auto Debit"/>
    <s v="Yes"/>
    <n v="0"/>
    <n v="0"/>
    <x v="0"/>
    <n v="0"/>
    <s v="Yes"/>
    <x v="0"/>
    <s v="Ahmedabad"/>
  </r>
  <r>
    <x v="8825"/>
    <n v="42"/>
    <s v="Female"/>
    <s v="Kolkata"/>
    <n v="51"/>
    <x v="0"/>
    <x v="1"/>
    <n v="785"/>
    <n v="40900.480000000003"/>
    <s v="Auto Debit"/>
    <s v="Yes"/>
    <n v="1"/>
    <n v="0"/>
    <x v="0"/>
    <n v="0"/>
    <s v="No"/>
    <x v="0"/>
    <s v="Kolkata"/>
  </r>
  <r>
    <x v="8826"/>
    <n v="18"/>
    <s v="Male"/>
    <s v="Bengaluru"/>
    <n v="17"/>
    <x v="0"/>
    <x v="2"/>
    <n v="1037"/>
    <n v="17860.830000000002"/>
    <s v="Auto Debit"/>
    <s v="Yes"/>
    <n v="3"/>
    <n v="1"/>
    <x v="1"/>
    <n v="0"/>
    <s v="Yes"/>
    <x v="0"/>
    <s v="Bengaluru"/>
  </r>
  <r>
    <x v="8827"/>
    <n v="28"/>
    <s v="Male"/>
    <s v="Pune"/>
    <n v="52"/>
    <x v="0"/>
    <x v="2"/>
    <n v="953"/>
    <n v="48808.43"/>
    <s v="Auto Debit"/>
    <s v="Yes"/>
    <n v="0"/>
    <n v="0"/>
    <x v="0"/>
    <n v="0"/>
    <s v="Yes"/>
    <x v="0"/>
    <s v="Pune"/>
  </r>
  <r>
    <x v="8828"/>
    <n v="30"/>
    <s v="Female"/>
    <s v="Nagpur"/>
    <n v="36"/>
    <x v="1"/>
    <x v="1"/>
    <n v="730"/>
    <n v="24704.74"/>
    <s v="Debit Card"/>
    <s v="No"/>
    <n v="0"/>
    <n v="0"/>
    <x v="0"/>
    <n v="5"/>
    <s v="Yes"/>
    <x v="0"/>
    <s v="Nagpur"/>
  </r>
  <r>
    <x v="8829"/>
    <n v="26"/>
    <s v="Male"/>
    <s v="Pune"/>
    <n v="54"/>
    <x v="0"/>
    <x v="0"/>
    <n v="408"/>
    <n v="21654.34"/>
    <s v="Credit Card"/>
    <s v="Yes"/>
    <n v="0"/>
    <n v="0"/>
    <x v="0"/>
    <n v="0"/>
    <s v="No"/>
    <x v="0"/>
    <s v="Pune"/>
  </r>
  <r>
    <x v="8830"/>
    <n v="23"/>
    <s v="Male"/>
    <s v="Nagpur"/>
    <n v="23"/>
    <x v="1"/>
    <x v="2"/>
    <n v="1055"/>
    <n v="22983.43"/>
    <s v="Debit Card"/>
    <s v="Yes"/>
    <n v="1"/>
    <n v="0"/>
    <x v="0"/>
    <n v="5"/>
    <s v="Yes"/>
    <x v="1"/>
    <s v="Nagpur"/>
  </r>
  <r>
    <x v="8831"/>
    <n v="51"/>
    <s v="Male"/>
    <s v="Delhi"/>
    <n v="46"/>
    <x v="1"/>
    <x v="2"/>
    <n v="1078"/>
    <n v="47466.83"/>
    <s v="Credit Card"/>
    <s v="Yes"/>
    <n v="4"/>
    <n v="2"/>
    <x v="1"/>
    <n v="5"/>
    <s v="No"/>
    <x v="1"/>
    <s v="Delhi"/>
  </r>
  <r>
    <x v="8832"/>
    <n v="35"/>
    <s v="Male"/>
    <s v="Jaipur"/>
    <n v="15"/>
    <x v="2"/>
    <x v="0"/>
    <n v="479"/>
    <n v="6053.33"/>
    <s v="Bank Transfer"/>
    <s v="Yes"/>
    <n v="0"/>
    <n v="0"/>
    <x v="2"/>
    <n v="15"/>
    <s v="No"/>
    <x v="0"/>
    <s v="Jaipur"/>
  </r>
  <r>
    <x v="8833"/>
    <n v="34"/>
    <s v="Male"/>
    <s v="Mumbai"/>
    <n v="28"/>
    <x v="1"/>
    <x v="0"/>
    <n v="527"/>
    <n v="13246.4"/>
    <s v="Auto Debit"/>
    <s v="No"/>
    <n v="1"/>
    <n v="0"/>
    <x v="0"/>
    <n v="10"/>
    <s v="Yes"/>
    <x v="0"/>
    <s v="Mumbai"/>
  </r>
  <r>
    <x v="8834"/>
    <n v="19"/>
    <s v="Female"/>
    <s v="Mumbai"/>
    <n v="20"/>
    <x v="1"/>
    <x v="1"/>
    <n v="709"/>
    <n v="14397.15"/>
    <s v="Credit Card"/>
    <s v="Yes"/>
    <n v="0"/>
    <n v="0"/>
    <x v="0"/>
    <n v="0"/>
    <s v="No"/>
    <x v="0"/>
    <s v="Mumbai"/>
  </r>
  <r>
    <x v="8835"/>
    <n v="18"/>
    <s v="Female"/>
    <s v="Delhi"/>
    <n v="10"/>
    <x v="0"/>
    <x v="1"/>
    <n v="693"/>
    <n v="7029.12"/>
    <s v="Debit Card"/>
    <s v="No"/>
    <n v="1"/>
    <n v="0"/>
    <x v="0"/>
    <n v="0"/>
    <s v="No"/>
    <x v="1"/>
    <s v="Delhi"/>
  </r>
  <r>
    <x v="8836"/>
    <n v="46"/>
    <s v="Female"/>
    <s v="Kolkata"/>
    <n v="63"/>
    <x v="0"/>
    <x v="2"/>
    <n v="1016"/>
    <n v="64157.57"/>
    <s v="Credit Card"/>
    <s v="Yes"/>
    <n v="1"/>
    <n v="0"/>
    <x v="0"/>
    <n v="0"/>
    <s v="Yes"/>
    <x v="0"/>
    <s v="Kolkata"/>
  </r>
  <r>
    <x v="8837"/>
    <n v="40"/>
    <s v="Female"/>
    <s v="Jaipur"/>
    <n v="45"/>
    <x v="1"/>
    <x v="0"/>
    <n v="444"/>
    <n v="20482.939999999999"/>
    <s v="UPI"/>
    <s v="Yes"/>
    <n v="1"/>
    <n v="0"/>
    <x v="0"/>
    <n v="0"/>
    <s v="Yes"/>
    <x v="0"/>
    <s v="Jaipur"/>
  </r>
  <r>
    <x v="8838"/>
    <n v="42"/>
    <s v="Female"/>
    <s v="Mumbai"/>
    <n v="29"/>
    <x v="0"/>
    <x v="1"/>
    <n v="696"/>
    <n v="20685.919999999998"/>
    <s v="Debit Card"/>
    <s v="Yes"/>
    <n v="1"/>
    <n v="0"/>
    <x v="2"/>
    <n v="0"/>
    <s v="No"/>
    <x v="0"/>
    <s v="Mumbai"/>
  </r>
  <r>
    <x v="8839"/>
    <n v="18"/>
    <s v="Female"/>
    <s v="Delhi"/>
    <n v="36"/>
    <x v="0"/>
    <x v="1"/>
    <n v="700"/>
    <n v="25560.05"/>
    <s v="UPI"/>
    <s v="No"/>
    <n v="0"/>
    <n v="0"/>
    <x v="1"/>
    <n v="0"/>
    <s v="No"/>
    <x v="0"/>
    <s v="Delhi"/>
  </r>
  <r>
    <x v="8840"/>
    <n v="55"/>
    <s v="Female"/>
    <s v="Delhi"/>
    <n v="51"/>
    <x v="2"/>
    <x v="0"/>
    <n v="445"/>
    <n v="23352.03"/>
    <s v="UPI"/>
    <s v="Yes"/>
    <n v="0"/>
    <n v="0"/>
    <x v="1"/>
    <n v="0"/>
    <s v="No"/>
    <x v="0"/>
    <s v="Delhi"/>
  </r>
  <r>
    <x v="8841"/>
    <n v="32"/>
    <s v="Male"/>
    <s v="Chennai"/>
    <n v="19"/>
    <x v="1"/>
    <x v="1"/>
    <n v="735"/>
    <n v="13631.12"/>
    <s v="Auto Debit"/>
    <s v="Yes"/>
    <n v="4"/>
    <n v="1"/>
    <x v="1"/>
    <n v="5"/>
    <s v="Yes"/>
    <x v="0"/>
    <s v="Chennai"/>
  </r>
  <r>
    <x v="8842"/>
    <n v="28"/>
    <s v="Male"/>
    <s v="Jaipur"/>
    <n v="41"/>
    <x v="1"/>
    <x v="2"/>
    <n v="1073"/>
    <n v="44655.08"/>
    <s v="UPI"/>
    <s v="Yes"/>
    <n v="1"/>
    <n v="0"/>
    <x v="0"/>
    <n v="0"/>
    <s v="No"/>
    <x v="0"/>
    <s v="Jaipur"/>
  </r>
  <r>
    <x v="8843"/>
    <n v="54"/>
    <s v="Male"/>
    <s v="Delhi"/>
    <n v="4"/>
    <x v="0"/>
    <x v="1"/>
    <n v="827"/>
    <n v="3328.42"/>
    <s v="Bank Transfer"/>
    <s v="Yes"/>
    <n v="2"/>
    <n v="0"/>
    <x v="0"/>
    <n v="0"/>
    <s v="No"/>
    <x v="1"/>
    <s v="Delhi"/>
  </r>
  <r>
    <x v="8844"/>
    <n v="29"/>
    <s v="Female"/>
    <s v="Delhi"/>
    <n v="45"/>
    <x v="0"/>
    <x v="0"/>
    <n v="466"/>
    <n v="20957.419999999998"/>
    <s v="Auto Debit"/>
    <s v="Yes"/>
    <n v="0"/>
    <n v="0"/>
    <x v="0"/>
    <n v="0"/>
    <s v="No"/>
    <x v="0"/>
    <s v="Delhi"/>
  </r>
  <r>
    <x v="8845"/>
    <n v="24"/>
    <s v="Male"/>
    <s v="Hyderabad"/>
    <n v="48"/>
    <x v="1"/>
    <x v="2"/>
    <n v="1015"/>
    <n v="49529.11"/>
    <s v="UPI"/>
    <s v="Yes"/>
    <n v="0"/>
    <n v="0"/>
    <x v="1"/>
    <n v="0"/>
    <s v="Yes"/>
    <x v="0"/>
    <s v="Hyderabad"/>
  </r>
  <r>
    <x v="8846"/>
    <n v="38"/>
    <s v="Male"/>
    <s v="Hyderabad"/>
    <n v="53"/>
    <x v="2"/>
    <x v="1"/>
    <n v="758"/>
    <n v="33189"/>
    <s v="Debit Card"/>
    <s v="Yes"/>
    <n v="3"/>
    <n v="1"/>
    <x v="1"/>
    <n v="15"/>
    <s v="Yes"/>
    <x v="0"/>
    <s v="Hyderabad"/>
  </r>
  <r>
    <x v="8847"/>
    <n v="24"/>
    <s v="Male"/>
    <s v="Pune"/>
    <n v="40"/>
    <x v="1"/>
    <x v="2"/>
    <n v="1016"/>
    <n v="41649.25"/>
    <s v="Auto Debit"/>
    <s v="Yes"/>
    <n v="0"/>
    <n v="0"/>
    <x v="0"/>
    <n v="0"/>
    <s v="No"/>
    <x v="0"/>
    <s v="Pune"/>
  </r>
  <r>
    <x v="8848"/>
    <n v="18"/>
    <s v="Male"/>
    <s v="Delhi"/>
    <n v="51"/>
    <x v="0"/>
    <x v="2"/>
    <n v="1011"/>
    <n v="52764.24"/>
    <s v="Bank Transfer"/>
    <s v="Yes"/>
    <n v="0"/>
    <n v="0"/>
    <x v="1"/>
    <n v="0"/>
    <s v="Yes"/>
    <x v="1"/>
    <s v="Delhi"/>
  </r>
  <r>
    <x v="8849"/>
    <n v="33"/>
    <s v="Male"/>
    <s v="Delhi"/>
    <n v="51"/>
    <x v="0"/>
    <x v="1"/>
    <n v="787"/>
    <n v="41031.160000000003"/>
    <s v="Auto Debit"/>
    <s v="Yes"/>
    <n v="0"/>
    <n v="0"/>
    <x v="0"/>
    <n v="0"/>
    <s v="Yes"/>
    <x v="1"/>
    <s v="Delhi"/>
  </r>
  <r>
    <x v="8850"/>
    <n v="40"/>
    <s v="Male"/>
    <s v="Pune"/>
    <n v="68"/>
    <x v="2"/>
    <x v="1"/>
    <n v="744"/>
    <n v="46824.3"/>
    <s v="Bank Transfer"/>
    <s v="Yes"/>
    <n v="1"/>
    <n v="0"/>
    <x v="0"/>
    <n v="10"/>
    <s v="No"/>
    <x v="0"/>
    <s v="Pune"/>
  </r>
  <r>
    <x v="8851"/>
    <n v="65"/>
    <s v="Male"/>
    <s v="Delhi"/>
    <n v="31"/>
    <x v="1"/>
    <x v="0"/>
    <n v="516"/>
    <n v="13981.19"/>
    <s v="Bank Transfer"/>
    <s v="No"/>
    <n v="1"/>
    <n v="0"/>
    <x v="0"/>
    <n v="10"/>
    <s v="No"/>
    <x v="0"/>
    <s v="Delhi"/>
  </r>
  <r>
    <x v="8852"/>
    <n v="18"/>
    <s v="Female"/>
    <s v="Mumbai"/>
    <n v="33"/>
    <x v="0"/>
    <x v="1"/>
    <n v="833"/>
    <n v="27344.04"/>
    <s v="Bank Transfer"/>
    <s v="No"/>
    <n v="1"/>
    <n v="0"/>
    <x v="0"/>
    <n v="0"/>
    <s v="No"/>
    <x v="0"/>
    <s v="Mumbai"/>
  </r>
  <r>
    <x v="8853"/>
    <n v="31"/>
    <s v="Male"/>
    <s v="Delhi"/>
    <n v="42"/>
    <x v="2"/>
    <x v="2"/>
    <n v="1064"/>
    <n v="37255.03"/>
    <s v="Auto Debit"/>
    <s v="Yes"/>
    <n v="1"/>
    <n v="0"/>
    <x v="0"/>
    <n v="15"/>
    <s v="No"/>
    <x v="0"/>
    <s v="Delhi"/>
  </r>
  <r>
    <x v="8854"/>
    <n v="23"/>
    <s v="Female"/>
    <s v="Pune"/>
    <n v="17"/>
    <x v="1"/>
    <x v="1"/>
    <n v="796"/>
    <n v="12215.66"/>
    <s v="Debit Card"/>
    <s v="Yes"/>
    <n v="2"/>
    <n v="0"/>
    <x v="0"/>
    <n v="10"/>
    <s v="No"/>
    <x v="0"/>
    <s v="Pune"/>
  </r>
  <r>
    <x v="8855"/>
    <n v="36"/>
    <s v="Female"/>
    <s v="Delhi"/>
    <n v="16"/>
    <x v="0"/>
    <x v="0"/>
    <n v="459"/>
    <n v="7536.78"/>
    <s v="Auto Debit"/>
    <s v="No"/>
    <n v="0"/>
    <n v="0"/>
    <x v="1"/>
    <n v="0"/>
    <s v="No"/>
    <x v="0"/>
    <s v="Delhi"/>
  </r>
  <r>
    <x v="8856"/>
    <n v="37"/>
    <s v="Female"/>
    <s v="Mumbai"/>
    <n v="19"/>
    <x v="1"/>
    <x v="1"/>
    <n v="701"/>
    <n v="12988.32"/>
    <s v="Auto Debit"/>
    <s v="Yes"/>
    <n v="0"/>
    <n v="0"/>
    <x v="0"/>
    <n v="0"/>
    <s v="No"/>
    <x v="0"/>
    <s v="Mumbai"/>
  </r>
  <r>
    <x v="8857"/>
    <n v="45"/>
    <s v="Male"/>
    <s v="Delhi"/>
    <n v="22"/>
    <x v="0"/>
    <x v="0"/>
    <n v="453"/>
    <n v="9786.07"/>
    <s v="Debit Card"/>
    <s v="Yes"/>
    <n v="0"/>
    <n v="0"/>
    <x v="0"/>
    <n v="0"/>
    <s v="No"/>
    <x v="0"/>
    <s v="Delhi"/>
  </r>
  <r>
    <x v="8858"/>
    <n v="27"/>
    <s v="Female"/>
    <s v="Mumbai"/>
    <n v="6"/>
    <x v="1"/>
    <x v="1"/>
    <n v="662"/>
    <n v="3879.49"/>
    <s v="Auto Debit"/>
    <s v="Yes"/>
    <n v="1"/>
    <n v="0"/>
    <x v="0"/>
    <n v="5"/>
    <s v="No"/>
    <x v="1"/>
    <s v="Mumbai"/>
  </r>
  <r>
    <x v="8859"/>
    <n v="37"/>
    <s v="Female"/>
    <s v="Ahmedabad"/>
    <n v="50"/>
    <x v="0"/>
    <x v="0"/>
    <n v="401"/>
    <n v="20373"/>
    <s v="Bank Transfer"/>
    <s v="Yes"/>
    <n v="0"/>
    <n v="0"/>
    <x v="1"/>
    <n v="0"/>
    <s v="No"/>
    <x v="0"/>
    <s v="Ahmedabad"/>
  </r>
  <r>
    <x v="8860"/>
    <n v="28"/>
    <s v="Female"/>
    <s v="Nagpur"/>
    <n v="24"/>
    <x v="0"/>
    <x v="2"/>
    <n v="1055"/>
    <n v="25168"/>
    <s v="Auto Debit"/>
    <s v="Yes"/>
    <n v="0"/>
    <n v="0"/>
    <x v="1"/>
    <n v="0"/>
    <s v="No"/>
    <x v="0"/>
    <s v="Nagpur"/>
  </r>
  <r>
    <x v="8861"/>
    <n v="36"/>
    <s v="Male"/>
    <s v="Kolkata"/>
    <n v="20"/>
    <x v="1"/>
    <x v="1"/>
    <n v="664"/>
    <n v="13512.56"/>
    <s v="Credit Card"/>
    <s v="No"/>
    <n v="3"/>
    <n v="2"/>
    <x v="2"/>
    <n v="0"/>
    <s v="No"/>
    <x v="0"/>
    <s v="Kolkata"/>
  </r>
  <r>
    <x v="8862"/>
    <n v="41"/>
    <s v="Male"/>
    <s v="Delhi"/>
    <n v="45"/>
    <x v="1"/>
    <x v="1"/>
    <n v="822"/>
    <n v="35202.85"/>
    <s v="Debit Card"/>
    <s v="Yes"/>
    <n v="0"/>
    <n v="0"/>
    <x v="0"/>
    <n v="5"/>
    <s v="No"/>
    <x v="0"/>
    <s v="Delhi"/>
  </r>
  <r>
    <x v="8863"/>
    <n v="42"/>
    <s v="Male"/>
    <s v="Mumbai"/>
    <n v="16"/>
    <x v="0"/>
    <x v="0"/>
    <n v="591"/>
    <n v="9405.3799999999992"/>
    <s v="Credit Card"/>
    <s v="Yes"/>
    <n v="2"/>
    <n v="1"/>
    <x v="1"/>
    <n v="0"/>
    <s v="No"/>
    <x v="0"/>
    <s v="Mumbai"/>
  </r>
  <r>
    <x v="8864"/>
    <n v="32"/>
    <s v="Male"/>
    <s v="Kolkata"/>
    <n v="34"/>
    <x v="0"/>
    <x v="0"/>
    <n v="460"/>
    <n v="15725.81"/>
    <s v="Auto Debit"/>
    <s v="Yes"/>
    <n v="2"/>
    <n v="0"/>
    <x v="1"/>
    <n v="0"/>
    <s v="No"/>
    <x v="0"/>
    <s v="Kolkata"/>
  </r>
  <r>
    <x v="8865"/>
    <n v="30"/>
    <s v="Male"/>
    <s v="Pune"/>
    <n v="16"/>
    <x v="0"/>
    <x v="2"/>
    <n v="1005"/>
    <n v="15858.53"/>
    <s v="UPI"/>
    <s v="Yes"/>
    <n v="0"/>
    <n v="0"/>
    <x v="0"/>
    <n v="0"/>
    <s v="No"/>
    <x v="0"/>
    <s v="Pune"/>
  </r>
  <r>
    <x v="8866"/>
    <n v="41"/>
    <s v="Female"/>
    <s v="Bengaluru"/>
    <n v="11"/>
    <x v="0"/>
    <x v="1"/>
    <n v="768"/>
    <n v="8402.0499999999993"/>
    <s v="UPI"/>
    <s v="Yes"/>
    <n v="1"/>
    <n v="0"/>
    <x v="0"/>
    <n v="0"/>
    <s v="No"/>
    <x v="0"/>
    <s v="Bengaluru"/>
  </r>
  <r>
    <x v="8867"/>
    <n v="34"/>
    <s v="Male"/>
    <s v="Pune"/>
    <n v="43"/>
    <x v="0"/>
    <x v="1"/>
    <n v="721"/>
    <n v="31585.77"/>
    <s v="Bank Transfer"/>
    <s v="Yes"/>
    <n v="0"/>
    <n v="0"/>
    <x v="0"/>
    <n v="0"/>
    <s v="No"/>
    <x v="0"/>
    <s v="Pune"/>
  </r>
  <r>
    <x v="8868"/>
    <n v="38"/>
    <s v="Female"/>
    <s v="Kolkata"/>
    <n v="41"/>
    <x v="1"/>
    <x v="1"/>
    <n v="793"/>
    <n v="29144.11"/>
    <s v="Auto Debit"/>
    <s v="Yes"/>
    <n v="6"/>
    <n v="2"/>
    <x v="4"/>
    <n v="10"/>
    <s v="No"/>
    <x v="1"/>
    <s v="Kolkata"/>
  </r>
  <r>
    <x v="8869"/>
    <n v="51"/>
    <s v="Female"/>
    <s v="Kolkata"/>
    <n v="28"/>
    <x v="0"/>
    <x v="1"/>
    <n v="675"/>
    <n v="19456.259999999998"/>
    <s v="UPI"/>
    <s v="Yes"/>
    <n v="0"/>
    <n v="0"/>
    <x v="0"/>
    <n v="0"/>
    <s v="No"/>
    <x v="1"/>
    <s v="Kolkata"/>
  </r>
  <r>
    <x v="8870"/>
    <n v="19"/>
    <s v="Female"/>
    <s v="Pune"/>
    <n v="69"/>
    <x v="0"/>
    <x v="1"/>
    <n v="703"/>
    <n v="49633.01"/>
    <s v="Auto Debit"/>
    <s v="Yes"/>
    <n v="2"/>
    <n v="1"/>
    <x v="0"/>
    <n v="0"/>
    <s v="Yes"/>
    <x v="0"/>
    <s v="Pune"/>
  </r>
  <r>
    <x v="8871"/>
    <n v="55"/>
    <s v="Male"/>
    <s v="Kolkata"/>
    <n v="20"/>
    <x v="2"/>
    <x v="0"/>
    <n v="519"/>
    <n v="10677.33"/>
    <s v="Credit Card"/>
    <s v="No"/>
    <n v="4"/>
    <n v="2"/>
    <x v="4"/>
    <n v="0"/>
    <s v="No"/>
    <x v="1"/>
    <s v="Kolkata"/>
  </r>
  <r>
    <x v="8872"/>
    <n v="37"/>
    <s v="Female"/>
    <s v="Ahmedabad"/>
    <n v="45"/>
    <x v="1"/>
    <x v="2"/>
    <n v="1005"/>
    <n v="45270.1"/>
    <s v="Auto Debit"/>
    <s v="Yes"/>
    <n v="0"/>
    <n v="0"/>
    <x v="0"/>
    <n v="0"/>
    <s v="Yes"/>
    <x v="0"/>
    <s v="Ahmedabad"/>
  </r>
  <r>
    <x v="8873"/>
    <n v="18"/>
    <s v="Male"/>
    <s v="Delhi"/>
    <n v="36"/>
    <x v="0"/>
    <x v="0"/>
    <n v="441"/>
    <n v="16095.58"/>
    <s v="Credit Card"/>
    <s v="Yes"/>
    <n v="0"/>
    <n v="0"/>
    <x v="0"/>
    <n v="0"/>
    <s v="Yes"/>
    <x v="0"/>
    <s v="Delhi"/>
  </r>
  <r>
    <x v="8874"/>
    <n v="43"/>
    <s v="Female"/>
    <s v="Hyderabad"/>
    <n v="51"/>
    <x v="2"/>
    <x v="0"/>
    <n v="390"/>
    <n v="19861.650000000001"/>
    <s v="Credit Card"/>
    <s v="Yes"/>
    <n v="0"/>
    <n v="0"/>
    <x v="0"/>
    <n v="0"/>
    <s v="No"/>
    <x v="0"/>
    <s v="Hyderabad"/>
  </r>
  <r>
    <x v="8875"/>
    <n v="28"/>
    <s v="Male"/>
    <s v="Delhi"/>
    <n v="64"/>
    <x v="2"/>
    <x v="1"/>
    <n v="752"/>
    <n v="43680.800000000003"/>
    <s v="Debit Card"/>
    <s v="Yes"/>
    <n v="1"/>
    <n v="0"/>
    <x v="0"/>
    <n v="10"/>
    <s v="No"/>
    <x v="0"/>
    <s v="Delhi"/>
  </r>
  <r>
    <x v="8876"/>
    <n v="31"/>
    <s v="Female"/>
    <s v="Chennai"/>
    <n v="69"/>
    <x v="1"/>
    <x v="2"/>
    <n v="974"/>
    <n v="66515.22"/>
    <s v="Credit Card"/>
    <s v="Yes"/>
    <n v="0"/>
    <n v="0"/>
    <x v="0"/>
    <n v="0"/>
    <s v="No"/>
    <x v="0"/>
    <s v="Chennai"/>
  </r>
  <r>
    <x v="8877"/>
    <n v="36"/>
    <s v="Male"/>
    <s v="Kolkata"/>
    <n v="10"/>
    <x v="0"/>
    <x v="0"/>
    <n v="493"/>
    <n v="5039.22"/>
    <s v="Auto Debit"/>
    <s v="Yes"/>
    <n v="0"/>
    <n v="0"/>
    <x v="1"/>
    <n v="0"/>
    <s v="No"/>
    <x v="0"/>
    <s v="Kolkata"/>
  </r>
  <r>
    <x v="8878"/>
    <n v="33"/>
    <s v="Male"/>
    <s v="Bengaluru"/>
    <n v="19"/>
    <x v="0"/>
    <x v="1"/>
    <n v="745"/>
    <n v="13995.49"/>
    <s v="Debit Card"/>
    <s v="No"/>
    <n v="2"/>
    <n v="0"/>
    <x v="0"/>
    <n v="0"/>
    <s v="No"/>
    <x v="1"/>
    <s v="Bengaluru"/>
  </r>
  <r>
    <x v="8879"/>
    <n v="39"/>
    <s v="Female"/>
    <s v="Mumbai"/>
    <n v="22"/>
    <x v="1"/>
    <x v="2"/>
    <n v="1132"/>
    <n v="24277.65"/>
    <s v="Auto Debit"/>
    <s v="Yes"/>
    <n v="0"/>
    <n v="0"/>
    <x v="0"/>
    <n v="0"/>
    <s v="No"/>
    <x v="0"/>
    <s v="Mumbai"/>
  </r>
  <r>
    <x v="8880"/>
    <n v="33"/>
    <s v="Female"/>
    <s v="Pune"/>
    <n v="27"/>
    <x v="1"/>
    <x v="1"/>
    <n v="703"/>
    <n v="19435.88"/>
    <s v="UPI"/>
    <s v="Yes"/>
    <n v="1"/>
    <n v="0"/>
    <x v="1"/>
    <n v="0"/>
    <s v="No"/>
    <x v="0"/>
    <s v="Pune"/>
  </r>
  <r>
    <x v="8881"/>
    <n v="18"/>
    <s v="Female"/>
    <s v="Delhi"/>
    <n v="35"/>
    <x v="0"/>
    <x v="0"/>
    <n v="541"/>
    <n v="19339.400000000001"/>
    <s v="UPI"/>
    <s v="No"/>
    <n v="0"/>
    <n v="0"/>
    <x v="0"/>
    <n v="0"/>
    <s v="Yes"/>
    <x v="1"/>
    <s v="Delhi"/>
  </r>
  <r>
    <x v="8882"/>
    <n v="21"/>
    <s v="Female"/>
    <s v="Nagpur"/>
    <n v="52"/>
    <x v="0"/>
    <x v="0"/>
    <n v="389"/>
    <n v="19850.310000000001"/>
    <s v="Auto Debit"/>
    <s v="Yes"/>
    <n v="0"/>
    <n v="0"/>
    <x v="0"/>
    <n v="0"/>
    <s v="No"/>
    <x v="0"/>
    <s v="Nagpur"/>
  </r>
  <r>
    <x v="8883"/>
    <n v="42"/>
    <s v="Male"/>
    <s v="Pune"/>
    <n v="29"/>
    <x v="1"/>
    <x v="1"/>
    <n v="781"/>
    <n v="20001.400000000001"/>
    <s v="Credit Card"/>
    <s v="No"/>
    <n v="2"/>
    <n v="1"/>
    <x v="1"/>
    <n v="10"/>
    <s v="No"/>
    <x v="1"/>
    <s v="Pune"/>
  </r>
  <r>
    <x v="8884"/>
    <n v="34"/>
    <s v="Female"/>
    <s v="Pune"/>
    <n v="15"/>
    <x v="1"/>
    <x v="0"/>
    <n v="450"/>
    <n v="6673.84"/>
    <s v="UPI"/>
    <s v="Yes"/>
    <n v="0"/>
    <n v="0"/>
    <x v="0"/>
    <n v="0"/>
    <s v="No"/>
    <x v="0"/>
    <s v="Pune"/>
  </r>
  <r>
    <x v="8885"/>
    <n v="54"/>
    <s v="Male"/>
    <s v="Bengaluru"/>
    <n v="64"/>
    <x v="0"/>
    <x v="0"/>
    <n v="415"/>
    <n v="27311.22"/>
    <s v="Credit Card"/>
    <s v="Yes"/>
    <n v="1"/>
    <n v="0"/>
    <x v="1"/>
    <n v="0"/>
    <s v="No"/>
    <x v="0"/>
    <s v="Bengaluru"/>
  </r>
  <r>
    <x v="8886"/>
    <n v="18"/>
    <s v="Male"/>
    <s v="Chennai"/>
    <n v="10"/>
    <x v="0"/>
    <x v="0"/>
    <n v="535"/>
    <n v="5319.65"/>
    <s v="Auto Debit"/>
    <s v="Yes"/>
    <n v="0"/>
    <n v="0"/>
    <x v="0"/>
    <n v="0"/>
    <s v="Yes"/>
    <x v="0"/>
    <s v="Chennai"/>
  </r>
  <r>
    <x v="8887"/>
    <n v="36"/>
    <s v="Female"/>
    <s v="Pune"/>
    <n v="65"/>
    <x v="2"/>
    <x v="1"/>
    <n v="663"/>
    <n v="43794.78"/>
    <s v="Credit Card"/>
    <s v="Yes"/>
    <n v="1"/>
    <n v="0"/>
    <x v="0"/>
    <n v="0"/>
    <s v="No"/>
    <x v="0"/>
    <s v="Pune"/>
  </r>
  <r>
    <x v="8888"/>
    <n v="37"/>
    <s v="Female"/>
    <s v="Mumbai"/>
    <n v="23"/>
    <x v="0"/>
    <x v="0"/>
    <n v="556"/>
    <n v="12575.36"/>
    <s v="Bank Transfer"/>
    <s v="No"/>
    <n v="0"/>
    <n v="0"/>
    <x v="1"/>
    <n v="0"/>
    <s v="No"/>
    <x v="0"/>
    <s v="Mumbai"/>
  </r>
  <r>
    <x v="8889"/>
    <n v="26"/>
    <s v="Female"/>
    <s v="Bengaluru"/>
    <n v="41"/>
    <x v="0"/>
    <x v="0"/>
    <n v="452"/>
    <n v="18455.07"/>
    <s v="Debit Card"/>
    <s v="Yes"/>
    <n v="0"/>
    <n v="0"/>
    <x v="1"/>
    <n v="0"/>
    <s v="No"/>
    <x v="0"/>
    <s v="Bengaluru"/>
  </r>
  <r>
    <x v="8890"/>
    <n v="31"/>
    <s v="Female"/>
    <s v="Hyderabad"/>
    <n v="2"/>
    <x v="0"/>
    <x v="1"/>
    <n v="737"/>
    <n v="1458.31"/>
    <s v="Auto Debit"/>
    <s v="Yes"/>
    <n v="2"/>
    <n v="2"/>
    <x v="1"/>
    <n v="0"/>
    <s v="Yes"/>
    <x v="1"/>
    <s v="Hyderabad"/>
  </r>
  <r>
    <x v="8891"/>
    <n v="34"/>
    <s v="Female"/>
    <s v="Ahmedabad"/>
    <n v="26"/>
    <x v="1"/>
    <x v="1"/>
    <n v="683"/>
    <n v="16871.2"/>
    <s v="Debit Card"/>
    <s v="Yes"/>
    <n v="0"/>
    <n v="0"/>
    <x v="0"/>
    <n v="5"/>
    <s v="No"/>
    <x v="0"/>
    <s v="Ahmedabad"/>
  </r>
  <r>
    <x v="8892"/>
    <n v="28"/>
    <s v="Female"/>
    <s v="Pune"/>
    <n v="20"/>
    <x v="0"/>
    <x v="1"/>
    <n v="688"/>
    <n v="14055.93"/>
    <s v="UPI"/>
    <s v="Yes"/>
    <n v="0"/>
    <n v="0"/>
    <x v="0"/>
    <n v="0"/>
    <s v="No"/>
    <x v="1"/>
    <s v="Pune"/>
  </r>
  <r>
    <x v="8893"/>
    <n v="30"/>
    <s v="Female"/>
    <s v="Ahmedabad"/>
    <n v="28"/>
    <x v="1"/>
    <x v="0"/>
    <n v="467"/>
    <n v="12804"/>
    <s v="UPI"/>
    <s v="No"/>
    <n v="3"/>
    <n v="0"/>
    <x v="0"/>
    <n v="0"/>
    <s v="No"/>
    <x v="0"/>
    <s v="Ahmedabad"/>
  </r>
  <r>
    <x v="8894"/>
    <n v="36"/>
    <s v="Female"/>
    <s v="Hyderabad"/>
    <n v="45"/>
    <x v="1"/>
    <x v="0"/>
    <n v="495"/>
    <n v="22840.2"/>
    <s v="Credit Card"/>
    <s v="Yes"/>
    <n v="7"/>
    <n v="2"/>
    <x v="4"/>
    <n v="0"/>
    <s v="No"/>
    <x v="1"/>
    <s v="Hyderabad"/>
  </r>
  <r>
    <x v="8895"/>
    <n v="18"/>
    <s v="Male"/>
    <s v="Ahmedabad"/>
    <n v="4"/>
    <x v="0"/>
    <x v="2"/>
    <n v="984"/>
    <n v="3531.56"/>
    <s v="Credit Card"/>
    <s v="Yes"/>
    <n v="1"/>
    <n v="0"/>
    <x v="0"/>
    <n v="10"/>
    <s v="Yes"/>
    <x v="1"/>
    <s v="Ahmedabad"/>
  </r>
  <r>
    <x v="8896"/>
    <n v="24"/>
    <s v="Male"/>
    <s v="Hyderabad"/>
    <n v="18"/>
    <x v="1"/>
    <x v="1"/>
    <n v="685"/>
    <n v="11426.39"/>
    <s v="UPI"/>
    <s v="Yes"/>
    <n v="4"/>
    <n v="2"/>
    <x v="2"/>
    <n v="10"/>
    <s v="Yes"/>
    <x v="1"/>
    <s v="Hyderabad"/>
  </r>
  <r>
    <x v="8897"/>
    <n v="25"/>
    <s v="Male"/>
    <s v="Mumbai"/>
    <n v="47"/>
    <x v="2"/>
    <x v="2"/>
    <n v="1058"/>
    <n v="50408.79"/>
    <s v="UPI"/>
    <s v="Yes"/>
    <n v="2"/>
    <n v="0"/>
    <x v="1"/>
    <n v="0"/>
    <s v="No"/>
    <x v="0"/>
    <s v="Mumbai"/>
  </r>
  <r>
    <x v="8898"/>
    <n v="38"/>
    <s v="Female"/>
    <s v="Delhi"/>
    <n v="48"/>
    <x v="1"/>
    <x v="1"/>
    <n v="829"/>
    <n v="38082.870000000003"/>
    <s v="Credit Card"/>
    <s v="Yes"/>
    <n v="3"/>
    <n v="0"/>
    <x v="0"/>
    <n v="5"/>
    <s v="No"/>
    <x v="0"/>
    <s v="Delhi"/>
  </r>
  <r>
    <x v="8899"/>
    <n v="19"/>
    <s v="Male"/>
    <s v="Bengaluru"/>
    <n v="33"/>
    <x v="0"/>
    <x v="2"/>
    <n v="1098"/>
    <n v="35450.15"/>
    <s v="Credit Card"/>
    <s v="Yes"/>
    <n v="0"/>
    <n v="0"/>
    <x v="0"/>
    <n v="0"/>
    <s v="Yes"/>
    <x v="0"/>
    <s v="Bengaluru"/>
  </r>
  <r>
    <x v="8900"/>
    <n v="25"/>
    <s v="Female"/>
    <s v="Chennai"/>
    <n v="23"/>
    <x v="0"/>
    <x v="0"/>
    <n v="489"/>
    <n v="11303.62"/>
    <s v="Debit Card"/>
    <s v="Yes"/>
    <n v="2"/>
    <n v="0"/>
    <x v="1"/>
    <n v="0"/>
    <s v="Yes"/>
    <x v="1"/>
    <s v="Chennai"/>
  </r>
  <r>
    <x v="8901"/>
    <n v="51"/>
    <s v="Male"/>
    <s v="Pune"/>
    <n v="25"/>
    <x v="0"/>
    <x v="0"/>
    <n v="407"/>
    <n v="10410.370000000001"/>
    <s v="UPI"/>
    <s v="No"/>
    <n v="1"/>
    <n v="0"/>
    <x v="0"/>
    <n v="0"/>
    <s v="Yes"/>
    <x v="1"/>
    <s v="Pune"/>
  </r>
  <r>
    <x v="8902"/>
    <n v="28"/>
    <s v="Female"/>
    <s v="Chennai"/>
    <n v="28"/>
    <x v="1"/>
    <x v="0"/>
    <n v="426"/>
    <n v="12185.3"/>
    <s v="Credit Card"/>
    <s v="Yes"/>
    <n v="1"/>
    <n v="0"/>
    <x v="0"/>
    <n v="0"/>
    <s v="No"/>
    <x v="1"/>
    <s v="Chennai"/>
  </r>
  <r>
    <x v="8903"/>
    <n v="36"/>
    <s v="Male"/>
    <s v="Ahmedabad"/>
    <n v="14"/>
    <x v="0"/>
    <x v="1"/>
    <n v="681"/>
    <n v="9299.99"/>
    <s v="Auto Debit"/>
    <s v="No"/>
    <n v="0"/>
    <n v="0"/>
    <x v="0"/>
    <n v="0"/>
    <s v="No"/>
    <x v="0"/>
    <s v="Ahmedabad"/>
  </r>
  <r>
    <x v="8904"/>
    <n v="20"/>
    <s v="Male"/>
    <s v="Mumbai"/>
    <n v="72"/>
    <x v="2"/>
    <x v="1"/>
    <n v="766"/>
    <n v="55388.87"/>
    <s v="Bank Transfer"/>
    <s v="Yes"/>
    <n v="0"/>
    <n v="0"/>
    <x v="0"/>
    <n v="0"/>
    <s v="No"/>
    <x v="0"/>
    <s v="Mumbai"/>
  </r>
  <r>
    <x v="8905"/>
    <n v="53"/>
    <s v="Male"/>
    <s v="Delhi"/>
    <n v="25"/>
    <x v="2"/>
    <x v="1"/>
    <n v="827"/>
    <n v="21051.24"/>
    <s v="Credit Card"/>
    <s v="Yes"/>
    <n v="1"/>
    <n v="0"/>
    <x v="0"/>
    <n v="0"/>
    <s v="No"/>
    <x v="0"/>
    <s v="Delhi"/>
  </r>
  <r>
    <x v="8906"/>
    <n v="23"/>
    <s v="Male"/>
    <s v="Ahmedabad"/>
    <n v="29"/>
    <x v="2"/>
    <x v="0"/>
    <n v="420"/>
    <n v="12470.88"/>
    <s v="Credit Card"/>
    <s v="No"/>
    <n v="4"/>
    <n v="2"/>
    <x v="1"/>
    <n v="0"/>
    <s v="No"/>
    <x v="0"/>
    <s v="Ahmedabad"/>
  </r>
  <r>
    <x v="8907"/>
    <n v="51"/>
    <s v="Male"/>
    <s v="Delhi"/>
    <n v="35"/>
    <x v="1"/>
    <x v="2"/>
    <n v="966"/>
    <n v="30080.98"/>
    <s v="UPI"/>
    <s v="Yes"/>
    <n v="0"/>
    <n v="0"/>
    <x v="0"/>
    <n v="10"/>
    <s v="No"/>
    <x v="0"/>
    <s v="Delhi"/>
  </r>
  <r>
    <x v="8908"/>
    <n v="32"/>
    <s v="Female"/>
    <s v="Delhi"/>
    <n v="21"/>
    <x v="2"/>
    <x v="0"/>
    <n v="473"/>
    <n v="9906.0300000000007"/>
    <s v="Auto Debit"/>
    <s v="Yes"/>
    <n v="0"/>
    <n v="0"/>
    <x v="1"/>
    <n v="0"/>
    <s v="No"/>
    <x v="0"/>
    <s v="Delhi"/>
  </r>
  <r>
    <x v="8909"/>
    <n v="38"/>
    <s v="Female"/>
    <s v="Delhi"/>
    <n v="17"/>
    <x v="0"/>
    <x v="0"/>
    <n v="475"/>
    <n v="8114.07"/>
    <s v="UPI"/>
    <s v="No"/>
    <n v="5"/>
    <n v="1"/>
    <x v="2"/>
    <n v="0"/>
    <s v="No"/>
    <x v="1"/>
    <s v="Delhi"/>
  </r>
  <r>
    <x v="8910"/>
    <n v="36"/>
    <s v="Female"/>
    <s v="Bengaluru"/>
    <n v="19"/>
    <x v="0"/>
    <x v="0"/>
    <n v="518"/>
    <n v="9871.51"/>
    <s v="Debit Card"/>
    <s v="Yes"/>
    <n v="2"/>
    <n v="0"/>
    <x v="0"/>
    <n v="0"/>
    <s v="No"/>
    <x v="1"/>
    <s v="Bengaluru"/>
  </r>
  <r>
    <x v="8911"/>
    <n v="40"/>
    <s v="Male"/>
    <s v="Nagpur"/>
    <n v="42"/>
    <x v="1"/>
    <x v="1"/>
    <n v="769"/>
    <n v="29856.27"/>
    <s v="Debit Card"/>
    <s v="Yes"/>
    <n v="0"/>
    <n v="0"/>
    <x v="0"/>
    <n v="5"/>
    <s v="No"/>
    <x v="0"/>
    <s v="Nagpur"/>
  </r>
  <r>
    <x v="8912"/>
    <n v="38"/>
    <s v="Female"/>
    <s v="Bengaluru"/>
    <n v="24"/>
    <x v="0"/>
    <x v="2"/>
    <n v="1061"/>
    <n v="24888.85"/>
    <s v="UPI"/>
    <s v="Yes"/>
    <n v="0"/>
    <n v="0"/>
    <x v="0"/>
    <n v="0"/>
    <s v="No"/>
    <x v="1"/>
    <s v="Bengaluru"/>
  </r>
  <r>
    <x v="8913"/>
    <n v="26"/>
    <s v="Male"/>
    <s v="Ahmedabad"/>
    <n v="8"/>
    <x v="0"/>
    <x v="2"/>
    <n v="972"/>
    <n v="7648.21"/>
    <s v="UPI"/>
    <s v="Yes"/>
    <n v="0"/>
    <n v="0"/>
    <x v="0"/>
    <n v="0"/>
    <s v="No"/>
    <x v="0"/>
    <s v="Ahmedabad"/>
  </r>
  <r>
    <x v="8914"/>
    <n v="46"/>
    <s v="Female"/>
    <s v="Mumbai"/>
    <n v="16"/>
    <x v="1"/>
    <x v="1"/>
    <n v="678"/>
    <n v="10242.08"/>
    <s v="Auto Debit"/>
    <s v="Yes"/>
    <n v="1"/>
    <n v="0"/>
    <x v="0"/>
    <n v="5"/>
    <s v="No"/>
    <x v="0"/>
    <s v="Mumbai"/>
  </r>
  <r>
    <x v="8915"/>
    <n v="46"/>
    <s v="Female"/>
    <s v="Pune"/>
    <n v="57"/>
    <x v="1"/>
    <x v="0"/>
    <n v="511"/>
    <n v="28964.84"/>
    <s v="Debit Card"/>
    <s v="Yes"/>
    <n v="0"/>
    <n v="0"/>
    <x v="1"/>
    <n v="0"/>
    <s v="Yes"/>
    <x v="0"/>
    <s v="Pune"/>
  </r>
  <r>
    <x v="8916"/>
    <n v="26"/>
    <s v="Male"/>
    <s v="Jaipur"/>
    <n v="44"/>
    <x v="1"/>
    <x v="0"/>
    <n v="473"/>
    <n v="20851.18"/>
    <s v="Credit Card"/>
    <s v="No"/>
    <n v="1"/>
    <n v="0"/>
    <x v="0"/>
    <n v="0"/>
    <s v="Yes"/>
    <x v="0"/>
    <s v="Jaipur"/>
  </r>
  <r>
    <x v="8917"/>
    <n v="27"/>
    <s v="Female"/>
    <s v="Jaipur"/>
    <n v="27"/>
    <x v="0"/>
    <x v="1"/>
    <n v="654"/>
    <n v="17151.39"/>
    <s v="Credit Card"/>
    <s v="Yes"/>
    <n v="2"/>
    <n v="1"/>
    <x v="1"/>
    <n v="0"/>
    <s v="No"/>
    <x v="1"/>
    <s v="Jaipur"/>
  </r>
  <r>
    <x v="8918"/>
    <n v="19"/>
    <s v="Female"/>
    <s v="Delhi"/>
    <n v="52"/>
    <x v="0"/>
    <x v="0"/>
    <n v="510"/>
    <n v="25878.91"/>
    <s v="Debit Card"/>
    <s v="Yes"/>
    <n v="1"/>
    <n v="0"/>
    <x v="0"/>
    <n v="0"/>
    <s v="Yes"/>
    <x v="1"/>
    <s v="Delhi"/>
  </r>
  <r>
    <x v="8919"/>
    <n v="32"/>
    <s v="Female"/>
    <s v="Hyderabad"/>
    <n v="40"/>
    <x v="2"/>
    <x v="0"/>
    <n v="489"/>
    <n v="17101.46"/>
    <s v="Auto Debit"/>
    <s v="No"/>
    <n v="3"/>
    <n v="2"/>
    <x v="2"/>
    <n v="15"/>
    <s v="No"/>
    <x v="0"/>
    <s v="Hyderabad"/>
  </r>
  <r>
    <x v="8920"/>
    <n v="51"/>
    <s v="Male"/>
    <s v="Bengaluru"/>
    <n v="24"/>
    <x v="0"/>
    <x v="1"/>
    <n v="745"/>
    <n v="18200.46"/>
    <s v="Bank Transfer"/>
    <s v="Yes"/>
    <n v="0"/>
    <n v="0"/>
    <x v="1"/>
    <n v="0"/>
    <s v="No"/>
    <x v="1"/>
    <s v="Bengaluru"/>
  </r>
  <r>
    <x v="8921"/>
    <n v="36"/>
    <s v="Male"/>
    <s v="Ahmedabad"/>
    <n v="21"/>
    <x v="0"/>
    <x v="2"/>
    <n v="1049"/>
    <n v="21968.93"/>
    <s v="Credit Card"/>
    <s v="Yes"/>
    <n v="0"/>
    <n v="0"/>
    <x v="0"/>
    <n v="0"/>
    <s v="No"/>
    <x v="0"/>
    <s v="Ahmedabad"/>
  </r>
  <r>
    <x v="8922"/>
    <n v="37"/>
    <s v="Female"/>
    <s v="Nagpur"/>
    <n v="52"/>
    <x v="1"/>
    <x v="1"/>
    <n v="650"/>
    <n v="31221.27"/>
    <s v="Auto Debit"/>
    <s v="No"/>
    <n v="1"/>
    <n v="0"/>
    <x v="1"/>
    <n v="10"/>
    <s v="No"/>
    <x v="0"/>
    <s v="Nagpur"/>
  </r>
  <r>
    <x v="8923"/>
    <n v="36"/>
    <s v="Female"/>
    <s v="Hyderabad"/>
    <n v="40"/>
    <x v="0"/>
    <x v="0"/>
    <n v="444"/>
    <n v="17311.439999999999"/>
    <s v="UPI"/>
    <s v="No"/>
    <n v="3"/>
    <n v="0"/>
    <x v="0"/>
    <n v="0"/>
    <s v="No"/>
    <x v="1"/>
    <s v="Hyderabad"/>
  </r>
  <r>
    <x v="8924"/>
    <n v="44"/>
    <s v="Male"/>
    <s v="Mumbai"/>
    <n v="63"/>
    <x v="0"/>
    <x v="0"/>
    <n v="535"/>
    <n v="33629.35"/>
    <s v="UPI"/>
    <s v="Yes"/>
    <n v="0"/>
    <n v="0"/>
    <x v="0"/>
    <n v="0"/>
    <s v="No"/>
    <x v="0"/>
    <s v="Mumbai"/>
  </r>
  <r>
    <x v="8925"/>
    <n v="39"/>
    <s v="Male"/>
    <s v="Pune"/>
    <n v="33"/>
    <x v="1"/>
    <x v="1"/>
    <n v="698"/>
    <n v="23541.31"/>
    <s v="UPI"/>
    <s v="Yes"/>
    <n v="2"/>
    <n v="1"/>
    <x v="2"/>
    <n v="0"/>
    <s v="No"/>
    <x v="0"/>
    <s v="Pune"/>
  </r>
  <r>
    <x v="8926"/>
    <n v="21"/>
    <s v="Female"/>
    <s v="Bengaluru"/>
    <n v="13"/>
    <x v="0"/>
    <x v="0"/>
    <n v="443"/>
    <n v="5769.27"/>
    <s v="Bank Transfer"/>
    <s v="No"/>
    <n v="3"/>
    <n v="0"/>
    <x v="0"/>
    <n v="0"/>
    <s v="No"/>
    <x v="1"/>
    <s v="Bengaluru"/>
  </r>
  <r>
    <x v="8927"/>
    <n v="18"/>
    <s v="Male"/>
    <s v="Mumbai"/>
    <n v="25"/>
    <x v="1"/>
    <x v="0"/>
    <n v="551"/>
    <n v="13875"/>
    <s v="UPI"/>
    <s v="No"/>
    <n v="1"/>
    <n v="0"/>
    <x v="1"/>
    <n v="0"/>
    <s v="No"/>
    <x v="0"/>
    <s v="Mumbai"/>
  </r>
  <r>
    <x v="8928"/>
    <n v="38"/>
    <s v="Female"/>
    <s v="Pune"/>
    <n v="40"/>
    <x v="0"/>
    <x v="1"/>
    <n v="778"/>
    <n v="30667.81"/>
    <s v="Credit Card"/>
    <s v="Yes"/>
    <n v="0"/>
    <n v="0"/>
    <x v="0"/>
    <n v="0"/>
    <s v="No"/>
    <x v="0"/>
    <s v="Pune"/>
  </r>
  <r>
    <x v="8929"/>
    <n v="25"/>
    <s v="Female"/>
    <s v="Jaipur"/>
    <n v="41"/>
    <x v="0"/>
    <x v="0"/>
    <n v="539"/>
    <n v="22296.95"/>
    <s v="Debit Card"/>
    <s v="No"/>
    <n v="0"/>
    <n v="0"/>
    <x v="1"/>
    <n v="0"/>
    <s v="Yes"/>
    <x v="0"/>
    <s v="Jaipur"/>
  </r>
  <r>
    <x v="8930"/>
    <n v="44"/>
    <s v="Male"/>
    <s v="Chennai"/>
    <n v="32"/>
    <x v="1"/>
    <x v="0"/>
    <n v="501"/>
    <n v="16006.12"/>
    <s v="Auto Debit"/>
    <s v="Yes"/>
    <n v="2"/>
    <n v="1"/>
    <x v="1"/>
    <n v="0"/>
    <s v="No"/>
    <x v="0"/>
    <s v="Chennai"/>
  </r>
  <r>
    <x v="8931"/>
    <n v="34"/>
    <s v="Male"/>
    <s v="Pune"/>
    <n v="49"/>
    <x v="1"/>
    <x v="1"/>
    <n v="745"/>
    <n v="36930.07"/>
    <s v="Credit Card"/>
    <s v="Yes"/>
    <n v="3"/>
    <n v="1"/>
    <x v="1"/>
    <n v="0"/>
    <s v="No"/>
    <x v="0"/>
    <s v="Pune"/>
  </r>
  <r>
    <x v="8932"/>
    <n v="46"/>
    <s v="Female"/>
    <s v="Chennai"/>
    <n v="58"/>
    <x v="1"/>
    <x v="1"/>
    <n v="791"/>
    <n v="45092.65"/>
    <s v="Credit Card"/>
    <s v="Yes"/>
    <n v="5"/>
    <n v="1"/>
    <x v="1"/>
    <n v="0"/>
    <s v="Yes"/>
    <x v="0"/>
    <s v="Chennai"/>
  </r>
  <r>
    <x v="8933"/>
    <n v="24"/>
    <s v="Female"/>
    <s v="Chennai"/>
    <n v="60"/>
    <x v="1"/>
    <x v="2"/>
    <n v="1069"/>
    <n v="64401.19"/>
    <s v="Credit Card"/>
    <s v="Yes"/>
    <n v="1"/>
    <n v="0"/>
    <x v="0"/>
    <n v="0"/>
    <s v="No"/>
    <x v="0"/>
    <s v="Chennai"/>
  </r>
  <r>
    <x v="8934"/>
    <n v="37"/>
    <s v="Female"/>
    <s v="Ahmedabad"/>
    <n v="33"/>
    <x v="0"/>
    <x v="1"/>
    <n v="708"/>
    <n v="23351"/>
    <s v="UPI"/>
    <s v="Yes"/>
    <n v="1"/>
    <n v="0"/>
    <x v="0"/>
    <n v="0"/>
    <s v="No"/>
    <x v="0"/>
    <s v="Ahmedabad"/>
  </r>
  <r>
    <x v="8935"/>
    <n v="35"/>
    <s v="Female"/>
    <s v="Kolkata"/>
    <n v="32"/>
    <x v="1"/>
    <x v="2"/>
    <n v="1087"/>
    <n v="33952.17"/>
    <s v="Credit Card"/>
    <s v="Yes"/>
    <n v="0"/>
    <n v="0"/>
    <x v="1"/>
    <n v="0"/>
    <s v="Yes"/>
    <x v="0"/>
    <s v="Kolkata"/>
  </r>
  <r>
    <x v="8936"/>
    <n v="38"/>
    <s v="Male"/>
    <s v="Hyderabad"/>
    <n v="19"/>
    <x v="0"/>
    <x v="0"/>
    <n v="402"/>
    <n v="7628.81"/>
    <s v="UPI"/>
    <s v="Yes"/>
    <n v="0"/>
    <n v="0"/>
    <x v="0"/>
    <n v="0"/>
    <s v="No"/>
    <x v="0"/>
    <s v="Hyderabad"/>
  </r>
  <r>
    <x v="8937"/>
    <n v="39"/>
    <s v="Female"/>
    <s v="Hyderabad"/>
    <n v="21"/>
    <x v="0"/>
    <x v="0"/>
    <n v="499"/>
    <n v="10791.6"/>
    <s v="Debit Card"/>
    <s v="No"/>
    <n v="1"/>
    <n v="0"/>
    <x v="0"/>
    <n v="0"/>
    <s v="No"/>
    <x v="0"/>
    <s v="Hyderabad"/>
  </r>
  <r>
    <x v="8938"/>
    <n v="46"/>
    <s v="Female"/>
    <s v="Ahmedabad"/>
    <n v="15"/>
    <x v="0"/>
    <x v="1"/>
    <n v="643"/>
    <n v="9800.73"/>
    <s v="Debit Card"/>
    <s v="Yes"/>
    <n v="0"/>
    <n v="0"/>
    <x v="0"/>
    <n v="0"/>
    <s v="No"/>
    <x v="0"/>
    <s v="Ahmedabad"/>
  </r>
  <r>
    <x v="8939"/>
    <n v="38"/>
    <s v="Male"/>
    <s v="Hyderabad"/>
    <n v="28"/>
    <x v="0"/>
    <x v="0"/>
    <n v="410"/>
    <n v="11696.5"/>
    <s v="Bank Transfer"/>
    <s v="Yes"/>
    <n v="0"/>
    <n v="0"/>
    <x v="0"/>
    <n v="0"/>
    <s v="No"/>
    <x v="0"/>
    <s v="Hyderabad"/>
  </r>
  <r>
    <x v="8940"/>
    <n v="27"/>
    <s v="Male"/>
    <s v="Bengaluru"/>
    <n v="47"/>
    <x v="0"/>
    <x v="0"/>
    <n v="514"/>
    <n v="23452.65"/>
    <s v="Auto Debit"/>
    <s v="No"/>
    <n v="0"/>
    <n v="0"/>
    <x v="0"/>
    <n v="0"/>
    <s v="No"/>
    <x v="0"/>
    <s v="Bengaluru"/>
  </r>
  <r>
    <x v="8941"/>
    <n v="44"/>
    <s v="Male"/>
    <s v="Nagpur"/>
    <n v="21"/>
    <x v="1"/>
    <x v="1"/>
    <n v="718"/>
    <n v="15492.97"/>
    <s v="Auto Debit"/>
    <s v="Yes"/>
    <n v="1"/>
    <n v="0"/>
    <x v="0"/>
    <n v="0"/>
    <s v="No"/>
    <x v="0"/>
    <s v="Nagpur"/>
  </r>
  <r>
    <x v="8942"/>
    <n v="36"/>
    <s v="Female"/>
    <s v="Chennai"/>
    <n v="43"/>
    <x v="0"/>
    <x v="0"/>
    <n v="446"/>
    <n v="18699.86"/>
    <s v="UPI"/>
    <s v="Yes"/>
    <n v="0"/>
    <n v="0"/>
    <x v="0"/>
    <n v="0"/>
    <s v="Yes"/>
    <x v="0"/>
    <s v="Chennai"/>
  </r>
  <r>
    <x v="8943"/>
    <n v="40"/>
    <s v="Female"/>
    <s v="Mumbai"/>
    <n v="20"/>
    <x v="1"/>
    <x v="0"/>
    <n v="528"/>
    <n v="10346.11"/>
    <s v="Credit Card"/>
    <s v="Yes"/>
    <n v="1"/>
    <n v="0"/>
    <x v="0"/>
    <n v="0"/>
    <s v="No"/>
    <x v="1"/>
    <s v="Mumbai"/>
  </r>
  <r>
    <x v="8944"/>
    <n v="38"/>
    <s v="Female"/>
    <s v="Nagpur"/>
    <n v="25"/>
    <x v="2"/>
    <x v="1"/>
    <n v="761"/>
    <n v="19198.07"/>
    <s v="Credit Card"/>
    <s v="No"/>
    <n v="1"/>
    <n v="0"/>
    <x v="0"/>
    <n v="0"/>
    <s v="No"/>
    <x v="0"/>
    <s v="Nagpur"/>
  </r>
  <r>
    <x v="8945"/>
    <n v="30"/>
    <s v="Male"/>
    <s v="Jaipur"/>
    <n v="14"/>
    <x v="0"/>
    <x v="0"/>
    <n v="498"/>
    <n v="6876.53"/>
    <s v="Credit Card"/>
    <s v="No"/>
    <n v="1"/>
    <n v="0"/>
    <x v="0"/>
    <n v="0"/>
    <s v="No"/>
    <x v="1"/>
    <s v="Jaipur"/>
  </r>
  <r>
    <x v="8946"/>
    <n v="30"/>
    <s v="Female"/>
    <s v="Chennai"/>
    <n v="43"/>
    <x v="1"/>
    <x v="0"/>
    <n v="468"/>
    <n v="17942.64"/>
    <s v="Debit Card"/>
    <s v="Yes"/>
    <n v="1"/>
    <n v="0"/>
    <x v="0"/>
    <n v="10"/>
    <s v="No"/>
    <x v="0"/>
    <s v="Chennai"/>
  </r>
  <r>
    <x v="8947"/>
    <n v="18"/>
    <s v="Male"/>
    <s v="Chennai"/>
    <n v="28"/>
    <x v="1"/>
    <x v="0"/>
    <n v="473"/>
    <n v="13112.8"/>
    <s v="Debit Card"/>
    <s v="Yes"/>
    <n v="9"/>
    <n v="3"/>
    <x v="3"/>
    <n v="0"/>
    <s v="No"/>
    <x v="0"/>
    <s v="Chennai"/>
  </r>
  <r>
    <x v="8948"/>
    <n v="27"/>
    <s v="Male"/>
    <s v="Pune"/>
    <n v="42"/>
    <x v="1"/>
    <x v="0"/>
    <n v="494"/>
    <n v="19367.77"/>
    <s v="Debit Card"/>
    <s v="Yes"/>
    <n v="2"/>
    <n v="0"/>
    <x v="0"/>
    <n v="5"/>
    <s v="No"/>
    <x v="0"/>
    <s v="Pune"/>
  </r>
  <r>
    <x v="8949"/>
    <n v="29"/>
    <s v="Male"/>
    <s v="Hyderabad"/>
    <n v="45"/>
    <x v="0"/>
    <x v="1"/>
    <n v="654"/>
    <n v="29036.080000000002"/>
    <s v="Bank Transfer"/>
    <s v="Yes"/>
    <n v="1"/>
    <n v="0"/>
    <x v="0"/>
    <n v="0"/>
    <s v="No"/>
    <x v="0"/>
    <s v="Hyderabad"/>
  </r>
  <r>
    <x v="8950"/>
    <n v="20"/>
    <s v="Male"/>
    <s v="Delhi"/>
    <n v="35"/>
    <x v="2"/>
    <x v="1"/>
    <n v="784"/>
    <n v="24056.35"/>
    <s v="UPI"/>
    <s v="Yes"/>
    <n v="0"/>
    <n v="0"/>
    <x v="0"/>
    <n v="10"/>
    <s v="Yes"/>
    <x v="0"/>
    <s v="Delhi"/>
  </r>
  <r>
    <x v="8951"/>
    <n v="38"/>
    <s v="Female"/>
    <s v="Kolkata"/>
    <n v="27"/>
    <x v="0"/>
    <x v="0"/>
    <n v="412"/>
    <n v="11003.94"/>
    <s v="Credit Card"/>
    <s v="Yes"/>
    <n v="0"/>
    <n v="0"/>
    <x v="0"/>
    <n v="0"/>
    <s v="No"/>
    <x v="0"/>
    <s v="Kolkata"/>
  </r>
  <r>
    <x v="8952"/>
    <n v="28"/>
    <s v="Female"/>
    <s v="Mumbai"/>
    <n v="35"/>
    <x v="2"/>
    <x v="0"/>
    <n v="466"/>
    <n v="13870.4"/>
    <s v="UPI"/>
    <s v="Yes"/>
    <n v="3"/>
    <n v="1"/>
    <x v="1"/>
    <n v="15"/>
    <s v="No"/>
    <x v="0"/>
    <s v="Mumbai"/>
  </r>
  <r>
    <x v="8953"/>
    <n v="58"/>
    <s v="Male"/>
    <s v="Nagpur"/>
    <n v="44"/>
    <x v="1"/>
    <x v="1"/>
    <n v="685"/>
    <n v="30624.19"/>
    <s v="Credit Card"/>
    <s v="Yes"/>
    <n v="0"/>
    <n v="0"/>
    <x v="0"/>
    <n v="0"/>
    <s v="Yes"/>
    <x v="0"/>
    <s v="Nagpur"/>
  </r>
  <r>
    <x v="8954"/>
    <n v="43"/>
    <s v="Male"/>
    <s v="Nagpur"/>
    <n v="13"/>
    <x v="0"/>
    <x v="0"/>
    <n v="518"/>
    <n v="6551.94"/>
    <s v="Auto Debit"/>
    <s v="Yes"/>
    <n v="6"/>
    <n v="3"/>
    <x v="4"/>
    <n v="0"/>
    <s v="No"/>
    <x v="1"/>
    <s v="Nagpur"/>
  </r>
  <r>
    <x v="8955"/>
    <n v="23"/>
    <s v="Female"/>
    <s v="Pune"/>
    <n v="23"/>
    <x v="0"/>
    <x v="0"/>
    <n v="510"/>
    <n v="11531"/>
    <s v="UPI"/>
    <s v="No"/>
    <n v="0"/>
    <n v="0"/>
    <x v="2"/>
    <n v="0"/>
    <s v="No"/>
    <x v="1"/>
    <s v="Pune"/>
  </r>
  <r>
    <x v="8956"/>
    <n v="41"/>
    <s v="Male"/>
    <s v="Nagpur"/>
    <n v="30"/>
    <x v="0"/>
    <x v="0"/>
    <n v="499"/>
    <n v="14947.45"/>
    <s v="Auto Debit"/>
    <s v="No"/>
    <n v="2"/>
    <n v="2"/>
    <x v="2"/>
    <n v="0"/>
    <s v="No"/>
    <x v="0"/>
    <s v="Nagpur"/>
  </r>
  <r>
    <x v="8957"/>
    <n v="41"/>
    <s v="Male"/>
    <s v="Delhi"/>
    <n v="61"/>
    <x v="0"/>
    <x v="1"/>
    <n v="689"/>
    <n v="43163.9"/>
    <s v="UPI"/>
    <s v="Yes"/>
    <n v="0"/>
    <n v="0"/>
    <x v="0"/>
    <n v="0"/>
    <s v="Yes"/>
    <x v="0"/>
    <s v="Delhi"/>
  </r>
  <r>
    <x v="8958"/>
    <n v="24"/>
    <s v="Male"/>
    <s v="Delhi"/>
    <n v="25"/>
    <x v="1"/>
    <x v="2"/>
    <n v="1002"/>
    <n v="25151.31"/>
    <s v="Debit Card"/>
    <s v="Yes"/>
    <n v="2"/>
    <n v="0"/>
    <x v="1"/>
    <n v="0"/>
    <s v="Yes"/>
    <x v="0"/>
    <s v="Delhi"/>
  </r>
  <r>
    <x v="8959"/>
    <n v="33"/>
    <s v="Female"/>
    <s v="Jaipur"/>
    <n v="6"/>
    <x v="1"/>
    <x v="1"/>
    <n v="791"/>
    <n v="4148.3100000000004"/>
    <s v="UPI"/>
    <s v="Yes"/>
    <n v="3"/>
    <n v="1"/>
    <x v="1"/>
    <n v="15"/>
    <s v="No"/>
    <x v="0"/>
    <s v="Jaipur"/>
  </r>
  <r>
    <x v="8960"/>
    <n v="42"/>
    <s v="Male"/>
    <s v="Chennai"/>
    <n v="21"/>
    <x v="1"/>
    <x v="1"/>
    <n v="659"/>
    <n v="13893.56"/>
    <s v="Credit Card"/>
    <s v="Yes"/>
    <n v="1"/>
    <n v="0"/>
    <x v="1"/>
    <n v="0"/>
    <s v="No"/>
    <x v="1"/>
    <s v="Chennai"/>
  </r>
  <r>
    <x v="8961"/>
    <n v="36"/>
    <s v="Male"/>
    <s v="Pune"/>
    <n v="24"/>
    <x v="0"/>
    <x v="0"/>
    <n v="415"/>
    <n v="10157.98"/>
    <s v="Auto Debit"/>
    <s v="Yes"/>
    <n v="0"/>
    <n v="0"/>
    <x v="0"/>
    <n v="0"/>
    <s v="Yes"/>
    <x v="0"/>
    <s v="Pune"/>
  </r>
  <r>
    <x v="8962"/>
    <n v="29"/>
    <s v="Male"/>
    <s v="Bengaluru"/>
    <n v="15"/>
    <x v="0"/>
    <x v="1"/>
    <n v="764"/>
    <n v="11336.26"/>
    <s v="Auto Debit"/>
    <s v="Yes"/>
    <n v="1"/>
    <n v="0"/>
    <x v="1"/>
    <n v="0"/>
    <s v="No"/>
    <x v="0"/>
    <s v="Bengaluru"/>
  </r>
  <r>
    <x v="8963"/>
    <n v="32"/>
    <s v="Female"/>
    <s v="Mumbai"/>
    <n v="30"/>
    <x v="0"/>
    <x v="0"/>
    <n v="449"/>
    <n v="13714.41"/>
    <s v="Bank Transfer"/>
    <s v="Yes"/>
    <n v="2"/>
    <n v="0"/>
    <x v="0"/>
    <n v="0"/>
    <s v="No"/>
    <x v="0"/>
    <s v="Mumbai"/>
  </r>
  <r>
    <x v="8964"/>
    <n v="18"/>
    <s v="Male"/>
    <s v="Pune"/>
    <n v="35"/>
    <x v="1"/>
    <x v="1"/>
    <n v="785"/>
    <n v="24156.73"/>
    <s v="UPI"/>
    <s v="Yes"/>
    <n v="2"/>
    <n v="0"/>
    <x v="0"/>
    <n v="10"/>
    <s v="Yes"/>
    <x v="0"/>
    <s v="Pune"/>
  </r>
  <r>
    <x v="8965"/>
    <n v="49"/>
    <s v="Female"/>
    <s v="Delhi"/>
    <n v="11"/>
    <x v="0"/>
    <x v="1"/>
    <n v="807"/>
    <n v="8977.99"/>
    <s v="Auto Debit"/>
    <s v="Yes"/>
    <n v="4"/>
    <n v="1"/>
    <x v="1"/>
    <n v="0"/>
    <s v="No"/>
    <x v="0"/>
    <s v="Delhi"/>
  </r>
  <r>
    <x v="8966"/>
    <n v="34"/>
    <s v="Female"/>
    <s v="Pune"/>
    <n v="18"/>
    <x v="0"/>
    <x v="1"/>
    <n v="659"/>
    <n v="12141.07"/>
    <s v="UPI"/>
    <s v="Yes"/>
    <n v="0"/>
    <n v="0"/>
    <x v="0"/>
    <n v="0"/>
    <s v="No"/>
    <x v="0"/>
    <s v="Pune"/>
  </r>
  <r>
    <x v="8967"/>
    <n v="52"/>
    <s v="Female"/>
    <s v="Bengaluru"/>
    <n v="25"/>
    <x v="1"/>
    <x v="0"/>
    <n v="510"/>
    <n v="13076.59"/>
    <s v="Debit Card"/>
    <s v="No"/>
    <n v="0"/>
    <n v="0"/>
    <x v="0"/>
    <n v="0"/>
    <s v="No"/>
    <x v="0"/>
    <s v="Bengaluru"/>
  </r>
  <r>
    <x v="8968"/>
    <n v="42"/>
    <s v="Female"/>
    <s v="Kolkata"/>
    <n v="52"/>
    <x v="0"/>
    <x v="0"/>
    <n v="397"/>
    <n v="21163.41"/>
    <s v="Auto Debit"/>
    <s v="Yes"/>
    <n v="1"/>
    <n v="0"/>
    <x v="0"/>
    <n v="0"/>
    <s v="No"/>
    <x v="0"/>
    <s v="Kolkata"/>
  </r>
  <r>
    <x v="8969"/>
    <n v="47"/>
    <s v="Male"/>
    <s v="Nagpur"/>
    <n v="10"/>
    <x v="0"/>
    <x v="1"/>
    <n v="736"/>
    <n v="7406.27"/>
    <s v="UPI"/>
    <s v="No"/>
    <n v="1"/>
    <n v="0"/>
    <x v="0"/>
    <n v="0"/>
    <s v="Yes"/>
    <x v="0"/>
    <s v="Nagpur"/>
  </r>
  <r>
    <x v="8970"/>
    <n v="24"/>
    <s v="Male"/>
    <s v="Pune"/>
    <n v="64"/>
    <x v="0"/>
    <x v="1"/>
    <n v="730"/>
    <n v="48003.29"/>
    <s v="UPI"/>
    <s v="Yes"/>
    <n v="2"/>
    <n v="1"/>
    <x v="0"/>
    <n v="0"/>
    <s v="No"/>
    <x v="0"/>
    <s v="Pune"/>
  </r>
  <r>
    <x v="8971"/>
    <n v="36"/>
    <s v="Male"/>
    <s v="Hyderabad"/>
    <n v="4"/>
    <x v="0"/>
    <x v="1"/>
    <n v="748"/>
    <n v="2925.74"/>
    <s v="Debit Card"/>
    <s v="Yes"/>
    <n v="1"/>
    <n v="0"/>
    <x v="0"/>
    <n v="5"/>
    <s v="No"/>
    <x v="1"/>
    <s v="Hyderabad"/>
  </r>
  <r>
    <x v="8972"/>
    <n v="28"/>
    <s v="Male"/>
    <s v="Delhi"/>
    <n v="17"/>
    <x v="0"/>
    <x v="0"/>
    <n v="419"/>
    <n v="6969.69"/>
    <s v="Auto Debit"/>
    <s v="Yes"/>
    <n v="0"/>
    <n v="0"/>
    <x v="1"/>
    <n v="0"/>
    <s v="No"/>
    <x v="0"/>
    <s v="Delhi"/>
  </r>
  <r>
    <x v="8973"/>
    <n v="50"/>
    <s v="Female"/>
    <s v="Pune"/>
    <n v="14"/>
    <x v="0"/>
    <x v="0"/>
    <n v="403"/>
    <n v="5580.02"/>
    <s v="Debit Card"/>
    <s v="Yes"/>
    <n v="3"/>
    <n v="0"/>
    <x v="0"/>
    <n v="0"/>
    <s v="Yes"/>
    <x v="1"/>
    <s v="Pune"/>
  </r>
  <r>
    <x v="8974"/>
    <n v="37"/>
    <s v="Female"/>
    <s v="Hyderabad"/>
    <n v="24"/>
    <x v="1"/>
    <x v="1"/>
    <n v="706"/>
    <n v="15338.04"/>
    <s v="UPI"/>
    <s v="Yes"/>
    <n v="1"/>
    <n v="0"/>
    <x v="0"/>
    <n v="10"/>
    <s v="No"/>
    <x v="0"/>
    <s v="Hyderabad"/>
  </r>
  <r>
    <x v="8975"/>
    <n v="29"/>
    <s v="Male"/>
    <s v="Bengaluru"/>
    <n v="37"/>
    <x v="0"/>
    <x v="1"/>
    <n v="787"/>
    <n v="29183.15"/>
    <s v="UPI"/>
    <s v="Yes"/>
    <n v="1"/>
    <n v="0"/>
    <x v="1"/>
    <n v="0"/>
    <s v="No"/>
    <x v="0"/>
    <s v="Bengaluru"/>
  </r>
  <r>
    <x v="8976"/>
    <n v="41"/>
    <s v="Male"/>
    <s v="Hyderabad"/>
    <n v="48"/>
    <x v="0"/>
    <x v="0"/>
    <n v="470"/>
    <n v="22768.04"/>
    <s v="UPI"/>
    <s v="Yes"/>
    <n v="0"/>
    <n v="0"/>
    <x v="0"/>
    <n v="0"/>
    <s v="No"/>
    <x v="0"/>
    <s v="Hyderabad"/>
  </r>
  <r>
    <x v="8977"/>
    <n v="48"/>
    <s v="Male"/>
    <s v="Hyderabad"/>
    <n v="62"/>
    <x v="2"/>
    <x v="0"/>
    <n v="440"/>
    <n v="27526.94"/>
    <s v="UPI"/>
    <s v="Yes"/>
    <n v="3"/>
    <n v="1"/>
    <x v="0"/>
    <n v="0"/>
    <s v="No"/>
    <x v="0"/>
    <s v="Hyderabad"/>
  </r>
  <r>
    <x v="8978"/>
    <n v="49"/>
    <s v="Female"/>
    <s v="Ahmedabad"/>
    <n v="64"/>
    <x v="0"/>
    <x v="0"/>
    <n v="416"/>
    <n v="25904.3"/>
    <s v="UPI"/>
    <s v="Yes"/>
    <n v="0"/>
    <n v="0"/>
    <x v="0"/>
    <n v="0"/>
    <s v="Yes"/>
    <x v="0"/>
    <s v="Ahmedabad"/>
  </r>
  <r>
    <x v="8979"/>
    <n v="33"/>
    <s v="Female"/>
    <s v="Delhi"/>
    <n v="16"/>
    <x v="1"/>
    <x v="0"/>
    <n v="490"/>
    <n v="7651.87"/>
    <s v="UPI"/>
    <s v="Yes"/>
    <n v="0"/>
    <n v="0"/>
    <x v="0"/>
    <n v="0"/>
    <s v="No"/>
    <x v="0"/>
    <s v="Delhi"/>
  </r>
  <r>
    <x v="8980"/>
    <n v="27"/>
    <s v="Female"/>
    <s v="Ahmedabad"/>
    <n v="43"/>
    <x v="0"/>
    <x v="1"/>
    <n v="656"/>
    <n v="28889.01"/>
    <s v="Auto Debit"/>
    <s v="Yes"/>
    <n v="0"/>
    <n v="0"/>
    <x v="0"/>
    <n v="0"/>
    <s v="No"/>
    <x v="0"/>
    <s v="Ahmedabad"/>
  </r>
  <r>
    <x v="8981"/>
    <n v="49"/>
    <s v="Male"/>
    <s v="Bengaluru"/>
    <n v="23"/>
    <x v="0"/>
    <x v="1"/>
    <n v="765"/>
    <n v="18074.68"/>
    <s v="Bank Transfer"/>
    <s v="Yes"/>
    <n v="3"/>
    <n v="0"/>
    <x v="0"/>
    <n v="0"/>
    <s v="No"/>
    <x v="0"/>
    <s v="Bengaluru"/>
  </r>
  <r>
    <x v="8982"/>
    <n v="33"/>
    <s v="Male"/>
    <s v="Ahmedabad"/>
    <n v="25"/>
    <x v="1"/>
    <x v="1"/>
    <n v="691"/>
    <n v="16553.990000000002"/>
    <s v="Bank Transfer"/>
    <s v="Yes"/>
    <n v="0"/>
    <n v="0"/>
    <x v="0"/>
    <n v="5"/>
    <s v="Yes"/>
    <x v="0"/>
    <s v="Ahmedabad"/>
  </r>
  <r>
    <x v="8983"/>
    <n v="18"/>
    <s v="Female"/>
    <s v="Chennai"/>
    <n v="36"/>
    <x v="0"/>
    <x v="1"/>
    <n v="644"/>
    <n v="22710.9"/>
    <s v="Credit Card"/>
    <s v="Yes"/>
    <n v="3"/>
    <n v="0"/>
    <x v="0"/>
    <n v="0"/>
    <s v="Yes"/>
    <x v="0"/>
    <s v="Chennai"/>
  </r>
  <r>
    <x v="8984"/>
    <n v="34"/>
    <s v="Male"/>
    <s v="Chennai"/>
    <n v="56"/>
    <x v="1"/>
    <x v="1"/>
    <n v="729"/>
    <n v="39325.599999999999"/>
    <s v="UPI"/>
    <s v="Yes"/>
    <n v="0"/>
    <n v="0"/>
    <x v="0"/>
    <n v="5"/>
    <s v="No"/>
    <x v="0"/>
    <s v="Chennai"/>
  </r>
  <r>
    <x v="8985"/>
    <n v="40"/>
    <s v="Female"/>
    <s v="Hyderabad"/>
    <n v="51"/>
    <x v="2"/>
    <x v="0"/>
    <n v="392"/>
    <n v="17247.669999999998"/>
    <s v="Bank Transfer"/>
    <s v="Yes"/>
    <n v="1"/>
    <n v="0"/>
    <x v="0"/>
    <n v="15"/>
    <s v="Yes"/>
    <x v="0"/>
    <s v="Hyderabad"/>
  </r>
  <r>
    <x v="8986"/>
    <n v="22"/>
    <s v="Female"/>
    <s v="Ahmedabad"/>
    <n v="10"/>
    <x v="0"/>
    <x v="1"/>
    <n v="705"/>
    <n v="7002.4"/>
    <s v="Auto Debit"/>
    <s v="Yes"/>
    <n v="0"/>
    <n v="0"/>
    <x v="0"/>
    <n v="0"/>
    <s v="No"/>
    <x v="0"/>
    <s v="Ahmedabad"/>
  </r>
  <r>
    <x v="8987"/>
    <n v="24"/>
    <s v="Male"/>
    <s v="Mumbai"/>
    <n v="47"/>
    <x v="0"/>
    <x v="1"/>
    <n v="701"/>
    <n v="32056.46"/>
    <s v="Auto Debit"/>
    <s v="Yes"/>
    <n v="2"/>
    <n v="1"/>
    <x v="1"/>
    <n v="0"/>
    <s v="No"/>
    <x v="0"/>
    <s v="Mumbai"/>
  </r>
  <r>
    <x v="8988"/>
    <n v="42"/>
    <s v="Female"/>
    <s v="Bengaluru"/>
    <n v="27"/>
    <x v="1"/>
    <x v="2"/>
    <n v="998"/>
    <n v="25044.22"/>
    <s v="Auto Debit"/>
    <s v="Yes"/>
    <n v="2"/>
    <n v="1"/>
    <x v="1"/>
    <n v="5"/>
    <s v="No"/>
    <x v="0"/>
    <s v="Bengaluru"/>
  </r>
  <r>
    <x v="8989"/>
    <n v="38"/>
    <s v="Female"/>
    <s v="Mumbai"/>
    <n v="9"/>
    <x v="1"/>
    <x v="1"/>
    <n v="683"/>
    <n v="5746.7"/>
    <s v="UPI"/>
    <s v="Yes"/>
    <n v="0"/>
    <n v="0"/>
    <x v="0"/>
    <n v="5"/>
    <s v="Yes"/>
    <x v="0"/>
    <s v="Mumbai"/>
  </r>
  <r>
    <x v="8990"/>
    <n v="18"/>
    <s v="Male"/>
    <s v="Kolkata"/>
    <n v="42"/>
    <x v="0"/>
    <x v="1"/>
    <n v="642"/>
    <n v="26623.14"/>
    <s v="Bank Transfer"/>
    <s v="No"/>
    <n v="0"/>
    <n v="0"/>
    <x v="0"/>
    <n v="0"/>
    <s v="No"/>
    <x v="0"/>
    <s v="Kolkata"/>
  </r>
  <r>
    <x v="8991"/>
    <n v="40"/>
    <s v="Male"/>
    <s v="Pune"/>
    <n v="47"/>
    <x v="0"/>
    <x v="1"/>
    <n v="771"/>
    <n v="35757.449999999997"/>
    <s v="UPI"/>
    <s v="Yes"/>
    <n v="4"/>
    <n v="1"/>
    <x v="1"/>
    <n v="0"/>
    <s v="Yes"/>
    <x v="1"/>
    <s v="Pune"/>
  </r>
  <r>
    <x v="8992"/>
    <n v="36"/>
    <s v="Female"/>
    <s v="Bengaluru"/>
    <n v="26"/>
    <x v="0"/>
    <x v="1"/>
    <n v="662"/>
    <n v="17212"/>
    <s v="Auto Debit"/>
    <s v="Yes"/>
    <n v="1"/>
    <n v="0"/>
    <x v="0"/>
    <n v="0"/>
    <s v="No"/>
    <x v="1"/>
    <s v="Bengaluru"/>
  </r>
  <r>
    <x v="8993"/>
    <n v="25"/>
    <s v="Female"/>
    <s v="Nagpur"/>
    <n v="34"/>
    <x v="0"/>
    <x v="0"/>
    <n v="536"/>
    <n v="17872.189999999999"/>
    <s v="UPI"/>
    <s v="No"/>
    <n v="6"/>
    <n v="2"/>
    <x v="2"/>
    <n v="0"/>
    <s v="No"/>
    <x v="1"/>
    <s v="Nagpur"/>
  </r>
  <r>
    <x v="8994"/>
    <n v="32"/>
    <s v="Male"/>
    <s v="Pune"/>
    <n v="18"/>
    <x v="0"/>
    <x v="2"/>
    <n v="1089"/>
    <n v="20060.96"/>
    <s v="Auto Debit"/>
    <s v="Yes"/>
    <n v="0"/>
    <n v="0"/>
    <x v="0"/>
    <n v="0"/>
    <s v="No"/>
    <x v="0"/>
    <s v="Pune"/>
  </r>
  <r>
    <x v="8995"/>
    <n v="54"/>
    <s v="Male"/>
    <s v="Pune"/>
    <n v="12"/>
    <x v="1"/>
    <x v="1"/>
    <n v="727"/>
    <n v="8535.2099999999991"/>
    <s v="Credit Card"/>
    <s v="Yes"/>
    <n v="2"/>
    <n v="0"/>
    <x v="0"/>
    <n v="0"/>
    <s v="No"/>
    <x v="1"/>
    <s v="Pune"/>
  </r>
  <r>
    <x v="8996"/>
    <n v="31"/>
    <s v="Male"/>
    <s v="Pune"/>
    <n v="56"/>
    <x v="1"/>
    <x v="0"/>
    <n v="522"/>
    <n v="26652.84"/>
    <s v="Bank Transfer"/>
    <s v="Yes"/>
    <n v="0"/>
    <n v="0"/>
    <x v="0"/>
    <n v="10"/>
    <s v="No"/>
    <x v="0"/>
    <s v="Pune"/>
  </r>
  <r>
    <x v="8997"/>
    <n v="38"/>
    <s v="Male"/>
    <s v="Delhi"/>
    <n v="16"/>
    <x v="0"/>
    <x v="0"/>
    <n v="531"/>
    <n v="8491.31"/>
    <s v="Debit Card"/>
    <s v="No"/>
    <n v="1"/>
    <n v="0"/>
    <x v="0"/>
    <n v="0"/>
    <s v="No"/>
    <x v="0"/>
    <s v="Delhi"/>
  </r>
  <r>
    <x v="8998"/>
    <n v="43"/>
    <s v="Male"/>
    <s v="Chennai"/>
    <n v="31"/>
    <x v="0"/>
    <x v="2"/>
    <n v="1093"/>
    <n v="32967.620000000003"/>
    <s v="Credit Card"/>
    <s v="Yes"/>
    <n v="2"/>
    <n v="0"/>
    <x v="0"/>
    <n v="0"/>
    <s v="No"/>
    <x v="0"/>
    <s v="Chennai"/>
  </r>
  <r>
    <x v="8999"/>
    <n v="48"/>
    <s v="Female"/>
    <s v="Hyderabad"/>
    <n v="14"/>
    <x v="2"/>
    <x v="2"/>
    <n v="1056"/>
    <n v="12673.03"/>
    <s v="UPI"/>
    <s v="Yes"/>
    <n v="0"/>
    <n v="0"/>
    <x v="0"/>
    <n v="15"/>
    <s v="No"/>
    <x v="0"/>
    <s v="Hyderabad"/>
  </r>
  <r>
    <x v="9000"/>
    <n v="33"/>
    <s v="Male"/>
    <s v="Kolkata"/>
    <n v="57"/>
    <x v="1"/>
    <x v="0"/>
    <n v="393"/>
    <n v="22401"/>
    <s v="UPI"/>
    <s v="Yes"/>
    <n v="7"/>
    <n v="4"/>
    <x v="3"/>
    <n v="0"/>
    <s v="No"/>
    <x v="0"/>
    <s v="Kolkata"/>
  </r>
  <r>
    <x v="9001"/>
    <n v="40"/>
    <s v="Male"/>
    <s v="Hyderabad"/>
    <n v="34"/>
    <x v="2"/>
    <x v="1"/>
    <n v="674"/>
    <n v="20492.169999999998"/>
    <s v="UPI"/>
    <s v="Yes"/>
    <n v="1"/>
    <n v="0"/>
    <x v="0"/>
    <n v="10"/>
    <s v="No"/>
    <x v="0"/>
    <s v="Hyderabad"/>
  </r>
  <r>
    <x v="9002"/>
    <n v="20"/>
    <s v="Female"/>
    <s v="Mumbai"/>
    <n v="72"/>
    <x v="1"/>
    <x v="1"/>
    <n v="734"/>
    <n v="51565.38"/>
    <s v="Credit Card"/>
    <s v="Yes"/>
    <n v="0"/>
    <n v="0"/>
    <x v="0"/>
    <n v="5"/>
    <s v="Yes"/>
    <x v="1"/>
    <s v="Mumbai"/>
  </r>
  <r>
    <x v="9003"/>
    <n v="25"/>
    <s v="Male"/>
    <s v="Chennai"/>
    <n v="24"/>
    <x v="0"/>
    <x v="1"/>
    <n v="799"/>
    <n v="19623.71"/>
    <s v="UPI"/>
    <s v="No"/>
    <n v="0"/>
    <n v="0"/>
    <x v="0"/>
    <n v="0"/>
    <s v="No"/>
    <x v="0"/>
    <s v="Chennai"/>
  </r>
  <r>
    <x v="9004"/>
    <n v="30"/>
    <s v="Female"/>
    <s v="Nagpur"/>
    <n v="9"/>
    <x v="0"/>
    <x v="2"/>
    <n v="1078"/>
    <n v="9445.33"/>
    <s v="UPI"/>
    <s v="Yes"/>
    <n v="0"/>
    <n v="0"/>
    <x v="0"/>
    <n v="0"/>
    <s v="Yes"/>
    <x v="0"/>
    <s v="Nagpur"/>
  </r>
  <r>
    <x v="9005"/>
    <n v="27"/>
    <s v="Female"/>
    <s v="Bengaluru"/>
    <n v="40"/>
    <x v="1"/>
    <x v="1"/>
    <n v="747"/>
    <n v="27936.44"/>
    <s v="Debit Card"/>
    <s v="Yes"/>
    <n v="2"/>
    <n v="0"/>
    <x v="0"/>
    <n v="5"/>
    <s v="No"/>
    <x v="0"/>
    <s v="Bengaluru"/>
  </r>
  <r>
    <x v="9006"/>
    <n v="29"/>
    <s v="Male"/>
    <s v="Delhi"/>
    <n v="24"/>
    <x v="0"/>
    <x v="1"/>
    <n v="801"/>
    <n v="19226.79"/>
    <s v="Debit Card"/>
    <s v="Yes"/>
    <n v="1"/>
    <n v="0"/>
    <x v="1"/>
    <n v="0"/>
    <s v="No"/>
    <x v="1"/>
    <s v="Delhi"/>
  </r>
  <r>
    <x v="9007"/>
    <n v="23"/>
    <s v="Male"/>
    <s v="Ahmedabad"/>
    <n v="33"/>
    <x v="0"/>
    <x v="0"/>
    <n v="470"/>
    <n v="15577.89"/>
    <s v="Auto Debit"/>
    <s v="Yes"/>
    <n v="1"/>
    <n v="0"/>
    <x v="0"/>
    <n v="0"/>
    <s v="No"/>
    <x v="0"/>
    <s v="Ahmedabad"/>
  </r>
  <r>
    <x v="9008"/>
    <n v="18"/>
    <s v="Male"/>
    <s v="Pune"/>
    <n v="48"/>
    <x v="0"/>
    <x v="1"/>
    <n v="736"/>
    <n v="36026.67"/>
    <s v="Credit Card"/>
    <s v="Yes"/>
    <n v="1"/>
    <n v="0"/>
    <x v="0"/>
    <n v="0"/>
    <s v="Yes"/>
    <x v="0"/>
    <s v="Pune"/>
  </r>
  <r>
    <x v="9009"/>
    <n v="34"/>
    <s v="Male"/>
    <s v="Hyderabad"/>
    <n v="51"/>
    <x v="2"/>
    <x v="2"/>
    <n v="946"/>
    <n v="47878.18"/>
    <s v="Debit Card"/>
    <s v="Yes"/>
    <n v="3"/>
    <n v="1"/>
    <x v="1"/>
    <n v="0"/>
    <s v="Yes"/>
    <x v="0"/>
    <s v="Hyderabad"/>
  </r>
  <r>
    <x v="9010"/>
    <n v="32"/>
    <s v="Male"/>
    <s v="Bengaluru"/>
    <n v="43"/>
    <x v="1"/>
    <x v="0"/>
    <n v="485"/>
    <n v="21209.47"/>
    <s v="Bank Transfer"/>
    <s v="Yes"/>
    <n v="6"/>
    <n v="1"/>
    <x v="4"/>
    <n v="0"/>
    <s v="Yes"/>
    <x v="0"/>
    <s v="Bengaluru"/>
  </r>
  <r>
    <x v="9011"/>
    <n v="48"/>
    <s v="Female"/>
    <s v="Bengaluru"/>
    <n v="22"/>
    <x v="0"/>
    <x v="0"/>
    <n v="431"/>
    <n v="9599.77"/>
    <s v="Auto Debit"/>
    <s v="Yes"/>
    <n v="1"/>
    <n v="0"/>
    <x v="1"/>
    <n v="0"/>
    <s v="Yes"/>
    <x v="0"/>
    <s v="Bengaluru"/>
  </r>
  <r>
    <x v="9012"/>
    <n v="40"/>
    <s v="Female"/>
    <s v="Kolkata"/>
    <n v="17"/>
    <x v="0"/>
    <x v="0"/>
    <n v="500"/>
    <n v="8437.0499999999993"/>
    <s v="Auto Debit"/>
    <s v="No"/>
    <n v="3"/>
    <n v="1"/>
    <x v="0"/>
    <n v="0"/>
    <s v="Yes"/>
    <x v="0"/>
    <s v="Kolkata"/>
  </r>
  <r>
    <x v="9013"/>
    <n v="26"/>
    <s v="Female"/>
    <s v="Bengaluru"/>
    <n v="11"/>
    <x v="0"/>
    <x v="1"/>
    <n v="709"/>
    <n v="8029.14"/>
    <s v="Debit Card"/>
    <s v="Yes"/>
    <n v="0"/>
    <n v="0"/>
    <x v="0"/>
    <n v="0"/>
    <s v="No"/>
    <x v="1"/>
    <s v="Bengaluru"/>
  </r>
  <r>
    <x v="9014"/>
    <n v="66"/>
    <s v="Female"/>
    <s v="Hyderabad"/>
    <n v="61"/>
    <x v="1"/>
    <x v="0"/>
    <n v="500"/>
    <n v="28915.33"/>
    <s v="UPI"/>
    <s v="No"/>
    <n v="1"/>
    <n v="0"/>
    <x v="0"/>
    <n v="5"/>
    <s v="No"/>
    <x v="0"/>
    <s v="Hyderabad"/>
  </r>
  <r>
    <x v="9015"/>
    <n v="37"/>
    <s v="Male"/>
    <s v="Delhi"/>
    <n v="40"/>
    <x v="0"/>
    <x v="2"/>
    <n v="981"/>
    <n v="38535.730000000003"/>
    <s v="UPI"/>
    <s v="Yes"/>
    <n v="0"/>
    <n v="0"/>
    <x v="1"/>
    <n v="0"/>
    <s v="No"/>
    <x v="1"/>
    <s v="Delhi"/>
  </r>
  <r>
    <x v="9016"/>
    <n v="26"/>
    <s v="Male"/>
    <s v="Pune"/>
    <n v="33"/>
    <x v="0"/>
    <x v="0"/>
    <n v="507"/>
    <n v="17109.849999999999"/>
    <s v="Auto Debit"/>
    <s v="Yes"/>
    <n v="0"/>
    <n v="0"/>
    <x v="0"/>
    <n v="0"/>
    <s v="Yes"/>
    <x v="1"/>
    <s v="Pune"/>
  </r>
  <r>
    <x v="9017"/>
    <n v="57"/>
    <s v="Male"/>
    <s v="Mumbai"/>
    <n v="14"/>
    <x v="1"/>
    <x v="0"/>
    <n v="411"/>
    <n v="5767.12"/>
    <s v="Auto Debit"/>
    <s v="No"/>
    <n v="3"/>
    <n v="1"/>
    <x v="1"/>
    <n v="0"/>
    <s v="No"/>
    <x v="0"/>
    <s v="Mumbai"/>
  </r>
  <r>
    <x v="9018"/>
    <n v="36"/>
    <s v="Male"/>
    <s v="Jaipur"/>
    <n v="47"/>
    <x v="1"/>
    <x v="0"/>
    <n v="492"/>
    <n v="21359.200000000001"/>
    <s v="Auto Debit"/>
    <s v="No"/>
    <n v="0"/>
    <n v="0"/>
    <x v="1"/>
    <n v="10"/>
    <s v="Yes"/>
    <x v="0"/>
    <s v="Jaipur"/>
  </r>
  <r>
    <x v="9019"/>
    <n v="18"/>
    <s v="Male"/>
    <s v="Ahmedabad"/>
    <n v="33"/>
    <x v="0"/>
    <x v="0"/>
    <n v="537"/>
    <n v="17812.87"/>
    <s v="UPI"/>
    <s v="Yes"/>
    <n v="0"/>
    <n v="0"/>
    <x v="0"/>
    <n v="0"/>
    <s v="No"/>
    <x v="0"/>
    <s v="Ahmedabad"/>
  </r>
  <r>
    <x v="9020"/>
    <n v="40"/>
    <s v="Male"/>
    <s v="Bengaluru"/>
    <n v="49"/>
    <x v="2"/>
    <x v="0"/>
    <n v="506"/>
    <n v="21856.86"/>
    <s v="Credit Card"/>
    <s v="No"/>
    <n v="4"/>
    <n v="0"/>
    <x v="0"/>
    <n v="10"/>
    <s v="No"/>
    <x v="0"/>
    <s v="Bengaluru"/>
  </r>
  <r>
    <x v="9021"/>
    <n v="36"/>
    <s v="Female"/>
    <s v="Mumbai"/>
    <n v="29"/>
    <x v="1"/>
    <x v="1"/>
    <n v="753"/>
    <n v="19183"/>
    <s v="Debit Card"/>
    <s v="Yes"/>
    <n v="2"/>
    <n v="0"/>
    <x v="0"/>
    <n v="10"/>
    <s v="Yes"/>
    <x v="0"/>
    <s v="Mumbai"/>
  </r>
  <r>
    <x v="9022"/>
    <n v="32"/>
    <s v="Male"/>
    <s v="Chennai"/>
    <n v="24"/>
    <x v="0"/>
    <x v="0"/>
    <n v="423"/>
    <n v="10196.67"/>
    <s v="Credit Card"/>
    <s v="No"/>
    <n v="2"/>
    <n v="0"/>
    <x v="1"/>
    <n v="0"/>
    <s v="No"/>
    <x v="0"/>
    <s v="Chennai"/>
  </r>
  <r>
    <x v="9023"/>
    <n v="18"/>
    <s v="Female"/>
    <s v="Delhi"/>
    <n v="20"/>
    <x v="0"/>
    <x v="2"/>
    <n v="1043"/>
    <n v="20277.25"/>
    <s v="Auto Debit"/>
    <s v="Yes"/>
    <n v="2"/>
    <n v="0"/>
    <x v="0"/>
    <n v="0"/>
    <s v="Yes"/>
    <x v="1"/>
    <s v="Delhi"/>
  </r>
  <r>
    <x v="9024"/>
    <n v="32"/>
    <s v="Female"/>
    <s v="Pune"/>
    <n v="51"/>
    <x v="0"/>
    <x v="0"/>
    <n v="530"/>
    <n v="27065.68"/>
    <s v="Bank Transfer"/>
    <s v="Yes"/>
    <n v="2"/>
    <n v="0"/>
    <x v="2"/>
    <n v="0"/>
    <s v="No"/>
    <x v="0"/>
    <s v="Pune"/>
  </r>
  <r>
    <x v="9025"/>
    <n v="22"/>
    <s v="Female"/>
    <s v="Mumbai"/>
    <n v="18"/>
    <x v="0"/>
    <x v="1"/>
    <n v="725"/>
    <n v="13052.25"/>
    <s v="Auto Debit"/>
    <s v="Yes"/>
    <n v="0"/>
    <n v="0"/>
    <x v="0"/>
    <n v="0"/>
    <s v="No"/>
    <x v="0"/>
    <s v="Mumbai"/>
  </r>
  <r>
    <x v="9026"/>
    <n v="28"/>
    <s v="Female"/>
    <s v="Pune"/>
    <n v="14"/>
    <x v="0"/>
    <x v="1"/>
    <n v="723"/>
    <n v="9862.93"/>
    <s v="UPI"/>
    <s v="Yes"/>
    <n v="2"/>
    <n v="1"/>
    <x v="1"/>
    <n v="0"/>
    <s v="Yes"/>
    <x v="0"/>
    <s v="Pune"/>
  </r>
  <r>
    <x v="9027"/>
    <n v="47"/>
    <s v="Female"/>
    <s v="Mumbai"/>
    <n v="47"/>
    <x v="0"/>
    <x v="1"/>
    <n v="733"/>
    <n v="34308.25"/>
    <s v="Auto Debit"/>
    <s v="Yes"/>
    <n v="1"/>
    <n v="0"/>
    <x v="1"/>
    <n v="0"/>
    <s v="No"/>
    <x v="1"/>
    <s v="Mumbai"/>
  </r>
  <r>
    <x v="9028"/>
    <n v="32"/>
    <s v="Female"/>
    <s v="Kolkata"/>
    <n v="53"/>
    <x v="1"/>
    <x v="0"/>
    <n v="516"/>
    <n v="23946.99"/>
    <s v="Credit Card"/>
    <s v="Yes"/>
    <n v="0"/>
    <n v="0"/>
    <x v="0"/>
    <n v="10"/>
    <s v="Yes"/>
    <x v="0"/>
    <s v="Kolkata"/>
  </r>
  <r>
    <x v="9029"/>
    <n v="40"/>
    <s v="Female"/>
    <s v="Mumbai"/>
    <n v="16"/>
    <x v="0"/>
    <x v="0"/>
    <n v="405"/>
    <n v="6612.4"/>
    <s v="Debit Card"/>
    <s v="Yes"/>
    <n v="2"/>
    <n v="0"/>
    <x v="1"/>
    <n v="0"/>
    <s v="No"/>
    <x v="0"/>
    <s v="Mumbai"/>
  </r>
  <r>
    <x v="9030"/>
    <n v="33"/>
    <s v="Female"/>
    <s v="Kolkata"/>
    <n v="13"/>
    <x v="0"/>
    <x v="0"/>
    <n v="506"/>
    <n v="6514.44"/>
    <s v="Debit Card"/>
    <s v="No"/>
    <n v="0"/>
    <n v="0"/>
    <x v="0"/>
    <n v="0"/>
    <s v="No"/>
    <x v="0"/>
    <s v="Kolkata"/>
  </r>
  <r>
    <x v="9031"/>
    <n v="31"/>
    <s v="Male"/>
    <s v="Mumbai"/>
    <n v="42"/>
    <x v="0"/>
    <x v="1"/>
    <n v="798"/>
    <n v="33484.550000000003"/>
    <s v="UPI"/>
    <s v="Yes"/>
    <n v="6"/>
    <n v="0"/>
    <x v="1"/>
    <n v="0"/>
    <s v="No"/>
    <x v="0"/>
    <s v="Mumbai"/>
  </r>
  <r>
    <x v="9032"/>
    <n v="39"/>
    <s v="Male"/>
    <s v="Pune"/>
    <n v="23"/>
    <x v="0"/>
    <x v="2"/>
    <n v="1086"/>
    <n v="24408.03"/>
    <s v="Credit Card"/>
    <s v="Yes"/>
    <n v="3"/>
    <n v="0"/>
    <x v="1"/>
    <n v="0"/>
    <s v="No"/>
    <x v="1"/>
    <s v="Pune"/>
  </r>
  <r>
    <x v="9033"/>
    <n v="18"/>
    <s v="Male"/>
    <s v="Hyderabad"/>
    <n v="32"/>
    <x v="2"/>
    <x v="2"/>
    <n v="1068"/>
    <n v="28472.87"/>
    <s v="Debit Card"/>
    <s v="Yes"/>
    <n v="3"/>
    <n v="1"/>
    <x v="1"/>
    <n v="15"/>
    <s v="No"/>
    <x v="0"/>
    <s v="Hyderabad"/>
  </r>
  <r>
    <x v="9034"/>
    <n v="33"/>
    <s v="Male"/>
    <s v="Bengaluru"/>
    <n v="26"/>
    <x v="1"/>
    <x v="1"/>
    <n v="688"/>
    <n v="17505.759999999998"/>
    <s v="UPI"/>
    <s v="Yes"/>
    <n v="3"/>
    <n v="0"/>
    <x v="0"/>
    <n v="0"/>
    <s v="Yes"/>
    <x v="0"/>
    <s v="Bengaluru"/>
  </r>
  <r>
    <x v="9035"/>
    <n v="41"/>
    <s v="Male"/>
    <s v="Delhi"/>
    <n v="27"/>
    <x v="1"/>
    <x v="1"/>
    <n v="771"/>
    <n v="20817"/>
    <s v="Credit Card"/>
    <s v="Yes"/>
    <n v="0"/>
    <n v="0"/>
    <x v="0"/>
    <n v="0"/>
    <s v="No"/>
    <x v="0"/>
    <s v="Delhi"/>
  </r>
  <r>
    <x v="9036"/>
    <n v="26"/>
    <s v="Female"/>
    <s v="Nagpur"/>
    <n v="15"/>
    <x v="0"/>
    <x v="1"/>
    <n v="645"/>
    <n v="9675"/>
    <s v="Credit Card"/>
    <s v="Yes"/>
    <n v="2"/>
    <n v="1"/>
    <x v="0"/>
    <n v="0"/>
    <s v="No"/>
    <x v="0"/>
    <s v="Nagpur"/>
  </r>
  <r>
    <x v="9037"/>
    <n v="26"/>
    <s v="Female"/>
    <s v="Mumbai"/>
    <n v="30"/>
    <x v="0"/>
    <x v="1"/>
    <n v="812"/>
    <n v="23963.19"/>
    <s v="Auto Debit"/>
    <s v="Yes"/>
    <n v="0"/>
    <n v="0"/>
    <x v="0"/>
    <n v="0"/>
    <s v="No"/>
    <x v="0"/>
    <s v="Mumbai"/>
  </r>
  <r>
    <x v="9038"/>
    <n v="44"/>
    <s v="Male"/>
    <s v="Delhi"/>
    <n v="11"/>
    <x v="1"/>
    <x v="0"/>
    <n v="588"/>
    <n v="6334.64"/>
    <s v="Bank Transfer"/>
    <s v="Yes"/>
    <n v="4"/>
    <n v="1"/>
    <x v="0"/>
    <n v="0"/>
    <s v="No"/>
    <x v="0"/>
    <s v="Delhi"/>
  </r>
  <r>
    <x v="9039"/>
    <n v="35"/>
    <s v="Female"/>
    <s v="Pune"/>
    <n v="16"/>
    <x v="0"/>
    <x v="1"/>
    <n v="767"/>
    <n v="12452.29"/>
    <s v="Bank Transfer"/>
    <s v="Yes"/>
    <n v="0"/>
    <n v="0"/>
    <x v="1"/>
    <n v="0"/>
    <s v="No"/>
    <x v="0"/>
    <s v="Pune"/>
  </r>
  <r>
    <x v="9040"/>
    <n v="48"/>
    <s v="Female"/>
    <s v="Pune"/>
    <n v="56"/>
    <x v="1"/>
    <x v="1"/>
    <n v="778"/>
    <n v="43785.79"/>
    <s v="Bank Transfer"/>
    <s v="Yes"/>
    <n v="2"/>
    <n v="0"/>
    <x v="0"/>
    <n v="0"/>
    <s v="Yes"/>
    <x v="0"/>
    <s v="Pune"/>
  </r>
  <r>
    <x v="9041"/>
    <n v="40"/>
    <s v="Male"/>
    <s v="Chennai"/>
    <n v="50"/>
    <x v="1"/>
    <x v="0"/>
    <n v="511"/>
    <n v="26174.46"/>
    <s v="Auto Debit"/>
    <s v="Yes"/>
    <n v="0"/>
    <n v="0"/>
    <x v="0"/>
    <n v="0"/>
    <s v="Yes"/>
    <x v="0"/>
    <s v="Chennai"/>
  </r>
  <r>
    <x v="9042"/>
    <n v="48"/>
    <s v="Female"/>
    <s v="Delhi"/>
    <n v="20"/>
    <x v="0"/>
    <x v="1"/>
    <n v="741"/>
    <n v="14757.71"/>
    <s v="Debit Card"/>
    <s v="No"/>
    <n v="0"/>
    <n v="0"/>
    <x v="1"/>
    <n v="0"/>
    <s v="No"/>
    <x v="0"/>
    <s v="Delhi"/>
  </r>
  <r>
    <x v="9043"/>
    <n v="45"/>
    <s v="Male"/>
    <s v="Pune"/>
    <n v="22"/>
    <x v="0"/>
    <x v="2"/>
    <n v="1082"/>
    <n v="23133.78"/>
    <s v="Auto Debit"/>
    <s v="Yes"/>
    <n v="0"/>
    <n v="0"/>
    <x v="0"/>
    <n v="0"/>
    <s v="No"/>
    <x v="0"/>
    <s v="Pune"/>
  </r>
  <r>
    <x v="9044"/>
    <n v="30"/>
    <s v="Female"/>
    <s v="Kolkata"/>
    <n v="20"/>
    <x v="1"/>
    <x v="0"/>
    <n v="400"/>
    <n v="7793.62"/>
    <s v="Credit Card"/>
    <s v="No"/>
    <n v="1"/>
    <n v="0"/>
    <x v="0"/>
    <n v="0"/>
    <s v="Yes"/>
    <x v="0"/>
    <s v="Kolkata"/>
  </r>
  <r>
    <x v="9045"/>
    <n v="36"/>
    <s v="Male"/>
    <s v="Mumbai"/>
    <n v="20"/>
    <x v="1"/>
    <x v="2"/>
    <n v="1107"/>
    <n v="20628.150000000001"/>
    <s v="Auto Debit"/>
    <s v="Yes"/>
    <n v="0"/>
    <n v="0"/>
    <x v="0"/>
    <n v="5"/>
    <s v="No"/>
    <x v="0"/>
    <s v="Mumbai"/>
  </r>
  <r>
    <x v="9046"/>
    <n v="25"/>
    <s v="Female"/>
    <s v="Ahmedabad"/>
    <n v="63"/>
    <x v="1"/>
    <x v="0"/>
    <n v="487"/>
    <n v="31289.01"/>
    <s v="Debit Card"/>
    <s v="No"/>
    <n v="1"/>
    <n v="0"/>
    <x v="0"/>
    <n v="0"/>
    <s v="No"/>
    <x v="0"/>
    <s v="Ahmedabad"/>
  </r>
  <r>
    <x v="9047"/>
    <n v="60"/>
    <s v="Male"/>
    <s v="Pune"/>
    <n v="37"/>
    <x v="1"/>
    <x v="1"/>
    <n v="763"/>
    <n v="27923.55"/>
    <s v="Credit Card"/>
    <s v="Yes"/>
    <n v="0"/>
    <n v="0"/>
    <x v="0"/>
    <n v="0"/>
    <s v="Yes"/>
    <x v="0"/>
    <s v="Pune"/>
  </r>
  <r>
    <x v="9048"/>
    <n v="44"/>
    <s v="Female"/>
    <s v="Kolkata"/>
    <n v="37"/>
    <x v="0"/>
    <x v="0"/>
    <n v="409"/>
    <n v="14783.21"/>
    <s v="Debit Card"/>
    <s v="No"/>
    <n v="3"/>
    <n v="1"/>
    <x v="1"/>
    <n v="0"/>
    <s v="No"/>
    <x v="0"/>
    <s v="Kolkata"/>
  </r>
  <r>
    <x v="9049"/>
    <n v="19"/>
    <s v="Male"/>
    <s v="Mumbai"/>
    <n v="36"/>
    <x v="0"/>
    <x v="0"/>
    <n v="498"/>
    <n v="18132.330000000002"/>
    <s v="Credit Card"/>
    <s v="No"/>
    <n v="0"/>
    <n v="0"/>
    <x v="0"/>
    <n v="0"/>
    <s v="No"/>
    <x v="0"/>
    <s v="Mumbai"/>
  </r>
  <r>
    <x v="9050"/>
    <n v="18"/>
    <s v="Male"/>
    <s v="Chennai"/>
    <n v="23"/>
    <x v="0"/>
    <x v="1"/>
    <n v="750"/>
    <n v="16875.169999999998"/>
    <s v="UPI"/>
    <s v="Yes"/>
    <n v="1"/>
    <n v="0"/>
    <x v="0"/>
    <n v="0"/>
    <s v="No"/>
    <x v="0"/>
    <s v="Chennai"/>
  </r>
  <r>
    <x v="9051"/>
    <n v="28"/>
    <s v="Female"/>
    <s v="Bengaluru"/>
    <n v="25"/>
    <x v="0"/>
    <x v="0"/>
    <n v="504"/>
    <n v="12701.18"/>
    <s v="Credit Card"/>
    <s v="Yes"/>
    <n v="0"/>
    <n v="0"/>
    <x v="0"/>
    <n v="0"/>
    <s v="Yes"/>
    <x v="1"/>
    <s v="Bengaluru"/>
  </r>
  <r>
    <x v="9052"/>
    <n v="53"/>
    <s v="Female"/>
    <s v="Nagpur"/>
    <n v="54"/>
    <x v="0"/>
    <x v="0"/>
    <n v="431"/>
    <n v="23326.22"/>
    <s v="UPI"/>
    <s v="No"/>
    <n v="1"/>
    <n v="0"/>
    <x v="1"/>
    <n v="0"/>
    <s v="Yes"/>
    <x v="0"/>
    <s v="Nagpur"/>
  </r>
  <r>
    <x v="9053"/>
    <n v="31"/>
    <s v="Female"/>
    <s v="Jaipur"/>
    <n v="35"/>
    <x v="0"/>
    <x v="0"/>
    <n v="548"/>
    <n v="18860.53"/>
    <s v="Debit Card"/>
    <s v="Yes"/>
    <n v="1"/>
    <n v="0"/>
    <x v="0"/>
    <n v="0"/>
    <s v="Yes"/>
    <x v="0"/>
    <s v="Jaipur"/>
  </r>
  <r>
    <x v="9054"/>
    <n v="28"/>
    <s v="Female"/>
    <s v="Delhi"/>
    <n v="15"/>
    <x v="0"/>
    <x v="0"/>
    <n v="452"/>
    <n v="6806.67"/>
    <s v="UPI"/>
    <s v="Yes"/>
    <n v="0"/>
    <n v="0"/>
    <x v="1"/>
    <n v="0"/>
    <s v="No"/>
    <x v="1"/>
    <s v="Delhi"/>
  </r>
  <r>
    <x v="9055"/>
    <n v="21"/>
    <s v="Female"/>
    <s v="Bengaluru"/>
    <n v="16"/>
    <x v="0"/>
    <x v="0"/>
    <n v="486"/>
    <n v="7945.08"/>
    <s v="Credit Card"/>
    <s v="No"/>
    <n v="0"/>
    <n v="0"/>
    <x v="0"/>
    <n v="0"/>
    <s v="No"/>
    <x v="1"/>
    <s v="Bengaluru"/>
  </r>
  <r>
    <x v="9056"/>
    <n v="22"/>
    <s v="Male"/>
    <s v="Ahmedabad"/>
    <n v="56"/>
    <x v="0"/>
    <x v="1"/>
    <n v="756"/>
    <n v="41066.76"/>
    <s v="Credit Card"/>
    <s v="Yes"/>
    <n v="2"/>
    <n v="0"/>
    <x v="0"/>
    <n v="0"/>
    <s v="Yes"/>
    <x v="0"/>
    <s v="Ahmedabad"/>
  </r>
  <r>
    <x v="9057"/>
    <n v="30"/>
    <s v="Female"/>
    <s v="Mumbai"/>
    <n v="26"/>
    <x v="1"/>
    <x v="1"/>
    <n v="674"/>
    <n v="17660.46"/>
    <s v="Debit Card"/>
    <s v="Yes"/>
    <n v="3"/>
    <n v="1"/>
    <x v="1"/>
    <n v="0"/>
    <s v="No"/>
    <x v="0"/>
    <s v="Mumbai"/>
  </r>
  <r>
    <x v="9058"/>
    <n v="39"/>
    <s v="Male"/>
    <s v="Hyderabad"/>
    <n v="31"/>
    <x v="0"/>
    <x v="1"/>
    <n v="673"/>
    <n v="21377.53"/>
    <s v="Credit Card"/>
    <s v="Yes"/>
    <n v="0"/>
    <n v="0"/>
    <x v="0"/>
    <n v="0"/>
    <s v="No"/>
    <x v="0"/>
    <s v="Hyderabad"/>
  </r>
  <r>
    <x v="9059"/>
    <n v="33"/>
    <s v="Male"/>
    <s v="Bengaluru"/>
    <n v="6"/>
    <x v="0"/>
    <x v="0"/>
    <n v="478"/>
    <n v="2786.7"/>
    <s v="Credit Card"/>
    <s v="Yes"/>
    <n v="0"/>
    <n v="0"/>
    <x v="0"/>
    <n v="0"/>
    <s v="No"/>
    <x v="0"/>
    <s v="Bengaluru"/>
  </r>
  <r>
    <x v="9060"/>
    <n v="30"/>
    <s v="Female"/>
    <s v="Ahmedabad"/>
    <n v="24"/>
    <x v="2"/>
    <x v="0"/>
    <n v="397"/>
    <n v="8741.6200000000008"/>
    <s v="UPI"/>
    <s v="Yes"/>
    <n v="0"/>
    <n v="0"/>
    <x v="0"/>
    <n v="10"/>
    <s v="No"/>
    <x v="0"/>
    <s v="Ahmedabad"/>
  </r>
  <r>
    <x v="9061"/>
    <n v="23"/>
    <s v="Female"/>
    <s v="Hyderabad"/>
    <n v="40"/>
    <x v="0"/>
    <x v="0"/>
    <n v="528"/>
    <n v="21523.7"/>
    <s v="Auto Debit"/>
    <s v="Yes"/>
    <n v="4"/>
    <n v="2"/>
    <x v="1"/>
    <n v="0"/>
    <s v="Yes"/>
    <x v="0"/>
    <s v="Hyderabad"/>
  </r>
  <r>
    <x v="9062"/>
    <n v="35"/>
    <s v="Female"/>
    <s v="Hyderabad"/>
    <n v="52"/>
    <x v="0"/>
    <x v="1"/>
    <n v="663"/>
    <n v="33562.050000000003"/>
    <s v="Credit Card"/>
    <s v="Yes"/>
    <n v="0"/>
    <n v="0"/>
    <x v="0"/>
    <n v="0"/>
    <s v="Yes"/>
    <x v="0"/>
    <s v="Hyderabad"/>
  </r>
  <r>
    <x v="9063"/>
    <n v="29"/>
    <s v="Male"/>
    <s v="Ahmedabad"/>
    <n v="59"/>
    <x v="0"/>
    <x v="1"/>
    <n v="797"/>
    <n v="47303.54"/>
    <s v="Bank Transfer"/>
    <s v="Yes"/>
    <n v="2"/>
    <n v="0"/>
    <x v="0"/>
    <n v="0"/>
    <s v="No"/>
    <x v="0"/>
    <s v="Ahmedabad"/>
  </r>
  <r>
    <x v="9064"/>
    <n v="41"/>
    <s v="Male"/>
    <s v="Pune"/>
    <n v="27"/>
    <x v="0"/>
    <x v="0"/>
    <n v="443"/>
    <n v="11710.69"/>
    <s v="Credit Card"/>
    <s v="No"/>
    <n v="0"/>
    <n v="0"/>
    <x v="0"/>
    <n v="0"/>
    <s v="Yes"/>
    <x v="0"/>
    <s v="Pune"/>
  </r>
  <r>
    <x v="9065"/>
    <n v="28"/>
    <s v="Male"/>
    <s v="Kolkata"/>
    <n v="24"/>
    <x v="0"/>
    <x v="1"/>
    <n v="749"/>
    <n v="18036.11"/>
    <s v="Bank Transfer"/>
    <s v="Yes"/>
    <n v="0"/>
    <n v="0"/>
    <x v="0"/>
    <n v="0"/>
    <s v="No"/>
    <x v="0"/>
    <s v="Kolkata"/>
  </r>
  <r>
    <x v="9066"/>
    <n v="61"/>
    <s v="Male"/>
    <s v="Nagpur"/>
    <n v="36"/>
    <x v="2"/>
    <x v="0"/>
    <n v="494"/>
    <n v="17602.71"/>
    <s v="Credit Card"/>
    <s v="Yes"/>
    <n v="0"/>
    <n v="0"/>
    <x v="1"/>
    <n v="0"/>
    <s v="Yes"/>
    <x v="0"/>
    <s v="Nagpur"/>
  </r>
  <r>
    <x v="9067"/>
    <n v="28"/>
    <s v="Female"/>
    <s v="Jaipur"/>
    <n v="21"/>
    <x v="0"/>
    <x v="0"/>
    <n v="416"/>
    <n v="8526.67"/>
    <s v="Bank Transfer"/>
    <s v="Yes"/>
    <n v="1"/>
    <n v="0"/>
    <x v="1"/>
    <n v="0"/>
    <s v="No"/>
    <x v="0"/>
    <s v="Jaipur"/>
  </r>
  <r>
    <x v="9068"/>
    <n v="46"/>
    <s v="Female"/>
    <s v="Delhi"/>
    <n v="50"/>
    <x v="0"/>
    <x v="2"/>
    <n v="1024"/>
    <n v="51786.04"/>
    <s v="Credit Card"/>
    <s v="Yes"/>
    <n v="2"/>
    <n v="1"/>
    <x v="1"/>
    <n v="0"/>
    <s v="Yes"/>
    <x v="1"/>
    <s v="Delhi"/>
  </r>
  <r>
    <x v="9069"/>
    <n v="32"/>
    <s v="Female"/>
    <s v="Delhi"/>
    <n v="34"/>
    <x v="2"/>
    <x v="2"/>
    <n v="1003"/>
    <n v="30104.42"/>
    <s v="Bank Transfer"/>
    <s v="Yes"/>
    <n v="1"/>
    <n v="0"/>
    <x v="0"/>
    <n v="10"/>
    <s v="Yes"/>
    <x v="0"/>
    <s v="Delhi"/>
  </r>
  <r>
    <x v="9070"/>
    <n v="49"/>
    <s v="Male"/>
    <s v="Ahmedabad"/>
    <n v="55"/>
    <x v="2"/>
    <x v="0"/>
    <n v="424"/>
    <n v="19273.07"/>
    <s v="Bank Transfer"/>
    <s v="Yes"/>
    <n v="0"/>
    <n v="0"/>
    <x v="1"/>
    <n v="15"/>
    <s v="No"/>
    <x v="0"/>
    <s v="Ahmedabad"/>
  </r>
  <r>
    <x v="9071"/>
    <n v="29"/>
    <s v="Male"/>
    <s v="Chennai"/>
    <n v="33"/>
    <x v="0"/>
    <x v="0"/>
    <n v="392"/>
    <n v="12957.35"/>
    <s v="Auto Debit"/>
    <s v="Yes"/>
    <n v="3"/>
    <n v="1"/>
    <x v="0"/>
    <n v="0"/>
    <s v="No"/>
    <x v="0"/>
    <s v="Chennai"/>
  </r>
  <r>
    <x v="9072"/>
    <n v="36"/>
    <s v="Male"/>
    <s v="Ahmedabad"/>
    <n v="27"/>
    <x v="0"/>
    <x v="0"/>
    <n v="521"/>
    <n v="14399.02"/>
    <s v="Bank Transfer"/>
    <s v="Yes"/>
    <n v="1"/>
    <n v="0"/>
    <x v="1"/>
    <n v="0"/>
    <s v="No"/>
    <x v="0"/>
    <s v="Ahmedabad"/>
  </r>
  <r>
    <x v="9073"/>
    <n v="27"/>
    <s v="Female"/>
    <s v="Bengaluru"/>
    <n v="37"/>
    <x v="0"/>
    <x v="0"/>
    <n v="503"/>
    <n v="19113.93"/>
    <s v="Auto Debit"/>
    <s v="Yes"/>
    <n v="3"/>
    <n v="0"/>
    <x v="1"/>
    <n v="0"/>
    <s v="No"/>
    <x v="0"/>
    <s v="Bengaluru"/>
  </r>
  <r>
    <x v="9074"/>
    <n v="26"/>
    <s v="Female"/>
    <s v="Pune"/>
    <n v="35"/>
    <x v="1"/>
    <x v="1"/>
    <n v="797"/>
    <n v="24974.3"/>
    <s v="Bank Transfer"/>
    <s v="Yes"/>
    <n v="1"/>
    <n v="0"/>
    <x v="0"/>
    <n v="10"/>
    <s v="Yes"/>
    <x v="0"/>
    <s v="Pune"/>
  </r>
  <r>
    <x v="9075"/>
    <n v="55"/>
    <s v="Male"/>
    <s v="Delhi"/>
    <n v="26"/>
    <x v="2"/>
    <x v="0"/>
    <n v="545"/>
    <n v="14541.03"/>
    <s v="Bank Transfer"/>
    <s v="Yes"/>
    <n v="1"/>
    <n v="0"/>
    <x v="0"/>
    <n v="0"/>
    <s v="No"/>
    <x v="1"/>
    <s v="Delhi"/>
  </r>
  <r>
    <x v="9076"/>
    <n v="25"/>
    <s v="Female"/>
    <s v="Ahmedabad"/>
    <n v="26"/>
    <x v="0"/>
    <x v="0"/>
    <n v="528"/>
    <n v="13726.36"/>
    <s v="Bank Transfer"/>
    <s v="Yes"/>
    <n v="1"/>
    <n v="0"/>
    <x v="1"/>
    <n v="0"/>
    <s v="No"/>
    <x v="0"/>
    <s v="Ahmedabad"/>
  </r>
  <r>
    <x v="9077"/>
    <n v="41"/>
    <s v="Female"/>
    <s v="Mumbai"/>
    <n v="11"/>
    <x v="1"/>
    <x v="2"/>
    <n v="1023"/>
    <n v="10989.02"/>
    <s v="Debit Card"/>
    <s v="Yes"/>
    <n v="0"/>
    <n v="0"/>
    <x v="1"/>
    <n v="0"/>
    <s v="Yes"/>
    <x v="0"/>
    <s v="Mumbai"/>
  </r>
  <r>
    <x v="9078"/>
    <n v="18"/>
    <s v="Male"/>
    <s v="Bengaluru"/>
    <n v="58"/>
    <x v="0"/>
    <x v="1"/>
    <n v="731"/>
    <n v="41944.56"/>
    <s v="Bank Transfer"/>
    <s v="Yes"/>
    <n v="0"/>
    <n v="0"/>
    <x v="1"/>
    <n v="0"/>
    <s v="Yes"/>
    <x v="1"/>
    <s v="Bengaluru"/>
  </r>
  <r>
    <x v="9079"/>
    <n v="45"/>
    <s v="Male"/>
    <s v="Nagpur"/>
    <n v="43"/>
    <x v="1"/>
    <x v="0"/>
    <n v="425"/>
    <n v="17013.52"/>
    <s v="Auto Debit"/>
    <s v="Yes"/>
    <n v="4"/>
    <n v="2"/>
    <x v="1"/>
    <n v="5"/>
    <s v="No"/>
    <x v="0"/>
    <s v="Nagpur"/>
  </r>
  <r>
    <x v="9080"/>
    <n v="26"/>
    <s v="Male"/>
    <s v="Bengaluru"/>
    <n v="27"/>
    <x v="0"/>
    <x v="1"/>
    <n v="834"/>
    <n v="22955.64"/>
    <s v="Credit Card"/>
    <s v="Yes"/>
    <n v="0"/>
    <n v="0"/>
    <x v="0"/>
    <n v="0"/>
    <s v="No"/>
    <x v="1"/>
    <s v="Bengaluru"/>
  </r>
  <r>
    <x v="9081"/>
    <n v="43"/>
    <s v="Female"/>
    <s v="Ahmedabad"/>
    <n v="62"/>
    <x v="0"/>
    <x v="1"/>
    <n v="646"/>
    <n v="40249.839999999997"/>
    <s v="UPI"/>
    <s v="Yes"/>
    <n v="1"/>
    <n v="0"/>
    <x v="0"/>
    <n v="0"/>
    <s v="No"/>
    <x v="0"/>
    <s v="Ahmedabad"/>
  </r>
  <r>
    <x v="9082"/>
    <n v="56"/>
    <s v="Male"/>
    <s v="Bengaluru"/>
    <n v="8"/>
    <x v="0"/>
    <x v="0"/>
    <n v="459"/>
    <n v="3625.87"/>
    <s v="Auto Debit"/>
    <s v="Yes"/>
    <n v="0"/>
    <n v="0"/>
    <x v="0"/>
    <n v="0"/>
    <s v="No"/>
    <x v="1"/>
    <s v="Bengaluru"/>
  </r>
  <r>
    <x v="9083"/>
    <n v="39"/>
    <s v="Female"/>
    <s v="Bengaluru"/>
    <n v="34"/>
    <x v="0"/>
    <x v="0"/>
    <n v="522"/>
    <n v="17822.02"/>
    <s v="Auto Debit"/>
    <s v="No"/>
    <n v="1"/>
    <n v="0"/>
    <x v="0"/>
    <n v="0"/>
    <s v="No"/>
    <x v="1"/>
    <s v="Bengaluru"/>
  </r>
  <r>
    <x v="9084"/>
    <n v="29"/>
    <s v="Male"/>
    <s v="Ahmedabad"/>
    <n v="16"/>
    <x v="1"/>
    <x v="1"/>
    <n v="670"/>
    <n v="10594.93"/>
    <s v="Debit Card"/>
    <s v="Yes"/>
    <n v="1"/>
    <n v="0"/>
    <x v="0"/>
    <n v="0"/>
    <s v="No"/>
    <x v="0"/>
    <s v="Ahmedabad"/>
  </r>
  <r>
    <x v="9085"/>
    <n v="26"/>
    <s v="Female"/>
    <s v="Kolkata"/>
    <n v="35"/>
    <x v="1"/>
    <x v="1"/>
    <n v="652"/>
    <n v="22890.82"/>
    <s v="UPI"/>
    <s v="Yes"/>
    <n v="4"/>
    <n v="2"/>
    <x v="2"/>
    <n v="0"/>
    <s v="No"/>
    <x v="1"/>
    <s v="Kolkata"/>
  </r>
  <r>
    <x v="9086"/>
    <n v="36"/>
    <s v="Female"/>
    <s v="Jaipur"/>
    <n v="46"/>
    <x v="0"/>
    <x v="0"/>
    <n v="514"/>
    <n v="23171.279999999999"/>
    <s v="Bank Transfer"/>
    <s v="No"/>
    <n v="0"/>
    <n v="0"/>
    <x v="1"/>
    <n v="0"/>
    <s v="No"/>
    <x v="0"/>
    <s v="Jaipur"/>
  </r>
  <r>
    <x v="9087"/>
    <n v="32"/>
    <s v="Male"/>
    <s v="Bengaluru"/>
    <n v="32"/>
    <x v="0"/>
    <x v="1"/>
    <n v="677"/>
    <n v="21967.07"/>
    <s v="Credit Card"/>
    <s v="Yes"/>
    <n v="0"/>
    <n v="0"/>
    <x v="0"/>
    <n v="0"/>
    <s v="Yes"/>
    <x v="1"/>
    <s v="Bengaluru"/>
  </r>
  <r>
    <x v="9088"/>
    <n v="31"/>
    <s v="Male"/>
    <s v="Nagpur"/>
    <n v="13"/>
    <x v="1"/>
    <x v="1"/>
    <n v="646"/>
    <n v="7693.49"/>
    <s v="Auto Debit"/>
    <s v="Yes"/>
    <n v="1"/>
    <n v="0"/>
    <x v="0"/>
    <n v="10"/>
    <s v="No"/>
    <x v="0"/>
    <s v="Nagpur"/>
  </r>
  <r>
    <x v="9089"/>
    <n v="18"/>
    <s v="Female"/>
    <s v="Delhi"/>
    <n v="30"/>
    <x v="2"/>
    <x v="0"/>
    <n v="555"/>
    <n v="15138.9"/>
    <s v="UPI"/>
    <s v="Yes"/>
    <n v="0"/>
    <n v="0"/>
    <x v="0"/>
    <n v="10"/>
    <s v="No"/>
    <x v="0"/>
    <s v="Delhi"/>
  </r>
  <r>
    <x v="9090"/>
    <n v="46"/>
    <s v="Female"/>
    <s v="Delhi"/>
    <n v="50"/>
    <x v="0"/>
    <x v="1"/>
    <n v="655"/>
    <n v="31869.759999999998"/>
    <s v="UPI"/>
    <s v="Yes"/>
    <n v="2"/>
    <n v="0"/>
    <x v="0"/>
    <n v="0"/>
    <s v="Yes"/>
    <x v="0"/>
    <s v="Delhi"/>
  </r>
  <r>
    <x v="9091"/>
    <n v="37"/>
    <s v="Female"/>
    <s v="Pune"/>
    <n v="23"/>
    <x v="0"/>
    <x v="0"/>
    <n v="533"/>
    <n v="12388.05"/>
    <s v="UPI"/>
    <s v="Yes"/>
    <n v="0"/>
    <n v="0"/>
    <x v="0"/>
    <n v="0"/>
    <s v="Yes"/>
    <x v="0"/>
    <s v="Pune"/>
  </r>
  <r>
    <x v="9092"/>
    <n v="22"/>
    <s v="Female"/>
    <s v="Bengaluru"/>
    <n v="35"/>
    <x v="1"/>
    <x v="2"/>
    <n v="1034"/>
    <n v="32304.92"/>
    <s v="Bank Transfer"/>
    <s v="Yes"/>
    <n v="7"/>
    <n v="2"/>
    <x v="2"/>
    <n v="10"/>
    <s v="No"/>
    <x v="1"/>
    <s v="Bengaluru"/>
  </r>
  <r>
    <x v="9093"/>
    <n v="40"/>
    <s v="Female"/>
    <s v="Chennai"/>
    <n v="22"/>
    <x v="0"/>
    <x v="0"/>
    <n v="463"/>
    <n v="10436"/>
    <s v="Auto Debit"/>
    <s v="Yes"/>
    <n v="0"/>
    <n v="0"/>
    <x v="0"/>
    <n v="0"/>
    <s v="No"/>
    <x v="1"/>
    <s v="Chennai"/>
  </r>
  <r>
    <x v="9094"/>
    <n v="40"/>
    <s v="Female"/>
    <s v="Nagpur"/>
    <n v="48"/>
    <x v="2"/>
    <x v="1"/>
    <n v="721"/>
    <n v="34064.36"/>
    <s v="UPI"/>
    <s v="Yes"/>
    <n v="1"/>
    <n v="0"/>
    <x v="0"/>
    <n v="0"/>
    <s v="Yes"/>
    <x v="0"/>
    <s v="Nagpur"/>
  </r>
  <r>
    <x v="9095"/>
    <n v="37"/>
    <s v="Female"/>
    <s v="Mumbai"/>
    <n v="26"/>
    <x v="1"/>
    <x v="1"/>
    <n v="729"/>
    <n v="19509.47"/>
    <s v="Auto Debit"/>
    <s v="Yes"/>
    <n v="0"/>
    <n v="0"/>
    <x v="0"/>
    <n v="0"/>
    <s v="No"/>
    <x v="0"/>
    <s v="Mumbai"/>
  </r>
  <r>
    <x v="9096"/>
    <n v="50"/>
    <s v="Female"/>
    <s v="Ahmedabad"/>
    <n v="44"/>
    <x v="0"/>
    <x v="2"/>
    <n v="1056"/>
    <n v="46444.71"/>
    <s v="UPI"/>
    <s v="Yes"/>
    <n v="0"/>
    <n v="0"/>
    <x v="1"/>
    <n v="0"/>
    <s v="Yes"/>
    <x v="0"/>
    <s v="Ahmedabad"/>
  </r>
  <r>
    <x v="9097"/>
    <n v="23"/>
    <s v="Male"/>
    <s v="Hyderabad"/>
    <n v="28"/>
    <x v="0"/>
    <x v="0"/>
    <n v="419"/>
    <n v="11708.4"/>
    <s v="Credit Card"/>
    <s v="Yes"/>
    <n v="0"/>
    <n v="0"/>
    <x v="1"/>
    <n v="0"/>
    <s v="No"/>
    <x v="0"/>
    <s v="Hyderabad"/>
  </r>
  <r>
    <x v="9098"/>
    <n v="28"/>
    <s v="Male"/>
    <s v="Pune"/>
    <n v="12"/>
    <x v="0"/>
    <x v="0"/>
    <n v="464"/>
    <n v="5594.92"/>
    <s v="Auto Debit"/>
    <s v="No"/>
    <n v="2"/>
    <n v="1"/>
    <x v="1"/>
    <n v="0"/>
    <s v="No"/>
    <x v="0"/>
    <s v="Pune"/>
  </r>
  <r>
    <x v="9099"/>
    <n v="25"/>
    <s v="Male"/>
    <s v="Bengaluru"/>
    <n v="45"/>
    <x v="2"/>
    <x v="1"/>
    <n v="734"/>
    <n v="29223"/>
    <s v="UPI"/>
    <s v="Yes"/>
    <n v="5"/>
    <n v="2"/>
    <x v="1"/>
    <n v="10"/>
    <s v="No"/>
    <x v="0"/>
    <s v="Bengaluru"/>
  </r>
  <r>
    <x v="9100"/>
    <n v="35"/>
    <s v="Male"/>
    <s v="Kolkata"/>
    <n v="50"/>
    <x v="0"/>
    <x v="2"/>
    <n v="990"/>
    <n v="49774.58"/>
    <s v="Auto Debit"/>
    <s v="Yes"/>
    <n v="2"/>
    <n v="0"/>
    <x v="0"/>
    <n v="0"/>
    <s v="Yes"/>
    <x v="1"/>
    <s v="Kolkata"/>
  </r>
  <r>
    <x v="9101"/>
    <n v="34"/>
    <s v="Female"/>
    <s v="Ahmedabad"/>
    <n v="32"/>
    <x v="1"/>
    <x v="1"/>
    <n v="792"/>
    <n v="23458.81"/>
    <s v="Auto Debit"/>
    <s v="Yes"/>
    <n v="2"/>
    <n v="2"/>
    <x v="1"/>
    <n v="5"/>
    <s v="No"/>
    <x v="1"/>
    <s v="Ahmedabad"/>
  </r>
  <r>
    <x v="9102"/>
    <n v="45"/>
    <s v="Female"/>
    <s v="Hyderabad"/>
    <n v="10"/>
    <x v="0"/>
    <x v="2"/>
    <n v="1066"/>
    <n v="10719.1"/>
    <s v="Debit Card"/>
    <s v="Yes"/>
    <n v="0"/>
    <n v="0"/>
    <x v="0"/>
    <n v="0"/>
    <s v="No"/>
    <x v="1"/>
    <s v="Hyderabad"/>
  </r>
  <r>
    <x v="9103"/>
    <n v="36"/>
    <s v="Male"/>
    <s v="Mumbai"/>
    <n v="19"/>
    <x v="1"/>
    <x v="1"/>
    <n v="791"/>
    <n v="14180.74"/>
    <s v="Auto Debit"/>
    <s v="Yes"/>
    <n v="1"/>
    <n v="0"/>
    <x v="0"/>
    <n v="5"/>
    <s v="Yes"/>
    <x v="1"/>
    <s v="Mumbai"/>
  </r>
  <r>
    <x v="9104"/>
    <n v="18"/>
    <s v="Male"/>
    <s v="Chennai"/>
    <n v="72"/>
    <x v="2"/>
    <x v="2"/>
    <n v="1079"/>
    <n v="66618.460000000006"/>
    <s v="Bank Transfer"/>
    <s v="Yes"/>
    <n v="0"/>
    <n v="0"/>
    <x v="0"/>
    <n v="15"/>
    <s v="No"/>
    <x v="0"/>
    <s v="Chennai"/>
  </r>
  <r>
    <x v="9105"/>
    <n v="44"/>
    <s v="Female"/>
    <s v="Ahmedabad"/>
    <n v="19"/>
    <x v="0"/>
    <x v="1"/>
    <n v="675"/>
    <n v="12769.55"/>
    <s v="Credit Card"/>
    <s v="Yes"/>
    <n v="1"/>
    <n v="0"/>
    <x v="0"/>
    <n v="0"/>
    <s v="No"/>
    <x v="0"/>
    <s v="Ahmedabad"/>
  </r>
  <r>
    <x v="9106"/>
    <n v="41"/>
    <s v="Male"/>
    <s v="Bengaluru"/>
    <n v="29"/>
    <x v="1"/>
    <x v="1"/>
    <n v="768"/>
    <n v="22012.25"/>
    <s v="Credit Card"/>
    <s v="Yes"/>
    <n v="2"/>
    <n v="0"/>
    <x v="0"/>
    <n v="0"/>
    <s v="No"/>
    <x v="0"/>
    <s v="Bengaluru"/>
  </r>
  <r>
    <x v="9107"/>
    <n v="35"/>
    <s v="Female"/>
    <s v="Bengaluru"/>
    <n v="39"/>
    <x v="0"/>
    <x v="0"/>
    <n v="535"/>
    <n v="20628.759999999998"/>
    <s v="Auto Debit"/>
    <s v="Yes"/>
    <n v="0"/>
    <n v="0"/>
    <x v="0"/>
    <n v="0"/>
    <s v="Yes"/>
    <x v="0"/>
    <s v="Bengaluru"/>
  </r>
  <r>
    <x v="9108"/>
    <n v="55"/>
    <s v="Female"/>
    <s v="Delhi"/>
    <n v="44"/>
    <x v="0"/>
    <x v="0"/>
    <n v="434"/>
    <n v="18854.189999999999"/>
    <s v="UPI"/>
    <s v="Yes"/>
    <n v="4"/>
    <n v="2"/>
    <x v="4"/>
    <n v="0"/>
    <s v="No"/>
    <x v="1"/>
    <s v="Delhi"/>
  </r>
  <r>
    <x v="9109"/>
    <n v="62"/>
    <s v="Male"/>
    <s v="Pune"/>
    <n v="22"/>
    <x v="1"/>
    <x v="2"/>
    <n v="966"/>
    <n v="20814.63"/>
    <s v="Debit Card"/>
    <s v="Yes"/>
    <n v="2"/>
    <n v="0"/>
    <x v="0"/>
    <n v="0"/>
    <s v="No"/>
    <x v="0"/>
    <s v="Pune"/>
  </r>
  <r>
    <x v="9110"/>
    <n v="22"/>
    <s v="Male"/>
    <s v="Ahmedabad"/>
    <n v="23"/>
    <x v="1"/>
    <x v="1"/>
    <n v="651"/>
    <n v="13155.4"/>
    <s v="Auto Debit"/>
    <s v="Yes"/>
    <n v="0"/>
    <n v="0"/>
    <x v="1"/>
    <n v="10"/>
    <s v="Yes"/>
    <x v="0"/>
    <s v="Ahmedabad"/>
  </r>
  <r>
    <x v="9111"/>
    <n v="25"/>
    <s v="Female"/>
    <s v="Pune"/>
    <n v="63"/>
    <x v="1"/>
    <x v="0"/>
    <n v="435"/>
    <n v="24083.34"/>
    <s v="Bank Transfer"/>
    <s v="No"/>
    <n v="0"/>
    <n v="0"/>
    <x v="0"/>
    <n v="10"/>
    <s v="No"/>
    <x v="0"/>
    <s v="Pune"/>
  </r>
  <r>
    <x v="9112"/>
    <n v="31"/>
    <s v="Female"/>
    <s v="Bengaluru"/>
    <n v="10"/>
    <x v="1"/>
    <x v="1"/>
    <n v="714"/>
    <n v="6415.73"/>
    <s v="Bank Transfer"/>
    <s v="No"/>
    <n v="1"/>
    <n v="0"/>
    <x v="0"/>
    <n v="10"/>
    <s v="No"/>
    <x v="0"/>
    <s v="Bengaluru"/>
  </r>
  <r>
    <x v="9113"/>
    <n v="21"/>
    <s v="Male"/>
    <s v="Mumbai"/>
    <n v="17"/>
    <x v="0"/>
    <x v="2"/>
    <n v="1070"/>
    <n v="18716.98"/>
    <s v="Auto Debit"/>
    <s v="Yes"/>
    <n v="4"/>
    <n v="0"/>
    <x v="1"/>
    <n v="0"/>
    <s v="No"/>
    <x v="1"/>
    <s v="Mumbai"/>
  </r>
  <r>
    <x v="9114"/>
    <n v="26"/>
    <s v="Male"/>
    <s v="Delhi"/>
    <n v="10"/>
    <x v="0"/>
    <x v="1"/>
    <n v="775"/>
    <n v="7879.18"/>
    <s v="Bank Transfer"/>
    <s v="Yes"/>
    <n v="0"/>
    <n v="0"/>
    <x v="0"/>
    <n v="0"/>
    <s v="No"/>
    <x v="0"/>
    <s v="Delhi"/>
  </r>
  <r>
    <x v="9115"/>
    <n v="27"/>
    <s v="Male"/>
    <s v="Mumbai"/>
    <n v="18"/>
    <x v="0"/>
    <x v="1"/>
    <n v="759"/>
    <n v="13343.41"/>
    <s v="Credit Card"/>
    <s v="Yes"/>
    <n v="0"/>
    <n v="0"/>
    <x v="0"/>
    <n v="0"/>
    <s v="No"/>
    <x v="0"/>
    <s v="Mumbai"/>
  </r>
  <r>
    <x v="9116"/>
    <n v="20"/>
    <s v="Male"/>
    <s v="Delhi"/>
    <n v="30"/>
    <x v="1"/>
    <x v="0"/>
    <n v="576"/>
    <n v="15508.78"/>
    <s v="Auto Debit"/>
    <s v="Yes"/>
    <n v="2"/>
    <n v="0"/>
    <x v="0"/>
    <n v="10"/>
    <s v="No"/>
    <x v="0"/>
    <s v="Delhi"/>
  </r>
  <r>
    <x v="9117"/>
    <n v="40"/>
    <s v="Male"/>
    <s v="Delhi"/>
    <n v="32"/>
    <x v="0"/>
    <x v="1"/>
    <n v="729"/>
    <n v="23215.15"/>
    <s v="UPI"/>
    <s v="Yes"/>
    <n v="0"/>
    <n v="0"/>
    <x v="0"/>
    <n v="0"/>
    <s v="No"/>
    <x v="0"/>
    <s v="Delhi"/>
  </r>
  <r>
    <x v="9118"/>
    <n v="33"/>
    <s v="Female"/>
    <s v="Hyderabad"/>
    <n v="14"/>
    <x v="0"/>
    <x v="0"/>
    <n v="484"/>
    <n v="6899.35"/>
    <s v="Credit Card"/>
    <s v="No"/>
    <n v="0"/>
    <n v="0"/>
    <x v="0"/>
    <n v="0"/>
    <s v="Yes"/>
    <x v="0"/>
    <s v="Hyderabad"/>
  </r>
  <r>
    <x v="9119"/>
    <n v="55"/>
    <s v="Male"/>
    <s v="Chennai"/>
    <n v="37"/>
    <x v="2"/>
    <x v="0"/>
    <n v="499"/>
    <n v="18809.07"/>
    <s v="Credit Card"/>
    <s v="No"/>
    <n v="1"/>
    <n v="0"/>
    <x v="0"/>
    <n v="0"/>
    <s v="No"/>
    <x v="0"/>
    <s v="Chennai"/>
  </r>
  <r>
    <x v="9120"/>
    <n v="41"/>
    <s v="Female"/>
    <s v="Mumbai"/>
    <n v="17"/>
    <x v="0"/>
    <x v="2"/>
    <n v="990"/>
    <n v="17078.87"/>
    <s v="Auto Debit"/>
    <s v="Yes"/>
    <n v="1"/>
    <n v="0"/>
    <x v="1"/>
    <n v="0"/>
    <s v="No"/>
    <x v="1"/>
    <s v="Mumbai"/>
  </r>
  <r>
    <x v="9121"/>
    <n v="38"/>
    <s v="Male"/>
    <s v="Pune"/>
    <n v="13"/>
    <x v="0"/>
    <x v="0"/>
    <n v="467"/>
    <n v="6205.8"/>
    <s v="Auto Debit"/>
    <s v="Yes"/>
    <n v="1"/>
    <n v="0"/>
    <x v="0"/>
    <n v="0"/>
    <s v="No"/>
    <x v="1"/>
    <s v="Pune"/>
  </r>
  <r>
    <x v="9122"/>
    <n v="40"/>
    <s v="Female"/>
    <s v="Mumbai"/>
    <n v="27"/>
    <x v="0"/>
    <x v="1"/>
    <n v="670"/>
    <n v="17807.82"/>
    <s v="UPI"/>
    <s v="Yes"/>
    <n v="2"/>
    <n v="0"/>
    <x v="0"/>
    <n v="0"/>
    <s v="No"/>
    <x v="0"/>
    <s v="Mumbai"/>
  </r>
  <r>
    <x v="9123"/>
    <n v="36"/>
    <s v="Male"/>
    <s v="Mumbai"/>
    <n v="23"/>
    <x v="2"/>
    <x v="1"/>
    <n v="680"/>
    <n v="15708.26"/>
    <s v="Debit Card"/>
    <s v="No"/>
    <n v="0"/>
    <n v="0"/>
    <x v="1"/>
    <n v="0"/>
    <s v="Yes"/>
    <x v="0"/>
    <s v="Mumbai"/>
  </r>
  <r>
    <x v="9124"/>
    <n v="19"/>
    <s v="Female"/>
    <s v="Bengaluru"/>
    <n v="39"/>
    <x v="0"/>
    <x v="0"/>
    <n v="431"/>
    <n v="17000.29"/>
    <s v="UPI"/>
    <s v="No"/>
    <n v="0"/>
    <n v="0"/>
    <x v="1"/>
    <n v="0"/>
    <s v="Yes"/>
    <x v="1"/>
    <s v="Bengaluru"/>
  </r>
  <r>
    <x v="9125"/>
    <n v="35"/>
    <s v="Female"/>
    <s v="Bengaluru"/>
    <n v="59"/>
    <x v="0"/>
    <x v="0"/>
    <n v="483"/>
    <n v="28762.59"/>
    <s v="UPI"/>
    <s v="Yes"/>
    <n v="1"/>
    <n v="0"/>
    <x v="1"/>
    <n v="0"/>
    <s v="No"/>
    <x v="0"/>
    <s v="Bengaluru"/>
  </r>
  <r>
    <x v="9126"/>
    <n v="40"/>
    <s v="Female"/>
    <s v="Mumbai"/>
    <n v="37"/>
    <x v="0"/>
    <x v="0"/>
    <n v="534"/>
    <n v="19537.02"/>
    <s v="Debit Card"/>
    <s v="Yes"/>
    <n v="1"/>
    <n v="0"/>
    <x v="0"/>
    <n v="0"/>
    <s v="No"/>
    <x v="0"/>
    <s v="Mumbai"/>
  </r>
  <r>
    <x v="9127"/>
    <n v="33"/>
    <s v="Female"/>
    <s v="Mumbai"/>
    <n v="44"/>
    <x v="0"/>
    <x v="1"/>
    <n v="669"/>
    <n v="30224.49"/>
    <s v="Auto Debit"/>
    <s v="Yes"/>
    <n v="7"/>
    <n v="4"/>
    <x v="3"/>
    <n v="0"/>
    <s v="No"/>
    <x v="1"/>
    <s v="Mumbai"/>
  </r>
  <r>
    <x v="9128"/>
    <n v="32"/>
    <s v="Male"/>
    <s v="Jaipur"/>
    <n v="13"/>
    <x v="0"/>
    <x v="2"/>
    <n v="999"/>
    <n v="12935.64"/>
    <s v="Debit Card"/>
    <s v="Yes"/>
    <n v="0"/>
    <n v="0"/>
    <x v="0"/>
    <n v="0"/>
    <s v="No"/>
    <x v="0"/>
    <s v="Jaipur"/>
  </r>
  <r>
    <x v="9129"/>
    <n v="31"/>
    <s v="Male"/>
    <s v="Delhi"/>
    <n v="45"/>
    <x v="2"/>
    <x v="0"/>
    <n v="513"/>
    <n v="20583.61"/>
    <s v="Bank Transfer"/>
    <s v="Yes"/>
    <n v="1"/>
    <n v="0"/>
    <x v="0"/>
    <n v="10"/>
    <s v="Yes"/>
    <x v="0"/>
    <s v="Delhi"/>
  </r>
  <r>
    <x v="9130"/>
    <n v="28"/>
    <s v="Male"/>
    <s v="Delhi"/>
    <n v="65"/>
    <x v="1"/>
    <x v="0"/>
    <n v="558"/>
    <n v="31828.03"/>
    <s v="Debit Card"/>
    <s v="Yes"/>
    <n v="3"/>
    <n v="1"/>
    <x v="0"/>
    <n v="10"/>
    <s v="No"/>
    <x v="0"/>
    <s v="Delhi"/>
  </r>
  <r>
    <x v="9131"/>
    <n v="30"/>
    <s v="Male"/>
    <s v="Hyderabad"/>
    <n v="23"/>
    <x v="0"/>
    <x v="1"/>
    <n v="666"/>
    <n v="15121.52"/>
    <s v="Bank Transfer"/>
    <s v="Yes"/>
    <n v="5"/>
    <n v="2"/>
    <x v="4"/>
    <n v="0"/>
    <s v="Yes"/>
    <x v="1"/>
    <s v="Hyderabad"/>
  </r>
  <r>
    <x v="9132"/>
    <n v="33"/>
    <s v="Male"/>
    <s v="Pune"/>
    <n v="56"/>
    <x v="1"/>
    <x v="1"/>
    <n v="699"/>
    <n v="34513.69"/>
    <s v="Debit Card"/>
    <s v="Yes"/>
    <n v="1"/>
    <n v="0"/>
    <x v="0"/>
    <n v="10"/>
    <s v="No"/>
    <x v="1"/>
    <s v="Pune"/>
  </r>
  <r>
    <x v="9133"/>
    <n v="32"/>
    <s v="Male"/>
    <s v="Nagpur"/>
    <n v="31"/>
    <x v="0"/>
    <x v="2"/>
    <n v="1081"/>
    <n v="34376.74"/>
    <s v="Debit Card"/>
    <s v="Yes"/>
    <n v="0"/>
    <n v="0"/>
    <x v="0"/>
    <n v="0"/>
    <s v="No"/>
    <x v="1"/>
    <s v="Nagpur"/>
  </r>
  <r>
    <x v="9134"/>
    <n v="21"/>
    <s v="Female"/>
    <s v="Bengaluru"/>
    <n v="34"/>
    <x v="1"/>
    <x v="0"/>
    <n v="587"/>
    <n v="18988.759999999998"/>
    <s v="UPI"/>
    <s v="No"/>
    <n v="2"/>
    <n v="1"/>
    <x v="1"/>
    <n v="5"/>
    <s v="No"/>
    <x v="0"/>
    <s v="Bengaluru"/>
  </r>
  <r>
    <x v="9135"/>
    <n v="37"/>
    <s v="Female"/>
    <s v="Bengaluru"/>
    <n v="51"/>
    <x v="1"/>
    <x v="0"/>
    <n v="497"/>
    <n v="25686.84"/>
    <s v="Credit Card"/>
    <s v="Yes"/>
    <n v="3"/>
    <n v="1"/>
    <x v="0"/>
    <n v="0"/>
    <s v="No"/>
    <x v="0"/>
    <s v="Bengaluru"/>
  </r>
  <r>
    <x v="9136"/>
    <n v="24"/>
    <s v="Female"/>
    <s v="Mumbai"/>
    <n v="23"/>
    <x v="0"/>
    <x v="1"/>
    <n v="803"/>
    <n v="18773.8"/>
    <s v="Credit Card"/>
    <s v="Yes"/>
    <n v="1"/>
    <n v="0"/>
    <x v="0"/>
    <n v="0"/>
    <s v="No"/>
    <x v="0"/>
    <s v="Mumbai"/>
  </r>
  <r>
    <x v="9137"/>
    <n v="41"/>
    <s v="Male"/>
    <s v="Mumbai"/>
    <n v="68"/>
    <x v="0"/>
    <x v="0"/>
    <n v="435"/>
    <n v="30221.03"/>
    <s v="UPI"/>
    <s v="Yes"/>
    <n v="0"/>
    <n v="0"/>
    <x v="0"/>
    <n v="0"/>
    <s v="No"/>
    <x v="0"/>
    <s v="Mumbai"/>
  </r>
  <r>
    <x v="9138"/>
    <n v="44"/>
    <s v="Male"/>
    <s v="Kolkata"/>
    <n v="53"/>
    <x v="1"/>
    <x v="2"/>
    <n v="977"/>
    <n v="49353.11"/>
    <s v="UPI"/>
    <s v="Yes"/>
    <n v="0"/>
    <n v="0"/>
    <x v="0"/>
    <n v="5"/>
    <s v="No"/>
    <x v="0"/>
    <s v="Kolkata"/>
  </r>
  <r>
    <x v="9139"/>
    <n v="40"/>
    <s v="Female"/>
    <s v="Delhi"/>
    <n v="19"/>
    <x v="0"/>
    <x v="2"/>
    <n v="1059"/>
    <n v="20202.259999999998"/>
    <s v="Credit Card"/>
    <s v="Yes"/>
    <n v="0"/>
    <n v="0"/>
    <x v="0"/>
    <n v="0"/>
    <s v="No"/>
    <x v="1"/>
    <s v="Delhi"/>
  </r>
  <r>
    <x v="9140"/>
    <n v="47"/>
    <s v="Female"/>
    <s v="Hyderabad"/>
    <n v="14"/>
    <x v="0"/>
    <x v="1"/>
    <n v="713"/>
    <n v="10220.01"/>
    <s v="UPI"/>
    <s v="Yes"/>
    <n v="1"/>
    <n v="0"/>
    <x v="0"/>
    <n v="0"/>
    <s v="Yes"/>
    <x v="0"/>
    <s v="Hyderabad"/>
  </r>
  <r>
    <x v="9141"/>
    <n v="22"/>
    <s v="Male"/>
    <s v="Jaipur"/>
    <n v="44"/>
    <x v="1"/>
    <x v="0"/>
    <n v="460"/>
    <n v="20577.71"/>
    <s v="Bank Transfer"/>
    <s v="Yes"/>
    <n v="2"/>
    <n v="0"/>
    <x v="0"/>
    <n v="0"/>
    <s v="No"/>
    <x v="0"/>
    <s v="Jaipur"/>
  </r>
  <r>
    <x v="9142"/>
    <n v="23"/>
    <s v="Female"/>
    <s v="Jaipur"/>
    <n v="20"/>
    <x v="0"/>
    <x v="2"/>
    <n v="1064"/>
    <n v="21855.040000000001"/>
    <s v="Bank Transfer"/>
    <s v="Yes"/>
    <n v="0"/>
    <n v="0"/>
    <x v="0"/>
    <n v="0"/>
    <s v="No"/>
    <x v="1"/>
    <s v="Jaipur"/>
  </r>
  <r>
    <x v="9143"/>
    <n v="40"/>
    <s v="Male"/>
    <s v="Pune"/>
    <n v="18"/>
    <x v="1"/>
    <x v="0"/>
    <n v="524"/>
    <n v="9652.52"/>
    <s v="Auto Debit"/>
    <s v="Yes"/>
    <n v="1"/>
    <n v="0"/>
    <x v="0"/>
    <n v="0"/>
    <s v="No"/>
    <x v="0"/>
    <s v="Pune"/>
  </r>
  <r>
    <x v="9144"/>
    <n v="53"/>
    <s v="Male"/>
    <s v="Nagpur"/>
    <n v="19"/>
    <x v="0"/>
    <x v="1"/>
    <n v="693"/>
    <n v="12780.12"/>
    <s v="Auto Debit"/>
    <s v="Yes"/>
    <n v="0"/>
    <n v="0"/>
    <x v="0"/>
    <n v="0"/>
    <s v="No"/>
    <x v="0"/>
    <s v="Nagpur"/>
  </r>
  <r>
    <x v="9145"/>
    <n v="46"/>
    <s v="Female"/>
    <s v="Delhi"/>
    <n v="38"/>
    <x v="0"/>
    <x v="0"/>
    <n v="524"/>
    <n v="19405.05"/>
    <s v="UPI"/>
    <s v="Yes"/>
    <n v="3"/>
    <n v="2"/>
    <x v="1"/>
    <n v="0"/>
    <s v="Yes"/>
    <x v="0"/>
    <s v="Delhi"/>
  </r>
  <r>
    <x v="9146"/>
    <n v="50"/>
    <s v="Female"/>
    <s v="Delhi"/>
    <n v="31"/>
    <x v="1"/>
    <x v="2"/>
    <n v="1032"/>
    <n v="28504.04"/>
    <s v="Credit Card"/>
    <s v="Yes"/>
    <n v="0"/>
    <n v="0"/>
    <x v="0"/>
    <n v="10"/>
    <s v="No"/>
    <x v="0"/>
    <s v="Delhi"/>
  </r>
  <r>
    <x v="9147"/>
    <n v="49"/>
    <s v="Male"/>
    <s v="Hyderabad"/>
    <n v="53"/>
    <x v="1"/>
    <x v="0"/>
    <n v="524"/>
    <n v="28178.31"/>
    <s v="Debit Card"/>
    <s v="Yes"/>
    <n v="0"/>
    <n v="0"/>
    <x v="0"/>
    <n v="0"/>
    <s v="No"/>
    <x v="0"/>
    <s v="Hyderabad"/>
  </r>
  <r>
    <x v="9148"/>
    <n v="26"/>
    <s v="Female"/>
    <s v="Bengaluru"/>
    <n v="33"/>
    <x v="1"/>
    <x v="2"/>
    <n v="1111"/>
    <n v="32158.98"/>
    <s v="UPI"/>
    <s v="Yes"/>
    <n v="1"/>
    <n v="0"/>
    <x v="0"/>
    <n v="10"/>
    <s v="Yes"/>
    <x v="0"/>
    <s v="Bengaluru"/>
  </r>
  <r>
    <x v="9149"/>
    <n v="47"/>
    <s v="Male"/>
    <s v="Jaipur"/>
    <n v="25"/>
    <x v="2"/>
    <x v="1"/>
    <n v="666"/>
    <n v="15181.25"/>
    <s v="UPI"/>
    <s v="Yes"/>
    <n v="3"/>
    <n v="0"/>
    <x v="0"/>
    <n v="10"/>
    <s v="Yes"/>
    <x v="0"/>
    <s v="Jaipur"/>
  </r>
  <r>
    <x v="9150"/>
    <n v="32"/>
    <s v="Male"/>
    <s v="Mumbai"/>
    <n v="9"/>
    <x v="0"/>
    <x v="0"/>
    <n v="488"/>
    <n v="4299.91"/>
    <s v="Bank Transfer"/>
    <s v="Yes"/>
    <n v="0"/>
    <n v="0"/>
    <x v="0"/>
    <n v="0"/>
    <s v="No"/>
    <x v="0"/>
    <s v="Mumbai"/>
  </r>
  <r>
    <x v="9151"/>
    <n v="40"/>
    <s v="Female"/>
    <s v="Delhi"/>
    <n v="23"/>
    <x v="2"/>
    <x v="2"/>
    <n v="1033"/>
    <n v="20309.91"/>
    <s v="Auto Debit"/>
    <s v="Yes"/>
    <n v="0"/>
    <n v="0"/>
    <x v="0"/>
    <n v="15"/>
    <s v="No"/>
    <x v="0"/>
    <s v="Delhi"/>
  </r>
  <r>
    <x v="9152"/>
    <n v="28"/>
    <s v="Male"/>
    <s v="Chennai"/>
    <n v="33"/>
    <x v="1"/>
    <x v="0"/>
    <n v="445"/>
    <n v="13599.7"/>
    <s v="Credit Card"/>
    <s v="No"/>
    <n v="0"/>
    <n v="0"/>
    <x v="0"/>
    <n v="10"/>
    <s v="No"/>
    <x v="1"/>
    <s v="Chennai"/>
  </r>
  <r>
    <x v="9153"/>
    <n v="43"/>
    <s v="Male"/>
    <s v="Ahmedabad"/>
    <n v="21"/>
    <x v="0"/>
    <x v="1"/>
    <n v="787"/>
    <n v="16250.63"/>
    <s v="Bank Transfer"/>
    <s v="Yes"/>
    <n v="2"/>
    <n v="0"/>
    <x v="0"/>
    <n v="0"/>
    <s v="No"/>
    <x v="1"/>
    <s v="Ahmedabad"/>
  </r>
  <r>
    <x v="9154"/>
    <n v="36"/>
    <s v="Female"/>
    <s v="Ahmedabad"/>
    <n v="61"/>
    <x v="0"/>
    <x v="2"/>
    <n v="1073"/>
    <n v="65863.759999999995"/>
    <s v="Debit Card"/>
    <s v="Yes"/>
    <n v="0"/>
    <n v="0"/>
    <x v="0"/>
    <n v="0"/>
    <s v="Yes"/>
    <x v="0"/>
    <s v="Ahmedabad"/>
  </r>
  <r>
    <x v="9155"/>
    <n v="30"/>
    <s v="Female"/>
    <s v="Nagpur"/>
    <n v="66"/>
    <x v="1"/>
    <x v="2"/>
    <n v="950"/>
    <n v="61170.9"/>
    <s v="UPI"/>
    <s v="Yes"/>
    <n v="7"/>
    <n v="3"/>
    <x v="4"/>
    <n v="0"/>
    <s v="No"/>
    <x v="1"/>
    <s v="Nagpur"/>
  </r>
  <r>
    <x v="9156"/>
    <n v="30"/>
    <s v="Female"/>
    <s v="Bengaluru"/>
    <n v="61"/>
    <x v="0"/>
    <x v="0"/>
    <n v="511"/>
    <n v="30330.04"/>
    <s v="Auto Debit"/>
    <s v="No"/>
    <n v="0"/>
    <n v="0"/>
    <x v="0"/>
    <n v="0"/>
    <s v="Yes"/>
    <x v="0"/>
    <s v="Bengaluru"/>
  </r>
  <r>
    <x v="9157"/>
    <n v="48"/>
    <s v="Female"/>
    <s v="Delhi"/>
    <n v="63"/>
    <x v="2"/>
    <x v="1"/>
    <n v="684"/>
    <n v="41876"/>
    <s v="Debit Card"/>
    <s v="Yes"/>
    <n v="0"/>
    <n v="0"/>
    <x v="0"/>
    <n v="0"/>
    <s v="Yes"/>
    <x v="0"/>
    <s v="Delhi"/>
  </r>
  <r>
    <x v="9158"/>
    <n v="60"/>
    <s v="Female"/>
    <s v="Ahmedabad"/>
    <n v="50"/>
    <x v="1"/>
    <x v="1"/>
    <n v="696"/>
    <n v="34162.910000000003"/>
    <s v="Credit Card"/>
    <s v="Yes"/>
    <n v="0"/>
    <n v="0"/>
    <x v="0"/>
    <n v="0"/>
    <s v="No"/>
    <x v="0"/>
    <s v="Ahmedabad"/>
  </r>
  <r>
    <x v="9159"/>
    <n v="44"/>
    <s v="Female"/>
    <s v="Jaipur"/>
    <n v="25"/>
    <x v="0"/>
    <x v="2"/>
    <n v="1024"/>
    <n v="25758.68"/>
    <s v="UPI"/>
    <s v="Yes"/>
    <n v="5"/>
    <n v="1"/>
    <x v="1"/>
    <n v="0"/>
    <s v="Yes"/>
    <x v="1"/>
    <s v="Jaipur"/>
  </r>
  <r>
    <x v="9160"/>
    <n v="39"/>
    <s v="Female"/>
    <s v="Delhi"/>
    <n v="19"/>
    <x v="2"/>
    <x v="1"/>
    <n v="772"/>
    <n v="13067.8"/>
    <s v="Debit Card"/>
    <s v="Yes"/>
    <n v="0"/>
    <n v="0"/>
    <x v="0"/>
    <n v="10"/>
    <s v="No"/>
    <x v="0"/>
    <s v="Delhi"/>
  </r>
  <r>
    <x v="9161"/>
    <n v="44"/>
    <s v="Male"/>
    <s v="Pune"/>
    <n v="51"/>
    <x v="2"/>
    <x v="1"/>
    <n v="769"/>
    <n v="33813.22"/>
    <s v="Credit Card"/>
    <s v="Yes"/>
    <n v="0"/>
    <n v="0"/>
    <x v="1"/>
    <n v="15"/>
    <s v="No"/>
    <x v="0"/>
    <s v="Pune"/>
  </r>
  <r>
    <x v="9162"/>
    <n v="27"/>
    <s v="Female"/>
    <s v="Chennai"/>
    <n v="14"/>
    <x v="0"/>
    <x v="0"/>
    <n v="414"/>
    <n v="5696.37"/>
    <s v="UPI"/>
    <s v="No"/>
    <n v="0"/>
    <n v="0"/>
    <x v="0"/>
    <n v="0"/>
    <s v="No"/>
    <x v="0"/>
    <s v="Chennai"/>
  </r>
  <r>
    <x v="9163"/>
    <n v="35"/>
    <s v="Female"/>
    <s v="Hyderabad"/>
    <n v="34"/>
    <x v="1"/>
    <x v="2"/>
    <n v="1083"/>
    <n v="36997.19"/>
    <s v="UPI"/>
    <s v="Yes"/>
    <n v="4"/>
    <n v="3"/>
    <x v="2"/>
    <n v="0"/>
    <s v="No"/>
    <x v="1"/>
    <s v="Hyderabad"/>
  </r>
  <r>
    <x v="9164"/>
    <n v="35"/>
    <s v="Male"/>
    <s v="Mumbai"/>
    <n v="13"/>
    <x v="0"/>
    <x v="1"/>
    <n v="801"/>
    <n v="10378.27"/>
    <s v="Credit Card"/>
    <s v="Yes"/>
    <n v="2"/>
    <n v="0"/>
    <x v="0"/>
    <n v="0"/>
    <s v="No"/>
    <x v="1"/>
    <s v="Mumbai"/>
  </r>
  <r>
    <x v="9165"/>
    <n v="37"/>
    <s v="Male"/>
    <s v="Chennai"/>
    <n v="37"/>
    <x v="1"/>
    <x v="2"/>
    <n v="1093"/>
    <n v="38151.33"/>
    <s v="UPI"/>
    <s v="Yes"/>
    <n v="0"/>
    <n v="0"/>
    <x v="0"/>
    <n v="5"/>
    <s v="No"/>
    <x v="0"/>
    <s v="Chennai"/>
  </r>
  <r>
    <x v="9166"/>
    <n v="18"/>
    <s v="Male"/>
    <s v="Delhi"/>
    <n v="60"/>
    <x v="2"/>
    <x v="1"/>
    <n v="725"/>
    <n v="37745.79"/>
    <s v="Auto Debit"/>
    <s v="Yes"/>
    <n v="0"/>
    <n v="0"/>
    <x v="0"/>
    <n v="15"/>
    <s v="Yes"/>
    <x v="0"/>
    <s v="Delhi"/>
  </r>
  <r>
    <x v="9167"/>
    <n v="42"/>
    <s v="Female"/>
    <s v="Bengaluru"/>
    <n v="28"/>
    <x v="1"/>
    <x v="1"/>
    <n v="701"/>
    <n v="17284.36"/>
    <s v="UPI"/>
    <s v="Yes"/>
    <n v="0"/>
    <n v="0"/>
    <x v="0"/>
    <n v="10"/>
    <s v="Yes"/>
    <x v="0"/>
    <s v="Bengaluru"/>
  </r>
  <r>
    <x v="9168"/>
    <n v="18"/>
    <s v="Female"/>
    <s v="Mumbai"/>
    <n v="38"/>
    <x v="2"/>
    <x v="2"/>
    <n v="1044"/>
    <n v="39892.17"/>
    <s v="Debit Card"/>
    <s v="Yes"/>
    <n v="0"/>
    <n v="0"/>
    <x v="0"/>
    <n v="0"/>
    <s v="Yes"/>
    <x v="0"/>
    <s v="Mumbai"/>
  </r>
  <r>
    <x v="9169"/>
    <n v="18"/>
    <s v="Female"/>
    <s v="Chennai"/>
    <n v="16"/>
    <x v="1"/>
    <x v="1"/>
    <n v="702"/>
    <n v="10362.42"/>
    <s v="UPI"/>
    <s v="Yes"/>
    <n v="0"/>
    <n v="0"/>
    <x v="0"/>
    <n v="10"/>
    <s v="No"/>
    <x v="0"/>
    <s v="Chennai"/>
  </r>
  <r>
    <x v="9170"/>
    <n v="30"/>
    <s v="Male"/>
    <s v="Delhi"/>
    <n v="38"/>
    <x v="1"/>
    <x v="0"/>
    <n v="518"/>
    <n v="20085.98"/>
    <s v="UPI"/>
    <s v="No"/>
    <n v="1"/>
    <n v="0"/>
    <x v="0"/>
    <n v="0"/>
    <s v="Yes"/>
    <x v="0"/>
    <s v="Delhi"/>
  </r>
  <r>
    <x v="9171"/>
    <n v="46"/>
    <s v="Male"/>
    <s v="Bengaluru"/>
    <n v="34"/>
    <x v="0"/>
    <x v="1"/>
    <n v="703"/>
    <n v="24171.86"/>
    <s v="Auto Debit"/>
    <s v="Yes"/>
    <n v="0"/>
    <n v="0"/>
    <x v="1"/>
    <n v="0"/>
    <s v="No"/>
    <x v="1"/>
    <s v="Bengaluru"/>
  </r>
  <r>
    <x v="9172"/>
    <n v="52"/>
    <s v="Male"/>
    <s v="Nagpur"/>
    <n v="33"/>
    <x v="1"/>
    <x v="1"/>
    <n v="747"/>
    <n v="25366.63"/>
    <s v="Auto Debit"/>
    <s v="Yes"/>
    <n v="0"/>
    <n v="0"/>
    <x v="1"/>
    <n v="0"/>
    <s v="No"/>
    <x v="0"/>
    <s v="Nagpur"/>
  </r>
  <r>
    <x v="9173"/>
    <n v="36"/>
    <s v="Female"/>
    <s v="Mumbai"/>
    <n v="36"/>
    <x v="0"/>
    <x v="0"/>
    <n v="541"/>
    <n v="19524.28"/>
    <s v="Bank Transfer"/>
    <s v="Yes"/>
    <n v="3"/>
    <n v="1"/>
    <x v="0"/>
    <n v="0"/>
    <s v="No"/>
    <x v="0"/>
    <s v="Mumbai"/>
  </r>
  <r>
    <x v="9174"/>
    <n v="43"/>
    <s v="Female"/>
    <s v="Bengaluru"/>
    <n v="31"/>
    <x v="2"/>
    <x v="1"/>
    <n v="730"/>
    <n v="20158.12"/>
    <s v="UPI"/>
    <s v="Yes"/>
    <n v="1"/>
    <n v="0"/>
    <x v="1"/>
    <n v="10"/>
    <s v="Yes"/>
    <x v="1"/>
    <s v="Bengaluru"/>
  </r>
  <r>
    <x v="9175"/>
    <n v="25"/>
    <s v="Male"/>
    <s v="Delhi"/>
    <n v="25"/>
    <x v="0"/>
    <x v="1"/>
    <n v="683"/>
    <n v="16682.03"/>
    <s v="Debit Card"/>
    <s v="Yes"/>
    <n v="3"/>
    <n v="2"/>
    <x v="2"/>
    <n v="0"/>
    <s v="No"/>
    <x v="0"/>
    <s v="Delhi"/>
  </r>
  <r>
    <x v="9176"/>
    <n v="30"/>
    <s v="Male"/>
    <s v="Chennai"/>
    <n v="44"/>
    <x v="0"/>
    <x v="0"/>
    <n v="524"/>
    <n v="22926.78"/>
    <s v="Auto Debit"/>
    <s v="Yes"/>
    <n v="3"/>
    <n v="0"/>
    <x v="1"/>
    <n v="0"/>
    <s v="Yes"/>
    <x v="0"/>
    <s v="Chennai"/>
  </r>
  <r>
    <x v="9177"/>
    <n v="51"/>
    <s v="Female"/>
    <s v="Delhi"/>
    <n v="20"/>
    <x v="0"/>
    <x v="1"/>
    <n v="755"/>
    <n v="14971.14"/>
    <s v="Auto Debit"/>
    <s v="Yes"/>
    <n v="0"/>
    <n v="0"/>
    <x v="0"/>
    <n v="0"/>
    <s v="No"/>
    <x v="0"/>
    <s v="Delhi"/>
  </r>
  <r>
    <x v="9178"/>
    <n v="24"/>
    <s v="Male"/>
    <s v="Delhi"/>
    <n v="38"/>
    <x v="2"/>
    <x v="2"/>
    <n v="1041"/>
    <n v="40338.89"/>
    <s v="Credit Card"/>
    <s v="Yes"/>
    <n v="0"/>
    <n v="0"/>
    <x v="0"/>
    <n v="0"/>
    <s v="No"/>
    <x v="0"/>
    <s v="Delhi"/>
  </r>
  <r>
    <x v="9179"/>
    <n v="26"/>
    <s v="Female"/>
    <s v="Delhi"/>
    <n v="72"/>
    <x v="2"/>
    <x v="0"/>
    <n v="499"/>
    <n v="31838.1"/>
    <s v="Bank Transfer"/>
    <s v="Yes"/>
    <n v="2"/>
    <n v="1"/>
    <x v="1"/>
    <n v="10"/>
    <s v="Yes"/>
    <x v="0"/>
    <s v="Delhi"/>
  </r>
  <r>
    <x v="9180"/>
    <n v="28"/>
    <s v="Male"/>
    <s v="Pune"/>
    <n v="55"/>
    <x v="0"/>
    <x v="1"/>
    <n v="711"/>
    <n v="39431.14"/>
    <s v="Bank Transfer"/>
    <s v="No"/>
    <n v="2"/>
    <n v="0"/>
    <x v="0"/>
    <n v="0"/>
    <s v="Yes"/>
    <x v="0"/>
    <s v="Pune"/>
  </r>
  <r>
    <x v="9181"/>
    <n v="34"/>
    <s v="Male"/>
    <s v="Hyderabad"/>
    <n v="43"/>
    <x v="0"/>
    <x v="0"/>
    <n v="466"/>
    <n v="20507.7"/>
    <s v="UPI"/>
    <s v="Yes"/>
    <n v="0"/>
    <n v="0"/>
    <x v="0"/>
    <n v="0"/>
    <s v="No"/>
    <x v="0"/>
    <s v="Hyderabad"/>
  </r>
  <r>
    <x v="9182"/>
    <n v="35"/>
    <s v="Male"/>
    <s v="Chennai"/>
    <n v="63"/>
    <x v="1"/>
    <x v="1"/>
    <n v="725"/>
    <n v="46155.17"/>
    <s v="Bank Transfer"/>
    <s v="Yes"/>
    <n v="1"/>
    <n v="0"/>
    <x v="2"/>
    <n v="0"/>
    <s v="Yes"/>
    <x v="0"/>
    <s v="Chennai"/>
  </r>
  <r>
    <x v="9183"/>
    <n v="53"/>
    <s v="Female"/>
    <s v="Chennai"/>
    <n v="13"/>
    <x v="0"/>
    <x v="0"/>
    <n v="461"/>
    <n v="5837.36"/>
    <s v="Auto Debit"/>
    <s v="Yes"/>
    <n v="0"/>
    <n v="0"/>
    <x v="0"/>
    <n v="0"/>
    <s v="Yes"/>
    <x v="0"/>
    <s v="Chennai"/>
  </r>
  <r>
    <x v="9184"/>
    <n v="31"/>
    <s v="Male"/>
    <s v="Mumbai"/>
    <n v="19"/>
    <x v="0"/>
    <x v="2"/>
    <n v="1123"/>
    <n v="21602.22"/>
    <s v="Credit Card"/>
    <s v="Yes"/>
    <n v="0"/>
    <n v="0"/>
    <x v="0"/>
    <n v="0"/>
    <s v="No"/>
    <x v="0"/>
    <s v="Mumbai"/>
  </r>
  <r>
    <x v="9185"/>
    <n v="25"/>
    <s v="Male"/>
    <s v="Bengaluru"/>
    <n v="29"/>
    <x v="0"/>
    <x v="1"/>
    <n v="722"/>
    <n v="20647.96"/>
    <s v="Auto Debit"/>
    <s v="Yes"/>
    <n v="0"/>
    <n v="0"/>
    <x v="0"/>
    <n v="0"/>
    <s v="Yes"/>
    <x v="1"/>
    <s v="Bengaluru"/>
  </r>
  <r>
    <x v="9186"/>
    <n v="29"/>
    <s v="Female"/>
    <s v="Mumbai"/>
    <n v="46"/>
    <x v="2"/>
    <x v="1"/>
    <n v="695"/>
    <n v="31453.52"/>
    <s v="Credit Card"/>
    <s v="Yes"/>
    <n v="3"/>
    <n v="1"/>
    <x v="0"/>
    <n v="0"/>
    <s v="No"/>
    <x v="0"/>
    <s v="Mumbai"/>
  </r>
  <r>
    <x v="9187"/>
    <n v="47"/>
    <s v="Female"/>
    <s v="Hyderabad"/>
    <n v="42"/>
    <x v="1"/>
    <x v="2"/>
    <n v="944"/>
    <n v="38389.769999999997"/>
    <s v="UPI"/>
    <s v="Yes"/>
    <n v="2"/>
    <n v="0"/>
    <x v="1"/>
    <n v="5"/>
    <s v="Yes"/>
    <x v="0"/>
    <s v="Hyderabad"/>
  </r>
  <r>
    <x v="9188"/>
    <n v="38"/>
    <s v="Male"/>
    <s v="Chennai"/>
    <n v="17"/>
    <x v="0"/>
    <x v="0"/>
    <n v="394"/>
    <n v="6725.98"/>
    <s v="UPI"/>
    <s v="Yes"/>
    <n v="1"/>
    <n v="0"/>
    <x v="0"/>
    <n v="0"/>
    <s v="No"/>
    <x v="1"/>
    <s v="Chennai"/>
  </r>
  <r>
    <x v="9189"/>
    <n v="19"/>
    <s v="Male"/>
    <s v="Chennai"/>
    <n v="16"/>
    <x v="2"/>
    <x v="2"/>
    <n v="997"/>
    <n v="15826.76"/>
    <s v="Auto Debit"/>
    <s v="Yes"/>
    <n v="0"/>
    <n v="0"/>
    <x v="1"/>
    <n v="0"/>
    <s v="No"/>
    <x v="0"/>
    <s v="Chennai"/>
  </r>
  <r>
    <x v="9190"/>
    <n v="34"/>
    <s v="Female"/>
    <s v="Chennai"/>
    <n v="64"/>
    <x v="2"/>
    <x v="1"/>
    <n v="781"/>
    <n v="50486.22"/>
    <s v="Credit Card"/>
    <s v="Yes"/>
    <n v="0"/>
    <n v="0"/>
    <x v="2"/>
    <n v="0"/>
    <s v="No"/>
    <x v="0"/>
    <s v="Chennai"/>
  </r>
  <r>
    <x v="9191"/>
    <n v="19"/>
    <s v="Female"/>
    <s v="Delhi"/>
    <n v="45"/>
    <x v="0"/>
    <x v="0"/>
    <n v="490"/>
    <n v="22539.59"/>
    <s v="Bank Transfer"/>
    <s v="No"/>
    <n v="6"/>
    <n v="2"/>
    <x v="2"/>
    <n v="0"/>
    <s v="No"/>
    <x v="0"/>
    <s v="Delhi"/>
  </r>
  <r>
    <x v="9192"/>
    <n v="30"/>
    <s v="Female"/>
    <s v="Nagpur"/>
    <n v="33"/>
    <x v="0"/>
    <x v="2"/>
    <n v="990"/>
    <n v="32359.82"/>
    <s v="UPI"/>
    <s v="Yes"/>
    <n v="0"/>
    <n v="0"/>
    <x v="0"/>
    <n v="0"/>
    <s v="No"/>
    <x v="1"/>
    <s v="Nagpur"/>
  </r>
  <r>
    <x v="9193"/>
    <n v="45"/>
    <s v="Female"/>
    <s v="Jaipur"/>
    <n v="20"/>
    <x v="1"/>
    <x v="0"/>
    <n v="452"/>
    <n v="9069.2099999999991"/>
    <s v="Debit Card"/>
    <s v="Yes"/>
    <n v="0"/>
    <n v="0"/>
    <x v="0"/>
    <n v="0"/>
    <s v="No"/>
    <x v="0"/>
    <s v="Jaipur"/>
  </r>
  <r>
    <x v="9194"/>
    <n v="43"/>
    <s v="Male"/>
    <s v="Kolkata"/>
    <n v="58"/>
    <x v="0"/>
    <x v="0"/>
    <n v="533"/>
    <n v="30318.67"/>
    <s v="Credit Card"/>
    <s v="No"/>
    <n v="0"/>
    <n v="0"/>
    <x v="0"/>
    <n v="0"/>
    <s v="No"/>
    <x v="0"/>
    <s v="Kolkata"/>
  </r>
  <r>
    <x v="9195"/>
    <n v="23"/>
    <s v="Male"/>
    <s v="Hyderabad"/>
    <n v="16"/>
    <x v="0"/>
    <x v="2"/>
    <n v="1021"/>
    <n v="15957.71"/>
    <s v="Credit Card"/>
    <s v="Yes"/>
    <n v="1"/>
    <n v="0"/>
    <x v="0"/>
    <n v="0"/>
    <s v="No"/>
    <x v="0"/>
    <s v="Hyderabad"/>
  </r>
  <r>
    <x v="9196"/>
    <n v="35"/>
    <s v="Female"/>
    <s v="Kolkata"/>
    <n v="72"/>
    <x v="2"/>
    <x v="1"/>
    <n v="706"/>
    <n v="43126.559999999998"/>
    <s v="Debit Card"/>
    <s v="Yes"/>
    <n v="3"/>
    <n v="1"/>
    <x v="1"/>
    <n v="15"/>
    <s v="No"/>
    <x v="0"/>
    <s v="Kolkata"/>
  </r>
  <r>
    <x v="9197"/>
    <n v="61"/>
    <s v="Female"/>
    <s v="Chennai"/>
    <n v="20"/>
    <x v="0"/>
    <x v="1"/>
    <n v="664"/>
    <n v="12906.09"/>
    <s v="Bank Transfer"/>
    <s v="Yes"/>
    <n v="3"/>
    <n v="1"/>
    <x v="1"/>
    <n v="0"/>
    <s v="No"/>
    <x v="0"/>
    <s v="Chennai"/>
  </r>
  <r>
    <x v="9198"/>
    <n v="42"/>
    <s v="Male"/>
    <s v="Pune"/>
    <n v="7"/>
    <x v="0"/>
    <x v="0"/>
    <n v="501"/>
    <n v="3510.73"/>
    <s v="Debit Card"/>
    <s v="Yes"/>
    <n v="0"/>
    <n v="0"/>
    <x v="0"/>
    <n v="0"/>
    <s v="No"/>
    <x v="0"/>
    <s v="Pune"/>
  </r>
  <r>
    <x v="9199"/>
    <n v="49"/>
    <s v="Female"/>
    <s v="Chennai"/>
    <n v="10"/>
    <x v="0"/>
    <x v="0"/>
    <n v="392"/>
    <n v="3835.36"/>
    <s v="Auto Debit"/>
    <s v="No"/>
    <n v="2"/>
    <n v="0"/>
    <x v="1"/>
    <n v="0"/>
    <s v="Yes"/>
    <x v="0"/>
    <s v="Chennai"/>
  </r>
  <r>
    <x v="9200"/>
    <n v="43"/>
    <s v="Male"/>
    <s v="Bengaluru"/>
    <n v="47"/>
    <x v="1"/>
    <x v="1"/>
    <n v="804"/>
    <n v="34722.22"/>
    <s v="Debit Card"/>
    <s v="Yes"/>
    <n v="1"/>
    <n v="0"/>
    <x v="1"/>
    <n v="10"/>
    <s v="Yes"/>
    <x v="0"/>
    <s v="Bengaluru"/>
  </r>
  <r>
    <x v="9201"/>
    <n v="21"/>
    <s v="Male"/>
    <s v="Nagpur"/>
    <n v="39"/>
    <x v="1"/>
    <x v="0"/>
    <n v="431"/>
    <n v="17100.37"/>
    <s v="Bank Transfer"/>
    <s v="Yes"/>
    <n v="3"/>
    <n v="1"/>
    <x v="2"/>
    <n v="0"/>
    <s v="No"/>
    <x v="0"/>
    <s v="Nagpur"/>
  </r>
  <r>
    <x v="9202"/>
    <n v="37"/>
    <s v="Male"/>
    <s v="Chennai"/>
    <n v="58"/>
    <x v="1"/>
    <x v="2"/>
    <n v="1031"/>
    <n v="58656.61"/>
    <s v="Credit Card"/>
    <s v="Yes"/>
    <n v="1"/>
    <n v="0"/>
    <x v="0"/>
    <n v="0"/>
    <s v="No"/>
    <x v="0"/>
    <s v="Chennai"/>
  </r>
  <r>
    <x v="9203"/>
    <n v="49"/>
    <s v="Female"/>
    <s v="Ahmedabad"/>
    <n v="20"/>
    <x v="0"/>
    <x v="0"/>
    <n v="539"/>
    <n v="10880.66"/>
    <s v="Bank Transfer"/>
    <s v="Yes"/>
    <n v="7"/>
    <n v="3"/>
    <x v="3"/>
    <n v="0"/>
    <s v="No"/>
    <x v="1"/>
    <s v="Ahmedabad"/>
  </r>
  <r>
    <x v="9204"/>
    <n v="46"/>
    <s v="Female"/>
    <s v="Chennai"/>
    <n v="45"/>
    <x v="0"/>
    <x v="1"/>
    <n v="657"/>
    <n v="30191.01"/>
    <s v="UPI"/>
    <s v="Yes"/>
    <n v="0"/>
    <n v="0"/>
    <x v="1"/>
    <n v="0"/>
    <s v="No"/>
    <x v="0"/>
    <s v="Chennai"/>
  </r>
  <r>
    <x v="9205"/>
    <n v="36"/>
    <s v="Female"/>
    <s v="Delhi"/>
    <n v="16"/>
    <x v="1"/>
    <x v="2"/>
    <n v="1044"/>
    <n v="16492.48"/>
    <s v="Auto Debit"/>
    <s v="Yes"/>
    <n v="3"/>
    <n v="0"/>
    <x v="2"/>
    <n v="0"/>
    <s v="No"/>
    <x v="0"/>
    <s v="Delhi"/>
  </r>
  <r>
    <x v="9206"/>
    <n v="34"/>
    <s v="Female"/>
    <s v="Chennai"/>
    <n v="24"/>
    <x v="0"/>
    <x v="1"/>
    <n v="712"/>
    <n v="16624.669999999998"/>
    <s v="Auto Debit"/>
    <s v="Yes"/>
    <n v="0"/>
    <n v="0"/>
    <x v="0"/>
    <n v="0"/>
    <s v="No"/>
    <x v="0"/>
    <s v="Chennai"/>
  </r>
  <r>
    <x v="9207"/>
    <n v="30"/>
    <s v="Female"/>
    <s v="Delhi"/>
    <n v="5"/>
    <x v="0"/>
    <x v="1"/>
    <n v="695"/>
    <n v="3407.82"/>
    <s v="UPI"/>
    <s v="Yes"/>
    <n v="0"/>
    <n v="0"/>
    <x v="0"/>
    <n v="0"/>
    <s v="No"/>
    <x v="0"/>
    <s v="Delhi"/>
  </r>
  <r>
    <x v="9208"/>
    <n v="41"/>
    <s v="Female"/>
    <s v="Pune"/>
    <n v="54"/>
    <x v="0"/>
    <x v="0"/>
    <n v="506"/>
    <n v="27077.4"/>
    <s v="UPI"/>
    <s v="Yes"/>
    <n v="4"/>
    <n v="2"/>
    <x v="1"/>
    <n v="0"/>
    <s v="No"/>
    <x v="0"/>
    <s v="Pune"/>
  </r>
  <r>
    <x v="9209"/>
    <n v="57"/>
    <s v="Male"/>
    <s v="Pune"/>
    <n v="20"/>
    <x v="2"/>
    <x v="0"/>
    <n v="541"/>
    <n v="11062.38"/>
    <s v="Auto Debit"/>
    <s v="Yes"/>
    <n v="0"/>
    <n v="0"/>
    <x v="0"/>
    <n v="0"/>
    <s v="No"/>
    <x v="0"/>
    <s v="Pune"/>
  </r>
  <r>
    <x v="9210"/>
    <n v="56"/>
    <s v="Female"/>
    <s v="Hyderabad"/>
    <n v="23"/>
    <x v="1"/>
    <x v="1"/>
    <n v="723"/>
    <n v="16628.75"/>
    <s v="Auto Debit"/>
    <s v="Yes"/>
    <n v="0"/>
    <n v="0"/>
    <x v="0"/>
    <n v="0"/>
    <s v="No"/>
    <x v="0"/>
    <s v="Hyderabad"/>
  </r>
  <r>
    <x v="9211"/>
    <n v="43"/>
    <s v="Female"/>
    <s v="Kolkata"/>
    <n v="52"/>
    <x v="1"/>
    <x v="2"/>
    <n v="939"/>
    <n v="47563.91"/>
    <s v="Auto Debit"/>
    <s v="Yes"/>
    <n v="2"/>
    <n v="0"/>
    <x v="0"/>
    <n v="5"/>
    <s v="Yes"/>
    <x v="0"/>
    <s v="Kolkata"/>
  </r>
  <r>
    <x v="9212"/>
    <n v="38"/>
    <s v="Female"/>
    <s v="Mumbai"/>
    <n v="50"/>
    <x v="1"/>
    <x v="1"/>
    <n v="703"/>
    <n v="31577.41"/>
    <s v="UPI"/>
    <s v="No"/>
    <n v="2"/>
    <n v="1"/>
    <x v="1"/>
    <n v="10"/>
    <s v="Yes"/>
    <x v="0"/>
    <s v="Mumbai"/>
  </r>
  <r>
    <x v="9213"/>
    <n v="42"/>
    <s v="Female"/>
    <s v="Pune"/>
    <n v="18"/>
    <x v="0"/>
    <x v="1"/>
    <n v="672"/>
    <n v="12387.81"/>
    <s v="Bank Transfer"/>
    <s v="Yes"/>
    <n v="0"/>
    <n v="0"/>
    <x v="1"/>
    <n v="0"/>
    <s v="No"/>
    <x v="0"/>
    <s v="Pune"/>
  </r>
  <r>
    <x v="9214"/>
    <n v="30"/>
    <s v="Male"/>
    <s v="Pune"/>
    <n v="32"/>
    <x v="2"/>
    <x v="2"/>
    <n v="1029"/>
    <n v="29691.62"/>
    <s v="Auto Debit"/>
    <s v="Yes"/>
    <n v="2"/>
    <n v="1"/>
    <x v="1"/>
    <n v="10"/>
    <s v="No"/>
    <x v="0"/>
    <s v="Pune"/>
  </r>
  <r>
    <x v="9215"/>
    <n v="29"/>
    <s v="Female"/>
    <s v="Bengaluru"/>
    <n v="36"/>
    <x v="1"/>
    <x v="1"/>
    <n v="761"/>
    <n v="27461.49"/>
    <s v="Auto Debit"/>
    <s v="Yes"/>
    <n v="1"/>
    <n v="0"/>
    <x v="0"/>
    <n v="0"/>
    <s v="No"/>
    <x v="0"/>
    <s v="Bengaluru"/>
  </r>
  <r>
    <x v="9216"/>
    <n v="31"/>
    <s v="Male"/>
    <s v="Nagpur"/>
    <n v="52"/>
    <x v="2"/>
    <x v="1"/>
    <n v="782"/>
    <n v="34204.53"/>
    <s v="UPI"/>
    <s v="Yes"/>
    <n v="1"/>
    <n v="0"/>
    <x v="0"/>
    <n v="15"/>
    <s v="No"/>
    <x v="0"/>
    <s v="Nagpur"/>
  </r>
  <r>
    <x v="9217"/>
    <n v="20"/>
    <s v="Female"/>
    <s v="Jaipur"/>
    <n v="26"/>
    <x v="0"/>
    <x v="2"/>
    <n v="953"/>
    <n v="24805.27"/>
    <s v="UPI"/>
    <s v="Yes"/>
    <n v="2"/>
    <n v="0"/>
    <x v="0"/>
    <n v="0"/>
    <s v="No"/>
    <x v="0"/>
    <s v="Jaipur"/>
  </r>
  <r>
    <x v="9218"/>
    <n v="37"/>
    <s v="Female"/>
    <s v="Jaipur"/>
    <n v="67"/>
    <x v="1"/>
    <x v="2"/>
    <n v="989"/>
    <n v="64864.47"/>
    <s v="Bank Transfer"/>
    <s v="Yes"/>
    <n v="0"/>
    <n v="0"/>
    <x v="0"/>
    <n v="0"/>
    <s v="Yes"/>
    <x v="0"/>
    <s v="Jaipur"/>
  </r>
  <r>
    <x v="9219"/>
    <n v="45"/>
    <s v="Male"/>
    <s v="Pune"/>
    <n v="35"/>
    <x v="0"/>
    <x v="0"/>
    <n v="491"/>
    <n v="17107.689999999999"/>
    <s v="UPI"/>
    <s v="No"/>
    <n v="2"/>
    <n v="0"/>
    <x v="1"/>
    <n v="0"/>
    <s v="Yes"/>
    <x v="0"/>
    <s v="Pune"/>
  </r>
  <r>
    <x v="9220"/>
    <n v="36"/>
    <s v="Male"/>
    <s v="Delhi"/>
    <n v="58"/>
    <x v="0"/>
    <x v="2"/>
    <n v="1043"/>
    <n v="60077.03"/>
    <s v="Bank Transfer"/>
    <s v="Yes"/>
    <n v="0"/>
    <n v="0"/>
    <x v="0"/>
    <n v="0"/>
    <s v="No"/>
    <x v="0"/>
    <s v="Delhi"/>
  </r>
  <r>
    <x v="9221"/>
    <n v="53"/>
    <s v="Female"/>
    <s v="Bengaluru"/>
    <n v="20"/>
    <x v="0"/>
    <x v="2"/>
    <n v="1062"/>
    <n v="21775.439999999999"/>
    <s v="UPI"/>
    <s v="No"/>
    <n v="4"/>
    <n v="1"/>
    <x v="1"/>
    <n v="0"/>
    <s v="No"/>
    <x v="0"/>
    <s v="Bengaluru"/>
  </r>
  <r>
    <x v="9222"/>
    <n v="47"/>
    <s v="Female"/>
    <s v="Kolkata"/>
    <n v="36"/>
    <x v="2"/>
    <x v="0"/>
    <n v="441"/>
    <n v="16284.78"/>
    <s v="Debit Card"/>
    <s v="Yes"/>
    <n v="0"/>
    <n v="0"/>
    <x v="0"/>
    <n v="0"/>
    <s v="Yes"/>
    <x v="0"/>
    <s v="Kolkata"/>
  </r>
  <r>
    <x v="9223"/>
    <n v="45"/>
    <s v="Female"/>
    <s v="Pune"/>
    <n v="58"/>
    <x v="0"/>
    <x v="1"/>
    <n v="686"/>
    <n v="38786.769999999997"/>
    <s v="Auto Debit"/>
    <s v="Yes"/>
    <n v="0"/>
    <n v="0"/>
    <x v="0"/>
    <n v="0"/>
    <s v="Yes"/>
    <x v="0"/>
    <s v="Pune"/>
  </r>
  <r>
    <x v="9224"/>
    <n v="29"/>
    <s v="Male"/>
    <s v="Chennai"/>
    <n v="22"/>
    <x v="0"/>
    <x v="1"/>
    <n v="704"/>
    <n v="15276.41"/>
    <s v="Debit Card"/>
    <s v="No"/>
    <n v="6"/>
    <n v="3"/>
    <x v="4"/>
    <n v="0"/>
    <s v="No"/>
    <x v="0"/>
    <s v="Chennai"/>
  </r>
  <r>
    <x v="9225"/>
    <n v="20"/>
    <s v="Female"/>
    <s v="Mumbai"/>
    <n v="44"/>
    <x v="0"/>
    <x v="1"/>
    <n v="833"/>
    <n v="36422.58"/>
    <s v="Bank Transfer"/>
    <s v="Yes"/>
    <n v="0"/>
    <n v="0"/>
    <x v="0"/>
    <n v="0"/>
    <s v="Yes"/>
    <x v="0"/>
    <s v="Mumbai"/>
  </r>
  <r>
    <x v="9226"/>
    <n v="44"/>
    <s v="Female"/>
    <s v="Chennai"/>
    <n v="58"/>
    <x v="1"/>
    <x v="0"/>
    <n v="547"/>
    <n v="27830.400000000001"/>
    <s v="UPI"/>
    <s v="Yes"/>
    <n v="1"/>
    <n v="0"/>
    <x v="0"/>
    <n v="10"/>
    <s v="Yes"/>
    <x v="0"/>
    <s v="Chennai"/>
  </r>
  <r>
    <x v="9227"/>
    <n v="43"/>
    <s v="Female"/>
    <s v="Nagpur"/>
    <n v="20"/>
    <x v="1"/>
    <x v="0"/>
    <n v="390"/>
    <n v="7890.84"/>
    <s v="Debit Card"/>
    <s v="Yes"/>
    <n v="2"/>
    <n v="1"/>
    <x v="0"/>
    <n v="0"/>
    <s v="Yes"/>
    <x v="0"/>
    <s v="Nagpur"/>
  </r>
  <r>
    <x v="9228"/>
    <n v="18"/>
    <s v="Male"/>
    <s v="Delhi"/>
    <n v="50"/>
    <x v="1"/>
    <x v="2"/>
    <n v="1127"/>
    <n v="58031.38"/>
    <s v="UPI"/>
    <s v="Yes"/>
    <n v="0"/>
    <n v="0"/>
    <x v="0"/>
    <n v="0"/>
    <s v="No"/>
    <x v="0"/>
    <s v="Delhi"/>
  </r>
  <r>
    <x v="9229"/>
    <n v="36"/>
    <s v="Female"/>
    <s v="Delhi"/>
    <n v="58"/>
    <x v="1"/>
    <x v="2"/>
    <n v="1042"/>
    <n v="58091.73"/>
    <s v="UPI"/>
    <s v="Yes"/>
    <n v="1"/>
    <n v="0"/>
    <x v="0"/>
    <n v="5"/>
    <s v="No"/>
    <x v="0"/>
    <s v="Delhi"/>
  </r>
  <r>
    <x v="9230"/>
    <n v="47"/>
    <s v="Male"/>
    <s v="Delhi"/>
    <n v="47"/>
    <x v="1"/>
    <x v="1"/>
    <n v="723"/>
    <n v="31389.16"/>
    <s v="UPI"/>
    <s v="Yes"/>
    <n v="3"/>
    <n v="2"/>
    <x v="0"/>
    <n v="5"/>
    <s v="Yes"/>
    <x v="0"/>
    <s v="Delhi"/>
  </r>
  <r>
    <x v="9231"/>
    <n v="20"/>
    <s v="Male"/>
    <s v="Chennai"/>
    <n v="46"/>
    <x v="0"/>
    <x v="1"/>
    <n v="749"/>
    <n v="35318.71"/>
    <s v="Bank Transfer"/>
    <s v="No"/>
    <n v="0"/>
    <n v="0"/>
    <x v="0"/>
    <n v="0"/>
    <s v="No"/>
    <x v="0"/>
    <s v="Chennai"/>
  </r>
  <r>
    <x v="9232"/>
    <n v="51"/>
    <s v="Male"/>
    <s v="Bengaluru"/>
    <n v="44"/>
    <x v="1"/>
    <x v="0"/>
    <n v="500"/>
    <n v="22256.240000000002"/>
    <s v="Auto Debit"/>
    <s v="Yes"/>
    <n v="4"/>
    <n v="3"/>
    <x v="2"/>
    <n v="0"/>
    <s v="No"/>
    <x v="0"/>
    <s v="Bengaluru"/>
  </r>
  <r>
    <x v="9233"/>
    <n v="33"/>
    <s v="Male"/>
    <s v="Mumbai"/>
    <n v="44"/>
    <x v="0"/>
    <x v="2"/>
    <n v="1036"/>
    <n v="45283.22"/>
    <s v="Auto Debit"/>
    <s v="Yes"/>
    <n v="0"/>
    <n v="0"/>
    <x v="0"/>
    <n v="0"/>
    <s v="No"/>
    <x v="1"/>
    <s v="Mumbai"/>
  </r>
  <r>
    <x v="9234"/>
    <n v="39"/>
    <s v="Male"/>
    <s v="Bengaluru"/>
    <n v="44"/>
    <x v="0"/>
    <x v="0"/>
    <n v="432"/>
    <n v="18890.47"/>
    <s v="Debit Card"/>
    <s v="Yes"/>
    <n v="1"/>
    <n v="0"/>
    <x v="0"/>
    <n v="0"/>
    <s v="Yes"/>
    <x v="1"/>
    <s v="Bengaluru"/>
  </r>
  <r>
    <x v="9235"/>
    <n v="50"/>
    <s v="Female"/>
    <s v="Pune"/>
    <n v="52"/>
    <x v="1"/>
    <x v="1"/>
    <n v="668"/>
    <n v="33797.79"/>
    <s v="Auto Debit"/>
    <s v="Yes"/>
    <n v="2"/>
    <n v="0"/>
    <x v="0"/>
    <n v="0"/>
    <s v="No"/>
    <x v="0"/>
    <s v="Pune"/>
  </r>
  <r>
    <x v="9236"/>
    <n v="39"/>
    <s v="Male"/>
    <s v="Nagpur"/>
    <n v="45"/>
    <x v="1"/>
    <x v="0"/>
    <n v="482"/>
    <n v="20045.22"/>
    <s v="UPI"/>
    <s v="Yes"/>
    <n v="0"/>
    <n v="0"/>
    <x v="1"/>
    <n v="10"/>
    <s v="No"/>
    <x v="0"/>
    <s v="Nagpur"/>
  </r>
  <r>
    <x v="9237"/>
    <n v="52"/>
    <s v="Male"/>
    <s v="Pune"/>
    <n v="24"/>
    <x v="0"/>
    <x v="0"/>
    <n v="401"/>
    <n v="9379.1200000000008"/>
    <s v="UPI"/>
    <s v="Yes"/>
    <n v="3"/>
    <n v="2"/>
    <x v="2"/>
    <n v="0"/>
    <s v="Yes"/>
    <x v="0"/>
    <s v="Pune"/>
  </r>
  <r>
    <x v="9238"/>
    <n v="30"/>
    <s v="Female"/>
    <s v="Delhi"/>
    <n v="57"/>
    <x v="0"/>
    <x v="2"/>
    <n v="1031"/>
    <n v="57256.95"/>
    <s v="Credit Card"/>
    <s v="Yes"/>
    <n v="0"/>
    <n v="0"/>
    <x v="0"/>
    <n v="0"/>
    <s v="No"/>
    <x v="0"/>
    <s v="Delhi"/>
  </r>
  <r>
    <x v="9239"/>
    <n v="18"/>
    <s v="Male"/>
    <s v="Nagpur"/>
    <n v="56"/>
    <x v="1"/>
    <x v="2"/>
    <n v="1018"/>
    <n v="52149.91"/>
    <s v="Debit Card"/>
    <s v="Yes"/>
    <n v="2"/>
    <n v="1"/>
    <x v="0"/>
    <n v="10"/>
    <s v="Yes"/>
    <x v="0"/>
    <s v="Nagpur"/>
  </r>
  <r>
    <x v="9240"/>
    <n v="18"/>
    <s v="Male"/>
    <s v="Kolkata"/>
    <n v="45"/>
    <x v="1"/>
    <x v="0"/>
    <n v="415"/>
    <n v="19023.41"/>
    <s v="Credit Card"/>
    <s v="Yes"/>
    <n v="4"/>
    <n v="2"/>
    <x v="2"/>
    <n v="0"/>
    <s v="No"/>
    <x v="1"/>
    <s v="Kolkata"/>
  </r>
  <r>
    <x v="9241"/>
    <n v="36"/>
    <s v="Female"/>
    <s v="Bengaluru"/>
    <n v="52"/>
    <x v="0"/>
    <x v="0"/>
    <n v="558"/>
    <n v="29335.82"/>
    <s v="Credit Card"/>
    <s v="Yes"/>
    <n v="0"/>
    <n v="0"/>
    <x v="0"/>
    <n v="0"/>
    <s v="Yes"/>
    <x v="0"/>
    <s v="Bengaluru"/>
  </r>
  <r>
    <x v="9242"/>
    <n v="21"/>
    <s v="Female"/>
    <s v="Pune"/>
    <n v="26"/>
    <x v="1"/>
    <x v="0"/>
    <n v="491"/>
    <n v="12015.51"/>
    <s v="Auto Debit"/>
    <s v="Yes"/>
    <n v="3"/>
    <n v="1"/>
    <x v="0"/>
    <n v="5"/>
    <s v="Yes"/>
    <x v="0"/>
    <s v="Pune"/>
  </r>
  <r>
    <x v="9243"/>
    <n v="42"/>
    <s v="Male"/>
    <s v="Pune"/>
    <n v="40"/>
    <x v="1"/>
    <x v="0"/>
    <n v="402"/>
    <n v="15041.62"/>
    <s v="Credit Card"/>
    <s v="Yes"/>
    <n v="0"/>
    <n v="0"/>
    <x v="0"/>
    <n v="5"/>
    <s v="Yes"/>
    <x v="0"/>
    <s v="Pune"/>
  </r>
  <r>
    <x v="9244"/>
    <n v="48"/>
    <s v="Male"/>
    <s v="Nagpur"/>
    <n v="48"/>
    <x v="1"/>
    <x v="0"/>
    <n v="448"/>
    <n v="21187.63"/>
    <s v="UPI"/>
    <s v="No"/>
    <n v="2"/>
    <n v="2"/>
    <x v="0"/>
    <n v="0"/>
    <s v="Yes"/>
    <x v="0"/>
    <s v="Nagpur"/>
  </r>
  <r>
    <x v="9245"/>
    <n v="24"/>
    <s v="Male"/>
    <s v="Hyderabad"/>
    <n v="34"/>
    <x v="1"/>
    <x v="0"/>
    <n v="544"/>
    <n v="17267.34"/>
    <s v="Credit Card"/>
    <s v="Yes"/>
    <n v="3"/>
    <n v="2"/>
    <x v="2"/>
    <n v="5"/>
    <s v="No"/>
    <x v="1"/>
    <s v="Hyderabad"/>
  </r>
  <r>
    <x v="9246"/>
    <n v="34"/>
    <s v="Male"/>
    <s v="Pune"/>
    <n v="23"/>
    <x v="0"/>
    <x v="1"/>
    <n v="766"/>
    <n v="17212.11"/>
    <s v="UPI"/>
    <s v="Yes"/>
    <n v="3"/>
    <n v="0"/>
    <x v="1"/>
    <n v="0"/>
    <s v="No"/>
    <x v="0"/>
    <s v="Pune"/>
  </r>
  <r>
    <x v="9247"/>
    <n v="39"/>
    <s v="Male"/>
    <s v="Chennai"/>
    <n v="54"/>
    <x v="2"/>
    <x v="1"/>
    <n v="797"/>
    <n v="44308.32"/>
    <s v="UPI"/>
    <s v="Yes"/>
    <n v="1"/>
    <n v="0"/>
    <x v="1"/>
    <n v="0"/>
    <s v="No"/>
    <x v="0"/>
    <s v="Chennai"/>
  </r>
  <r>
    <x v="9248"/>
    <n v="24"/>
    <s v="Female"/>
    <s v="Pune"/>
    <n v="21"/>
    <x v="1"/>
    <x v="0"/>
    <n v="501"/>
    <n v="10784.38"/>
    <s v="UPI"/>
    <s v="No"/>
    <n v="1"/>
    <n v="0"/>
    <x v="2"/>
    <n v="0"/>
    <s v="No"/>
    <x v="1"/>
    <s v="Pune"/>
  </r>
  <r>
    <x v="9249"/>
    <n v="22"/>
    <s v="Male"/>
    <s v="Hyderabad"/>
    <n v="45"/>
    <x v="0"/>
    <x v="0"/>
    <n v="450"/>
    <n v="20599.77"/>
    <s v="Auto Debit"/>
    <s v="No"/>
    <n v="0"/>
    <n v="0"/>
    <x v="1"/>
    <n v="0"/>
    <s v="Yes"/>
    <x v="1"/>
    <s v="Hyderabad"/>
  </r>
  <r>
    <x v="9250"/>
    <n v="37"/>
    <s v="Female"/>
    <s v="Hyderabad"/>
    <n v="12"/>
    <x v="1"/>
    <x v="1"/>
    <n v="763"/>
    <n v="8830.09"/>
    <s v="UPI"/>
    <s v="Yes"/>
    <n v="2"/>
    <n v="0"/>
    <x v="0"/>
    <n v="5"/>
    <s v="Yes"/>
    <x v="0"/>
    <s v="Hyderabad"/>
  </r>
  <r>
    <x v="9251"/>
    <n v="33"/>
    <s v="Female"/>
    <s v="Jaipur"/>
    <n v="10"/>
    <x v="2"/>
    <x v="2"/>
    <n v="1073"/>
    <n v="10502.06"/>
    <s v="Bank Transfer"/>
    <s v="Yes"/>
    <n v="1"/>
    <n v="0"/>
    <x v="0"/>
    <n v="0"/>
    <s v="No"/>
    <x v="0"/>
    <s v="Jaipur"/>
  </r>
  <r>
    <x v="9252"/>
    <n v="39"/>
    <s v="Male"/>
    <s v="Delhi"/>
    <n v="25"/>
    <x v="1"/>
    <x v="0"/>
    <n v="410"/>
    <n v="9006.6299999999992"/>
    <s v="Credit Card"/>
    <s v="No"/>
    <n v="0"/>
    <n v="0"/>
    <x v="0"/>
    <n v="10"/>
    <s v="No"/>
    <x v="0"/>
    <s v="Delhi"/>
  </r>
  <r>
    <x v="9253"/>
    <n v="29"/>
    <s v="Male"/>
    <s v="Ahmedabad"/>
    <n v="15"/>
    <x v="0"/>
    <x v="0"/>
    <n v="415"/>
    <n v="6229.2"/>
    <s v="Debit Card"/>
    <s v="No"/>
    <n v="1"/>
    <n v="0"/>
    <x v="1"/>
    <n v="0"/>
    <s v="No"/>
    <x v="1"/>
    <s v="Ahmedabad"/>
  </r>
  <r>
    <x v="9254"/>
    <n v="39"/>
    <s v="Female"/>
    <s v="Ahmedabad"/>
    <n v="44"/>
    <x v="1"/>
    <x v="1"/>
    <n v="639"/>
    <n v="25236.14"/>
    <s v="Bank Transfer"/>
    <s v="Yes"/>
    <n v="0"/>
    <n v="0"/>
    <x v="0"/>
    <n v="10"/>
    <s v="Yes"/>
    <x v="0"/>
    <s v="Ahmedabad"/>
  </r>
  <r>
    <x v="9255"/>
    <n v="37"/>
    <s v="Male"/>
    <s v="Delhi"/>
    <n v="66"/>
    <x v="0"/>
    <x v="0"/>
    <n v="449"/>
    <n v="30384.3"/>
    <s v="Auto Debit"/>
    <s v="Yes"/>
    <n v="1"/>
    <n v="0"/>
    <x v="0"/>
    <n v="0"/>
    <s v="Yes"/>
    <x v="0"/>
    <s v="Delhi"/>
  </r>
  <r>
    <x v="9256"/>
    <n v="56"/>
    <s v="Male"/>
    <s v="Mumbai"/>
    <n v="17"/>
    <x v="0"/>
    <x v="1"/>
    <n v="669"/>
    <n v="11206.17"/>
    <s v="Bank Transfer"/>
    <s v="Yes"/>
    <n v="0"/>
    <n v="0"/>
    <x v="0"/>
    <n v="0"/>
    <s v="No"/>
    <x v="0"/>
    <s v="Mumbai"/>
  </r>
  <r>
    <x v="9257"/>
    <n v="36"/>
    <s v="Female"/>
    <s v="Hyderabad"/>
    <n v="6"/>
    <x v="0"/>
    <x v="0"/>
    <n v="521"/>
    <n v="3072.72"/>
    <s v="Credit Card"/>
    <s v="No"/>
    <n v="5"/>
    <n v="2"/>
    <x v="2"/>
    <n v="0"/>
    <s v="No"/>
    <x v="1"/>
    <s v="Hyderabad"/>
  </r>
  <r>
    <x v="9258"/>
    <n v="38"/>
    <s v="Female"/>
    <s v="Pune"/>
    <n v="16"/>
    <x v="0"/>
    <x v="0"/>
    <n v="445"/>
    <n v="7196.34"/>
    <s v="Credit Card"/>
    <s v="Yes"/>
    <n v="1"/>
    <n v="0"/>
    <x v="0"/>
    <n v="0"/>
    <s v="Yes"/>
    <x v="0"/>
    <s v="Pune"/>
  </r>
  <r>
    <x v="9259"/>
    <n v="32"/>
    <s v="Male"/>
    <s v="Pune"/>
    <n v="56"/>
    <x v="1"/>
    <x v="1"/>
    <n v="728"/>
    <n v="35947.339999999997"/>
    <s v="UPI"/>
    <s v="Yes"/>
    <n v="3"/>
    <n v="2"/>
    <x v="2"/>
    <n v="10"/>
    <s v="No"/>
    <x v="0"/>
    <s v="Pune"/>
  </r>
  <r>
    <x v="9260"/>
    <n v="60"/>
    <s v="Female"/>
    <s v="Pune"/>
    <n v="19"/>
    <x v="0"/>
    <x v="0"/>
    <n v="463"/>
    <n v="8622.15"/>
    <s v="Credit Card"/>
    <s v="No"/>
    <n v="0"/>
    <n v="0"/>
    <x v="0"/>
    <n v="0"/>
    <s v="No"/>
    <x v="0"/>
    <s v="Pune"/>
  </r>
  <r>
    <x v="9261"/>
    <n v="58"/>
    <s v="Male"/>
    <s v="Chennai"/>
    <n v="13"/>
    <x v="0"/>
    <x v="0"/>
    <n v="499"/>
    <n v="6498.26"/>
    <s v="Credit Card"/>
    <s v="Yes"/>
    <n v="3"/>
    <n v="0"/>
    <x v="0"/>
    <n v="0"/>
    <s v="No"/>
    <x v="1"/>
    <s v="Chennai"/>
  </r>
  <r>
    <x v="9262"/>
    <n v="22"/>
    <s v="Male"/>
    <s v="Pune"/>
    <n v="60"/>
    <x v="0"/>
    <x v="0"/>
    <n v="480"/>
    <n v="28057.41"/>
    <s v="Debit Card"/>
    <s v="Yes"/>
    <n v="4"/>
    <n v="2"/>
    <x v="1"/>
    <n v="0"/>
    <s v="No"/>
    <x v="0"/>
    <s v="Pune"/>
  </r>
  <r>
    <x v="9263"/>
    <n v="44"/>
    <s v="Male"/>
    <s v="Delhi"/>
    <n v="46"/>
    <x v="1"/>
    <x v="1"/>
    <n v="771"/>
    <n v="34816.47"/>
    <s v="UPI"/>
    <s v="No"/>
    <n v="0"/>
    <n v="0"/>
    <x v="1"/>
    <n v="0"/>
    <s v="No"/>
    <x v="0"/>
    <s v="Delhi"/>
  </r>
  <r>
    <x v="9264"/>
    <n v="20"/>
    <s v="Female"/>
    <s v="Mumbai"/>
    <n v="66"/>
    <x v="2"/>
    <x v="1"/>
    <n v="700"/>
    <n v="45668.95"/>
    <s v="UPI"/>
    <s v="Yes"/>
    <n v="3"/>
    <n v="1"/>
    <x v="1"/>
    <n v="0"/>
    <s v="No"/>
    <x v="0"/>
    <s v="Mumbai"/>
  </r>
  <r>
    <x v="9265"/>
    <n v="47"/>
    <s v="Female"/>
    <s v="Ahmedabad"/>
    <n v="25"/>
    <x v="1"/>
    <x v="1"/>
    <n v="712"/>
    <n v="17541.47"/>
    <s v="Bank Transfer"/>
    <s v="Yes"/>
    <n v="4"/>
    <n v="1"/>
    <x v="0"/>
    <n v="0"/>
    <s v="No"/>
    <x v="0"/>
    <s v="Ahmedabad"/>
  </r>
  <r>
    <x v="9266"/>
    <n v="38"/>
    <s v="Female"/>
    <s v="Hyderabad"/>
    <n v="18"/>
    <x v="0"/>
    <x v="2"/>
    <n v="999"/>
    <n v="18300.91"/>
    <s v="Credit Card"/>
    <s v="Yes"/>
    <n v="0"/>
    <n v="0"/>
    <x v="1"/>
    <n v="0"/>
    <s v="No"/>
    <x v="1"/>
    <s v="Hyderabad"/>
  </r>
  <r>
    <x v="9267"/>
    <n v="18"/>
    <s v="Male"/>
    <s v="Chennai"/>
    <n v="34"/>
    <x v="1"/>
    <x v="1"/>
    <n v="746"/>
    <n v="24849.11"/>
    <s v="Credit Card"/>
    <s v="No"/>
    <n v="2"/>
    <n v="1"/>
    <x v="1"/>
    <n v="0"/>
    <s v="No"/>
    <x v="1"/>
    <s v="Chennai"/>
  </r>
  <r>
    <x v="9268"/>
    <n v="40"/>
    <s v="Male"/>
    <s v="Chennai"/>
    <n v="6"/>
    <x v="0"/>
    <x v="2"/>
    <n v="977"/>
    <n v="5284.3"/>
    <s v="Credit Card"/>
    <s v="Yes"/>
    <n v="0"/>
    <n v="0"/>
    <x v="0"/>
    <n v="10"/>
    <s v="No"/>
    <x v="0"/>
    <s v="Chennai"/>
  </r>
  <r>
    <x v="9269"/>
    <n v="34"/>
    <s v="Male"/>
    <s v="Delhi"/>
    <n v="43"/>
    <x v="0"/>
    <x v="2"/>
    <n v="982"/>
    <n v="42277.67"/>
    <s v="Debit Card"/>
    <s v="Yes"/>
    <n v="0"/>
    <n v="0"/>
    <x v="0"/>
    <n v="0"/>
    <s v="No"/>
    <x v="0"/>
    <s v="Delhi"/>
  </r>
  <r>
    <x v="9270"/>
    <n v="30"/>
    <s v="Female"/>
    <s v="Chennai"/>
    <n v="43"/>
    <x v="1"/>
    <x v="0"/>
    <n v="402"/>
    <n v="16816.169999999998"/>
    <s v="Credit Card"/>
    <s v="Yes"/>
    <n v="0"/>
    <n v="0"/>
    <x v="0"/>
    <n v="0"/>
    <s v="Yes"/>
    <x v="0"/>
    <s v="Chennai"/>
  </r>
  <r>
    <x v="9271"/>
    <n v="29"/>
    <s v="Male"/>
    <s v="Ahmedabad"/>
    <n v="11"/>
    <x v="0"/>
    <x v="1"/>
    <n v="690"/>
    <n v="7363.83"/>
    <s v="Auto Debit"/>
    <s v="Yes"/>
    <n v="2"/>
    <n v="0"/>
    <x v="1"/>
    <n v="0"/>
    <s v="No"/>
    <x v="1"/>
    <s v="Ahmedabad"/>
  </r>
  <r>
    <x v="9272"/>
    <n v="47"/>
    <s v="Female"/>
    <s v="Pune"/>
    <n v="52"/>
    <x v="1"/>
    <x v="1"/>
    <n v="776"/>
    <n v="41541.42"/>
    <s v="Credit Card"/>
    <s v="No"/>
    <n v="0"/>
    <n v="0"/>
    <x v="0"/>
    <n v="0"/>
    <s v="No"/>
    <x v="1"/>
    <s v="Pune"/>
  </r>
  <r>
    <x v="9273"/>
    <n v="26"/>
    <s v="Male"/>
    <s v="Bengaluru"/>
    <n v="15"/>
    <x v="1"/>
    <x v="1"/>
    <n v="801"/>
    <n v="11760.66"/>
    <s v="Auto Debit"/>
    <s v="Yes"/>
    <n v="2"/>
    <n v="0"/>
    <x v="0"/>
    <n v="0"/>
    <s v="No"/>
    <x v="0"/>
    <s v="Bengaluru"/>
  </r>
  <r>
    <x v="9274"/>
    <n v="19"/>
    <s v="Male"/>
    <s v="Kolkata"/>
    <n v="23"/>
    <x v="0"/>
    <x v="1"/>
    <n v="709"/>
    <n v="16082.57"/>
    <s v="Auto Debit"/>
    <s v="Yes"/>
    <n v="0"/>
    <n v="0"/>
    <x v="0"/>
    <n v="0"/>
    <s v="No"/>
    <x v="0"/>
    <s v="Kolkata"/>
  </r>
  <r>
    <x v="9275"/>
    <n v="32"/>
    <s v="Female"/>
    <s v="Hyderabad"/>
    <n v="22"/>
    <x v="0"/>
    <x v="1"/>
    <n v="750"/>
    <n v="16977.8"/>
    <s v="UPI"/>
    <s v="Yes"/>
    <n v="0"/>
    <n v="0"/>
    <x v="0"/>
    <n v="0"/>
    <s v="No"/>
    <x v="0"/>
    <s v="Hyderabad"/>
  </r>
  <r>
    <x v="9276"/>
    <n v="38"/>
    <s v="Male"/>
    <s v="Hyderabad"/>
    <n v="2"/>
    <x v="0"/>
    <x v="1"/>
    <n v="652"/>
    <n v="1173.24"/>
    <s v="Bank Transfer"/>
    <s v="Yes"/>
    <n v="3"/>
    <n v="0"/>
    <x v="0"/>
    <n v="10"/>
    <s v="No"/>
    <x v="0"/>
    <s v="Hyderabad"/>
  </r>
  <r>
    <x v="9277"/>
    <n v="44"/>
    <s v="Female"/>
    <s v="Hyderabad"/>
    <n v="72"/>
    <x v="1"/>
    <x v="1"/>
    <n v="739"/>
    <n v="53983.41"/>
    <s v="Debit Card"/>
    <s v="No"/>
    <n v="2"/>
    <n v="1"/>
    <x v="1"/>
    <n v="0"/>
    <s v="No"/>
    <x v="0"/>
    <s v="Hyderabad"/>
  </r>
  <r>
    <x v="9278"/>
    <n v="52"/>
    <s v="Female"/>
    <s v="Delhi"/>
    <n v="27"/>
    <x v="1"/>
    <x v="0"/>
    <n v="428"/>
    <n v="10658.96"/>
    <s v="Debit Card"/>
    <s v="Yes"/>
    <n v="0"/>
    <n v="0"/>
    <x v="0"/>
    <n v="10"/>
    <s v="No"/>
    <x v="0"/>
    <s v="Delhi"/>
  </r>
  <r>
    <x v="9279"/>
    <n v="23"/>
    <s v="Female"/>
    <s v="Kolkata"/>
    <n v="35"/>
    <x v="0"/>
    <x v="0"/>
    <n v="495"/>
    <n v="17218.759999999998"/>
    <s v="Debit Card"/>
    <s v="Yes"/>
    <n v="2"/>
    <n v="0"/>
    <x v="0"/>
    <n v="0"/>
    <s v="No"/>
    <x v="0"/>
    <s v="Kolkata"/>
  </r>
  <r>
    <x v="9280"/>
    <n v="34"/>
    <s v="Male"/>
    <s v="Bengaluru"/>
    <n v="15"/>
    <x v="1"/>
    <x v="1"/>
    <n v="662"/>
    <n v="8729.7800000000007"/>
    <s v="UPI"/>
    <s v="Yes"/>
    <n v="2"/>
    <n v="0"/>
    <x v="1"/>
    <n v="10"/>
    <s v="No"/>
    <x v="0"/>
    <s v="Bengaluru"/>
  </r>
  <r>
    <x v="9281"/>
    <n v="23"/>
    <s v="Male"/>
    <s v="Pune"/>
    <n v="51"/>
    <x v="2"/>
    <x v="1"/>
    <n v="715"/>
    <n v="36524.300000000003"/>
    <s v="Credit Card"/>
    <s v="Yes"/>
    <n v="1"/>
    <n v="0"/>
    <x v="0"/>
    <n v="0"/>
    <s v="Yes"/>
    <x v="0"/>
    <s v="Pune"/>
  </r>
  <r>
    <x v="9282"/>
    <n v="25"/>
    <s v="Female"/>
    <s v="Bengaluru"/>
    <n v="66"/>
    <x v="2"/>
    <x v="0"/>
    <n v="444"/>
    <n v="29663.47"/>
    <s v="Auto Debit"/>
    <s v="Yes"/>
    <n v="0"/>
    <n v="0"/>
    <x v="0"/>
    <n v="0"/>
    <s v="No"/>
    <x v="0"/>
    <s v="Bengaluru"/>
  </r>
  <r>
    <x v="9283"/>
    <n v="50"/>
    <s v="Female"/>
    <s v="Delhi"/>
    <n v="17"/>
    <x v="0"/>
    <x v="0"/>
    <n v="474"/>
    <n v="8203.67"/>
    <s v="Debit Card"/>
    <s v="No"/>
    <n v="1"/>
    <n v="0"/>
    <x v="0"/>
    <n v="0"/>
    <s v="Yes"/>
    <x v="1"/>
    <s v="Delhi"/>
  </r>
  <r>
    <x v="9284"/>
    <n v="18"/>
    <s v="Female"/>
    <s v="Delhi"/>
    <n v="35"/>
    <x v="0"/>
    <x v="1"/>
    <n v="774"/>
    <n v="27698.23"/>
    <s v="Bank Transfer"/>
    <s v="Yes"/>
    <n v="1"/>
    <n v="0"/>
    <x v="0"/>
    <n v="0"/>
    <s v="No"/>
    <x v="1"/>
    <s v="Delhi"/>
  </r>
  <r>
    <x v="9285"/>
    <n v="38"/>
    <s v="Female"/>
    <s v="Pune"/>
    <n v="16"/>
    <x v="2"/>
    <x v="0"/>
    <n v="544"/>
    <n v="8650.4"/>
    <s v="Auto Debit"/>
    <s v="Yes"/>
    <n v="1"/>
    <n v="0"/>
    <x v="1"/>
    <n v="0"/>
    <s v="No"/>
    <x v="0"/>
    <s v="Pune"/>
  </r>
  <r>
    <x v="9286"/>
    <n v="31"/>
    <s v="Female"/>
    <s v="Mumbai"/>
    <n v="38"/>
    <x v="1"/>
    <x v="0"/>
    <n v="552"/>
    <n v="19675.09"/>
    <s v="Bank Transfer"/>
    <s v="Yes"/>
    <n v="3"/>
    <n v="0"/>
    <x v="1"/>
    <n v="5"/>
    <s v="No"/>
    <x v="0"/>
    <s v="Mumbai"/>
  </r>
  <r>
    <x v="9287"/>
    <n v="42"/>
    <s v="Male"/>
    <s v="Chennai"/>
    <n v="28"/>
    <x v="1"/>
    <x v="1"/>
    <n v="738"/>
    <n v="18682.38"/>
    <s v="Credit Card"/>
    <s v="Yes"/>
    <n v="0"/>
    <n v="0"/>
    <x v="0"/>
    <n v="10"/>
    <s v="Yes"/>
    <x v="0"/>
    <s v="Chennai"/>
  </r>
  <r>
    <x v="9288"/>
    <n v="29"/>
    <s v="Female"/>
    <s v="Mumbai"/>
    <n v="19"/>
    <x v="1"/>
    <x v="2"/>
    <n v="973"/>
    <n v="16389.95"/>
    <s v="Auto Debit"/>
    <s v="Yes"/>
    <n v="2"/>
    <n v="0"/>
    <x v="0"/>
    <n v="10"/>
    <s v="No"/>
    <x v="0"/>
    <s v="Mumbai"/>
  </r>
  <r>
    <x v="9289"/>
    <n v="48"/>
    <s v="Male"/>
    <s v="Mumbai"/>
    <n v="31"/>
    <x v="0"/>
    <x v="1"/>
    <n v="842"/>
    <n v="25703.69"/>
    <s v="Auto Debit"/>
    <s v="Yes"/>
    <n v="0"/>
    <n v="0"/>
    <x v="0"/>
    <n v="0"/>
    <s v="No"/>
    <x v="1"/>
    <s v="Mumbai"/>
  </r>
  <r>
    <x v="9290"/>
    <n v="55"/>
    <s v="Male"/>
    <s v="Bengaluru"/>
    <n v="51"/>
    <x v="0"/>
    <x v="1"/>
    <n v="740"/>
    <n v="37084.67"/>
    <s v="Auto Debit"/>
    <s v="Yes"/>
    <n v="0"/>
    <n v="0"/>
    <x v="0"/>
    <n v="0"/>
    <s v="Yes"/>
    <x v="0"/>
    <s v="Bengaluru"/>
  </r>
  <r>
    <x v="9291"/>
    <n v="25"/>
    <s v="Female"/>
    <s v="Hyderabad"/>
    <n v="62"/>
    <x v="0"/>
    <x v="1"/>
    <n v="687"/>
    <n v="42461.13"/>
    <s v="Credit Card"/>
    <s v="Yes"/>
    <n v="1"/>
    <n v="0"/>
    <x v="1"/>
    <n v="0"/>
    <s v="No"/>
    <x v="1"/>
    <s v="Hyderabad"/>
  </r>
  <r>
    <x v="9292"/>
    <n v="45"/>
    <s v="Female"/>
    <s v="Pune"/>
    <n v="56"/>
    <x v="1"/>
    <x v="0"/>
    <n v="526"/>
    <n v="26078.57"/>
    <s v="UPI"/>
    <s v="Yes"/>
    <n v="0"/>
    <n v="0"/>
    <x v="0"/>
    <n v="10"/>
    <s v="Yes"/>
    <x v="0"/>
    <s v="Pune"/>
  </r>
  <r>
    <x v="9293"/>
    <n v="31"/>
    <s v="Male"/>
    <s v="Kolkata"/>
    <n v="24"/>
    <x v="0"/>
    <x v="1"/>
    <n v="653"/>
    <n v="15401.48"/>
    <s v="Auto Debit"/>
    <s v="Yes"/>
    <n v="0"/>
    <n v="0"/>
    <x v="0"/>
    <n v="0"/>
    <s v="No"/>
    <x v="0"/>
    <s v="Kolkata"/>
  </r>
  <r>
    <x v="9294"/>
    <n v="38"/>
    <s v="Female"/>
    <s v="Bengaluru"/>
    <n v="10"/>
    <x v="1"/>
    <x v="0"/>
    <n v="486"/>
    <n v="4633.45"/>
    <s v="UPI"/>
    <s v="Yes"/>
    <n v="0"/>
    <n v="0"/>
    <x v="0"/>
    <n v="5"/>
    <s v="No"/>
    <x v="0"/>
    <s v="Bengaluru"/>
  </r>
  <r>
    <x v="9295"/>
    <n v="25"/>
    <s v="Female"/>
    <s v="Jaipur"/>
    <n v="7"/>
    <x v="0"/>
    <x v="0"/>
    <n v="475"/>
    <n v="3414.06"/>
    <s v="Auto Debit"/>
    <s v="No"/>
    <n v="1"/>
    <n v="0"/>
    <x v="0"/>
    <n v="0"/>
    <s v="No"/>
    <x v="1"/>
    <s v="Jaipur"/>
  </r>
  <r>
    <x v="9296"/>
    <n v="48"/>
    <s v="Female"/>
    <s v="Delhi"/>
    <n v="32"/>
    <x v="0"/>
    <x v="1"/>
    <n v="769"/>
    <n v="23906.02"/>
    <s v="UPI"/>
    <s v="Yes"/>
    <n v="0"/>
    <n v="0"/>
    <x v="0"/>
    <n v="0"/>
    <s v="Yes"/>
    <x v="0"/>
    <s v="Delhi"/>
  </r>
  <r>
    <x v="9297"/>
    <n v="37"/>
    <s v="Female"/>
    <s v="Mumbai"/>
    <n v="40"/>
    <x v="1"/>
    <x v="1"/>
    <n v="706"/>
    <n v="25181.56"/>
    <s v="Debit Card"/>
    <s v="Yes"/>
    <n v="0"/>
    <n v="0"/>
    <x v="0"/>
    <n v="10"/>
    <s v="No"/>
    <x v="0"/>
    <s v="Mumbai"/>
  </r>
  <r>
    <x v="9298"/>
    <n v="36"/>
    <s v="Female"/>
    <s v="Chennai"/>
    <n v="27"/>
    <x v="0"/>
    <x v="1"/>
    <n v="677"/>
    <n v="17752.330000000002"/>
    <s v="Auto Debit"/>
    <s v="Yes"/>
    <n v="2"/>
    <n v="0"/>
    <x v="0"/>
    <n v="0"/>
    <s v="Yes"/>
    <x v="1"/>
    <s v="Chennai"/>
  </r>
  <r>
    <x v="9299"/>
    <n v="25"/>
    <s v="Male"/>
    <s v="Mumbai"/>
    <n v="28"/>
    <x v="2"/>
    <x v="1"/>
    <n v="689"/>
    <n v="18953.77"/>
    <s v="Auto Debit"/>
    <s v="Yes"/>
    <n v="5"/>
    <n v="2"/>
    <x v="4"/>
    <n v="0"/>
    <s v="No"/>
    <x v="1"/>
    <s v="Mumbai"/>
  </r>
  <r>
    <x v="9300"/>
    <n v="43"/>
    <s v="Female"/>
    <s v="Hyderabad"/>
    <n v="26"/>
    <x v="1"/>
    <x v="1"/>
    <n v="692"/>
    <n v="17640.47"/>
    <s v="Auto Debit"/>
    <s v="Yes"/>
    <n v="5"/>
    <n v="3"/>
    <x v="4"/>
    <n v="0"/>
    <s v="No"/>
    <x v="1"/>
    <s v="Hyderabad"/>
  </r>
  <r>
    <x v="9301"/>
    <n v="52"/>
    <s v="Female"/>
    <s v="Chennai"/>
    <n v="27"/>
    <x v="1"/>
    <x v="1"/>
    <n v="776"/>
    <n v="19185.38"/>
    <s v="Credit Card"/>
    <s v="Yes"/>
    <n v="0"/>
    <n v="0"/>
    <x v="1"/>
    <n v="10"/>
    <s v="No"/>
    <x v="0"/>
    <s v="Chennai"/>
  </r>
  <r>
    <x v="9302"/>
    <n v="44"/>
    <s v="Female"/>
    <s v="Hyderabad"/>
    <n v="54"/>
    <x v="0"/>
    <x v="0"/>
    <n v="495"/>
    <n v="26155.77"/>
    <s v="UPI"/>
    <s v="Yes"/>
    <n v="1"/>
    <n v="0"/>
    <x v="0"/>
    <n v="0"/>
    <s v="No"/>
    <x v="0"/>
    <s v="Hyderabad"/>
  </r>
  <r>
    <x v="9303"/>
    <n v="29"/>
    <s v="Female"/>
    <s v="Kolkata"/>
    <n v="62"/>
    <x v="0"/>
    <x v="1"/>
    <n v="773"/>
    <n v="48299.63"/>
    <s v="UPI"/>
    <s v="Yes"/>
    <n v="0"/>
    <n v="0"/>
    <x v="0"/>
    <n v="0"/>
    <s v="Yes"/>
    <x v="0"/>
    <s v="Kolkata"/>
  </r>
  <r>
    <x v="9304"/>
    <n v="34"/>
    <s v="Male"/>
    <s v="Delhi"/>
    <n v="31"/>
    <x v="0"/>
    <x v="1"/>
    <n v="815"/>
    <n v="25831.08"/>
    <s v="Credit Card"/>
    <s v="Yes"/>
    <n v="1"/>
    <n v="0"/>
    <x v="0"/>
    <n v="0"/>
    <s v="No"/>
    <x v="1"/>
    <s v="Delhi"/>
  </r>
  <r>
    <x v="9305"/>
    <n v="47"/>
    <s v="Female"/>
    <s v="Delhi"/>
    <n v="16"/>
    <x v="1"/>
    <x v="1"/>
    <n v="727"/>
    <n v="11919.85"/>
    <s v="UPI"/>
    <s v="Yes"/>
    <n v="1"/>
    <n v="0"/>
    <x v="1"/>
    <n v="0"/>
    <s v="No"/>
    <x v="0"/>
    <s v="Delhi"/>
  </r>
  <r>
    <x v="9306"/>
    <n v="21"/>
    <s v="Male"/>
    <s v="Chennai"/>
    <n v="30"/>
    <x v="0"/>
    <x v="1"/>
    <n v="724"/>
    <n v="21248.01"/>
    <s v="Debit Card"/>
    <s v="Yes"/>
    <n v="0"/>
    <n v="0"/>
    <x v="0"/>
    <n v="0"/>
    <s v="Yes"/>
    <x v="1"/>
    <s v="Chennai"/>
  </r>
  <r>
    <x v="9307"/>
    <n v="49"/>
    <s v="Female"/>
    <s v="Ahmedabad"/>
    <n v="35"/>
    <x v="0"/>
    <x v="0"/>
    <n v="427"/>
    <n v="14645.3"/>
    <s v="Auto Debit"/>
    <s v="No"/>
    <n v="0"/>
    <n v="0"/>
    <x v="0"/>
    <n v="0"/>
    <s v="No"/>
    <x v="0"/>
    <s v="Ahmedabad"/>
  </r>
  <r>
    <x v="9308"/>
    <n v="55"/>
    <s v="Male"/>
    <s v="Bengaluru"/>
    <n v="32"/>
    <x v="0"/>
    <x v="2"/>
    <n v="1007"/>
    <n v="32036.05"/>
    <s v="Credit Card"/>
    <s v="Yes"/>
    <n v="0"/>
    <n v="0"/>
    <x v="0"/>
    <n v="0"/>
    <s v="Yes"/>
    <x v="0"/>
    <s v="Bengaluru"/>
  </r>
  <r>
    <x v="9309"/>
    <n v="34"/>
    <s v="Female"/>
    <s v="Chennai"/>
    <n v="37"/>
    <x v="1"/>
    <x v="2"/>
    <n v="940"/>
    <n v="35489.589999999997"/>
    <s v="Credit Card"/>
    <s v="Yes"/>
    <n v="1"/>
    <n v="0"/>
    <x v="0"/>
    <n v="0"/>
    <s v="No"/>
    <x v="0"/>
    <s v="Chennai"/>
  </r>
  <r>
    <x v="9310"/>
    <n v="29"/>
    <s v="Female"/>
    <s v="Hyderabad"/>
    <n v="47"/>
    <x v="0"/>
    <x v="0"/>
    <n v="421"/>
    <n v="20090.919999999998"/>
    <s v="UPI"/>
    <s v="Yes"/>
    <n v="0"/>
    <n v="0"/>
    <x v="1"/>
    <n v="0"/>
    <s v="No"/>
    <x v="0"/>
    <s v="Hyderabad"/>
  </r>
  <r>
    <x v="9311"/>
    <n v="34"/>
    <s v="Female"/>
    <s v="Ahmedabad"/>
    <n v="14"/>
    <x v="0"/>
    <x v="1"/>
    <n v="742"/>
    <n v="10388"/>
    <s v="Auto Debit"/>
    <s v="Yes"/>
    <n v="0"/>
    <n v="0"/>
    <x v="1"/>
    <n v="0"/>
    <s v="No"/>
    <x v="0"/>
    <s v="Ahmedabad"/>
  </r>
  <r>
    <x v="9312"/>
    <n v="46"/>
    <s v="Female"/>
    <s v="Mumbai"/>
    <n v="37"/>
    <x v="2"/>
    <x v="1"/>
    <n v="691"/>
    <n v="25933.77"/>
    <s v="Debit Card"/>
    <s v="Yes"/>
    <n v="3"/>
    <n v="2"/>
    <x v="2"/>
    <n v="0"/>
    <s v="No"/>
    <x v="0"/>
    <s v="Mumbai"/>
  </r>
  <r>
    <x v="9313"/>
    <n v="38"/>
    <s v="Female"/>
    <s v="Mumbai"/>
    <n v="39"/>
    <x v="1"/>
    <x v="1"/>
    <n v="690"/>
    <n v="25858.91"/>
    <s v="Auto Debit"/>
    <s v="Yes"/>
    <n v="5"/>
    <n v="2"/>
    <x v="2"/>
    <n v="5"/>
    <s v="Yes"/>
    <x v="0"/>
    <s v="Mumbai"/>
  </r>
  <r>
    <x v="9314"/>
    <n v="40"/>
    <s v="Male"/>
    <s v="Delhi"/>
    <n v="39"/>
    <x v="0"/>
    <x v="0"/>
    <n v="577"/>
    <n v="22129.65"/>
    <s v="Auto Debit"/>
    <s v="No"/>
    <n v="0"/>
    <n v="0"/>
    <x v="1"/>
    <n v="0"/>
    <s v="No"/>
    <x v="0"/>
    <s v="Delhi"/>
  </r>
  <r>
    <x v="9315"/>
    <n v="35"/>
    <s v="Male"/>
    <s v="Bengaluru"/>
    <n v="38"/>
    <x v="1"/>
    <x v="1"/>
    <n v="732"/>
    <n v="28056.76"/>
    <s v="Bank Transfer"/>
    <s v="Yes"/>
    <n v="0"/>
    <n v="0"/>
    <x v="0"/>
    <n v="0"/>
    <s v="No"/>
    <x v="1"/>
    <s v="Bengaluru"/>
  </r>
  <r>
    <x v="9316"/>
    <n v="28"/>
    <s v="Female"/>
    <s v="Delhi"/>
    <n v="15"/>
    <x v="0"/>
    <x v="2"/>
    <n v="1088"/>
    <n v="16427.2"/>
    <s v="UPI"/>
    <s v="Yes"/>
    <n v="0"/>
    <n v="0"/>
    <x v="0"/>
    <n v="0"/>
    <s v="No"/>
    <x v="1"/>
    <s v="Delhi"/>
  </r>
  <r>
    <x v="9317"/>
    <n v="27"/>
    <s v="Male"/>
    <s v="Nagpur"/>
    <n v="13"/>
    <x v="0"/>
    <x v="2"/>
    <n v="949"/>
    <n v="12502.34"/>
    <s v="Debit Card"/>
    <s v="Yes"/>
    <n v="3"/>
    <n v="0"/>
    <x v="1"/>
    <n v="0"/>
    <s v="No"/>
    <x v="1"/>
    <s v="Nagpur"/>
  </r>
  <r>
    <x v="9318"/>
    <n v="38"/>
    <s v="Female"/>
    <s v="Pune"/>
    <n v="58"/>
    <x v="1"/>
    <x v="2"/>
    <n v="1081"/>
    <n v="55307.27"/>
    <s v="UPI"/>
    <s v="Yes"/>
    <n v="2"/>
    <n v="1"/>
    <x v="0"/>
    <n v="10"/>
    <s v="No"/>
    <x v="0"/>
    <s v="Pune"/>
  </r>
  <r>
    <x v="9319"/>
    <n v="47"/>
    <s v="Male"/>
    <s v="Pune"/>
    <n v="59"/>
    <x v="1"/>
    <x v="1"/>
    <n v="717"/>
    <n v="43182.37"/>
    <s v="UPI"/>
    <s v="Yes"/>
    <n v="1"/>
    <n v="0"/>
    <x v="0"/>
    <n v="0"/>
    <s v="No"/>
    <x v="0"/>
    <s v="Pune"/>
  </r>
  <r>
    <x v="9320"/>
    <n v="43"/>
    <s v="Female"/>
    <s v="Pune"/>
    <n v="24"/>
    <x v="0"/>
    <x v="0"/>
    <n v="392"/>
    <n v="9408"/>
    <s v="UPI"/>
    <s v="Yes"/>
    <n v="0"/>
    <n v="0"/>
    <x v="0"/>
    <n v="0"/>
    <s v="No"/>
    <x v="0"/>
    <s v="Pune"/>
  </r>
  <r>
    <x v="9321"/>
    <n v="55"/>
    <s v="Female"/>
    <s v="Kolkata"/>
    <n v="59"/>
    <x v="2"/>
    <x v="2"/>
    <n v="1057"/>
    <n v="61334.5"/>
    <s v="Auto Debit"/>
    <s v="Yes"/>
    <n v="0"/>
    <n v="0"/>
    <x v="1"/>
    <n v="0"/>
    <s v="Yes"/>
    <x v="0"/>
    <s v="Kolkata"/>
  </r>
  <r>
    <x v="9322"/>
    <n v="51"/>
    <s v="Male"/>
    <s v="Jaipur"/>
    <n v="42"/>
    <x v="0"/>
    <x v="1"/>
    <n v="704"/>
    <n v="29584.720000000001"/>
    <s v="Debit Card"/>
    <s v="Yes"/>
    <n v="2"/>
    <n v="1"/>
    <x v="0"/>
    <n v="0"/>
    <s v="No"/>
    <x v="1"/>
    <s v="Jaipur"/>
  </r>
  <r>
    <x v="9323"/>
    <n v="45"/>
    <s v="Male"/>
    <s v="Delhi"/>
    <n v="23"/>
    <x v="0"/>
    <x v="1"/>
    <n v="686"/>
    <n v="15979.07"/>
    <s v="Debit Card"/>
    <s v="No"/>
    <n v="3"/>
    <n v="2"/>
    <x v="2"/>
    <n v="0"/>
    <s v="No"/>
    <x v="1"/>
    <s v="Delhi"/>
  </r>
  <r>
    <x v="9324"/>
    <n v="45"/>
    <s v="Female"/>
    <s v="Delhi"/>
    <n v="38"/>
    <x v="0"/>
    <x v="0"/>
    <n v="582"/>
    <n v="21635.66"/>
    <s v="Credit Card"/>
    <s v="No"/>
    <n v="3"/>
    <n v="2"/>
    <x v="2"/>
    <n v="0"/>
    <s v="No"/>
    <x v="0"/>
    <s v="Delhi"/>
  </r>
  <r>
    <x v="9325"/>
    <n v="41"/>
    <s v="Female"/>
    <s v="Bengaluru"/>
    <n v="21"/>
    <x v="0"/>
    <x v="0"/>
    <n v="506"/>
    <n v="10567.4"/>
    <s v="Debit Card"/>
    <s v="Yes"/>
    <n v="1"/>
    <n v="0"/>
    <x v="0"/>
    <n v="0"/>
    <s v="No"/>
    <x v="1"/>
    <s v="Bengaluru"/>
  </r>
  <r>
    <x v="9326"/>
    <n v="41"/>
    <s v="Female"/>
    <s v="Chennai"/>
    <n v="19"/>
    <x v="0"/>
    <x v="1"/>
    <n v="691"/>
    <n v="12833.74"/>
    <s v="Bank Transfer"/>
    <s v="Yes"/>
    <n v="1"/>
    <n v="0"/>
    <x v="1"/>
    <n v="0"/>
    <s v="No"/>
    <x v="0"/>
    <s v="Chennai"/>
  </r>
  <r>
    <x v="9327"/>
    <n v="27"/>
    <s v="Male"/>
    <s v="Bengaluru"/>
    <n v="24"/>
    <x v="1"/>
    <x v="0"/>
    <n v="547"/>
    <n v="12934.14"/>
    <s v="Credit Card"/>
    <s v="Yes"/>
    <n v="1"/>
    <n v="0"/>
    <x v="0"/>
    <n v="0"/>
    <s v="No"/>
    <x v="0"/>
    <s v="Bengaluru"/>
  </r>
  <r>
    <x v="9328"/>
    <n v="46"/>
    <s v="Female"/>
    <s v="Pune"/>
    <n v="26"/>
    <x v="1"/>
    <x v="2"/>
    <n v="986"/>
    <n v="26174.17"/>
    <s v="Debit Card"/>
    <s v="Yes"/>
    <n v="0"/>
    <n v="0"/>
    <x v="1"/>
    <n v="0"/>
    <s v="No"/>
    <x v="0"/>
    <s v="Pune"/>
  </r>
  <r>
    <x v="9329"/>
    <n v="41"/>
    <s v="Male"/>
    <s v="Chennai"/>
    <n v="44"/>
    <x v="2"/>
    <x v="2"/>
    <n v="984"/>
    <n v="37986.68"/>
    <s v="UPI"/>
    <s v="Yes"/>
    <n v="1"/>
    <n v="0"/>
    <x v="0"/>
    <n v="10"/>
    <s v="No"/>
    <x v="0"/>
    <s v="Chennai"/>
  </r>
  <r>
    <x v="9330"/>
    <n v="29"/>
    <s v="Male"/>
    <s v="Bengaluru"/>
    <n v="62"/>
    <x v="0"/>
    <x v="0"/>
    <n v="594"/>
    <n v="37400.22"/>
    <s v="Credit Card"/>
    <s v="Yes"/>
    <n v="2"/>
    <n v="2"/>
    <x v="1"/>
    <n v="0"/>
    <s v="No"/>
    <x v="1"/>
    <s v="Bengaluru"/>
  </r>
  <r>
    <x v="9331"/>
    <n v="32"/>
    <s v="Male"/>
    <s v="Bengaluru"/>
    <n v="42"/>
    <x v="2"/>
    <x v="1"/>
    <n v="780"/>
    <n v="29689.53"/>
    <s v="Auto Debit"/>
    <s v="Yes"/>
    <n v="4"/>
    <n v="1"/>
    <x v="2"/>
    <n v="10"/>
    <s v="No"/>
    <x v="0"/>
    <s v="Bengaluru"/>
  </r>
  <r>
    <x v="9332"/>
    <n v="47"/>
    <s v="Female"/>
    <s v="Pune"/>
    <n v="44"/>
    <x v="1"/>
    <x v="1"/>
    <n v="735"/>
    <n v="31425.5"/>
    <s v="Auto Debit"/>
    <s v="Yes"/>
    <n v="1"/>
    <n v="0"/>
    <x v="1"/>
    <n v="0"/>
    <s v="No"/>
    <x v="0"/>
    <s v="Pune"/>
  </r>
  <r>
    <x v="9333"/>
    <n v="39"/>
    <s v="Female"/>
    <s v="Delhi"/>
    <n v="23"/>
    <x v="1"/>
    <x v="1"/>
    <n v="711"/>
    <n v="15871.19"/>
    <s v="Credit Card"/>
    <s v="No"/>
    <n v="2"/>
    <n v="0"/>
    <x v="0"/>
    <n v="0"/>
    <s v="No"/>
    <x v="0"/>
    <s v="Delhi"/>
  </r>
  <r>
    <x v="9334"/>
    <n v="54"/>
    <s v="Female"/>
    <s v="Kolkata"/>
    <n v="47"/>
    <x v="0"/>
    <x v="0"/>
    <n v="546"/>
    <n v="25420.31"/>
    <s v="Debit Card"/>
    <s v="No"/>
    <n v="2"/>
    <n v="0"/>
    <x v="0"/>
    <n v="0"/>
    <s v="No"/>
    <x v="0"/>
    <s v="Kolkata"/>
  </r>
  <r>
    <x v="9335"/>
    <n v="30"/>
    <s v="Male"/>
    <s v="Nagpur"/>
    <n v="22"/>
    <x v="0"/>
    <x v="0"/>
    <n v="474"/>
    <n v="10332.040000000001"/>
    <s v="Credit Card"/>
    <s v="No"/>
    <n v="0"/>
    <n v="0"/>
    <x v="0"/>
    <n v="0"/>
    <s v="No"/>
    <x v="0"/>
    <s v="Nagpur"/>
  </r>
  <r>
    <x v="9336"/>
    <n v="47"/>
    <s v="Male"/>
    <s v="Hyderabad"/>
    <n v="29"/>
    <x v="0"/>
    <x v="1"/>
    <n v="734"/>
    <n v="21096.77"/>
    <s v="Debit Card"/>
    <s v="Yes"/>
    <n v="1"/>
    <n v="0"/>
    <x v="0"/>
    <n v="0"/>
    <s v="No"/>
    <x v="0"/>
    <s v="Hyderabad"/>
  </r>
  <r>
    <x v="9337"/>
    <n v="28"/>
    <s v="Male"/>
    <s v="Delhi"/>
    <n v="61"/>
    <x v="0"/>
    <x v="0"/>
    <n v="474"/>
    <n v="28285.31"/>
    <s v="Auto Debit"/>
    <s v="Yes"/>
    <n v="1"/>
    <n v="0"/>
    <x v="0"/>
    <n v="0"/>
    <s v="Yes"/>
    <x v="0"/>
    <s v="Delhi"/>
  </r>
  <r>
    <x v="9338"/>
    <n v="26"/>
    <s v="Female"/>
    <s v="Bengaluru"/>
    <n v="34"/>
    <x v="0"/>
    <x v="1"/>
    <n v="661"/>
    <n v="22477.439999999999"/>
    <s v="Debit Card"/>
    <s v="Yes"/>
    <n v="0"/>
    <n v="0"/>
    <x v="0"/>
    <n v="0"/>
    <s v="No"/>
    <x v="0"/>
    <s v="Bengaluru"/>
  </r>
  <r>
    <x v="9339"/>
    <n v="36"/>
    <s v="Male"/>
    <s v="Ahmedabad"/>
    <n v="13"/>
    <x v="1"/>
    <x v="2"/>
    <n v="1072"/>
    <n v="12823.54"/>
    <s v="Credit Card"/>
    <s v="Yes"/>
    <n v="2"/>
    <n v="2"/>
    <x v="2"/>
    <n v="10"/>
    <s v="No"/>
    <x v="0"/>
    <s v="Ahmedabad"/>
  </r>
  <r>
    <x v="9340"/>
    <n v="37"/>
    <s v="Male"/>
    <s v="Chennai"/>
    <n v="31"/>
    <x v="0"/>
    <x v="1"/>
    <n v="786"/>
    <n v="23939.27"/>
    <s v="Auto Debit"/>
    <s v="Yes"/>
    <n v="0"/>
    <n v="0"/>
    <x v="0"/>
    <n v="0"/>
    <s v="No"/>
    <x v="0"/>
    <s v="Chennai"/>
  </r>
  <r>
    <x v="9341"/>
    <n v="50"/>
    <s v="Female"/>
    <s v="Mumbai"/>
    <n v="57"/>
    <x v="2"/>
    <x v="1"/>
    <n v="818"/>
    <n v="42843.42"/>
    <s v="UPI"/>
    <s v="Yes"/>
    <n v="0"/>
    <n v="0"/>
    <x v="0"/>
    <n v="10"/>
    <s v="Yes"/>
    <x v="0"/>
    <s v="Mumbai"/>
  </r>
  <r>
    <x v="9342"/>
    <n v="18"/>
    <s v="Female"/>
    <s v="Bengaluru"/>
    <n v="7"/>
    <x v="0"/>
    <x v="1"/>
    <n v="705"/>
    <n v="4792.16"/>
    <s v="Auto Debit"/>
    <s v="Yes"/>
    <n v="1"/>
    <n v="0"/>
    <x v="1"/>
    <n v="0"/>
    <s v="No"/>
    <x v="0"/>
    <s v="Bengaluru"/>
  </r>
  <r>
    <x v="9343"/>
    <n v="43"/>
    <s v="Female"/>
    <s v="Ahmedabad"/>
    <n v="15"/>
    <x v="0"/>
    <x v="0"/>
    <n v="401"/>
    <n v="6075.88"/>
    <s v="Bank Transfer"/>
    <s v="Yes"/>
    <n v="0"/>
    <n v="0"/>
    <x v="0"/>
    <n v="0"/>
    <s v="Yes"/>
    <x v="0"/>
    <s v="Ahmedabad"/>
  </r>
  <r>
    <x v="9344"/>
    <n v="36"/>
    <s v="Male"/>
    <s v="Hyderabad"/>
    <n v="50"/>
    <x v="1"/>
    <x v="0"/>
    <n v="409"/>
    <n v="20458.740000000002"/>
    <s v="Auto Debit"/>
    <s v="Yes"/>
    <n v="7"/>
    <n v="1"/>
    <x v="3"/>
    <n v="0"/>
    <s v="No"/>
    <x v="1"/>
    <s v="Hyderabad"/>
  </r>
  <r>
    <x v="9345"/>
    <n v="46"/>
    <s v="Female"/>
    <s v="Pune"/>
    <n v="36"/>
    <x v="2"/>
    <x v="0"/>
    <n v="476"/>
    <n v="15618.58"/>
    <s v="Debit Card"/>
    <s v="Yes"/>
    <n v="5"/>
    <n v="2"/>
    <x v="1"/>
    <n v="10"/>
    <s v="Yes"/>
    <x v="0"/>
    <s v="Pune"/>
  </r>
  <r>
    <x v="9346"/>
    <n v="33"/>
    <s v="Male"/>
    <s v="Hyderabad"/>
    <n v="21"/>
    <x v="1"/>
    <x v="1"/>
    <n v="749"/>
    <n v="15906.52"/>
    <s v="UPI"/>
    <s v="Yes"/>
    <n v="0"/>
    <n v="0"/>
    <x v="0"/>
    <n v="0"/>
    <s v="No"/>
    <x v="0"/>
    <s v="Hyderabad"/>
  </r>
  <r>
    <x v="9347"/>
    <n v="35"/>
    <s v="Female"/>
    <s v="Kolkata"/>
    <n v="20"/>
    <x v="1"/>
    <x v="1"/>
    <n v="731"/>
    <n v="13134.77"/>
    <s v="Auto Debit"/>
    <s v="Yes"/>
    <n v="10"/>
    <n v="4"/>
    <x v="3"/>
    <n v="10"/>
    <s v="No"/>
    <x v="1"/>
    <s v="Kolkata"/>
  </r>
  <r>
    <x v="9348"/>
    <n v="20"/>
    <s v="Male"/>
    <s v="Pune"/>
    <n v="39"/>
    <x v="0"/>
    <x v="2"/>
    <n v="1002"/>
    <n v="38187.65"/>
    <s v="Credit Card"/>
    <s v="Yes"/>
    <n v="4"/>
    <n v="0"/>
    <x v="1"/>
    <n v="0"/>
    <s v="No"/>
    <x v="1"/>
    <s v="Pune"/>
  </r>
  <r>
    <x v="9349"/>
    <n v="47"/>
    <s v="Female"/>
    <s v="Nagpur"/>
    <n v="48"/>
    <x v="0"/>
    <x v="2"/>
    <n v="968"/>
    <n v="45931.8"/>
    <s v="Auto Debit"/>
    <s v="No"/>
    <n v="0"/>
    <n v="0"/>
    <x v="1"/>
    <n v="0"/>
    <s v="No"/>
    <x v="1"/>
    <s v="Nagpur"/>
  </r>
  <r>
    <x v="9350"/>
    <n v="51"/>
    <s v="Female"/>
    <s v="Bengaluru"/>
    <n v="27"/>
    <x v="0"/>
    <x v="0"/>
    <n v="456"/>
    <n v="12380.45"/>
    <s v="UPI"/>
    <s v="Yes"/>
    <n v="1"/>
    <n v="0"/>
    <x v="0"/>
    <n v="0"/>
    <s v="Yes"/>
    <x v="0"/>
    <s v="Bengaluru"/>
  </r>
  <r>
    <x v="9351"/>
    <n v="46"/>
    <s v="Female"/>
    <s v="Ahmedabad"/>
    <n v="8"/>
    <x v="0"/>
    <x v="1"/>
    <n v="722"/>
    <n v="5740.19"/>
    <s v="Auto Debit"/>
    <s v="Yes"/>
    <n v="2"/>
    <n v="0"/>
    <x v="0"/>
    <n v="0"/>
    <s v="No"/>
    <x v="0"/>
    <s v="Ahmedabad"/>
  </r>
  <r>
    <x v="9352"/>
    <n v="34"/>
    <s v="Female"/>
    <s v="Bengaluru"/>
    <n v="58"/>
    <x v="0"/>
    <x v="1"/>
    <n v="846"/>
    <n v="50442.54"/>
    <s v="Auto Debit"/>
    <s v="Yes"/>
    <n v="0"/>
    <n v="0"/>
    <x v="0"/>
    <n v="0"/>
    <s v="No"/>
    <x v="0"/>
    <s v="Bengaluru"/>
  </r>
  <r>
    <x v="9353"/>
    <n v="33"/>
    <s v="Female"/>
    <s v="Bengaluru"/>
    <n v="60"/>
    <x v="2"/>
    <x v="0"/>
    <n v="548"/>
    <n v="32664.87"/>
    <s v="UPI"/>
    <s v="Yes"/>
    <n v="9"/>
    <n v="3"/>
    <x v="3"/>
    <n v="0"/>
    <s v="No"/>
    <x v="0"/>
    <s v="Bengaluru"/>
  </r>
  <r>
    <x v="9354"/>
    <n v="37"/>
    <s v="Female"/>
    <s v="Mumbai"/>
    <n v="19"/>
    <x v="0"/>
    <x v="1"/>
    <n v="736"/>
    <n v="14277.93"/>
    <s v="UPI"/>
    <s v="Yes"/>
    <n v="4"/>
    <n v="1"/>
    <x v="0"/>
    <n v="0"/>
    <s v="No"/>
    <x v="0"/>
    <s v="Mumbai"/>
  </r>
  <r>
    <x v="9355"/>
    <n v="34"/>
    <s v="Male"/>
    <s v="Mumbai"/>
    <n v="43"/>
    <x v="1"/>
    <x v="0"/>
    <n v="428"/>
    <n v="16505.099999999999"/>
    <s v="Credit Card"/>
    <s v="Yes"/>
    <n v="2"/>
    <n v="0"/>
    <x v="0"/>
    <n v="10"/>
    <s v="No"/>
    <x v="1"/>
    <s v="Mumbai"/>
  </r>
  <r>
    <x v="9356"/>
    <n v="45"/>
    <s v="Female"/>
    <s v="Mumbai"/>
    <n v="43"/>
    <x v="2"/>
    <x v="0"/>
    <n v="509"/>
    <n v="18113.07"/>
    <s v="Auto Debit"/>
    <s v="Yes"/>
    <n v="0"/>
    <n v="0"/>
    <x v="0"/>
    <n v="15"/>
    <s v="No"/>
    <x v="0"/>
    <s v="Mumbai"/>
  </r>
  <r>
    <x v="9357"/>
    <n v="37"/>
    <s v="Male"/>
    <s v="Mumbai"/>
    <n v="10"/>
    <x v="0"/>
    <x v="0"/>
    <n v="576"/>
    <n v="5879.99"/>
    <s v="Credit Card"/>
    <s v="Yes"/>
    <n v="0"/>
    <n v="0"/>
    <x v="1"/>
    <n v="0"/>
    <s v="Yes"/>
    <x v="0"/>
    <s v="Mumbai"/>
  </r>
  <r>
    <x v="9358"/>
    <n v="36"/>
    <s v="Female"/>
    <s v="Pune"/>
    <n v="37"/>
    <x v="1"/>
    <x v="1"/>
    <n v="725"/>
    <n v="27491.46"/>
    <s v="Debit Card"/>
    <s v="Yes"/>
    <n v="0"/>
    <n v="0"/>
    <x v="0"/>
    <n v="0"/>
    <s v="No"/>
    <x v="0"/>
    <s v="Pune"/>
  </r>
  <r>
    <x v="9359"/>
    <n v="48"/>
    <s v="Female"/>
    <s v="Mumbai"/>
    <n v="39"/>
    <x v="2"/>
    <x v="1"/>
    <n v="713"/>
    <n v="27559.85"/>
    <s v="Bank Transfer"/>
    <s v="Yes"/>
    <n v="0"/>
    <n v="0"/>
    <x v="0"/>
    <n v="0"/>
    <s v="Yes"/>
    <x v="0"/>
    <s v="Mumbai"/>
  </r>
  <r>
    <x v="9360"/>
    <n v="39"/>
    <s v="Female"/>
    <s v="Kolkata"/>
    <n v="20"/>
    <x v="0"/>
    <x v="1"/>
    <n v="756"/>
    <n v="14733.56"/>
    <s v="Credit Card"/>
    <s v="Yes"/>
    <n v="0"/>
    <n v="0"/>
    <x v="0"/>
    <n v="0"/>
    <s v="No"/>
    <x v="1"/>
    <s v="Kolkata"/>
  </r>
  <r>
    <x v="9361"/>
    <n v="28"/>
    <s v="Male"/>
    <s v="Pune"/>
    <n v="32"/>
    <x v="0"/>
    <x v="2"/>
    <n v="1069"/>
    <n v="33984.89"/>
    <s v="UPI"/>
    <s v="Yes"/>
    <n v="1"/>
    <n v="0"/>
    <x v="0"/>
    <n v="0"/>
    <s v="No"/>
    <x v="0"/>
    <s v="Pune"/>
  </r>
  <r>
    <x v="9362"/>
    <n v="45"/>
    <s v="Female"/>
    <s v="Hyderabad"/>
    <n v="44"/>
    <x v="0"/>
    <x v="0"/>
    <n v="482"/>
    <n v="21740.52"/>
    <s v="UPI"/>
    <s v="Yes"/>
    <n v="2"/>
    <n v="1"/>
    <x v="1"/>
    <n v="0"/>
    <s v="Yes"/>
    <x v="1"/>
    <s v="Hyderabad"/>
  </r>
  <r>
    <x v="9363"/>
    <n v="44"/>
    <s v="Male"/>
    <s v="Pune"/>
    <n v="35"/>
    <x v="2"/>
    <x v="1"/>
    <n v="771"/>
    <n v="24691.48"/>
    <s v="UPI"/>
    <s v="Yes"/>
    <n v="0"/>
    <n v="0"/>
    <x v="0"/>
    <n v="10"/>
    <s v="Yes"/>
    <x v="0"/>
    <s v="Pune"/>
  </r>
  <r>
    <x v="9364"/>
    <n v="43"/>
    <s v="Male"/>
    <s v="Bengaluru"/>
    <n v="36"/>
    <x v="1"/>
    <x v="0"/>
    <n v="428"/>
    <n v="15443.13"/>
    <s v="Credit Card"/>
    <s v="No"/>
    <n v="1"/>
    <n v="0"/>
    <x v="0"/>
    <n v="0"/>
    <s v="No"/>
    <x v="0"/>
    <s v="Bengaluru"/>
  </r>
  <r>
    <x v="9365"/>
    <n v="45"/>
    <s v="Female"/>
    <s v="Jaipur"/>
    <n v="35"/>
    <x v="2"/>
    <x v="2"/>
    <n v="947"/>
    <n v="27366.799999999999"/>
    <s v="Credit Card"/>
    <s v="Yes"/>
    <n v="0"/>
    <n v="0"/>
    <x v="0"/>
    <n v="15"/>
    <s v="No"/>
    <x v="0"/>
    <s v="Jaipur"/>
  </r>
  <r>
    <x v="9366"/>
    <n v="22"/>
    <s v="Female"/>
    <s v="Bengaluru"/>
    <n v="60"/>
    <x v="2"/>
    <x v="1"/>
    <n v="681"/>
    <n v="37505.550000000003"/>
    <s v="Credit Card"/>
    <s v="Yes"/>
    <n v="5"/>
    <n v="2"/>
    <x v="2"/>
    <n v="10"/>
    <s v="No"/>
    <x v="0"/>
    <s v="Bengaluru"/>
  </r>
  <r>
    <x v="9367"/>
    <n v="40"/>
    <s v="Male"/>
    <s v="Kolkata"/>
    <n v="64"/>
    <x v="2"/>
    <x v="1"/>
    <n v="788"/>
    <n v="42894.559999999998"/>
    <s v="Auto Debit"/>
    <s v="Yes"/>
    <n v="0"/>
    <n v="0"/>
    <x v="1"/>
    <n v="15"/>
    <s v="Yes"/>
    <x v="0"/>
    <s v="Kolkata"/>
  </r>
  <r>
    <x v="9368"/>
    <n v="50"/>
    <s v="Female"/>
    <s v="Mumbai"/>
    <n v="45"/>
    <x v="1"/>
    <x v="1"/>
    <n v="808"/>
    <n v="35334.5"/>
    <s v="UPI"/>
    <s v="Yes"/>
    <n v="3"/>
    <n v="0"/>
    <x v="0"/>
    <n v="0"/>
    <s v="No"/>
    <x v="0"/>
    <s v="Mumbai"/>
  </r>
  <r>
    <x v="9369"/>
    <n v="39"/>
    <s v="Male"/>
    <s v="Mumbai"/>
    <n v="36"/>
    <x v="1"/>
    <x v="0"/>
    <n v="582"/>
    <n v="20545.349999999999"/>
    <s v="Bank Transfer"/>
    <s v="No"/>
    <n v="6"/>
    <n v="2"/>
    <x v="2"/>
    <n v="0"/>
    <s v="No"/>
    <x v="1"/>
    <s v="Mumbai"/>
  </r>
  <r>
    <x v="9370"/>
    <n v="41"/>
    <s v="Male"/>
    <s v="Hyderabad"/>
    <n v="37"/>
    <x v="1"/>
    <x v="0"/>
    <n v="531"/>
    <n v="19893.62"/>
    <s v="Bank Transfer"/>
    <s v="Yes"/>
    <n v="2"/>
    <n v="1"/>
    <x v="1"/>
    <n v="0"/>
    <s v="Yes"/>
    <x v="1"/>
    <s v="Hyderabad"/>
  </r>
  <r>
    <x v="9371"/>
    <n v="49"/>
    <s v="Male"/>
    <s v="Pune"/>
    <n v="40"/>
    <x v="0"/>
    <x v="1"/>
    <n v="783"/>
    <n v="31137.54"/>
    <s v="UPI"/>
    <s v="No"/>
    <n v="10"/>
    <n v="5"/>
    <x v="3"/>
    <n v="0"/>
    <s v="No"/>
    <x v="1"/>
    <s v="Pune"/>
  </r>
  <r>
    <x v="9372"/>
    <n v="48"/>
    <s v="Male"/>
    <s v="Delhi"/>
    <n v="28"/>
    <x v="0"/>
    <x v="2"/>
    <n v="978"/>
    <n v="27693.31"/>
    <s v="UPI"/>
    <s v="Yes"/>
    <n v="0"/>
    <n v="0"/>
    <x v="0"/>
    <n v="0"/>
    <s v="No"/>
    <x v="0"/>
    <s v="Delhi"/>
  </r>
  <r>
    <x v="9373"/>
    <n v="26"/>
    <s v="Male"/>
    <s v="Delhi"/>
    <n v="14"/>
    <x v="1"/>
    <x v="2"/>
    <n v="1069"/>
    <n v="14530.5"/>
    <s v="UPI"/>
    <s v="Yes"/>
    <n v="1"/>
    <n v="0"/>
    <x v="0"/>
    <n v="0"/>
    <s v="No"/>
    <x v="0"/>
    <s v="Delhi"/>
  </r>
  <r>
    <x v="9374"/>
    <n v="37"/>
    <s v="Female"/>
    <s v="Bengaluru"/>
    <n v="60"/>
    <x v="0"/>
    <x v="1"/>
    <n v="683"/>
    <n v="41947.01"/>
    <s v="Credit Card"/>
    <s v="No"/>
    <n v="3"/>
    <n v="2"/>
    <x v="2"/>
    <n v="0"/>
    <s v="No"/>
    <x v="0"/>
    <s v="Bengaluru"/>
  </r>
  <r>
    <x v="9375"/>
    <n v="40"/>
    <s v="Male"/>
    <s v="Mumbai"/>
    <n v="27"/>
    <x v="0"/>
    <x v="2"/>
    <n v="956"/>
    <n v="25439.38"/>
    <s v="Auto Debit"/>
    <s v="Yes"/>
    <n v="0"/>
    <n v="0"/>
    <x v="0"/>
    <n v="0"/>
    <s v="No"/>
    <x v="0"/>
    <s v="Mumbai"/>
  </r>
  <r>
    <x v="9376"/>
    <n v="38"/>
    <s v="Male"/>
    <s v="Pune"/>
    <n v="43"/>
    <x v="0"/>
    <x v="1"/>
    <n v="768"/>
    <n v="33508.43"/>
    <s v="Credit Card"/>
    <s v="Yes"/>
    <n v="1"/>
    <n v="0"/>
    <x v="0"/>
    <n v="0"/>
    <s v="No"/>
    <x v="0"/>
    <s v="Pune"/>
  </r>
  <r>
    <x v="9377"/>
    <n v="34"/>
    <s v="Male"/>
    <s v="Chennai"/>
    <n v="23"/>
    <x v="1"/>
    <x v="1"/>
    <n v="772"/>
    <n v="18229.88"/>
    <s v="UPI"/>
    <s v="Yes"/>
    <n v="1"/>
    <n v="0"/>
    <x v="0"/>
    <n v="0"/>
    <s v="No"/>
    <x v="0"/>
    <s v="Chennai"/>
  </r>
  <r>
    <x v="9378"/>
    <n v="47"/>
    <s v="Male"/>
    <s v="Pune"/>
    <n v="40"/>
    <x v="0"/>
    <x v="1"/>
    <n v="763"/>
    <n v="30524.45"/>
    <s v="Debit Card"/>
    <s v="Yes"/>
    <n v="0"/>
    <n v="0"/>
    <x v="0"/>
    <n v="0"/>
    <s v="No"/>
    <x v="1"/>
    <s v="Pune"/>
  </r>
  <r>
    <x v="9379"/>
    <n v="24"/>
    <s v="Male"/>
    <s v="Chennai"/>
    <n v="42"/>
    <x v="1"/>
    <x v="2"/>
    <n v="1021"/>
    <n v="37814.019999999997"/>
    <s v="Bank Transfer"/>
    <s v="Yes"/>
    <n v="1"/>
    <n v="0"/>
    <x v="0"/>
    <n v="10"/>
    <s v="No"/>
    <x v="0"/>
    <s v="Chennai"/>
  </r>
  <r>
    <x v="9380"/>
    <n v="40"/>
    <s v="Male"/>
    <s v="Bengaluru"/>
    <n v="56"/>
    <x v="1"/>
    <x v="2"/>
    <n v="1114"/>
    <n v="63913.07"/>
    <s v="Credit Card"/>
    <s v="Yes"/>
    <n v="0"/>
    <n v="0"/>
    <x v="0"/>
    <n v="0"/>
    <s v="Yes"/>
    <x v="0"/>
    <s v="Bengaluru"/>
  </r>
  <r>
    <x v="9381"/>
    <n v="55"/>
    <s v="Female"/>
    <s v="Chennai"/>
    <n v="33"/>
    <x v="0"/>
    <x v="1"/>
    <n v="774"/>
    <n v="24798.14"/>
    <s v="Credit Card"/>
    <s v="Yes"/>
    <n v="0"/>
    <n v="0"/>
    <x v="0"/>
    <n v="0"/>
    <s v="No"/>
    <x v="0"/>
    <s v="Chennai"/>
  </r>
  <r>
    <x v="9382"/>
    <n v="40"/>
    <s v="Female"/>
    <s v="Bengaluru"/>
    <n v="22"/>
    <x v="0"/>
    <x v="1"/>
    <n v="776"/>
    <n v="17480.66"/>
    <s v="Auto Debit"/>
    <s v="Yes"/>
    <n v="1"/>
    <n v="0"/>
    <x v="0"/>
    <n v="0"/>
    <s v="Yes"/>
    <x v="0"/>
    <s v="Bengaluru"/>
  </r>
  <r>
    <x v="9383"/>
    <n v="46"/>
    <s v="Female"/>
    <s v="Chennai"/>
    <n v="18"/>
    <x v="0"/>
    <x v="1"/>
    <n v="683"/>
    <n v="12010.47"/>
    <s v="Bank Transfer"/>
    <s v="Yes"/>
    <n v="0"/>
    <n v="0"/>
    <x v="0"/>
    <n v="0"/>
    <s v="No"/>
    <x v="1"/>
    <s v="Chennai"/>
  </r>
  <r>
    <x v="9384"/>
    <n v="39"/>
    <s v="Female"/>
    <s v="Delhi"/>
    <n v="36"/>
    <x v="1"/>
    <x v="1"/>
    <n v="754"/>
    <n v="27474.74"/>
    <s v="Bank Transfer"/>
    <s v="Yes"/>
    <n v="0"/>
    <n v="0"/>
    <x v="0"/>
    <n v="0"/>
    <s v="No"/>
    <x v="0"/>
    <s v="Delhi"/>
  </r>
  <r>
    <x v="9385"/>
    <n v="32"/>
    <s v="Female"/>
    <s v="Pune"/>
    <n v="46"/>
    <x v="1"/>
    <x v="1"/>
    <n v="707"/>
    <n v="32508.95"/>
    <s v="Debit Card"/>
    <s v="Yes"/>
    <n v="1"/>
    <n v="0"/>
    <x v="0"/>
    <n v="0"/>
    <s v="No"/>
    <x v="0"/>
    <s v="Pune"/>
  </r>
  <r>
    <x v="9386"/>
    <n v="23"/>
    <s v="Female"/>
    <s v="Delhi"/>
    <n v="48"/>
    <x v="0"/>
    <x v="1"/>
    <n v="806"/>
    <n v="38540.49"/>
    <s v="Auto Debit"/>
    <s v="Yes"/>
    <n v="4"/>
    <n v="1"/>
    <x v="1"/>
    <n v="0"/>
    <s v="No"/>
    <x v="0"/>
    <s v="Delhi"/>
  </r>
  <r>
    <x v="9387"/>
    <n v="33"/>
    <s v="Female"/>
    <s v="Bengaluru"/>
    <n v="43"/>
    <x v="0"/>
    <x v="0"/>
    <n v="529"/>
    <n v="22549.599999999999"/>
    <s v="Credit Card"/>
    <s v="Yes"/>
    <n v="1"/>
    <n v="0"/>
    <x v="0"/>
    <n v="0"/>
    <s v="Yes"/>
    <x v="1"/>
    <s v="Bengaluru"/>
  </r>
  <r>
    <x v="9388"/>
    <n v="39"/>
    <s v="Male"/>
    <s v="Hyderabad"/>
    <n v="47"/>
    <x v="0"/>
    <x v="1"/>
    <n v="693"/>
    <n v="31789.91"/>
    <s v="Auto Debit"/>
    <s v="Yes"/>
    <n v="2"/>
    <n v="0"/>
    <x v="0"/>
    <n v="0"/>
    <s v="No"/>
    <x v="0"/>
    <s v="Hyderabad"/>
  </r>
  <r>
    <x v="9389"/>
    <n v="32"/>
    <s v="Female"/>
    <s v="Mumbai"/>
    <n v="15"/>
    <x v="0"/>
    <x v="1"/>
    <n v="664"/>
    <n v="9731.61"/>
    <s v="Auto Debit"/>
    <s v="Yes"/>
    <n v="0"/>
    <n v="0"/>
    <x v="0"/>
    <n v="0"/>
    <s v="No"/>
    <x v="0"/>
    <s v="Mumbai"/>
  </r>
  <r>
    <x v="9390"/>
    <n v="47"/>
    <s v="Female"/>
    <s v="Bengaluru"/>
    <n v="33"/>
    <x v="0"/>
    <x v="1"/>
    <n v="775"/>
    <n v="25880.66"/>
    <s v="Credit Card"/>
    <s v="Yes"/>
    <n v="0"/>
    <n v="0"/>
    <x v="0"/>
    <n v="0"/>
    <s v="No"/>
    <x v="0"/>
    <s v="Bengaluru"/>
  </r>
  <r>
    <x v="9391"/>
    <n v="24"/>
    <s v="Female"/>
    <s v="Pune"/>
    <n v="26"/>
    <x v="1"/>
    <x v="1"/>
    <n v="766"/>
    <n v="20148.560000000001"/>
    <s v="Auto Debit"/>
    <s v="Yes"/>
    <n v="0"/>
    <n v="0"/>
    <x v="1"/>
    <n v="0"/>
    <s v="Yes"/>
    <x v="0"/>
    <s v="Pune"/>
  </r>
  <r>
    <x v="9392"/>
    <n v="32"/>
    <s v="Male"/>
    <s v="Bengaluru"/>
    <n v="65"/>
    <x v="1"/>
    <x v="0"/>
    <n v="505"/>
    <n v="31561.11"/>
    <s v="Credit Card"/>
    <s v="No"/>
    <n v="1"/>
    <n v="0"/>
    <x v="1"/>
    <n v="5"/>
    <s v="Yes"/>
    <x v="0"/>
    <s v="Bengaluru"/>
  </r>
  <r>
    <x v="9393"/>
    <n v="30"/>
    <s v="Female"/>
    <s v="Nagpur"/>
    <n v="26"/>
    <x v="0"/>
    <x v="0"/>
    <n v="530"/>
    <n v="13507.13"/>
    <s v="Debit Card"/>
    <s v="Yes"/>
    <n v="2"/>
    <n v="1"/>
    <x v="0"/>
    <n v="0"/>
    <s v="No"/>
    <x v="1"/>
    <s v="Nagpur"/>
  </r>
  <r>
    <x v="9394"/>
    <n v="52"/>
    <s v="Male"/>
    <s v="Pune"/>
    <n v="27"/>
    <x v="1"/>
    <x v="1"/>
    <n v="796"/>
    <n v="20249.98"/>
    <s v="Bank Transfer"/>
    <s v="Yes"/>
    <n v="0"/>
    <n v="0"/>
    <x v="0"/>
    <n v="5"/>
    <s v="Yes"/>
    <x v="0"/>
    <s v="Pune"/>
  </r>
  <r>
    <x v="9395"/>
    <n v="28"/>
    <s v="Male"/>
    <s v="Jaipur"/>
    <n v="48"/>
    <x v="1"/>
    <x v="2"/>
    <n v="1080"/>
    <n v="53154.94"/>
    <s v="UPI"/>
    <s v="Yes"/>
    <n v="2"/>
    <n v="0"/>
    <x v="0"/>
    <n v="0"/>
    <s v="Yes"/>
    <x v="1"/>
    <s v="Jaipur"/>
  </r>
  <r>
    <x v="9396"/>
    <n v="31"/>
    <s v="Male"/>
    <s v="Ahmedabad"/>
    <n v="42"/>
    <x v="0"/>
    <x v="0"/>
    <n v="519"/>
    <n v="21533.24"/>
    <s v="Credit Card"/>
    <s v="No"/>
    <n v="1"/>
    <n v="0"/>
    <x v="0"/>
    <n v="0"/>
    <s v="No"/>
    <x v="0"/>
    <s v="Ahmedabad"/>
  </r>
  <r>
    <x v="9397"/>
    <n v="26"/>
    <s v="Female"/>
    <s v="Mumbai"/>
    <n v="28"/>
    <x v="0"/>
    <x v="1"/>
    <n v="697"/>
    <n v="19736.28"/>
    <s v="Auto Debit"/>
    <s v="Yes"/>
    <n v="2"/>
    <n v="1"/>
    <x v="0"/>
    <n v="0"/>
    <s v="No"/>
    <x v="0"/>
    <s v="Mumbai"/>
  </r>
  <r>
    <x v="9398"/>
    <n v="21"/>
    <s v="Female"/>
    <s v="Mumbai"/>
    <n v="41"/>
    <x v="1"/>
    <x v="1"/>
    <n v="697"/>
    <n v="28196.27"/>
    <s v="UPI"/>
    <s v="Yes"/>
    <n v="1"/>
    <n v="0"/>
    <x v="0"/>
    <n v="0"/>
    <s v="No"/>
    <x v="0"/>
    <s v="Mumbai"/>
  </r>
  <r>
    <x v="9399"/>
    <n v="33"/>
    <s v="Female"/>
    <s v="Jaipur"/>
    <n v="39"/>
    <x v="1"/>
    <x v="1"/>
    <n v="664"/>
    <n v="26344.28"/>
    <s v="Credit Card"/>
    <s v="Yes"/>
    <n v="2"/>
    <n v="1"/>
    <x v="1"/>
    <n v="0"/>
    <s v="No"/>
    <x v="0"/>
    <s v="Jaipur"/>
  </r>
  <r>
    <x v="9400"/>
    <n v="37"/>
    <s v="Female"/>
    <s v="Hyderabad"/>
    <n v="33"/>
    <x v="0"/>
    <x v="0"/>
    <n v="447"/>
    <n v="14836.88"/>
    <s v="Bank Transfer"/>
    <s v="No"/>
    <n v="3"/>
    <n v="2"/>
    <x v="2"/>
    <n v="0"/>
    <s v="No"/>
    <x v="0"/>
    <s v="Hyderabad"/>
  </r>
  <r>
    <x v="9401"/>
    <n v="22"/>
    <s v="Male"/>
    <s v="Hyderabad"/>
    <n v="23"/>
    <x v="1"/>
    <x v="0"/>
    <n v="417"/>
    <n v="9332.61"/>
    <s v="Credit Card"/>
    <s v="Yes"/>
    <n v="1"/>
    <n v="0"/>
    <x v="0"/>
    <n v="0"/>
    <s v="Yes"/>
    <x v="0"/>
    <s v="Hyderabad"/>
  </r>
  <r>
    <x v="9402"/>
    <n v="30"/>
    <s v="Male"/>
    <s v="Nagpur"/>
    <n v="34"/>
    <x v="1"/>
    <x v="1"/>
    <n v="732"/>
    <n v="22220.87"/>
    <s v="UPI"/>
    <s v="Yes"/>
    <n v="2"/>
    <n v="0"/>
    <x v="0"/>
    <n v="10"/>
    <s v="Yes"/>
    <x v="1"/>
    <s v="Nagpur"/>
  </r>
  <r>
    <x v="9403"/>
    <n v="42"/>
    <s v="Male"/>
    <s v="Hyderabad"/>
    <n v="34"/>
    <x v="0"/>
    <x v="1"/>
    <n v="743"/>
    <n v="25849.42"/>
    <s v="UPI"/>
    <s v="Yes"/>
    <n v="5"/>
    <n v="2"/>
    <x v="1"/>
    <n v="0"/>
    <s v="No"/>
    <x v="1"/>
    <s v="Hyderabad"/>
  </r>
  <r>
    <x v="9404"/>
    <n v="32"/>
    <s v="Female"/>
    <s v="Jaipur"/>
    <n v="64"/>
    <x v="1"/>
    <x v="1"/>
    <n v="761"/>
    <n v="47931.22"/>
    <s v="Credit Card"/>
    <s v="Yes"/>
    <n v="1"/>
    <n v="0"/>
    <x v="0"/>
    <n v="0"/>
    <s v="No"/>
    <x v="0"/>
    <s v="Jaipur"/>
  </r>
  <r>
    <x v="9405"/>
    <n v="49"/>
    <s v="Female"/>
    <s v="Hyderabad"/>
    <n v="16"/>
    <x v="0"/>
    <x v="1"/>
    <n v="744"/>
    <n v="12252.15"/>
    <s v="Auto Debit"/>
    <s v="Yes"/>
    <n v="2"/>
    <n v="1"/>
    <x v="1"/>
    <n v="0"/>
    <s v="No"/>
    <x v="0"/>
    <s v="Hyderabad"/>
  </r>
  <r>
    <x v="9406"/>
    <n v="21"/>
    <s v="Male"/>
    <s v="Kolkata"/>
    <n v="7"/>
    <x v="1"/>
    <x v="0"/>
    <n v="477"/>
    <n v="3311.96"/>
    <s v="UPI"/>
    <s v="Yes"/>
    <n v="1"/>
    <n v="0"/>
    <x v="0"/>
    <n v="0"/>
    <s v="Yes"/>
    <x v="0"/>
    <s v="Kolkata"/>
  </r>
  <r>
    <x v="9407"/>
    <n v="40"/>
    <s v="Male"/>
    <s v="Bengaluru"/>
    <n v="20"/>
    <x v="0"/>
    <x v="0"/>
    <n v="423"/>
    <n v="8337.0300000000007"/>
    <s v="UPI"/>
    <s v="Yes"/>
    <n v="0"/>
    <n v="0"/>
    <x v="0"/>
    <n v="0"/>
    <s v="Yes"/>
    <x v="0"/>
    <s v="Bengaluru"/>
  </r>
  <r>
    <x v="9408"/>
    <n v="34"/>
    <s v="Female"/>
    <s v="Pune"/>
    <n v="21"/>
    <x v="0"/>
    <x v="0"/>
    <n v="429"/>
    <n v="8817.4699999999993"/>
    <s v="UPI"/>
    <s v="Yes"/>
    <n v="0"/>
    <n v="0"/>
    <x v="0"/>
    <n v="0"/>
    <s v="No"/>
    <x v="0"/>
    <s v="Pune"/>
  </r>
  <r>
    <x v="9409"/>
    <n v="59"/>
    <s v="Male"/>
    <s v="Delhi"/>
    <n v="65"/>
    <x v="2"/>
    <x v="2"/>
    <n v="1000"/>
    <n v="64577.04"/>
    <s v="Credit Card"/>
    <s v="Yes"/>
    <n v="0"/>
    <n v="0"/>
    <x v="1"/>
    <n v="0"/>
    <s v="Yes"/>
    <x v="0"/>
    <s v="Delhi"/>
  </r>
  <r>
    <x v="9410"/>
    <n v="51"/>
    <s v="Male"/>
    <s v="Pune"/>
    <n v="28"/>
    <x v="1"/>
    <x v="0"/>
    <n v="549"/>
    <n v="14277.91"/>
    <s v="Bank Transfer"/>
    <s v="Yes"/>
    <n v="0"/>
    <n v="0"/>
    <x v="0"/>
    <n v="5"/>
    <s v="Yes"/>
    <x v="0"/>
    <s v="Pune"/>
  </r>
  <r>
    <x v="9411"/>
    <n v="39"/>
    <s v="Male"/>
    <s v="Pune"/>
    <n v="55"/>
    <x v="0"/>
    <x v="0"/>
    <n v="477"/>
    <n v="26219.67"/>
    <s v="UPI"/>
    <s v="Yes"/>
    <n v="0"/>
    <n v="0"/>
    <x v="0"/>
    <n v="0"/>
    <s v="No"/>
    <x v="0"/>
    <s v="Pune"/>
  </r>
  <r>
    <x v="9412"/>
    <n v="34"/>
    <s v="Female"/>
    <s v="Pune"/>
    <n v="49"/>
    <x v="0"/>
    <x v="0"/>
    <n v="437"/>
    <n v="20967.169999999998"/>
    <s v="Credit Card"/>
    <s v="Yes"/>
    <n v="3"/>
    <n v="2"/>
    <x v="4"/>
    <n v="0"/>
    <s v="No"/>
    <x v="1"/>
    <s v="Pune"/>
  </r>
  <r>
    <x v="9413"/>
    <n v="31"/>
    <s v="Male"/>
    <s v="Bengaluru"/>
    <n v="43"/>
    <x v="0"/>
    <x v="1"/>
    <n v="719"/>
    <n v="30969.55"/>
    <s v="UPI"/>
    <s v="Yes"/>
    <n v="4"/>
    <n v="1"/>
    <x v="1"/>
    <n v="0"/>
    <s v="No"/>
    <x v="0"/>
    <s v="Bengaluru"/>
  </r>
  <r>
    <x v="9414"/>
    <n v="45"/>
    <s v="Female"/>
    <s v="Mumbai"/>
    <n v="58"/>
    <x v="0"/>
    <x v="2"/>
    <n v="1042"/>
    <n v="59548.53"/>
    <s v="Auto Debit"/>
    <s v="Yes"/>
    <n v="2"/>
    <n v="1"/>
    <x v="1"/>
    <n v="0"/>
    <s v="Yes"/>
    <x v="1"/>
    <s v="Mumbai"/>
  </r>
  <r>
    <x v="9415"/>
    <n v="63"/>
    <s v="Male"/>
    <s v="Nagpur"/>
    <n v="13"/>
    <x v="0"/>
    <x v="1"/>
    <n v="799"/>
    <n v="10687.42"/>
    <s v="Bank Transfer"/>
    <s v="Yes"/>
    <n v="0"/>
    <n v="0"/>
    <x v="0"/>
    <n v="0"/>
    <s v="No"/>
    <x v="1"/>
    <s v="Nagpur"/>
  </r>
  <r>
    <x v="9416"/>
    <n v="38"/>
    <s v="Male"/>
    <s v="Delhi"/>
    <n v="35"/>
    <x v="2"/>
    <x v="1"/>
    <n v="737"/>
    <n v="22532.15"/>
    <s v="Credit Card"/>
    <s v="Yes"/>
    <n v="0"/>
    <n v="0"/>
    <x v="0"/>
    <n v="10"/>
    <s v="No"/>
    <x v="0"/>
    <s v="Delhi"/>
  </r>
  <r>
    <x v="9417"/>
    <n v="27"/>
    <s v="Female"/>
    <s v="Mumbai"/>
    <n v="39"/>
    <x v="0"/>
    <x v="0"/>
    <n v="557"/>
    <n v="21820.42"/>
    <s v="Auto Debit"/>
    <s v="Yes"/>
    <n v="4"/>
    <n v="1"/>
    <x v="1"/>
    <n v="0"/>
    <s v="Yes"/>
    <x v="0"/>
    <s v="Mumbai"/>
  </r>
  <r>
    <x v="9418"/>
    <n v="41"/>
    <s v="Female"/>
    <s v="Delhi"/>
    <n v="34"/>
    <x v="1"/>
    <x v="1"/>
    <n v="809"/>
    <n v="28131.38"/>
    <s v="Credit Card"/>
    <s v="Yes"/>
    <n v="1"/>
    <n v="0"/>
    <x v="1"/>
    <n v="0"/>
    <s v="No"/>
    <x v="0"/>
    <s v="Delhi"/>
  </r>
  <r>
    <x v="9419"/>
    <n v="28"/>
    <s v="Female"/>
    <s v="Bengaluru"/>
    <n v="32"/>
    <x v="1"/>
    <x v="0"/>
    <n v="546"/>
    <n v="17711.439999999999"/>
    <s v="Auto Debit"/>
    <s v="No"/>
    <n v="2"/>
    <n v="0"/>
    <x v="0"/>
    <n v="0"/>
    <s v="Yes"/>
    <x v="0"/>
    <s v="Bengaluru"/>
  </r>
  <r>
    <x v="9420"/>
    <n v="18"/>
    <s v="Female"/>
    <s v="Delhi"/>
    <n v="15"/>
    <x v="0"/>
    <x v="0"/>
    <n v="530"/>
    <n v="7998.85"/>
    <s v="Debit Card"/>
    <s v="Yes"/>
    <n v="0"/>
    <n v="0"/>
    <x v="0"/>
    <n v="0"/>
    <s v="Yes"/>
    <x v="0"/>
    <s v="Delhi"/>
  </r>
  <r>
    <x v="9421"/>
    <n v="35"/>
    <s v="Male"/>
    <s v="Ahmedabad"/>
    <n v="67"/>
    <x v="1"/>
    <x v="1"/>
    <n v="781"/>
    <n v="53828.44"/>
    <s v="UPI"/>
    <s v="No"/>
    <n v="0"/>
    <n v="0"/>
    <x v="0"/>
    <n v="0"/>
    <s v="No"/>
    <x v="0"/>
    <s v="Ahmedabad"/>
  </r>
  <r>
    <x v="9422"/>
    <n v="28"/>
    <s v="Female"/>
    <s v="Delhi"/>
    <n v="62"/>
    <x v="0"/>
    <x v="2"/>
    <n v="1127"/>
    <n v="70948.59"/>
    <s v="Bank Transfer"/>
    <s v="Yes"/>
    <n v="1"/>
    <n v="0"/>
    <x v="1"/>
    <n v="0"/>
    <s v="No"/>
    <x v="1"/>
    <s v="Delhi"/>
  </r>
  <r>
    <x v="9423"/>
    <n v="38"/>
    <s v="Female"/>
    <s v="Kolkata"/>
    <n v="36"/>
    <x v="0"/>
    <x v="1"/>
    <n v="740"/>
    <n v="25912.73"/>
    <s v="Credit Card"/>
    <s v="Yes"/>
    <n v="0"/>
    <n v="0"/>
    <x v="1"/>
    <n v="0"/>
    <s v="No"/>
    <x v="1"/>
    <s v="Kolkata"/>
  </r>
  <r>
    <x v="9424"/>
    <n v="34"/>
    <s v="Female"/>
    <s v="Mumbai"/>
    <n v="25"/>
    <x v="2"/>
    <x v="1"/>
    <n v="712"/>
    <n v="14923.71"/>
    <s v="Credit Card"/>
    <s v="Yes"/>
    <n v="0"/>
    <n v="0"/>
    <x v="0"/>
    <n v="15"/>
    <s v="No"/>
    <x v="0"/>
    <s v="Mumbai"/>
  </r>
  <r>
    <x v="9425"/>
    <n v="23"/>
    <s v="Male"/>
    <s v="Bengaluru"/>
    <n v="5"/>
    <x v="0"/>
    <x v="1"/>
    <n v="784"/>
    <n v="3902.55"/>
    <s v="Auto Debit"/>
    <s v="Yes"/>
    <n v="3"/>
    <n v="2"/>
    <x v="2"/>
    <n v="0"/>
    <s v="Yes"/>
    <x v="0"/>
    <s v="Bengaluru"/>
  </r>
  <r>
    <x v="9426"/>
    <n v="26"/>
    <s v="Male"/>
    <s v="Nagpur"/>
    <n v="56"/>
    <x v="1"/>
    <x v="0"/>
    <n v="523"/>
    <n v="26568.98"/>
    <s v="Credit Card"/>
    <s v="No"/>
    <n v="2"/>
    <n v="0"/>
    <x v="0"/>
    <n v="10"/>
    <s v="Yes"/>
    <x v="0"/>
    <s v="Nagpur"/>
  </r>
  <r>
    <x v="9427"/>
    <n v="34"/>
    <s v="Female"/>
    <s v="Hyderabad"/>
    <n v="37"/>
    <x v="0"/>
    <x v="0"/>
    <n v="401"/>
    <n v="14643"/>
    <s v="Credit Card"/>
    <s v="No"/>
    <n v="0"/>
    <n v="0"/>
    <x v="0"/>
    <n v="0"/>
    <s v="No"/>
    <x v="1"/>
    <s v="Hyderabad"/>
  </r>
  <r>
    <x v="9428"/>
    <n v="53"/>
    <s v="Female"/>
    <s v="Delhi"/>
    <n v="3"/>
    <x v="0"/>
    <x v="0"/>
    <n v="438"/>
    <n v="1145.1099999999999"/>
    <s v="Debit Card"/>
    <s v="Yes"/>
    <n v="0"/>
    <n v="0"/>
    <x v="1"/>
    <n v="15"/>
    <s v="No"/>
    <x v="1"/>
    <s v="Delhi"/>
  </r>
  <r>
    <x v="9429"/>
    <n v="20"/>
    <s v="Male"/>
    <s v="Mumbai"/>
    <n v="52"/>
    <x v="1"/>
    <x v="1"/>
    <n v="701"/>
    <n v="36845.61"/>
    <s v="Bank Transfer"/>
    <s v="Yes"/>
    <n v="0"/>
    <n v="0"/>
    <x v="0"/>
    <n v="0"/>
    <s v="Yes"/>
    <x v="0"/>
    <s v="Mumbai"/>
  </r>
  <r>
    <x v="9430"/>
    <n v="36"/>
    <s v="Female"/>
    <s v="Mumbai"/>
    <n v="46"/>
    <x v="1"/>
    <x v="0"/>
    <n v="497"/>
    <n v="21808.45"/>
    <s v="Auto Debit"/>
    <s v="No"/>
    <n v="1"/>
    <n v="0"/>
    <x v="0"/>
    <n v="5"/>
    <s v="Yes"/>
    <x v="1"/>
    <s v="Mumbai"/>
  </r>
  <r>
    <x v="9431"/>
    <n v="39"/>
    <s v="Male"/>
    <s v="Kolkata"/>
    <n v="4"/>
    <x v="0"/>
    <x v="1"/>
    <n v="667"/>
    <n v="2729.37"/>
    <s v="Credit Card"/>
    <s v="Yes"/>
    <n v="5"/>
    <n v="3"/>
    <x v="2"/>
    <n v="0"/>
    <s v="No"/>
    <x v="1"/>
    <s v="Kolkata"/>
  </r>
  <r>
    <x v="9432"/>
    <n v="58"/>
    <s v="Male"/>
    <s v="Delhi"/>
    <n v="17"/>
    <x v="1"/>
    <x v="0"/>
    <n v="464"/>
    <n v="8079.43"/>
    <s v="Bank Transfer"/>
    <s v="Yes"/>
    <n v="4"/>
    <n v="2"/>
    <x v="2"/>
    <n v="0"/>
    <s v="No"/>
    <x v="0"/>
    <s v="Delhi"/>
  </r>
  <r>
    <x v="9433"/>
    <n v="32"/>
    <s v="Male"/>
    <s v="Hyderabad"/>
    <n v="22"/>
    <x v="1"/>
    <x v="2"/>
    <n v="1040"/>
    <n v="20460.78"/>
    <s v="UPI"/>
    <s v="Yes"/>
    <n v="0"/>
    <n v="0"/>
    <x v="0"/>
    <n v="10"/>
    <s v="No"/>
    <x v="0"/>
    <s v="Hyderabad"/>
  </r>
  <r>
    <x v="9434"/>
    <n v="40"/>
    <s v="Female"/>
    <s v="Ahmedabad"/>
    <n v="16"/>
    <x v="1"/>
    <x v="1"/>
    <n v="790"/>
    <n v="12789.27"/>
    <s v="Auto Debit"/>
    <s v="Yes"/>
    <n v="0"/>
    <n v="0"/>
    <x v="0"/>
    <n v="0"/>
    <s v="No"/>
    <x v="0"/>
    <s v="Ahmedabad"/>
  </r>
  <r>
    <x v="9435"/>
    <n v="29"/>
    <s v="Male"/>
    <s v="Mumbai"/>
    <n v="30"/>
    <x v="0"/>
    <x v="1"/>
    <n v="730"/>
    <n v="21646.16"/>
    <s v="UPI"/>
    <s v="Yes"/>
    <n v="1"/>
    <n v="0"/>
    <x v="1"/>
    <n v="0"/>
    <s v="No"/>
    <x v="1"/>
    <s v="Mumbai"/>
  </r>
  <r>
    <x v="9436"/>
    <n v="49"/>
    <s v="Male"/>
    <s v="Delhi"/>
    <n v="41"/>
    <x v="1"/>
    <x v="0"/>
    <n v="550"/>
    <n v="21992.21"/>
    <s v="UPI"/>
    <s v="Yes"/>
    <n v="0"/>
    <n v="0"/>
    <x v="0"/>
    <n v="0"/>
    <s v="Yes"/>
    <x v="0"/>
    <s v="Delhi"/>
  </r>
  <r>
    <x v="9437"/>
    <n v="35"/>
    <s v="Female"/>
    <s v="Hyderabad"/>
    <n v="9"/>
    <x v="0"/>
    <x v="1"/>
    <n v="789"/>
    <n v="7239.72"/>
    <s v="Credit Card"/>
    <s v="Yes"/>
    <n v="0"/>
    <n v="0"/>
    <x v="0"/>
    <n v="0"/>
    <s v="Yes"/>
    <x v="0"/>
    <s v="Hyderabad"/>
  </r>
  <r>
    <x v="9438"/>
    <n v="42"/>
    <s v="Female"/>
    <s v="Mumbai"/>
    <n v="35"/>
    <x v="1"/>
    <x v="1"/>
    <n v="674"/>
    <n v="24228.720000000001"/>
    <s v="Credit Card"/>
    <s v="No"/>
    <n v="1"/>
    <n v="0"/>
    <x v="0"/>
    <n v="0"/>
    <s v="Yes"/>
    <x v="0"/>
    <s v="Mumbai"/>
  </r>
  <r>
    <x v="9439"/>
    <n v="54"/>
    <s v="Male"/>
    <s v="Ahmedabad"/>
    <n v="17"/>
    <x v="0"/>
    <x v="1"/>
    <n v="673"/>
    <n v="11106.26"/>
    <s v="Credit Card"/>
    <s v="Yes"/>
    <n v="1"/>
    <n v="0"/>
    <x v="0"/>
    <n v="0"/>
    <s v="No"/>
    <x v="1"/>
    <s v="Ahmedabad"/>
  </r>
  <r>
    <x v="9440"/>
    <n v="33"/>
    <s v="Female"/>
    <s v="Pune"/>
    <n v="21"/>
    <x v="1"/>
    <x v="2"/>
    <n v="1052"/>
    <n v="19608.77"/>
    <s v="Bank Transfer"/>
    <s v="Yes"/>
    <n v="3"/>
    <n v="0"/>
    <x v="1"/>
    <n v="10"/>
    <s v="No"/>
    <x v="1"/>
    <s v="Pune"/>
  </r>
  <r>
    <x v="9441"/>
    <n v="40"/>
    <s v="Female"/>
    <s v="Ahmedabad"/>
    <n v="26"/>
    <x v="0"/>
    <x v="1"/>
    <n v="646"/>
    <n v="16597.349999999999"/>
    <s v="UPI"/>
    <s v="No"/>
    <n v="7"/>
    <n v="3"/>
    <x v="2"/>
    <n v="0"/>
    <s v="No"/>
    <x v="0"/>
    <s v="Ahmedabad"/>
  </r>
  <r>
    <x v="9442"/>
    <n v="48"/>
    <s v="Female"/>
    <s v="Ahmedabad"/>
    <n v="11"/>
    <x v="0"/>
    <x v="1"/>
    <n v="701"/>
    <n v="7543.22"/>
    <s v="Bank Transfer"/>
    <s v="Yes"/>
    <n v="1"/>
    <n v="0"/>
    <x v="0"/>
    <n v="0"/>
    <s v="Yes"/>
    <x v="1"/>
    <s v="Ahmedabad"/>
  </r>
  <r>
    <x v="9443"/>
    <n v="37"/>
    <s v="Male"/>
    <s v="Pune"/>
    <n v="44"/>
    <x v="0"/>
    <x v="2"/>
    <n v="1080"/>
    <n v="48510.239999999998"/>
    <s v="Debit Card"/>
    <s v="Yes"/>
    <n v="0"/>
    <n v="0"/>
    <x v="0"/>
    <n v="0"/>
    <s v="Yes"/>
    <x v="0"/>
    <s v="Pune"/>
  </r>
  <r>
    <x v="9444"/>
    <n v="38"/>
    <s v="Female"/>
    <s v="Bengaluru"/>
    <n v="35"/>
    <x v="0"/>
    <x v="1"/>
    <n v="838"/>
    <n v="29623.75"/>
    <s v="Debit Card"/>
    <s v="Yes"/>
    <n v="1"/>
    <n v="0"/>
    <x v="0"/>
    <n v="0"/>
    <s v="No"/>
    <x v="1"/>
    <s v="Bengaluru"/>
  </r>
  <r>
    <x v="9445"/>
    <n v="46"/>
    <s v="Female"/>
    <s v="Delhi"/>
    <n v="44"/>
    <x v="0"/>
    <x v="2"/>
    <n v="1021"/>
    <n v="46212.36"/>
    <s v="Debit Card"/>
    <s v="Yes"/>
    <n v="0"/>
    <n v="0"/>
    <x v="0"/>
    <n v="0"/>
    <s v="Yes"/>
    <x v="0"/>
    <s v="Delhi"/>
  </r>
  <r>
    <x v="9446"/>
    <n v="31"/>
    <s v="Female"/>
    <s v="Pune"/>
    <n v="16"/>
    <x v="0"/>
    <x v="0"/>
    <n v="431"/>
    <n v="6765.77"/>
    <s v="Debit Card"/>
    <s v="Yes"/>
    <n v="0"/>
    <n v="0"/>
    <x v="1"/>
    <n v="0"/>
    <s v="No"/>
    <x v="1"/>
    <s v="Pune"/>
  </r>
  <r>
    <x v="9447"/>
    <n v="46"/>
    <s v="Male"/>
    <s v="Delhi"/>
    <n v="22"/>
    <x v="1"/>
    <x v="1"/>
    <n v="678"/>
    <n v="14803.25"/>
    <s v="UPI"/>
    <s v="Yes"/>
    <n v="2"/>
    <n v="0"/>
    <x v="0"/>
    <n v="0"/>
    <s v="No"/>
    <x v="0"/>
    <s v="Delhi"/>
  </r>
  <r>
    <x v="9448"/>
    <n v="37"/>
    <s v="Female"/>
    <s v="Pune"/>
    <n v="45"/>
    <x v="0"/>
    <x v="1"/>
    <n v="700"/>
    <n v="32344.01"/>
    <s v="Auto Debit"/>
    <s v="Yes"/>
    <n v="1"/>
    <n v="0"/>
    <x v="0"/>
    <n v="0"/>
    <s v="Yes"/>
    <x v="0"/>
    <s v="Pune"/>
  </r>
  <r>
    <x v="9449"/>
    <n v="36"/>
    <s v="Female"/>
    <s v="Hyderabad"/>
    <n v="28"/>
    <x v="0"/>
    <x v="2"/>
    <n v="1004"/>
    <n v="28090.6"/>
    <s v="Debit Card"/>
    <s v="Yes"/>
    <n v="2"/>
    <n v="1"/>
    <x v="1"/>
    <n v="0"/>
    <s v="No"/>
    <x v="0"/>
    <s v="Hyderabad"/>
  </r>
  <r>
    <x v="9450"/>
    <n v="43"/>
    <s v="Male"/>
    <s v="Chennai"/>
    <n v="72"/>
    <x v="2"/>
    <x v="1"/>
    <n v="702"/>
    <n v="50317.05"/>
    <s v="Bank Transfer"/>
    <s v="No"/>
    <n v="0"/>
    <n v="0"/>
    <x v="0"/>
    <n v="0"/>
    <s v="Yes"/>
    <x v="0"/>
    <s v="Chennai"/>
  </r>
  <r>
    <x v="9451"/>
    <n v="44"/>
    <s v="Male"/>
    <s v="Delhi"/>
    <n v="33"/>
    <x v="2"/>
    <x v="1"/>
    <n v="811"/>
    <n v="24090.23"/>
    <s v="Debit Card"/>
    <s v="Yes"/>
    <n v="1"/>
    <n v="0"/>
    <x v="0"/>
    <n v="10"/>
    <s v="No"/>
    <x v="0"/>
    <s v="Delhi"/>
  </r>
  <r>
    <x v="9452"/>
    <n v="35"/>
    <s v="Female"/>
    <s v="Ahmedabad"/>
    <n v="16"/>
    <x v="0"/>
    <x v="0"/>
    <n v="530"/>
    <n v="8258.33"/>
    <s v="Auto Debit"/>
    <s v="Yes"/>
    <n v="3"/>
    <n v="3"/>
    <x v="2"/>
    <n v="0"/>
    <s v="No"/>
    <x v="1"/>
    <s v="Ahmedabad"/>
  </r>
  <r>
    <x v="9453"/>
    <n v="51"/>
    <s v="Female"/>
    <s v="Nagpur"/>
    <n v="41"/>
    <x v="1"/>
    <x v="1"/>
    <n v="678"/>
    <n v="27075.040000000001"/>
    <s v="UPI"/>
    <s v="Yes"/>
    <n v="0"/>
    <n v="0"/>
    <x v="0"/>
    <n v="5"/>
    <s v="No"/>
    <x v="0"/>
    <s v="Nagpur"/>
  </r>
  <r>
    <x v="9454"/>
    <n v="27"/>
    <s v="Male"/>
    <s v="Pune"/>
    <n v="35"/>
    <x v="2"/>
    <x v="2"/>
    <n v="1071"/>
    <n v="37183.25"/>
    <s v="Auto Debit"/>
    <s v="Yes"/>
    <n v="3"/>
    <n v="2"/>
    <x v="2"/>
    <n v="0"/>
    <s v="No"/>
    <x v="0"/>
    <s v="Pune"/>
  </r>
  <r>
    <x v="9455"/>
    <n v="27"/>
    <s v="Male"/>
    <s v="Ahmedabad"/>
    <n v="14"/>
    <x v="0"/>
    <x v="2"/>
    <n v="995"/>
    <n v="13783.1"/>
    <s v="Auto Debit"/>
    <s v="Yes"/>
    <n v="2"/>
    <n v="1"/>
    <x v="1"/>
    <n v="0"/>
    <s v="No"/>
    <x v="0"/>
    <s v="Ahmedabad"/>
  </r>
  <r>
    <x v="9456"/>
    <n v="54"/>
    <s v="Male"/>
    <s v="Delhi"/>
    <n v="54"/>
    <x v="1"/>
    <x v="1"/>
    <n v="764"/>
    <n v="37584.85"/>
    <s v="Auto Debit"/>
    <s v="Yes"/>
    <n v="3"/>
    <n v="1"/>
    <x v="0"/>
    <n v="10"/>
    <s v="No"/>
    <x v="0"/>
    <s v="Delhi"/>
  </r>
  <r>
    <x v="9457"/>
    <n v="25"/>
    <s v="Female"/>
    <s v="Mumbai"/>
    <n v="42"/>
    <x v="0"/>
    <x v="1"/>
    <n v="692"/>
    <n v="28336.76"/>
    <s v="Auto Debit"/>
    <s v="Yes"/>
    <n v="1"/>
    <n v="0"/>
    <x v="0"/>
    <n v="0"/>
    <s v="No"/>
    <x v="0"/>
    <s v="Mumbai"/>
  </r>
  <r>
    <x v="9458"/>
    <n v="38"/>
    <s v="Male"/>
    <s v="Pune"/>
    <n v="19"/>
    <x v="0"/>
    <x v="0"/>
    <n v="448"/>
    <n v="8345.81"/>
    <s v="UPI"/>
    <s v="No"/>
    <n v="7"/>
    <n v="3"/>
    <x v="4"/>
    <n v="0"/>
    <s v="No"/>
    <x v="1"/>
    <s v="Pune"/>
  </r>
  <r>
    <x v="9459"/>
    <n v="50"/>
    <s v="Female"/>
    <s v="Mumbai"/>
    <n v="47"/>
    <x v="2"/>
    <x v="0"/>
    <n v="471"/>
    <n v="20392.57"/>
    <s v="Credit Card"/>
    <s v="Yes"/>
    <n v="2"/>
    <n v="1"/>
    <x v="1"/>
    <n v="10"/>
    <s v="No"/>
    <x v="0"/>
    <s v="Mumbai"/>
  </r>
  <r>
    <x v="9460"/>
    <n v="47"/>
    <s v="Female"/>
    <s v="Nagpur"/>
    <n v="36"/>
    <x v="0"/>
    <x v="0"/>
    <n v="438"/>
    <n v="16018.62"/>
    <s v="Debit Card"/>
    <s v="No"/>
    <n v="1"/>
    <n v="0"/>
    <x v="0"/>
    <n v="0"/>
    <s v="Yes"/>
    <x v="1"/>
    <s v="Nagpur"/>
  </r>
  <r>
    <x v="9461"/>
    <n v="47"/>
    <s v="Female"/>
    <s v="Ahmedabad"/>
    <n v="36"/>
    <x v="1"/>
    <x v="2"/>
    <n v="1054"/>
    <n v="36878.65"/>
    <s v="Bank Transfer"/>
    <s v="Yes"/>
    <n v="1"/>
    <n v="0"/>
    <x v="1"/>
    <n v="0"/>
    <s v="Yes"/>
    <x v="0"/>
    <s v="Ahmedabad"/>
  </r>
  <r>
    <x v="9462"/>
    <n v="24"/>
    <s v="Female"/>
    <s v="Ahmedabad"/>
    <n v="51"/>
    <x v="1"/>
    <x v="0"/>
    <n v="421"/>
    <n v="21337.78"/>
    <s v="Credit Card"/>
    <s v="Yes"/>
    <n v="0"/>
    <n v="0"/>
    <x v="0"/>
    <n v="0"/>
    <s v="No"/>
    <x v="0"/>
    <s v="Ahmedabad"/>
  </r>
  <r>
    <x v="9463"/>
    <n v="44"/>
    <s v="Female"/>
    <s v="Kolkata"/>
    <n v="43"/>
    <x v="0"/>
    <x v="1"/>
    <n v="753"/>
    <n v="32294.560000000001"/>
    <s v="Credit Card"/>
    <s v="Yes"/>
    <n v="0"/>
    <n v="0"/>
    <x v="0"/>
    <n v="0"/>
    <s v="Yes"/>
    <x v="1"/>
    <s v="Kolkata"/>
  </r>
  <r>
    <x v="9464"/>
    <n v="31"/>
    <s v="Male"/>
    <s v="Pune"/>
    <n v="23"/>
    <x v="1"/>
    <x v="0"/>
    <n v="549"/>
    <n v="12129.97"/>
    <s v="Auto Debit"/>
    <s v="No"/>
    <n v="1"/>
    <n v="0"/>
    <x v="0"/>
    <n v="5"/>
    <s v="No"/>
    <x v="0"/>
    <s v="Pune"/>
  </r>
  <r>
    <x v="9465"/>
    <n v="47"/>
    <s v="Male"/>
    <s v="Mumbai"/>
    <n v="7"/>
    <x v="0"/>
    <x v="1"/>
    <n v="745"/>
    <n v="5362.65"/>
    <s v="Debit Card"/>
    <s v="Yes"/>
    <n v="1"/>
    <n v="0"/>
    <x v="1"/>
    <n v="0"/>
    <s v="No"/>
    <x v="0"/>
    <s v="Mumbai"/>
  </r>
  <r>
    <x v="9466"/>
    <n v="37"/>
    <s v="Female"/>
    <s v="Pune"/>
    <n v="27"/>
    <x v="0"/>
    <x v="0"/>
    <n v="508"/>
    <n v="14064.91"/>
    <s v="Auto Debit"/>
    <s v="Yes"/>
    <n v="4"/>
    <n v="0"/>
    <x v="0"/>
    <n v="0"/>
    <s v="No"/>
    <x v="0"/>
    <s v="Pune"/>
  </r>
  <r>
    <x v="9467"/>
    <n v="29"/>
    <s v="Female"/>
    <s v="Nagpur"/>
    <n v="16"/>
    <x v="0"/>
    <x v="1"/>
    <n v="743"/>
    <n v="11867.71"/>
    <s v="Credit Card"/>
    <s v="Yes"/>
    <n v="2"/>
    <n v="0"/>
    <x v="0"/>
    <n v="0"/>
    <s v="No"/>
    <x v="0"/>
    <s v="Nagpur"/>
  </r>
  <r>
    <x v="9468"/>
    <n v="52"/>
    <s v="Female"/>
    <s v="Pune"/>
    <n v="48"/>
    <x v="1"/>
    <x v="1"/>
    <n v="738"/>
    <n v="36372.25"/>
    <s v="Bank Transfer"/>
    <s v="Yes"/>
    <n v="1"/>
    <n v="0"/>
    <x v="1"/>
    <n v="0"/>
    <s v="No"/>
    <x v="0"/>
    <s v="Pune"/>
  </r>
  <r>
    <x v="9469"/>
    <n v="44"/>
    <s v="Female"/>
    <s v="Bengaluru"/>
    <n v="42"/>
    <x v="2"/>
    <x v="2"/>
    <n v="997"/>
    <n v="35821.050000000003"/>
    <s v="Auto Debit"/>
    <s v="Yes"/>
    <n v="1"/>
    <n v="0"/>
    <x v="0"/>
    <n v="15"/>
    <s v="No"/>
    <x v="0"/>
    <s v="Bengaluru"/>
  </r>
  <r>
    <x v="9470"/>
    <n v="32"/>
    <s v="Male"/>
    <s v="Mumbai"/>
    <n v="11"/>
    <x v="0"/>
    <x v="0"/>
    <n v="508"/>
    <n v="5576.85"/>
    <s v="Credit Card"/>
    <s v="Yes"/>
    <n v="4"/>
    <n v="1"/>
    <x v="0"/>
    <n v="0"/>
    <s v="No"/>
    <x v="0"/>
    <s v="Mumbai"/>
  </r>
  <r>
    <x v="9471"/>
    <n v="21"/>
    <s v="Male"/>
    <s v="Delhi"/>
    <n v="46"/>
    <x v="0"/>
    <x v="0"/>
    <n v="461"/>
    <n v="21013.63"/>
    <s v="UPI"/>
    <s v="Yes"/>
    <n v="0"/>
    <n v="0"/>
    <x v="0"/>
    <n v="0"/>
    <s v="No"/>
    <x v="0"/>
    <s v="Delhi"/>
  </r>
  <r>
    <x v="9472"/>
    <n v="46"/>
    <s v="Female"/>
    <s v="Bengaluru"/>
    <n v="25"/>
    <x v="0"/>
    <x v="1"/>
    <n v="806"/>
    <n v="20502.810000000001"/>
    <s v="Bank Transfer"/>
    <s v="Yes"/>
    <n v="0"/>
    <n v="0"/>
    <x v="0"/>
    <n v="0"/>
    <s v="Yes"/>
    <x v="0"/>
    <s v="Bengaluru"/>
  </r>
  <r>
    <x v="9473"/>
    <n v="18"/>
    <s v="Male"/>
    <s v="Kolkata"/>
    <n v="22"/>
    <x v="2"/>
    <x v="0"/>
    <n v="538"/>
    <n v="11771.12"/>
    <s v="Credit Card"/>
    <s v="No"/>
    <n v="1"/>
    <n v="0"/>
    <x v="0"/>
    <n v="0"/>
    <s v="Yes"/>
    <x v="0"/>
    <s v="Kolkata"/>
  </r>
  <r>
    <x v="9474"/>
    <n v="36"/>
    <s v="Male"/>
    <s v="Chennai"/>
    <n v="26"/>
    <x v="1"/>
    <x v="0"/>
    <n v="541"/>
    <n v="14027.62"/>
    <s v="UPI"/>
    <s v="Yes"/>
    <n v="1"/>
    <n v="0"/>
    <x v="1"/>
    <n v="0"/>
    <s v="No"/>
    <x v="1"/>
    <s v="Chennai"/>
  </r>
  <r>
    <x v="9475"/>
    <n v="47"/>
    <s v="Female"/>
    <s v="Mumbai"/>
    <n v="45"/>
    <x v="0"/>
    <x v="1"/>
    <n v="700"/>
    <n v="31268.26"/>
    <s v="Credit Card"/>
    <s v="Yes"/>
    <n v="0"/>
    <n v="0"/>
    <x v="1"/>
    <n v="0"/>
    <s v="No"/>
    <x v="0"/>
    <s v="Mumbai"/>
  </r>
  <r>
    <x v="9476"/>
    <n v="35"/>
    <s v="Male"/>
    <s v="Mumbai"/>
    <n v="40"/>
    <x v="1"/>
    <x v="0"/>
    <n v="446"/>
    <n v="18036.53"/>
    <s v="Credit Card"/>
    <s v="No"/>
    <n v="0"/>
    <n v="0"/>
    <x v="0"/>
    <n v="0"/>
    <s v="No"/>
    <x v="0"/>
    <s v="Mumbai"/>
  </r>
  <r>
    <x v="9477"/>
    <n v="41"/>
    <s v="Male"/>
    <s v="Bengaluru"/>
    <n v="53"/>
    <x v="0"/>
    <x v="2"/>
    <n v="1054"/>
    <n v="55878.48"/>
    <s v="Debit Card"/>
    <s v="Yes"/>
    <n v="0"/>
    <n v="0"/>
    <x v="1"/>
    <n v="0"/>
    <s v="No"/>
    <x v="0"/>
    <s v="Bengaluru"/>
  </r>
  <r>
    <x v="9478"/>
    <n v="25"/>
    <s v="Female"/>
    <s v="Chennai"/>
    <n v="43"/>
    <x v="1"/>
    <x v="1"/>
    <n v="777"/>
    <n v="33063.870000000003"/>
    <s v="UPI"/>
    <s v="Yes"/>
    <n v="2"/>
    <n v="0"/>
    <x v="0"/>
    <n v="0"/>
    <s v="Yes"/>
    <x v="0"/>
    <s v="Chennai"/>
  </r>
  <r>
    <x v="9479"/>
    <n v="44"/>
    <s v="Male"/>
    <s v="Chennai"/>
    <n v="16"/>
    <x v="0"/>
    <x v="2"/>
    <n v="983"/>
    <n v="15461.58"/>
    <s v="Bank Transfer"/>
    <s v="Yes"/>
    <n v="0"/>
    <n v="0"/>
    <x v="0"/>
    <n v="0"/>
    <s v="No"/>
    <x v="0"/>
    <s v="Chennai"/>
  </r>
  <r>
    <x v="9480"/>
    <n v="44"/>
    <s v="Female"/>
    <s v="Chennai"/>
    <n v="36"/>
    <x v="2"/>
    <x v="0"/>
    <n v="476"/>
    <n v="17484.5"/>
    <s v="UPI"/>
    <s v="Yes"/>
    <n v="0"/>
    <n v="0"/>
    <x v="0"/>
    <n v="0"/>
    <s v="No"/>
    <x v="0"/>
    <s v="Chennai"/>
  </r>
  <r>
    <x v="9481"/>
    <n v="46"/>
    <s v="Male"/>
    <s v="Hyderabad"/>
    <n v="11"/>
    <x v="0"/>
    <x v="1"/>
    <n v="727"/>
    <n v="8111.74"/>
    <s v="Auto Debit"/>
    <s v="Yes"/>
    <n v="1"/>
    <n v="0"/>
    <x v="0"/>
    <n v="0"/>
    <s v="No"/>
    <x v="1"/>
    <s v="Hyderabad"/>
  </r>
  <r>
    <x v="9482"/>
    <n v="33"/>
    <s v="Female"/>
    <s v="Mumbai"/>
    <n v="8"/>
    <x v="0"/>
    <x v="2"/>
    <n v="1055"/>
    <n v="8310.92"/>
    <s v="Credit Card"/>
    <s v="Yes"/>
    <n v="2"/>
    <n v="1"/>
    <x v="0"/>
    <n v="0"/>
    <s v="No"/>
    <x v="0"/>
    <s v="Mumbai"/>
  </r>
  <r>
    <x v="9483"/>
    <n v="48"/>
    <s v="Female"/>
    <s v="Bengaluru"/>
    <n v="42"/>
    <x v="2"/>
    <x v="0"/>
    <n v="470"/>
    <n v="19950.75"/>
    <s v="Auto Debit"/>
    <s v="No"/>
    <n v="0"/>
    <n v="0"/>
    <x v="0"/>
    <n v="0"/>
    <s v="No"/>
    <x v="0"/>
    <s v="Bengaluru"/>
  </r>
  <r>
    <x v="9484"/>
    <n v="29"/>
    <s v="Male"/>
    <s v="Mumbai"/>
    <n v="61"/>
    <x v="2"/>
    <x v="2"/>
    <n v="1039"/>
    <n v="57916.01"/>
    <s v="Debit Card"/>
    <s v="Yes"/>
    <n v="0"/>
    <n v="0"/>
    <x v="0"/>
    <n v="10"/>
    <s v="No"/>
    <x v="0"/>
    <s v="Mumbai"/>
  </r>
  <r>
    <x v="9485"/>
    <n v="43"/>
    <s v="Female"/>
    <s v="Hyderabad"/>
    <n v="50"/>
    <x v="0"/>
    <x v="0"/>
    <n v="461"/>
    <n v="23669.27"/>
    <s v="Credit Card"/>
    <s v="Yes"/>
    <n v="0"/>
    <n v="0"/>
    <x v="0"/>
    <n v="0"/>
    <s v="Yes"/>
    <x v="0"/>
    <s v="Hyderabad"/>
  </r>
  <r>
    <x v="9486"/>
    <n v="36"/>
    <s v="Male"/>
    <s v="Hyderabad"/>
    <n v="41"/>
    <x v="1"/>
    <x v="1"/>
    <n v="784"/>
    <n v="32555.98"/>
    <s v="Debit Card"/>
    <s v="No"/>
    <n v="0"/>
    <n v="0"/>
    <x v="0"/>
    <n v="0"/>
    <s v="Yes"/>
    <x v="0"/>
    <s v="Hyderabad"/>
  </r>
  <r>
    <x v="9487"/>
    <n v="38"/>
    <s v="Female"/>
    <s v="Nagpur"/>
    <n v="17"/>
    <x v="0"/>
    <x v="1"/>
    <n v="729"/>
    <n v="12284.27"/>
    <s v="UPI"/>
    <s v="Yes"/>
    <n v="0"/>
    <n v="0"/>
    <x v="1"/>
    <n v="0"/>
    <s v="No"/>
    <x v="0"/>
    <s v="Nagpur"/>
  </r>
  <r>
    <x v="9488"/>
    <n v="23"/>
    <s v="Male"/>
    <s v="Chennai"/>
    <n v="21"/>
    <x v="1"/>
    <x v="1"/>
    <n v="735"/>
    <n v="14898.5"/>
    <s v="Auto Debit"/>
    <s v="Yes"/>
    <n v="5"/>
    <n v="1"/>
    <x v="1"/>
    <n v="5"/>
    <s v="Yes"/>
    <x v="0"/>
    <s v="Chennai"/>
  </r>
  <r>
    <x v="9489"/>
    <n v="18"/>
    <s v="Male"/>
    <s v="Bengaluru"/>
    <n v="13"/>
    <x v="0"/>
    <x v="2"/>
    <n v="1057"/>
    <n v="13504.73"/>
    <s v="Auto Debit"/>
    <s v="Yes"/>
    <n v="0"/>
    <n v="0"/>
    <x v="0"/>
    <n v="0"/>
    <s v="No"/>
    <x v="1"/>
    <s v="Bengaluru"/>
  </r>
  <r>
    <x v="9490"/>
    <n v="30"/>
    <s v="Male"/>
    <s v="Delhi"/>
    <n v="49"/>
    <x v="1"/>
    <x v="0"/>
    <n v="485"/>
    <n v="23765"/>
    <s v="Auto Debit"/>
    <s v="No"/>
    <n v="0"/>
    <n v="0"/>
    <x v="0"/>
    <n v="0"/>
    <s v="No"/>
    <x v="0"/>
    <s v="Delhi"/>
  </r>
  <r>
    <x v="9491"/>
    <n v="27"/>
    <s v="Male"/>
    <s v="Pune"/>
    <n v="32"/>
    <x v="1"/>
    <x v="2"/>
    <n v="1095"/>
    <n v="35832.46"/>
    <s v="UPI"/>
    <s v="Yes"/>
    <n v="1"/>
    <n v="0"/>
    <x v="0"/>
    <n v="0"/>
    <s v="Yes"/>
    <x v="0"/>
    <s v="Pune"/>
  </r>
  <r>
    <x v="9492"/>
    <n v="21"/>
    <s v="Female"/>
    <s v="Mumbai"/>
    <n v="46"/>
    <x v="0"/>
    <x v="2"/>
    <n v="1017"/>
    <n v="46892.35"/>
    <s v="Bank Transfer"/>
    <s v="Yes"/>
    <n v="0"/>
    <n v="0"/>
    <x v="1"/>
    <n v="0"/>
    <s v="No"/>
    <x v="0"/>
    <s v="Mumbai"/>
  </r>
  <r>
    <x v="9493"/>
    <n v="26"/>
    <s v="Male"/>
    <s v="Ahmedabad"/>
    <n v="13"/>
    <x v="0"/>
    <x v="0"/>
    <n v="436"/>
    <n v="5689.24"/>
    <s v="Bank Transfer"/>
    <s v="Yes"/>
    <n v="1"/>
    <n v="0"/>
    <x v="0"/>
    <n v="0"/>
    <s v="No"/>
    <x v="0"/>
    <s v="Ahmedabad"/>
  </r>
  <r>
    <x v="9494"/>
    <n v="37"/>
    <s v="Female"/>
    <s v="Nagpur"/>
    <n v="19"/>
    <x v="1"/>
    <x v="1"/>
    <n v="668"/>
    <n v="11704.96"/>
    <s v="UPI"/>
    <s v="Yes"/>
    <n v="2"/>
    <n v="0"/>
    <x v="0"/>
    <n v="10"/>
    <s v="No"/>
    <x v="0"/>
    <s v="Nagpur"/>
  </r>
  <r>
    <x v="9495"/>
    <n v="44"/>
    <s v="Female"/>
    <s v="Bengaluru"/>
    <n v="52"/>
    <x v="0"/>
    <x v="0"/>
    <n v="549"/>
    <n v="28111.61"/>
    <s v="Credit Card"/>
    <s v="Yes"/>
    <n v="2"/>
    <n v="0"/>
    <x v="0"/>
    <n v="0"/>
    <s v="No"/>
    <x v="0"/>
    <s v="Bengaluru"/>
  </r>
  <r>
    <x v="9496"/>
    <n v="43"/>
    <s v="Male"/>
    <s v="Pune"/>
    <n v="30"/>
    <x v="0"/>
    <x v="2"/>
    <n v="1008"/>
    <n v="30375.02"/>
    <s v="Bank Transfer"/>
    <s v="Yes"/>
    <n v="1"/>
    <n v="0"/>
    <x v="0"/>
    <n v="0"/>
    <s v="Yes"/>
    <x v="0"/>
    <s v="Pune"/>
  </r>
  <r>
    <x v="9497"/>
    <n v="39"/>
    <s v="Female"/>
    <s v="Pune"/>
    <n v="34"/>
    <x v="1"/>
    <x v="1"/>
    <n v="798"/>
    <n v="26685.52"/>
    <s v="Auto Debit"/>
    <s v="Yes"/>
    <n v="7"/>
    <n v="3"/>
    <x v="4"/>
    <n v="0"/>
    <s v="Yes"/>
    <x v="1"/>
    <s v="Pune"/>
  </r>
  <r>
    <x v="9498"/>
    <n v="28"/>
    <s v="Female"/>
    <s v="Pune"/>
    <n v="11"/>
    <x v="0"/>
    <x v="0"/>
    <n v="473"/>
    <n v="5294.37"/>
    <s v="UPI"/>
    <s v="No"/>
    <n v="1"/>
    <n v="0"/>
    <x v="1"/>
    <n v="0"/>
    <s v="Yes"/>
    <x v="1"/>
    <s v="Pune"/>
  </r>
  <r>
    <x v="9499"/>
    <n v="40"/>
    <s v="Female"/>
    <s v="Hyderabad"/>
    <n v="57"/>
    <x v="0"/>
    <x v="0"/>
    <n v="545"/>
    <n v="31715.71"/>
    <s v="Credit Card"/>
    <s v="Yes"/>
    <n v="0"/>
    <n v="0"/>
    <x v="1"/>
    <n v="0"/>
    <s v="Yes"/>
    <x v="1"/>
    <s v="Hyderabad"/>
  </r>
  <r>
    <x v="9500"/>
    <n v="29"/>
    <s v="Female"/>
    <s v="Jaipur"/>
    <n v="14"/>
    <x v="0"/>
    <x v="1"/>
    <n v="737"/>
    <n v="10308.92"/>
    <s v="UPI"/>
    <s v="Yes"/>
    <n v="0"/>
    <n v="0"/>
    <x v="1"/>
    <n v="0"/>
    <s v="No"/>
    <x v="0"/>
    <s v="Jaipur"/>
  </r>
  <r>
    <x v="9501"/>
    <n v="47"/>
    <s v="Female"/>
    <s v="Bengaluru"/>
    <n v="46"/>
    <x v="0"/>
    <x v="2"/>
    <n v="1125"/>
    <n v="52250.67"/>
    <s v="Auto Debit"/>
    <s v="Yes"/>
    <n v="0"/>
    <n v="0"/>
    <x v="0"/>
    <n v="0"/>
    <s v="No"/>
    <x v="0"/>
    <s v="Bengaluru"/>
  </r>
  <r>
    <x v="9502"/>
    <n v="21"/>
    <s v="Male"/>
    <s v="Bengaluru"/>
    <n v="13"/>
    <x v="1"/>
    <x v="1"/>
    <n v="775"/>
    <n v="9290.7800000000007"/>
    <s v="Debit Card"/>
    <s v="Yes"/>
    <n v="0"/>
    <n v="0"/>
    <x v="0"/>
    <n v="5"/>
    <s v="No"/>
    <x v="0"/>
    <s v="Bengaluru"/>
  </r>
  <r>
    <x v="9503"/>
    <n v="28"/>
    <s v="Female"/>
    <s v="Pune"/>
    <n v="30"/>
    <x v="1"/>
    <x v="2"/>
    <n v="1091"/>
    <n v="31543.53"/>
    <s v="Credit Card"/>
    <s v="Yes"/>
    <n v="0"/>
    <n v="0"/>
    <x v="0"/>
    <n v="5"/>
    <s v="No"/>
    <x v="1"/>
    <s v="Pune"/>
  </r>
  <r>
    <x v="9504"/>
    <n v="44"/>
    <s v="Male"/>
    <s v="Mumbai"/>
    <n v="69"/>
    <x v="2"/>
    <x v="0"/>
    <n v="556"/>
    <n v="37822.58"/>
    <s v="Debit Card"/>
    <s v="Yes"/>
    <n v="0"/>
    <n v="0"/>
    <x v="1"/>
    <n v="0"/>
    <s v="No"/>
    <x v="0"/>
    <s v="Mumbai"/>
  </r>
  <r>
    <x v="9505"/>
    <n v="28"/>
    <s v="Male"/>
    <s v="Chennai"/>
    <n v="28"/>
    <x v="0"/>
    <x v="1"/>
    <n v="767"/>
    <n v="21778.87"/>
    <s v="Auto Debit"/>
    <s v="Yes"/>
    <n v="0"/>
    <n v="0"/>
    <x v="0"/>
    <n v="0"/>
    <s v="Yes"/>
    <x v="0"/>
    <s v="Chennai"/>
  </r>
  <r>
    <x v="9506"/>
    <n v="25"/>
    <s v="Male"/>
    <s v="Mumbai"/>
    <n v="35"/>
    <x v="1"/>
    <x v="2"/>
    <n v="1096"/>
    <n v="38823.53"/>
    <s v="Credit Card"/>
    <s v="Yes"/>
    <n v="2"/>
    <n v="0"/>
    <x v="0"/>
    <n v="0"/>
    <s v="Yes"/>
    <x v="0"/>
    <s v="Mumbai"/>
  </r>
  <r>
    <x v="9507"/>
    <n v="22"/>
    <s v="Female"/>
    <s v="Chennai"/>
    <n v="23"/>
    <x v="1"/>
    <x v="2"/>
    <n v="961"/>
    <n v="22291.97"/>
    <s v="UPI"/>
    <s v="No"/>
    <n v="0"/>
    <n v="0"/>
    <x v="1"/>
    <n v="0"/>
    <s v="No"/>
    <x v="0"/>
    <s v="Chennai"/>
  </r>
  <r>
    <x v="9508"/>
    <n v="32"/>
    <s v="Male"/>
    <s v="Chennai"/>
    <n v="12"/>
    <x v="0"/>
    <x v="0"/>
    <n v="512"/>
    <n v="6254.16"/>
    <s v="Credit Card"/>
    <s v="Yes"/>
    <n v="1"/>
    <n v="0"/>
    <x v="0"/>
    <n v="0"/>
    <s v="No"/>
    <x v="0"/>
    <s v="Chennai"/>
  </r>
  <r>
    <x v="9509"/>
    <n v="40"/>
    <s v="Male"/>
    <s v="Nagpur"/>
    <n v="46"/>
    <x v="0"/>
    <x v="0"/>
    <n v="456"/>
    <n v="21217.95"/>
    <s v="Bank Transfer"/>
    <s v="Yes"/>
    <n v="2"/>
    <n v="0"/>
    <x v="0"/>
    <n v="0"/>
    <s v="No"/>
    <x v="0"/>
    <s v="Nagpur"/>
  </r>
  <r>
    <x v="9510"/>
    <n v="46"/>
    <s v="Male"/>
    <s v="Pune"/>
    <n v="17"/>
    <x v="0"/>
    <x v="0"/>
    <n v="422"/>
    <n v="6962.26"/>
    <s v="UPI"/>
    <s v="Yes"/>
    <n v="3"/>
    <n v="1"/>
    <x v="2"/>
    <n v="0"/>
    <s v="No"/>
    <x v="1"/>
    <s v="Pune"/>
  </r>
  <r>
    <x v="9511"/>
    <n v="49"/>
    <s v="Female"/>
    <s v="Hyderabad"/>
    <n v="12"/>
    <x v="0"/>
    <x v="0"/>
    <n v="453"/>
    <n v="5457.59"/>
    <s v="Debit Card"/>
    <s v="Yes"/>
    <n v="1"/>
    <n v="0"/>
    <x v="0"/>
    <n v="0"/>
    <s v="No"/>
    <x v="1"/>
    <s v="Hyderabad"/>
  </r>
  <r>
    <x v="9512"/>
    <n v="20"/>
    <s v="Male"/>
    <s v="Pune"/>
    <n v="51"/>
    <x v="1"/>
    <x v="1"/>
    <n v="716"/>
    <n v="36672.69"/>
    <s v="UPI"/>
    <s v="Yes"/>
    <n v="3"/>
    <n v="1"/>
    <x v="1"/>
    <n v="0"/>
    <s v="No"/>
    <x v="1"/>
    <s v="Pune"/>
  </r>
  <r>
    <x v="9513"/>
    <n v="21"/>
    <s v="Male"/>
    <s v="Mumbai"/>
    <n v="27"/>
    <x v="0"/>
    <x v="1"/>
    <n v="772"/>
    <n v="20741.72"/>
    <s v="Debit Card"/>
    <s v="Yes"/>
    <n v="0"/>
    <n v="0"/>
    <x v="1"/>
    <n v="0"/>
    <s v="Yes"/>
    <x v="0"/>
    <s v="Mumbai"/>
  </r>
  <r>
    <x v="9514"/>
    <n v="26"/>
    <s v="Female"/>
    <s v="Mumbai"/>
    <n v="30"/>
    <x v="1"/>
    <x v="1"/>
    <n v="768"/>
    <n v="22964.38"/>
    <s v="UPI"/>
    <s v="Yes"/>
    <n v="0"/>
    <n v="0"/>
    <x v="1"/>
    <n v="0"/>
    <s v="No"/>
    <x v="1"/>
    <s v="Mumbai"/>
  </r>
  <r>
    <x v="9515"/>
    <n v="32"/>
    <s v="Female"/>
    <s v="Delhi"/>
    <n v="43"/>
    <x v="0"/>
    <x v="0"/>
    <n v="547"/>
    <n v="23214.16"/>
    <s v="Credit Card"/>
    <s v="Yes"/>
    <n v="2"/>
    <n v="0"/>
    <x v="0"/>
    <n v="0"/>
    <s v="No"/>
    <x v="0"/>
    <s v="Delhi"/>
  </r>
  <r>
    <x v="9516"/>
    <n v="34"/>
    <s v="Male"/>
    <s v="Mumbai"/>
    <n v="23"/>
    <x v="0"/>
    <x v="1"/>
    <n v="784"/>
    <n v="18209.22"/>
    <s v="Credit Card"/>
    <s v="Yes"/>
    <n v="0"/>
    <n v="0"/>
    <x v="0"/>
    <n v="0"/>
    <s v="No"/>
    <x v="1"/>
    <s v="Mumbai"/>
  </r>
  <r>
    <x v="9517"/>
    <n v="43"/>
    <s v="Female"/>
    <s v="Pune"/>
    <n v="53"/>
    <x v="1"/>
    <x v="0"/>
    <n v="518"/>
    <n v="24941.759999999998"/>
    <s v="Auto Debit"/>
    <s v="Yes"/>
    <n v="0"/>
    <n v="0"/>
    <x v="0"/>
    <n v="10"/>
    <s v="Yes"/>
    <x v="0"/>
    <s v="Pune"/>
  </r>
  <r>
    <x v="9518"/>
    <n v="55"/>
    <s v="Female"/>
    <s v="Chennai"/>
    <n v="16"/>
    <x v="0"/>
    <x v="2"/>
    <n v="1099"/>
    <n v="17154.13"/>
    <s v="Credit Card"/>
    <s v="Yes"/>
    <n v="0"/>
    <n v="0"/>
    <x v="0"/>
    <n v="0"/>
    <s v="No"/>
    <x v="1"/>
    <s v="Chennai"/>
  </r>
  <r>
    <x v="9519"/>
    <n v="27"/>
    <s v="Female"/>
    <s v="Kolkata"/>
    <n v="41"/>
    <x v="2"/>
    <x v="0"/>
    <n v="548"/>
    <n v="20648.39"/>
    <s v="Debit Card"/>
    <s v="Yes"/>
    <n v="1"/>
    <n v="0"/>
    <x v="0"/>
    <n v="10"/>
    <s v="No"/>
    <x v="0"/>
    <s v="Kolkata"/>
  </r>
  <r>
    <x v="9520"/>
    <n v="28"/>
    <s v="Female"/>
    <s v="Delhi"/>
    <n v="55"/>
    <x v="2"/>
    <x v="1"/>
    <n v="765"/>
    <n v="41364.36"/>
    <s v="Credit Card"/>
    <s v="Yes"/>
    <n v="6"/>
    <n v="1"/>
    <x v="1"/>
    <n v="0"/>
    <s v="Yes"/>
    <x v="0"/>
    <s v="Delhi"/>
  </r>
  <r>
    <x v="9521"/>
    <n v="39"/>
    <s v="Male"/>
    <s v="Bengaluru"/>
    <n v="36"/>
    <x v="1"/>
    <x v="0"/>
    <n v="430"/>
    <n v="14989.36"/>
    <s v="Credit Card"/>
    <s v="Yes"/>
    <n v="2"/>
    <n v="0"/>
    <x v="2"/>
    <n v="5"/>
    <s v="No"/>
    <x v="0"/>
    <s v="Bengaluru"/>
  </r>
  <r>
    <x v="9522"/>
    <n v="18"/>
    <s v="Male"/>
    <s v="Hyderabad"/>
    <n v="16"/>
    <x v="0"/>
    <x v="1"/>
    <n v="786"/>
    <n v="12770.33"/>
    <s v="Credit Card"/>
    <s v="Yes"/>
    <n v="0"/>
    <n v="0"/>
    <x v="0"/>
    <n v="0"/>
    <s v="Yes"/>
    <x v="0"/>
    <s v="Hyderabad"/>
  </r>
  <r>
    <x v="9523"/>
    <n v="30"/>
    <s v="Female"/>
    <s v="Nagpur"/>
    <n v="16"/>
    <x v="0"/>
    <x v="1"/>
    <n v="701"/>
    <n v="11354.88"/>
    <s v="Credit Card"/>
    <s v="Yes"/>
    <n v="3"/>
    <n v="3"/>
    <x v="2"/>
    <n v="0"/>
    <s v="No"/>
    <x v="1"/>
    <s v="Nagpur"/>
  </r>
  <r>
    <x v="9524"/>
    <n v="42"/>
    <s v="Male"/>
    <s v="Nagpur"/>
    <n v="14"/>
    <x v="0"/>
    <x v="1"/>
    <n v="796"/>
    <n v="11037.99"/>
    <s v="Auto Debit"/>
    <s v="Yes"/>
    <n v="1"/>
    <n v="0"/>
    <x v="0"/>
    <n v="0"/>
    <s v="No"/>
    <x v="1"/>
    <s v="Nagpur"/>
  </r>
  <r>
    <x v="9525"/>
    <n v="43"/>
    <s v="Female"/>
    <s v="Bengaluru"/>
    <n v="14"/>
    <x v="0"/>
    <x v="1"/>
    <n v="771"/>
    <n v="11106.53"/>
    <s v="Credit Card"/>
    <s v="Yes"/>
    <n v="0"/>
    <n v="0"/>
    <x v="0"/>
    <n v="0"/>
    <s v="No"/>
    <x v="1"/>
    <s v="Bengaluru"/>
  </r>
  <r>
    <x v="9526"/>
    <n v="20"/>
    <s v="Male"/>
    <s v="Jaipur"/>
    <n v="16"/>
    <x v="0"/>
    <x v="2"/>
    <n v="981"/>
    <n v="16155.17"/>
    <s v="Bank Transfer"/>
    <s v="Yes"/>
    <n v="0"/>
    <n v="0"/>
    <x v="0"/>
    <n v="0"/>
    <s v="No"/>
    <x v="0"/>
    <s v="Jaipur"/>
  </r>
  <r>
    <x v="9527"/>
    <n v="54"/>
    <s v="Female"/>
    <s v="Delhi"/>
    <n v="60"/>
    <x v="2"/>
    <x v="1"/>
    <n v="682"/>
    <n v="34962.089999999997"/>
    <s v="UPI"/>
    <s v="Yes"/>
    <n v="1"/>
    <n v="0"/>
    <x v="0"/>
    <n v="15"/>
    <s v="No"/>
    <x v="0"/>
    <s v="Delhi"/>
  </r>
  <r>
    <x v="9528"/>
    <n v="47"/>
    <s v="Female"/>
    <s v="Ahmedabad"/>
    <n v="21"/>
    <x v="2"/>
    <x v="0"/>
    <n v="423"/>
    <n v="8784.66"/>
    <s v="Credit Card"/>
    <s v="No"/>
    <n v="3"/>
    <n v="0"/>
    <x v="1"/>
    <n v="0"/>
    <s v="Yes"/>
    <x v="0"/>
    <s v="Ahmedabad"/>
  </r>
  <r>
    <x v="9529"/>
    <n v="36"/>
    <s v="Female"/>
    <s v="Bengaluru"/>
    <n v="32"/>
    <x v="1"/>
    <x v="2"/>
    <n v="989"/>
    <n v="32507.66"/>
    <s v="Credit Card"/>
    <s v="Yes"/>
    <n v="0"/>
    <n v="0"/>
    <x v="0"/>
    <n v="0"/>
    <s v="No"/>
    <x v="0"/>
    <s v="Bengaluru"/>
  </r>
  <r>
    <x v="9530"/>
    <n v="48"/>
    <s v="Male"/>
    <s v="Pune"/>
    <n v="8"/>
    <x v="0"/>
    <x v="2"/>
    <n v="1070"/>
    <n v="8634.86"/>
    <s v="Credit Card"/>
    <s v="Yes"/>
    <n v="2"/>
    <n v="1"/>
    <x v="0"/>
    <n v="0"/>
    <s v="No"/>
    <x v="0"/>
    <s v="Pune"/>
  </r>
  <r>
    <x v="9531"/>
    <n v="26"/>
    <s v="Female"/>
    <s v="Nagpur"/>
    <n v="46"/>
    <x v="1"/>
    <x v="1"/>
    <n v="689"/>
    <n v="31485.45"/>
    <s v="Debit Card"/>
    <s v="Yes"/>
    <n v="4"/>
    <n v="0"/>
    <x v="0"/>
    <n v="0"/>
    <s v="No"/>
    <x v="1"/>
    <s v="Nagpur"/>
  </r>
  <r>
    <x v="9532"/>
    <n v="22"/>
    <s v="Female"/>
    <s v="Mumbai"/>
    <n v="33"/>
    <x v="1"/>
    <x v="0"/>
    <n v="511"/>
    <n v="17126.669999999998"/>
    <s v="UPI"/>
    <s v="No"/>
    <n v="0"/>
    <n v="0"/>
    <x v="0"/>
    <n v="0"/>
    <s v="Yes"/>
    <x v="0"/>
    <s v="Mumbai"/>
  </r>
  <r>
    <x v="9533"/>
    <n v="34"/>
    <s v="Female"/>
    <s v="Ahmedabad"/>
    <n v="40"/>
    <x v="2"/>
    <x v="0"/>
    <n v="408"/>
    <n v="13579.82"/>
    <s v="Debit Card"/>
    <s v="Yes"/>
    <n v="0"/>
    <n v="0"/>
    <x v="1"/>
    <n v="15"/>
    <s v="No"/>
    <x v="0"/>
    <s v="Ahmedabad"/>
  </r>
  <r>
    <x v="9534"/>
    <n v="19"/>
    <s v="Female"/>
    <s v="Ahmedabad"/>
    <n v="27"/>
    <x v="1"/>
    <x v="1"/>
    <n v="654"/>
    <n v="17470.28"/>
    <s v="Debit Card"/>
    <s v="Yes"/>
    <n v="1"/>
    <n v="0"/>
    <x v="0"/>
    <n v="0"/>
    <s v="Yes"/>
    <x v="0"/>
    <s v="Ahmedabad"/>
  </r>
  <r>
    <x v="9535"/>
    <n v="40"/>
    <s v="Male"/>
    <s v="Ahmedabad"/>
    <n v="42"/>
    <x v="2"/>
    <x v="0"/>
    <n v="459"/>
    <n v="17075.98"/>
    <s v="Bank Transfer"/>
    <s v="Yes"/>
    <n v="0"/>
    <n v="0"/>
    <x v="0"/>
    <n v="10"/>
    <s v="No"/>
    <x v="0"/>
    <s v="Ahmedabad"/>
  </r>
  <r>
    <x v="9536"/>
    <n v="34"/>
    <s v="Female"/>
    <s v="Pune"/>
    <n v="34"/>
    <x v="0"/>
    <x v="1"/>
    <n v="660"/>
    <n v="21907.68"/>
    <s v="Debit Card"/>
    <s v="Yes"/>
    <n v="1"/>
    <n v="0"/>
    <x v="1"/>
    <n v="0"/>
    <s v="No"/>
    <x v="1"/>
    <s v="Pune"/>
  </r>
  <r>
    <x v="9537"/>
    <n v="34"/>
    <s v="Male"/>
    <s v="Kolkata"/>
    <n v="44"/>
    <x v="1"/>
    <x v="0"/>
    <n v="528"/>
    <n v="23211.200000000001"/>
    <s v="Debit Card"/>
    <s v="Yes"/>
    <n v="0"/>
    <n v="0"/>
    <x v="1"/>
    <n v="0"/>
    <s v="No"/>
    <x v="0"/>
    <s v="Kolkata"/>
  </r>
  <r>
    <x v="9538"/>
    <n v="36"/>
    <s v="Male"/>
    <s v="Delhi"/>
    <n v="50"/>
    <x v="1"/>
    <x v="0"/>
    <n v="495"/>
    <n v="25336.35"/>
    <s v="Debit Card"/>
    <s v="Yes"/>
    <n v="1"/>
    <n v="0"/>
    <x v="0"/>
    <n v="0"/>
    <s v="No"/>
    <x v="0"/>
    <s v="Delhi"/>
  </r>
  <r>
    <x v="9539"/>
    <n v="20"/>
    <s v="Male"/>
    <s v="Bengaluru"/>
    <n v="41"/>
    <x v="0"/>
    <x v="0"/>
    <n v="502"/>
    <n v="20038.57"/>
    <s v="UPI"/>
    <s v="Yes"/>
    <n v="4"/>
    <n v="3"/>
    <x v="2"/>
    <n v="0"/>
    <s v="No"/>
    <x v="1"/>
    <s v="Bengaluru"/>
  </r>
  <r>
    <x v="9540"/>
    <n v="22"/>
    <s v="Female"/>
    <s v="Delhi"/>
    <n v="7"/>
    <x v="1"/>
    <x v="1"/>
    <n v="715"/>
    <n v="5005"/>
    <s v="Credit Card"/>
    <s v="Yes"/>
    <n v="8"/>
    <n v="3"/>
    <x v="4"/>
    <n v="0"/>
    <s v="No"/>
    <x v="1"/>
    <s v="Delhi"/>
  </r>
  <r>
    <x v="9541"/>
    <n v="50"/>
    <s v="Male"/>
    <s v="Kolkata"/>
    <n v="47"/>
    <x v="0"/>
    <x v="1"/>
    <n v="695"/>
    <n v="32364.400000000001"/>
    <s v="UPI"/>
    <s v="Yes"/>
    <n v="0"/>
    <n v="0"/>
    <x v="0"/>
    <n v="0"/>
    <s v="No"/>
    <x v="0"/>
    <s v="Kolkata"/>
  </r>
  <r>
    <x v="9542"/>
    <n v="27"/>
    <s v="Male"/>
    <s v="Nagpur"/>
    <n v="35"/>
    <x v="0"/>
    <x v="0"/>
    <n v="421"/>
    <n v="15047.84"/>
    <s v="Bank Transfer"/>
    <s v="Yes"/>
    <n v="0"/>
    <n v="0"/>
    <x v="0"/>
    <n v="0"/>
    <s v="No"/>
    <x v="0"/>
    <s v="Nagpur"/>
  </r>
  <r>
    <x v="9543"/>
    <n v="50"/>
    <s v="Female"/>
    <s v="Mumbai"/>
    <n v="25"/>
    <x v="0"/>
    <x v="0"/>
    <n v="502"/>
    <n v="12328.91"/>
    <s v="UPI"/>
    <s v="No"/>
    <n v="0"/>
    <n v="0"/>
    <x v="1"/>
    <n v="0"/>
    <s v="No"/>
    <x v="0"/>
    <s v="Mumbai"/>
  </r>
  <r>
    <x v="9544"/>
    <n v="25"/>
    <s v="Female"/>
    <s v="Bengaluru"/>
    <n v="50"/>
    <x v="0"/>
    <x v="0"/>
    <n v="559"/>
    <n v="28071.59"/>
    <s v="UPI"/>
    <s v="No"/>
    <n v="0"/>
    <n v="0"/>
    <x v="0"/>
    <n v="0"/>
    <s v="No"/>
    <x v="0"/>
    <s v="Bengaluru"/>
  </r>
  <r>
    <x v="9545"/>
    <n v="27"/>
    <s v="Female"/>
    <s v="Mumbai"/>
    <n v="26"/>
    <x v="1"/>
    <x v="1"/>
    <n v="724"/>
    <n v="18432.189999999999"/>
    <s v="Credit Card"/>
    <s v="Yes"/>
    <n v="0"/>
    <n v="0"/>
    <x v="0"/>
    <n v="0"/>
    <s v="No"/>
    <x v="0"/>
    <s v="Mumbai"/>
  </r>
  <r>
    <x v="9546"/>
    <n v="37"/>
    <s v="Female"/>
    <s v="Ahmedabad"/>
    <n v="18"/>
    <x v="1"/>
    <x v="1"/>
    <n v="682"/>
    <n v="11988.73"/>
    <s v="Bank Transfer"/>
    <s v="No"/>
    <n v="2"/>
    <n v="0"/>
    <x v="0"/>
    <n v="0"/>
    <s v="No"/>
    <x v="0"/>
    <s v="Ahmedabad"/>
  </r>
  <r>
    <x v="9547"/>
    <n v="21"/>
    <s v="Male"/>
    <s v="Chennai"/>
    <n v="32"/>
    <x v="2"/>
    <x v="0"/>
    <n v="406"/>
    <n v="11652.38"/>
    <s v="UPI"/>
    <s v="No"/>
    <n v="0"/>
    <n v="0"/>
    <x v="0"/>
    <n v="10"/>
    <s v="No"/>
    <x v="0"/>
    <s v="Chennai"/>
  </r>
  <r>
    <x v="9548"/>
    <n v="39"/>
    <s v="Female"/>
    <s v="Bengaluru"/>
    <n v="66"/>
    <x v="0"/>
    <x v="0"/>
    <n v="553"/>
    <n v="36037.410000000003"/>
    <s v="Bank Transfer"/>
    <s v="Yes"/>
    <n v="3"/>
    <n v="1"/>
    <x v="1"/>
    <n v="0"/>
    <s v="No"/>
    <x v="0"/>
    <s v="Bengaluru"/>
  </r>
  <r>
    <x v="9549"/>
    <n v="18"/>
    <s v="Male"/>
    <s v="Pune"/>
    <n v="19"/>
    <x v="2"/>
    <x v="1"/>
    <n v="755"/>
    <n v="11924.76"/>
    <s v="UPI"/>
    <s v="Yes"/>
    <n v="3"/>
    <n v="1"/>
    <x v="1"/>
    <n v="15"/>
    <s v="Yes"/>
    <x v="0"/>
    <s v="Pune"/>
  </r>
  <r>
    <x v="9550"/>
    <n v="30"/>
    <s v="Female"/>
    <s v="Bengaluru"/>
    <n v="17"/>
    <x v="2"/>
    <x v="1"/>
    <n v="663"/>
    <n v="9294.8799999999992"/>
    <s v="Debit Card"/>
    <s v="Yes"/>
    <n v="1"/>
    <n v="0"/>
    <x v="0"/>
    <n v="15"/>
    <s v="No"/>
    <x v="0"/>
    <s v="Bengaluru"/>
  </r>
  <r>
    <x v="9551"/>
    <n v="28"/>
    <s v="Male"/>
    <s v="Mumbai"/>
    <n v="28"/>
    <x v="1"/>
    <x v="1"/>
    <n v="685"/>
    <n v="17112.73"/>
    <s v="Debit Card"/>
    <s v="Yes"/>
    <n v="1"/>
    <n v="0"/>
    <x v="0"/>
    <n v="10"/>
    <s v="No"/>
    <x v="0"/>
    <s v="Mumbai"/>
  </r>
  <r>
    <x v="9552"/>
    <n v="46"/>
    <s v="Male"/>
    <s v="Bengaluru"/>
    <n v="43"/>
    <x v="0"/>
    <x v="0"/>
    <n v="535"/>
    <n v="23517.59"/>
    <s v="Credit Card"/>
    <s v="No"/>
    <n v="1"/>
    <n v="0"/>
    <x v="1"/>
    <n v="0"/>
    <s v="Yes"/>
    <x v="0"/>
    <s v="Bengaluru"/>
  </r>
  <r>
    <x v="9553"/>
    <n v="51"/>
    <s v="Male"/>
    <s v="Hyderabad"/>
    <n v="51"/>
    <x v="0"/>
    <x v="1"/>
    <n v="744"/>
    <n v="36862.53"/>
    <s v="Debit Card"/>
    <s v="Yes"/>
    <n v="3"/>
    <n v="1"/>
    <x v="1"/>
    <n v="0"/>
    <s v="No"/>
    <x v="0"/>
    <s v="Hyderabad"/>
  </r>
  <r>
    <x v="9554"/>
    <n v="41"/>
    <s v="Male"/>
    <s v="Mumbai"/>
    <n v="36"/>
    <x v="1"/>
    <x v="1"/>
    <n v="679"/>
    <n v="23864.400000000001"/>
    <s v="UPI"/>
    <s v="Yes"/>
    <n v="1"/>
    <n v="0"/>
    <x v="0"/>
    <n v="0"/>
    <s v="No"/>
    <x v="0"/>
    <s v="Mumbai"/>
  </r>
  <r>
    <x v="9555"/>
    <n v="29"/>
    <s v="Female"/>
    <s v="Ahmedabad"/>
    <n v="67"/>
    <x v="2"/>
    <x v="0"/>
    <n v="467"/>
    <n v="26731.61"/>
    <s v="UPI"/>
    <s v="Yes"/>
    <n v="0"/>
    <n v="0"/>
    <x v="0"/>
    <n v="15"/>
    <s v="Yes"/>
    <x v="0"/>
    <s v="Ahmedabad"/>
  </r>
  <r>
    <x v="9556"/>
    <n v="38"/>
    <s v="Male"/>
    <s v="Hyderabad"/>
    <n v="24"/>
    <x v="2"/>
    <x v="1"/>
    <n v="732"/>
    <n v="17549.79"/>
    <s v="Auto Debit"/>
    <s v="Yes"/>
    <n v="0"/>
    <n v="0"/>
    <x v="0"/>
    <n v="0"/>
    <s v="No"/>
    <x v="0"/>
    <s v="Hyderabad"/>
  </r>
  <r>
    <x v="9557"/>
    <n v="43"/>
    <s v="Male"/>
    <s v="Mumbai"/>
    <n v="32"/>
    <x v="2"/>
    <x v="0"/>
    <n v="560"/>
    <n v="15248.59"/>
    <s v="Bank Transfer"/>
    <s v="Yes"/>
    <n v="2"/>
    <n v="1"/>
    <x v="1"/>
    <n v="15"/>
    <s v="No"/>
    <x v="0"/>
    <s v="Mumbai"/>
  </r>
  <r>
    <x v="9558"/>
    <n v="47"/>
    <s v="Male"/>
    <s v="Nagpur"/>
    <n v="34"/>
    <x v="0"/>
    <x v="0"/>
    <n v="503"/>
    <n v="17122.939999999999"/>
    <s v="UPI"/>
    <s v="Yes"/>
    <n v="0"/>
    <n v="0"/>
    <x v="0"/>
    <n v="0"/>
    <s v="Yes"/>
    <x v="0"/>
    <s v="Nagpur"/>
  </r>
  <r>
    <x v="9559"/>
    <n v="20"/>
    <s v="Male"/>
    <s v="Chennai"/>
    <n v="13"/>
    <x v="0"/>
    <x v="0"/>
    <n v="392"/>
    <n v="5034.79"/>
    <s v="UPI"/>
    <s v="Yes"/>
    <n v="0"/>
    <n v="0"/>
    <x v="1"/>
    <n v="0"/>
    <s v="No"/>
    <x v="1"/>
    <s v="Chennai"/>
  </r>
  <r>
    <x v="9560"/>
    <n v="33"/>
    <s v="Female"/>
    <s v="Kolkata"/>
    <n v="54"/>
    <x v="2"/>
    <x v="0"/>
    <n v="488"/>
    <n v="24194.560000000001"/>
    <s v="Auto Debit"/>
    <s v="No"/>
    <n v="2"/>
    <n v="0"/>
    <x v="0"/>
    <n v="10"/>
    <s v="No"/>
    <x v="0"/>
    <s v="Kolkata"/>
  </r>
  <r>
    <x v="9561"/>
    <n v="41"/>
    <s v="Male"/>
    <s v="Delhi"/>
    <n v="17"/>
    <x v="0"/>
    <x v="1"/>
    <n v="734"/>
    <n v="12307.7"/>
    <s v="Bank Transfer"/>
    <s v="Yes"/>
    <n v="0"/>
    <n v="0"/>
    <x v="1"/>
    <n v="0"/>
    <s v="No"/>
    <x v="0"/>
    <s v="Delhi"/>
  </r>
  <r>
    <x v="9562"/>
    <n v="56"/>
    <s v="Female"/>
    <s v="Hyderabad"/>
    <n v="43"/>
    <x v="1"/>
    <x v="0"/>
    <n v="456"/>
    <n v="17625.64"/>
    <s v="UPI"/>
    <s v="Yes"/>
    <n v="5"/>
    <n v="2"/>
    <x v="2"/>
    <n v="10"/>
    <s v="Yes"/>
    <x v="0"/>
    <s v="Hyderabad"/>
  </r>
  <r>
    <x v="9563"/>
    <n v="21"/>
    <s v="Female"/>
    <s v="Kolkata"/>
    <n v="52"/>
    <x v="0"/>
    <x v="1"/>
    <n v="722"/>
    <n v="37885.83"/>
    <s v="Auto Debit"/>
    <s v="Yes"/>
    <n v="4"/>
    <n v="1"/>
    <x v="1"/>
    <n v="0"/>
    <s v="No"/>
    <x v="0"/>
    <s v="Kolkata"/>
  </r>
  <r>
    <x v="9564"/>
    <n v="43"/>
    <s v="Female"/>
    <s v="Ahmedabad"/>
    <n v="65"/>
    <x v="1"/>
    <x v="2"/>
    <n v="1015"/>
    <n v="66924.47"/>
    <s v="Credit Card"/>
    <s v="Yes"/>
    <n v="3"/>
    <n v="0"/>
    <x v="0"/>
    <n v="0"/>
    <s v="No"/>
    <x v="1"/>
    <s v="Ahmedabad"/>
  </r>
  <r>
    <x v="9565"/>
    <n v="41"/>
    <s v="Male"/>
    <s v="Delhi"/>
    <n v="40"/>
    <x v="2"/>
    <x v="1"/>
    <n v="815"/>
    <n v="29953.98"/>
    <s v="Credit Card"/>
    <s v="Yes"/>
    <n v="0"/>
    <n v="0"/>
    <x v="0"/>
    <n v="10"/>
    <s v="Yes"/>
    <x v="0"/>
    <s v="Delhi"/>
  </r>
  <r>
    <x v="9566"/>
    <n v="28"/>
    <s v="Female"/>
    <s v="Delhi"/>
    <n v="35"/>
    <x v="0"/>
    <x v="0"/>
    <n v="433"/>
    <n v="15008.12"/>
    <s v="UPI"/>
    <s v="Yes"/>
    <n v="1"/>
    <n v="0"/>
    <x v="0"/>
    <n v="0"/>
    <s v="Yes"/>
    <x v="0"/>
    <s v="Delhi"/>
  </r>
  <r>
    <x v="9567"/>
    <n v="23"/>
    <s v="Female"/>
    <s v="Bengaluru"/>
    <n v="48"/>
    <x v="0"/>
    <x v="0"/>
    <n v="414"/>
    <n v="19702.71"/>
    <s v="Bank Transfer"/>
    <s v="No"/>
    <n v="3"/>
    <n v="0"/>
    <x v="0"/>
    <n v="0"/>
    <s v="No"/>
    <x v="0"/>
    <s v="Bengaluru"/>
  </r>
  <r>
    <x v="9568"/>
    <n v="51"/>
    <s v="Male"/>
    <s v="Mumbai"/>
    <n v="59"/>
    <x v="1"/>
    <x v="1"/>
    <n v="765"/>
    <n v="41704.519999999997"/>
    <s v="Credit Card"/>
    <s v="Yes"/>
    <n v="1"/>
    <n v="0"/>
    <x v="0"/>
    <n v="5"/>
    <s v="No"/>
    <x v="1"/>
    <s v="Mumbai"/>
  </r>
  <r>
    <x v="9569"/>
    <n v="33"/>
    <s v="Male"/>
    <s v="Delhi"/>
    <n v="41"/>
    <x v="2"/>
    <x v="2"/>
    <n v="1052"/>
    <n v="37314.699999999997"/>
    <s v="UPI"/>
    <s v="Yes"/>
    <n v="1"/>
    <n v="0"/>
    <x v="1"/>
    <n v="15"/>
    <s v="Yes"/>
    <x v="0"/>
    <s v="Delhi"/>
  </r>
  <r>
    <x v="9570"/>
    <n v="55"/>
    <s v="Male"/>
    <s v="Chennai"/>
    <n v="52"/>
    <x v="0"/>
    <x v="1"/>
    <n v="756"/>
    <n v="39033.82"/>
    <s v="Debit Card"/>
    <s v="Yes"/>
    <n v="0"/>
    <n v="0"/>
    <x v="0"/>
    <n v="0"/>
    <s v="No"/>
    <x v="0"/>
    <s v="Chennai"/>
  </r>
  <r>
    <x v="9571"/>
    <n v="29"/>
    <s v="Female"/>
    <s v="Mumbai"/>
    <n v="22"/>
    <x v="0"/>
    <x v="1"/>
    <n v="784"/>
    <n v="17471.05"/>
    <s v="UPI"/>
    <s v="Yes"/>
    <n v="1"/>
    <n v="0"/>
    <x v="0"/>
    <n v="0"/>
    <s v="No"/>
    <x v="0"/>
    <s v="Mumbai"/>
  </r>
  <r>
    <x v="9572"/>
    <n v="36"/>
    <s v="Female"/>
    <s v="Ahmedabad"/>
    <n v="40"/>
    <x v="0"/>
    <x v="0"/>
    <n v="545"/>
    <n v="21800"/>
    <s v="UPI"/>
    <s v="Yes"/>
    <n v="1"/>
    <n v="0"/>
    <x v="0"/>
    <n v="0"/>
    <s v="No"/>
    <x v="0"/>
    <s v="Ahmedabad"/>
  </r>
  <r>
    <x v="9573"/>
    <n v="45"/>
    <s v="Female"/>
    <s v="Hyderabad"/>
    <n v="48"/>
    <x v="0"/>
    <x v="0"/>
    <n v="486"/>
    <n v="23021.99"/>
    <s v="Auto Debit"/>
    <s v="Yes"/>
    <n v="1"/>
    <n v="0"/>
    <x v="0"/>
    <n v="0"/>
    <s v="No"/>
    <x v="0"/>
    <s v="Hyderabad"/>
  </r>
  <r>
    <x v="9574"/>
    <n v="18"/>
    <s v="Male"/>
    <s v="Bengaluru"/>
    <n v="59"/>
    <x v="2"/>
    <x v="0"/>
    <n v="507"/>
    <n v="30380.880000000001"/>
    <s v="Credit Card"/>
    <s v="Yes"/>
    <n v="3"/>
    <n v="0"/>
    <x v="0"/>
    <n v="0"/>
    <s v="No"/>
    <x v="0"/>
    <s v="Bengaluru"/>
  </r>
  <r>
    <x v="9575"/>
    <n v="18"/>
    <s v="Female"/>
    <s v="Mumbai"/>
    <n v="45"/>
    <x v="0"/>
    <x v="2"/>
    <n v="1063"/>
    <n v="48997.57"/>
    <s v="UPI"/>
    <s v="Yes"/>
    <n v="1"/>
    <n v="0"/>
    <x v="0"/>
    <n v="0"/>
    <s v="No"/>
    <x v="1"/>
    <s v="Mumbai"/>
  </r>
  <r>
    <x v="9576"/>
    <n v="18"/>
    <s v="Female"/>
    <s v="Kolkata"/>
    <n v="67"/>
    <x v="1"/>
    <x v="0"/>
    <n v="538"/>
    <n v="35069.660000000003"/>
    <s v="Bank Transfer"/>
    <s v="Yes"/>
    <n v="0"/>
    <n v="0"/>
    <x v="0"/>
    <n v="0"/>
    <s v="No"/>
    <x v="0"/>
    <s v="Kolkata"/>
  </r>
  <r>
    <x v="9577"/>
    <n v="38"/>
    <s v="Female"/>
    <s v="Mumbai"/>
    <n v="31"/>
    <x v="0"/>
    <x v="1"/>
    <n v="740"/>
    <n v="22763.11"/>
    <s v="Debit Card"/>
    <s v="Yes"/>
    <n v="1"/>
    <n v="0"/>
    <x v="0"/>
    <n v="0"/>
    <s v="No"/>
    <x v="0"/>
    <s v="Mumbai"/>
  </r>
  <r>
    <x v="9578"/>
    <n v="36"/>
    <s v="Male"/>
    <s v="Bengaluru"/>
    <n v="46"/>
    <x v="2"/>
    <x v="0"/>
    <n v="472"/>
    <n v="19652.54"/>
    <s v="Auto Debit"/>
    <s v="Yes"/>
    <n v="0"/>
    <n v="0"/>
    <x v="0"/>
    <n v="10"/>
    <s v="No"/>
    <x v="0"/>
    <s v="Bengaluru"/>
  </r>
  <r>
    <x v="9579"/>
    <n v="37"/>
    <s v="Female"/>
    <s v="Mumbai"/>
    <n v="7"/>
    <x v="1"/>
    <x v="2"/>
    <n v="995"/>
    <n v="6326.24"/>
    <s v="UPI"/>
    <s v="Yes"/>
    <n v="0"/>
    <n v="0"/>
    <x v="0"/>
    <n v="10"/>
    <s v="No"/>
    <x v="0"/>
    <s v="Mumbai"/>
  </r>
  <r>
    <x v="9580"/>
    <n v="37"/>
    <s v="Male"/>
    <s v="Chennai"/>
    <n v="19"/>
    <x v="0"/>
    <x v="1"/>
    <n v="728"/>
    <n v="13731.34"/>
    <s v="Credit Card"/>
    <s v="Yes"/>
    <n v="0"/>
    <n v="0"/>
    <x v="0"/>
    <n v="0"/>
    <s v="No"/>
    <x v="0"/>
    <s v="Chennai"/>
  </r>
  <r>
    <x v="9581"/>
    <n v="23"/>
    <s v="Female"/>
    <s v="Bengaluru"/>
    <n v="38"/>
    <x v="2"/>
    <x v="2"/>
    <n v="971"/>
    <n v="33021.4"/>
    <s v="Debit Card"/>
    <s v="Yes"/>
    <n v="2"/>
    <n v="0"/>
    <x v="0"/>
    <n v="10"/>
    <s v="No"/>
    <x v="0"/>
    <s v="Bengaluru"/>
  </r>
  <r>
    <x v="9582"/>
    <n v="30"/>
    <s v="Male"/>
    <s v="Pune"/>
    <n v="17"/>
    <x v="1"/>
    <x v="0"/>
    <n v="461"/>
    <n v="7761.43"/>
    <s v="UPI"/>
    <s v="No"/>
    <n v="0"/>
    <n v="0"/>
    <x v="0"/>
    <n v="0"/>
    <s v="Yes"/>
    <x v="0"/>
    <s v="Pune"/>
  </r>
  <r>
    <x v="9583"/>
    <n v="28"/>
    <s v="Male"/>
    <s v="Bengaluru"/>
    <n v="28"/>
    <x v="0"/>
    <x v="0"/>
    <n v="425"/>
    <n v="12019.73"/>
    <s v="Auto Debit"/>
    <s v="Yes"/>
    <n v="0"/>
    <n v="0"/>
    <x v="0"/>
    <n v="0"/>
    <s v="No"/>
    <x v="0"/>
    <s v="Bengaluru"/>
  </r>
  <r>
    <x v="9584"/>
    <n v="25"/>
    <s v="Male"/>
    <s v="Hyderabad"/>
    <n v="45"/>
    <x v="1"/>
    <x v="2"/>
    <n v="991"/>
    <n v="40754.83"/>
    <s v="Debit Card"/>
    <s v="Yes"/>
    <n v="0"/>
    <n v="0"/>
    <x v="0"/>
    <n v="10"/>
    <s v="No"/>
    <x v="0"/>
    <s v="Hyderabad"/>
  </r>
  <r>
    <x v="9585"/>
    <n v="60"/>
    <s v="Female"/>
    <s v="Mumbai"/>
    <n v="33"/>
    <x v="0"/>
    <x v="2"/>
    <n v="1006"/>
    <n v="33814.67"/>
    <s v="Credit Card"/>
    <s v="Yes"/>
    <n v="0"/>
    <n v="0"/>
    <x v="0"/>
    <n v="0"/>
    <s v="Yes"/>
    <x v="0"/>
    <s v="Mumbai"/>
  </r>
  <r>
    <x v="9586"/>
    <n v="62"/>
    <s v="Male"/>
    <s v="Mumbai"/>
    <n v="29"/>
    <x v="0"/>
    <x v="0"/>
    <n v="505"/>
    <n v="15060.02"/>
    <s v="UPI"/>
    <s v="Yes"/>
    <n v="0"/>
    <n v="0"/>
    <x v="0"/>
    <n v="0"/>
    <s v="Yes"/>
    <x v="0"/>
    <s v="Mumbai"/>
  </r>
  <r>
    <x v="9587"/>
    <n v="20"/>
    <s v="Female"/>
    <s v="Nagpur"/>
    <n v="42"/>
    <x v="1"/>
    <x v="0"/>
    <n v="427"/>
    <n v="18296.07"/>
    <s v="Credit Card"/>
    <s v="Yes"/>
    <n v="0"/>
    <n v="0"/>
    <x v="1"/>
    <n v="0"/>
    <s v="Yes"/>
    <x v="0"/>
    <s v="Nagpur"/>
  </r>
  <r>
    <x v="9588"/>
    <n v="36"/>
    <s v="Female"/>
    <s v="Nagpur"/>
    <n v="44"/>
    <x v="0"/>
    <x v="1"/>
    <n v="698"/>
    <n v="31273.919999999998"/>
    <s v="Credit Card"/>
    <s v="Yes"/>
    <n v="5"/>
    <n v="2"/>
    <x v="1"/>
    <n v="0"/>
    <s v="No"/>
    <x v="1"/>
    <s v="Nagpur"/>
  </r>
  <r>
    <x v="9589"/>
    <n v="36"/>
    <s v="Female"/>
    <s v="Hyderabad"/>
    <n v="16"/>
    <x v="0"/>
    <x v="1"/>
    <n v="692"/>
    <n v="11076.34"/>
    <s v="Debit Card"/>
    <s v="Yes"/>
    <n v="2"/>
    <n v="1"/>
    <x v="0"/>
    <n v="0"/>
    <s v="Yes"/>
    <x v="0"/>
    <s v="Hyderabad"/>
  </r>
  <r>
    <x v="9590"/>
    <n v="20"/>
    <s v="Female"/>
    <s v="Kolkata"/>
    <n v="60"/>
    <x v="1"/>
    <x v="2"/>
    <n v="979"/>
    <n v="51332.08"/>
    <s v="Debit Card"/>
    <s v="Yes"/>
    <n v="2"/>
    <n v="1"/>
    <x v="0"/>
    <n v="10"/>
    <s v="No"/>
    <x v="0"/>
    <s v="Kolkata"/>
  </r>
  <r>
    <x v="9591"/>
    <n v="20"/>
    <s v="Male"/>
    <s v="Pune"/>
    <n v="24"/>
    <x v="1"/>
    <x v="0"/>
    <n v="401"/>
    <n v="9418.26"/>
    <s v="Bank Transfer"/>
    <s v="Yes"/>
    <n v="0"/>
    <n v="0"/>
    <x v="0"/>
    <n v="0"/>
    <s v="No"/>
    <x v="0"/>
    <s v="Pune"/>
  </r>
  <r>
    <x v="9592"/>
    <n v="47"/>
    <s v="Male"/>
    <s v="Delhi"/>
    <n v="40"/>
    <x v="1"/>
    <x v="0"/>
    <n v="508"/>
    <n v="20007.23"/>
    <s v="Auto Debit"/>
    <s v="Yes"/>
    <n v="0"/>
    <n v="0"/>
    <x v="0"/>
    <n v="0"/>
    <s v="No"/>
    <x v="0"/>
    <s v="Delhi"/>
  </r>
  <r>
    <x v="9593"/>
    <n v="49"/>
    <s v="Female"/>
    <s v="Hyderabad"/>
    <n v="33"/>
    <x v="0"/>
    <x v="0"/>
    <n v="429"/>
    <n v="14362.54"/>
    <s v="UPI"/>
    <s v="Yes"/>
    <n v="1"/>
    <n v="0"/>
    <x v="0"/>
    <n v="0"/>
    <s v="No"/>
    <x v="1"/>
    <s v="Hyderabad"/>
  </r>
  <r>
    <x v="9594"/>
    <n v="30"/>
    <s v="Male"/>
    <s v="Hyderabad"/>
    <n v="26"/>
    <x v="0"/>
    <x v="2"/>
    <n v="1037"/>
    <n v="27708.9"/>
    <s v="Bank Transfer"/>
    <s v="Yes"/>
    <n v="1"/>
    <n v="0"/>
    <x v="0"/>
    <n v="0"/>
    <s v="No"/>
    <x v="0"/>
    <s v="Hyderabad"/>
  </r>
  <r>
    <x v="9595"/>
    <n v="31"/>
    <s v="Female"/>
    <s v="Bengaluru"/>
    <n v="37"/>
    <x v="1"/>
    <x v="1"/>
    <n v="706"/>
    <n v="25744.09"/>
    <s v="Debit Card"/>
    <s v="Yes"/>
    <n v="0"/>
    <n v="0"/>
    <x v="0"/>
    <n v="0"/>
    <s v="No"/>
    <x v="0"/>
    <s v="Bengaluru"/>
  </r>
  <r>
    <x v="9596"/>
    <n v="36"/>
    <s v="Female"/>
    <s v="Mumbai"/>
    <n v="22"/>
    <x v="0"/>
    <x v="0"/>
    <n v="435"/>
    <n v="9421.42"/>
    <s v="Bank Transfer"/>
    <s v="Yes"/>
    <n v="1"/>
    <n v="0"/>
    <x v="1"/>
    <n v="0"/>
    <s v="Yes"/>
    <x v="1"/>
    <s v="Mumbai"/>
  </r>
  <r>
    <x v="9597"/>
    <n v="37"/>
    <s v="Male"/>
    <s v="Bengaluru"/>
    <n v="17"/>
    <x v="1"/>
    <x v="0"/>
    <n v="542"/>
    <n v="8718.6"/>
    <s v="Debit Card"/>
    <s v="Yes"/>
    <n v="2"/>
    <n v="1"/>
    <x v="0"/>
    <n v="5"/>
    <s v="Yes"/>
    <x v="0"/>
    <s v="Bengaluru"/>
  </r>
  <r>
    <x v="9598"/>
    <n v="43"/>
    <s v="Female"/>
    <s v="Delhi"/>
    <n v="34"/>
    <x v="0"/>
    <x v="2"/>
    <n v="953"/>
    <n v="32799.54"/>
    <s v="Debit Card"/>
    <s v="Yes"/>
    <n v="0"/>
    <n v="0"/>
    <x v="0"/>
    <n v="0"/>
    <s v="No"/>
    <x v="0"/>
    <s v="Delhi"/>
  </r>
  <r>
    <x v="9599"/>
    <n v="24"/>
    <s v="Female"/>
    <s v="Bengaluru"/>
    <n v="32"/>
    <x v="0"/>
    <x v="2"/>
    <n v="997"/>
    <n v="31254.12"/>
    <s v="Auto Debit"/>
    <s v="Yes"/>
    <n v="0"/>
    <n v="0"/>
    <x v="0"/>
    <n v="0"/>
    <s v="Yes"/>
    <x v="0"/>
    <s v="Bengaluru"/>
  </r>
  <r>
    <x v="9600"/>
    <n v="46"/>
    <s v="Male"/>
    <s v="Mumbai"/>
    <n v="36"/>
    <x v="1"/>
    <x v="2"/>
    <n v="1048"/>
    <n v="37355.85"/>
    <s v="Auto Debit"/>
    <s v="Yes"/>
    <n v="0"/>
    <n v="0"/>
    <x v="0"/>
    <n v="0"/>
    <s v="Yes"/>
    <x v="0"/>
    <s v="Mumbai"/>
  </r>
  <r>
    <x v="9601"/>
    <n v="27"/>
    <s v="Female"/>
    <s v="Bengaluru"/>
    <n v="57"/>
    <x v="0"/>
    <x v="0"/>
    <n v="562"/>
    <n v="31817.41"/>
    <s v="Credit Card"/>
    <s v="Yes"/>
    <n v="4"/>
    <n v="1"/>
    <x v="1"/>
    <n v="0"/>
    <s v="No"/>
    <x v="1"/>
    <s v="Bengaluru"/>
  </r>
  <r>
    <x v="9602"/>
    <n v="29"/>
    <s v="Female"/>
    <s v="Nagpur"/>
    <n v="25"/>
    <x v="1"/>
    <x v="0"/>
    <n v="437"/>
    <n v="9896.35"/>
    <s v="Debit Card"/>
    <s v="No"/>
    <n v="0"/>
    <n v="0"/>
    <x v="0"/>
    <n v="10"/>
    <s v="No"/>
    <x v="0"/>
    <s v="Nagpur"/>
  </r>
  <r>
    <x v="9603"/>
    <n v="69"/>
    <s v="Female"/>
    <s v="Pune"/>
    <n v="39"/>
    <x v="0"/>
    <x v="0"/>
    <n v="547"/>
    <n v="21661.18"/>
    <s v="Unknown"/>
    <s v="Yes"/>
    <n v="0"/>
    <n v="0"/>
    <x v="0"/>
    <n v="0"/>
    <s v="Yes"/>
    <x v="0"/>
    <s v="Pune"/>
  </r>
  <r>
    <x v="9604"/>
    <n v="22"/>
    <s v="Male"/>
    <s v="Pune"/>
    <n v="37"/>
    <x v="0"/>
    <x v="2"/>
    <n v="1080"/>
    <n v="39931.11"/>
    <s v="UPI"/>
    <s v="Yes"/>
    <n v="3"/>
    <n v="1"/>
    <x v="0"/>
    <n v="0"/>
    <s v="Yes"/>
    <x v="0"/>
    <s v="Pune"/>
  </r>
  <r>
    <x v="9605"/>
    <n v="37"/>
    <s v="Female"/>
    <s v="Bengaluru"/>
    <n v="25"/>
    <x v="0"/>
    <x v="0"/>
    <n v="584"/>
    <n v="14718.15"/>
    <s v="Debit Card"/>
    <s v="No"/>
    <n v="0"/>
    <n v="0"/>
    <x v="0"/>
    <n v="0"/>
    <s v="No"/>
    <x v="0"/>
    <s v="Bengaluru"/>
  </r>
  <r>
    <x v="9606"/>
    <n v="37"/>
    <s v="Male"/>
    <s v="Bengaluru"/>
    <n v="67"/>
    <x v="2"/>
    <x v="2"/>
    <n v="1072"/>
    <n v="70263.8"/>
    <s v="UPI"/>
    <s v="Yes"/>
    <n v="4"/>
    <n v="0"/>
    <x v="0"/>
    <n v="0"/>
    <s v="Yes"/>
    <x v="0"/>
    <s v="Bengaluru"/>
  </r>
  <r>
    <x v="9607"/>
    <n v="45"/>
    <s v="Male"/>
    <s v="Pune"/>
    <n v="59"/>
    <x v="0"/>
    <x v="0"/>
    <n v="485"/>
    <n v="29292.32"/>
    <s v="Bank Transfer"/>
    <s v="Yes"/>
    <n v="1"/>
    <n v="0"/>
    <x v="0"/>
    <n v="0"/>
    <s v="No"/>
    <x v="0"/>
    <s v="Pune"/>
  </r>
  <r>
    <x v="9608"/>
    <n v="43"/>
    <s v="Female"/>
    <s v="Delhi"/>
    <n v="22"/>
    <x v="0"/>
    <x v="0"/>
    <n v="431"/>
    <n v="9200.11"/>
    <s v="Auto Debit"/>
    <s v="Yes"/>
    <n v="2"/>
    <n v="1"/>
    <x v="0"/>
    <n v="0"/>
    <s v="No"/>
    <x v="0"/>
    <s v="Delhi"/>
  </r>
  <r>
    <x v="9609"/>
    <n v="22"/>
    <s v="Female"/>
    <s v="Bengaluru"/>
    <n v="45"/>
    <x v="2"/>
    <x v="1"/>
    <n v="826"/>
    <n v="31299.73"/>
    <s v="Bank Transfer"/>
    <s v="Yes"/>
    <n v="2"/>
    <n v="0"/>
    <x v="0"/>
    <n v="15"/>
    <s v="No"/>
    <x v="0"/>
    <s v="Bengaluru"/>
  </r>
  <r>
    <x v="9610"/>
    <n v="54"/>
    <s v="Male"/>
    <s v="Hyderabad"/>
    <n v="40"/>
    <x v="1"/>
    <x v="2"/>
    <n v="1048"/>
    <n v="41231.65"/>
    <s v="Auto Debit"/>
    <s v="Yes"/>
    <n v="0"/>
    <n v="0"/>
    <x v="0"/>
    <n v="0"/>
    <s v="No"/>
    <x v="0"/>
    <s v="Hyderabad"/>
  </r>
  <r>
    <x v="9611"/>
    <n v="19"/>
    <s v="Female"/>
    <s v="Bengaluru"/>
    <n v="14"/>
    <x v="1"/>
    <x v="2"/>
    <n v="991"/>
    <n v="14122.06"/>
    <s v="UPI"/>
    <s v="Yes"/>
    <n v="2"/>
    <n v="3"/>
    <x v="2"/>
    <n v="0"/>
    <s v="No"/>
    <x v="1"/>
    <s v="Bengaluru"/>
  </r>
  <r>
    <x v="9612"/>
    <n v="34"/>
    <s v="Male"/>
    <s v="Jaipur"/>
    <n v="47"/>
    <x v="2"/>
    <x v="0"/>
    <n v="413"/>
    <n v="17278.560000000001"/>
    <s v="Bank Transfer"/>
    <s v="Yes"/>
    <n v="2"/>
    <n v="0"/>
    <x v="0"/>
    <n v="10"/>
    <s v="No"/>
    <x v="0"/>
    <s v="Jaipur"/>
  </r>
  <r>
    <x v="9613"/>
    <n v="35"/>
    <s v="Male"/>
    <s v="Pune"/>
    <n v="37"/>
    <x v="0"/>
    <x v="0"/>
    <n v="422"/>
    <n v="15988.95"/>
    <s v="Bank Transfer"/>
    <s v="Yes"/>
    <n v="1"/>
    <n v="0"/>
    <x v="0"/>
    <n v="0"/>
    <s v="Yes"/>
    <x v="0"/>
    <s v="Pune"/>
  </r>
  <r>
    <x v="9614"/>
    <n v="44"/>
    <s v="Female"/>
    <s v="Chennai"/>
    <n v="36"/>
    <x v="0"/>
    <x v="2"/>
    <n v="1006"/>
    <n v="37155.75"/>
    <s v="UPI"/>
    <s v="Yes"/>
    <n v="1"/>
    <n v="0"/>
    <x v="1"/>
    <n v="0"/>
    <s v="No"/>
    <x v="1"/>
    <s v="Chennai"/>
  </r>
  <r>
    <x v="9615"/>
    <n v="18"/>
    <s v="Female"/>
    <s v="Bengaluru"/>
    <n v="17"/>
    <x v="1"/>
    <x v="0"/>
    <n v="566"/>
    <n v="9723.92"/>
    <s v="UPI"/>
    <s v="No"/>
    <n v="0"/>
    <n v="0"/>
    <x v="0"/>
    <n v="0"/>
    <s v="No"/>
    <x v="0"/>
    <s v="Bengaluru"/>
  </r>
  <r>
    <x v="9616"/>
    <n v="55"/>
    <s v="Male"/>
    <s v="Pune"/>
    <n v="27"/>
    <x v="0"/>
    <x v="1"/>
    <n v="675"/>
    <n v="18500.560000000001"/>
    <s v="UPI"/>
    <s v="Yes"/>
    <n v="2"/>
    <n v="1"/>
    <x v="1"/>
    <n v="0"/>
    <s v="No"/>
    <x v="0"/>
    <s v="Pune"/>
  </r>
  <r>
    <x v="9617"/>
    <n v="18"/>
    <s v="Male"/>
    <s v="Delhi"/>
    <n v="32"/>
    <x v="2"/>
    <x v="0"/>
    <n v="440"/>
    <n v="11826.74"/>
    <s v="UPI"/>
    <s v="No"/>
    <n v="3"/>
    <n v="2"/>
    <x v="1"/>
    <n v="15"/>
    <s v="No"/>
    <x v="0"/>
    <s v="Delhi"/>
  </r>
  <r>
    <x v="9618"/>
    <n v="31"/>
    <s v="Female"/>
    <s v="Bengaluru"/>
    <n v="16"/>
    <x v="0"/>
    <x v="1"/>
    <n v="813"/>
    <n v="13223.1"/>
    <s v="Credit Card"/>
    <s v="Yes"/>
    <n v="3"/>
    <n v="2"/>
    <x v="1"/>
    <n v="0"/>
    <s v="No"/>
    <x v="1"/>
    <s v="Bengaluru"/>
  </r>
  <r>
    <x v="9619"/>
    <n v="18"/>
    <s v="Female"/>
    <s v="Pune"/>
    <n v="54"/>
    <x v="0"/>
    <x v="2"/>
    <n v="1007"/>
    <n v="52955.45"/>
    <s v="Credit Card"/>
    <s v="Yes"/>
    <n v="0"/>
    <n v="0"/>
    <x v="0"/>
    <n v="0"/>
    <s v="Yes"/>
    <x v="0"/>
    <s v="Pune"/>
  </r>
  <r>
    <x v="9620"/>
    <n v="44"/>
    <s v="Male"/>
    <s v="Kolkata"/>
    <n v="51"/>
    <x v="1"/>
    <x v="2"/>
    <n v="976"/>
    <n v="46904.81"/>
    <s v="Credit Card"/>
    <s v="Yes"/>
    <n v="0"/>
    <n v="0"/>
    <x v="0"/>
    <n v="5"/>
    <s v="Yes"/>
    <x v="0"/>
    <s v="Kolkata"/>
  </r>
  <r>
    <x v="9621"/>
    <n v="41"/>
    <s v="Female"/>
    <s v="Ahmedabad"/>
    <n v="27"/>
    <x v="0"/>
    <x v="0"/>
    <n v="400"/>
    <n v="10674.64"/>
    <s v="UPI"/>
    <s v="No"/>
    <n v="5"/>
    <n v="1"/>
    <x v="1"/>
    <n v="0"/>
    <s v="No"/>
    <x v="1"/>
    <s v="Ahmedabad"/>
  </r>
  <r>
    <x v="9622"/>
    <n v="32"/>
    <s v="Male"/>
    <s v="Mumbai"/>
    <n v="16"/>
    <x v="0"/>
    <x v="1"/>
    <n v="743"/>
    <n v="11825.14"/>
    <s v="Bank Transfer"/>
    <s v="Yes"/>
    <n v="0"/>
    <n v="0"/>
    <x v="0"/>
    <n v="0"/>
    <s v="No"/>
    <x v="0"/>
    <s v="Mumbai"/>
  </r>
  <r>
    <x v="9623"/>
    <n v="24"/>
    <s v="Female"/>
    <s v="Pune"/>
    <n v="72"/>
    <x v="2"/>
    <x v="1"/>
    <n v="764"/>
    <n v="49325.15"/>
    <s v="Auto Debit"/>
    <s v="Yes"/>
    <n v="0"/>
    <n v="0"/>
    <x v="0"/>
    <n v="10"/>
    <s v="No"/>
    <x v="0"/>
    <s v="Pune"/>
  </r>
  <r>
    <x v="9624"/>
    <n v="26"/>
    <s v="Female"/>
    <s v="Nagpur"/>
    <n v="34"/>
    <x v="0"/>
    <x v="0"/>
    <n v="404"/>
    <n v="13748.67"/>
    <s v="Debit Card"/>
    <s v="No"/>
    <n v="0"/>
    <n v="0"/>
    <x v="0"/>
    <n v="0"/>
    <s v="No"/>
    <x v="1"/>
    <s v="Nagpur"/>
  </r>
  <r>
    <x v="9625"/>
    <n v="44"/>
    <s v="Male"/>
    <s v="Nagpur"/>
    <n v="11"/>
    <x v="0"/>
    <x v="1"/>
    <n v="760"/>
    <n v="8309.9"/>
    <s v="UPI"/>
    <s v="No"/>
    <n v="0"/>
    <n v="0"/>
    <x v="1"/>
    <n v="0"/>
    <s v="No"/>
    <x v="1"/>
    <s v="Nagpur"/>
  </r>
  <r>
    <x v="9626"/>
    <n v="31"/>
    <s v="Male"/>
    <s v="Pune"/>
    <n v="57"/>
    <x v="1"/>
    <x v="1"/>
    <n v="725"/>
    <n v="37885.29"/>
    <s v="Credit Card"/>
    <s v="Yes"/>
    <n v="3"/>
    <n v="1"/>
    <x v="1"/>
    <n v="10"/>
    <s v="No"/>
    <x v="0"/>
    <s v="Pune"/>
  </r>
  <r>
    <x v="9627"/>
    <n v="42"/>
    <s v="Female"/>
    <s v="Pune"/>
    <n v="33"/>
    <x v="0"/>
    <x v="0"/>
    <n v="458"/>
    <n v="15108"/>
    <s v="Credit Card"/>
    <s v="No"/>
    <n v="0"/>
    <n v="0"/>
    <x v="0"/>
    <n v="0"/>
    <s v="No"/>
    <x v="0"/>
    <s v="Pune"/>
  </r>
  <r>
    <x v="9628"/>
    <n v="34"/>
    <s v="Male"/>
    <s v="Hyderabad"/>
    <n v="11"/>
    <x v="0"/>
    <x v="0"/>
    <n v="487"/>
    <n v="5304.91"/>
    <s v="UPI"/>
    <s v="Yes"/>
    <n v="4"/>
    <n v="2"/>
    <x v="4"/>
    <n v="0"/>
    <s v="No"/>
    <x v="1"/>
    <s v="Hyderabad"/>
  </r>
  <r>
    <x v="9629"/>
    <n v="48"/>
    <s v="Male"/>
    <s v="Ahmedabad"/>
    <n v="44"/>
    <x v="2"/>
    <x v="1"/>
    <n v="744"/>
    <n v="32212.95"/>
    <s v="Bank Transfer"/>
    <s v="Yes"/>
    <n v="4"/>
    <n v="2"/>
    <x v="2"/>
    <n v="0"/>
    <s v="No"/>
    <x v="0"/>
    <s v="Ahmedabad"/>
  </r>
  <r>
    <x v="9630"/>
    <n v="36"/>
    <s v="Female"/>
    <s v="Bengaluru"/>
    <n v="16"/>
    <x v="0"/>
    <x v="0"/>
    <n v="457"/>
    <n v="7513.62"/>
    <s v="UPI"/>
    <s v="No"/>
    <n v="9"/>
    <n v="3"/>
    <x v="3"/>
    <n v="0"/>
    <s v="No"/>
    <x v="1"/>
    <s v="Bengaluru"/>
  </r>
  <r>
    <x v="9631"/>
    <n v="43"/>
    <s v="Male"/>
    <s v="Bengaluru"/>
    <n v="58"/>
    <x v="1"/>
    <x v="1"/>
    <n v="742"/>
    <n v="42387.11"/>
    <s v="Bank Transfer"/>
    <s v="Yes"/>
    <n v="7"/>
    <n v="2"/>
    <x v="2"/>
    <n v="0"/>
    <s v="Yes"/>
    <x v="1"/>
    <s v="Bengaluru"/>
  </r>
  <r>
    <x v="9632"/>
    <n v="32"/>
    <s v="Male"/>
    <s v="Bengaluru"/>
    <n v="18"/>
    <x v="0"/>
    <x v="0"/>
    <n v="527"/>
    <n v="9420.91"/>
    <s v="Auto Debit"/>
    <s v="Yes"/>
    <n v="3"/>
    <n v="2"/>
    <x v="2"/>
    <n v="0"/>
    <s v="No"/>
    <x v="0"/>
    <s v="Bengaluru"/>
  </r>
  <r>
    <x v="9633"/>
    <n v="43"/>
    <s v="Male"/>
    <s v="Mumbai"/>
    <n v="44"/>
    <x v="0"/>
    <x v="1"/>
    <n v="823"/>
    <n v="36572.26"/>
    <s v="Auto Debit"/>
    <s v="Yes"/>
    <n v="0"/>
    <n v="0"/>
    <x v="0"/>
    <n v="0"/>
    <s v="No"/>
    <x v="0"/>
    <s v="Mumbai"/>
  </r>
  <r>
    <x v="9634"/>
    <n v="40"/>
    <s v="Female"/>
    <s v="Delhi"/>
    <n v="12"/>
    <x v="0"/>
    <x v="1"/>
    <n v="678"/>
    <n v="7989.02"/>
    <s v="UPI"/>
    <s v="Yes"/>
    <n v="2"/>
    <n v="0"/>
    <x v="1"/>
    <n v="0"/>
    <s v="Yes"/>
    <x v="0"/>
    <s v="Delhi"/>
  </r>
  <r>
    <x v="9635"/>
    <n v="33"/>
    <s v="Male"/>
    <s v="Hyderabad"/>
    <n v="32"/>
    <x v="0"/>
    <x v="0"/>
    <n v="483"/>
    <n v="15461.53"/>
    <s v="Credit Card"/>
    <s v="Yes"/>
    <n v="1"/>
    <n v="0"/>
    <x v="0"/>
    <n v="0"/>
    <s v="No"/>
    <x v="1"/>
    <s v="Hyderabad"/>
  </r>
  <r>
    <x v="9636"/>
    <n v="41"/>
    <s v="Female"/>
    <s v="Hyderabad"/>
    <n v="30"/>
    <x v="1"/>
    <x v="1"/>
    <n v="682"/>
    <n v="18953.64"/>
    <s v="UPI"/>
    <s v="Yes"/>
    <n v="0"/>
    <n v="0"/>
    <x v="0"/>
    <n v="10"/>
    <s v="No"/>
    <x v="0"/>
    <s v="Hyderabad"/>
  </r>
  <r>
    <x v="9637"/>
    <n v="19"/>
    <s v="Female"/>
    <s v="Kolkata"/>
    <n v="38"/>
    <x v="1"/>
    <x v="0"/>
    <n v="501"/>
    <n v="18350.52"/>
    <s v="UPI"/>
    <s v="Yes"/>
    <n v="0"/>
    <n v="0"/>
    <x v="0"/>
    <n v="5"/>
    <s v="No"/>
    <x v="0"/>
    <s v="Kolkata"/>
  </r>
  <r>
    <x v="9638"/>
    <n v="46"/>
    <s v="Male"/>
    <s v="Hyderabad"/>
    <n v="48"/>
    <x v="1"/>
    <x v="1"/>
    <n v="642"/>
    <n v="29011.22"/>
    <s v="Debit Card"/>
    <s v="Yes"/>
    <n v="1"/>
    <n v="0"/>
    <x v="1"/>
    <n v="5"/>
    <s v="No"/>
    <x v="0"/>
    <s v="Hyderabad"/>
  </r>
  <r>
    <x v="9639"/>
    <n v="30"/>
    <s v="Male"/>
    <s v="Bengaluru"/>
    <n v="18"/>
    <x v="0"/>
    <x v="1"/>
    <n v="692"/>
    <n v="12333.26"/>
    <s v="UPI"/>
    <s v="Yes"/>
    <n v="0"/>
    <n v="0"/>
    <x v="0"/>
    <n v="0"/>
    <s v="No"/>
    <x v="1"/>
    <s v="Bengaluru"/>
  </r>
  <r>
    <x v="9640"/>
    <n v="27"/>
    <s v="Female"/>
    <s v="Nagpur"/>
    <n v="39"/>
    <x v="0"/>
    <x v="0"/>
    <n v="517"/>
    <n v="19711.77"/>
    <s v="Bank Transfer"/>
    <s v="Yes"/>
    <n v="1"/>
    <n v="0"/>
    <x v="0"/>
    <n v="0"/>
    <s v="Yes"/>
    <x v="0"/>
    <s v="Nagpur"/>
  </r>
  <r>
    <x v="9641"/>
    <n v="43"/>
    <s v="Male"/>
    <s v="Delhi"/>
    <n v="15"/>
    <x v="1"/>
    <x v="0"/>
    <n v="445"/>
    <n v="6614.04"/>
    <s v="Credit Card"/>
    <s v="No"/>
    <n v="1"/>
    <n v="0"/>
    <x v="0"/>
    <n v="0"/>
    <s v="No"/>
    <x v="0"/>
    <s v="Delhi"/>
  </r>
  <r>
    <x v="9642"/>
    <n v="38"/>
    <s v="Male"/>
    <s v="Pune"/>
    <n v="25"/>
    <x v="1"/>
    <x v="1"/>
    <n v="667"/>
    <n v="17023.88"/>
    <s v="Debit Card"/>
    <s v="Yes"/>
    <n v="2"/>
    <n v="1"/>
    <x v="2"/>
    <n v="0"/>
    <s v="No"/>
    <x v="0"/>
    <s v="Pune"/>
  </r>
  <r>
    <x v="9643"/>
    <n v="48"/>
    <s v="Male"/>
    <s v="Hyderabad"/>
    <n v="31"/>
    <x v="2"/>
    <x v="2"/>
    <n v="955"/>
    <n v="29617.4"/>
    <s v="Credit Card"/>
    <s v="Yes"/>
    <n v="0"/>
    <n v="0"/>
    <x v="1"/>
    <n v="0"/>
    <s v="No"/>
    <x v="0"/>
    <s v="Hyderabad"/>
  </r>
  <r>
    <x v="9644"/>
    <n v="38"/>
    <s v="Female"/>
    <s v="Ahmedabad"/>
    <n v="68"/>
    <x v="2"/>
    <x v="2"/>
    <n v="957"/>
    <n v="56134.25"/>
    <s v="Credit Card"/>
    <s v="Yes"/>
    <n v="0"/>
    <n v="0"/>
    <x v="0"/>
    <n v="15"/>
    <s v="No"/>
    <x v="0"/>
    <s v="Ahmedabad"/>
  </r>
  <r>
    <x v="9645"/>
    <n v="39"/>
    <s v="Female"/>
    <s v="Jaipur"/>
    <n v="36"/>
    <x v="1"/>
    <x v="0"/>
    <n v="396"/>
    <n v="14161.31"/>
    <s v="Credit Card"/>
    <s v="No"/>
    <n v="3"/>
    <n v="2"/>
    <x v="2"/>
    <n v="0"/>
    <s v="No"/>
    <x v="0"/>
    <s v="Jaipur"/>
  </r>
  <r>
    <x v="9646"/>
    <n v="35"/>
    <s v="Female"/>
    <s v="Hyderabad"/>
    <n v="21"/>
    <x v="1"/>
    <x v="2"/>
    <n v="1065"/>
    <n v="21966.39"/>
    <s v="Debit Card"/>
    <s v="Yes"/>
    <n v="5"/>
    <n v="2"/>
    <x v="2"/>
    <n v="0"/>
    <s v="No"/>
    <x v="0"/>
    <s v="Hyderabad"/>
  </r>
  <r>
    <x v="9647"/>
    <n v="18"/>
    <s v="Female"/>
    <s v="Chennai"/>
    <n v="41"/>
    <x v="1"/>
    <x v="1"/>
    <n v="763"/>
    <n v="31668.59"/>
    <s v="Auto Debit"/>
    <s v="Yes"/>
    <n v="0"/>
    <n v="0"/>
    <x v="0"/>
    <n v="0"/>
    <s v="No"/>
    <x v="0"/>
    <s v="Chennai"/>
  </r>
  <r>
    <x v="9648"/>
    <n v="47"/>
    <s v="Male"/>
    <s v="Kolkata"/>
    <n v="45"/>
    <x v="2"/>
    <x v="0"/>
    <n v="431"/>
    <n v="17808.54"/>
    <s v="UPI"/>
    <s v="No"/>
    <n v="2"/>
    <n v="0"/>
    <x v="0"/>
    <n v="10"/>
    <s v="No"/>
    <x v="0"/>
    <s v="Kolkata"/>
  </r>
  <r>
    <x v="9649"/>
    <n v="59"/>
    <s v="Female"/>
    <s v="Kolkata"/>
    <n v="28"/>
    <x v="0"/>
    <x v="2"/>
    <n v="1007"/>
    <n v="27929.5"/>
    <s v="Credit Card"/>
    <s v="Yes"/>
    <n v="0"/>
    <n v="0"/>
    <x v="0"/>
    <n v="0"/>
    <s v="Yes"/>
    <x v="0"/>
    <s v="Kolkata"/>
  </r>
  <r>
    <x v="9650"/>
    <n v="24"/>
    <s v="Male"/>
    <s v="Ahmedabad"/>
    <n v="9"/>
    <x v="0"/>
    <x v="1"/>
    <n v="678"/>
    <n v="6083.45"/>
    <s v="Credit Card"/>
    <s v="Yes"/>
    <n v="3"/>
    <n v="1"/>
    <x v="1"/>
    <n v="0"/>
    <s v="Yes"/>
    <x v="0"/>
    <s v="Ahmedabad"/>
  </r>
  <r>
    <x v="9651"/>
    <n v="54"/>
    <s v="Male"/>
    <s v="Mumbai"/>
    <n v="19"/>
    <x v="0"/>
    <x v="0"/>
    <n v="586"/>
    <n v="11085.86"/>
    <s v="Credit Card"/>
    <s v="No"/>
    <n v="0"/>
    <n v="0"/>
    <x v="1"/>
    <n v="0"/>
    <s v="No"/>
    <x v="1"/>
    <s v="Mumbai"/>
  </r>
  <r>
    <x v="9652"/>
    <n v="27"/>
    <s v="Female"/>
    <s v="Ahmedabad"/>
    <n v="27"/>
    <x v="0"/>
    <x v="0"/>
    <n v="493"/>
    <n v="13570.25"/>
    <s v="UPI"/>
    <s v="Yes"/>
    <n v="1"/>
    <n v="0"/>
    <x v="0"/>
    <n v="0"/>
    <s v="Yes"/>
    <x v="0"/>
    <s v="Ahmedabad"/>
  </r>
  <r>
    <x v="9653"/>
    <n v="36"/>
    <s v="Female"/>
    <s v="Kolkata"/>
    <n v="15"/>
    <x v="2"/>
    <x v="1"/>
    <n v="766"/>
    <n v="11810.51"/>
    <s v="Bank Transfer"/>
    <s v="Yes"/>
    <n v="0"/>
    <n v="0"/>
    <x v="1"/>
    <n v="0"/>
    <s v="No"/>
    <x v="0"/>
    <s v="Kolkata"/>
  </r>
  <r>
    <x v="9654"/>
    <n v="26"/>
    <s v="Male"/>
    <s v="Kolkata"/>
    <n v="15"/>
    <x v="0"/>
    <x v="1"/>
    <n v="780"/>
    <n v="11838.53"/>
    <s v="Bank Transfer"/>
    <s v="Yes"/>
    <n v="3"/>
    <n v="1"/>
    <x v="1"/>
    <n v="0"/>
    <s v="No"/>
    <x v="1"/>
    <s v="Kolkata"/>
  </r>
  <r>
    <x v="9655"/>
    <n v="45"/>
    <s v="Female"/>
    <s v="Chennai"/>
    <n v="10"/>
    <x v="0"/>
    <x v="1"/>
    <n v="738"/>
    <n v="7246.35"/>
    <s v="Auto Debit"/>
    <s v="Yes"/>
    <n v="0"/>
    <n v="0"/>
    <x v="0"/>
    <n v="0"/>
    <s v="Yes"/>
    <x v="1"/>
    <s v="Chennai"/>
  </r>
  <r>
    <x v="9656"/>
    <n v="18"/>
    <s v="Male"/>
    <s v="Mumbai"/>
    <n v="19"/>
    <x v="0"/>
    <x v="2"/>
    <n v="1019"/>
    <n v="19180.57"/>
    <s v="Auto Debit"/>
    <s v="Yes"/>
    <n v="0"/>
    <n v="0"/>
    <x v="0"/>
    <n v="0"/>
    <s v="No"/>
    <x v="1"/>
    <s v="Mumbai"/>
  </r>
  <r>
    <x v="9657"/>
    <n v="50"/>
    <s v="Female"/>
    <s v="Delhi"/>
    <n v="11"/>
    <x v="0"/>
    <x v="1"/>
    <n v="809"/>
    <n v="9053.3799999999992"/>
    <s v="UPI"/>
    <s v="No"/>
    <n v="2"/>
    <n v="1"/>
    <x v="0"/>
    <n v="0"/>
    <s v="Yes"/>
    <x v="0"/>
    <s v="Delhi"/>
  </r>
  <r>
    <x v="9658"/>
    <n v="50"/>
    <s v="Male"/>
    <s v="Ahmedabad"/>
    <n v="35"/>
    <x v="1"/>
    <x v="0"/>
    <n v="530"/>
    <n v="17022.88"/>
    <s v="Auto Debit"/>
    <s v="No"/>
    <n v="0"/>
    <n v="0"/>
    <x v="0"/>
    <n v="10"/>
    <s v="No"/>
    <x v="0"/>
    <s v="Ahmedabad"/>
  </r>
  <r>
    <x v="9659"/>
    <n v="29"/>
    <s v="Male"/>
    <s v="Delhi"/>
    <n v="27"/>
    <x v="1"/>
    <x v="0"/>
    <n v="524"/>
    <n v="14200.54"/>
    <s v="Debit Card"/>
    <s v="Yes"/>
    <n v="0"/>
    <n v="0"/>
    <x v="0"/>
    <n v="0"/>
    <s v="No"/>
    <x v="0"/>
    <s v="Delhi"/>
  </r>
  <r>
    <x v="9660"/>
    <n v="49"/>
    <s v="Female"/>
    <s v="Hyderabad"/>
    <n v="28"/>
    <x v="0"/>
    <x v="0"/>
    <n v="541"/>
    <n v="15055.75"/>
    <s v="Credit Card"/>
    <s v="Yes"/>
    <n v="0"/>
    <n v="0"/>
    <x v="1"/>
    <n v="0"/>
    <s v="No"/>
    <x v="0"/>
    <s v="Hyderabad"/>
  </r>
  <r>
    <x v="9661"/>
    <n v="34"/>
    <s v="Female"/>
    <s v="Jaipur"/>
    <n v="12"/>
    <x v="0"/>
    <x v="0"/>
    <n v="431"/>
    <n v="5104.2299999999996"/>
    <s v="Auto Debit"/>
    <s v="Yes"/>
    <n v="1"/>
    <n v="0"/>
    <x v="0"/>
    <n v="0"/>
    <s v="No"/>
    <x v="0"/>
    <s v="Jaipur"/>
  </r>
  <r>
    <x v="9662"/>
    <n v="38"/>
    <s v="Female"/>
    <s v="Mumbai"/>
    <n v="19"/>
    <x v="2"/>
    <x v="1"/>
    <n v="685"/>
    <n v="11101.26"/>
    <s v="Debit Card"/>
    <s v="No"/>
    <n v="0"/>
    <n v="0"/>
    <x v="0"/>
    <n v="15"/>
    <s v="Yes"/>
    <x v="0"/>
    <s v="Mumbai"/>
  </r>
  <r>
    <x v="9663"/>
    <n v="30"/>
    <s v="Male"/>
    <s v="Bengaluru"/>
    <n v="38"/>
    <x v="1"/>
    <x v="0"/>
    <n v="496"/>
    <n v="17238.54"/>
    <s v="Auto Debit"/>
    <s v="Yes"/>
    <n v="0"/>
    <n v="0"/>
    <x v="1"/>
    <n v="10"/>
    <s v="No"/>
    <x v="0"/>
    <s v="Bengaluru"/>
  </r>
  <r>
    <x v="9664"/>
    <n v="49"/>
    <s v="Male"/>
    <s v="Bengaluru"/>
    <n v="16"/>
    <x v="1"/>
    <x v="0"/>
    <n v="589"/>
    <n v="9532.2999999999993"/>
    <s v="UPI"/>
    <s v="No"/>
    <n v="0"/>
    <n v="0"/>
    <x v="0"/>
    <n v="0"/>
    <s v="No"/>
    <x v="0"/>
    <s v="Bengaluru"/>
  </r>
  <r>
    <x v="9665"/>
    <n v="20"/>
    <s v="Male"/>
    <s v="Nagpur"/>
    <n v="20"/>
    <x v="1"/>
    <x v="2"/>
    <n v="1088"/>
    <n v="21856.46"/>
    <s v="Debit Card"/>
    <s v="Yes"/>
    <n v="0"/>
    <n v="0"/>
    <x v="0"/>
    <n v="0"/>
    <s v="Yes"/>
    <x v="1"/>
    <s v="Nagpur"/>
  </r>
  <r>
    <x v="9666"/>
    <n v="21"/>
    <s v="Female"/>
    <s v="Jaipur"/>
    <n v="62"/>
    <x v="0"/>
    <x v="0"/>
    <n v="488"/>
    <n v="30414.98"/>
    <s v="Auto Debit"/>
    <s v="Yes"/>
    <n v="0"/>
    <n v="0"/>
    <x v="0"/>
    <n v="0"/>
    <s v="No"/>
    <x v="0"/>
    <s v="Jaipur"/>
  </r>
  <r>
    <x v="9667"/>
    <n v="26"/>
    <s v="Male"/>
    <s v="Chennai"/>
    <n v="22"/>
    <x v="0"/>
    <x v="2"/>
    <n v="1011"/>
    <n v="22386.39"/>
    <s v="UPI"/>
    <s v="Yes"/>
    <n v="1"/>
    <n v="0"/>
    <x v="0"/>
    <n v="0"/>
    <s v="Yes"/>
    <x v="0"/>
    <s v="Chennai"/>
  </r>
  <r>
    <x v="9668"/>
    <n v="56"/>
    <s v="Female"/>
    <s v="Delhi"/>
    <n v="10"/>
    <x v="0"/>
    <x v="2"/>
    <n v="1002"/>
    <n v="9790"/>
    <s v="Credit Card"/>
    <s v="Yes"/>
    <n v="0"/>
    <n v="0"/>
    <x v="0"/>
    <n v="0"/>
    <s v="No"/>
    <x v="1"/>
    <s v="Delhi"/>
  </r>
  <r>
    <x v="9669"/>
    <n v="34"/>
    <s v="Female"/>
    <s v="Mumbai"/>
    <n v="41"/>
    <x v="0"/>
    <x v="2"/>
    <n v="1080"/>
    <n v="43440.160000000003"/>
    <s v="Credit Card"/>
    <s v="Yes"/>
    <n v="3"/>
    <n v="2"/>
    <x v="2"/>
    <n v="0"/>
    <s v="Yes"/>
    <x v="1"/>
    <s v="Mumbai"/>
  </r>
  <r>
    <x v="9670"/>
    <n v="35"/>
    <s v="Male"/>
    <s v="Pune"/>
    <n v="28"/>
    <x v="0"/>
    <x v="1"/>
    <n v="780"/>
    <n v="22139.65"/>
    <s v="Auto Debit"/>
    <s v="Yes"/>
    <n v="4"/>
    <n v="2"/>
    <x v="4"/>
    <n v="0"/>
    <s v="No"/>
    <x v="1"/>
    <s v="Pune"/>
  </r>
  <r>
    <x v="9671"/>
    <n v="30"/>
    <s v="Female"/>
    <s v="Bengaluru"/>
    <n v="23"/>
    <x v="1"/>
    <x v="1"/>
    <n v="712"/>
    <n v="16076.73"/>
    <s v="Bank Transfer"/>
    <s v="Yes"/>
    <n v="0"/>
    <n v="0"/>
    <x v="0"/>
    <n v="0"/>
    <s v="Yes"/>
    <x v="0"/>
    <s v="Bengaluru"/>
  </r>
  <r>
    <x v="9672"/>
    <n v="47"/>
    <s v="Female"/>
    <s v="Mumbai"/>
    <n v="54"/>
    <x v="1"/>
    <x v="0"/>
    <n v="457"/>
    <n v="21948.58"/>
    <s v="Auto Debit"/>
    <s v="No"/>
    <n v="0"/>
    <n v="0"/>
    <x v="0"/>
    <n v="10"/>
    <s v="Yes"/>
    <x v="0"/>
    <s v="Mumbai"/>
  </r>
  <r>
    <x v="9673"/>
    <n v="33"/>
    <s v="Female"/>
    <s v="Delhi"/>
    <n v="9"/>
    <x v="0"/>
    <x v="0"/>
    <n v="579"/>
    <n v="5096.28"/>
    <s v="Auto Debit"/>
    <s v="Yes"/>
    <n v="3"/>
    <n v="1"/>
    <x v="1"/>
    <n v="0"/>
    <s v="No"/>
    <x v="0"/>
    <s v="Delhi"/>
  </r>
  <r>
    <x v="9674"/>
    <n v="44"/>
    <s v="Male"/>
    <s v="Hyderabad"/>
    <n v="48"/>
    <x v="0"/>
    <x v="0"/>
    <n v="400"/>
    <n v="19537.419999999998"/>
    <s v="Auto Debit"/>
    <s v="Yes"/>
    <n v="0"/>
    <n v="0"/>
    <x v="0"/>
    <n v="0"/>
    <s v="No"/>
    <x v="0"/>
    <s v="Hyderabad"/>
  </r>
  <r>
    <x v="9675"/>
    <n v="38"/>
    <s v="Male"/>
    <s v="Ahmedabad"/>
    <n v="23"/>
    <x v="0"/>
    <x v="1"/>
    <n v="680"/>
    <n v="15614.48"/>
    <s v="Debit Card"/>
    <s v="Yes"/>
    <n v="0"/>
    <n v="0"/>
    <x v="0"/>
    <n v="0"/>
    <s v="No"/>
    <x v="1"/>
    <s v="Ahmedabad"/>
  </r>
  <r>
    <x v="9676"/>
    <n v="25"/>
    <s v="Female"/>
    <s v="Hyderabad"/>
    <n v="63"/>
    <x v="2"/>
    <x v="2"/>
    <n v="1026"/>
    <n v="63692.04"/>
    <s v="Credit Card"/>
    <s v="Yes"/>
    <n v="1"/>
    <n v="0"/>
    <x v="1"/>
    <n v="0"/>
    <s v="Yes"/>
    <x v="0"/>
    <s v="Hyderabad"/>
  </r>
  <r>
    <x v="9677"/>
    <n v="42"/>
    <s v="Female"/>
    <s v="Bengaluru"/>
    <n v="72"/>
    <x v="2"/>
    <x v="0"/>
    <n v="486"/>
    <n v="35224.129999999997"/>
    <s v="Auto Debit"/>
    <s v="Yes"/>
    <n v="0"/>
    <n v="0"/>
    <x v="0"/>
    <n v="0"/>
    <s v="No"/>
    <x v="0"/>
    <s v="Bengaluru"/>
  </r>
  <r>
    <x v="9678"/>
    <n v="27"/>
    <s v="Female"/>
    <s v="Nagpur"/>
    <n v="25"/>
    <x v="1"/>
    <x v="0"/>
    <n v="464"/>
    <n v="10736.56"/>
    <s v="UPI"/>
    <s v="Yes"/>
    <n v="4"/>
    <n v="0"/>
    <x v="0"/>
    <n v="10"/>
    <s v="No"/>
    <x v="1"/>
    <s v="Nagpur"/>
  </r>
  <r>
    <x v="9679"/>
    <n v="50"/>
    <s v="Male"/>
    <s v="Ahmedabad"/>
    <n v="35"/>
    <x v="2"/>
    <x v="1"/>
    <n v="759"/>
    <n v="26739.52"/>
    <s v="UPI"/>
    <s v="Yes"/>
    <n v="1"/>
    <n v="0"/>
    <x v="0"/>
    <n v="0"/>
    <s v="No"/>
    <x v="0"/>
    <s v="Ahmedabad"/>
  </r>
  <r>
    <x v="9680"/>
    <n v="18"/>
    <s v="Female"/>
    <s v="Bengaluru"/>
    <n v="21"/>
    <x v="2"/>
    <x v="1"/>
    <n v="708"/>
    <n v="15140.58"/>
    <s v="UPI"/>
    <s v="No"/>
    <n v="4"/>
    <n v="0"/>
    <x v="2"/>
    <n v="0"/>
    <s v="No"/>
    <x v="1"/>
    <s v="Bengaluru"/>
  </r>
  <r>
    <x v="9681"/>
    <n v="38"/>
    <s v="Female"/>
    <s v="Bengaluru"/>
    <n v="48"/>
    <x v="2"/>
    <x v="0"/>
    <n v="463"/>
    <n v="22438.7"/>
    <s v="Bank Transfer"/>
    <s v="No"/>
    <n v="1"/>
    <n v="0"/>
    <x v="0"/>
    <n v="0"/>
    <s v="No"/>
    <x v="0"/>
    <s v="Bengaluru"/>
  </r>
  <r>
    <x v="9682"/>
    <n v="25"/>
    <s v="Male"/>
    <s v="Kolkata"/>
    <n v="26"/>
    <x v="0"/>
    <x v="1"/>
    <n v="778"/>
    <n v="20149.46"/>
    <s v="Credit Card"/>
    <s v="Yes"/>
    <n v="4"/>
    <n v="2"/>
    <x v="1"/>
    <n v="0"/>
    <s v="Yes"/>
    <x v="1"/>
    <s v="Kolkata"/>
  </r>
  <r>
    <x v="9683"/>
    <n v="36"/>
    <s v="Female"/>
    <s v="Chennai"/>
    <n v="33"/>
    <x v="0"/>
    <x v="0"/>
    <n v="415"/>
    <n v="13638.74"/>
    <s v="UPI"/>
    <s v="Yes"/>
    <n v="0"/>
    <n v="0"/>
    <x v="1"/>
    <n v="0"/>
    <s v="No"/>
    <x v="0"/>
    <s v="Chennai"/>
  </r>
  <r>
    <x v="9684"/>
    <n v="33"/>
    <s v="Female"/>
    <s v="Ahmedabad"/>
    <n v="37"/>
    <x v="0"/>
    <x v="2"/>
    <n v="1047"/>
    <n v="39274.449999999997"/>
    <s v="Debit Card"/>
    <s v="Yes"/>
    <n v="1"/>
    <n v="0"/>
    <x v="1"/>
    <n v="0"/>
    <s v="No"/>
    <x v="0"/>
    <s v="Ahmedabad"/>
  </r>
  <r>
    <x v="9685"/>
    <n v="35"/>
    <s v="Male"/>
    <s v="Mumbai"/>
    <n v="72"/>
    <x v="2"/>
    <x v="2"/>
    <n v="1077"/>
    <n v="76173.86"/>
    <s v="Auto Debit"/>
    <s v="Yes"/>
    <n v="1"/>
    <n v="0"/>
    <x v="0"/>
    <n v="0"/>
    <s v="Yes"/>
    <x v="0"/>
    <s v="Mumbai"/>
  </r>
  <r>
    <x v="9686"/>
    <n v="18"/>
    <s v="Male"/>
    <s v="Nagpur"/>
    <n v="25"/>
    <x v="1"/>
    <x v="0"/>
    <n v="449"/>
    <n v="10625.36"/>
    <s v="UPI"/>
    <s v="Yes"/>
    <n v="1"/>
    <n v="0"/>
    <x v="2"/>
    <n v="5"/>
    <s v="No"/>
    <x v="0"/>
    <s v="Nagpur"/>
  </r>
  <r>
    <x v="9687"/>
    <n v="46"/>
    <s v="Female"/>
    <s v="Nagpur"/>
    <n v="53"/>
    <x v="0"/>
    <x v="0"/>
    <n v="433"/>
    <n v="22615.34"/>
    <s v="Credit Card"/>
    <s v="Yes"/>
    <n v="0"/>
    <n v="0"/>
    <x v="0"/>
    <n v="0"/>
    <s v="No"/>
    <x v="0"/>
    <s v="Nagpur"/>
  </r>
  <r>
    <x v="9688"/>
    <n v="40"/>
    <s v="Female"/>
    <s v="Delhi"/>
    <n v="62"/>
    <x v="0"/>
    <x v="1"/>
    <n v="776"/>
    <n v="46823.62"/>
    <s v="Credit Card"/>
    <s v="Yes"/>
    <n v="0"/>
    <n v="0"/>
    <x v="0"/>
    <n v="0"/>
    <s v="No"/>
    <x v="0"/>
    <s v="Delhi"/>
  </r>
  <r>
    <x v="9689"/>
    <n v="26"/>
    <s v="Female"/>
    <s v="Bengaluru"/>
    <n v="34"/>
    <x v="0"/>
    <x v="0"/>
    <n v="527"/>
    <n v="17940.11"/>
    <s v="Bank Transfer"/>
    <s v="Yes"/>
    <n v="0"/>
    <n v="0"/>
    <x v="0"/>
    <n v="0"/>
    <s v="Yes"/>
    <x v="0"/>
    <s v="Bengaluru"/>
  </r>
  <r>
    <x v="9690"/>
    <n v="48"/>
    <s v="Male"/>
    <s v="Mumbai"/>
    <n v="41"/>
    <x v="0"/>
    <x v="2"/>
    <n v="1040"/>
    <n v="42467.31"/>
    <s v="Credit Card"/>
    <s v="Yes"/>
    <n v="1"/>
    <n v="0"/>
    <x v="1"/>
    <n v="0"/>
    <s v="No"/>
    <x v="0"/>
    <s v="Mumbai"/>
  </r>
  <r>
    <x v="9691"/>
    <n v="24"/>
    <s v="Male"/>
    <s v="Nagpur"/>
    <n v="51"/>
    <x v="2"/>
    <x v="0"/>
    <n v="477"/>
    <n v="21539.439999999999"/>
    <s v="Credit Card"/>
    <s v="Yes"/>
    <n v="7"/>
    <n v="2"/>
    <x v="2"/>
    <n v="10"/>
    <s v="Yes"/>
    <x v="0"/>
    <s v="Nagpur"/>
  </r>
  <r>
    <x v="9692"/>
    <n v="40"/>
    <s v="Female"/>
    <s v="Mumbai"/>
    <n v="27"/>
    <x v="1"/>
    <x v="1"/>
    <n v="689"/>
    <n v="17669.509999999998"/>
    <s v="Bank Transfer"/>
    <s v="No"/>
    <n v="0"/>
    <n v="0"/>
    <x v="1"/>
    <n v="5"/>
    <s v="No"/>
    <x v="0"/>
    <s v="Mumbai"/>
  </r>
  <r>
    <x v="9693"/>
    <n v="44"/>
    <s v="Male"/>
    <s v="Pune"/>
    <n v="35"/>
    <x v="0"/>
    <x v="1"/>
    <n v="707"/>
    <n v="24484.5"/>
    <s v="UPI"/>
    <s v="Yes"/>
    <n v="0"/>
    <n v="0"/>
    <x v="0"/>
    <n v="0"/>
    <s v="No"/>
    <x v="0"/>
    <s v="Pune"/>
  </r>
  <r>
    <x v="9694"/>
    <n v="24"/>
    <s v="Female"/>
    <s v="Delhi"/>
    <n v="35"/>
    <x v="1"/>
    <x v="1"/>
    <n v="808"/>
    <n v="27561.65"/>
    <s v="UPI"/>
    <s v="Yes"/>
    <n v="0"/>
    <n v="0"/>
    <x v="1"/>
    <n v="5"/>
    <s v="Yes"/>
    <x v="0"/>
    <s v="Delhi"/>
  </r>
  <r>
    <x v="9695"/>
    <n v="51"/>
    <s v="Male"/>
    <s v="Kolkata"/>
    <n v="36"/>
    <x v="1"/>
    <x v="1"/>
    <n v="725"/>
    <n v="23458.79"/>
    <s v="UPI"/>
    <s v="Yes"/>
    <n v="3"/>
    <n v="2"/>
    <x v="1"/>
    <n v="10"/>
    <s v="No"/>
    <x v="0"/>
    <s v="Kolkata"/>
  </r>
  <r>
    <x v="9696"/>
    <n v="40"/>
    <s v="Female"/>
    <s v="Bengaluru"/>
    <n v="46"/>
    <x v="1"/>
    <x v="1"/>
    <n v="833"/>
    <n v="38002.46"/>
    <s v="Auto Debit"/>
    <s v="Yes"/>
    <n v="5"/>
    <n v="4"/>
    <x v="4"/>
    <n v="0"/>
    <s v="No"/>
    <x v="1"/>
    <s v="Bengaluru"/>
  </r>
  <r>
    <x v="9697"/>
    <n v="36"/>
    <s v="Female"/>
    <s v="Pune"/>
    <n v="24"/>
    <x v="1"/>
    <x v="0"/>
    <n v="419"/>
    <n v="10260.700000000001"/>
    <s v="UPI"/>
    <s v="Yes"/>
    <n v="0"/>
    <n v="0"/>
    <x v="0"/>
    <n v="0"/>
    <s v="No"/>
    <x v="0"/>
    <s v="Pune"/>
  </r>
  <r>
    <x v="9698"/>
    <n v="34"/>
    <s v="Female"/>
    <s v="Nagpur"/>
    <n v="19"/>
    <x v="0"/>
    <x v="0"/>
    <n v="506"/>
    <n v="9563.94"/>
    <s v="Credit Card"/>
    <s v="No"/>
    <n v="2"/>
    <n v="1"/>
    <x v="2"/>
    <n v="0"/>
    <s v="No"/>
    <x v="0"/>
    <s v="Nagpur"/>
  </r>
  <r>
    <x v="9699"/>
    <n v="36"/>
    <s v="Female"/>
    <s v="Hyderabad"/>
    <n v="12"/>
    <x v="0"/>
    <x v="1"/>
    <n v="684"/>
    <n v="8392.1"/>
    <s v="Bank Transfer"/>
    <s v="Yes"/>
    <n v="4"/>
    <n v="2"/>
    <x v="4"/>
    <n v="0"/>
    <s v="No"/>
    <x v="1"/>
    <s v="Hyderabad"/>
  </r>
  <r>
    <x v="9700"/>
    <n v="38"/>
    <s v="Female"/>
    <s v="Pune"/>
    <n v="19"/>
    <x v="0"/>
    <x v="2"/>
    <n v="1071"/>
    <n v="20626.8"/>
    <s v="Credit Card"/>
    <s v="Yes"/>
    <n v="0"/>
    <n v="0"/>
    <x v="1"/>
    <n v="0"/>
    <s v="No"/>
    <x v="1"/>
    <s v="Pune"/>
  </r>
  <r>
    <x v="9701"/>
    <n v="55"/>
    <s v="Female"/>
    <s v="Bengaluru"/>
    <n v="49"/>
    <x v="0"/>
    <x v="1"/>
    <n v="750"/>
    <n v="37318.85"/>
    <s v="Debit Card"/>
    <s v="Yes"/>
    <n v="2"/>
    <n v="0"/>
    <x v="0"/>
    <n v="0"/>
    <s v="No"/>
    <x v="0"/>
    <s v="Bengaluru"/>
  </r>
  <r>
    <x v="9702"/>
    <n v="31"/>
    <s v="Male"/>
    <s v="Bengaluru"/>
    <n v="18"/>
    <x v="0"/>
    <x v="2"/>
    <n v="1020"/>
    <n v="18615.32"/>
    <s v="Auto Debit"/>
    <s v="Yes"/>
    <n v="0"/>
    <n v="0"/>
    <x v="0"/>
    <n v="0"/>
    <s v="No"/>
    <x v="0"/>
    <s v="Bengaluru"/>
  </r>
  <r>
    <x v="9703"/>
    <n v="28"/>
    <s v="Male"/>
    <s v="Mumbai"/>
    <n v="44"/>
    <x v="0"/>
    <x v="0"/>
    <n v="440"/>
    <n v="19906.64"/>
    <s v="Credit Card"/>
    <s v="Yes"/>
    <n v="0"/>
    <n v="0"/>
    <x v="0"/>
    <n v="0"/>
    <s v="No"/>
    <x v="0"/>
    <s v="Mumbai"/>
  </r>
  <r>
    <x v="9704"/>
    <n v="35"/>
    <s v="Male"/>
    <s v="Ahmedabad"/>
    <n v="40"/>
    <x v="1"/>
    <x v="0"/>
    <n v="547"/>
    <n v="21991.09"/>
    <s v="UPI"/>
    <s v="No"/>
    <n v="1"/>
    <n v="0"/>
    <x v="1"/>
    <n v="0"/>
    <s v="No"/>
    <x v="0"/>
    <s v="Ahmedabad"/>
  </r>
  <r>
    <x v="9705"/>
    <n v="24"/>
    <s v="Male"/>
    <s v="Ahmedabad"/>
    <n v="53"/>
    <x v="1"/>
    <x v="2"/>
    <n v="1022"/>
    <n v="54154.59"/>
    <s v="UPI"/>
    <s v="Yes"/>
    <n v="1"/>
    <n v="0"/>
    <x v="0"/>
    <n v="0"/>
    <s v="Yes"/>
    <x v="0"/>
    <s v="Ahmedabad"/>
  </r>
  <r>
    <x v="9706"/>
    <n v="34"/>
    <s v="Female"/>
    <s v="Bengaluru"/>
    <n v="37"/>
    <x v="1"/>
    <x v="1"/>
    <n v="792"/>
    <n v="28553.79"/>
    <s v="UPI"/>
    <s v="Yes"/>
    <n v="3"/>
    <n v="1"/>
    <x v="0"/>
    <n v="5"/>
    <s v="No"/>
    <x v="0"/>
    <s v="Bengaluru"/>
  </r>
  <r>
    <x v="9707"/>
    <n v="43"/>
    <s v="Male"/>
    <s v="Ahmedabad"/>
    <n v="40"/>
    <x v="0"/>
    <x v="1"/>
    <n v="773"/>
    <n v="30779.02"/>
    <s v="Debit Card"/>
    <s v="Yes"/>
    <n v="1"/>
    <n v="0"/>
    <x v="0"/>
    <n v="0"/>
    <s v="Yes"/>
    <x v="0"/>
    <s v="Ahmedabad"/>
  </r>
  <r>
    <x v="9708"/>
    <n v="44"/>
    <s v="Female"/>
    <s v="Ahmedabad"/>
    <n v="50"/>
    <x v="0"/>
    <x v="2"/>
    <n v="990"/>
    <n v="50467.38"/>
    <s v="UPI"/>
    <s v="Yes"/>
    <n v="5"/>
    <n v="2"/>
    <x v="2"/>
    <n v="0"/>
    <s v="No"/>
    <x v="1"/>
    <s v="Ahmedabad"/>
  </r>
  <r>
    <x v="9709"/>
    <n v="47"/>
    <s v="Female"/>
    <s v="Nagpur"/>
    <n v="32"/>
    <x v="0"/>
    <x v="0"/>
    <n v="436"/>
    <n v="13974.26"/>
    <s v="UPI"/>
    <s v="No"/>
    <n v="0"/>
    <n v="0"/>
    <x v="1"/>
    <n v="0"/>
    <s v="No"/>
    <x v="0"/>
    <s v="Nagpur"/>
  </r>
  <r>
    <x v="9710"/>
    <n v="55"/>
    <s v="Female"/>
    <s v="Chennai"/>
    <n v="23"/>
    <x v="0"/>
    <x v="0"/>
    <n v="515"/>
    <n v="11825.28"/>
    <s v="Credit Card"/>
    <s v="No"/>
    <n v="3"/>
    <n v="1"/>
    <x v="0"/>
    <n v="0"/>
    <s v="No"/>
    <x v="0"/>
    <s v="Chennai"/>
  </r>
  <r>
    <x v="9711"/>
    <n v="38"/>
    <s v="Female"/>
    <s v="Bengaluru"/>
    <n v="13"/>
    <x v="0"/>
    <x v="1"/>
    <n v="813"/>
    <n v="10402.99"/>
    <s v="Debit Card"/>
    <s v="Yes"/>
    <n v="0"/>
    <n v="0"/>
    <x v="0"/>
    <n v="0"/>
    <s v="No"/>
    <x v="0"/>
    <s v="Bengaluru"/>
  </r>
  <r>
    <x v="9712"/>
    <n v="40"/>
    <s v="Female"/>
    <s v="Bengaluru"/>
    <n v="58"/>
    <x v="0"/>
    <x v="1"/>
    <n v="729"/>
    <n v="43432.81"/>
    <s v="UPI"/>
    <s v="Yes"/>
    <n v="2"/>
    <n v="0"/>
    <x v="0"/>
    <n v="0"/>
    <s v="Yes"/>
    <x v="0"/>
    <s v="Bengaluru"/>
  </r>
  <r>
    <x v="9713"/>
    <n v="28"/>
    <s v="Female"/>
    <s v="Nagpur"/>
    <n v="44"/>
    <x v="1"/>
    <x v="0"/>
    <n v="481"/>
    <n v="20868.22"/>
    <s v="UPI"/>
    <s v="Yes"/>
    <n v="0"/>
    <n v="0"/>
    <x v="0"/>
    <n v="0"/>
    <s v="Yes"/>
    <x v="0"/>
    <s v="Nagpur"/>
  </r>
  <r>
    <x v="9714"/>
    <n v="20"/>
    <s v="Male"/>
    <s v="Bengaluru"/>
    <n v="65"/>
    <x v="1"/>
    <x v="0"/>
    <n v="541"/>
    <n v="32205.68"/>
    <s v="UPI"/>
    <s v="Yes"/>
    <n v="3"/>
    <n v="1"/>
    <x v="2"/>
    <n v="10"/>
    <s v="No"/>
    <x v="0"/>
    <s v="Bengaluru"/>
  </r>
  <r>
    <x v="9715"/>
    <n v="23"/>
    <s v="Female"/>
    <s v="Bengaluru"/>
    <n v="36"/>
    <x v="2"/>
    <x v="2"/>
    <n v="1105"/>
    <n v="35460.379999999997"/>
    <s v="UPI"/>
    <s v="Yes"/>
    <n v="0"/>
    <n v="0"/>
    <x v="0"/>
    <n v="10"/>
    <s v="No"/>
    <x v="0"/>
    <s v="Bengaluru"/>
  </r>
  <r>
    <x v="9716"/>
    <n v="24"/>
    <s v="Female"/>
    <s v="Pune"/>
    <n v="54"/>
    <x v="1"/>
    <x v="1"/>
    <n v="720"/>
    <n v="36598.15"/>
    <s v="Auto Debit"/>
    <s v="Yes"/>
    <n v="1"/>
    <n v="0"/>
    <x v="0"/>
    <n v="5"/>
    <s v="No"/>
    <x v="0"/>
    <s v="Pune"/>
  </r>
  <r>
    <x v="9717"/>
    <n v="25"/>
    <s v="Male"/>
    <s v="Jaipur"/>
    <n v="45"/>
    <x v="0"/>
    <x v="1"/>
    <n v="659"/>
    <n v="29343.08"/>
    <s v="Bank Transfer"/>
    <s v="Yes"/>
    <n v="0"/>
    <n v="0"/>
    <x v="1"/>
    <n v="0"/>
    <s v="Yes"/>
    <x v="0"/>
    <s v="Jaipur"/>
  </r>
  <r>
    <x v="9718"/>
    <n v="39"/>
    <s v="Male"/>
    <s v="Kolkata"/>
    <n v="29"/>
    <x v="1"/>
    <x v="0"/>
    <n v="434"/>
    <n v="11343.61"/>
    <s v="Bank Transfer"/>
    <s v="Yes"/>
    <n v="2"/>
    <n v="1"/>
    <x v="0"/>
    <n v="10"/>
    <s v="Yes"/>
    <x v="1"/>
    <s v="Kolkata"/>
  </r>
  <r>
    <x v="9719"/>
    <n v="45"/>
    <s v="Male"/>
    <s v="Bengaluru"/>
    <n v="16"/>
    <x v="0"/>
    <x v="1"/>
    <n v="680"/>
    <n v="10875.84"/>
    <s v="Credit Card"/>
    <s v="Yes"/>
    <n v="3"/>
    <n v="1"/>
    <x v="1"/>
    <n v="0"/>
    <s v="No"/>
    <x v="1"/>
    <s v="Bengaluru"/>
  </r>
  <r>
    <x v="9720"/>
    <n v="51"/>
    <s v="Male"/>
    <s v="Bengaluru"/>
    <n v="30"/>
    <x v="1"/>
    <x v="2"/>
    <n v="1046"/>
    <n v="29007.47"/>
    <s v="Auto Debit"/>
    <s v="Yes"/>
    <n v="0"/>
    <n v="0"/>
    <x v="0"/>
    <n v="5"/>
    <s v="No"/>
    <x v="0"/>
    <s v="Bengaluru"/>
  </r>
  <r>
    <x v="9721"/>
    <n v="38"/>
    <s v="Female"/>
    <s v="Nagpur"/>
    <n v="63"/>
    <x v="1"/>
    <x v="0"/>
    <n v="414"/>
    <n v="25916.37"/>
    <s v="Credit Card"/>
    <s v="Yes"/>
    <n v="0"/>
    <n v="0"/>
    <x v="0"/>
    <n v="0"/>
    <s v="No"/>
    <x v="0"/>
    <s v="Nagpur"/>
  </r>
  <r>
    <x v="9722"/>
    <n v="19"/>
    <s v="Male"/>
    <s v="Bengaluru"/>
    <n v="24"/>
    <x v="0"/>
    <x v="1"/>
    <n v="811"/>
    <n v="19496.68"/>
    <s v="UPI"/>
    <s v="Yes"/>
    <n v="1"/>
    <n v="0"/>
    <x v="0"/>
    <n v="0"/>
    <s v="No"/>
    <x v="1"/>
    <s v="Bengaluru"/>
  </r>
  <r>
    <x v="9723"/>
    <n v="28"/>
    <s v="Male"/>
    <s v="Chennai"/>
    <n v="34"/>
    <x v="0"/>
    <x v="1"/>
    <n v="782"/>
    <n v="27260.94"/>
    <s v="Credit Card"/>
    <s v="Yes"/>
    <n v="0"/>
    <n v="0"/>
    <x v="0"/>
    <n v="0"/>
    <s v="No"/>
    <x v="0"/>
    <s v="Chennai"/>
  </r>
  <r>
    <x v="9724"/>
    <n v="42"/>
    <s v="Female"/>
    <s v="Chennai"/>
    <n v="55"/>
    <x v="1"/>
    <x v="0"/>
    <n v="441"/>
    <n v="22367.1"/>
    <s v="Credit Card"/>
    <s v="Yes"/>
    <n v="0"/>
    <n v="0"/>
    <x v="1"/>
    <n v="5"/>
    <s v="No"/>
    <x v="0"/>
    <s v="Chennai"/>
  </r>
  <r>
    <x v="9725"/>
    <n v="62"/>
    <s v="Male"/>
    <s v="Bengaluru"/>
    <n v="34"/>
    <x v="0"/>
    <x v="0"/>
    <n v="546"/>
    <n v="18482.16"/>
    <s v="Bank Transfer"/>
    <s v="No"/>
    <n v="2"/>
    <n v="1"/>
    <x v="0"/>
    <n v="0"/>
    <s v="Yes"/>
    <x v="0"/>
    <s v="Bengaluru"/>
  </r>
  <r>
    <x v="9726"/>
    <n v="51"/>
    <s v="Female"/>
    <s v="Bengaluru"/>
    <n v="52"/>
    <x v="2"/>
    <x v="0"/>
    <n v="495"/>
    <n v="23715.32"/>
    <s v="UPI"/>
    <s v="Yes"/>
    <n v="3"/>
    <n v="1"/>
    <x v="1"/>
    <n v="10"/>
    <s v="No"/>
    <x v="0"/>
    <s v="Bengaluru"/>
  </r>
  <r>
    <x v="9727"/>
    <n v="35"/>
    <s v="Male"/>
    <s v="Chennai"/>
    <n v="54"/>
    <x v="2"/>
    <x v="2"/>
    <n v="950"/>
    <n v="52215.9"/>
    <s v="UPI"/>
    <s v="Yes"/>
    <n v="1"/>
    <n v="0"/>
    <x v="0"/>
    <n v="0"/>
    <s v="Yes"/>
    <x v="0"/>
    <s v="Chennai"/>
  </r>
  <r>
    <x v="9728"/>
    <n v="32"/>
    <s v="Female"/>
    <s v="Bengaluru"/>
    <n v="37"/>
    <x v="2"/>
    <x v="0"/>
    <n v="490"/>
    <n v="15930.35"/>
    <s v="Debit Card"/>
    <s v="No"/>
    <n v="0"/>
    <n v="0"/>
    <x v="0"/>
    <n v="10"/>
    <s v="Yes"/>
    <x v="0"/>
    <s v="Bengaluru"/>
  </r>
  <r>
    <x v="9729"/>
    <n v="31"/>
    <s v="Male"/>
    <s v="Chennai"/>
    <n v="32"/>
    <x v="0"/>
    <x v="2"/>
    <n v="999"/>
    <n v="32213.35"/>
    <s v="Debit Card"/>
    <s v="Yes"/>
    <n v="1"/>
    <n v="0"/>
    <x v="0"/>
    <n v="0"/>
    <s v="No"/>
    <x v="0"/>
    <s v="Chennai"/>
  </r>
  <r>
    <x v="9730"/>
    <n v="30"/>
    <s v="Male"/>
    <s v="Chennai"/>
    <n v="30"/>
    <x v="1"/>
    <x v="0"/>
    <n v="401"/>
    <n v="10796.51"/>
    <s v="Auto Debit"/>
    <s v="Yes"/>
    <n v="0"/>
    <n v="0"/>
    <x v="1"/>
    <n v="10"/>
    <s v="Yes"/>
    <x v="0"/>
    <s v="Chennai"/>
  </r>
  <r>
    <x v="9731"/>
    <n v="47"/>
    <s v="Female"/>
    <s v="Mumbai"/>
    <n v="58"/>
    <x v="1"/>
    <x v="1"/>
    <n v="682"/>
    <n v="39502.07"/>
    <s v="UPI"/>
    <s v="Yes"/>
    <n v="3"/>
    <n v="1"/>
    <x v="1"/>
    <n v="0"/>
    <s v="No"/>
    <x v="0"/>
    <s v="Mumbai"/>
  </r>
  <r>
    <x v="9732"/>
    <n v="55"/>
    <s v="Male"/>
    <s v="Hyderabad"/>
    <n v="54"/>
    <x v="2"/>
    <x v="1"/>
    <n v="762"/>
    <n v="38090.629999999997"/>
    <s v="Bank Transfer"/>
    <s v="Yes"/>
    <n v="1"/>
    <n v="0"/>
    <x v="1"/>
    <n v="10"/>
    <s v="No"/>
    <x v="0"/>
    <s v="Hyderabad"/>
  </r>
  <r>
    <x v="9733"/>
    <n v="24"/>
    <s v="Female"/>
    <s v="Mumbai"/>
    <n v="61"/>
    <x v="1"/>
    <x v="2"/>
    <n v="1059"/>
    <n v="64842.53"/>
    <s v="UPI"/>
    <s v="Yes"/>
    <n v="1"/>
    <n v="0"/>
    <x v="1"/>
    <n v="0"/>
    <s v="No"/>
    <x v="0"/>
    <s v="Mumbai"/>
  </r>
  <r>
    <x v="9734"/>
    <n v="34"/>
    <s v="Male"/>
    <s v="Hyderabad"/>
    <n v="27"/>
    <x v="0"/>
    <x v="2"/>
    <n v="1036"/>
    <n v="28102.95"/>
    <s v="Auto Debit"/>
    <s v="Yes"/>
    <n v="0"/>
    <n v="0"/>
    <x v="0"/>
    <n v="0"/>
    <s v="Yes"/>
    <x v="1"/>
    <s v="Hyderabad"/>
  </r>
  <r>
    <x v="9735"/>
    <n v="31"/>
    <s v="Female"/>
    <s v="Chennai"/>
    <n v="28"/>
    <x v="0"/>
    <x v="0"/>
    <n v="389"/>
    <n v="11086.6"/>
    <s v="Debit Card"/>
    <s v="Yes"/>
    <n v="0"/>
    <n v="0"/>
    <x v="0"/>
    <n v="0"/>
    <s v="No"/>
    <x v="0"/>
    <s v="Chennai"/>
  </r>
  <r>
    <x v="9736"/>
    <n v="25"/>
    <s v="Female"/>
    <s v="Hyderabad"/>
    <n v="59"/>
    <x v="0"/>
    <x v="0"/>
    <n v="467"/>
    <n v="27615.73"/>
    <s v="Bank Transfer"/>
    <s v="No"/>
    <n v="2"/>
    <n v="1"/>
    <x v="0"/>
    <n v="0"/>
    <s v="Yes"/>
    <x v="0"/>
    <s v="Hyderabad"/>
  </r>
  <r>
    <x v="9737"/>
    <n v="46"/>
    <s v="Female"/>
    <s v="Mumbai"/>
    <n v="41"/>
    <x v="2"/>
    <x v="1"/>
    <n v="775"/>
    <n v="28895.74"/>
    <s v="Debit Card"/>
    <s v="Yes"/>
    <n v="1"/>
    <n v="0"/>
    <x v="0"/>
    <n v="10"/>
    <s v="Yes"/>
    <x v="0"/>
    <s v="Mumbai"/>
  </r>
  <r>
    <x v="9738"/>
    <n v="42"/>
    <s v="Male"/>
    <s v="Delhi"/>
    <n v="38"/>
    <x v="2"/>
    <x v="2"/>
    <n v="1022"/>
    <n v="33719.24"/>
    <s v="Bank Transfer"/>
    <s v="Yes"/>
    <n v="1"/>
    <n v="0"/>
    <x v="0"/>
    <n v="15"/>
    <s v="No"/>
    <x v="0"/>
    <s v="Delhi"/>
  </r>
  <r>
    <x v="9739"/>
    <n v="48"/>
    <s v="Female"/>
    <s v="Mumbai"/>
    <n v="19"/>
    <x v="0"/>
    <x v="2"/>
    <n v="1065"/>
    <n v="19820.919999999998"/>
    <s v="Bank Transfer"/>
    <s v="Yes"/>
    <n v="1"/>
    <n v="0"/>
    <x v="0"/>
    <n v="0"/>
    <s v="Yes"/>
    <x v="0"/>
    <s v="Mumbai"/>
  </r>
  <r>
    <x v="9740"/>
    <n v="40"/>
    <s v="Male"/>
    <s v="Pune"/>
    <n v="54"/>
    <x v="0"/>
    <x v="0"/>
    <n v="408"/>
    <n v="21859.77"/>
    <s v="Debit Card"/>
    <s v="Yes"/>
    <n v="0"/>
    <n v="0"/>
    <x v="0"/>
    <n v="0"/>
    <s v="No"/>
    <x v="0"/>
    <s v="Pune"/>
  </r>
  <r>
    <x v="9741"/>
    <n v="38"/>
    <s v="Male"/>
    <s v="Jaipur"/>
    <n v="24"/>
    <x v="0"/>
    <x v="1"/>
    <n v="714"/>
    <n v="17492.79"/>
    <s v="Debit Card"/>
    <s v="No"/>
    <n v="2"/>
    <n v="0"/>
    <x v="0"/>
    <n v="0"/>
    <s v="Yes"/>
    <x v="1"/>
    <s v="Jaipur"/>
  </r>
  <r>
    <x v="9742"/>
    <n v="27"/>
    <s v="Male"/>
    <s v="Hyderabad"/>
    <n v="19"/>
    <x v="0"/>
    <x v="0"/>
    <n v="506"/>
    <n v="9678.26"/>
    <s v="Auto Debit"/>
    <s v="No"/>
    <n v="0"/>
    <n v="0"/>
    <x v="0"/>
    <n v="0"/>
    <s v="Yes"/>
    <x v="0"/>
    <s v="Hyderabad"/>
  </r>
  <r>
    <x v="9743"/>
    <n v="32"/>
    <s v="Male"/>
    <s v="Delhi"/>
    <n v="24"/>
    <x v="0"/>
    <x v="0"/>
    <n v="566"/>
    <n v="13587.85"/>
    <s v="Bank Transfer"/>
    <s v="Yes"/>
    <n v="3"/>
    <n v="2"/>
    <x v="2"/>
    <n v="0"/>
    <s v="No"/>
    <x v="1"/>
    <s v="Delhi"/>
  </r>
  <r>
    <x v="9744"/>
    <n v="33"/>
    <s v="Female"/>
    <s v="Chennai"/>
    <n v="30"/>
    <x v="0"/>
    <x v="2"/>
    <n v="1089"/>
    <n v="32530.63"/>
    <s v="UPI"/>
    <s v="Yes"/>
    <n v="2"/>
    <n v="1"/>
    <x v="1"/>
    <n v="0"/>
    <s v="No"/>
    <x v="1"/>
    <s v="Chennai"/>
  </r>
  <r>
    <x v="9745"/>
    <n v="59"/>
    <s v="Female"/>
    <s v="Pune"/>
    <n v="64"/>
    <x v="2"/>
    <x v="0"/>
    <n v="464"/>
    <n v="27100.43"/>
    <s v="Auto Debit"/>
    <s v="Yes"/>
    <n v="0"/>
    <n v="0"/>
    <x v="0"/>
    <n v="10"/>
    <s v="No"/>
    <x v="0"/>
    <s v="Pune"/>
  </r>
  <r>
    <x v="9746"/>
    <n v="51"/>
    <s v="Male"/>
    <s v="Chennai"/>
    <n v="6"/>
    <x v="0"/>
    <x v="0"/>
    <n v="532"/>
    <n v="2919.34"/>
    <s v="UPI"/>
    <s v="Yes"/>
    <n v="3"/>
    <n v="0"/>
    <x v="1"/>
    <n v="10"/>
    <s v="No"/>
    <x v="0"/>
    <s v="Chennai"/>
  </r>
  <r>
    <x v="9747"/>
    <n v="47"/>
    <s v="Female"/>
    <s v="Pune"/>
    <n v="3"/>
    <x v="0"/>
    <x v="2"/>
    <n v="1083"/>
    <n v="2938.08"/>
    <s v="UPI"/>
    <s v="Yes"/>
    <n v="0"/>
    <n v="0"/>
    <x v="0"/>
    <n v="10"/>
    <s v="No"/>
    <x v="1"/>
    <s v="Pune"/>
  </r>
  <r>
    <x v="9748"/>
    <n v="43"/>
    <s v="Female"/>
    <s v="Chennai"/>
    <n v="36"/>
    <x v="0"/>
    <x v="1"/>
    <n v="656"/>
    <n v="23162.83"/>
    <s v="Auto Debit"/>
    <s v="Yes"/>
    <n v="2"/>
    <n v="0"/>
    <x v="1"/>
    <n v="0"/>
    <s v="Yes"/>
    <x v="0"/>
    <s v="Chennai"/>
  </r>
  <r>
    <x v="9749"/>
    <n v="35"/>
    <s v="Female"/>
    <s v="Pune"/>
    <n v="41"/>
    <x v="1"/>
    <x v="1"/>
    <n v="731"/>
    <n v="26848.959999999999"/>
    <s v="UPI"/>
    <s v="Yes"/>
    <n v="0"/>
    <n v="0"/>
    <x v="1"/>
    <n v="10"/>
    <s v="Yes"/>
    <x v="0"/>
    <s v="Pune"/>
  </r>
  <r>
    <x v="9750"/>
    <n v="28"/>
    <s v="Female"/>
    <s v="Nagpur"/>
    <n v="20"/>
    <x v="1"/>
    <x v="2"/>
    <n v="1076"/>
    <n v="20907.75"/>
    <s v="UPI"/>
    <s v="Yes"/>
    <n v="1"/>
    <n v="0"/>
    <x v="0"/>
    <n v="5"/>
    <s v="No"/>
    <x v="1"/>
    <s v="Nagpur"/>
  </r>
  <r>
    <x v="9751"/>
    <n v="39"/>
    <s v="Male"/>
    <s v="Mumbai"/>
    <n v="55"/>
    <x v="1"/>
    <x v="1"/>
    <n v="773"/>
    <n v="39217.79"/>
    <s v="UPI"/>
    <s v="Yes"/>
    <n v="1"/>
    <n v="0"/>
    <x v="0"/>
    <n v="5"/>
    <s v="Yes"/>
    <x v="0"/>
    <s v="Mumbai"/>
  </r>
  <r>
    <x v="9752"/>
    <n v="42"/>
    <s v="Male"/>
    <s v="Ahmedabad"/>
    <n v="37"/>
    <x v="0"/>
    <x v="1"/>
    <n v="652"/>
    <n v="24734.95"/>
    <s v="Auto Debit"/>
    <s v="Yes"/>
    <n v="1"/>
    <n v="0"/>
    <x v="0"/>
    <n v="0"/>
    <s v="Yes"/>
    <x v="1"/>
    <s v="Ahmedabad"/>
  </r>
  <r>
    <x v="9753"/>
    <n v="36"/>
    <s v="Female"/>
    <s v="Pune"/>
    <n v="44"/>
    <x v="1"/>
    <x v="1"/>
    <n v="755"/>
    <n v="31731.52"/>
    <s v="Auto Debit"/>
    <s v="Yes"/>
    <n v="3"/>
    <n v="2"/>
    <x v="2"/>
    <n v="5"/>
    <s v="No"/>
    <x v="1"/>
    <s v="Pune"/>
  </r>
  <r>
    <x v="9754"/>
    <n v="21"/>
    <s v="Female"/>
    <s v="Mumbai"/>
    <n v="25"/>
    <x v="0"/>
    <x v="1"/>
    <n v="691"/>
    <n v="17315.34"/>
    <s v="UPI"/>
    <s v="Yes"/>
    <n v="0"/>
    <n v="0"/>
    <x v="0"/>
    <n v="0"/>
    <s v="No"/>
    <x v="0"/>
    <s v="Mumbai"/>
  </r>
  <r>
    <x v="9755"/>
    <n v="40"/>
    <s v="Female"/>
    <s v="Pune"/>
    <n v="16"/>
    <x v="0"/>
    <x v="0"/>
    <n v="400"/>
    <n v="6567.29"/>
    <s v="Credit Card"/>
    <s v="Yes"/>
    <n v="0"/>
    <n v="0"/>
    <x v="0"/>
    <n v="0"/>
    <s v="No"/>
    <x v="1"/>
    <s v="Pune"/>
  </r>
  <r>
    <x v="9756"/>
    <n v="39"/>
    <s v="Female"/>
    <s v="Mumbai"/>
    <n v="23"/>
    <x v="0"/>
    <x v="0"/>
    <n v="578"/>
    <n v="13601.55"/>
    <s v="Bank Transfer"/>
    <s v="Yes"/>
    <n v="1"/>
    <n v="0"/>
    <x v="0"/>
    <n v="0"/>
    <s v="No"/>
    <x v="0"/>
    <s v="Mumbai"/>
  </r>
  <r>
    <x v="9757"/>
    <n v="32"/>
    <s v="Male"/>
    <s v="Mumbai"/>
    <n v="14"/>
    <x v="0"/>
    <x v="0"/>
    <n v="477"/>
    <n v="6542.71"/>
    <s v="Debit Card"/>
    <s v="Yes"/>
    <n v="2"/>
    <n v="1"/>
    <x v="0"/>
    <n v="0"/>
    <s v="No"/>
    <x v="0"/>
    <s v="Mumbai"/>
  </r>
  <r>
    <x v="9758"/>
    <n v="55"/>
    <s v="Female"/>
    <s v="Hyderabad"/>
    <n v="21"/>
    <x v="1"/>
    <x v="2"/>
    <n v="964"/>
    <n v="20367.16"/>
    <s v="Debit Card"/>
    <s v="Yes"/>
    <n v="1"/>
    <n v="0"/>
    <x v="1"/>
    <n v="0"/>
    <s v="No"/>
    <x v="1"/>
    <s v="Hyderabad"/>
  </r>
  <r>
    <x v="9759"/>
    <n v="46"/>
    <s v="Male"/>
    <s v="Bengaluru"/>
    <n v="29"/>
    <x v="1"/>
    <x v="0"/>
    <n v="547"/>
    <n v="15833.06"/>
    <s v="UPI"/>
    <s v="No"/>
    <n v="0"/>
    <n v="0"/>
    <x v="0"/>
    <n v="0"/>
    <s v="Yes"/>
    <x v="0"/>
    <s v="Bengaluru"/>
  </r>
  <r>
    <x v="9760"/>
    <n v="42"/>
    <s v="Female"/>
    <s v="Bengaluru"/>
    <n v="54"/>
    <x v="2"/>
    <x v="2"/>
    <n v="1069"/>
    <n v="57840.78"/>
    <s v="UPI"/>
    <s v="Yes"/>
    <n v="1"/>
    <n v="0"/>
    <x v="0"/>
    <n v="0"/>
    <s v="Yes"/>
    <x v="0"/>
    <s v="Bengaluru"/>
  </r>
  <r>
    <x v="9761"/>
    <n v="35"/>
    <s v="Male"/>
    <s v="Hyderabad"/>
    <n v="33"/>
    <x v="0"/>
    <x v="0"/>
    <n v="526"/>
    <n v="16876.11"/>
    <s v="Credit Card"/>
    <s v="No"/>
    <n v="1"/>
    <n v="0"/>
    <x v="0"/>
    <n v="0"/>
    <s v="No"/>
    <x v="0"/>
    <s v="Hyderabad"/>
  </r>
  <r>
    <x v="9762"/>
    <n v="52"/>
    <s v="Female"/>
    <s v="Kolkata"/>
    <n v="28"/>
    <x v="0"/>
    <x v="2"/>
    <n v="1051"/>
    <n v="28671.05"/>
    <s v="Auto Debit"/>
    <s v="Yes"/>
    <n v="1"/>
    <n v="0"/>
    <x v="0"/>
    <n v="0"/>
    <s v="No"/>
    <x v="0"/>
    <s v="Kolkata"/>
  </r>
  <r>
    <x v="9763"/>
    <n v="18"/>
    <s v="Male"/>
    <s v="Ahmedabad"/>
    <n v="30"/>
    <x v="0"/>
    <x v="2"/>
    <n v="941"/>
    <n v="27822.33"/>
    <s v="Auto Debit"/>
    <s v="Yes"/>
    <n v="0"/>
    <n v="0"/>
    <x v="1"/>
    <n v="0"/>
    <s v="No"/>
    <x v="0"/>
    <s v="Ahmedabad"/>
  </r>
  <r>
    <x v="9764"/>
    <n v="34"/>
    <s v="Female"/>
    <s v="Hyderabad"/>
    <n v="43"/>
    <x v="2"/>
    <x v="1"/>
    <n v="724"/>
    <n v="27294.89"/>
    <s v="Auto Debit"/>
    <s v="No"/>
    <n v="2"/>
    <n v="2"/>
    <x v="2"/>
    <n v="10"/>
    <s v="No"/>
    <x v="0"/>
    <s v="Hyderabad"/>
  </r>
  <r>
    <x v="9765"/>
    <n v="49"/>
    <s v="Male"/>
    <s v="Jaipur"/>
    <n v="12"/>
    <x v="0"/>
    <x v="2"/>
    <n v="1092"/>
    <n v="12760.29"/>
    <s v="Bank Transfer"/>
    <s v="Yes"/>
    <n v="0"/>
    <n v="0"/>
    <x v="0"/>
    <n v="0"/>
    <s v="No"/>
    <x v="0"/>
    <s v="Jaipur"/>
  </r>
  <r>
    <x v="9766"/>
    <n v="25"/>
    <s v="Female"/>
    <s v="Kolkata"/>
    <n v="26"/>
    <x v="0"/>
    <x v="0"/>
    <n v="535"/>
    <n v="14033.83"/>
    <s v="UPI"/>
    <s v="Yes"/>
    <n v="0"/>
    <n v="0"/>
    <x v="0"/>
    <n v="0"/>
    <s v="No"/>
    <x v="0"/>
    <s v="Kolkata"/>
  </r>
  <r>
    <x v="9767"/>
    <n v="52"/>
    <s v="Male"/>
    <s v="Delhi"/>
    <n v="32"/>
    <x v="0"/>
    <x v="0"/>
    <n v="429"/>
    <n v="14118.99"/>
    <s v="Bank Transfer"/>
    <s v="Yes"/>
    <n v="3"/>
    <n v="1"/>
    <x v="0"/>
    <n v="0"/>
    <s v="No"/>
    <x v="0"/>
    <s v="Delhi"/>
  </r>
  <r>
    <x v="9768"/>
    <n v="18"/>
    <s v="Female"/>
    <s v="Bengaluru"/>
    <n v="19"/>
    <x v="0"/>
    <x v="0"/>
    <n v="414"/>
    <n v="7674.17"/>
    <s v="UPI"/>
    <s v="Yes"/>
    <n v="1"/>
    <n v="0"/>
    <x v="0"/>
    <n v="0"/>
    <s v="No"/>
    <x v="0"/>
    <s v="Bengaluru"/>
  </r>
  <r>
    <x v="9769"/>
    <n v="46"/>
    <s v="Female"/>
    <s v="Kolkata"/>
    <n v="28"/>
    <x v="0"/>
    <x v="2"/>
    <n v="1026"/>
    <n v="29023.07"/>
    <s v="UPI"/>
    <s v="Yes"/>
    <n v="0"/>
    <n v="0"/>
    <x v="0"/>
    <n v="0"/>
    <s v="No"/>
    <x v="0"/>
    <s v="Kolkata"/>
  </r>
  <r>
    <x v="9770"/>
    <n v="36"/>
    <s v="Male"/>
    <s v="Pune"/>
    <n v="22"/>
    <x v="0"/>
    <x v="1"/>
    <n v="724"/>
    <n v="16119.02"/>
    <s v="Credit Card"/>
    <s v="Yes"/>
    <n v="0"/>
    <n v="0"/>
    <x v="0"/>
    <n v="0"/>
    <s v="Yes"/>
    <x v="0"/>
    <s v="Pune"/>
  </r>
  <r>
    <x v="9771"/>
    <n v="32"/>
    <s v="Female"/>
    <s v="Delhi"/>
    <n v="40"/>
    <x v="0"/>
    <x v="1"/>
    <n v="813"/>
    <n v="33474.199999999997"/>
    <s v="Credit Card"/>
    <s v="Yes"/>
    <n v="0"/>
    <n v="0"/>
    <x v="0"/>
    <n v="0"/>
    <s v="No"/>
    <x v="0"/>
    <s v="Delhi"/>
  </r>
  <r>
    <x v="9772"/>
    <n v="31"/>
    <s v="Male"/>
    <s v="Hyderabad"/>
    <n v="7"/>
    <x v="0"/>
    <x v="1"/>
    <n v="644"/>
    <n v="4567.47"/>
    <s v="Credit Card"/>
    <s v="Yes"/>
    <n v="1"/>
    <n v="0"/>
    <x v="1"/>
    <n v="0"/>
    <s v="Yes"/>
    <x v="0"/>
    <s v="Hyderabad"/>
  </r>
  <r>
    <x v="9773"/>
    <n v="32"/>
    <s v="Male"/>
    <s v="Hyderabad"/>
    <n v="13"/>
    <x v="0"/>
    <x v="0"/>
    <n v="420"/>
    <n v="5555.32"/>
    <s v="Credit Card"/>
    <s v="Yes"/>
    <n v="0"/>
    <n v="0"/>
    <x v="1"/>
    <n v="0"/>
    <s v="No"/>
    <x v="0"/>
    <s v="Hyderabad"/>
  </r>
  <r>
    <x v="9774"/>
    <n v="34"/>
    <s v="Male"/>
    <s v="Delhi"/>
    <n v="19"/>
    <x v="0"/>
    <x v="0"/>
    <n v="432"/>
    <n v="8013.25"/>
    <s v="Debit Card"/>
    <s v="Yes"/>
    <n v="0"/>
    <n v="0"/>
    <x v="0"/>
    <n v="0"/>
    <s v="Yes"/>
    <x v="0"/>
    <s v="Delhi"/>
  </r>
  <r>
    <x v="9775"/>
    <n v="48"/>
    <s v="Male"/>
    <s v="Bengaluru"/>
    <n v="24"/>
    <x v="1"/>
    <x v="0"/>
    <n v="441"/>
    <n v="10539.65"/>
    <s v="UPI"/>
    <s v="No"/>
    <n v="1"/>
    <n v="0"/>
    <x v="0"/>
    <n v="0"/>
    <s v="No"/>
    <x v="0"/>
    <s v="Bengaluru"/>
  </r>
  <r>
    <x v="9776"/>
    <n v="34"/>
    <s v="Female"/>
    <s v="Chennai"/>
    <n v="29"/>
    <x v="0"/>
    <x v="1"/>
    <n v="639"/>
    <n v="18536.13"/>
    <s v="Auto Debit"/>
    <s v="Yes"/>
    <n v="2"/>
    <n v="2"/>
    <x v="1"/>
    <n v="0"/>
    <s v="Yes"/>
    <x v="0"/>
    <s v="Chennai"/>
  </r>
  <r>
    <x v="9777"/>
    <n v="44"/>
    <s v="Male"/>
    <s v="Bengaluru"/>
    <n v="18"/>
    <x v="0"/>
    <x v="2"/>
    <n v="1012"/>
    <n v="18531.21"/>
    <s v="UPI"/>
    <s v="Yes"/>
    <n v="0"/>
    <n v="0"/>
    <x v="1"/>
    <n v="0"/>
    <s v="No"/>
    <x v="0"/>
    <s v="Bengaluru"/>
  </r>
  <r>
    <x v="9778"/>
    <n v="32"/>
    <s v="Female"/>
    <s v="Ahmedabad"/>
    <n v="20"/>
    <x v="1"/>
    <x v="0"/>
    <n v="510"/>
    <n v="10378.48"/>
    <s v="Credit Card"/>
    <s v="No"/>
    <n v="0"/>
    <n v="0"/>
    <x v="0"/>
    <n v="0"/>
    <s v="No"/>
    <x v="0"/>
    <s v="Ahmedabad"/>
  </r>
  <r>
    <x v="9779"/>
    <n v="42"/>
    <s v="Female"/>
    <s v="Mumbai"/>
    <n v="27"/>
    <x v="1"/>
    <x v="2"/>
    <n v="1020"/>
    <n v="27390.17"/>
    <s v="UPI"/>
    <s v="Yes"/>
    <n v="0"/>
    <n v="0"/>
    <x v="0"/>
    <n v="0"/>
    <s v="Yes"/>
    <x v="0"/>
    <s v="Mumbai"/>
  </r>
  <r>
    <x v="9780"/>
    <n v="24"/>
    <s v="Female"/>
    <s v="Chennai"/>
    <n v="31"/>
    <x v="2"/>
    <x v="2"/>
    <n v="1006"/>
    <n v="26759.65"/>
    <s v="Auto Debit"/>
    <s v="Yes"/>
    <n v="2"/>
    <n v="0"/>
    <x v="1"/>
    <n v="15"/>
    <s v="Yes"/>
    <x v="0"/>
    <s v="Chennai"/>
  </r>
  <r>
    <x v="9781"/>
    <n v="29"/>
    <s v="Male"/>
    <s v="Mumbai"/>
    <n v="25"/>
    <x v="0"/>
    <x v="2"/>
    <n v="1069"/>
    <n v="26725"/>
    <s v="UPI"/>
    <s v="Yes"/>
    <n v="2"/>
    <n v="0"/>
    <x v="1"/>
    <n v="0"/>
    <s v="Yes"/>
    <x v="0"/>
    <s v="Mumbai"/>
  </r>
  <r>
    <x v="9782"/>
    <n v="38"/>
    <s v="Male"/>
    <s v="Pune"/>
    <n v="18"/>
    <x v="0"/>
    <x v="1"/>
    <n v="646"/>
    <n v="11626.25"/>
    <s v="Credit Card"/>
    <s v="Yes"/>
    <n v="4"/>
    <n v="1"/>
    <x v="1"/>
    <n v="0"/>
    <s v="No"/>
    <x v="1"/>
    <s v="Pune"/>
  </r>
  <r>
    <x v="9783"/>
    <n v="19"/>
    <s v="Male"/>
    <s v="Ahmedabad"/>
    <n v="16"/>
    <x v="0"/>
    <x v="1"/>
    <n v="651"/>
    <n v="10307.35"/>
    <s v="Auto Debit"/>
    <s v="Yes"/>
    <n v="8"/>
    <n v="3"/>
    <x v="4"/>
    <n v="0"/>
    <s v="No"/>
    <x v="1"/>
    <s v="Ahmedabad"/>
  </r>
  <r>
    <x v="9784"/>
    <n v="27"/>
    <s v="Male"/>
    <s v="Hyderabad"/>
    <n v="57"/>
    <x v="0"/>
    <x v="0"/>
    <n v="498"/>
    <n v="28574.61"/>
    <s v="Debit Card"/>
    <s v="Yes"/>
    <n v="0"/>
    <n v="0"/>
    <x v="0"/>
    <n v="0"/>
    <s v="No"/>
    <x v="0"/>
    <s v="Hyderabad"/>
  </r>
  <r>
    <x v="9785"/>
    <n v="27"/>
    <s v="Male"/>
    <s v="Mumbai"/>
    <n v="46"/>
    <x v="0"/>
    <x v="2"/>
    <n v="1003"/>
    <n v="46994.94"/>
    <s v="UPI"/>
    <s v="Yes"/>
    <n v="3"/>
    <n v="0"/>
    <x v="1"/>
    <n v="0"/>
    <s v="No"/>
    <x v="0"/>
    <s v="Mumbai"/>
  </r>
  <r>
    <x v="9786"/>
    <n v="38"/>
    <s v="Female"/>
    <s v="Chennai"/>
    <n v="25"/>
    <x v="1"/>
    <x v="2"/>
    <n v="1060"/>
    <n v="23749.27"/>
    <s v="Credit Card"/>
    <s v="Yes"/>
    <n v="2"/>
    <n v="1"/>
    <x v="1"/>
    <n v="10"/>
    <s v="No"/>
    <x v="0"/>
    <s v="Chennai"/>
  </r>
  <r>
    <x v="9787"/>
    <n v="34"/>
    <s v="Female"/>
    <s v="Delhi"/>
    <n v="33"/>
    <x v="0"/>
    <x v="1"/>
    <n v="699"/>
    <n v="23409.62"/>
    <s v="Auto Debit"/>
    <s v="Yes"/>
    <n v="4"/>
    <n v="1"/>
    <x v="2"/>
    <n v="0"/>
    <s v="Yes"/>
    <x v="0"/>
    <s v="Delhi"/>
  </r>
  <r>
    <x v="9788"/>
    <n v="28"/>
    <s v="Female"/>
    <s v="Bengaluru"/>
    <n v="55"/>
    <x v="2"/>
    <x v="1"/>
    <n v="695"/>
    <n v="38799.79"/>
    <s v="Credit Card"/>
    <s v="Yes"/>
    <n v="1"/>
    <n v="0"/>
    <x v="0"/>
    <n v="0"/>
    <s v="Yes"/>
    <x v="0"/>
    <s v="Bengaluru"/>
  </r>
  <r>
    <x v="9789"/>
    <n v="41"/>
    <s v="Male"/>
    <s v="Nagpur"/>
    <n v="32"/>
    <x v="0"/>
    <x v="1"/>
    <n v="698"/>
    <n v="22299.74"/>
    <s v="UPI"/>
    <s v="Yes"/>
    <n v="4"/>
    <n v="1"/>
    <x v="2"/>
    <n v="0"/>
    <s v="No"/>
    <x v="1"/>
    <s v="Nagpur"/>
  </r>
  <r>
    <x v="9790"/>
    <n v="37"/>
    <s v="Female"/>
    <s v="Delhi"/>
    <n v="19"/>
    <x v="0"/>
    <x v="2"/>
    <n v="1070"/>
    <n v="20138.400000000001"/>
    <s v="Credit Card"/>
    <s v="Yes"/>
    <n v="0"/>
    <n v="0"/>
    <x v="1"/>
    <n v="0"/>
    <s v="Yes"/>
    <x v="1"/>
    <s v="Delhi"/>
  </r>
  <r>
    <x v="9791"/>
    <n v="54"/>
    <s v="Male"/>
    <s v="Mumbai"/>
    <n v="21"/>
    <x v="0"/>
    <x v="1"/>
    <n v="758"/>
    <n v="15925.91"/>
    <s v="Auto Debit"/>
    <s v="Yes"/>
    <n v="2"/>
    <n v="0"/>
    <x v="2"/>
    <n v="0"/>
    <s v="No"/>
    <x v="0"/>
    <s v="Mumbai"/>
  </r>
  <r>
    <x v="9792"/>
    <n v="53"/>
    <s v="Male"/>
    <s v="Pune"/>
    <n v="26"/>
    <x v="0"/>
    <x v="0"/>
    <n v="526"/>
    <n v="13563.16"/>
    <s v="UPI"/>
    <s v="No"/>
    <n v="5"/>
    <n v="2"/>
    <x v="2"/>
    <n v="0"/>
    <s v="No"/>
    <x v="0"/>
    <s v="Pune"/>
  </r>
  <r>
    <x v="9793"/>
    <n v="33"/>
    <s v="Male"/>
    <s v="Chennai"/>
    <n v="53"/>
    <x v="1"/>
    <x v="0"/>
    <n v="471"/>
    <n v="25607.57"/>
    <s v="UPI"/>
    <s v="No"/>
    <n v="0"/>
    <n v="0"/>
    <x v="0"/>
    <n v="0"/>
    <s v="No"/>
    <x v="0"/>
    <s v="Chennai"/>
  </r>
  <r>
    <x v="9794"/>
    <n v="18"/>
    <s v="Female"/>
    <s v="Kolkata"/>
    <n v="25"/>
    <x v="0"/>
    <x v="1"/>
    <n v="716"/>
    <n v="17386.849999999999"/>
    <s v="Auto Debit"/>
    <s v="Yes"/>
    <n v="0"/>
    <n v="0"/>
    <x v="0"/>
    <n v="0"/>
    <s v="No"/>
    <x v="0"/>
    <s v="Kolkata"/>
  </r>
  <r>
    <x v="9795"/>
    <n v="21"/>
    <s v="Male"/>
    <s v="Nagpur"/>
    <n v="15"/>
    <x v="0"/>
    <x v="0"/>
    <n v="431"/>
    <n v="6602.9"/>
    <s v="UPI"/>
    <s v="Yes"/>
    <n v="6"/>
    <n v="2"/>
    <x v="4"/>
    <n v="0"/>
    <s v="No"/>
    <x v="1"/>
    <s v="Nagpur"/>
  </r>
  <r>
    <x v="9796"/>
    <n v="37"/>
    <s v="Male"/>
    <s v="Nagpur"/>
    <n v="51"/>
    <x v="0"/>
    <x v="0"/>
    <n v="405"/>
    <n v="21052.07"/>
    <s v="Credit Card"/>
    <s v="Yes"/>
    <n v="2"/>
    <n v="0"/>
    <x v="0"/>
    <n v="0"/>
    <s v="No"/>
    <x v="0"/>
    <s v="Nagpur"/>
  </r>
  <r>
    <x v="9797"/>
    <n v="28"/>
    <s v="Male"/>
    <s v="Hyderabad"/>
    <n v="26"/>
    <x v="2"/>
    <x v="1"/>
    <n v="668"/>
    <n v="15403.33"/>
    <s v="Credit Card"/>
    <s v="Yes"/>
    <n v="3"/>
    <n v="1"/>
    <x v="1"/>
    <n v="10"/>
    <s v="Yes"/>
    <x v="0"/>
    <s v="Hyderabad"/>
  </r>
  <r>
    <x v="9798"/>
    <n v="45"/>
    <s v="Female"/>
    <s v="Bengaluru"/>
    <n v="31"/>
    <x v="0"/>
    <x v="1"/>
    <n v="733"/>
    <n v="22147.05"/>
    <s v="Credit Card"/>
    <s v="Yes"/>
    <n v="4"/>
    <n v="2"/>
    <x v="2"/>
    <n v="0"/>
    <s v="No"/>
    <x v="1"/>
    <s v="Bengaluru"/>
  </r>
  <r>
    <x v="9799"/>
    <n v="33"/>
    <s v="Female"/>
    <s v="Kolkata"/>
    <n v="5"/>
    <x v="0"/>
    <x v="0"/>
    <n v="508"/>
    <n v="2349.5700000000002"/>
    <s v="Credit Card"/>
    <s v="Yes"/>
    <n v="1"/>
    <n v="0"/>
    <x v="0"/>
    <n v="5"/>
    <s v="No"/>
    <x v="1"/>
    <s v="Kolkata"/>
  </r>
  <r>
    <x v="9800"/>
    <n v="53"/>
    <s v="Female"/>
    <s v="Hyderabad"/>
    <n v="53"/>
    <x v="0"/>
    <x v="0"/>
    <n v="511"/>
    <n v="26587.49"/>
    <s v="Auto Debit"/>
    <s v="Yes"/>
    <n v="2"/>
    <n v="1"/>
    <x v="1"/>
    <n v="0"/>
    <s v="Yes"/>
    <x v="1"/>
    <s v="Hyderabad"/>
  </r>
  <r>
    <x v="9801"/>
    <n v="36"/>
    <s v="Female"/>
    <s v="Pune"/>
    <n v="34"/>
    <x v="1"/>
    <x v="1"/>
    <n v="793"/>
    <n v="25809.41"/>
    <s v="Auto Debit"/>
    <s v="Yes"/>
    <n v="1"/>
    <n v="0"/>
    <x v="1"/>
    <n v="5"/>
    <s v="No"/>
    <x v="0"/>
    <s v="Pune"/>
  </r>
  <r>
    <x v="9802"/>
    <n v="29"/>
    <s v="Female"/>
    <s v="Delhi"/>
    <n v="5"/>
    <x v="0"/>
    <x v="2"/>
    <n v="1046"/>
    <n v="5282.77"/>
    <s v="UPI"/>
    <s v="Yes"/>
    <n v="3"/>
    <n v="2"/>
    <x v="4"/>
    <n v="0"/>
    <s v="No"/>
    <x v="0"/>
    <s v="Delhi"/>
  </r>
  <r>
    <x v="9803"/>
    <n v="18"/>
    <s v="Female"/>
    <s v="Mumbai"/>
    <n v="27"/>
    <x v="1"/>
    <x v="0"/>
    <n v="462"/>
    <n v="12132.75"/>
    <s v="Debit Card"/>
    <s v="Yes"/>
    <n v="1"/>
    <n v="0"/>
    <x v="0"/>
    <n v="0"/>
    <s v="Yes"/>
    <x v="0"/>
    <s v="Mumbai"/>
  </r>
  <r>
    <x v="9804"/>
    <n v="25"/>
    <s v="Male"/>
    <s v="Ahmedabad"/>
    <n v="38"/>
    <x v="2"/>
    <x v="2"/>
    <n v="958"/>
    <n v="31484.58"/>
    <s v="Debit Card"/>
    <s v="Yes"/>
    <n v="0"/>
    <n v="0"/>
    <x v="1"/>
    <n v="15"/>
    <s v="No"/>
    <x v="0"/>
    <s v="Ahmedabad"/>
  </r>
  <r>
    <x v="9805"/>
    <n v="33"/>
    <s v="Male"/>
    <s v="Pune"/>
    <n v="16"/>
    <x v="0"/>
    <x v="2"/>
    <n v="987"/>
    <n v="16084.11"/>
    <s v="Auto Debit"/>
    <s v="Yes"/>
    <n v="0"/>
    <n v="0"/>
    <x v="0"/>
    <n v="0"/>
    <s v="Yes"/>
    <x v="1"/>
    <s v="Pune"/>
  </r>
  <r>
    <x v="9806"/>
    <n v="27"/>
    <s v="Female"/>
    <s v="Nagpur"/>
    <n v="46"/>
    <x v="1"/>
    <x v="2"/>
    <n v="1008"/>
    <n v="45968.79"/>
    <s v="UPI"/>
    <s v="Yes"/>
    <n v="0"/>
    <n v="0"/>
    <x v="0"/>
    <n v="0"/>
    <s v="No"/>
    <x v="0"/>
    <s v="Nagpur"/>
  </r>
  <r>
    <x v="9807"/>
    <n v="25"/>
    <s v="Female"/>
    <s v="Mumbai"/>
    <n v="44"/>
    <x v="1"/>
    <x v="1"/>
    <n v="658"/>
    <n v="28085.88"/>
    <s v="UPI"/>
    <s v="Yes"/>
    <n v="1"/>
    <n v="0"/>
    <x v="0"/>
    <n v="0"/>
    <s v="No"/>
    <x v="0"/>
    <s v="Mumbai"/>
  </r>
  <r>
    <x v="9808"/>
    <n v="38"/>
    <s v="Male"/>
    <s v="Jaipur"/>
    <n v="30"/>
    <x v="0"/>
    <x v="1"/>
    <n v="691"/>
    <n v="20776.650000000001"/>
    <s v="UPI"/>
    <s v="Yes"/>
    <n v="2"/>
    <n v="1"/>
    <x v="1"/>
    <n v="0"/>
    <s v="Yes"/>
    <x v="0"/>
    <s v="Jaipur"/>
  </r>
  <r>
    <x v="9809"/>
    <n v="18"/>
    <s v="Female"/>
    <s v="Mumbai"/>
    <n v="34"/>
    <x v="2"/>
    <x v="2"/>
    <n v="1001"/>
    <n v="28722.61"/>
    <s v="UPI"/>
    <s v="Yes"/>
    <n v="2"/>
    <n v="1"/>
    <x v="1"/>
    <n v="15"/>
    <s v="Yes"/>
    <x v="0"/>
    <s v="Mumbai"/>
  </r>
  <r>
    <x v="9810"/>
    <n v="30"/>
    <s v="Male"/>
    <s v="Kolkata"/>
    <n v="47"/>
    <x v="0"/>
    <x v="1"/>
    <n v="665"/>
    <n v="31855.06"/>
    <s v="Auto Debit"/>
    <s v="Yes"/>
    <n v="3"/>
    <n v="1"/>
    <x v="1"/>
    <n v="0"/>
    <s v="Yes"/>
    <x v="0"/>
    <s v="Kolkata"/>
  </r>
  <r>
    <x v="9811"/>
    <n v="36"/>
    <s v="Male"/>
    <s v="Ahmedabad"/>
    <n v="43"/>
    <x v="1"/>
    <x v="2"/>
    <n v="1071"/>
    <n v="40639.269999999997"/>
    <s v="Debit Card"/>
    <s v="Yes"/>
    <n v="2"/>
    <n v="1"/>
    <x v="1"/>
    <n v="10"/>
    <s v="No"/>
    <x v="0"/>
    <s v="Ahmedabad"/>
  </r>
  <r>
    <x v="9812"/>
    <n v="36"/>
    <s v="Female"/>
    <s v="Delhi"/>
    <n v="11"/>
    <x v="0"/>
    <x v="0"/>
    <n v="449"/>
    <n v="5000.46"/>
    <s v="UPI"/>
    <s v="Yes"/>
    <n v="0"/>
    <n v="0"/>
    <x v="0"/>
    <n v="0"/>
    <s v="Yes"/>
    <x v="0"/>
    <s v="Delhi"/>
  </r>
  <r>
    <x v="9813"/>
    <n v="30"/>
    <s v="Male"/>
    <s v="Delhi"/>
    <n v="26"/>
    <x v="0"/>
    <x v="1"/>
    <n v="750"/>
    <n v="19336.939999999999"/>
    <s v="Debit Card"/>
    <s v="Yes"/>
    <n v="0"/>
    <n v="0"/>
    <x v="0"/>
    <n v="0"/>
    <s v="Yes"/>
    <x v="0"/>
    <s v="Delhi"/>
  </r>
  <r>
    <x v="9814"/>
    <n v="39"/>
    <s v="Male"/>
    <s v="Ahmedabad"/>
    <n v="53"/>
    <x v="1"/>
    <x v="0"/>
    <n v="541"/>
    <n v="26237.97"/>
    <s v="Debit Card"/>
    <s v="No"/>
    <n v="1"/>
    <n v="0"/>
    <x v="0"/>
    <n v="10"/>
    <s v="No"/>
    <x v="0"/>
    <s v="Ahmedabad"/>
  </r>
  <r>
    <x v="9815"/>
    <n v="32"/>
    <s v="Female"/>
    <s v="Pune"/>
    <n v="13"/>
    <x v="0"/>
    <x v="1"/>
    <n v="785"/>
    <n v="10200.469999999999"/>
    <s v="Auto Debit"/>
    <s v="Yes"/>
    <n v="0"/>
    <n v="0"/>
    <x v="0"/>
    <n v="0"/>
    <s v="No"/>
    <x v="0"/>
    <s v="Pune"/>
  </r>
  <r>
    <x v="9816"/>
    <n v="41"/>
    <s v="Male"/>
    <s v="Chennai"/>
    <n v="35"/>
    <x v="1"/>
    <x v="2"/>
    <n v="1001"/>
    <n v="35651.32"/>
    <s v="Credit Card"/>
    <s v="Yes"/>
    <n v="0"/>
    <n v="0"/>
    <x v="0"/>
    <n v="0"/>
    <s v="Yes"/>
    <x v="0"/>
    <s v="Chennai"/>
  </r>
  <r>
    <x v="9817"/>
    <n v="38"/>
    <s v="Female"/>
    <s v="Pune"/>
    <n v="32"/>
    <x v="2"/>
    <x v="0"/>
    <n v="528"/>
    <n v="16574.150000000001"/>
    <s v="Auto Debit"/>
    <s v="No"/>
    <n v="5"/>
    <n v="2"/>
    <x v="1"/>
    <n v="0"/>
    <s v="No"/>
    <x v="0"/>
    <s v="Pune"/>
  </r>
  <r>
    <x v="9818"/>
    <n v="29"/>
    <s v="Male"/>
    <s v="Jaipur"/>
    <n v="20"/>
    <x v="0"/>
    <x v="1"/>
    <n v="643"/>
    <n v="12495.91"/>
    <s v="Auto Debit"/>
    <s v="Yes"/>
    <n v="0"/>
    <n v="0"/>
    <x v="0"/>
    <n v="0"/>
    <s v="Yes"/>
    <x v="1"/>
    <s v="Jaipur"/>
  </r>
  <r>
    <x v="9819"/>
    <n v="49"/>
    <s v="Male"/>
    <s v="Chennai"/>
    <n v="23"/>
    <x v="1"/>
    <x v="1"/>
    <n v="787"/>
    <n v="15901.23"/>
    <s v="UPI"/>
    <s v="Yes"/>
    <n v="0"/>
    <n v="0"/>
    <x v="0"/>
    <n v="10"/>
    <s v="No"/>
    <x v="0"/>
    <s v="Chennai"/>
  </r>
  <r>
    <x v="9820"/>
    <n v="31"/>
    <s v="Male"/>
    <s v="Pune"/>
    <n v="4"/>
    <x v="0"/>
    <x v="2"/>
    <n v="1049"/>
    <n v="3791.56"/>
    <s v="Auto Debit"/>
    <s v="Yes"/>
    <n v="1"/>
    <n v="0"/>
    <x v="0"/>
    <n v="10"/>
    <s v="Yes"/>
    <x v="1"/>
    <s v="Pune"/>
  </r>
  <r>
    <x v="9821"/>
    <n v="37"/>
    <s v="Male"/>
    <s v="Pune"/>
    <n v="44"/>
    <x v="0"/>
    <x v="2"/>
    <n v="1054"/>
    <n v="46829.84"/>
    <s v="Bank Transfer"/>
    <s v="Yes"/>
    <n v="0"/>
    <n v="0"/>
    <x v="0"/>
    <n v="0"/>
    <s v="No"/>
    <x v="0"/>
    <s v="Pune"/>
  </r>
  <r>
    <x v="9822"/>
    <n v="29"/>
    <s v="Male"/>
    <s v="Pune"/>
    <n v="39"/>
    <x v="0"/>
    <x v="0"/>
    <n v="492"/>
    <n v="19331.2"/>
    <s v="Auto Debit"/>
    <s v="Yes"/>
    <n v="6"/>
    <n v="3"/>
    <x v="2"/>
    <n v="0"/>
    <s v="Yes"/>
    <x v="1"/>
    <s v="Pune"/>
  </r>
  <r>
    <x v="9823"/>
    <n v="42"/>
    <s v="Male"/>
    <s v="Hyderabad"/>
    <n v="57"/>
    <x v="1"/>
    <x v="1"/>
    <n v="791"/>
    <n v="44999.3"/>
    <s v="Credit Card"/>
    <s v="Yes"/>
    <n v="0"/>
    <n v="0"/>
    <x v="1"/>
    <n v="0"/>
    <s v="Yes"/>
    <x v="0"/>
    <s v="Hyderabad"/>
  </r>
  <r>
    <x v="9824"/>
    <n v="37"/>
    <s v="Male"/>
    <s v="Bengaluru"/>
    <n v="24"/>
    <x v="2"/>
    <x v="0"/>
    <n v="495"/>
    <n v="10033.15"/>
    <s v="UPI"/>
    <s v="Yes"/>
    <n v="1"/>
    <n v="0"/>
    <x v="0"/>
    <n v="15"/>
    <s v="No"/>
    <x v="0"/>
    <s v="Bengaluru"/>
  </r>
  <r>
    <x v="9825"/>
    <n v="35"/>
    <s v="Female"/>
    <s v="Pune"/>
    <n v="26"/>
    <x v="1"/>
    <x v="1"/>
    <n v="675"/>
    <n v="16043.06"/>
    <s v="Credit Card"/>
    <s v="Yes"/>
    <n v="1"/>
    <n v="0"/>
    <x v="0"/>
    <n v="10"/>
    <s v="No"/>
    <x v="0"/>
    <s v="Pune"/>
  </r>
  <r>
    <x v="9826"/>
    <n v="34"/>
    <s v="Female"/>
    <s v="Nagpur"/>
    <n v="40"/>
    <x v="2"/>
    <x v="2"/>
    <n v="953"/>
    <n v="31687.34"/>
    <s v="UPI"/>
    <s v="Yes"/>
    <n v="0"/>
    <n v="0"/>
    <x v="0"/>
    <n v="15"/>
    <s v="No"/>
    <x v="0"/>
    <s v="Nagpur"/>
  </r>
  <r>
    <x v="9827"/>
    <n v="34"/>
    <s v="Male"/>
    <s v="Delhi"/>
    <n v="34"/>
    <x v="0"/>
    <x v="2"/>
    <n v="1093"/>
    <n v="36614.67"/>
    <s v="Debit Card"/>
    <s v="Yes"/>
    <n v="2"/>
    <n v="0"/>
    <x v="1"/>
    <n v="0"/>
    <s v="Yes"/>
    <x v="0"/>
    <s v="Delhi"/>
  </r>
  <r>
    <x v="9828"/>
    <n v="62"/>
    <s v="Male"/>
    <s v="Jaipur"/>
    <n v="23"/>
    <x v="1"/>
    <x v="1"/>
    <n v="781"/>
    <n v="17470.36"/>
    <s v="Auto Debit"/>
    <s v="Yes"/>
    <n v="0"/>
    <n v="0"/>
    <x v="0"/>
    <n v="0"/>
    <s v="No"/>
    <x v="0"/>
    <s v="Jaipur"/>
  </r>
  <r>
    <x v="9829"/>
    <n v="31"/>
    <s v="Male"/>
    <s v="Kolkata"/>
    <n v="29"/>
    <x v="1"/>
    <x v="1"/>
    <n v="797"/>
    <n v="21408.89"/>
    <s v="Auto Debit"/>
    <s v="Yes"/>
    <n v="1"/>
    <n v="0"/>
    <x v="1"/>
    <n v="5"/>
    <s v="No"/>
    <x v="0"/>
    <s v="Kolkata"/>
  </r>
  <r>
    <x v="9830"/>
    <n v="20"/>
    <s v="Female"/>
    <s v="Nagpur"/>
    <n v="52"/>
    <x v="1"/>
    <x v="2"/>
    <n v="1089"/>
    <n v="55924.36"/>
    <s v="Credit Card"/>
    <s v="Yes"/>
    <n v="1"/>
    <n v="0"/>
    <x v="0"/>
    <n v="0"/>
    <s v="No"/>
    <x v="0"/>
    <s v="Nagpur"/>
  </r>
  <r>
    <x v="9831"/>
    <n v="22"/>
    <s v="Female"/>
    <s v="Jaipur"/>
    <n v="22"/>
    <x v="1"/>
    <x v="1"/>
    <n v="746"/>
    <n v="14892.88"/>
    <s v="Credit Card"/>
    <s v="No"/>
    <n v="4"/>
    <n v="1"/>
    <x v="1"/>
    <n v="10"/>
    <s v="No"/>
    <x v="0"/>
    <s v="Jaipur"/>
  </r>
  <r>
    <x v="9832"/>
    <n v="18"/>
    <s v="Male"/>
    <s v="Bengaluru"/>
    <n v="26"/>
    <x v="0"/>
    <x v="1"/>
    <n v="702"/>
    <n v="17777.689999999999"/>
    <s v="UPI"/>
    <s v="Yes"/>
    <n v="0"/>
    <n v="0"/>
    <x v="0"/>
    <n v="0"/>
    <s v="No"/>
    <x v="0"/>
    <s v="Bengaluru"/>
  </r>
  <r>
    <x v="9833"/>
    <n v="31"/>
    <s v="Female"/>
    <s v="Delhi"/>
    <n v="16"/>
    <x v="1"/>
    <x v="1"/>
    <n v="809"/>
    <n v="13251.79"/>
    <s v="Auto Debit"/>
    <s v="No"/>
    <n v="0"/>
    <n v="0"/>
    <x v="0"/>
    <n v="0"/>
    <s v="Yes"/>
    <x v="1"/>
    <s v="Delhi"/>
  </r>
  <r>
    <x v="9834"/>
    <n v="43"/>
    <s v="Male"/>
    <s v="Bengaluru"/>
    <n v="17"/>
    <x v="0"/>
    <x v="1"/>
    <n v="806"/>
    <n v="13503.96"/>
    <s v="UPI"/>
    <s v="Yes"/>
    <n v="1"/>
    <n v="0"/>
    <x v="0"/>
    <n v="0"/>
    <s v="Yes"/>
    <x v="0"/>
    <s v="Bengaluru"/>
  </r>
  <r>
    <x v="9835"/>
    <n v="27"/>
    <s v="Female"/>
    <s v="Hyderabad"/>
    <n v="60"/>
    <x v="1"/>
    <x v="0"/>
    <n v="448"/>
    <n v="26373.99"/>
    <s v="UPI"/>
    <s v="Yes"/>
    <n v="4"/>
    <n v="2"/>
    <x v="1"/>
    <n v="0"/>
    <s v="No"/>
    <x v="0"/>
    <s v="Hyderabad"/>
  </r>
  <r>
    <x v="9836"/>
    <n v="45"/>
    <s v="Male"/>
    <s v="Mumbai"/>
    <n v="9"/>
    <x v="0"/>
    <x v="0"/>
    <n v="449"/>
    <n v="4061.04"/>
    <s v="Auto Debit"/>
    <s v="No"/>
    <n v="1"/>
    <n v="0"/>
    <x v="0"/>
    <n v="0"/>
    <s v="Yes"/>
    <x v="0"/>
    <s v="Mumbai"/>
  </r>
  <r>
    <x v="9837"/>
    <n v="28"/>
    <s v="Male"/>
    <s v="Hyderabad"/>
    <n v="29"/>
    <x v="1"/>
    <x v="1"/>
    <n v="645"/>
    <n v="16453.740000000002"/>
    <s v="Auto Debit"/>
    <s v="Yes"/>
    <n v="5"/>
    <n v="3"/>
    <x v="2"/>
    <n v="10"/>
    <s v="No"/>
    <x v="1"/>
    <s v="Hyderabad"/>
  </r>
  <r>
    <x v="9838"/>
    <n v="40"/>
    <s v="Female"/>
    <s v="Mumbai"/>
    <n v="55"/>
    <x v="2"/>
    <x v="0"/>
    <n v="572"/>
    <n v="26311.31"/>
    <s v="UPI"/>
    <s v="No"/>
    <n v="1"/>
    <n v="0"/>
    <x v="0"/>
    <n v="15"/>
    <s v="No"/>
    <x v="0"/>
    <s v="Mumbai"/>
  </r>
  <r>
    <x v="9839"/>
    <n v="21"/>
    <s v="Female"/>
    <s v="Kolkata"/>
    <n v="38"/>
    <x v="1"/>
    <x v="2"/>
    <n v="1011"/>
    <n v="38122.160000000003"/>
    <s v="Bank Transfer"/>
    <s v="Yes"/>
    <n v="0"/>
    <n v="0"/>
    <x v="1"/>
    <n v="0"/>
    <s v="No"/>
    <x v="0"/>
    <s v="Kolkata"/>
  </r>
  <r>
    <x v="9840"/>
    <n v="52"/>
    <s v="Male"/>
    <s v="Pune"/>
    <n v="34"/>
    <x v="1"/>
    <x v="1"/>
    <n v="790"/>
    <n v="27132.09"/>
    <s v="Auto Debit"/>
    <s v="Yes"/>
    <n v="0"/>
    <n v="0"/>
    <x v="0"/>
    <n v="0"/>
    <s v="No"/>
    <x v="0"/>
    <s v="Pune"/>
  </r>
  <r>
    <x v="9841"/>
    <n v="31"/>
    <s v="Female"/>
    <s v="Pune"/>
    <n v="51"/>
    <x v="2"/>
    <x v="1"/>
    <n v="664"/>
    <n v="33674.17"/>
    <s v="Bank Transfer"/>
    <s v="Yes"/>
    <n v="2"/>
    <n v="0"/>
    <x v="1"/>
    <n v="0"/>
    <s v="No"/>
    <x v="0"/>
    <s v="Pune"/>
  </r>
  <r>
    <x v="9842"/>
    <n v="34"/>
    <s v="Male"/>
    <s v="Pune"/>
    <n v="27"/>
    <x v="1"/>
    <x v="1"/>
    <n v="676"/>
    <n v="15953.82"/>
    <s v="UPI"/>
    <s v="Yes"/>
    <n v="0"/>
    <n v="0"/>
    <x v="0"/>
    <n v="10"/>
    <s v="Yes"/>
    <x v="0"/>
    <s v="Pune"/>
  </r>
  <r>
    <x v="9843"/>
    <n v="30"/>
    <s v="Male"/>
    <s v="Bengaluru"/>
    <n v="29"/>
    <x v="1"/>
    <x v="0"/>
    <n v="499"/>
    <n v="14217.04"/>
    <s v="UPI"/>
    <s v="No"/>
    <n v="1"/>
    <n v="0"/>
    <x v="0"/>
    <n v="0"/>
    <s v="No"/>
    <x v="0"/>
    <s v="Bengaluru"/>
  </r>
  <r>
    <x v="9844"/>
    <n v="40"/>
    <s v="Female"/>
    <s v="Mumbai"/>
    <n v="27"/>
    <x v="1"/>
    <x v="1"/>
    <n v="812"/>
    <n v="20509.23"/>
    <s v="Credit Card"/>
    <s v="Yes"/>
    <n v="3"/>
    <n v="1"/>
    <x v="0"/>
    <n v="5"/>
    <s v="No"/>
    <x v="0"/>
    <s v="Mumbai"/>
  </r>
  <r>
    <x v="9845"/>
    <n v="20"/>
    <s v="Female"/>
    <s v="Delhi"/>
    <n v="39"/>
    <x v="0"/>
    <x v="2"/>
    <n v="1097"/>
    <n v="42669.74"/>
    <s v="Bank Transfer"/>
    <s v="Yes"/>
    <n v="0"/>
    <n v="0"/>
    <x v="0"/>
    <n v="0"/>
    <s v="No"/>
    <x v="0"/>
    <s v="Delhi"/>
  </r>
  <r>
    <x v="9846"/>
    <n v="38"/>
    <s v="Female"/>
    <s v="Mumbai"/>
    <n v="46"/>
    <x v="2"/>
    <x v="0"/>
    <n v="429"/>
    <n v="19699.740000000002"/>
    <s v="UPI"/>
    <s v="Yes"/>
    <n v="0"/>
    <n v="0"/>
    <x v="0"/>
    <n v="0"/>
    <s v="Yes"/>
    <x v="0"/>
    <s v="Mumbai"/>
  </r>
  <r>
    <x v="9847"/>
    <n v="37"/>
    <s v="Male"/>
    <s v="Bengaluru"/>
    <n v="68"/>
    <x v="2"/>
    <x v="0"/>
    <n v="495"/>
    <n v="33244.730000000003"/>
    <s v="Bank Transfer"/>
    <s v="Yes"/>
    <n v="0"/>
    <n v="0"/>
    <x v="0"/>
    <n v="0"/>
    <s v="No"/>
    <x v="0"/>
    <s v="Bengaluru"/>
  </r>
  <r>
    <x v="9848"/>
    <n v="37"/>
    <s v="Female"/>
    <s v="Nagpur"/>
    <n v="41"/>
    <x v="0"/>
    <x v="0"/>
    <n v="476"/>
    <n v="18949.669999999998"/>
    <s v="Bank Transfer"/>
    <s v="Yes"/>
    <n v="0"/>
    <n v="0"/>
    <x v="0"/>
    <n v="0"/>
    <s v="Yes"/>
    <x v="0"/>
    <s v="Nagpur"/>
  </r>
  <r>
    <x v="9849"/>
    <n v="23"/>
    <s v="Male"/>
    <s v="Delhi"/>
    <n v="21"/>
    <x v="1"/>
    <x v="0"/>
    <n v="506"/>
    <n v="10476.42"/>
    <s v="Credit Card"/>
    <s v="Yes"/>
    <n v="0"/>
    <n v="0"/>
    <x v="1"/>
    <n v="0"/>
    <s v="No"/>
    <x v="0"/>
    <s v="Delhi"/>
  </r>
  <r>
    <x v="9850"/>
    <n v="41"/>
    <s v="Male"/>
    <s v="Delhi"/>
    <n v="44"/>
    <x v="0"/>
    <x v="2"/>
    <n v="1134"/>
    <n v="51041.97"/>
    <s v="Auto Debit"/>
    <s v="Yes"/>
    <n v="3"/>
    <n v="1"/>
    <x v="0"/>
    <n v="0"/>
    <s v="No"/>
    <x v="0"/>
    <s v="Delhi"/>
  </r>
  <r>
    <x v="9851"/>
    <n v="45"/>
    <s v="Male"/>
    <s v="Delhi"/>
    <n v="48"/>
    <x v="0"/>
    <x v="1"/>
    <n v="800"/>
    <n v="37521.089999999997"/>
    <s v="Credit Card"/>
    <s v="Yes"/>
    <n v="3"/>
    <n v="0"/>
    <x v="0"/>
    <n v="0"/>
    <s v="No"/>
    <x v="0"/>
    <s v="Delhi"/>
  </r>
  <r>
    <x v="9852"/>
    <n v="44"/>
    <s v="Female"/>
    <s v="Delhi"/>
    <n v="17"/>
    <x v="1"/>
    <x v="1"/>
    <n v="786"/>
    <n v="13491.55"/>
    <s v="Credit Card"/>
    <s v="Yes"/>
    <n v="0"/>
    <n v="0"/>
    <x v="0"/>
    <n v="0"/>
    <s v="No"/>
    <x v="0"/>
    <s v="Delhi"/>
  </r>
  <r>
    <x v="9853"/>
    <n v="47"/>
    <s v="Female"/>
    <s v="Ahmedabad"/>
    <n v="53"/>
    <x v="0"/>
    <x v="0"/>
    <n v="421"/>
    <n v="22521.62"/>
    <s v="Credit Card"/>
    <s v="No"/>
    <n v="0"/>
    <n v="0"/>
    <x v="0"/>
    <n v="0"/>
    <s v="No"/>
    <x v="0"/>
    <s v="Ahmedabad"/>
  </r>
  <r>
    <x v="9854"/>
    <n v="40"/>
    <s v="Female"/>
    <s v="Jaipur"/>
    <n v="51"/>
    <x v="1"/>
    <x v="2"/>
    <n v="1019"/>
    <n v="51934.13"/>
    <s v="Auto Debit"/>
    <s v="Yes"/>
    <n v="0"/>
    <n v="0"/>
    <x v="1"/>
    <n v="0"/>
    <s v="Yes"/>
    <x v="0"/>
    <s v="Jaipur"/>
  </r>
  <r>
    <x v="9855"/>
    <n v="37"/>
    <s v="Male"/>
    <s v="Bengaluru"/>
    <n v="29"/>
    <x v="1"/>
    <x v="1"/>
    <n v="741"/>
    <n v="21230.04"/>
    <s v="Credit Card"/>
    <s v="Yes"/>
    <n v="0"/>
    <n v="0"/>
    <x v="1"/>
    <n v="0"/>
    <s v="No"/>
    <x v="0"/>
    <s v="Bengaluru"/>
  </r>
  <r>
    <x v="9856"/>
    <n v="24"/>
    <s v="Male"/>
    <s v="Pune"/>
    <n v="15"/>
    <x v="0"/>
    <x v="0"/>
    <n v="513"/>
    <n v="7745.57"/>
    <s v="UPI"/>
    <s v="No"/>
    <n v="8"/>
    <n v="3"/>
    <x v="3"/>
    <n v="0"/>
    <s v="No"/>
    <x v="1"/>
    <s v="Pune"/>
  </r>
  <r>
    <x v="9857"/>
    <n v="43"/>
    <s v="Female"/>
    <s v="Delhi"/>
    <n v="72"/>
    <x v="1"/>
    <x v="1"/>
    <n v="839"/>
    <n v="59375.41"/>
    <s v="Debit Card"/>
    <s v="Yes"/>
    <n v="1"/>
    <n v="0"/>
    <x v="1"/>
    <n v="0"/>
    <s v="No"/>
    <x v="0"/>
    <s v="Delhi"/>
  </r>
  <r>
    <x v="9858"/>
    <n v="31"/>
    <s v="Female"/>
    <s v="Hyderabad"/>
    <n v="24"/>
    <x v="2"/>
    <x v="0"/>
    <n v="394"/>
    <n v="9537.15"/>
    <s v="Auto Debit"/>
    <s v="Yes"/>
    <n v="2"/>
    <n v="1"/>
    <x v="0"/>
    <n v="0"/>
    <s v="No"/>
    <x v="0"/>
    <s v="Hyderabad"/>
  </r>
  <r>
    <x v="9859"/>
    <n v="29"/>
    <s v="Female"/>
    <s v="Mumbai"/>
    <n v="65"/>
    <x v="1"/>
    <x v="2"/>
    <n v="998"/>
    <n v="62397.45"/>
    <s v="Bank Transfer"/>
    <s v="Yes"/>
    <n v="0"/>
    <n v="0"/>
    <x v="1"/>
    <n v="5"/>
    <s v="No"/>
    <x v="0"/>
    <s v="Mumbai"/>
  </r>
  <r>
    <x v="9860"/>
    <n v="33"/>
    <s v="Female"/>
    <s v="Nagpur"/>
    <n v="31"/>
    <x v="0"/>
    <x v="1"/>
    <n v="760"/>
    <n v="23248.22"/>
    <s v="Auto Debit"/>
    <s v="Yes"/>
    <n v="1"/>
    <n v="0"/>
    <x v="0"/>
    <n v="0"/>
    <s v="Yes"/>
    <x v="0"/>
    <s v="Nagpur"/>
  </r>
  <r>
    <x v="9861"/>
    <n v="29"/>
    <s v="Female"/>
    <s v="Chennai"/>
    <n v="27"/>
    <x v="1"/>
    <x v="1"/>
    <n v="726"/>
    <n v="18524.3"/>
    <s v="Debit Card"/>
    <s v="Yes"/>
    <n v="1"/>
    <n v="0"/>
    <x v="0"/>
    <n v="5"/>
    <s v="No"/>
    <x v="0"/>
    <s v="Chennai"/>
  </r>
  <r>
    <x v="9862"/>
    <n v="29"/>
    <s v="Female"/>
    <s v="Pune"/>
    <n v="27"/>
    <x v="2"/>
    <x v="1"/>
    <n v="732"/>
    <n v="19772.560000000001"/>
    <s v="Auto Debit"/>
    <s v="Yes"/>
    <n v="3"/>
    <n v="2"/>
    <x v="2"/>
    <n v="0"/>
    <s v="No"/>
    <x v="1"/>
    <s v="Pune"/>
  </r>
  <r>
    <x v="9863"/>
    <n v="38"/>
    <s v="Female"/>
    <s v="Chennai"/>
    <n v="68"/>
    <x v="1"/>
    <x v="2"/>
    <n v="975"/>
    <n v="65685.320000000007"/>
    <s v="Auto Debit"/>
    <s v="Yes"/>
    <n v="1"/>
    <n v="0"/>
    <x v="0"/>
    <n v="0"/>
    <s v="No"/>
    <x v="0"/>
    <s v="Chennai"/>
  </r>
  <r>
    <x v="9864"/>
    <n v="46"/>
    <s v="Male"/>
    <s v="Mumbai"/>
    <n v="52"/>
    <x v="1"/>
    <x v="1"/>
    <n v="672"/>
    <n v="32517.3"/>
    <s v="Debit Card"/>
    <s v="Yes"/>
    <n v="2"/>
    <n v="1"/>
    <x v="1"/>
    <n v="5"/>
    <s v="Yes"/>
    <x v="1"/>
    <s v="Mumbai"/>
  </r>
  <r>
    <x v="9865"/>
    <n v="35"/>
    <s v="Male"/>
    <s v="Mumbai"/>
    <n v="61"/>
    <x v="1"/>
    <x v="2"/>
    <n v="1060"/>
    <n v="56660.43"/>
    <s v="UPI"/>
    <s v="No"/>
    <n v="1"/>
    <n v="0"/>
    <x v="0"/>
    <n v="10"/>
    <s v="No"/>
    <x v="1"/>
    <s v="Mumbai"/>
  </r>
  <r>
    <x v="9866"/>
    <n v="28"/>
    <s v="Female"/>
    <s v="Bengaluru"/>
    <n v="21"/>
    <x v="0"/>
    <x v="0"/>
    <n v="560"/>
    <n v="11732.91"/>
    <s v="Credit Card"/>
    <s v="Yes"/>
    <n v="1"/>
    <n v="0"/>
    <x v="0"/>
    <n v="0"/>
    <s v="Yes"/>
    <x v="0"/>
    <s v="Bengaluru"/>
  </r>
  <r>
    <x v="9867"/>
    <n v="45"/>
    <s v="Female"/>
    <s v="Delhi"/>
    <n v="40"/>
    <x v="1"/>
    <x v="1"/>
    <n v="687"/>
    <n v="24752.45"/>
    <s v="Debit Card"/>
    <s v="Yes"/>
    <n v="2"/>
    <n v="1"/>
    <x v="1"/>
    <n v="10"/>
    <s v="No"/>
    <x v="1"/>
    <s v="Delhi"/>
  </r>
  <r>
    <x v="9868"/>
    <n v="46"/>
    <s v="Female"/>
    <s v="Mumbai"/>
    <n v="35"/>
    <x v="2"/>
    <x v="0"/>
    <n v="518"/>
    <n v="17719.3"/>
    <s v="UPI"/>
    <s v="Yes"/>
    <n v="3"/>
    <n v="1"/>
    <x v="2"/>
    <n v="0"/>
    <s v="No"/>
    <x v="0"/>
    <s v="Mumbai"/>
  </r>
  <r>
    <x v="9869"/>
    <n v="43"/>
    <s v="Female"/>
    <s v="Hyderabad"/>
    <n v="19"/>
    <x v="0"/>
    <x v="1"/>
    <n v="739"/>
    <n v="14035.75"/>
    <s v="Debit Card"/>
    <s v="Yes"/>
    <n v="1"/>
    <n v="0"/>
    <x v="1"/>
    <n v="0"/>
    <s v="Yes"/>
    <x v="0"/>
    <s v="Hyderabad"/>
  </r>
  <r>
    <x v="9870"/>
    <n v="42"/>
    <s v="Female"/>
    <s v="Hyderabad"/>
    <n v="64"/>
    <x v="0"/>
    <x v="1"/>
    <n v="701"/>
    <n v="45111.82"/>
    <s v="Debit Card"/>
    <s v="Yes"/>
    <n v="1"/>
    <n v="0"/>
    <x v="0"/>
    <n v="0"/>
    <s v="No"/>
    <x v="0"/>
    <s v="Hyderabad"/>
  </r>
  <r>
    <x v="9871"/>
    <n v="24"/>
    <s v="Female"/>
    <s v="Nagpur"/>
    <n v="22"/>
    <x v="0"/>
    <x v="0"/>
    <n v="437"/>
    <n v="9573.89"/>
    <s v="Auto Debit"/>
    <s v="Yes"/>
    <n v="1"/>
    <n v="0"/>
    <x v="0"/>
    <n v="0"/>
    <s v="Yes"/>
    <x v="0"/>
    <s v="Nagpur"/>
  </r>
  <r>
    <x v="9872"/>
    <n v="30"/>
    <s v="Male"/>
    <s v="Pune"/>
    <n v="20"/>
    <x v="0"/>
    <x v="1"/>
    <n v="665"/>
    <n v="13671.07"/>
    <s v="UPI"/>
    <s v="Yes"/>
    <n v="0"/>
    <n v="0"/>
    <x v="0"/>
    <n v="0"/>
    <s v="No"/>
    <x v="1"/>
    <s v="Pune"/>
  </r>
  <r>
    <x v="9873"/>
    <n v="28"/>
    <s v="Male"/>
    <s v="Nagpur"/>
    <n v="33"/>
    <x v="0"/>
    <x v="2"/>
    <n v="1017"/>
    <n v="34313.06"/>
    <s v="UPI"/>
    <s v="Yes"/>
    <n v="0"/>
    <n v="0"/>
    <x v="0"/>
    <n v="0"/>
    <s v="Yes"/>
    <x v="0"/>
    <s v="Nagpur"/>
  </r>
  <r>
    <x v="9874"/>
    <n v="35"/>
    <s v="Female"/>
    <s v="Mumbai"/>
    <n v="45"/>
    <x v="2"/>
    <x v="2"/>
    <n v="1009"/>
    <n v="40546.53"/>
    <s v="UPI"/>
    <s v="Yes"/>
    <n v="0"/>
    <n v="0"/>
    <x v="0"/>
    <n v="10"/>
    <s v="No"/>
    <x v="0"/>
    <s v="Mumbai"/>
  </r>
  <r>
    <x v="9875"/>
    <n v="18"/>
    <s v="Male"/>
    <s v="Hyderabad"/>
    <n v="49"/>
    <x v="0"/>
    <x v="1"/>
    <n v="676"/>
    <n v="33202.61"/>
    <s v="UPI"/>
    <s v="No"/>
    <n v="1"/>
    <n v="0"/>
    <x v="0"/>
    <n v="0"/>
    <s v="Yes"/>
    <x v="0"/>
    <s v="Hyderabad"/>
  </r>
  <r>
    <x v="9876"/>
    <n v="20"/>
    <s v="Female"/>
    <s v="Bengaluru"/>
    <n v="32"/>
    <x v="0"/>
    <x v="1"/>
    <n v="820"/>
    <n v="26443.41"/>
    <s v="UPI"/>
    <s v="Yes"/>
    <n v="0"/>
    <n v="0"/>
    <x v="1"/>
    <n v="0"/>
    <s v="No"/>
    <x v="0"/>
    <s v="Bengaluru"/>
  </r>
  <r>
    <x v="9877"/>
    <n v="23"/>
    <s v="Male"/>
    <s v="Bengaluru"/>
    <n v="30"/>
    <x v="0"/>
    <x v="1"/>
    <n v="803"/>
    <n v="23377.21"/>
    <s v="Credit Card"/>
    <s v="Yes"/>
    <n v="0"/>
    <n v="0"/>
    <x v="0"/>
    <n v="0"/>
    <s v="No"/>
    <x v="1"/>
    <s v="Bengaluru"/>
  </r>
  <r>
    <x v="9878"/>
    <n v="33"/>
    <s v="Male"/>
    <s v="Pune"/>
    <n v="48"/>
    <x v="1"/>
    <x v="1"/>
    <n v="639"/>
    <n v="31388.23"/>
    <s v="UPI"/>
    <s v="Yes"/>
    <n v="2"/>
    <n v="0"/>
    <x v="0"/>
    <n v="0"/>
    <s v="No"/>
    <x v="0"/>
    <s v="Pune"/>
  </r>
  <r>
    <x v="9879"/>
    <n v="46"/>
    <s v="Male"/>
    <s v="Jaipur"/>
    <n v="43"/>
    <x v="1"/>
    <x v="0"/>
    <n v="439"/>
    <n v="17002.580000000002"/>
    <s v="Credit Card"/>
    <s v="No"/>
    <n v="2"/>
    <n v="0"/>
    <x v="0"/>
    <n v="10"/>
    <s v="No"/>
    <x v="0"/>
    <s v="Jaipur"/>
  </r>
  <r>
    <x v="9880"/>
    <n v="41"/>
    <s v="Female"/>
    <s v="Delhi"/>
    <n v="24"/>
    <x v="2"/>
    <x v="1"/>
    <n v="720"/>
    <n v="17688.05"/>
    <s v="Debit Card"/>
    <s v="Yes"/>
    <n v="0"/>
    <n v="0"/>
    <x v="1"/>
    <n v="0"/>
    <s v="No"/>
    <x v="0"/>
    <s v="Delhi"/>
  </r>
  <r>
    <x v="9881"/>
    <n v="27"/>
    <s v="Male"/>
    <s v="Chennai"/>
    <n v="5"/>
    <x v="0"/>
    <x v="1"/>
    <n v="708"/>
    <n v="3583.68"/>
    <s v="Bank Transfer"/>
    <s v="Yes"/>
    <n v="0"/>
    <n v="0"/>
    <x v="0"/>
    <n v="0"/>
    <s v="No"/>
    <x v="0"/>
    <s v="Chennai"/>
  </r>
  <r>
    <x v="9882"/>
    <n v="39"/>
    <s v="Female"/>
    <s v="Hyderabad"/>
    <n v="58"/>
    <x v="0"/>
    <x v="0"/>
    <n v="509"/>
    <n v="29320.799999999999"/>
    <s v="UPI"/>
    <s v="Yes"/>
    <n v="3"/>
    <n v="2"/>
    <x v="1"/>
    <n v="0"/>
    <s v="No"/>
    <x v="0"/>
    <s v="Hyderabad"/>
  </r>
  <r>
    <x v="9883"/>
    <n v="32"/>
    <s v="Female"/>
    <s v="Bengaluru"/>
    <n v="9"/>
    <x v="0"/>
    <x v="1"/>
    <n v="686"/>
    <n v="6317.26"/>
    <s v="Bank Transfer"/>
    <s v="Yes"/>
    <n v="2"/>
    <n v="0"/>
    <x v="0"/>
    <n v="0"/>
    <s v="No"/>
    <x v="0"/>
    <s v="Bengaluru"/>
  </r>
  <r>
    <x v="9884"/>
    <n v="53"/>
    <s v="Male"/>
    <s v="Nagpur"/>
    <n v="30"/>
    <x v="0"/>
    <x v="1"/>
    <n v="670"/>
    <n v="19804.07"/>
    <s v="Auto Debit"/>
    <s v="Yes"/>
    <n v="1"/>
    <n v="0"/>
    <x v="0"/>
    <n v="0"/>
    <s v="No"/>
    <x v="1"/>
    <s v="Nagpur"/>
  </r>
  <r>
    <x v="9885"/>
    <n v="18"/>
    <s v="Female"/>
    <s v="Pune"/>
    <n v="30"/>
    <x v="0"/>
    <x v="2"/>
    <n v="963"/>
    <n v="28732.53"/>
    <s v="Debit Card"/>
    <s v="No"/>
    <n v="0"/>
    <n v="0"/>
    <x v="0"/>
    <n v="0"/>
    <s v="No"/>
    <x v="1"/>
    <s v="Pune"/>
  </r>
  <r>
    <x v="9886"/>
    <n v="42"/>
    <s v="Male"/>
    <s v="Chennai"/>
    <n v="17"/>
    <x v="0"/>
    <x v="2"/>
    <n v="983"/>
    <n v="16684.78"/>
    <s v="Bank Transfer"/>
    <s v="Yes"/>
    <n v="0"/>
    <n v="0"/>
    <x v="0"/>
    <n v="0"/>
    <s v="No"/>
    <x v="0"/>
    <s v="Chennai"/>
  </r>
  <r>
    <x v="9887"/>
    <n v="29"/>
    <s v="Female"/>
    <s v="Mumbai"/>
    <n v="34"/>
    <x v="0"/>
    <x v="2"/>
    <n v="1108"/>
    <n v="38383.480000000003"/>
    <s v="UPI"/>
    <s v="Yes"/>
    <n v="1"/>
    <n v="0"/>
    <x v="0"/>
    <n v="0"/>
    <s v="No"/>
    <x v="0"/>
    <s v="Mumbai"/>
  </r>
  <r>
    <x v="9888"/>
    <n v="48"/>
    <s v="Male"/>
    <s v="Mumbai"/>
    <n v="40"/>
    <x v="0"/>
    <x v="1"/>
    <n v="752"/>
    <n v="30922.720000000001"/>
    <s v="Auto Debit"/>
    <s v="Yes"/>
    <n v="2"/>
    <n v="0"/>
    <x v="0"/>
    <n v="0"/>
    <s v="No"/>
    <x v="0"/>
    <s v="Mumbai"/>
  </r>
  <r>
    <x v="9889"/>
    <n v="19"/>
    <s v="Female"/>
    <s v="Jaipur"/>
    <n v="46"/>
    <x v="0"/>
    <x v="1"/>
    <n v="779"/>
    <n v="36270.11"/>
    <s v="UPI"/>
    <s v="No"/>
    <n v="1"/>
    <n v="0"/>
    <x v="0"/>
    <n v="0"/>
    <s v="Yes"/>
    <x v="0"/>
    <s v="Jaipur"/>
  </r>
  <r>
    <x v="9890"/>
    <n v="19"/>
    <s v="Female"/>
    <s v="Hyderabad"/>
    <n v="37"/>
    <x v="1"/>
    <x v="0"/>
    <n v="438"/>
    <n v="14927.69"/>
    <s v="Bank Transfer"/>
    <s v="No"/>
    <n v="0"/>
    <n v="0"/>
    <x v="0"/>
    <n v="10"/>
    <s v="Yes"/>
    <x v="0"/>
    <s v="Hyderabad"/>
  </r>
  <r>
    <x v="9891"/>
    <n v="41"/>
    <s v="Male"/>
    <s v="Delhi"/>
    <n v="35"/>
    <x v="0"/>
    <x v="1"/>
    <n v="675"/>
    <n v="23429.31"/>
    <s v="Debit Card"/>
    <s v="Yes"/>
    <n v="4"/>
    <n v="2"/>
    <x v="2"/>
    <n v="0"/>
    <s v="No"/>
    <x v="1"/>
    <s v="Delhi"/>
  </r>
  <r>
    <x v="9892"/>
    <n v="36"/>
    <s v="Male"/>
    <s v="Ahmedabad"/>
    <n v="11"/>
    <x v="0"/>
    <x v="2"/>
    <n v="1008"/>
    <n v="10901.96"/>
    <s v="Bank Transfer"/>
    <s v="Yes"/>
    <n v="0"/>
    <n v="0"/>
    <x v="0"/>
    <n v="0"/>
    <s v="No"/>
    <x v="1"/>
    <s v="Ahmedabad"/>
  </r>
  <r>
    <x v="9893"/>
    <n v="46"/>
    <s v="Male"/>
    <s v="Ahmedabad"/>
    <n v="66"/>
    <x v="1"/>
    <x v="0"/>
    <n v="419"/>
    <n v="27078.25"/>
    <s v="Bank Transfer"/>
    <s v="Yes"/>
    <n v="0"/>
    <n v="0"/>
    <x v="0"/>
    <n v="0"/>
    <s v="No"/>
    <x v="0"/>
    <s v="Ahmedabad"/>
  </r>
  <r>
    <x v="9894"/>
    <n v="53"/>
    <s v="Female"/>
    <s v="Kolkata"/>
    <n v="36"/>
    <x v="0"/>
    <x v="0"/>
    <n v="507"/>
    <n v="18639.580000000002"/>
    <s v="Auto Debit"/>
    <s v="Yes"/>
    <n v="0"/>
    <n v="0"/>
    <x v="1"/>
    <n v="0"/>
    <s v="No"/>
    <x v="0"/>
    <s v="Kolkata"/>
  </r>
  <r>
    <x v="9895"/>
    <n v="25"/>
    <s v="Male"/>
    <s v="Hyderabad"/>
    <n v="16"/>
    <x v="0"/>
    <x v="2"/>
    <n v="969"/>
    <n v="15495.95"/>
    <s v="UPI"/>
    <s v="Yes"/>
    <n v="1"/>
    <n v="0"/>
    <x v="1"/>
    <n v="0"/>
    <s v="Yes"/>
    <x v="0"/>
    <s v="Hyderabad"/>
  </r>
  <r>
    <x v="9896"/>
    <n v="36"/>
    <s v="Male"/>
    <s v="Bengaluru"/>
    <n v="30"/>
    <x v="0"/>
    <x v="0"/>
    <n v="450"/>
    <n v="13576.26"/>
    <s v="UPI"/>
    <s v="No"/>
    <n v="5"/>
    <n v="3"/>
    <x v="2"/>
    <n v="0"/>
    <s v="No"/>
    <x v="0"/>
    <s v="Bengaluru"/>
  </r>
  <r>
    <x v="9897"/>
    <n v="20"/>
    <s v="Female"/>
    <s v="Pune"/>
    <n v="38"/>
    <x v="1"/>
    <x v="0"/>
    <n v="392"/>
    <n v="14637.75"/>
    <s v="UPI"/>
    <s v="No"/>
    <n v="0"/>
    <n v="0"/>
    <x v="1"/>
    <n v="0"/>
    <s v="No"/>
    <x v="0"/>
    <s v="Pune"/>
  </r>
  <r>
    <x v="9898"/>
    <n v="25"/>
    <s v="Male"/>
    <s v="Pune"/>
    <n v="33"/>
    <x v="1"/>
    <x v="1"/>
    <n v="640"/>
    <n v="18850.599999999999"/>
    <s v="UPI"/>
    <s v="Yes"/>
    <n v="0"/>
    <n v="0"/>
    <x v="0"/>
    <n v="10"/>
    <s v="Yes"/>
    <x v="0"/>
    <s v="Pune"/>
  </r>
  <r>
    <x v="9899"/>
    <n v="33"/>
    <s v="Male"/>
    <s v="Bengaluru"/>
    <n v="72"/>
    <x v="2"/>
    <x v="0"/>
    <n v="487"/>
    <n v="29132.37"/>
    <s v="Credit Card"/>
    <s v="Yes"/>
    <n v="1"/>
    <n v="0"/>
    <x v="1"/>
    <n v="15"/>
    <s v="Yes"/>
    <x v="0"/>
    <s v="Bengaluru"/>
  </r>
  <r>
    <x v="9900"/>
    <n v="27"/>
    <s v="Male"/>
    <s v="Mumbai"/>
    <n v="66"/>
    <x v="2"/>
    <x v="1"/>
    <n v="830"/>
    <n v="53478.7"/>
    <s v="Debit Card"/>
    <s v="Yes"/>
    <n v="1"/>
    <n v="0"/>
    <x v="0"/>
    <n v="0"/>
    <s v="No"/>
    <x v="0"/>
    <s v="Mumbai"/>
  </r>
  <r>
    <x v="9901"/>
    <n v="33"/>
    <s v="Female"/>
    <s v="Mumbai"/>
    <n v="33"/>
    <x v="2"/>
    <x v="1"/>
    <n v="821"/>
    <n v="26941.96"/>
    <s v="UPI"/>
    <s v="Yes"/>
    <n v="6"/>
    <n v="3"/>
    <x v="2"/>
    <n v="0"/>
    <s v="No"/>
    <x v="0"/>
    <s v="Mumbai"/>
  </r>
  <r>
    <x v="9902"/>
    <n v="37"/>
    <s v="Male"/>
    <s v="Nagpur"/>
    <n v="22"/>
    <x v="0"/>
    <x v="0"/>
    <n v="442"/>
    <n v="9877.74"/>
    <s v="Bank Transfer"/>
    <s v="No"/>
    <n v="0"/>
    <n v="0"/>
    <x v="1"/>
    <n v="0"/>
    <s v="Yes"/>
    <x v="0"/>
    <s v="Nagpur"/>
  </r>
  <r>
    <x v="9903"/>
    <n v="35"/>
    <s v="Female"/>
    <s v="Hyderabad"/>
    <n v="22"/>
    <x v="1"/>
    <x v="1"/>
    <n v="780"/>
    <n v="17447.52"/>
    <s v="Bank Transfer"/>
    <s v="Yes"/>
    <n v="0"/>
    <n v="0"/>
    <x v="0"/>
    <n v="0"/>
    <s v="No"/>
    <x v="0"/>
    <s v="Hyderabad"/>
  </r>
  <r>
    <x v="9904"/>
    <n v="37"/>
    <s v="Male"/>
    <s v="Hyderabad"/>
    <n v="22"/>
    <x v="2"/>
    <x v="0"/>
    <n v="511"/>
    <n v="9860.5300000000007"/>
    <s v="UPI"/>
    <s v="No"/>
    <n v="1"/>
    <n v="0"/>
    <x v="0"/>
    <n v="10"/>
    <s v="No"/>
    <x v="0"/>
    <s v="Hyderabad"/>
  </r>
  <r>
    <x v="9905"/>
    <n v="48"/>
    <s v="Female"/>
    <s v="Mumbai"/>
    <n v="23"/>
    <x v="0"/>
    <x v="1"/>
    <n v="774"/>
    <n v="17918.88"/>
    <s v="UPI"/>
    <s v="Yes"/>
    <n v="0"/>
    <n v="0"/>
    <x v="0"/>
    <n v="0"/>
    <s v="No"/>
    <x v="0"/>
    <s v="Mumbai"/>
  </r>
  <r>
    <x v="9906"/>
    <n v="37"/>
    <s v="Male"/>
    <s v="Ahmedabad"/>
    <n v="19"/>
    <x v="0"/>
    <x v="0"/>
    <n v="448"/>
    <n v="8608.4500000000007"/>
    <s v="Credit Card"/>
    <s v="Yes"/>
    <n v="3"/>
    <n v="1"/>
    <x v="2"/>
    <n v="0"/>
    <s v="Yes"/>
    <x v="0"/>
    <s v="Ahmedabad"/>
  </r>
  <r>
    <x v="9907"/>
    <n v="51"/>
    <s v="Male"/>
    <s v="Delhi"/>
    <n v="16"/>
    <x v="0"/>
    <x v="0"/>
    <n v="551"/>
    <n v="8634.64"/>
    <s v="Debit Card"/>
    <s v="No"/>
    <n v="0"/>
    <n v="0"/>
    <x v="0"/>
    <n v="0"/>
    <s v="No"/>
    <x v="0"/>
    <s v="Delhi"/>
  </r>
  <r>
    <x v="9908"/>
    <n v="56"/>
    <s v="Female"/>
    <s v="Pune"/>
    <n v="27"/>
    <x v="1"/>
    <x v="2"/>
    <n v="1038"/>
    <n v="25007.360000000001"/>
    <s v="Auto Debit"/>
    <s v="Yes"/>
    <n v="0"/>
    <n v="0"/>
    <x v="0"/>
    <n v="10"/>
    <s v="No"/>
    <x v="0"/>
    <s v="Pune"/>
  </r>
  <r>
    <x v="9909"/>
    <n v="43"/>
    <s v="Male"/>
    <s v="Mumbai"/>
    <n v="26"/>
    <x v="2"/>
    <x v="0"/>
    <n v="487"/>
    <n v="12575.31"/>
    <s v="Bank Transfer"/>
    <s v="Yes"/>
    <n v="0"/>
    <n v="0"/>
    <x v="0"/>
    <n v="0"/>
    <s v="No"/>
    <x v="0"/>
    <s v="Mumbai"/>
  </r>
  <r>
    <x v="9910"/>
    <n v="51"/>
    <s v="Male"/>
    <s v="Chennai"/>
    <n v="29"/>
    <x v="2"/>
    <x v="1"/>
    <n v="756"/>
    <n v="20254.580000000002"/>
    <s v="UPI"/>
    <s v="No"/>
    <n v="2"/>
    <n v="1"/>
    <x v="0"/>
    <n v="10"/>
    <s v="No"/>
    <x v="1"/>
    <s v="Chennai"/>
  </r>
  <r>
    <x v="9911"/>
    <n v="28"/>
    <s v="Male"/>
    <s v="Ahmedabad"/>
    <n v="27"/>
    <x v="2"/>
    <x v="1"/>
    <n v="697"/>
    <n v="17227.29"/>
    <s v="UPI"/>
    <s v="No"/>
    <n v="0"/>
    <n v="0"/>
    <x v="0"/>
    <n v="10"/>
    <s v="Yes"/>
    <x v="0"/>
    <s v="Ahmedabad"/>
  </r>
  <r>
    <x v="9912"/>
    <n v="41"/>
    <s v="Female"/>
    <s v="Pune"/>
    <n v="22"/>
    <x v="0"/>
    <x v="1"/>
    <n v="777"/>
    <n v="17103.689999999999"/>
    <s v="Credit Card"/>
    <s v="Yes"/>
    <n v="2"/>
    <n v="0"/>
    <x v="0"/>
    <n v="0"/>
    <s v="No"/>
    <x v="1"/>
    <s v="Pune"/>
  </r>
  <r>
    <x v="9913"/>
    <n v="51"/>
    <s v="Female"/>
    <s v="Mumbai"/>
    <n v="33"/>
    <x v="1"/>
    <x v="2"/>
    <n v="1006"/>
    <n v="33198"/>
    <s v="Bank Transfer"/>
    <s v="Yes"/>
    <n v="1"/>
    <n v="0"/>
    <x v="0"/>
    <n v="0"/>
    <s v="No"/>
    <x v="0"/>
    <s v="Mumbai"/>
  </r>
  <r>
    <x v="9914"/>
    <n v="52"/>
    <s v="Male"/>
    <s v="Chennai"/>
    <n v="56"/>
    <x v="2"/>
    <x v="1"/>
    <n v="685"/>
    <n v="38981.85"/>
    <s v="Credit Card"/>
    <s v="No"/>
    <n v="2"/>
    <n v="0"/>
    <x v="0"/>
    <n v="0"/>
    <s v="Yes"/>
    <x v="0"/>
    <s v="Chennai"/>
  </r>
  <r>
    <x v="9915"/>
    <n v="36"/>
    <s v="Male"/>
    <s v="Jaipur"/>
    <n v="64"/>
    <x v="0"/>
    <x v="0"/>
    <n v="459"/>
    <n v="28956.5"/>
    <s v="Credit Card"/>
    <s v="Yes"/>
    <n v="0"/>
    <n v="0"/>
    <x v="0"/>
    <n v="0"/>
    <s v="No"/>
    <x v="0"/>
    <s v="Jaipur"/>
  </r>
  <r>
    <x v="9916"/>
    <n v="41"/>
    <s v="Male"/>
    <s v="Chennai"/>
    <n v="31"/>
    <x v="0"/>
    <x v="2"/>
    <n v="1025"/>
    <n v="31923.21"/>
    <s v="Credit Card"/>
    <s v="Yes"/>
    <n v="1"/>
    <n v="0"/>
    <x v="0"/>
    <n v="0"/>
    <s v="No"/>
    <x v="0"/>
    <s v="Chennai"/>
  </r>
  <r>
    <x v="9917"/>
    <n v="30"/>
    <s v="Male"/>
    <s v="Pune"/>
    <n v="13"/>
    <x v="1"/>
    <x v="1"/>
    <n v="657"/>
    <n v="8502"/>
    <s v="Bank Transfer"/>
    <s v="Yes"/>
    <n v="0"/>
    <n v="0"/>
    <x v="1"/>
    <n v="0"/>
    <s v="Yes"/>
    <x v="0"/>
    <s v="Pune"/>
  </r>
  <r>
    <x v="9918"/>
    <n v="18"/>
    <s v="Female"/>
    <s v="Nagpur"/>
    <n v="42"/>
    <x v="1"/>
    <x v="0"/>
    <n v="475"/>
    <n v="19188.89"/>
    <s v="Auto Debit"/>
    <s v="No"/>
    <n v="2"/>
    <n v="1"/>
    <x v="1"/>
    <n v="5"/>
    <s v="Yes"/>
    <x v="0"/>
    <s v="Nagpur"/>
  </r>
  <r>
    <x v="9919"/>
    <n v="28"/>
    <s v="Male"/>
    <s v="Pune"/>
    <n v="8"/>
    <x v="0"/>
    <x v="0"/>
    <n v="453"/>
    <n v="3618.83"/>
    <s v="Debit Card"/>
    <s v="No"/>
    <n v="1"/>
    <n v="0"/>
    <x v="0"/>
    <n v="0"/>
    <s v="Yes"/>
    <x v="0"/>
    <s v="Pune"/>
  </r>
  <r>
    <x v="9920"/>
    <n v="34"/>
    <s v="Male"/>
    <s v="Nagpur"/>
    <n v="54"/>
    <x v="0"/>
    <x v="0"/>
    <n v="422"/>
    <n v="22497.37"/>
    <s v="UPI"/>
    <s v="Yes"/>
    <n v="2"/>
    <n v="0"/>
    <x v="0"/>
    <n v="0"/>
    <s v="No"/>
    <x v="0"/>
    <s v="Nagpur"/>
  </r>
  <r>
    <x v="9921"/>
    <n v="25"/>
    <s v="Female"/>
    <s v="Chennai"/>
    <n v="37"/>
    <x v="1"/>
    <x v="0"/>
    <n v="513"/>
    <n v="18842.669999999998"/>
    <s v="Debit Card"/>
    <s v="No"/>
    <n v="5"/>
    <n v="1"/>
    <x v="2"/>
    <n v="0"/>
    <s v="No"/>
    <x v="0"/>
    <s v="Chennai"/>
  </r>
  <r>
    <x v="9922"/>
    <n v="39"/>
    <s v="Male"/>
    <s v="Hyderabad"/>
    <n v="39"/>
    <x v="0"/>
    <x v="1"/>
    <n v="747"/>
    <n v="28700.26"/>
    <s v="Bank Transfer"/>
    <s v="Yes"/>
    <n v="3"/>
    <n v="1"/>
    <x v="1"/>
    <n v="0"/>
    <s v="No"/>
    <x v="0"/>
    <s v="Hyderabad"/>
  </r>
  <r>
    <x v="9923"/>
    <n v="59"/>
    <s v="Female"/>
    <s v="Ahmedabad"/>
    <n v="65"/>
    <x v="1"/>
    <x v="1"/>
    <n v="789"/>
    <n v="51782.54"/>
    <s v="Bank Transfer"/>
    <s v="Yes"/>
    <n v="0"/>
    <n v="0"/>
    <x v="0"/>
    <n v="0"/>
    <s v="No"/>
    <x v="1"/>
    <s v="Ahmedabad"/>
  </r>
  <r>
    <x v="9924"/>
    <n v="43"/>
    <s v="Female"/>
    <s v="Kolkata"/>
    <n v="16"/>
    <x v="1"/>
    <x v="0"/>
    <n v="522"/>
    <n v="8547.43"/>
    <s v="Credit Card"/>
    <s v="Yes"/>
    <n v="6"/>
    <n v="2"/>
    <x v="2"/>
    <n v="0"/>
    <s v="No"/>
    <x v="0"/>
    <s v="Kolkata"/>
  </r>
  <r>
    <x v="9925"/>
    <n v="48"/>
    <s v="Female"/>
    <s v="Ahmedabad"/>
    <n v="41"/>
    <x v="1"/>
    <x v="1"/>
    <n v="651"/>
    <n v="25883.63"/>
    <s v="UPI"/>
    <s v="Yes"/>
    <n v="1"/>
    <n v="0"/>
    <x v="0"/>
    <n v="5"/>
    <s v="Yes"/>
    <x v="0"/>
    <s v="Ahmedabad"/>
  </r>
  <r>
    <x v="9926"/>
    <n v="33"/>
    <s v="Male"/>
    <s v="Bengaluru"/>
    <n v="17"/>
    <x v="0"/>
    <x v="0"/>
    <n v="477"/>
    <n v="8003.67"/>
    <s v="Debit Card"/>
    <s v="Yes"/>
    <n v="0"/>
    <n v="0"/>
    <x v="0"/>
    <n v="0"/>
    <s v="No"/>
    <x v="0"/>
    <s v="Bengaluru"/>
  </r>
  <r>
    <x v="9927"/>
    <n v="21"/>
    <s v="Male"/>
    <s v="Nagpur"/>
    <n v="49"/>
    <x v="1"/>
    <x v="2"/>
    <n v="1029"/>
    <n v="46438.239999999998"/>
    <s v="Auto Debit"/>
    <s v="Yes"/>
    <n v="1"/>
    <n v="0"/>
    <x v="0"/>
    <n v="10"/>
    <s v="No"/>
    <x v="0"/>
    <s v="Nagpur"/>
  </r>
  <r>
    <x v="9928"/>
    <n v="38"/>
    <s v="Female"/>
    <s v="Delhi"/>
    <n v="27"/>
    <x v="0"/>
    <x v="0"/>
    <n v="437"/>
    <n v="11503.24"/>
    <s v="Debit Card"/>
    <s v="Yes"/>
    <n v="0"/>
    <n v="0"/>
    <x v="0"/>
    <n v="0"/>
    <s v="No"/>
    <x v="0"/>
    <s v="Delhi"/>
  </r>
  <r>
    <x v="9929"/>
    <n v="25"/>
    <s v="Male"/>
    <s v="Delhi"/>
    <n v="59"/>
    <x v="1"/>
    <x v="1"/>
    <n v="739"/>
    <n v="43268.800000000003"/>
    <s v="Credit Card"/>
    <s v="Yes"/>
    <n v="0"/>
    <n v="0"/>
    <x v="0"/>
    <n v="0"/>
    <s v="No"/>
    <x v="0"/>
    <s v="Delhi"/>
  </r>
  <r>
    <x v="9930"/>
    <n v="63"/>
    <s v="Female"/>
    <s v="Jaipur"/>
    <n v="9"/>
    <x v="1"/>
    <x v="1"/>
    <n v="704"/>
    <n v="5980.91"/>
    <s v="Auto Debit"/>
    <s v="Yes"/>
    <n v="4"/>
    <n v="2"/>
    <x v="2"/>
    <n v="5"/>
    <s v="Yes"/>
    <x v="0"/>
    <s v="Jaipur"/>
  </r>
  <r>
    <x v="9931"/>
    <n v="51"/>
    <s v="Male"/>
    <s v="Ahmedabad"/>
    <n v="43"/>
    <x v="0"/>
    <x v="2"/>
    <n v="966"/>
    <n v="40633.14"/>
    <s v="Auto Debit"/>
    <s v="Yes"/>
    <n v="0"/>
    <n v="0"/>
    <x v="1"/>
    <n v="0"/>
    <s v="No"/>
    <x v="0"/>
    <s v="Ahmedabad"/>
  </r>
  <r>
    <x v="9932"/>
    <n v="33"/>
    <s v="Male"/>
    <s v="Bengaluru"/>
    <n v="37"/>
    <x v="1"/>
    <x v="0"/>
    <n v="505"/>
    <n v="18993.25"/>
    <s v="Bank Transfer"/>
    <s v="Yes"/>
    <n v="0"/>
    <n v="0"/>
    <x v="0"/>
    <n v="0"/>
    <s v="Yes"/>
    <x v="0"/>
    <s v="Bengaluru"/>
  </r>
  <r>
    <x v="9933"/>
    <n v="26"/>
    <s v="Female"/>
    <s v="Delhi"/>
    <n v="3"/>
    <x v="0"/>
    <x v="0"/>
    <n v="439"/>
    <n v="1296.22"/>
    <s v="Auto Debit"/>
    <s v="Yes"/>
    <n v="1"/>
    <n v="0"/>
    <x v="0"/>
    <n v="0"/>
    <s v="No"/>
    <x v="1"/>
    <s v="Delhi"/>
  </r>
  <r>
    <x v="9934"/>
    <n v="31"/>
    <s v="Female"/>
    <s v="Delhi"/>
    <n v="29"/>
    <x v="1"/>
    <x v="1"/>
    <n v="749"/>
    <n v="19565.509999999998"/>
    <s v="Auto Debit"/>
    <s v="No"/>
    <n v="0"/>
    <n v="0"/>
    <x v="0"/>
    <n v="10"/>
    <s v="No"/>
    <x v="0"/>
    <s v="Delhi"/>
  </r>
  <r>
    <x v="9935"/>
    <n v="40"/>
    <s v="Female"/>
    <s v="Hyderabad"/>
    <n v="22"/>
    <x v="0"/>
    <x v="1"/>
    <n v="667"/>
    <n v="14857.43"/>
    <s v="Debit Card"/>
    <s v="Yes"/>
    <n v="1"/>
    <n v="0"/>
    <x v="0"/>
    <n v="0"/>
    <s v="No"/>
    <x v="1"/>
    <s v="Hyderabad"/>
  </r>
  <r>
    <x v="9936"/>
    <n v="45"/>
    <s v="Male"/>
    <s v="Ahmedabad"/>
    <n v="54"/>
    <x v="0"/>
    <x v="1"/>
    <n v="782"/>
    <n v="42018.25"/>
    <s v="Bank Transfer"/>
    <s v="Yes"/>
    <n v="3"/>
    <n v="0"/>
    <x v="0"/>
    <n v="0"/>
    <s v="No"/>
    <x v="1"/>
    <s v="Ahmedabad"/>
  </r>
  <r>
    <x v="9937"/>
    <n v="48"/>
    <s v="Female"/>
    <s v="Hyderabad"/>
    <n v="5"/>
    <x v="0"/>
    <x v="0"/>
    <n v="488"/>
    <n v="2377.4499999999998"/>
    <s v="Bank Transfer"/>
    <s v="No"/>
    <n v="0"/>
    <n v="0"/>
    <x v="0"/>
    <n v="0"/>
    <s v="Yes"/>
    <x v="1"/>
    <s v="Hyderabad"/>
  </r>
  <r>
    <x v="9938"/>
    <n v="52"/>
    <s v="Female"/>
    <s v="Mumbai"/>
    <n v="28"/>
    <x v="1"/>
    <x v="0"/>
    <n v="461"/>
    <n v="12574.86"/>
    <s v="Debit Card"/>
    <s v="Yes"/>
    <n v="0"/>
    <n v="0"/>
    <x v="0"/>
    <n v="0"/>
    <s v="No"/>
    <x v="0"/>
    <s v="Mumbai"/>
  </r>
  <r>
    <x v="9939"/>
    <n v="27"/>
    <s v="Male"/>
    <s v="Mumbai"/>
    <n v="24"/>
    <x v="0"/>
    <x v="1"/>
    <n v="790"/>
    <n v="19093.599999999999"/>
    <s v="Credit Card"/>
    <s v="Yes"/>
    <n v="0"/>
    <n v="0"/>
    <x v="0"/>
    <n v="0"/>
    <s v="Yes"/>
    <x v="0"/>
    <s v="Mumbai"/>
  </r>
  <r>
    <x v="9940"/>
    <n v="31"/>
    <s v="Female"/>
    <s v="Delhi"/>
    <n v="48"/>
    <x v="2"/>
    <x v="0"/>
    <n v="480"/>
    <n v="19093.330000000002"/>
    <s v="Auto Debit"/>
    <s v="Yes"/>
    <n v="1"/>
    <n v="0"/>
    <x v="1"/>
    <n v="15"/>
    <s v="No"/>
    <x v="0"/>
    <s v="Delhi"/>
  </r>
  <r>
    <x v="9941"/>
    <n v="60"/>
    <s v="Female"/>
    <s v="Chennai"/>
    <n v="27"/>
    <x v="0"/>
    <x v="0"/>
    <n v="528"/>
    <n v="14332.06"/>
    <s v="Debit Card"/>
    <s v="Yes"/>
    <n v="5"/>
    <n v="1"/>
    <x v="1"/>
    <n v="0"/>
    <s v="No"/>
    <x v="1"/>
    <s v="Chennai"/>
  </r>
  <r>
    <x v="9942"/>
    <n v="41"/>
    <s v="Male"/>
    <s v="Bengaluru"/>
    <n v="64"/>
    <x v="2"/>
    <x v="1"/>
    <n v="757"/>
    <n v="44061.41"/>
    <s v="UPI"/>
    <s v="Yes"/>
    <n v="0"/>
    <n v="0"/>
    <x v="1"/>
    <n v="10"/>
    <s v="No"/>
    <x v="0"/>
    <s v="Bengaluru"/>
  </r>
  <r>
    <x v="9943"/>
    <n v="60"/>
    <s v="Female"/>
    <s v="Hyderabad"/>
    <n v="15"/>
    <x v="0"/>
    <x v="1"/>
    <n v="740"/>
    <n v="10968.96"/>
    <s v="UPI"/>
    <s v="Yes"/>
    <n v="2"/>
    <n v="2"/>
    <x v="2"/>
    <n v="0"/>
    <s v="No"/>
    <x v="1"/>
    <s v="Hyderabad"/>
  </r>
  <r>
    <x v="9944"/>
    <n v="28"/>
    <s v="Male"/>
    <s v="Pune"/>
    <n v="19"/>
    <x v="0"/>
    <x v="1"/>
    <n v="652"/>
    <n v="12707.77"/>
    <s v="UPI"/>
    <s v="Yes"/>
    <n v="0"/>
    <n v="0"/>
    <x v="0"/>
    <n v="0"/>
    <s v="No"/>
    <x v="0"/>
    <s v="Pune"/>
  </r>
  <r>
    <x v="9945"/>
    <n v="27"/>
    <s v="Male"/>
    <s v="Jaipur"/>
    <n v="32"/>
    <x v="0"/>
    <x v="2"/>
    <n v="1030"/>
    <n v="32864.910000000003"/>
    <s v="Auto Debit"/>
    <s v="Yes"/>
    <n v="2"/>
    <n v="0"/>
    <x v="0"/>
    <n v="0"/>
    <s v="No"/>
    <x v="0"/>
    <s v="Jaipur"/>
  </r>
  <r>
    <x v="9946"/>
    <n v="19"/>
    <s v="Female"/>
    <s v="Hyderabad"/>
    <n v="27"/>
    <x v="0"/>
    <x v="0"/>
    <n v="449"/>
    <n v="12044.26"/>
    <s v="Debit Card"/>
    <s v="Yes"/>
    <n v="1"/>
    <n v="0"/>
    <x v="0"/>
    <n v="0"/>
    <s v="No"/>
    <x v="0"/>
    <s v="Hyderabad"/>
  </r>
  <r>
    <x v="9947"/>
    <n v="26"/>
    <s v="Female"/>
    <s v="Mumbai"/>
    <n v="24"/>
    <x v="2"/>
    <x v="2"/>
    <n v="979"/>
    <n v="21181"/>
    <s v="Bank Transfer"/>
    <s v="Yes"/>
    <n v="0"/>
    <n v="0"/>
    <x v="0"/>
    <n v="10"/>
    <s v="No"/>
    <x v="1"/>
    <s v="Mumbai"/>
  </r>
  <r>
    <x v="9948"/>
    <n v="40"/>
    <s v="Male"/>
    <s v="Nagpur"/>
    <n v="48"/>
    <x v="1"/>
    <x v="0"/>
    <n v="449"/>
    <n v="21124.73"/>
    <s v="Bank Transfer"/>
    <s v="Yes"/>
    <n v="2"/>
    <n v="0"/>
    <x v="0"/>
    <n v="0"/>
    <s v="No"/>
    <x v="0"/>
    <s v="Nagpur"/>
  </r>
  <r>
    <x v="9949"/>
    <n v="34"/>
    <s v="Male"/>
    <s v="Hyderabad"/>
    <n v="44"/>
    <x v="2"/>
    <x v="0"/>
    <n v="450"/>
    <n v="20175.14"/>
    <s v="Debit Card"/>
    <s v="Yes"/>
    <n v="0"/>
    <n v="0"/>
    <x v="0"/>
    <n v="0"/>
    <s v="No"/>
    <x v="0"/>
    <s v="Hyderabad"/>
  </r>
  <r>
    <x v="9950"/>
    <n v="55"/>
    <s v="Male"/>
    <s v="Jaipur"/>
    <n v="32"/>
    <x v="1"/>
    <x v="1"/>
    <n v="793"/>
    <n v="25616.37"/>
    <s v="Debit Card"/>
    <s v="Yes"/>
    <n v="0"/>
    <n v="0"/>
    <x v="0"/>
    <n v="0"/>
    <s v="Yes"/>
    <x v="0"/>
    <s v="Jaipur"/>
  </r>
  <r>
    <x v="9951"/>
    <n v="41"/>
    <s v="Male"/>
    <s v="Hyderabad"/>
    <n v="30"/>
    <x v="1"/>
    <x v="1"/>
    <n v="786"/>
    <n v="21475.3"/>
    <s v="UPI"/>
    <s v="No"/>
    <n v="0"/>
    <n v="0"/>
    <x v="0"/>
    <n v="10"/>
    <s v="No"/>
    <x v="0"/>
    <s v="Hyderabad"/>
  </r>
  <r>
    <x v="9952"/>
    <n v="37"/>
    <s v="Female"/>
    <s v="Mumbai"/>
    <n v="29"/>
    <x v="0"/>
    <x v="0"/>
    <n v="507"/>
    <n v="14976.84"/>
    <s v="Debit Card"/>
    <s v="No"/>
    <n v="4"/>
    <n v="1"/>
    <x v="0"/>
    <n v="0"/>
    <s v="Yes"/>
    <x v="0"/>
    <s v="Mumbai"/>
  </r>
  <r>
    <x v="9953"/>
    <n v="35"/>
    <s v="Male"/>
    <s v="Ahmedabad"/>
    <n v="25"/>
    <x v="0"/>
    <x v="0"/>
    <n v="523"/>
    <n v="13221.46"/>
    <s v="Auto Debit"/>
    <s v="Yes"/>
    <n v="2"/>
    <n v="2"/>
    <x v="1"/>
    <n v="0"/>
    <s v="No"/>
    <x v="1"/>
    <s v="Ahmedabad"/>
  </r>
  <r>
    <x v="9954"/>
    <n v="18"/>
    <s v="Female"/>
    <s v="Delhi"/>
    <n v="18"/>
    <x v="0"/>
    <x v="1"/>
    <n v="824"/>
    <n v="14959.27"/>
    <s v="Credit Card"/>
    <s v="No"/>
    <n v="2"/>
    <n v="1"/>
    <x v="1"/>
    <n v="0"/>
    <s v="No"/>
    <x v="0"/>
    <s v="Delhi"/>
  </r>
  <r>
    <x v="9955"/>
    <n v="27"/>
    <s v="Female"/>
    <s v="Ahmedabad"/>
    <n v="48"/>
    <x v="0"/>
    <x v="1"/>
    <n v="780"/>
    <n v="37376.86"/>
    <s v="Credit Card"/>
    <s v="Yes"/>
    <n v="0"/>
    <n v="0"/>
    <x v="1"/>
    <n v="0"/>
    <s v="No"/>
    <x v="0"/>
    <s v="Ahmedabad"/>
  </r>
  <r>
    <x v="9956"/>
    <n v="22"/>
    <s v="Female"/>
    <s v="Pune"/>
    <n v="46"/>
    <x v="0"/>
    <x v="0"/>
    <n v="396"/>
    <n v="18676.7"/>
    <s v="Auto Debit"/>
    <s v="No"/>
    <n v="0"/>
    <n v="0"/>
    <x v="0"/>
    <n v="0"/>
    <s v="No"/>
    <x v="1"/>
    <s v="Pune"/>
  </r>
  <r>
    <x v="9957"/>
    <n v="51"/>
    <s v="Female"/>
    <s v="Bengaluru"/>
    <n v="4"/>
    <x v="0"/>
    <x v="0"/>
    <n v="533"/>
    <n v="2075.23"/>
    <s v="UPI"/>
    <s v="No"/>
    <n v="3"/>
    <n v="0"/>
    <x v="0"/>
    <n v="0"/>
    <s v="Yes"/>
    <x v="0"/>
    <s v="Bengaluru"/>
  </r>
  <r>
    <x v="9958"/>
    <n v="49"/>
    <s v="Female"/>
    <s v="Mumbai"/>
    <n v="24"/>
    <x v="0"/>
    <x v="1"/>
    <n v="688"/>
    <n v="16383.31"/>
    <s v="Credit Card"/>
    <s v="Yes"/>
    <n v="5"/>
    <n v="3"/>
    <x v="2"/>
    <n v="0"/>
    <s v="No"/>
    <x v="1"/>
    <s v="Mumbai"/>
  </r>
  <r>
    <x v="9959"/>
    <n v="44"/>
    <s v="Male"/>
    <s v="Chennai"/>
    <n v="47"/>
    <x v="0"/>
    <x v="1"/>
    <n v="639"/>
    <n v="30604.99"/>
    <s v="Auto Debit"/>
    <s v="Yes"/>
    <n v="1"/>
    <n v="0"/>
    <x v="0"/>
    <n v="0"/>
    <s v="No"/>
    <x v="0"/>
    <s v="Chennai"/>
  </r>
  <r>
    <x v="9960"/>
    <n v="45"/>
    <s v="Male"/>
    <s v="Bengaluru"/>
    <n v="42"/>
    <x v="0"/>
    <x v="1"/>
    <n v="727"/>
    <n v="29752.240000000002"/>
    <s v="Bank Transfer"/>
    <s v="Yes"/>
    <n v="2"/>
    <n v="0"/>
    <x v="0"/>
    <n v="0"/>
    <s v="Yes"/>
    <x v="1"/>
    <s v="Bengaluru"/>
  </r>
  <r>
    <x v="9961"/>
    <n v="29"/>
    <s v="Male"/>
    <s v="Hyderabad"/>
    <n v="49"/>
    <x v="0"/>
    <x v="1"/>
    <n v="705"/>
    <n v="35056.620000000003"/>
    <s v="Debit Card"/>
    <s v="Yes"/>
    <n v="1"/>
    <n v="0"/>
    <x v="1"/>
    <n v="0"/>
    <s v="No"/>
    <x v="0"/>
    <s v="Hyderabad"/>
  </r>
  <r>
    <x v="9962"/>
    <n v="19"/>
    <s v="Male"/>
    <s v="Pune"/>
    <n v="48"/>
    <x v="0"/>
    <x v="1"/>
    <n v="683"/>
    <n v="33273.97"/>
    <s v="Credit Card"/>
    <s v="Yes"/>
    <n v="0"/>
    <n v="0"/>
    <x v="0"/>
    <n v="0"/>
    <s v="Yes"/>
    <x v="0"/>
    <s v="Pune"/>
  </r>
  <r>
    <x v="9963"/>
    <n v="18"/>
    <s v="Male"/>
    <s v="Delhi"/>
    <n v="23"/>
    <x v="0"/>
    <x v="1"/>
    <n v="776"/>
    <n v="17366.61"/>
    <s v="UPI"/>
    <s v="No"/>
    <n v="0"/>
    <n v="0"/>
    <x v="0"/>
    <n v="0"/>
    <s v="Yes"/>
    <x v="1"/>
    <s v="Delhi"/>
  </r>
  <r>
    <x v="9964"/>
    <n v="32"/>
    <s v="Female"/>
    <s v="Bengaluru"/>
    <n v="24"/>
    <x v="0"/>
    <x v="0"/>
    <n v="555"/>
    <n v="12955.75"/>
    <s v="UPI"/>
    <s v="Yes"/>
    <n v="3"/>
    <n v="3"/>
    <x v="1"/>
    <n v="0"/>
    <s v="Yes"/>
    <x v="0"/>
    <s v="Bengaluru"/>
  </r>
  <r>
    <x v="9965"/>
    <n v="45"/>
    <s v="Male"/>
    <s v="Mumbai"/>
    <n v="33"/>
    <x v="1"/>
    <x v="1"/>
    <n v="683"/>
    <n v="22681.06"/>
    <s v="UPI"/>
    <s v="Yes"/>
    <n v="0"/>
    <n v="0"/>
    <x v="1"/>
    <n v="0"/>
    <s v="No"/>
    <x v="0"/>
    <s v="Mumbai"/>
  </r>
  <r>
    <x v="9966"/>
    <n v="31"/>
    <s v="Male"/>
    <s v="Ahmedabad"/>
    <n v="54"/>
    <x v="1"/>
    <x v="2"/>
    <n v="995"/>
    <n v="50739.01"/>
    <s v="Debit Card"/>
    <s v="Yes"/>
    <n v="3"/>
    <n v="1"/>
    <x v="1"/>
    <n v="5"/>
    <s v="Yes"/>
    <x v="0"/>
    <s v="Ahmedabad"/>
  </r>
  <r>
    <x v="9967"/>
    <n v="18"/>
    <s v="Male"/>
    <s v="Mumbai"/>
    <n v="12"/>
    <x v="0"/>
    <x v="0"/>
    <n v="571"/>
    <n v="6884.88"/>
    <s v="UPI"/>
    <s v="Yes"/>
    <n v="1"/>
    <n v="0"/>
    <x v="0"/>
    <n v="0"/>
    <s v="Yes"/>
    <x v="0"/>
    <s v="Mumbai"/>
  </r>
  <r>
    <x v="9968"/>
    <n v="18"/>
    <s v="Male"/>
    <s v="Mumbai"/>
    <n v="10"/>
    <x v="0"/>
    <x v="2"/>
    <n v="993"/>
    <n v="10117.82"/>
    <s v="Debit Card"/>
    <s v="Yes"/>
    <n v="0"/>
    <n v="0"/>
    <x v="0"/>
    <n v="0"/>
    <s v="Yes"/>
    <x v="0"/>
    <s v="Mumbai"/>
  </r>
  <r>
    <x v="9969"/>
    <n v="51"/>
    <s v="Female"/>
    <s v="Bengaluru"/>
    <n v="43"/>
    <x v="0"/>
    <x v="0"/>
    <n v="499"/>
    <n v="21501"/>
    <s v="UPI"/>
    <s v="Yes"/>
    <n v="2"/>
    <n v="2"/>
    <x v="1"/>
    <n v="0"/>
    <s v="Yes"/>
    <x v="0"/>
    <s v="Bengaluru"/>
  </r>
  <r>
    <x v="9970"/>
    <n v="50"/>
    <s v="Male"/>
    <s v="Nagpur"/>
    <n v="18"/>
    <x v="1"/>
    <x v="1"/>
    <n v="648"/>
    <n v="11886.11"/>
    <s v="Debit Card"/>
    <s v="Yes"/>
    <n v="0"/>
    <n v="0"/>
    <x v="1"/>
    <n v="0"/>
    <s v="No"/>
    <x v="0"/>
    <s v="Nagpur"/>
  </r>
  <r>
    <x v="9971"/>
    <n v="60"/>
    <s v="Male"/>
    <s v="Hyderabad"/>
    <n v="21"/>
    <x v="1"/>
    <x v="1"/>
    <n v="739"/>
    <n v="15960.76"/>
    <s v="UPI"/>
    <s v="Yes"/>
    <n v="2"/>
    <n v="1"/>
    <x v="0"/>
    <n v="0"/>
    <s v="No"/>
    <x v="1"/>
    <s v="Hyderabad"/>
  </r>
  <r>
    <x v="9972"/>
    <n v="31"/>
    <s v="Male"/>
    <s v="Jaipur"/>
    <n v="46"/>
    <x v="2"/>
    <x v="1"/>
    <n v="667"/>
    <n v="30273.38"/>
    <s v="Debit Card"/>
    <s v="No"/>
    <n v="1"/>
    <n v="0"/>
    <x v="1"/>
    <n v="0"/>
    <s v="Yes"/>
    <x v="0"/>
    <s v="Jaipur"/>
  </r>
  <r>
    <x v="9973"/>
    <n v="48"/>
    <s v="Male"/>
    <s v="Mumbai"/>
    <n v="47"/>
    <x v="2"/>
    <x v="1"/>
    <n v="762"/>
    <n v="29918.48"/>
    <s v="Auto Debit"/>
    <s v="Yes"/>
    <n v="5"/>
    <n v="2"/>
    <x v="2"/>
    <n v="15"/>
    <s v="No"/>
    <x v="0"/>
    <s v="Mumbai"/>
  </r>
  <r>
    <x v="9974"/>
    <n v="20"/>
    <s v="Male"/>
    <s v="Mumbai"/>
    <n v="42"/>
    <x v="0"/>
    <x v="0"/>
    <n v="585"/>
    <n v="24015.25"/>
    <s v="Bank Transfer"/>
    <s v="Yes"/>
    <n v="0"/>
    <n v="0"/>
    <x v="1"/>
    <n v="0"/>
    <s v="Yes"/>
    <x v="0"/>
    <s v="Mumbai"/>
  </r>
  <r>
    <x v="9975"/>
    <n v="28"/>
    <s v="Female"/>
    <s v="Chennai"/>
    <n v="34"/>
    <x v="0"/>
    <x v="0"/>
    <n v="450"/>
    <n v="15014.74"/>
    <s v="Bank Transfer"/>
    <s v="Yes"/>
    <n v="4"/>
    <n v="1"/>
    <x v="1"/>
    <n v="0"/>
    <s v="Yes"/>
    <x v="0"/>
    <s v="Chennai"/>
  </r>
  <r>
    <x v="9976"/>
    <n v="18"/>
    <s v="Male"/>
    <s v="Chennai"/>
    <n v="56"/>
    <x v="0"/>
    <x v="2"/>
    <n v="1002"/>
    <n v="57219.79"/>
    <s v="UPI"/>
    <s v="Yes"/>
    <n v="0"/>
    <n v="0"/>
    <x v="0"/>
    <n v="0"/>
    <s v="No"/>
    <x v="1"/>
    <s v="Chennai"/>
  </r>
  <r>
    <x v="9977"/>
    <n v="29"/>
    <s v="Female"/>
    <s v="Pune"/>
    <n v="39"/>
    <x v="0"/>
    <x v="1"/>
    <n v="740"/>
    <n v="28273.71"/>
    <s v="UPI"/>
    <s v="Yes"/>
    <n v="5"/>
    <n v="2"/>
    <x v="1"/>
    <n v="0"/>
    <s v="No"/>
    <x v="0"/>
    <s v="Pune"/>
  </r>
  <r>
    <x v="9978"/>
    <n v="57"/>
    <s v="Male"/>
    <s v="Ahmedabad"/>
    <n v="68"/>
    <x v="2"/>
    <x v="1"/>
    <n v="645"/>
    <n v="38723.279999999999"/>
    <s v="Credit Card"/>
    <s v="No"/>
    <n v="5"/>
    <n v="1"/>
    <x v="0"/>
    <n v="10"/>
    <s v="No"/>
    <x v="0"/>
    <s v="Ahmedabad"/>
  </r>
  <r>
    <x v="9979"/>
    <n v="18"/>
    <s v="Male"/>
    <s v="Nagpur"/>
    <n v="49"/>
    <x v="0"/>
    <x v="2"/>
    <n v="981"/>
    <n v="46847.27"/>
    <s v="Bank Transfer"/>
    <s v="No"/>
    <n v="0"/>
    <n v="0"/>
    <x v="1"/>
    <n v="0"/>
    <s v="Yes"/>
    <x v="1"/>
    <s v="Nagpur"/>
  </r>
  <r>
    <x v="9980"/>
    <n v="44"/>
    <s v="Male"/>
    <s v="Delhi"/>
    <n v="34"/>
    <x v="0"/>
    <x v="2"/>
    <n v="1124"/>
    <n v="39214.86"/>
    <s v="UPI"/>
    <s v="Yes"/>
    <n v="1"/>
    <n v="0"/>
    <x v="0"/>
    <n v="0"/>
    <s v="No"/>
    <x v="0"/>
    <s v="Delhi"/>
  </r>
  <r>
    <x v="9981"/>
    <n v="20"/>
    <s v="Female"/>
    <s v="Delhi"/>
    <n v="13"/>
    <x v="0"/>
    <x v="1"/>
    <n v="700"/>
    <n v="9323.5"/>
    <s v="Auto Debit"/>
    <s v="Yes"/>
    <n v="3"/>
    <n v="1"/>
    <x v="1"/>
    <n v="0"/>
    <s v="No"/>
    <x v="0"/>
    <s v="Delhi"/>
  </r>
  <r>
    <x v="9982"/>
    <n v="48"/>
    <s v="Male"/>
    <s v="Mumbai"/>
    <n v="18"/>
    <x v="1"/>
    <x v="2"/>
    <n v="963"/>
    <n v="17167.150000000001"/>
    <s v="Debit Card"/>
    <s v="Yes"/>
    <n v="2"/>
    <n v="1"/>
    <x v="1"/>
    <n v="0"/>
    <s v="No"/>
    <x v="0"/>
    <s v="Mumbai"/>
  </r>
  <r>
    <x v="9983"/>
    <n v="18"/>
    <s v="Female"/>
    <s v="Hyderabad"/>
    <n v="13"/>
    <x v="1"/>
    <x v="1"/>
    <n v="676"/>
    <n v="8913.01"/>
    <s v="Bank Transfer"/>
    <s v="No"/>
    <n v="7"/>
    <n v="2"/>
    <x v="2"/>
    <n v="0"/>
    <s v="No"/>
    <x v="0"/>
    <s v="Hyderabad"/>
  </r>
  <r>
    <x v="9984"/>
    <n v="34"/>
    <s v="Male"/>
    <s v="Kolkata"/>
    <n v="54"/>
    <x v="1"/>
    <x v="2"/>
    <n v="963"/>
    <n v="46473.62"/>
    <s v="Auto Debit"/>
    <s v="Yes"/>
    <n v="0"/>
    <n v="0"/>
    <x v="1"/>
    <n v="10"/>
    <s v="Yes"/>
    <x v="0"/>
    <s v="Kolkata"/>
  </r>
  <r>
    <x v="9985"/>
    <n v="43"/>
    <s v="Female"/>
    <s v="Kolkata"/>
    <n v="72"/>
    <x v="1"/>
    <x v="0"/>
    <n v="444"/>
    <n v="31401.07"/>
    <s v="Debit Card"/>
    <s v="Yes"/>
    <n v="0"/>
    <n v="0"/>
    <x v="0"/>
    <n v="0"/>
    <s v="Yes"/>
    <x v="0"/>
    <s v="Kolkata"/>
  </r>
  <r>
    <x v="9986"/>
    <n v="27"/>
    <s v="Male"/>
    <s v="Bengaluru"/>
    <n v="54"/>
    <x v="1"/>
    <x v="1"/>
    <n v="728"/>
    <n v="40067.78"/>
    <s v="Credit Card"/>
    <s v="Yes"/>
    <n v="0"/>
    <n v="0"/>
    <x v="1"/>
    <n v="0"/>
    <s v="No"/>
    <x v="0"/>
    <s v="Bengaluru"/>
  </r>
  <r>
    <x v="9987"/>
    <n v="25"/>
    <s v="Female"/>
    <s v="Mumbai"/>
    <n v="34"/>
    <x v="0"/>
    <x v="1"/>
    <n v="766"/>
    <n v="25880.9"/>
    <s v="Auto Debit"/>
    <s v="Yes"/>
    <n v="0"/>
    <n v="0"/>
    <x v="1"/>
    <n v="0"/>
    <s v="No"/>
    <x v="0"/>
    <s v="Mumbai"/>
  </r>
  <r>
    <x v="9988"/>
    <n v="31"/>
    <s v="Male"/>
    <s v="Bengaluru"/>
    <n v="35"/>
    <x v="0"/>
    <x v="0"/>
    <n v="527"/>
    <n v="18335.59"/>
    <s v="UPI"/>
    <s v="Yes"/>
    <n v="0"/>
    <n v="0"/>
    <x v="0"/>
    <n v="0"/>
    <s v="No"/>
    <x v="1"/>
    <s v="Bengaluru"/>
  </r>
  <r>
    <x v="9989"/>
    <n v="33"/>
    <s v="Male"/>
    <s v="Bengaluru"/>
    <n v="26"/>
    <x v="0"/>
    <x v="1"/>
    <n v="681"/>
    <n v="17621.21"/>
    <s v="Bank Transfer"/>
    <s v="Yes"/>
    <n v="1"/>
    <n v="0"/>
    <x v="0"/>
    <n v="0"/>
    <s v="Yes"/>
    <x v="0"/>
    <s v="Bengaluru"/>
  </r>
  <r>
    <x v="9990"/>
    <n v="47"/>
    <s v="Female"/>
    <s v="Bengaluru"/>
    <n v="63"/>
    <x v="0"/>
    <x v="1"/>
    <n v="825"/>
    <n v="51800.73"/>
    <s v="Debit Card"/>
    <s v="Yes"/>
    <n v="0"/>
    <n v="0"/>
    <x v="1"/>
    <n v="0"/>
    <s v="Yes"/>
    <x v="0"/>
    <s v="Bengaluru"/>
  </r>
  <r>
    <x v="9991"/>
    <n v="32"/>
    <s v="Male"/>
    <s v="Hyderabad"/>
    <n v="23"/>
    <x v="0"/>
    <x v="1"/>
    <n v="788"/>
    <n v="18505.8"/>
    <s v="Credit Card"/>
    <s v="No"/>
    <n v="1"/>
    <n v="0"/>
    <x v="0"/>
    <n v="0"/>
    <s v="No"/>
    <x v="0"/>
    <s v="Hyderabad"/>
  </r>
  <r>
    <x v="9992"/>
    <n v="24"/>
    <s v="Female"/>
    <s v="Nagpur"/>
    <n v="46"/>
    <x v="0"/>
    <x v="0"/>
    <n v="447"/>
    <n v="20065.490000000002"/>
    <s v="Debit Card"/>
    <s v="Yes"/>
    <n v="2"/>
    <n v="2"/>
    <x v="2"/>
    <n v="0"/>
    <s v="No"/>
    <x v="1"/>
    <s v="Nagpur"/>
  </r>
  <r>
    <x v="9993"/>
    <n v="30"/>
    <s v="Male"/>
    <s v="Delhi"/>
    <n v="18"/>
    <x v="0"/>
    <x v="2"/>
    <n v="1091"/>
    <n v="19243.419999999998"/>
    <s v="Debit Card"/>
    <s v="Yes"/>
    <n v="2"/>
    <n v="1"/>
    <x v="0"/>
    <n v="0"/>
    <s v="No"/>
    <x v="0"/>
    <s v="Delhi"/>
  </r>
  <r>
    <x v="9994"/>
    <n v="52"/>
    <s v="Female"/>
    <s v="Kolkata"/>
    <n v="42"/>
    <x v="2"/>
    <x v="0"/>
    <n v="414"/>
    <n v="14480.29"/>
    <s v="Credit Card"/>
    <s v="No"/>
    <n v="0"/>
    <n v="0"/>
    <x v="0"/>
    <n v="15"/>
    <s v="No"/>
    <x v="0"/>
    <s v="Kolkata"/>
  </r>
  <r>
    <x v="9995"/>
    <n v="40"/>
    <s v="Male"/>
    <s v="Delhi"/>
    <n v="34"/>
    <x v="0"/>
    <x v="1"/>
    <n v="773"/>
    <n v="25532.799999999999"/>
    <s v="Bank Transfer"/>
    <s v="Yes"/>
    <n v="3"/>
    <n v="1"/>
    <x v="1"/>
    <n v="0"/>
    <s v="Yes"/>
    <x v="0"/>
    <s v="Delhi"/>
  </r>
  <r>
    <x v="9996"/>
    <n v="21"/>
    <s v="Male"/>
    <s v="Pune"/>
    <n v="11"/>
    <x v="1"/>
    <x v="1"/>
    <n v="709"/>
    <n v="7420.5"/>
    <s v="Bank Transfer"/>
    <s v="Yes"/>
    <n v="2"/>
    <n v="1"/>
    <x v="1"/>
    <n v="5"/>
    <s v="No"/>
    <x v="0"/>
    <s v="Pune"/>
  </r>
  <r>
    <x v="9997"/>
    <n v="22"/>
    <s v="Male"/>
    <s v="Hyderabad"/>
    <n v="35"/>
    <x v="1"/>
    <x v="0"/>
    <n v="435"/>
    <n v="14699.29"/>
    <s v="Auto Debit"/>
    <s v="Yes"/>
    <n v="0"/>
    <n v="0"/>
    <x v="0"/>
    <n v="5"/>
    <s v="No"/>
    <x v="0"/>
    <s v="Hyderabad"/>
  </r>
  <r>
    <x v="9998"/>
    <n v="45"/>
    <s v="Female"/>
    <s v="Nagpur"/>
    <n v="28"/>
    <x v="2"/>
    <x v="0"/>
    <n v="515"/>
    <n v="12257.04"/>
    <s v="Credit Card"/>
    <s v="Yes"/>
    <n v="0"/>
    <n v="0"/>
    <x v="0"/>
    <n v="15"/>
    <s v="Yes"/>
    <x v="0"/>
    <s v="Nagpur"/>
  </r>
  <r>
    <x v="9999"/>
    <n v="44"/>
    <s v="Female"/>
    <s v="Ahmedabad"/>
    <n v="12"/>
    <x v="0"/>
    <x v="0"/>
    <n v="407"/>
    <n v="4904.24"/>
    <s v="Auto Debit"/>
    <s v="Yes"/>
    <n v="1"/>
    <n v="0"/>
    <x v="0"/>
    <n v="0"/>
    <s v="Yes"/>
    <x v="0"/>
    <s v="Ahmedabad"/>
  </r>
  <r>
    <x v="10000"/>
    <m/>
    <m/>
    <m/>
    <m/>
    <x v="3"/>
    <x v="3"/>
    <m/>
    <m/>
    <m/>
    <m/>
    <m/>
    <m/>
    <x v="5"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ECA4B-C434-480C-8D25-E3FCC93D95D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7" firstHeaderRow="1" firstDataRow="1" firstDataCol="1" rowPageCount="1" colPageCount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1"/>
        <item x="0"/>
        <item x="5"/>
        <item t="default"/>
      </items>
    </pivotField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6" item="1" hier="-1"/>
  </pageField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8B30D-AE47-4FDB-8277-6837F0F56FA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 rowPageCount="1" colPageCount="1"/>
  <pivotFields count="18">
    <pivotField dataField="1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6" item="1" hier="-1"/>
  </pageField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5DC87-2D0C-489A-BBC1-A7AD75777FA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8">
    <pivotField dataField="1"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Count of Churn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CustomerTable" displayName="RawCustomerTable" ref="A1:S10001" totalsRowShown="0">
  <tableColumns count="19">
    <tableColumn id="1" xr3:uid="{00000000-0010-0000-0000-000001000000}" name="Customer_ID"/>
    <tableColumn id="2" xr3:uid="{00000000-0010-0000-0000-000002000000}" name="Age"/>
    <tableColumn id="3" xr3:uid="{00000000-0010-0000-0000-000003000000}" name="Gender"/>
    <tableColumn id="4" xr3:uid="{00000000-0010-0000-0000-000004000000}" name="City"/>
    <tableColumn id="5" xr3:uid="{00000000-0010-0000-0000-000005000000}" name="Tenure_Months"/>
    <tableColumn id="6" xr3:uid="{00000000-0010-0000-0000-000006000000}" name="Contract_Type"/>
    <tableColumn id="7" xr3:uid="{00000000-0010-0000-0000-000007000000}" name="Plan_Type"/>
    <tableColumn id="8" xr3:uid="{00000000-0010-0000-0000-000008000000}" name="Monthly_Charges"/>
    <tableColumn id="9" xr3:uid="{00000000-0010-0000-0000-000009000000}" name="Total_Charges"/>
    <tableColumn id="10" xr3:uid="{00000000-0010-0000-0000-00000A000000}" name="Payment_Method"/>
    <tableColumn id="11" xr3:uid="{00000000-0010-0000-0000-00000B000000}" name="Internet_Service"/>
    <tableColumn id="12" xr3:uid="{00000000-0010-0000-0000-00000C000000}" name="Support_Calls"/>
    <tableColumn id="13" xr3:uid="{00000000-0010-0000-0000-00000D000000}" name="Complaints"/>
    <tableColumn id="14" xr3:uid="{00000000-0010-0000-0000-00000E000000}" name="Satisfaction_Score"/>
    <tableColumn id="15" xr3:uid="{00000000-0010-0000-0000-00000F000000}" name="Discount_Percent"/>
    <tableColumn id="16" xr3:uid="{00000000-0010-0000-0000-000010000000}" name="Referral"/>
    <tableColumn id="17" xr3:uid="{00000000-0010-0000-0000-000011000000}" name="Churn"/>
    <tableColumn id="18" xr3:uid="{5E734630-913A-4CEC-833A-38D41DB117EF}" name="Risk_Score" dataDxfId="1">
      <calculatedColumnFormula>IF(F2="Monthly",2,0)
+IF(E2&lt;=6,2,0)
+IF(N2&lt;=2,2,0)
+IF(L2&gt;=4,2,0)
+IF(M2&gt;=2,1,0)
+IF(H2&gt;=_xlfn.PERCENTILE.INC($H$2:$H$10001,0.75),1,0)</calculatedColumnFormula>
    </tableColumn>
    <tableColumn id="20" xr3:uid="{FA21DD4F-CC00-4BD4-9D6B-8DDBFCD66F84}" name="Risk_Level" dataDxfId="0">
      <calculatedColumnFormula>IF(R2&gt;=7,"High",IF(R2&gt;=4,"Medium","Low"))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"/>
    </sheetView>
  </sheetViews>
  <sheetFormatPr defaultRowHeight="13.8"/>
  <cols>
    <col min="1" max="1" width="24" customWidth="1"/>
    <col min="2" max="2" width="85" customWidth="1"/>
  </cols>
  <sheetData>
    <row r="1" spans="1:2" ht="27.15" customHeight="1">
      <c r="A1" s="7" t="s">
        <v>0</v>
      </c>
      <c r="B1" s="7"/>
    </row>
    <row r="2" spans="1:2" ht="27.15" customHeight="1">
      <c r="A2" s="1" t="s">
        <v>1</v>
      </c>
      <c r="B2" s="2" t="s">
        <v>2</v>
      </c>
    </row>
    <row r="3" spans="1:2" ht="27.15" customHeight="1">
      <c r="A3" s="1" t="s">
        <v>3</v>
      </c>
      <c r="B3" s="2" t="s">
        <v>4</v>
      </c>
    </row>
    <row r="4" spans="1:2" ht="27.15" customHeight="1">
      <c r="A4" s="1" t="s">
        <v>5</v>
      </c>
      <c r="B4" s="2" t="s">
        <v>6</v>
      </c>
    </row>
    <row r="5" spans="1:2" ht="27.15" customHeight="1">
      <c r="A5" s="1" t="s">
        <v>7</v>
      </c>
      <c r="B5" s="2" t="s">
        <v>8</v>
      </c>
    </row>
    <row r="6" spans="1:2" ht="27.15" customHeight="1">
      <c r="A6" s="1" t="s">
        <v>9</v>
      </c>
      <c r="B6" s="2" t="s">
        <v>10</v>
      </c>
    </row>
    <row r="7" spans="1:2" ht="27.15" customHeight="1">
      <c r="A7" s="1" t="s">
        <v>11</v>
      </c>
      <c r="B7" s="2" t="s">
        <v>12</v>
      </c>
    </row>
    <row r="8" spans="1:2" ht="27.15" customHeight="1">
      <c r="A8" s="1" t="s">
        <v>13</v>
      </c>
      <c r="B8" s="2" t="s">
        <v>14</v>
      </c>
    </row>
    <row r="9" spans="1:2" ht="27.15" customHeight="1">
      <c r="A9" s="1" t="s">
        <v>15</v>
      </c>
      <c r="B9" s="2" t="s">
        <v>16</v>
      </c>
    </row>
    <row r="10" spans="1:2" ht="27.15" customHeight="1">
      <c r="A10" s="1" t="s">
        <v>17</v>
      </c>
      <c r="B10" s="2" t="s">
        <v>18</v>
      </c>
    </row>
    <row r="11" spans="1:2" ht="27.15" customHeight="1">
      <c r="A11" s="1" t="s">
        <v>19</v>
      </c>
      <c r="B11" s="2" t="s">
        <v>20</v>
      </c>
    </row>
    <row r="12" spans="1:2" ht="27.15" customHeight="1">
      <c r="A12" s="1" t="s">
        <v>21</v>
      </c>
      <c r="B12" s="2" t="s">
        <v>22</v>
      </c>
    </row>
    <row r="13" spans="1:2" ht="27.15" customHeight="1">
      <c r="A13" s="1" t="s">
        <v>23</v>
      </c>
      <c r="B13" s="2" t="s">
        <v>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3.8"/>
  <cols>
    <col min="1" max="1" width="23" customWidth="1"/>
    <col min="2" max="2" width="35" customWidth="1"/>
    <col min="3" max="3" width="18" customWidth="1"/>
    <col min="4" max="4" width="38" customWidth="1"/>
    <col min="5" max="5" width="42" customWidth="1"/>
  </cols>
  <sheetData>
    <row r="1" spans="1: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spans="1:5" ht="27.6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</row>
    <row r="3" spans="1: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</row>
    <row r="4" spans="1: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</row>
    <row r="5" spans="1:5">
      <c r="A5" s="2" t="s">
        <v>45</v>
      </c>
      <c r="B5" s="2" t="s">
        <v>46</v>
      </c>
      <c r="C5" s="2" t="s">
        <v>42</v>
      </c>
      <c r="D5" s="2" t="s">
        <v>47</v>
      </c>
      <c r="E5" s="2" t="s">
        <v>48</v>
      </c>
    </row>
    <row r="6" spans="1:5">
      <c r="A6" s="2" t="s">
        <v>49</v>
      </c>
      <c r="B6" s="2" t="s">
        <v>50</v>
      </c>
      <c r="C6" s="2" t="s">
        <v>37</v>
      </c>
      <c r="D6" s="2" t="s">
        <v>51</v>
      </c>
      <c r="E6" s="2" t="s">
        <v>52</v>
      </c>
    </row>
    <row r="7" spans="1:5">
      <c r="A7" s="2" t="s">
        <v>53</v>
      </c>
      <c r="B7" s="2" t="s">
        <v>54</v>
      </c>
      <c r="C7" s="2" t="s">
        <v>42</v>
      </c>
      <c r="D7" s="2" t="s">
        <v>55</v>
      </c>
      <c r="E7" s="2" t="s">
        <v>56</v>
      </c>
    </row>
    <row r="8" spans="1:5">
      <c r="A8" s="2" t="s">
        <v>57</v>
      </c>
      <c r="B8" s="2" t="s">
        <v>58</v>
      </c>
      <c r="C8" s="2" t="s">
        <v>42</v>
      </c>
      <c r="D8" s="2" t="s">
        <v>59</v>
      </c>
      <c r="E8" s="2" t="s">
        <v>60</v>
      </c>
    </row>
    <row r="9" spans="1: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</row>
    <row r="10" spans="1:5">
      <c r="A10" s="2" t="s">
        <v>66</v>
      </c>
      <c r="B10" s="2" t="s">
        <v>67</v>
      </c>
      <c r="C10" s="2" t="s">
        <v>63</v>
      </c>
      <c r="D10" s="2" t="s">
        <v>68</v>
      </c>
      <c r="E10" s="2" t="s">
        <v>69</v>
      </c>
    </row>
    <row r="11" spans="1:5">
      <c r="A11" s="2" t="s">
        <v>70</v>
      </c>
      <c r="B11" s="2" t="s">
        <v>71</v>
      </c>
      <c r="C11" s="2" t="s">
        <v>42</v>
      </c>
      <c r="D11" s="2" t="s">
        <v>72</v>
      </c>
      <c r="E11" s="2" t="s">
        <v>73</v>
      </c>
    </row>
    <row r="12" spans="1:5">
      <c r="A12" s="2" t="s">
        <v>74</v>
      </c>
      <c r="B12" s="2" t="s">
        <v>75</v>
      </c>
      <c r="C12" s="2" t="s">
        <v>42</v>
      </c>
      <c r="D12" s="2" t="s">
        <v>76</v>
      </c>
      <c r="E12" s="2" t="s">
        <v>77</v>
      </c>
    </row>
    <row r="13" spans="1:5">
      <c r="A13" s="2" t="s">
        <v>78</v>
      </c>
      <c r="B13" s="2" t="s">
        <v>79</v>
      </c>
      <c r="C13" s="2" t="s">
        <v>37</v>
      </c>
      <c r="D13" s="2" t="s">
        <v>80</v>
      </c>
      <c r="E13" s="2" t="s">
        <v>81</v>
      </c>
    </row>
    <row r="14" spans="1:5">
      <c r="A14" s="2" t="s">
        <v>82</v>
      </c>
      <c r="B14" s="2" t="s">
        <v>83</v>
      </c>
      <c r="C14" s="2" t="s">
        <v>37</v>
      </c>
      <c r="D14" s="2" t="s">
        <v>84</v>
      </c>
      <c r="E14" s="2" t="s">
        <v>85</v>
      </c>
    </row>
    <row r="15" spans="1:5">
      <c r="A15" s="2" t="s">
        <v>86</v>
      </c>
      <c r="B15" s="2" t="s">
        <v>87</v>
      </c>
      <c r="C15" s="2" t="s">
        <v>37</v>
      </c>
      <c r="D15" s="2" t="s">
        <v>88</v>
      </c>
      <c r="E15" s="2" t="s">
        <v>89</v>
      </c>
    </row>
    <row r="16" spans="1:5">
      <c r="A16" s="2" t="s">
        <v>90</v>
      </c>
      <c r="B16" s="2" t="s">
        <v>91</v>
      </c>
      <c r="C16" s="2" t="s">
        <v>37</v>
      </c>
      <c r="D16" s="2" t="s">
        <v>92</v>
      </c>
      <c r="E16" s="2" t="s">
        <v>93</v>
      </c>
    </row>
    <row r="17" spans="1:5">
      <c r="A17" s="2" t="s">
        <v>94</v>
      </c>
      <c r="B17" s="2" t="s">
        <v>95</v>
      </c>
      <c r="C17" s="2" t="s">
        <v>42</v>
      </c>
      <c r="D17" s="2" t="s">
        <v>76</v>
      </c>
      <c r="E17" s="2" t="s">
        <v>96</v>
      </c>
    </row>
    <row r="18" spans="1:5">
      <c r="A18" s="2" t="s">
        <v>97</v>
      </c>
      <c r="B18" s="2" t="s">
        <v>98</v>
      </c>
      <c r="C18" s="2" t="s">
        <v>99</v>
      </c>
      <c r="D18" s="2" t="s">
        <v>76</v>
      </c>
      <c r="E18" s="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A2A0-6EC2-4DBF-9C5D-2C3849E3720E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1"/>
  <sheetViews>
    <sheetView tabSelected="1" topLeftCell="A2" zoomScale="54" zoomScaleNormal="54" workbookViewId="0">
      <selection activeCell="D21" sqref="D21"/>
    </sheetView>
  </sheetViews>
  <sheetFormatPr defaultRowHeight="13.8"/>
  <cols>
    <col min="1" max="1" width="15" customWidth="1"/>
    <col min="2" max="2" width="8" customWidth="1"/>
    <col min="3" max="3" width="10" customWidth="1"/>
    <col min="4" max="5" width="14" customWidth="1"/>
    <col min="6" max="6" width="16" customWidth="1"/>
    <col min="7" max="7" width="14" customWidth="1"/>
    <col min="8" max="9" width="16" customWidth="1"/>
    <col min="10" max="10" width="18" customWidth="1"/>
    <col min="11" max="11" width="16" customWidth="1"/>
    <col min="12" max="12" width="14" customWidth="1"/>
    <col min="13" max="13" width="12" customWidth="1"/>
    <col min="14" max="14" width="18" customWidth="1"/>
    <col min="15" max="15" width="17" customWidth="1"/>
    <col min="16" max="16" width="14.69921875" bestFit="1" customWidth="1"/>
    <col min="17" max="17" width="10.19921875" bestFit="1" customWidth="1"/>
    <col min="18" max="18" width="14.69921875" bestFit="1" customWidth="1"/>
    <col min="19" max="19" width="12.59765625" bestFit="1" customWidth="1"/>
    <col min="21" max="21" width="23.5" bestFit="1" customWidth="1"/>
    <col min="22" max="22" width="19.69921875" bestFit="1" customWidth="1"/>
    <col min="23" max="23" width="25.5" bestFit="1" customWidth="1"/>
  </cols>
  <sheetData>
    <row r="1" spans="1:19">
      <c r="A1" s="3" t="s">
        <v>30</v>
      </c>
      <c r="B1" s="3" t="s">
        <v>35</v>
      </c>
      <c r="C1" s="3" t="s">
        <v>40</v>
      </c>
      <c r="D1" s="3" t="s">
        <v>45</v>
      </c>
      <c r="E1" s="3" t="s">
        <v>49</v>
      </c>
      <c r="F1" s="3" t="s">
        <v>53</v>
      </c>
      <c r="G1" s="3" t="s">
        <v>57</v>
      </c>
      <c r="H1" s="3" t="s">
        <v>61</v>
      </c>
      <c r="I1" s="3" t="s">
        <v>66</v>
      </c>
      <c r="J1" s="3" t="s">
        <v>70</v>
      </c>
      <c r="K1" s="3" t="s">
        <v>74</v>
      </c>
      <c r="L1" s="3" t="s">
        <v>78</v>
      </c>
      <c r="M1" s="3" t="s">
        <v>82</v>
      </c>
      <c r="N1" s="3" t="s">
        <v>86</v>
      </c>
      <c r="O1" s="3" t="s">
        <v>90</v>
      </c>
      <c r="P1" s="3" t="s">
        <v>94</v>
      </c>
      <c r="Q1" s="3" t="s">
        <v>97</v>
      </c>
      <c r="R1" t="s">
        <v>10183</v>
      </c>
      <c r="S1" t="s">
        <v>10184</v>
      </c>
    </row>
    <row r="2" spans="1:19">
      <c r="A2" t="s">
        <v>33</v>
      </c>
      <c r="B2">
        <v>34</v>
      </c>
      <c r="C2" t="s">
        <v>101</v>
      </c>
      <c r="D2" t="s">
        <v>102</v>
      </c>
      <c r="E2">
        <v>40</v>
      </c>
      <c r="F2" t="s">
        <v>103</v>
      </c>
      <c r="G2" t="s">
        <v>104</v>
      </c>
      <c r="H2" s="5">
        <v>543</v>
      </c>
      <c r="I2" s="5">
        <v>21852.95</v>
      </c>
      <c r="J2" t="s">
        <v>105</v>
      </c>
      <c r="K2" t="s">
        <v>106</v>
      </c>
      <c r="L2">
        <v>0</v>
      </c>
      <c r="M2">
        <v>0</v>
      </c>
      <c r="N2">
        <v>5</v>
      </c>
      <c r="O2" s="6">
        <v>0</v>
      </c>
      <c r="P2" t="s">
        <v>106</v>
      </c>
      <c r="Q2" t="s">
        <v>107</v>
      </c>
      <c r="R2">
        <f>IF(F2="Monthly",2,0)
+IF(E2&lt;=6,2,0)
+IF(N2&lt;=2,2,0)
+IF(L2&gt;=4,2,0)
+IF(M2&gt;=2,1,0)
+IF(H2&gt;=_xlfn.PERCENTILE.INC($H$2:$H$10001,0.75),1,0)</f>
        <v>2</v>
      </c>
      <c r="S2" t="str">
        <f>IF(R2&gt;=7,"High",IF(R2&gt;=4,"Medium","Low"))</f>
        <v>Low</v>
      </c>
    </row>
    <row r="3" spans="1:19">
      <c r="A3" t="s">
        <v>108</v>
      </c>
      <c r="B3">
        <v>32</v>
      </c>
      <c r="C3" t="s">
        <v>101</v>
      </c>
      <c r="D3" t="s">
        <v>102</v>
      </c>
      <c r="E3">
        <v>8</v>
      </c>
      <c r="F3" t="s">
        <v>109</v>
      </c>
      <c r="G3" t="s">
        <v>110</v>
      </c>
      <c r="H3" s="5">
        <v>778</v>
      </c>
      <c r="I3" s="5">
        <v>5704.82</v>
      </c>
      <c r="J3" t="s">
        <v>105</v>
      </c>
      <c r="K3" t="s">
        <v>106</v>
      </c>
      <c r="L3">
        <v>2</v>
      </c>
      <c r="M3">
        <v>0</v>
      </c>
      <c r="N3">
        <v>5</v>
      </c>
      <c r="O3" s="6">
        <v>10</v>
      </c>
      <c r="P3" t="s">
        <v>107</v>
      </c>
      <c r="Q3" t="s">
        <v>107</v>
      </c>
      <c r="R3">
        <f>IF(F3="Monthly",2,0)
+IF(E3&lt;=6,2,0)
+IF(N3&lt;=2,2,0)
+IF(L3&gt;=4,2,0)
+IF(M3&gt;=2,1,0)
+IF(H3&gt;=_xlfn.PERCENTILE.INC($H$2:$H$10001,0.75),1,0)</f>
        <v>0</v>
      </c>
      <c r="S3" t="str">
        <f>IF(R3&gt;=7,"High",IF(R3&gt;=4,"Medium","Low"))</f>
        <v>Low</v>
      </c>
    </row>
    <row r="4" spans="1:19">
      <c r="A4" t="s">
        <v>111</v>
      </c>
      <c r="B4">
        <v>42</v>
      </c>
      <c r="C4" t="s">
        <v>112</v>
      </c>
      <c r="D4" t="s">
        <v>113</v>
      </c>
      <c r="E4">
        <v>54</v>
      </c>
      <c r="F4" t="s">
        <v>109</v>
      </c>
      <c r="G4" t="s">
        <v>104</v>
      </c>
      <c r="H4" s="5">
        <v>536</v>
      </c>
      <c r="I4" s="5">
        <v>28735.82</v>
      </c>
      <c r="J4" t="s">
        <v>105</v>
      </c>
      <c r="K4" t="s">
        <v>106</v>
      </c>
      <c r="L4">
        <v>1</v>
      </c>
      <c r="M4">
        <v>0</v>
      </c>
      <c r="N4">
        <v>5</v>
      </c>
      <c r="O4" s="6">
        <v>0</v>
      </c>
      <c r="P4" t="s">
        <v>107</v>
      </c>
      <c r="Q4" t="s">
        <v>107</v>
      </c>
      <c r="R4">
        <f>IF(F4="Monthly",2,0)
+IF(E4&lt;=6,2,0)
+IF(N4&lt;=2,2,0)
+IF(L4&gt;=4,2,0)
+IF(M4&gt;=2,1,0)
+IF(H4&gt;=_xlfn.PERCENTILE.INC($H$2:$H$10001,0.75),1,0)</f>
        <v>0</v>
      </c>
      <c r="S4" t="str">
        <f>IF(R4&gt;=7,"High",IF(R4&gt;=4,"Medium","Low"))</f>
        <v>Low</v>
      </c>
    </row>
    <row r="5" spans="1:19">
      <c r="A5" t="s">
        <v>114</v>
      </c>
      <c r="B5">
        <v>18</v>
      </c>
      <c r="C5" t="s">
        <v>101</v>
      </c>
      <c r="D5" t="s">
        <v>102</v>
      </c>
      <c r="E5">
        <v>42</v>
      </c>
      <c r="F5" t="s">
        <v>109</v>
      </c>
      <c r="G5" t="s">
        <v>104</v>
      </c>
      <c r="H5" s="5">
        <v>594</v>
      </c>
      <c r="I5" s="5">
        <v>25224.35</v>
      </c>
      <c r="J5" t="s">
        <v>115</v>
      </c>
      <c r="K5" t="s">
        <v>106</v>
      </c>
      <c r="L5">
        <v>0</v>
      </c>
      <c r="M5">
        <v>0</v>
      </c>
      <c r="N5">
        <v>4</v>
      </c>
      <c r="O5" s="6">
        <v>0</v>
      </c>
      <c r="P5" t="s">
        <v>107</v>
      </c>
      <c r="Q5" t="s">
        <v>107</v>
      </c>
      <c r="R5">
        <f>IF(F5="Monthly",2,0)
+IF(E5&lt;=6,2,0)
+IF(N5&lt;=2,2,0)
+IF(L5&gt;=4,2,0)
+IF(M5&gt;=2,1,0)
+IF(H5&gt;=_xlfn.PERCENTILE.INC($H$2:$H$10001,0.75),1,0)</f>
        <v>0</v>
      </c>
      <c r="S5" t="str">
        <f>IF(R5&gt;=7,"High",IF(R5&gt;=4,"Medium","Low"))</f>
        <v>Low</v>
      </c>
    </row>
    <row r="6" spans="1:19">
      <c r="A6" t="s">
        <v>116</v>
      </c>
      <c r="B6">
        <v>58</v>
      </c>
      <c r="C6" t="s">
        <v>112</v>
      </c>
      <c r="D6" t="s">
        <v>102</v>
      </c>
      <c r="E6">
        <v>19</v>
      </c>
      <c r="F6" t="s">
        <v>103</v>
      </c>
      <c r="G6" t="s">
        <v>104</v>
      </c>
      <c r="H6" s="5">
        <v>489</v>
      </c>
      <c r="I6" s="5">
        <v>9159.93</v>
      </c>
      <c r="J6" t="s">
        <v>117</v>
      </c>
      <c r="K6" t="s">
        <v>107</v>
      </c>
      <c r="L6">
        <v>1</v>
      </c>
      <c r="M6">
        <v>0</v>
      </c>
      <c r="N6">
        <v>4</v>
      </c>
      <c r="O6" s="6">
        <v>0</v>
      </c>
      <c r="P6" t="s">
        <v>107</v>
      </c>
      <c r="Q6" t="s">
        <v>106</v>
      </c>
      <c r="R6">
        <f>IF(F6="Monthly",2,0)
+IF(E6&lt;=6,2,0)
+IF(N6&lt;=2,2,0)
+IF(L6&gt;=4,2,0)
+IF(M6&gt;=2,1,0)
+IF(H6&gt;=_xlfn.PERCENTILE.INC($H$2:$H$10001,0.75),1,0)</f>
        <v>2</v>
      </c>
      <c r="S6" t="str">
        <f>IF(R6&gt;=7,"High",IF(R6&gt;=4,"Medium","Low"))</f>
        <v>Low</v>
      </c>
    </row>
    <row r="7" spans="1:19">
      <c r="A7" t="s">
        <v>118</v>
      </c>
      <c r="B7">
        <v>50</v>
      </c>
      <c r="C7" t="s">
        <v>101</v>
      </c>
      <c r="D7" t="s">
        <v>119</v>
      </c>
      <c r="E7">
        <v>27</v>
      </c>
      <c r="F7" t="s">
        <v>109</v>
      </c>
      <c r="G7" t="s">
        <v>110</v>
      </c>
      <c r="H7" s="5">
        <v>769</v>
      </c>
      <c r="I7" s="5">
        <v>20619.45</v>
      </c>
      <c r="J7" t="s">
        <v>115</v>
      </c>
      <c r="K7" t="s">
        <v>106</v>
      </c>
      <c r="L7">
        <v>3</v>
      </c>
      <c r="M7">
        <v>1</v>
      </c>
      <c r="N7">
        <v>4</v>
      </c>
      <c r="O7" s="6">
        <v>0</v>
      </c>
      <c r="P7" t="s">
        <v>107</v>
      </c>
      <c r="Q7" t="s">
        <v>107</v>
      </c>
      <c r="R7">
        <f>IF(F7="Monthly",2,0)
+IF(E7&lt;=6,2,0)
+IF(N7&lt;=2,2,0)
+IF(L7&gt;=4,2,0)
+IF(M7&gt;=2,1,0)
+IF(H7&gt;=_xlfn.PERCENTILE.INC($H$2:$H$10001,0.75),1,0)</f>
        <v>0</v>
      </c>
      <c r="S7" t="str">
        <f>IF(R7&gt;=7,"High",IF(R7&gt;=4,"Medium","Low"))</f>
        <v>Low</v>
      </c>
    </row>
    <row r="8" spans="1:19">
      <c r="A8" t="s">
        <v>120</v>
      </c>
      <c r="B8">
        <v>27</v>
      </c>
      <c r="C8" t="s">
        <v>112</v>
      </c>
      <c r="D8" t="s">
        <v>119</v>
      </c>
      <c r="E8">
        <v>61</v>
      </c>
      <c r="F8" t="s">
        <v>121</v>
      </c>
      <c r="G8" t="s">
        <v>104</v>
      </c>
      <c r="H8" s="5">
        <v>476</v>
      </c>
      <c r="I8" s="5">
        <v>28623.79</v>
      </c>
      <c r="J8" t="s">
        <v>117</v>
      </c>
      <c r="K8" t="s">
        <v>106</v>
      </c>
      <c r="L8">
        <v>1</v>
      </c>
      <c r="M8">
        <v>0</v>
      </c>
      <c r="N8">
        <v>5</v>
      </c>
      <c r="O8" s="6">
        <v>0</v>
      </c>
      <c r="P8" t="s">
        <v>107</v>
      </c>
      <c r="Q8" t="s">
        <v>107</v>
      </c>
      <c r="R8">
        <f>IF(F8="Monthly",2,0)
+IF(E8&lt;=6,2,0)
+IF(N8&lt;=2,2,0)
+IF(L8&gt;=4,2,0)
+IF(M8&gt;=2,1,0)
+IF(H8&gt;=_xlfn.PERCENTILE.INC($H$2:$H$10001,0.75),1,0)</f>
        <v>0</v>
      </c>
      <c r="S8" t="str">
        <f>IF(R8&gt;=7,"High",IF(R8&gt;=4,"Medium","Low"))</f>
        <v>Low</v>
      </c>
    </row>
    <row r="9" spans="1:19">
      <c r="A9" t="s">
        <v>122</v>
      </c>
      <c r="B9">
        <v>46</v>
      </c>
      <c r="C9" t="s">
        <v>101</v>
      </c>
      <c r="D9" t="s">
        <v>123</v>
      </c>
      <c r="E9">
        <v>23</v>
      </c>
      <c r="F9" t="s">
        <v>103</v>
      </c>
      <c r="G9" t="s">
        <v>110</v>
      </c>
      <c r="H9" s="5">
        <v>680</v>
      </c>
      <c r="I9" s="5">
        <v>15474.99</v>
      </c>
      <c r="J9" t="s">
        <v>115</v>
      </c>
      <c r="K9" t="s">
        <v>106</v>
      </c>
      <c r="L9">
        <v>1</v>
      </c>
      <c r="M9">
        <v>0</v>
      </c>
      <c r="N9">
        <v>5</v>
      </c>
      <c r="O9" s="6">
        <v>0</v>
      </c>
      <c r="P9" t="s">
        <v>106</v>
      </c>
      <c r="Q9" t="s">
        <v>106</v>
      </c>
      <c r="R9">
        <f>IF(F9="Monthly",2,0)
+IF(E9&lt;=6,2,0)
+IF(N9&lt;=2,2,0)
+IF(L9&gt;=4,2,0)
+IF(M9&gt;=2,1,0)
+IF(H9&gt;=_xlfn.PERCENTILE.INC($H$2:$H$10001,0.75),1,0)</f>
        <v>2</v>
      </c>
      <c r="S9" t="str">
        <f>IF(R9&gt;=7,"High",IF(R9&gt;=4,"Medium","Low"))</f>
        <v>Low</v>
      </c>
    </row>
    <row r="10" spans="1:19">
      <c r="A10" t="s">
        <v>124</v>
      </c>
      <c r="B10">
        <v>56</v>
      </c>
      <c r="C10" t="s">
        <v>101</v>
      </c>
      <c r="D10" t="s">
        <v>102</v>
      </c>
      <c r="E10">
        <v>20</v>
      </c>
      <c r="F10" t="s">
        <v>109</v>
      </c>
      <c r="G10" t="s">
        <v>104</v>
      </c>
      <c r="H10" s="5">
        <v>450</v>
      </c>
      <c r="I10" s="5">
        <v>8325.68</v>
      </c>
      <c r="J10" t="s">
        <v>105</v>
      </c>
      <c r="K10" t="s">
        <v>107</v>
      </c>
      <c r="L10">
        <v>1</v>
      </c>
      <c r="M10">
        <v>0</v>
      </c>
      <c r="N10">
        <v>4</v>
      </c>
      <c r="O10" s="6">
        <v>10</v>
      </c>
      <c r="P10" t="s">
        <v>107</v>
      </c>
      <c r="Q10" t="s">
        <v>107</v>
      </c>
      <c r="R10">
        <f>IF(F10="Monthly",2,0)
+IF(E10&lt;=6,2,0)
+IF(N10&lt;=2,2,0)
+IF(L10&gt;=4,2,0)
+IF(M10&gt;=2,1,0)
+IF(H10&gt;=_xlfn.PERCENTILE.INC($H$2:$H$10001,0.75),1,0)</f>
        <v>0</v>
      </c>
      <c r="S10" t="str">
        <f>IF(R10&gt;=7,"High",IF(R10&gt;=4,"Medium","Low"))</f>
        <v>Low</v>
      </c>
    </row>
    <row r="11" spans="1:19">
      <c r="A11" t="s">
        <v>125</v>
      </c>
      <c r="B11">
        <v>36</v>
      </c>
      <c r="C11" t="s">
        <v>101</v>
      </c>
      <c r="D11" t="s">
        <v>126</v>
      </c>
      <c r="E11">
        <v>52</v>
      </c>
      <c r="F11" t="s">
        <v>103</v>
      </c>
      <c r="G11" t="s">
        <v>110</v>
      </c>
      <c r="H11" s="5">
        <v>771</v>
      </c>
      <c r="I11" s="5">
        <v>40304.74</v>
      </c>
      <c r="J11" t="s">
        <v>105</v>
      </c>
      <c r="K11" t="s">
        <v>106</v>
      </c>
      <c r="L11">
        <v>0</v>
      </c>
      <c r="M11">
        <v>0</v>
      </c>
      <c r="N11">
        <v>4</v>
      </c>
      <c r="O11" s="6">
        <v>0</v>
      </c>
      <c r="P11" t="s">
        <v>107</v>
      </c>
      <c r="Q11" t="s">
        <v>106</v>
      </c>
      <c r="R11">
        <f>IF(F11="Monthly",2,0)
+IF(E11&lt;=6,2,0)
+IF(N11&lt;=2,2,0)
+IF(L11&gt;=4,2,0)
+IF(M11&gt;=2,1,0)
+IF(H11&gt;=_xlfn.PERCENTILE.INC($H$2:$H$10001,0.75),1,0)</f>
        <v>2</v>
      </c>
      <c r="S11" t="str">
        <f>IF(R11&gt;=7,"High",IF(R11&gt;=4,"Medium","Low"))</f>
        <v>Low</v>
      </c>
    </row>
    <row r="12" spans="1:19">
      <c r="A12" t="s">
        <v>127</v>
      </c>
      <c r="B12">
        <v>34</v>
      </c>
      <c r="C12" t="s">
        <v>112</v>
      </c>
      <c r="D12" t="s">
        <v>128</v>
      </c>
      <c r="E12">
        <v>17</v>
      </c>
      <c r="F12" t="s">
        <v>103</v>
      </c>
      <c r="G12" t="s">
        <v>129</v>
      </c>
      <c r="H12" s="5">
        <v>1063</v>
      </c>
      <c r="I12" s="5">
        <v>18404.41</v>
      </c>
      <c r="J12" t="s">
        <v>105</v>
      </c>
      <c r="K12" t="s">
        <v>106</v>
      </c>
      <c r="L12">
        <v>3</v>
      </c>
      <c r="M12">
        <v>1</v>
      </c>
      <c r="N12">
        <v>3</v>
      </c>
      <c r="O12" s="6">
        <v>0</v>
      </c>
      <c r="P12" t="s">
        <v>107</v>
      </c>
      <c r="Q12" t="s">
        <v>106</v>
      </c>
      <c r="R12">
        <f>IF(F12="Monthly",2,0)
+IF(E12&lt;=6,2,0)
+IF(N12&lt;=2,2,0)
+IF(L12&gt;=4,2,0)
+IF(M12&gt;=2,1,0)
+IF(H12&gt;=_xlfn.PERCENTILE.INC($H$2:$H$10001,0.75),1,0)</f>
        <v>3</v>
      </c>
      <c r="S12" t="str">
        <f>IF(R12&gt;=7,"High",IF(R12&gt;=4,"Medium","Low"))</f>
        <v>Low</v>
      </c>
    </row>
    <row r="13" spans="1:19">
      <c r="A13" t="s">
        <v>130</v>
      </c>
      <c r="B13">
        <v>30</v>
      </c>
      <c r="C13" t="s">
        <v>112</v>
      </c>
      <c r="D13" t="s">
        <v>131</v>
      </c>
      <c r="E13">
        <v>49</v>
      </c>
      <c r="F13" t="s">
        <v>103</v>
      </c>
      <c r="G13" t="s">
        <v>104</v>
      </c>
      <c r="H13" s="5">
        <v>418</v>
      </c>
      <c r="I13" s="5">
        <v>20039.810000000001</v>
      </c>
      <c r="J13" t="s">
        <v>115</v>
      </c>
      <c r="K13" t="s">
        <v>106</v>
      </c>
      <c r="L13">
        <v>2</v>
      </c>
      <c r="M13">
        <v>1</v>
      </c>
      <c r="N13">
        <v>5</v>
      </c>
      <c r="O13" s="6">
        <v>0</v>
      </c>
      <c r="P13" t="s">
        <v>107</v>
      </c>
      <c r="Q13" t="s">
        <v>106</v>
      </c>
      <c r="R13">
        <f>IF(F13="Monthly",2,0)
+IF(E13&lt;=6,2,0)
+IF(N13&lt;=2,2,0)
+IF(L13&gt;=4,2,0)
+IF(M13&gt;=2,1,0)
+IF(H13&gt;=_xlfn.PERCENTILE.INC($H$2:$H$10001,0.75),1,0)</f>
        <v>2</v>
      </c>
      <c r="S13" t="str">
        <f>IF(R13&gt;=7,"High",IF(R13&gt;=4,"Medium","Low"))</f>
        <v>Low</v>
      </c>
    </row>
    <row r="14" spans="1:19">
      <c r="A14" t="s">
        <v>132</v>
      </c>
      <c r="B14">
        <v>18</v>
      </c>
      <c r="C14" t="s">
        <v>112</v>
      </c>
      <c r="D14" t="s">
        <v>133</v>
      </c>
      <c r="E14">
        <v>11</v>
      </c>
      <c r="F14" t="s">
        <v>109</v>
      </c>
      <c r="G14" t="s">
        <v>129</v>
      </c>
      <c r="H14" s="5">
        <v>962</v>
      </c>
      <c r="I14" s="5">
        <v>9753.77</v>
      </c>
      <c r="J14" t="s">
        <v>134</v>
      </c>
      <c r="K14" t="s">
        <v>106</v>
      </c>
      <c r="L14">
        <v>0</v>
      </c>
      <c r="M14">
        <v>0</v>
      </c>
      <c r="N14">
        <v>5</v>
      </c>
      <c r="O14" s="6">
        <v>10</v>
      </c>
      <c r="P14" t="s">
        <v>107</v>
      </c>
      <c r="Q14" t="s">
        <v>107</v>
      </c>
      <c r="R14">
        <f>IF(F14="Monthly",2,0)
+IF(E14&lt;=6,2,0)
+IF(N14&lt;=2,2,0)
+IF(L14&gt;=4,2,0)
+IF(M14&gt;=2,1,0)
+IF(H14&gt;=_xlfn.PERCENTILE.INC($H$2:$H$10001,0.75),1,0)</f>
        <v>1</v>
      </c>
      <c r="S14" t="str">
        <f>IF(R14&gt;=7,"High",IF(R14&gt;=4,"Medium","Low"))</f>
        <v>Low</v>
      </c>
    </row>
    <row r="15" spans="1:19">
      <c r="A15" t="s">
        <v>135</v>
      </c>
      <c r="B15">
        <v>46</v>
      </c>
      <c r="C15" t="s">
        <v>101</v>
      </c>
      <c r="D15" t="s">
        <v>126</v>
      </c>
      <c r="E15">
        <v>53</v>
      </c>
      <c r="F15" t="s">
        <v>109</v>
      </c>
      <c r="G15" t="s">
        <v>110</v>
      </c>
      <c r="H15" s="5">
        <v>700</v>
      </c>
      <c r="I15" s="5">
        <v>36114.25</v>
      </c>
      <c r="J15" t="s">
        <v>134</v>
      </c>
      <c r="K15" t="s">
        <v>106</v>
      </c>
      <c r="L15">
        <v>1</v>
      </c>
      <c r="M15">
        <v>0</v>
      </c>
      <c r="N15">
        <v>5</v>
      </c>
      <c r="O15" s="6">
        <v>0</v>
      </c>
      <c r="P15" t="s">
        <v>107</v>
      </c>
      <c r="Q15" t="s">
        <v>107</v>
      </c>
      <c r="R15">
        <f>IF(F15="Monthly",2,0)
+IF(E15&lt;=6,2,0)
+IF(N15&lt;=2,2,0)
+IF(L15&gt;=4,2,0)
+IF(M15&gt;=2,1,0)
+IF(H15&gt;=_xlfn.PERCENTILE.INC($H$2:$H$10001,0.75),1,0)</f>
        <v>0</v>
      </c>
      <c r="S15" t="str">
        <f>IF(R15&gt;=7,"High",IF(R15&gt;=4,"Medium","Low"))</f>
        <v>Low</v>
      </c>
    </row>
    <row r="16" spans="1:19">
      <c r="A16" t="s">
        <v>136</v>
      </c>
      <c r="B16">
        <v>18</v>
      </c>
      <c r="C16" t="s">
        <v>112</v>
      </c>
      <c r="D16" t="s">
        <v>137</v>
      </c>
      <c r="E16">
        <v>19</v>
      </c>
      <c r="F16" t="s">
        <v>121</v>
      </c>
      <c r="G16" t="s">
        <v>110</v>
      </c>
      <c r="H16" s="5">
        <v>699</v>
      </c>
      <c r="I16" s="5">
        <v>11894.97</v>
      </c>
      <c r="J16" t="s">
        <v>134</v>
      </c>
      <c r="K16" t="s">
        <v>106</v>
      </c>
      <c r="L16">
        <v>1</v>
      </c>
      <c r="M16">
        <v>0</v>
      </c>
      <c r="N16">
        <v>5</v>
      </c>
      <c r="O16" s="6">
        <v>10</v>
      </c>
      <c r="P16" t="s">
        <v>107</v>
      </c>
      <c r="Q16" t="s">
        <v>107</v>
      </c>
      <c r="R16">
        <f>IF(F16="Monthly",2,0)
+IF(E16&lt;=6,2,0)
+IF(N16&lt;=2,2,0)
+IF(L16&gt;=4,2,0)
+IF(M16&gt;=2,1,0)
+IF(H16&gt;=_xlfn.PERCENTILE.INC($H$2:$H$10001,0.75),1,0)</f>
        <v>0</v>
      </c>
      <c r="S16" t="str">
        <f>IF(R16&gt;=7,"High",IF(R16&gt;=4,"Medium","Low"))</f>
        <v>Low</v>
      </c>
    </row>
    <row r="17" spans="1:19">
      <c r="A17" t="s">
        <v>138</v>
      </c>
      <c r="B17">
        <v>18</v>
      </c>
      <c r="C17" t="s">
        <v>112</v>
      </c>
      <c r="D17" t="s">
        <v>119</v>
      </c>
      <c r="E17">
        <v>13</v>
      </c>
      <c r="F17" t="s">
        <v>103</v>
      </c>
      <c r="G17" t="s">
        <v>104</v>
      </c>
      <c r="H17" s="5">
        <v>465</v>
      </c>
      <c r="I17" s="5">
        <v>5899.91</v>
      </c>
      <c r="J17" t="s">
        <v>134</v>
      </c>
      <c r="K17" t="s">
        <v>106</v>
      </c>
      <c r="L17">
        <v>4</v>
      </c>
      <c r="M17">
        <v>1</v>
      </c>
      <c r="N17">
        <v>5</v>
      </c>
      <c r="O17" s="6">
        <v>0</v>
      </c>
      <c r="P17" t="s">
        <v>107</v>
      </c>
      <c r="Q17" t="s">
        <v>107</v>
      </c>
      <c r="R17">
        <f>IF(F17="Monthly",2,0)
+IF(E17&lt;=6,2,0)
+IF(N17&lt;=2,2,0)
+IF(L17&gt;=4,2,0)
+IF(M17&gt;=2,1,0)
+IF(H17&gt;=_xlfn.PERCENTILE.INC($H$2:$H$10001,0.75),1,0)</f>
        <v>4</v>
      </c>
      <c r="S17" t="str">
        <f>IF(R17&gt;=7,"High",IF(R17&gt;=4,"Medium","Low"))</f>
        <v>Medium</v>
      </c>
    </row>
    <row r="18" spans="1:19">
      <c r="A18" t="s">
        <v>139</v>
      </c>
      <c r="B18">
        <v>36</v>
      </c>
      <c r="C18" t="s">
        <v>101</v>
      </c>
      <c r="D18" t="s">
        <v>102</v>
      </c>
      <c r="E18">
        <v>18</v>
      </c>
      <c r="F18" t="s">
        <v>103</v>
      </c>
      <c r="G18" t="s">
        <v>104</v>
      </c>
      <c r="H18" s="5">
        <v>481</v>
      </c>
      <c r="I18" s="5">
        <v>8745.2000000000007</v>
      </c>
      <c r="J18" t="s">
        <v>140</v>
      </c>
      <c r="K18" t="s">
        <v>106</v>
      </c>
      <c r="L18">
        <v>0</v>
      </c>
      <c r="M18">
        <v>0</v>
      </c>
      <c r="N18">
        <v>5</v>
      </c>
      <c r="O18" s="6">
        <v>0</v>
      </c>
      <c r="P18" t="s">
        <v>107</v>
      </c>
      <c r="Q18" t="s">
        <v>107</v>
      </c>
      <c r="R18">
        <f>IF(F18="Monthly",2,0)
+IF(E18&lt;=6,2,0)
+IF(N18&lt;=2,2,0)
+IF(L18&gt;=4,2,0)
+IF(M18&gt;=2,1,0)
+IF(H18&gt;=_xlfn.PERCENTILE.INC($H$2:$H$10001,0.75),1,0)</f>
        <v>2</v>
      </c>
      <c r="S18" t="str">
        <f>IF(R18&gt;=7,"High",IF(R18&gt;=4,"Medium","Low"))</f>
        <v>Low</v>
      </c>
    </row>
    <row r="19" spans="1:19">
      <c r="A19" t="s">
        <v>141</v>
      </c>
      <c r="B19">
        <v>33</v>
      </c>
      <c r="C19" t="s">
        <v>112</v>
      </c>
      <c r="D19" t="s">
        <v>128</v>
      </c>
      <c r="E19">
        <v>12</v>
      </c>
      <c r="F19" t="s">
        <v>103</v>
      </c>
      <c r="G19" t="s">
        <v>104</v>
      </c>
      <c r="H19" s="5">
        <v>530</v>
      </c>
      <c r="I19" s="5">
        <v>6362.06</v>
      </c>
      <c r="J19" t="s">
        <v>117</v>
      </c>
      <c r="K19" t="s">
        <v>106</v>
      </c>
      <c r="L19">
        <v>0</v>
      </c>
      <c r="M19">
        <v>0</v>
      </c>
      <c r="N19">
        <v>4</v>
      </c>
      <c r="O19" s="6">
        <v>0</v>
      </c>
      <c r="P19" t="s">
        <v>107</v>
      </c>
      <c r="Q19" t="s">
        <v>106</v>
      </c>
      <c r="R19">
        <f>IF(F19="Monthly",2,0)
+IF(E19&lt;=6,2,0)
+IF(N19&lt;=2,2,0)
+IF(L19&gt;=4,2,0)
+IF(M19&gt;=2,1,0)
+IF(H19&gt;=_xlfn.PERCENTILE.INC($H$2:$H$10001,0.75),1,0)</f>
        <v>2</v>
      </c>
      <c r="S19" t="str">
        <f>IF(R19&gt;=7,"High",IF(R19&gt;=4,"Medium","Low"))</f>
        <v>Low</v>
      </c>
    </row>
    <row r="20" spans="1:19">
      <c r="A20" t="s">
        <v>142</v>
      </c>
      <c r="B20">
        <v>50</v>
      </c>
      <c r="C20" t="s">
        <v>112</v>
      </c>
      <c r="D20" t="s">
        <v>137</v>
      </c>
      <c r="E20">
        <v>3</v>
      </c>
      <c r="F20" t="s">
        <v>103</v>
      </c>
      <c r="G20" t="s">
        <v>110</v>
      </c>
      <c r="H20" s="5">
        <v>672</v>
      </c>
      <c r="I20" s="5">
        <v>1755.13</v>
      </c>
      <c r="J20" t="s">
        <v>117</v>
      </c>
      <c r="K20" t="s">
        <v>106</v>
      </c>
      <c r="L20">
        <v>2</v>
      </c>
      <c r="M20">
        <v>0</v>
      </c>
      <c r="N20">
        <v>5</v>
      </c>
      <c r="O20" s="6">
        <v>15</v>
      </c>
      <c r="P20" t="s">
        <v>106</v>
      </c>
      <c r="Q20" t="s">
        <v>107</v>
      </c>
      <c r="R20">
        <f>IF(F20="Monthly",2,0)
+IF(E20&lt;=6,2,0)
+IF(N20&lt;=2,2,0)
+IF(L20&gt;=4,2,0)
+IF(M20&gt;=2,1,0)
+IF(H20&gt;=_xlfn.PERCENTILE.INC($H$2:$H$10001,0.75),1,0)</f>
        <v>4</v>
      </c>
      <c r="S20" t="str">
        <f>IF(R20&gt;=7,"High",IF(R20&gt;=4,"Medium","Low"))</f>
        <v>Medium</v>
      </c>
    </row>
    <row r="21" spans="1:19">
      <c r="A21" t="s">
        <v>143</v>
      </c>
      <c r="B21">
        <v>43</v>
      </c>
      <c r="C21" t="s">
        <v>112</v>
      </c>
      <c r="D21" t="s">
        <v>133</v>
      </c>
      <c r="E21">
        <v>55</v>
      </c>
      <c r="F21" t="s">
        <v>103</v>
      </c>
      <c r="G21" t="s">
        <v>104</v>
      </c>
      <c r="H21" s="5">
        <v>399</v>
      </c>
      <c r="I21" s="5">
        <v>22313.83</v>
      </c>
      <c r="J21" t="s">
        <v>105</v>
      </c>
      <c r="K21" t="s">
        <v>107</v>
      </c>
      <c r="L21">
        <v>0</v>
      </c>
      <c r="M21">
        <v>0</v>
      </c>
      <c r="N21">
        <v>4</v>
      </c>
      <c r="O21" s="6">
        <v>0</v>
      </c>
      <c r="P21" t="s">
        <v>106</v>
      </c>
      <c r="Q21" t="s">
        <v>107</v>
      </c>
      <c r="R21">
        <f>IF(F21="Monthly",2,0)
+IF(E21&lt;=6,2,0)
+IF(N21&lt;=2,2,0)
+IF(L21&gt;=4,2,0)
+IF(M21&gt;=2,1,0)
+IF(H21&gt;=_xlfn.PERCENTILE.INC($H$2:$H$10001,0.75),1,0)</f>
        <v>2</v>
      </c>
      <c r="S21" t="str">
        <f>IF(R21&gt;=7,"High",IF(R21&gt;=4,"Medium","Low"))</f>
        <v>Low</v>
      </c>
    </row>
    <row r="22" spans="1:19">
      <c r="A22" t="s">
        <v>144</v>
      </c>
      <c r="B22">
        <v>23</v>
      </c>
      <c r="C22" t="s">
        <v>112</v>
      </c>
      <c r="D22" t="s">
        <v>128</v>
      </c>
      <c r="E22">
        <v>44</v>
      </c>
      <c r="F22" t="s">
        <v>103</v>
      </c>
      <c r="G22" t="s">
        <v>104</v>
      </c>
      <c r="H22" s="5">
        <v>434</v>
      </c>
      <c r="I22" s="5">
        <v>19513.13</v>
      </c>
      <c r="J22" t="s">
        <v>105</v>
      </c>
      <c r="K22" t="s">
        <v>107</v>
      </c>
      <c r="L22">
        <v>2</v>
      </c>
      <c r="M22">
        <v>1</v>
      </c>
      <c r="N22">
        <v>4</v>
      </c>
      <c r="O22" s="6">
        <v>0</v>
      </c>
      <c r="P22" t="s">
        <v>107</v>
      </c>
      <c r="Q22" t="s">
        <v>107</v>
      </c>
      <c r="R22">
        <f>IF(F22="Monthly",2,0)
+IF(E22&lt;=6,2,0)
+IF(N22&lt;=2,2,0)
+IF(L22&gt;=4,2,0)
+IF(M22&gt;=2,1,0)
+IF(H22&gt;=_xlfn.PERCENTILE.INC($H$2:$H$10001,0.75),1,0)</f>
        <v>2</v>
      </c>
      <c r="S22" t="str">
        <f>IF(R22&gt;=7,"High",IF(R22&gt;=4,"Medium","Low"))</f>
        <v>Low</v>
      </c>
    </row>
    <row r="23" spans="1:19">
      <c r="A23" t="s">
        <v>145</v>
      </c>
      <c r="B23">
        <v>58</v>
      </c>
      <c r="C23" t="s">
        <v>101</v>
      </c>
      <c r="D23" t="s">
        <v>102</v>
      </c>
      <c r="E23">
        <v>7</v>
      </c>
      <c r="F23" t="s">
        <v>103</v>
      </c>
      <c r="G23" t="s">
        <v>110</v>
      </c>
      <c r="H23" s="5">
        <v>783</v>
      </c>
      <c r="I23" s="5">
        <v>5533.63</v>
      </c>
      <c r="J23" t="s">
        <v>134</v>
      </c>
      <c r="K23" t="s">
        <v>106</v>
      </c>
      <c r="L23">
        <v>0</v>
      </c>
      <c r="M23">
        <v>0</v>
      </c>
      <c r="N23">
        <v>5</v>
      </c>
      <c r="O23" s="6">
        <v>0</v>
      </c>
      <c r="P23" t="s">
        <v>106</v>
      </c>
      <c r="Q23" t="s">
        <v>107</v>
      </c>
      <c r="R23">
        <f>IF(F23="Monthly",2,0)
+IF(E23&lt;=6,2,0)
+IF(N23&lt;=2,2,0)
+IF(L23&gt;=4,2,0)
+IF(M23&gt;=2,1,0)
+IF(H23&gt;=_xlfn.PERCENTILE.INC($H$2:$H$10001,0.75),1,0)</f>
        <v>2</v>
      </c>
      <c r="S23" t="str">
        <f>IF(R23&gt;=7,"High",IF(R23&gt;=4,"Medium","Low"))</f>
        <v>Low</v>
      </c>
    </row>
    <row r="24" spans="1:19">
      <c r="A24" t="s">
        <v>146</v>
      </c>
      <c r="B24">
        <v>18</v>
      </c>
      <c r="C24" t="s">
        <v>101</v>
      </c>
      <c r="D24" t="s">
        <v>123</v>
      </c>
      <c r="E24">
        <v>34</v>
      </c>
      <c r="F24" t="s">
        <v>103</v>
      </c>
      <c r="G24" t="s">
        <v>129</v>
      </c>
      <c r="H24" s="5">
        <v>1041</v>
      </c>
      <c r="I24" s="5">
        <v>35565.14</v>
      </c>
      <c r="J24" t="s">
        <v>134</v>
      </c>
      <c r="K24" t="s">
        <v>106</v>
      </c>
      <c r="L24">
        <v>0</v>
      </c>
      <c r="M24">
        <v>0</v>
      </c>
      <c r="N24">
        <v>5</v>
      </c>
      <c r="O24" s="6">
        <v>0</v>
      </c>
      <c r="P24" t="s">
        <v>106</v>
      </c>
      <c r="Q24" t="s">
        <v>107</v>
      </c>
      <c r="R24">
        <f>IF(F24="Monthly",2,0)
+IF(E24&lt;=6,2,0)
+IF(N24&lt;=2,2,0)
+IF(L24&gt;=4,2,0)
+IF(M24&gt;=2,1,0)
+IF(H24&gt;=_xlfn.PERCENTILE.INC($H$2:$H$10001,0.75),1,0)</f>
        <v>3</v>
      </c>
      <c r="S24" t="str">
        <f>IF(R24&gt;=7,"High",IF(R24&gt;=4,"Medium","Low"))</f>
        <v>Low</v>
      </c>
    </row>
    <row r="25" spans="1:19">
      <c r="A25" t="s">
        <v>147</v>
      </c>
      <c r="B25">
        <v>39</v>
      </c>
      <c r="C25" t="s">
        <v>112</v>
      </c>
      <c r="D25" t="s">
        <v>137</v>
      </c>
      <c r="E25">
        <v>24</v>
      </c>
      <c r="F25" t="s">
        <v>109</v>
      </c>
      <c r="G25" t="s">
        <v>110</v>
      </c>
      <c r="H25" s="5">
        <v>737</v>
      </c>
      <c r="I25" s="5">
        <v>18155.240000000002</v>
      </c>
      <c r="J25" t="s">
        <v>105</v>
      </c>
      <c r="K25" t="s">
        <v>106</v>
      </c>
      <c r="L25">
        <v>0</v>
      </c>
      <c r="M25">
        <v>0</v>
      </c>
      <c r="N25">
        <v>4</v>
      </c>
      <c r="O25" s="6">
        <v>0</v>
      </c>
      <c r="P25" t="s">
        <v>107</v>
      </c>
      <c r="Q25" t="s">
        <v>107</v>
      </c>
      <c r="R25">
        <f>IF(F25="Monthly",2,0)
+IF(E25&lt;=6,2,0)
+IF(N25&lt;=2,2,0)
+IF(L25&gt;=4,2,0)
+IF(M25&gt;=2,1,0)
+IF(H25&gt;=_xlfn.PERCENTILE.INC($H$2:$H$10001,0.75),1,0)</f>
        <v>0</v>
      </c>
      <c r="S25" t="str">
        <f>IF(R25&gt;=7,"High",IF(R25&gt;=4,"Medium","Low"))</f>
        <v>Low</v>
      </c>
    </row>
    <row r="26" spans="1:19">
      <c r="A26" t="s">
        <v>148</v>
      </c>
      <c r="B26">
        <v>41</v>
      </c>
      <c r="C26" t="s">
        <v>112</v>
      </c>
      <c r="D26" t="s">
        <v>126</v>
      </c>
      <c r="E26">
        <v>29</v>
      </c>
      <c r="F26" t="s">
        <v>109</v>
      </c>
      <c r="G26" t="s">
        <v>104</v>
      </c>
      <c r="H26" s="5">
        <v>449</v>
      </c>
      <c r="I26" s="5">
        <v>12926.58</v>
      </c>
      <c r="J26" t="s">
        <v>115</v>
      </c>
      <c r="K26" t="s">
        <v>106</v>
      </c>
      <c r="L26">
        <v>0</v>
      </c>
      <c r="M26">
        <v>0</v>
      </c>
      <c r="N26">
        <v>5</v>
      </c>
      <c r="O26" s="6">
        <v>0</v>
      </c>
      <c r="P26" t="s">
        <v>106</v>
      </c>
      <c r="Q26" t="s">
        <v>107</v>
      </c>
      <c r="R26">
        <f>IF(F26="Monthly",2,0)
+IF(E26&lt;=6,2,0)
+IF(N26&lt;=2,2,0)
+IF(L26&gt;=4,2,0)
+IF(M26&gt;=2,1,0)
+IF(H26&gt;=_xlfn.PERCENTILE.INC($H$2:$H$10001,0.75),1,0)</f>
        <v>0</v>
      </c>
      <c r="S26" t="str">
        <f>IF(R26&gt;=7,"High",IF(R26&gt;=4,"Medium","Low"))</f>
        <v>Low</v>
      </c>
    </row>
    <row r="27" spans="1:19">
      <c r="A27" t="s">
        <v>149</v>
      </c>
      <c r="B27">
        <v>22</v>
      </c>
      <c r="C27" t="s">
        <v>112</v>
      </c>
      <c r="D27" t="s">
        <v>131</v>
      </c>
      <c r="E27">
        <v>8</v>
      </c>
      <c r="F27" t="s">
        <v>109</v>
      </c>
      <c r="G27" t="s">
        <v>104</v>
      </c>
      <c r="H27" s="5">
        <v>479</v>
      </c>
      <c r="I27" s="5">
        <v>3937.72</v>
      </c>
      <c r="J27" t="s">
        <v>140</v>
      </c>
      <c r="K27" t="s">
        <v>107</v>
      </c>
      <c r="L27">
        <v>0</v>
      </c>
      <c r="M27">
        <v>0</v>
      </c>
      <c r="N27">
        <v>4</v>
      </c>
      <c r="O27" s="6">
        <v>0</v>
      </c>
      <c r="P27" t="s">
        <v>107</v>
      </c>
      <c r="Q27" t="s">
        <v>107</v>
      </c>
      <c r="R27">
        <f>IF(F27="Monthly",2,0)
+IF(E27&lt;=6,2,0)
+IF(N27&lt;=2,2,0)
+IF(L27&gt;=4,2,0)
+IF(M27&gt;=2,1,0)
+IF(H27&gt;=_xlfn.PERCENTILE.INC($H$2:$H$10001,0.75),1,0)</f>
        <v>0</v>
      </c>
      <c r="S27" t="str">
        <f>IF(R27&gt;=7,"High",IF(R27&gt;=4,"Medium","Low"))</f>
        <v>Low</v>
      </c>
    </row>
    <row r="28" spans="1:19">
      <c r="A28" t="s">
        <v>150</v>
      </c>
      <c r="B28">
        <v>41</v>
      </c>
      <c r="C28" t="s">
        <v>112</v>
      </c>
      <c r="D28" t="s">
        <v>126</v>
      </c>
      <c r="E28">
        <v>17</v>
      </c>
      <c r="F28" t="s">
        <v>109</v>
      </c>
      <c r="G28" t="s">
        <v>110</v>
      </c>
      <c r="H28" s="5">
        <v>742</v>
      </c>
      <c r="I28" s="5">
        <v>12906.24</v>
      </c>
      <c r="J28" t="s">
        <v>105</v>
      </c>
      <c r="K28" t="s">
        <v>106</v>
      </c>
      <c r="L28">
        <v>0</v>
      </c>
      <c r="M28">
        <v>0</v>
      </c>
      <c r="N28">
        <v>5</v>
      </c>
      <c r="O28" s="6">
        <v>0</v>
      </c>
      <c r="P28" t="s">
        <v>107</v>
      </c>
      <c r="Q28" t="s">
        <v>107</v>
      </c>
      <c r="R28">
        <f>IF(F28="Monthly",2,0)
+IF(E28&lt;=6,2,0)
+IF(N28&lt;=2,2,0)
+IF(L28&gt;=4,2,0)
+IF(M28&gt;=2,1,0)
+IF(H28&gt;=_xlfn.PERCENTILE.INC($H$2:$H$10001,0.75),1,0)</f>
        <v>0</v>
      </c>
      <c r="S28" t="str">
        <f>IF(R28&gt;=7,"High",IF(R28&gt;=4,"Medium","Low"))</f>
        <v>Low</v>
      </c>
    </row>
    <row r="29" spans="1:19">
      <c r="A29" t="s">
        <v>151</v>
      </c>
      <c r="B29">
        <v>34</v>
      </c>
      <c r="C29" t="s">
        <v>101</v>
      </c>
      <c r="D29" t="s">
        <v>133</v>
      </c>
      <c r="E29">
        <v>7</v>
      </c>
      <c r="F29" t="s">
        <v>109</v>
      </c>
      <c r="G29" t="s">
        <v>104</v>
      </c>
      <c r="H29" s="5">
        <v>497</v>
      </c>
      <c r="I29" s="5">
        <v>3364.82</v>
      </c>
      <c r="J29" t="s">
        <v>134</v>
      </c>
      <c r="K29" t="s">
        <v>106</v>
      </c>
      <c r="L29">
        <v>2</v>
      </c>
      <c r="M29">
        <v>0</v>
      </c>
      <c r="N29">
        <v>5</v>
      </c>
      <c r="O29" s="6">
        <v>5</v>
      </c>
      <c r="P29" t="s">
        <v>107</v>
      </c>
      <c r="Q29" t="s">
        <v>107</v>
      </c>
      <c r="R29">
        <f>IF(F29="Monthly",2,0)
+IF(E29&lt;=6,2,0)
+IF(N29&lt;=2,2,0)
+IF(L29&gt;=4,2,0)
+IF(M29&gt;=2,1,0)
+IF(H29&gt;=_xlfn.PERCENTILE.INC($H$2:$H$10001,0.75),1,0)</f>
        <v>0</v>
      </c>
      <c r="S29" t="str">
        <f>IF(R29&gt;=7,"High",IF(R29&gt;=4,"Medium","Low"))</f>
        <v>Low</v>
      </c>
    </row>
    <row r="30" spans="1:19">
      <c r="A30" t="s">
        <v>152</v>
      </c>
      <c r="B30">
        <v>50</v>
      </c>
      <c r="C30" t="s">
        <v>101</v>
      </c>
      <c r="D30" t="s">
        <v>131</v>
      </c>
      <c r="E30">
        <v>46</v>
      </c>
      <c r="F30" t="s">
        <v>103</v>
      </c>
      <c r="G30" t="s">
        <v>110</v>
      </c>
      <c r="H30" s="5">
        <v>817</v>
      </c>
      <c r="I30" s="5">
        <v>37012.050000000003</v>
      </c>
      <c r="J30" t="s">
        <v>115</v>
      </c>
      <c r="K30" t="s">
        <v>106</v>
      </c>
      <c r="L30">
        <v>1</v>
      </c>
      <c r="M30">
        <v>0</v>
      </c>
      <c r="N30">
        <v>5</v>
      </c>
      <c r="O30" s="6">
        <v>0</v>
      </c>
      <c r="P30" t="s">
        <v>106</v>
      </c>
      <c r="Q30" t="s">
        <v>107</v>
      </c>
      <c r="R30">
        <f>IF(F30="Monthly",2,0)
+IF(E30&lt;=6,2,0)
+IF(N30&lt;=2,2,0)
+IF(L30&gt;=4,2,0)
+IF(M30&gt;=2,1,0)
+IF(H30&gt;=_xlfn.PERCENTILE.INC($H$2:$H$10001,0.75),1,0)</f>
        <v>3</v>
      </c>
      <c r="S30" t="str">
        <f>IF(R30&gt;=7,"High",IF(R30&gt;=4,"Medium","Low"))</f>
        <v>Low</v>
      </c>
    </row>
    <row r="31" spans="1:19">
      <c r="A31" t="s">
        <v>153</v>
      </c>
      <c r="B31">
        <v>37</v>
      </c>
      <c r="C31" t="s">
        <v>112</v>
      </c>
      <c r="D31" t="s">
        <v>102</v>
      </c>
      <c r="E31">
        <v>19</v>
      </c>
      <c r="F31" t="s">
        <v>103</v>
      </c>
      <c r="G31" t="s">
        <v>104</v>
      </c>
      <c r="H31" s="5">
        <v>514</v>
      </c>
      <c r="I31" s="5">
        <v>9598.39</v>
      </c>
      <c r="J31" t="s">
        <v>105</v>
      </c>
      <c r="K31" t="s">
        <v>106</v>
      </c>
      <c r="L31">
        <v>0</v>
      </c>
      <c r="M31">
        <v>0</v>
      </c>
      <c r="N31">
        <v>4</v>
      </c>
      <c r="O31" s="6">
        <v>0</v>
      </c>
      <c r="P31" t="s">
        <v>106</v>
      </c>
      <c r="Q31" t="s">
        <v>107</v>
      </c>
      <c r="R31">
        <f>IF(F31="Monthly",2,0)
+IF(E31&lt;=6,2,0)
+IF(N31&lt;=2,2,0)
+IF(L31&gt;=4,2,0)
+IF(M31&gt;=2,1,0)
+IF(H31&gt;=_xlfn.PERCENTILE.INC($H$2:$H$10001,0.75),1,0)</f>
        <v>2</v>
      </c>
      <c r="S31" t="str">
        <f>IF(R31&gt;=7,"High",IF(R31&gt;=4,"Medium","Low"))</f>
        <v>Low</v>
      </c>
    </row>
    <row r="32" spans="1:19">
      <c r="A32" t="s">
        <v>154</v>
      </c>
      <c r="B32">
        <v>30</v>
      </c>
      <c r="C32" t="s">
        <v>112</v>
      </c>
      <c r="D32" t="s">
        <v>102</v>
      </c>
      <c r="E32">
        <v>51</v>
      </c>
      <c r="F32" t="s">
        <v>121</v>
      </c>
      <c r="G32" t="s">
        <v>110</v>
      </c>
      <c r="H32" s="5">
        <v>690</v>
      </c>
      <c r="I32" s="5">
        <v>36147.370000000003</v>
      </c>
      <c r="J32" t="s">
        <v>105</v>
      </c>
      <c r="K32" t="s">
        <v>106</v>
      </c>
      <c r="L32">
        <v>0</v>
      </c>
      <c r="M32">
        <v>0</v>
      </c>
      <c r="N32">
        <v>5</v>
      </c>
      <c r="O32" s="6">
        <v>0</v>
      </c>
      <c r="P32" t="s">
        <v>107</v>
      </c>
      <c r="Q32" t="s">
        <v>107</v>
      </c>
      <c r="R32">
        <f>IF(F32="Monthly",2,0)
+IF(E32&lt;=6,2,0)
+IF(N32&lt;=2,2,0)
+IF(L32&gt;=4,2,0)
+IF(M32&gt;=2,1,0)
+IF(H32&gt;=_xlfn.PERCENTILE.INC($H$2:$H$10001,0.75),1,0)</f>
        <v>0</v>
      </c>
      <c r="S32" t="str">
        <f>IF(R32&gt;=7,"High",IF(R32&gt;=4,"Medium","Low"))</f>
        <v>Low</v>
      </c>
    </row>
    <row r="33" spans="1:19">
      <c r="A33" t="s">
        <v>155</v>
      </c>
      <c r="B33">
        <v>35</v>
      </c>
      <c r="C33" t="s">
        <v>112</v>
      </c>
      <c r="D33" t="s">
        <v>133</v>
      </c>
      <c r="E33">
        <v>23</v>
      </c>
      <c r="F33" t="s">
        <v>103</v>
      </c>
      <c r="G33" t="s">
        <v>104</v>
      </c>
      <c r="H33" s="5">
        <v>492</v>
      </c>
      <c r="I33" s="5">
        <v>11378.39</v>
      </c>
      <c r="J33" t="s">
        <v>134</v>
      </c>
      <c r="K33" t="s">
        <v>107</v>
      </c>
      <c r="L33">
        <v>4</v>
      </c>
      <c r="M33">
        <v>0</v>
      </c>
      <c r="N33">
        <v>5</v>
      </c>
      <c r="O33" s="6">
        <v>0</v>
      </c>
      <c r="P33" t="s">
        <v>107</v>
      </c>
      <c r="Q33" t="s">
        <v>107</v>
      </c>
      <c r="R33">
        <f>IF(F33="Monthly",2,0)
+IF(E33&lt;=6,2,0)
+IF(N33&lt;=2,2,0)
+IF(L33&gt;=4,2,0)
+IF(M33&gt;=2,1,0)
+IF(H33&gt;=_xlfn.PERCENTILE.INC($H$2:$H$10001,0.75),1,0)</f>
        <v>4</v>
      </c>
      <c r="S33" t="str">
        <f>IF(R33&gt;=7,"High",IF(R33&gt;=4,"Medium","Low"))</f>
        <v>Medium</v>
      </c>
    </row>
    <row r="34" spans="1:19">
      <c r="A34" t="s">
        <v>156</v>
      </c>
      <c r="B34">
        <v>34</v>
      </c>
      <c r="C34" t="s">
        <v>112</v>
      </c>
      <c r="D34" t="s">
        <v>131</v>
      </c>
      <c r="E34">
        <v>8</v>
      </c>
      <c r="F34" t="s">
        <v>103</v>
      </c>
      <c r="G34" t="s">
        <v>104</v>
      </c>
      <c r="H34" s="5">
        <v>516</v>
      </c>
      <c r="I34" s="5">
        <v>4066.64</v>
      </c>
      <c r="J34" t="s">
        <v>117</v>
      </c>
      <c r="K34" t="s">
        <v>106</v>
      </c>
      <c r="L34">
        <v>2</v>
      </c>
      <c r="M34">
        <v>0</v>
      </c>
      <c r="N34">
        <v>5</v>
      </c>
      <c r="O34" s="6">
        <v>0</v>
      </c>
      <c r="P34" t="s">
        <v>107</v>
      </c>
      <c r="Q34" t="s">
        <v>106</v>
      </c>
      <c r="R34">
        <f>IF(F34="Monthly",2,0)
+IF(E34&lt;=6,2,0)
+IF(N34&lt;=2,2,0)
+IF(L34&gt;=4,2,0)
+IF(M34&gt;=2,1,0)
+IF(H34&gt;=_xlfn.PERCENTILE.INC($H$2:$H$10001,0.75),1,0)</f>
        <v>2</v>
      </c>
      <c r="S34" t="str">
        <f>IF(R34&gt;=7,"High",IF(R34&gt;=4,"Medium","Low"))</f>
        <v>Low</v>
      </c>
    </row>
    <row r="35" spans="1:19">
      <c r="A35" t="s">
        <v>157</v>
      </c>
      <c r="B35">
        <v>49</v>
      </c>
      <c r="C35" t="s">
        <v>101</v>
      </c>
      <c r="D35" t="s">
        <v>102</v>
      </c>
      <c r="E35">
        <v>15</v>
      </c>
      <c r="F35" t="s">
        <v>121</v>
      </c>
      <c r="G35" t="s">
        <v>104</v>
      </c>
      <c r="H35" s="5">
        <v>474</v>
      </c>
      <c r="I35" s="5">
        <v>6385.58</v>
      </c>
      <c r="J35" t="s">
        <v>140</v>
      </c>
      <c r="K35" t="s">
        <v>107</v>
      </c>
      <c r="L35">
        <v>0</v>
      </c>
      <c r="M35">
        <v>0</v>
      </c>
      <c r="N35">
        <v>5</v>
      </c>
      <c r="O35" s="6">
        <v>10</v>
      </c>
      <c r="P35" t="s">
        <v>107</v>
      </c>
      <c r="Q35" t="s">
        <v>107</v>
      </c>
      <c r="R35">
        <f>IF(F35="Monthly",2,0)
+IF(E35&lt;=6,2,0)
+IF(N35&lt;=2,2,0)
+IF(L35&gt;=4,2,0)
+IF(M35&gt;=2,1,0)
+IF(H35&gt;=_xlfn.PERCENTILE.INC($H$2:$H$10001,0.75),1,0)</f>
        <v>0</v>
      </c>
      <c r="S35" t="str">
        <f>IF(R35&gt;=7,"High",IF(R35&gt;=4,"Medium","Low"))</f>
        <v>Low</v>
      </c>
    </row>
    <row r="36" spans="1:19">
      <c r="A36" t="s">
        <v>158</v>
      </c>
      <c r="B36">
        <v>25</v>
      </c>
      <c r="C36" t="s">
        <v>112</v>
      </c>
      <c r="D36" t="s">
        <v>159</v>
      </c>
      <c r="E36">
        <v>31</v>
      </c>
      <c r="F36" t="s">
        <v>103</v>
      </c>
      <c r="G36" t="s">
        <v>104</v>
      </c>
      <c r="H36" s="5">
        <v>468</v>
      </c>
      <c r="I36" s="5">
        <v>14245.4</v>
      </c>
      <c r="J36" t="s">
        <v>134</v>
      </c>
      <c r="K36" t="s">
        <v>106</v>
      </c>
      <c r="L36">
        <v>0</v>
      </c>
      <c r="M36">
        <v>0</v>
      </c>
      <c r="N36">
        <v>5</v>
      </c>
      <c r="O36" s="6">
        <v>0</v>
      </c>
      <c r="P36" t="s">
        <v>107</v>
      </c>
      <c r="Q36" t="s">
        <v>107</v>
      </c>
      <c r="R36">
        <f>IF(F36="Monthly",2,0)
+IF(E36&lt;=6,2,0)
+IF(N36&lt;=2,2,0)
+IF(L36&gt;=4,2,0)
+IF(M36&gt;=2,1,0)
+IF(H36&gt;=_xlfn.PERCENTILE.INC($H$2:$H$10001,0.75),1,0)</f>
        <v>2</v>
      </c>
      <c r="S36" t="str">
        <f>IF(R36&gt;=7,"High",IF(R36&gt;=4,"Medium","Low"))</f>
        <v>Low</v>
      </c>
    </row>
    <row r="37" spans="1:19">
      <c r="A37" t="s">
        <v>160</v>
      </c>
      <c r="B37">
        <v>39</v>
      </c>
      <c r="C37" t="s">
        <v>101</v>
      </c>
      <c r="D37" t="s">
        <v>123</v>
      </c>
      <c r="E37">
        <v>64</v>
      </c>
      <c r="F37" t="s">
        <v>103</v>
      </c>
      <c r="G37" t="s">
        <v>110</v>
      </c>
      <c r="H37" s="5">
        <v>649</v>
      </c>
      <c r="I37" s="5">
        <v>41140.32</v>
      </c>
      <c r="J37" t="s">
        <v>117</v>
      </c>
      <c r="K37" t="s">
        <v>106</v>
      </c>
      <c r="L37">
        <v>0</v>
      </c>
      <c r="M37">
        <v>0</v>
      </c>
      <c r="N37">
        <v>5</v>
      </c>
      <c r="O37" s="6">
        <v>0</v>
      </c>
      <c r="P37" t="s">
        <v>107</v>
      </c>
      <c r="Q37" t="s">
        <v>107</v>
      </c>
      <c r="R37">
        <f>IF(F37="Monthly",2,0)
+IF(E37&lt;=6,2,0)
+IF(N37&lt;=2,2,0)
+IF(L37&gt;=4,2,0)
+IF(M37&gt;=2,1,0)
+IF(H37&gt;=_xlfn.PERCENTILE.INC($H$2:$H$10001,0.75),1,0)</f>
        <v>2</v>
      </c>
      <c r="S37" t="str">
        <f>IF(R37&gt;=7,"High",IF(R37&gt;=4,"Medium","Low"))</f>
        <v>Low</v>
      </c>
    </row>
    <row r="38" spans="1:19">
      <c r="A38" t="s">
        <v>161</v>
      </c>
      <c r="B38">
        <v>38</v>
      </c>
      <c r="C38" t="s">
        <v>101</v>
      </c>
      <c r="D38" t="s">
        <v>131</v>
      </c>
      <c r="E38">
        <v>32</v>
      </c>
      <c r="F38" t="s">
        <v>109</v>
      </c>
      <c r="G38" t="s">
        <v>129</v>
      </c>
      <c r="H38" s="5">
        <v>1140</v>
      </c>
      <c r="I38" s="5">
        <v>35996.120000000003</v>
      </c>
      <c r="J38" t="s">
        <v>117</v>
      </c>
      <c r="K38" t="s">
        <v>106</v>
      </c>
      <c r="L38">
        <v>2</v>
      </c>
      <c r="M38">
        <v>0</v>
      </c>
      <c r="N38">
        <v>5</v>
      </c>
      <c r="O38" s="6">
        <v>0</v>
      </c>
      <c r="P38" t="s">
        <v>106</v>
      </c>
      <c r="Q38" t="s">
        <v>107</v>
      </c>
      <c r="R38">
        <f>IF(F38="Monthly",2,0)
+IF(E38&lt;=6,2,0)
+IF(N38&lt;=2,2,0)
+IF(L38&gt;=4,2,0)
+IF(M38&gt;=2,1,0)
+IF(H38&gt;=_xlfn.PERCENTILE.INC($H$2:$H$10001,0.75),1,0)</f>
        <v>1</v>
      </c>
      <c r="S38" t="str">
        <f>IF(R38&gt;=7,"High",IF(R38&gt;=4,"Medium","Low"))</f>
        <v>Low</v>
      </c>
    </row>
    <row r="39" spans="1:19">
      <c r="A39" t="s">
        <v>162</v>
      </c>
      <c r="B39">
        <v>30</v>
      </c>
      <c r="C39" t="s">
        <v>101</v>
      </c>
      <c r="D39" t="s">
        <v>131</v>
      </c>
      <c r="E39">
        <v>27</v>
      </c>
      <c r="F39" t="s">
        <v>103</v>
      </c>
      <c r="G39" t="s">
        <v>110</v>
      </c>
      <c r="H39" s="5">
        <v>743</v>
      </c>
      <c r="I39" s="5">
        <v>20128.150000000001</v>
      </c>
      <c r="J39" t="s">
        <v>117</v>
      </c>
      <c r="K39" t="s">
        <v>106</v>
      </c>
      <c r="L39">
        <v>0</v>
      </c>
      <c r="M39">
        <v>0</v>
      </c>
      <c r="N39">
        <v>5</v>
      </c>
      <c r="O39" s="6">
        <v>0</v>
      </c>
      <c r="P39" t="s">
        <v>107</v>
      </c>
      <c r="Q39" t="s">
        <v>107</v>
      </c>
      <c r="R39">
        <f>IF(F39="Monthly",2,0)
+IF(E39&lt;=6,2,0)
+IF(N39&lt;=2,2,0)
+IF(L39&gt;=4,2,0)
+IF(M39&gt;=2,1,0)
+IF(H39&gt;=_xlfn.PERCENTILE.INC($H$2:$H$10001,0.75),1,0)</f>
        <v>2</v>
      </c>
      <c r="S39" t="str">
        <f>IF(R39&gt;=7,"High",IF(R39&gt;=4,"Medium","Low"))</f>
        <v>Low</v>
      </c>
    </row>
    <row r="40" spans="1:19">
      <c r="A40" t="s">
        <v>163</v>
      </c>
      <c r="B40">
        <v>50</v>
      </c>
      <c r="C40" t="s">
        <v>112</v>
      </c>
      <c r="D40" t="s">
        <v>137</v>
      </c>
      <c r="E40">
        <v>41</v>
      </c>
      <c r="F40" t="s">
        <v>103</v>
      </c>
      <c r="G40" t="s">
        <v>110</v>
      </c>
      <c r="H40" s="5">
        <v>760</v>
      </c>
      <c r="I40" s="5">
        <v>30797.68</v>
      </c>
      <c r="J40" t="s">
        <v>140</v>
      </c>
      <c r="K40" t="s">
        <v>106</v>
      </c>
      <c r="L40">
        <v>2</v>
      </c>
      <c r="M40">
        <v>1</v>
      </c>
      <c r="N40">
        <v>5</v>
      </c>
      <c r="O40" s="6">
        <v>0</v>
      </c>
      <c r="P40" t="s">
        <v>107</v>
      </c>
      <c r="Q40" t="s">
        <v>107</v>
      </c>
      <c r="R40">
        <f>IF(F40="Monthly",2,0)
+IF(E40&lt;=6,2,0)
+IF(N40&lt;=2,2,0)
+IF(L40&gt;=4,2,0)
+IF(M40&gt;=2,1,0)
+IF(H40&gt;=_xlfn.PERCENTILE.INC($H$2:$H$10001,0.75),1,0)</f>
        <v>2</v>
      </c>
      <c r="S40" t="str">
        <f>IF(R40&gt;=7,"High",IF(R40&gt;=4,"Medium","Low"))</f>
        <v>Low</v>
      </c>
    </row>
    <row r="41" spans="1:19">
      <c r="A41" t="s">
        <v>164</v>
      </c>
      <c r="B41">
        <v>22</v>
      </c>
      <c r="C41" t="s">
        <v>101</v>
      </c>
      <c r="D41" t="s">
        <v>113</v>
      </c>
      <c r="E41">
        <v>26</v>
      </c>
      <c r="F41" t="s">
        <v>103</v>
      </c>
      <c r="G41" t="s">
        <v>110</v>
      </c>
      <c r="H41" s="5">
        <v>717</v>
      </c>
      <c r="I41" s="5">
        <v>18682.11</v>
      </c>
      <c r="J41" t="s">
        <v>105</v>
      </c>
      <c r="K41" t="s">
        <v>106</v>
      </c>
      <c r="L41">
        <v>0</v>
      </c>
      <c r="M41">
        <v>0</v>
      </c>
      <c r="N41">
        <v>5</v>
      </c>
      <c r="O41" s="6">
        <v>0</v>
      </c>
      <c r="P41" t="s">
        <v>106</v>
      </c>
      <c r="Q41" t="s">
        <v>107</v>
      </c>
      <c r="R41">
        <f>IF(F41="Monthly",2,0)
+IF(E41&lt;=6,2,0)
+IF(N41&lt;=2,2,0)
+IF(L41&gt;=4,2,0)
+IF(M41&gt;=2,1,0)
+IF(H41&gt;=_xlfn.PERCENTILE.INC($H$2:$H$10001,0.75),1,0)</f>
        <v>2</v>
      </c>
      <c r="S41" t="str">
        <f>IF(R41&gt;=7,"High",IF(R41&gt;=4,"Medium","Low"))</f>
        <v>Low</v>
      </c>
    </row>
    <row r="42" spans="1:19">
      <c r="A42" t="s">
        <v>165</v>
      </c>
      <c r="B42">
        <v>39</v>
      </c>
      <c r="C42" t="s">
        <v>101</v>
      </c>
      <c r="D42" t="s">
        <v>102</v>
      </c>
      <c r="E42">
        <v>36</v>
      </c>
      <c r="F42" t="s">
        <v>109</v>
      </c>
      <c r="G42" t="s">
        <v>110</v>
      </c>
      <c r="H42" s="5">
        <v>716</v>
      </c>
      <c r="I42" s="5">
        <v>24565.599999999999</v>
      </c>
      <c r="J42" t="s">
        <v>105</v>
      </c>
      <c r="K42" t="s">
        <v>106</v>
      </c>
      <c r="L42">
        <v>0</v>
      </c>
      <c r="M42">
        <v>0</v>
      </c>
      <c r="N42">
        <v>5</v>
      </c>
      <c r="O42" s="6">
        <v>5</v>
      </c>
      <c r="P42" t="s">
        <v>107</v>
      </c>
      <c r="Q42" t="s">
        <v>107</v>
      </c>
      <c r="R42">
        <f>IF(F42="Monthly",2,0)
+IF(E42&lt;=6,2,0)
+IF(N42&lt;=2,2,0)
+IF(L42&gt;=4,2,0)
+IF(M42&gt;=2,1,0)
+IF(H42&gt;=_xlfn.PERCENTILE.INC($H$2:$H$10001,0.75),1,0)</f>
        <v>0</v>
      </c>
      <c r="S42" t="str">
        <f>IF(R42&gt;=7,"High",IF(R42&gt;=4,"Medium","Low"))</f>
        <v>Low</v>
      </c>
    </row>
    <row r="43" spans="1:19">
      <c r="A43" t="s">
        <v>166</v>
      </c>
      <c r="B43">
        <v>51</v>
      </c>
      <c r="C43" t="s">
        <v>101</v>
      </c>
      <c r="D43" t="s">
        <v>137</v>
      </c>
      <c r="E43">
        <v>27</v>
      </c>
      <c r="F43" t="s">
        <v>103</v>
      </c>
      <c r="G43" t="s">
        <v>104</v>
      </c>
      <c r="H43" s="5">
        <v>476</v>
      </c>
      <c r="I43" s="5">
        <v>12523.57</v>
      </c>
      <c r="J43" t="s">
        <v>105</v>
      </c>
      <c r="K43" t="s">
        <v>106</v>
      </c>
      <c r="L43">
        <v>5</v>
      </c>
      <c r="M43">
        <v>3</v>
      </c>
      <c r="N43">
        <v>1</v>
      </c>
      <c r="O43" s="6">
        <v>0</v>
      </c>
      <c r="P43" t="s">
        <v>107</v>
      </c>
      <c r="Q43" t="s">
        <v>106</v>
      </c>
      <c r="R43">
        <f>IF(F43="Monthly",2,0)
+IF(E43&lt;=6,2,0)
+IF(N43&lt;=2,2,0)
+IF(L43&gt;=4,2,0)
+IF(M43&gt;=2,1,0)
+IF(H43&gt;=_xlfn.PERCENTILE.INC($H$2:$H$10001,0.75),1,0)</f>
        <v>7</v>
      </c>
      <c r="S43" t="str">
        <f>IF(R43&gt;=7,"High",IF(R43&gt;=4,"Medium","Low"))</f>
        <v>High</v>
      </c>
    </row>
    <row r="44" spans="1:19">
      <c r="A44" t="s">
        <v>167</v>
      </c>
      <c r="B44">
        <v>38</v>
      </c>
      <c r="C44" t="s">
        <v>112</v>
      </c>
      <c r="D44" t="s">
        <v>102</v>
      </c>
      <c r="E44">
        <v>22</v>
      </c>
      <c r="F44" t="s">
        <v>121</v>
      </c>
      <c r="G44" t="s">
        <v>129</v>
      </c>
      <c r="H44" s="5">
        <v>1014</v>
      </c>
      <c r="I44" s="5">
        <v>18740.38</v>
      </c>
      <c r="J44" t="s">
        <v>140</v>
      </c>
      <c r="K44" t="s">
        <v>106</v>
      </c>
      <c r="L44">
        <v>2</v>
      </c>
      <c r="M44">
        <v>1</v>
      </c>
      <c r="N44">
        <v>5</v>
      </c>
      <c r="O44" s="6">
        <v>15</v>
      </c>
      <c r="P44" t="s">
        <v>107</v>
      </c>
      <c r="Q44" t="s">
        <v>107</v>
      </c>
      <c r="R44">
        <f>IF(F44="Monthly",2,0)
+IF(E44&lt;=6,2,0)
+IF(N44&lt;=2,2,0)
+IF(L44&gt;=4,2,0)
+IF(M44&gt;=2,1,0)
+IF(H44&gt;=_xlfn.PERCENTILE.INC($H$2:$H$10001,0.75),1,0)</f>
        <v>1</v>
      </c>
      <c r="S44" t="str">
        <f>IF(R44&gt;=7,"High",IF(R44&gt;=4,"Medium","Low"))</f>
        <v>Low</v>
      </c>
    </row>
    <row r="45" spans="1:19">
      <c r="A45" t="s">
        <v>168</v>
      </c>
      <c r="B45">
        <v>22</v>
      </c>
      <c r="C45" t="s">
        <v>112</v>
      </c>
      <c r="D45" t="s">
        <v>131</v>
      </c>
      <c r="E45">
        <v>18</v>
      </c>
      <c r="F45" t="s">
        <v>103</v>
      </c>
      <c r="G45" t="s">
        <v>104</v>
      </c>
      <c r="H45" s="5">
        <v>544</v>
      </c>
      <c r="I45" s="5">
        <v>9664.34</v>
      </c>
      <c r="J45" t="s">
        <v>117</v>
      </c>
      <c r="K45" t="s">
        <v>106</v>
      </c>
      <c r="L45">
        <v>2</v>
      </c>
      <c r="M45">
        <v>0</v>
      </c>
      <c r="N45">
        <v>5</v>
      </c>
      <c r="O45" s="6">
        <v>0</v>
      </c>
      <c r="P45" t="s">
        <v>106</v>
      </c>
      <c r="Q45" t="s">
        <v>107</v>
      </c>
      <c r="R45">
        <f>IF(F45="Monthly",2,0)
+IF(E45&lt;=6,2,0)
+IF(N45&lt;=2,2,0)
+IF(L45&gt;=4,2,0)
+IF(M45&gt;=2,1,0)
+IF(H45&gt;=_xlfn.PERCENTILE.INC($H$2:$H$10001,0.75),1,0)</f>
        <v>2</v>
      </c>
      <c r="S45" t="str">
        <f>IF(R45&gt;=7,"High",IF(R45&gt;=4,"Medium","Low"))</f>
        <v>Low</v>
      </c>
    </row>
    <row r="46" spans="1:19">
      <c r="A46" t="s">
        <v>169</v>
      </c>
      <c r="B46">
        <v>36</v>
      </c>
      <c r="C46" t="s">
        <v>112</v>
      </c>
      <c r="D46" t="s">
        <v>119</v>
      </c>
      <c r="E46">
        <v>40</v>
      </c>
      <c r="F46" t="s">
        <v>109</v>
      </c>
      <c r="G46" t="s">
        <v>129</v>
      </c>
      <c r="H46" s="5">
        <v>1047</v>
      </c>
      <c r="I46" s="5">
        <v>42118.83</v>
      </c>
      <c r="J46" t="s">
        <v>105</v>
      </c>
      <c r="K46" t="s">
        <v>106</v>
      </c>
      <c r="L46">
        <v>0</v>
      </c>
      <c r="M46">
        <v>0</v>
      </c>
      <c r="N46">
        <v>5</v>
      </c>
      <c r="O46" s="6">
        <v>0</v>
      </c>
      <c r="P46" t="s">
        <v>106</v>
      </c>
      <c r="Q46" t="s">
        <v>107</v>
      </c>
      <c r="R46">
        <f>IF(F46="Monthly",2,0)
+IF(E46&lt;=6,2,0)
+IF(N46&lt;=2,2,0)
+IF(L46&gt;=4,2,0)
+IF(M46&gt;=2,1,0)
+IF(H46&gt;=_xlfn.PERCENTILE.INC($H$2:$H$10001,0.75),1,0)</f>
        <v>1</v>
      </c>
      <c r="S46" t="str">
        <f>IF(R46&gt;=7,"High",IF(R46&gt;=4,"Medium","Low"))</f>
        <v>Low</v>
      </c>
    </row>
    <row r="47" spans="1:19">
      <c r="A47" t="s">
        <v>170</v>
      </c>
      <c r="B47">
        <v>42</v>
      </c>
      <c r="C47" t="s">
        <v>101</v>
      </c>
      <c r="D47" t="s">
        <v>133</v>
      </c>
      <c r="E47">
        <v>24</v>
      </c>
      <c r="F47" t="s">
        <v>103</v>
      </c>
      <c r="G47" t="s">
        <v>110</v>
      </c>
      <c r="H47" s="5">
        <v>708</v>
      </c>
      <c r="I47" s="5">
        <v>16737.5</v>
      </c>
      <c r="J47" t="s">
        <v>140</v>
      </c>
      <c r="K47" t="s">
        <v>106</v>
      </c>
      <c r="L47">
        <v>0</v>
      </c>
      <c r="M47">
        <v>0</v>
      </c>
      <c r="N47">
        <v>5</v>
      </c>
      <c r="O47" s="6">
        <v>0</v>
      </c>
      <c r="P47" t="s">
        <v>107</v>
      </c>
      <c r="Q47" t="s">
        <v>106</v>
      </c>
      <c r="R47">
        <f>IF(F47="Monthly",2,0)
+IF(E47&lt;=6,2,0)
+IF(N47&lt;=2,2,0)
+IF(L47&gt;=4,2,0)
+IF(M47&gt;=2,1,0)
+IF(H47&gt;=_xlfn.PERCENTILE.INC($H$2:$H$10001,0.75),1,0)</f>
        <v>2</v>
      </c>
      <c r="S47" t="str">
        <f>IF(R47&gt;=7,"High",IF(R47&gt;=4,"Medium","Low"))</f>
        <v>Low</v>
      </c>
    </row>
    <row r="48" spans="1:19">
      <c r="A48" t="s">
        <v>171</v>
      </c>
      <c r="B48">
        <v>38</v>
      </c>
      <c r="C48" t="s">
        <v>112</v>
      </c>
      <c r="D48" t="s">
        <v>113</v>
      </c>
      <c r="E48">
        <v>7</v>
      </c>
      <c r="F48" t="s">
        <v>103</v>
      </c>
      <c r="G48" t="s">
        <v>110</v>
      </c>
      <c r="H48" s="5">
        <v>683</v>
      </c>
      <c r="I48" s="5">
        <v>4778.63</v>
      </c>
      <c r="J48" t="s">
        <v>115</v>
      </c>
      <c r="K48" t="s">
        <v>106</v>
      </c>
      <c r="L48">
        <v>4</v>
      </c>
      <c r="M48">
        <v>2</v>
      </c>
      <c r="N48">
        <v>4</v>
      </c>
      <c r="O48" s="6">
        <v>0</v>
      </c>
      <c r="P48" t="s">
        <v>107</v>
      </c>
      <c r="Q48" t="s">
        <v>106</v>
      </c>
      <c r="R48">
        <f>IF(F48="Monthly",2,0)
+IF(E48&lt;=6,2,0)
+IF(N48&lt;=2,2,0)
+IF(L48&gt;=4,2,0)
+IF(M48&gt;=2,1,0)
+IF(H48&gt;=_xlfn.PERCENTILE.INC($H$2:$H$10001,0.75),1,0)</f>
        <v>5</v>
      </c>
      <c r="S48" t="str">
        <f>IF(R48&gt;=7,"High",IF(R48&gt;=4,"Medium","Low"))</f>
        <v>Medium</v>
      </c>
    </row>
    <row r="49" spans="1:19">
      <c r="A49" t="s">
        <v>172</v>
      </c>
      <c r="B49">
        <v>30</v>
      </c>
      <c r="C49" t="s">
        <v>112</v>
      </c>
      <c r="D49" t="s">
        <v>123</v>
      </c>
      <c r="E49">
        <v>28</v>
      </c>
      <c r="F49" t="s">
        <v>109</v>
      </c>
      <c r="G49" t="s">
        <v>104</v>
      </c>
      <c r="H49" s="5">
        <v>529</v>
      </c>
      <c r="I49" s="5">
        <v>15136.3</v>
      </c>
      <c r="J49" t="s">
        <v>105</v>
      </c>
      <c r="K49" t="s">
        <v>106</v>
      </c>
      <c r="L49">
        <v>0</v>
      </c>
      <c r="M49">
        <v>0</v>
      </c>
      <c r="N49">
        <v>5</v>
      </c>
      <c r="O49" s="6">
        <v>0</v>
      </c>
      <c r="P49" t="s">
        <v>106</v>
      </c>
      <c r="Q49" t="s">
        <v>107</v>
      </c>
      <c r="R49">
        <f>IF(F49="Monthly",2,0)
+IF(E49&lt;=6,2,0)
+IF(N49&lt;=2,2,0)
+IF(L49&gt;=4,2,0)
+IF(M49&gt;=2,1,0)
+IF(H49&gt;=_xlfn.PERCENTILE.INC($H$2:$H$10001,0.75),1,0)</f>
        <v>0</v>
      </c>
      <c r="S49" t="str">
        <f>IF(R49&gt;=7,"High",IF(R49&gt;=4,"Medium","Low"))</f>
        <v>Low</v>
      </c>
    </row>
    <row r="50" spans="1:19">
      <c r="A50" t="s">
        <v>173</v>
      </c>
      <c r="B50">
        <v>58</v>
      </c>
      <c r="C50" t="s">
        <v>101</v>
      </c>
      <c r="D50" t="s">
        <v>126</v>
      </c>
      <c r="E50">
        <v>41</v>
      </c>
      <c r="F50" t="s">
        <v>103</v>
      </c>
      <c r="G50" t="s">
        <v>104</v>
      </c>
      <c r="H50" s="5">
        <v>587</v>
      </c>
      <c r="I50" s="5">
        <v>23977.64</v>
      </c>
      <c r="J50" t="s">
        <v>105</v>
      </c>
      <c r="K50" t="s">
        <v>107</v>
      </c>
      <c r="L50">
        <v>1</v>
      </c>
      <c r="M50">
        <v>0</v>
      </c>
      <c r="N50">
        <v>5</v>
      </c>
      <c r="O50" s="6">
        <v>0</v>
      </c>
      <c r="P50" t="s">
        <v>107</v>
      </c>
      <c r="Q50" t="s">
        <v>107</v>
      </c>
      <c r="R50">
        <f>IF(F50="Monthly",2,0)
+IF(E50&lt;=6,2,0)
+IF(N50&lt;=2,2,0)
+IF(L50&gt;=4,2,0)
+IF(M50&gt;=2,1,0)
+IF(H50&gt;=_xlfn.PERCENTILE.INC($H$2:$H$10001,0.75),1,0)</f>
        <v>2</v>
      </c>
      <c r="S50" t="str">
        <f>IF(R50&gt;=7,"High",IF(R50&gt;=4,"Medium","Low"))</f>
        <v>Low</v>
      </c>
    </row>
    <row r="51" spans="1:19">
      <c r="A51" t="s">
        <v>174</v>
      </c>
      <c r="B51">
        <v>57</v>
      </c>
      <c r="C51" t="s">
        <v>112</v>
      </c>
      <c r="D51" t="s">
        <v>119</v>
      </c>
      <c r="E51">
        <v>24</v>
      </c>
      <c r="F51" t="s">
        <v>103</v>
      </c>
      <c r="G51" t="s">
        <v>104</v>
      </c>
      <c r="H51" s="5">
        <v>446</v>
      </c>
      <c r="I51" s="5">
        <v>10917.32</v>
      </c>
      <c r="J51" t="s">
        <v>134</v>
      </c>
      <c r="K51" t="s">
        <v>107</v>
      </c>
      <c r="L51">
        <v>1</v>
      </c>
      <c r="M51">
        <v>0</v>
      </c>
      <c r="N51">
        <v>5</v>
      </c>
      <c r="O51" s="6">
        <v>0</v>
      </c>
      <c r="P51" t="s">
        <v>106</v>
      </c>
      <c r="Q51" t="s">
        <v>107</v>
      </c>
      <c r="R51">
        <f>IF(F51="Monthly",2,0)
+IF(E51&lt;=6,2,0)
+IF(N51&lt;=2,2,0)
+IF(L51&gt;=4,2,0)
+IF(M51&gt;=2,1,0)
+IF(H51&gt;=_xlfn.PERCENTILE.INC($H$2:$H$10001,0.75),1,0)</f>
        <v>2</v>
      </c>
      <c r="S51" t="str">
        <f>IF(R51&gt;=7,"High",IF(R51&gt;=4,"Medium","Low"))</f>
        <v>Low</v>
      </c>
    </row>
    <row r="52" spans="1:19">
      <c r="A52" t="s">
        <v>175</v>
      </c>
      <c r="B52">
        <v>33</v>
      </c>
      <c r="C52" t="s">
        <v>101</v>
      </c>
      <c r="D52" t="s">
        <v>126</v>
      </c>
      <c r="E52">
        <v>26</v>
      </c>
      <c r="F52" t="s">
        <v>103</v>
      </c>
      <c r="G52" t="s">
        <v>110</v>
      </c>
      <c r="H52" s="5">
        <v>710</v>
      </c>
      <c r="I52" s="5">
        <v>18852.55</v>
      </c>
      <c r="J52" t="s">
        <v>140</v>
      </c>
      <c r="K52" t="s">
        <v>106</v>
      </c>
      <c r="L52">
        <v>2</v>
      </c>
      <c r="M52">
        <v>0</v>
      </c>
      <c r="N52">
        <v>5</v>
      </c>
      <c r="O52" s="6">
        <v>0</v>
      </c>
      <c r="P52" t="s">
        <v>107</v>
      </c>
      <c r="Q52" t="s">
        <v>107</v>
      </c>
      <c r="R52">
        <f>IF(F52="Monthly",2,0)
+IF(E52&lt;=6,2,0)
+IF(N52&lt;=2,2,0)
+IF(L52&gt;=4,2,0)
+IF(M52&gt;=2,1,0)
+IF(H52&gt;=_xlfn.PERCENTILE.INC($H$2:$H$10001,0.75),1,0)</f>
        <v>2</v>
      </c>
      <c r="S52" t="str">
        <f>IF(R52&gt;=7,"High",IF(R52&gt;=4,"Medium","Low"))</f>
        <v>Low</v>
      </c>
    </row>
    <row r="53" spans="1:19">
      <c r="A53" t="s">
        <v>176</v>
      </c>
      <c r="B53">
        <v>39</v>
      </c>
      <c r="C53" t="s">
        <v>101</v>
      </c>
      <c r="D53" t="s">
        <v>123</v>
      </c>
      <c r="E53">
        <v>32</v>
      </c>
      <c r="F53" t="s">
        <v>103</v>
      </c>
      <c r="G53" t="s">
        <v>104</v>
      </c>
      <c r="H53" s="5">
        <v>514</v>
      </c>
      <c r="I53" s="5">
        <v>16875.169999999998</v>
      </c>
      <c r="J53" t="s">
        <v>117</v>
      </c>
      <c r="K53" t="s">
        <v>107</v>
      </c>
      <c r="L53">
        <v>1</v>
      </c>
      <c r="M53">
        <v>0</v>
      </c>
      <c r="N53">
        <v>4</v>
      </c>
      <c r="O53" s="6">
        <v>0</v>
      </c>
      <c r="P53" t="s">
        <v>107</v>
      </c>
      <c r="Q53" t="s">
        <v>107</v>
      </c>
      <c r="R53">
        <f>IF(F53="Monthly",2,0)
+IF(E53&lt;=6,2,0)
+IF(N53&lt;=2,2,0)
+IF(L53&gt;=4,2,0)
+IF(M53&gt;=2,1,0)
+IF(H53&gt;=_xlfn.PERCENTILE.INC($H$2:$H$10001,0.75),1,0)</f>
        <v>2</v>
      </c>
      <c r="S53" t="str">
        <f>IF(R53&gt;=7,"High",IF(R53&gt;=4,"Medium","Low"))</f>
        <v>Low</v>
      </c>
    </row>
    <row r="54" spans="1:19">
      <c r="A54" t="s">
        <v>177</v>
      </c>
      <c r="B54">
        <v>52</v>
      </c>
      <c r="C54" t="s">
        <v>112</v>
      </c>
      <c r="D54" t="s">
        <v>131</v>
      </c>
      <c r="E54">
        <v>18</v>
      </c>
      <c r="F54" t="s">
        <v>109</v>
      </c>
      <c r="G54" t="s">
        <v>104</v>
      </c>
      <c r="H54" s="5">
        <v>520</v>
      </c>
      <c r="I54" s="5">
        <v>9265.65</v>
      </c>
      <c r="J54" t="s">
        <v>134</v>
      </c>
      <c r="K54" t="s">
        <v>107</v>
      </c>
      <c r="L54">
        <v>1</v>
      </c>
      <c r="M54">
        <v>0</v>
      </c>
      <c r="N54">
        <v>5</v>
      </c>
      <c r="O54" s="6">
        <v>0</v>
      </c>
      <c r="P54" t="s">
        <v>106</v>
      </c>
      <c r="Q54" t="s">
        <v>107</v>
      </c>
      <c r="R54">
        <f>IF(F54="Monthly",2,0)
+IF(E54&lt;=6,2,0)
+IF(N54&lt;=2,2,0)
+IF(L54&gt;=4,2,0)
+IF(M54&gt;=2,1,0)
+IF(H54&gt;=_xlfn.PERCENTILE.INC($H$2:$H$10001,0.75),1,0)</f>
        <v>0</v>
      </c>
      <c r="S54" t="str">
        <f>IF(R54&gt;=7,"High",IF(R54&gt;=4,"Medium","Low"))</f>
        <v>Low</v>
      </c>
    </row>
    <row r="55" spans="1:19">
      <c r="A55" t="s">
        <v>178</v>
      </c>
      <c r="B55">
        <v>59</v>
      </c>
      <c r="C55" t="s">
        <v>101</v>
      </c>
      <c r="D55" t="s">
        <v>137</v>
      </c>
      <c r="E55">
        <v>14</v>
      </c>
      <c r="F55" t="s">
        <v>103</v>
      </c>
      <c r="G55" t="s">
        <v>129</v>
      </c>
      <c r="H55" s="5">
        <v>978</v>
      </c>
      <c r="I55" s="5">
        <v>13551.16</v>
      </c>
      <c r="J55" t="s">
        <v>115</v>
      </c>
      <c r="K55" t="s">
        <v>106</v>
      </c>
      <c r="L55">
        <v>0</v>
      </c>
      <c r="M55">
        <v>0</v>
      </c>
      <c r="N55">
        <v>5</v>
      </c>
      <c r="O55" s="6">
        <v>0</v>
      </c>
      <c r="P55" t="s">
        <v>106</v>
      </c>
      <c r="Q55" t="s">
        <v>107</v>
      </c>
      <c r="R55">
        <f>IF(F55="Monthly",2,0)
+IF(E55&lt;=6,2,0)
+IF(N55&lt;=2,2,0)
+IF(L55&gt;=4,2,0)
+IF(M55&gt;=2,1,0)
+IF(H55&gt;=_xlfn.PERCENTILE.INC($H$2:$H$10001,0.75),1,0)</f>
        <v>3</v>
      </c>
      <c r="S55" t="str">
        <f>IF(R55&gt;=7,"High",IF(R55&gt;=4,"Medium","Low"))</f>
        <v>Low</v>
      </c>
    </row>
    <row r="56" spans="1:19">
      <c r="A56" t="s">
        <v>179</v>
      </c>
      <c r="B56">
        <v>28</v>
      </c>
      <c r="C56" t="s">
        <v>101</v>
      </c>
      <c r="D56" t="s">
        <v>113</v>
      </c>
      <c r="E56">
        <v>43</v>
      </c>
      <c r="F56" t="s">
        <v>121</v>
      </c>
      <c r="G56" t="s">
        <v>110</v>
      </c>
      <c r="H56" s="5">
        <v>648</v>
      </c>
      <c r="I56" s="5">
        <v>28299.3</v>
      </c>
      <c r="J56" t="s">
        <v>105</v>
      </c>
      <c r="K56" t="s">
        <v>106</v>
      </c>
      <c r="L56">
        <v>2</v>
      </c>
      <c r="M56">
        <v>0</v>
      </c>
      <c r="N56">
        <v>5</v>
      </c>
      <c r="O56" s="6">
        <v>0</v>
      </c>
      <c r="P56" t="s">
        <v>106</v>
      </c>
      <c r="Q56" t="s">
        <v>107</v>
      </c>
      <c r="R56">
        <f>IF(F56="Monthly",2,0)
+IF(E56&lt;=6,2,0)
+IF(N56&lt;=2,2,0)
+IF(L56&gt;=4,2,0)
+IF(M56&gt;=2,1,0)
+IF(H56&gt;=_xlfn.PERCENTILE.INC($H$2:$H$10001,0.75),1,0)</f>
        <v>0</v>
      </c>
      <c r="S56" t="str">
        <f>IF(R56&gt;=7,"High",IF(R56&gt;=4,"Medium","Low"))</f>
        <v>Low</v>
      </c>
    </row>
    <row r="57" spans="1:19">
      <c r="A57" t="s">
        <v>180</v>
      </c>
      <c r="B57">
        <v>41</v>
      </c>
      <c r="C57" t="s">
        <v>101</v>
      </c>
      <c r="D57" t="s">
        <v>128</v>
      </c>
      <c r="E57">
        <v>27</v>
      </c>
      <c r="F57" t="s">
        <v>109</v>
      </c>
      <c r="G57" t="s">
        <v>104</v>
      </c>
      <c r="H57" s="5">
        <v>499</v>
      </c>
      <c r="I57" s="5">
        <v>12883.44</v>
      </c>
      <c r="J57" t="s">
        <v>140</v>
      </c>
      <c r="K57" t="s">
        <v>106</v>
      </c>
      <c r="L57">
        <v>1</v>
      </c>
      <c r="M57">
        <v>0</v>
      </c>
      <c r="N57">
        <v>5</v>
      </c>
      <c r="O57" s="6">
        <v>5</v>
      </c>
      <c r="P57" t="s">
        <v>107</v>
      </c>
      <c r="Q57" t="s">
        <v>107</v>
      </c>
      <c r="R57">
        <f>IF(F57="Monthly",2,0)
+IF(E57&lt;=6,2,0)
+IF(N57&lt;=2,2,0)
+IF(L57&gt;=4,2,0)
+IF(M57&gt;=2,1,0)
+IF(H57&gt;=_xlfn.PERCENTILE.INC($H$2:$H$10001,0.75),1,0)</f>
        <v>0</v>
      </c>
      <c r="S57" t="str">
        <f>IF(R57&gt;=7,"High",IF(R57&gt;=4,"Medium","Low"))</f>
        <v>Low</v>
      </c>
    </row>
    <row r="58" spans="1:19">
      <c r="A58" t="s">
        <v>181</v>
      </c>
      <c r="B58">
        <v>30</v>
      </c>
      <c r="C58" t="s">
        <v>112</v>
      </c>
      <c r="D58" t="s">
        <v>102</v>
      </c>
      <c r="E58">
        <v>36</v>
      </c>
      <c r="F58" t="s">
        <v>103</v>
      </c>
      <c r="G58" t="s">
        <v>110</v>
      </c>
      <c r="H58" s="5">
        <v>786</v>
      </c>
      <c r="I58" s="5">
        <v>28444.68</v>
      </c>
      <c r="J58" t="s">
        <v>105</v>
      </c>
      <c r="K58" t="s">
        <v>106</v>
      </c>
      <c r="L58">
        <v>1</v>
      </c>
      <c r="M58">
        <v>0</v>
      </c>
      <c r="N58">
        <v>4</v>
      </c>
      <c r="O58" s="6">
        <v>0</v>
      </c>
      <c r="P58" t="s">
        <v>107</v>
      </c>
      <c r="Q58" t="s">
        <v>107</v>
      </c>
      <c r="R58">
        <f>IF(F58="Monthly",2,0)
+IF(E58&lt;=6,2,0)
+IF(N58&lt;=2,2,0)
+IF(L58&gt;=4,2,0)
+IF(M58&gt;=2,1,0)
+IF(H58&gt;=_xlfn.PERCENTILE.INC($H$2:$H$10001,0.75),1,0)</f>
        <v>2</v>
      </c>
      <c r="S58" t="str">
        <f>IF(R58&gt;=7,"High",IF(R58&gt;=4,"Medium","Low"))</f>
        <v>Low</v>
      </c>
    </row>
    <row r="59" spans="1:19">
      <c r="A59" t="s">
        <v>182</v>
      </c>
      <c r="B59">
        <v>28</v>
      </c>
      <c r="C59" t="s">
        <v>101</v>
      </c>
      <c r="D59" t="s">
        <v>102</v>
      </c>
      <c r="E59">
        <v>17</v>
      </c>
      <c r="F59" t="s">
        <v>103</v>
      </c>
      <c r="G59" t="s">
        <v>110</v>
      </c>
      <c r="H59" s="5">
        <v>817</v>
      </c>
      <c r="I59" s="5">
        <v>14020.86</v>
      </c>
      <c r="J59" t="s">
        <v>134</v>
      </c>
      <c r="K59" t="s">
        <v>106</v>
      </c>
      <c r="L59">
        <v>0</v>
      </c>
      <c r="M59">
        <v>0</v>
      </c>
      <c r="N59">
        <v>5</v>
      </c>
      <c r="O59" s="6">
        <v>0</v>
      </c>
      <c r="P59" t="s">
        <v>107</v>
      </c>
      <c r="Q59" t="s">
        <v>107</v>
      </c>
      <c r="R59">
        <f>IF(F59="Monthly",2,0)
+IF(E59&lt;=6,2,0)
+IF(N59&lt;=2,2,0)
+IF(L59&gt;=4,2,0)
+IF(M59&gt;=2,1,0)
+IF(H59&gt;=_xlfn.PERCENTILE.INC($H$2:$H$10001,0.75),1,0)</f>
        <v>3</v>
      </c>
      <c r="S59" t="str">
        <f>IF(R59&gt;=7,"High",IF(R59&gt;=4,"Medium","Low"))</f>
        <v>Low</v>
      </c>
    </row>
    <row r="60" spans="1:19">
      <c r="A60" t="s">
        <v>183</v>
      </c>
      <c r="B60">
        <v>20</v>
      </c>
      <c r="C60" t="s">
        <v>112</v>
      </c>
      <c r="D60" t="s">
        <v>128</v>
      </c>
      <c r="E60">
        <v>58</v>
      </c>
      <c r="F60" t="s">
        <v>109</v>
      </c>
      <c r="G60" t="s">
        <v>110</v>
      </c>
      <c r="H60" s="5">
        <v>794</v>
      </c>
      <c r="I60" s="5">
        <v>46791.05</v>
      </c>
      <c r="J60" t="s">
        <v>105</v>
      </c>
      <c r="K60" t="s">
        <v>106</v>
      </c>
      <c r="L60">
        <v>0</v>
      </c>
      <c r="M60">
        <v>0</v>
      </c>
      <c r="N60">
        <v>5</v>
      </c>
      <c r="O60" s="6">
        <v>0</v>
      </c>
      <c r="P60" t="s">
        <v>106</v>
      </c>
      <c r="Q60" t="s">
        <v>107</v>
      </c>
      <c r="R60">
        <f>IF(F60="Monthly",2,0)
+IF(E60&lt;=6,2,0)
+IF(N60&lt;=2,2,0)
+IF(L60&gt;=4,2,0)
+IF(M60&gt;=2,1,0)
+IF(H60&gt;=_xlfn.PERCENTILE.INC($H$2:$H$10001,0.75),1,0)</f>
        <v>1</v>
      </c>
      <c r="S60" t="str">
        <f>IF(R60&gt;=7,"High",IF(R60&gt;=4,"Medium","Low"))</f>
        <v>Low</v>
      </c>
    </row>
    <row r="61" spans="1:19">
      <c r="A61" t="s">
        <v>184</v>
      </c>
      <c r="B61">
        <v>39</v>
      </c>
      <c r="C61" t="s">
        <v>112</v>
      </c>
      <c r="D61" t="s">
        <v>126</v>
      </c>
      <c r="E61">
        <v>43</v>
      </c>
      <c r="F61" t="s">
        <v>109</v>
      </c>
      <c r="G61" t="s">
        <v>110</v>
      </c>
      <c r="H61" s="5">
        <v>744</v>
      </c>
      <c r="I61" s="5">
        <v>32051.22</v>
      </c>
      <c r="J61" t="s">
        <v>105</v>
      </c>
      <c r="K61" t="s">
        <v>106</v>
      </c>
      <c r="L61">
        <v>0</v>
      </c>
      <c r="M61">
        <v>0</v>
      </c>
      <c r="N61">
        <v>5</v>
      </c>
      <c r="O61" s="6">
        <v>0</v>
      </c>
      <c r="P61" t="s">
        <v>107</v>
      </c>
      <c r="Q61" t="s">
        <v>107</v>
      </c>
      <c r="R61">
        <f>IF(F61="Monthly",2,0)
+IF(E61&lt;=6,2,0)
+IF(N61&lt;=2,2,0)
+IF(L61&gt;=4,2,0)
+IF(M61&gt;=2,1,0)
+IF(H61&gt;=_xlfn.PERCENTILE.INC($H$2:$H$10001,0.75),1,0)</f>
        <v>0</v>
      </c>
      <c r="S61" t="str">
        <f>IF(R61&gt;=7,"High",IF(R61&gt;=4,"Medium","Low"))</f>
        <v>Low</v>
      </c>
    </row>
    <row r="62" spans="1:19">
      <c r="A62" t="s">
        <v>185</v>
      </c>
      <c r="B62">
        <v>40</v>
      </c>
      <c r="C62" t="s">
        <v>101</v>
      </c>
      <c r="D62" t="s">
        <v>113</v>
      </c>
      <c r="E62">
        <v>59</v>
      </c>
      <c r="F62" t="s">
        <v>121</v>
      </c>
      <c r="G62" t="s">
        <v>104</v>
      </c>
      <c r="H62" s="5">
        <v>408</v>
      </c>
      <c r="I62" s="5">
        <v>23878.14</v>
      </c>
      <c r="J62" t="s">
        <v>134</v>
      </c>
      <c r="K62" t="s">
        <v>106</v>
      </c>
      <c r="L62">
        <v>3</v>
      </c>
      <c r="M62">
        <v>0</v>
      </c>
      <c r="N62">
        <v>4</v>
      </c>
      <c r="O62" s="6">
        <v>0</v>
      </c>
      <c r="P62" t="s">
        <v>107</v>
      </c>
      <c r="Q62" t="s">
        <v>107</v>
      </c>
      <c r="R62">
        <f>IF(F62="Monthly",2,0)
+IF(E62&lt;=6,2,0)
+IF(N62&lt;=2,2,0)
+IF(L62&gt;=4,2,0)
+IF(M62&gt;=2,1,0)
+IF(H62&gt;=_xlfn.PERCENTILE.INC($H$2:$H$10001,0.75),1,0)</f>
        <v>0</v>
      </c>
      <c r="S62" t="str">
        <f>IF(R62&gt;=7,"High",IF(R62&gt;=4,"Medium","Low"))</f>
        <v>Low</v>
      </c>
    </row>
    <row r="63" spans="1:19">
      <c r="A63" t="s">
        <v>186</v>
      </c>
      <c r="B63">
        <v>18</v>
      </c>
      <c r="C63" t="s">
        <v>112</v>
      </c>
      <c r="D63" t="s">
        <v>102</v>
      </c>
      <c r="E63">
        <v>40</v>
      </c>
      <c r="F63" t="s">
        <v>103</v>
      </c>
      <c r="G63" t="s">
        <v>104</v>
      </c>
      <c r="H63" s="5">
        <v>503</v>
      </c>
      <c r="I63" s="5">
        <v>20654.990000000002</v>
      </c>
      <c r="J63" t="s">
        <v>140</v>
      </c>
      <c r="K63" t="s">
        <v>106</v>
      </c>
      <c r="L63">
        <v>0</v>
      </c>
      <c r="M63">
        <v>0</v>
      </c>
      <c r="N63">
        <v>5</v>
      </c>
      <c r="O63" s="6">
        <v>0</v>
      </c>
      <c r="P63" t="s">
        <v>107</v>
      </c>
      <c r="Q63" t="s">
        <v>107</v>
      </c>
      <c r="R63">
        <f>IF(F63="Monthly",2,0)
+IF(E63&lt;=6,2,0)
+IF(N63&lt;=2,2,0)
+IF(L63&gt;=4,2,0)
+IF(M63&gt;=2,1,0)
+IF(H63&gt;=_xlfn.PERCENTILE.INC($H$2:$H$10001,0.75),1,0)</f>
        <v>2</v>
      </c>
      <c r="S63" t="str">
        <f>IF(R63&gt;=7,"High",IF(R63&gt;=4,"Medium","Low"))</f>
        <v>Low</v>
      </c>
    </row>
    <row r="64" spans="1:19">
      <c r="A64" t="s">
        <v>187</v>
      </c>
      <c r="B64">
        <v>24</v>
      </c>
      <c r="C64" t="s">
        <v>112</v>
      </c>
      <c r="D64" t="s">
        <v>131</v>
      </c>
      <c r="E64">
        <v>38</v>
      </c>
      <c r="F64" t="s">
        <v>103</v>
      </c>
      <c r="G64" t="s">
        <v>110</v>
      </c>
      <c r="H64" s="5">
        <v>760</v>
      </c>
      <c r="I64" s="5">
        <v>28248.68</v>
      </c>
      <c r="J64" t="s">
        <v>134</v>
      </c>
      <c r="K64" t="s">
        <v>106</v>
      </c>
      <c r="L64">
        <v>0</v>
      </c>
      <c r="M64">
        <v>0</v>
      </c>
      <c r="N64">
        <v>5</v>
      </c>
      <c r="O64" s="6">
        <v>0</v>
      </c>
      <c r="P64" t="s">
        <v>107</v>
      </c>
      <c r="Q64" t="s">
        <v>107</v>
      </c>
      <c r="R64">
        <f>IF(F64="Monthly",2,0)
+IF(E64&lt;=6,2,0)
+IF(N64&lt;=2,2,0)
+IF(L64&gt;=4,2,0)
+IF(M64&gt;=2,1,0)
+IF(H64&gt;=_xlfn.PERCENTILE.INC($H$2:$H$10001,0.75),1,0)</f>
        <v>2</v>
      </c>
      <c r="S64" t="str">
        <f>IF(R64&gt;=7,"High",IF(R64&gt;=4,"Medium","Low"))</f>
        <v>Low</v>
      </c>
    </row>
    <row r="65" spans="1:19">
      <c r="A65" t="s">
        <v>188</v>
      </c>
      <c r="B65">
        <v>36</v>
      </c>
      <c r="C65" t="s">
        <v>101</v>
      </c>
      <c r="D65" t="s">
        <v>131</v>
      </c>
      <c r="E65">
        <v>50</v>
      </c>
      <c r="F65" t="s">
        <v>121</v>
      </c>
      <c r="G65" t="s">
        <v>110</v>
      </c>
      <c r="H65" s="5">
        <v>832</v>
      </c>
      <c r="I65" s="5">
        <v>35454.339999999997</v>
      </c>
      <c r="J65" t="s">
        <v>117</v>
      </c>
      <c r="K65" t="s">
        <v>107</v>
      </c>
      <c r="L65">
        <v>2</v>
      </c>
      <c r="M65">
        <v>1</v>
      </c>
      <c r="N65">
        <v>5</v>
      </c>
      <c r="O65" s="6">
        <v>15</v>
      </c>
      <c r="P65" t="s">
        <v>106</v>
      </c>
      <c r="Q65" t="s">
        <v>107</v>
      </c>
      <c r="R65">
        <f>IF(F65="Monthly",2,0)
+IF(E65&lt;=6,2,0)
+IF(N65&lt;=2,2,0)
+IF(L65&gt;=4,2,0)
+IF(M65&gt;=2,1,0)
+IF(H65&gt;=_xlfn.PERCENTILE.INC($H$2:$H$10001,0.75),1,0)</f>
        <v>1</v>
      </c>
      <c r="S65" t="str">
        <f>IF(R65&gt;=7,"High",IF(R65&gt;=4,"Medium","Low"))</f>
        <v>Low</v>
      </c>
    </row>
    <row r="66" spans="1:19">
      <c r="A66" t="s">
        <v>189</v>
      </c>
      <c r="B66">
        <v>29</v>
      </c>
      <c r="C66" t="s">
        <v>112</v>
      </c>
      <c r="D66" t="s">
        <v>113</v>
      </c>
      <c r="E66">
        <v>17</v>
      </c>
      <c r="F66" t="s">
        <v>109</v>
      </c>
      <c r="G66" t="s">
        <v>129</v>
      </c>
      <c r="H66" s="5">
        <v>1091</v>
      </c>
      <c r="I66" s="5">
        <v>18218.95</v>
      </c>
      <c r="J66" t="s">
        <v>105</v>
      </c>
      <c r="K66" t="s">
        <v>107</v>
      </c>
      <c r="L66">
        <v>0</v>
      </c>
      <c r="M66">
        <v>0</v>
      </c>
      <c r="N66">
        <v>5</v>
      </c>
      <c r="O66" s="6">
        <v>0</v>
      </c>
      <c r="P66" t="s">
        <v>107</v>
      </c>
      <c r="Q66" t="s">
        <v>107</v>
      </c>
      <c r="R66">
        <f>IF(F66="Monthly",2,0)
+IF(E66&lt;=6,2,0)
+IF(N66&lt;=2,2,0)
+IF(L66&gt;=4,2,0)
+IF(M66&gt;=2,1,0)
+IF(H66&gt;=_xlfn.PERCENTILE.INC($H$2:$H$10001,0.75),1,0)</f>
        <v>1</v>
      </c>
      <c r="S66" t="str">
        <f>IF(R66&gt;=7,"High",IF(R66&gt;=4,"Medium","Low"))</f>
        <v>Low</v>
      </c>
    </row>
    <row r="67" spans="1:19">
      <c r="A67" t="s">
        <v>190</v>
      </c>
      <c r="B67">
        <v>22</v>
      </c>
      <c r="C67" t="s">
        <v>112</v>
      </c>
      <c r="D67" t="s">
        <v>126</v>
      </c>
      <c r="E67">
        <v>12</v>
      </c>
      <c r="F67" t="s">
        <v>121</v>
      </c>
      <c r="G67" t="s">
        <v>104</v>
      </c>
      <c r="H67" s="5">
        <v>466</v>
      </c>
      <c r="I67" s="5">
        <v>5059.63</v>
      </c>
      <c r="J67" t="s">
        <v>105</v>
      </c>
      <c r="K67" t="s">
        <v>106</v>
      </c>
      <c r="L67">
        <v>1</v>
      </c>
      <c r="M67">
        <v>0</v>
      </c>
      <c r="N67">
        <v>5</v>
      </c>
      <c r="O67" s="6">
        <v>10</v>
      </c>
      <c r="P67" t="s">
        <v>106</v>
      </c>
      <c r="Q67" t="s">
        <v>106</v>
      </c>
      <c r="R67">
        <f>IF(F67="Monthly",2,0)
+IF(E67&lt;=6,2,0)
+IF(N67&lt;=2,2,0)
+IF(L67&gt;=4,2,0)
+IF(M67&gt;=2,1,0)
+IF(H67&gt;=_xlfn.PERCENTILE.INC($H$2:$H$10001,0.75),1,0)</f>
        <v>0</v>
      </c>
      <c r="S67" t="str">
        <f>IF(R67&gt;=7,"High",IF(R67&gt;=4,"Medium","Low"))</f>
        <v>Low</v>
      </c>
    </row>
    <row r="68" spans="1:19">
      <c r="A68" t="s">
        <v>191</v>
      </c>
      <c r="B68">
        <v>35</v>
      </c>
      <c r="C68" t="s">
        <v>101</v>
      </c>
      <c r="D68" t="s">
        <v>133</v>
      </c>
      <c r="E68">
        <v>42</v>
      </c>
      <c r="F68" t="s">
        <v>103</v>
      </c>
      <c r="G68" t="s">
        <v>110</v>
      </c>
      <c r="H68" s="5">
        <v>770</v>
      </c>
      <c r="I68" s="5">
        <v>32780.94</v>
      </c>
      <c r="J68" t="s">
        <v>117</v>
      </c>
      <c r="K68" t="s">
        <v>106</v>
      </c>
      <c r="L68">
        <v>0</v>
      </c>
      <c r="M68">
        <v>0</v>
      </c>
      <c r="N68">
        <v>5</v>
      </c>
      <c r="O68" s="6">
        <v>0</v>
      </c>
      <c r="P68" t="s">
        <v>107</v>
      </c>
      <c r="Q68" t="s">
        <v>107</v>
      </c>
      <c r="R68">
        <f>IF(F68="Monthly",2,0)
+IF(E68&lt;=6,2,0)
+IF(N68&lt;=2,2,0)
+IF(L68&gt;=4,2,0)
+IF(M68&gt;=2,1,0)
+IF(H68&gt;=_xlfn.PERCENTILE.INC($H$2:$H$10001,0.75),1,0)</f>
        <v>2</v>
      </c>
      <c r="S68" t="str">
        <f>IF(R68&gt;=7,"High",IF(R68&gt;=4,"Medium","Low"))</f>
        <v>Low</v>
      </c>
    </row>
    <row r="69" spans="1:19">
      <c r="A69" t="s">
        <v>192</v>
      </c>
      <c r="B69">
        <v>30</v>
      </c>
      <c r="C69" t="s">
        <v>112</v>
      </c>
      <c r="D69" t="s">
        <v>137</v>
      </c>
      <c r="E69">
        <v>37</v>
      </c>
      <c r="F69" t="s">
        <v>103</v>
      </c>
      <c r="G69" t="s">
        <v>110</v>
      </c>
      <c r="H69" s="5">
        <v>764</v>
      </c>
      <c r="I69" s="5">
        <v>28478.85</v>
      </c>
      <c r="J69" t="s">
        <v>117</v>
      </c>
      <c r="K69" t="s">
        <v>106</v>
      </c>
      <c r="L69">
        <v>4</v>
      </c>
      <c r="M69">
        <v>1</v>
      </c>
      <c r="N69">
        <v>4</v>
      </c>
      <c r="O69" s="6">
        <v>0</v>
      </c>
      <c r="P69" t="s">
        <v>106</v>
      </c>
      <c r="Q69" t="s">
        <v>107</v>
      </c>
      <c r="R69">
        <f>IF(F69="Monthly",2,0)
+IF(E69&lt;=6,2,0)
+IF(N69&lt;=2,2,0)
+IF(L69&gt;=4,2,0)
+IF(M69&gt;=2,1,0)
+IF(H69&gt;=_xlfn.PERCENTILE.INC($H$2:$H$10001,0.75),1,0)</f>
        <v>4</v>
      </c>
      <c r="S69" t="str">
        <f>IF(R69&gt;=7,"High",IF(R69&gt;=4,"Medium","Low"))</f>
        <v>Medium</v>
      </c>
    </row>
    <row r="70" spans="1:19">
      <c r="A70" t="s">
        <v>193</v>
      </c>
      <c r="B70">
        <v>41</v>
      </c>
      <c r="C70" t="s">
        <v>101</v>
      </c>
      <c r="D70" t="s">
        <v>126</v>
      </c>
      <c r="E70">
        <v>28</v>
      </c>
      <c r="F70" t="s">
        <v>103</v>
      </c>
      <c r="G70" t="s">
        <v>110</v>
      </c>
      <c r="H70" s="5">
        <v>765</v>
      </c>
      <c r="I70" s="5">
        <v>21330.13</v>
      </c>
      <c r="J70" t="s">
        <v>105</v>
      </c>
      <c r="K70" t="s">
        <v>106</v>
      </c>
      <c r="L70">
        <v>1</v>
      </c>
      <c r="M70">
        <v>0</v>
      </c>
      <c r="N70">
        <v>5</v>
      </c>
      <c r="O70" s="6">
        <v>0</v>
      </c>
      <c r="P70" t="s">
        <v>107</v>
      </c>
      <c r="Q70" t="s">
        <v>107</v>
      </c>
      <c r="R70">
        <f>IF(F70="Monthly",2,0)
+IF(E70&lt;=6,2,0)
+IF(N70&lt;=2,2,0)
+IF(L70&gt;=4,2,0)
+IF(M70&gt;=2,1,0)
+IF(H70&gt;=_xlfn.PERCENTILE.INC($H$2:$H$10001,0.75),1,0)</f>
        <v>2</v>
      </c>
      <c r="S70" t="str">
        <f>IF(R70&gt;=7,"High",IF(R70&gt;=4,"Medium","Low"))</f>
        <v>Low</v>
      </c>
    </row>
    <row r="71" spans="1:19">
      <c r="A71" t="s">
        <v>194</v>
      </c>
      <c r="B71">
        <v>26</v>
      </c>
      <c r="C71" t="s">
        <v>101</v>
      </c>
      <c r="D71" t="s">
        <v>126</v>
      </c>
      <c r="E71">
        <v>11</v>
      </c>
      <c r="F71" t="s">
        <v>103</v>
      </c>
      <c r="G71" t="s">
        <v>110</v>
      </c>
      <c r="H71" s="5">
        <v>778</v>
      </c>
      <c r="I71" s="5">
        <v>8349.1299999999992</v>
      </c>
      <c r="J71" t="s">
        <v>117</v>
      </c>
      <c r="K71" t="s">
        <v>106</v>
      </c>
      <c r="L71">
        <v>0</v>
      </c>
      <c r="M71">
        <v>0</v>
      </c>
      <c r="N71">
        <v>5</v>
      </c>
      <c r="O71" s="6">
        <v>0</v>
      </c>
      <c r="P71" t="s">
        <v>107</v>
      </c>
      <c r="Q71" t="s">
        <v>106</v>
      </c>
      <c r="R71">
        <f>IF(F71="Monthly",2,0)
+IF(E71&lt;=6,2,0)
+IF(N71&lt;=2,2,0)
+IF(L71&gt;=4,2,0)
+IF(M71&gt;=2,1,0)
+IF(H71&gt;=_xlfn.PERCENTILE.INC($H$2:$H$10001,0.75),1,0)</f>
        <v>2</v>
      </c>
      <c r="S71" t="str">
        <f>IF(R71&gt;=7,"High",IF(R71&gt;=4,"Medium","Low"))</f>
        <v>Low</v>
      </c>
    </row>
    <row r="72" spans="1:19">
      <c r="A72" t="s">
        <v>195</v>
      </c>
      <c r="B72">
        <v>34</v>
      </c>
      <c r="C72" t="s">
        <v>101</v>
      </c>
      <c r="D72" t="s">
        <v>159</v>
      </c>
      <c r="E72">
        <v>39</v>
      </c>
      <c r="F72" t="s">
        <v>109</v>
      </c>
      <c r="G72" t="s">
        <v>110</v>
      </c>
      <c r="H72" s="5">
        <v>670</v>
      </c>
      <c r="I72" s="5">
        <v>23307.67</v>
      </c>
      <c r="J72" t="s">
        <v>134</v>
      </c>
      <c r="K72" t="s">
        <v>106</v>
      </c>
      <c r="L72">
        <v>5</v>
      </c>
      <c r="M72">
        <v>0</v>
      </c>
      <c r="N72">
        <v>5</v>
      </c>
      <c r="O72" s="6">
        <v>10</v>
      </c>
      <c r="P72" t="s">
        <v>106</v>
      </c>
      <c r="Q72" t="s">
        <v>107</v>
      </c>
      <c r="R72">
        <f>IF(F72="Monthly",2,0)
+IF(E72&lt;=6,2,0)
+IF(N72&lt;=2,2,0)
+IF(L72&gt;=4,2,0)
+IF(M72&gt;=2,1,0)
+IF(H72&gt;=_xlfn.PERCENTILE.INC($H$2:$H$10001,0.75),1,0)</f>
        <v>2</v>
      </c>
      <c r="S72" t="str">
        <f>IF(R72&gt;=7,"High",IF(R72&gt;=4,"Medium","Low"))</f>
        <v>Low</v>
      </c>
    </row>
    <row r="73" spans="1:19">
      <c r="A73" t="s">
        <v>196</v>
      </c>
      <c r="B73">
        <v>39</v>
      </c>
      <c r="C73" t="s">
        <v>112</v>
      </c>
      <c r="D73" t="s">
        <v>123</v>
      </c>
      <c r="E73">
        <v>19</v>
      </c>
      <c r="F73" t="s">
        <v>109</v>
      </c>
      <c r="G73" t="s">
        <v>104</v>
      </c>
      <c r="H73" s="5">
        <v>535</v>
      </c>
      <c r="I73" s="5">
        <v>10271.719999999999</v>
      </c>
      <c r="J73" t="s">
        <v>117</v>
      </c>
      <c r="K73" t="s">
        <v>106</v>
      </c>
      <c r="L73">
        <v>1</v>
      </c>
      <c r="M73">
        <v>0</v>
      </c>
      <c r="N73">
        <v>5</v>
      </c>
      <c r="O73" s="6">
        <v>0</v>
      </c>
      <c r="P73" t="s">
        <v>107</v>
      </c>
      <c r="Q73" t="s">
        <v>107</v>
      </c>
      <c r="R73">
        <f>IF(F73="Monthly",2,0)
+IF(E73&lt;=6,2,0)
+IF(N73&lt;=2,2,0)
+IF(L73&gt;=4,2,0)
+IF(M73&gt;=2,1,0)
+IF(H73&gt;=_xlfn.PERCENTILE.INC($H$2:$H$10001,0.75),1,0)</f>
        <v>0</v>
      </c>
      <c r="S73" t="str">
        <f>IF(R73&gt;=7,"High",IF(R73&gt;=4,"Medium","Low"))</f>
        <v>Low</v>
      </c>
    </row>
    <row r="74" spans="1:19">
      <c r="A74" t="s">
        <v>197</v>
      </c>
      <c r="B74">
        <v>23</v>
      </c>
      <c r="C74" t="s">
        <v>101</v>
      </c>
      <c r="D74" t="s">
        <v>137</v>
      </c>
      <c r="E74">
        <v>62</v>
      </c>
      <c r="F74" t="s">
        <v>109</v>
      </c>
      <c r="G74" t="s">
        <v>104</v>
      </c>
      <c r="H74" s="5">
        <v>390</v>
      </c>
      <c r="I74" s="5">
        <v>24864.5</v>
      </c>
      <c r="J74" t="s">
        <v>105</v>
      </c>
      <c r="K74" t="s">
        <v>106</v>
      </c>
      <c r="L74">
        <v>1</v>
      </c>
      <c r="M74">
        <v>0</v>
      </c>
      <c r="N74">
        <v>4</v>
      </c>
      <c r="O74" s="6">
        <v>0</v>
      </c>
      <c r="P74" t="s">
        <v>106</v>
      </c>
      <c r="Q74" t="s">
        <v>107</v>
      </c>
      <c r="R74">
        <f>IF(F74="Monthly",2,0)
+IF(E74&lt;=6,2,0)
+IF(N74&lt;=2,2,0)
+IF(L74&gt;=4,2,0)
+IF(M74&gt;=2,1,0)
+IF(H74&gt;=_xlfn.PERCENTILE.INC($H$2:$H$10001,0.75),1,0)</f>
        <v>0</v>
      </c>
      <c r="S74" t="str">
        <f>IF(R74&gt;=7,"High",IF(R74&gt;=4,"Medium","Low"))</f>
        <v>Low</v>
      </c>
    </row>
    <row r="75" spans="1:19">
      <c r="A75" t="s">
        <v>198</v>
      </c>
      <c r="B75">
        <v>25</v>
      </c>
      <c r="C75" t="s">
        <v>101</v>
      </c>
      <c r="D75" t="s">
        <v>126</v>
      </c>
      <c r="E75">
        <v>46</v>
      </c>
      <c r="F75" t="s">
        <v>109</v>
      </c>
      <c r="G75" t="s">
        <v>104</v>
      </c>
      <c r="H75" s="5">
        <v>421</v>
      </c>
      <c r="I75" s="5">
        <v>19102.43</v>
      </c>
      <c r="J75" t="s">
        <v>140</v>
      </c>
      <c r="K75" t="s">
        <v>106</v>
      </c>
      <c r="L75">
        <v>2</v>
      </c>
      <c r="M75">
        <v>0</v>
      </c>
      <c r="N75">
        <v>5</v>
      </c>
      <c r="O75" s="6">
        <v>0</v>
      </c>
      <c r="P75" t="s">
        <v>107</v>
      </c>
      <c r="Q75" t="s">
        <v>107</v>
      </c>
      <c r="R75">
        <f>IF(F75="Monthly",2,0)
+IF(E75&lt;=6,2,0)
+IF(N75&lt;=2,2,0)
+IF(L75&gt;=4,2,0)
+IF(M75&gt;=2,1,0)
+IF(H75&gt;=_xlfn.PERCENTILE.INC($H$2:$H$10001,0.75),1,0)</f>
        <v>0</v>
      </c>
      <c r="S75" t="str">
        <f>IF(R75&gt;=7,"High",IF(R75&gt;=4,"Medium","Low"))</f>
        <v>Low</v>
      </c>
    </row>
    <row r="76" spans="1:19">
      <c r="A76" t="s">
        <v>199</v>
      </c>
      <c r="B76">
        <v>52</v>
      </c>
      <c r="C76" t="s">
        <v>112</v>
      </c>
      <c r="D76" t="s">
        <v>126</v>
      </c>
      <c r="E76">
        <v>39</v>
      </c>
      <c r="F76" t="s">
        <v>109</v>
      </c>
      <c r="G76" t="s">
        <v>104</v>
      </c>
      <c r="H76" s="5">
        <v>424</v>
      </c>
      <c r="I76" s="5">
        <v>14543.07</v>
      </c>
      <c r="J76" t="s">
        <v>140</v>
      </c>
      <c r="K76" t="s">
        <v>106</v>
      </c>
      <c r="L76">
        <v>0</v>
      </c>
      <c r="M76">
        <v>0</v>
      </c>
      <c r="N76">
        <v>5</v>
      </c>
      <c r="O76" s="6">
        <v>10</v>
      </c>
      <c r="P76" t="s">
        <v>106</v>
      </c>
      <c r="Q76" t="s">
        <v>107</v>
      </c>
      <c r="R76">
        <f>IF(F76="Monthly",2,0)
+IF(E76&lt;=6,2,0)
+IF(N76&lt;=2,2,0)
+IF(L76&gt;=4,2,0)
+IF(M76&gt;=2,1,0)
+IF(H76&gt;=_xlfn.PERCENTILE.INC($H$2:$H$10001,0.75),1,0)</f>
        <v>0</v>
      </c>
      <c r="S76" t="str">
        <f>IF(R76&gt;=7,"High",IF(R76&gt;=4,"Medium","Low"))</f>
        <v>Low</v>
      </c>
    </row>
    <row r="77" spans="1:19">
      <c r="A77" t="s">
        <v>200</v>
      </c>
      <c r="B77">
        <v>43</v>
      </c>
      <c r="C77" t="s">
        <v>101</v>
      </c>
      <c r="D77" t="s">
        <v>102</v>
      </c>
      <c r="E77">
        <v>36</v>
      </c>
      <c r="F77" t="s">
        <v>109</v>
      </c>
      <c r="G77" t="s">
        <v>110</v>
      </c>
      <c r="H77" s="5">
        <v>692</v>
      </c>
      <c r="I77" s="5">
        <v>25225.14</v>
      </c>
      <c r="J77" t="s">
        <v>105</v>
      </c>
      <c r="K77" t="s">
        <v>106</v>
      </c>
      <c r="L77">
        <v>0</v>
      </c>
      <c r="M77">
        <v>0</v>
      </c>
      <c r="N77">
        <v>5</v>
      </c>
      <c r="O77" s="6">
        <v>0</v>
      </c>
      <c r="P77" t="s">
        <v>107</v>
      </c>
      <c r="Q77" t="s">
        <v>107</v>
      </c>
      <c r="R77">
        <f>IF(F77="Monthly",2,0)
+IF(E77&lt;=6,2,0)
+IF(N77&lt;=2,2,0)
+IF(L77&gt;=4,2,0)
+IF(M77&gt;=2,1,0)
+IF(H77&gt;=_xlfn.PERCENTILE.INC($H$2:$H$10001,0.75),1,0)</f>
        <v>0</v>
      </c>
      <c r="S77" t="str">
        <f>IF(R77&gt;=7,"High",IF(R77&gt;=4,"Medium","Low"))</f>
        <v>Low</v>
      </c>
    </row>
    <row r="78" spans="1:19">
      <c r="A78" t="s">
        <v>201</v>
      </c>
      <c r="B78">
        <v>25</v>
      </c>
      <c r="C78" t="s">
        <v>112</v>
      </c>
      <c r="D78" t="s">
        <v>126</v>
      </c>
      <c r="E78">
        <v>57</v>
      </c>
      <c r="F78" t="s">
        <v>103</v>
      </c>
      <c r="G78" t="s">
        <v>129</v>
      </c>
      <c r="H78" s="5">
        <v>1089</v>
      </c>
      <c r="I78" s="5">
        <v>61366.39</v>
      </c>
      <c r="J78" t="s">
        <v>134</v>
      </c>
      <c r="K78" t="s">
        <v>106</v>
      </c>
      <c r="L78">
        <v>0</v>
      </c>
      <c r="M78">
        <v>0</v>
      </c>
      <c r="N78">
        <v>4</v>
      </c>
      <c r="O78" s="6">
        <v>0</v>
      </c>
      <c r="P78" t="s">
        <v>107</v>
      </c>
      <c r="Q78" t="s">
        <v>107</v>
      </c>
      <c r="R78">
        <f>IF(F78="Monthly",2,0)
+IF(E78&lt;=6,2,0)
+IF(N78&lt;=2,2,0)
+IF(L78&gt;=4,2,0)
+IF(M78&gt;=2,1,0)
+IF(H78&gt;=_xlfn.PERCENTILE.INC($H$2:$H$10001,0.75),1,0)</f>
        <v>3</v>
      </c>
      <c r="S78" t="str">
        <f>IF(R78&gt;=7,"High",IF(R78&gt;=4,"Medium","Low"))</f>
        <v>Low</v>
      </c>
    </row>
    <row r="79" spans="1:19">
      <c r="A79" t="s">
        <v>202</v>
      </c>
      <c r="B79">
        <v>28</v>
      </c>
      <c r="C79" t="s">
        <v>101</v>
      </c>
      <c r="D79" t="s">
        <v>159</v>
      </c>
      <c r="E79">
        <v>35</v>
      </c>
      <c r="F79" t="s">
        <v>109</v>
      </c>
      <c r="G79" t="s">
        <v>104</v>
      </c>
      <c r="H79" s="5">
        <v>478</v>
      </c>
      <c r="I79" s="5">
        <v>16141.64</v>
      </c>
      <c r="J79" t="s">
        <v>134</v>
      </c>
      <c r="K79" t="s">
        <v>106</v>
      </c>
      <c r="L79">
        <v>1</v>
      </c>
      <c r="M79">
        <v>0</v>
      </c>
      <c r="N79">
        <v>5</v>
      </c>
      <c r="O79" s="6">
        <v>5</v>
      </c>
      <c r="P79" t="s">
        <v>106</v>
      </c>
      <c r="Q79" t="s">
        <v>107</v>
      </c>
      <c r="R79">
        <f>IF(F79="Monthly",2,0)
+IF(E79&lt;=6,2,0)
+IF(N79&lt;=2,2,0)
+IF(L79&gt;=4,2,0)
+IF(M79&gt;=2,1,0)
+IF(H79&gt;=_xlfn.PERCENTILE.INC($H$2:$H$10001,0.75),1,0)</f>
        <v>0</v>
      </c>
      <c r="S79" t="str">
        <f>IF(R79&gt;=7,"High",IF(R79&gt;=4,"Medium","Low"))</f>
        <v>Low</v>
      </c>
    </row>
    <row r="80" spans="1:19">
      <c r="A80" t="s">
        <v>203</v>
      </c>
      <c r="B80">
        <v>40</v>
      </c>
      <c r="C80" t="s">
        <v>112</v>
      </c>
      <c r="D80" t="s">
        <v>113</v>
      </c>
      <c r="E80">
        <v>31</v>
      </c>
      <c r="F80" t="s">
        <v>103</v>
      </c>
      <c r="G80" t="s">
        <v>110</v>
      </c>
      <c r="H80" s="5">
        <v>787</v>
      </c>
      <c r="I80" s="5">
        <v>24583.22</v>
      </c>
      <c r="J80" t="s">
        <v>134</v>
      </c>
      <c r="K80" t="s">
        <v>106</v>
      </c>
      <c r="L80">
        <v>1</v>
      </c>
      <c r="M80">
        <v>0</v>
      </c>
      <c r="N80">
        <v>4</v>
      </c>
      <c r="O80" s="6">
        <v>0</v>
      </c>
      <c r="P80" t="s">
        <v>107</v>
      </c>
      <c r="Q80" t="s">
        <v>106</v>
      </c>
      <c r="R80">
        <f>IF(F80="Monthly",2,0)
+IF(E80&lt;=6,2,0)
+IF(N80&lt;=2,2,0)
+IF(L80&gt;=4,2,0)
+IF(M80&gt;=2,1,0)
+IF(H80&gt;=_xlfn.PERCENTILE.INC($H$2:$H$10001,0.75),1,0)</f>
        <v>2</v>
      </c>
      <c r="S80" t="str">
        <f>IF(R80&gt;=7,"High",IF(R80&gt;=4,"Medium","Low"))</f>
        <v>Low</v>
      </c>
    </row>
    <row r="81" spans="1:19">
      <c r="A81" t="s">
        <v>204</v>
      </c>
      <c r="B81">
        <v>24</v>
      </c>
      <c r="C81" t="s">
        <v>112</v>
      </c>
      <c r="D81" t="s">
        <v>133</v>
      </c>
      <c r="E81">
        <v>40</v>
      </c>
      <c r="F81" t="s">
        <v>109</v>
      </c>
      <c r="G81" t="s">
        <v>110</v>
      </c>
      <c r="H81" s="5">
        <v>768</v>
      </c>
      <c r="I81" s="5">
        <v>29964.83</v>
      </c>
      <c r="J81" t="s">
        <v>117</v>
      </c>
      <c r="K81" t="s">
        <v>106</v>
      </c>
      <c r="L81">
        <v>0</v>
      </c>
      <c r="M81">
        <v>0</v>
      </c>
      <c r="N81">
        <v>5</v>
      </c>
      <c r="O81" s="6">
        <v>0</v>
      </c>
      <c r="P81" t="s">
        <v>107</v>
      </c>
      <c r="Q81" t="s">
        <v>107</v>
      </c>
      <c r="R81">
        <f>IF(F81="Monthly",2,0)
+IF(E81&lt;=6,2,0)
+IF(N81&lt;=2,2,0)
+IF(L81&gt;=4,2,0)
+IF(M81&gt;=2,1,0)
+IF(H81&gt;=_xlfn.PERCENTILE.INC($H$2:$H$10001,0.75),1,0)</f>
        <v>0</v>
      </c>
      <c r="S81" t="str">
        <f>IF(R81&gt;=7,"High",IF(R81&gt;=4,"Medium","Low"))</f>
        <v>Low</v>
      </c>
    </row>
    <row r="82" spans="1:19">
      <c r="A82" t="s">
        <v>205</v>
      </c>
      <c r="B82">
        <v>42</v>
      </c>
      <c r="C82" t="s">
        <v>101</v>
      </c>
      <c r="D82" t="s">
        <v>133</v>
      </c>
      <c r="E82">
        <v>62</v>
      </c>
      <c r="F82" t="s">
        <v>109</v>
      </c>
      <c r="G82" t="s">
        <v>110</v>
      </c>
      <c r="H82" s="5">
        <v>785</v>
      </c>
      <c r="I82" s="5">
        <v>48212.81</v>
      </c>
      <c r="J82" t="s">
        <v>117</v>
      </c>
      <c r="K82" t="s">
        <v>106</v>
      </c>
      <c r="L82">
        <v>1</v>
      </c>
      <c r="M82">
        <v>0</v>
      </c>
      <c r="N82">
        <v>5</v>
      </c>
      <c r="O82" s="6">
        <v>0</v>
      </c>
      <c r="P82" t="s">
        <v>106</v>
      </c>
      <c r="Q82" t="s">
        <v>107</v>
      </c>
      <c r="R82">
        <f>IF(F82="Monthly",2,0)
+IF(E82&lt;=6,2,0)
+IF(N82&lt;=2,2,0)
+IF(L82&gt;=4,2,0)
+IF(M82&gt;=2,1,0)
+IF(H82&gt;=_xlfn.PERCENTILE.INC($H$2:$H$10001,0.75),1,0)</f>
        <v>0</v>
      </c>
      <c r="S82" t="str">
        <f>IF(R82&gt;=7,"High",IF(R82&gt;=4,"Medium","Low"))</f>
        <v>Low</v>
      </c>
    </row>
    <row r="83" spans="1:19">
      <c r="A83" t="s">
        <v>206</v>
      </c>
      <c r="B83">
        <v>39</v>
      </c>
      <c r="C83" t="s">
        <v>112</v>
      </c>
      <c r="D83" t="s">
        <v>137</v>
      </c>
      <c r="E83">
        <v>46</v>
      </c>
      <c r="F83" t="s">
        <v>121</v>
      </c>
      <c r="G83" t="s">
        <v>110</v>
      </c>
      <c r="H83" s="5">
        <v>679</v>
      </c>
      <c r="I83" s="5">
        <v>30924.13</v>
      </c>
      <c r="J83" t="s">
        <v>134</v>
      </c>
      <c r="K83" t="s">
        <v>106</v>
      </c>
      <c r="L83">
        <v>0</v>
      </c>
      <c r="M83">
        <v>0</v>
      </c>
      <c r="N83">
        <v>5</v>
      </c>
      <c r="O83" s="6">
        <v>0</v>
      </c>
      <c r="P83" t="s">
        <v>106</v>
      </c>
      <c r="Q83" t="s">
        <v>107</v>
      </c>
      <c r="R83">
        <f>IF(F83="Monthly",2,0)
+IF(E83&lt;=6,2,0)
+IF(N83&lt;=2,2,0)
+IF(L83&gt;=4,2,0)
+IF(M83&gt;=2,1,0)
+IF(H83&gt;=_xlfn.PERCENTILE.INC($H$2:$H$10001,0.75),1,0)</f>
        <v>0</v>
      </c>
      <c r="S83" t="str">
        <f>IF(R83&gt;=7,"High",IF(R83&gt;=4,"Medium","Low"))</f>
        <v>Low</v>
      </c>
    </row>
    <row r="84" spans="1:19">
      <c r="A84" t="s">
        <v>207</v>
      </c>
      <c r="B84">
        <v>19</v>
      </c>
      <c r="C84" t="s">
        <v>101</v>
      </c>
      <c r="D84" t="s">
        <v>126</v>
      </c>
      <c r="E84">
        <v>58</v>
      </c>
      <c r="F84" t="s">
        <v>109</v>
      </c>
      <c r="G84" t="s">
        <v>110</v>
      </c>
      <c r="H84" s="5">
        <v>739</v>
      </c>
      <c r="I84" s="5">
        <v>43988.42</v>
      </c>
      <c r="J84" t="s">
        <v>105</v>
      </c>
      <c r="K84" t="s">
        <v>106</v>
      </c>
      <c r="L84">
        <v>0</v>
      </c>
      <c r="M84">
        <v>0</v>
      </c>
      <c r="N84">
        <v>5</v>
      </c>
      <c r="O84" s="6">
        <v>0</v>
      </c>
      <c r="P84" t="s">
        <v>107</v>
      </c>
      <c r="Q84" t="s">
        <v>107</v>
      </c>
      <c r="R84">
        <f>IF(F84="Monthly",2,0)
+IF(E84&lt;=6,2,0)
+IF(N84&lt;=2,2,0)
+IF(L84&gt;=4,2,0)
+IF(M84&gt;=2,1,0)
+IF(H84&gt;=_xlfn.PERCENTILE.INC($H$2:$H$10001,0.75),1,0)</f>
        <v>0</v>
      </c>
      <c r="S84" t="str">
        <f>IF(R84&gt;=7,"High",IF(R84&gt;=4,"Medium","Low"))</f>
        <v>Low</v>
      </c>
    </row>
    <row r="85" spans="1:19">
      <c r="A85" t="s">
        <v>208</v>
      </c>
      <c r="B85">
        <v>32</v>
      </c>
      <c r="C85" t="s">
        <v>101</v>
      </c>
      <c r="D85" t="s">
        <v>131</v>
      </c>
      <c r="E85">
        <v>38</v>
      </c>
      <c r="F85" t="s">
        <v>103</v>
      </c>
      <c r="G85" t="s">
        <v>104</v>
      </c>
      <c r="H85" s="5">
        <v>538</v>
      </c>
      <c r="I85" s="5">
        <v>20993.13</v>
      </c>
      <c r="J85" t="s">
        <v>117</v>
      </c>
      <c r="K85" t="s">
        <v>106</v>
      </c>
      <c r="L85">
        <v>0</v>
      </c>
      <c r="M85">
        <v>0</v>
      </c>
      <c r="N85">
        <v>5</v>
      </c>
      <c r="O85" s="6">
        <v>0</v>
      </c>
      <c r="P85" t="s">
        <v>106</v>
      </c>
      <c r="Q85" t="s">
        <v>107</v>
      </c>
      <c r="R85">
        <f>IF(F85="Monthly",2,0)
+IF(E85&lt;=6,2,0)
+IF(N85&lt;=2,2,0)
+IF(L85&gt;=4,2,0)
+IF(M85&gt;=2,1,0)
+IF(H85&gt;=_xlfn.PERCENTILE.INC($H$2:$H$10001,0.75),1,0)</f>
        <v>2</v>
      </c>
      <c r="S85" t="str">
        <f>IF(R85&gt;=7,"High",IF(R85&gt;=4,"Medium","Low"))</f>
        <v>Low</v>
      </c>
    </row>
    <row r="86" spans="1:19">
      <c r="A86" t="s">
        <v>209</v>
      </c>
      <c r="B86">
        <v>41</v>
      </c>
      <c r="C86" t="s">
        <v>112</v>
      </c>
      <c r="D86" t="s">
        <v>113</v>
      </c>
      <c r="E86">
        <v>43</v>
      </c>
      <c r="F86" t="s">
        <v>103</v>
      </c>
      <c r="G86" t="s">
        <v>104</v>
      </c>
      <c r="H86" s="5">
        <v>518</v>
      </c>
      <c r="I86" s="5">
        <v>21780.92</v>
      </c>
      <c r="J86" t="s">
        <v>134</v>
      </c>
      <c r="K86" t="s">
        <v>107</v>
      </c>
      <c r="L86">
        <v>3</v>
      </c>
      <c r="M86">
        <v>2</v>
      </c>
      <c r="N86">
        <v>4</v>
      </c>
      <c r="O86" s="6">
        <v>0</v>
      </c>
      <c r="P86" t="s">
        <v>107</v>
      </c>
      <c r="Q86" t="s">
        <v>107</v>
      </c>
      <c r="R86">
        <f>IF(F86="Monthly",2,0)
+IF(E86&lt;=6,2,0)
+IF(N86&lt;=2,2,0)
+IF(L86&gt;=4,2,0)
+IF(M86&gt;=2,1,0)
+IF(H86&gt;=_xlfn.PERCENTILE.INC($H$2:$H$10001,0.75),1,0)</f>
        <v>3</v>
      </c>
      <c r="S86" t="str">
        <f>IF(R86&gt;=7,"High",IF(R86&gt;=4,"Medium","Low"))</f>
        <v>Low</v>
      </c>
    </row>
    <row r="87" spans="1:19">
      <c r="A87" t="s">
        <v>210</v>
      </c>
      <c r="B87">
        <v>46</v>
      </c>
      <c r="C87" t="s">
        <v>112</v>
      </c>
      <c r="D87" t="s">
        <v>119</v>
      </c>
      <c r="E87">
        <v>39</v>
      </c>
      <c r="F87" t="s">
        <v>103</v>
      </c>
      <c r="G87" t="s">
        <v>104</v>
      </c>
      <c r="H87" s="5">
        <v>502</v>
      </c>
      <c r="I87" s="5">
        <v>19912.04</v>
      </c>
      <c r="J87" t="s">
        <v>115</v>
      </c>
      <c r="K87" t="s">
        <v>106</v>
      </c>
      <c r="L87">
        <v>2</v>
      </c>
      <c r="M87">
        <v>2</v>
      </c>
      <c r="N87">
        <v>4</v>
      </c>
      <c r="O87" s="6">
        <v>0</v>
      </c>
      <c r="P87" t="s">
        <v>107</v>
      </c>
      <c r="Q87" t="s">
        <v>107</v>
      </c>
      <c r="R87">
        <f>IF(F87="Monthly",2,0)
+IF(E87&lt;=6,2,0)
+IF(N87&lt;=2,2,0)
+IF(L87&gt;=4,2,0)
+IF(M87&gt;=2,1,0)
+IF(H87&gt;=_xlfn.PERCENTILE.INC($H$2:$H$10001,0.75),1,0)</f>
        <v>3</v>
      </c>
      <c r="S87" t="str">
        <f>IF(R87&gt;=7,"High",IF(R87&gt;=4,"Medium","Low"))</f>
        <v>Low</v>
      </c>
    </row>
    <row r="88" spans="1:19">
      <c r="A88" t="s">
        <v>211</v>
      </c>
      <c r="B88">
        <v>44</v>
      </c>
      <c r="C88" t="s">
        <v>112</v>
      </c>
      <c r="D88" t="s">
        <v>126</v>
      </c>
      <c r="E88">
        <v>38</v>
      </c>
      <c r="F88" t="s">
        <v>121</v>
      </c>
      <c r="G88" t="s">
        <v>129</v>
      </c>
      <c r="H88" s="5">
        <v>1078</v>
      </c>
      <c r="I88" s="5">
        <v>41883.519999999997</v>
      </c>
      <c r="J88" t="s">
        <v>134</v>
      </c>
      <c r="K88" t="s">
        <v>106</v>
      </c>
      <c r="L88">
        <v>2</v>
      </c>
      <c r="M88">
        <v>1</v>
      </c>
      <c r="N88">
        <v>4</v>
      </c>
      <c r="O88" s="6">
        <v>0</v>
      </c>
      <c r="P88" t="s">
        <v>106</v>
      </c>
      <c r="Q88" t="s">
        <v>107</v>
      </c>
      <c r="R88">
        <f>IF(F88="Monthly",2,0)
+IF(E88&lt;=6,2,0)
+IF(N88&lt;=2,2,0)
+IF(L88&gt;=4,2,0)
+IF(M88&gt;=2,1,0)
+IF(H88&gt;=_xlfn.PERCENTILE.INC($H$2:$H$10001,0.75),1,0)</f>
        <v>1</v>
      </c>
      <c r="S88" t="str">
        <f>IF(R88&gt;=7,"High",IF(R88&gt;=4,"Medium","Low"))</f>
        <v>Low</v>
      </c>
    </row>
    <row r="89" spans="1:19">
      <c r="A89" t="s">
        <v>212</v>
      </c>
      <c r="B89">
        <v>53</v>
      </c>
      <c r="C89" t="s">
        <v>112</v>
      </c>
      <c r="D89" t="s">
        <v>126</v>
      </c>
      <c r="E89">
        <v>52</v>
      </c>
      <c r="F89" t="s">
        <v>103</v>
      </c>
      <c r="G89" t="s">
        <v>110</v>
      </c>
      <c r="H89" s="5">
        <v>713</v>
      </c>
      <c r="I89" s="5">
        <v>36845.660000000003</v>
      </c>
      <c r="J89" t="s">
        <v>134</v>
      </c>
      <c r="K89" t="s">
        <v>106</v>
      </c>
      <c r="L89">
        <v>3</v>
      </c>
      <c r="M89">
        <v>2</v>
      </c>
      <c r="N89">
        <v>5</v>
      </c>
      <c r="O89" s="6">
        <v>0</v>
      </c>
      <c r="P89" t="s">
        <v>107</v>
      </c>
      <c r="Q89" t="s">
        <v>107</v>
      </c>
      <c r="R89">
        <f>IF(F89="Monthly",2,0)
+IF(E89&lt;=6,2,0)
+IF(N89&lt;=2,2,0)
+IF(L89&gt;=4,2,0)
+IF(M89&gt;=2,1,0)
+IF(H89&gt;=_xlfn.PERCENTILE.INC($H$2:$H$10001,0.75),1,0)</f>
        <v>3</v>
      </c>
      <c r="S89" t="str">
        <f>IF(R89&gt;=7,"High",IF(R89&gt;=4,"Medium","Low"))</f>
        <v>Low</v>
      </c>
    </row>
    <row r="90" spans="1:19">
      <c r="A90" t="s">
        <v>213</v>
      </c>
      <c r="B90">
        <v>19</v>
      </c>
      <c r="C90" t="s">
        <v>101</v>
      </c>
      <c r="D90" t="s">
        <v>113</v>
      </c>
      <c r="E90">
        <v>55</v>
      </c>
      <c r="F90" t="s">
        <v>103</v>
      </c>
      <c r="G90" t="s">
        <v>104</v>
      </c>
      <c r="H90" s="5">
        <v>474</v>
      </c>
      <c r="I90" s="5">
        <v>26391.5</v>
      </c>
      <c r="J90" t="s">
        <v>105</v>
      </c>
      <c r="K90" t="s">
        <v>107</v>
      </c>
      <c r="L90">
        <v>0</v>
      </c>
      <c r="M90">
        <v>0</v>
      </c>
      <c r="N90">
        <v>5</v>
      </c>
      <c r="O90" s="6">
        <v>0</v>
      </c>
      <c r="P90" t="s">
        <v>106</v>
      </c>
      <c r="Q90" t="s">
        <v>107</v>
      </c>
      <c r="R90">
        <f>IF(F90="Monthly",2,0)
+IF(E90&lt;=6,2,0)
+IF(N90&lt;=2,2,0)
+IF(L90&gt;=4,2,0)
+IF(M90&gt;=2,1,0)
+IF(H90&gt;=_xlfn.PERCENTILE.INC($H$2:$H$10001,0.75),1,0)</f>
        <v>2</v>
      </c>
      <c r="S90" t="str">
        <f>IF(R90&gt;=7,"High",IF(R90&gt;=4,"Medium","Low"))</f>
        <v>Low</v>
      </c>
    </row>
    <row r="91" spans="1:19">
      <c r="A91" t="s">
        <v>214</v>
      </c>
      <c r="B91">
        <v>21</v>
      </c>
      <c r="C91" t="s">
        <v>112</v>
      </c>
      <c r="D91" t="s">
        <v>128</v>
      </c>
      <c r="E91">
        <v>14</v>
      </c>
      <c r="F91" t="s">
        <v>103</v>
      </c>
      <c r="G91" t="s">
        <v>104</v>
      </c>
      <c r="H91" s="5">
        <v>544</v>
      </c>
      <c r="I91" s="5">
        <v>7750.3</v>
      </c>
      <c r="J91" t="s">
        <v>105</v>
      </c>
      <c r="K91" t="s">
        <v>106</v>
      </c>
      <c r="L91">
        <v>0</v>
      </c>
      <c r="M91">
        <v>0</v>
      </c>
      <c r="N91">
        <v>5</v>
      </c>
      <c r="O91" s="6">
        <v>0</v>
      </c>
      <c r="P91" t="s">
        <v>107</v>
      </c>
      <c r="Q91" t="s">
        <v>107</v>
      </c>
      <c r="R91">
        <f>IF(F91="Monthly",2,0)
+IF(E91&lt;=6,2,0)
+IF(N91&lt;=2,2,0)
+IF(L91&gt;=4,2,0)
+IF(M91&gt;=2,1,0)
+IF(H91&gt;=_xlfn.PERCENTILE.INC($H$2:$H$10001,0.75),1,0)</f>
        <v>2</v>
      </c>
      <c r="S91" t="str">
        <f>IF(R91&gt;=7,"High",IF(R91&gt;=4,"Medium","Low"))</f>
        <v>Low</v>
      </c>
    </row>
    <row r="92" spans="1:19">
      <c r="A92" t="s">
        <v>215</v>
      </c>
      <c r="B92">
        <v>39</v>
      </c>
      <c r="C92" t="s">
        <v>112</v>
      </c>
      <c r="D92" t="s">
        <v>123</v>
      </c>
      <c r="E92">
        <v>40</v>
      </c>
      <c r="F92" t="s">
        <v>109</v>
      </c>
      <c r="G92" t="s">
        <v>110</v>
      </c>
      <c r="H92" s="5">
        <v>675</v>
      </c>
      <c r="I92" s="5">
        <v>26774.18</v>
      </c>
      <c r="J92" t="s">
        <v>105</v>
      </c>
      <c r="K92" t="s">
        <v>106</v>
      </c>
      <c r="L92">
        <v>0</v>
      </c>
      <c r="M92">
        <v>0</v>
      </c>
      <c r="N92">
        <v>5</v>
      </c>
      <c r="O92" s="6">
        <v>0</v>
      </c>
      <c r="P92" t="s">
        <v>107</v>
      </c>
      <c r="Q92" t="s">
        <v>107</v>
      </c>
      <c r="R92">
        <f>IF(F92="Monthly",2,0)
+IF(E92&lt;=6,2,0)
+IF(N92&lt;=2,2,0)
+IF(L92&gt;=4,2,0)
+IF(M92&gt;=2,1,0)
+IF(H92&gt;=_xlfn.PERCENTILE.INC($H$2:$H$10001,0.75),1,0)</f>
        <v>0</v>
      </c>
      <c r="S92" t="str">
        <f>IF(R92&gt;=7,"High",IF(R92&gt;=4,"Medium","Low"))</f>
        <v>Low</v>
      </c>
    </row>
    <row r="93" spans="1:19">
      <c r="A93" t="s">
        <v>216</v>
      </c>
      <c r="B93">
        <v>32</v>
      </c>
      <c r="C93" t="s">
        <v>112</v>
      </c>
      <c r="D93" t="s">
        <v>126</v>
      </c>
      <c r="E93">
        <v>70</v>
      </c>
      <c r="F93" t="s">
        <v>109</v>
      </c>
      <c r="G93" t="s">
        <v>110</v>
      </c>
      <c r="H93" s="5">
        <v>675</v>
      </c>
      <c r="I93" s="5">
        <v>44489.7</v>
      </c>
      <c r="J93" t="s">
        <v>117</v>
      </c>
      <c r="K93" t="s">
        <v>106</v>
      </c>
      <c r="L93">
        <v>2</v>
      </c>
      <c r="M93">
        <v>0</v>
      </c>
      <c r="N93">
        <v>4</v>
      </c>
      <c r="O93" s="6">
        <v>5</v>
      </c>
      <c r="P93" t="s">
        <v>107</v>
      </c>
      <c r="Q93" t="s">
        <v>107</v>
      </c>
      <c r="R93">
        <f>IF(F93="Monthly",2,0)
+IF(E93&lt;=6,2,0)
+IF(N93&lt;=2,2,0)
+IF(L93&gt;=4,2,0)
+IF(M93&gt;=2,1,0)
+IF(H93&gt;=_xlfn.PERCENTILE.INC($H$2:$H$10001,0.75),1,0)</f>
        <v>0</v>
      </c>
      <c r="S93" t="str">
        <f>IF(R93&gt;=7,"High",IF(R93&gt;=4,"Medium","Low"))</f>
        <v>Low</v>
      </c>
    </row>
    <row r="94" spans="1:19">
      <c r="A94" t="s">
        <v>217</v>
      </c>
      <c r="B94">
        <v>23</v>
      </c>
      <c r="C94" t="s">
        <v>101</v>
      </c>
      <c r="D94" t="s">
        <v>113</v>
      </c>
      <c r="E94">
        <v>13</v>
      </c>
      <c r="F94" t="s">
        <v>103</v>
      </c>
      <c r="G94" t="s">
        <v>110</v>
      </c>
      <c r="H94" s="5">
        <v>756</v>
      </c>
      <c r="I94" s="5">
        <v>9767.98</v>
      </c>
      <c r="J94" t="s">
        <v>105</v>
      </c>
      <c r="K94" t="s">
        <v>106</v>
      </c>
      <c r="L94">
        <v>2</v>
      </c>
      <c r="M94">
        <v>0</v>
      </c>
      <c r="N94">
        <v>5</v>
      </c>
      <c r="O94" s="6">
        <v>0</v>
      </c>
      <c r="P94" t="s">
        <v>107</v>
      </c>
      <c r="Q94" t="s">
        <v>107</v>
      </c>
      <c r="R94">
        <f>IF(F94="Monthly",2,0)
+IF(E94&lt;=6,2,0)
+IF(N94&lt;=2,2,0)
+IF(L94&gt;=4,2,0)
+IF(M94&gt;=2,1,0)
+IF(H94&gt;=_xlfn.PERCENTILE.INC($H$2:$H$10001,0.75),1,0)</f>
        <v>2</v>
      </c>
      <c r="S94" t="str">
        <f>IF(R94&gt;=7,"High",IF(R94&gt;=4,"Medium","Low"))</f>
        <v>Low</v>
      </c>
    </row>
    <row r="95" spans="1:19">
      <c r="A95" t="s">
        <v>218</v>
      </c>
      <c r="B95">
        <v>29</v>
      </c>
      <c r="C95" t="s">
        <v>101</v>
      </c>
      <c r="D95" t="s">
        <v>102</v>
      </c>
      <c r="E95">
        <v>22</v>
      </c>
      <c r="F95" t="s">
        <v>103</v>
      </c>
      <c r="G95" t="s">
        <v>110</v>
      </c>
      <c r="H95" s="5">
        <v>682</v>
      </c>
      <c r="I95" s="5">
        <v>14859.09</v>
      </c>
      <c r="J95" t="s">
        <v>134</v>
      </c>
      <c r="K95" t="s">
        <v>106</v>
      </c>
      <c r="L95">
        <v>1</v>
      </c>
      <c r="M95">
        <v>0</v>
      </c>
      <c r="N95">
        <v>4</v>
      </c>
      <c r="O95" s="6">
        <v>0</v>
      </c>
      <c r="P95" t="s">
        <v>107</v>
      </c>
      <c r="Q95" t="s">
        <v>106</v>
      </c>
      <c r="R95">
        <f>IF(F95="Monthly",2,0)
+IF(E95&lt;=6,2,0)
+IF(N95&lt;=2,2,0)
+IF(L95&gt;=4,2,0)
+IF(M95&gt;=2,1,0)
+IF(H95&gt;=_xlfn.PERCENTILE.INC($H$2:$H$10001,0.75),1,0)</f>
        <v>2</v>
      </c>
      <c r="S95" t="str">
        <f>IF(R95&gt;=7,"High",IF(R95&gt;=4,"Medium","Low"))</f>
        <v>Low</v>
      </c>
    </row>
    <row r="96" spans="1:19">
      <c r="A96" t="s">
        <v>219</v>
      </c>
      <c r="B96">
        <v>42</v>
      </c>
      <c r="C96" t="s">
        <v>101</v>
      </c>
      <c r="D96" t="s">
        <v>126</v>
      </c>
      <c r="E96">
        <v>10</v>
      </c>
      <c r="F96" t="s">
        <v>103</v>
      </c>
      <c r="G96" t="s">
        <v>110</v>
      </c>
      <c r="H96" s="5">
        <v>762</v>
      </c>
      <c r="I96" s="5">
        <v>7526.57</v>
      </c>
      <c r="J96" t="s">
        <v>134</v>
      </c>
      <c r="K96" t="s">
        <v>106</v>
      </c>
      <c r="L96">
        <v>0</v>
      </c>
      <c r="M96">
        <v>0</v>
      </c>
      <c r="N96">
        <v>5</v>
      </c>
      <c r="O96" s="6">
        <v>0</v>
      </c>
      <c r="P96" t="s">
        <v>107</v>
      </c>
      <c r="Q96" t="s">
        <v>107</v>
      </c>
      <c r="R96">
        <f>IF(F96="Monthly",2,0)
+IF(E96&lt;=6,2,0)
+IF(N96&lt;=2,2,0)
+IF(L96&gt;=4,2,0)
+IF(M96&gt;=2,1,0)
+IF(H96&gt;=_xlfn.PERCENTILE.INC($H$2:$H$10001,0.75),1,0)</f>
        <v>2</v>
      </c>
      <c r="S96" t="str">
        <f>IF(R96&gt;=7,"High",IF(R96&gt;=4,"Medium","Low"))</f>
        <v>Low</v>
      </c>
    </row>
    <row r="97" spans="1:19">
      <c r="A97" t="s">
        <v>220</v>
      </c>
      <c r="B97">
        <v>40</v>
      </c>
      <c r="C97" t="s">
        <v>101</v>
      </c>
      <c r="D97" t="s">
        <v>102</v>
      </c>
      <c r="E97">
        <v>39</v>
      </c>
      <c r="F97" t="s">
        <v>103</v>
      </c>
      <c r="G97" t="s">
        <v>110</v>
      </c>
      <c r="H97" s="5">
        <v>778</v>
      </c>
      <c r="I97" s="5">
        <v>30093.16</v>
      </c>
      <c r="J97" t="s">
        <v>117</v>
      </c>
      <c r="K97" t="s">
        <v>107</v>
      </c>
      <c r="L97">
        <v>7</v>
      </c>
      <c r="M97">
        <v>3</v>
      </c>
      <c r="N97">
        <v>2</v>
      </c>
      <c r="O97" s="6">
        <v>0</v>
      </c>
      <c r="P97" t="s">
        <v>107</v>
      </c>
      <c r="Q97" t="s">
        <v>106</v>
      </c>
      <c r="R97">
        <f>IF(F97="Monthly",2,0)
+IF(E97&lt;=6,2,0)
+IF(N97&lt;=2,2,0)
+IF(L97&gt;=4,2,0)
+IF(M97&gt;=2,1,0)
+IF(H97&gt;=_xlfn.PERCENTILE.INC($H$2:$H$10001,0.75),1,0)</f>
        <v>7</v>
      </c>
      <c r="S97" t="str">
        <f>IF(R97&gt;=7,"High",IF(R97&gt;=4,"Medium","Low"))</f>
        <v>High</v>
      </c>
    </row>
    <row r="98" spans="1:19">
      <c r="A98" t="s">
        <v>221</v>
      </c>
      <c r="B98">
        <v>24</v>
      </c>
      <c r="C98" t="s">
        <v>112</v>
      </c>
      <c r="D98" t="s">
        <v>123</v>
      </c>
      <c r="E98">
        <v>13</v>
      </c>
      <c r="F98" t="s">
        <v>103</v>
      </c>
      <c r="G98" t="s">
        <v>110</v>
      </c>
      <c r="H98" s="5">
        <v>699</v>
      </c>
      <c r="I98" s="5">
        <v>9144.2999999999993</v>
      </c>
      <c r="J98" t="s">
        <v>117</v>
      </c>
      <c r="K98" t="s">
        <v>106</v>
      </c>
      <c r="L98">
        <v>0</v>
      </c>
      <c r="M98">
        <v>0</v>
      </c>
      <c r="N98">
        <v>4</v>
      </c>
      <c r="O98" s="6">
        <v>0</v>
      </c>
      <c r="P98" t="s">
        <v>107</v>
      </c>
      <c r="Q98" t="s">
        <v>107</v>
      </c>
      <c r="R98">
        <f>IF(F98="Monthly",2,0)
+IF(E98&lt;=6,2,0)
+IF(N98&lt;=2,2,0)
+IF(L98&gt;=4,2,0)
+IF(M98&gt;=2,1,0)
+IF(H98&gt;=_xlfn.PERCENTILE.INC($H$2:$H$10001,0.75),1,0)</f>
        <v>2</v>
      </c>
      <c r="S98" t="str">
        <f>IF(R98&gt;=7,"High",IF(R98&gt;=4,"Medium","Low"))</f>
        <v>Low</v>
      </c>
    </row>
    <row r="99" spans="1:19">
      <c r="A99" t="s">
        <v>222</v>
      </c>
      <c r="B99">
        <v>46</v>
      </c>
      <c r="C99" t="s">
        <v>112</v>
      </c>
      <c r="D99" t="s">
        <v>131</v>
      </c>
      <c r="E99">
        <v>35</v>
      </c>
      <c r="F99" t="s">
        <v>103</v>
      </c>
      <c r="G99" t="s">
        <v>110</v>
      </c>
      <c r="H99" s="5">
        <v>719</v>
      </c>
      <c r="I99" s="5">
        <v>24587.86</v>
      </c>
      <c r="J99" t="s">
        <v>105</v>
      </c>
      <c r="K99" t="s">
        <v>106</v>
      </c>
      <c r="L99">
        <v>1</v>
      </c>
      <c r="M99">
        <v>0</v>
      </c>
      <c r="N99">
        <v>5</v>
      </c>
      <c r="O99" s="6">
        <v>0</v>
      </c>
      <c r="P99" t="s">
        <v>107</v>
      </c>
      <c r="Q99" t="s">
        <v>107</v>
      </c>
      <c r="R99">
        <f>IF(F99="Monthly",2,0)
+IF(E99&lt;=6,2,0)
+IF(N99&lt;=2,2,0)
+IF(L99&gt;=4,2,0)
+IF(M99&gt;=2,1,0)
+IF(H99&gt;=_xlfn.PERCENTILE.INC($H$2:$H$10001,0.75),1,0)</f>
        <v>2</v>
      </c>
      <c r="S99" t="str">
        <f>IF(R99&gt;=7,"High",IF(R99&gt;=4,"Medium","Low"))</f>
        <v>Low</v>
      </c>
    </row>
    <row r="100" spans="1:19">
      <c r="A100" t="s">
        <v>223</v>
      </c>
      <c r="B100">
        <v>33</v>
      </c>
      <c r="C100" t="s">
        <v>101</v>
      </c>
      <c r="D100" t="s">
        <v>119</v>
      </c>
      <c r="E100">
        <v>13</v>
      </c>
      <c r="F100" t="s">
        <v>103</v>
      </c>
      <c r="G100" t="s">
        <v>129</v>
      </c>
      <c r="H100" s="5">
        <v>957</v>
      </c>
      <c r="I100" s="5">
        <v>12576.8</v>
      </c>
      <c r="J100" t="s">
        <v>134</v>
      </c>
      <c r="K100" t="s">
        <v>106</v>
      </c>
      <c r="L100">
        <v>0</v>
      </c>
      <c r="M100">
        <v>0</v>
      </c>
      <c r="N100">
        <v>5</v>
      </c>
      <c r="O100" s="6">
        <v>0</v>
      </c>
      <c r="P100" t="s">
        <v>106</v>
      </c>
      <c r="Q100" t="s">
        <v>107</v>
      </c>
      <c r="R100">
        <f>IF(F100="Monthly",2,0)
+IF(E100&lt;=6,2,0)
+IF(N100&lt;=2,2,0)
+IF(L100&gt;=4,2,0)
+IF(M100&gt;=2,1,0)
+IF(H100&gt;=_xlfn.PERCENTILE.INC($H$2:$H$10001,0.75),1,0)</f>
        <v>3</v>
      </c>
      <c r="S100" t="str">
        <f>IF(R100&gt;=7,"High",IF(R100&gt;=4,"Medium","Low"))</f>
        <v>Low</v>
      </c>
    </row>
    <row r="101" spans="1:19">
      <c r="A101" t="s">
        <v>224</v>
      </c>
      <c r="B101">
        <v>31</v>
      </c>
      <c r="C101" t="s">
        <v>112</v>
      </c>
      <c r="D101" t="s">
        <v>131</v>
      </c>
      <c r="E101">
        <v>14</v>
      </c>
      <c r="F101" t="s">
        <v>103</v>
      </c>
      <c r="G101" t="s">
        <v>104</v>
      </c>
      <c r="H101" s="5">
        <v>466</v>
      </c>
      <c r="I101" s="5">
        <v>6637.66</v>
      </c>
      <c r="J101" t="s">
        <v>105</v>
      </c>
      <c r="K101" t="s">
        <v>106</v>
      </c>
      <c r="L101">
        <v>0</v>
      </c>
      <c r="M101">
        <v>0</v>
      </c>
      <c r="N101">
        <v>5</v>
      </c>
      <c r="O101" s="6">
        <v>0</v>
      </c>
      <c r="P101" t="s">
        <v>106</v>
      </c>
      <c r="Q101" t="s">
        <v>106</v>
      </c>
      <c r="R101">
        <f>IF(F101="Monthly",2,0)
+IF(E101&lt;=6,2,0)
+IF(N101&lt;=2,2,0)
+IF(L101&gt;=4,2,0)
+IF(M101&gt;=2,1,0)
+IF(H101&gt;=_xlfn.PERCENTILE.INC($H$2:$H$10001,0.75),1,0)</f>
        <v>2</v>
      </c>
      <c r="S101" t="str">
        <f>IF(R101&gt;=7,"High",IF(R101&gt;=4,"Medium","Low"))</f>
        <v>Low</v>
      </c>
    </row>
    <row r="102" spans="1:19">
      <c r="A102" t="s">
        <v>225</v>
      </c>
      <c r="B102">
        <v>26</v>
      </c>
      <c r="C102" t="s">
        <v>112</v>
      </c>
      <c r="D102" t="s">
        <v>131</v>
      </c>
      <c r="E102">
        <v>70</v>
      </c>
      <c r="F102" t="s">
        <v>103</v>
      </c>
      <c r="G102" t="s">
        <v>104</v>
      </c>
      <c r="H102" s="5">
        <v>554</v>
      </c>
      <c r="I102" s="5">
        <v>38354.26</v>
      </c>
      <c r="J102" t="s">
        <v>117</v>
      </c>
      <c r="K102" t="s">
        <v>106</v>
      </c>
      <c r="L102">
        <v>1</v>
      </c>
      <c r="M102">
        <v>0</v>
      </c>
      <c r="N102">
        <v>5</v>
      </c>
      <c r="O102" s="6">
        <v>0</v>
      </c>
      <c r="P102" t="s">
        <v>106</v>
      </c>
      <c r="Q102" t="s">
        <v>106</v>
      </c>
      <c r="R102">
        <f>IF(F102="Monthly",2,0)
+IF(E102&lt;=6,2,0)
+IF(N102&lt;=2,2,0)
+IF(L102&gt;=4,2,0)
+IF(M102&gt;=2,1,0)
+IF(H102&gt;=_xlfn.PERCENTILE.INC($H$2:$H$10001,0.75),1,0)</f>
        <v>2</v>
      </c>
      <c r="S102" t="str">
        <f>IF(R102&gt;=7,"High",IF(R102&gt;=4,"Medium","Low"))</f>
        <v>Low</v>
      </c>
    </row>
    <row r="103" spans="1:19">
      <c r="A103" t="s">
        <v>226</v>
      </c>
      <c r="B103">
        <v>23</v>
      </c>
      <c r="C103" t="s">
        <v>112</v>
      </c>
      <c r="D103" t="s">
        <v>123</v>
      </c>
      <c r="E103">
        <v>20</v>
      </c>
      <c r="F103" t="s">
        <v>109</v>
      </c>
      <c r="G103" t="s">
        <v>110</v>
      </c>
      <c r="H103" s="5">
        <v>749</v>
      </c>
      <c r="I103" s="5">
        <v>14733.25</v>
      </c>
      <c r="J103" t="s">
        <v>134</v>
      </c>
      <c r="K103" t="s">
        <v>106</v>
      </c>
      <c r="L103">
        <v>3</v>
      </c>
      <c r="M103">
        <v>1</v>
      </c>
      <c r="N103">
        <v>4</v>
      </c>
      <c r="O103" s="6">
        <v>0</v>
      </c>
      <c r="P103" t="s">
        <v>106</v>
      </c>
      <c r="Q103" t="s">
        <v>107</v>
      </c>
      <c r="R103">
        <f>IF(F103="Monthly",2,0)
+IF(E103&lt;=6,2,0)
+IF(N103&lt;=2,2,0)
+IF(L103&gt;=4,2,0)
+IF(M103&gt;=2,1,0)
+IF(H103&gt;=_xlfn.PERCENTILE.INC($H$2:$H$10001,0.75),1,0)</f>
        <v>0</v>
      </c>
      <c r="S103" t="str">
        <f>IF(R103&gt;=7,"High",IF(R103&gt;=4,"Medium","Low"))</f>
        <v>Low</v>
      </c>
    </row>
    <row r="104" spans="1:19">
      <c r="A104" t="s">
        <v>227</v>
      </c>
      <c r="B104">
        <v>34</v>
      </c>
      <c r="C104" t="s">
        <v>101</v>
      </c>
      <c r="D104" t="s">
        <v>123</v>
      </c>
      <c r="E104">
        <v>35</v>
      </c>
      <c r="F104" t="s">
        <v>109</v>
      </c>
      <c r="G104" t="s">
        <v>104</v>
      </c>
      <c r="H104" s="5">
        <v>549</v>
      </c>
      <c r="I104" s="5">
        <v>19469.37</v>
      </c>
      <c r="J104" t="s">
        <v>140</v>
      </c>
      <c r="K104" t="s">
        <v>106</v>
      </c>
      <c r="L104">
        <v>1</v>
      </c>
      <c r="M104">
        <v>0</v>
      </c>
      <c r="N104">
        <v>5</v>
      </c>
      <c r="O104" s="6">
        <v>0</v>
      </c>
      <c r="P104" t="s">
        <v>106</v>
      </c>
      <c r="Q104" t="s">
        <v>107</v>
      </c>
      <c r="R104">
        <f>IF(F104="Monthly",2,0)
+IF(E104&lt;=6,2,0)
+IF(N104&lt;=2,2,0)
+IF(L104&gt;=4,2,0)
+IF(M104&gt;=2,1,0)
+IF(H104&gt;=_xlfn.PERCENTILE.INC($H$2:$H$10001,0.75),1,0)</f>
        <v>0</v>
      </c>
      <c r="S104" t="str">
        <f>IF(R104&gt;=7,"High",IF(R104&gt;=4,"Medium","Low"))</f>
        <v>Low</v>
      </c>
    </row>
    <row r="105" spans="1:19">
      <c r="A105" t="s">
        <v>228</v>
      </c>
      <c r="B105">
        <v>58</v>
      </c>
      <c r="C105" t="s">
        <v>112</v>
      </c>
      <c r="D105" t="s">
        <v>123</v>
      </c>
      <c r="E105">
        <v>34</v>
      </c>
      <c r="F105" t="s">
        <v>103</v>
      </c>
      <c r="G105" t="s">
        <v>104</v>
      </c>
      <c r="H105" s="5">
        <v>536</v>
      </c>
      <c r="I105" s="5">
        <v>18273.84</v>
      </c>
      <c r="J105" t="s">
        <v>105</v>
      </c>
      <c r="K105" t="s">
        <v>106</v>
      </c>
      <c r="L105">
        <v>1</v>
      </c>
      <c r="M105">
        <v>0</v>
      </c>
      <c r="N105">
        <v>5</v>
      </c>
      <c r="O105" s="6">
        <v>0</v>
      </c>
      <c r="P105" t="s">
        <v>107</v>
      </c>
      <c r="Q105" t="s">
        <v>107</v>
      </c>
      <c r="R105">
        <f>IF(F105="Monthly",2,0)
+IF(E105&lt;=6,2,0)
+IF(N105&lt;=2,2,0)
+IF(L105&gt;=4,2,0)
+IF(M105&gt;=2,1,0)
+IF(H105&gt;=_xlfn.PERCENTILE.INC($H$2:$H$10001,0.75),1,0)</f>
        <v>2</v>
      </c>
      <c r="S105" t="str">
        <f>IF(R105&gt;=7,"High",IF(R105&gt;=4,"Medium","Low"))</f>
        <v>Low</v>
      </c>
    </row>
    <row r="106" spans="1:19">
      <c r="A106" t="s">
        <v>229</v>
      </c>
      <c r="B106">
        <v>34</v>
      </c>
      <c r="C106" t="s">
        <v>101</v>
      </c>
      <c r="D106" t="s">
        <v>133</v>
      </c>
      <c r="E106">
        <v>24</v>
      </c>
      <c r="F106" t="s">
        <v>109</v>
      </c>
      <c r="G106" t="s">
        <v>129</v>
      </c>
      <c r="H106" s="5">
        <v>954</v>
      </c>
      <c r="I106" s="5">
        <v>21194.14</v>
      </c>
      <c r="J106" t="s">
        <v>117</v>
      </c>
      <c r="K106" t="s">
        <v>106</v>
      </c>
      <c r="L106">
        <v>0</v>
      </c>
      <c r="M106">
        <v>0</v>
      </c>
      <c r="N106">
        <v>5</v>
      </c>
      <c r="O106" s="6">
        <v>10</v>
      </c>
      <c r="P106" t="s">
        <v>107</v>
      </c>
      <c r="Q106" t="s">
        <v>106</v>
      </c>
      <c r="R106">
        <f>IF(F106="Monthly",2,0)
+IF(E106&lt;=6,2,0)
+IF(N106&lt;=2,2,0)
+IF(L106&gt;=4,2,0)
+IF(M106&gt;=2,1,0)
+IF(H106&gt;=_xlfn.PERCENTILE.INC($H$2:$H$10001,0.75),1,0)</f>
        <v>1</v>
      </c>
      <c r="S106" t="str">
        <f>IF(R106&gt;=7,"High",IF(R106&gt;=4,"Medium","Low"))</f>
        <v>Low</v>
      </c>
    </row>
    <row r="107" spans="1:19">
      <c r="A107" t="s">
        <v>230</v>
      </c>
      <c r="B107">
        <v>41</v>
      </c>
      <c r="C107" t="s">
        <v>101</v>
      </c>
      <c r="D107" t="s">
        <v>133</v>
      </c>
      <c r="E107">
        <v>13</v>
      </c>
      <c r="F107" t="s">
        <v>103</v>
      </c>
      <c r="G107" t="s">
        <v>104</v>
      </c>
      <c r="H107" s="5">
        <v>504</v>
      </c>
      <c r="I107" s="5">
        <v>6695.61</v>
      </c>
      <c r="J107" t="s">
        <v>105</v>
      </c>
      <c r="K107" t="s">
        <v>106</v>
      </c>
      <c r="L107">
        <v>0</v>
      </c>
      <c r="M107">
        <v>0</v>
      </c>
      <c r="N107">
        <v>4</v>
      </c>
      <c r="O107" s="6">
        <v>0</v>
      </c>
      <c r="P107" t="s">
        <v>106</v>
      </c>
      <c r="Q107" t="s">
        <v>106</v>
      </c>
      <c r="R107">
        <f>IF(F107="Monthly",2,0)
+IF(E107&lt;=6,2,0)
+IF(N107&lt;=2,2,0)
+IF(L107&gt;=4,2,0)
+IF(M107&gt;=2,1,0)
+IF(H107&gt;=_xlfn.PERCENTILE.INC($H$2:$H$10001,0.75),1,0)</f>
        <v>2</v>
      </c>
      <c r="S107" t="str">
        <f>IF(R107&gt;=7,"High",IF(R107&gt;=4,"Medium","Low"))</f>
        <v>Low</v>
      </c>
    </row>
    <row r="108" spans="1:19">
      <c r="A108" t="s">
        <v>231</v>
      </c>
      <c r="B108">
        <v>46</v>
      </c>
      <c r="C108" t="s">
        <v>101</v>
      </c>
      <c r="D108" t="s">
        <v>128</v>
      </c>
      <c r="E108">
        <v>14</v>
      </c>
      <c r="F108" t="s">
        <v>103</v>
      </c>
      <c r="G108" t="s">
        <v>110</v>
      </c>
      <c r="H108" s="5">
        <v>770</v>
      </c>
      <c r="I108" s="5">
        <v>10612.3</v>
      </c>
      <c r="J108" t="s">
        <v>134</v>
      </c>
      <c r="K108" t="s">
        <v>106</v>
      </c>
      <c r="L108">
        <v>1</v>
      </c>
      <c r="M108">
        <v>0</v>
      </c>
      <c r="N108">
        <v>5</v>
      </c>
      <c r="O108" s="6">
        <v>0</v>
      </c>
      <c r="P108" t="s">
        <v>107</v>
      </c>
      <c r="Q108" t="s">
        <v>107</v>
      </c>
      <c r="R108">
        <f>IF(F108="Monthly",2,0)
+IF(E108&lt;=6,2,0)
+IF(N108&lt;=2,2,0)
+IF(L108&gt;=4,2,0)
+IF(M108&gt;=2,1,0)
+IF(H108&gt;=_xlfn.PERCENTILE.INC($H$2:$H$10001,0.75),1,0)</f>
        <v>2</v>
      </c>
      <c r="S108" t="str">
        <f>IF(R108&gt;=7,"High",IF(R108&gt;=4,"Medium","Low"))</f>
        <v>Low</v>
      </c>
    </row>
    <row r="109" spans="1:19">
      <c r="A109" t="s">
        <v>232</v>
      </c>
      <c r="B109">
        <v>41</v>
      </c>
      <c r="C109" t="s">
        <v>112</v>
      </c>
      <c r="D109" t="s">
        <v>137</v>
      </c>
      <c r="E109">
        <v>50</v>
      </c>
      <c r="F109" t="s">
        <v>121</v>
      </c>
      <c r="G109" t="s">
        <v>110</v>
      </c>
      <c r="H109" s="5">
        <v>712</v>
      </c>
      <c r="I109" s="5">
        <v>29445.08</v>
      </c>
      <c r="J109" t="s">
        <v>134</v>
      </c>
      <c r="K109" t="s">
        <v>106</v>
      </c>
      <c r="L109">
        <v>1</v>
      </c>
      <c r="M109">
        <v>0</v>
      </c>
      <c r="N109">
        <v>5</v>
      </c>
      <c r="O109" s="6">
        <v>15</v>
      </c>
      <c r="P109" t="s">
        <v>107</v>
      </c>
      <c r="Q109" t="s">
        <v>107</v>
      </c>
      <c r="R109">
        <f>IF(F109="Monthly",2,0)
+IF(E109&lt;=6,2,0)
+IF(N109&lt;=2,2,0)
+IF(L109&gt;=4,2,0)
+IF(M109&gt;=2,1,0)
+IF(H109&gt;=_xlfn.PERCENTILE.INC($H$2:$H$10001,0.75),1,0)</f>
        <v>0</v>
      </c>
      <c r="S109" t="str">
        <f>IF(R109&gt;=7,"High",IF(R109&gt;=4,"Medium","Low"))</f>
        <v>Low</v>
      </c>
    </row>
    <row r="110" spans="1:19">
      <c r="A110" t="s">
        <v>233</v>
      </c>
      <c r="B110">
        <v>24</v>
      </c>
      <c r="C110" t="s">
        <v>101</v>
      </c>
      <c r="D110" t="s">
        <v>131</v>
      </c>
      <c r="E110">
        <v>41</v>
      </c>
      <c r="F110" t="s">
        <v>103</v>
      </c>
      <c r="G110" t="s">
        <v>104</v>
      </c>
      <c r="H110" s="5">
        <v>509</v>
      </c>
      <c r="I110" s="5">
        <v>21418.63</v>
      </c>
      <c r="J110" t="s">
        <v>105</v>
      </c>
      <c r="K110" t="s">
        <v>106</v>
      </c>
      <c r="L110">
        <v>6</v>
      </c>
      <c r="M110">
        <v>1</v>
      </c>
      <c r="N110">
        <v>4</v>
      </c>
      <c r="O110" s="6">
        <v>0</v>
      </c>
      <c r="P110" t="s">
        <v>107</v>
      </c>
      <c r="Q110" t="s">
        <v>107</v>
      </c>
      <c r="R110">
        <f>IF(F110="Monthly",2,0)
+IF(E110&lt;=6,2,0)
+IF(N110&lt;=2,2,0)
+IF(L110&gt;=4,2,0)
+IF(M110&gt;=2,1,0)
+IF(H110&gt;=_xlfn.PERCENTILE.INC($H$2:$H$10001,0.75),1,0)</f>
        <v>4</v>
      </c>
      <c r="S110" t="str">
        <f>IF(R110&gt;=7,"High",IF(R110&gt;=4,"Medium","Low"))</f>
        <v>Medium</v>
      </c>
    </row>
    <row r="111" spans="1:19">
      <c r="A111" t="s">
        <v>234</v>
      </c>
      <c r="B111">
        <v>40</v>
      </c>
      <c r="C111" t="s">
        <v>112</v>
      </c>
      <c r="D111" t="s">
        <v>137</v>
      </c>
      <c r="E111">
        <v>27</v>
      </c>
      <c r="F111" t="s">
        <v>103</v>
      </c>
      <c r="G111" t="s">
        <v>104</v>
      </c>
      <c r="H111" s="5">
        <v>505</v>
      </c>
      <c r="I111" s="5">
        <v>13486.54</v>
      </c>
      <c r="J111" t="s">
        <v>134</v>
      </c>
      <c r="K111" t="s">
        <v>106</v>
      </c>
      <c r="L111">
        <v>0</v>
      </c>
      <c r="M111">
        <v>0</v>
      </c>
      <c r="N111">
        <v>5</v>
      </c>
      <c r="O111" s="6">
        <v>0</v>
      </c>
      <c r="P111" t="s">
        <v>107</v>
      </c>
      <c r="Q111" t="s">
        <v>107</v>
      </c>
      <c r="R111">
        <f>IF(F111="Monthly",2,0)
+IF(E111&lt;=6,2,0)
+IF(N111&lt;=2,2,0)
+IF(L111&gt;=4,2,0)
+IF(M111&gt;=2,1,0)
+IF(H111&gt;=_xlfn.PERCENTILE.INC($H$2:$H$10001,0.75),1,0)</f>
        <v>2</v>
      </c>
      <c r="S111" t="str">
        <f>IF(R111&gt;=7,"High",IF(R111&gt;=4,"Medium","Low"))</f>
        <v>Low</v>
      </c>
    </row>
    <row r="112" spans="1:19">
      <c r="A112" t="s">
        <v>235</v>
      </c>
      <c r="B112">
        <v>20</v>
      </c>
      <c r="C112" t="s">
        <v>101</v>
      </c>
      <c r="D112" t="s">
        <v>133</v>
      </c>
      <c r="E112">
        <v>31</v>
      </c>
      <c r="F112" t="s">
        <v>103</v>
      </c>
      <c r="G112" t="s">
        <v>110</v>
      </c>
      <c r="H112" s="5">
        <v>760</v>
      </c>
      <c r="I112" s="5">
        <v>23878.52</v>
      </c>
      <c r="J112" t="s">
        <v>117</v>
      </c>
      <c r="K112" t="s">
        <v>106</v>
      </c>
      <c r="L112">
        <v>2</v>
      </c>
      <c r="M112">
        <v>0</v>
      </c>
      <c r="N112">
        <v>5</v>
      </c>
      <c r="O112" s="6">
        <v>0</v>
      </c>
      <c r="P112" t="s">
        <v>107</v>
      </c>
      <c r="Q112" t="s">
        <v>107</v>
      </c>
      <c r="R112">
        <f>IF(F112="Monthly",2,0)
+IF(E112&lt;=6,2,0)
+IF(N112&lt;=2,2,0)
+IF(L112&gt;=4,2,0)
+IF(M112&gt;=2,1,0)
+IF(H112&gt;=_xlfn.PERCENTILE.INC($H$2:$H$10001,0.75),1,0)</f>
        <v>2</v>
      </c>
      <c r="S112" t="str">
        <f>IF(R112&gt;=7,"High",IF(R112&gt;=4,"Medium","Low"))</f>
        <v>Low</v>
      </c>
    </row>
    <row r="113" spans="1:19">
      <c r="A113" t="s">
        <v>236</v>
      </c>
      <c r="B113">
        <v>34</v>
      </c>
      <c r="C113" t="s">
        <v>112</v>
      </c>
      <c r="D113" t="s">
        <v>131</v>
      </c>
      <c r="E113">
        <v>67</v>
      </c>
      <c r="F113" t="s">
        <v>109</v>
      </c>
      <c r="G113" t="s">
        <v>104</v>
      </c>
      <c r="H113" s="5">
        <v>449</v>
      </c>
      <c r="I113" s="5">
        <v>28048.63</v>
      </c>
      <c r="J113" t="s">
        <v>140</v>
      </c>
      <c r="K113" t="s">
        <v>106</v>
      </c>
      <c r="L113">
        <v>2</v>
      </c>
      <c r="M113">
        <v>1</v>
      </c>
      <c r="N113">
        <v>4</v>
      </c>
      <c r="O113" s="6">
        <v>5</v>
      </c>
      <c r="P113" t="s">
        <v>107</v>
      </c>
      <c r="Q113" t="s">
        <v>107</v>
      </c>
      <c r="R113">
        <f>IF(F113="Monthly",2,0)
+IF(E113&lt;=6,2,0)
+IF(N113&lt;=2,2,0)
+IF(L113&gt;=4,2,0)
+IF(M113&gt;=2,1,0)
+IF(H113&gt;=_xlfn.PERCENTILE.INC($H$2:$H$10001,0.75),1,0)</f>
        <v>0</v>
      </c>
      <c r="S113" t="str">
        <f>IF(R113&gt;=7,"High",IF(R113&gt;=4,"Medium","Low"))</f>
        <v>Low</v>
      </c>
    </row>
    <row r="114" spans="1:19">
      <c r="A114" t="s">
        <v>237</v>
      </c>
      <c r="B114">
        <v>26</v>
      </c>
      <c r="C114" t="s">
        <v>112</v>
      </c>
      <c r="D114" t="s">
        <v>126</v>
      </c>
      <c r="E114">
        <v>68</v>
      </c>
      <c r="F114" t="s">
        <v>121</v>
      </c>
      <c r="G114" t="s">
        <v>110</v>
      </c>
      <c r="H114" s="5">
        <v>672</v>
      </c>
      <c r="I114" s="5">
        <v>38949.440000000002</v>
      </c>
      <c r="J114" t="s">
        <v>140</v>
      </c>
      <c r="K114" t="s">
        <v>106</v>
      </c>
      <c r="L114">
        <v>10</v>
      </c>
      <c r="M114">
        <v>4</v>
      </c>
      <c r="N114">
        <v>1</v>
      </c>
      <c r="O114" s="6">
        <v>15</v>
      </c>
      <c r="P114" t="s">
        <v>107</v>
      </c>
      <c r="Q114" t="s">
        <v>107</v>
      </c>
      <c r="R114">
        <f>IF(F114="Monthly",2,0)
+IF(E114&lt;=6,2,0)
+IF(N114&lt;=2,2,0)
+IF(L114&gt;=4,2,0)
+IF(M114&gt;=2,1,0)
+IF(H114&gt;=_xlfn.PERCENTILE.INC($H$2:$H$10001,0.75),1,0)</f>
        <v>5</v>
      </c>
      <c r="S114" t="str">
        <f>IF(R114&gt;=7,"High",IF(R114&gt;=4,"Medium","Low"))</f>
        <v>Medium</v>
      </c>
    </row>
    <row r="115" spans="1:19">
      <c r="A115" t="s">
        <v>238</v>
      </c>
      <c r="B115">
        <v>37</v>
      </c>
      <c r="C115" t="s">
        <v>101</v>
      </c>
      <c r="D115" t="s">
        <v>131</v>
      </c>
      <c r="E115">
        <v>30</v>
      </c>
      <c r="F115" t="s">
        <v>103</v>
      </c>
      <c r="G115" t="s">
        <v>104</v>
      </c>
      <c r="H115" s="5">
        <v>475</v>
      </c>
      <c r="I115" s="5">
        <v>14621.49</v>
      </c>
      <c r="J115" t="s">
        <v>115</v>
      </c>
      <c r="K115" t="s">
        <v>107</v>
      </c>
      <c r="L115">
        <v>2</v>
      </c>
      <c r="M115">
        <v>0</v>
      </c>
      <c r="N115">
        <v>5</v>
      </c>
      <c r="O115" s="6">
        <v>0</v>
      </c>
      <c r="P115" t="s">
        <v>107</v>
      </c>
      <c r="Q115" t="s">
        <v>107</v>
      </c>
      <c r="R115">
        <f>IF(F115="Monthly",2,0)
+IF(E115&lt;=6,2,0)
+IF(N115&lt;=2,2,0)
+IF(L115&gt;=4,2,0)
+IF(M115&gt;=2,1,0)
+IF(H115&gt;=_xlfn.PERCENTILE.INC($H$2:$H$10001,0.75),1,0)</f>
        <v>2</v>
      </c>
      <c r="S115" t="str">
        <f>IF(R115&gt;=7,"High",IF(R115&gt;=4,"Medium","Low"))</f>
        <v>Low</v>
      </c>
    </row>
    <row r="116" spans="1:19">
      <c r="A116" t="s">
        <v>239</v>
      </c>
      <c r="B116">
        <v>32</v>
      </c>
      <c r="C116" t="s">
        <v>101</v>
      </c>
      <c r="D116" t="s">
        <v>128</v>
      </c>
      <c r="E116">
        <v>42</v>
      </c>
      <c r="F116" t="s">
        <v>103</v>
      </c>
      <c r="G116" t="s">
        <v>110</v>
      </c>
      <c r="H116" s="5">
        <v>676</v>
      </c>
      <c r="I116" s="5">
        <v>28356.36</v>
      </c>
      <c r="J116" t="s">
        <v>117</v>
      </c>
      <c r="K116" t="s">
        <v>106</v>
      </c>
      <c r="L116">
        <v>2</v>
      </c>
      <c r="M116">
        <v>1</v>
      </c>
      <c r="N116">
        <v>4</v>
      </c>
      <c r="O116" s="6">
        <v>0</v>
      </c>
      <c r="P116" t="s">
        <v>106</v>
      </c>
      <c r="Q116" t="s">
        <v>107</v>
      </c>
      <c r="R116">
        <f>IF(F116="Monthly",2,0)
+IF(E116&lt;=6,2,0)
+IF(N116&lt;=2,2,0)
+IF(L116&gt;=4,2,0)
+IF(M116&gt;=2,1,0)
+IF(H116&gt;=_xlfn.PERCENTILE.INC($H$2:$H$10001,0.75),1,0)</f>
        <v>2</v>
      </c>
      <c r="S116" t="str">
        <f>IF(R116&gt;=7,"High",IF(R116&gt;=4,"Medium","Low"))</f>
        <v>Low</v>
      </c>
    </row>
    <row r="117" spans="1:19">
      <c r="A117" t="s">
        <v>240</v>
      </c>
      <c r="B117">
        <v>45</v>
      </c>
      <c r="C117" t="s">
        <v>101</v>
      </c>
      <c r="D117" t="s">
        <v>128</v>
      </c>
      <c r="E117">
        <v>33</v>
      </c>
      <c r="F117" t="s">
        <v>103</v>
      </c>
      <c r="G117" t="s">
        <v>110</v>
      </c>
      <c r="H117" s="5">
        <v>789</v>
      </c>
      <c r="I117" s="5">
        <v>25771.88</v>
      </c>
      <c r="J117" t="s">
        <v>105</v>
      </c>
      <c r="K117" t="s">
        <v>106</v>
      </c>
      <c r="L117">
        <v>4</v>
      </c>
      <c r="M117">
        <v>1</v>
      </c>
      <c r="N117">
        <v>4</v>
      </c>
      <c r="O117" s="6">
        <v>0</v>
      </c>
      <c r="P117" t="s">
        <v>106</v>
      </c>
      <c r="Q117" t="s">
        <v>107</v>
      </c>
      <c r="R117">
        <f>IF(F117="Monthly",2,0)
+IF(E117&lt;=6,2,0)
+IF(N117&lt;=2,2,0)
+IF(L117&gt;=4,2,0)
+IF(M117&gt;=2,1,0)
+IF(H117&gt;=_xlfn.PERCENTILE.INC($H$2:$H$10001,0.75),1,0)</f>
        <v>4</v>
      </c>
      <c r="S117" t="str">
        <f>IF(R117&gt;=7,"High",IF(R117&gt;=4,"Medium","Low"))</f>
        <v>Medium</v>
      </c>
    </row>
    <row r="118" spans="1:19">
      <c r="A118" t="s">
        <v>241</v>
      </c>
      <c r="B118">
        <v>33</v>
      </c>
      <c r="C118" t="s">
        <v>112</v>
      </c>
      <c r="D118" t="s">
        <v>126</v>
      </c>
      <c r="E118">
        <v>38</v>
      </c>
      <c r="F118" t="s">
        <v>121</v>
      </c>
      <c r="G118" t="s">
        <v>129</v>
      </c>
      <c r="H118" s="5">
        <v>1042</v>
      </c>
      <c r="I118" s="5">
        <v>38496.730000000003</v>
      </c>
      <c r="J118" t="s">
        <v>105</v>
      </c>
      <c r="K118" t="s">
        <v>106</v>
      </c>
      <c r="L118">
        <v>2</v>
      </c>
      <c r="M118">
        <v>0</v>
      </c>
      <c r="N118">
        <v>5</v>
      </c>
      <c r="O118" s="6">
        <v>0</v>
      </c>
      <c r="P118" t="s">
        <v>107</v>
      </c>
      <c r="Q118" t="s">
        <v>107</v>
      </c>
      <c r="R118">
        <f>IF(F118="Monthly",2,0)
+IF(E118&lt;=6,2,0)
+IF(N118&lt;=2,2,0)
+IF(L118&gt;=4,2,0)
+IF(M118&gt;=2,1,0)
+IF(H118&gt;=_xlfn.PERCENTILE.INC($H$2:$H$10001,0.75),1,0)</f>
        <v>1</v>
      </c>
      <c r="S118" t="str">
        <f>IF(R118&gt;=7,"High",IF(R118&gt;=4,"Medium","Low"))</f>
        <v>Low</v>
      </c>
    </row>
    <row r="119" spans="1:19">
      <c r="A119" t="s">
        <v>242</v>
      </c>
      <c r="B119">
        <v>29</v>
      </c>
      <c r="C119" t="s">
        <v>101</v>
      </c>
      <c r="D119" t="s">
        <v>123</v>
      </c>
      <c r="E119">
        <v>72</v>
      </c>
      <c r="F119" t="s">
        <v>121</v>
      </c>
      <c r="G119" t="s">
        <v>104</v>
      </c>
      <c r="H119" s="5">
        <v>515</v>
      </c>
      <c r="I119" s="5">
        <v>38033.230000000003</v>
      </c>
      <c r="J119" t="s">
        <v>115</v>
      </c>
      <c r="K119" t="s">
        <v>106</v>
      </c>
      <c r="L119">
        <v>3</v>
      </c>
      <c r="M119">
        <v>1</v>
      </c>
      <c r="N119">
        <v>4</v>
      </c>
      <c r="O119" s="6">
        <v>0</v>
      </c>
      <c r="P119" t="s">
        <v>106</v>
      </c>
      <c r="Q119" t="s">
        <v>107</v>
      </c>
      <c r="R119">
        <f>IF(F119="Monthly",2,0)
+IF(E119&lt;=6,2,0)
+IF(N119&lt;=2,2,0)
+IF(L119&gt;=4,2,0)
+IF(M119&gt;=2,1,0)
+IF(H119&gt;=_xlfn.PERCENTILE.INC($H$2:$H$10001,0.75),1,0)</f>
        <v>0</v>
      </c>
      <c r="S119" t="str">
        <f>IF(R119&gt;=7,"High",IF(R119&gt;=4,"Medium","Low"))</f>
        <v>Low</v>
      </c>
    </row>
    <row r="120" spans="1:19">
      <c r="A120" t="s">
        <v>243</v>
      </c>
      <c r="B120">
        <v>20</v>
      </c>
      <c r="C120" t="s">
        <v>101</v>
      </c>
      <c r="D120" t="s">
        <v>123</v>
      </c>
      <c r="E120">
        <v>19</v>
      </c>
      <c r="F120" t="s">
        <v>103</v>
      </c>
      <c r="G120" t="s">
        <v>104</v>
      </c>
      <c r="H120" s="5">
        <v>417</v>
      </c>
      <c r="I120" s="5">
        <v>7692.01</v>
      </c>
      <c r="J120" t="s">
        <v>115</v>
      </c>
      <c r="K120" t="s">
        <v>106</v>
      </c>
      <c r="L120">
        <v>1</v>
      </c>
      <c r="M120">
        <v>0</v>
      </c>
      <c r="N120">
        <v>5</v>
      </c>
      <c r="O120" s="6">
        <v>0</v>
      </c>
      <c r="P120" t="s">
        <v>107</v>
      </c>
      <c r="Q120" t="s">
        <v>107</v>
      </c>
      <c r="R120">
        <f>IF(F120="Monthly",2,0)
+IF(E120&lt;=6,2,0)
+IF(N120&lt;=2,2,0)
+IF(L120&gt;=4,2,0)
+IF(M120&gt;=2,1,0)
+IF(H120&gt;=_xlfn.PERCENTILE.INC($H$2:$H$10001,0.75),1,0)</f>
        <v>2</v>
      </c>
      <c r="S120" t="str">
        <f>IF(R120&gt;=7,"High",IF(R120&gt;=4,"Medium","Low"))</f>
        <v>Low</v>
      </c>
    </row>
    <row r="121" spans="1:19">
      <c r="A121" t="s">
        <v>244</v>
      </c>
      <c r="B121">
        <v>31</v>
      </c>
      <c r="C121" t="s">
        <v>112</v>
      </c>
      <c r="D121" t="s">
        <v>102</v>
      </c>
      <c r="E121">
        <v>62</v>
      </c>
      <c r="F121" t="s">
        <v>121</v>
      </c>
      <c r="G121" t="s">
        <v>129</v>
      </c>
      <c r="H121" s="5">
        <v>1037</v>
      </c>
      <c r="I121" s="5">
        <v>55481.97</v>
      </c>
      <c r="J121" t="s">
        <v>105</v>
      </c>
      <c r="K121" t="s">
        <v>106</v>
      </c>
      <c r="L121">
        <v>5</v>
      </c>
      <c r="M121">
        <v>3</v>
      </c>
      <c r="N121">
        <v>1</v>
      </c>
      <c r="O121" s="6">
        <v>15</v>
      </c>
      <c r="P121" t="s">
        <v>106</v>
      </c>
      <c r="Q121" t="s">
        <v>107</v>
      </c>
      <c r="R121">
        <f>IF(F121="Monthly",2,0)
+IF(E121&lt;=6,2,0)
+IF(N121&lt;=2,2,0)
+IF(L121&gt;=4,2,0)
+IF(M121&gt;=2,1,0)
+IF(H121&gt;=_xlfn.PERCENTILE.INC($H$2:$H$10001,0.75),1,0)</f>
        <v>6</v>
      </c>
      <c r="S121" t="str">
        <f>IF(R121&gt;=7,"High",IF(R121&gt;=4,"Medium","Low"))</f>
        <v>Medium</v>
      </c>
    </row>
    <row r="122" spans="1:19">
      <c r="A122" t="s">
        <v>245</v>
      </c>
      <c r="B122">
        <v>39</v>
      </c>
      <c r="C122" t="s">
        <v>101</v>
      </c>
      <c r="D122" t="s">
        <v>131</v>
      </c>
      <c r="E122">
        <v>22</v>
      </c>
      <c r="F122" t="s">
        <v>103</v>
      </c>
      <c r="G122" t="s">
        <v>110</v>
      </c>
      <c r="H122" s="5">
        <v>712</v>
      </c>
      <c r="I122" s="5">
        <v>15917.61</v>
      </c>
      <c r="J122" t="s">
        <v>117</v>
      </c>
      <c r="K122" t="s">
        <v>106</v>
      </c>
      <c r="L122">
        <v>0</v>
      </c>
      <c r="M122">
        <v>0</v>
      </c>
      <c r="N122">
        <v>4</v>
      </c>
      <c r="O122" s="6">
        <v>0</v>
      </c>
      <c r="P122" t="s">
        <v>107</v>
      </c>
      <c r="Q122" t="s">
        <v>107</v>
      </c>
      <c r="R122">
        <f>IF(F122="Monthly",2,0)
+IF(E122&lt;=6,2,0)
+IF(N122&lt;=2,2,0)
+IF(L122&gt;=4,2,0)
+IF(M122&gt;=2,1,0)
+IF(H122&gt;=_xlfn.PERCENTILE.INC($H$2:$H$10001,0.75),1,0)</f>
        <v>2</v>
      </c>
      <c r="S122" t="str">
        <f>IF(R122&gt;=7,"High",IF(R122&gt;=4,"Medium","Low"))</f>
        <v>Low</v>
      </c>
    </row>
    <row r="123" spans="1:19">
      <c r="A123" t="s">
        <v>246</v>
      </c>
      <c r="B123">
        <v>18</v>
      </c>
      <c r="C123" t="s">
        <v>101</v>
      </c>
      <c r="D123" t="s">
        <v>126</v>
      </c>
      <c r="E123">
        <v>42</v>
      </c>
      <c r="F123" t="s">
        <v>121</v>
      </c>
      <c r="G123" t="s">
        <v>104</v>
      </c>
      <c r="H123" s="5">
        <v>577</v>
      </c>
      <c r="I123" s="5">
        <v>21843.98</v>
      </c>
      <c r="J123" t="s">
        <v>140</v>
      </c>
      <c r="K123" t="s">
        <v>106</v>
      </c>
      <c r="L123">
        <v>1</v>
      </c>
      <c r="M123">
        <v>0</v>
      </c>
      <c r="N123">
        <v>4</v>
      </c>
      <c r="O123" s="6">
        <v>10</v>
      </c>
      <c r="P123" t="s">
        <v>106</v>
      </c>
      <c r="Q123" t="s">
        <v>107</v>
      </c>
      <c r="R123">
        <f>IF(F123="Monthly",2,0)
+IF(E123&lt;=6,2,0)
+IF(N123&lt;=2,2,0)
+IF(L123&gt;=4,2,0)
+IF(M123&gt;=2,1,0)
+IF(H123&gt;=_xlfn.PERCENTILE.INC($H$2:$H$10001,0.75),1,0)</f>
        <v>0</v>
      </c>
      <c r="S123" t="str">
        <f>IF(R123&gt;=7,"High",IF(R123&gt;=4,"Medium","Low"))</f>
        <v>Low</v>
      </c>
    </row>
    <row r="124" spans="1:19">
      <c r="A124" t="s">
        <v>247</v>
      </c>
      <c r="B124">
        <v>32</v>
      </c>
      <c r="C124" t="s">
        <v>101</v>
      </c>
      <c r="D124" t="s">
        <v>137</v>
      </c>
      <c r="E124">
        <v>30</v>
      </c>
      <c r="F124" t="s">
        <v>103</v>
      </c>
      <c r="G124" t="s">
        <v>110</v>
      </c>
      <c r="H124" s="5">
        <v>768</v>
      </c>
      <c r="I124" s="5">
        <v>23339.87</v>
      </c>
      <c r="J124" t="s">
        <v>140</v>
      </c>
      <c r="K124" t="s">
        <v>106</v>
      </c>
      <c r="L124">
        <v>0</v>
      </c>
      <c r="M124">
        <v>0</v>
      </c>
      <c r="N124">
        <v>5</v>
      </c>
      <c r="O124" s="6">
        <v>0</v>
      </c>
      <c r="P124" t="s">
        <v>107</v>
      </c>
      <c r="Q124" t="s">
        <v>107</v>
      </c>
      <c r="R124">
        <f>IF(F124="Monthly",2,0)
+IF(E124&lt;=6,2,0)
+IF(N124&lt;=2,2,0)
+IF(L124&gt;=4,2,0)
+IF(M124&gt;=2,1,0)
+IF(H124&gt;=_xlfn.PERCENTILE.INC($H$2:$H$10001,0.75),1,0)</f>
        <v>2</v>
      </c>
      <c r="S124" t="str">
        <f>IF(R124&gt;=7,"High",IF(R124&gt;=4,"Medium","Low"))</f>
        <v>Low</v>
      </c>
    </row>
    <row r="125" spans="1:19">
      <c r="A125" t="s">
        <v>248</v>
      </c>
      <c r="B125">
        <v>26</v>
      </c>
      <c r="C125" t="s">
        <v>101</v>
      </c>
      <c r="D125" t="s">
        <v>159</v>
      </c>
      <c r="E125">
        <v>26</v>
      </c>
      <c r="F125" t="s">
        <v>103</v>
      </c>
      <c r="G125" t="s">
        <v>110</v>
      </c>
      <c r="H125" s="5">
        <v>653</v>
      </c>
      <c r="I125" s="5">
        <v>16690.63</v>
      </c>
      <c r="J125" t="s">
        <v>115</v>
      </c>
      <c r="K125" t="s">
        <v>106</v>
      </c>
      <c r="L125">
        <v>0</v>
      </c>
      <c r="M125">
        <v>0</v>
      </c>
      <c r="N125">
        <v>5</v>
      </c>
      <c r="O125" s="6">
        <v>0</v>
      </c>
      <c r="P125" t="s">
        <v>106</v>
      </c>
      <c r="Q125" t="s">
        <v>106</v>
      </c>
      <c r="R125">
        <f>IF(F125="Monthly",2,0)
+IF(E125&lt;=6,2,0)
+IF(N125&lt;=2,2,0)
+IF(L125&gt;=4,2,0)
+IF(M125&gt;=2,1,0)
+IF(H125&gt;=_xlfn.PERCENTILE.INC($H$2:$H$10001,0.75),1,0)</f>
        <v>2</v>
      </c>
      <c r="S125" t="str">
        <f>IF(R125&gt;=7,"High",IF(R125&gt;=4,"Medium","Low"))</f>
        <v>Low</v>
      </c>
    </row>
    <row r="126" spans="1:19">
      <c r="A126" t="s">
        <v>249</v>
      </c>
      <c r="B126">
        <v>37</v>
      </c>
      <c r="C126" t="s">
        <v>101</v>
      </c>
      <c r="D126" t="s">
        <v>126</v>
      </c>
      <c r="E126">
        <v>65</v>
      </c>
      <c r="F126" t="s">
        <v>121</v>
      </c>
      <c r="G126" t="s">
        <v>104</v>
      </c>
      <c r="H126" s="5">
        <v>521</v>
      </c>
      <c r="I126" s="5">
        <v>28696.37</v>
      </c>
      <c r="J126" t="s">
        <v>105</v>
      </c>
      <c r="K126" t="s">
        <v>106</v>
      </c>
      <c r="L126">
        <v>0</v>
      </c>
      <c r="M126">
        <v>0</v>
      </c>
      <c r="N126">
        <v>4</v>
      </c>
      <c r="O126" s="6">
        <v>15</v>
      </c>
      <c r="P126" t="s">
        <v>107</v>
      </c>
      <c r="Q126" t="s">
        <v>107</v>
      </c>
      <c r="R126">
        <f>IF(F126="Monthly",2,0)
+IF(E126&lt;=6,2,0)
+IF(N126&lt;=2,2,0)
+IF(L126&gt;=4,2,0)
+IF(M126&gt;=2,1,0)
+IF(H126&gt;=_xlfn.PERCENTILE.INC($H$2:$H$10001,0.75),1,0)</f>
        <v>0</v>
      </c>
      <c r="S126" t="str">
        <f>IF(R126&gt;=7,"High",IF(R126&gt;=4,"Medium","Low"))</f>
        <v>Low</v>
      </c>
    </row>
    <row r="127" spans="1:19">
      <c r="A127" t="s">
        <v>250</v>
      </c>
      <c r="B127">
        <v>22</v>
      </c>
      <c r="C127" t="s">
        <v>101</v>
      </c>
      <c r="D127" t="s">
        <v>126</v>
      </c>
      <c r="E127">
        <v>37</v>
      </c>
      <c r="F127" t="s">
        <v>109</v>
      </c>
      <c r="G127" t="s">
        <v>110</v>
      </c>
      <c r="H127" s="5">
        <v>690</v>
      </c>
      <c r="I127" s="5">
        <v>25473.33</v>
      </c>
      <c r="J127" t="s">
        <v>117</v>
      </c>
      <c r="K127" t="s">
        <v>107</v>
      </c>
      <c r="L127">
        <v>0</v>
      </c>
      <c r="M127">
        <v>0</v>
      </c>
      <c r="N127">
        <v>5</v>
      </c>
      <c r="O127" s="6">
        <v>0</v>
      </c>
      <c r="P127" t="s">
        <v>107</v>
      </c>
      <c r="Q127" t="s">
        <v>107</v>
      </c>
      <c r="R127">
        <f>IF(F127="Monthly",2,0)
+IF(E127&lt;=6,2,0)
+IF(N127&lt;=2,2,0)
+IF(L127&gt;=4,2,0)
+IF(M127&gt;=2,1,0)
+IF(H127&gt;=_xlfn.PERCENTILE.INC($H$2:$H$10001,0.75),1,0)</f>
        <v>0</v>
      </c>
      <c r="S127" t="str">
        <f>IF(R127&gt;=7,"High",IF(R127&gt;=4,"Medium","Low"))</f>
        <v>Low</v>
      </c>
    </row>
    <row r="128" spans="1:19">
      <c r="A128" t="s">
        <v>251</v>
      </c>
      <c r="B128">
        <v>33</v>
      </c>
      <c r="C128" t="s">
        <v>101</v>
      </c>
      <c r="D128" t="s">
        <v>131</v>
      </c>
      <c r="E128">
        <v>21</v>
      </c>
      <c r="F128" t="s">
        <v>103</v>
      </c>
      <c r="G128" t="s">
        <v>129</v>
      </c>
      <c r="H128" s="5">
        <v>1031</v>
      </c>
      <c r="I128" s="5">
        <v>22149.52</v>
      </c>
      <c r="J128" t="s">
        <v>115</v>
      </c>
      <c r="K128" t="s">
        <v>106</v>
      </c>
      <c r="L128">
        <v>0</v>
      </c>
      <c r="M128">
        <v>0</v>
      </c>
      <c r="N128">
        <v>5</v>
      </c>
      <c r="O128" s="6">
        <v>0</v>
      </c>
      <c r="P128" t="s">
        <v>107</v>
      </c>
      <c r="Q128" t="s">
        <v>106</v>
      </c>
      <c r="R128">
        <f>IF(F128="Monthly",2,0)
+IF(E128&lt;=6,2,0)
+IF(N128&lt;=2,2,0)
+IF(L128&gt;=4,2,0)
+IF(M128&gt;=2,1,0)
+IF(H128&gt;=_xlfn.PERCENTILE.INC($H$2:$H$10001,0.75),1,0)</f>
        <v>3</v>
      </c>
      <c r="S128" t="str">
        <f>IF(R128&gt;=7,"High",IF(R128&gt;=4,"Medium","Low"))</f>
        <v>Low</v>
      </c>
    </row>
    <row r="129" spans="1:19">
      <c r="A129" t="s">
        <v>252</v>
      </c>
      <c r="B129">
        <v>25</v>
      </c>
      <c r="C129" t="s">
        <v>112</v>
      </c>
      <c r="D129" t="s">
        <v>137</v>
      </c>
      <c r="E129">
        <v>36</v>
      </c>
      <c r="F129" t="s">
        <v>103</v>
      </c>
      <c r="G129" t="s">
        <v>110</v>
      </c>
      <c r="H129" s="5">
        <v>651</v>
      </c>
      <c r="I129" s="5">
        <v>22929.97</v>
      </c>
      <c r="J129" t="s">
        <v>105</v>
      </c>
      <c r="K129" t="s">
        <v>106</v>
      </c>
      <c r="L129">
        <v>1</v>
      </c>
      <c r="M129">
        <v>0</v>
      </c>
      <c r="N129">
        <v>4</v>
      </c>
      <c r="O129" s="6">
        <v>0</v>
      </c>
      <c r="P129" t="s">
        <v>107</v>
      </c>
      <c r="Q129" t="s">
        <v>107</v>
      </c>
      <c r="R129">
        <f>IF(F129="Monthly",2,0)
+IF(E129&lt;=6,2,0)
+IF(N129&lt;=2,2,0)
+IF(L129&gt;=4,2,0)
+IF(M129&gt;=2,1,0)
+IF(H129&gt;=_xlfn.PERCENTILE.INC($H$2:$H$10001,0.75),1,0)</f>
        <v>2</v>
      </c>
      <c r="S129" t="str">
        <f>IF(R129&gt;=7,"High",IF(R129&gt;=4,"Medium","Low"))</f>
        <v>Low</v>
      </c>
    </row>
    <row r="130" spans="1:19">
      <c r="A130" t="s">
        <v>253</v>
      </c>
      <c r="B130">
        <v>31</v>
      </c>
      <c r="C130" t="s">
        <v>112</v>
      </c>
      <c r="D130" t="s">
        <v>159</v>
      </c>
      <c r="E130">
        <v>32</v>
      </c>
      <c r="F130" t="s">
        <v>103</v>
      </c>
      <c r="G130" t="s">
        <v>110</v>
      </c>
      <c r="H130" s="5">
        <v>721</v>
      </c>
      <c r="I130" s="5">
        <v>23150.52</v>
      </c>
      <c r="J130" t="s">
        <v>134</v>
      </c>
      <c r="K130" t="s">
        <v>106</v>
      </c>
      <c r="L130">
        <v>7</v>
      </c>
      <c r="M130">
        <v>2</v>
      </c>
      <c r="N130">
        <v>3</v>
      </c>
      <c r="O130" s="6">
        <v>0</v>
      </c>
      <c r="P130" t="s">
        <v>107</v>
      </c>
      <c r="Q130" t="s">
        <v>106</v>
      </c>
      <c r="R130">
        <f>IF(F130="Monthly",2,0)
+IF(E130&lt;=6,2,0)
+IF(N130&lt;=2,2,0)
+IF(L130&gt;=4,2,0)
+IF(M130&gt;=2,1,0)
+IF(H130&gt;=_xlfn.PERCENTILE.INC($H$2:$H$10001,0.75),1,0)</f>
        <v>5</v>
      </c>
      <c r="S130" t="str">
        <f>IF(R130&gt;=7,"High",IF(R130&gt;=4,"Medium","Low"))</f>
        <v>Medium</v>
      </c>
    </row>
    <row r="131" spans="1:19">
      <c r="A131" t="s">
        <v>254</v>
      </c>
      <c r="B131">
        <v>35</v>
      </c>
      <c r="C131" t="s">
        <v>101</v>
      </c>
      <c r="D131" t="s">
        <v>131</v>
      </c>
      <c r="E131">
        <v>35</v>
      </c>
      <c r="F131" t="s">
        <v>103</v>
      </c>
      <c r="G131" t="s">
        <v>104</v>
      </c>
      <c r="H131" s="5">
        <v>529</v>
      </c>
      <c r="I131" s="5">
        <v>18797.63</v>
      </c>
      <c r="J131" t="s">
        <v>117</v>
      </c>
      <c r="K131" t="s">
        <v>106</v>
      </c>
      <c r="L131">
        <v>0</v>
      </c>
      <c r="M131">
        <v>0</v>
      </c>
      <c r="N131">
        <v>5</v>
      </c>
      <c r="O131" s="6">
        <v>0</v>
      </c>
      <c r="P131" t="s">
        <v>107</v>
      </c>
      <c r="Q131" t="s">
        <v>107</v>
      </c>
      <c r="R131">
        <f>IF(F131="Monthly",2,0)
+IF(E131&lt;=6,2,0)
+IF(N131&lt;=2,2,0)
+IF(L131&gt;=4,2,0)
+IF(M131&gt;=2,1,0)
+IF(H131&gt;=_xlfn.PERCENTILE.INC($H$2:$H$10001,0.75),1,0)</f>
        <v>2</v>
      </c>
      <c r="S131" t="str">
        <f>IF(R131&gt;=7,"High",IF(R131&gt;=4,"Medium","Low"))</f>
        <v>Low</v>
      </c>
    </row>
    <row r="132" spans="1:19">
      <c r="A132" t="s">
        <v>255</v>
      </c>
      <c r="B132">
        <v>41</v>
      </c>
      <c r="C132" t="s">
        <v>112</v>
      </c>
      <c r="D132" t="s">
        <v>159</v>
      </c>
      <c r="E132">
        <v>65</v>
      </c>
      <c r="F132" t="s">
        <v>109</v>
      </c>
      <c r="G132" t="s">
        <v>129</v>
      </c>
      <c r="H132" s="5">
        <v>1038</v>
      </c>
      <c r="I132" s="5">
        <v>65820.210000000006</v>
      </c>
      <c r="J132" t="s">
        <v>105</v>
      </c>
      <c r="K132" t="s">
        <v>106</v>
      </c>
      <c r="L132">
        <v>1</v>
      </c>
      <c r="M132">
        <v>0</v>
      </c>
      <c r="N132">
        <v>5</v>
      </c>
      <c r="O132" s="6">
        <v>0</v>
      </c>
      <c r="P132" t="s">
        <v>107</v>
      </c>
      <c r="Q132" t="s">
        <v>107</v>
      </c>
      <c r="R132">
        <f>IF(F132="Monthly",2,0)
+IF(E132&lt;=6,2,0)
+IF(N132&lt;=2,2,0)
+IF(L132&gt;=4,2,0)
+IF(M132&gt;=2,1,0)
+IF(H132&gt;=_xlfn.PERCENTILE.INC($H$2:$H$10001,0.75),1,0)</f>
        <v>1</v>
      </c>
      <c r="S132" t="str">
        <f>IF(R132&gt;=7,"High",IF(R132&gt;=4,"Medium","Low"))</f>
        <v>Low</v>
      </c>
    </row>
    <row r="133" spans="1:19">
      <c r="A133" t="s">
        <v>256</v>
      </c>
      <c r="B133">
        <v>39</v>
      </c>
      <c r="C133" t="s">
        <v>112</v>
      </c>
      <c r="D133" t="s">
        <v>123</v>
      </c>
      <c r="E133">
        <v>45</v>
      </c>
      <c r="F133" t="s">
        <v>109</v>
      </c>
      <c r="G133" t="s">
        <v>104</v>
      </c>
      <c r="H133" s="5">
        <v>511</v>
      </c>
      <c r="I133" s="5">
        <v>22450.9</v>
      </c>
      <c r="J133" t="s">
        <v>134</v>
      </c>
      <c r="K133" t="s">
        <v>106</v>
      </c>
      <c r="L133">
        <v>0</v>
      </c>
      <c r="M133">
        <v>0</v>
      </c>
      <c r="N133">
        <v>5</v>
      </c>
      <c r="O133" s="6">
        <v>5</v>
      </c>
      <c r="P133" t="s">
        <v>107</v>
      </c>
      <c r="Q133" t="s">
        <v>107</v>
      </c>
      <c r="R133">
        <f>IF(F133="Monthly",2,0)
+IF(E133&lt;=6,2,0)
+IF(N133&lt;=2,2,0)
+IF(L133&gt;=4,2,0)
+IF(M133&gt;=2,1,0)
+IF(H133&gt;=_xlfn.PERCENTILE.INC($H$2:$H$10001,0.75),1,0)</f>
        <v>0</v>
      </c>
      <c r="S133" t="str">
        <f>IF(R133&gt;=7,"High",IF(R133&gt;=4,"Medium","Low"))</f>
        <v>Low</v>
      </c>
    </row>
    <row r="134" spans="1:19">
      <c r="A134" t="s">
        <v>257</v>
      </c>
      <c r="B134">
        <v>48</v>
      </c>
      <c r="C134" t="s">
        <v>112</v>
      </c>
      <c r="D134" t="s">
        <v>119</v>
      </c>
      <c r="E134">
        <v>17</v>
      </c>
      <c r="F134" t="s">
        <v>103</v>
      </c>
      <c r="G134" t="s">
        <v>110</v>
      </c>
      <c r="H134" s="5">
        <v>721</v>
      </c>
      <c r="I134" s="5">
        <v>12081.65</v>
      </c>
      <c r="J134" t="s">
        <v>117</v>
      </c>
      <c r="K134" t="s">
        <v>106</v>
      </c>
      <c r="L134">
        <v>1</v>
      </c>
      <c r="M134">
        <v>0</v>
      </c>
      <c r="N134">
        <v>5</v>
      </c>
      <c r="O134" s="6">
        <v>0</v>
      </c>
      <c r="P134" t="s">
        <v>107</v>
      </c>
      <c r="Q134" t="s">
        <v>107</v>
      </c>
      <c r="R134">
        <f>IF(F134="Monthly",2,0)
+IF(E134&lt;=6,2,0)
+IF(N134&lt;=2,2,0)
+IF(L134&gt;=4,2,0)
+IF(M134&gt;=2,1,0)
+IF(H134&gt;=_xlfn.PERCENTILE.INC($H$2:$H$10001,0.75),1,0)</f>
        <v>2</v>
      </c>
      <c r="S134" t="str">
        <f>IF(R134&gt;=7,"High",IF(R134&gt;=4,"Medium","Low"))</f>
        <v>Low</v>
      </c>
    </row>
    <row r="135" spans="1:19">
      <c r="A135" t="s">
        <v>258</v>
      </c>
      <c r="B135">
        <v>30</v>
      </c>
      <c r="C135" t="s">
        <v>101</v>
      </c>
      <c r="D135" t="s">
        <v>159</v>
      </c>
      <c r="E135">
        <v>20</v>
      </c>
      <c r="F135" t="s">
        <v>103</v>
      </c>
      <c r="G135" t="s">
        <v>104</v>
      </c>
      <c r="H135" s="5">
        <v>400</v>
      </c>
      <c r="I135" s="5">
        <v>8208.68</v>
      </c>
      <c r="J135" t="s">
        <v>105</v>
      </c>
      <c r="K135" t="s">
        <v>106</v>
      </c>
      <c r="L135">
        <v>0</v>
      </c>
      <c r="M135">
        <v>0</v>
      </c>
      <c r="N135">
        <v>5</v>
      </c>
      <c r="O135" s="6">
        <v>0</v>
      </c>
      <c r="P135" t="s">
        <v>106</v>
      </c>
      <c r="Q135" t="s">
        <v>107</v>
      </c>
      <c r="R135">
        <f>IF(F135="Monthly",2,0)
+IF(E135&lt;=6,2,0)
+IF(N135&lt;=2,2,0)
+IF(L135&gt;=4,2,0)
+IF(M135&gt;=2,1,0)
+IF(H135&gt;=_xlfn.PERCENTILE.INC($H$2:$H$10001,0.75),1,0)</f>
        <v>2</v>
      </c>
      <c r="S135" t="str">
        <f>IF(R135&gt;=7,"High",IF(R135&gt;=4,"Medium","Low"))</f>
        <v>Low</v>
      </c>
    </row>
    <row r="136" spans="1:19">
      <c r="A136" t="s">
        <v>259</v>
      </c>
      <c r="B136">
        <v>30</v>
      </c>
      <c r="C136" t="s">
        <v>101</v>
      </c>
      <c r="D136" t="s">
        <v>102</v>
      </c>
      <c r="E136">
        <v>30</v>
      </c>
      <c r="F136" t="s">
        <v>103</v>
      </c>
      <c r="G136" t="s">
        <v>110</v>
      </c>
      <c r="H136" s="5">
        <v>751</v>
      </c>
      <c r="I136" s="5">
        <v>22330.17</v>
      </c>
      <c r="J136" t="s">
        <v>140</v>
      </c>
      <c r="K136" t="s">
        <v>106</v>
      </c>
      <c r="L136">
        <v>2</v>
      </c>
      <c r="M136">
        <v>1</v>
      </c>
      <c r="N136">
        <v>4</v>
      </c>
      <c r="O136" s="6">
        <v>0</v>
      </c>
      <c r="P136" t="s">
        <v>107</v>
      </c>
      <c r="Q136" t="s">
        <v>106</v>
      </c>
      <c r="R136">
        <f>IF(F136="Monthly",2,0)
+IF(E136&lt;=6,2,0)
+IF(N136&lt;=2,2,0)
+IF(L136&gt;=4,2,0)
+IF(M136&gt;=2,1,0)
+IF(H136&gt;=_xlfn.PERCENTILE.INC($H$2:$H$10001,0.75),1,0)</f>
        <v>2</v>
      </c>
      <c r="S136" t="str">
        <f>IF(R136&gt;=7,"High",IF(R136&gt;=4,"Medium","Low"))</f>
        <v>Low</v>
      </c>
    </row>
    <row r="137" spans="1:19">
      <c r="A137" t="s">
        <v>260</v>
      </c>
      <c r="B137">
        <v>23</v>
      </c>
      <c r="C137" t="s">
        <v>101</v>
      </c>
      <c r="D137" t="s">
        <v>102</v>
      </c>
      <c r="E137">
        <v>72</v>
      </c>
      <c r="F137" t="s">
        <v>121</v>
      </c>
      <c r="G137" t="s">
        <v>129</v>
      </c>
      <c r="H137" s="5">
        <v>961</v>
      </c>
      <c r="I137" s="5">
        <v>67154.19</v>
      </c>
      <c r="J137" t="s">
        <v>115</v>
      </c>
      <c r="K137" t="s">
        <v>106</v>
      </c>
      <c r="L137">
        <v>2</v>
      </c>
      <c r="M137">
        <v>0</v>
      </c>
      <c r="N137">
        <v>5</v>
      </c>
      <c r="O137" s="6">
        <v>0</v>
      </c>
      <c r="P137" t="s">
        <v>106</v>
      </c>
      <c r="Q137" t="s">
        <v>107</v>
      </c>
      <c r="R137">
        <f>IF(F137="Monthly",2,0)
+IF(E137&lt;=6,2,0)
+IF(N137&lt;=2,2,0)
+IF(L137&gt;=4,2,0)
+IF(M137&gt;=2,1,0)
+IF(H137&gt;=_xlfn.PERCENTILE.INC($H$2:$H$10001,0.75),1,0)</f>
        <v>1</v>
      </c>
      <c r="S137" t="str">
        <f>IF(R137&gt;=7,"High",IF(R137&gt;=4,"Medium","Low"))</f>
        <v>Low</v>
      </c>
    </row>
    <row r="138" spans="1:19">
      <c r="A138" t="s">
        <v>261</v>
      </c>
      <c r="B138">
        <v>25</v>
      </c>
      <c r="C138" t="s">
        <v>101</v>
      </c>
      <c r="D138" t="s">
        <v>131</v>
      </c>
      <c r="E138">
        <v>27</v>
      </c>
      <c r="F138" t="s">
        <v>109</v>
      </c>
      <c r="G138" t="s">
        <v>104</v>
      </c>
      <c r="H138" s="5">
        <v>551</v>
      </c>
      <c r="I138" s="5">
        <v>15269.5</v>
      </c>
      <c r="J138" t="s">
        <v>117</v>
      </c>
      <c r="K138" t="s">
        <v>106</v>
      </c>
      <c r="L138">
        <v>1</v>
      </c>
      <c r="M138">
        <v>0</v>
      </c>
      <c r="N138">
        <v>5</v>
      </c>
      <c r="O138" s="6">
        <v>0</v>
      </c>
      <c r="P138" t="s">
        <v>107</v>
      </c>
      <c r="Q138" t="s">
        <v>107</v>
      </c>
      <c r="R138">
        <f>IF(F138="Monthly",2,0)
+IF(E138&lt;=6,2,0)
+IF(N138&lt;=2,2,0)
+IF(L138&gt;=4,2,0)
+IF(M138&gt;=2,1,0)
+IF(H138&gt;=_xlfn.PERCENTILE.INC($H$2:$H$10001,0.75),1,0)</f>
        <v>0</v>
      </c>
      <c r="S138" t="str">
        <f>IF(R138&gt;=7,"High",IF(R138&gt;=4,"Medium","Low"))</f>
        <v>Low</v>
      </c>
    </row>
    <row r="139" spans="1:19">
      <c r="A139" t="s">
        <v>262</v>
      </c>
      <c r="B139">
        <v>47</v>
      </c>
      <c r="C139" t="s">
        <v>112</v>
      </c>
      <c r="D139" t="s">
        <v>102</v>
      </c>
      <c r="E139">
        <v>27</v>
      </c>
      <c r="F139" t="s">
        <v>109</v>
      </c>
      <c r="G139" t="s">
        <v>110</v>
      </c>
      <c r="H139" s="5">
        <v>692</v>
      </c>
      <c r="I139" s="5">
        <v>17913.53</v>
      </c>
      <c r="J139" t="s">
        <v>117</v>
      </c>
      <c r="K139" t="s">
        <v>107</v>
      </c>
      <c r="L139">
        <v>0</v>
      </c>
      <c r="M139">
        <v>0</v>
      </c>
      <c r="N139">
        <v>5</v>
      </c>
      <c r="O139" s="6">
        <v>5</v>
      </c>
      <c r="P139" t="s">
        <v>107</v>
      </c>
      <c r="Q139" t="s">
        <v>107</v>
      </c>
      <c r="R139">
        <f>IF(F139="Monthly",2,0)
+IF(E139&lt;=6,2,0)
+IF(N139&lt;=2,2,0)
+IF(L139&gt;=4,2,0)
+IF(M139&gt;=2,1,0)
+IF(H139&gt;=_xlfn.PERCENTILE.INC($H$2:$H$10001,0.75),1,0)</f>
        <v>0</v>
      </c>
      <c r="S139" t="str">
        <f>IF(R139&gt;=7,"High",IF(R139&gt;=4,"Medium","Low"))</f>
        <v>Low</v>
      </c>
    </row>
    <row r="140" spans="1:19">
      <c r="A140" t="s">
        <v>263</v>
      </c>
      <c r="B140">
        <v>36</v>
      </c>
      <c r="C140" t="s">
        <v>101</v>
      </c>
      <c r="D140" t="s">
        <v>126</v>
      </c>
      <c r="E140">
        <v>42</v>
      </c>
      <c r="F140" t="s">
        <v>109</v>
      </c>
      <c r="G140" t="s">
        <v>110</v>
      </c>
      <c r="H140" s="5">
        <v>803</v>
      </c>
      <c r="I140" s="5">
        <v>29936.52</v>
      </c>
      <c r="J140" t="s">
        <v>117</v>
      </c>
      <c r="K140" t="s">
        <v>106</v>
      </c>
      <c r="L140">
        <v>6</v>
      </c>
      <c r="M140">
        <v>2</v>
      </c>
      <c r="N140">
        <v>4</v>
      </c>
      <c r="O140" s="6">
        <v>10</v>
      </c>
      <c r="P140" t="s">
        <v>107</v>
      </c>
      <c r="Q140" t="s">
        <v>107</v>
      </c>
      <c r="R140">
        <f>IF(F140="Monthly",2,0)
+IF(E140&lt;=6,2,0)
+IF(N140&lt;=2,2,0)
+IF(L140&gt;=4,2,0)
+IF(M140&gt;=2,1,0)
+IF(H140&gt;=_xlfn.PERCENTILE.INC($H$2:$H$10001,0.75),1,0)</f>
        <v>4</v>
      </c>
      <c r="S140" t="str">
        <f>IF(R140&gt;=7,"High",IF(R140&gt;=4,"Medium","Low"))</f>
        <v>Medium</v>
      </c>
    </row>
    <row r="141" spans="1:19">
      <c r="A141" t="s">
        <v>264</v>
      </c>
      <c r="B141">
        <v>32</v>
      </c>
      <c r="C141" t="s">
        <v>101</v>
      </c>
      <c r="D141" t="s">
        <v>128</v>
      </c>
      <c r="E141">
        <v>55</v>
      </c>
      <c r="F141" t="s">
        <v>103</v>
      </c>
      <c r="G141" t="s">
        <v>110</v>
      </c>
      <c r="H141" s="5">
        <v>719</v>
      </c>
      <c r="I141" s="5">
        <v>39068.74</v>
      </c>
      <c r="J141" t="s">
        <v>105</v>
      </c>
      <c r="K141" t="s">
        <v>106</v>
      </c>
      <c r="L141">
        <v>0</v>
      </c>
      <c r="M141">
        <v>0</v>
      </c>
      <c r="N141">
        <v>5</v>
      </c>
      <c r="O141" s="6">
        <v>0</v>
      </c>
      <c r="P141" t="s">
        <v>107</v>
      </c>
      <c r="Q141" t="s">
        <v>107</v>
      </c>
      <c r="R141">
        <f>IF(F141="Monthly",2,0)
+IF(E141&lt;=6,2,0)
+IF(N141&lt;=2,2,0)
+IF(L141&gt;=4,2,0)
+IF(M141&gt;=2,1,0)
+IF(H141&gt;=_xlfn.PERCENTILE.INC($H$2:$H$10001,0.75),1,0)</f>
        <v>2</v>
      </c>
      <c r="S141" t="str">
        <f>IF(R141&gt;=7,"High",IF(R141&gt;=4,"Medium","Low"))</f>
        <v>Low</v>
      </c>
    </row>
    <row r="142" spans="1:19">
      <c r="A142" t="s">
        <v>265</v>
      </c>
      <c r="B142">
        <v>18</v>
      </c>
      <c r="C142" t="s">
        <v>101</v>
      </c>
      <c r="D142" t="s">
        <v>119</v>
      </c>
      <c r="E142">
        <v>40</v>
      </c>
      <c r="F142" t="s">
        <v>103</v>
      </c>
      <c r="G142" t="s">
        <v>110</v>
      </c>
      <c r="H142" s="5">
        <v>659</v>
      </c>
      <c r="I142" s="5">
        <v>26785.46</v>
      </c>
      <c r="J142" t="s">
        <v>134</v>
      </c>
      <c r="K142" t="s">
        <v>106</v>
      </c>
      <c r="L142">
        <v>0</v>
      </c>
      <c r="M142">
        <v>0</v>
      </c>
      <c r="N142">
        <v>4</v>
      </c>
      <c r="O142" s="6">
        <v>0</v>
      </c>
      <c r="P142" t="s">
        <v>107</v>
      </c>
      <c r="Q142" t="s">
        <v>107</v>
      </c>
      <c r="R142">
        <f>IF(F142="Monthly",2,0)
+IF(E142&lt;=6,2,0)
+IF(N142&lt;=2,2,0)
+IF(L142&gt;=4,2,0)
+IF(M142&gt;=2,1,0)
+IF(H142&gt;=_xlfn.PERCENTILE.INC($H$2:$H$10001,0.75),1,0)</f>
        <v>2</v>
      </c>
      <c r="S142" t="str">
        <f>IF(R142&gt;=7,"High",IF(R142&gt;=4,"Medium","Low"))</f>
        <v>Low</v>
      </c>
    </row>
    <row r="143" spans="1:19">
      <c r="A143" t="s">
        <v>266</v>
      </c>
      <c r="B143">
        <v>44</v>
      </c>
      <c r="C143" t="s">
        <v>101</v>
      </c>
      <c r="D143" t="s">
        <v>113</v>
      </c>
      <c r="E143">
        <v>53</v>
      </c>
      <c r="F143" t="s">
        <v>109</v>
      </c>
      <c r="G143" t="s">
        <v>104</v>
      </c>
      <c r="H143" s="5">
        <v>514</v>
      </c>
      <c r="I143" s="5">
        <v>26907.54</v>
      </c>
      <c r="J143" t="s">
        <v>140</v>
      </c>
      <c r="K143" t="s">
        <v>106</v>
      </c>
      <c r="L143">
        <v>0</v>
      </c>
      <c r="M143">
        <v>0</v>
      </c>
      <c r="N143">
        <v>5</v>
      </c>
      <c r="O143" s="6">
        <v>0</v>
      </c>
      <c r="P143" t="s">
        <v>107</v>
      </c>
      <c r="Q143" t="s">
        <v>107</v>
      </c>
      <c r="R143">
        <f>IF(F143="Monthly",2,0)
+IF(E143&lt;=6,2,0)
+IF(N143&lt;=2,2,0)
+IF(L143&gt;=4,2,0)
+IF(M143&gt;=2,1,0)
+IF(H143&gt;=_xlfn.PERCENTILE.INC($H$2:$H$10001,0.75),1,0)</f>
        <v>0</v>
      </c>
      <c r="S143" t="str">
        <f>IF(R143&gt;=7,"High",IF(R143&gt;=4,"Medium","Low"))</f>
        <v>Low</v>
      </c>
    </row>
    <row r="144" spans="1:19">
      <c r="A144" t="s">
        <v>267</v>
      </c>
      <c r="B144">
        <v>49</v>
      </c>
      <c r="C144" t="s">
        <v>112</v>
      </c>
      <c r="D144" t="s">
        <v>137</v>
      </c>
      <c r="E144">
        <v>43</v>
      </c>
      <c r="F144" t="s">
        <v>109</v>
      </c>
      <c r="G144" t="s">
        <v>104</v>
      </c>
      <c r="H144" s="5">
        <v>470</v>
      </c>
      <c r="I144" s="5">
        <v>18133.169999999998</v>
      </c>
      <c r="J144" t="s">
        <v>105</v>
      </c>
      <c r="K144" t="s">
        <v>106</v>
      </c>
      <c r="L144">
        <v>5</v>
      </c>
      <c r="M144">
        <v>0</v>
      </c>
      <c r="N144">
        <v>5</v>
      </c>
      <c r="O144" s="6">
        <v>10</v>
      </c>
      <c r="P144" t="s">
        <v>106</v>
      </c>
      <c r="Q144" t="s">
        <v>107</v>
      </c>
      <c r="R144">
        <f>IF(F144="Monthly",2,0)
+IF(E144&lt;=6,2,0)
+IF(N144&lt;=2,2,0)
+IF(L144&gt;=4,2,0)
+IF(M144&gt;=2,1,0)
+IF(H144&gt;=_xlfn.PERCENTILE.INC($H$2:$H$10001,0.75),1,0)</f>
        <v>2</v>
      </c>
      <c r="S144" t="str">
        <f>IF(R144&gt;=7,"High",IF(R144&gt;=4,"Medium","Low"))</f>
        <v>Low</v>
      </c>
    </row>
    <row r="145" spans="1:19">
      <c r="A145" t="s">
        <v>268</v>
      </c>
      <c r="B145">
        <v>33</v>
      </c>
      <c r="C145" t="s">
        <v>101</v>
      </c>
      <c r="D145" t="s">
        <v>131</v>
      </c>
      <c r="E145">
        <v>52</v>
      </c>
      <c r="F145" t="s">
        <v>109</v>
      </c>
      <c r="G145" t="s">
        <v>110</v>
      </c>
      <c r="H145" s="5">
        <v>749</v>
      </c>
      <c r="I145" s="5">
        <v>34358.1</v>
      </c>
      <c r="J145" t="s">
        <v>105</v>
      </c>
      <c r="K145" t="s">
        <v>106</v>
      </c>
      <c r="L145">
        <v>4</v>
      </c>
      <c r="M145">
        <v>1</v>
      </c>
      <c r="N145">
        <v>5</v>
      </c>
      <c r="O145" s="6">
        <v>10</v>
      </c>
      <c r="P145" t="s">
        <v>107</v>
      </c>
      <c r="Q145" t="s">
        <v>107</v>
      </c>
      <c r="R145">
        <f>IF(F145="Monthly",2,0)
+IF(E145&lt;=6,2,0)
+IF(N145&lt;=2,2,0)
+IF(L145&gt;=4,2,0)
+IF(M145&gt;=2,1,0)
+IF(H145&gt;=_xlfn.PERCENTILE.INC($H$2:$H$10001,0.75),1,0)</f>
        <v>2</v>
      </c>
      <c r="S145" t="str">
        <f>IF(R145&gt;=7,"High",IF(R145&gt;=4,"Medium","Low"))</f>
        <v>Low</v>
      </c>
    </row>
    <row r="146" spans="1:19">
      <c r="A146" t="s">
        <v>269</v>
      </c>
      <c r="B146">
        <v>18</v>
      </c>
      <c r="C146" t="s">
        <v>101</v>
      </c>
      <c r="D146" t="s">
        <v>133</v>
      </c>
      <c r="E146">
        <v>24</v>
      </c>
      <c r="F146" t="s">
        <v>103</v>
      </c>
      <c r="G146" t="s">
        <v>104</v>
      </c>
      <c r="H146" s="5">
        <v>512</v>
      </c>
      <c r="I146" s="5">
        <v>12256.93</v>
      </c>
      <c r="J146" t="s">
        <v>117</v>
      </c>
      <c r="K146" t="s">
        <v>107</v>
      </c>
      <c r="L146">
        <v>5</v>
      </c>
      <c r="M146">
        <v>2</v>
      </c>
      <c r="N146">
        <v>2</v>
      </c>
      <c r="O146" s="6">
        <v>0</v>
      </c>
      <c r="P146" t="s">
        <v>107</v>
      </c>
      <c r="Q146" t="s">
        <v>106</v>
      </c>
      <c r="R146">
        <f>IF(F146="Monthly",2,0)
+IF(E146&lt;=6,2,0)
+IF(N146&lt;=2,2,0)
+IF(L146&gt;=4,2,0)
+IF(M146&gt;=2,1,0)
+IF(H146&gt;=_xlfn.PERCENTILE.INC($H$2:$H$10001,0.75),1,0)</f>
        <v>7</v>
      </c>
      <c r="S146" t="str">
        <f>IF(R146&gt;=7,"High",IF(R146&gt;=4,"Medium","Low"))</f>
        <v>High</v>
      </c>
    </row>
    <row r="147" spans="1:19">
      <c r="A147" t="s">
        <v>270</v>
      </c>
      <c r="B147">
        <v>47</v>
      </c>
      <c r="C147" t="s">
        <v>101</v>
      </c>
      <c r="D147" t="s">
        <v>159</v>
      </c>
      <c r="E147">
        <v>45</v>
      </c>
      <c r="F147" t="s">
        <v>103</v>
      </c>
      <c r="G147" t="s">
        <v>104</v>
      </c>
      <c r="H147" s="5">
        <v>541</v>
      </c>
      <c r="I147" s="5">
        <v>25029.67</v>
      </c>
      <c r="J147" t="s">
        <v>117</v>
      </c>
      <c r="K147" t="s">
        <v>106</v>
      </c>
      <c r="L147">
        <v>5</v>
      </c>
      <c r="M147">
        <v>2</v>
      </c>
      <c r="N147">
        <v>3</v>
      </c>
      <c r="O147" s="6">
        <v>0</v>
      </c>
      <c r="P147" t="s">
        <v>107</v>
      </c>
      <c r="Q147" t="s">
        <v>106</v>
      </c>
      <c r="R147">
        <f>IF(F147="Monthly",2,0)
+IF(E147&lt;=6,2,0)
+IF(N147&lt;=2,2,0)
+IF(L147&gt;=4,2,0)
+IF(M147&gt;=2,1,0)
+IF(H147&gt;=_xlfn.PERCENTILE.INC($H$2:$H$10001,0.75),1,0)</f>
        <v>5</v>
      </c>
      <c r="S147" t="str">
        <f>IF(R147&gt;=7,"High",IF(R147&gt;=4,"Medium","Low"))</f>
        <v>Medium</v>
      </c>
    </row>
    <row r="148" spans="1:19">
      <c r="A148" t="s">
        <v>271</v>
      </c>
      <c r="B148">
        <v>45</v>
      </c>
      <c r="C148" t="s">
        <v>101</v>
      </c>
      <c r="D148" t="s">
        <v>113</v>
      </c>
      <c r="E148">
        <v>19</v>
      </c>
      <c r="F148" t="s">
        <v>103</v>
      </c>
      <c r="G148" t="s">
        <v>110</v>
      </c>
      <c r="H148" s="5">
        <v>739</v>
      </c>
      <c r="I148" s="5">
        <v>13642.45</v>
      </c>
      <c r="J148" t="s">
        <v>134</v>
      </c>
      <c r="K148" t="s">
        <v>106</v>
      </c>
      <c r="L148">
        <v>0</v>
      </c>
      <c r="M148">
        <v>0</v>
      </c>
      <c r="N148">
        <v>5</v>
      </c>
      <c r="O148" s="6">
        <v>0</v>
      </c>
      <c r="P148" t="s">
        <v>107</v>
      </c>
      <c r="Q148" t="s">
        <v>107</v>
      </c>
      <c r="R148">
        <f>IF(F148="Monthly",2,0)
+IF(E148&lt;=6,2,0)
+IF(N148&lt;=2,2,0)
+IF(L148&gt;=4,2,0)
+IF(M148&gt;=2,1,0)
+IF(H148&gt;=_xlfn.PERCENTILE.INC($H$2:$H$10001,0.75),1,0)</f>
        <v>2</v>
      </c>
      <c r="S148" t="str">
        <f>IF(R148&gt;=7,"High",IF(R148&gt;=4,"Medium","Low"))</f>
        <v>Low</v>
      </c>
    </row>
    <row r="149" spans="1:19">
      <c r="A149" t="s">
        <v>272</v>
      </c>
      <c r="B149">
        <v>35</v>
      </c>
      <c r="C149" t="s">
        <v>112</v>
      </c>
      <c r="D149" t="s">
        <v>133</v>
      </c>
      <c r="E149">
        <v>54</v>
      </c>
      <c r="F149" t="s">
        <v>109</v>
      </c>
      <c r="G149" t="s">
        <v>104</v>
      </c>
      <c r="H149" s="5">
        <v>516</v>
      </c>
      <c r="I149" s="5">
        <v>28027.73</v>
      </c>
      <c r="J149" t="s">
        <v>117</v>
      </c>
      <c r="K149" t="s">
        <v>106</v>
      </c>
      <c r="L149">
        <v>0</v>
      </c>
      <c r="M149">
        <v>0</v>
      </c>
      <c r="N149">
        <v>5</v>
      </c>
      <c r="O149" s="6">
        <v>0</v>
      </c>
      <c r="P149" t="s">
        <v>107</v>
      </c>
      <c r="Q149" t="s">
        <v>107</v>
      </c>
      <c r="R149">
        <f>IF(F149="Monthly",2,0)
+IF(E149&lt;=6,2,0)
+IF(N149&lt;=2,2,0)
+IF(L149&gt;=4,2,0)
+IF(M149&gt;=2,1,0)
+IF(H149&gt;=_xlfn.PERCENTILE.INC($H$2:$H$10001,0.75),1,0)</f>
        <v>0</v>
      </c>
      <c r="S149" t="str">
        <f>IF(R149&gt;=7,"High",IF(R149&gt;=4,"Medium","Low"))</f>
        <v>Low</v>
      </c>
    </row>
    <row r="150" spans="1:19">
      <c r="A150" t="s">
        <v>273</v>
      </c>
      <c r="B150">
        <v>45</v>
      </c>
      <c r="C150" t="s">
        <v>101</v>
      </c>
      <c r="D150" t="s">
        <v>131</v>
      </c>
      <c r="E150">
        <v>51</v>
      </c>
      <c r="F150" t="s">
        <v>103</v>
      </c>
      <c r="G150" t="s">
        <v>110</v>
      </c>
      <c r="H150" s="5">
        <v>824</v>
      </c>
      <c r="I150" s="5">
        <v>40874.97</v>
      </c>
      <c r="J150" t="s">
        <v>105</v>
      </c>
      <c r="K150" t="s">
        <v>106</v>
      </c>
      <c r="L150">
        <v>2</v>
      </c>
      <c r="M150">
        <v>0</v>
      </c>
      <c r="N150">
        <v>4</v>
      </c>
      <c r="O150" s="6">
        <v>0</v>
      </c>
      <c r="P150" t="s">
        <v>107</v>
      </c>
      <c r="Q150" t="s">
        <v>107</v>
      </c>
      <c r="R150">
        <f>IF(F150="Monthly",2,0)
+IF(E150&lt;=6,2,0)
+IF(N150&lt;=2,2,0)
+IF(L150&gt;=4,2,0)
+IF(M150&gt;=2,1,0)
+IF(H150&gt;=_xlfn.PERCENTILE.INC($H$2:$H$10001,0.75),1,0)</f>
        <v>3</v>
      </c>
      <c r="S150" t="str">
        <f>IF(R150&gt;=7,"High",IF(R150&gt;=4,"Medium","Low"))</f>
        <v>Low</v>
      </c>
    </row>
    <row r="151" spans="1:19">
      <c r="A151" t="s">
        <v>274</v>
      </c>
      <c r="B151">
        <v>31</v>
      </c>
      <c r="C151" t="s">
        <v>101</v>
      </c>
      <c r="D151" t="s">
        <v>113</v>
      </c>
      <c r="E151">
        <v>18</v>
      </c>
      <c r="F151" t="s">
        <v>103</v>
      </c>
      <c r="G151" t="s">
        <v>110</v>
      </c>
      <c r="H151" s="5">
        <v>769</v>
      </c>
      <c r="I151" s="5">
        <v>13991.12</v>
      </c>
      <c r="J151" t="s">
        <v>140</v>
      </c>
      <c r="K151" t="s">
        <v>106</v>
      </c>
      <c r="L151">
        <v>2</v>
      </c>
      <c r="M151">
        <v>0</v>
      </c>
      <c r="N151">
        <v>5</v>
      </c>
      <c r="O151" s="6">
        <v>0</v>
      </c>
      <c r="P151" t="s">
        <v>107</v>
      </c>
      <c r="Q151" t="s">
        <v>107</v>
      </c>
      <c r="R151">
        <f>IF(F151="Monthly",2,0)
+IF(E151&lt;=6,2,0)
+IF(N151&lt;=2,2,0)
+IF(L151&gt;=4,2,0)
+IF(M151&gt;=2,1,0)
+IF(H151&gt;=_xlfn.PERCENTILE.INC($H$2:$H$10001,0.75),1,0)</f>
        <v>2</v>
      </c>
      <c r="S151" t="str">
        <f>IF(R151&gt;=7,"High",IF(R151&gt;=4,"Medium","Low"))</f>
        <v>Low</v>
      </c>
    </row>
    <row r="152" spans="1:19">
      <c r="A152" t="s">
        <v>275</v>
      </c>
      <c r="B152">
        <v>46</v>
      </c>
      <c r="C152" t="s">
        <v>112</v>
      </c>
      <c r="D152" t="s">
        <v>126</v>
      </c>
      <c r="E152">
        <v>24</v>
      </c>
      <c r="F152" t="s">
        <v>103</v>
      </c>
      <c r="G152" t="s">
        <v>104</v>
      </c>
      <c r="H152" s="5">
        <v>427</v>
      </c>
      <c r="I152" s="5">
        <v>10154.719999999999</v>
      </c>
      <c r="J152" t="s">
        <v>115</v>
      </c>
      <c r="K152" t="s">
        <v>107</v>
      </c>
      <c r="L152">
        <v>0</v>
      </c>
      <c r="M152">
        <v>0</v>
      </c>
      <c r="N152">
        <v>4</v>
      </c>
      <c r="O152" s="6">
        <v>0</v>
      </c>
      <c r="P152" t="s">
        <v>107</v>
      </c>
      <c r="Q152" t="s">
        <v>106</v>
      </c>
      <c r="R152">
        <f>IF(F152="Monthly",2,0)
+IF(E152&lt;=6,2,0)
+IF(N152&lt;=2,2,0)
+IF(L152&gt;=4,2,0)
+IF(M152&gt;=2,1,0)
+IF(H152&gt;=_xlfn.PERCENTILE.INC($H$2:$H$10001,0.75),1,0)</f>
        <v>2</v>
      </c>
      <c r="S152" t="str">
        <f>IF(R152&gt;=7,"High",IF(R152&gt;=4,"Medium","Low"))</f>
        <v>Low</v>
      </c>
    </row>
    <row r="153" spans="1:19">
      <c r="A153" t="s">
        <v>276</v>
      </c>
      <c r="B153">
        <v>52</v>
      </c>
      <c r="C153" t="s">
        <v>101</v>
      </c>
      <c r="D153" t="s">
        <v>126</v>
      </c>
      <c r="E153">
        <v>20</v>
      </c>
      <c r="F153" t="s">
        <v>109</v>
      </c>
      <c r="G153" t="s">
        <v>104</v>
      </c>
      <c r="H153" s="5">
        <v>436</v>
      </c>
      <c r="I153" s="5">
        <v>8875.7900000000009</v>
      </c>
      <c r="J153" t="s">
        <v>115</v>
      </c>
      <c r="K153" t="s">
        <v>107</v>
      </c>
      <c r="L153">
        <v>1</v>
      </c>
      <c r="M153">
        <v>0</v>
      </c>
      <c r="N153">
        <v>4</v>
      </c>
      <c r="O153" s="6">
        <v>0</v>
      </c>
      <c r="P153" t="s">
        <v>107</v>
      </c>
      <c r="Q153" t="s">
        <v>107</v>
      </c>
      <c r="R153">
        <f>IF(F153="Monthly",2,0)
+IF(E153&lt;=6,2,0)
+IF(N153&lt;=2,2,0)
+IF(L153&gt;=4,2,0)
+IF(M153&gt;=2,1,0)
+IF(H153&gt;=_xlfn.PERCENTILE.INC($H$2:$H$10001,0.75),1,0)</f>
        <v>0</v>
      </c>
      <c r="S153" t="str">
        <f>IF(R153&gt;=7,"High",IF(R153&gt;=4,"Medium","Low"))</f>
        <v>Low</v>
      </c>
    </row>
    <row r="154" spans="1:19">
      <c r="A154" t="s">
        <v>277</v>
      </c>
      <c r="B154">
        <v>32</v>
      </c>
      <c r="C154" t="s">
        <v>112</v>
      </c>
      <c r="D154" t="s">
        <v>131</v>
      </c>
      <c r="E154">
        <v>33</v>
      </c>
      <c r="F154" t="s">
        <v>103</v>
      </c>
      <c r="G154" t="s">
        <v>110</v>
      </c>
      <c r="H154" s="5">
        <v>727</v>
      </c>
      <c r="I154" s="5">
        <v>23361.33</v>
      </c>
      <c r="J154" t="s">
        <v>117</v>
      </c>
      <c r="K154" t="s">
        <v>106</v>
      </c>
      <c r="L154">
        <v>2</v>
      </c>
      <c r="M154">
        <v>1</v>
      </c>
      <c r="N154">
        <v>5</v>
      </c>
      <c r="O154" s="6">
        <v>0</v>
      </c>
      <c r="P154" t="s">
        <v>107</v>
      </c>
      <c r="Q154" t="s">
        <v>106</v>
      </c>
      <c r="R154">
        <f>IF(F154="Monthly",2,0)
+IF(E154&lt;=6,2,0)
+IF(N154&lt;=2,2,0)
+IF(L154&gt;=4,2,0)
+IF(M154&gt;=2,1,0)
+IF(H154&gt;=_xlfn.PERCENTILE.INC($H$2:$H$10001,0.75),1,0)</f>
        <v>2</v>
      </c>
      <c r="S154" t="str">
        <f>IF(R154&gt;=7,"High",IF(R154&gt;=4,"Medium","Low"))</f>
        <v>Low</v>
      </c>
    </row>
    <row r="155" spans="1:19">
      <c r="A155" t="s">
        <v>278</v>
      </c>
      <c r="B155">
        <v>40</v>
      </c>
      <c r="C155" t="s">
        <v>101</v>
      </c>
      <c r="D155" t="s">
        <v>102</v>
      </c>
      <c r="E155">
        <v>35</v>
      </c>
      <c r="F155" t="s">
        <v>109</v>
      </c>
      <c r="G155" t="s">
        <v>104</v>
      </c>
      <c r="H155" s="5">
        <v>575</v>
      </c>
      <c r="I155" s="5">
        <v>20503.84</v>
      </c>
      <c r="J155" t="s">
        <v>140</v>
      </c>
      <c r="K155" t="s">
        <v>106</v>
      </c>
      <c r="L155">
        <v>0</v>
      </c>
      <c r="M155">
        <v>0</v>
      </c>
      <c r="N155">
        <v>5</v>
      </c>
      <c r="O155" s="6">
        <v>0</v>
      </c>
      <c r="P155" t="s">
        <v>107</v>
      </c>
      <c r="Q155" t="s">
        <v>107</v>
      </c>
      <c r="R155">
        <f>IF(F155="Monthly",2,0)
+IF(E155&lt;=6,2,0)
+IF(N155&lt;=2,2,0)
+IF(L155&gt;=4,2,0)
+IF(M155&gt;=2,1,0)
+IF(H155&gt;=_xlfn.PERCENTILE.INC($H$2:$H$10001,0.75),1,0)</f>
        <v>0</v>
      </c>
      <c r="S155" t="str">
        <f>IF(R155&gt;=7,"High",IF(R155&gt;=4,"Medium","Low"))</f>
        <v>Low</v>
      </c>
    </row>
    <row r="156" spans="1:19">
      <c r="A156" t="s">
        <v>279</v>
      </c>
      <c r="B156">
        <v>31</v>
      </c>
      <c r="C156" t="s">
        <v>112</v>
      </c>
      <c r="D156" t="s">
        <v>119</v>
      </c>
      <c r="E156">
        <v>12</v>
      </c>
      <c r="F156" t="s">
        <v>103</v>
      </c>
      <c r="G156" t="s">
        <v>104</v>
      </c>
      <c r="H156" s="5">
        <v>484</v>
      </c>
      <c r="I156" s="5">
        <v>5767.48</v>
      </c>
      <c r="J156" t="s">
        <v>140</v>
      </c>
      <c r="K156" t="s">
        <v>106</v>
      </c>
      <c r="L156">
        <v>0</v>
      </c>
      <c r="M156">
        <v>0</v>
      </c>
      <c r="N156">
        <v>5</v>
      </c>
      <c r="O156" s="6">
        <v>0</v>
      </c>
      <c r="P156" t="s">
        <v>106</v>
      </c>
      <c r="Q156" t="s">
        <v>106</v>
      </c>
      <c r="R156">
        <f>IF(F156="Monthly",2,0)
+IF(E156&lt;=6,2,0)
+IF(N156&lt;=2,2,0)
+IF(L156&gt;=4,2,0)
+IF(M156&gt;=2,1,0)
+IF(H156&gt;=_xlfn.PERCENTILE.INC($H$2:$H$10001,0.75),1,0)</f>
        <v>2</v>
      </c>
      <c r="S156" t="str">
        <f>IF(R156&gt;=7,"High",IF(R156&gt;=4,"Medium","Low"))</f>
        <v>Low</v>
      </c>
    </row>
    <row r="157" spans="1:19">
      <c r="A157" t="s">
        <v>280</v>
      </c>
      <c r="B157">
        <v>24</v>
      </c>
      <c r="C157" t="s">
        <v>112</v>
      </c>
      <c r="D157" t="s">
        <v>131</v>
      </c>
      <c r="E157">
        <v>20</v>
      </c>
      <c r="F157" t="s">
        <v>103</v>
      </c>
      <c r="G157" t="s">
        <v>110</v>
      </c>
      <c r="H157" s="5">
        <v>803</v>
      </c>
      <c r="I157" s="5">
        <v>16363.74</v>
      </c>
      <c r="J157" t="s">
        <v>117</v>
      </c>
      <c r="K157" t="s">
        <v>106</v>
      </c>
      <c r="L157">
        <v>0</v>
      </c>
      <c r="M157">
        <v>0</v>
      </c>
      <c r="N157">
        <v>4</v>
      </c>
      <c r="O157" s="6">
        <v>0</v>
      </c>
      <c r="P157" t="s">
        <v>106</v>
      </c>
      <c r="Q157" t="s">
        <v>107</v>
      </c>
      <c r="R157">
        <f>IF(F157="Monthly",2,0)
+IF(E157&lt;=6,2,0)
+IF(N157&lt;=2,2,0)
+IF(L157&gt;=4,2,0)
+IF(M157&gt;=2,1,0)
+IF(H157&gt;=_xlfn.PERCENTILE.INC($H$2:$H$10001,0.75),1,0)</f>
        <v>3</v>
      </c>
      <c r="S157" t="str">
        <f>IF(R157&gt;=7,"High",IF(R157&gt;=4,"Medium","Low"))</f>
        <v>Low</v>
      </c>
    </row>
    <row r="158" spans="1:19">
      <c r="A158" t="s">
        <v>281</v>
      </c>
      <c r="B158">
        <v>23</v>
      </c>
      <c r="C158" t="s">
        <v>101</v>
      </c>
      <c r="D158" t="s">
        <v>126</v>
      </c>
      <c r="E158">
        <v>10</v>
      </c>
      <c r="F158" t="s">
        <v>103</v>
      </c>
      <c r="G158" t="s">
        <v>129</v>
      </c>
      <c r="H158" s="5">
        <v>970</v>
      </c>
      <c r="I158" s="5">
        <v>9675.16</v>
      </c>
      <c r="J158" t="s">
        <v>117</v>
      </c>
      <c r="K158" t="s">
        <v>106</v>
      </c>
      <c r="L158">
        <v>1</v>
      </c>
      <c r="M158">
        <v>0</v>
      </c>
      <c r="N158">
        <v>5</v>
      </c>
      <c r="O158" s="6">
        <v>0</v>
      </c>
      <c r="P158" t="s">
        <v>106</v>
      </c>
      <c r="Q158" t="s">
        <v>107</v>
      </c>
      <c r="R158">
        <f>IF(F158="Monthly",2,0)
+IF(E158&lt;=6,2,0)
+IF(N158&lt;=2,2,0)
+IF(L158&gt;=4,2,0)
+IF(M158&gt;=2,1,0)
+IF(H158&gt;=_xlfn.PERCENTILE.INC($H$2:$H$10001,0.75),1,0)</f>
        <v>3</v>
      </c>
      <c r="S158" t="str">
        <f>IF(R158&gt;=7,"High",IF(R158&gt;=4,"Medium","Low"))</f>
        <v>Low</v>
      </c>
    </row>
    <row r="159" spans="1:19">
      <c r="A159" t="s">
        <v>282</v>
      </c>
      <c r="B159">
        <v>37</v>
      </c>
      <c r="C159" t="s">
        <v>112</v>
      </c>
      <c r="D159" t="s">
        <v>131</v>
      </c>
      <c r="E159">
        <v>69</v>
      </c>
      <c r="F159" t="s">
        <v>109</v>
      </c>
      <c r="G159" t="s">
        <v>104</v>
      </c>
      <c r="H159" s="5">
        <v>545</v>
      </c>
      <c r="I159" s="5">
        <v>33537.01</v>
      </c>
      <c r="J159" t="s">
        <v>117</v>
      </c>
      <c r="K159" t="s">
        <v>106</v>
      </c>
      <c r="L159">
        <v>2</v>
      </c>
      <c r="M159">
        <v>0</v>
      </c>
      <c r="N159">
        <v>5</v>
      </c>
      <c r="O159" s="6">
        <v>10</v>
      </c>
      <c r="P159" t="s">
        <v>107</v>
      </c>
      <c r="Q159" t="s">
        <v>107</v>
      </c>
      <c r="R159">
        <f>IF(F159="Monthly",2,0)
+IF(E159&lt;=6,2,0)
+IF(N159&lt;=2,2,0)
+IF(L159&gt;=4,2,0)
+IF(M159&gt;=2,1,0)
+IF(H159&gt;=_xlfn.PERCENTILE.INC($H$2:$H$10001,0.75),1,0)</f>
        <v>0</v>
      </c>
      <c r="S159" t="str">
        <f>IF(R159&gt;=7,"High",IF(R159&gt;=4,"Medium","Low"))</f>
        <v>Low</v>
      </c>
    </row>
    <row r="160" spans="1:19">
      <c r="A160" t="s">
        <v>283</v>
      </c>
      <c r="B160">
        <v>29</v>
      </c>
      <c r="C160" t="s">
        <v>101</v>
      </c>
      <c r="D160" t="s">
        <v>123</v>
      </c>
      <c r="E160">
        <v>24</v>
      </c>
      <c r="F160" t="s">
        <v>109</v>
      </c>
      <c r="G160" t="s">
        <v>104</v>
      </c>
      <c r="H160" s="5">
        <v>545</v>
      </c>
      <c r="I160" s="5">
        <v>11840.41</v>
      </c>
      <c r="J160" t="s">
        <v>105</v>
      </c>
      <c r="K160" t="s">
        <v>106</v>
      </c>
      <c r="L160">
        <v>0</v>
      </c>
      <c r="M160">
        <v>0</v>
      </c>
      <c r="N160">
        <v>5</v>
      </c>
      <c r="O160" s="6">
        <v>10</v>
      </c>
      <c r="P160" t="s">
        <v>106</v>
      </c>
      <c r="Q160" t="s">
        <v>107</v>
      </c>
      <c r="R160">
        <f>IF(F160="Monthly",2,0)
+IF(E160&lt;=6,2,0)
+IF(N160&lt;=2,2,0)
+IF(L160&gt;=4,2,0)
+IF(M160&gt;=2,1,0)
+IF(H160&gt;=_xlfn.PERCENTILE.INC($H$2:$H$10001,0.75),1,0)</f>
        <v>0</v>
      </c>
      <c r="S160" t="str">
        <f>IF(R160&gt;=7,"High",IF(R160&gt;=4,"Medium","Low"))</f>
        <v>Low</v>
      </c>
    </row>
    <row r="161" spans="1:19">
      <c r="A161" t="s">
        <v>284</v>
      </c>
      <c r="B161">
        <v>43</v>
      </c>
      <c r="C161" t="s">
        <v>101</v>
      </c>
      <c r="D161" t="s">
        <v>126</v>
      </c>
      <c r="E161">
        <v>72</v>
      </c>
      <c r="F161" t="s">
        <v>121</v>
      </c>
      <c r="G161" t="s">
        <v>104</v>
      </c>
      <c r="H161" s="5">
        <v>431</v>
      </c>
      <c r="I161" s="5">
        <v>30565.919999999998</v>
      </c>
      <c r="J161" t="s">
        <v>115</v>
      </c>
      <c r="K161" t="s">
        <v>107</v>
      </c>
      <c r="L161">
        <v>4</v>
      </c>
      <c r="M161">
        <v>3</v>
      </c>
      <c r="N161">
        <v>3</v>
      </c>
      <c r="O161" s="6">
        <v>0</v>
      </c>
      <c r="P161" t="s">
        <v>106</v>
      </c>
      <c r="Q161" t="s">
        <v>107</v>
      </c>
      <c r="R161">
        <f>IF(F161="Monthly",2,0)
+IF(E161&lt;=6,2,0)
+IF(N161&lt;=2,2,0)
+IF(L161&gt;=4,2,0)
+IF(M161&gt;=2,1,0)
+IF(H161&gt;=_xlfn.PERCENTILE.INC($H$2:$H$10001,0.75),1,0)</f>
        <v>3</v>
      </c>
      <c r="S161" t="str">
        <f>IF(R161&gt;=7,"High",IF(R161&gt;=4,"Medium","Low"))</f>
        <v>Low</v>
      </c>
    </row>
    <row r="162" spans="1:19">
      <c r="A162" t="s">
        <v>285</v>
      </c>
      <c r="B162">
        <v>44</v>
      </c>
      <c r="C162" t="s">
        <v>101</v>
      </c>
      <c r="D162" t="s">
        <v>133</v>
      </c>
      <c r="E162">
        <v>24</v>
      </c>
      <c r="F162" t="s">
        <v>103</v>
      </c>
      <c r="G162" t="s">
        <v>110</v>
      </c>
      <c r="H162" s="5">
        <v>754</v>
      </c>
      <c r="I162" s="5">
        <v>18505.68</v>
      </c>
      <c r="J162" t="s">
        <v>134</v>
      </c>
      <c r="K162" t="s">
        <v>106</v>
      </c>
      <c r="L162">
        <v>2</v>
      </c>
      <c r="M162">
        <v>0</v>
      </c>
      <c r="N162">
        <v>4</v>
      </c>
      <c r="O162" s="6">
        <v>0</v>
      </c>
      <c r="P162" t="s">
        <v>107</v>
      </c>
      <c r="Q162" t="s">
        <v>107</v>
      </c>
      <c r="R162">
        <f>IF(F162="Monthly",2,0)
+IF(E162&lt;=6,2,0)
+IF(N162&lt;=2,2,0)
+IF(L162&gt;=4,2,0)
+IF(M162&gt;=2,1,0)
+IF(H162&gt;=_xlfn.PERCENTILE.INC($H$2:$H$10001,0.75),1,0)</f>
        <v>2</v>
      </c>
      <c r="S162" t="str">
        <f>IF(R162&gt;=7,"High",IF(R162&gt;=4,"Medium","Low"))</f>
        <v>Low</v>
      </c>
    </row>
    <row r="163" spans="1:19">
      <c r="A163" t="s">
        <v>286</v>
      </c>
      <c r="B163">
        <v>46</v>
      </c>
      <c r="C163" t="s">
        <v>101</v>
      </c>
      <c r="D163" t="s">
        <v>126</v>
      </c>
      <c r="E163">
        <v>49</v>
      </c>
      <c r="F163" t="s">
        <v>109</v>
      </c>
      <c r="G163" t="s">
        <v>104</v>
      </c>
      <c r="H163" s="5">
        <v>494</v>
      </c>
      <c r="I163" s="5">
        <v>23086.959999999999</v>
      </c>
      <c r="J163" t="s">
        <v>117</v>
      </c>
      <c r="K163" t="s">
        <v>107</v>
      </c>
      <c r="L163">
        <v>6</v>
      </c>
      <c r="M163">
        <v>3</v>
      </c>
      <c r="N163">
        <v>1</v>
      </c>
      <c r="O163" s="6">
        <v>5</v>
      </c>
      <c r="P163" t="s">
        <v>107</v>
      </c>
      <c r="Q163" t="s">
        <v>106</v>
      </c>
      <c r="R163">
        <f>IF(F163="Monthly",2,0)
+IF(E163&lt;=6,2,0)
+IF(N163&lt;=2,2,0)
+IF(L163&gt;=4,2,0)
+IF(M163&gt;=2,1,0)
+IF(H163&gt;=_xlfn.PERCENTILE.INC($H$2:$H$10001,0.75),1,0)</f>
        <v>5</v>
      </c>
      <c r="S163" t="str">
        <f>IF(R163&gt;=7,"High",IF(R163&gt;=4,"Medium","Low"))</f>
        <v>Medium</v>
      </c>
    </row>
    <row r="164" spans="1:19">
      <c r="A164" t="s">
        <v>287</v>
      </c>
      <c r="B164">
        <v>26</v>
      </c>
      <c r="C164" t="s">
        <v>112</v>
      </c>
      <c r="D164" t="s">
        <v>137</v>
      </c>
      <c r="E164">
        <v>10</v>
      </c>
      <c r="F164" t="s">
        <v>109</v>
      </c>
      <c r="G164" t="s">
        <v>110</v>
      </c>
      <c r="H164" s="5">
        <v>751</v>
      </c>
      <c r="I164" s="5">
        <v>7682.2</v>
      </c>
      <c r="J164" t="s">
        <v>134</v>
      </c>
      <c r="K164" t="s">
        <v>106</v>
      </c>
      <c r="L164">
        <v>1</v>
      </c>
      <c r="M164">
        <v>0</v>
      </c>
      <c r="N164">
        <v>5</v>
      </c>
      <c r="O164" s="6">
        <v>0</v>
      </c>
      <c r="P164" t="s">
        <v>107</v>
      </c>
      <c r="Q164" t="s">
        <v>107</v>
      </c>
      <c r="R164">
        <f>IF(F164="Monthly",2,0)
+IF(E164&lt;=6,2,0)
+IF(N164&lt;=2,2,0)
+IF(L164&gt;=4,2,0)
+IF(M164&gt;=2,1,0)
+IF(H164&gt;=_xlfn.PERCENTILE.INC($H$2:$H$10001,0.75),1,0)</f>
        <v>0</v>
      </c>
      <c r="S164" t="str">
        <f>IF(R164&gt;=7,"High",IF(R164&gt;=4,"Medium","Low"))</f>
        <v>Low</v>
      </c>
    </row>
    <row r="165" spans="1:19">
      <c r="A165" t="s">
        <v>288</v>
      </c>
      <c r="B165">
        <v>51</v>
      </c>
      <c r="C165" t="s">
        <v>112</v>
      </c>
      <c r="D165" t="s">
        <v>131</v>
      </c>
      <c r="E165">
        <v>52</v>
      </c>
      <c r="F165" t="s">
        <v>103</v>
      </c>
      <c r="G165" t="s">
        <v>104</v>
      </c>
      <c r="H165" s="5">
        <v>444</v>
      </c>
      <c r="I165" s="5">
        <v>22396.86</v>
      </c>
      <c r="J165" t="s">
        <v>117</v>
      </c>
      <c r="K165" t="s">
        <v>106</v>
      </c>
      <c r="L165">
        <v>2</v>
      </c>
      <c r="M165">
        <v>0</v>
      </c>
      <c r="N165">
        <v>5</v>
      </c>
      <c r="O165" s="6">
        <v>0</v>
      </c>
      <c r="P165" t="s">
        <v>107</v>
      </c>
      <c r="Q165" t="s">
        <v>107</v>
      </c>
      <c r="R165">
        <f>IF(F165="Monthly",2,0)
+IF(E165&lt;=6,2,0)
+IF(N165&lt;=2,2,0)
+IF(L165&gt;=4,2,0)
+IF(M165&gt;=2,1,0)
+IF(H165&gt;=_xlfn.PERCENTILE.INC($H$2:$H$10001,0.75),1,0)</f>
        <v>2</v>
      </c>
      <c r="S165" t="str">
        <f>IF(R165&gt;=7,"High",IF(R165&gt;=4,"Medium","Low"))</f>
        <v>Low</v>
      </c>
    </row>
    <row r="166" spans="1:19">
      <c r="A166" t="s">
        <v>289</v>
      </c>
      <c r="B166">
        <v>51</v>
      </c>
      <c r="C166" t="s">
        <v>112</v>
      </c>
      <c r="D166" t="s">
        <v>131</v>
      </c>
      <c r="E166">
        <v>4</v>
      </c>
      <c r="F166" t="s">
        <v>103</v>
      </c>
      <c r="G166" t="s">
        <v>110</v>
      </c>
      <c r="H166" s="5">
        <v>743</v>
      </c>
      <c r="I166" s="5">
        <v>2653.55</v>
      </c>
      <c r="J166" t="s">
        <v>117</v>
      </c>
      <c r="K166" t="s">
        <v>107</v>
      </c>
      <c r="L166">
        <v>0</v>
      </c>
      <c r="M166">
        <v>0</v>
      </c>
      <c r="N166">
        <v>5</v>
      </c>
      <c r="O166" s="6">
        <v>10</v>
      </c>
      <c r="P166" t="s">
        <v>107</v>
      </c>
      <c r="Q166" t="s">
        <v>106</v>
      </c>
      <c r="R166">
        <f>IF(F166="Monthly",2,0)
+IF(E166&lt;=6,2,0)
+IF(N166&lt;=2,2,0)
+IF(L166&gt;=4,2,0)
+IF(M166&gt;=2,1,0)
+IF(H166&gt;=_xlfn.PERCENTILE.INC($H$2:$H$10001,0.75),1,0)</f>
        <v>4</v>
      </c>
      <c r="S166" t="str">
        <f>IF(R166&gt;=7,"High",IF(R166&gt;=4,"Medium","Low"))</f>
        <v>Medium</v>
      </c>
    </row>
    <row r="167" spans="1:19">
      <c r="A167" t="s">
        <v>290</v>
      </c>
      <c r="B167">
        <v>40</v>
      </c>
      <c r="C167" t="s">
        <v>101</v>
      </c>
      <c r="D167" t="s">
        <v>159</v>
      </c>
      <c r="E167">
        <v>66</v>
      </c>
      <c r="F167" t="s">
        <v>103</v>
      </c>
      <c r="G167" t="s">
        <v>110</v>
      </c>
      <c r="H167" s="5">
        <v>675</v>
      </c>
      <c r="I167" s="5">
        <v>45213.62</v>
      </c>
      <c r="J167" t="s">
        <v>140</v>
      </c>
      <c r="K167" t="s">
        <v>106</v>
      </c>
      <c r="L167">
        <v>1</v>
      </c>
      <c r="M167">
        <v>0</v>
      </c>
      <c r="N167">
        <v>5</v>
      </c>
      <c r="O167" s="6">
        <v>0</v>
      </c>
      <c r="P167" t="s">
        <v>106</v>
      </c>
      <c r="Q167" t="s">
        <v>107</v>
      </c>
      <c r="R167">
        <f>IF(F167="Monthly",2,0)
+IF(E167&lt;=6,2,0)
+IF(N167&lt;=2,2,0)
+IF(L167&gt;=4,2,0)
+IF(M167&gt;=2,1,0)
+IF(H167&gt;=_xlfn.PERCENTILE.INC($H$2:$H$10001,0.75),1,0)</f>
        <v>2</v>
      </c>
      <c r="S167" t="str">
        <f>IF(R167&gt;=7,"High",IF(R167&gt;=4,"Medium","Low"))</f>
        <v>Low</v>
      </c>
    </row>
    <row r="168" spans="1:19">
      <c r="A168" t="s">
        <v>291</v>
      </c>
      <c r="B168">
        <v>44</v>
      </c>
      <c r="C168" t="s">
        <v>101</v>
      </c>
      <c r="D168" t="s">
        <v>123</v>
      </c>
      <c r="E168">
        <v>41</v>
      </c>
      <c r="F168" t="s">
        <v>103</v>
      </c>
      <c r="G168" t="s">
        <v>104</v>
      </c>
      <c r="H168" s="5">
        <v>539</v>
      </c>
      <c r="I168" s="5">
        <v>21765.08</v>
      </c>
      <c r="J168" t="s">
        <v>10127</v>
      </c>
      <c r="K168" t="s">
        <v>107</v>
      </c>
      <c r="L168">
        <v>1</v>
      </c>
      <c r="M168">
        <v>0</v>
      </c>
      <c r="N168">
        <v>5</v>
      </c>
      <c r="O168" s="6">
        <v>0</v>
      </c>
      <c r="P168" t="s">
        <v>107</v>
      </c>
      <c r="Q168" t="s">
        <v>107</v>
      </c>
      <c r="R168">
        <f>IF(F168="Monthly",2,0)
+IF(E168&lt;=6,2,0)
+IF(N168&lt;=2,2,0)
+IF(L168&gt;=4,2,0)
+IF(M168&gt;=2,1,0)
+IF(H168&gt;=_xlfn.PERCENTILE.INC($H$2:$H$10001,0.75),1,0)</f>
        <v>2</v>
      </c>
      <c r="S168" t="str">
        <f>IF(R168&gt;=7,"High",IF(R168&gt;=4,"Medium","Low"))</f>
        <v>Low</v>
      </c>
    </row>
    <row r="169" spans="1:19">
      <c r="A169" t="s">
        <v>292</v>
      </c>
      <c r="B169">
        <v>27</v>
      </c>
      <c r="C169" t="s">
        <v>101</v>
      </c>
      <c r="D169" t="s">
        <v>159</v>
      </c>
      <c r="E169">
        <v>47</v>
      </c>
      <c r="F169" t="s">
        <v>121</v>
      </c>
      <c r="G169" t="s">
        <v>110</v>
      </c>
      <c r="H169" s="5">
        <v>691</v>
      </c>
      <c r="I169" s="5">
        <v>32467.040000000001</v>
      </c>
      <c r="J169" t="s">
        <v>140</v>
      </c>
      <c r="K169" t="s">
        <v>106</v>
      </c>
      <c r="L169">
        <v>2</v>
      </c>
      <c r="M169">
        <v>0</v>
      </c>
      <c r="N169">
        <v>5</v>
      </c>
      <c r="O169" s="6">
        <v>0</v>
      </c>
      <c r="P169" t="s">
        <v>107</v>
      </c>
      <c r="Q169" t="s">
        <v>107</v>
      </c>
      <c r="R169">
        <f>IF(F169="Monthly",2,0)
+IF(E169&lt;=6,2,0)
+IF(N169&lt;=2,2,0)
+IF(L169&gt;=4,2,0)
+IF(M169&gt;=2,1,0)
+IF(H169&gt;=_xlfn.PERCENTILE.INC($H$2:$H$10001,0.75),1,0)</f>
        <v>0</v>
      </c>
      <c r="S169" t="str">
        <f>IF(R169&gt;=7,"High",IF(R169&gt;=4,"Medium","Low"))</f>
        <v>Low</v>
      </c>
    </row>
    <row r="170" spans="1:19">
      <c r="A170" t="s">
        <v>293</v>
      </c>
      <c r="B170">
        <v>21</v>
      </c>
      <c r="C170" t="s">
        <v>112</v>
      </c>
      <c r="D170" t="s">
        <v>113</v>
      </c>
      <c r="E170">
        <v>48</v>
      </c>
      <c r="F170" t="s">
        <v>103</v>
      </c>
      <c r="G170" t="s">
        <v>129</v>
      </c>
      <c r="H170" s="5">
        <v>1084</v>
      </c>
      <c r="I170" s="5">
        <v>53553.52</v>
      </c>
      <c r="J170" t="s">
        <v>140</v>
      </c>
      <c r="K170" t="s">
        <v>106</v>
      </c>
      <c r="L170">
        <v>0</v>
      </c>
      <c r="M170">
        <v>0</v>
      </c>
      <c r="N170">
        <v>5</v>
      </c>
      <c r="O170" s="6">
        <v>0</v>
      </c>
      <c r="P170" t="s">
        <v>107</v>
      </c>
      <c r="Q170" t="s">
        <v>106</v>
      </c>
      <c r="R170">
        <f>IF(F170="Monthly",2,0)
+IF(E170&lt;=6,2,0)
+IF(N170&lt;=2,2,0)
+IF(L170&gt;=4,2,0)
+IF(M170&gt;=2,1,0)
+IF(H170&gt;=_xlfn.PERCENTILE.INC($H$2:$H$10001,0.75),1,0)</f>
        <v>3</v>
      </c>
      <c r="S170" t="str">
        <f>IF(R170&gt;=7,"High",IF(R170&gt;=4,"Medium","Low"))</f>
        <v>Low</v>
      </c>
    </row>
    <row r="171" spans="1:19">
      <c r="A171" t="s">
        <v>294</v>
      </c>
      <c r="B171">
        <v>34</v>
      </c>
      <c r="C171" t="s">
        <v>112</v>
      </c>
      <c r="D171" t="s">
        <v>137</v>
      </c>
      <c r="E171">
        <v>37</v>
      </c>
      <c r="F171" t="s">
        <v>109</v>
      </c>
      <c r="G171" t="s">
        <v>104</v>
      </c>
      <c r="H171" s="5">
        <v>497</v>
      </c>
      <c r="I171" s="5">
        <v>16132.07</v>
      </c>
      <c r="J171" t="s">
        <v>105</v>
      </c>
      <c r="K171" t="s">
        <v>106</v>
      </c>
      <c r="L171">
        <v>1</v>
      </c>
      <c r="M171">
        <v>0</v>
      </c>
      <c r="N171">
        <v>5</v>
      </c>
      <c r="O171" s="6">
        <v>10</v>
      </c>
      <c r="P171" t="s">
        <v>107</v>
      </c>
      <c r="Q171" t="s">
        <v>107</v>
      </c>
      <c r="R171">
        <f>IF(F171="Monthly",2,0)
+IF(E171&lt;=6,2,0)
+IF(N171&lt;=2,2,0)
+IF(L171&gt;=4,2,0)
+IF(M171&gt;=2,1,0)
+IF(H171&gt;=_xlfn.PERCENTILE.INC($H$2:$H$10001,0.75),1,0)</f>
        <v>0</v>
      </c>
      <c r="S171" t="str">
        <f>IF(R171&gt;=7,"High",IF(R171&gt;=4,"Medium","Low"))</f>
        <v>Low</v>
      </c>
    </row>
    <row r="172" spans="1:19">
      <c r="A172" t="s">
        <v>295</v>
      </c>
      <c r="B172">
        <v>42</v>
      </c>
      <c r="C172" t="s">
        <v>101</v>
      </c>
      <c r="D172" t="s">
        <v>126</v>
      </c>
      <c r="E172">
        <v>41</v>
      </c>
      <c r="F172" t="s">
        <v>109</v>
      </c>
      <c r="G172" t="s">
        <v>110</v>
      </c>
      <c r="H172" s="5">
        <v>755</v>
      </c>
      <c r="I172" s="5">
        <v>30868.400000000001</v>
      </c>
      <c r="J172" t="s">
        <v>134</v>
      </c>
      <c r="K172" t="s">
        <v>106</v>
      </c>
      <c r="L172">
        <v>0</v>
      </c>
      <c r="M172">
        <v>0</v>
      </c>
      <c r="N172">
        <v>5</v>
      </c>
      <c r="O172" s="6">
        <v>0</v>
      </c>
      <c r="P172" t="s">
        <v>106</v>
      </c>
      <c r="Q172" t="s">
        <v>107</v>
      </c>
      <c r="R172">
        <f>IF(F172="Monthly",2,0)
+IF(E172&lt;=6,2,0)
+IF(N172&lt;=2,2,0)
+IF(L172&gt;=4,2,0)
+IF(M172&gt;=2,1,0)
+IF(H172&gt;=_xlfn.PERCENTILE.INC($H$2:$H$10001,0.75),1,0)</f>
        <v>0</v>
      </c>
      <c r="S172" t="str">
        <f>IF(R172&gt;=7,"High",IF(R172&gt;=4,"Medium","Low"))</f>
        <v>Low</v>
      </c>
    </row>
    <row r="173" spans="1:19">
      <c r="A173" t="s">
        <v>296</v>
      </c>
      <c r="B173">
        <v>29</v>
      </c>
      <c r="C173" t="s">
        <v>112</v>
      </c>
      <c r="D173" t="s">
        <v>137</v>
      </c>
      <c r="E173">
        <v>23</v>
      </c>
      <c r="F173" t="s">
        <v>109</v>
      </c>
      <c r="G173" t="s">
        <v>110</v>
      </c>
      <c r="H173" s="5">
        <v>772</v>
      </c>
      <c r="I173" s="5">
        <v>18153.87</v>
      </c>
      <c r="J173" t="s">
        <v>134</v>
      </c>
      <c r="K173" t="s">
        <v>106</v>
      </c>
      <c r="L173">
        <v>0</v>
      </c>
      <c r="M173">
        <v>0</v>
      </c>
      <c r="N173">
        <v>5</v>
      </c>
      <c r="O173" s="6">
        <v>0</v>
      </c>
      <c r="P173" t="s">
        <v>107</v>
      </c>
      <c r="Q173" t="s">
        <v>107</v>
      </c>
      <c r="R173">
        <f>IF(F173="Monthly",2,0)
+IF(E173&lt;=6,2,0)
+IF(N173&lt;=2,2,0)
+IF(L173&gt;=4,2,0)
+IF(M173&gt;=2,1,0)
+IF(H173&gt;=_xlfn.PERCENTILE.INC($H$2:$H$10001,0.75),1,0)</f>
        <v>0</v>
      </c>
      <c r="S173" t="str">
        <f>IF(R173&gt;=7,"High",IF(R173&gt;=4,"Medium","Low"))</f>
        <v>Low</v>
      </c>
    </row>
    <row r="174" spans="1:19">
      <c r="A174" t="s">
        <v>297</v>
      </c>
      <c r="B174">
        <v>53</v>
      </c>
      <c r="C174" t="s">
        <v>101</v>
      </c>
      <c r="D174" t="s">
        <v>159</v>
      </c>
      <c r="E174">
        <v>38</v>
      </c>
      <c r="F174" t="s">
        <v>103</v>
      </c>
      <c r="G174" t="s">
        <v>104</v>
      </c>
      <c r="H174" s="5">
        <v>536</v>
      </c>
      <c r="I174" s="5">
        <v>20807.169999999998</v>
      </c>
      <c r="J174" t="s">
        <v>140</v>
      </c>
      <c r="K174" t="s">
        <v>106</v>
      </c>
      <c r="L174">
        <v>1</v>
      </c>
      <c r="M174">
        <v>0</v>
      </c>
      <c r="N174">
        <v>5</v>
      </c>
      <c r="O174" s="6">
        <v>0</v>
      </c>
      <c r="P174" t="s">
        <v>106</v>
      </c>
      <c r="Q174" t="s">
        <v>106</v>
      </c>
      <c r="R174">
        <f>IF(F174="Monthly",2,0)
+IF(E174&lt;=6,2,0)
+IF(N174&lt;=2,2,0)
+IF(L174&gt;=4,2,0)
+IF(M174&gt;=2,1,0)
+IF(H174&gt;=_xlfn.PERCENTILE.INC($H$2:$H$10001,0.75),1,0)</f>
        <v>2</v>
      </c>
      <c r="S174" t="str">
        <f>IF(R174&gt;=7,"High",IF(R174&gt;=4,"Medium","Low"))</f>
        <v>Low</v>
      </c>
    </row>
    <row r="175" spans="1:19">
      <c r="A175" t="s">
        <v>298</v>
      </c>
      <c r="B175">
        <v>46</v>
      </c>
      <c r="C175" t="s">
        <v>112</v>
      </c>
      <c r="D175" t="s">
        <v>102</v>
      </c>
      <c r="E175">
        <v>49</v>
      </c>
      <c r="F175" t="s">
        <v>103</v>
      </c>
      <c r="G175" t="s">
        <v>110</v>
      </c>
      <c r="H175" s="5">
        <v>713</v>
      </c>
      <c r="I175" s="5">
        <v>35686.370000000003</v>
      </c>
      <c r="J175" t="s">
        <v>117</v>
      </c>
      <c r="K175" t="s">
        <v>106</v>
      </c>
      <c r="L175">
        <v>0</v>
      </c>
      <c r="M175">
        <v>0</v>
      </c>
      <c r="N175">
        <v>5</v>
      </c>
      <c r="O175" s="6">
        <v>0</v>
      </c>
      <c r="P175" t="s">
        <v>107</v>
      </c>
      <c r="Q175" t="s">
        <v>107</v>
      </c>
      <c r="R175">
        <f>IF(F175="Monthly",2,0)
+IF(E175&lt;=6,2,0)
+IF(N175&lt;=2,2,0)
+IF(L175&gt;=4,2,0)
+IF(M175&gt;=2,1,0)
+IF(H175&gt;=_xlfn.PERCENTILE.INC($H$2:$H$10001,0.75),1,0)</f>
        <v>2</v>
      </c>
      <c r="S175" t="str">
        <f>IF(R175&gt;=7,"High",IF(R175&gt;=4,"Medium","Low"))</f>
        <v>Low</v>
      </c>
    </row>
    <row r="176" spans="1:19">
      <c r="A176" t="s">
        <v>299</v>
      </c>
      <c r="B176">
        <v>51</v>
      </c>
      <c r="C176" t="s">
        <v>101</v>
      </c>
      <c r="D176" t="s">
        <v>102</v>
      </c>
      <c r="E176">
        <v>29</v>
      </c>
      <c r="F176" t="s">
        <v>121</v>
      </c>
      <c r="G176" t="s">
        <v>104</v>
      </c>
      <c r="H176" s="5">
        <v>568</v>
      </c>
      <c r="I176" s="5">
        <v>15228.7</v>
      </c>
      <c r="J176" t="s">
        <v>115</v>
      </c>
      <c r="K176" t="s">
        <v>106</v>
      </c>
      <c r="L176">
        <v>0</v>
      </c>
      <c r="M176">
        <v>0</v>
      </c>
      <c r="N176">
        <v>4</v>
      </c>
      <c r="O176" s="6">
        <v>10</v>
      </c>
      <c r="P176" t="s">
        <v>106</v>
      </c>
      <c r="Q176" t="s">
        <v>107</v>
      </c>
      <c r="R176">
        <f>IF(F176="Monthly",2,0)
+IF(E176&lt;=6,2,0)
+IF(N176&lt;=2,2,0)
+IF(L176&gt;=4,2,0)
+IF(M176&gt;=2,1,0)
+IF(H176&gt;=_xlfn.PERCENTILE.INC($H$2:$H$10001,0.75),1,0)</f>
        <v>0</v>
      </c>
      <c r="S176" t="str">
        <f>IF(R176&gt;=7,"High",IF(R176&gt;=4,"Medium","Low"))</f>
        <v>Low</v>
      </c>
    </row>
    <row r="177" spans="1:19">
      <c r="A177" t="s">
        <v>300</v>
      </c>
      <c r="B177">
        <v>27</v>
      </c>
      <c r="C177" t="s">
        <v>101</v>
      </c>
      <c r="D177" t="s">
        <v>126</v>
      </c>
      <c r="E177">
        <v>16</v>
      </c>
      <c r="F177" t="s">
        <v>103</v>
      </c>
      <c r="G177" t="s">
        <v>110</v>
      </c>
      <c r="H177" s="5">
        <v>812</v>
      </c>
      <c r="I177" s="5">
        <v>13380.04</v>
      </c>
      <c r="J177" t="s">
        <v>105</v>
      </c>
      <c r="K177" t="s">
        <v>106</v>
      </c>
      <c r="L177">
        <v>0</v>
      </c>
      <c r="M177">
        <v>0</v>
      </c>
      <c r="N177">
        <v>5</v>
      </c>
      <c r="O177" s="6">
        <v>0</v>
      </c>
      <c r="P177" t="s">
        <v>107</v>
      </c>
      <c r="Q177" t="s">
        <v>107</v>
      </c>
      <c r="R177">
        <f>IF(F177="Monthly",2,0)
+IF(E177&lt;=6,2,0)
+IF(N177&lt;=2,2,0)
+IF(L177&gt;=4,2,0)
+IF(M177&gt;=2,1,0)
+IF(H177&gt;=_xlfn.PERCENTILE.INC($H$2:$H$10001,0.75),1,0)</f>
        <v>3</v>
      </c>
      <c r="S177" t="str">
        <f>IF(R177&gt;=7,"High",IF(R177&gt;=4,"Medium","Low"))</f>
        <v>Low</v>
      </c>
    </row>
    <row r="178" spans="1:19">
      <c r="A178" t="s">
        <v>301</v>
      </c>
      <c r="B178">
        <v>34</v>
      </c>
      <c r="C178" t="s">
        <v>112</v>
      </c>
      <c r="D178" t="s">
        <v>102</v>
      </c>
      <c r="E178">
        <v>30</v>
      </c>
      <c r="F178" t="s">
        <v>103</v>
      </c>
      <c r="G178" t="s">
        <v>129</v>
      </c>
      <c r="H178" s="5">
        <v>972</v>
      </c>
      <c r="I178" s="5">
        <v>28701.9</v>
      </c>
      <c r="J178" t="s">
        <v>115</v>
      </c>
      <c r="K178" t="s">
        <v>106</v>
      </c>
      <c r="L178">
        <v>2</v>
      </c>
      <c r="M178">
        <v>0</v>
      </c>
      <c r="N178">
        <v>5</v>
      </c>
      <c r="O178" s="6">
        <v>0</v>
      </c>
      <c r="P178" t="s">
        <v>107</v>
      </c>
      <c r="Q178" t="s">
        <v>107</v>
      </c>
      <c r="R178">
        <f>IF(F178="Monthly",2,0)
+IF(E178&lt;=6,2,0)
+IF(N178&lt;=2,2,0)
+IF(L178&gt;=4,2,0)
+IF(M178&gt;=2,1,0)
+IF(H178&gt;=_xlfn.PERCENTILE.INC($H$2:$H$10001,0.75),1,0)</f>
        <v>3</v>
      </c>
      <c r="S178" t="str">
        <f>IF(R178&gt;=7,"High",IF(R178&gt;=4,"Medium","Low"))</f>
        <v>Low</v>
      </c>
    </row>
    <row r="179" spans="1:19">
      <c r="A179" t="s">
        <v>302</v>
      </c>
      <c r="B179">
        <v>30</v>
      </c>
      <c r="C179" t="s">
        <v>112</v>
      </c>
      <c r="D179" t="s">
        <v>113</v>
      </c>
      <c r="E179">
        <v>8</v>
      </c>
      <c r="F179" t="s">
        <v>103</v>
      </c>
      <c r="G179" t="s">
        <v>104</v>
      </c>
      <c r="H179" s="5">
        <v>448</v>
      </c>
      <c r="I179" s="5">
        <v>3497.03</v>
      </c>
      <c r="J179" t="s">
        <v>140</v>
      </c>
      <c r="K179" t="s">
        <v>107</v>
      </c>
      <c r="L179">
        <v>2</v>
      </c>
      <c r="M179">
        <v>0</v>
      </c>
      <c r="N179">
        <v>5</v>
      </c>
      <c r="O179" s="6">
        <v>0</v>
      </c>
      <c r="P179" t="s">
        <v>106</v>
      </c>
      <c r="Q179" t="s">
        <v>106</v>
      </c>
      <c r="R179">
        <f>IF(F179="Monthly",2,0)
+IF(E179&lt;=6,2,0)
+IF(N179&lt;=2,2,0)
+IF(L179&gt;=4,2,0)
+IF(M179&gt;=2,1,0)
+IF(H179&gt;=_xlfn.PERCENTILE.INC($H$2:$H$10001,0.75),1,0)</f>
        <v>2</v>
      </c>
      <c r="S179" t="str">
        <f>IF(R179&gt;=7,"High",IF(R179&gt;=4,"Medium","Low"))</f>
        <v>Low</v>
      </c>
    </row>
    <row r="180" spans="1:19">
      <c r="A180" t="s">
        <v>303</v>
      </c>
      <c r="B180">
        <v>37</v>
      </c>
      <c r="C180" t="s">
        <v>112</v>
      </c>
      <c r="D180" t="s">
        <v>133</v>
      </c>
      <c r="E180">
        <v>18</v>
      </c>
      <c r="F180" t="s">
        <v>103</v>
      </c>
      <c r="G180" t="s">
        <v>129</v>
      </c>
      <c r="H180" s="5">
        <v>1019</v>
      </c>
      <c r="I180" s="5">
        <v>18830.14</v>
      </c>
      <c r="J180" t="s">
        <v>117</v>
      </c>
      <c r="K180" t="s">
        <v>106</v>
      </c>
      <c r="L180">
        <v>2</v>
      </c>
      <c r="M180">
        <v>0</v>
      </c>
      <c r="N180">
        <v>5</v>
      </c>
      <c r="O180" s="6">
        <v>0</v>
      </c>
      <c r="P180" t="s">
        <v>106</v>
      </c>
      <c r="Q180" t="s">
        <v>106</v>
      </c>
      <c r="R180">
        <f>IF(F180="Monthly",2,0)
+IF(E180&lt;=6,2,0)
+IF(N180&lt;=2,2,0)
+IF(L180&gt;=4,2,0)
+IF(M180&gt;=2,1,0)
+IF(H180&gt;=_xlfn.PERCENTILE.INC($H$2:$H$10001,0.75),1,0)</f>
        <v>3</v>
      </c>
      <c r="S180" t="str">
        <f>IF(R180&gt;=7,"High",IF(R180&gt;=4,"Medium","Low"))</f>
        <v>Low</v>
      </c>
    </row>
    <row r="181" spans="1:19">
      <c r="A181" t="s">
        <v>304</v>
      </c>
      <c r="B181">
        <v>46</v>
      </c>
      <c r="C181" t="s">
        <v>112</v>
      </c>
      <c r="D181" t="s">
        <v>102</v>
      </c>
      <c r="E181">
        <v>24</v>
      </c>
      <c r="F181" t="s">
        <v>103</v>
      </c>
      <c r="G181" t="s">
        <v>104</v>
      </c>
      <c r="H181" s="5">
        <v>558</v>
      </c>
      <c r="I181" s="5">
        <v>13541.5</v>
      </c>
      <c r="J181" t="s">
        <v>105</v>
      </c>
      <c r="K181" t="s">
        <v>107</v>
      </c>
      <c r="L181">
        <v>0</v>
      </c>
      <c r="M181">
        <v>0</v>
      </c>
      <c r="N181">
        <v>5</v>
      </c>
      <c r="O181" s="6">
        <v>0</v>
      </c>
      <c r="P181" t="s">
        <v>106</v>
      </c>
      <c r="Q181" t="s">
        <v>107</v>
      </c>
      <c r="R181">
        <f>IF(F181="Monthly",2,0)
+IF(E181&lt;=6,2,0)
+IF(N181&lt;=2,2,0)
+IF(L181&gt;=4,2,0)
+IF(M181&gt;=2,1,0)
+IF(H181&gt;=_xlfn.PERCENTILE.INC($H$2:$H$10001,0.75),1,0)</f>
        <v>2</v>
      </c>
      <c r="S181" t="str">
        <f>IF(R181&gt;=7,"High",IF(R181&gt;=4,"Medium","Low"))</f>
        <v>Low</v>
      </c>
    </row>
    <row r="182" spans="1:19">
      <c r="A182" t="s">
        <v>305</v>
      </c>
      <c r="B182">
        <v>41</v>
      </c>
      <c r="C182" t="s">
        <v>112</v>
      </c>
      <c r="D182" t="s">
        <v>102</v>
      </c>
      <c r="E182">
        <v>38</v>
      </c>
      <c r="F182" t="s">
        <v>103</v>
      </c>
      <c r="G182" t="s">
        <v>129</v>
      </c>
      <c r="H182" s="5">
        <v>1065</v>
      </c>
      <c r="I182" s="5">
        <v>40353.93</v>
      </c>
      <c r="J182" t="s">
        <v>115</v>
      </c>
      <c r="K182" t="s">
        <v>106</v>
      </c>
      <c r="L182">
        <v>0</v>
      </c>
      <c r="M182">
        <v>0</v>
      </c>
      <c r="N182">
        <v>5</v>
      </c>
      <c r="O182" s="6">
        <v>0</v>
      </c>
      <c r="P182" t="s">
        <v>107</v>
      </c>
      <c r="Q182" t="s">
        <v>107</v>
      </c>
      <c r="R182">
        <f>IF(F182="Monthly",2,0)
+IF(E182&lt;=6,2,0)
+IF(N182&lt;=2,2,0)
+IF(L182&gt;=4,2,0)
+IF(M182&gt;=2,1,0)
+IF(H182&gt;=_xlfn.PERCENTILE.INC($H$2:$H$10001,0.75),1,0)</f>
        <v>3</v>
      </c>
      <c r="S182" t="str">
        <f>IF(R182&gt;=7,"High",IF(R182&gt;=4,"Medium","Low"))</f>
        <v>Low</v>
      </c>
    </row>
    <row r="183" spans="1:19">
      <c r="A183" t="s">
        <v>306</v>
      </c>
      <c r="B183">
        <v>35</v>
      </c>
      <c r="C183" t="s">
        <v>112</v>
      </c>
      <c r="D183" t="s">
        <v>137</v>
      </c>
      <c r="E183">
        <v>16</v>
      </c>
      <c r="F183" t="s">
        <v>109</v>
      </c>
      <c r="G183" t="s">
        <v>104</v>
      </c>
      <c r="H183" s="5">
        <v>445</v>
      </c>
      <c r="I183" s="5">
        <v>6569.93</v>
      </c>
      <c r="J183" t="s">
        <v>134</v>
      </c>
      <c r="K183" t="s">
        <v>106</v>
      </c>
      <c r="L183">
        <v>0</v>
      </c>
      <c r="M183">
        <v>0</v>
      </c>
      <c r="N183">
        <v>4</v>
      </c>
      <c r="O183" s="6">
        <v>5</v>
      </c>
      <c r="P183" t="s">
        <v>107</v>
      </c>
      <c r="Q183" t="s">
        <v>106</v>
      </c>
      <c r="R183">
        <f>IF(F183="Monthly",2,0)
+IF(E183&lt;=6,2,0)
+IF(N183&lt;=2,2,0)
+IF(L183&gt;=4,2,0)
+IF(M183&gt;=2,1,0)
+IF(H183&gt;=_xlfn.PERCENTILE.INC($H$2:$H$10001,0.75),1,0)</f>
        <v>0</v>
      </c>
      <c r="S183" t="str">
        <f>IF(R183&gt;=7,"High",IF(R183&gt;=4,"Medium","Low"))</f>
        <v>Low</v>
      </c>
    </row>
    <row r="184" spans="1:19">
      <c r="A184" t="s">
        <v>307</v>
      </c>
      <c r="B184">
        <v>24</v>
      </c>
      <c r="C184" t="s">
        <v>101</v>
      </c>
      <c r="D184" t="s">
        <v>159</v>
      </c>
      <c r="E184">
        <v>53</v>
      </c>
      <c r="F184" t="s">
        <v>121</v>
      </c>
      <c r="G184" t="s">
        <v>104</v>
      </c>
      <c r="H184" s="5">
        <v>399</v>
      </c>
      <c r="I184" s="5">
        <v>17622.07</v>
      </c>
      <c r="J184" t="s">
        <v>105</v>
      </c>
      <c r="K184" t="s">
        <v>107</v>
      </c>
      <c r="L184">
        <v>4</v>
      </c>
      <c r="M184">
        <v>0</v>
      </c>
      <c r="N184">
        <v>5</v>
      </c>
      <c r="O184" s="6">
        <v>15</v>
      </c>
      <c r="P184" t="s">
        <v>107</v>
      </c>
      <c r="Q184" t="s">
        <v>107</v>
      </c>
      <c r="R184">
        <f>IF(F184="Monthly",2,0)
+IF(E184&lt;=6,2,0)
+IF(N184&lt;=2,2,0)
+IF(L184&gt;=4,2,0)
+IF(M184&gt;=2,1,0)
+IF(H184&gt;=_xlfn.PERCENTILE.INC($H$2:$H$10001,0.75),1,0)</f>
        <v>2</v>
      </c>
      <c r="S184" t="str">
        <f>IF(R184&gt;=7,"High",IF(R184&gt;=4,"Medium","Low"))</f>
        <v>Low</v>
      </c>
    </row>
    <row r="185" spans="1:19">
      <c r="A185" t="s">
        <v>308</v>
      </c>
      <c r="B185">
        <v>39</v>
      </c>
      <c r="C185" t="s">
        <v>112</v>
      </c>
      <c r="D185" t="s">
        <v>137</v>
      </c>
      <c r="E185">
        <v>20</v>
      </c>
      <c r="F185" t="s">
        <v>103</v>
      </c>
      <c r="G185" t="s">
        <v>110</v>
      </c>
      <c r="H185" s="5">
        <v>744</v>
      </c>
      <c r="I185" s="5">
        <v>14807.89</v>
      </c>
      <c r="J185" t="s">
        <v>140</v>
      </c>
      <c r="K185" t="s">
        <v>106</v>
      </c>
      <c r="L185">
        <v>0</v>
      </c>
      <c r="M185">
        <v>0</v>
      </c>
      <c r="N185">
        <v>5</v>
      </c>
      <c r="O185" s="6">
        <v>0</v>
      </c>
      <c r="P185" t="s">
        <v>107</v>
      </c>
      <c r="Q185" t="s">
        <v>107</v>
      </c>
      <c r="R185">
        <f>IF(F185="Monthly",2,0)
+IF(E185&lt;=6,2,0)
+IF(N185&lt;=2,2,0)
+IF(L185&gt;=4,2,0)
+IF(M185&gt;=2,1,0)
+IF(H185&gt;=_xlfn.PERCENTILE.INC($H$2:$H$10001,0.75),1,0)</f>
        <v>2</v>
      </c>
      <c r="S185" t="str">
        <f>IF(R185&gt;=7,"High",IF(R185&gt;=4,"Medium","Low"))</f>
        <v>Low</v>
      </c>
    </row>
    <row r="186" spans="1:19">
      <c r="A186" t="s">
        <v>309</v>
      </c>
      <c r="B186">
        <v>38</v>
      </c>
      <c r="C186" t="s">
        <v>112</v>
      </c>
      <c r="D186" t="s">
        <v>113</v>
      </c>
      <c r="E186">
        <v>30</v>
      </c>
      <c r="F186" t="s">
        <v>103</v>
      </c>
      <c r="G186" t="s">
        <v>110</v>
      </c>
      <c r="H186" s="5">
        <v>763</v>
      </c>
      <c r="I186" s="5">
        <v>22239.09</v>
      </c>
      <c r="J186" t="s">
        <v>140</v>
      </c>
      <c r="K186" t="s">
        <v>106</v>
      </c>
      <c r="L186">
        <v>0</v>
      </c>
      <c r="M186">
        <v>0</v>
      </c>
      <c r="N186">
        <v>5</v>
      </c>
      <c r="O186" s="6">
        <v>0</v>
      </c>
      <c r="P186" t="s">
        <v>106</v>
      </c>
      <c r="Q186" t="s">
        <v>107</v>
      </c>
      <c r="R186">
        <f>IF(F186="Monthly",2,0)
+IF(E186&lt;=6,2,0)
+IF(N186&lt;=2,2,0)
+IF(L186&gt;=4,2,0)
+IF(M186&gt;=2,1,0)
+IF(H186&gt;=_xlfn.PERCENTILE.INC($H$2:$H$10001,0.75),1,0)</f>
        <v>2</v>
      </c>
      <c r="S186" t="str">
        <f>IF(R186&gt;=7,"High",IF(R186&gt;=4,"Medium","Low"))</f>
        <v>Low</v>
      </c>
    </row>
    <row r="187" spans="1:19">
      <c r="A187" t="s">
        <v>310</v>
      </c>
      <c r="B187">
        <v>55</v>
      </c>
      <c r="C187" t="s">
        <v>101</v>
      </c>
      <c r="D187" t="s">
        <v>137</v>
      </c>
      <c r="E187">
        <v>48</v>
      </c>
      <c r="F187" t="s">
        <v>109</v>
      </c>
      <c r="G187" t="s">
        <v>129</v>
      </c>
      <c r="H187" s="5">
        <v>979</v>
      </c>
      <c r="I187" s="5">
        <v>45739.88</v>
      </c>
      <c r="J187" t="s">
        <v>115</v>
      </c>
      <c r="K187" t="s">
        <v>106</v>
      </c>
      <c r="L187">
        <v>0</v>
      </c>
      <c r="M187">
        <v>0</v>
      </c>
      <c r="N187">
        <v>5</v>
      </c>
      <c r="O187" s="6">
        <v>0</v>
      </c>
      <c r="P187" t="s">
        <v>107</v>
      </c>
      <c r="Q187" t="s">
        <v>107</v>
      </c>
      <c r="R187">
        <f>IF(F187="Monthly",2,0)
+IF(E187&lt;=6,2,0)
+IF(N187&lt;=2,2,0)
+IF(L187&gt;=4,2,0)
+IF(M187&gt;=2,1,0)
+IF(H187&gt;=_xlfn.PERCENTILE.INC($H$2:$H$10001,0.75),1,0)</f>
        <v>1</v>
      </c>
      <c r="S187" t="str">
        <f>IF(R187&gt;=7,"High",IF(R187&gt;=4,"Medium","Low"))</f>
        <v>Low</v>
      </c>
    </row>
    <row r="188" spans="1:19">
      <c r="A188" t="s">
        <v>311</v>
      </c>
      <c r="B188">
        <v>40</v>
      </c>
      <c r="C188" t="s">
        <v>101</v>
      </c>
      <c r="D188" t="s">
        <v>126</v>
      </c>
      <c r="E188">
        <v>32</v>
      </c>
      <c r="F188" t="s">
        <v>121</v>
      </c>
      <c r="G188" t="s">
        <v>129</v>
      </c>
      <c r="H188" s="5">
        <v>1052</v>
      </c>
      <c r="I188" s="5">
        <v>33791.47</v>
      </c>
      <c r="J188" t="s">
        <v>105</v>
      </c>
      <c r="K188" t="s">
        <v>106</v>
      </c>
      <c r="L188">
        <v>1</v>
      </c>
      <c r="M188">
        <v>0</v>
      </c>
      <c r="N188">
        <v>5</v>
      </c>
      <c r="O188" s="6">
        <v>0</v>
      </c>
      <c r="P188" t="s">
        <v>107</v>
      </c>
      <c r="Q188" t="s">
        <v>107</v>
      </c>
      <c r="R188">
        <f>IF(F188="Monthly",2,0)
+IF(E188&lt;=6,2,0)
+IF(N188&lt;=2,2,0)
+IF(L188&gt;=4,2,0)
+IF(M188&gt;=2,1,0)
+IF(H188&gt;=_xlfn.PERCENTILE.INC($H$2:$H$10001,0.75),1,0)</f>
        <v>1</v>
      </c>
      <c r="S188" t="str">
        <f>IF(R188&gt;=7,"High",IF(R188&gt;=4,"Medium","Low"))</f>
        <v>Low</v>
      </c>
    </row>
    <row r="189" spans="1:19">
      <c r="A189" t="s">
        <v>312</v>
      </c>
      <c r="B189">
        <v>58</v>
      </c>
      <c r="C189" t="s">
        <v>101</v>
      </c>
      <c r="D189" t="s">
        <v>131</v>
      </c>
      <c r="E189">
        <v>9</v>
      </c>
      <c r="F189" t="s">
        <v>103</v>
      </c>
      <c r="G189" t="s">
        <v>104</v>
      </c>
      <c r="H189" s="5">
        <v>567</v>
      </c>
      <c r="I189" s="5">
        <v>5196.83</v>
      </c>
      <c r="J189" t="s">
        <v>140</v>
      </c>
      <c r="K189" t="s">
        <v>106</v>
      </c>
      <c r="L189">
        <v>0</v>
      </c>
      <c r="M189">
        <v>0</v>
      </c>
      <c r="N189">
        <v>5</v>
      </c>
      <c r="O189" s="6">
        <v>0</v>
      </c>
      <c r="P189" t="s">
        <v>107</v>
      </c>
      <c r="Q189" t="s">
        <v>107</v>
      </c>
      <c r="R189">
        <f>IF(F189="Monthly",2,0)
+IF(E189&lt;=6,2,0)
+IF(N189&lt;=2,2,0)
+IF(L189&gt;=4,2,0)
+IF(M189&gt;=2,1,0)
+IF(H189&gt;=_xlfn.PERCENTILE.INC($H$2:$H$10001,0.75),1,0)</f>
        <v>2</v>
      </c>
      <c r="S189" t="str">
        <f>IF(R189&gt;=7,"High",IF(R189&gt;=4,"Medium","Low"))</f>
        <v>Low</v>
      </c>
    </row>
    <row r="190" spans="1:19">
      <c r="A190" t="s">
        <v>313</v>
      </c>
      <c r="B190">
        <v>44</v>
      </c>
      <c r="C190" t="s">
        <v>101</v>
      </c>
      <c r="D190" t="s">
        <v>137</v>
      </c>
      <c r="E190">
        <v>18</v>
      </c>
      <c r="F190" t="s">
        <v>109</v>
      </c>
      <c r="G190" t="s">
        <v>104</v>
      </c>
      <c r="H190" s="5">
        <v>523</v>
      </c>
      <c r="I190" s="5">
        <v>9188.65</v>
      </c>
      <c r="J190" t="s">
        <v>134</v>
      </c>
      <c r="K190" t="s">
        <v>107</v>
      </c>
      <c r="L190">
        <v>0</v>
      </c>
      <c r="M190">
        <v>0</v>
      </c>
      <c r="N190">
        <v>5</v>
      </c>
      <c r="O190" s="6">
        <v>0</v>
      </c>
      <c r="P190" t="s">
        <v>107</v>
      </c>
      <c r="Q190" t="s">
        <v>107</v>
      </c>
      <c r="R190">
        <f>IF(F190="Monthly",2,0)
+IF(E190&lt;=6,2,0)
+IF(N190&lt;=2,2,0)
+IF(L190&gt;=4,2,0)
+IF(M190&gt;=2,1,0)
+IF(H190&gt;=_xlfn.PERCENTILE.INC($H$2:$H$10001,0.75),1,0)</f>
        <v>0</v>
      </c>
      <c r="S190" t="str">
        <f>IF(R190&gt;=7,"High",IF(R190&gt;=4,"Medium","Low"))</f>
        <v>Low</v>
      </c>
    </row>
    <row r="191" spans="1:19">
      <c r="A191" t="s">
        <v>314</v>
      </c>
      <c r="B191">
        <v>40</v>
      </c>
      <c r="C191" t="s">
        <v>101</v>
      </c>
      <c r="D191" t="s">
        <v>159</v>
      </c>
      <c r="E191">
        <v>23</v>
      </c>
      <c r="F191" t="s">
        <v>109</v>
      </c>
      <c r="G191" t="s">
        <v>129</v>
      </c>
      <c r="H191" s="5">
        <v>996</v>
      </c>
      <c r="I191" s="5">
        <v>22061.4</v>
      </c>
      <c r="J191" t="s">
        <v>134</v>
      </c>
      <c r="K191" t="s">
        <v>106</v>
      </c>
      <c r="L191">
        <v>0</v>
      </c>
      <c r="M191">
        <v>0</v>
      </c>
      <c r="N191">
        <v>5</v>
      </c>
      <c r="O191" s="6">
        <v>5</v>
      </c>
      <c r="P191" t="s">
        <v>107</v>
      </c>
      <c r="Q191" t="s">
        <v>107</v>
      </c>
      <c r="R191">
        <f>IF(F191="Monthly",2,0)
+IF(E191&lt;=6,2,0)
+IF(N191&lt;=2,2,0)
+IF(L191&gt;=4,2,0)
+IF(M191&gt;=2,1,0)
+IF(H191&gt;=_xlfn.PERCENTILE.INC($H$2:$H$10001,0.75),1,0)</f>
        <v>1</v>
      </c>
      <c r="S191" t="str">
        <f>IF(R191&gt;=7,"High",IF(R191&gt;=4,"Medium","Low"))</f>
        <v>Low</v>
      </c>
    </row>
    <row r="192" spans="1:19">
      <c r="A192" t="s">
        <v>315</v>
      </c>
      <c r="B192">
        <v>46</v>
      </c>
      <c r="C192" t="s">
        <v>112</v>
      </c>
      <c r="D192" t="s">
        <v>102</v>
      </c>
      <c r="E192">
        <v>37</v>
      </c>
      <c r="F192" t="s">
        <v>109</v>
      </c>
      <c r="G192" t="s">
        <v>104</v>
      </c>
      <c r="H192" s="5">
        <v>535</v>
      </c>
      <c r="I192" s="5">
        <v>20345</v>
      </c>
      <c r="J192" t="s">
        <v>105</v>
      </c>
      <c r="K192" t="s">
        <v>106</v>
      </c>
      <c r="L192">
        <v>0</v>
      </c>
      <c r="M192">
        <v>0</v>
      </c>
      <c r="N192">
        <v>5</v>
      </c>
      <c r="O192" s="6">
        <v>0</v>
      </c>
      <c r="P192" t="s">
        <v>107</v>
      </c>
      <c r="Q192" t="s">
        <v>107</v>
      </c>
      <c r="R192">
        <f>IF(F192="Monthly",2,0)
+IF(E192&lt;=6,2,0)
+IF(N192&lt;=2,2,0)
+IF(L192&gt;=4,2,0)
+IF(M192&gt;=2,1,0)
+IF(H192&gt;=_xlfn.PERCENTILE.INC($H$2:$H$10001,0.75),1,0)</f>
        <v>0</v>
      </c>
      <c r="S192" t="str">
        <f>IF(R192&gt;=7,"High",IF(R192&gt;=4,"Medium","Low"))</f>
        <v>Low</v>
      </c>
    </row>
    <row r="193" spans="1:19">
      <c r="A193" t="s">
        <v>316</v>
      </c>
      <c r="B193">
        <v>27</v>
      </c>
      <c r="C193" t="s">
        <v>101</v>
      </c>
      <c r="D193" t="s">
        <v>133</v>
      </c>
      <c r="E193">
        <v>10</v>
      </c>
      <c r="F193" t="s">
        <v>103</v>
      </c>
      <c r="G193" t="s">
        <v>104</v>
      </c>
      <c r="H193" s="5">
        <v>454</v>
      </c>
      <c r="I193" s="5">
        <v>4518.1099999999997</v>
      </c>
      <c r="J193" t="s">
        <v>115</v>
      </c>
      <c r="K193" t="s">
        <v>107</v>
      </c>
      <c r="L193">
        <v>0</v>
      </c>
      <c r="M193">
        <v>0</v>
      </c>
      <c r="N193">
        <v>4</v>
      </c>
      <c r="O193" s="6">
        <v>0</v>
      </c>
      <c r="P193" t="s">
        <v>107</v>
      </c>
      <c r="Q193" t="s">
        <v>106</v>
      </c>
      <c r="R193">
        <f>IF(F193="Monthly",2,0)
+IF(E193&lt;=6,2,0)
+IF(N193&lt;=2,2,0)
+IF(L193&gt;=4,2,0)
+IF(M193&gt;=2,1,0)
+IF(H193&gt;=_xlfn.PERCENTILE.INC($H$2:$H$10001,0.75),1,0)</f>
        <v>2</v>
      </c>
      <c r="S193" t="str">
        <f>IF(R193&gt;=7,"High",IF(R193&gt;=4,"Medium","Low"))</f>
        <v>Low</v>
      </c>
    </row>
    <row r="194" spans="1:19">
      <c r="A194" t="s">
        <v>317</v>
      </c>
      <c r="B194">
        <v>18</v>
      </c>
      <c r="C194" t="s">
        <v>101</v>
      </c>
      <c r="D194" t="s">
        <v>131</v>
      </c>
      <c r="E194">
        <v>49</v>
      </c>
      <c r="F194" t="s">
        <v>103</v>
      </c>
      <c r="G194" t="s">
        <v>104</v>
      </c>
      <c r="H194" s="5">
        <v>466</v>
      </c>
      <c r="I194" s="5">
        <v>22506.74</v>
      </c>
      <c r="J194" t="s">
        <v>134</v>
      </c>
      <c r="K194" t="s">
        <v>106</v>
      </c>
      <c r="L194">
        <v>0</v>
      </c>
      <c r="M194">
        <v>0</v>
      </c>
      <c r="N194">
        <v>5</v>
      </c>
      <c r="O194" s="6">
        <v>0</v>
      </c>
      <c r="P194" t="s">
        <v>106</v>
      </c>
      <c r="Q194" t="s">
        <v>106</v>
      </c>
      <c r="R194">
        <f>IF(F194="Monthly",2,0)
+IF(E194&lt;=6,2,0)
+IF(N194&lt;=2,2,0)
+IF(L194&gt;=4,2,0)
+IF(M194&gt;=2,1,0)
+IF(H194&gt;=_xlfn.PERCENTILE.INC($H$2:$H$10001,0.75),1,0)</f>
        <v>2</v>
      </c>
      <c r="S194" t="str">
        <f>IF(R194&gt;=7,"High",IF(R194&gt;=4,"Medium","Low"))</f>
        <v>Low</v>
      </c>
    </row>
    <row r="195" spans="1:19">
      <c r="A195" t="s">
        <v>318</v>
      </c>
      <c r="B195">
        <v>23</v>
      </c>
      <c r="C195" t="s">
        <v>112</v>
      </c>
      <c r="D195" t="s">
        <v>119</v>
      </c>
      <c r="E195">
        <v>28</v>
      </c>
      <c r="F195" t="s">
        <v>121</v>
      </c>
      <c r="G195" t="s">
        <v>110</v>
      </c>
      <c r="H195" s="5">
        <v>796</v>
      </c>
      <c r="I195" s="5">
        <v>22200.01</v>
      </c>
      <c r="J195" t="s">
        <v>115</v>
      </c>
      <c r="K195" t="s">
        <v>106</v>
      </c>
      <c r="L195">
        <v>1</v>
      </c>
      <c r="M195">
        <v>0</v>
      </c>
      <c r="N195">
        <v>5</v>
      </c>
      <c r="O195" s="6">
        <v>0</v>
      </c>
      <c r="P195" t="s">
        <v>107</v>
      </c>
      <c r="Q195" t="s">
        <v>106</v>
      </c>
      <c r="R195">
        <f>IF(F195="Monthly",2,0)
+IF(E195&lt;=6,2,0)
+IF(N195&lt;=2,2,0)
+IF(L195&gt;=4,2,0)
+IF(M195&gt;=2,1,0)
+IF(H195&gt;=_xlfn.PERCENTILE.INC($H$2:$H$10001,0.75),1,0)</f>
        <v>1</v>
      </c>
      <c r="S195" t="str">
        <f>IF(R195&gt;=7,"High",IF(R195&gt;=4,"Medium","Low"))</f>
        <v>Low</v>
      </c>
    </row>
    <row r="196" spans="1:19">
      <c r="A196" t="s">
        <v>319</v>
      </c>
      <c r="B196">
        <v>21</v>
      </c>
      <c r="C196" t="s">
        <v>101</v>
      </c>
      <c r="D196" t="s">
        <v>119</v>
      </c>
      <c r="E196">
        <v>25</v>
      </c>
      <c r="F196" t="s">
        <v>109</v>
      </c>
      <c r="G196" t="s">
        <v>110</v>
      </c>
      <c r="H196" s="5">
        <v>715</v>
      </c>
      <c r="I196" s="5">
        <v>15608.56</v>
      </c>
      <c r="J196" t="s">
        <v>105</v>
      </c>
      <c r="K196" t="s">
        <v>106</v>
      </c>
      <c r="L196">
        <v>1</v>
      </c>
      <c r="M196">
        <v>0</v>
      </c>
      <c r="N196">
        <v>5</v>
      </c>
      <c r="O196" s="6">
        <v>10</v>
      </c>
      <c r="P196" t="s">
        <v>107</v>
      </c>
      <c r="Q196" t="s">
        <v>106</v>
      </c>
      <c r="R196">
        <f>IF(F196="Monthly",2,0)
+IF(E196&lt;=6,2,0)
+IF(N196&lt;=2,2,0)
+IF(L196&gt;=4,2,0)
+IF(M196&gt;=2,1,0)
+IF(H196&gt;=_xlfn.PERCENTILE.INC($H$2:$H$10001,0.75),1,0)</f>
        <v>0</v>
      </c>
      <c r="S196" t="str">
        <f>IF(R196&gt;=7,"High",IF(R196&gt;=4,"Medium","Low"))</f>
        <v>Low</v>
      </c>
    </row>
    <row r="197" spans="1:19">
      <c r="A197" t="s">
        <v>320</v>
      </c>
      <c r="B197">
        <v>42</v>
      </c>
      <c r="C197" t="s">
        <v>101</v>
      </c>
      <c r="D197" t="s">
        <v>102</v>
      </c>
      <c r="E197">
        <v>19</v>
      </c>
      <c r="F197" t="s">
        <v>103</v>
      </c>
      <c r="G197" t="s">
        <v>104</v>
      </c>
      <c r="H197" s="5">
        <v>449</v>
      </c>
      <c r="I197" s="5">
        <v>8613.43</v>
      </c>
      <c r="J197" t="s">
        <v>117</v>
      </c>
      <c r="K197" t="s">
        <v>107</v>
      </c>
      <c r="L197">
        <v>0</v>
      </c>
      <c r="M197">
        <v>0</v>
      </c>
      <c r="N197">
        <v>4</v>
      </c>
      <c r="O197" s="6">
        <v>0</v>
      </c>
      <c r="P197" t="s">
        <v>107</v>
      </c>
      <c r="Q197" t="s">
        <v>106</v>
      </c>
      <c r="R197">
        <f>IF(F197="Monthly",2,0)
+IF(E197&lt;=6,2,0)
+IF(N197&lt;=2,2,0)
+IF(L197&gt;=4,2,0)
+IF(M197&gt;=2,1,0)
+IF(H197&gt;=_xlfn.PERCENTILE.INC($H$2:$H$10001,0.75),1,0)</f>
        <v>2</v>
      </c>
      <c r="S197" t="str">
        <f>IF(R197&gt;=7,"High",IF(R197&gt;=4,"Medium","Low"))</f>
        <v>Low</v>
      </c>
    </row>
    <row r="198" spans="1:19">
      <c r="A198" t="s">
        <v>321</v>
      </c>
      <c r="B198">
        <v>29</v>
      </c>
      <c r="C198" t="s">
        <v>101</v>
      </c>
      <c r="D198" t="s">
        <v>126</v>
      </c>
      <c r="E198">
        <v>26</v>
      </c>
      <c r="F198" t="s">
        <v>103</v>
      </c>
      <c r="G198" t="s">
        <v>110</v>
      </c>
      <c r="H198" s="5">
        <v>723</v>
      </c>
      <c r="I198" s="5">
        <v>18700.990000000002</v>
      </c>
      <c r="J198" t="s">
        <v>105</v>
      </c>
      <c r="K198" t="s">
        <v>106</v>
      </c>
      <c r="L198">
        <v>2</v>
      </c>
      <c r="M198">
        <v>0</v>
      </c>
      <c r="N198">
        <v>5</v>
      </c>
      <c r="O198" s="6">
        <v>0</v>
      </c>
      <c r="P198" t="s">
        <v>107</v>
      </c>
      <c r="Q198" t="s">
        <v>107</v>
      </c>
      <c r="R198">
        <f>IF(F198="Monthly",2,0)
+IF(E198&lt;=6,2,0)
+IF(N198&lt;=2,2,0)
+IF(L198&gt;=4,2,0)
+IF(M198&gt;=2,1,0)
+IF(H198&gt;=_xlfn.PERCENTILE.INC($H$2:$H$10001,0.75),1,0)</f>
        <v>2</v>
      </c>
      <c r="S198" t="str">
        <f>IF(R198&gt;=7,"High",IF(R198&gt;=4,"Medium","Low"))</f>
        <v>Low</v>
      </c>
    </row>
    <row r="199" spans="1:19">
      <c r="A199" t="s">
        <v>322</v>
      </c>
      <c r="B199">
        <v>45</v>
      </c>
      <c r="C199" t="s">
        <v>112</v>
      </c>
      <c r="D199" t="s">
        <v>131</v>
      </c>
      <c r="E199">
        <v>34</v>
      </c>
      <c r="F199" t="s">
        <v>109</v>
      </c>
      <c r="G199" t="s">
        <v>129</v>
      </c>
      <c r="H199" s="5">
        <v>1110</v>
      </c>
      <c r="I199" s="5">
        <v>38142.01</v>
      </c>
      <c r="J199" t="s">
        <v>105</v>
      </c>
      <c r="K199" t="s">
        <v>106</v>
      </c>
      <c r="L199">
        <v>3</v>
      </c>
      <c r="M199">
        <v>1</v>
      </c>
      <c r="N199">
        <v>3</v>
      </c>
      <c r="O199" s="6">
        <v>0</v>
      </c>
      <c r="P199" t="s">
        <v>107</v>
      </c>
      <c r="Q199" t="s">
        <v>107</v>
      </c>
      <c r="R199">
        <f>IF(F199="Monthly",2,0)
+IF(E199&lt;=6,2,0)
+IF(N199&lt;=2,2,0)
+IF(L199&gt;=4,2,0)
+IF(M199&gt;=2,1,0)
+IF(H199&gt;=_xlfn.PERCENTILE.INC($H$2:$H$10001,0.75),1,0)</f>
        <v>1</v>
      </c>
      <c r="S199" t="str">
        <f>IF(R199&gt;=7,"High",IF(R199&gt;=4,"Medium","Low"))</f>
        <v>Low</v>
      </c>
    </row>
    <row r="200" spans="1:19">
      <c r="A200" t="s">
        <v>323</v>
      </c>
      <c r="B200">
        <v>49</v>
      </c>
      <c r="C200" t="s">
        <v>112</v>
      </c>
      <c r="D200" t="s">
        <v>113</v>
      </c>
      <c r="E200">
        <v>16</v>
      </c>
      <c r="F200" t="s">
        <v>103</v>
      </c>
      <c r="G200" t="s">
        <v>104</v>
      </c>
      <c r="H200" s="5">
        <v>399</v>
      </c>
      <c r="I200" s="5">
        <v>6432.73</v>
      </c>
      <c r="J200" t="s">
        <v>134</v>
      </c>
      <c r="K200" t="s">
        <v>106</v>
      </c>
      <c r="L200">
        <v>1</v>
      </c>
      <c r="M200">
        <v>0</v>
      </c>
      <c r="N200">
        <v>5</v>
      </c>
      <c r="O200" s="6">
        <v>0</v>
      </c>
      <c r="P200" t="s">
        <v>107</v>
      </c>
      <c r="Q200" t="s">
        <v>107</v>
      </c>
      <c r="R200">
        <f>IF(F200="Monthly",2,0)
+IF(E200&lt;=6,2,0)
+IF(N200&lt;=2,2,0)
+IF(L200&gt;=4,2,0)
+IF(M200&gt;=2,1,0)
+IF(H200&gt;=_xlfn.PERCENTILE.INC($H$2:$H$10001,0.75),1,0)</f>
        <v>2</v>
      </c>
      <c r="S200" t="str">
        <f>IF(R200&gt;=7,"High",IF(R200&gt;=4,"Medium","Low"))</f>
        <v>Low</v>
      </c>
    </row>
    <row r="201" spans="1:19">
      <c r="A201" t="s">
        <v>324</v>
      </c>
      <c r="B201">
        <v>34</v>
      </c>
      <c r="C201" t="s">
        <v>112</v>
      </c>
      <c r="D201" t="s">
        <v>137</v>
      </c>
      <c r="E201">
        <v>58</v>
      </c>
      <c r="F201" t="s">
        <v>109</v>
      </c>
      <c r="G201" t="s">
        <v>110</v>
      </c>
      <c r="H201" s="5">
        <v>642</v>
      </c>
      <c r="I201" s="5">
        <v>36450.019999999997</v>
      </c>
      <c r="J201" t="s">
        <v>140</v>
      </c>
      <c r="K201" t="s">
        <v>106</v>
      </c>
      <c r="L201">
        <v>1</v>
      </c>
      <c r="M201">
        <v>0</v>
      </c>
      <c r="N201">
        <v>5</v>
      </c>
      <c r="O201" s="6">
        <v>0</v>
      </c>
      <c r="P201" t="s">
        <v>107</v>
      </c>
      <c r="Q201" t="s">
        <v>107</v>
      </c>
      <c r="R201">
        <f>IF(F201="Monthly",2,0)
+IF(E201&lt;=6,2,0)
+IF(N201&lt;=2,2,0)
+IF(L201&gt;=4,2,0)
+IF(M201&gt;=2,1,0)
+IF(H201&gt;=_xlfn.PERCENTILE.INC($H$2:$H$10001,0.75),1,0)</f>
        <v>0</v>
      </c>
      <c r="S201" t="str">
        <f>IF(R201&gt;=7,"High",IF(R201&gt;=4,"Medium","Low"))</f>
        <v>Low</v>
      </c>
    </row>
    <row r="202" spans="1:19">
      <c r="A202" t="s">
        <v>325</v>
      </c>
      <c r="B202">
        <v>37</v>
      </c>
      <c r="C202" t="s">
        <v>112</v>
      </c>
      <c r="D202" t="s">
        <v>131</v>
      </c>
      <c r="E202">
        <v>29</v>
      </c>
      <c r="F202" t="s">
        <v>103</v>
      </c>
      <c r="G202" t="s">
        <v>104</v>
      </c>
      <c r="H202" s="5">
        <v>513</v>
      </c>
      <c r="I202" s="5">
        <v>14584.4</v>
      </c>
      <c r="J202" t="s">
        <v>115</v>
      </c>
      <c r="K202" t="s">
        <v>106</v>
      </c>
      <c r="L202">
        <v>1</v>
      </c>
      <c r="M202">
        <v>0</v>
      </c>
      <c r="N202">
        <v>3</v>
      </c>
      <c r="O202" s="6">
        <v>0</v>
      </c>
      <c r="P202" t="s">
        <v>107</v>
      </c>
      <c r="Q202" t="s">
        <v>106</v>
      </c>
      <c r="R202">
        <f>IF(F202="Monthly",2,0)
+IF(E202&lt;=6,2,0)
+IF(N202&lt;=2,2,0)
+IF(L202&gt;=4,2,0)
+IF(M202&gt;=2,1,0)
+IF(H202&gt;=_xlfn.PERCENTILE.INC($H$2:$H$10001,0.75),1,0)</f>
        <v>2</v>
      </c>
      <c r="S202" t="str">
        <f>IF(R202&gt;=7,"High",IF(R202&gt;=4,"Medium","Low"))</f>
        <v>Low</v>
      </c>
    </row>
    <row r="203" spans="1:19">
      <c r="A203" t="s">
        <v>326</v>
      </c>
      <c r="B203">
        <v>23</v>
      </c>
      <c r="C203" t="s">
        <v>101</v>
      </c>
      <c r="D203" t="s">
        <v>137</v>
      </c>
      <c r="E203">
        <v>17</v>
      </c>
      <c r="F203" t="s">
        <v>103</v>
      </c>
      <c r="G203" t="s">
        <v>129</v>
      </c>
      <c r="H203" s="5">
        <v>1060</v>
      </c>
      <c r="I203" s="5">
        <v>17807.060000000001</v>
      </c>
      <c r="J203" t="s">
        <v>134</v>
      </c>
      <c r="K203" t="s">
        <v>106</v>
      </c>
      <c r="L203">
        <v>0</v>
      </c>
      <c r="M203">
        <v>0</v>
      </c>
      <c r="N203">
        <v>4</v>
      </c>
      <c r="O203" s="6">
        <v>0</v>
      </c>
      <c r="P203" t="s">
        <v>107</v>
      </c>
      <c r="Q203" t="s">
        <v>106</v>
      </c>
      <c r="R203">
        <f>IF(F203="Monthly",2,0)
+IF(E203&lt;=6,2,0)
+IF(N203&lt;=2,2,0)
+IF(L203&gt;=4,2,0)
+IF(M203&gt;=2,1,0)
+IF(H203&gt;=_xlfn.PERCENTILE.INC($H$2:$H$10001,0.75),1,0)</f>
        <v>3</v>
      </c>
      <c r="S203" t="str">
        <f>IF(R203&gt;=7,"High",IF(R203&gt;=4,"Medium","Low"))</f>
        <v>Low</v>
      </c>
    </row>
    <row r="204" spans="1:19">
      <c r="A204" t="s">
        <v>327</v>
      </c>
      <c r="B204">
        <v>19</v>
      </c>
      <c r="C204" t="s">
        <v>112</v>
      </c>
      <c r="D204" t="s">
        <v>113</v>
      </c>
      <c r="E204">
        <v>40</v>
      </c>
      <c r="F204" t="s">
        <v>103</v>
      </c>
      <c r="G204" t="s">
        <v>104</v>
      </c>
      <c r="H204" s="5">
        <v>471</v>
      </c>
      <c r="I204" s="5">
        <v>18513.759999999998</v>
      </c>
      <c r="J204" t="s">
        <v>117</v>
      </c>
      <c r="K204" t="s">
        <v>106</v>
      </c>
      <c r="L204">
        <v>1</v>
      </c>
      <c r="M204">
        <v>0</v>
      </c>
      <c r="N204">
        <v>5</v>
      </c>
      <c r="O204" s="6">
        <v>0</v>
      </c>
      <c r="P204" t="s">
        <v>106</v>
      </c>
      <c r="Q204" t="s">
        <v>107</v>
      </c>
      <c r="R204">
        <f>IF(F204="Monthly",2,0)
+IF(E204&lt;=6,2,0)
+IF(N204&lt;=2,2,0)
+IF(L204&gt;=4,2,0)
+IF(M204&gt;=2,1,0)
+IF(H204&gt;=_xlfn.PERCENTILE.INC($H$2:$H$10001,0.75),1,0)</f>
        <v>2</v>
      </c>
      <c r="S204" t="str">
        <f>IF(R204&gt;=7,"High",IF(R204&gt;=4,"Medium","Low"))</f>
        <v>Low</v>
      </c>
    </row>
    <row r="205" spans="1:19">
      <c r="A205" t="s">
        <v>328</v>
      </c>
      <c r="B205">
        <v>34</v>
      </c>
      <c r="C205" t="s">
        <v>101</v>
      </c>
      <c r="D205" t="s">
        <v>123</v>
      </c>
      <c r="E205">
        <v>20</v>
      </c>
      <c r="F205" t="s">
        <v>103</v>
      </c>
      <c r="G205" t="s">
        <v>110</v>
      </c>
      <c r="H205" s="5">
        <v>768</v>
      </c>
      <c r="I205" s="5">
        <v>15059.32</v>
      </c>
      <c r="J205" t="s">
        <v>115</v>
      </c>
      <c r="K205" t="s">
        <v>106</v>
      </c>
      <c r="L205">
        <v>1</v>
      </c>
      <c r="M205">
        <v>0</v>
      </c>
      <c r="N205">
        <v>4</v>
      </c>
      <c r="O205" s="6">
        <v>0</v>
      </c>
      <c r="P205" t="s">
        <v>107</v>
      </c>
      <c r="Q205" t="s">
        <v>107</v>
      </c>
      <c r="R205">
        <f>IF(F205="Monthly",2,0)
+IF(E205&lt;=6,2,0)
+IF(N205&lt;=2,2,0)
+IF(L205&gt;=4,2,0)
+IF(M205&gt;=2,1,0)
+IF(H205&gt;=_xlfn.PERCENTILE.INC($H$2:$H$10001,0.75),1,0)</f>
        <v>2</v>
      </c>
      <c r="S205" t="str">
        <f>IF(R205&gt;=7,"High",IF(R205&gt;=4,"Medium","Low"))</f>
        <v>Low</v>
      </c>
    </row>
    <row r="206" spans="1:19">
      <c r="A206" t="s">
        <v>329</v>
      </c>
      <c r="B206">
        <v>37</v>
      </c>
      <c r="C206" t="s">
        <v>112</v>
      </c>
      <c r="D206" t="s">
        <v>133</v>
      </c>
      <c r="E206">
        <v>29</v>
      </c>
      <c r="F206" t="s">
        <v>109</v>
      </c>
      <c r="G206" t="s">
        <v>129</v>
      </c>
      <c r="H206" s="5">
        <v>1068</v>
      </c>
      <c r="I206" s="5">
        <v>30871.84</v>
      </c>
      <c r="J206" t="s">
        <v>134</v>
      </c>
      <c r="K206" t="s">
        <v>106</v>
      </c>
      <c r="L206">
        <v>1</v>
      </c>
      <c r="M206">
        <v>0</v>
      </c>
      <c r="N206">
        <v>5</v>
      </c>
      <c r="O206" s="6">
        <v>0</v>
      </c>
      <c r="P206" t="s">
        <v>106</v>
      </c>
      <c r="Q206" t="s">
        <v>107</v>
      </c>
      <c r="R206">
        <f>IF(F206="Monthly",2,0)
+IF(E206&lt;=6,2,0)
+IF(N206&lt;=2,2,0)
+IF(L206&gt;=4,2,0)
+IF(M206&gt;=2,1,0)
+IF(H206&gt;=_xlfn.PERCENTILE.INC($H$2:$H$10001,0.75),1,0)</f>
        <v>1</v>
      </c>
      <c r="S206" t="str">
        <f>IF(R206&gt;=7,"High",IF(R206&gt;=4,"Medium","Low"))</f>
        <v>Low</v>
      </c>
    </row>
    <row r="207" spans="1:19">
      <c r="A207" t="s">
        <v>330</v>
      </c>
      <c r="B207">
        <v>22</v>
      </c>
      <c r="C207" t="s">
        <v>101</v>
      </c>
      <c r="D207" t="s">
        <v>102</v>
      </c>
      <c r="E207">
        <v>44</v>
      </c>
      <c r="F207" t="s">
        <v>109</v>
      </c>
      <c r="G207" t="s">
        <v>129</v>
      </c>
      <c r="H207" s="5">
        <v>980</v>
      </c>
      <c r="I207" s="5">
        <v>38838.93</v>
      </c>
      <c r="J207" t="s">
        <v>134</v>
      </c>
      <c r="K207" t="s">
        <v>106</v>
      </c>
      <c r="L207">
        <v>2</v>
      </c>
      <c r="M207">
        <v>1</v>
      </c>
      <c r="N207">
        <v>4</v>
      </c>
      <c r="O207" s="6">
        <v>10</v>
      </c>
      <c r="P207" t="s">
        <v>106</v>
      </c>
      <c r="Q207" t="s">
        <v>107</v>
      </c>
      <c r="R207">
        <f>IF(F207="Monthly",2,0)
+IF(E207&lt;=6,2,0)
+IF(N207&lt;=2,2,0)
+IF(L207&gt;=4,2,0)
+IF(M207&gt;=2,1,0)
+IF(H207&gt;=_xlfn.PERCENTILE.INC($H$2:$H$10001,0.75),1,0)</f>
        <v>1</v>
      </c>
      <c r="S207" t="str">
        <f>IF(R207&gt;=7,"High",IF(R207&gt;=4,"Medium","Low"))</f>
        <v>Low</v>
      </c>
    </row>
    <row r="208" spans="1:19">
      <c r="A208" t="s">
        <v>331</v>
      </c>
      <c r="B208">
        <v>43</v>
      </c>
      <c r="C208" t="s">
        <v>112</v>
      </c>
      <c r="D208" t="s">
        <v>133</v>
      </c>
      <c r="E208">
        <v>44</v>
      </c>
      <c r="F208" t="s">
        <v>103</v>
      </c>
      <c r="G208" t="s">
        <v>104</v>
      </c>
      <c r="H208" s="5">
        <v>446</v>
      </c>
      <c r="I208" s="5">
        <v>19478.560000000001</v>
      </c>
      <c r="J208" t="s">
        <v>134</v>
      </c>
      <c r="K208" t="s">
        <v>106</v>
      </c>
      <c r="L208">
        <v>0</v>
      </c>
      <c r="M208">
        <v>0</v>
      </c>
      <c r="N208">
        <v>5</v>
      </c>
      <c r="O208" s="6">
        <v>0</v>
      </c>
      <c r="P208" t="s">
        <v>107</v>
      </c>
      <c r="Q208" t="s">
        <v>107</v>
      </c>
      <c r="R208">
        <f>IF(F208="Monthly",2,0)
+IF(E208&lt;=6,2,0)
+IF(N208&lt;=2,2,0)
+IF(L208&gt;=4,2,0)
+IF(M208&gt;=2,1,0)
+IF(H208&gt;=_xlfn.PERCENTILE.INC($H$2:$H$10001,0.75),1,0)</f>
        <v>2</v>
      </c>
      <c r="S208" t="str">
        <f>IF(R208&gt;=7,"High",IF(R208&gt;=4,"Medium","Low"))</f>
        <v>Low</v>
      </c>
    </row>
    <row r="209" spans="1:19">
      <c r="A209" t="s">
        <v>332</v>
      </c>
      <c r="B209">
        <v>32</v>
      </c>
      <c r="C209" t="s">
        <v>101</v>
      </c>
      <c r="D209" t="s">
        <v>102</v>
      </c>
      <c r="E209">
        <v>38</v>
      </c>
      <c r="F209" t="s">
        <v>109</v>
      </c>
      <c r="G209" t="s">
        <v>104</v>
      </c>
      <c r="H209" s="5">
        <v>432</v>
      </c>
      <c r="I209" s="5">
        <v>16398.009999999998</v>
      </c>
      <c r="J209" t="s">
        <v>134</v>
      </c>
      <c r="K209" t="s">
        <v>107</v>
      </c>
      <c r="L209">
        <v>3</v>
      </c>
      <c r="M209">
        <v>0</v>
      </c>
      <c r="N209">
        <v>4</v>
      </c>
      <c r="O209" s="6">
        <v>0</v>
      </c>
      <c r="P209" t="s">
        <v>106</v>
      </c>
      <c r="Q209" t="s">
        <v>107</v>
      </c>
      <c r="R209">
        <f>IF(F209="Monthly",2,0)
+IF(E209&lt;=6,2,0)
+IF(N209&lt;=2,2,0)
+IF(L209&gt;=4,2,0)
+IF(M209&gt;=2,1,0)
+IF(H209&gt;=_xlfn.PERCENTILE.INC($H$2:$H$10001,0.75),1,0)</f>
        <v>0</v>
      </c>
      <c r="S209" t="str">
        <f>IF(R209&gt;=7,"High",IF(R209&gt;=4,"Medium","Low"))</f>
        <v>Low</v>
      </c>
    </row>
    <row r="210" spans="1:19">
      <c r="A210" t="s">
        <v>333</v>
      </c>
      <c r="B210">
        <v>34</v>
      </c>
      <c r="C210" t="s">
        <v>101</v>
      </c>
      <c r="D210" t="s">
        <v>102</v>
      </c>
      <c r="E210">
        <v>30</v>
      </c>
      <c r="F210" t="s">
        <v>121</v>
      </c>
      <c r="G210" t="s">
        <v>110</v>
      </c>
      <c r="H210" s="5">
        <v>796</v>
      </c>
      <c r="I210" s="5">
        <v>24102.66</v>
      </c>
      <c r="J210" t="s">
        <v>134</v>
      </c>
      <c r="K210" t="s">
        <v>106</v>
      </c>
      <c r="L210">
        <v>2</v>
      </c>
      <c r="M210">
        <v>1</v>
      </c>
      <c r="N210">
        <v>4</v>
      </c>
      <c r="O210" s="6">
        <v>0</v>
      </c>
      <c r="P210" t="s">
        <v>107</v>
      </c>
      <c r="Q210" t="s">
        <v>107</v>
      </c>
      <c r="R210">
        <f>IF(F210="Monthly",2,0)
+IF(E210&lt;=6,2,0)
+IF(N210&lt;=2,2,0)
+IF(L210&gt;=4,2,0)
+IF(M210&gt;=2,1,0)
+IF(H210&gt;=_xlfn.PERCENTILE.INC($H$2:$H$10001,0.75),1,0)</f>
        <v>1</v>
      </c>
      <c r="S210" t="str">
        <f>IF(R210&gt;=7,"High",IF(R210&gt;=4,"Medium","Low"))</f>
        <v>Low</v>
      </c>
    </row>
    <row r="211" spans="1:19">
      <c r="A211" t="s">
        <v>334</v>
      </c>
      <c r="B211">
        <v>26</v>
      </c>
      <c r="C211" t="s">
        <v>101</v>
      </c>
      <c r="D211" t="s">
        <v>128</v>
      </c>
      <c r="E211">
        <v>38</v>
      </c>
      <c r="F211" t="s">
        <v>109</v>
      </c>
      <c r="G211" t="s">
        <v>110</v>
      </c>
      <c r="H211" s="5">
        <v>726</v>
      </c>
      <c r="I211" s="5">
        <v>28159.77</v>
      </c>
      <c r="J211" t="s">
        <v>105</v>
      </c>
      <c r="K211" t="s">
        <v>106</v>
      </c>
      <c r="L211">
        <v>1</v>
      </c>
      <c r="M211">
        <v>0</v>
      </c>
      <c r="N211">
        <v>5</v>
      </c>
      <c r="O211" s="6">
        <v>0</v>
      </c>
      <c r="P211" t="s">
        <v>107</v>
      </c>
      <c r="Q211" t="s">
        <v>107</v>
      </c>
      <c r="R211">
        <f>IF(F211="Monthly",2,0)
+IF(E211&lt;=6,2,0)
+IF(N211&lt;=2,2,0)
+IF(L211&gt;=4,2,0)
+IF(M211&gt;=2,1,0)
+IF(H211&gt;=_xlfn.PERCENTILE.INC($H$2:$H$10001,0.75),1,0)</f>
        <v>0</v>
      </c>
      <c r="S211" t="str">
        <f>IF(R211&gt;=7,"High",IF(R211&gt;=4,"Medium","Low"))</f>
        <v>Low</v>
      </c>
    </row>
    <row r="212" spans="1:19">
      <c r="A212" t="s">
        <v>335</v>
      </c>
      <c r="B212">
        <v>18</v>
      </c>
      <c r="C212" t="s">
        <v>112</v>
      </c>
      <c r="D212" t="s">
        <v>126</v>
      </c>
      <c r="E212">
        <v>44</v>
      </c>
      <c r="F212" t="s">
        <v>109</v>
      </c>
      <c r="G212" t="s">
        <v>110</v>
      </c>
      <c r="H212" s="5">
        <v>739</v>
      </c>
      <c r="I212" s="5">
        <v>32445.3</v>
      </c>
      <c r="J212" t="s">
        <v>105</v>
      </c>
      <c r="K212" t="s">
        <v>106</v>
      </c>
      <c r="L212">
        <v>3</v>
      </c>
      <c r="M212">
        <v>0</v>
      </c>
      <c r="N212">
        <v>5</v>
      </c>
      <c r="O212" s="6">
        <v>0</v>
      </c>
      <c r="P212" t="s">
        <v>107</v>
      </c>
      <c r="Q212" t="s">
        <v>107</v>
      </c>
      <c r="R212">
        <f>IF(F212="Monthly",2,0)
+IF(E212&lt;=6,2,0)
+IF(N212&lt;=2,2,0)
+IF(L212&gt;=4,2,0)
+IF(M212&gt;=2,1,0)
+IF(H212&gt;=_xlfn.PERCENTILE.INC($H$2:$H$10001,0.75),1,0)</f>
        <v>0</v>
      </c>
      <c r="S212" t="str">
        <f>IF(R212&gt;=7,"High",IF(R212&gt;=4,"Medium","Low"))</f>
        <v>Low</v>
      </c>
    </row>
    <row r="213" spans="1:19">
      <c r="A213" t="s">
        <v>336</v>
      </c>
      <c r="B213">
        <v>50</v>
      </c>
      <c r="C213" t="s">
        <v>112</v>
      </c>
      <c r="D213" t="s">
        <v>133</v>
      </c>
      <c r="E213">
        <v>37</v>
      </c>
      <c r="F213" t="s">
        <v>103</v>
      </c>
      <c r="G213" t="s">
        <v>104</v>
      </c>
      <c r="H213" s="5">
        <v>524</v>
      </c>
      <c r="I213" s="5">
        <v>19468.740000000002</v>
      </c>
      <c r="J213" t="s">
        <v>105</v>
      </c>
      <c r="K213" t="s">
        <v>106</v>
      </c>
      <c r="L213">
        <v>3</v>
      </c>
      <c r="M213">
        <v>1</v>
      </c>
      <c r="N213">
        <v>4</v>
      </c>
      <c r="O213" s="6">
        <v>0</v>
      </c>
      <c r="P213" t="s">
        <v>107</v>
      </c>
      <c r="Q213" t="s">
        <v>107</v>
      </c>
      <c r="R213">
        <f>IF(F213="Monthly",2,0)
+IF(E213&lt;=6,2,0)
+IF(N213&lt;=2,2,0)
+IF(L213&gt;=4,2,0)
+IF(M213&gt;=2,1,0)
+IF(H213&gt;=_xlfn.PERCENTILE.INC($H$2:$H$10001,0.75),1,0)</f>
        <v>2</v>
      </c>
      <c r="S213" t="str">
        <f>IF(R213&gt;=7,"High",IF(R213&gt;=4,"Medium","Low"))</f>
        <v>Low</v>
      </c>
    </row>
    <row r="214" spans="1:19">
      <c r="A214" t="s">
        <v>337</v>
      </c>
      <c r="B214">
        <v>41</v>
      </c>
      <c r="C214" t="s">
        <v>101</v>
      </c>
      <c r="D214" t="s">
        <v>102</v>
      </c>
      <c r="E214">
        <v>10</v>
      </c>
      <c r="F214" t="s">
        <v>103</v>
      </c>
      <c r="G214" t="s">
        <v>129</v>
      </c>
      <c r="H214" s="5">
        <v>1074</v>
      </c>
      <c r="I214" s="5">
        <v>10789.15</v>
      </c>
      <c r="J214" t="s">
        <v>117</v>
      </c>
      <c r="K214" t="s">
        <v>107</v>
      </c>
      <c r="L214">
        <v>0</v>
      </c>
      <c r="M214">
        <v>0</v>
      </c>
      <c r="N214">
        <v>5</v>
      </c>
      <c r="O214" s="6">
        <v>0</v>
      </c>
      <c r="P214" t="s">
        <v>107</v>
      </c>
      <c r="Q214" t="s">
        <v>106</v>
      </c>
      <c r="R214">
        <f>IF(F214="Monthly",2,0)
+IF(E214&lt;=6,2,0)
+IF(N214&lt;=2,2,0)
+IF(L214&gt;=4,2,0)
+IF(M214&gt;=2,1,0)
+IF(H214&gt;=_xlfn.PERCENTILE.INC($H$2:$H$10001,0.75),1,0)</f>
        <v>3</v>
      </c>
      <c r="S214" t="str">
        <f>IF(R214&gt;=7,"High",IF(R214&gt;=4,"Medium","Low"))</f>
        <v>Low</v>
      </c>
    </row>
    <row r="215" spans="1:19">
      <c r="A215" t="s">
        <v>338</v>
      </c>
      <c r="B215">
        <v>38</v>
      </c>
      <c r="C215" t="s">
        <v>112</v>
      </c>
      <c r="D215" t="s">
        <v>137</v>
      </c>
      <c r="E215">
        <v>25</v>
      </c>
      <c r="F215" t="s">
        <v>103</v>
      </c>
      <c r="G215" t="s">
        <v>110</v>
      </c>
      <c r="H215" s="5">
        <v>761</v>
      </c>
      <c r="I215" s="5">
        <v>19405.38</v>
      </c>
      <c r="J215" t="s">
        <v>105</v>
      </c>
      <c r="K215" t="s">
        <v>106</v>
      </c>
      <c r="L215">
        <v>0</v>
      </c>
      <c r="M215">
        <v>0</v>
      </c>
      <c r="N215">
        <v>5</v>
      </c>
      <c r="O215" s="6">
        <v>0</v>
      </c>
      <c r="P215" t="s">
        <v>107</v>
      </c>
      <c r="Q215" t="s">
        <v>106</v>
      </c>
      <c r="R215">
        <f>IF(F215="Monthly",2,0)
+IF(E215&lt;=6,2,0)
+IF(N215&lt;=2,2,0)
+IF(L215&gt;=4,2,0)
+IF(M215&gt;=2,1,0)
+IF(H215&gt;=_xlfn.PERCENTILE.INC($H$2:$H$10001,0.75),1,0)</f>
        <v>2</v>
      </c>
      <c r="S215" t="str">
        <f>IF(R215&gt;=7,"High",IF(R215&gt;=4,"Medium","Low"))</f>
        <v>Low</v>
      </c>
    </row>
    <row r="216" spans="1:19">
      <c r="A216" t="s">
        <v>339</v>
      </c>
      <c r="B216">
        <v>37</v>
      </c>
      <c r="C216" t="s">
        <v>112</v>
      </c>
      <c r="D216" t="s">
        <v>131</v>
      </c>
      <c r="E216">
        <v>26</v>
      </c>
      <c r="F216" t="s">
        <v>109</v>
      </c>
      <c r="G216" t="s">
        <v>104</v>
      </c>
      <c r="H216" s="5">
        <v>449</v>
      </c>
      <c r="I216" s="5">
        <v>11690.89</v>
      </c>
      <c r="J216" t="s">
        <v>117</v>
      </c>
      <c r="K216" t="s">
        <v>106</v>
      </c>
      <c r="L216">
        <v>0</v>
      </c>
      <c r="M216">
        <v>0</v>
      </c>
      <c r="N216">
        <v>5</v>
      </c>
      <c r="O216" s="6">
        <v>0</v>
      </c>
      <c r="P216" t="s">
        <v>107</v>
      </c>
      <c r="Q216" t="s">
        <v>107</v>
      </c>
      <c r="R216">
        <f>IF(F216="Monthly",2,0)
+IF(E216&lt;=6,2,0)
+IF(N216&lt;=2,2,0)
+IF(L216&gt;=4,2,0)
+IF(M216&gt;=2,1,0)
+IF(H216&gt;=_xlfn.PERCENTILE.INC($H$2:$H$10001,0.75),1,0)</f>
        <v>0</v>
      </c>
      <c r="S216" t="str">
        <f>IF(R216&gt;=7,"High",IF(R216&gt;=4,"Medium","Low"))</f>
        <v>Low</v>
      </c>
    </row>
    <row r="217" spans="1:19">
      <c r="A217" t="s">
        <v>340</v>
      </c>
      <c r="B217">
        <v>43</v>
      </c>
      <c r="C217" t="s">
        <v>112</v>
      </c>
      <c r="D217" t="s">
        <v>126</v>
      </c>
      <c r="E217">
        <v>16</v>
      </c>
      <c r="F217" t="s">
        <v>103</v>
      </c>
      <c r="G217" t="s">
        <v>129</v>
      </c>
      <c r="H217" s="5">
        <v>1053</v>
      </c>
      <c r="I217" s="5">
        <v>16713.14</v>
      </c>
      <c r="J217" t="s">
        <v>115</v>
      </c>
      <c r="K217" t="s">
        <v>106</v>
      </c>
      <c r="L217">
        <v>0</v>
      </c>
      <c r="M217">
        <v>0</v>
      </c>
      <c r="N217">
        <v>5</v>
      </c>
      <c r="O217" s="6">
        <v>0</v>
      </c>
      <c r="P217" t="s">
        <v>106</v>
      </c>
      <c r="Q217" t="s">
        <v>107</v>
      </c>
      <c r="R217">
        <f>IF(F217="Monthly",2,0)
+IF(E217&lt;=6,2,0)
+IF(N217&lt;=2,2,0)
+IF(L217&gt;=4,2,0)
+IF(M217&gt;=2,1,0)
+IF(H217&gt;=_xlfn.PERCENTILE.INC($H$2:$H$10001,0.75),1,0)</f>
        <v>3</v>
      </c>
      <c r="S217" t="str">
        <f>IF(R217&gt;=7,"High",IF(R217&gt;=4,"Medium","Low"))</f>
        <v>Low</v>
      </c>
    </row>
    <row r="218" spans="1:19">
      <c r="A218" t="s">
        <v>341</v>
      </c>
      <c r="B218">
        <v>21</v>
      </c>
      <c r="C218" t="s">
        <v>112</v>
      </c>
      <c r="D218" t="s">
        <v>126</v>
      </c>
      <c r="E218">
        <v>36</v>
      </c>
      <c r="F218" t="s">
        <v>109</v>
      </c>
      <c r="G218" t="s">
        <v>110</v>
      </c>
      <c r="H218" s="5">
        <v>677</v>
      </c>
      <c r="I218" s="5">
        <v>22877.11</v>
      </c>
      <c r="J218" t="s">
        <v>105</v>
      </c>
      <c r="K218" t="s">
        <v>106</v>
      </c>
      <c r="L218">
        <v>1</v>
      </c>
      <c r="M218">
        <v>0</v>
      </c>
      <c r="N218">
        <v>5</v>
      </c>
      <c r="O218" s="6">
        <v>5</v>
      </c>
      <c r="P218" t="s">
        <v>107</v>
      </c>
      <c r="Q218" t="s">
        <v>107</v>
      </c>
      <c r="R218">
        <f>IF(F218="Monthly",2,0)
+IF(E218&lt;=6,2,0)
+IF(N218&lt;=2,2,0)
+IF(L218&gt;=4,2,0)
+IF(M218&gt;=2,1,0)
+IF(H218&gt;=_xlfn.PERCENTILE.INC($H$2:$H$10001,0.75),1,0)</f>
        <v>0</v>
      </c>
      <c r="S218" t="str">
        <f>IF(R218&gt;=7,"High",IF(R218&gt;=4,"Medium","Low"))</f>
        <v>Low</v>
      </c>
    </row>
    <row r="219" spans="1:19">
      <c r="A219" t="s">
        <v>342</v>
      </c>
      <c r="B219">
        <v>41</v>
      </c>
      <c r="C219" t="s">
        <v>101</v>
      </c>
      <c r="D219" t="s">
        <v>131</v>
      </c>
      <c r="E219">
        <v>52</v>
      </c>
      <c r="F219" t="s">
        <v>103</v>
      </c>
      <c r="G219" t="s">
        <v>110</v>
      </c>
      <c r="H219" s="5">
        <v>818</v>
      </c>
      <c r="I219" s="5">
        <v>42595.07</v>
      </c>
      <c r="J219" t="s">
        <v>105</v>
      </c>
      <c r="K219" t="s">
        <v>106</v>
      </c>
      <c r="L219">
        <v>0</v>
      </c>
      <c r="M219">
        <v>0</v>
      </c>
      <c r="N219">
        <v>5</v>
      </c>
      <c r="O219" s="6">
        <v>0</v>
      </c>
      <c r="P219" t="s">
        <v>106</v>
      </c>
      <c r="Q219" t="s">
        <v>107</v>
      </c>
      <c r="R219">
        <f>IF(F219="Monthly",2,0)
+IF(E219&lt;=6,2,0)
+IF(N219&lt;=2,2,0)
+IF(L219&gt;=4,2,0)
+IF(M219&gt;=2,1,0)
+IF(H219&gt;=_xlfn.PERCENTILE.INC($H$2:$H$10001,0.75),1,0)</f>
        <v>3</v>
      </c>
      <c r="S219" t="str">
        <f>IF(R219&gt;=7,"High",IF(R219&gt;=4,"Medium","Low"))</f>
        <v>Low</v>
      </c>
    </row>
    <row r="220" spans="1:19">
      <c r="A220" t="s">
        <v>343</v>
      </c>
      <c r="B220">
        <v>42</v>
      </c>
      <c r="C220" t="s">
        <v>101</v>
      </c>
      <c r="D220" t="s">
        <v>126</v>
      </c>
      <c r="E220">
        <v>16</v>
      </c>
      <c r="F220" t="s">
        <v>103</v>
      </c>
      <c r="G220" t="s">
        <v>104</v>
      </c>
      <c r="H220" s="5">
        <v>543</v>
      </c>
      <c r="I220" s="5">
        <v>8922.2900000000009</v>
      </c>
      <c r="J220" t="s">
        <v>105</v>
      </c>
      <c r="K220" t="s">
        <v>106</v>
      </c>
      <c r="L220">
        <v>0</v>
      </c>
      <c r="M220">
        <v>0</v>
      </c>
      <c r="N220">
        <v>5</v>
      </c>
      <c r="O220" s="6">
        <v>0</v>
      </c>
      <c r="P220" t="s">
        <v>107</v>
      </c>
      <c r="Q220" t="s">
        <v>107</v>
      </c>
      <c r="R220">
        <f>IF(F220="Monthly",2,0)
+IF(E220&lt;=6,2,0)
+IF(N220&lt;=2,2,0)
+IF(L220&gt;=4,2,0)
+IF(M220&gt;=2,1,0)
+IF(H220&gt;=_xlfn.PERCENTILE.INC($H$2:$H$10001,0.75),1,0)</f>
        <v>2</v>
      </c>
      <c r="S220" t="str">
        <f>IF(R220&gt;=7,"High",IF(R220&gt;=4,"Medium","Low"))</f>
        <v>Low</v>
      </c>
    </row>
    <row r="221" spans="1:19">
      <c r="A221" t="s">
        <v>344</v>
      </c>
      <c r="B221">
        <v>45</v>
      </c>
      <c r="C221" t="s">
        <v>112</v>
      </c>
      <c r="D221" t="s">
        <v>119</v>
      </c>
      <c r="E221">
        <v>17</v>
      </c>
      <c r="F221" t="s">
        <v>103</v>
      </c>
      <c r="G221" t="s">
        <v>104</v>
      </c>
      <c r="H221" s="5">
        <v>464</v>
      </c>
      <c r="I221" s="5">
        <v>7971.66</v>
      </c>
      <c r="J221" t="s">
        <v>105</v>
      </c>
      <c r="K221" t="s">
        <v>106</v>
      </c>
      <c r="L221">
        <v>3</v>
      </c>
      <c r="M221">
        <v>2</v>
      </c>
      <c r="N221">
        <v>3</v>
      </c>
      <c r="O221" s="6">
        <v>0</v>
      </c>
      <c r="P221" t="s">
        <v>107</v>
      </c>
      <c r="Q221" t="s">
        <v>106</v>
      </c>
      <c r="R221">
        <f>IF(F221="Monthly",2,0)
+IF(E221&lt;=6,2,0)
+IF(N221&lt;=2,2,0)
+IF(L221&gt;=4,2,0)
+IF(M221&gt;=2,1,0)
+IF(H221&gt;=_xlfn.PERCENTILE.INC($H$2:$H$10001,0.75),1,0)</f>
        <v>3</v>
      </c>
      <c r="S221" t="str">
        <f>IF(R221&gt;=7,"High",IF(R221&gt;=4,"Medium","Low"))</f>
        <v>Low</v>
      </c>
    </row>
    <row r="222" spans="1:19">
      <c r="A222" t="s">
        <v>345</v>
      </c>
      <c r="B222">
        <v>52</v>
      </c>
      <c r="C222" t="s">
        <v>112</v>
      </c>
      <c r="D222" t="s">
        <v>137</v>
      </c>
      <c r="E222">
        <v>31</v>
      </c>
      <c r="F222" t="s">
        <v>109</v>
      </c>
      <c r="G222" t="s">
        <v>104</v>
      </c>
      <c r="H222" s="5">
        <v>548</v>
      </c>
      <c r="I222" s="5">
        <v>15713.3</v>
      </c>
      <c r="J222" t="s">
        <v>115</v>
      </c>
      <c r="K222" t="s">
        <v>106</v>
      </c>
      <c r="L222">
        <v>0</v>
      </c>
      <c r="M222">
        <v>0</v>
      </c>
      <c r="N222">
        <v>5</v>
      </c>
      <c r="O222" s="6">
        <v>10</v>
      </c>
      <c r="P222" t="s">
        <v>107</v>
      </c>
      <c r="Q222" t="s">
        <v>107</v>
      </c>
      <c r="R222">
        <f>IF(F222="Monthly",2,0)
+IF(E222&lt;=6,2,0)
+IF(N222&lt;=2,2,0)
+IF(L222&gt;=4,2,0)
+IF(M222&gt;=2,1,0)
+IF(H222&gt;=_xlfn.PERCENTILE.INC($H$2:$H$10001,0.75),1,0)</f>
        <v>0</v>
      </c>
      <c r="S222" t="str">
        <f>IF(R222&gt;=7,"High",IF(R222&gt;=4,"Medium","Low"))</f>
        <v>Low</v>
      </c>
    </row>
    <row r="223" spans="1:19">
      <c r="A223" t="s">
        <v>346</v>
      </c>
      <c r="B223">
        <v>19</v>
      </c>
      <c r="C223" t="s">
        <v>101</v>
      </c>
      <c r="D223" t="s">
        <v>131</v>
      </c>
      <c r="E223">
        <v>37</v>
      </c>
      <c r="F223" t="s">
        <v>103</v>
      </c>
      <c r="G223" t="s">
        <v>110</v>
      </c>
      <c r="H223" s="5">
        <v>674</v>
      </c>
      <c r="I223" s="5">
        <v>24845.47</v>
      </c>
      <c r="J223" t="s">
        <v>134</v>
      </c>
      <c r="K223" t="s">
        <v>106</v>
      </c>
      <c r="L223">
        <v>1</v>
      </c>
      <c r="M223">
        <v>0</v>
      </c>
      <c r="N223">
        <v>5</v>
      </c>
      <c r="O223" s="6">
        <v>0</v>
      </c>
      <c r="P223" t="s">
        <v>107</v>
      </c>
      <c r="Q223" t="s">
        <v>107</v>
      </c>
      <c r="R223">
        <f>IF(F223="Monthly",2,0)
+IF(E223&lt;=6,2,0)
+IF(N223&lt;=2,2,0)
+IF(L223&gt;=4,2,0)
+IF(M223&gt;=2,1,0)
+IF(H223&gt;=_xlfn.PERCENTILE.INC($H$2:$H$10001,0.75),1,0)</f>
        <v>2</v>
      </c>
      <c r="S223" t="str">
        <f>IF(R223&gt;=7,"High",IF(R223&gt;=4,"Medium","Low"))</f>
        <v>Low</v>
      </c>
    </row>
    <row r="224" spans="1:19">
      <c r="A224" t="s">
        <v>347</v>
      </c>
      <c r="B224">
        <v>38</v>
      </c>
      <c r="C224" t="s">
        <v>112</v>
      </c>
      <c r="D224" t="s">
        <v>133</v>
      </c>
      <c r="E224">
        <v>34</v>
      </c>
      <c r="F224" t="s">
        <v>121</v>
      </c>
      <c r="G224" t="s">
        <v>110</v>
      </c>
      <c r="H224" s="5">
        <v>705</v>
      </c>
      <c r="I224" s="5">
        <v>20397.849999999999</v>
      </c>
      <c r="J224" t="s">
        <v>105</v>
      </c>
      <c r="K224" t="s">
        <v>106</v>
      </c>
      <c r="L224">
        <v>3</v>
      </c>
      <c r="M224">
        <v>0</v>
      </c>
      <c r="N224">
        <v>4</v>
      </c>
      <c r="O224" s="6">
        <v>15</v>
      </c>
      <c r="P224" t="s">
        <v>107</v>
      </c>
      <c r="Q224" t="s">
        <v>107</v>
      </c>
      <c r="R224">
        <f>IF(F224="Monthly",2,0)
+IF(E224&lt;=6,2,0)
+IF(N224&lt;=2,2,0)
+IF(L224&gt;=4,2,0)
+IF(M224&gt;=2,1,0)
+IF(H224&gt;=_xlfn.PERCENTILE.INC($H$2:$H$10001,0.75),1,0)</f>
        <v>0</v>
      </c>
      <c r="S224" t="str">
        <f>IF(R224&gt;=7,"High",IF(R224&gt;=4,"Medium","Low"))</f>
        <v>Low</v>
      </c>
    </row>
    <row r="225" spans="1:19">
      <c r="A225" t="s">
        <v>348</v>
      </c>
      <c r="B225">
        <v>33</v>
      </c>
      <c r="C225" t="s">
        <v>112</v>
      </c>
      <c r="D225" t="s">
        <v>133</v>
      </c>
      <c r="E225">
        <v>36</v>
      </c>
      <c r="F225" t="s">
        <v>103</v>
      </c>
      <c r="G225" t="s">
        <v>110</v>
      </c>
      <c r="H225" s="5">
        <v>737</v>
      </c>
      <c r="I225" s="5">
        <v>26540.86</v>
      </c>
      <c r="J225" t="s">
        <v>134</v>
      </c>
      <c r="K225" t="s">
        <v>106</v>
      </c>
      <c r="L225">
        <v>4</v>
      </c>
      <c r="M225">
        <v>1</v>
      </c>
      <c r="N225">
        <v>4</v>
      </c>
      <c r="O225" s="6">
        <v>0</v>
      </c>
      <c r="P225" t="s">
        <v>107</v>
      </c>
      <c r="Q225" t="s">
        <v>107</v>
      </c>
      <c r="R225">
        <f>IF(F225="Monthly",2,0)
+IF(E225&lt;=6,2,0)
+IF(N225&lt;=2,2,0)
+IF(L225&gt;=4,2,0)
+IF(M225&gt;=2,1,0)
+IF(H225&gt;=_xlfn.PERCENTILE.INC($H$2:$H$10001,0.75),1,0)</f>
        <v>4</v>
      </c>
      <c r="S225" t="str">
        <f>IF(R225&gt;=7,"High",IF(R225&gt;=4,"Medium","Low"))</f>
        <v>Medium</v>
      </c>
    </row>
    <row r="226" spans="1:19">
      <c r="A226" t="s">
        <v>349</v>
      </c>
      <c r="B226">
        <v>29</v>
      </c>
      <c r="C226" t="s">
        <v>101</v>
      </c>
      <c r="D226" t="s">
        <v>126</v>
      </c>
      <c r="E226">
        <v>28</v>
      </c>
      <c r="F226" t="s">
        <v>103</v>
      </c>
      <c r="G226" t="s">
        <v>104</v>
      </c>
      <c r="H226" s="5">
        <v>563</v>
      </c>
      <c r="I226" s="5">
        <v>15714.91</v>
      </c>
      <c r="J226" t="s">
        <v>105</v>
      </c>
      <c r="K226" t="s">
        <v>106</v>
      </c>
      <c r="L226">
        <v>1</v>
      </c>
      <c r="M226">
        <v>0</v>
      </c>
      <c r="N226">
        <v>5</v>
      </c>
      <c r="O226" s="6">
        <v>0</v>
      </c>
      <c r="P226" t="s">
        <v>107</v>
      </c>
      <c r="Q226" t="s">
        <v>107</v>
      </c>
      <c r="R226">
        <f>IF(F226="Monthly",2,0)
+IF(E226&lt;=6,2,0)
+IF(N226&lt;=2,2,0)
+IF(L226&gt;=4,2,0)
+IF(M226&gt;=2,1,0)
+IF(H226&gt;=_xlfn.PERCENTILE.INC($H$2:$H$10001,0.75),1,0)</f>
        <v>2</v>
      </c>
      <c r="S226" t="str">
        <f>IF(R226&gt;=7,"High",IF(R226&gt;=4,"Medium","Low"))</f>
        <v>Low</v>
      </c>
    </row>
    <row r="227" spans="1:19">
      <c r="A227" t="s">
        <v>350</v>
      </c>
      <c r="B227">
        <v>30</v>
      </c>
      <c r="C227" t="s">
        <v>101</v>
      </c>
      <c r="D227" t="s">
        <v>119</v>
      </c>
      <c r="E227">
        <v>7</v>
      </c>
      <c r="F227" t="s">
        <v>103</v>
      </c>
      <c r="G227" t="s">
        <v>104</v>
      </c>
      <c r="H227" s="5">
        <v>529</v>
      </c>
      <c r="I227" s="5">
        <v>3659.59</v>
      </c>
      <c r="J227" t="s">
        <v>105</v>
      </c>
      <c r="K227" t="s">
        <v>106</v>
      </c>
      <c r="L227">
        <v>1</v>
      </c>
      <c r="M227">
        <v>0</v>
      </c>
      <c r="N227">
        <v>5</v>
      </c>
      <c r="O227" s="6">
        <v>0</v>
      </c>
      <c r="P227" t="s">
        <v>107</v>
      </c>
      <c r="Q227" t="s">
        <v>107</v>
      </c>
      <c r="R227">
        <f>IF(F227="Monthly",2,0)
+IF(E227&lt;=6,2,0)
+IF(N227&lt;=2,2,0)
+IF(L227&gt;=4,2,0)
+IF(M227&gt;=2,1,0)
+IF(H227&gt;=_xlfn.PERCENTILE.INC($H$2:$H$10001,0.75),1,0)</f>
        <v>2</v>
      </c>
      <c r="S227" t="str">
        <f>IF(R227&gt;=7,"High",IF(R227&gt;=4,"Medium","Low"))</f>
        <v>Low</v>
      </c>
    </row>
    <row r="228" spans="1:19">
      <c r="A228" t="s">
        <v>351</v>
      </c>
      <c r="B228">
        <v>40</v>
      </c>
      <c r="C228" t="s">
        <v>101</v>
      </c>
      <c r="D228" t="s">
        <v>126</v>
      </c>
      <c r="E228">
        <v>26</v>
      </c>
      <c r="F228" t="s">
        <v>103</v>
      </c>
      <c r="G228" t="s">
        <v>104</v>
      </c>
      <c r="H228" s="5">
        <v>581</v>
      </c>
      <c r="I228" s="5">
        <v>14741.13</v>
      </c>
      <c r="J228" t="s">
        <v>115</v>
      </c>
      <c r="K228" t="s">
        <v>106</v>
      </c>
      <c r="L228">
        <v>0</v>
      </c>
      <c r="M228">
        <v>0</v>
      </c>
      <c r="N228">
        <v>5</v>
      </c>
      <c r="O228" s="6">
        <v>0</v>
      </c>
      <c r="P228" t="s">
        <v>107</v>
      </c>
      <c r="Q228" t="s">
        <v>107</v>
      </c>
      <c r="R228">
        <f>IF(F228="Monthly",2,0)
+IF(E228&lt;=6,2,0)
+IF(N228&lt;=2,2,0)
+IF(L228&gt;=4,2,0)
+IF(M228&gt;=2,1,0)
+IF(H228&gt;=_xlfn.PERCENTILE.INC($H$2:$H$10001,0.75),1,0)</f>
        <v>2</v>
      </c>
      <c r="S228" t="str">
        <f>IF(R228&gt;=7,"High",IF(R228&gt;=4,"Medium","Low"))</f>
        <v>Low</v>
      </c>
    </row>
    <row r="229" spans="1:19">
      <c r="A229" t="s">
        <v>352</v>
      </c>
      <c r="B229">
        <v>46</v>
      </c>
      <c r="C229" t="s">
        <v>101</v>
      </c>
      <c r="D229" t="s">
        <v>131</v>
      </c>
      <c r="E229">
        <v>52</v>
      </c>
      <c r="F229" t="s">
        <v>103</v>
      </c>
      <c r="G229" t="s">
        <v>104</v>
      </c>
      <c r="H229" s="5">
        <v>533</v>
      </c>
      <c r="I229" s="5">
        <v>27210.33</v>
      </c>
      <c r="J229" t="s">
        <v>115</v>
      </c>
      <c r="K229" t="s">
        <v>107</v>
      </c>
      <c r="L229">
        <v>0</v>
      </c>
      <c r="M229">
        <v>0</v>
      </c>
      <c r="N229">
        <v>5</v>
      </c>
      <c r="O229" s="6">
        <v>0</v>
      </c>
      <c r="P229" t="s">
        <v>106</v>
      </c>
      <c r="Q229" t="s">
        <v>106</v>
      </c>
      <c r="R229">
        <f>IF(F229="Monthly",2,0)
+IF(E229&lt;=6,2,0)
+IF(N229&lt;=2,2,0)
+IF(L229&gt;=4,2,0)
+IF(M229&gt;=2,1,0)
+IF(H229&gt;=_xlfn.PERCENTILE.INC($H$2:$H$10001,0.75),1,0)</f>
        <v>2</v>
      </c>
      <c r="S229" t="str">
        <f>IF(R229&gt;=7,"High",IF(R229&gt;=4,"Medium","Low"))</f>
        <v>Low</v>
      </c>
    </row>
    <row r="230" spans="1:19">
      <c r="A230" t="s">
        <v>353</v>
      </c>
      <c r="B230">
        <v>40</v>
      </c>
      <c r="C230" t="s">
        <v>112</v>
      </c>
      <c r="D230" t="s">
        <v>119</v>
      </c>
      <c r="E230">
        <v>55</v>
      </c>
      <c r="F230" t="s">
        <v>103</v>
      </c>
      <c r="G230" t="s">
        <v>104</v>
      </c>
      <c r="H230" s="5">
        <v>539</v>
      </c>
      <c r="I230" s="5">
        <v>29652.47</v>
      </c>
      <c r="J230" t="s">
        <v>134</v>
      </c>
      <c r="K230" t="s">
        <v>106</v>
      </c>
      <c r="L230">
        <v>1</v>
      </c>
      <c r="M230">
        <v>0</v>
      </c>
      <c r="N230">
        <v>5</v>
      </c>
      <c r="O230" s="6">
        <v>0</v>
      </c>
      <c r="P230" t="s">
        <v>107</v>
      </c>
      <c r="Q230" t="s">
        <v>107</v>
      </c>
      <c r="R230">
        <f>IF(F230="Monthly",2,0)
+IF(E230&lt;=6,2,0)
+IF(N230&lt;=2,2,0)
+IF(L230&gt;=4,2,0)
+IF(M230&gt;=2,1,0)
+IF(H230&gt;=_xlfn.PERCENTILE.INC($H$2:$H$10001,0.75),1,0)</f>
        <v>2</v>
      </c>
      <c r="S230" t="str">
        <f>IF(R230&gt;=7,"High",IF(R230&gt;=4,"Medium","Low"))</f>
        <v>Low</v>
      </c>
    </row>
    <row r="231" spans="1:19">
      <c r="A231" t="s">
        <v>354</v>
      </c>
      <c r="B231">
        <v>53</v>
      </c>
      <c r="C231" t="s">
        <v>101</v>
      </c>
      <c r="D231" t="s">
        <v>123</v>
      </c>
      <c r="E231">
        <v>54</v>
      </c>
      <c r="F231" t="s">
        <v>103</v>
      </c>
      <c r="G231" t="s">
        <v>110</v>
      </c>
      <c r="H231" s="5">
        <v>684</v>
      </c>
      <c r="I231" s="5">
        <v>36541.18</v>
      </c>
      <c r="J231" t="s">
        <v>105</v>
      </c>
      <c r="K231" t="s">
        <v>106</v>
      </c>
      <c r="L231">
        <v>3</v>
      </c>
      <c r="M231">
        <v>1</v>
      </c>
      <c r="N231">
        <v>5</v>
      </c>
      <c r="O231" s="6">
        <v>0</v>
      </c>
      <c r="P231" t="s">
        <v>107</v>
      </c>
      <c r="Q231" t="s">
        <v>107</v>
      </c>
      <c r="R231">
        <f>IF(F231="Monthly",2,0)
+IF(E231&lt;=6,2,0)
+IF(N231&lt;=2,2,0)
+IF(L231&gt;=4,2,0)
+IF(M231&gt;=2,1,0)
+IF(H231&gt;=_xlfn.PERCENTILE.INC($H$2:$H$10001,0.75),1,0)</f>
        <v>2</v>
      </c>
      <c r="S231" t="str">
        <f>IF(R231&gt;=7,"High",IF(R231&gt;=4,"Medium","Low"))</f>
        <v>Low</v>
      </c>
    </row>
    <row r="232" spans="1:19">
      <c r="A232" t="s">
        <v>355</v>
      </c>
      <c r="B232">
        <v>45</v>
      </c>
      <c r="C232" t="s">
        <v>101</v>
      </c>
      <c r="D232" t="s">
        <v>113</v>
      </c>
      <c r="E232">
        <v>27</v>
      </c>
      <c r="F232" t="s">
        <v>109</v>
      </c>
      <c r="G232" t="s">
        <v>129</v>
      </c>
      <c r="H232" s="5">
        <v>1014</v>
      </c>
      <c r="I232" s="5">
        <v>27970.53</v>
      </c>
      <c r="J232" t="s">
        <v>105</v>
      </c>
      <c r="K232" t="s">
        <v>106</v>
      </c>
      <c r="L232">
        <v>0</v>
      </c>
      <c r="M232">
        <v>0</v>
      </c>
      <c r="N232">
        <v>5</v>
      </c>
      <c r="O232" s="6">
        <v>0</v>
      </c>
      <c r="P232" t="s">
        <v>106</v>
      </c>
      <c r="Q232" t="s">
        <v>107</v>
      </c>
      <c r="R232">
        <f>IF(F232="Monthly",2,0)
+IF(E232&lt;=6,2,0)
+IF(N232&lt;=2,2,0)
+IF(L232&gt;=4,2,0)
+IF(M232&gt;=2,1,0)
+IF(H232&gt;=_xlfn.PERCENTILE.INC($H$2:$H$10001,0.75),1,0)</f>
        <v>1</v>
      </c>
      <c r="S232" t="str">
        <f>IF(R232&gt;=7,"High",IF(R232&gt;=4,"Medium","Low"))</f>
        <v>Low</v>
      </c>
    </row>
    <row r="233" spans="1:19">
      <c r="A233" t="s">
        <v>356</v>
      </c>
      <c r="B233">
        <v>18</v>
      </c>
      <c r="C233" t="s">
        <v>112</v>
      </c>
      <c r="D233" t="s">
        <v>102</v>
      </c>
      <c r="E233">
        <v>21</v>
      </c>
      <c r="F233" t="s">
        <v>103</v>
      </c>
      <c r="G233" t="s">
        <v>110</v>
      </c>
      <c r="H233" s="5">
        <v>693</v>
      </c>
      <c r="I233" s="5">
        <v>14614.68</v>
      </c>
      <c r="J233" t="s">
        <v>115</v>
      </c>
      <c r="K233" t="s">
        <v>106</v>
      </c>
      <c r="L233">
        <v>0</v>
      </c>
      <c r="M233">
        <v>0</v>
      </c>
      <c r="N233">
        <v>5</v>
      </c>
      <c r="O233" s="6">
        <v>0</v>
      </c>
      <c r="P233" t="s">
        <v>107</v>
      </c>
      <c r="Q233" t="s">
        <v>107</v>
      </c>
      <c r="R233">
        <f>IF(F233="Monthly",2,0)
+IF(E233&lt;=6,2,0)
+IF(N233&lt;=2,2,0)
+IF(L233&gt;=4,2,0)
+IF(M233&gt;=2,1,0)
+IF(H233&gt;=_xlfn.PERCENTILE.INC($H$2:$H$10001,0.75),1,0)</f>
        <v>2</v>
      </c>
      <c r="S233" t="str">
        <f>IF(R233&gt;=7,"High",IF(R233&gt;=4,"Medium","Low"))</f>
        <v>Low</v>
      </c>
    </row>
    <row r="234" spans="1:19">
      <c r="A234" t="s">
        <v>357</v>
      </c>
      <c r="B234">
        <v>42</v>
      </c>
      <c r="C234" t="s">
        <v>101</v>
      </c>
      <c r="D234" t="s">
        <v>119</v>
      </c>
      <c r="E234">
        <v>59</v>
      </c>
      <c r="F234" t="s">
        <v>109</v>
      </c>
      <c r="G234" t="s">
        <v>129</v>
      </c>
      <c r="H234" s="5">
        <v>942</v>
      </c>
      <c r="I234" s="5">
        <v>50570.59</v>
      </c>
      <c r="J234" t="s">
        <v>105</v>
      </c>
      <c r="K234" t="s">
        <v>106</v>
      </c>
      <c r="L234">
        <v>0</v>
      </c>
      <c r="M234">
        <v>0</v>
      </c>
      <c r="N234">
        <v>5</v>
      </c>
      <c r="O234" s="6">
        <v>10</v>
      </c>
      <c r="P234" t="s">
        <v>107</v>
      </c>
      <c r="Q234" t="s">
        <v>107</v>
      </c>
      <c r="R234">
        <f>IF(F234="Monthly",2,0)
+IF(E234&lt;=6,2,0)
+IF(N234&lt;=2,2,0)
+IF(L234&gt;=4,2,0)
+IF(M234&gt;=2,1,0)
+IF(H234&gt;=_xlfn.PERCENTILE.INC($H$2:$H$10001,0.75),1,0)</f>
        <v>1</v>
      </c>
      <c r="S234" t="str">
        <f>IF(R234&gt;=7,"High",IF(R234&gt;=4,"Medium","Low"))</f>
        <v>Low</v>
      </c>
    </row>
    <row r="235" spans="1:19">
      <c r="A235" t="s">
        <v>358</v>
      </c>
      <c r="B235">
        <v>29</v>
      </c>
      <c r="C235" t="s">
        <v>112</v>
      </c>
      <c r="D235" t="s">
        <v>119</v>
      </c>
      <c r="E235">
        <v>17</v>
      </c>
      <c r="F235" t="s">
        <v>109</v>
      </c>
      <c r="G235" t="s">
        <v>104</v>
      </c>
      <c r="H235" s="5">
        <v>415</v>
      </c>
      <c r="I235" s="5">
        <v>7180.65</v>
      </c>
      <c r="J235" t="s">
        <v>115</v>
      </c>
      <c r="K235" t="s">
        <v>106</v>
      </c>
      <c r="L235">
        <v>1</v>
      </c>
      <c r="M235">
        <v>0</v>
      </c>
      <c r="N235">
        <v>5</v>
      </c>
      <c r="O235" s="6">
        <v>0</v>
      </c>
      <c r="P235" t="s">
        <v>107</v>
      </c>
      <c r="Q235" t="s">
        <v>107</v>
      </c>
      <c r="R235">
        <f>IF(F235="Monthly",2,0)
+IF(E235&lt;=6,2,0)
+IF(N235&lt;=2,2,0)
+IF(L235&gt;=4,2,0)
+IF(M235&gt;=2,1,0)
+IF(H235&gt;=_xlfn.PERCENTILE.INC($H$2:$H$10001,0.75),1,0)</f>
        <v>0</v>
      </c>
      <c r="S235" t="str">
        <f>IF(R235&gt;=7,"High",IF(R235&gt;=4,"Medium","Low"))</f>
        <v>Low</v>
      </c>
    </row>
    <row r="236" spans="1:19">
      <c r="A236" t="s">
        <v>359</v>
      </c>
      <c r="B236">
        <v>51</v>
      </c>
      <c r="C236" t="s">
        <v>112</v>
      </c>
      <c r="D236" t="s">
        <v>128</v>
      </c>
      <c r="E236">
        <v>72</v>
      </c>
      <c r="F236" t="s">
        <v>121</v>
      </c>
      <c r="G236" t="s">
        <v>110</v>
      </c>
      <c r="H236" s="5">
        <v>780</v>
      </c>
      <c r="I236" s="5">
        <v>48466.67</v>
      </c>
      <c r="J236" t="s">
        <v>115</v>
      </c>
      <c r="K236" t="s">
        <v>106</v>
      </c>
      <c r="L236">
        <v>0</v>
      </c>
      <c r="M236">
        <v>0</v>
      </c>
      <c r="N236">
        <v>5</v>
      </c>
      <c r="O236" s="6">
        <v>15</v>
      </c>
      <c r="P236" t="s">
        <v>107</v>
      </c>
      <c r="Q236" t="s">
        <v>107</v>
      </c>
      <c r="R236">
        <f>IF(F236="Monthly",2,0)
+IF(E236&lt;=6,2,0)
+IF(N236&lt;=2,2,0)
+IF(L236&gt;=4,2,0)
+IF(M236&gt;=2,1,0)
+IF(H236&gt;=_xlfn.PERCENTILE.INC($H$2:$H$10001,0.75),1,0)</f>
        <v>0</v>
      </c>
      <c r="S236" t="str">
        <f>IF(R236&gt;=7,"High",IF(R236&gt;=4,"Medium","Low"))</f>
        <v>Low</v>
      </c>
    </row>
    <row r="237" spans="1:19">
      <c r="A237" t="s">
        <v>360</v>
      </c>
      <c r="B237">
        <v>19</v>
      </c>
      <c r="C237" t="s">
        <v>112</v>
      </c>
      <c r="D237" t="s">
        <v>159</v>
      </c>
      <c r="E237">
        <v>15</v>
      </c>
      <c r="F237" t="s">
        <v>103</v>
      </c>
      <c r="G237" t="s">
        <v>129</v>
      </c>
      <c r="H237" s="5">
        <v>958</v>
      </c>
      <c r="I237" s="5">
        <v>14051.04</v>
      </c>
      <c r="J237" t="s">
        <v>105</v>
      </c>
      <c r="K237" t="s">
        <v>106</v>
      </c>
      <c r="L237">
        <v>1</v>
      </c>
      <c r="M237">
        <v>0</v>
      </c>
      <c r="N237">
        <v>5</v>
      </c>
      <c r="O237" s="6">
        <v>0</v>
      </c>
      <c r="P237" t="s">
        <v>107</v>
      </c>
      <c r="Q237" t="s">
        <v>107</v>
      </c>
      <c r="R237">
        <f>IF(F237="Monthly",2,0)
+IF(E237&lt;=6,2,0)
+IF(N237&lt;=2,2,0)
+IF(L237&gt;=4,2,0)
+IF(M237&gt;=2,1,0)
+IF(H237&gt;=_xlfn.PERCENTILE.INC($H$2:$H$10001,0.75),1,0)</f>
        <v>3</v>
      </c>
      <c r="S237" t="str">
        <f>IF(R237&gt;=7,"High",IF(R237&gt;=4,"Medium","Low"))</f>
        <v>Low</v>
      </c>
    </row>
    <row r="238" spans="1:19">
      <c r="A238" t="s">
        <v>361</v>
      </c>
      <c r="B238">
        <v>44</v>
      </c>
      <c r="C238" t="s">
        <v>101</v>
      </c>
      <c r="D238" t="s">
        <v>137</v>
      </c>
      <c r="E238">
        <v>20</v>
      </c>
      <c r="F238" t="s">
        <v>121</v>
      </c>
      <c r="G238" t="s">
        <v>110</v>
      </c>
      <c r="H238" s="5">
        <v>791</v>
      </c>
      <c r="I238" s="5">
        <v>13467.49</v>
      </c>
      <c r="J238" t="s">
        <v>134</v>
      </c>
      <c r="K238" t="s">
        <v>106</v>
      </c>
      <c r="L238">
        <v>1</v>
      </c>
      <c r="M238">
        <v>0</v>
      </c>
      <c r="N238">
        <v>5</v>
      </c>
      <c r="O238" s="6">
        <v>15</v>
      </c>
      <c r="P238" t="s">
        <v>107</v>
      </c>
      <c r="Q238" t="s">
        <v>107</v>
      </c>
      <c r="R238">
        <f>IF(F238="Monthly",2,0)
+IF(E238&lt;=6,2,0)
+IF(N238&lt;=2,2,0)
+IF(L238&gt;=4,2,0)
+IF(M238&gt;=2,1,0)
+IF(H238&gt;=_xlfn.PERCENTILE.INC($H$2:$H$10001,0.75),1,0)</f>
        <v>0</v>
      </c>
      <c r="S238" t="str">
        <f>IF(R238&gt;=7,"High",IF(R238&gt;=4,"Medium","Low"))</f>
        <v>Low</v>
      </c>
    </row>
    <row r="239" spans="1:19">
      <c r="A239" t="s">
        <v>362</v>
      </c>
      <c r="B239">
        <v>25</v>
      </c>
      <c r="C239" t="s">
        <v>112</v>
      </c>
      <c r="D239" t="s">
        <v>159</v>
      </c>
      <c r="E239">
        <v>32</v>
      </c>
      <c r="F239" t="s">
        <v>109</v>
      </c>
      <c r="G239" t="s">
        <v>104</v>
      </c>
      <c r="H239" s="5">
        <v>445</v>
      </c>
      <c r="I239" s="5">
        <v>14292.4</v>
      </c>
      <c r="J239" t="s">
        <v>115</v>
      </c>
      <c r="K239" t="s">
        <v>107</v>
      </c>
      <c r="L239">
        <v>0</v>
      </c>
      <c r="M239">
        <v>0</v>
      </c>
      <c r="N239">
        <v>5</v>
      </c>
      <c r="O239" s="6">
        <v>0</v>
      </c>
      <c r="P239" t="s">
        <v>107</v>
      </c>
      <c r="Q239" t="s">
        <v>107</v>
      </c>
      <c r="R239">
        <f>IF(F239="Monthly",2,0)
+IF(E239&lt;=6,2,0)
+IF(N239&lt;=2,2,0)
+IF(L239&gt;=4,2,0)
+IF(M239&gt;=2,1,0)
+IF(H239&gt;=_xlfn.PERCENTILE.INC($H$2:$H$10001,0.75),1,0)</f>
        <v>0</v>
      </c>
      <c r="S239" t="str">
        <f>IF(R239&gt;=7,"High",IF(R239&gt;=4,"Medium","Low"))</f>
        <v>Low</v>
      </c>
    </row>
    <row r="240" spans="1:19">
      <c r="A240" t="s">
        <v>363</v>
      </c>
      <c r="B240">
        <v>61</v>
      </c>
      <c r="C240" t="s">
        <v>112</v>
      </c>
      <c r="D240" t="s">
        <v>137</v>
      </c>
      <c r="E240">
        <v>34</v>
      </c>
      <c r="F240" t="s">
        <v>103</v>
      </c>
      <c r="G240" t="s">
        <v>104</v>
      </c>
      <c r="H240" s="5">
        <v>548</v>
      </c>
      <c r="I240" s="5">
        <v>18359.89</v>
      </c>
      <c r="J240" t="s">
        <v>105</v>
      </c>
      <c r="K240" t="s">
        <v>106</v>
      </c>
      <c r="L240">
        <v>3</v>
      </c>
      <c r="M240">
        <v>0</v>
      </c>
      <c r="N240">
        <v>5</v>
      </c>
      <c r="O240" s="6">
        <v>0</v>
      </c>
      <c r="P240" t="s">
        <v>106</v>
      </c>
      <c r="Q240" t="s">
        <v>107</v>
      </c>
      <c r="R240">
        <f>IF(F240="Monthly",2,0)
+IF(E240&lt;=6,2,0)
+IF(N240&lt;=2,2,0)
+IF(L240&gt;=4,2,0)
+IF(M240&gt;=2,1,0)
+IF(H240&gt;=_xlfn.PERCENTILE.INC($H$2:$H$10001,0.75),1,0)</f>
        <v>2</v>
      </c>
      <c r="S240" t="str">
        <f>IF(R240&gt;=7,"High",IF(R240&gt;=4,"Medium","Low"))</f>
        <v>Low</v>
      </c>
    </row>
    <row r="241" spans="1:19">
      <c r="A241" t="s">
        <v>364</v>
      </c>
      <c r="B241">
        <v>49</v>
      </c>
      <c r="C241" t="s">
        <v>101</v>
      </c>
      <c r="D241" t="s">
        <v>133</v>
      </c>
      <c r="E241">
        <v>20</v>
      </c>
      <c r="F241" t="s">
        <v>103</v>
      </c>
      <c r="G241" t="s">
        <v>110</v>
      </c>
      <c r="H241" s="5">
        <v>688</v>
      </c>
      <c r="I241" s="5">
        <v>13985.65</v>
      </c>
      <c r="J241" t="s">
        <v>105</v>
      </c>
      <c r="K241" t="s">
        <v>106</v>
      </c>
      <c r="L241">
        <v>0</v>
      </c>
      <c r="M241">
        <v>0</v>
      </c>
      <c r="N241">
        <v>5</v>
      </c>
      <c r="O241" s="6">
        <v>0</v>
      </c>
      <c r="P241" t="s">
        <v>107</v>
      </c>
      <c r="Q241" t="s">
        <v>107</v>
      </c>
      <c r="R241">
        <f>IF(F241="Monthly",2,0)
+IF(E241&lt;=6,2,0)
+IF(N241&lt;=2,2,0)
+IF(L241&gt;=4,2,0)
+IF(M241&gt;=2,1,0)
+IF(H241&gt;=_xlfn.PERCENTILE.INC($H$2:$H$10001,0.75),1,0)</f>
        <v>2</v>
      </c>
      <c r="S241" t="str">
        <f>IF(R241&gt;=7,"High",IF(R241&gt;=4,"Medium","Low"))</f>
        <v>Low</v>
      </c>
    </row>
    <row r="242" spans="1:19">
      <c r="A242" t="s">
        <v>365</v>
      </c>
      <c r="B242">
        <v>30</v>
      </c>
      <c r="C242" t="s">
        <v>112</v>
      </c>
      <c r="D242" t="s">
        <v>123</v>
      </c>
      <c r="E242">
        <v>29</v>
      </c>
      <c r="F242" t="s">
        <v>103</v>
      </c>
      <c r="G242" t="s">
        <v>110</v>
      </c>
      <c r="H242" s="5">
        <v>750</v>
      </c>
      <c r="I242" s="5">
        <v>21211.71</v>
      </c>
      <c r="J242" t="s">
        <v>134</v>
      </c>
      <c r="K242" t="s">
        <v>106</v>
      </c>
      <c r="L242">
        <v>2</v>
      </c>
      <c r="M242">
        <v>0</v>
      </c>
      <c r="N242">
        <v>5</v>
      </c>
      <c r="O242" s="6">
        <v>0</v>
      </c>
      <c r="P242" t="s">
        <v>107</v>
      </c>
      <c r="Q242" t="s">
        <v>106</v>
      </c>
      <c r="R242">
        <f>IF(F242="Monthly",2,0)
+IF(E242&lt;=6,2,0)
+IF(N242&lt;=2,2,0)
+IF(L242&gt;=4,2,0)
+IF(M242&gt;=2,1,0)
+IF(H242&gt;=_xlfn.PERCENTILE.INC($H$2:$H$10001,0.75),1,0)</f>
        <v>2</v>
      </c>
      <c r="S242" t="str">
        <f>IF(R242&gt;=7,"High",IF(R242&gt;=4,"Medium","Low"))</f>
        <v>Low</v>
      </c>
    </row>
    <row r="243" spans="1:19">
      <c r="A243" t="s">
        <v>366</v>
      </c>
      <c r="B243">
        <v>46</v>
      </c>
      <c r="C243" t="s">
        <v>101</v>
      </c>
      <c r="D243" t="s">
        <v>131</v>
      </c>
      <c r="E243">
        <v>18</v>
      </c>
      <c r="F243" t="s">
        <v>103</v>
      </c>
      <c r="G243" t="s">
        <v>110</v>
      </c>
      <c r="H243" s="5">
        <v>776</v>
      </c>
      <c r="I243" s="5">
        <v>14067.19</v>
      </c>
      <c r="J243" t="s">
        <v>117</v>
      </c>
      <c r="K243" t="s">
        <v>106</v>
      </c>
      <c r="L243">
        <v>0</v>
      </c>
      <c r="M243">
        <v>0</v>
      </c>
      <c r="N243">
        <v>5</v>
      </c>
      <c r="O243" s="6">
        <v>0</v>
      </c>
      <c r="P243" t="s">
        <v>107</v>
      </c>
      <c r="Q243" t="s">
        <v>107</v>
      </c>
      <c r="R243">
        <f>IF(F243="Monthly",2,0)
+IF(E243&lt;=6,2,0)
+IF(N243&lt;=2,2,0)
+IF(L243&gt;=4,2,0)
+IF(M243&gt;=2,1,0)
+IF(H243&gt;=_xlfn.PERCENTILE.INC($H$2:$H$10001,0.75),1,0)</f>
        <v>2</v>
      </c>
      <c r="S243" t="str">
        <f>IF(R243&gt;=7,"High",IF(R243&gt;=4,"Medium","Low"))</f>
        <v>Low</v>
      </c>
    </row>
    <row r="244" spans="1:19">
      <c r="A244" t="s">
        <v>367</v>
      </c>
      <c r="B244">
        <v>23</v>
      </c>
      <c r="C244" t="s">
        <v>112</v>
      </c>
      <c r="D244" t="s">
        <v>119</v>
      </c>
      <c r="E244">
        <v>32</v>
      </c>
      <c r="F244" t="s">
        <v>121</v>
      </c>
      <c r="G244" t="s">
        <v>104</v>
      </c>
      <c r="H244" s="5">
        <v>466</v>
      </c>
      <c r="I244" s="5">
        <v>13128</v>
      </c>
      <c r="J244" t="s">
        <v>117</v>
      </c>
      <c r="K244" t="s">
        <v>106</v>
      </c>
      <c r="L244">
        <v>4</v>
      </c>
      <c r="M244">
        <v>0</v>
      </c>
      <c r="N244">
        <v>5</v>
      </c>
      <c r="O244" s="6">
        <v>10</v>
      </c>
      <c r="P244" t="s">
        <v>106</v>
      </c>
      <c r="Q244" t="s">
        <v>107</v>
      </c>
      <c r="R244">
        <f>IF(F244="Monthly",2,0)
+IF(E244&lt;=6,2,0)
+IF(N244&lt;=2,2,0)
+IF(L244&gt;=4,2,0)
+IF(M244&gt;=2,1,0)
+IF(H244&gt;=_xlfn.PERCENTILE.INC($H$2:$H$10001,0.75),1,0)</f>
        <v>2</v>
      </c>
      <c r="S244" t="str">
        <f>IF(R244&gt;=7,"High",IF(R244&gt;=4,"Medium","Low"))</f>
        <v>Low</v>
      </c>
    </row>
    <row r="245" spans="1:19">
      <c r="A245" t="s">
        <v>368</v>
      </c>
      <c r="B245">
        <v>40</v>
      </c>
      <c r="C245" t="s">
        <v>112</v>
      </c>
      <c r="D245" t="s">
        <v>126</v>
      </c>
      <c r="E245">
        <v>67</v>
      </c>
      <c r="F245" t="s">
        <v>121</v>
      </c>
      <c r="G245" t="s">
        <v>129</v>
      </c>
      <c r="H245" s="5">
        <v>1044</v>
      </c>
      <c r="I245" s="5">
        <v>70103.92</v>
      </c>
      <c r="J245" t="s">
        <v>140</v>
      </c>
      <c r="K245" t="s">
        <v>106</v>
      </c>
      <c r="L245">
        <v>0</v>
      </c>
      <c r="M245">
        <v>0</v>
      </c>
      <c r="N245">
        <v>4</v>
      </c>
      <c r="O245" s="6">
        <v>0</v>
      </c>
      <c r="P245" t="s">
        <v>106</v>
      </c>
      <c r="Q245" t="s">
        <v>107</v>
      </c>
      <c r="R245">
        <f>IF(F245="Monthly",2,0)
+IF(E245&lt;=6,2,0)
+IF(N245&lt;=2,2,0)
+IF(L245&gt;=4,2,0)
+IF(M245&gt;=2,1,0)
+IF(H245&gt;=_xlfn.PERCENTILE.INC($H$2:$H$10001,0.75),1,0)</f>
        <v>1</v>
      </c>
      <c r="S245" t="str">
        <f>IF(R245&gt;=7,"High",IF(R245&gt;=4,"Medium","Low"))</f>
        <v>Low</v>
      </c>
    </row>
    <row r="246" spans="1:19">
      <c r="A246" t="s">
        <v>369</v>
      </c>
      <c r="B246">
        <v>29</v>
      </c>
      <c r="C246" t="s">
        <v>101</v>
      </c>
      <c r="D246" t="s">
        <v>102</v>
      </c>
      <c r="E246">
        <v>24</v>
      </c>
      <c r="F246" t="s">
        <v>121</v>
      </c>
      <c r="G246" t="s">
        <v>129</v>
      </c>
      <c r="H246" s="5">
        <v>1044</v>
      </c>
      <c r="I246" s="5">
        <v>25584.26</v>
      </c>
      <c r="J246" t="s">
        <v>105</v>
      </c>
      <c r="K246" t="s">
        <v>106</v>
      </c>
      <c r="L246">
        <v>0</v>
      </c>
      <c r="M246">
        <v>0</v>
      </c>
      <c r="N246">
        <v>5</v>
      </c>
      <c r="O246" s="6">
        <v>0</v>
      </c>
      <c r="P246" t="s">
        <v>107</v>
      </c>
      <c r="Q246" t="s">
        <v>107</v>
      </c>
      <c r="R246">
        <f>IF(F246="Monthly",2,0)
+IF(E246&lt;=6,2,0)
+IF(N246&lt;=2,2,0)
+IF(L246&gt;=4,2,0)
+IF(M246&gt;=2,1,0)
+IF(H246&gt;=_xlfn.PERCENTILE.INC($H$2:$H$10001,0.75),1,0)</f>
        <v>1</v>
      </c>
      <c r="S246" t="str">
        <f>IF(R246&gt;=7,"High",IF(R246&gt;=4,"Medium","Low"))</f>
        <v>Low</v>
      </c>
    </row>
    <row r="247" spans="1:19">
      <c r="A247" t="s">
        <v>370</v>
      </c>
      <c r="B247">
        <v>48</v>
      </c>
      <c r="C247" t="s">
        <v>112</v>
      </c>
      <c r="D247" t="s">
        <v>126</v>
      </c>
      <c r="E247">
        <v>39</v>
      </c>
      <c r="F247" t="s">
        <v>103</v>
      </c>
      <c r="G247" t="s">
        <v>104</v>
      </c>
      <c r="H247" s="5">
        <v>544</v>
      </c>
      <c r="I247" s="5">
        <v>20668.38</v>
      </c>
      <c r="J247" t="s">
        <v>115</v>
      </c>
      <c r="K247" t="s">
        <v>106</v>
      </c>
      <c r="L247">
        <v>0</v>
      </c>
      <c r="M247">
        <v>0</v>
      </c>
      <c r="N247">
        <v>5</v>
      </c>
      <c r="O247" s="6">
        <v>0</v>
      </c>
      <c r="P247" t="s">
        <v>106</v>
      </c>
      <c r="Q247" t="s">
        <v>107</v>
      </c>
      <c r="R247">
        <f>IF(F247="Monthly",2,0)
+IF(E247&lt;=6,2,0)
+IF(N247&lt;=2,2,0)
+IF(L247&gt;=4,2,0)
+IF(M247&gt;=2,1,0)
+IF(H247&gt;=_xlfn.PERCENTILE.INC($H$2:$H$10001,0.75),1,0)</f>
        <v>2</v>
      </c>
      <c r="S247" t="str">
        <f>IF(R247&gt;=7,"High",IF(R247&gt;=4,"Medium","Low"))</f>
        <v>Low</v>
      </c>
    </row>
    <row r="248" spans="1:19">
      <c r="A248" t="s">
        <v>371</v>
      </c>
      <c r="B248">
        <v>26</v>
      </c>
      <c r="C248" t="s">
        <v>101</v>
      </c>
      <c r="D248" t="s">
        <v>119</v>
      </c>
      <c r="E248">
        <v>53</v>
      </c>
      <c r="F248" t="s">
        <v>109</v>
      </c>
      <c r="G248" t="s">
        <v>104</v>
      </c>
      <c r="H248" s="5">
        <v>432</v>
      </c>
      <c r="I248" s="5">
        <v>23363.23</v>
      </c>
      <c r="J248" t="s">
        <v>105</v>
      </c>
      <c r="K248" t="s">
        <v>106</v>
      </c>
      <c r="L248">
        <v>0</v>
      </c>
      <c r="M248">
        <v>0</v>
      </c>
      <c r="N248">
        <v>5</v>
      </c>
      <c r="O248" s="6">
        <v>0</v>
      </c>
      <c r="P248" t="s">
        <v>107</v>
      </c>
      <c r="Q248" t="s">
        <v>107</v>
      </c>
      <c r="R248">
        <f>IF(F248="Monthly",2,0)
+IF(E248&lt;=6,2,0)
+IF(N248&lt;=2,2,0)
+IF(L248&gt;=4,2,0)
+IF(M248&gt;=2,1,0)
+IF(H248&gt;=_xlfn.PERCENTILE.INC($H$2:$H$10001,0.75),1,0)</f>
        <v>0</v>
      </c>
      <c r="S248" t="str">
        <f>IF(R248&gt;=7,"High",IF(R248&gt;=4,"Medium","Low"))</f>
        <v>Low</v>
      </c>
    </row>
    <row r="249" spans="1:19">
      <c r="A249" t="s">
        <v>372</v>
      </c>
      <c r="B249">
        <v>33</v>
      </c>
      <c r="C249" t="s">
        <v>101</v>
      </c>
      <c r="D249" t="s">
        <v>133</v>
      </c>
      <c r="E249">
        <v>12</v>
      </c>
      <c r="F249" t="s">
        <v>103</v>
      </c>
      <c r="G249" t="s">
        <v>110</v>
      </c>
      <c r="H249" s="5">
        <v>794</v>
      </c>
      <c r="I249" s="5">
        <v>9600.39</v>
      </c>
      <c r="J249" t="s">
        <v>117</v>
      </c>
      <c r="K249" t="s">
        <v>106</v>
      </c>
      <c r="L249">
        <v>3</v>
      </c>
      <c r="M249">
        <v>0</v>
      </c>
      <c r="N249">
        <v>5</v>
      </c>
      <c r="O249" s="6">
        <v>0</v>
      </c>
      <c r="P249" t="s">
        <v>107</v>
      </c>
      <c r="Q249" t="s">
        <v>107</v>
      </c>
      <c r="R249">
        <f>IF(F249="Monthly",2,0)
+IF(E249&lt;=6,2,0)
+IF(N249&lt;=2,2,0)
+IF(L249&gt;=4,2,0)
+IF(M249&gt;=2,1,0)
+IF(H249&gt;=_xlfn.PERCENTILE.INC($H$2:$H$10001,0.75),1,0)</f>
        <v>3</v>
      </c>
      <c r="S249" t="str">
        <f>IF(R249&gt;=7,"High",IF(R249&gt;=4,"Medium","Low"))</f>
        <v>Low</v>
      </c>
    </row>
    <row r="250" spans="1:19">
      <c r="A250" t="s">
        <v>373</v>
      </c>
      <c r="B250">
        <v>31</v>
      </c>
      <c r="C250" t="s">
        <v>112</v>
      </c>
      <c r="D250" t="s">
        <v>123</v>
      </c>
      <c r="E250">
        <v>37</v>
      </c>
      <c r="F250" t="s">
        <v>109</v>
      </c>
      <c r="G250" t="s">
        <v>110</v>
      </c>
      <c r="H250" s="5">
        <v>648</v>
      </c>
      <c r="I250" s="5">
        <v>21104.38</v>
      </c>
      <c r="J250" t="s">
        <v>140</v>
      </c>
      <c r="K250" t="s">
        <v>106</v>
      </c>
      <c r="L250">
        <v>10</v>
      </c>
      <c r="M250">
        <v>3</v>
      </c>
      <c r="N250">
        <v>2</v>
      </c>
      <c r="O250" s="6">
        <v>10</v>
      </c>
      <c r="P250" t="s">
        <v>107</v>
      </c>
      <c r="Q250" t="s">
        <v>106</v>
      </c>
      <c r="R250">
        <f>IF(F250="Monthly",2,0)
+IF(E250&lt;=6,2,0)
+IF(N250&lt;=2,2,0)
+IF(L250&gt;=4,2,0)
+IF(M250&gt;=2,1,0)
+IF(H250&gt;=_xlfn.PERCENTILE.INC($H$2:$H$10001,0.75),1,0)</f>
        <v>5</v>
      </c>
      <c r="S250" t="str">
        <f>IF(R250&gt;=7,"High",IF(R250&gt;=4,"Medium","Low"))</f>
        <v>Medium</v>
      </c>
    </row>
    <row r="251" spans="1:19">
      <c r="A251" t="s">
        <v>374</v>
      </c>
      <c r="B251">
        <v>44</v>
      </c>
      <c r="C251" t="s">
        <v>112</v>
      </c>
      <c r="D251" t="s">
        <v>119</v>
      </c>
      <c r="E251">
        <v>38</v>
      </c>
      <c r="F251" t="s">
        <v>109</v>
      </c>
      <c r="G251" t="s">
        <v>129</v>
      </c>
      <c r="H251" s="5">
        <v>1070</v>
      </c>
      <c r="I251" s="5">
        <v>39796.870000000003</v>
      </c>
      <c r="J251" t="s">
        <v>105</v>
      </c>
      <c r="K251" t="s">
        <v>106</v>
      </c>
      <c r="L251">
        <v>1</v>
      </c>
      <c r="M251">
        <v>0</v>
      </c>
      <c r="N251">
        <v>5</v>
      </c>
      <c r="O251" s="6">
        <v>0</v>
      </c>
      <c r="P251" t="s">
        <v>107</v>
      </c>
      <c r="Q251" t="s">
        <v>107</v>
      </c>
      <c r="R251">
        <f>IF(F251="Monthly",2,0)
+IF(E251&lt;=6,2,0)
+IF(N251&lt;=2,2,0)
+IF(L251&gt;=4,2,0)
+IF(M251&gt;=2,1,0)
+IF(H251&gt;=_xlfn.PERCENTILE.INC($H$2:$H$10001,0.75),1,0)</f>
        <v>1</v>
      </c>
      <c r="S251" t="str">
        <f>IF(R251&gt;=7,"High",IF(R251&gt;=4,"Medium","Low"))</f>
        <v>Low</v>
      </c>
    </row>
    <row r="252" spans="1:19">
      <c r="A252" t="s">
        <v>375</v>
      </c>
      <c r="B252">
        <v>38</v>
      </c>
      <c r="C252" t="s">
        <v>101</v>
      </c>
      <c r="D252" t="s">
        <v>102</v>
      </c>
      <c r="E252">
        <v>36</v>
      </c>
      <c r="F252" t="s">
        <v>103</v>
      </c>
      <c r="G252" t="s">
        <v>104</v>
      </c>
      <c r="H252" s="5">
        <v>554</v>
      </c>
      <c r="I252" s="5">
        <v>20504.560000000001</v>
      </c>
      <c r="J252" t="s">
        <v>134</v>
      </c>
      <c r="K252" t="s">
        <v>106</v>
      </c>
      <c r="L252">
        <v>3</v>
      </c>
      <c r="M252">
        <v>1</v>
      </c>
      <c r="N252">
        <v>5</v>
      </c>
      <c r="O252" s="6">
        <v>0</v>
      </c>
      <c r="P252" t="s">
        <v>106</v>
      </c>
      <c r="Q252" t="s">
        <v>107</v>
      </c>
      <c r="R252">
        <f>IF(F252="Monthly",2,0)
+IF(E252&lt;=6,2,0)
+IF(N252&lt;=2,2,0)
+IF(L252&gt;=4,2,0)
+IF(M252&gt;=2,1,0)
+IF(H252&gt;=_xlfn.PERCENTILE.INC($H$2:$H$10001,0.75),1,0)</f>
        <v>2</v>
      </c>
      <c r="S252" t="str">
        <f>IF(R252&gt;=7,"High",IF(R252&gt;=4,"Medium","Low"))</f>
        <v>Low</v>
      </c>
    </row>
    <row r="253" spans="1:19">
      <c r="A253" t="s">
        <v>376</v>
      </c>
      <c r="B253">
        <v>39</v>
      </c>
      <c r="C253" t="s">
        <v>101</v>
      </c>
      <c r="D253" t="s">
        <v>123</v>
      </c>
      <c r="E253">
        <v>24</v>
      </c>
      <c r="F253" t="s">
        <v>109</v>
      </c>
      <c r="G253" t="s">
        <v>104</v>
      </c>
      <c r="H253" s="5">
        <v>482</v>
      </c>
      <c r="I253" s="5">
        <v>11788.19</v>
      </c>
      <c r="J253" t="s">
        <v>134</v>
      </c>
      <c r="K253" t="s">
        <v>106</v>
      </c>
      <c r="L253">
        <v>0</v>
      </c>
      <c r="M253">
        <v>0</v>
      </c>
      <c r="N253">
        <v>5</v>
      </c>
      <c r="O253" s="6">
        <v>0</v>
      </c>
      <c r="P253" t="s">
        <v>106</v>
      </c>
      <c r="Q253" t="s">
        <v>107</v>
      </c>
      <c r="R253">
        <f>IF(F253="Monthly",2,0)
+IF(E253&lt;=6,2,0)
+IF(N253&lt;=2,2,0)
+IF(L253&gt;=4,2,0)
+IF(M253&gt;=2,1,0)
+IF(H253&gt;=_xlfn.PERCENTILE.INC($H$2:$H$10001,0.75),1,0)</f>
        <v>0</v>
      </c>
      <c r="S253" t="str">
        <f>IF(R253&gt;=7,"High",IF(R253&gt;=4,"Medium","Low"))</f>
        <v>Low</v>
      </c>
    </row>
    <row r="254" spans="1:19">
      <c r="A254" t="s">
        <v>377</v>
      </c>
      <c r="B254">
        <v>65</v>
      </c>
      <c r="C254" t="s">
        <v>101</v>
      </c>
      <c r="D254" t="s">
        <v>123</v>
      </c>
      <c r="E254">
        <v>36</v>
      </c>
      <c r="F254" t="s">
        <v>121</v>
      </c>
      <c r="G254" t="s">
        <v>104</v>
      </c>
      <c r="H254" s="5">
        <v>408</v>
      </c>
      <c r="I254" s="5">
        <v>14612.75</v>
      </c>
      <c r="J254" t="s">
        <v>117</v>
      </c>
      <c r="K254" t="s">
        <v>106</v>
      </c>
      <c r="L254">
        <v>0</v>
      </c>
      <c r="M254">
        <v>0</v>
      </c>
      <c r="N254">
        <v>5</v>
      </c>
      <c r="O254" s="6">
        <v>0</v>
      </c>
      <c r="P254" t="s">
        <v>107</v>
      </c>
      <c r="Q254" t="s">
        <v>107</v>
      </c>
      <c r="R254">
        <f>IF(F254="Monthly",2,0)
+IF(E254&lt;=6,2,0)
+IF(N254&lt;=2,2,0)
+IF(L254&gt;=4,2,0)
+IF(M254&gt;=2,1,0)
+IF(H254&gt;=_xlfn.PERCENTILE.INC($H$2:$H$10001,0.75),1,0)</f>
        <v>0</v>
      </c>
      <c r="S254" t="str">
        <f>IF(R254&gt;=7,"High",IF(R254&gt;=4,"Medium","Low"))</f>
        <v>Low</v>
      </c>
    </row>
    <row r="255" spans="1:19">
      <c r="A255" t="s">
        <v>378</v>
      </c>
      <c r="B255">
        <v>48</v>
      </c>
      <c r="C255" t="s">
        <v>112</v>
      </c>
      <c r="D255" t="s">
        <v>133</v>
      </c>
      <c r="E255">
        <v>14</v>
      </c>
      <c r="F255" t="s">
        <v>103</v>
      </c>
      <c r="G255" t="s">
        <v>110</v>
      </c>
      <c r="H255" s="5">
        <v>744</v>
      </c>
      <c r="I255" s="5">
        <v>10461.17</v>
      </c>
      <c r="J255" t="s">
        <v>105</v>
      </c>
      <c r="K255" t="s">
        <v>106</v>
      </c>
      <c r="L255">
        <v>1</v>
      </c>
      <c r="M255">
        <v>0</v>
      </c>
      <c r="N255">
        <v>5</v>
      </c>
      <c r="O255" s="6">
        <v>0</v>
      </c>
      <c r="P255" t="s">
        <v>106</v>
      </c>
      <c r="Q255" t="s">
        <v>106</v>
      </c>
      <c r="R255">
        <f>IF(F255="Monthly",2,0)
+IF(E255&lt;=6,2,0)
+IF(N255&lt;=2,2,0)
+IF(L255&gt;=4,2,0)
+IF(M255&gt;=2,1,0)
+IF(H255&gt;=_xlfn.PERCENTILE.INC($H$2:$H$10001,0.75),1,0)</f>
        <v>2</v>
      </c>
      <c r="S255" t="str">
        <f>IF(R255&gt;=7,"High",IF(R255&gt;=4,"Medium","Low"))</f>
        <v>Low</v>
      </c>
    </row>
    <row r="256" spans="1:19">
      <c r="A256" t="s">
        <v>379</v>
      </c>
      <c r="B256">
        <v>49</v>
      </c>
      <c r="C256" t="s">
        <v>101</v>
      </c>
      <c r="D256" t="s">
        <v>128</v>
      </c>
      <c r="E256">
        <v>61</v>
      </c>
      <c r="F256" t="s">
        <v>103</v>
      </c>
      <c r="G256" t="s">
        <v>110</v>
      </c>
      <c r="H256" s="5">
        <v>643</v>
      </c>
      <c r="I256" s="5">
        <v>39155.72</v>
      </c>
      <c r="J256" t="s">
        <v>115</v>
      </c>
      <c r="K256" t="s">
        <v>106</v>
      </c>
      <c r="L256">
        <v>3</v>
      </c>
      <c r="M256">
        <v>1</v>
      </c>
      <c r="N256">
        <v>4</v>
      </c>
      <c r="O256" s="6">
        <v>0</v>
      </c>
      <c r="P256" t="s">
        <v>107</v>
      </c>
      <c r="Q256" t="s">
        <v>107</v>
      </c>
      <c r="R256">
        <f>IF(F256="Monthly",2,0)
+IF(E256&lt;=6,2,0)
+IF(N256&lt;=2,2,0)
+IF(L256&gt;=4,2,0)
+IF(M256&gt;=2,1,0)
+IF(H256&gt;=_xlfn.PERCENTILE.INC($H$2:$H$10001,0.75),1,0)</f>
        <v>2</v>
      </c>
      <c r="S256" t="str">
        <f>IF(R256&gt;=7,"High",IF(R256&gt;=4,"Medium","Low"))</f>
        <v>Low</v>
      </c>
    </row>
    <row r="257" spans="1:19">
      <c r="A257" t="s">
        <v>380</v>
      </c>
      <c r="B257">
        <v>38</v>
      </c>
      <c r="C257" t="s">
        <v>112</v>
      </c>
      <c r="D257" t="s">
        <v>159</v>
      </c>
      <c r="E257">
        <v>35</v>
      </c>
      <c r="F257" t="s">
        <v>103</v>
      </c>
      <c r="G257" t="s">
        <v>129</v>
      </c>
      <c r="H257" s="5">
        <v>1006</v>
      </c>
      <c r="I257" s="5">
        <v>34433.01</v>
      </c>
      <c r="J257" t="s">
        <v>115</v>
      </c>
      <c r="K257" t="s">
        <v>106</v>
      </c>
      <c r="L257">
        <v>3</v>
      </c>
      <c r="M257">
        <v>2</v>
      </c>
      <c r="N257">
        <v>3</v>
      </c>
      <c r="O257" s="6">
        <v>0</v>
      </c>
      <c r="P257" t="s">
        <v>107</v>
      </c>
      <c r="Q257" t="s">
        <v>106</v>
      </c>
      <c r="R257">
        <f>IF(F257="Monthly",2,0)
+IF(E257&lt;=6,2,0)
+IF(N257&lt;=2,2,0)
+IF(L257&gt;=4,2,0)
+IF(M257&gt;=2,1,0)
+IF(H257&gt;=_xlfn.PERCENTILE.INC($H$2:$H$10001,0.75),1,0)</f>
        <v>4</v>
      </c>
      <c r="S257" t="str">
        <f>IF(R257&gt;=7,"High",IF(R257&gt;=4,"Medium","Low"))</f>
        <v>Medium</v>
      </c>
    </row>
    <row r="258" spans="1:19">
      <c r="A258" t="s">
        <v>381</v>
      </c>
      <c r="B258">
        <v>33</v>
      </c>
      <c r="C258" t="s">
        <v>101</v>
      </c>
      <c r="D258" t="s">
        <v>123</v>
      </c>
      <c r="E258">
        <v>52</v>
      </c>
      <c r="F258" t="s">
        <v>103</v>
      </c>
      <c r="G258" t="s">
        <v>110</v>
      </c>
      <c r="H258" s="5">
        <v>792</v>
      </c>
      <c r="I258" s="5">
        <v>41439.69</v>
      </c>
      <c r="J258" t="s">
        <v>115</v>
      </c>
      <c r="K258" t="s">
        <v>106</v>
      </c>
      <c r="L258">
        <v>1</v>
      </c>
      <c r="M258">
        <v>0</v>
      </c>
      <c r="N258">
        <v>5</v>
      </c>
      <c r="O258" s="6">
        <v>0</v>
      </c>
      <c r="P258" t="s">
        <v>106</v>
      </c>
      <c r="Q258" t="s">
        <v>107</v>
      </c>
      <c r="R258">
        <f>IF(F258="Monthly",2,0)
+IF(E258&lt;=6,2,0)
+IF(N258&lt;=2,2,0)
+IF(L258&gt;=4,2,0)
+IF(M258&gt;=2,1,0)
+IF(H258&gt;=_xlfn.PERCENTILE.INC($H$2:$H$10001,0.75),1,0)</f>
        <v>2</v>
      </c>
      <c r="S258" t="str">
        <f>IF(R258&gt;=7,"High",IF(R258&gt;=4,"Medium","Low"))</f>
        <v>Low</v>
      </c>
    </row>
    <row r="259" spans="1:19">
      <c r="A259" t="s">
        <v>382</v>
      </c>
      <c r="B259">
        <v>44</v>
      </c>
      <c r="C259" t="s">
        <v>101</v>
      </c>
      <c r="D259" t="s">
        <v>133</v>
      </c>
      <c r="E259">
        <v>29</v>
      </c>
      <c r="F259" t="s">
        <v>103</v>
      </c>
      <c r="G259" t="s">
        <v>104</v>
      </c>
      <c r="H259" s="5">
        <v>447</v>
      </c>
      <c r="I259" s="5">
        <v>13225.26</v>
      </c>
      <c r="J259" t="s">
        <v>140</v>
      </c>
      <c r="K259" t="s">
        <v>107</v>
      </c>
      <c r="L259">
        <v>2</v>
      </c>
      <c r="M259">
        <v>0</v>
      </c>
      <c r="N259">
        <v>5</v>
      </c>
      <c r="O259" s="6">
        <v>0</v>
      </c>
      <c r="P259" t="s">
        <v>107</v>
      </c>
      <c r="Q259" t="s">
        <v>107</v>
      </c>
      <c r="R259">
        <f>IF(F259="Monthly",2,0)
+IF(E259&lt;=6,2,0)
+IF(N259&lt;=2,2,0)
+IF(L259&gt;=4,2,0)
+IF(M259&gt;=2,1,0)
+IF(H259&gt;=_xlfn.PERCENTILE.INC($H$2:$H$10001,0.75),1,0)</f>
        <v>2</v>
      </c>
      <c r="S259" t="str">
        <f>IF(R259&gt;=7,"High",IF(R259&gt;=4,"Medium","Low"))</f>
        <v>Low</v>
      </c>
    </row>
    <row r="260" spans="1:19">
      <c r="A260" t="s">
        <v>383</v>
      </c>
      <c r="B260">
        <v>28</v>
      </c>
      <c r="C260" t="s">
        <v>112</v>
      </c>
      <c r="D260" t="s">
        <v>128</v>
      </c>
      <c r="E260">
        <v>37</v>
      </c>
      <c r="F260" t="s">
        <v>109</v>
      </c>
      <c r="G260" t="s">
        <v>104</v>
      </c>
      <c r="H260" s="5">
        <v>437</v>
      </c>
      <c r="I260" s="5">
        <v>16047.76</v>
      </c>
      <c r="J260" t="s">
        <v>115</v>
      </c>
      <c r="K260" t="s">
        <v>106</v>
      </c>
      <c r="L260">
        <v>0</v>
      </c>
      <c r="M260">
        <v>0</v>
      </c>
      <c r="N260">
        <v>5</v>
      </c>
      <c r="O260" s="6">
        <v>0</v>
      </c>
      <c r="P260" t="s">
        <v>107</v>
      </c>
      <c r="Q260" t="s">
        <v>107</v>
      </c>
      <c r="R260">
        <f>IF(F260="Monthly",2,0)
+IF(E260&lt;=6,2,0)
+IF(N260&lt;=2,2,0)
+IF(L260&gt;=4,2,0)
+IF(M260&gt;=2,1,0)
+IF(H260&gt;=_xlfn.PERCENTILE.INC($H$2:$H$10001,0.75),1,0)</f>
        <v>0</v>
      </c>
      <c r="S260" t="str">
        <f>IF(R260&gt;=7,"High",IF(R260&gt;=4,"Medium","Low"))</f>
        <v>Low</v>
      </c>
    </row>
    <row r="261" spans="1:19">
      <c r="A261" t="s">
        <v>384</v>
      </c>
      <c r="B261">
        <v>39</v>
      </c>
      <c r="C261" t="s">
        <v>112</v>
      </c>
      <c r="D261" t="s">
        <v>102</v>
      </c>
      <c r="E261">
        <v>48</v>
      </c>
      <c r="F261" t="s">
        <v>103</v>
      </c>
      <c r="G261" t="s">
        <v>110</v>
      </c>
      <c r="H261" s="5">
        <v>793</v>
      </c>
      <c r="I261" s="5">
        <v>38023.96</v>
      </c>
      <c r="J261" t="s">
        <v>117</v>
      </c>
      <c r="K261" t="s">
        <v>106</v>
      </c>
      <c r="L261">
        <v>2</v>
      </c>
      <c r="M261">
        <v>0</v>
      </c>
      <c r="N261">
        <v>5</v>
      </c>
      <c r="O261" s="6">
        <v>0</v>
      </c>
      <c r="P261" t="s">
        <v>107</v>
      </c>
      <c r="Q261" t="s">
        <v>107</v>
      </c>
      <c r="R261">
        <f>IF(F261="Monthly",2,0)
+IF(E261&lt;=6,2,0)
+IF(N261&lt;=2,2,0)
+IF(L261&gt;=4,2,0)
+IF(M261&gt;=2,1,0)
+IF(H261&gt;=_xlfn.PERCENTILE.INC($H$2:$H$10001,0.75),1,0)</f>
        <v>2</v>
      </c>
      <c r="S261" t="str">
        <f>IF(R261&gt;=7,"High",IF(R261&gt;=4,"Medium","Low"))</f>
        <v>Low</v>
      </c>
    </row>
    <row r="262" spans="1:19">
      <c r="A262" t="s">
        <v>385</v>
      </c>
      <c r="B262">
        <v>24</v>
      </c>
      <c r="C262" t="s">
        <v>101</v>
      </c>
      <c r="D262" t="s">
        <v>102</v>
      </c>
      <c r="E262">
        <v>38</v>
      </c>
      <c r="F262" t="s">
        <v>103</v>
      </c>
      <c r="G262" t="s">
        <v>104</v>
      </c>
      <c r="H262" s="5">
        <v>441</v>
      </c>
      <c r="I262" s="5">
        <v>16595.55</v>
      </c>
      <c r="J262" t="s">
        <v>117</v>
      </c>
      <c r="K262" t="s">
        <v>107</v>
      </c>
      <c r="L262">
        <v>2</v>
      </c>
      <c r="M262">
        <v>1</v>
      </c>
      <c r="N262">
        <v>5</v>
      </c>
      <c r="O262" s="6">
        <v>0</v>
      </c>
      <c r="P262" t="s">
        <v>107</v>
      </c>
      <c r="Q262" t="s">
        <v>107</v>
      </c>
      <c r="R262">
        <f>IF(F262="Monthly",2,0)
+IF(E262&lt;=6,2,0)
+IF(N262&lt;=2,2,0)
+IF(L262&gt;=4,2,0)
+IF(M262&gt;=2,1,0)
+IF(H262&gt;=_xlfn.PERCENTILE.INC($H$2:$H$10001,0.75),1,0)</f>
        <v>2</v>
      </c>
      <c r="S262" t="str">
        <f>IF(R262&gt;=7,"High",IF(R262&gt;=4,"Medium","Low"))</f>
        <v>Low</v>
      </c>
    </row>
    <row r="263" spans="1:19">
      <c r="A263" t="s">
        <v>386</v>
      </c>
      <c r="B263">
        <v>30</v>
      </c>
      <c r="C263" t="s">
        <v>112</v>
      </c>
      <c r="D263" t="s">
        <v>126</v>
      </c>
      <c r="E263">
        <v>55</v>
      </c>
      <c r="F263" t="s">
        <v>109</v>
      </c>
      <c r="G263" t="s">
        <v>110</v>
      </c>
      <c r="H263" s="5">
        <v>829</v>
      </c>
      <c r="I263" s="5">
        <v>46773.22</v>
      </c>
      <c r="J263" t="s">
        <v>117</v>
      </c>
      <c r="K263" t="s">
        <v>106</v>
      </c>
      <c r="L263">
        <v>0</v>
      </c>
      <c r="M263">
        <v>0</v>
      </c>
      <c r="N263">
        <v>4</v>
      </c>
      <c r="O263" s="6">
        <v>0</v>
      </c>
      <c r="P263" t="s">
        <v>107</v>
      </c>
      <c r="Q263" t="s">
        <v>107</v>
      </c>
      <c r="R263">
        <f>IF(F263="Monthly",2,0)
+IF(E263&lt;=6,2,0)
+IF(N263&lt;=2,2,0)
+IF(L263&gt;=4,2,0)
+IF(M263&gt;=2,1,0)
+IF(H263&gt;=_xlfn.PERCENTILE.INC($H$2:$H$10001,0.75),1,0)</f>
        <v>1</v>
      </c>
      <c r="S263" t="str">
        <f>IF(R263&gt;=7,"High",IF(R263&gt;=4,"Medium","Low"))</f>
        <v>Low</v>
      </c>
    </row>
    <row r="264" spans="1:19">
      <c r="A264" t="s">
        <v>387</v>
      </c>
      <c r="B264">
        <v>30</v>
      </c>
      <c r="C264" t="s">
        <v>112</v>
      </c>
      <c r="D264" t="s">
        <v>113</v>
      </c>
      <c r="E264">
        <v>31</v>
      </c>
      <c r="F264" t="s">
        <v>109</v>
      </c>
      <c r="G264" t="s">
        <v>129</v>
      </c>
      <c r="H264" s="5">
        <v>1071</v>
      </c>
      <c r="I264" s="5">
        <v>31870.28</v>
      </c>
      <c r="J264" t="s">
        <v>105</v>
      </c>
      <c r="K264" t="s">
        <v>106</v>
      </c>
      <c r="L264">
        <v>1</v>
      </c>
      <c r="M264">
        <v>0</v>
      </c>
      <c r="N264">
        <v>5</v>
      </c>
      <c r="O264" s="6">
        <v>5</v>
      </c>
      <c r="P264" t="s">
        <v>107</v>
      </c>
      <c r="Q264" t="s">
        <v>107</v>
      </c>
      <c r="R264">
        <f>IF(F264="Monthly",2,0)
+IF(E264&lt;=6,2,0)
+IF(N264&lt;=2,2,0)
+IF(L264&gt;=4,2,0)
+IF(M264&gt;=2,1,0)
+IF(H264&gt;=_xlfn.PERCENTILE.INC($H$2:$H$10001,0.75),1,0)</f>
        <v>1</v>
      </c>
      <c r="S264" t="str">
        <f>IF(R264&gt;=7,"High",IF(R264&gt;=4,"Medium","Low"))</f>
        <v>Low</v>
      </c>
    </row>
    <row r="265" spans="1:19">
      <c r="A265" t="s">
        <v>388</v>
      </c>
      <c r="B265">
        <v>19</v>
      </c>
      <c r="C265" t="s">
        <v>112</v>
      </c>
      <c r="D265" t="s">
        <v>113</v>
      </c>
      <c r="E265">
        <v>23</v>
      </c>
      <c r="F265" t="s">
        <v>103</v>
      </c>
      <c r="G265" t="s">
        <v>110</v>
      </c>
      <c r="H265" s="5">
        <v>789</v>
      </c>
      <c r="I265" s="5">
        <v>18211.36</v>
      </c>
      <c r="J265" t="s">
        <v>105</v>
      </c>
      <c r="K265" t="s">
        <v>106</v>
      </c>
      <c r="L265">
        <v>2</v>
      </c>
      <c r="M265">
        <v>0</v>
      </c>
      <c r="N265">
        <v>5</v>
      </c>
      <c r="O265" s="6">
        <v>0</v>
      </c>
      <c r="P265" t="s">
        <v>107</v>
      </c>
      <c r="Q265" t="s">
        <v>107</v>
      </c>
      <c r="R265">
        <f>IF(F265="Monthly",2,0)
+IF(E265&lt;=6,2,0)
+IF(N265&lt;=2,2,0)
+IF(L265&gt;=4,2,0)
+IF(M265&gt;=2,1,0)
+IF(H265&gt;=_xlfn.PERCENTILE.INC($H$2:$H$10001,0.75),1,0)</f>
        <v>2</v>
      </c>
      <c r="S265" t="str">
        <f>IF(R265&gt;=7,"High",IF(R265&gt;=4,"Medium","Low"))</f>
        <v>Low</v>
      </c>
    </row>
    <row r="266" spans="1:19">
      <c r="A266" t="s">
        <v>389</v>
      </c>
      <c r="B266">
        <v>29</v>
      </c>
      <c r="C266" t="s">
        <v>101</v>
      </c>
      <c r="D266" t="s">
        <v>113</v>
      </c>
      <c r="E266">
        <v>25</v>
      </c>
      <c r="F266" t="s">
        <v>109</v>
      </c>
      <c r="G266" t="s">
        <v>104</v>
      </c>
      <c r="H266" s="5">
        <v>536</v>
      </c>
      <c r="I266" s="5">
        <v>12332.16</v>
      </c>
      <c r="J266" t="s">
        <v>105</v>
      </c>
      <c r="K266" t="s">
        <v>106</v>
      </c>
      <c r="L266">
        <v>1</v>
      </c>
      <c r="M266">
        <v>0</v>
      </c>
      <c r="N266">
        <v>4</v>
      </c>
      <c r="O266" s="6">
        <v>10</v>
      </c>
      <c r="P266" t="s">
        <v>107</v>
      </c>
      <c r="Q266" t="s">
        <v>107</v>
      </c>
      <c r="R266">
        <f>IF(F266="Monthly",2,0)
+IF(E266&lt;=6,2,0)
+IF(N266&lt;=2,2,0)
+IF(L266&gt;=4,2,0)
+IF(M266&gt;=2,1,0)
+IF(H266&gt;=_xlfn.PERCENTILE.INC($H$2:$H$10001,0.75),1,0)</f>
        <v>0</v>
      </c>
      <c r="S266" t="str">
        <f>IF(R266&gt;=7,"High",IF(R266&gt;=4,"Medium","Low"))</f>
        <v>Low</v>
      </c>
    </row>
    <row r="267" spans="1:19">
      <c r="A267" t="s">
        <v>390</v>
      </c>
      <c r="B267">
        <v>31</v>
      </c>
      <c r="C267" t="s">
        <v>101</v>
      </c>
      <c r="D267" t="s">
        <v>119</v>
      </c>
      <c r="E267">
        <v>50</v>
      </c>
      <c r="F267" t="s">
        <v>109</v>
      </c>
      <c r="G267" t="s">
        <v>129</v>
      </c>
      <c r="H267" s="5">
        <v>1056</v>
      </c>
      <c r="I267" s="5">
        <v>51914.17</v>
      </c>
      <c r="J267" t="s">
        <v>134</v>
      </c>
      <c r="K267" t="s">
        <v>106</v>
      </c>
      <c r="L267">
        <v>2</v>
      </c>
      <c r="M267">
        <v>0</v>
      </c>
      <c r="N267">
        <v>5</v>
      </c>
      <c r="O267" s="6">
        <v>0</v>
      </c>
      <c r="P267" t="s">
        <v>107</v>
      </c>
      <c r="Q267" t="s">
        <v>107</v>
      </c>
      <c r="R267">
        <f>IF(F267="Monthly",2,0)
+IF(E267&lt;=6,2,0)
+IF(N267&lt;=2,2,0)
+IF(L267&gt;=4,2,0)
+IF(M267&gt;=2,1,0)
+IF(H267&gt;=_xlfn.PERCENTILE.INC($H$2:$H$10001,0.75),1,0)</f>
        <v>1</v>
      </c>
      <c r="S267" t="str">
        <f>IF(R267&gt;=7,"High",IF(R267&gt;=4,"Medium","Low"))</f>
        <v>Low</v>
      </c>
    </row>
    <row r="268" spans="1:19">
      <c r="A268" t="s">
        <v>391</v>
      </c>
      <c r="B268">
        <v>39</v>
      </c>
      <c r="C268" t="s">
        <v>101</v>
      </c>
      <c r="D268" t="s">
        <v>133</v>
      </c>
      <c r="E268">
        <v>22</v>
      </c>
      <c r="F268" t="s">
        <v>109</v>
      </c>
      <c r="G268" t="s">
        <v>104</v>
      </c>
      <c r="H268" s="5">
        <v>491</v>
      </c>
      <c r="I268" s="5">
        <v>10707.08</v>
      </c>
      <c r="J268" t="s">
        <v>134</v>
      </c>
      <c r="K268" t="s">
        <v>106</v>
      </c>
      <c r="L268">
        <v>0</v>
      </c>
      <c r="M268">
        <v>0</v>
      </c>
      <c r="N268">
        <v>4</v>
      </c>
      <c r="O268" s="6">
        <v>0</v>
      </c>
      <c r="P268" t="s">
        <v>107</v>
      </c>
      <c r="Q268" t="s">
        <v>107</v>
      </c>
      <c r="R268">
        <f>IF(F268="Monthly",2,0)
+IF(E268&lt;=6,2,0)
+IF(N268&lt;=2,2,0)
+IF(L268&gt;=4,2,0)
+IF(M268&gt;=2,1,0)
+IF(H268&gt;=_xlfn.PERCENTILE.INC($H$2:$H$10001,0.75),1,0)</f>
        <v>0</v>
      </c>
      <c r="S268" t="str">
        <f>IF(R268&gt;=7,"High",IF(R268&gt;=4,"Medium","Low"))</f>
        <v>Low</v>
      </c>
    </row>
    <row r="269" spans="1:19">
      <c r="A269" t="s">
        <v>392</v>
      </c>
      <c r="B269">
        <v>32</v>
      </c>
      <c r="C269" t="s">
        <v>112</v>
      </c>
      <c r="D269" t="s">
        <v>133</v>
      </c>
      <c r="E269">
        <v>55</v>
      </c>
      <c r="F269" t="s">
        <v>109</v>
      </c>
      <c r="G269" t="s">
        <v>104</v>
      </c>
      <c r="H269" s="5">
        <v>447</v>
      </c>
      <c r="I269" s="5">
        <v>23602.12</v>
      </c>
      <c r="J269" t="s">
        <v>105</v>
      </c>
      <c r="K269" t="s">
        <v>106</v>
      </c>
      <c r="L269">
        <v>1</v>
      </c>
      <c r="M269">
        <v>0</v>
      </c>
      <c r="N269">
        <v>5</v>
      </c>
      <c r="O269" s="6">
        <v>5</v>
      </c>
      <c r="P269" t="s">
        <v>106</v>
      </c>
      <c r="Q269" t="s">
        <v>107</v>
      </c>
      <c r="R269">
        <f>IF(F269="Monthly",2,0)
+IF(E269&lt;=6,2,0)
+IF(N269&lt;=2,2,0)
+IF(L269&gt;=4,2,0)
+IF(M269&gt;=2,1,0)
+IF(H269&gt;=_xlfn.PERCENTILE.INC($H$2:$H$10001,0.75),1,0)</f>
        <v>0</v>
      </c>
      <c r="S269" t="str">
        <f>IF(R269&gt;=7,"High",IF(R269&gt;=4,"Medium","Low"))</f>
        <v>Low</v>
      </c>
    </row>
    <row r="270" spans="1:19">
      <c r="A270" t="s">
        <v>393</v>
      </c>
      <c r="B270">
        <v>21</v>
      </c>
      <c r="C270" t="s">
        <v>112</v>
      </c>
      <c r="D270" t="s">
        <v>123</v>
      </c>
      <c r="E270">
        <v>52</v>
      </c>
      <c r="F270" t="s">
        <v>103</v>
      </c>
      <c r="G270" t="s">
        <v>104</v>
      </c>
      <c r="H270" s="5">
        <v>536</v>
      </c>
      <c r="I270" s="5">
        <v>28000.21</v>
      </c>
      <c r="J270" t="s">
        <v>140</v>
      </c>
      <c r="K270" t="s">
        <v>107</v>
      </c>
      <c r="L270">
        <v>7</v>
      </c>
      <c r="M270">
        <v>2</v>
      </c>
      <c r="N270">
        <v>3</v>
      </c>
      <c r="O270" s="6">
        <v>0</v>
      </c>
      <c r="P270" t="s">
        <v>107</v>
      </c>
      <c r="Q270" t="s">
        <v>106</v>
      </c>
      <c r="R270">
        <f>IF(F270="Monthly",2,0)
+IF(E270&lt;=6,2,0)
+IF(N270&lt;=2,2,0)
+IF(L270&gt;=4,2,0)
+IF(M270&gt;=2,1,0)
+IF(H270&gt;=_xlfn.PERCENTILE.INC($H$2:$H$10001,0.75),1,0)</f>
        <v>5</v>
      </c>
      <c r="S270" t="str">
        <f>IF(R270&gt;=7,"High",IF(R270&gt;=4,"Medium","Low"))</f>
        <v>Medium</v>
      </c>
    </row>
    <row r="271" spans="1:19">
      <c r="A271" t="s">
        <v>394</v>
      </c>
      <c r="B271">
        <v>31</v>
      </c>
      <c r="C271" t="s">
        <v>101</v>
      </c>
      <c r="D271" t="s">
        <v>133</v>
      </c>
      <c r="E271">
        <v>23</v>
      </c>
      <c r="F271" t="s">
        <v>103</v>
      </c>
      <c r="G271" t="s">
        <v>110</v>
      </c>
      <c r="H271" s="5">
        <v>683</v>
      </c>
      <c r="I271" s="5">
        <v>15595.36</v>
      </c>
      <c r="J271" t="s">
        <v>105</v>
      </c>
      <c r="K271" t="s">
        <v>106</v>
      </c>
      <c r="L271">
        <v>1</v>
      </c>
      <c r="M271">
        <v>0</v>
      </c>
      <c r="N271">
        <v>5</v>
      </c>
      <c r="O271" s="6">
        <v>0</v>
      </c>
      <c r="P271" t="s">
        <v>107</v>
      </c>
      <c r="Q271" t="s">
        <v>106</v>
      </c>
      <c r="R271">
        <f>IF(F271="Monthly",2,0)
+IF(E271&lt;=6,2,0)
+IF(N271&lt;=2,2,0)
+IF(L271&gt;=4,2,0)
+IF(M271&gt;=2,1,0)
+IF(H271&gt;=_xlfn.PERCENTILE.INC($H$2:$H$10001,0.75),1,0)</f>
        <v>2</v>
      </c>
      <c r="S271" t="str">
        <f>IF(R271&gt;=7,"High",IF(R271&gt;=4,"Medium","Low"))</f>
        <v>Low</v>
      </c>
    </row>
    <row r="272" spans="1:19">
      <c r="A272" t="s">
        <v>395</v>
      </c>
      <c r="B272">
        <v>37</v>
      </c>
      <c r="C272" t="s">
        <v>101</v>
      </c>
      <c r="D272" t="s">
        <v>131</v>
      </c>
      <c r="E272">
        <v>27</v>
      </c>
      <c r="F272" t="s">
        <v>109</v>
      </c>
      <c r="G272" t="s">
        <v>104</v>
      </c>
      <c r="H272" s="5">
        <v>576</v>
      </c>
      <c r="I272" s="5">
        <v>14837.7</v>
      </c>
      <c r="J272" t="s">
        <v>140</v>
      </c>
      <c r="K272" t="s">
        <v>106</v>
      </c>
      <c r="L272">
        <v>0</v>
      </c>
      <c r="M272">
        <v>0</v>
      </c>
      <c r="N272">
        <v>5</v>
      </c>
      <c r="O272" s="6">
        <v>5</v>
      </c>
      <c r="P272" t="s">
        <v>107</v>
      </c>
      <c r="Q272" t="s">
        <v>107</v>
      </c>
      <c r="R272">
        <f>IF(F272="Monthly",2,0)
+IF(E272&lt;=6,2,0)
+IF(N272&lt;=2,2,0)
+IF(L272&gt;=4,2,0)
+IF(M272&gt;=2,1,0)
+IF(H272&gt;=_xlfn.PERCENTILE.INC($H$2:$H$10001,0.75),1,0)</f>
        <v>0</v>
      </c>
      <c r="S272" t="str">
        <f>IF(R272&gt;=7,"High",IF(R272&gt;=4,"Medium","Low"))</f>
        <v>Low</v>
      </c>
    </row>
    <row r="273" spans="1:19">
      <c r="A273" t="s">
        <v>396</v>
      </c>
      <c r="B273">
        <v>25</v>
      </c>
      <c r="C273" t="s">
        <v>112</v>
      </c>
      <c r="D273" t="s">
        <v>159</v>
      </c>
      <c r="E273">
        <v>39</v>
      </c>
      <c r="F273" t="s">
        <v>109</v>
      </c>
      <c r="G273" t="s">
        <v>110</v>
      </c>
      <c r="H273" s="5">
        <v>689</v>
      </c>
      <c r="I273" s="5">
        <v>27434.31</v>
      </c>
      <c r="J273" t="s">
        <v>134</v>
      </c>
      <c r="K273" t="s">
        <v>106</v>
      </c>
      <c r="L273">
        <v>0</v>
      </c>
      <c r="M273">
        <v>0</v>
      </c>
      <c r="N273">
        <v>5</v>
      </c>
      <c r="O273" s="6">
        <v>0</v>
      </c>
      <c r="P273" t="s">
        <v>107</v>
      </c>
      <c r="Q273" t="s">
        <v>107</v>
      </c>
      <c r="R273">
        <f>IF(F273="Monthly",2,0)
+IF(E273&lt;=6,2,0)
+IF(N273&lt;=2,2,0)
+IF(L273&gt;=4,2,0)
+IF(M273&gt;=2,1,0)
+IF(H273&gt;=_xlfn.PERCENTILE.INC($H$2:$H$10001,0.75),1,0)</f>
        <v>0</v>
      </c>
      <c r="S273" t="str">
        <f>IF(R273&gt;=7,"High",IF(R273&gt;=4,"Medium","Low"))</f>
        <v>Low</v>
      </c>
    </row>
    <row r="274" spans="1:19">
      <c r="A274" t="s">
        <v>397</v>
      </c>
      <c r="B274">
        <v>29</v>
      </c>
      <c r="C274" t="s">
        <v>101</v>
      </c>
      <c r="D274" t="s">
        <v>159</v>
      </c>
      <c r="E274">
        <v>40</v>
      </c>
      <c r="F274" t="s">
        <v>109</v>
      </c>
      <c r="G274" t="s">
        <v>104</v>
      </c>
      <c r="H274" s="5">
        <v>414</v>
      </c>
      <c r="I274" s="5">
        <v>14779.08</v>
      </c>
      <c r="J274" t="s">
        <v>105</v>
      </c>
      <c r="K274" t="s">
        <v>106</v>
      </c>
      <c r="L274">
        <v>3</v>
      </c>
      <c r="M274">
        <v>0</v>
      </c>
      <c r="N274">
        <v>5</v>
      </c>
      <c r="O274" s="6">
        <v>10</v>
      </c>
      <c r="P274" t="s">
        <v>107</v>
      </c>
      <c r="Q274" t="s">
        <v>107</v>
      </c>
      <c r="R274">
        <f>IF(F274="Monthly",2,0)
+IF(E274&lt;=6,2,0)
+IF(N274&lt;=2,2,0)
+IF(L274&gt;=4,2,0)
+IF(M274&gt;=2,1,0)
+IF(H274&gt;=_xlfn.PERCENTILE.INC($H$2:$H$10001,0.75),1,0)</f>
        <v>0</v>
      </c>
      <c r="S274" t="str">
        <f>IF(R274&gt;=7,"High",IF(R274&gt;=4,"Medium","Low"))</f>
        <v>Low</v>
      </c>
    </row>
    <row r="275" spans="1:19">
      <c r="A275" t="s">
        <v>398</v>
      </c>
      <c r="B275">
        <v>39</v>
      </c>
      <c r="C275" t="s">
        <v>101</v>
      </c>
      <c r="D275" t="s">
        <v>137</v>
      </c>
      <c r="E275">
        <v>33</v>
      </c>
      <c r="F275" t="s">
        <v>121</v>
      </c>
      <c r="G275" t="s">
        <v>129</v>
      </c>
      <c r="H275" s="5">
        <v>1076</v>
      </c>
      <c r="I275" s="5">
        <v>30887.39</v>
      </c>
      <c r="J275" t="s">
        <v>115</v>
      </c>
      <c r="K275" t="s">
        <v>106</v>
      </c>
      <c r="L275">
        <v>0</v>
      </c>
      <c r="M275">
        <v>0</v>
      </c>
      <c r="N275">
        <v>4</v>
      </c>
      <c r="O275" s="6">
        <v>15</v>
      </c>
      <c r="P275" t="s">
        <v>107</v>
      </c>
      <c r="Q275" t="s">
        <v>107</v>
      </c>
      <c r="R275">
        <f>IF(F275="Monthly",2,0)
+IF(E275&lt;=6,2,0)
+IF(N275&lt;=2,2,0)
+IF(L275&gt;=4,2,0)
+IF(M275&gt;=2,1,0)
+IF(H275&gt;=_xlfn.PERCENTILE.INC($H$2:$H$10001,0.75),1,0)</f>
        <v>1</v>
      </c>
      <c r="S275" t="str">
        <f>IF(R275&gt;=7,"High",IF(R275&gt;=4,"Medium","Low"))</f>
        <v>Low</v>
      </c>
    </row>
    <row r="276" spans="1:19">
      <c r="A276" t="s">
        <v>399</v>
      </c>
      <c r="B276">
        <v>32</v>
      </c>
      <c r="C276" t="s">
        <v>112</v>
      </c>
      <c r="D276" t="s">
        <v>123</v>
      </c>
      <c r="E276">
        <v>41</v>
      </c>
      <c r="F276" t="s">
        <v>121</v>
      </c>
      <c r="G276" t="s">
        <v>110</v>
      </c>
      <c r="H276" s="5">
        <v>785</v>
      </c>
      <c r="I276" s="5">
        <v>27702.66</v>
      </c>
      <c r="J276" t="s">
        <v>134</v>
      </c>
      <c r="K276" t="s">
        <v>106</v>
      </c>
      <c r="L276">
        <v>0</v>
      </c>
      <c r="M276">
        <v>0</v>
      </c>
      <c r="N276">
        <v>5</v>
      </c>
      <c r="O276" s="6">
        <v>15</v>
      </c>
      <c r="P276" t="s">
        <v>107</v>
      </c>
      <c r="Q276" t="s">
        <v>107</v>
      </c>
      <c r="R276">
        <f>IF(F276="Monthly",2,0)
+IF(E276&lt;=6,2,0)
+IF(N276&lt;=2,2,0)
+IF(L276&gt;=4,2,0)
+IF(M276&gt;=2,1,0)
+IF(H276&gt;=_xlfn.PERCENTILE.INC($H$2:$H$10001,0.75),1,0)</f>
        <v>0</v>
      </c>
      <c r="S276" t="str">
        <f>IF(R276&gt;=7,"High",IF(R276&gt;=4,"Medium","Low"))</f>
        <v>Low</v>
      </c>
    </row>
    <row r="277" spans="1:19">
      <c r="A277" t="s">
        <v>400</v>
      </c>
      <c r="B277">
        <v>18</v>
      </c>
      <c r="C277" t="s">
        <v>101</v>
      </c>
      <c r="D277" t="s">
        <v>119</v>
      </c>
      <c r="E277">
        <v>15</v>
      </c>
      <c r="F277" t="s">
        <v>103</v>
      </c>
      <c r="G277" t="s">
        <v>110</v>
      </c>
      <c r="H277" s="5">
        <v>644</v>
      </c>
      <c r="I277" s="5">
        <v>9804.75</v>
      </c>
      <c r="J277" t="s">
        <v>105</v>
      </c>
      <c r="K277" t="s">
        <v>106</v>
      </c>
      <c r="L277">
        <v>0</v>
      </c>
      <c r="M277">
        <v>0</v>
      </c>
      <c r="N277">
        <v>5</v>
      </c>
      <c r="O277" s="6">
        <v>0</v>
      </c>
      <c r="P277" t="s">
        <v>107</v>
      </c>
      <c r="Q277" t="s">
        <v>106</v>
      </c>
      <c r="R277">
        <f>IF(F277="Monthly",2,0)
+IF(E277&lt;=6,2,0)
+IF(N277&lt;=2,2,0)
+IF(L277&gt;=4,2,0)
+IF(M277&gt;=2,1,0)
+IF(H277&gt;=_xlfn.PERCENTILE.INC($H$2:$H$10001,0.75),1,0)</f>
        <v>2</v>
      </c>
      <c r="S277" t="str">
        <f>IF(R277&gt;=7,"High",IF(R277&gt;=4,"Medium","Low"))</f>
        <v>Low</v>
      </c>
    </row>
    <row r="278" spans="1:19">
      <c r="A278" t="s">
        <v>401</v>
      </c>
      <c r="B278">
        <v>32</v>
      </c>
      <c r="C278" t="s">
        <v>101</v>
      </c>
      <c r="D278" t="s">
        <v>131</v>
      </c>
      <c r="E278">
        <v>41</v>
      </c>
      <c r="F278" t="s">
        <v>103</v>
      </c>
      <c r="G278" t="s">
        <v>104</v>
      </c>
      <c r="H278" s="5">
        <v>426</v>
      </c>
      <c r="I278" s="5">
        <v>17266.23</v>
      </c>
      <c r="J278" t="s">
        <v>105</v>
      </c>
      <c r="K278" t="s">
        <v>106</v>
      </c>
      <c r="L278">
        <v>1</v>
      </c>
      <c r="M278">
        <v>0</v>
      </c>
      <c r="N278">
        <v>5</v>
      </c>
      <c r="O278" s="6">
        <v>0</v>
      </c>
      <c r="P278" t="s">
        <v>107</v>
      </c>
      <c r="Q278" t="s">
        <v>107</v>
      </c>
      <c r="R278">
        <f>IF(F278="Monthly",2,0)
+IF(E278&lt;=6,2,0)
+IF(N278&lt;=2,2,0)
+IF(L278&gt;=4,2,0)
+IF(M278&gt;=2,1,0)
+IF(H278&gt;=_xlfn.PERCENTILE.INC($H$2:$H$10001,0.75),1,0)</f>
        <v>2</v>
      </c>
      <c r="S278" t="str">
        <f>IF(R278&gt;=7,"High",IF(R278&gt;=4,"Medium","Low"))</f>
        <v>Low</v>
      </c>
    </row>
    <row r="279" spans="1:19">
      <c r="A279" t="s">
        <v>402</v>
      </c>
      <c r="B279">
        <v>32</v>
      </c>
      <c r="C279" t="s">
        <v>112</v>
      </c>
      <c r="D279" t="s">
        <v>133</v>
      </c>
      <c r="E279">
        <v>22</v>
      </c>
      <c r="F279" t="s">
        <v>103</v>
      </c>
      <c r="G279" t="s">
        <v>104</v>
      </c>
      <c r="H279" s="5">
        <v>472</v>
      </c>
      <c r="I279" s="5">
        <v>10663.42</v>
      </c>
      <c r="J279" t="s">
        <v>117</v>
      </c>
      <c r="K279" t="s">
        <v>107</v>
      </c>
      <c r="L279">
        <v>3</v>
      </c>
      <c r="M279">
        <v>2</v>
      </c>
      <c r="N279">
        <v>4</v>
      </c>
      <c r="O279" s="6">
        <v>0</v>
      </c>
      <c r="P279" t="s">
        <v>106</v>
      </c>
      <c r="Q279" t="s">
        <v>107</v>
      </c>
      <c r="R279">
        <f>IF(F279="Monthly",2,0)
+IF(E279&lt;=6,2,0)
+IF(N279&lt;=2,2,0)
+IF(L279&gt;=4,2,0)
+IF(M279&gt;=2,1,0)
+IF(H279&gt;=_xlfn.PERCENTILE.INC($H$2:$H$10001,0.75),1,0)</f>
        <v>3</v>
      </c>
      <c r="S279" t="str">
        <f>IF(R279&gt;=7,"High",IF(R279&gt;=4,"Medium","Low"))</f>
        <v>Low</v>
      </c>
    </row>
    <row r="280" spans="1:19">
      <c r="A280" t="s">
        <v>403</v>
      </c>
      <c r="B280">
        <v>30</v>
      </c>
      <c r="C280" t="s">
        <v>101</v>
      </c>
      <c r="D280" t="s">
        <v>131</v>
      </c>
      <c r="E280">
        <v>36</v>
      </c>
      <c r="F280" t="s">
        <v>109</v>
      </c>
      <c r="G280" t="s">
        <v>110</v>
      </c>
      <c r="H280" s="5">
        <v>767</v>
      </c>
      <c r="I280" s="5">
        <v>25985.69</v>
      </c>
      <c r="J280" t="s">
        <v>134</v>
      </c>
      <c r="K280" t="s">
        <v>106</v>
      </c>
      <c r="L280">
        <v>1</v>
      </c>
      <c r="M280">
        <v>0</v>
      </c>
      <c r="N280">
        <v>5</v>
      </c>
      <c r="O280" s="6">
        <v>5</v>
      </c>
      <c r="P280" t="s">
        <v>106</v>
      </c>
      <c r="Q280" t="s">
        <v>107</v>
      </c>
      <c r="R280">
        <f>IF(F280="Monthly",2,0)
+IF(E280&lt;=6,2,0)
+IF(N280&lt;=2,2,0)
+IF(L280&gt;=4,2,0)
+IF(M280&gt;=2,1,0)
+IF(H280&gt;=_xlfn.PERCENTILE.INC($H$2:$H$10001,0.75),1,0)</f>
        <v>0</v>
      </c>
      <c r="S280" t="str">
        <f>IF(R280&gt;=7,"High",IF(R280&gt;=4,"Medium","Low"))</f>
        <v>Low</v>
      </c>
    </row>
    <row r="281" spans="1:19">
      <c r="A281" t="s">
        <v>404</v>
      </c>
      <c r="B281">
        <v>42</v>
      </c>
      <c r="C281" t="s">
        <v>112</v>
      </c>
      <c r="D281" t="s">
        <v>119</v>
      </c>
      <c r="E281">
        <v>29</v>
      </c>
      <c r="F281" t="s">
        <v>109</v>
      </c>
      <c r="G281" t="s">
        <v>110</v>
      </c>
      <c r="H281" s="5">
        <v>713</v>
      </c>
      <c r="I281" s="5">
        <v>18976.009999999998</v>
      </c>
      <c r="J281" t="s">
        <v>134</v>
      </c>
      <c r="K281" t="s">
        <v>106</v>
      </c>
      <c r="L281">
        <v>1</v>
      </c>
      <c r="M281">
        <v>0</v>
      </c>
      <c r="N281">
        <v>5</v>
      </c>
      <c r="O281" s="6">
        <v>10</v>
      </c>
      <c r="P281" t="s">
        <v>107</v>
      </c>
      <c r="Q281" t="s">
        <v>107</v>
      </c>
      <c r="R281">
        <f>IF(F281="Monthly",2,0)
+IF(E281&lt;=6,2,0)
+IF(N281&lt;=2,2,0)
+IF(L281&gt;=4,2,0)
+IF(M281&gt;=2,1,0)
+IF(H281&gt;=_xlfn.PERCENTILE.INC($H$2:$H$10001,0.75),1,0)</f>
        <v>0</v>
      </c>
      <c r="S281" t="str">
        <f>IF(R281&gt;=7,"High",IF(R281&gt;=4,"Medium","Low"))</f>
        <v>Low</v>
      </c>
    </row>
    <row r="282" spans="1:19">
      <c r="A282" t="s">
        <v>405</v>
      </c>
      <c r="B282">
        <v>57</v>
      </c>
      <c r="C282" t="s">
        <v>112</v>
      </c>
      <c r="D282" t="s">
        <v>133</v>
      </c>
      <c r="E282">
        <v>60</v>
      </c>
      <c r="F282" t="s">
        <v>109</v>
      </c>
      <c r="G282" t="s">
        <v>104</v>
      </c>
      <c r="H282" s="5">
        <v>461</v>
      </c>
      <c r="I282" s="5">
        <v>25069.85</v>
      </c>
      <c r="J282" t="s">
        <v>140</v>
      </c>
      <c r="K282" t="s">
        <v>106</v>
      </c>
      <c r="L282">
        <v>0</v>
      </c>
      <c r="M282">
        <v>0</v>
      </c>
      <c r="N282">
        <v>5</v>
      </c>
      <c r="O282" s="6">
        <v>10</v>
      </c>
      <c r="P282" t="s">
        <v>106</v>
      </c>
      <c r="Q282" t="s">
        <v>107</v>
      </c>
      <c r="R282">
        <f>IF(F282="Monthly",2,0)
+IF(E282&lt;=6,2,0)
+IF(N282&lt;=2,2,0)
+IF(L282&gt;=4,2,0)
+IF(M282&gt;=2,1,0)
+IF(H282&gt;=_xlfn.PERCENTILE.INC($H$2:$H$10001,0.75),1,0)</f>
        <v>0</v>
      </c>
      <c r="S282" t="str">
        <f>IF(R282&gt;=7,"High",IF(R282&gt;=4,"Medium","Low"))</f>
        <v>Low</v>
      </c>
    </row>
    <row r="283" spans="1:19">
      <c r="A283" t="s">
        <v>406</v>
      </c>
      <c r="B283">
        <v>39</v>
      </c>
      <c r="C283" t="s">
        <v>101</v>
      </c>
      <c r="D283" t="s">
        <v>102</v>
      </c>
      <c r="E283">
        <v>29</v>
      </c>
      <c r="F283" t="s">
        <v>103</v>
      </c>
      <c r="G283" t="s">
        <v>104</v>
      </c>
      <c r="H283" s="5">
        <v>452</v>
      </c>
      <c r="I283" s="5">
        <v>12885.57</v>
      </c>
      <c r="J283" t="s">
        <v>105</v>
      </c>
      <c r="K283" t="s">
        <v>106</v>
      </c>
      <c r="L283">
        <v>1</v>
      </c>
      <c r="M283">
        <v>0</v>
      </c>
      <c r="N283">
        <v>5</v>
      </c>
      <c r="O283" s="6">
        <v>0</v>
      </c>
      <c r="P283" t="s">
        <v>106</v>
      </c>
      <c r="Q283" t="s">
        <v>107</v>
      </c>
      <c r="R283">
        <f>IF(F283="Monthly",2,0)
+IF(E283&lt;=6,2,0)
+IF(N283&lt;=2,2,0)
+IF(L283&gt;=4,2,0)
+IF(M283&gt;=2,1,0)
+IF(H283&gt;=_xlfn.PERCENTILE.INC($H$2:$H$10001,0.75),1,0)</f>
        <v>2</v>
      </c>
      <c r="S283" t="str">
        <f>IF(R283&gt;=7,"High",IF(R283&gt;=4,"Medium","Low"))</f>
        <v>Low</v>
      </c>
    </row>
    <row r="284" spans="1:19">
      <c r="A284" t="s">
        <v>407</v>
      </c>
      <c r="B284">
        <v>36</v>
      </c>
      <c r="C284" t="s">
        <v>101</v>
      </c>
      <c r="D284" t="s">
        <v>113</v>
      </c>
      <c r="E284">
        <v>26</v>
      </c>
      <c r="F284" t="s">
        <v>109</v>
      </c>
      <c r="G284" t="s">
        <v>110</v>
      </c>
      <c r="H284" s="5">
        <v>653</v>
      </c>
      <c r="I284" s="5">
        <v>16481.509999999998</v>
      </c>
      <c r="J284" t="s">
        <v>117</v>
      </c>
      <c r="K284" t="s">
        <v>106</v>
      </c>
      <c r="L284">
        <v>1</v>
      </c>
      <c r="M284">
        <v>0</v>
      </c>
      <c r="N284">
        <v>5</v>
      </c>
      <c r="O284" s="6">
        <v>0</v>
      </c>
      <c r="P284" t="s">
        <v>106</v>
      </c>
      <c r="Q284" t="s">
        <v>107</v>
      </c>
      <c r="R284">
        <f>IF(F284="Monthly",2,0)
+IF(E284&lt;=6,2,0)
+IF(N284&lt;=2,2,0)
+IF(L284&gt;=4,2,0)
+IF(M284&gt;=2,1,0)
+IF(H284&gt;=_xlfn.PERCENTILE.INC($H$2:$H$10001,0.75),1,0)</f>
        <v>0</v>
      </c>
      <c r="S284" t="str">
        <f>IF(R284&gt;=7,"High",IF(R284&gt;=4,"Medium","Low"))</f>
        <v>Low</v>
      </c>
    </row>
    <row r="285" spans="1:19">
      <c r="A285" t="s">
        <v>408</v>
      </c>
      <c r="B285">
        <v>57</v>
      </c>
      <c r="C285" t="s">
        <v>112</v>
      </c>
      <c r="D285" t="s">
        <v>126</v>
      </c>
      <c r="E285">
        <v>67</v>
      </c>
      <c r="F285" t="s">
        <v>103</v>
      </c>
      <c r="G285" t="s">
        <v>129</v>
      </c>
      <c r="H285" s="5">
        <v>1028</v>
      </c>
      <c r="I285" s="5">
        <v>70678.69</v>
      </c>
      <c r="J285" t="s">
        <v>105</v>
      </c>
      <c r="K285" t="s">
        <v>106</v>
      </c>
      <c r="L285">
        <v>1</v>
      </c>
      <c r="M285">
        <v>0</v>
      </c>
      <c r="N285">
        <v>5</v>
      </c>
      <c r="O285" s="6">
        <v>0</v>
      </c>
      <c r="P285" t="s">
        <v>107</v>
      </c>
      <c r="Q285" t="s">
        <v>106</v>
      </c>
      <c r="R285">
        <f>IF(F285="Monthly",2,0)
+IF(E285&lt;=6,2,0)
+IF(N285&lt;=2,2,0)
+IF(L285&gt;=4,2,0)
+IF(M285&gt;=2,1,0)
+IF(H285&gt;=_xlfn.PERCENTILE.INC($H$2:$H$10001,0.75),1,0)</f>
        <v>3</v>
      </c>
      <c r="S285" t="str">
        <f>IF(R285&gt;=7,"High",IF(R285&gt;=4,"Medium","Low"))</f>
        <v>Low</v>
      </c>
    </row>
    <row r="286" spans="1:19">
      <c r="A286" t="s">
        <v>409</v>
      </c>
      <c r="B286">
        <v>46</v>
      </c>
      <c r="C286" t="s">
        <v>112</v>
      </c>
      <c r="D286" t="s">
        <v>119</v>
      </c>
      <c r="E286">
        <v>27</v>
      </c>
      <c r="F286" t="s">
        <v>103</v>
      </c>
      <c r="G286" t="s">
        <v>110</v>
      </c>
      <c r="H286" s="5">
        <v>715</v>
      </c>
      <c r="I286" s="5">
        <v>19101.73</v>
      </c>
      <c r="J286" t="s">
        <v>134</v>
      </c>
      <c r="K286" t="s">
        <v>106</v>
      </c>
      <c r="L286">
        <v>3</v>
      </c>
      <c r="M286">
        <v>1</v>
      </c>
      <c r="N286">
        <v>4</v>
      </c>
      <c r="O286" s="6">
        <v>0</v>
      </c>
      <c r="P286" t="s">
        <v>107</v>
      </c>
      <c r="Q286" t="s">
        <v>106</v>
      </c>
      <c r="R286">
        <f>IF(F286="Monthly",2,0)
+IF(E286&lt;=6,2,0)
+IF(N286&lt;=2,2,0)
+IF(L286&gt;=4,2,0)
+IF(M286&gt;=2,1,0)
+IF(H286&gt;=_xlfn.PERCENTILE.INC($H$2:$H$10001,0.75),1,0)</f>
        <v>2</v>
      </c>
      <c r="S286" t="str">
        <f>IF(R286&gt;=7,"High",IF(R286&gt;=4,"Medium","Low"))</f>
        <v>Low</v>
      </c>
    </row>
    <row r="287" spans="1:19">
      <c r="A287" t="s">
        <v>410</v>
      </c>
      <c r="B287">
        <v>35</v>
      </c>
      <c r="C287" t="s">
        <v>112</v>
      </c>
      <c r="D287" t="s">
        <v>137</v>
      </c>
      <c r="E287">
        <v>32</v>
      </c>
      <c r="F287" t="s">
        <v>109</v>
      </c>
      <c r="G287" t="s">
        <v>104</v>
      </c>
      <c r="H287" s="5">
        <v>484</v>
      </c>
      <c r="I287" s="5">
        <v>14324.96</v>
      </c>
      <c r="J287" t="s">
        <v>105</v>
      </c>
      <c r="K287" t="s">
        <v>107</v>
      </c>
      <c r="L287">
        <v>1</v>
      </c>
      <c r="M287">
        <v>0</v>
      </c>
      <c r="N287">
        <v>5</v>
      </c>
      <c r="O287" s="6">
        <v>5</v>
      </c>
      <c r="P287" t="s">
        <v>107</v>
      </c>
      <c r="Q287" t="s">
        <v>107</v>
      </c>
      <c r="R287">
        <f>IF(F287="Monthly",2,0)
+IF(E287&lt;=6,2,0)
+IF(N287&lt;=2,2,0)
+IF(L287&gt;=4,2,0)
+IF(M287&gt;=2,1,0)
+IF(H287&gt;=_xlfn.PERCENTILE.INC($H$2:$H$10001,0.75),1,0)</f>
        <v>0</v>
      </c>
      <c r="S287" t="str">
        <f>IF(R287&gt;=7,"High",IF(R287&gt;=4,"Medium","Low"))</f>
        <v>Low</v>
      </c>
    </row>
    <row r="288" spans="1:19">
      <c r="A288" t="s">
        <v>411</v>
      </c>
      <c r="B288">
        <v>30</v>
      </c>
      <c r="C288" t="s">
        <v>112</v>
      </c>
      <c r="D288" t="s">
        <v>133</v>
      </c>
      <c r="E288">
        <v>43</v>
      </c>
      <c r="F288" t="s">
        <v>109</v>
      </c>
      <c r="G288" t="s">
        <v>104</v>
      </c>
      <c r="H288" s="5">
        <v>501</v>
      </c>
      <c r="I288" s="5">
        <v>20447.8</v>
      </c>
      <c r="J288" t="s">
        <v>105</v>
      </c>
      <c r="K288" t="s">
        <v>107</v>
      </c>
      <c r="L288">
        <v>0</v>
      </c>
      <c r="M288">
        <v>0</v>
      </c>
      <c r="N288">
        <v>4</v>
      </c>
      <c r="O288" s="6">
        <v>5</v>
      </c>
      <c r="P288" t="s">
        <v>107</v>
      </c>
      <c r="Q288" t="s">
        <v>107</v>
      </c>
      <c r="R288">
        <f>IF(F288="Monthly",2,0)
+IF(E288&lt;=6,2,0)
+IF(N288&lt;=2,2,0)
+IF(L288&gt;=4,2,0)
+IF(M288&gt;=2,1,0)
+IF(H288&gt;=_xlfn.PERCENTILE.INC($H$2:$H$10001,0.75),1,0)</f>
        <v>0</v>
      </c>
      <c r="S288" t="str">
        <f>IF(R288&gt;=7,"High",IF(R288&gt;=4,"Medium","Low"))</f>
        <v>Low</v>
      </c>
    </row>
    <row r="289" spans="1:19">
      <c r="A289" t="s">
        <v>412</v>
      </c>
      <c r="B289">
        <v>31</v>
      </c>
      <c r="C289" t="s">
        <v>112</v>
      </c>
      <c r="D289" t="s">
        <v>131</v>
      </c>
      <c r="E289">
        <v>26</v>
      </c>
      <c r="F289" t="s">
        <v>103</v>
      </c>
      <c r="G289" t="s">
        <v>110</v>
      </c>
      <c r="H289" s="5">
        <v>837</v>
      </c>
      <c r="I289" s="5">
        <v>21816.33</v>
      </c>
      <c r="J289" t="s">
        <v>140</v>
      </c>
      <c r="K289" t="s">
        <v>106</v>
      </c>
      <c r="L289">
        <v>1</v>
      </c>
      <c r="M289">
        <v>0</v>
      </c>
      <c r="N289">
        <v>5</v>
      </c>
      <c r="O289" s="6">
        <v>0</v>
      </c>
      <c r="P289" t="s">
        <v>107</v>
      </c>
      <c r="Q289" t="s">
        <v>107</v>
      </c>
      <c r="R289">
        <f>IF(F289="Monthly",2,0)
+IF(E289&lt;=6,2,0)
+IF(N289&lt;=2,2,0)
+IF(L289&gt;=4,2,0)
+IF(M289&gt;=2,1,0)
+IF(H289&gt;=_xlfn.PERCENTILE.INC($H$2:$H$10001,0.75),1,0)</f>
        <v>3</v>
      </c>
      <c r="S289" t="str">
        <f>IF(R289&gt;=7,"High",IF(R289&gt;=4,"Medium","Low"))</f>
        <v>Low</v>
      </c>
    </row>
    <row r="290" spans="1:19">
      <c r="A290" t="s">
        <v>413</v>
      </c>
      <c r="B290">
        <v>38</v>
      </c>
      <c r="C290" t="s">
        <v>112</v>
      </c>
      <c r="D290" t="s">
        <v>123</v>
      </c>
      <c r="E290">
        <v>33</v>
      </c>
      <c r="F290" t="s">
        <v>103</v>
      </c>
      <c r="G290" t="s">
        <v>110</v>
      </c>
      <c r="H290" s="5">
        <v>721</v>
      </c>
      <c r="I290" s="5">
        <v>23827.360000000001</v>
      </c>
      <c r="J290" t="s">
        <v>115</v>
      </c>
      <c r="K290" t="s">
        <v>106</v>
      </c>
      <c r="L290">
        <v>1</v>
      </c>
      <c r="M290">
        <v>0</v>
      </c>
      <c r="N290">
        <v>4</v>
      </c>
      <c r="O290" s="6">
        <v>0</v>
      </c>
      <c r="P290" t="s">
        <v>107</v>
      </c>
      <c r="Q290" t="s">
        <v>107</v>
      </c>
      <c r="R290">
        <f>IF(F290="Monthly",2,0)
+IF(E290&lt;=6,2,0)
+IF(N290&lt;=2,2,0)
+IF(L290&gt;=4,2,0)
+IF(M290&gt;=2,1,0)
+IF(H290&gt;=_xlfn.PERCENTILE.INC($H$2:$H$10001,0.75),1,0)</f>
        <v>2</v>
      </c>
      <c r="S290" t="str">
        <f>IF(R290&gt;=7,"High",IF(R290&gt;=4,"Medium","Low"))</f>
        <v>Low</v>
      </c>
    </row>
    <row r="291" spans="1:19">
      <c r="A291" t="s">
        <v>414</v>
      </c>
      <c r="B291">
        <v>21</v>
      </c>
      <c r="C291" t="s">
        <v>101</v>
      </c>
      <c r="D291" t="s">
        <v>126</v>
      </c>
      <c r="E291">
        <v>35</v>
      </c>
      <c r="F291" t="s">
        <v>103</v>
      </c>
      <c r="G291" t="s">
        <v>104</v>
      </c>
      <c r="H291" s="5">
        <v>418</v>
      </c>
      <c r="I291" s="5">
        <v>14219.03</v>
      </c>
      <c r="J291" t="s">
        <v>105</v>
      </c>
      <c r="K291" t="s">
        <v>106</v>
      </c>
      <c r="L291">
        <v>0</v>
      </c>
      <c r="M291">
        <v>0</v>
      </c>
      <c r="N291">
        <v>5</v>
      </c>
      <c r="O291" s="6">
        <v>0</v>
      </c>
      <c r="P291" t="s">
        <v>106</v>
      </c>
      <c r="Q291" t="s">
        <v>107</v>
      </c>
      <c r="R291">
        <f>IF(F291="Monthly",2,0)
+IF(E291&lt;=6,2,0)
+IF(N291&lt;=2,2,0)
+IF(L291&gt;=4,2,0)
+IF(M291&gt;=2,1,0)
+IF(H291&gt;=_xlfn.PERCENTILE.INC($H$2:$H$10001,0.75),1,0)</f>
        <v>2</v>
      </c>
      <c r="S291" t="str">
        <f>IF(R291&gt;=7,"High",IF(R291&gt;=4,"Medium","Low"))</f>
        <v>Low</v>
      </c>
    </row>
    <row r="292" spans="1:19">
      <c r="A292" t="s">
        <v>415</v>
      </c>
      <c r="B292">
        <v>26</v>
      </c>
      <c r="C292" t="s">
        <v>101</v>
      </c>
      <c r="D292" t="s">
        <v>137</v>
      </c>
      <c r="E292">
        <v>10</v>
      </c>
      <c r="F292" t="s">
        <v>109</v>
      </c>
      <c r="G292" t="s">
        <v>104</v>
      </c>
      <c r="H292" s="5">
        <v>514</v>
      </c>
      <c r="I292" s="5">
        <v>4715.38</v>
      </c>
      <c r="J292" t="s">
        <v>134</v>
      </c>
      <c r="K292" t="s">
        <v>107</v>
      </c>
      <c r="L292">
        <v>1</v>
      </c>
      <c r="M292">
        <v>0</v>
      </c>
      <c r="N292">
        <v>5</v>
      </c>
      <c r="O292" s="6">
        <v>10</v>
      </c>
      <c r="P292" t="s">
        <v>107</v>
      </c>
      <c r="Q292" t="s">
        <v>107</v>
      </c>
      <c r="R292">
        <f>IF(F292="Monthly",2,0)
+IF(E292&lt;=6,2,0)
+IF(N292&lt;=2,2,0)
+IF(L292&gt;=4,2,0)
+IF(M292&gt;=2,1,0)
+IF(H292&gt;=_xlfn.PERCENTILE.INC($H$2:$H$10001,0.75),1,0)</f>
        <v>0</v>
      </c>
      <c r="S292" t="str">
        <f>IF(R292&gt;=7,"High",IF(R292&gt;=4,"Medium","Low"))</f>
        <v>Low</v>
      </c>
    </row>
    <row r="293" spans="1:19">
      <c r="A293" t="s">
        <v>416</v>
      </c>
      <c r="B293">
        <v>50</v>
      </c>
      <c r="C293" t="s">
        <v>112</v>
      </c>
      <c r="D293" t="s">
        <v>119</v>
      </c>
      <c r="E293">
        <v>17</v>
      </c>
      <c r="F293" t="s">
        <v>103</v>
      </c>
      <c r="G293" t="s">
        <v>129</v>
      </c>
      <c r="H293" s="5">
        <v>1071</v>
      </c>
      <c r="I293" s="5">
        <v>18235.61</v>
      </c>
      <c r="J293" t="s">
        <v>115</v>
      </c>
      <c r="K293" t="s">
        <v>106</v>
      </c>
      <c r="L293">
        <v>1</v>
      </c>
      <c r="M293">
        <v>0</v>
      </c>
      <c r="N293">
        <v>5</v>
      </c>
      <c r="O293" s="6">
        <v>0</v>
      </c>
      <c r="P293" t="s">
        <v>106</v>
      </c>
      <c r="Q293" t="s">
        <v>106</v>
      </c>
      <c r="R293">
        <f>IF(F293="Monthly",2,0)
+IF(E293&lt;=6,2,0)
+IF(N293&lt;=2,2,0)
+IF(L293&gt;=4,2,0)
+IF(M293&gt;=2,1,0)
+IF(H293&gt;=_xlfn.PERCENTILE.INC($H$2:$H$10001,0.75),1,0)</f>
        <v>3</v>
      </c>
      <c r="S293" t="str">
        <f>IF(R293&gt;=7,"High",IF(R293&gt;=4,"Medium","Low"))</f>
        <v>Low</v>
      </c>
    </row>
    <row r="294" spans="1:19">
      <c r="A294" t="s">
        <v>417</v>
      </c>
      <c r="B294">
        <v>31</v>
      </c>
      <c r="C294" t="s">
        <v>101</v>
      </c>
      <c r="D294" t="s">
        <v>119</v>
      </c>
      <c r="E294">
        <v>45</v>
      </c>
      <c r="F294" t="s">
        <v>109</v>
      </c>
      <c r="G294" t="s">
        <v>110</v>
      </c>
      <c r="H294" s="5">
        <v>665</v>
      </c>
      <c r="I294" s="5">
        <v>27633.05</v>
      </c>
      <c r="J294" t="s">
        <v>105</v>
      </c>
      <c r="K294" t="s">
        <v>106</v>
      </c>
      <c r="L294">
        <v>0</v>
      </c>
      <c r="M294">
        <v>0</v>
      </c>
      <c r="N294">
        <v>5</v>
      </c>
      <c r="O294" s="6">
        <v>10</v>
      </c>
      <c r="P294" t="s">
        <v>107</v>
      </c>
      <c r="Q294" t="s">
        <v>107</v>
      </c>
      <c r="R294">
        <f>IF(F294="Monthly",2,0)
+IF(E294&lt;=6,2,0)
+IF(N294&lt;=2,2,0)
+IF(L294&gt;=4,2,0)
+IF(M294&gt;=2,1,0)
+IF(H294&gt;=_xlfn.PERCENTILE.INC($H$2:$H$10001,0.75),1,0)</f>
        <v>0</v>
      </c>
      <c r="S294" t="str">
        <f>IF(R294&gt;=7,"High",IF(R294&gt;=4,"Medium","Low"))</f>
        <v>Low</v>
      </c>
    </row>
    <row r="295" spans="1:19">
      <c r="A295" t="s">
        <v>418</v>
      </c>
      <c r="B295">
        <v>18</v>
      </c>
      <c r="C295" t="s">
        <v>101</v>
      </c>
      <c r="D295" t="s">
        <v>126</v>
      </c>
      <c r="E295">
        <v>27</v>
      </c>
      <c r="F295" t="s">
        <v>109</v>
      </c>
      <c r="G295" t="s">
        <v>110</v>
      </c>
      <c r="H295" s="5">
        <v>827</v>
      </c>
      <c r="I295" s="5">
        <v>22632.2</v>
      </c>
      <c r="J295" t="s">
        <v>115</v>
      </c>
      <c r="K295" t="s">
        <v>106</v>
      </c>
      <c r="L295">
        <v>4</v>
      </c>
      <c r="M295">
        <v>0</v>
      </c>
      <c r="N295">
        <v>5</v>
      </c>
      <c r="O295" s="6">
        <v>0</v>
      </c>
      <c r="P295" t="s">
        <v>107</v>
      </c>
      <c r="Q295" t="s">
        <v>107</v>
      </c>
      <c r="R295">
        <f>IF(F295="Monthly",2,0)
+IF(E295&lt;=6,2,0)
+IF(N295&lt;=2,2,0)
+IF(L295&gt;=4,2,0)
+IF(M295&gt;=2,1,0)
+IF(H295&gt;=_xlfn.PERCENTILE.INC($H$2:$H$10001,0.75),1,0)</f>
        <v>3</v>
      </c>
      <c r="S295" t="str">
        <f>IF(R295&gt;=7,"High",IF(R295&gt;=4,"Medium","Low"))</f>
        <v>Low</v>
      </c>
    </row>
    <row r="296" spans="1:19">
      <c r="A296" t="s">
        <v>419</v>
      </c>
      <c r="B296">
        <v>64</v>
      </c>
      <c r="C296" t="s">
        <v>112</v>
      </c>
      <c r="D296" t="s">
        <v>133</v>
      </c>
      <c r="E296">
        <v>20</v>
      </c>
      <c r="F296" t="s">
        <v>103</v>
      </c>
      <c r="G296" t="s">
        <v>129</v>
      </c>
      <c r="H296" s="5">
        <v>995</v>
      </c>
      <c r="I296" s="5">
        <v>19913.46</v>
      </c>
      <c r="J296" t="s">
        <v>117</v>
      </c>
      <c r="K296" t="s">
        <v>106</v>
      </c>
      <c r="L296">
        <v>2</v>
      </c>
      <c r="M296">
        <v>2</v>
      </c>
      <c r="N296">
        <v>3</v>
      </c>
      <c r="O296" s="6">
        <v>0</v>
      </c>
      <c r="P296" t="s">
        <v>107</v>
      </c>
      <c r="Q296" t="s">
        <v>106</v>
      </c>
      <c r="R296">
        <f>IF(F296="Monthly",2,0)
+IF(E296&lt;=6,2,0)
+IF(N296&lt;=2,2,0)
+IF(L296&gt;=4,2,0)
+IF(M296&gt;=2,1,0)
+IF(H296&gt;=_xlfn.PERCENTILE.INC($H$2:$H$10001,0.75),1,0)</f>
        <v>4</v>
      </c>
      <c r="S296" t="str">
        <f>IF(R296&gt;=7,"High",IF(R296&gt;=4,"Medium","Low"))</f>
        <v>Medium</v>
      </c>
    </row>
    <row r="297" spans="1:19">
      <c r="A297" t="s">
        <v>420</v>
      </c>
      <c r="B297">
        <v>31</v>
      </c>
      <c r="C297" t="s">
        <v>101</v>
      </c>
      <c r="D297" t="s">
        <v>126</v>
      </c>
      <c r="E297">
        <v>31</v>
      </c>
      <c r="F297" t="s">
        <v>103</v>
      </c>
      <c r="G297" t="s">
        <v>104</v>
      </c>
      <c r="H297" s="5">
        <v>474</v>
      </c>
      <c r="I297" s="5">
        <v>14900.54</v>
      </c>
      <c r="J297" t="s">
        <v>105</v>
      </c>
      <c r="K297" t="s">
        <v>107</v>
      </c>
      <c r="L297">
        <v>0</v>
      </c>
      <c r="M297">
        <v>0</v>
      </c>
      <c r="N297">
        <v>5</v>
      </c>
      <c r="O297" s="6">
        <v>0</v>
      </c>
      <c r="P297" t="s">
        <v>107</v>
      </c>
      <c r="Q297" t="s">
        <v>107</v>
      </c>
      <c r="R297">
        <f>IF(F297="Monthly",2,0)
+IF(E297&lt;=6,2,0)
+IF(N297&lt;=2,2,0)
+IF(L297&gt;=4,2,0)
+IF(M297&gt;=2,1,0)
+IF(H297&gt;=_xlfn.PERCENTILE.INC($H$2:$H$10001,0.75),1,0)</f>
        <v>2</v>
      </c>
      <c r="S297" t="str">
        <f>IF(R297&gt;=7,"High",IF(R297&gt;=4,"Medium","Low"))</f>
        <v>Low</v>
      </c>
    </row>
    <row r="298" spans="1:19">
      <c r="A298" t="s">
        <v>421</v>
      </c>
      <c r="B298">
        <v>37</v>
      </c>
      <c r="C298" t="s">
        <v>112</v>
      </c>
      <c r="D298" t="s">
        <v>131</v>
      </c>
      <c r="E298">
        <v>35</v>
      </c>
      <c r="F298" t="s">
        <v>109</v>
      </c>
      <c r="G298" t="s">
        <v>104</v>
      </c>
      <c r="H298" s="5">
        <v>434</v>
      </c>
      <c r="I298" s="5">
        <v>14940.93</v>
      </c>
      <c r="J298" t="s">
        <v>134</v>
      </c>
      <c r="K298" t="s">
        <v>106</v>
      </c>
      <c r="L298">
        <v>0</v>
      </c>
      <c r="M298">
        <v>0</v>
      </c>
      <c r="N298">
        <v>5</v>
      </c>
      <c r="O298" s="6">
        <v>0</v>
      </c>
      <c r="P298" t="s">
        <v>107</v>
      </c>
      <c r="Q298" t="s">
        <v>107</v>
      </c>
      <c r="R298">
        <f>IF(F298="Monthly",2,0)
+IF(E298&lt;=6,2,0)
+IF(N298&lt;=2,2,0)
+IF(L298&gt;=4,2,0)
+IF(M298&gt;=2,1,0)
+IF(H298&gt;=_xlfn.PERCENTILE.INC($H$2:$H$10001,0.75),1,0)</f>
        <v>0</v>
      </c>
      <c r="S298" t="str">
        <f>IF(R298&gt;=7,"High",IF(R298&gt;=4,"Medium","Low"))</f>
        <v>Low</v>
      </c>
    </row>
    <row r="299" spans="1:19">
      <c r="A299" t="s">
        <v>422</v>
      </c>
      <c r="B299">
        <v>34</v>
      </c>
      <c r="C299" t="s">
        <v>101</v>
      </c>
      <c r="D299" t="s">
        <v>137</v>
      </c>
      <c r="E299">
        <v>31</v>
      </c>
      <c r="F299" t="s">
        <v>103</v>
      </c>
      <c r="G299" t="s">
        <v>110</v>
      </c>
      <c r="H299" s="5">
        <v>722</v>
      </c>
      <c r="I299" s="5">
        <v>22238.15</v>
      </c>
      <c r="J299" t="s">
        <v>105</v>
      </c>
      <c r="K299" t="s">
        <v>106</v>
      </c>
      <c r="L299">
        <v>0</v>
      </c>
      <c r="M299">
        <v>0</v>
      </c>
      <c r="N299">
        <v>5</v>
      </c>
      <c r="O299" s="6">
        <v>0</v>
      </c>
      <c r="P299" t="s">
        <v>107</v>
      </c>
      <c r="Q299" t="s">
        <v>107</v>
      </c>
      <c r="R299">
        <f>IF(F299="Monthly",2,0)
+IF(E299&lt;=6,2,0)
+IF(N299&lt;=2,2,0)
+IF(L299&gt;=4,2,0)
+IF(M299&gt;=2,1,0)
+IF(H299&gt;=_xlfn.PERCENTILE.INC($H$2:$H$10001,0.75),1,0)</f>
        <v>2</v>
      </c>
      <c r="S299" t="str">
        <f>IF(R299&gt;=7,"High",IF(R299&gt;=4,"Medium","Low"))</f>
        <v>Low</v>
      </c>
    </row>
    <row r="300" spans="1:19">
      <c r="A300" t="s">
        <v>423</v>
      </c>
      <c r="B300">
        <v>25</v>
      </c>
      <c r="C300" t="s">
        <v>112</v>
      </c>
      <c r="D300" t="s">
        <v>133</v>
      </c>
      <c r="E300">
        <v>21</v>
      </c>
      <c r="F300" t="s">
        <v>103</v>
      </c>
      <c r="G300" t="s">
        <v>110</v>
      </c>
      <c r="H300" s="5">
        <v>760</v>
      </c>
      <c r="I300" s="5">
        <v>15961.75</v>
      </c>
      <c r="J300" t="s">
        <v>105</v>
      </c>
      <c r="K300" t="s">
        <v>106</v>
      </c>
      <c r="L300">
        <v>0</v>
      </c>
      <c r="M300">
        <v>0</v>
      </c>
      <c r="N300">
        <v>5</v>
      </c>
      <c r="O300" s="6">
        <v>0</v>
      </c>
      <c r="P300" t="s">
        <v>106</v>
      </c>
      <c r="Q300" t="s">
        <v>107</v>
      </c>
      <c r="R300">
        <f>IF(F300="Monthly",2,0)
+IF(E300&lt;=6,2,0)
+IF(N300&lt;=2,2,0)
+IF(L300&gt;=4,2,0)
+IF(M300&gt;=2,1,0)
+IF(H300&gt;=_xlfn.PERCENTILE.INC($H$2:$H$10001,0.75),1,0)</f>
        <v>2</v>
      </c>
      <c r="S300" t="str">
        <f>IF(R300&gt;=7,"High",IF(R300&gt;=4,"Medium","Low"))</f>
        <v>Low</v>
      </c>
    </row>
    <row r="301" spans="1:19">
      <c r="A301" t="s">
        <v>424</v>
      </c>
      <c r="B301">
        <v>40</v>
      </c>
      <c r="C301" t="s">
        <v>112</v>
      </c>
      <c r="D301" t="s">
        <v>133</v>
      </c>
      <c r="E301">
        <v>33</v>
      </c>
      <c r="F301" t="s">
        <v>103</v>
      </c>
      <c r="G301" t="s">
        <v>110</v>
      </c>
      <c r="H301" s="5">
        <v>773</v>
      </c>
      <c r="I301" s="5">
        <v>25771.87</v>
      </c>
      <c r="J301" t="s">
        <v>105</v>
      </c>
      <c r="K301" t="s">
        <v>106</v>
      </c>
      <c r="L301">
        <v>2</v>
      </c>
      <c r="M301">
        <v>1</v>
      </c>
      <c r="N301">
        <v>4</v>
      </c>
      <c r="O301" s="6">
        <v>0</v>
      </c>
      <c r="P301" t="s">
        <v>106</v>
      </c>
      <c r="Q301" t="s">
        <v>107</v>
      </c>
      <c r="R301">
        <f>IF(F301="Monthly",2,0)
+IF(E301&lt;=6,2,0)
+IF(N301&lt;=2,2,0)
+IF(L301&gt;=4,2,0)
+IF(M301&gt;=2,1,0)
+IF(H301&gt;=_xlfn.PERCENTILE.INC($H$2:$H$10001,0.75),1,0)</f>
        <v>2</v>
      </c>
      <c r="S301" t="str">
        <f>IF(R301&gt;=7,"High",IF(R301&gt;=4,"Medium","Low"))</f>
        <v>Low</v>
      </c>
    </row>
    <row r="302" spans="1:19">
      <c r="A302" t="s">
        <v>425</v>
      </c>
      <c r="B302">
        <v>58</v>
      </c>
      <c r="C302" t="s">
        <v>101</v>
      </c>
      <c r="D302" t="s">
        <v>102</v>
      </c>
      <c r="E302">
        <v>47</v>
      </c>
      <c r="F302" t="s">
        <v>109</v>
      </c>
      <c r="G302" t="s">
        <v>104</v>
      </c>
      <c r="H302" s="5">
        <v>527</v>
      </c>
      <c r="I302" s="5">
        <v>24257.75</v>
      </c>
      <c r="J302" t="s">
        <v>134</v>
      </c>
      <c r="K302" t="s">
        <v>107</v>
      </c>
      <c r="L302">
        <v>1</v>
      </c>
      <c r="M302">
        <v>0</v>
      </c>
      <c r="N302">
        <v>4</v>
      </c>
      <c r="O302" s="6">
        <v>0</v>
      </c>
      <c r="P302" t="s">
        <v>106</v>
      </c>
      <c r="Q302" t="s">
        <v>107</v>
      </c>
      <c r="R302">
        <f>IF(F302="Monthly",2,0)
+IF(E302&lt;=6,2,0)
+IF(N302&lt;=2,2,0)
+IF(L302&gt;=4,2,0)
+IF(M302&gt;=2,1,0)
+IF(H302&gt;=_xlfn.PERCENTILE.INC($H$2:$H$10001,0.75),1,0)</f>
        <v>0</v>
      </c>
      <c r="S302" t="str">
        <f>IF(R302&gt;=7,"High",IF(R302&gt;=4,"Medium","Low"))</f>
        <v>Low</v>
      </c>
    </row>
    <row r="303" spans="1:19">
      <c r="A303" t="s">
        <v>426</v>
      </c>
      <c r="B303">
        <v>45</v>
      </c>
      <c r="C303" t="s">
        <v>112</v>
      </c>
      <c r="D303" t="s">
        <v>137</v>
      </c>
      <c r="E303">
        <v>67</v>
      </c>
      <c r="F303" t="s">
        <v>121</v>
      </c>
      <c r="G303" t="s">
        <v>104</v>
      </c>
      <c r="H303" s="5">
        <v>392</v>
      </c>
      <c r="I303" s="5">
        <v>22389.77</v>
      </c>
      <c r="J303" t="s">
        <v>134</v>
      </c>
      <c r="K303" t="s">
        <v>106</v>
      </c>
      <c r="L303">
        <v>0</v>
      </c>
      <c r="M303">
        <v>0</v>
      </c>
      <c r="N303">
        <v>4</v>
      </c>
      <c r="O303" s="6">
        <v>15</v>
      </c>
      <c r="P303" t="s">
        <v>107</v>
      </c>
      <c r="Q303" t="s">
        <v>107</v>
      </c>
      <c r="R303">
        <f>IF(F303="Monthly",2,0)
+IF(E303&lt;=6,2,0)
+IF(N303&lt;=2,2,0)
+IF(L303&gt;=4,2,0)
+IF(M303&gt;=2,1,0)
+IF(H303&gt;=_xlfn.PERCENTILE.INC($H$2:$H$10001,0.75),1,0)</f>
        <v>0</v>
      </c>
      <c r="S303" t="str">
        <f>IF(R303&gt;=7,"High",IF(R303&gt;=4,"Medium","Low"))</f>
        <v>Low</v>
      </c>
    </row>
    <row r="304" spans="1:19">
      <c r="A304" t="s">
        <v>427</v>
      </c>
      <c r="B304">
        <v>37</v>
      </c>
      <c r="C304" t="s">
        <v>112</v>
      </c>
      <c r="D304" t="s">
        <v>119</v>
      </c>
      <c r="E304">
        <v>53</v>
      </c>
      <c r="F304" t="s">
        <v>103</v>
      </c>
      <c r="G304" t="s">
        <v>110</v>
      </c>
      <c r="H304" s="5">
        <v>773</v>
      </c>
      <c r="I304" s="5">
        <v>41349.42</v>
      </c>
      <c r="J304" t="s">
        <v>105</v>
      </c>
      <c r="K304" t="s">
        <v>106</v>
      </c>
      <c r="L304">
        <v>0</v>
      </c>
      <c r="M304">
        <v>0</v>
      </c>
      <c r="N304">
        <v>5</v>
      </c>
      <c r="O304" s="6">
        <v>0</v>
      </c>
      <c r="P304" t="s">
        <v>106</v>
      </c>
      <c r="Q304" t="s">
        <v>106</v>
      </c>
      <c r="R304">
        <f>IF(F304="Monthly",2,0)
+IF(E304&lt;=6,2,0)
+IF(N304&lt;=2,2,0)
+IF(L304&gt;=4,2,0)
+IF(M304&gt;=2,1,0)
+IF(H304&gt;=_xlfn.PERCENTILE.INC($H$2:$H$10001,0.75),1,0)</f>
        <v>2</v>
      </c>
      <c r="S304" t="str">
        <f>IF(R304&gt;=7,"High",IF(R304&gt;=4,"Medium","Low"))</f>
        <v>Low</v>
      </c>
    </row>
    <row r="305" spans="1:19">
      <c r="A305" t="s">
        <v>428</v>
      </c>
      <c r="B305">
        <v>21</v>
      </c>
      <c r="C305" t="s">
        <v>101</v>
      </c>
      <c r="D305" t="s">
        <v>119</v>
      </c>
      <c r="E305">
        <v>31</v>
      </c>
      <c r="F305" t="s">
        <v>121</v>
      </c>
      <c r="G305" t="s">
        <v>110</v>
      </c>
      <c r="H305" s="5">
        <v>643</v>
      </c>
      <c r="I305" s="5">
        <v>19914.66</v>
      </c>
      <c r="J305" t="s">
        <v>134</v>
      </c>
      <c r="K305" t="s">
        <v>106</v>
      </c>
      <c r="L305">
        <v>0</v>
      </c>
      <c r="M305">
        <v>0</v>
      </c>
      <c r="N305">
        <v>5</v>
      </c>
      <c r="O305" s="6">
        <v>0</v>
      </c>
      <c r="P305" t="s">
        <v>107</v>
      </c>
      <c r="Q305" t="s">
        <v>107</v>
      </c>
      <c r="R305">
        <f>IF(F305="Monthly",2,0)
+IF(E305&lt;=6,2,0)
+IF(N305&lt;=2,2,0)
+IF(L305&gt;=4,2,0)
+IF(M305&gt;=2,1,0)
+IF(H305&gt;=_xlfn.PERCENTILE.INC($H$2:$H$10001,0.75),1,0)</f>
        <v>0</v>
      </c>
      <c r="S305" t="str">
        <f>IF(R305&gt;=7,"High",IF(R305&gt;=4,"Medium","Low"))</f>
        <v>Low</v>
      </c>
    </row>
    <row r="306" spans="1:19">
      <c r="A306" t="s">
        <v>429</v>
      </c>
      <c r="B306">
        <v>34</v>
      </c>
      <c r="C306" t="s">
        <v>112</v>
      </c>
      <c r="D306" t="s">
        <v>102</v>
      </c>
      <c r="E306">
        <v>55</v>
      </c>
      <c r="F306" t="s">
        <v>103</v>
      </c>
      <c r="G306" t="s">
        <v>110</v>
      </c>
      <c r="H306" s="5">
        <v>656</v>
      </c>
      <c r="I306" s="5">
        <v>35759.42</v>
      </c>
      <c r="J306" t="s">
        <v>140</v>
      </c>
      <c r="K306" t="s">
        <v>106</v>
      </c>
      <c r="L306">
        <v>0</v>
      </c>
      <c r="M306">
        <v>0</v>
      </c>
      <c r="N306">
        <v>5</v>
      </c>
      <c r="O306" s="6">
        <v>0</v>
      </c>
      <c r="P306" t="s">
        <v>107</v>
      </c>
      <c r="Q306" t="s">
        <v>107</v>
      </c>
      <c r="R306">
        <f>IF(F306="Monthly",2,0)
+IF(E306&lt;=6,2,0)
+IF(N306&lt;=2,2,0)
+IF(L306&gt;=4,2,0)
+IF(M306&gt;=2,1,0)
+IF(H306&gt;=_xlfn.PERCENTILE.INC($H$2:$H$10001,0.75),1,0)</f>
        <v>2</v>
      </c>
      <c r="S306" t="str">
        <f>IF(R306&gt;=7,"High",IF(R306&gt;=4,"Medium","Low"))</f>
        <v>Low</v>
      </c>
    </row>
    <row r="307" spans="1:19">
      <c r="A307" t="s">
        <v>430</v>
      </c>
      <c r="B307">
        <v>39</v>
      </c>
      <c r="C307" t="s">
        <v>112</v>
      </c>
      <c r="D307" t="s">
        <v>113</v>
      </c>
      <c r="E307">
        <v>9</v>
      </c>
      <c r="F307" t="s">
        <v>103</v>
      </c>
      <c r="G307" t="s">
        <v>129</v>
      </c>
      <c r="H307" s="5">
        <v>1004</v>
      </c>
      <c r="I307" s="5">
        <v>8847.17</v>
      </c>
      <c r="J307" t="s">
        <v>134</v>
      </c>
      <c r="K307" t="s">
        <v>106</v>
      </c>
      <c r="L307">
        <v>2</v>
      </c>
      <c r="M307">
        <v>1</v>
      </c>
      <c r="N307">
        <f>MEDIAN(1,5)</f>
        <v>3</v>
      </c>
      <c r="O307" s="6">
        <v>0</v>
      </c>
      <c r="P307" t="s">
        <v>106</v>
      </c>
      <c r="Q307" t="s">
        <v>107</v>
      </c>
      <c r="R307">
        <f>IF(F307="Monthly",2,0)
+IF(E307&lt;=6,2,0)
+IF(N307&lt;=2,2,0)
+IF(L307&gt;=4,2,0)
+IF(M307&gt;=2,1,0)
+IF(H307&gt;=_xlfn.PERCENTILE.INC($H$2:$H$10001,0.75),1,0)</f>
        <v>3</v>
      </c>
      <c r="S307" t="str">
        <f>IF(R307&gt;=7,"High",IF(R307&gt;=4,"Medium","Low"))</f>
        <v>Low</v>
      </c>
    </row>
    <row r="308" spans="1:19">
      <c r="A308" t="s">
        <v>431</v>
      </c>
      <c r="B308">
        <v>33</v>
      </c>
      <c r="C308" t="s">
        <v>101</v>
      </c>
      <c r="D308" t="s">
        <v>133</v>
      </c>
      <c r="E308">
        <v>51</v>
      </c>
      <c r="F308" t="s">
        <v>121</v>
      </c>
      <c r="G308" t="s">
        <v>110</v>
      </c>
      <c r="H308" s="5">
        <v>700</v>
      </c>
      <c r="I308" s="5">
        <v>31564.69</v>
      </c>
      <c r="J308" t="s">
        <v>117</v>
      </c>
      <c r="K308" t="s">
        <v>106</v>
      </c>
      <c r="L308">
        <v>0</v>
      </c>
      <c r="M308">
        <v>0</v>
      </c>
      <c r="N308">
        <v>5</v>
      </c>
      <c r="O308" s="6">
        <v>10</v>
      </c>
      <c r="P308" t="s">
        <v>107</v>
      </c>
      <c r="Q308" t="s">
        <v>107</v>
      </c>
      <c r="R308">
        <f>IF(F308="Monthly",2,0)
+IF(E308&lt;=6,2,0)
+IF(N308&lt;=2,2,0)
+IF(L308&gt;=4,2,0)
+IF(M308&gt;=2,1,0)
+IF(H308&gt;=_xlfn.PERCENTILE.INC($H$2:$H$10001,0.75),1,0)</f>
        <v>0</v>
      </c>
      <c r="S308" t="str">
        <f>IF(R308&gt;=7,"High",IF(R308&gt;=4,"Medium","Low"))</f>
        <v>Low</v>
      </c>
    </row>
    <row r="309" spans="1:19">
      <c r="A309" t="s">
        <v>432</v>
      </c>
      <c r="B309">
        <v>18</v>
      </c>
      <c r="C309" t="s">
        <v>112</v>
      </c>
      <c r="D309" t="s">
        <v>126</v>
      </c>
      <c r="E309">
        <v>18</v>
      </c>
      <c r="F309" t="s">
        <v>109</v>
      </c>
      <c r="G309" t="s">
        <v>110</v>
      </c>
      <c r="H309" s="5">
        <v>803</v>
      </c>
      <c r="I309" s="5">
        <v>14684.2</v>
      </c>
      <c r="J309" t="s">
        <v>140</v>
      </c>
      <c r="K309" t="s">
        <v>106</v>
      </c>
      <c r="L309">
        <v>5</v>
      </c>
      <c r="M309">
        <v>1</v>
      </c>
      <c r="N309">
        <v>4</v>
      </c>
      <c r="O309" s="6">
        <v>0</v>
      </c>
      <c r="P309" t="s">
        <v>107</v>
      </c>
      <c r="Q309" t="s">
        <v>107</v>
      </c>
      <c r="R309">
        <f>IF(F309="Monthly",2,0)
+IF(E309&lt;=6,2,0)
+IF(N309&lt;=2,2,0)
+IF(L309&gt;=4,2,0)
+IF(M309&gt;=2,1,0)
+IF(H309&gt;=_xlfn.PERCENTILE.INC($H$2:$H$10001,0.75),1,0)</f>
        <v>3</v>
      </c>
      <c r="S309" t="str">
        <f>IF(R309&gt;=7,"High",IF(R309&gt;=4,"Medium","Low"))</f>
        <v>Low</v>
      </c>
    </row>
    <row r="310" spans="1:19">
      <c r="A310" t="s">
        <v>433</v>
      </c>
      <c r="B310">
        <v>42</v>
      </c>
      <c r="C310" t="s">
        <v>101</v>
      </c>
      <c r="D310" t="s">
        <v>113</v>
      </c>
      <c r="E310">
        <v>52</v>
      </c>
      <c r="F310" t="s">
        <v>109</v>
      </c>
      <c r="G310" t="s">
        <v>104</v>
      </c>
      <c r="H310" s="5">
        <v>427</v>
      </c>
      <c r="I310" s="5">
        <v>21845.51</v>
      </c>
      <c r="J310" t="s">
        <v>105</v>
      </c>
      <c r="K310" t="s">
        <v>107</v>
      </c>
      <c r="L310">
        <v>0</v>
      </c>
      <c r="M310">
        <v>0</v>
      </c>
      <c r="N310">
        <v>5</v>
      </c>
      <c r="O310" s="6">
        <v>0</v>
      </c>
      <c r="P310" t="s">
        <v>106</v>
      </c>
      <c r="Q310" t="s">
        <v>107</v>
      </c>
      <c r="R310">
        <f>IF(F310="Monthly",2,0)
+IF(E310&lt;=6,2,0)
+IF(N310&lt;=2,2,0)
+IF(L310&gt;=4,2,0)
+IF(M310&gt;=2,1,0)
+IF(H310&gt;=_xlfn.PERCENTILE.INC($H$2:$H$10001,0.75),1,0)</f>
        <v>0</v>
      </c>
      <c r="S310" t="str">
        <f>IF(R310&gt;=7,"High",IF(R310&gt;=4,"Medium","Low"))</f>
        <v>Low</v>
      </c>
    </row>
    <row r="311" spans="1:19">
      <c r="A311" t="s">
        <v>434</v>
      </c>
      <c r="B311">
        <v>20</v>
      </c>
      <c r="C311" t="s">
        <v>112</v>
      </c>
      <c r="D311" t="s">
        <v>126</v>
      </c>
      <c r="E311">
        <v>28</v>
      </c>
      <c r="F311" t="s">
        <v>103</v>
      </c>
      <c r="G311" t="s">
        <v>110</v>
      </c>
      <c r="H311" s="5">
        <v>833</v>
      </c>
      <c r="I311" s="5">
        <v>22669.38</v>
      </c>
      <c r="J311" t="s">
        <v>117</v>
      </c>
      <c r="K311" t="s">
        <v>106</v>
      </c>
      <c r="L311">
        <v>3</v>
      </c>
      <c r="M311">
        <v>0</v>
      </c>
      <c r="N311">
        <v>5</v>
      </c>
      <c r="O311" s="6">
        <v>0</v>
      </c>
      <c r="P311" t="s">
        <v>106</v>
      </c>
      <c r="Q311" t="s">
        <v>107</v>
      </c>
      <c r="R311">
        <f>IF(F311="Monthly",2,0)
+IF(E311&lt;=6,2,0)
+IF(N311&lt;=2,2,0)
+IF(L311&gt;=4,2,0)
+IF(M311&gt;=2,1,0)
+IF(H311&gt;=_xlfn.PERCENTILE.INC($H$2:$H$10001,0.75),1,0)</f>
        <v>3</v>
      </c>
      <c r="S311" t="str">
        <f>IF(R311&gt;=7,"High",IF(R311&gt;=4,"Medium","Low"))</f>
        <v>Low</v>
      </c>
    </row>
    <row r="312" spans="1:19">
      <c r="A312" t="s">
        <v>435</v>
      </c>
      <c r="B312">
        <v>44</v>
      </c>
      <c r="C312" t="s">
        <v>101</v>
      </c>
      <c r="D312" t="s">
        <v>102</v>
      </c>
      <c r="E312">
        <v>16</v>
      </c>
      <c r="F312" t="s">
        <v>103</v>
      </c>
      <c r="G312" t="s">
        <v>110</v>
      </c>
      <c r="H312" s="5">
        <v>722</v>
      </c>
      <c r="I312" s="5">
        <v>11376.49</v>
      </c>
      <c r="J312" t="s">
        <v>140</v>
      </c>
      <c r="K312" t="s">
        <v>106</v>
      </c>
      <c r="L312">
        <v>0</v>
      </c>
      <c r="M312">
        <v>0</v>
      </c>
      <c r="N312">
        <v>5</v>
      </c>
      <c r="O312" s="6">
        <v>0</v>
      </c>
      <c r="P312" t="s">
        <v>107</v>
      </c>
      <c r="Q312" t="s">
        <v>107</v>
      </c>
      <c r="R312">
        <f>IF(F312="Monthly",2,0)
+IF(E312&lt;=6,2,0)
+IF(N312&lt;=2,2,0)
+IF(L312&gt;=4,2,0)
+IF(M312&gt;=2,1,0)
+IF(H312&gt;=_xlfn.PERCENTILE.INC($H$2:$H$10001,0.75),1,0)</f>
        <v>2</v>
      </c>
      <c r="S312" t="str">
        <f>IF(R312&gt;=7,"High",IF(R312&gt;=4,"Medium","Low"))</f>
        <v>Low</v>
      </c>
    </row>
    <row r="313" spans="1:19">
      <c r="A313" t="s">
        <v>436</v>
      </c>
      <c r="B313">
        <v>53</v>
      </c>
      <c r="C313" t="s">
        <v>101</v>
      </c>
      <c r="D313" t="s">
        <v>119</v>
      </c>
      <c r="E313">
        <v>47</v>
      </c>
      <c r="F313" t="s">
        <v>121</v>
      </c>
      <c r="G313" t="s">
        <v>110</v>
      </c>
      <c r="H313" s="5">
        <v>773</v>
      </c>
      <c r="I313" s="5">
        <v>33439.06</v>
      </c>
      <c r="J313" t="s">
        <v>115</v>
      </c>
      <c r="K313" t="s">
        <v>106</v>
      </c>
      <c r="L313">
        <v>0</v>
      </c>
      <c r="M313">
        <v>0</v>
      </c>
      <c r="N313">
        <v>5</v>
      </c>
      <c r="O313" s="6">
        <v>10</v>
      </c>
      <c r="P313" t="s">
        <v>106</v>
      </c>
      <c r="Q313" t="s">
        <v>107</v>
      </c>
      <c r="R313">
        <f>IF(F313="Monthly",2,0)
+IF(E313&lt;=6,2,0)
+IF(N313&lt;=2,2,0)
+IF(L313&gt;=4,2,0)
+IF(M313&gt;=2,1,0)
+IF(H313&gt;=_xlfn.PERCENTILE.INC($H$2:$H$10001,0.75),1,0)</f>
        <v>0</v>
      </c>
      <c r="S313" t="str">
        <f>IF(R313&gt;=7,"High",IF(R313&gt;=4,"Medium","Low"))</f>
        <v>Low</v>
      </c>
    </row>
    <row r="314" spans="1:19">
      <c r="A314" t="s">
        <v>437</v>
      </c>
      <c r="B314">
        <v>18</v>
      </c>
      <c r="C314" t="s">
        <v>112</v>
      </c>
      <c r="D314" t="s">
        <v>131</v>
      </c>
      <c r="E314">
        <v>15</v>
      </c>
      <c r="F314" t="s">
        <v>109</v>
      </c>
      <c r="G314" t="s">
        <v>110</v>
      </c>
      <c r="H314" s="5">
        <v>786</v>
      </c>
      <c r="I314" s="5">
        <v>11328.15</v>
      </c>
      <c r="J314" t="s">
        <v>115</v>
      </c>
      <c r="K314" t="s">
        <v>106</v>
      </c>
      <c r="L314">
        <v>0</v>
      </c>
      <c r="M314">
        <v>0</v>
      </c>
      <c r="N314">
        <v>5</v>
      </c>
      <c r="O314" s="6">
        <v>5</v>
      </c>
      <c r="P314" t="s">
        <v>106</v>
      </c>
      <c r="Q314" t="s">
        <v>107</v>
      </c>
      <c r="R314">
        <f>IF(F314="Monthly",2,0)
+IF(E314&lt;=6,2,0)
+IF(N314&lt;=2,2,0)
+IF(L314&gt;=4,2,0)
+IF(M314&gt;=2,1,0)
+IF(H314&gt;=_xlfn.PERCENTILE.INC($H$2:$H$10001,0.75),1,0)</f>
        <v>0</v>
      </c>
      <c r="S314" t="str">
        <f>IF(R314&gt;=7,"High",IF(R314&gt;=4,"Medium","Low"))</f>
        <v>Low</v>
      </c>
    </row>
    <row r="315" spans="1:19">
      <c r="A315" t="s">
        <v>438</v>
      </c>
      <c r="B315">
        <v>20</v>
      </c>
      <c r="C315" t="s">
        <v>112</v>
      </c>
      <c r="D315" t="s">
        <v>119</v>
      </c>
      <c r="E315">
        <v>61</v>
      </c>
      <c r="F315" t="s">
        <v>109</v>
      </c>
      <c r="G315" t="s">
        <v>104</v>
      </c>
      <c r="H315" s="5">
        <v>489</v>
      </c>
      <c r="I315" s="5">
        <v>29295.54</v>
      </c>
      <c r="J315" t="s">
        <v>117</v>
      </c>
      <c r="K315" t="s">
        <v>106</v>
      </c>
      <c r="L315">
        <v>0</v>
      </c>
      <c r="M315">
        <v>0</v>
      </c>
      <c r="N315">
        <v>5</v>
      </c>
      <c r="O315" s="6">
        <v>0</v>
      </c>
      <c r="P315" t="s">
        <v>107</v>
      </c>
      <c r="Q315" t="s">
        <v>107</v>
      </c>
      <c r="R315">
        <f>IF(F315="Monthly",2,0)
+IF(E315&lt;=6,2,0)
+IF(N315&lt;=2,2,0)
+IF(L315&gt;=4,2,0)
+IF(M315&gt;=2,1,0)
+IF(H315&gt;=_xlfn.PERCENTILE.INC($H$2:$H$10001,0.75),1,0)</f>
        <v>0</v>
      </c>
      <c r="S315" t="str">
        <f>IF(R315&gt;=7,"High",IF(R315&gt;=4,"Medium","Low"))</f>
        <v>Low</v>
      </c>
    </row>
    <row r="316" spans="1:19">
      <c r="A316" t="s">
        <v>439</v>
      </c>
      <c r="B316">
        <v>35</v>
      </c>
      <c r="C316" t="s">
        <v>112</v>
      </c>
      <c r="D316" t="s">
        <v>119</v>
      </c>
      <c r="E316">
        <v>26</v>
      </c>
      <c r="F316" t="s">
        <v>103</v>
      </c>
      <c r="G316" t="s">
        <v>104</v>
      </c>
      <c r="H316" s="5">
        <v>481</v>
      </c>
      <c r="I316" s="5">
        <v>12543.78</v>
      </c>
      <c r="J316" t="s">
        <v>115</v>
      </c>
      <c r="K316" t="s">
        <v>106</v>
      </c>
      <c r="L316">
        <v>2</v>
      </c>
      <c r="M316">
        <v>2</v>
      </c>
      <c r="N316">
        <v>5</v>
      </c>
      <c r="O316" s="6">
        <v>0</v>
      </c>
      <c r="P316" t="s">
        <v>106</v>
      </c>
      <c r="Q316" t="s">
        <v>106</v>
      </c>
      <c r="R316">
        <f>IF(F316="Monthly",2,0)
+IF(E316&lt;=6,2,0)
+IF(N316&lt;=2,2,0)
+IF(L316&gt;=4,2,0)
+IF(M316&gt;=2,1,0)
+IF(H316&gt;=_xlfn.PERCENTILE.INC($H$2:$H$10001,0.75),1,0)</f>
        <v>3</v>
      </c>
      <c r="S316" t="str">
        <f>IF(R316&gt;=7,"High",IF(R316&gt;=4,"Medium","Low"))</f>
        <v>Low</v>
      </c>
    </row>
    <row r="317" spans="1:19">
      <c r="A317" t="s">
        <v>440</v>
      </c>
      <c r="B317">
        <v>33</v>
      </c>
      <c r="C317" t="s">
        <v>112</v>
      </c>
      <c r="D317" t="s">
        <v>128</v>
      </c>
      <c r="E317">
        <v>19</v>
      </c>
      <c r="F317" t="s">
        <v>109</v>
      </c>
      <c r="G317" t="s">
        <v>110</v>
      </c>
      <c r="H317" s="5">
        <v>684</v>
      </c>
      <c r="I317" s="5">
        <v>12687.28</v>
      </c>
      <c r="J317" t="s">
        <v>105</v>
      </c>
      <c r="K317" t="s">
        <v>106</v>
      </c>
      <c r="L317">
        <v>0</v>
      </c>
      <c r="M317">
        <v>0</v>
      </c>
      <c r="N317">
        <v>5</v>
      </c>
      <c r="O317" s="6">
        <v>5</v>
      </c>
      <c r="P317" t="s">
        <v>106</v>
      </c>
      <c r="Q317" t="s">
        <v>106</v>
      </c>
      <c r="R317">
        <f>IF(F317="Monthly",2,0)
+IF(E317&lt;=6,2,0)
+IF(N317&lt;=2,2,0)
+IF(L317&gt;=4,2,0)
+IF(M317&gt;=2,1,0)
+IF(H317&gt;=_xlfn.PERCENTILE.INC($H$2:$H$10001,0.75),1,0)</f>
        <v>0</v>
      </c>
      <c r="S317" t="str">
        <f>IF(R317&gt;=7,"High",IF(R317&gt;=4,"Medium","Low"))</f>
        <v>Low</v>
      </c>
    </row>
    <row r="318" spans="1:19">
      <c r="A318" t="s">
        <v>441</v>
      </c>
      <c r="B318">
        <v>18</v>
      </c>
      <c r="C318" t="s">
        <v>101</v>
      </c>
      <c r="D318" t="s">
        <v>137</v>
      </c>
      <c r="E318">
        <v>44</v>
      </c>
      <c r="F318" t="s">
        <v>103</v>
      </c>
      <c r="G318" t="s">
        <v>110</v>
      </c>
      <c r="H318" s="5">
        <v>794</v>
      </c>
      <c r="I318" s="5">
        <v>35145.83</v>
      </c>
      <c r="J318" t="s">
        <v>105</v>
      </c>
      <c r="K318" t="s">
        <v>106</v>
      </c>
      <c r="L318">
        <v>1</v>
      </c>
      <c r="M318">
        <v>0</v>
      </c>
      <c r="N318">
        <v>4</v>
      </c>
      <c r="O318" s="6">
        <v>0</v>
      </c>
      <c r="P318" t="s">
        <v>106</v>
      </c>
      <c r="Q318" t="s">
        <v>107</v>
      </c>
      <c r="R318">
        <f>IF(F318="Monthly",2,0)
+IF(E318&lt;=6,2,0)
+IF(N318&lt;=2,2,0)
+IF(L318&gt;=4,2,0)
+IF(M318&gt;=2,1,0)
+IF(H318&gt;=_xlfn.PERCENTILE.INC($H$2:$H$10001,0.75),1,0)</f>
        <v>3</v>
      </c>
      <c r="S318" t="str">
        <f>IF(R318&gt;=7,"High",IF(R318&gt;=4,"Medium","Low"))</f>
        <v>Low</v>
      </c>
    </row>
    <row r="319" spans="1:19">
      <c r="A319" t="s">
        <v>442</v>
      </c>
      <c r="B319">
        <v>37</v>
      </c>
      <c r="C319" t="s">
        <v>101</v>
      </c>
      <c r="D319" t="s">
        <v>131</v>
      </c>
      <c r="E319">
        <v>13</v>
      </c>
      <c r="F319" t="s">
        <v>109</v>
      </c>
      <c r="G319" t="s">
        <v>110</v>
      </c>
      <c r="H319" s="5">
        <v>685</v>
      </c>
      <c r="I319" s="5">
        <v>8251.92</v>
      </c>
      <c r="J319" t="s">
        <v>134</v>
      </c>
      <c r="K319" t="s">
        <v>106</v>
      </c>
      <c r="L319">
        <v>1</v>
      </c>
      <c r="M319">
        <v>0</v>
      </c>
      <c r="N319">
        <v>5</v>
      </c>
      <c r="O319" s="6">
        <v>10</v>
      </c>
      <c r="P319" t="s">
        <v>107</v>
      </c>
      <c r="Q319" t="s">
        <v>107</v>
      </c>
      <c r="R319">
        <f>IF(F319="Monthly",2,0)
+IF(E319&lt;=6,2,0)
+IF(N319&lt;=2,2,0)
+IF(L319&gt;=4,2,0)
+IF(M319&gt;=2,1,0)
+IF(H319&gt;=_xlfn.PERCENTILE.INC($H$2:$H$10001,0.75),1,0)</f>
        <v>0</v>
      </c>
      <c r="S319" t="str">
        <f>IF(R319&gt;=7,"High",IF(R319&gt;=4,"Medium","Low"))</f>
        <v>Low</v>
      </c>
    </row>
    <row r="320" spans="1:19">
      <c r="A320" t="s">
        <v>443</v>
      </c>
      <c r="B320">
        <v>28</v>
      </c>
      <c r="C320" t="s">
        <v>101</v>
      </c>
      <c r="D320" t="s">
        <v>131</v>
      </c>
      <c r="E320">
        <v>48</v>
      </c>
      <c r="F320" t="s">
        <v>109</v>
      </c>
      <c r="G320" t="s">
        <v>110</v>
      </c>
      <c r="H320" s="5">
        <v>802</v>
      </c>
      <c r="I320" s="5">
        <v>39288.959999999999</v>
      </c>
      <c r="J320" t="s">
        <v>105</v>
      </c>
      <c r="K320" t="s">
        <v>106</v>
      </c>
      <c r="L320">
        <v>2</v>
      </c>
      <c r="M320">
        <v>0</v>
      </c>
      <c r="N320">
        <v>5</v>
      </c>
      <c r="O320" s="6">
        <v>0</v>
      </c>
      <c r="P320" t="s">
        <v>107</v>
      </c>
      <c r="Q320" t="s">
        <v>106</v>
      </c>
      <c r="R320">
        <f>IF(F320="Monthly",2,0)
+IF(E320&lt;=6,2,0)
+IF(N320&lt;=2,2,0)
+IF(L320&gt;=4,2,0)
+IF(M320&gt;=2,1,0)
+IF(H320&gt;=_xlfn.PERCENTILE.INC($H$2:$H$10001,0.75),1,0)</f>
        <v>1</v>
      </c>
      <c r="S320" t="str">
        <f>IF(R320&gt;=7,"High",IF(R320&gt;=4,"Medium","Low"))</f>
        <v>Low</v>
      </c>
    </row>
    <row r="321" spans="1:19">
      <c r="A321" t="s">
        <v>444</v>
      </c>
      <c r="B321">
        <v>30</v>
      </c>
      <c r="C321" t="s">
        <v>101</v>
      </c>
      <c r="D321" t="s">
        <v>126</v>
      </c>
      <c r="E321">
        <v>16</v>
      </c>
      <c r="F321" t="s">
        <v>103</v>
      </c>
      <c r="G321" t="s">
        <v>110</v>
      </c>
      <c r="H321" s="5">
        <v>669</v>
      </c>
      <c r="I321" s="5">
        <v>10847.91</v>
      </c>
      <c r="J321" t="s">
        <v>134</v>
      </c>
      <c r="K321" t="s">
        <v>106</v>
      </c>
      <c r="L321">
        <v>1</v>
      </c>
      <c r="M321">
        <v>0</v>
      </c>
      <c r="N321">
        <v>5</v>
      </c>
      <c r="O321" s="6">
        <v>0</v>
      </c>
      <c r="P321" t="s">
        <v>106</v>
      </c>
      <c r="Q321" t="s">
        <v>107</v>
      </c>
      <c r="R321">
        <f>IF(F321="Monthly",2,0)
+IF(E321&lt;=6,2,0)
+IF(N321&lt;=2,2,0)
+IF(L321&gt;=4,2,0)
+IF(M321&gt;=2,1,0)
+IF(H321&gt;=_xlfn.PERCENTILE.INC($H$2:$H$10001,0.75),1,0)</f>
        <v>2</v>
      </c>
      <c r="S321" t="str">
        <f>IF(R321&gt;=7,"High",IF(R321&gt;=4,"Medium","Low"))</f>
        <v>Low</v>
      </c>
    </row>
    <row r="322" spans="1:19">
      <c r="A322" t="s">
        <v>445</v>
      </c>
      <c r="B322">
        <v>40</v>
      </c>
      <c r="C322" t="s">
        <v>101</v>
      </c>
      <c r="D322" t="s">
        <v>131</v>
      </c>
      <c r="E322">
        <v>72</v>
      </c>
      <c r="F322" t="s">
        <v>109</v>
      </c>
      <c r="G322" t="s">
        <v>104</v>
      </c>
      <c r="H322" s="5">
        <v>471</v>
      </c>
      <c r="I322" s="5">
        <v>32619.599999999999</v>
      </c>
      <c r="J322" t="s">
        <v>140</v>
      </c>
      <c r="K322" t="s">
        <v>106</v>
      </c>
      <c r="L322">
        <v>1</v>
      </c>
      <c r="M322">
        <v>0</v>
      </c>
      <c r="N322">
        <v>4</v>
      </c>
      <c r="O322" s="6">
        <v>5</v>
      </c>
      <c r="P322" t="s">
        <v>107</v>
      </c>
      <c r="Q322" t="s">
        <v>107</v>
      </c>
      <c r="R322">
        <f>IF(F322="Monthly",2,0)
+IF(E322&lt;=6,2,0)
+IF(N322&lt;=2,2,0)
+IF(L322&gt;=4,2,0)
+IF(M322&gt;=2,1,0)
+IF(H322&gt;=_xlfn.PERCENTILE.INC($H$2:$H$10001,0.75),1,0)</f>
        <v>0</v>
      </c>
      <c r="S322" t="str">
        <f>IF(R322&gt;=7,"High",IF(R322&gt;=4,"Medium","Low"))</f>
        <v>Low</v>
      </c>
    </row>
    <row r="323" spans="1:19">
      <c r="A323" t="s">
        <v>446</v>
      </c>
      <c r="B323">
        <v>38</v>
      </c>
      <c r="C323" t="s">
        <v>112</v>
      </c>
      <c r="D323" t="s">
        <v>119</v>
      </c>
      <c r="E323">
        <v>27</v>
      </c>
      <c r="F323" t="s">
        <v>109</v>
      </c>
      <c r="G323" t="s">
        <v>104</v>
      </c>
      <c r="H323" s="5">
        <v>474</v>
      </c>
      <c r="I323" s="5">
        <v>12609.42</v>
      </c>
      <c r="J323" t="s">
        <v>134</v>
      </c>
      <c r="K323" t="s">
        <v>106</v>
      </c>
      <c r="L323">
        <v>0</v>
      </c>
      <c r="M323">
        <v>0</v>
      </c>
      <c r="N323">
        <v>5</v>
      </c>
      <c r="O323" s="6">
        <v>0</v>
      </c>
      <c r="P323" t="s">
        <v>107</v>
      </c>
      <c r="Q323" t="s">
        <v>106</v>
      </c>
      <c r="R323">
        <f>IF(F323="Monthly",2,0)
+IF(E323&lt;=6,2,0)
+IF(N323&lt;=2,2,0)
+IF(L323&gt;=4,2,0)
+IF(M323&gt;=2,1,0)
+IF(H323&gt;=_xlfn.PERCENTILE.INC($H$2:$H$10001,0.75),1,0)</f>
        <v>0</v>
      </c>
      <c r="S323" t="str">
        <f>IF(R323&gt;=7,"High",IF(R323&gt;=4,"Medium","Low"))</f>
        <v>Low</v>
      </c>
    </row>
    <row r="324" spans="1:19">
      <c r="A324" t="s">
        <v>447</v>
      </c>
      <c r="B324">
        <v>31</v>
      </c>
      <c r="C324" t="s">
        <v>112</v>
      </c>
      <c r="D324" t="s">
        <v>137</v>
      </c>
      <c r="E324">
        <v>31</v>
      </c>
      <c r="F324" t="s">
        <v>103</v>
      </c>
      <c r="G324" t="s">
        <v>104</v>
      </c>
      <c r="H324" s="5">
        <v>396</v>
      </c>
      <c r="I324" s="5">
        <v>11933.91</v>
      </c>
      <c r="J324" t="s">
        <v>105</v>
      </c>
      <c r="K324" t="s">
        <v>107</v>
      </c>
      <c r="L324">
        <v>3</v>
      </c>
      <c r="M324">
        <v>2</v>
      </c>
      <c r="N324">
        <v>4</v>
      </c>
      <c r="O324" s="6">
        <v>0</v>
      </c>
      <c r="P324" t="s">
        <v>107</v>
      </c>
      <c r="Q324" t="s">
        <v>106</v>
      </c>
      <c r="R324">
        <f>IF(F324="Monthly",2,0)
+IF(E324&lt;=6,2,0)
+IF(N324&lt;=2,2,0)
+IF(L324&gt;=4,2,0)
+IF(M324&gt;=2,1,0)
+IF(H324&gt;=_xlfn.PERCENTILE.INC($H$2:$H$10001,0.75),1,0)</f>
        <v>3</v>
      </c>
      <c r="S324" t="str">
        <f>IF(R324&gt;=7,"High",IF(R324&gt;=4,"Medium","Low"))</f>
        <v>Low</v>
      </c>
    </row>
    <row r="325" spans="1:19">
      <c r="A325" t="s">
        <v>448</v>
      </c>
      <c r="B325">
        <v>30</v>
      </c>
      <c r="C325" t="s">
        <v>112</v>
      </c>
      <c r="D325" t="s">
        <v>131</v>
      </c>
      <c r="E325">
        <v>30</v>
      </c>
      <c r="F325" t="s">
        <v>109</v>
      </c>
      <c r="G325" t="s">
        <v>129</v>
      </c>
      <c r="H325" s="5">
        <v>996</v>
      </c>
      <c r="I325" s="5">
        <v>30575.66</v>
      </c>
      <c r="J325" t="s">
        <v>115</v>
      </c>
      <c r="K325" t="s">
        <v>106</v>
      </c>
      <c r="L325">
        <v>0</v>
      </c>
      <c r="M325">
        <v>0</v>
      </c>
      <c r="N325">
        <v>5</v>
      </c>
      <c r="O325" s="6">
        <v>0</v>
      </c>
      <c r="P325" t="s">
        <v>107</v>
      </c>
      <c r="Q325" t="s">
        <v>107</v>
      </c>
      <c r="R325">
        <f>IF(F325="Monthly",2,0)
+IF(E325&lt;=6,2,0)
+IF(N325&lt;=2,2,0)
+IF(L325&gt;=4,2,0)
+IF(M325&gt;=2,1,0)
+IF(H325&gt;=_xlfn.PERCENTILE.INC($H$2:$H$10001,0.75),1,0)</f>
        <v>1</v>
      </c>
      <c r="S325" t="str">
        <f>IF(R325&gt;=7,"High",IF(R325&gt;=4,"Medium","Low"))</f>
        <v>Low</v>
      </c>
    </row>
    <row r="326" spans="1:19">
      <c r="A326" t="s">
        <v>449</v>
      </c>
      <c r="B326">
        <v>34</v>
      </c>
      <c r="C326" t="s">
        <v>112</v>
      </c>
      <c r="D326" t="s">
        <v>126</v>
      </c>
      <c r="E326">
        <v>44</v>
      </c>
      <c r="F326" t="s">
        <v>121</v>
      </c>
      <c r="G326" t="s">
        <v>104</v>
      </c>
      <c r="H326" s="5">
        <v>583</v>
      </c>
      <c r="I326" s="5">
        <v>21263.63</v>
      </c>
      <c r="J326" t="s">
        <v>140</v>
      </c>
      <c r="K326" t="s">
        <v>106</v>
      </c>
      <c r="L326">
        <v>3</v>
      </c>
      <c r="M326">
        <v>1</v>
      </c>
      <c r="N326">
        <v>3</v>
      </c>
      <c r="O326" s="6">
        <v>15</v>
      </c>
      <c r="P326" t="s">
        <v>107</v>
      </c>
      <c r="Q326" t="s">
        <v>107</v>
      </c>
      <c r="R326">
        <f>IF(F326="Monthly",2,0)
+IF(E326&lt;=6,2,0)
+IF(N326&lt;=2,2,0)
+IF(L326&gt;=4,2,0)
+IF(M326&gt;=2,1,0)
+IF(H326&gt;=_xlfn.PERCENTILE.INC($H$2:$H$10001,0.75),1,0)</f>
        <v>0</v>
      </c>
      <c r="S326" t="str">
        <f>IF(R326&gt;=7,"High",IF(R326&gt;=4,"Medium","Low"))</f>
        <v>Low</v>
      </c>
    </row>
    <row r="327" spans="1:19">
      <c r="A327" t="s">
        <v>450</v>
      </c>
      <c r="B327">
        <v>21</v>
      </c>
      <c r="C327" t="s">
        <v>101</v>
      </c>
      <c r="D327" t="s">
        <v>102</v>
      </c>
      <c r="E327">
        <v>43</v>
      </c>
      <c r="F327" t="s">
        <v>103</v>
      </c>
      <c r="G327" t="s">
        <v>104</v>
      </c>
      <c r="H327" s="5">
        <v>455</v>
      </c>
      <c r="I327" s="5">
        <v>19201.34</v>
      </c>
      <c r="J327" t="s">
        <v>105</v>
      </c>
      <c r="K327" t="s">
        <v>106</v>
      </c>
      <c r="L327">
        <v>1</v>
      </c>
      <c r="M327">
        <v>0</v>
      </c>
      <c r="N327">
        <v>5</v>
      </c>
      <c r="O327" s="6">
        <v>0</v>
      </c>
      <c r="P327" t="s">
        <v>107</v>
      </c>
      <c r="Q327" t="s">
        <v>107</v>
      </c>
      <c r="R327">
        <f>IF(F327="Monthly",2,0)
+IF(E327&lt;=6,2,0)
+IF(N327&lt;=2,2,0)
+IF(L327&gt;=4,2,0)
+IF(M327&gt;=2,1,0)
+IF(H327&gt;=_xlfn.PERCENTILE.INC($H$2:$H$10001,0.75),1,0)</f>
        <v>2</v>
      </c>
      <c r="S327" t="str">
        <f>IF(R327&gt;=7,"High",IF(R327&gt;=4,"Medium","Low"))</f>
        <v>Low</v>
      </c>
    </row>
    <row r="328" spans="1:19">
      <c r="A328" t="s">
        <v>451</v>
      </c>
      <c r="B328">
        <v>34</v>
      </c>
      <c r="C328" t="s">
        <v>101</v>
      </c>
      <c r="D328" t="s">
        <v>102</v>
      </c>
      <c r="E328">
        <v>61</v>
      </c>
      <c r="F328" t="s">
        <v>109</v>
      </c>
      <c r="G328" t="s">
        <v>129</v>
      </c>
      <c r="H328" s="5">
        <v>1003</v>
      </c>
      <c r="I328" s="5">
        <v>61869.67</v>
      </c>
      <c r="J328" t="s">
        <v>115</v>
      </c>
      <c r="K328" t="s">
        <v>106</v>
      </c>
      <c r="L328">
        <v>1</v>
      </c>
      <c r="M328">
        <v>0</v>
      </c>
      <c r="N328">
        <v>4</v>
      </c>
      <c r="O328" s="6">
        <v>0</v>
      </c>
      <c r="P328" t="s">
        <v>106</v>
      </c>
      <c r="Q328" t="s">
        <v>107</v>
      </c>
      <c r="R328">
        <f>IF(F328="Monthly",2,0)
+IF(E328&lt;=6,2,0)
+IF(N328&lt;=2,2,0)
+IF(L328&gt;=4,2,0)
+IF(M328&gt;=2,1,0)
+IF(H328&gt;=_xlfn.PERCENTILE.INC($H$2:$H$10001,0.75),1,0)</f>
        <v>1</v>
      </c>
      <c r="S328" t="str">
        <f>IF(R328&gt;=7,"High",IF(R328&gt;=4,"Medium","Low"))</f>
        <v>Low</v>
      </c>
    </row>
    <row r="329" spans="1:19">
      <c r="A329" t="s">
        <v>452</v>
      </c>
      <c r="B329">
        <v>46</v>
      </c>
      <c r="C329" t="s">
        <v>112</v>
      </c>
      <c r="D329" t="s">
        <v>137</v>
      </c>
      <c r="E329">
        <v>13</v>
      </c>
      <c r="F329" t="s">
        <v>109</v>
      </c>
      <c r="G329" t="s">
        <v>110</v>
      </c>
      <c r="H329" s="5">
        <v>692</v>
      </c>
      <c r="I329" s="5">
        <v>8789.6200000000008</v>
      </c>
      <c r="J329" t="s">
        <v>105</v>
      </c>
      <c r="K329" t="s">
        <v>106</v>
      </c>
      <c r="L329">
        <v>0</v>
      </c>
      <c r="M329">
        <v>0</v>
      </c>
      <c r="N329">
        <v>5</v>
      </c>
      <c r="O329" s="6">
        <v>0</v>
      </c>
      <c r="P329" t="s">
        <v>107</v>
      </c>
      <c r="Q329" t="s">
        <v>107</v>
      </c>
      <c r="R329">
        <f>IF(F329="Monthly",2,0)
+IF(E329&lt;=6,2,0)
+IF(N329&lt;=2,2,0)
+IF(L329&gt;=4,2,0)
+IF(M329&gt;=2,1,0)
+IF(H329&gt;=_xlfn.PERCENTILE.INC($H$2:$H$10001,0.75),1,0)</f>
        <v>0</v>
      </c>
      <c r="S329" t="str">
        <f>IF(R329&gt;=7,"High",IF(R329&gt;=4,"Medium","Low"))</f>
        <v>Low</v>
      </c>
    </row>
    <row r="330" spans="1:19">
      <c r="A330" t="s">
        <v>453</v>
      </c>
      <c r="B330">
        <v>35</v>
      </c>
      <c r="C330" t="s">
        <v>112</v>
      </c>
      <c r="D330" t="s">
        <v>102</v>
      </c>
      <c r="E330">
        <v>14</v>
      </c>
      <c r="F330" t="s">
        <v>103</v>
      </c>
      <c r="G330" t="s">
        <v>104</v>
      </c>
      <c r="H330" s="5">
        <v>507</v>
      </c>
      <c r="I330" s="5">
        <v>7074</v>
      </c>
      <c r="J330" t="s">
        <v>105</v>
      </c>
      <c r="K330" t="s">
        <v>106</v>
      </c>
      <c r="L330">
        <v>1</v>
      </c>
      <c r="M330">
        <v>0</v>
      </c>
      <c r="N330">
        <v>5</v>
      </c>
      <c r="O330" s="6">
        <v>0</v>
      </c>
      <c r="P330" t="s">
        <v>107</v>
      </c>
      <c r="Q330" t="s">
        <v>106</v>
      </c>
      <c r="R330">
        <f>IF(F330="Monthly",2,0)
+IF(E330&lt;=6,2,0)
+IF(N330&lt;=2,2,0)
+IF(L330&gt;=4,2,0)
+IF(M330&gt;=2,1,0)
+IF(H330&gt;=_xlfn.PERCENTILE.INC($H$2:$H$10001,0.75),1,0)</f>
        <v>2</v>
      </c>
      <c r="S330" t="str">
        <f>IF(R330&gt;=7,"High",IF(R330&gt;=4,"Medium","Low"))</f>
        <v>Low</v>
      </c>
    </row>
    <row r="331" spans="1:19">
      <c r="A331" t="s">
        <v>454</v>
      </c>
      <c r="B331">
        <v>19</v>
      </c>
      <c r="C331" t="s">
        <v>112</v>
      </c>
      <c r="D331" t="s">
        <v>126</v>
      </c>
      <c r="E331">
        <v>38</v>
      </c>
      <c r="F331" t="s">
        <v>103</v>
      </c>
      <c r="G331" t="s">
        <v>104</v>
      </c>
      <c r="H331" s="5">
        <v>590</v>
      </c>
      <c r="I331" s="5">
        <v>22847.02</v>
      </c>
      <c r="J331" t="s">
        <v>115</v>
      </c>
      <c r="K331" t="s">
        <v>107</v>
      </c>
      <c r="L331">
        <v>1</v>
      </c>
      <c r="M331">
        <v>0</v>
      </c>
      <c r="N331">
        <v>5</v>
      </c>
      <c r="O331" s="6">
        <v>0</v>
      </c>
      <c r="P331" t="s">
        <v>107</v>
      </c>
      <c r="Q331" t="s">
        <v>107</v>
      </c>
      <c r="R331">
        <f>IF(F331="Monthly",2,0)
+IF(E331&lt;=6,2,0)
+IF(N331&lt;=2,2,0)
+IF(L331&gt;=4,2,0)
+IF(M331&gt;=2,1,0)
+IF(H331&gt;=_xlfn.PERCENTILE.INC($H$2:$H$10001,0.75),1,0)</f>
        <v>2</v>
      </c>
      <c r="S331" t="str">
        <f>IF(R331&gt;=7,"High",IF(R331&gt;=4,"Medium","Low"))</f>
        <v>Low</v>
      </c>
    </row>
    <row r="332" spans="1:19">
      <c r="A332" t="s">
        <v>455</v>
      </c>
      <c r="B332">
        <v>29</v>
      </c>
      <c r="C332" t="s">
        <v>101</v>
      </c>
      <c r="D332" t="s">
        <v>131</v>
      </c>
      <c r="E332">
        <v>42</v>
      </c>
      <c r="F332" t="s">
        <v>109</v>
      </c>
      <c r="G332" t="s">
        <v>104</v>
      </c>
      <c r="H332" s="5">
        <v>534</v>
      </c>
      <c r="I332" s="5">
        <v>20685.22</v>
      </c>
      <c r="J332" t="s">
        <v>115</v>
      </c>
      <c r="K332" t="s">
        <v>106</v>
      </c>
      <c r="L332">
        <v>1</v>
      </c>
      <c r="M332">
        <v>0</v>
      </c>
      <c r="N332">
        <v>4</v>
      </c>
      <c r="O332" s="6">
        <v>10</v>
      </c>
      <c r="P332" t="s">
        <v>106</v>
      </c>
      <c r="Q332" t="s">
        <v>107</v>
      </c>
      <c r="R332">
        <f>IF(F332="Monthly",2,0)
+IF(E332&lt;=6,2,0)
+IF(N332&lt;=2,2,0)
+IF(L332&gt;=4,2,0)
+IF(M332&gt;=2,1,0)
+IF(H332&gt;=_xlfn.PERCENTILE.INC($H$2:$H$10001,0.75),1,0)</f>
        <v>0</v>
      </c>
      <c r="S332" t="str">
        <f>IF(R332&gt;=7,"High",IF(R332&gt;=4,"Medium","Low"))</f>
        <v>Low</v>
      </c>
    </row>
    <row r="333" spans="1:19">
      <c r="A333" t="s">
        <v>456</v>
      </c>
      <c r="B333">
        <v>30</v>
      </c>
      <c r="C333" t="s">
        <v>101</v>
      </c>
      <c r="D333" t="s">
        <v>133</v>
      </c>
      <c r="E333">
        <v>22</v>
      </c>
      <c r="F333" t="s">
        <v>103</v>
      </c>
      <c r="G333" t="s">
        <v>104</v>
      </c>
      <c r="H333" s="5">
        <v>507</v>
      </c>
      <c r="I333" s="5">
        <v>11159.32</v>
      </c>
      <c r="J333" t="s">
        <v>117</v>
      </c>
      <c r="K333" t="s">
        <v>107</v>
      </c>
      <c r="L333">
        <v>0</v>
      </c>
      <c r="M333">
        <v>0</v>
      </c>
      <c r="N333">
        <v>4</v>
      </c>
      <c r="O333" s="6">
        <v>0</v>
      </c>
      <c r="P333" t="s">
        <v>107</v>
      </c>
      <c r="Q333" t="s">
        <v>107</v>
      </c>
      <c r="R333">
        <f>IF(F333="Monthly",2,0)
+IF(E333&lt;=6,2,0)
+IF(N333&lt;=2,2,0)
+IF(L333&gt;=4,2,0)
+IF(M333&gt;=2,1,0)
+IF(H333&gt;=_xlfn.PERCENTILE.INC($H$2:$H$10001,0.75),1,0)</f>
        <v>2</v>
      </c>
      <c r="S333" t="str">
        <f>IF(R333&gt;=7,"High",IF(R333&gt;=4,"Medium","Low"))</f>
        <v>Low</v>
      </c>
    </row>
    <row r="334" spans="1:19">
      <c r="A334" t="s">
        <v>457</v>
      </c>
      <c r="B334">
        <v>34</v>
      </c>
      <c r="C334" t="s">
        <v>112</v>
      </c>
      <c r="D334" t="s">
        <v>159</v>
      </c>
      <c r="E334">
        <v>24</v>
      </c>
      <c r="F334" t="s">
        <v>103</v>
      </c>
      <c r="G334" t="s">
        <v>110</v>
      </c>
      <c r="H334" s="5">
        <v>797</v>
      </c>
      <c r="I334" s="5">
        <v>18793.150000000001</v>
      </c>
      <c r="J334" t="s">
        <v>105</v>
      </c>
      <c r="K334" t="s">
        <v>106</v>
      </c>
      <c r="L334">
        <v>1</v>
      </c>
      <c r="M334">
        <v>0</v>
      </c>
      <c r="N334">
        <v>5</v>
      </c>
      <c r="O334" s="6">
        <v>0</v>
      </c>
      <c r="P334" t="s">
        <v>106</v>
      </c>
      <c r="Q334" t="s">
        <v>107</v>
      </c>
      <c r="R334">
        <f>IF(F334="Monthly",2,0)
+IF(E334&lt;=6,2,0)
+IF(N334&lt;=2,2,0)
+IF(L334&gt;=4,2,0)
+IF(M334&gt;=2,1,0)
+IF(H334&gt;=_xlfn.PERCENTILE.INC($H$2:$H$10001,0.75),1,0)</f>
        <v>3</v>
      </c>
      <c r="S334" t="str">
        <f>IF(R334&gt;=7,"High",IF(R334&gt;=4,"Medium","Low"))</f>
        <v>Low</v>
      </c>
    </row>
    <row r="335" spans="1:19">
      <c r="A335" t="s">
        <v>458</v>
      </c>
      <c r="B335">
        <v>18</v>
      </c>
      <c r="C335" t="s">
        <v>101</v>
      </c>
      <c r="D335" t="s">
        <v>131</v>
      </c>
      <c r="E335">
        <v>20</v>
      </c>
      <c r="F335" t="s">
        <v>109</v>
      </c>
      <c r="G335" t="s">
        <v>104</v>
      </c>
      <c r="H335" s="5">
        <v>465</v>
      </c>
      <c r="I335" s="5">
        <v>8153.86</v>
      </c>
      <c r="J335" t="s">
        <v>117</v>
      </c>
      <c r="K335" t="s">
        <v>106</v>
      </c>
      <c r="L335">
        <v>0</v>
      </c>
      <c r="M335">
        <v>0</v>
      </c>
      <c r="N335">
        <v>5</v>
      </c>
      <c r="O335" s="6">
        <v>10</v>
      </c>
      <c r="P335" t="s">
        <v>107</v>
      </c>
      <c r="Q335" t="s">
        <v>106</v>
      </c>
      <c r="R335">
        <f>IF(F335="Monthly",2,0)
+IF(E335&lt;=6,2,0)
+IF(N335&lt;=2,2,0)
+IF(L335&gt;=4,2,0)
+IF(M335&gt;=2,1,0)
+IF(H335&gt;=_xlfn.PERCENTILE.INC($H$2:$H$10001,0.75),1,0)</f>
        <v>0</v>
      </c>
      <c r="S335" t="str">
        <f>IF(R335&gt;=7,"High",IF(R335&gt;=4,"Medium","Low"))</f>
        <v>Low</v>
      </c>
    </row>
    <row r="336" spans="1:19">
      <c r="A336" t="s">
        <v>459</v>
      </c>
      <c r="B336">
        <v>43</v>
      </c>
      <c r="C336" t="s">
        <v>101</v>
      </c>
      <c r="D336" t="s">
        <v>126</v>
      </c>
      <c r="E336">
        <v>17</v>
      </c>
      <c r="F336" t="s">
        <v>103</v>
      </c>
      <c r="G336" t="s">
        <v>110</v>
      </c>
      <c r="H336" s="5">
        <v>721</v>
      </c>
      <c r="I336" s="5">
        <v>11999.03</v>
      </c>
      <c r="J336" t="s">
        <v>140</v>
      </c>
      <c r="K336" t="s">
        <v>107</v>
      </c>
      <c r="L336">
        <v>0</v>
      </c>
      <c r="M336">
        <v>0</v>
      </c>
      <c r="N336">
        <v>4</v>
      </c>
      <c r="O336" s="6">
        <v>0</v>
      </c>
      <c r="P336" t="s">
        <v>106</v>
      </c>
      <c r="Q336" t="s">
        <v>107</v>
      </c>
      <c r="R336">
        <f>IF(F336="Monthly",2,0)
+IF(E336&lt;=6,2,0)
+IF(N336&lt;=2,2,0)
+IF(L336&gt;=4,2,0)
+IF(M336&gt;=2,1,0)
+IF(H336&gt;=_xlfn.PERCENTILE.INC($H$2:$H$10001,0.75),1,0)</f>
        <v>2</v>
      </c>
      <c r="S336" t="str">
        <f>IF(R336&gt;=7,"High",IF(R336&gt;=4,"Medium","Low"))</f>
        <v>Low</v>
      </c>
    </row>
    <row r="337" spans="1:19">
      <c r="A337" t="s">
        <v>460</v>
      </c>
      <c r="B337">
        <v>24</v>
      </c>
      <c r="C337" t="s">
        <v>112</v>
      </c>
      <c r="D337" t="s">
        <v>102</v>
      </c>
      <c r="E337">
        <v>43</v>
      </c>
      <c r="F337" t="s">
        <v>103</v>
      </c>
      <c r="G337" t="s">
        <v>129</v>
      </c>
      <c r="H337" s="5">
        <v>1053</v>
      </c>
      <c r="I337" s="5">
        <v>46223.44</v>
      </c>
      <c r="J337" t="s">
        <v>134</v>
      </c>
      <c r="K337" t="s">
        <v>106</v>
      </c>
      <c r="L337">
        <v>6</v>
      </c>
      <c r="M337">
        <v>3</v>
      </c>
      <c r="N337">
        <v>1</v>
      </c>
      <c r="O337" s="6">
        <v>0</v>
      </c>
      <c r="P337" t="s">
        <v>107</v>
      </c>
      <c r="Q337" t="s">
        <v>107</v>
      </c>
      <c r="R337">
        <f>IF(F337="Monthly",2,0)
+IF(E337&lt;=6,2,0)
+IF(N337&lt;=2,2,0)
+IF(L337&gt;=4,2,0)
+IF(M337&gt;=2,1,0)
+IF(H337&gt;=_xlfn.PERCENTILE.INC($H$2:$H$10001,0.75),1,0)</f>
        <v>8</v>
      </c>
      <c r="S337" t="str">
        <f>IF(R337&gt;=7,"High",IF(R337&gt;=4,"Medium","Low"))</f>
        <v>High</v>
      </c>
    </row>
    <row r="338" spans="1:19">
      <c r="A338" t="s">
        <v>461</v>
      </c>
      <c r="B338">
        <v>28</v>
      </c>
      <c r="C338" t="s">
        <v>112</v>
      </c>
      <c r="D338" t="s">
        <v>126</v>
      </c>
      <c r="E338">
        <v>38</v>
      </c>
      <c r="F338" t="s">
        <v>103</v>
      </c>
      <c r="G338" t="s">
        <v>110</v>
      </c>
      <c r="H338" s="5">
        <v>747</v>
      </c>
      <c r="I338" s="5">
        <v>28186.37</v>
      </c>
      <c r="J338" t="s">
        <v>134</v>
      </c>
      <c r="K338" t="s">
        <v>106</v>
      </c>
      <c r="L338">
        <v>0</v>
      </c>
      <c r="M338">
        <v>0</v>
      </c>
      <c r="N338">
        <v>5</v>
      </c>
      <c r="O338" s="6">
        <v>0</v>
      </c>
      <c r="P338" t="s">
        <v>107</v>
      </c>
      <c r="Q338" t="s">
        <v>107</v>
      </c>
      <c r="R338">
        <f>IF(F338="Monthly",2,0)
+IF(E338&lt;=6,2,0)
+IF(N338&lt;=2,2,0)
+IF(L338&gt;=4,2,0)
+IF(M338&gt;=2,1,0)
+IF(H338&gt;=_xlfn.PERCENTILE.INC($H$2:$H$10001,0.75),1,0)</f>
        <v>2</v>
      </c>
      <c r="S338" t="str">
        <f>IF(R338&gt;=7,"High",IF(R338&gt;=4,"Medium","Low"))</f>
        <v>Low</v>
      </c>
    </row>
    <row r="339" spans="1:19">
      <c r="A339" t="s">
        <v>462</v>
      </c>
      <c r="B339">
        <v>25</v>
      </c>
      <c r="C339" t="s">
        <v>112</v>
      </c>
      <c r="D339" t="s">
        <v>119</v>
      </c>
      <c r="E339">
        <v>23</v>
      </c>
      <c r="F339" t="s">
        <v>103</v>
      </c>
      <c r="G339" t="s">
        <v>110</v>
      </c>
      <c r="H339" s="5">
        <v>731</v>
      </c>
      <c r="I339" s="5">
        <v>16324.46</v>
      </c>
      <c r="J339" t="s">
        <v>105</v>
      </c>
      <c r="K339" t="s">
        <v>106</v>
      </c>
      <c r="L339">
        <v>10</v>
      </c>
      <c r="M339">
        <v>4</v>
      </c>
      <c r="N339">
        <v>1</v>
      </c>
      <c r="O339" s="6">
        <v>0</v>
      </c>
      <c r="P339" t="s">
        <v>106</v>
      </c>
      <c r="Q339" t="s">
        <v>106</v>
      </c>
      <c r="R339">
        <f>IF(F339="Monthly",2,0)
+IF(E339&lt;=6,2,0)
+IF(N339&lt;=2,2,0)
+IF(L339&gt;=4,2,0)
+IF(M339&gt;=2,1,0)
+IF(H339&gt;=_xlfn.PERCENTILE.INC($H$2:$H$10001,0.75),1,0)</f>
        <v>7</v>
      </c>
      <c r="S339" t="str">
        <f>IF(R339&gt;=7,"High",IF(R339&gt;=4,"Medium","Low"))</f>
        <v>High</v>
      </c>
    </row>
    <row r="340" spans="1:19">
      <c r="A340" t="s">
        <v>463</v>
      </c>
      <c r="B340">
        <v>24</v>
      </c>
      <c r="C340" t="s">
        <v>112</v>
      </c>
      <c r="D340" t="s">
        <v>137</v>
      </c>
      <c r="E340">
        <v>26</v>
      </c>
      <c r="F340" t="s">
        <v>103</v>
      </c>
      <c r="G340" t="s">
        <v>110</v>
      </c>
      <c r="H340" s="5">
        <v>793</v>
      </c>
      <c r="I340" s="5">
        <v>21013.95</v>
      </c>
      <c r="J340" t="s">
        <v>140</v>
      </c>
      <c r="K340" t="s">
        <v>107</v>
      </c>
      <c r="L340">
        <v>1</v>
      </c>
      <c r="M340">
        <v>0</v>
      </c>
      <c r="N340">
        <v>5</v>
      </c>
      <c r="O340" s="6">
        <v>0</v>
      </c>
      <c r="P340" t="s">
        <v>107</v>
      </c>
      <c r="Q340" t="s">
        <v>107</v>
      </c>
      <c r="R340">
        <f>IF(F340="Monthly",2,0)
+IF(E340&lt;=6,2,0)
+IF(N340&lt;=2,2,0)
+IF(L340&gt;=4,2,0)
+IF(M340&gt;=2,1,0)
+IF(H340&gt;=_xlfn.PERCENTILE.INC($H$2:$H$10001,0.75),1,0)</f>
        <v>2</v>
      </c>
      <c r="S340" t="str">
        <f>IF(R340&gt;=7,"High",IF(R340&gt;=4,"Medium","Low"))</f>
        <v>Low</v>
      </c>
    </row>
    <row r="341" spans="1:19">
      <c r="A341" t="s">
        <v>464</v>
      </c>
      <c r="B341">
        <v>37</v>
      </c>
      <c r="C341" t="s">
        <v>112</v>
      </c>
      <c r="D341" t="s">
        <v>131</v>
      </c>
      <c r="E341">
        <v>28</v>
      </c>
      <c r="F341" t="s">
        <v>103</v>
      </c>
      <c r="G341" t="s">
        <v>129</v>
      </c>
      <c r="H341" s="5">
        <v>1088</v>
      </c>
      <c r="I341" s="5">
        <v>30223.78</v>
      </c>
      <c r="J341" t="s">
        <v>105</v>
      </c>
      <c r="K341" t="s">
        <v>106</v>
      </c>
      <c r="L341">
        <v>0</v>
      </c>
      <c r="M341">
        <v>0</v>
      </c>
      <c r="N341">
        <v>5</v>
      </c>
      <c r="O341" s="6">
        <v>0</v>
      </c>
      <c r="P341" t="s">
        <v>107</v>
      </c>
      <c r="Q341" t="s">
        <v>107</v>
      </c>
      <c r="R341">
        <f>IF(F341="Monthly",2,0)
+IF(E341&lt;=6,2,0)
+IF(N341&lt;=2,2,0)
+IF(L341&gt;=4,2,0)
+IF(M341&gt;=2,1,0)
+IF(H341&gt;=_xlfn.PERCENTILE.INC($H$2:$H$10001,0.75),1,0)</f>
        <v>3</v>
      </c>
      <c r="S341" t="str">
        <f>IF(R341&gt;=7,"High",IF(R341&gt;=4,"Medium","Low"))</f>
        <v>Low</v>
      </c>
    </row>
    <row r="342" spans="1:19">
      <c r="A342" t="s">
        <v>465</v>
      </c>
      <c r="B342">
        <v>40</v>
      </c>
      <c r="C342" t="s">
        <v>101</v>
      </c>
      <c r="D342" t="s">
        <v>133</v>
      </c>
      <c r="E342">
        <v>26</v>
      </c>
      <c r="F342" t="s">
        <v>121</v>
      </c>
      <c r="G342" t="s">
        <v>104</v>
      </c>
      <c r="H342" s="5">
        <v>408</v>
      </c>
      <c r="I342" s="5">
        <v>10630.3</v>
      </c>
      <c r="J342" t="s">
        <v>140</v>
      </c>
      <c r="K342" t="s">
        <v>106</v>
      </c>
      <c r="L342">
        <v>1</v>
      </c>
      <c r="M342">
        <v>0</v>
      </c>
      <c r="N342">
        <v>5</v>
      </c>
      <c r="O342" s="6">
        <v>0</v>
      </c>
      <c r="P342" t="s">
        <v>107</v>
      </c>
      <c r="Q342" t="s">
        <v>106</v>
      </c>
      <c r="R342">
        <f>IF(F342="Monthly",2,0)
+IF(E342&lt;=6,2,0)
+IF(N342&lt;=2,2,0)
+IF(L342&gt;=4,2,0)
+IF(M342&gt;=2,1,0)
+IF(H342&gt;=_xlfn.PERCENTILE.INC($H$2:$H$10001,0.75),1,0)</f>
        <v>0</v>
      </c>
      <c r="S342" t="str">
        <f>IF(R342&gt;=7,"High",IF(R342&gt;=4,"Medium","Low"))</f>
        <v>Low</v>
      </c>
    </row>
    <row r="343" spans="1:19">
      <c r="A343" t="s">
        <v>466</v>
      </c>
      <c r="B343">
        <v>18</v>
      </c>
      <c r="C343" t="s">
        <v>101</v>
      </c>
      <c r="D343" t="s">
        <v>133</v>
      </c>
      <c r="E343">
        <v>22</v>
      </c>
      <c r="F343" t="s">
        <v>109</v>
      </c>
      <c r="G343" t="s">
        <v>129</v>
      </c>
      <c r="H343" s="5">
        <v>1091</v>
      </c>
      <c r="I343" s="5">
        <v>23525.43</v>
      </c>
      <c r="J343" t="s">
        <v>115</v>
      </c>
      <c r="K343" t="s">
        <v>106</v>
      </c>
      <c r="L343">
        <v>1</v>
      </c>
      <c r="M343">
        <v>0</v>
      </c>
      <c r="N343">
        <v>5</v>
      </c>
      <c r="O343" s="6">
        <v>0</v>
      </c>
      <c r="P343" t="s">
        <v>106</v>
      </c>
      <c r="Q343" t="s">
        <v>106</v>
      </c>
      <c r="R343">
        <f>IF(F343="Monthly",2,0)
+IF(E343&lt;=6,2,0)
+IF(N343&lt;=2,2,0)
+IF(L343&gt;=4,2,0)
+IF(M343&gt;=2,1,0)
+IF(H343&gt;=_xlfn.PERCENTILE.INC($H$2:$H$10001,0.75),1,0)</f>
        <v>1</v>
      </c>
      <c r="S343" t="str">
        <f>IF(R343&gt;=7,"High",IF(R343&gt;=4,"Medium","Low"))</f>
        <v>Low</v>
      </c>
    </row>
    <row r="344" spans="1:19">
      <c r="A344" t="s">
        <v>467</v>
      </c>
      <c r="B344">
        <v>55</v>
      </c>
      <c r="C344" t="s">
        <v>112</v>
      </c>
      <c r="D344" t="s">
        <v>126</v>
      </c>
      <c r="E344">
        <v>48</v>
      </c>
      <c r="F344" t="s">
        <v>103</v>
      </c>
      <c r="G344" t="s">
        <v>104</v>
      </c>
      <c r="H344" s="5">
        <v>486</v>
      </c>
      <c r="I344" s="5">
        <v>23456.45</v>
      </c>
      <c r="J344" t="s">
        <v>117</v>
      </c>
      <c r="K344" t="s">
        <v>106</v>
      </c>
      <c r="L344">
        <v>3</v>
      </c>
      <c r="M344">
        <v>1</v>
      </c>
      <c r="N344">
        <v>4</v>
      </c>
      <c r="O344" s="6">
        <v>0</v>
      </c>
      <c r="P344" t="s">
        <v>106</v>
      </c>
      <c r="Q344" t="s">
        <v>106</v>
      </c>
      <c r="R344">
        <f>IF(F344="Monthly",2,0)
+IF(E344&lt;=6,2,0)
+IF(N344&lt;=2,2,0)
+IF(L344&gt;=4,2,0)
+IF(M344&gt;=2,1,0)
+IF(H344&gt;=_xlfn.PERCENTILE.INC($H$2:$H$10001,0.75),1,0)</f>
        <v>2</v>
      </c>
      <c r="S344" t="str">
        <f>IF(R344&gt;=7,"High",IF(R344&gt;=4,"Medium","Low"))</f>
        <v>Low</v>
      </c>
    </row>
    <row r="345" spans="1:19">
      <c r="A345" t="s">
        <v>468</v>
      </c>
      <c r="B345">
        <v>36</v>
      </c>
      <c r="C345" t="s">
        <v>101</v>
      </c>
      <c r="D345" t="s">
        <v>126</v>
      </c>
      <c r="E345">
        <v>22</v>
      </c>
      <c r="F345" t="s">
        <v>109</v>
      </c>
      <c r="G345" t="s">
        <v>104</v>
      </c>
      <c r="H345" s="5">
        <v>536</v>
      </c>
      <c r="I345" s="5">
        <v>11983.29</v>
      </c>
      <c r="J345" t="s">
        <v>105</v>
      </c>
      <c r="K345" t="s">
        <v>106</v>
      </c>
      <c r="L345">
        <v>0</v>
      </c>
      <c r="M345">
        <v>0</v>
      </c>
      <c r="N345">
        <v>5</v>
      </c>
      <c r="O345" s="6">
        <v>0</v>
      </c>
      <c r="P345" t="s">
        <v>107</v>
      </c>
      <c r="Q345" t="s">
        <v>107</v>
      </c>
      <c r="R345">
        <f>IF(F345="Monthly",2,0)
+IF(E345&lt;=6,2,0)
+IF(N345&lt;=2,2,0)
+IF(L345&gt;=4,2,0)
+IF(M345&gt;=2,1,0)
+IF(H345&gt;=_xlfn.PERCENTILE.INC($H$2:$H$10001,0.75),1,0)</f>
        <v>0</v>
      </c>
      <c r="S345" t="str">
        <f>IF(R345&gt;=7,"High",IF(R345&gt;=4,"Medium","Low"))</f>
        <v>Low</v>
      </c>
    </row>
    <row r="346" spans="1:19">
      <c r="A346" t="s">
        <v>469</v>
      </c>
      <c r="B346">
        <v>33</v>
      </c>
      <c r="C346" t="s">
        <v>101</v>
      </c>
      <c r="D346" t="s">
        <v>119</v>
      </c>
      <c r="E346">
        <v>50</v>
      </c>
      <c r="F346" t="s">
        <v>109</v>
      </c>
      <c r="G346" t="s">
        <v>104</v>
      </c>
      <c r="H346" s="5">
        <v>456</v>
      </c>
      <c r="I346" s="5">
        <v>22844.49</v>
      </c>
      <c r="J346" t="s">
        <v>105</v>
      </c>
      <c r="K346" t="s">
        <v>107</v>
      </c>
      <c r="L346">
        <v>0</v>
      </c>
      <c r="M346">
        <v>0</v>
      </c>
      <c r="N346">
        <v>5</v>
      </c>
      <c r="O346" s="6">
        <v>0</v>
      </c>
      <c r="P346" t="s">
        <v>107</v>
      </c>
      <c r="Q346" t="s">
        <v>107</v>
      </c>
      <c r="R346">
        <f>IF(F346="Monthly",2,0)
+IF(E346&lt;=6,2,0)
+IF(N346&lt;=2,2,0)
+IF(L346&gt;=4,2,0)
+IF(M346&gt;=2,1,0)
+IF(H346&gt;=_xlfn.PERCENTILE.INC($H$2:$H$10001,0.75),1,0)</f>
        <v>0</v>
      </c>
      <c r="S346" t="str">
        <f>IF(R346&gt;=7,"High",IF(R346&gt;=4,"Medium","Low"))</f>
        <v>Low</v>
      </c>
    </row>
    <row r="347" spans="1:19">
      <c r="A347" t="s">
        <v>470</v>
      </c>
      <c r="B347">
        <v>41</v>
      </c>
      <c r="C347" t="s">
        <v>101</v>
      </c>
      <c r="D347" t="s">
        <v>133</v>
      </c>
      <c r="E347">
        <v>24</v>
      </c>
      <c r="F347" t="s">
        <v>121</v>
      </c>
      <c r="G347" t="s">
        <v>104</v>
      </c>
      <c r="H347" s="5">
        <v>503</v>
      </c>
      <c r="I347" s="5">
        <v>10329.219999999999</v>
      </c>
      <c r="J347" t="s">
        <v>117</v>
      </c>
      <c r="K347" t="s">
        <v>106</v>
      </c>
      <c r="L347">
        <v>1</v>
      </c>
      <c r="M347">
        <v>0</v>
      </c>
      <c r="N347">
        <v>5</v>
      </c>
      <c r="O347" s="6">
        <v>15</v>
      </c>
      <c r="P347" t="s">
        <v>107</v>
      </c>
      <c r="Q347" t="s">
        <v>107</v>
      </c>
      <c r="R347">
        <f>IF(F347="Monthly",2,0)
+IF(E347&lt;=6,2,0)
+IF(N347&lt;=2,2,0)
+IF(L347&gt;=4,2,0)
+IF(M347&gt;=2,1,0)
+IF(H347&gt;=_xlfn.PERCENTILE.INC($H$2:$H$10001,0.75),1,0)</f>
        <v>0</v>
      </c>
      <c r="S347" t="str">
        <f>IF(R347&gt;=7,"High",IF(R347&gt;=4,"Medium","Low"))</f>
        <v>Low</v>
      </c>
    </row>
    <row r="348" spans="1:19">
      <c r="A348" t="s">
        <v>471</v>
      </c>
      <c r="B348">
        <v>34</v>
      </c>
      <c r="C348" t="s">
        <v>101</v>
      </c>
      <c r="D348" t="s">
        <v>126</v>
      </c>
      <c r="E348">
        <v>35</v>
      </c>
      <c r="F348" t="s">
        <v>103</v>
      </c>
      <c r="G348" t="s">
        <v>104</v>
      </c>
      <c r="H348" s="5">
        <v>528</v>
      </c>
      <c r="I348" s="5">
        <v>18690.98</v>
      </c>
      <c r="J348" t="s">
        <v>115</v>
      </c>
      <c r="K348" t="s">
        <v>107</v>
      </c>
      <c r="L348">
        <v>2</v>
      </c>
      <c r="M348">
        <v>0</v>
      </c>
      <c r="N348">
        <v>5</v>
      </c>
      <c r="O348" s="6">
        <v>0</v>
      </c>
      <c r="P348" t="s">
        <v>107</v>
      </c>
      <c r="Q348" t="s">
        <v>106</v>
      </c>
      <c r="R348">
        <f>IF(F348="Monthly",2,0)
+IF(E348&lt;=6,2,0)
+IF(N348&lt;=2,2,0)
+IF(L348&gt;=4,2,0)
+IF(M348&gt;=2,1,0)
+IF(H348&gt;=_xlfn.PERCENTILE.INC($H$2:$H$10001,0.75),1,0)</f>
        <v>2</v>
      </c>
      <c r="S348" t="str">
        <f>IF(R348&gt;=7,"High",IF(R348&gt;=4,"Medium","Low"))</f>
        <v>Low</v>
      </c>
    </row>
    <row r="349" spans="1:19">
      <c r="A349" t="s">
        <v>472</v>
      </c>
      <c r="B349">
        <v>20</v>
      </c>
      <c r="C349" t="s">
        <v>112</v>
      </c>
      <c r="D349" t="s">
        <v>137</v>
      </c>
      <c r="E349">
        <v>25</v>
      </c>
      <c r="F349" t="s">
        <v>103</v>
      </c>
      <c r="G349" t="s">
        <v>104</v>
      </c>
      <c r="H349" s="5">
        <v>445</v>
      </c>
      <c r="I349" s="5">
        <v>10829.22</v>
      </c>
      <c r="J349" t="s">
        <v>117</v>
      </c>
      <c r="K349" t="s">
        <v>107</v>
      </c>
      <c r="L349">
        <v>0</v>
      </c>
      <c r="M349">
        <v>0</v>
      </c>
      <c r="N349">
        <v>5</v>
      </c>
      <c r="O349" s="6">
        <v>0</v>
      </c>
      <c r="P349" t="s">
        <v>107</v>
      </c>
      <c r="Q349" t="s">
        <v>107</v>
      </c>
      <c r="R349">
        <f>IF(F349="Monthly",2,0)
+IF(E349&lt;=6,2,0)
+IF(N349&lt;=2,2,0)
+IF(L349&gt;=4,2,0)
+IF(M349&gt;=2,1,0)
+IF(H349&gt;=_xlfn.PERCENTILE.INC($H$2:$H$10001,0.75),1,0)</f>
        <v>2</v>
      </c>
      <c r="S349" t="str">
        <f>IF(R349&gt;=7,"High",IF(R349&gt;=4,"Medium","Low"))</f>
        <v>Low</v>
      </c>
    </row>
    <row r="350" spans="1:19">
      <c r="A350" t="s">
        <v>473</v>
      </c>
      <c r="B350">
        <v>42</v>
      </c>
      <c r="C350" t="s">
        <v>112</v>
      </c>
      <c r="D350" t="s">
        <v>119</v>
      </c>
      <c r="E350">
        <v>31</v>
      </c>
      <c r="F350" t="s">
        <v>121</v>
      </c>
      <c r="G350" t="s">
        <v>104</v>
      </c>
      <c r="H350" s="5">
        <v>533</v>
      </c>
      <c r="I350" s="5">
        <v>14994.53</v>
      </c>
      <c r="J350" t="s">
        <v>105</v>
      </c>
      <c r="K350" t="s">
        <v>107</v>
      </c>
      <c r="L350">
        <v>0</v>
      </c>
      <c r="M350">
        <v>0</v>
      </c>
      <c r="N350">
        <v>5</v>
      </c>
      <c r="O350" s="6">
        <v>10</v>
      </c>
      <c r="P350" t="s">
        <v>106</v>
      </c>
      <c r="Q350" t="s">
        <v>107</v>
      </c>
      <c r="R350">
        <f>IF(F350="Monthly",2,0)
+IF(E350&lt;=6,2,0)
+IF(N350&lt;=2,2,0)
+IF(L350&gt;=4,2,0)
+IF(M350&gt;=2,1,0)
+IF(H350&gt;=_xlfn.PERCENTILE.INC($H$2:$H$10001,0.75),1,0)</f>
        <v>0</v>
      </c>
      <c r="S350" t="str">
        <f>IF(R350&gt;=7,"High",IF(R350&gt;=4,"Medium","Low"))</f>
        <v>Low</v>
      </c>
    </row>
    <row r="351" spans="1:19">
      <c r="A351" t="s">
        <v>474</v>
      </c>
      <c r="B351">
        <v>34</v>
      </c>
      <c r="C351" t="s">
        <v>101</v>
      </c>
      <c r="D351" t="s">
        <v>102</v>
      </c>
      <c r="E351">
        <v>9</v>
      </c>
      <c r="F351" t="s">
        <v>103</v>
      </c>
      <c r="G351" t="s">
        <v>110</v>
      </c>
      <c r="H351" s="5">
        <v>769</v>
      </c>
      <c r="I351" s="5">
        <v>6796.7</v>
      </c>
      <c r="J351" t="s">
        <v>117</v>
      </c>
      <c r="K351" t="s">
        <v>107</v>
      </c>
      <c r="L351">
        <v>3</v>
      </c>
      <c r="M351">
        <v>2</v>
      </c>
      <c r="N351">
        <v>4</v>
      </c>
      <c r="O351" s="6">
        <v>0</v>
      </c>
      <c r="P351" t="s">
        <v>107</v>
      </c>
      <c r="Q351" t="s">
        <v>106</v>
      </c>
      <c r="R351">
        <f>IF(F351="Monthly",2,0)
+IF(E351&lt;=6,2,0)
+IF(N351&lt;=2,2,0)
+IF(L351&gt;=4,2,0)
+IF(M351&gt;=2,1,0)
+IF(H351&gt;=_xlfn.PERCENTILE.INC($H$2:$H$10001,0.75),1,0)</f>
        <v>3</v>
      </c>
      <c r="S351" t="str">
        <f>IF(R351&gt;=7,"High",IF(R351&gt;=4,"Medium","Low"))</f>
        <v>Low</v>
      </c>
    </row>
    <row r="352" spans="1:19">
      <c r="A352" t="s">
        <v>475</v>
      </c>
      <c r="B352">
        <v>39</v>
      </c>
      <c r="C352" t="s">
        <v>101</v>
      </c>
      <c r="D352" t="s">
        <v>137</v>
      </c>
      <c r="E352">
        <v>33</v>
      </c>
      <c r="F352" t="s">
        <v>103</v>
      </c>
      <c r="G352" t="s">
        <v>110</v>
      </c>
      <c r="H352" s="5">
        <v>666</v>
      </c>
      <c r="I352" s="5">
        <v>21906.639999999999</v>
      </c>
      <c r="J352" t="s">
        <v>115</v>
      </c>
      <c r="K352" t="s">
        <v>107</v>
      </c>
      <c r="L352">
        <v>0</v>
      </c>
      <c r="M352">
        <v>0</v>
      </c>
      <c r="N352">
        <v>5</v>
      </c>
      <c r="O352" s="6">
        <v>0</v>
      </c>
      <c r="P352" t="s">
        <v>106</v>
      </c>
      <c r="Q352" t="s">
        <v>107</v>
      </c>
      <c r="R352">
        <f>IF(F352="Monthly",2,0)
+IF(E352&lt;=6,2,0)
+IF(N352&lt;=2,2,0)
+IF(L352&gt;=4,2,0)
+IF(M352&gt;=2,1,0)
+IF(H352&gt;=_xlfn.PERCENTILE.INC($H$2:$H$10001,0.75),1,0)</f>
        <v>2</v>
      </c>
      <c r="S352" t="str">
        <f>IF(R352&gt;=7,"High",IF(R352&gt;=4,"Medium","Low"))</f>
        <v>Low</v>
      </c>
    </row>
    <row r="353" spans="1:19">
      <c r="A353" t="s">
        <v>476</v>
      </c>
      <c r="B353">
        <v>42</v>
      </c>
      <c r="C353" t="s">
        <v>112</v>
      </c>
      <c r="D353" t="s">
        <v>131</v>
      </c>
      <c r="E353">
        <v>23</v>
      </c>
      <c r="F353" t="s">
        <v>103</v>
      </c>
      <c r="G353" t="s">
        <v>104</v>
      </c>
      <c r="H353" s="5">
        <v>458</v>
      </c>
      <c r="I353" s="5">
        <v>10751.45</v>
      </c>
      <c r="J353" t="s">
        <v>140</v>
      </c>
      <c r="K353" t="s">
        <v>107</v>
      </c>
      <c r="L353">
        <v>1</v>
      </c>
      <c r="M353">
        <v>0</v>
      </c>
      <c r="N353">
        <v>5</v>
      </c>
      <c r="O353" s="6">
        <v>0</v>
      </c>
      <c r="P353" t="s">
        <v>107</v>
      </c>
      <c r="Q353" t="s">
        <v>107</v>
      </c>
      <c r="R353">
        <f>IF(F353="Monthly",2,0)
+IF(E353&lt;=6,2,0)
+IF(N353&lt;=2,2,0)
+IF(L353&gt;=4,2,0)
+IF(M353&gt;=2,1,0)
+IF(H353&gt;=_xlfn.PERCENTILE.INC($H$2:$H$10001,0.75),1,0)</f>
        <v>2</v>
      </c>
      <c r="S353" t="str">
        <f>IF(R353&gt;=7,"High",IF(R353&gt;=4,"Medium","Low"))</f>
        <v>Low</v>
      </c>
    </row>
    <row r="354" spans="1:19">
      <c r="A354" t="s">
        <v>477</v>
      </c>
      <c r="B354">
        <v>31</v>
      </c>
      <c r="C354" t="s">
        <v>112</v>
      </c>
      <c r="D354" t="s">
        <v>131</v>
      </c>
      <c r="E354">
        <v>60</v>
      </c>
      <c r="F354" t="s">
        <v>121</v>
      </c>
      <c r="G354" t="s">
        <v>104</v>
      </c>
      <c r="H354" s="5">
        <v>466</v>
      </c>
      <c r="I354" s="5">
        <v>27734.12</v>
      </c>
      <c r="J354" t="s">
        <v>134</v>
      </c>
      <c r="K354" t="s">
        <v>106</v>
      </c>
      <c r="L354">
        <v>0</v>
      </c>
      <c r="M354">
        <v>0</v>
      </c>
      <c r="N354">
        <v>5</v>
      </c>
      <c r="O354" s="6">
        <v>0</v>
      </c>
      <c r="P354" t="s">
        <v>107</v>
      </c>
      <c r="Q354" t="s">
        <v>107</v>
      </c>
      <c r="R354">
        <f>IF(F354="Monthly",2,0)
+IF(E354&lt;=6,2,0)
+IF(N354&lt;=2,2,0)
+IF(L354&gt;=4,2,0)
+IF(M354&gt;=2,1,0)
+IF(H354&gt;=_xlfn.PERCENTILE.INC($H$2:$H$10001,0.75),1,0)</f>
        <v>0</v>
      </c>
      <c r="S354" t="str">
        <f>IF(R354&gt;=7,"High",IF(R354&gt;=4,"Medium","Low"))</f>
        <v>Low</v>
      </c>
    </row>
    <row r="355" spans="1:19">
      <c r="A355" t="s">
        <v>478</v>
      </c>
      <c r="B355">
        <v>39</v>
      </c>
      <c r="C355" t="s">
        <v>101</v>
      </c>
      <c r="D355" t="s">
        <v>137</v>
      </c>
      <c r="E355">
        <v>40</v>
      </c>
      <c r="F355" t="s">
        <v>109</v>
      </c>
      <c r="G355" t="s">
        <v>110</v>
      </c>
      <c r="H355" s="5">
        <v>780</v>
      </c>
      <c r="I355" s="5">
        <v>30325.06</v>
      </c>
      <c r="J355" t="s">
        <v>117</v>
      </c>
      <c r="K355" t="s">
        <v>106</v>
      </c>
      <c r="L355">
        <v>0</v>
      </c>
      <c r="M355">
        <v>0</v>
      </c>
      <c r="N355">
        <v>5</v>
      </c>
      <c r="O355" s="6">
        <v>5</v>
      </c>
      <c r="P355" t="s">
        <v>107</v>
      </c>
      <c r="Q355" t="s">
        <v>107</v>
      </c>
      <c r="R355">
        <f>IF(F355="Monthly",2,0)
+IF(E355&lt;=6,2,0)
+IF(N355&lt;=2,2,0)
+IF(L355&gt;=4,2,0)
+IF(M355&gt;=2,1,0)
+IF(H355&gt;=_xlfn.PERCENTILE.INC($H$2:$H$10001,0.75),1,0)</f>
        <v>0</v>
      </c>
      <c r="S355" t="str">
        <f>IF(R355&gt;=7,"High",IF(R355&gt;=4,"Medium","Low"))</f>
        <v>Low</v>
      </c>
    </row>
    <row r="356" spans="1:19">
      <c r="A356" t="s">
        <v>479</v>
      </c>
      <c r="B356">
        <v>18</v>
      </c>
      <c r="C356" t="s">
        <v>112</v>
      </c>
      <c r="D356" t="s">
        <v>102</v>
      </c>
      <c r="E356">
        <v>42</v>
      </c>
      <c r="F356" t="s">
        <v>109</v>
      </c>
      <c r="G356" t="s">
        <v>104</v>
      </c>
      <c r="H356" s="5">
        <v>502</v>
      </c>
      <c r="I356" s="5">
        <v>18470.150000000001</v>
      </c>
      <c r="J356" t="s">
        <v>115</v>
      </c>
      <c r="K356" t="s">
        <v>107</v>
      </c>
      <c r="L356">
        <v>1</v>
      </c>
      <c r="M356">
        <v>0</v>
      </c>
      <c r="N356">
        <v>5</v>
      </c>
      <c r="O356" s="6">
        <v>10</v>
      </c>
      <c r="P356" t="s">
        <v>107</v>
      </c>
      <c r="Q356" t="s">
        <v>107</v>
      </c>
      <c r="R356">
        <f>IF(F356="Monthly",2,0)
+IF(E356&lt;=6,2,0)
+IF(N356&lt;=2,2,0)
+IF(L356&gt;=4,2,0)
+IF(M356&gt;=2,1,0)
+IF(H356&gt;=_xlfn.PERCENTILE.INC($H$2:$H$10001,0.75),1,0)</f>
        <v>0</v>
      </c>
      <c r="S356" t="str">
        <f>IF(R356&gt;=7,"High",IF(R356&gt;=4,"Medium","Low"))</f>
        <v>Low</v>
      </c>
    </row>
    <row r="357" spans="1:19">
      <c r="A357" t="s">
        <v>480</v>
      </c>
      <c r="B357">
        <v>31</v>
      </c>
      <c r="C357" t="s">
        <v>112</v>
      </c>
      <c r="D357" t="s">
        <v>126</v>
      </c>
      <c r="E357">
        <v>34</v>
      </c>
      <c r="F357" t="s">
        <v>109</v>
      </c>
      <c r="G357" t="s">
        <v>104</v>
      </c>
      <c r="H357" s="5">
        <v>561</v>
      </c>
      <c r="I357" s="5">
        <v>17592.310000000001</v>
      </c>
      <c r="J357" t="s">
        <v>105</v>
      </c>
      <c r="K357" t="s">
        <v>107</v>
      </c>
      <c r="L357">
        <v>0</v>
      </c>
      <c r="M357">
        <v>0</v>
      </c>
      <c r="N357">
        <v>5</v>
      </c>
      <c r="O357" s="6">
        <v>5</v>
      </c>
      <c r="P357" t="s">
        <v>107</v>
      </c>
      <c r="Q357" t="s">
        <v>107</v>
      </c>
      <c r="R357">
        <f>IF(F357="Monthly",2,0)
+IF(E357&lt;=6,2,0)
+IF(N357&lt;=2,2,0)
+IF(L357&gt;=4,2,0)
+IF(M357&gt;=2,1,0)
+IF(H357&gt;=_xlfn.PERCENTILE.INC($H$2:$H$10001,0.75),1,0)</f>
        <v>0</v>
      </c>
      <c r="S357" t="str">
        <f>IF(R357&gt;=7,"High",IF(R357&gt;=4,"Medium","Low"))</f>
        <v>Low</v>
      </c>
    </row>
    <row r="358" spans="1:19">
      <c r="A358" t="s">
        <v>481</v>
      </c>
      <c r="B358">
        <v>25</v>
      </c>
      <c r="C358" t="s">
        <v>101</v>
      </c>
      <c r="D358" t="s">
        <v>123</v>
      </c>
      <c r="E358">
        <v>50</v>
      </c>
      <c r="F358" t="s">
        <v>109</v>
      </c>
      <c r="G358" t="s">
        <v>104</v>
      </c>
      <c r="H358" s="5">
        <v>416</v>
      </c>
      <c r="I358" s="5">
        <v>21096.93</v>
      </c>
      <c r="J358" t="s">
        <v>140</v>
      </c>
      <c r="K358" t="s">
        <v>106</v>
      </c>
      <c r="L358">
        <v>1</v>
      </c>
      <c r="M358">
        <v>0</v>
      </c>
      <c r="N358">
        <v>5</v>
      </c>
      <c r="O358" s="6">
        <v>0</v>
      </c>
      <c r="P358" t="s">
        <v>107</v>
      </c>
      <c r="Q358" t="s">
        <v>107</v>
      </c>
      <c r="R358">
        <f>IF(F358="Monthly",2,0)
+IF(E358&lt;=6,2,0)
+IF(N358&lt;=2,2,0)
+IF(L358&gt;=4,2,0)
+IF(M358&gt;=2,1,0)
+IF(H358&gt;=_xlfn.PERCENTILE.INC($H$2:$H$10001,0.75),1,0)</f>
        <v>0</v>
      </c>
      <c r="S358" t="str">
        <f>IF(R358&gt;=7,"High",IF(R358&gt;=4,"Medium","Low"))</f>
        <v>Low</v>
      </c>
    </row>
    <row r="359" spans="1:19">
      <c r="A359" t="s">
        <v>482</v>
      </c>
      <c r="B359">
        <v>38</v>
      </c>
      <c r="C359" t="s">
        <v>112</v>
      </c>
      <c r="D359" t="s">
        <v>113</v>
      </c>
      <c r="E359">
        <v>46</v>
      </c>
      <c r="F359" t="s">
        <v>103</v>
      </c>
      <c r="G359" t="s">
        <v>110</v>
      </c>
      <c r="H359" s="5">
        <v>693</v>
      </c>
      <c r="I359" s="5">
        <v>32253.45</v>
      </c>
      <c r="J359" t="s">
        <v>140</v>
      </c>
      <c r="K359" t="s">
        <v>106</v>
      </c>
      <c r="L359">
        <v>0</v>
      </c>
      <c r="M359">
        <v>0</v>
      </c>
      <c r="N359">
        <v>5</v>
      </c>
      <c r="O359" s="6">
        <v>0</v>
      </c>
      <c r="P359" t="s">
        <v>107</v>
      </c>
      <c r="Q359" t="s">
        <v>107</v>
      </c>
      <c r="R359">
        <f>IF(F359="Monthly",2,0)
+IF(E359&lt;=6,2,0)
+IF(N359&lt;=2,2,0)
+IF(L359&gt;=4,2,0)
+IF(M359&gt;=2,1,0)
+IF(H359&gt;=_xlfn.PERCENTILE.INC($H$2:$H$10001,0.75),1,0)</f>
        <v>2</v>
      </c>
      <c r="S359" t="str">
        <f>IF(R359&gt;=7,"High",IF(R359&gt;=4,"Medium","Low"))</f>
        <v>Low</v>
      </c>
    </row>
    <row r="360" spans="1:19">
      <c r="A360" t="s">
        <v>483</v>
      </c>
      <c r="B360">
        <v>40</v>
      </c>
      <c r="C360" t="s">
        <v>101</v>
      </c>
      <c r="D360" t="s">
        <v>102</v>
      </c>
      <c r="E360">
        <v>43</v>
      </c>
      <c r="F360" t="s">
        <v>103</v>
      </c>
      <c r="G360" t="s">
        <v>110</v>
      </c>
      <c r="H360" s="5">
        <v>829</v>
      </c>
      <c r="I360" s="5">
        <v>35971.58</v>
      </c>
      <c r="J360" t="s">
        <v>105</v>
      </c>
      <c r="K360" t="s">
        <v>106</v>
      </c>
      <c r="L360">
        <v>1</v>
      </c>
      <c r="M360">
        <v>0</v>
      </c>
      <c r="N360">
        <v>5</v>
      </c>
      <c r="O360" s="6">
        <v>0</v>
      </c>
      <c r="P360" t="s">
        <v>106</v>
      </c>
      <c r="Q360" t="s">
        <v>107</v>
      </c>
      <c r="R360">
        <f>IF(F360="Monthly",2,0)
+IF(E360&lt;=6,2,0)
+IF(N360&lt;=2,2,0)
+IF(L360&gt;=4,2,0)
+IF(M360&gt;=2,1,0)
+IF(H360&gt;=_xlfn.PERCENTILE.INC($H$2:$H$10001,0.75),1,0)</f>
        <v>3</v>
      </c>
      <c r="S360" t="str">
        <f>IF(R360&gt;=7,"High",IF(R360&gt;=4,"Medium","Low"))</f>
        <v>Low</v>
      </c>
    </row>
    <row r="361" spans="1:19">
      <c r="A361" t="s">
        <v>484</v>
      </c>
      <c r="B361">
        <v>36</v>
      </c>
      <c r="C361" t="s">
        <v>101</v>
      </c>
      <c r="D361" t="s">
        <v>119</v>
      </c>
      <c r="E361">
        <v>13</v>
      </c>
      <c r="F361" t="s">
        <v>103</v>
      </c>
      <c r="G361" t="s">
        <v>110</v>
      </c>
      <c r="H361" s="5">
        <v>675</v>
      </c>
      <c r="I361" s="5">
        <v>8606.52</v>
      </c>
      <c r="J361" t="s">
        <v>140</v>
      </c>
      <c r="K361" t="s">
        <v>106</v>
      </c>
      <c r="L361">
        <v>0</v>
      </c>
      <c r="M361">
        <v>0</v>
      </c>
      <c r="N361">
        <v>5</v>
      </c>
      <c r="O361" s="6">
        <v>0</v>
      </c>
      <c r="P361" t="s">
        <v>106</v>
      </c>
      <c r="Q361" t="s">
        <v>107</v>
      </c>
      <c r="R361">
        <f>IF(F361="Monthly",2,0)
+IF(E361&lt;=6,2,0)
+IF(N361&lt;=2,2,0)
+IF(L361&gt;=4,2,0)
+IF(M361&gt;=2,1,0)
+IF(H361&gt;=_xlfn.PERCENTILE.INC($H$2:$H$10001,0.75),1,0)</f>
        <v>2</v>
      </c>
      <c r="S361" t="str">
        <f>IF(R361&gt;=7,"High",IF(R361&gt;=4,"Medium","Low"))</f>
        <v>Low</v>
      </c>
    </row>
    <row r="362" spans="1:19">
      <c r="A362" t="s">
        <v>485</v>
      </c>
      <c r="B362">
        <v>30</v>
      </c>
      <c r="C362" t="s">
        <v>112</v>
      </c>
      <c r="D362" t="s">
        <v>131</v>
      </c>
      <c r="E362">
        <v>3</v>
      </c>
      <c r="F362" t="s">
        <v>103</v>
      </c>
      <c r="G362" t="s">
        <v>110</v>
      </c>
      <c r="H362" s="5">
        <v>721</v>
      </c>
      <c r="I362" s="5">
        <v>1856.13</v>
      </c>
      <c r="J362" t="s">
        <v>140</v>
      </c>
      <c r="K362" t="s">
        <v>106</v>
      </c>
      <c r="L362">
        <v>0</v>
      </c>
      <c r="M362">
        <v>0</v>
      </c>
      <c r="N362">
        <v>4</v>
      </c>
      <c r="O362" s="6">
        <v>15</v>
      </c>
      <c r="P362" t="s">
        <v>107</v>
      </c>
      <c r="Q362" t="s">
        <v>106</v>
      </c>
      <c r="R362">
        <f>IF(F362="Monthly",2,0)
+IF(E362&lt;=6,2,0)
+IF(N362&lt;=2,2,0)
+IF(L362&gt;=4,2,0)
+IF(M362&gt;=2,1,0)
+IF(H362&gt;=_xlfn.PERCENTILE.INC($H$2:$H$10001,0.75),1,0)</f>
        <v>4</v>
      </c>
      <c r="S362" t="str">
        <f>IF(R362&gt;=7,"High",IF(R362&gt;=4,"Medium","Low"))</f>
        <v>Medium</v>
      </c>
    </row>
    <row r="363" spans="1:19">
      <c r="A363" t="s">
        <v>486</v>
      </c>
      <c r="B363">
        <v>50</v>
      </c>
      <c r="C363" t="s">
        <v>112</v>
      </c>
      <c r="D363" t="s">
        <v>137</v>
      </c>
      <c r="E363">
        <v>68</v>
      </c>
      <c r="F363" t="s">
        <v>121</v>
      </c>
      <c r="G363" t="s">
        <v>104</v>
      </c>
      <c r="H363" s="5">
        <v>434</v>
      </c>
      <c r="I363" s="5">
        <v>30202.720000000001</v>
      </c>
      <c r="J363" t="s">
        <v>134</v>
      </c>
      <c r="K363" t="s">
        <v>106</v>
      </c>
      <c r="L363">
        <v>0</v>
      </c>
      <c r="M363">
        <v>0</v>
      </c>
      <c r="N363">
        <v>5</v>
      </c>
      <c r="O363" s="6">
        <v>0</v>
      </c>
      <c r="P363" t="s">
        <v>106</v>
      </c>
      <c r="Q363" t="s">
        <v>107</v>
      </c>
      <c r="R363">
        <f>IF(F363="Monthly",2,0)
+IF(E363&lt;=6,2,0)
+IF(N363&lt;=2,2,0)
+IF(L363&gt;=4,2,0)
+IF(M363&gt;=2,1,0)
+IF(H363&gt;=_xlfn.PERCENTILE.INC($H$2:$H$10001,0.75),1,0)</f>
        <v>0</v>
      </c>
      <c r="S363" t="str">
        <f>IF(R363&gt;=7,"High",IF(R363&gt;=4,"Medium","Low"))</f>
        <v>Low</v>
      </c>
    </row>
    <row r="364" spans="1:19">
      <c r="A364" t="s">
        <v>487</v>
      </c>
      <c r="B364">
        <v>41</v>
      </c>
      <c r="C364" t="s">
        <v>112</v>
      </c>
      <c r="D364" t="s">
        <v>119</v>
      </c>
      <c r="E364">
        <v>43</v>
      </c>
      <c r="F364" t="s">
        <v>103</v>
      </c>
      <c r="G364" t="s">
        <v>129</v>
      </c>
      <c r="H364" s="5">
        <v>1063</v>
      </c>
      <c r="I364" s="5">
        <v>46386.65</v>
      </c>
      <c r="J364" t="s">
        <v>105</v>
      </c>
      <c r="K364" t="s">
        <v>106</v>
      </c>
      <c r="L364">
        <v>0</v>
      </c>
      <c r="M364">
        <v>0</v>
      </c>
      <c r="N364">
        <v>4</v>
      </c>
      <c r="O364" s="6">
        <v>0</v>
      </c>
      <c r="P364" t="s">
        <v>107</v>
      </c>
      <c r="Q364" t="s">
        <v>107</v>
      </c>
      <c r="R364">
        <f>IF(F364="Monthly",2,0)
+IF(E364&lt;=6,2,0)
+IF(N364&lt;=2,2,0)
+IF(L364&gt;=4,2,0)
+IF(M364&gt;=2,1,0)
+IF(H364&gt;=_xlfn.PERCENTILE.INC($H$2:$H$10001,0.75),1,0)</f>
        <v>3</v>
      </c>
      <c r="S364" t="str">
        <f>IF(R364&gt;=7,"High",IF(R364&gt;=4,"Medium","Low"))</f>
        <v>Low</v>
      </c>
    </row>
    <row r="365" spans="1:19">
      <c r="A365" t="s">
        <v>488</v>
      </c>
      <c r="B365">
        <v>40</v>
      </c>
      <c r="C365" t="s">
        <v>112</v>
      </c>
      <c r="D365" t="s">
        <v>159</v>
      </c>
      <c r="E365">
        <v>40</v>
      </c>
      <c r="F365" t="s">
        <v>103</v>
      </c>
      <c r="G365" t="s">
        <v>104</v>
      </c>
      <c r="H365" s="5">
        <v>440</v>
      </c>
      <c r="I365" s="5">
        <v>18051.849999999999</v>
      </c>
      <c r="J365" t="s">
        <v>105</v>
      </c>
      <c r="K365" t="s">
        <v>106</v>
      </c>
      <c r="L365">
        <v>1</v>
      </c>
      <c r="M365">
        <v>0</v>
      </c>
      <c r="N365">
        <v>4</v>
      </c>
      <c r="O365" s="6">
        <v>0</v>
      </c>
      <c r="P365" t="s">
        <v>106</v>
      </c>
      <c r="Q365" t="s">
        <v>107</v>
      </c>
      <c r="R365">
        <f>IF(F365="Monthly",2,0)
+IF(E365&lt;=6,2,0)
+IF(N365&lt;=2,2,0)
+IF(L365&gt;=4,2,0)
+IF(M365&gt;=2,1,0)
+IF(H365&gt;=_xlfn.PERCENTILE.INC($H$2:$H$10001,0.75),1,0)</f>
        <v>2</v>
      </c>
      <c r="S365" t="str">
        <f>IF(R365&gt;=7,"High",IF(R365&gt;=4,"Medium","Low"))</f>
        <v>Low</v>
      </c>
    </row>
    <row r="366" spans="1:19">
      <c r="A366" t="s">
        <v>489</v>
      </c>
      <c r="B366">
        <v>38</v>
      </c>
      <c r="C366" t="s">
        <v>101</v>
      </c>
      <c r="D366" t="s">
        <v>126</v>
      </c>
      <c r="E366">
        <v>22</v>
      </c>
      <c r="F366" t="s">
        <v>103</v>
      </c>
      <c r="G366" t="s">
        <v>110</v>
      </c>
      <c r="H366" s="5">
        <v>730</v>
      </c>
      <c r="I366" s="5">
        <v>15981.2</v>
      </c>
      <c r="J366" t="s">
        <v>105</v>
      </c>
      <c r="K366" t="s">
        <v>106</v>
      </c>
      <c r="L366">
        <v>1</v>
      </c>
      <c r="M366">
        <v>0</v>
      </c>
      <c r="N366">
        <v>5</v>
      </c>
      <c r="O366" s="6">
        <v>0</v>
      </c>
      <c r="P366" t="s">
        <v>107</v>
      </c>
      <c r="Q366" t="s">
        <v>107</v>
      </c>
      <c r="R366">
        <f>IF(F366="Monthly",2,0)
+IF(E366&lt;=6,2,0)
+IF(N366&lt;=2,2,0)
+IF(L366&gt;=4,2,0)
+IF(M366&gt;=2,1,0)
+IF(H366&gt;=_xlfn.PERCENTILE.INC($H$2:$H$10001,0.75),1,0)</f>
        <v>2</v>
      </c>
      <c r="S366" t="str">
        <f>IF(R366&gt;=7,"High",IF(R366&gt;=4,"Medium","Low"))</f>
        <v>Low</v>
      </c>
    </row>
    <row r="367" spans="1:19">
      <c r="A367" t="s">
        <v>490</v>
      </c>
      <c r="B367">
        <v>41</v>
      </c>
      <c r="C367" t="s">
        <v>112</v>
      </c>
      <c r="D367" t="s">
        <v>123</v>
      </c>
      <c r="E367">
        <v>39</v>
      </c>
      <c r="F367" t="s">
        <v>109</v>
      </c>
      <c r="G367" t="s">
        <v>110</v>
      </c>
      <c r="H367" s="5">
        <v>786</v>
      </c>
      <c r="I367" s="5">
        <v>31273.8</v>
      </c>
      <c r="J367" t="s">
        <v>134</v>
      </c>
      <c r="K367" t="s">
        <v>107</v>
      </c>
      <c r="L367">
        <v>0</v>
      </c>
      <c r="M367">
        <v>0</v>
      </c>
      <c r="N367">
        <v>5</v>
      </c>
      <c r="O367" s="6">
        <v>0</v>
      </c>
      <c r="P367" t="s">
        <v>107</v>
      </c>
      <c r="Q367" t="s">
        <v>107</v>
      </c>
      <c r="R367">
        <f>IF(F367="Monthly",2,0)
+IF(E367&lt;=6,2,0)
+IF(N367&lt;=2,2,0)
+IF(L367&gt;=4,2,0)
+IF(M367&gt;=2,1,0)
+IF(H367&gt;=_xlfn.PERCENTILE.INC($H$2:$H$10001,0.75),1,0)</f>
        <v>0</v>
      </c>
      <c r="S367" t="str">
        <f>IF(R367&gt;=7,"High",IF(R367&gt;=4,"Medium","Low"))</f>
        <v>Low</v>
      </c>
    </row>
    <row r="368" spans="1:19">
      <c r="A368" t="s">
        <v>491</v>
      </c>
      <c r="B368">
        <v>26</v>
      </c>
      <c r="C368" t="s">
        <v>101</v>
      </c>
      <c r="D368" t="s">
        <v>119</v>
      </c>
      <c r="E368">
        <v>31</v>
      </c>
      <c r="F368" t="s">
        <v>103</v>
      </c>
      <c r="G368" t="s">
        <v>104</v>
      </c>
      <c r="H368" s="5">
        <v>540</v>
      </c>
      <c r="I368" s="5">
        <v>16974.5</v>
      </c>
      <c r="J368" t="s">
        <v>134</v>
      </c>
      <c r="K368" t="s">
        <v>107</v>
      </c>
      <c r="L368">
        <v>4</v>
      </c>
      <c r="M368">
        <v>1</v>
      </c>
      <c r="N368">
        <v>4</v>
      </c>
      <c r="O368" s="6">
        <v>0</v>
      </c>
      <c r="P368" t="s">
        <v>107</v>
      </c>
      <c r="Q368" t="s">
        <v>107</v>
      </c>
      <c r="R368">
        <f>IF(F368="Monthly",2,0)
+IF(E368&lt;=6,2,0)
+IF(N368&lt;=2,2,0)
+IF(L368&gt;=4,2,0)
+IF(M368&gt;=2,1,0)
+IF(H368&gt;=_xlfn.PERCENTILE.INC($H$2:$H$10001,0.75),1,0)</f>
        <v>4</v>
      </c>
      <c r="S368" t="str">
        <f>IF(R368&gt;=7,"High",IF(R368&gt;=4,"Medium","Low"))</f>
        <v>Medium</v>
      </c>
    </row>
    <row r="369" spans="1:19">
      <c r="A369" t="s">
        <v>492</v>
      </c>
      <c r="B369">
        <v>26</v>
      </c>
      <c r="C369" t="s">
        <v>112</v>
      </c>
      <c r="D369" t="s">
        <v>133</v>
      </c>
      <c r="E369">
        <v>13</v>
      </c>
      <c r="F369" t="s">
        <v>109</v>
      </c>
      <c r="G369" t="s">
        <v>104</v>
      </c>
      <c r="H369" s="5">
        <v>444</v>
      </c>
      <c r="I369" s="5">
        <v>5704.41</v>
      </c>
      <c r="J369" t="s">
        <v>117</v>
      </c>
      <c r="K369" t="s">
        <v>106</v>
      </c>
      <c r="L369">
        <v>1</v>
      </c>
      <c r="M369">
        <v>0</v>
      </c>
      <c r="N369">
        <v>5</v>
      </c>
      <c r="O369" s="6">
        <v>0</v>
      </c>
      <c r="P369" t="s">
        <v>106</v>
      </c>
      <c r="Q369" t="s">
        <v>107</v>
      </c>
      <c r="R369">
        <f>IF(F369="Monthly",2,0)
+IF(E369&lt;=6,2,0)
+IF(N369&lt;=2,2,0)
+IF(L369&gt;=4,2,0)
+IF(M369&gt;=2,1,0)
+IF(H369&gt;=_xlfn.PERCENTILE.INC($H$2:$H$10001,0.75),1,0)</f>
        <v>0</v>
      </c>
      <c r="S369" t="str">
        <f>IF(R369&gt;=7,"High",IF(R369&gt;=4,"Medium","Low"))</f>
        <v>Low</v>
      </c>
    </row>
    <row r="370" spans="1:19">
      <c r="A370" t="s">
        <v>493</v>
      </c>
      <c r="B370">
        <v>47</v>
      </c>
      <c r="C370" t="s">
        <v>112</v>
      </c>
      <c r="D370" t="s">
        <v>113</v>
      </c>
      <c r="E370">
        <v>38</v>
      </c>
      <c r="F370" t="s">
        <v>103</v>
      </c>
      <c r="G370" t="s">
        <v>110</v>
      </c>
      <c r="H370" s="5">
        <v>686</v>
      </c>
      <c r="I370" s="5">
        <v>26631.67</v>
      </c>
      <c r="J370" t="s">
        <v>117</v>
      </c>
      <c r="K370" t="s">
        <v>106</v>
      </c>
      <c r="L370">
        <v>1</v>
      </c>
      <c r="M370">
        <v>0</v>
      </c>
      <c r="N370">
        <v>4</v>
      </c>
      <c r="O370" s="6">
        <v>0</v>
      </c>
      <c r="P370" t="s">
        <v>107</v>
      </c>
      <c r="Q370" t="s">
        <v>106</v>
      </c>
      <c r="R370">
        <f>IF(F370="Monthly",2,0)
+IF(E370&lt;=6,2,0)
+IF(N370&lt;=2,2,0)
+IF(L370&gt;=4,2,0)
+IF(M370&gt;=2,1,0)
+IF(H370&gt;=_xlfn.PERCENTILE.INC($H$2:$H$10001,0.75),1,0)</f>
        <v>2</v>
      </c>
      <c r="S370" t="str">
        <f>IF(R370&gt;=7,"High",IF(R370&gt;=4,"Medium","Low"))</f>
        <v>Low</v>
      </c>
    </row>
    <row r="371" spans="1:19">
      <c r="A371" t="s">
        <v>494</v>
      </c>
      <c r="B371">
        <v>43</v>
      </c>
      <c r="C371" t="s">
        <v>112</v>
      </c>
      <c r="D371" t="s">
        <v>126</v>
      </c>
      <c r="E371">
        <v>39</v>
      </c>
      <c r="F371" t="s">
        <v>109</v>
      </c>
      <c r="G371" t="s">
        <v>110</v>
      </c>
      <c r="H371" s="5">
        <v>708</v>
      </c>
      <c r="I371" s="5">
        <v>28254.77</v>
      </c>
      <c r="J371" t="s">
        <v>115</v>
      </c>
      <c r="K371" t="s">
        <v>106</v>
      </c>
      <c r="L371">
        <v>0</v>
      </c>
      <c r="M371">
        <v>0</v>
      </c>
      <c r="N371">
        <v>5</v>
      </c>
      <c r="O371" s="6">
        <v>0</v>
      </c>
      <c r="P371" t="s">
        <v>107</v>
      </c>
      <c r="Q371" t="s">
        <v>107</v>
      </c>
      <c r="R371">
        <f>IF(F371="Monthly",2,0)
+IF(E371&lt;=6,2,0)
+IF(N371&lt;=2,2,0)
+IF(L371&gt;=4,2,0)
+IF(M371&gt;=2,1,0)
+IF(H371&gt;=_xlfn.PERCENTILE.INC($H$2:$H$10001,0.75),1,0)</f>
        <v>0</v>
      </c>
      <c r="S371" t="str">
        <f>IF(R371&gt;=7,"High",IF(R371&gt;=4,"Medium","Low"))</f>
        <v>Low</v>
      </c>
    </row>
    <row r="372" spans="1:19">
      <c r="A372" t="s">
        <v>495</v>
      </c>
      <c r="B372">
        <v>25</v>
      </c>
      <c r="C372" t="s">
        <v>101</v>
      </c>
      <c r="D372" t="s">
        <v>126</v>
      </c>
      <c r="E372">
        <v>36</v>
      </c>
      <c r="F372" t="s">
        <v>109</v>
      </c>
      <c r="G372" t="s">
        <v>110</v>
      </c>
      <c r="H372" s="5">
        <v>705</v>
      </c>
      <c r="I372" s="5">
        <v>26079.119999999999</v>
      </c>
      <c r="J372" t="s">
        <v>105</v>
      </c>
      <c r="K372" t="s">
        <v>106</v>
      </c>
      <c r="L372">
        <v>1</v>
      </c>
      <c r="M372">
        <v>0</v>
      </c>
      <c r="N372">
        <v>5</v>
      </c>
      <c r="O372" s="6">
        <v>0</v>
      </c>
      <c r="P372" t="s">
        <v>107</v>
      </c>
      <c r="Q372" t="s">
        <v>107</v>
      </c>
      <c r="R372">
        <f>IF(F372="Monthly",2,0)
+IF(E372&lt;=6,2,0)
+IF(N372&lt;=2,2,0)
+IF(L372&gt;=4,2,0)
+IF(M372&gt;=2,1,0)
+IF(H372&gt;=_xlfn.PERCENTILE.INC($H$2:$H$10001,0.75),1,0)</f>
        <v>0</v>
      </c>
      <c r="S372" t="str">
        <f>IF(R372&gt;=7,"High",IF(R372&gt;=4,"Medium","Low"))</f>
        <v>Low</v>
      </c>
    </row>
    <row r="373" spans="1:19">
      <c r="A373" t="s">
        <v>496</v>
      </c>
      <c r="B373">
        <v>35</v>
      </c>
      <c r="C373" t="s">
        <v>101</v>
      </c>
      <c r="D373" t="s">
        <v>128</v>
      </c>
      <c r="E373">
        <v>9</v>
      </c>
      <c r="F373" t="s">
        <v>103</v>
      </c>
      <c r="G373" t="s">
        <v>110</v>
      </c>
      <c r="H373" s="5">
        <v>734</v>
      </c>
      <c r="I373" s="5">
        <v>6689.17</v>
      </c>
      <c r="J373" t="s">
        <v>140</v>
      </c>
      <c r="K373" t="s">
        <v>106</v>
      </c>
      <c r="L373">
        <v>1</v>
      </c>
      <c r="M373">
        <v>0</v>
      </c>
      <c r="N373">
        <v>5</v>
      </c>
      <c r="O373" s="6">
        <v>0</v>
      </c>
      <c r="P373" t="s">
        <v>106</v>
      </c>
      <c r="Q373" t="s">
        <v>107</v>
      </c>
      <c r="R373">
        <f>IF(F373="Monthly",2,0)
+IF(E373&lt;=6,2,0)
+IF(N373&lt;=2,2,0)
+IF(L373&gt;=4,2,0)
+IF(M373&gt;=2,1,0)
+IF(H373&gt;=_xlfn.PERCENTILE.INC($H$2:$H$10001,0.75),1,0)</f>
        <v>2</v>
      </c>
      <c r="S373" t="str">
        <f>IF(R373&gt;=7,"High",IF(R373&gt;=4,"Medium","Low"))</f>
        <v>Low</v>
      </c>
    </row>
    <row r="374" spans="1:19">
      <c r="A374" t="s">
        <v>497</v>
      </c>
      <c r="B374">
        <v>27</v>
      </c>
      <c r="C374" t="s">
        <v>101</v>
      </c>
      <c r="D374" t="s">
        <v>159</v>
      </c>
      <c r="E374">
        <v>60</v>
      </c>
      <c r="F374" t="s">
        <v>109</v>
      </c>
      <c r="G374" t="s">
        <v>129</v>
      </c>
      <c r="H374" s="5">
        <v>987</v>
      </c>
      <c r="I374" s="5">
        <v>54940.4</v>
      </c>
      <c r="J374" t="s">
        <v>117</v>
      </c>
      <c r="K374" t="s">
        <v>106</v>
      </c>
      <c r="L374">
        <v>0</v>
      </c>
      <c r="M374">
        <v>0</v>
      </c>
      <c r="N374">
        <v>5</v>
      </c>
      <c r="O374" s="6">
        <v>5</v>
      </c>
      <c r="P374" t="s">
        <v>107</v>
      </c>
      <c r="Q374" t="s">
        <v>107</v>
      </c>
      <c r="R374">
        <f>IF(F374="Monthly",2,0)
+IF(E374&lt;=6,2,0)
+IF(N374&lt;=2,2,0)
+IF(L374&gt;=4,2,0)
+IF(M374&gt;=2,1,0)
+IF(H374&gt;=_xlfn.PERCENTILE.INC($H$2:$H$10001,0.75),1,0)</f>
        <v>1</v>
      </c>
      <c r="S374" t="str">
        <f>IF(R374&gt;=7,"High",IF(R374&gt;=4,"Medium","Low"))</f>
        <v>Low</v>
      </c>
    </row>
    <row r="375" spans="1:19">
      <c r="A375" t="s">
        <v>498</v>
      </c>
      <c r="B375">
        <v>31</v>
      </c>
      <c r="C375" t="s">
        <v>112</v>
      </c>
      <c r="D375" t="s">
        <v>133</v>
      </c>
      <c r="E375">
        <v>61</v>
      </c>
      <c r="F375" t="s">
        <v>103</v>
      </c>
      <c r="G375" t="s">
        <v>110</v>
      </c>
      <c r="H375" s="5">
        <v>777</v>
      </c>
      <c r="I375" s="5">
        <v>46036.18</v>
      </c>
      <c r="J375" t="s">
        <v>140</v>
      </c>
      <c r="K375" t="s">
        <v>107</v>
      </c>
      <c r="L375">
        <v>0</v>
      </c>
      <c r="M375">
        <v>0</v>
      </c>
      <c r="N375">
        <v>4</v>
      </c>
      <c r="O375" s="6">
        <v>0</v>
      </c>
      <c r="P375" t="s">
        <v>107</v>
      </c>
      <c r="Q375" t="s">
        <v>106</v>
      </c>
      <c r="R375">
        <f>IF(F375="Monthly",2,0)
+IF(E375&lt;=6,2,0)
+IF(N375&lt;=2,2,0)
+IF(L375&gt;=4,2,0)
+IF(M375&gt;=2,1,0)
+IF(H375&gt;=_xlfn.PERCENTILE.INC($H$2:$H$10001,0.75),1,0)</f>
        <v>2</v>
      </c>
      <c r="S375" t="str">
        <f>IF(R375&gt;=7,"High",IF(R375&gt;=4,"Medium","Low"))</f>
        <v>Low</v>
      </c>
    </row>
    <row r="376" spans="1:19">
      <c r="A376" t="s">
        <v>499</v>
      </c>
      <c r="B376">
        <v>55</v>
      </c>
      <c r="C376" t="s">
        <v>101</v>
      </c>
      <c r="D376" t="s">
        <v>126</v>
      </c>
      <c r="E376">
        <v>31</v>
      </c>
      <c r="F376" t="s">
        <v>109</v>
      </c>
      <c r="G376" t="s">
        <v>104</v>
      </c>
      <c r="H376" s="5">
        <v>535</v>
      </c>
      <c r="I376" s="5">
        <v>15348.08</v>
      </c>
      <c r="J376" t="s">
        <v>134</v>
      </c>
      <c r="K376" t="s">
        <v>106</v>
      </c>
      <c r="L376">
        <v>0</v>
      </c>
      <c r="M376">
        <v>0</v>
      </c>
      <c r="N376">
        <v>5</v>
      </c>
      <c r="O376" s="6">
        <v>10</v>
      </c>
      <c r="P376" t="s">
        <v>107</v>
      </c>
      <c r="Q376" t="s">
        <v>107</v>
      </c>
      <c r="R376">
        <f>IF(F376="Monthly",2,0)
+IF(E376&lt;=6,2,0)
+IF(N376&lt;=2,2,0)
+IF(L376&gt;=4,2,0)
+IF(M376&gt;=2,1,0)
+IF(H376&gt;=_xlfn.PERCENTILE.INC($H$2:$H$10001,0.75),1,0)</f>
        <v>0</v>
      </c>
      <c r="S376" t="str">
        <f>IF(R376&gt;=7,"High",IF(R376&gt;=4,"Medium","Low"))</f>
        <v>Low</v>
      </c>
    </row>
    <row r="377" spans="1:19">
      <c r="A377" t="s">
        <v>500</v>
      </c>
      <c r="B377">
        <v>45</v>
      </c>
      <c r="C377" t="s">
        <v>101</v>
      </c>
      <c r="D377" t="s">
        <v>113</v>
      </c>
      <c r="E377">
        <v>29</v>
      </c>
      <c r="F377" t="s">
        <v>103</v>
      </c>
      <c r="G377" t="s">
        <v>110</v>
      </c>
      <c r="H377" s="5">
        <v>685</v>
      </c>
      <c r="I377" s="5">
        <v>19318.099999999999</v>
      </c>
      <c r="J377" t="s">
        <v>134</v>
      </c>
      <c r="K377" t="s">
        <v>107</v>
      </c>
      <c r="L377">
        <v>2</v>
      </c>
      <c r="M377">
        <v>1</v>
      </c>
      <c r="N377">
        <v>4</v>
      </c>
      <c r="O377" s="6">
        <v>0</v>
      </c>
      <c r="P377" t="s">
        <v>106</v>
      </c>
      <c r="Q377" t="s">
        <v>107</v>
      </c>
      <c r="R377">
        <f>IF(F377="Monthly",2,0)
+IF(E377&lt;=6,2,0)
+IF(N377&lt;=2,2,0)
+IF(L377&gt;=4,2,0)
+IF(M377&gt;=2,1,0)
+IF(H377&gt;=_xlfn.PERCENTILE.INC($H$2:$H$10001,0.75),1,0)</f>
        <v>2</v>
      </c>
      <c r="S377" t="str">
        <f>IF(R377&gt;=7,"High",IF(R377&gt;=4,"Medium","Low"))</f>
        <v>Low</v>
      </c>
    </row>
    <row r="378" spans="1:19">
      <c r="A378" t="s">
        <v>501</v>
      </c>
      <c r="B378">
        <v>30</v>
      </c>
      <c r="C378" t="s">
        <v>112</v>
      </c>
      <c r="D378" t="s">
        <v>133</v>
      </c>
      <c r="E378">
        <v>38</v>
      </c>
      <c r="F378" t="s">
        <v>103</v>
      </c>
      <c r="G378" t="s">
        <v>104</v>
      </c>
      <c r="H378" s="5">
        <v>470</v>
      </c>
      <c r="I378" s="5">
        <v>17350.91</v>
      </c>
      <c r="J378" t="s">
        <v>105</v>
      </c>
      <c r="K378" t="s">
        <v>107</v>
      </c>
      <c r="L378">
        <v>1</v>
      </c>
      <c r="M378">
        <v>0</v>
      </c>
      <c r="N378">
        <v>5</v>
      </c>
      <c r="O378" s="6">
        <v>0</v>
      </c>
      <c r="P378" t="s">
        <v>106</v>
      </c>
      <c r="Q378" t="s">
        <v>107</v>
      </c>
      <c r="R378">
        <f>IF(F378="Monthly",2,0)
+IF(E378&lt;=6,2,0)
+IF(N378&lt;=2,2,0)
+IF(L378&gt;=4,2,0)
+IF(M378&gt;=2,1,0)
+IF(H378&gt;=_xlfn.PERCENTILE.INC($H$2:$H$10001,0.75),1,0)</f>
        <v>2</v>
      </c>
      <c r="S378" t="str">
        <f>IF(R378&gt;=7,"High",IF(R378&gt;=4,"Medium","Low"))</f>
        <v>Low</v>
      </c>
    </row>
    <row r="379" spans="1:19">
      <c r="A379" t="s">
        <v>502</v>
      </c>
      <c r="B379">
        <v>33</v>
      </c>
      <c r="C379" t="s">
        <v>112</v>
      </c>
      <c r="D379" t="s">
        <v>113</v>
      </c>
      <c r="E379">
        <v>61</v>
      </c>
      <c r="F379" t="s">
        <v>103</v>
      </c>
      <c r="G379" t="s">
        <v>129</v>
      </c>
      <c r="H379" s="5">
        <v>1078</v>
      </c>
      <c r="I379" s="5">
        <v>67654.55</v>
      </c>
      <c r="J379" t="s">
        <v>117</v>
      </c>
      <c r="K379" t="s">
        <v>107</v>
      </c>
      <c r="L379">
        <v>1</v>
      </c>
      <c r="M379">
        <v>0</v>
      </c>
      <c r="N379">
        <v>4</v>
      </c>
      <c r="O379" s="6">
        <v>0</v>
      </c>
      <c r="P379" t="s">
        <v>107</v>
      </c>
      <c r="Q379" t="s">
        <v>107</v>
      </c>
      <c r="R379">
        <f>IF(F379="Monthly",2,0)
+IF(E379&lt;=6,2,0)
+IF(N379&lt;=2,2,0)
+IF(L379&gt;=4,2,0)
+IF(M379&gt;=2,1,0)
+IF(H379&gt;=_xlfn.PERCENTILE.INC($H$2:$H$10001,0.75),1,0)</f>
        <v>3</v>
      </c>
      <c r="S379" t="str">
        <f>IF(R379&gt;=7,"High",IF(R379&gt;=4,"Medium","Low"))</f>
        <v>Low</v>
      </c>
    </row>
    <row r="380" spans="1:19">
      <c r="A380" t="s">
        <v>503</v>
      </c>
      <c r="B380">
        <v>37</v>
      </c>
      <c r="C380" t="s">
        <v>112</v>
      </c>
      <c r="D380" t="s">
        <v>159</v>
      </c>
      <c r="E380">
        <v>30</v>
      </c>
      <c r="F380" t="s">
        <v>121</v>
      </c>
      <c r="G380" t="s">
        <v>110</v>
      </c>
      <c r="H380" s="5">
        <v>761</v>
      </c>
      <c r="I380" s="5">
        <v>20332.939999999999</v>
      </c>
      <c r="J380" t="s">
        <v>105</v>
      </c>
      <c r="K380" t="s">
        <v>107</v>
      </c>
      <c r="L380">
        <v>1</v>
      </c>
      <c r="M380">
        <v>0</v>
      </c>
      <c r="N380">
        <v>5</v>
      </c>
      <c r="O380" s="6">
        <v>10</v>
      </c>
      <c r="P380" t="s">
        <v>107</v>
      </c>
      <c r="Q380" t="s">
        <v>107</v>
      </c>
      <c r="R380">
        <f>IF(F380="Monthly",2,0)
+IF(E380&lt;=6,2,0)
+IF(N380&lt;=2,2,0)
+IF(L380&gt;=4,2,0)
+IF(M380&gt;=2,1,0)
+IF(H380&gt;=_xlfn.PERCENTILE.INC($H$2:$H$10001,0.75),1,0)</f>
        <v>0</v>
      </c>
      <c r="S380" t="str">
        <f>IF(R380&gt;=7,"High",IF(R380&gt;=4,"Medium","Low"))</f>
        <v>Low</v>
      </c>
    </row>
    <row r="381" spans="1:19">
      <c r="A381" t="s">
        <v>504</v>
      </c>
      <c r="B381">
        <v>46</v>
      </c>
      <c r="C381" t="s">
        <v>112</v>
      </c>
      <c r="D381" t="s">
        <v>131</v>
      </c>
      <c r="E381">
        <v>27</v>
      </c>
      <c r="F381" t="s">
        <v>121</v>
      </c>
      <c r="G381" t="s">
        <v>104</v>
      </c>
      <c r="H381" s="5">
        <v>454</v>
      </c>
      <c r="I381" s="5">
        <v>12266.5</v>
      </c>
      <c r="J381" t="s">
        <v>115</v>
      </c>
      <c r="K381" t="s">
        <v>107</v>
      </c>
      <c r="L381">
        <v>5</v>
      </c>
      <c r="M381">
        <v>3</v>
      </c>
      <c r="N381">
        <v>2</v>
      </c>
      <c r="O381" s="6">
        <v>0</v>
      </c>
      <c r="P381" t="s">
        <v>107</v>
      </c>
      <c r="Q381" t="s">
        <v>106</v>
      </c>
      <c r="R381">
        <f>IF(F381="Monthly",2,0)
+IF(E381&lt;=6,2,0)
+IF(N381&lt;=2,2,0)
+IF(L381&gt;=4,2,0)
+IF(M381&gt;=2,1,0)
+IF(H381&gt;=_xlfn.PERCENTILE.INC($H$2:$H$10001,0.75),1,0)</f>
        <v>5</v>
      </c>
      <c r="S381" t="str">
        <f>IF(R381&gt;=7,"High",IF(R381&gt;=4,"Medium","Low"))</f>
        <v>Medium</v>
      </c>
    </row>
    <row r="382" spans="1:19">
      <c r="A382" t="s">
        <v>505</v>
      </c>
      <c r="B382">
        <v>30</v>
      </c>
      <c r="C382" t="s">
        <v>101</v>
      </c>
      <c r="D382" t="s">
        <v>126</v>
      </c>
      <c r="E382">
        <v>22</v>
      </c>
      <c r="F382" t="s">
        <v>103</v>
      </c>
      <c r="G382" t="s">
        <v>104</v>
      </c>
      <c r="H382" s="5">
        <v>548</v>
      </c>
      <c r="I382" s="5">
        <v>12275.67</v>
      </c>
      <c r="J382" t="s">
        <v>115</v>
      </c>
      <c r="K382" t="s">
        <v>106</v>
      </c>
      <c r="L382">
        <v>1</v>
      </c>
      <c r="M382">
        <v>0</v>
      </c>
      <c r="N382">
        <v>4</v>
      </c>
      <c r="O382" s="6">
        <v>0</v>
      </c>
      <c r="P382" t="s">
        <v>107</v>
      </c>
      <c r="Q382" t="s">
        <v>106</v>
      </c>
      <c r="R382">
        <f>IF(F382="Monthly",2,0)
+IF(E382&lt;=6,2,0)
+IF(N382&lt;=2,2,0)
+IF(L382&gt;=4,2,0)
+IF(M382&gt;=2,1,0)
+IF(H382&gt;=_xlfn.PERCENTILE.INC($H$2:$H$10001,0.75),1,0)</f>
        <v>2</v>
      </c>
      <c r="S382" t="str">
        <f>IF(R382&gt;=7,"High",IF(R382&gt;=4,"Medium","Low"))</f>
        <v>Low</v>
      </c>
    </row>
    <row r="383" spans="1:19">
      <c r="A383" t="s">
        <v>506</v>
      </c>
      <c r="B383">
        <v>46</v>
      </c>
      <c r="C383" t="s">
        <v>101</v>
      </c>
      <c r="D383" t="s">
        <v>119</v>
      </c>
      <c r="E383">
        <v>37</v>
      </c>
      <c r="F383" t="s">
        <v>109</v>
      </c>
      <c r="G383" t="s">
        <v>110</v>
      </c>
      <c r="H383" s="5">
        <v>692</v>
      </c>
      <c r="I383" s="5">
        <v>25743.3</v>
      </c>
      <c r="J383" t="s">
        <v>134</v>
      </c>
      <c r="K383" t="s">
        <v>106</v>
      </c>
      <c r="L383">
        <v>1</v>
      </c>
      <c r="M383">
        <v>0</v>
      </c>
      <c r="N383">
        <v>3</v>
      </c>
      <c r="O383" s="6">
        <v>0</v>
      </c>
      <c r="P383" t="s">
        <v>107</v>
      </c>
      <c r="Q383" t="s">
        <v>107</v>
      </c>
      <c r="R383">
        <f>IF(F383="Monthly",2,0)
+IF(E383&lt;=6,2,0)
+IF(N383&lt;=2,2,0)
+IF(L383&gt;=4,2,0)
+IF(M383&gt;=2,1,0)
+IF(H383&gt;=_xlfn.PERCENTILE.INC($H$2:$H$10001,0.75),1,0)</f>
        <v>0</v>
      </c>
      <c r="S383" t="str">
        <f>IF(R383&gt;=7,"High",IF(R383&gt;=4,"Medium","Low"))</f>
        <v>Low</v>
      </c>
    </row>
    <row r="384" spans="1:19">
      <c r="A384" t="s">
        <v>507</v>
      </c>
      <c r="B384">
        <v>51</v>
      </c>
      <c r="C384" t="s">
        <v>101</v>
      </c>
      <c r="D384" t="s">
        <v>126</v>
      </c>
      <c r="E384">
        <v>46</v>
      </c>
      <c r="F384" t="s">
        <v>109</v>
      </c>
      <c r="G384" t="s">
        <v>110</v>
      </c>
      <c r="H384" s="5">
        <v>711</v>
      </c>
      <c r="I384" s="5">
        <v>29424.98</v>
      </c>
      <c r="J384" t="s">
        <v>117</v>
      </c>
      <c r="K384" t="s">
        <v>106</v>
      </c>
      <c r="L384">
        <v>1</v>
      </c>
      <c r="M384">
        <v>0</v>
      </c>
      <c r="N384">
        <v>5</v>
      </c>
      <c r="O384" s="6">
        <v>10</v>
      </c>
      <c r="P384" t="s">
        <v>107</v>
      </c>
      <c r="Q384" t="s">
        <v>107</v>
      </c>
      <c r="R384">
        <f>IF(F384="Monthly",2,0)
+IF(E384&lt;=6,2,0)
+IF(N384&lt;=2,2,0)
+IF(L384&gt;=4,2,0)
+IF(M384&gt;=2,1,0)
+IF(H384&gt;=_xlfn.PERCENTILE.INC($H$2:$H$10001,0.75),1,0)</f>
        <v>0</v>
      </c>
      <c r="S384" t="str">
        <f>IF(R384&gt;=7,"High",IF(R384&gt;=4,"Medium","Low"))</f>
        <v>Low</v>
      </c>
    </row>
    <row r="385" spans="1:19">
      <c r="A385" t="s">
        <v>508</v>
      </c>
      <c r="B385">
        <v>39</v>
      </c>
      <c r="C385" t="s">
        <v>112</v>
      </c>
      <c r="D385" t="s">
        <v>102</v>
      </c>
      <c r="E385">
        <v>34</v>
      </c>
      <c r="F385" t="s">
        <v>109</v>
      </c>
      <c r="G385" t="s">
        <v>129</v>
      </c>
      <c r="H385" s="5">
        <v>1066</v>
      </c>
      <c r="I385" s="5">
        <v>34636.1</v>
      </c>
      <c r="J385" t="s">
        <v>115</v>
      </c>
      <c r="K385" t="s">
        <v>106</v>
      </c>
      <c r="L385">
        <v>0</v>
      </c>
      <c r="M385">
        <v>0</v>
      </c>
      <c r="N385">
        <v>5</v>
      </c>
      <c r="O385" s="6">
        <v>5</v>
      </c>
      <c r="P385" t="s">
        <v>106</v>
      </c>
      <c r="Q385" t="s">
        <v>107</v>
      </c>
      <c r="R385">
        <f>IF(F385="Monthly",2,0)
+IF(E385&lt;=6,2,0)
+IF(N385&lt;=2,2,0)
+IF(L385&gt;=4,2,0)
+IF(M385&gt;=2,1,0)
+IF(H385&gt;=_xlfn.PERCENTILE.INC($H$2:$H$10001,0.75),1,0)</f>
        <v>1</v>
      </c>
      <c r="S385" t="str">
        <f>IF(R385&gt;=7,"High",IF(R385&gt;=4,"Medium","Low"))</f>
        <v>Low</v>
      </c>
    </row>
    <row r="386" spans="1:19">
      <c r="A386" t="s">
        <v>509</v>
      </c>
      <c r="B386">
        <v>24</v>
      </c>
      <c r="C386" t="s">
        <v>101</v>
      </c>
      <c r="D386" t="s">
        <v>131</v>
      </c>
      <c r="E386">
        <v>16</v>
      </c>
      <c r="F386" t="s">
        <v>109</v>
      </c>
      <c r="G386" t="s">
        <v>110</v>
      </c>
      <c r="H386" s="5">
        <v>725</v>
      </c>
      <c r="I386" s="5">
        <v>10869.69</v>
      </c>
      <c r="J386" t="s">
        <v>105</v>
      </c>
      <c r="K386" t="s">
        <v>106</v>
      </c>
      <c r="L386">
        <v>1</v>
      </c>
      <c r="M386">
        <v>0</v>
      </c>
      <c r="N386">
        <v>5</v>
      </c>
      <c r="O386" s="6">
        <v>5</v>
      </c>
      <c r="P386" t="s">
        <v>107</v>
      </c>
      <c r="Q386" t="s">
        <v>107</v>
      </c>
      <c r="R386">
        <f>IF(F386="Monthly",2,0)
+IF(E386&lt;=6,2,0)
+IF(N386&lt;=2,2,0)
+IF(L386&gt;=4,2,0)
+IF(M386&gt;=2,1,0)
+IF(H386&gt;=_xlfn.PERCENTILE.INC($H$2:$H$10001,0.75),1,0)</f>
        <v>0</v>
      </c>
      <c r="S386" t="str">
        <f>IF(R386&gt;=7,"High",IF(R386&gt;=4,"Medium","Low"))</f>
        <v>Low</v>
      </c>
    </row>
    <row r="387" spans="1:19">
      <c r="A387" t="s">
        <v>510</v>
      </c>
      <c r="B387">
        <v>44</v>
      </c>
      <c r="C387" t="s">
        <v>101</v>
      </c>
      <c r="D387" t="s">
        <v>126</v>
      </c>
      <c r="E387">
        <v>16</v>
      </c>
      <c r="F387" t="s">
        <v>103</v>
      </c>
      <c r="G387" t="s">
        <v>110</v>
      </c>
      <c r="H387" s="5">
        <v>820</v>
      </c>
      <c r="I387" s="5">
        <v>12975.32</v>
      </c>
      <c r="J387" t="s">
        <v>140</v>
      </c>
      <c r="K387" t="s">
        <v>106</v>
      </c>
      <c r="L387">
        <v>0</v>
      </c>
      <c r="M387">
        <v>0</v>
      </c>
      <c r="N387">
        <v>5</v>
      </c>
      <c r="O387" s="6">
        <v>0</v>
      </c>
      <c r="P387" t="s">
        <v>107</v>
      </c>
      <c r="Q387" t="s">
        <v>107</v>
      </c>
      <c r="R387">
        <f>IF(F387="Monthly",2,0)
+IF(E387&lt;=6,2,0)
+IF(N387&lt;=2,2,0)
+IF(L387&gt;=4,2,0)
+IF(M387&gt;=2,1,0)
+IF(H387&gt;=_xlfn.PERCENTILE.INC($H$2:$H$10001,0.75),1,0)</f>
        <v>3</v>
      </c>
      <c r="S387" t="str">
        <f>IF(R387&gt;=7,"High",IF(R387&gt;=4,"Medium","Low"))</f>
        <v>Low</v>
      </c>
    </row>
    <row r="388" spans="1:19">
      <c r="A388" t="s">
        <v>511</v>
      </c>
      <c r="B388">
        <v>38</v>
      </c>
      <c r="C388" t="s">
        <v>101</v>
      </c>
      <c r="D388" t="s">
        <v>137</v>
      </c>
      <c r="E388">
        <v>11</v>
      </c>
      <c r="F388" t="s">
        <v>109</v>
      </c>
      <c r="G388" t="s">
        <v>110</v>
      </c>
      <c r="H388" s="5">
        <v>734</v>
      </c>
      <c r="I388" s="5">
        <v>8216.9599999999991</v>
      </c>
      <c r="J388" t="s">
        <v>117</v>
      </c>
      <c r="K388" t="s">
        <v>106</v>
      </c>
      <c r="L388">
        <v>4</v>
      </c>
      <c r="M388">
        <v>1</v>
      </c>
      <c r="N388">
        <v>4</v>
      </c>
      <c r="O388" s="6">
        <v>0</v>
      </c>
      <c r="P388" t="s">
        <v>107</v>
      </c>
      <c r="Q388" t="s">
        <v>107</v>
      </c>
      <c r="R388">
        <f>IF(F388="Monthly",2,0)
+IF(E388&lt;=6,2,0)
+IF(N388&lt;=2,2,0)
+IF(L388&gt;=4,2,0)
+IF(M388&gt;=2,1,0)
+IF(H388&gt;=_xlfn.PERCENTILE.INC($H$2:$H$10001,0.75),1,0)</f>
        <v>2</v>
      </c>
      <c r="S388" t="str">
        <f>IF(R388&gt;=7,"High",IF(R388&gt;=4,"Medium","Low"))</f>
        <v>Low</v>
      </c>
    </row>
    <row r="389" spans="1:19">
      <c r="A389" t="s">
        <v>512</v>
      </c>
      <c r="B389">
        <v>42</v>
      </c>
      <c r="C389" t="s">
        <v>112</v>
      </c>
      <c r="D389" t="s">
        <v>126</v>
      </c>
      <c r="E389">
        <v>13</v>
      </c>
      <c r="F389" t="s">
        <v>103</v>
      </c>
      <c r="G389" t="s">
        <v>129</v>
      </c>
      <c r="H389" s="5">
        <v>983</v>
      </c>
      <c r="I389" s="5">
        <v>13139.45</v>
      </c>
      <c r="J389" t="s">
        <v>115</v>
      </c>
      <c r="K389" t="s">
        <v>106</v>
      </c>
      <c r="L389">
        <v>0</v>
      </c>
      <c r="M389">
        <v>0</v>
      </c>
      <c r="N389">
        <v>3</v>
      </c>
      <c r="O389" s="6">
        <v>0</v>
      </c>
      <c r="P389" t="s">
        <v>107</v>
      </c>
      <c r="Q389" t="s">
        <v>106</v>
      </c>
      <c r="R389">
        <f>IF(F389="Monthly",2,0)
+IF(E389&lt;=6,2,0)
+IF(N389&lt;=2,2,0)
+IF(L389&gt;=4,2,0)
+IF(M389&gt;=2,1,0)
+IF(H389&gt;=_xlfn.PERCENTILE.INC($H$2:$H$10001,0.75),1,0)</f>
        <v>3</v>
      </c>
      <c r="S389" t="str">
        <f>IF(R389&gt;=7,"High",IF(R389&gt;=4,"Medium","Low"))</f>
        <v>Low</v>
      </c>
    </row>
    <row r="390" spans="1:19">
      <c r="A390" t="s">
        <v>513</v>
      </c>
      <c r="B390">
        <v>47</v>
      </c>
      <c r="C390" t="s">
        <v>101</v>
      </c>
      <c r="D390" t="s">
        <v>137</v>
      </c>
      <c r="E390">
        <v>48</v>
      </c>
      <c r="F390" t="s">
        <v>103</v>
      </c>
      <c r="G390" t="s">
        <v>129</v>
      </c>
      <c r="H390" s="5">
        <v>975</v>
      </c>
      <c r="I390" s="5">
        <v>45709.72</v>
      </c>
      <c r="J390" t="s">
        <v>117</v>
      </c>
      <c r="K390" t="s">
        <v>106</v>
      </c>
      <c r="L390">
        <v>0</v>
      </c>
      <c r="M390">
        <v>0</v>
      </c>
      <c r="N390">
        <v>5</v>
      </c>
      <c r="O390" s="6">
        <v>0</v>
      </c>
      <c r="P390" t="s">
        <v>107</v>
      </c>
      <c r="Q390" t="s">
        <v>106</v>
      </c>
      <c r="R390">
        <f>IF(F390="Monthly",2,0)
+IF(E390&lt;=6,2,0)
+IF(N390&lt;=2,2,0)
+IF(L390&gt;=4,2,0)
+IF(M390&gt;=2,1,0)
+IF(H390&gt;=_xlfn.PERCENTILE.INC($H$2:$H$10001,0.75),1,0)</f>
        <v>3</v>
      </c>
      <c r="S390" t="str">
        <f>IF(R390&gt;=7,"High",IF(R390&gt;=4,"Medium","Low"))</f>
        <v>Low</v>
      </c>
    </row>
    <row r="391" spans="1:19">
      <c r="A391" t="s">
        <v>514</v>
      </c>
      <c r="B391">
        <v>34</v>
      </c>
      <c r="C391" t="s">
        <v>101</v>
      </c>
      <c r="D391" t="s">
        <v>159</v>
      </c>
      <c r="E391">
        <v>43</v>
      </c>
      <c r="F391" t="s">
        <v>103</v>
      </c>
      <c r="G391" t="s">
        <v>104</v>
      </c>
      <c r="H391" s="5">
        <v>520</v>
      </c>
      <c r="I391" s="5">
        <v>21818.67</v>
      </c>
      <c r="J391" t="s">
        <v>117</v>
      </c>
      <c r="K391" t="s">
        <v>106</v>
      </c>
      <c r="L391">
        <v>4</v>
      </c>
      <c r="M391">
        <v>2</v>
      </c>
      <c r="N391">
        <v>3</v>
      </c>
      <c r="O391" s="6">
        <v>0</v>
      </c>
      <c r="P391" t="s">
        <v>106</v>
      </c>
      <c r="Q391" t="s">
        <v>106</v>
      </c>
      <c r="R391">
        <f>IF(F391="Monthly",2,0)
+IF(E391&lt;=6,2,0)
+IF(N391&lt;=2,2,0)
+IF(L391&gt;=4,2,0)
+IF(M391&gt;=2,1,0)
+IF(H391&gt;=_xlfn.PERCENTILE.INC($H$2:$H$10001,0.75),1,0)</f>
        <v>5</v>
      </c>
      <c r="S391" t="str">
        <f>IF(R391&gt;=7,"High",IF(R391&gt;=4,"Medium","Low"))</f>
        <v>Medium</v>
      </c>
    </row>
    <row r="392" spans="1:19">
      <c r="A392" t="s">
        <v>515</v>
      </c>
      <c r="B392">
        <v>24</v>
      </c>
      <c r="C392" t="s">
        <v>112</v>
      </c>
      <c r="D392" t="s">
        <v>102</v>
      </c>
      <c r="E392">
        <v>47</v>
      </c>
      <c r="F392" t="s">
        <v>103</v>
      </c>
      <c r="G392" t="s">
        <v>104</v>
      </c>
      <c r="H392" s="5">
        <v>507</v>
      </c>
      <c r="I392" s="5">
        <v>23459.87</v>
      </c>
      <c r="J392" t="s">
        <v>105</v>
      </c>
      <c r="K392" t="s">
        <v>106</v>
      </c>
      <c r="L392">
        <v>1</v>
      </c>
      <c r="M392">
        <v>0</v>
      </c>
      <c r="N392">
        <v>4</v>
      </c>
      <c r="O392" s="6">
        <v>0</v>
      </c>
      <c r="P392" t="s">
        <v>107</v>
      </c>
      <c r="Q392" t="s">
        <v>107</v>
      </c>
      <c r="R392">
        <f>IF(F392="Monthly",2,0)
+IF(E392&lt;=6,2,0)
+IF(N392&lt;=2,2,0)
+IF(L392&gt;=4,2,0)
+IF(M392&gt;=2,1,0)
+IF(H392&gt;=_xlfn.PERCENTILE.INC($H$2:$H$10001,0.75),1,0)</f>
        <v>2</v>
      </c>
      <c r="S392" t="str">
        <f>IF(R392&gt;=7,"High",IF(R392&gt;=4,"Medium","Low"))</f>
        <v>Low</v>
      </c>
    </row>
    <row r="393" spans="1:19">
      <c r="A393" t="s">
        <v>516</v>
      </c>
      <c r="B393">
        <v>47</v>
      </c>
      <c r="C393" t="s">
        <v>112</v>
      </c>
      <c r="D393" t="s">
        <v>133</v>
      </c>
      <c r="E393">
        <v>35</v>
      </c>
      <c r="F393" t="s">
        <v>121</v>
      </c>
      <c r="G393" t="s">
        <v>110</v>
      </c>
      <c r="H393" s="5">
        <v>776</v>
      </c>
      <c r="I393" s="5">
        <v>26646.880000000001</v>
      </c>
      <c r="J393" t="s">
        <v>115</v>
      </c>
      <c r="K393" t="s">
        <v>106</v>
      </c>
      <c r="L393">
        <v>4</v>
      </c>
      <c r="M393">
        <v>2</v>
      </c>
      <c r="N393">
        <v>4</v>
      </c>
      <c r="O393" s="6">
        <v>0</v>
      </c>
      <c r="P393" t="s">
        <v>107</v>
      </c>
      <c r="Q393" t="s">
        <v>107</v>
      </c>
      <c r="R393">
        <f>IF(F393="Monthly",2,0)
+IF(E393&lt;=6,2,0)
+IF(N393&lt;=2,2,0)
+IF(L393&gt;=4,2,0)
+IF(M393&gt;=2,1,0)
+IF(H393&gt;=_xlfn.PERCENTILE.INC($H$2:$H$10001,0.75),1,0)</f>
        <v>3</v>
      </c>
      <c r="S393" t="str">
        <f>IF(R393&gt;=7,"High",IF(R393&gt;=4,"Medium","Low"))</f>
        <v>Low</v>
      </c>
    </row>
    <row r="394" spans="1:19">
      <c r="A394" t="s">
        <v>517</v>
      </c>
      <c r="B394">
        <v>25</v>
      </c>
      <c r="C394" t="s">
        <v>112</v>
      </c>
      <c r="D394" t="s">
        <v>102</v>
      </c>
      <c r="E394">
        <v>17</v>
      </c>
      <c r="F394" t="s">
        <v>103</v>
      </c>
      <c r="G394" t="s">
        <v>104</v>
      </c>
      <c r="H394" s="5">
        <v>483</v>
      </c>
      <c r="I394" s="5">
        <f>RawCustomerTable[[#This Row],[Monthly_Charges]]*RawCustomerTable[[#This Row],[Tenure_Months]]*(1-RawCustomerTable[[#This Row],[Discount_Percent]]/100)</f>
        <v>8211</v>
      </c>
      <c r="J394" t="s">
        <v>134</v>
      </c>
      <c r="K394" t="s">
        <v>106</v>
      </c>
      <c r="L394">
        <v>0</v>
      </c>
      <c r="M394">
        <v>0</v>
      </c>
      <c r="N394">
        <v>5</v>
      </c>
      <c r="O394" s="6">
        <v>0</v>
      </c>
      <c r="P394" t="s">
        <v>107</v>
      </c>
      <c r="Q394" t="s">
        <v>107</v>
      </c>
      <c r="R394">
        <f>IF(F394="Monthly",2,0)
+IF(E394&lt;=6,2,0)
+IF(N394&lt;=2,2,0)
+IF(L394&gt;=4,2,0)
+IF(M394&gt;=2,1,0)
+IF(H394&gt;=_xlfn.PERCENTILE.INC($H$2:$H$10001,0.75),1,0)</f>
        <v>2</v>
      </c>
      <c r="S394" t="str">
        <f>IF(R394&gt;=7,"High",IF(R394&gt;=4,"Medium","Low"))</f>
        <v>Low</v>
      </c>
    </row>
    <row r="395" spans="1:19">
      <c r="A395" t="s">
        <v>518</v>
      </c>
      <c r="B395">
        <v>39</v>
      </c>
      <c r="C395" t="s">
        <v>112</v>
      </c>
      <c r="D395" t="s">
        <v>137</v>
      </c>
      <c r="E395">
        <v>26</v>
      </c>
      <c r="F395" t="s">
        <v>103</v>
      </c>
      <c r="G395" t="s">
        <v>110</v>
      </c>
      <c r="H395" s="5">
        <v>718</v>
      </c>
      <c r="I395" s="5">
        <v>19067.62</v>
      </c>
      <c r="J395" t="s">
        <v>134</v>
      </c>
      <c r="K395" t="s">
        <v>106</v>
      </c>
      <c r="L395">
        <v>0</v>
      </c>
      <c r="M395">
        <v>0</v>
      </c>
      <c r="N395">
        <v>3</v>
      </c>
      <c r="O395" s="6">
        <v>0</v>
      </c>
      <c r="P395" t="s">
        <v>107</v>
      </c>
      <c r="Q395" t="s">
        <v>107</v>
      </c>
      <c r="R395">
        <f>IF(F395="Monthly",2,0)
+IF(E395&lt;=6,2,0)
+IF(N395&lt;=2,2,0)
+IF(L395&gt;=4,2,0)
+IF(M395&gt;=2,1,0)
+IF(H395&gt;=_xlfn.PERCENTILE.INC($H$2:$H$10001,0.75),1,0)</f>
        <v>2</v>
      </c>
      <c r="S395" t="str">
        <f>IF(R395&gt;=7,"High",IF(R395&gt;=4,"Medium","Low"))</f>
        <v>Low</v>
      </c>
    </row>
    <row r="396" spans="1:19">
      <c r="A396" t="s">
        <v>519</v>
      </c>
      <c r="B396">
        <v>53</v>
      </c>
      <c r="C396" t="s">
        <v>101</v>
      </c>
      <c r="D396" t="s">
        <v>128</v>
      </c>
      <c r="E396">
        <v>36</v>
      </c>
      <c r="F396" t="s">
        <v>103</v>
      </c>
      <c r="G396" t="s">
        <v>104</v>
      </c>
      <c r="H396" s="5">
        <v>415</v>
      </c>
      <c r="I396" s="5">
        <v>15368.09</v>
      </c>
      <c r="J396" t="s">
        <v>140</v>
      </c>
      <c r="K396" t="s">
        <v>106</v>
      </c>
      <c r="L396">
        <v>2</v>
      </c>
      <c r="M396">
        <v>1</v>
      </c>
      <c r="N396">
        <v>5</v>
      </c>
      <c r="O396" s="6">
        <v>0</v>
      </c>
      <c r="P396" t="s">
        <v>107</v>
      </c>
      <c r="Q396" t="s">
        <v>107</v>
      </c>
      <c r="R396">
        <f>IF(F396="Monthly",2,0)
+IF(E396&lt;=6,2,0)
+IF(N396&lt;=2,2,0)
+IF(L396&gt;=4,2,0)
+IF(M396&gt;=2,1,0)
+IF(H396&gt;=_xlfn.PERCENTILE.INC($H$2:$H$10001,0.75),1,0)</f>
        <v>2</v>
      </c>
      <c r="S396" t="str">
        <f>IF(R396&gt;=7,"High",IF(R396&gt;=4,"Medium","Low"))</f>
        <v>Low</v>
      </c>
    </row>
    <row r="397" spans="1:19">
      <c r="A397" t="s">
        <v>520</v>
      </c>
      <c r="B397">
        <v>41</v>
      </c>
      <c r="C397" t="s">
        <v>101</v>
      </c>
      <c r="D397" t="s">
        <v>113</v>
      </c>
      <c r="E397">
        <v>70</v>
      </c>
      <c r="F397" t="s">
        <v>109</v>
      </c>
      <c r="G397" t="s">
        <v>104</v>
      </c>
      <c r="H397" s="5">
        <v>448</v>
      </c>
      <c r="I397" s="5">
        <v>30932.83</v>
      </c>
      <c r="J397" t="s">
        <v>115</v>
      </c>
      <c r="K397" t="s">
        <v>107</v>
      </c>
      <c r="L397">
        <v>0</v>
      </c>
      <c r="M397">
        <v>0</v>
      </c>
      <c r="N397">
        <v>5</v>
      </c>
      <c r="O397" s="6">
        <v>0</v>
      </c>
      <c r="P397" t="s">
        <v>107</v>
      </c>
      <c r="Q397" t="s">
        <v>107</v>
      </c>
      <c r="R397">
        <f>IF(F397="Monthly",2,0)
+IF(E397&lt;=6,2,0)
+IF(N397&lt;=2,2,0)
+IF(L397&gt;=4,2,0)
+IF(M397&gt;=2,1,0)
+IF(H397&gt;=_xlfn.PERCENTILE.INC($H$2:$H$10001,0.75),1,0)</f>
        <v>0</v>
      </c>
      <c r="S397" t="str">
        <f>IF(R397&gt;=7,"High",IF(R397&gt;=4,"Medium","Low"))</f>
        <v>Low</v>
      </c>
    </row>
    <row r="398" spans="1:19">
      <c r="A398" t="s">
        <v>521</v>
      </c>
      <c r="B398">
        <v>29</v>
      </c>
      <c r="C398" t="s">
        <v>101</v>
      </c>
      <c r="D398" t="s">
        <v>119</v>
      </c>
      <c r="E398">
        <v>38</v>
      </c>
      <c r="F398" t="s">
        <v>121</v>
      </c>
      <c r="G398" t="s">
        <v>129</v>
      </c>
      <c r="H398" s="5">
        <v>1055</v>
      </c>
      <c r="I398" s="5">
        <v>36595.800000000003</v>
      </c>
      <c r="J398" t="s">
        <v>117</v>
      </c>
      <c r="K398" t="s">
        <v>106</v>
      </c>
      <c r="L398">
        <v>0</v>
      </c>
      <c r="M398">
        <v>0</v>
      </c>
      <c r="N398">
        <v>4</v>
      </c>
      <c r="O398" s="6">
        <v>10</v>
      </c>
      <c r="P398" t="s">
        <v>107</v>
      </c>
      <c r="Q398" t="s">
        <v>107</v>
      </c>
      <c r="R398">
        <f>IF(F398="Monthly",2,0)
+IF(E398&lt;=6,2,0)
+IF(N398&lt;=2,2,0)
+IF(L398&gt;=4,2,0)
+IF(M398&gt;=2,1,0)
+IF(H398&gt;=_xlfn.PERCENTILE.INC($H$2:$H$10001,0.75),1,0)</f>
        <v>1</v>
      </c>
      <c r="S398" t="str">
        <f>IF(R398&gt;=7,"High",IF(R398&gt;=4,"Medium","Low"))</f>
        <v>Low</v>
      </c>
    </row>
    <row r="399" spans="1:19">
      <c r="A399" t="s">
        <v>522</v>
      </c>
      <c r="B399">
        <v>33</v>
      </c>
      <c r="C399" t="s">
        <v>112</v>
      </c>
      <c r="D399" t="s">
        <v>126</v>
      </c>
      <c r="E399">
        <v>33</v>
      </c>
      <c r="F399" t="s">
        <v>103</v>
      </c>
      <c r="G399" t="s">
        <v>110</v>
      </c>
      <c r="H399" s="5">
        <v>677</v>
      </c>
      <c r="I399" s="5">
        <v>22064.28</v>
      </c>
      <c r="J399" t="s">
        <v>140</v>
      </c>
      <c r="K399" t="s">
        <v>106</v>
      </c>
      <c r="L399">
        <v>1</v>
      </c>
      <c r="M399">
        <v>0</v>
      </c>
      <c r="N399">
        <v>5</v>
      </c>
      <c r="O399" s="6">
        <v>0</v>
      </c>
      <c r="P399" t="s">
        <v>107</v>
      </c>
      <c r="Q399" t="s">
        <v>107</v>
      </c>
      <c r="R399">
        <f>IF(F399="Monthly",2,0)
+IF(E399&lt;=6,2,0)
+IF(N399&lt;=2,2,0)
+IF(L399&gt;=4,2,0)
+IF(M399&gt;=2,1,0)
+IF(H399&gt;=_xlfn.PERCENTILE.INC($H$2:$H$10001,0.75),1,0)</f>
        <v>2</v>
      </c>
      <c r="S399" t="str">
        <f>IF(R399&gt;=7,"High",IF(R399&gt;=4,"Medium","Low"))</f>
        <v>Low</v>
      </c>
    </row>
    <row r="400" spans="1:19">
      <c r="A400" t="s">
        <v>523</v>
      </c>
      <c r="B400">
        <v>22</v>
      </c>
      <c r="C400" t="s">
        <v>112</v>
      </c>
      <c r="D400" t="s">
        <v>113</v>
      </c>
      <c r="E400">
        <v>53</v>
      </c>
      <c r="F400" t="s">
        <v>103</v>
      </c>
      <c r="G400" t="s">
        <v>104</v>
      </c>
      <c r="H400" s="5">
        <v>487</v>
      </c>
      <c r="I400" s="5">
        <v>25310.58</v>
      </c>
      <c r="J400" t="s">
        <v>134</v>
      </c>
      <c r="K400" t="s">
        <v>106</v>
      </c>
      <c r="L400">
        <v>1</v>
      </c>
      <c r="M400">
        <v>0</v>
      </c>
      <c r="N400">
        <v>5</v>
      </c>
      <c r="O400" s="6">
        <v>0</v>
      </c>
      <c r="P400" t="s">
        <v>106</v>
      </c>
      <c r="Q400" t="s">
        <v>107</v>
      </c>
      <c r="R400">
        <f>IF(F400="Monthly",2,0)
+IF(E400&lt;=6,2,0)
+IF(N400&lt;=2,2,0)
+IF(L400&gt;=4,2,0)
+IF(M400&gt;=2,1,0)
+IF(H400&gt;=_xlfn.PERCENTILE.INC($H$2:$H$10001,0.75),1,0)</f>
        <v>2</v>
      </c>
      <c r="S400" t="str">
        <f>IF(R400&gt;=7,"High",IF(R400&gt;=4,"Medium","Low"))</f>
        <v>Low</v>
      </c>
    </row>
    <row r="401" spans="1:19">
      <c r="A401" t="s">
        <v>524</v>
      </c>
      <c r="B401">
        <v>40</v>
      </c>
      <c r="C401" t="s">
        <v>112</v>
      </c>
      <c r="D401" t="s">
        <v>133</v>
      </c>
      <c r="E401">
        <v>31</v>
      </c>
      <c r="F401" t="s">
        <v>109</v>
      </c>
      <c r="G401" t="s">
        <v>104</v>
      </c>
      <c r="H401" s="5">
        <v>534</v>
      </c>
      <c r="I401" s="5">
        <v>16446.12</v>
      </c>
      <c r="J401" t="s">
        <v>115</v>
      </c>
      <c r="K401" t="s">
        <v>106</v>
      </c>
      <c r="L401">
        <v>2</v>
      </c>
      <c r="M401">
        <v>0</v>
      </c>
      <c r="N401">
        <v>4</v>
      </c>
      <c r="O401" s="6">
        <v>0</v>
      </c>
      <c r="P401" t="s">
        <v>107</v>
      </c>
      <c r="Q401" t="s">
        <v>107</v>
      </c>
      <c r="R401">
        <f>IF(F401="Monthly",2,0)
+IF(E401&lt;=6,2,0)
+IF(N401&lt;=2,2,0)
+IF(L401&gt;=4,2,0)
+IF(M401&gt;=2,1,0)
+IF(H401&gt;=_xlfn.PERCENTILE.INC($H$2:$H$10001,0.75),1,0)</f>
        <v>0</v>
      </c>
      <c r="S401" t="str">
        <f>IF(R401&gt;=7,"High",IF(R401&gt;=4,"Medium","Low"))</f>
        <v>Low</v>
      </c>
    </row>
    <row r="402" spans="1:19">
      <c r="A402" t="s">
        <v>525</v>
      </c>
      <c r="B402">
        <v>30</v>
      </c>
      <c r="C402" t="s">
        <v>101</v>
      </c>
      <c r="D402" t="s">
        <v>131</v>
      </c>
      <c r="E402">
        <v>28</v>
      </c>
      <c r="F402" t="s">
        <v>121</v>
      </c>
      <c r="G402" t="s">
        <v>104</v>
      </c>
      <c r="H402" s="5">
        <v>552</v>
      </c>
      <c r="I402" s="5">
        <v>13015.53</v>
      </c>
      <c r="J402" t="s">
        <v>117</v>
      </c>
      <c r="K402" t="s">
        <v>106</v>
      </c>
      <c r="L402">
        <v>2</v>
      </c>
      <c r="M402">
        <v>0</v>
      </c>
      <c r="N402">
        <v>4</v>
      </c>
      <c r="O402" s="6">
        <v>15</v>
      </c>
      <c r="P402" t="s">
        <v>107</v>
      </c>
      <c r="Q402" t="s">
        <v>107</v>
      </c>
      <c r="R402">
        <f>IF(F402="Monthly",2,0)
+IF(E402&lt;=6,2,0)
+IF(N402&lt;=2,2,0)
+IF(L402&gt;=4,2,0)
+IF(M402&gt;=2,1,0)
+IF(H402&gt;=_xlfn.PERCENTILE.INC($H$2:$H$10001,0.75),1,0)</f>
        <v>0</v>
      </c>
      <c r="S402" t="str">
        <f>IF(R402&gt;=7,"High",IF(R402&gt;=4,"Medium","Low"))</f>
        <v>Low</v>
      </c>
    </row>
    <row r="403" spans="1:19">
      <c r="A403" t="s">
        <v>526</v>
      </c>
      <c r="B403">
        <v>26</v>
      </c>
      <c r="C403" t="s">
        <v>112</v>
      </c>
      <c r="D403" t="s">
        <v>102</v>
      </c>
      <c r="E403">
        <v>37</v>
      </c>
      <c r="F403" t="s">
        <v>103</v>
      </c>
      <c r="G403" t="s">
        <v>104</v>
      </c>
      <c r="H403" s="5">
        <v>484</v>
      </c>
      <c r="I403" s="5">
        <v>18298.43</v>
      </c>
      <c r="J403" t="s">
        <v>105</v>
      </c>
      <c r="K403" t="s">
        <v>106</v>
      </c>
      <c r="L403">
        <v>0</v>
      </c>
      <c r="M403">
        <v>0</v>
      </c>
      <c r="N403">
        <v>5</v>
      </c>
      <c r="O403" s="6">
        <v>0</v>
      </c>
      <c r="P403" t="s">
        <v>107</v>
      </c>
      <c r="Q403" t="s">
        <v>107</v>
      </c>
      <c r="R403">
        <f>IF(F403="Monthly",2,0)
+IF(E403&lt;=6,2,0)
+IF(N403&lt;=2,2,0)
+IF(L403&gt;=4,2,0)
+IF(M403&gt;=2,1,0)
+IF(H403&gt;=_xlfn.PERCENTILE.INC($H$2:$H$10001,0.75),1,0)</f>
        <v>2</v>
      </c>
      <c r="S403" t="str">
        <f>IF(R403&gt;=7,"High",IF(R403&gt;=4,"Medium","Low"))</f>
        <v>Low</v>
      </c>
    </row>
    <row r="404" spans="1:19">
      <c r="A404" t="s">
        <v>527</v>
      </c>
      <c r="B404">
        <v>43</v>
      </c>
      <c r="C404" t="s">
        <v>101</v>
      </c>
      <c r="D404" t="s">
        <v>131</v>
      </c>
      <c r="E404">
        <v>23</v>
      </c>
      <c r="F404" t="s">
        <v>103</v>
      </c>
      <c r="G404" t="s">
        <v>129</v>
      </c>
      <c r="H404" s="5">
        <v>1101</v>
      </c>
      <c r="I404" s="5">
        <v>25327.21</v>
      </c>
      <c r="J404" t="s">
        <v>105</v>
      </c>
      <c r="K404" t="s">
        <v>106</v>
      </c>
      <c r="L404">
        <v>1</v>
      </c>
      <c r="M404">
        <v>0</v>
      </c>
      <c r="N404">
        <v>5</v>
      </c>
      <c r="O404" s="6">
        <v>0</v>
      </c>
      <c r="P404" t="s">
        <v>107</v>
      </c>
      <c r="Q404" t="s">
        <v>107</v>
      </c>
      <c r="R404">
        <f>IF(F404="Monthly",2,0)
+IF(E404&lt;=6,2,0)
+IF(N404&lt;=2,2,0)
+IF(L404&gt;=4,2,0)
+IF(M404&gt;=2,1,0)
+IF(H404&gt;=_xlfn.PERCENTILE.INC($H$2:$H$10001,0.75),1,0)</f>
        <v>3</v>
      </c>
      <c r="S404" t="str">
        <f>IF(R404&gt;=7,"High",IF(R404&gt;=4,"Medium","Low"))</f>
        <v>Low</v>
      </c>
    </row>
    <row r="405" spans="1:19">
      <c r="A405" t="s">
        <v>528</v>
      </c>
      <c r="B405">
        <v>27</v>
      </c>
      <c r="C405" t="s">
        <v>101</v>
      </c>
      <c r="D405" t="s">
        <v>113</v>
      </c>
      <c r="E405">
        <v>66</v>
      </c>
      <c r="F405" t="s">
        <v>109</v>
      </c>
      <c r="G405" t="s">
        <v>104</v>
      </c>
      <c r="H405" s="5">
        <v>526</v>
      </c>
      <c r="I405" s="5">
        <v>34975.480000000003</v>
      </c>
      <c r="J405" t="s">
        <v>117</v>
      </c>
      <c r="K405" t="s">
        <v>106</v>
      </c>
      <c r="L405">
        <v>0</v>
      </c>
      <c r="M405">
        <v>0</v>
      </c>
      <c r="N405">
        <v>5</v>
      </c>
      <c r="O405" s="6">
        <v>0</v>
      </c>
      <c r="P405" t="s">
        <v>107</v>
      </c>
      <c r="Q405" t="s">
        <v>107</v>
      </c>
      <c r="R405">
        <f>IF(F405="Monthly",2,0)
+IF(E405&lt;=6,2,0)
+IF(N405&lt;=2,2,0)
+IF(L405&gt;=4,2,0)
+IF(M405&gt;=2,1,0)
+IF(H405&gt;=_xlfn.PERCENTILE.INC($H$2:$H$10001,0.75),1,0)</f>
        <v>0</v>
      </c>
      <c r="S405" t="str">
        <f>IF(R405&gt;=7,"High",IF(R405&gt;=4,"Medium","Low"))</f>
        <v>Low</v>
      </c>
    </row>
    <row r="406" spans="1:19">
      <c r="A406" t="s">
        <v>529</v>
      </c>
      <c r="B406">
        <v>33</v>
      </c>
      <c r="C406" t="s">
        <v>101</v>
      </c>
      <c r="D406" t="s">
        <v>102</v>
      </c>
      <c r="E406">
        <v>33</v>
      </c>
      <c r="F406" t="s">
        <v>109</v>
      </c>
      <c r="G406" t="s">
        <v>110</v>
      </c>
      <c r="H406" s="5">
        <v>687</v>
      </c>
      <c r="I406" s="5">
        <v>22332.66</v>
      </c>
      <c r="J406" t="s">
        <v>117</v>
      </c>
      <c r="K406" t="s">
        <v>106</v>
      </c>
      <c r="L406">
        <v>1</v>
      </c>
      <c r="M406">
        <v>0</v>
      </c>
      <c r="N406">
        <v>4</v>
      </c>
      <c r="O406" s="6">
        <v>0</v>
      </c>
      <c r="P406" t="s">
        <v>107</v>
      </c>
      <c r="Q406" t="s">
        <v>107</v>
      </c>
      <c r="R406">
        <f>IF(F406="Monthly",2,0)
+IF(E406&lt;=6,2,0)
+IF(N406&lt;=2,2,0)
+IF(L406&gt;=4,2,0)
+IF(M406&gt;=2,1,0)
+IF(H406&gt;=_xlfn.PERCENTILE.INC($H$2:$H$10001,0.75),1,0)</f>
        <v>0</v>
      </c>
      <c r="S406" t="str">
        <f>IF(R406&gt;=7,"High",IF(R406&gt;=4,"Medium","Low"))</f>
        <v>Low</v>
      </c>
    </row>
    <row r="407" spans="1:19">
      <c r="A407" t="s">
        <v>530</v>
      </c>
      <c r="B407">
        <v>29</v>
      </c>
      <c r="C407" t="s">
        <v>112</v>
      </c>
      <c r="D407" t="s">
        <v>131</v>
      </c>
      <c r="E407">
        <v>28</v>
      </c>
      <c r="F407" t="s">
        <v>103</v>
      </c>
      <c r="G407" t="s">
        <v>110</v>
      </c>
      <c r="H407" s="5">
        <v>785</v>
      </c>
      <c r="I407" s="5">
        <v>21892.6</v>
      </c>
      <c r="J407" t="s">
        <v>140</v>
      </c>
      <c r="K407" t="s">
        <v>107</v>
      </c>
      <c r="L407">
        <v>1</v>
      </c>
      <c r="M407">
        <v>0</v>
      </c>
      <c r="N407">
        <v>4</v>
      </c>
      <c r="O407" s="6">
        <v>0</v>
      </c>
      <c r="P407" t="s">
        <v>107</v>
      </c>
      <c r="Q407" t="s">
        <v>107</v>
      </c>
      <c r="R407">
        <f>IF(F407="Monthly",2,0)
+IF(E407&lt;=6,2,0)
+IF(N407&lt;=2,2,0)
+IF(L407&gt;=4,2,0)
+IF(M407&gt;=2,1,0)
+IF(H407&gt;=_xlfn.PERCENTILE.INC($H$2:$H$10001,0.75),1,0)</f>
        <v>2</v>
      </c>
      <c r="S407" t="str">
        <f>IF(R407&gt;=7,"High",IF(R407&gt;=4,"Medium","Low"))</f>
        <v>Low</v>
      </c>
    </row>
    <row r="408" spans="1:19">
      <c r="A408" t="s">
        <v>531</v>
      </c>
      <c r="B408">
        <v>26</v>
      </c>
      <c r="C408" t="s">
        <v>101</v>
      </c>
      <c r="D408" t="s">
        <v>133</v>
      </c>
      <c r="E408">
        <v>51</v>
      </c>
      <c r="F408" t="s">
        <v>109</v>
      </c>
      <c r="G408" t="s">
        <v>104</v>
      </c>
      <c r="H408" s="5">
        <v>494</v>
      </c>
      <c r="I408" s="5">
        <v>25683.33</v>
      </c>
      <c r="J408" t="s">
        <v>134</v>
      </c>
      <c r="K408" t="s">
        <v>106</v>
      </c>
      <c r="L408">
        <v>0</v>
      </c>
      <c r="M408">
        <v>0</v>
      </c>
      <c r="N408">
        <v>4</v>
      </c>
      <c r="O408" s="6">
        <v>0</v>
      </c>
      <c r="P408" t="s">
        <v>106</v>
      </c>
      <c r="Q408" t="s">
        <v>107</v>
      </c>
      <c r="R408">
        <f>IF(F408="Monthly",2,0)
+IF(E408&lt;=6,2,0)
+IF(N408&lt;=2,2,0)
+IF(L408&gt;=4,2,0)
+IF(M408&gt;=2,1,0)
+IF(H408&gt;=_xlfn.PERCENTILE.INC($H$2:$H$10001,0.75),1,0)</f>
        <v>0</v>
      </c>
      <c r="S408" t="str">
        <f>IF(R408&gt;=7,"High",IF(R408&gt;=4,"Medium","Low"))</f>
        <v>Low</v>
      </c>
    </row>
    <row r="409" spans="1:19">
      <c r="A409" t="s">
        <v>532</v>
      </c>
      <c r="B409">
        <v>35</v>
      </c>
      <c r="C409" t="s">
        <v>101</v>
      </c>
      <c r="D409" t="s">
        <v>102</v>
      </c>
      <c r="E409">
        <v>44</v>
      </c>
      <c r="F409" t="s">
        <v>103</v>
      </c>
      <c r="G409" t="s">
        <v>104</v>
      </c>
      <c r="H409" s="5">
        <v>507</v>
      </c>
      <c r="I409" s="5">
        <v>21909.119999999999</v>
      </c>
      <c r="J409" t="s">
        <v>134</v>
      </c>
      <c r="K409" t="s">
        <v>106</v>
      </c>
      <c r="L409">
        <v>0</v>
      </c>
      <c r="M409">
        <v>0</v>
      </c>
      <c r="N409">
        <v>5</v>
      </c>
      <c r="O409" s="6">
        <v>0</v>
      </c>
      <c r="P409" t="s">
        <v>107</v>
      </c>
      <c r="Q409" t="s">
        <v>107</v>
      </c>
      <c r="R409">
        <f>IF(F409="Monthly",2,0)
+IF(E409&lt;=6,2,0)
+IF(N409&lt;=2,2,0)
+IF(L409&gt;=4,2,0)
+IF(M409&gt;=2,1,0)
+IF(H409&gt;=_xlfn.PERCENTILE.INC($H$2:$H$10001,0.75),1,0)</f>
        <v>2</v>
      </c>
      <c r="S409" t="str">
        <f>IF(R409&gt;=7,"High",IF(R409&gt;=4,"Medium","Low"))</f>
        <v>Low</v>
      </c>
    </row>
    <row r="410" spans="1:19">
      <c r="A410" t="s">
        <v>533</v>
      </c>
      <c r="B410">
        <v>55</v>
      </c>
      <c r="C410" t="s">
        <v>101</v>
      </c>
      <c r="D410" t="s">
        <v>131</v>
      </c>
      <c r="E410">
        <v>72</v>
      </c>
      <c r="F410" t="s">
        <v>121</v>
      </c>
      <c r="G410" t="s">
        <v>104</v>
      </c>
      <c r="H410" s="5">
        <v>407</v>
      </c>
      <c r="I410" s="5">
        <v>29140.5</v>
      </c>
      <c r="J410" t="s">
        <v>105</v>
      </c>
      <c r="K410" t="s">
        <v>107</v>
      </c>
      <c r="L410">
        <v>1</v>
      </c>
      <c r="M410">
        <v>0</v>
      </c>
      <c r="N410">
        <v>5</v>
      </c>
      <c r="O410" s="6">
        <v>0</v>
      </c>
      <c r="P410" t="s">
        <v>107</v>
      </c>
      <c r="Q410" t="s">
        <v>107</v>
      </c>
      <c r="R410">
        <f>IF(F410="Monthly",2,0)
+IF(E410&lt;=6,2,0)
+IF(N410&lt;=2,2,0)
+IF(L410&gt;=4,2,0)
+IF(M410&gt;=2,1,0)
+IF(H410&gt;=_xlfn.PERCENTILE.INC($H$2:$H$10001,0.75),1,0)</f>
        <v>0</v>
      </c>
      <c r="S410" t="str">
        <f>IF(R410&gt;=7,"High",IF(R410&gt;=4,"Medium","Low"))</f>
        <v>Low</v>
      </c>
    </row>
    <row r="411" spans="1:19">
      <c r="A411" t="s">
        <v>534</v>
      </c>
      <c r="B411">
        <v>33</v>
      </c>
      <c r="C411" t="s">
        <v>112</v>
      </c>
      <c r="D411" t="s">
        <v>102</v>
      </c>
      <c r="E411">
        <v>13</v>
      </c>
      <c r="F411" t="s">
        <v>103</v>
      </c>
      <c r="G411" t="s">
        <v>110</v>
      </c>
      <c r="H411" s="5">
        <v>830</v>
      </c>
      <c r="I411" s="5">
        <v>10988.55</v>
      </c>
      <c r="J411" t="s">
        <v>134</v>
      </c>
      <c r="K411" t="s">
        <v>106</v>
      </c>
      <c r="L411">
        <v>0</v>
      </c>
      <c r="M411">
        <v>0</v>
      </c>
      <c r="N411">
        <v>5</v>
      </c>
      <c r="O411" s="6">
        <v>0</v>
      </c>
      <c r="P411" t="s">
        <v>106</v>
      </c>
      <c r="Q411" t="s">
        <v>107</v>
      </c>
      <c r="R411">
        <f>IF(F411="Monthly",2,0)
+IF(E411&lt;=6,2,0)
+IF(N411&lt;=2,2,0)
+IF(L411&gt;=4,2,0)
+IF(M411&gt;=2,1,0)
+IF(H411&gt;=_xlfn.PERCENTILE.INC($H$2:$H$10001,0.75),1,0)</f>
        <v>3</v>
      </c>
      <c r="S411" t="str">
        <f>IF(R411&gt;=7,"High",IF(R411&gt;=4,"Medium","Low"))</f>
        <v>Low</v>
      </c>
    </row>
    <row r="412" spans="1:19">
      <c r="A412" t="s">
        <v>535</v>
      </c>
      <c r="B412">
        <v>26</v>
      </c>
      <c r="C412" t="s">
        <v>112</v>
      </c>
      <c r="D412" t="s">
        <v>128</v>
      </c>
      <c r="E412">
        <v>17</v>
      </c>
      <c r="F412" t="s">
        <v>103</v>
      </c>
      <c r="G412" t="s">
        <v>104</v>
      </c>
      <c r="H412" s="5">
        <v>459</v>
      </c>
      <c r="I412" s="5">
        <v>7744.34</v>
      </c>
      <c r="J412" t="s">
        <v>10127</v>
      </c>
      <c r="K412" t="s">
        <v>106</v>
      </c>
      <c r="L412">
        <v>1</v>
      </c>
      <c r="M412">
        <v>0</v>
      </c>
      <c r="N412">
        <v>5</v>
      </c>
      <c r="O412" s="6">
        <v>0</v>
      </c>
      <c r="P412" t="s">
        <v>107</v>
      </c>
      <c r="Q412" t="s">
        <v>107</v>
      </c>
      <c r="R412">
        <f>IF(F412="Monthly",2,0)
+IF(E412&lt;=6,2,0)
+IF(N412&lt;=2,2,0)
+IF(L412&gt;=4,2,0)
+IF(M412&gt;=2,1,0)
+IF(H412&gt;=_xlfn.PERCENTILE.INC($H$2:$H$10001,0.75),1,0)</f>
        <v>2</v>
      </c>
      <c r="S412" t="str">
        <f>IF(R412&gt;=7,"High",IF(R412&gt;=4,"Medium","Low"))</f>
        <v>Low</v>
      </c>
    </row>
    <row r="413" spans="1:19">
      <c r="A413" t="s">
        <v>536</v>
      </c>
      <c r="B413">
        <v>31</v>
      </c>
      <c r="C413" t="s">
        <v>112</v>
      </c>
      <c r="D413" t="s">
        <v>113</v>
      </c>
      <c r="E413">
        <v>41</v>
      </c>
      <c r="F413" t="s">
        <v>121</v>
      </c>
      <c r="G413" t="s">
        <v>129</v>
      </c>
      <c r="H413" s="5">
        <v>1033</v>
      </c>
      <c r="I413" s="5">
        <v>42837.56</v>
      </c>
      <c r="J413" t="s">
        <v>105</v>
      </c>
      <c r="K413" t="s">
        <v>106</v>
      </c>
      <c r="L413">
        <v>4</v>
      </c>
      <c r="M413">
        <v>2</v>
      </c>
      <c r="N413">
        <v>2</v>
      </c>
      <c r="O413" s="6">
        <v>0</v>
      </c>
      <c r="P413" t="s">
        <v>107</v>
      </c>
      <c r="Q413" t="s">
        <v>107</v>
      </c>
      <c r="R413">
        <f>IF(F413="Monthly",2,0)
+IF(E413&lt;=6,2,0)
+IF(N413&lt;=2,2,0)
+IF(L413&gt;=4,2,0)
+IF(M413&gt;=2,1,0)
+IF(H413&gt;=_xlfn.PERCENTILE.INC($H$2:$H$10001,0.75),1,0)</f>
        <v>6</v>
      </c>
      <c r="S413" t="str">
        <f>IF(R413&gt;=7,"High",IF(R413&gt;=4,"Medium","Low"))</f>
        <v>Medium</v>
      </c>
    </row>
    <row r="414" spans="1:19">
      <c r="A414" t="s">
        <v>537</v>
      </c>
      <c r="B414">
        <v>22</v>
      </c>
      <c r="C414" t="s">
        <v>112</v>
      </c>
      <c r="D414" t="s">
        <v>102</v>
      </c>
      <c r="E414">
        <v>42</v>
      </c>
      <c r="F414" t="s">
        <v>109</v>
      </c>
      <c r="G414" t="s">
        <v>110</v>
      </c>
      <c r="H414" s="5">
        <v>800</v>
      </c>
      <c r="I414" s="5">
        <v>31532.02</v>
      </c>
      <c r="J414" t="s">
        <v>117</v>
      </c>
      <c r="K414" t="s">
        <v>106</v>
      </c>
      <c r="L414">
        <v>4</v>
      </c>
      <c r="M414">
        <v>0</v>
      </c>
      <c r="N414">
        <v>5</v>
      </c>
      <c r="O414" s="6">
        <v>5</v>
      </c>
      <c r="P414" t="s">
        <v>106</v>
      </c>
      <c r="Q414" t="s">
        <v>107</v>
      </c>
      <c r="R414">
        <f>IF(F414="Monthly",2,0)
+IF(E414&lt;=6,2,0)
+IF(N414&lt;=2,2,0)
+IF(L414&gt;=4,2,0)
+IF(M414&gt;=2,1,0)
+IF(H414&gt;=_xlfn.PERCENTILE.INC($H$2:$H$10001,0.75),1,0)</f>
        <v>3</v>
      </c>
      <c r="S414" t="str">
        <f>IF(R414&gt;=7,"High",IF(R414&gt;=4,"Medium","Low"))</f>
        <v>Low</v>
      </c>
    </row>
    <row r="415" spans="1:19">
      <c r="A415" t="s">
        <v>538</v>
      </c>
      <c r="B415">
        <v>42</v>
      </c>
      <c r="C415" t="s">
        <v>101</v>
      </c>
      <c r="D415" t="s">
        <v>123</v>
      </c>
      <c r="E415">
        <v>7</v>
      </c>
      <c r="F415" t="s">
        <v>103</v>
      </c>
      <c r="G415" t="s">
        <v>110</v>
      </c>
      <c r="H415" s="5">
        <v>659</v>
      </c>
      <c r="I415" s="5">
        <v>4707.43</v>
      </c>
      <c r="J415" t="s">
        <v>134</v>
      </c>
      <c r="K415" t="s">
        <v>106</v>
      </c>
      <c r="L415">
        <v>1</v>
      </c>
      <c r="M415">
        <v>0</v>
      </c>
      <c r="N415">
        <v>5</v>
      </c>
      <c r="O415" s="6">
        <v>0</v>
      </c>
      <c r="P415" t="s">
        <v>107</v>
      </c>
      <c r="Q415" t="s">
        <v>107</v>
      </c>
      <c r="R415">
        <f>IF(F415="Monthly",2,0)
+IF(E415&lt;=6,2,0)
+IF(N415&lt;=2,2,0)
+IF(L415&gt;=4,2,0)
+IF(M415&gt;=2,1,0)
+IF(H415&gt;=_xlfn.PERCENTILE.INC($H$2:$H$10001,0.75),1,0)</f>
        <v>2</v>
      </c>
      <c r="S415" t="str">
        <f>IF(R415&gt;=7,"High",IF(R415&gt;=4,"Medium","Low"))</f>
        <v>Low</v>
      </c>
    </row>
    <row r="416" spans="1:19">
      <c r="A416" t="s">
        <v>539</v>
      </c>
      <c r="B416">
        <v>50</v>
      </c>
      <c r="C416" t="s">
        <v>112</v>
      </c>
      <c r="D416" t="s">
        <v>119</v>
      </c>
      <c r="E416">
        <v>32</v>
      </c>
      <c r="F416" t="s">
        <v>103</v>
      </c>
      <c r="G416" t="s">
        <v>110</v>
      </c>
      <c r="H416" s="5">
        <v>779</v>
      </c>
      <c r="I416" s="5">
        <v>25139.78</v>
      </c>
      <c r="J416" t="s">
        <v>117</v>
      </c>
      <c r="K416" t="s">
        <v>106</v>
      </c>
      <c r="L416">
        <v>0</v>
      </c>
      <c r="M416">
        <v>0</v>
      </c>
      <c r="N416">
        <v>4</v>
      </c>
      <c r="O416" s="6">
        <v>0</v>
      </c>
      <c r="P416" t="s">
        <v>106</v>
      </c>
      <c r="Q416" t="s">
        <v>107</v>
      </c>
      <c r="R416">
        <f>IF(F416="Monthly",2,0)
+IF(E416&lt;=6,2,0)
+IF(N416&lt;=2,2,0)
+IF(L416&gt;=4,2,0)
+IF(M416&gt;=2,1,0)
+IF(H416&gt;=_xlfn.PERCENTILE.INC($H$2:$H$10001,0.75),1,0)</f>
        <v>2</v>
      </c>
      <c r="S416" t="str">
        <f>IF(R416&gt;=7,"High",IF(R416&gt;=4,"Medium","Low"))</f>
        <v>Low</v>
      </c>
    </row>
    <row r="417" spans="1:19">
      <c r="A417" t="s">
        <v>540</v>
      </c>
      <c r="B417">
        <v>37</v>
      </c>
      <c r="C417" t="s">
        <v>101</v>
      </c>
      <c r="D417" t="s">
        <v>102</v>
      </c>
      <c r="E417">
        <v>18</v>
      </c>
      <c r="F417" t="s">
        <v>109</v>
      </c>
      <c r="G417" t="s">
        <v>104</v>
      </c>
      <c r="H417" s="5">
        <v>539</v>
      </c>
      <c r="I417" s="5">
        <v>8888.73</v>
      </c>
      <c r="J417" t="s">
        <v>115</v>
      </c>
      <c r="K417" t="s">
        <v>107</v>
      </c>
      <c r="L417">
        <v>2</v>
      </c>
      <c r="M417">
        <v>0</v>
      </c>
      <c r="N417">
        <v>5</v>
      </c>
      <c r="O417" s="6">
        <v>10</v>
      </c>
      <c r="P417" t="s">
        <v>107</v>
      </c>
      <c r="Q417" t="s">
        <v>107</v>
      </c>
      <c r="R417">
        <f>IF(F417="Monthly",2,0)
+IF(E417&lt;=6,2,0)
+IF(N417&lt;=2,2,0)
+IF(L417&gt;=4,2,0)
+IF(M417&gt;=2,1,0)
+IF(H417&gt;=_xlfn.PERCENTILE.INC($H$2:$H$10001,0.75),1,0)</f>
        <v>0</v>
      </c>
      <c r="S417" t="str">
        <f>IF(R417&gt;=7,"High",IF(R417&gt;=4,"Medium","Low"))</f>
        <v>Low</v>
      </c>
    </row>
    <row r="418" spans="1:19">
      <c r="A418" t="s">
        <v>541</v>
      </c>
      <c r="B418">
        <v>47</v>
      </c>
      <c r="C418" t="s">
        <v>101</v>
      </c>
      <c r="D418" t="s">
        <v>126</v>
      </c>
      <c r="E418">
        <v>46</v>
      </c>
      <c r="F418" t="s">
        <v>103</v>
      </c>
      <c r="G418" t="s">
        <v>110</v>
      </c>
      <c r="H418" s="5">
        <v>809</v>
      </c>
      <c r="I418" s="5">
        <v>37130.1</v>
      </c>
      <c r="J418" t="s">
        <v>105</v>
      </c>
      <c r="K418" t="s">
        <v>106</v>
      </c>
      <c r="L418">
        <v>1</v>
      </c>
      <c r="M418">
        <v>0</v>
      </c>
      <c r="N418">
        <v>5</v>
      </c>
      <c r="O418" s="6">
        <v>0</v>
      </c>
      <c r="P418" t="s">
        <v>106</v>
      </c>
      <c r="Q418" t="s">
        <v>107</v>
      </c>
      <c r="R418">
        <f>IF(F418="Monthly",2,0)
+IF(E418&lt;=6,2,0)
+IF(N418&lt;=2,2,0)
+IF(L418&gt;=4,2,0)
+IF(M418&gt;=2,1,0)
+IF(H418&gt;=_xlfn.PERCENTILE.INC($H$2:$H$10001,0.75),1,0)</f>
        <v>3</v>
      </c>
      <c r="S418" t="str">
        <f>IF(R418&gt;=7,"High",IF(R418&gt;=4,"Medium","Low"))</f>
        <v>Low</v>
      </c>
    </row>
    <row r="419" spans="1:19">
      <c r="A419" t="s">
        <v>542</v>
      </c>
      <c r="B419">
        <v>30</v>
      </c>
      <c r="C419" t="s">
        <v>112</v>
      </c>
      <c r="D419" t="s">
        <v>137</v>
      </c>
      <c r="E419">
        <v>22</v>
      </c>
      <c r="F419" t="s">
        <v>109</v>
      </c>
      <c r="G419" t="s">
        <v>110</v>
      </c>
      <c r="H419" s="5">
        <v>682</v>
      </c>
      <c r="I419" s="5">
        <v>14660.57</v>
      </c>
      <c r="J419" t="s">
        <v>105</v>
      </c>
      <c r="K419" t="s">
        <v>107</v>
      </c>
      <c r="L419">
        <v>2</v>
      </c>
      <c r="M419">
        <v>0</v>
      </c>
      <c r="N419">
        <v>5</v>
      </c>
      <c r="O419" s="6">
        <v>0</v>
      </c>
      <c r="P419" t="s">
        <v>107</v>
      </c>
      <c r="Q419" t="s">
        <v>107</v>
      </c>
      <c r="R419">
        <f>IF(F419="Monthly",2,0)
+IF(E419&lt;=6,2,0)
+IF(N419&lt;=2,2,0)
+IF(L419&gt;=4,2,0)
+IF(M419&gt;=2,1,0)
+IF(H419&gt;=_xlfn.PERCENTILE.INC($H$2:$H$10001,0.75),1,0)</f>
        <v>0</v>
      </c>
      <c r="S419" t="str">
        <f>IF(R419&gt;=7,"High",IF(R419&gt;=4,"Medium","Low"))</f>
        <v>Low</v>
      </c>
    </row>
    <row r="420" spans="1:19">
      <c r="A420" t="s">
        <v>543</v>
      </c>
      <c r="B420">
        <v>43</v>
      </c>
      <c r="C420" t="s">
        <v>101</v>
      </c>
      <c r="D420" t="s">
        <v>126</v>
      </c>
      <c r="E420">
        <v>48</v>
      </c>
      <c r="F420" t="s">
        <v>103</v>
      </c>
      <c r="G420" t="s">
        <v>110</v>
      </c>
      <c r="H420" s="5">
        <v>815</v>
      </c>
      <c r="I420" s="5">
        <v>38627.54</v>
      </c>
      <c r="J420" t="s">
        <v>117</v>
      </c>
      <c r="K420" t="s">
        <v>107</v>
      </c>
      <c r="L420">
        <v>2</v>
      </c>
      <c r="M420">
        <v>2</v>
      </c>
      <c r="N420">
        <v>3</v>
      </c>
      <c r="O420" s="6">
        <v>0</v>
      </c>
      <c r="P420" t="s">
        <v>107</v>
      </c>
      <c r="Q420" t="s">
        <v>106</v>
      </c>
      <c r="R420">
        <f>IF(F420="Monthly",2,0)
+IF(E420&lt;=6,2,0)
+IF(N420&lt;=2,2,0)
+IF(L420&gt;=4,2,0)
+IF(M420&gt;=2,1,0)
+IF(H420&gt;=_xlfn.PERCENTILE.INC($H$2:$H$10001,0.75),1,0)</f>
        <v>4</v>
      </c>
      <c r="S420" t="str">
        <f>IF(R420&gt;=7,"High",IF(R420&gt;=4,"Medium","Low"))</f>
        <v>Medium</v>
      </c>
    </row>
    <row r="421" spans="1:19">
      <c r="A421" t="s">
        <v>544</v>
      </c>
      <c r="B421">
        <v>41</v>
      </c>
      <c r="C421" t="s">
        <v>101</v>
      </c>
      <c r="D421" t="s">
        <v>128</v>
      </c>
      <c r="E421">
        <v>29</v>
      </c>
      <c r="F421" t="s">
        <v>109</v>
      </c>
      <c r="G421" t="s">
        <v>104</v>
      </c>
      <c r="H421" s="5">
        <v>509</v>
      </c>
      <c r="I421" s="5">
        <v>14545.1</v>
      </c>
      <c r="J421" t="s">
        <v>117</v>
      </c>
      <c r="K421" t="s">
        <v>106</v>
      </c>
      <c r="L421">
        <v>2</v>
      </c>
      <c r="M421">
        <v>0</v>
      </c>
      <c r="N421">
        <v>4</v>
      </c>
      <c r="O421" s="6">
        <v>0</v>
      </c>
      <c r="P421" t="s">
        <v>107</v>
      </c>
      <c r="Q421" t="s">
        <v>106</v>
      </c>
      <c r="R421">
        <f>IF(F421="Monthly",2,0)
+IF(E421&lt;=6,2,0)
+IF(N421&lt;=2,2,0)
+IF(L421&gt;=4,2,0)
+IF(M421&gt;=2,1,0)
+IF(H421&gt;=_xlfn.PERCENTILE.INC($H$2:$H$10001,0.75),1,0)</f>
        <v>0</v>
      </c>
      <c r="S421" t="str">
        <f>IF(R421&gt;=7,"High",IF(R421&gt;=4,"Medium","Low"))</f>
        <v>Low</v>
      </c>
    </row>
    <row r="422" spans="1:19">
      <c r="A422" t="s">
        <v>545</v>
      </c>
      <c r="B422">
        <v>45</v>
      </c>
      <c r="C422" t="s">
        <v>112</v>
      </c>
      <c r="D422" t="s">
        <v>133</v>
      </c>
      <c r="E422">
        <v>39</v>
      </c>
      <c r="F422" t="s">
        <v>109</v>
      </c>
      <c r="G422" t="s">
        <v>104</v>
      </c>
      <c r="H422" s="5">
        <v>390</v>
      </c>
      <c r="I422" s="5">
        <v>14519.28</v>
      </c>
      <c r="J422" t="s">
        <v>140</v>
      </c>
      <c r="K422" t="s">
        <v>106</v>
      </c>
      <c r="L422">
        <v>0</v>
      </c>
      <c r="M422">
        <v>0</v>
      </c>
      <c r="N422">
        <v>5</v>
      </c>
      <c r="O422" s="6">
        <v>5</v>
      </c>
      <c r="P422" t="s">
        <v>107</v>
      </c>
      <c r="Q422" t="s">
        <v>107</v>
      </c>
      <c r="R422">
        <f>IF(F422="Monthly",2,0)
+IF(E422&lt;=6,2,0)
+IF(N422&lt;=2,2,0)
+IF(L422&gt;=4,2,0)
+IF(M422&gt;=2,1,0)
+IF(H422&gt;=_xlfn.PERCENTILE.INC($H$2:$H$10001,0.75),1,0)</f>
        <v>0</v>
      </c>
      <c r="S422" t="str">
        <f>IF(R422&gt;=7,"High",IF(R422&gt;=4,"Medium","Low"))</f>
        <v>Low</v>
      </c>
    </row>
    <row r="423" spans="1:19">
      <c r="A423" t="s">
        <v>546</v>
      </c>
      <c r="B423">
        <v>18</v>
      </c>
      <c r="C423" t="s">
        <v>101</v>
      </c>
      <c r="D423" t="s">
        <v>102</v>
      </c>
      <c r="E423">
        <v>18</v>
      </c>
      <c r="F423" t="s">
        <v>109</v>
      </c>
      <c r="G423" t="s">
        <v>104</v>
      </c>
      <c r="H423" s="5">
        <v>481</v>
      </c>
      <c r="I423" s="5">
        <v>8535</v>
      </c>
      <c r="J423" t="s">
        <v>140</v>
      </c>
      <c r="K423" t="s">
        <v>107</v>
      </c>
      <c r="L423">
        <v>6</v>
      </c>
      <c r="M423">
        <v>2</v>
      </c>
      <c r="N423">
        <v>3</v>
      </c>
      <c r="O423" s="6">
        <v>0</v>
      </c>
      <c r="P423" t="s">
        <v>107</v>
      </c>
      <c r="Q423" t="s">
        <v>107</v>
      </c>
      <c r="R423">
        <f>IF(F423="Monthly",2,0)
+IF(E423&lt;=6,2,0)
+IF(N423&lt;=2,2,0)
+IF(L423&gt;=4,2,0)
+IF(M423&gt;=2,1,0)
+IF(H423&gt;=_xlfn.PERCENTILE.INC($H$2:$H$10001,0.75),1,0)</f>
        <v>3</v>
      </c>
      <c r="S423" t="str">
        <f>IF(R423&gt;=7,"High",IF(R423&gt;=4,"Medium","Low"))</f>
        <v>Low</v>
      </c>
    </row>
    <row r="424" spans="1:19">
      <c r="A424" t="s">
        <v>547</v>
      </c>
      <c r="B424">
        <v>46</v>
      </c>
      <c r="C424" t="s">
        <v>101</v>
      </c>
      <c r="D424" t="s">
        <v>133</v>
      </c>
      <c r="E424">
        <v>40</v>
      </c>
      <c r="F424" t="s">
        <v>103</v>
      </c>
      <c r="G424" t="s">
        <v>110</v>
      </c>
      <c r="H424" s="5">
        <v>764</v>
      </c>
      <c r="I424" s="5">
        <v>29915.71</v>
      </c>
      <c r="J424" t="s">
        <v>105</v>
      </c>
      <c r="K424" t="s">
        <v>106</v>
      </c>
      <c r="L424">
        <v>3</v>
      </c>
      <c r="M424">
        <v>0</v>
      </c>
      <c r="N424">
        <v>4</v>
      </c>
      <c r="O424" s="6">
        <v>0</v>
      </c>
      <c r="P424" t="s">
        <v>106</v>
      </c>
      <c r="Q424" t="s">
        <v>107</v>
      </c>
      <c r="R424">
        <f>IF(F424="Monthly",2,0)
+IF(E424&lt;=6,2,0)
+IF(N424&lt;=2,2,0)
+IF(L424&gt;=4,2,0)
+IF(M424&gt;=2,1,0)
+IF(H424&gt;=_xlfn.PERCENTILE.INC($H$2:$H$10001,0.75),1,0)</f>
        <v>2</v>
      </c>
      <c r="S424" t="str">
        <f>IF(R424&gt;=7,"High",IF(R424&gt;=4,"Medium","Low"))</f>
        <v>Low</v>
      </c>
    </row>
    <row r="425" spans="1:19">
      <c r="A425" t="s">
        <v>548</v>
      </c>
      <c r="B425">
        <v>44</v>
      </c>
      <c r="C425" t="s">
        <v>101</v>
      </c>
      <c r="D425" t="s">
        <v>133</v>
      </c>
      <c r="E425">
        <v>21</v>
      </c>
      <c r="F425" t="s">
        <v>121</v>
      </c>
      <c r="G425" t="s">
        <v>129</v>
      </c>
      <c r="H425" s="5">
        <v>1082</v>
      </c>
      <c r="I425" s="5">
        <v>22286.63</v>
      </c>
      <c r="J425" t="s">
        <v>140</v>
      </c>
      <c r="K425" t="s">
        <v>106</v>
      </c>
      <c r="L425">
        <v>2</v>
      </c>
      <c r="M425">
        <v>1</v>
      </c>
      <c r="N425">
        <v>5</v>
      </c>
      <c r="O425" s="6">
        <v>0</v>
      </c>
      <c r="P425" t="s">
        <v>106</v>
      </c>
      <c r="Q425" t="s">
        <v>107</v>
      </c>
      <c r="R425">
        <f>IF(F425="Monthly",2,0)
+IF(E425&lt;=6,2,0)
+IF(N425&lt;=2,2,0)
+IF(L425&gt;=4,2,0)
+IF(M425&gt;=2,1,0)
+IF(H425&gt;=_xlfn.PERCENTILE.INC($H$2:$H$10001,0.75),1,0)</f>
        <v>1</v>
      </c>
      <c r="S425" t="str">
        <f>IF(R425&gt;=7,"High",IF(R425&gt;=4,"Medium","Low"))</f>
        <v>Low</v>
      </c>
    </row>
    <row r="426" spans="1:19">
      <c r="A426" t="s">
        <v>549</v>
      </c>
      <c r="B426">
        <v>31</v>
      </c>
      <c r="C426" t="s">
        <v>101</v>
      </c>
      <c r="D426" t="s">
        <v>131</v>
      </c>
      <c r="E426">
        <v>69</v>
      </c>
      <c r="F426" t="s">
        <v>103</v>
      </c>
      <c r="G426" t="s">
        <v>110</v>
      </c>
      <c r="H426" s="5">
        <v>683</v>
      </c>
      <c r="I426" s="5">
        <v>46642.51</v>
      </c>
      <c r="J426" t="s">
        <v>105</v>
      </c>
      <c r="K426" t="s">
        <v>106</v>
      </c>
      <c r="L426">
        <v>4</v>
      </c>
      <c r="M426">
        <v>1</v>
      </c>
      <c r="N426">
        <v>5</v>
      </c>
      <c r="O426" s="6">
        <v>0</v>
      </c>
      <c r="P426" t="s">
        <v>106</v>
      </c>
      <c r="Q426" t="s">
        <v>107</v>
      </c>
      <c r="R426">
        <f>IF(F426="Monthly",2,0)
+IF(E426&lt;=6,2,0)
+IF(N426&lt;=2,2,0)
+IF(L426&gt;=4,2,0)
+IF(M426&gt;=2,1,0)
+IF(H426&gt;=_xlfn.PERCENTILE.INC($H$2:$H$10001,0.75),1,0)</f>
        <v>4</v>
      </c>
      <c r="S426" t="str">
        <f>IF(R426&gt;=7,"High",IF(R426&gt;=4,"Medium","Low"))</f>
        <v>Medium</v>
      </c>
    </row>
    <row r="427" spans="1:19">
      <c r="A427" t="s">
        <v>550</v>
      </c>
      <c r="B427">
        <v>41</v>
      </c>
      <c r="C427" t="s">
        <v>101</v>
      </c>
      <c r="D427" t="s">
        <v>131</v>
      </c>
      <c r="E427">
        <v>18</v>
      </c>
      <c r="F427" t="s">
        <v>109</v>
      </c>
      <c r="G427" t="s">
        <v>129</v>
      </c>
      <c r="H427" s="5">
        <v>1096</v>
      </c>
      <c r="I427" s="5">
        <v>19912.86</v>
      </c>
      <c r="J427" t="s">
        <v>134</v>
      </c>
      <c r="K427" t="s">
        <v>106</v>
      </c>
      <c r="L427">
        <v>1</v>
      </c>
      <c r="M427">
        <v>0</v>
      </c>
      <c r="N427">
        <f>MEDIAN(1,5)</f>
        <v>3</v>
      </c>
      <c r="O427" s="6">
        <v>0</v>
      </c>
      <c r="P427" t="s">
        <v>106</v>
      </c>
      <c r="Q427" t="s">
        <v>107</v>
      </c>
      <c r="R427">
        <f>IF(F427="Monthly",2,0)
+IF(E427&lt;=6,2,0)
+IF(N427&lt;=2,2,0)
+IF(L427&gt;=4,2,0)
+IF(M427&gt;=2,1,0)
+IF(H427&gt;=_xlfn.PERCENTILE.INC($H$2:$H$10001,0.75),1,0)</f>
        <v>1</v>
      </c>
      <c r="S427" t="str">
        <f>IF(R427&gt;=7,"High",IF(R427&gt;=4,"Medium","Low"))</f>
        <v>Low</v>
      </c>
    </row>
    <row r="428" spans="1:19">
      <c r="A428" t="s">
        <v>551</v>
      </c>
      <c r="B428">
        <v>27</v>
      </c>
      <c r="C428" t="s">
        <v>112</v>
      </c>
      <c r="D428" t="s">
        <v>102</v>
      </c>
      <c r="E428">
        <v>24</v>
      </c>
      <c r="F428" t="s">
        <v>109</v>
      </c>
      <c r="G428" t="s">
        <v>104</v>
      </c>
      <c r="H428" s="5">
        <v>452</v>
      </c>
      <c r="I428" s="5">
        <v>11085.91</v>
      </c>
      <c r="J428" t="s">
        <v>117</v>
      </c>
      <c r="K428" t="s">
        <v>107</v>
      </c>
      <c r="L428">
        <v>0</v>
      </c>
      <c r="M428">
        <v>0</v>
      </c>
      <c r="N428">
        <v>5</v>
      </c>
      <c r="O428" s="6">
        <v>0</v>
      </c>
      <c r="P428" t="s">
        <v>106</v>
      </c>
      <c r="Q428" t="s">
        <v>106</v>
      </c>
      <c r="R428">
        <f>IF(F428="Monthly",2,0)
+IF(E428&lt;=6,2,0)
+IF(N428&lt;=2,2,0)
+IF(L428&gt;=4,2,0)
+IF(M428&gt;=2,1,0)
+IF(H428&gt;=_xlfn.PERCENTILE.INC($H$2:$H$10001,0.75),1,0)</f>
        <v>0</v>
      </c>
      <c r="S428" t="str">
        <f>IF(R428&gt;=7,"High",IF(R428&gt;=4,"Medium","Low"))</f>
        <v>Low</v>
      </c>
    </row>
    <row r="429" spans="1:19">
      <c r="A429" t="s">
        <v>552</v>
      </c>
      <c r="B429">
        <v>39</v>
      </c>
      <c r="C429" t="s">
        <v>101</v>
      </c>
      <c r="D429" t="s">
        <v>126</v>
      </c>
      <c r="E429">
        <v>23</v>
      </c>
      <c r="F429" t="s">
        <v>109</v>
      </c>
      <c r="G429" t="s">
        <v>110</v>
      </c>
      <c r="H429" s="5">
        <v>778</v>
      </c>
      <c r="I429" s="5">
        <v>16988.72</v>
      </c>
      <c r="J429" t="s">
        <v>140</v>
      </c>
      <c r="K429" t="s">
        <v>107</v>
      </c>
      <c r="L429">
        <v>0</v>
      </c>
      <c r="M429">
        <v>0</v>
      </c>
      <c r="N429">
        <v>5</v>
      </c>
      <c r="O429" s="6">
        <v>5</v>
      </c>
      <c r="P429" t="s">
        <v>106</v>
      </c>
      <c r="Q429" t="s">
        <v>107</v>
      </c>
      <c r="R429">
        <f>IF(F429="Monthly",2,0)
+IF(E429&lt;=6,2,0)
+IF(N429&lt;=2,2,0)
+IF(L429&gt;=4,2,0)
+IF(M429&gt;=2,1,0)
+IF(H429&gt;=_xlfn.PERCENTILE.INC($H$2:$H$10001,0.75),1,0)</f>
        <v>0</v>
      </c>
      <c r="S429" t="str">
        <f>IF(R429&gt;=7,"High",IF(R429&gt;=4,"Medium","Low"))</f>
        <v>Low</v>
      </c>
    </row>
    <row r="430" spans="1:19">
      <c r="A430" t="s">
        <v>553</v>
      </c>
      <c r="B430">
        <v>21</v>
      </c>
      <c r="C430" t="s">
        <v>101</v>
      </c>
      <c r="D430" t="s">
        <v>137</v>
      </c>
      <c r="E430">
        <v>15</v>
      </c>
      <c r="F430" t="s">
        <v>103</v>
      </c>
      <c r="G430" t="s">
        <v>110</v>
      </c>
      <c r="H430" s="5">
        <v>748</v>
      </c>
      <c r="I430" s="5">
        <v>11509.93</v>
      </c>
      <c r="J430" t="s">
        <v>140</v>
      </c>
      <c r="K430" t="s">
        <v>106</v>
      </c>
      <c r="L430">
        <v>6</v>
      </c>
      <c r="M430">
        <v>2</v>
      </c>
      <c r="N430">
        <v>2</v>
      </c>
      <c r="O430" s="6">
        <v>0</v>
      </c>
      <c r="P430" t="s">
        <v>107</v>
      </c>
      <c r="Q430" t="s">
        <v>106</v>
      </c>
      <c r="R430">
        <f>IF(F430="Monthly",2,0)
+IF(E430&lt;=6,2,0)
+IF(N430&lt;=2,2,0)
+IF(L430&gt;=4,2,0)
+IF(M430&gt;=2,1,0)
+IF(H430&gt;=_xlfn.PERCENTILE.INC($H$2:$H$10001,0.75),1,0)</f>
        <v>7</v>
      </c>
      <c r="S430" t="str">
        <f>IF(R430&gt;=7,"High",IF(R430&gt;=4,"Medium","Low"))</f>
        <v>High</v>
      </c>
    </row>
    <row r="431" spans="1:19">
      <c r="A431" t="s">
        <v>554</v>
      </c>
      <c r="B431">
        <v>21</v>
      </c>
      <c r="C431" t="s">
        <v>112</v>
      </c>
      <c r="D431" t="s">
        <v>126</v>
      </c>
      <c r="E431">
        <v>37</v>
      </c>
      <c r="F431" t="s">
        <v>121</v>
      </c>
      <c r="G431" t="s">
        <v>110</v>
      </c>
      <c r="H431" s="5">
        <v>700</v>
      </c>
      <c r="I431" s="5">
        <v>21900.11</v>
      </c>
      <c r="J431" t="s">
        <v>140</v>
      </c>
      <c r="K431" t="s">
        <v>106</v>
      </c>
      <c r="L431">
        <v>0</v>
      </c>
      <c r="M431">
        <v>0</v>
      </c>
      <c r="N431">
        <v>5</v>
      </c>
      <c r="O431" s="6">
        <v>15</v>
      </c>
      <c r="P431" t="s">
        <v>106</v>
      </c>
      <c r="Q431" t="s">
        <v>107</v>
      </c>
      <c r="R431">
        <f>IF(F431="Monthly",2,0)
+IF(E431&lt;=6,2,0)
+IF(N431&lt;=2,2,0)
+IF(L431&gt;=4,2,0)
+IF(M431&gt;=2,1,0)
+IF(H431&gt;=_xlfn.PERCENTILE.INC($H$2:$H$10001,0.75),1,0)</f>
        <v>0</v>
      </c>
      <c r="S431" t="str">
        <f>IF(R431&gt;=7,"High",IF(R431&gt;=4,"Medium","Low"))</f>
        <v>Low</v>
      </c>
    </row>
    <row r="432" spans="1:19">
      <c r="A432" t="s">
        <v>555</v>
      </c>
      <c r="B432">
        <v>37</v>
      </c>
      <c r="C432" t="s">
        <v>101</v>
      </c>
      <c r="D432" t="s">
        <v>126</v>
      </c>
      <c r="E432">
        <v>15</v>
      </c>
      <c r="F432" t="s">
        <v>109</v>
      </c>
      <c r="G432" t="s">
        <v>110</v>
      </c>
      <c r="H432" s="5">
        <v>705</v>
      </c>
      <c r="I432" s="5">
        <v>10543.24</v>
      </c>
      <c r="J432" t="s">
        <v>105</v>
      </c>
      <c r="K432" t="s">
        <v>106</v>
      </c>
      <c r="L432">
        <v>0</v>
      </c>
      <c r="M432">
        <v>0</v>
      </c>
      <c r="N432">
        <v>5</v>
      </c>
      <c r="O432" s="6">
        <v>0</v>
      </c>
      <c r="P432" t="s">
        <v>107</v>
      </c>
      <c r="Q432" t="s">
        <v>107</v>
      </c>
      <c r="R432">
        <f>IF(F432="Monthly",2,0)
+IF(E432&lt;=6,2,0)
+IF(N432&lt;=2,2,0)
+IF(L432&gt;=4,2,0)
+IF(M432&gt;=2,1,0)
+IF(H432&gt;=_xlfn.PERCENTILE.INC($H$2:$H$10001,0.75),1,0)</f>
        <v>0</v>
      </c>
      <c r="S432" t="str">
        <f>IF(R432&gt;=7,"High",IF(R432&gt;=4,"Medium","Low"))</f>
        <v>Low</v>
      </c>
    </row>
    <row r="433" spans="1:19">
      <c r="A433" t="s">
        <v>556</v>
      </c>
      <c r="B433">
        <v>26</v>
      </c>
      <c r="C433" t="s">
        <v>101</v>
      </c>
      <c r="D433" t="s">
        <v>113</v>
      </c>
      <c r="E433">
        <v>15</v>
      </c>
      <c r="F433" t="s">
        <v>103</v>
      </c>
      <c r="G433" t="s">
        <v>129</v>
      </c>
      <c r="H433" s="5">
        <v>1093</v>
      </c>
      <c r="I433" s="5">
        <v>16548.259999999998</v>
      </c>
      <c r="J433" t="s">
        <v>115</v>
      </c>
      <c r="K433" t="s">
        <v>106</v>
      </c>
      <c r="L433">
        <v>0</v>
      </c>
      <c r="M433">
        <v>0</v>
      </c>
      <c r="N433">
        <v>5</v>
      </c>
      <c r="O433" s="6">
        <v>0</v>
      </c>
      <c r="P433" t="s">
        <v>106</v>
      </c>
      <c r="Q433" t="s">
        <v>107</v>
      </c>
      <c r="R433">
        <f>IF(F433="Monthly",2,0)
+IF(E433&lt;=6,2,0)
+IF(N433&lt;=2,2,0)
+IF(L433&gt;=4,2,0)
+IF(M433&gt;=2,1,0)
+IF(H433&gt;=_xlfn.PERCENTILE.INC($H$2:$H$10001,0.75),1,0)</f>
        <v>3</v>
      </c>
      <c r="S433" t="str">
        <f>IF(R433&gt;=7,"High",IF(R433&gt;=4,"Medium","Low"))</f>
        <v>Low</v>
      </c>
    </row>
    <row r="434" spans="1:19">
      <c r="A434" t="s">
        <v>557</v>
      </c>
      <c r="B434">
        <v>37</v>
      </c>
      <c r="C434" t="s">
        <v>101</v>
      </c>
      <c r="D434" t="s">
        <v>123</v>
      </c>
      <c r="E434">
        <v>35</v>
      </c>
      <c r="F434" t="s">
        <v>109</v>
      </c>
      <c r="G434" t="s">
        <v>129</v>
      </c>
      <c r="H434" s="5">
        <v>1040</v>
      </c>
      <c r="I434" s="5">
        <v>33976.71</v>
      </c>
      <c r="J434" t="s">
        <v>105</v>
      </c>
      <c r="K434" t="s">
        <v>106</v>
      </c>
      <c r="L434">
        <v>0</v>
      </c>
      <c r="M434">
        <v>0</v>
      </c>
      <c r="N434">
        <v>5</v>
      </c>
      <c r="O434" s="6">
        <v>5</v>
      </c>
      <c r="P434" t="s">
        <v>107</v>
      </c>
      <c r="Q434" t="s">
        <v>107</v>
      </c>
      <c r="R434">
        <f>IF(F434="Monthly",2,0)
+IF(E434&lt;=6,2,0)
+IF(N434&lt;=2,2,0)
+IF(L434&gt;=4,2,0)
+IF(M434&gt;=2,1,0)
+IF(H434&gt;=_xlfn.PERCENTILE.INC($H$2:$H$10001,0.75),1,0)</f>
        <v>1</v>
      </c>
      <c r="S434" t="str">
        <f>IF(R434&gt;=7,"High",IF(R434&gt;=4,"Medium","Low"))</f>
        <v>Low</v>
      </c>
    </row>
    <row r="435" spans="1:19">
      <c r="A435" t="s">
        <v>558</v>
      </c>
      <c r="B435">
        <v>54</v>
      </c>
      <c r="C435" t="s">
        <v>112</v>
      </c>
      <c r="D435" t="s">
        <v>133</v>
      </c>
      <c r="E435">
        <v>23</v>
      </c>
      <c r="F435" t="s">
        <v>109</v>
      </c>
      <c r="G435" t="s">
        <v>110</v>
      </c>
      <c r="H435" s="5">
        <v>757</v>
      </c>
      <c r="I435" s="5">
        <v>16909.169999999998</v>
      </c>
      <c r="J435" t="s">
        <v>117</v>
      </c>
      <c r="K435" t="s">
        <v>106</v>
      </c>
      <c r="L435">
        <v>0</v>
      </c>
      <c r="M435">
        <v>0</v>
      </c>
      <c r="N435">
        <v>5</v>
      </c>
      <c r="O435" s="6">
        <v>0</v>
      </c>
      <c r="P435" t="s">
        <v>107</v>
      </c>
      <c r="Q435" t="s">
        <v>107</v>
      </c>
      <c r="R435">
        <f>IF(F435="Monthly",2,0)
+IF(E435&lt;=6,2,0)
+IF(N435&lt;=2,2,0)
+IF(L435&gt;=4,2,0)
+IF(M435&gt;=2,1,0)
+IF(H435&gt;=_xlfn.PERCENTILE.INC($H$2:$H$10001,0.75),1,0)</f>
        <v>0</v>
      </c>
      <c r="S435" t="str">
        <f>IF(R435&gt;=7,"High",IF(R435&gt;=4,"Medium","Low"))</f>
        <v>Low</v>
      </c>
    </row>
    <row r="436" spans="1:19">
      <c r="A436" t="s">
        <v>559</v>
      </c>
      <c r="B436">
        <v>25</v>
      </c>
      <c r="C436" t="s">
        <v>112</v>
      </c>
      <c r="D436" t="s">
        <v>102</v>
      </c>
      <c r="E436">
        <v>11</v>
      </c>
      <c r="F436" t="s">
        <v>109</v>
      </c>
      <c r="G436" t="s">
        <v>110</v>
      </c>
      <c r="H436" s="5">
        <v>715</v>
      </c>
      <c r="I436" s="5">
        <v>7646.52</v>
      </c>
      <c r="J436" t="s">
        <v>117</v>
      </c>
      <c r="K436" t="s">
        <v>106</v>
      </c>
      <c r="L436">
        <v>0</v>
      </c>
      <c r="M436">
        <v>0</v>
      </c>
      <c r="N436">
        <v>4</v>
      </c>
      <c r="O436" s="6">
        <v>0</v>
      </c>
      <c r="P436" t="s">
        <v>107</v>
      </c>
      <c r="Q436" t="s">
        <v>107</v>
      </c>
      <c r="R436">
        <f>IF(F436="Monthly",2,0)
+IF(E436&lt;=6,2,0)
+IF(N436&lt;=2,2,0)
+IF(L436&gt;=4,2,0)
+IF(M436&gt;=2,1,0)
+IF(H436&gt;=_xlfn.PERCENTILE.INC($H$2:$H$10001,0.75),1,0)</f>
        <v>0</v>
      </c>
      <c r="S436" t="str">
        <f>IF(R436&gt;=7,"High",IF(R436&gt;=4,"Medium","Low"))</f>
        <v>Low</v>
      </c>
    </row>
    <row r="437" spans="1:19">
      <c r="A437" t="s">
        <v>560</v>
      </c>
      <c r="B437">
        <v>36</v>
      </c>
      <c r="C437" t="s">
        <v>101</v>
      </c>
      <c r="D437" t="s">
        <v>102</v>
      </c>
      <c r="E437">
        <v>31</v>
      </c>
      <c r="F437" t="s">
        <v>103</v>
      </c>
      <c r="G437" t="s">
        <v>104</v>
      </c>
      <c r="H437" s="5">
        <v>544</v>
      </c>
      <c r="I437" s="5">
        <v>16811.71</v>
      </c>
      <c r="J437" t="s">
        <v>115</v>
      </c>
      <c r="K437" t="s">
        <v>106</v>
      </c>
      <c r="L437">
        <v>3</v>
      </c>
      <c r="M437">
        <v>2</v>
      </c>
      <c r="N437">
        <v>4</v>
      </c>
      <c r="O437" s="6">
        <v>0</v>
      </c>
      <c r="P437" t="s">
        <v>107</v>
      </c>
      <c r="Q437" t="s">
        <v>106</v>
      </c>
      <c r="R437">
        <f>IF(F437="Monthly",2,0)
+IF(E437&lt;=6,2,0)
+IF(N437&lt;=2,2,0)
+IF(L437&gt;=4,2,0)
+IF(M437&gt;=2,1,0)
+IF(H437&gt;=_xlfn.PERCENTILE.INC($H$2:$H$10001,0.75),1,0)</f>
        <v>3</v>
      </c>
      <c r="S437" t="str">
        <f>IF(R437&gt;=7,"High",IF(R437&gt;=4,"Medium","Low"))</f>
        <v>Low</v>
      </c>
    </row>
    <row r="438" spans="1:19">
      <c r="A438" t="s">
        <v>561</v>
      </c>
      <c r="B438">
        <v>45</v>
      </c>
      <c r="C438" t="s">
        <v>101</v>
      </c>
      <c r="D438" t="s">
        <v>126</v>
      </c>
      <c r="E438">
        <v>53</v>
      </c>
      <c r="F438" t="s">
        <v>103</v>
      </c>
      <c r="G438" t="s">
        <v>104</v>
      </c>
      <c r="H438" s="5">
        <v>523</v>
      </c>
      <c r="I438" s="5">
        <v>28089.87</v>
      </c>
      <c r="J438" t="s">
        <v>10127</v>
      </c>
      <c r="K438" t="s">
        <v>107</v>
      </c>
      <c r="L438">
        <v>1</v>
      </c>
      <c r="M438">
        <v>0</v>
      </c>
      <c r="N438">
        <v>5</v>
      </c>
      <c r="O438" s="6">
        <v>0</v>
      </c>
      <c r="P438" t="s">
        <v>107</v>
      </c>
      <c r="Q438" t="s">
        <v>107</v>
      </c>
      <c r="R438">
        <f>IF(F438="Monthly",2,0)
+IF(E438&lt;=6,2,0)
+IF(N438&lt;=2,2,0)
+IF(L438&gt;=4,2,0)
+IF(M438&gt;=2,1,0)
+IF(H438&gt;=_xlfn.PERCENTILE.INC($H$2:$H$10001,0.75),1,0)</f>
        <v>2</v>
      </c>
      <c r="S438" t="str">
        <f>IF(R438&gt;=7,"High",IF(R438&gt;=4,"Medium","Low"))</f>
        <v>Low</v>
      </c>
    </row>
    <row r="439" spans="1:19">
      <c r="A439" t="s">
        <v>562</v>
      </c>
      <c r="B439">
        <v>18</v>
      </c>
      <c r="C439" t="s">
        <v>101</v>
      </c>
      <c r="D439" t="s">
        <v>159</v>
      </c>
      <c r="E439">
        <v>45</v>
      </c>
      <c r="F439" t="s">
        <v>121</v>
      </c>
      <c r="G439" t="s">
        <v>110</v>
      </c>
      <c r="H439" s="5">
        <v>661</v>
      </c>
      <c r="I439" s="5">
        <v>25955.360000000001</v>
      </c>
      <c r="J439" t="s">
        <v>105</v>
      </c>
      <c r="K439" t="s">
        <v>106</v>
      </c>
      <c r="L439">
        <v>0</v>
      </c>
      <c r="M439">
        <v>0</v>
      </c>
      <c r="N439">
        <v>5</v>
      </c>
      <c r="O439" s="6">
        <v>15</v>
      </c>
      <c r="P439" t="s">
        <v>107</v>
      </c>
      <c r="Q439" t="s">
        <v>107</v>
      </c>
      <c r="R439">
        <f>IF(F439="Monthly",2,0)
+IF(E439&lt;=6,2,0)
+IF(N439&lt;=2,2,0)
+IF(L439&gt;=4,2,0)
+IF(M439&gt;=2,1,0)
+IF(H439&gt;=_xlfn.PERCENTILE.INC($H$2:$H$10001,0.75),1,0)</f>
        <v>0</v>
      </c>
      <c r="S439" t="str">
        <f>IF(R439&gt;=7,"High",IF(R439&gt;=4,"Medium","Low"))</f>
        <v>Low</v>
      </c>
    </row>
    <row r="440" spans="1:19">
      <c r="A440" t="s">
        <v>563</v>
      </c>
      <c r="B440">
        <v>37</v>
      </c>
      <c r="C440" t="s">
        <v>112</v>
      </c>
      <c r="D440" t="s">
        <v>126</v>
      </c>
      <c r="E440">
        <v>18</v>
      </c>
      <c r="F440" t="s">
        <v>109</v>
      </c>
      <c r="G440" t="s">
        <v>104</v>
      </c>
      <c r="H440" s="5">
        <v>436</v>
      </c>
      <c r="I440" s="5">
        <v>7183.93</v>
      </c>
      <c r="J440" t="s">
        <v>140</v>
      </c>
      <c r="K440" t="s">
        <v>106</v>
      </c>
      <c r="L440">
        <v>0</v>
      </c>
      <c r="M440">
        <v>0</v>
      </c>
      <c r="N440">
        <v>5</v>
      </c>
      <c r="O440" s="6">
        <v>10</v>
      </c>
      <c r="P440" t="s">
        <v>106</v>
      </c>
      <c r="Q440" t="s">
        <v>107</v>
      </c>
      <c r="R440">
        <f>IF(F440="Monthly",2,0)
+IF(E440&lt;=6,2,0)
+IF(N440&lt;=2,2,0)
+IF(L440&gt;=4,2,0)
+IF(M440&gt;=2,1,0)
+IF(H440&gt;=_xlfn.PERCENTILE.INC($H$2:$H$10001,0.75),1,0)</f>
        <v>0</v>
      </c>
      <c r="S440" t="str">
        <f>IF(R440&gt;=7,"High",IF(R440&gt;=4,"Medium","Low"))</f>
        <v>Low</v>
      </c>
    </row>
    <row r="441" spans="1:19">
      <c r="A441" t="s">
        <v>564</v>
      </c>
      <c r="B441">
        <v>37</v>
      </c>
      <c r="C441" t="s">
        <v>112</v>
      </c>
      <c r="D441" t="s">
        <v>123</v>
      </c>
      <c r="E441">
        <v>15</v>
      </c>
      <c r="F441" t="s">
        <v>109</v>
      </c>
      <c r="G441" t="s">
        <v>129</v>
      </c>
      <c r="H441" s="5">
        <v>1051</v>
      </c>
      <c r="I441" s="5">
        <v>15868.72</v>
      </c>
      <c r="J441" t="s">
        <v>134</v>
      </c>
      <c r="K441" t="s">
        <v>106</v>
      </c>
      <c r="L441">
        <v>1</v>
      </c>
      <c r="M441">
        <v>0</v>
      </c>
      <c r="N441">
        <v>4</v>
      </c>
      <c r="O441" s="6">
        <v>0</v>
      </c>
      <c r="P441" t="s">
        <v>107</v>
      </c>
      <c r="Q441" t="s">
        <v>107</v>
      </c>
      <c r="R441">
        <f>IF(F441="Monthly",2,0)
+IF(E441&lt;=6,2,0)
+IF(N441&lt;=2,2,0)
+IF(L441&gt;=4,2,0)
+IF(M441&gt;=2,1,0)
+IF(H441&gt;=_xlfn.PERCENTILE.INC($H$2:$H$10001,0.75),1,0)</f>
        <v>1</v>
      </c>
      <c r="S441" t="str">
        <f>IF(R441&gt;=7,"High",IF(R441&gt;=4,"Medium","Low"))</f>
        <v>Low</v>
      </c>
    </row>
    <row r="442" spans="1:19">
      <c r="A442" t="s">
        <v>565</v>
      </c>
      <c r="B442">
        <v>47</v>
      </c>
      <c r="C442" t="s">
        <v>112</v>
      </c>
      <c r="D442" t="s">
        <v>102</v>
      </c>
      <c r="E442">
        <v>22</v>
      </c>
      <c r="F442" t="s">
        <v>103</v>
      </c>
      <c r="G442" t="s">
        <v>104</v>
      </c>
      <c r="H442" s="5">
        <v>501</v>
      </c>
      <c r="I442" s="5">
        <v>10772.67</v>
      </c>
      <c r="J442" t="s">
        <v>140</v>
      </c>
      <c r="K442" t="s">
        <v>107</v>
      </c>
      <c r="L442">
        <v>3</v>
      </c>
      <c r="M442">
        <v>1</v>
      </c>
      <c r="N442">
        <v>4</v>
      </c>
      <c r="O442" s="6">
        <v>0</v>
      </c>
      <c r="P442" t="s">
        <v>107</v>
      </c>
      <c r="Q442" t="s">
        <v>106</v>
      </c>
      <c r="R442">
        <f>IF(F442="Monthly",2,0)
+IF(E442&lt;=6,2,0)
+IF(N442&lt;=2,2,0)
+IF(L442&gt;=4,2,0)
+IF(M442&gt;=2,1,0)
+IF(H442&gt;=_xlfn.PERCENTILE.INC($H$2:$H$10001,0.75),1,0)</f>
        <v>2</v>
      </c>
      <c r="S442" t="str">
        <f>IF(R442&gt;=7,"High",IF(R442&gt;=4,"Medium","Low"))</f>
        <v>Low</v>
      </c>
    </row>
    <row r="443" spans="1:19">
      <c r="A443" t="s">
        <v>566</v>
      </c>
      <c r="B443">
        <v>44</v>
      </c>
      <c r="C443" t="s">
        <v>101</v>
      </c>
      <c r="D443" t="s">
        <v>159</v>
      </c>
      <c r="E443">
        <v>34</v>
      </c>
      <c r="F443" t="s">
        <v>109</v>
      </c>
      <c r="G443" t="s">
        <v>104</v>
      </c>
      <c r="H443" s="5">
        <v>518</v>
      </c>
      <c r="I443" s="5">
        <v>17643.330000000002</v>
      </c>
      <c r="J443" t="s">
        <v>10127</v>
      </c>
      <c r="K443" t="s">
        <v>106</v>
      </c>
      <c r="L443">
        <v>2</v>
      </c>
      <c r="M443">
        <v>0</v>
      </c>
      <c r="N443">
        <v>5</v>
      </c>
      <c r="O443" s="6">
        <v>0</v>
      </c>
      <c r="P443" t="s">
        <v>106</v>
      </c>
      <c r="Q443" t="s">
        <v>107</v>
      </c>
      <c r="R443">
        <f>IF(F443="Monthly",2,0)
+IF(E443&lt;=6,2,0)
+IF(N443&lt;=2,2,0)
+IF(L443&gt;=4,2,0)
+IF(M443&gt;=2,1,0)
+IF(H443&gt;=_xlfn.PERCENTILE.INC($H$2:$H$10001,0.75),1,0)</f>
        <v>0</v>
      </c>
      <c r="S443" t="str">
        <f>IF(R443&gt;=7,"High",IF(R443&gt;=4,"Medium","Low"))</f>
        <v>Low</v>
      </c>
    </row>
    <row r="444" spans="1:19">
      <c r="A444" t="s">
        <v>567</v>
      </c>
      <c r="B444">
        <v>43</v>
      </c>
      <c r="C444" t="s">
        <v>101</v>
      </c>
      <c r="D444" t="s">
        <v>128</v>
      </c>
      <c r="E444">
        <v>37</v>
      </c>
      <c r="F444" t="s">
        <v>103</v>
      </c>
      <c r="G444" t="s">
        <v>129</v>
      </c>
      <c r="H444" s="5">
        <v>946</v>
      </c>
      <c r="I444" s="5">
        <v>34098.07</v>
      </c>
      <c r="J444" t="s">
        <v>115</v>
      </c>
      <c r="K444" t="s">
        <v>106</v>
      </c>
      <c r="L444">
        <v>1</v>
      </c>
      <c r="M444">
        <v>0</v>
      </c>
      <c r="N444">
        <v>5</v>
      </c>
      <c r="O444" s="6">
        <v>0</v>
      </c>
      <c r="P444" t="s">
        <v>107</v>
      </c>
      <c r="Q444" t="s">
        <v>107</v>
      </c>
      <c r="R444">
        <f>IF(F444="Monthly",2,0)
+IF(E444&lt;=6,2,0)
+IF(N444&lt;=2,2,0)
+IF(L444&gt;=4,2,0)
+IF(M444&gt;=2,1,0)
+IF(H444&gt;=_xlfn.PERCENTILE.INC($H$2:$H$10001,0.75),1,0)</f>
        <v>3</v>
      </c>
      <c r="S444" t="str">
        <f>IF(R444&gt;=7,"High",IF(R444&gt;=4,"Medium","Low"))</f>
        <v>Low</v>
      </c>
    </row>
    <row r="445" spans="1:19">
      <c r="A445" t="s">
        <v>568</v>
      </c>
      <c r="B445">
        <v>20</v>
      </c>
      <c r="C445" t="s">
        <v>101</v>
      </c>
      <c r="D445" t="s">
        <v>137</v>
      </c>
      <c r="E445">
        <v>37</v>
      </c>
      <c r="F445" t="s">
        <v>109</v>
      </c>
      <c r="G445" t="s">
        <v>110</v>
      </c>
      <c r="H445" s="5">
        <v>772</v>
      </c>
      <c r="I445" s="5">
        <v>24948.560000000001</v>
      </c>
      <c r="J445" t="s">
        <v>117</v>
      </c>
      <c r="K445" t="s">
        <v>107</v>
      </c>
      <c r="L445">
        <v>3</v>
      </c>
      <c r="M445">
        <v>2</v>
      </c>
      <c r="N445">
        <v>3</v>
      </c>
      <c r="O445" s="6">
        <v>10</v>
      </c>
      <c r="P445" t="s">
        <v>107</v>
      </c>
      <c r="Q445" t="s">
        <v>107</v>
      </c>
      <c r="R445">
        <f>IF(F445="Monthly",2,0)
+IF(E445&lt;=6,2,0)
+IF(N445&lt;=2,2,0)
+IF(L445&gt;=4,2,0)
+IF(M445&gt;=2,1,0)
+IF(H445&gt;=_xlfn.PERCENTILE.INC($H$2:$H$10001,0.75),1,0)</f>
        <v>1</v>
      </c>
      <c r="S445" t="str">
        <f>IF(R445&gt;=7,"High",IF(R445&gt;=4,"Medium","Low"))</f>
        <v>Low</v>
      </c>
    </row>
    <row r="446" spans="1:19">
      <c r="A446" t="s">
        <v>569</v>
      </c>
      <c r="B446">
        <v>18</v>
      </c>
      <c r="C446" t="s">
        <v>112</v>
      </c>
      <c r="D446" t="s">
        <v>119</v>
      </c>
      <c r="E446">
        <v>30</v>
      </c>
      <c r="F446" t="s">
        <v>103</v>
      </c>
      <c r="G446" t="s">
        <v>110</v>
      </c>
      <c r="H446" s="5">
        <v>797</v>
      </c>
      <c r="I446" s="5">
        <v>23625.279999999999</v>
      </c>
      <c r="J446" t="s">
        <v>115</v>
      </c>
      <c r="K446" t="s">
        <v>106</v>
      </c>
      <c r="L446">
        <v>3</v>
      </c>
      <c r="M446">
        <v>1</v>
      </c>
      <c r="N446">
        <v>3</v>
      </c>
      <c r="O446" s="6">
        <v>0</v>
      </c>
      <c r="P446" t="s">
        <v>107</v>
      </c>
      <c r="Q446" t="s">
        <v>106</v>
      </c>
      <c r="R446">
        <f>IF(F446="Monthly",2,0)
+IF(E446&lt;=6,2,0)
+IF(N446&lt;=2,2,0)
+IF(L446&gt;=4,2,0)
+IF(M446&gt;=2,1,0)
+IF(H446&gt;=_xlfn.PERCENTILE.INC($H$2:$H$10001,0.75),1,0)</f>
        <v>3</v>
      </c>
      <c r="S446" t="str">
        <f>IF(R446&gt;=7,"High",IF(R446&gt;=4,"Medium","Low"))</f>
        <v>Low</v>
      </c>
    </row>
    <row r="447" spans="1:19">
      <c r="A447" t="s">
        <v>570</v>
      </c>
      <c r="B447">
        <v>27</v>
      </c>
      <c r="C447" t="s">
        <v>112</v>
      </c>
      <c r="D447" t="s">
        <v>133</v>
      </c>
      <c r="E447">
        <v>28</v>
      </c>
      <c r="F447" t="s">
        <v>103</v>
      </c>
      <c r="G447" t="s">
        <v>110</v>
      </c>
      <c r="H447" s="5">
        <v>718</v>
      </c>
      <c r="I447" s="5">
        <v>20461.77</v>
      </c>
      <c r="J447" t="s">
        <v>115</v>
      </c>
      <c r="K447" t="s">
        <v>106</v>
      </c>
      <c r="L447">
        <v>0</v>
      </c>
      <c r="M447">
        <v>0</v>
      </c>
      <c r="N447">
        <v>5</v>
      </c>
      <c r="O447" s="6">
        <v>0</v>
      </c>
      <c r="P447" t="s">
        <v>106</v>
      </c>
      <c r="Q447" t="s">
        <v>107</v>
      </c>
      <c r="R447">
        <f>IF(F447="Monthly",2,0)
+IF(E447&lt;=6,2,0)
+IF(N447&lt;=2,2,0)
+IF(L447&gt;=4,2,0)
+IF(M447&gt;=2,1,0)
+IF(H447&gt;=_xlfn.PERCENTILE.INC($H$2:$H$10001,0.75),1,0)</f>
        <v>2</v>
      </c>
      <c r="S447" t="str">
        <f>IF(R447&gt;=7,"High",IF(R447&gt;=4,"Medium","Low"))</f>
        <v>Low</v>
      </c>
    </row>
    <row r="448" spans="1:19">
      <c r="A448" t="s">
        <v>571</v>
      </c>
      <c r="B448">
        <v>37</v>
      </c>
      <c r="C448" t="s">
        <v>101</v>
      </c>
      <c r="D448" t="s">
        <v>113</v>
      </c>
      <c r="E448">
        <v>22</v>
      </c>
      <c r="F448" t="s">
        <v>103</v>
      </c>
      <c r="G448" t="s">
        <v>104</v>
      </c>
      <c r="H448" s="5">
        <v>549</v>
      </c>
      <c r="I448" s="5">
        <v>11719.44</v>
      </c>
      <c r="J448" t="s">
        <v>105</v>
      </c>
      <c r="K448" t="s">
        <v>106</v>
      </c>
      <c r="L448">
        <v>2</v>
      </c>
      <c r="M448">
        <v>2</v>
      </c>
      <c r="N448">
        <v>4</v>
      </c>
      <c r="O448" s="6">
        <v>0</v>
      </c>
      <c r="P448" t="s">
        <v>107</v>
      </c>
      <c r="Q448" t="s">
        <v>106</v>
      </c>
      <c r="R448">
        <f>IF(F448="Monthly",2,0)
+IF(E448&lt;=6,2,0)
+IF(N448&lt;=2,2,0)
+IF(L448&gt;=4,2,0)
+IF(M448&gt;=2,1,0)
+IF(H448&gt;=_xlfn.PERCENTILE.INC($H$2:$H$10001,0.75),1,0)</f>
        <v>3</v>
      </c>
      <c r="S448" t="str">
        <f>IF(R448&gt;=7,"High",IF(R448&gt;=4,"Medium","Low"))</f>
        <v>Low</v>
      </c>
    </row>
    <row r="449" spans="1:19">
      <c r="A449" t="s">
        <v>572</v>
      </c>
      <c r="B449">
        <v>31</v>
      </c>
      <c r="C449" t="s">
        <v>112</v>
      </c>
      <c r="D449" t="s">
        <v>159</v>
      </c>
      <c r="E449">
        <v>57</v>
      </c>
      <c r="F449" t="s">
        <v>109</v>
      </c>
      <c r="G449" t="s">
        <v>129</v>
      </c>
      <c r="H449" s="5">
        <v>1028</v>
      </c>
      <c r="I449" s="5">
        <v>57208.07</v>
      </c>
      <c r="J449" t="s">
        <v>115</v>
      </c>
      <c r="K449" t="s">
        <v>106</v>
      </c>
      <c r="L449">
        <v>2</v>
      </c>
      <c r="M449">
        <v>0</v>
      </c>
      <c r="N449">
        <v>5</v>
      </c>
      <c r="O449" s="6">
        <v>0</v>
      </c>
      <c r="P449" t="s">
        <v>107</v>
      </c>
      <c r="Q449" t="s">
        <v>107</v>
      </c>
      <c r="R449">
        <f>IF(F449="Monthly",2,0)
+IF(E449&lt;=6,2,0)
+IF(N449&lt;=2,2,0)
+IF(L449&gt;=4,2,0)
+IF(M449&gt;=2,1,0)
+IF(H449&gt;=_xlfn.PERCENTILE.INC($H$2:$H$10001,0.75),1,0)</f>
        <v>1</v>
      </c>
      <c r="S449" t="str">
        <f>IF(R449&gt;=7,"High",IF(R449&gt;=4,"Medium","Low"))</f>
        <v>Low</v>
      </c>
    </row>
    <row r="450" spans="1:19">
      <c r="A450" t="s">
        <v>573</v>
      </c>
      <c r="B450">
        <v>42</v>
      </c>
      <c r="C450" t="s">
        <v>101</v>
      </c>
      <c r="D450" t="s">
        <v>137</v>
      </c>
      <c r="E450">
        <v>13</v>
      </c>
      <c r="F450" t="s">
        <v>109</v>
      </c>
      <c r="G450" t="s">
        <v>110</v>
      </c>
      <c r="H450" s="5">
        <v>747</v>
      </c>
      <c r="I450" s="5">
        <v>9762.41</v>
      </c>
      <c r="J450" t="s">
        <v>140</v>
      </c>
      <c r="K450" t="s">
        <v>106</v>
      </c>
      <c r="L450">
        <v>1</v>
      </c>
      <c r="M450">
        <v>0</v>
      </c>
      <c r="N450">
        <v>5</v>
      </c>
      <c r="O450" s="6">
        <v>0</v>
      </c>
      <c r="P450" t="s">
        <v>107</v>
      </c>
      <c r="Q450" t="s">
        <v>107</v>
      </c>
      <c r="R450">
        <f>IF(F450="Monthly",2,0)
+IF(E450&lt;=6,2,0)
+IF(N450&lt;=2,2,0)
+IF(L450&gt;=4,2,0)
+IF(M450&gt;=2,1,0)
+IF(H450&gt;=_xlfn.PERCENTILE.INC($H$2:$H$10001,0.75),1,0)</f>
        <v>0</v>
      </c>
      <c r="S450" t="str">
        <f>IF(R450&gt;=7,"High",IF(R450&gt;=4,"Medium","Low"))</f>
        <v>Low</v>
      </c>
    </row>
    <row r="451" spans="1:19">
      <c r="A451" t="s">
        <v>574</v>
      </c>
      <c r="B451">
        <v>29</v>
      </c>
      <c r="C451" t="s">
        <v>101</v>
      </c>
      <c r="D451" t="s">
        <v>131</v>
      </c>
      <c r="E451">
        <v>66</v>
      </c>
      <c r="F451" t="s">
        <v>109</v>
      </c>
      <c r="G451" t="s">
        <v>129</v>
      </c>
      <c r="H451" s="5">
        <v>999</v>
      </c>
      <c r="I451" s="5">
        <v>66049.279999999999</v>
      </c>
      <c r="J451" t="s">
        <v>140</v>
      </c>
      <c r="K451" t="s">
        <v>106</v>
      </c>
      <c r="L451">
        <v>0</v>
      </c>
      <c r="M451">
        <v>0</v>
      </c>
      <c r="N451">
        <v>5</v>
      </c>
      <c r="O451" s="6">
        <v>0</v>
      </c>
      <c r="P451" t="s">
        <v>107</v>
      </c>
      <c r="Q451" t="s">
        <v>107</v>
      </c>
      <c r="R451">
        <f>IF(F451="Monthly",2,0)
+IF(E451&lt;=6,2,0)
+IF(N451&lt;=2,2,0)
+IF(L451&gt;=4,2,0)
+IF(M451&gt;=2,1,0)
+IF(H451&gt;=_xlfn.PERCENTILE.INC($H$2:$H$10001,0.75),1,0)</f>
        <v>1</v>
      </c>
      <c r="S451" t="str">
        <f>IF(R451&gt;=7,"High",IF(R451&gt;=4,"Medium","Low"))</f>
        <v>Low</v>
      </c>
    </row>
    <row r="452" spans="1:19">
      <c r="A452" t="s">
        <v>575</v>
      </c>
      <c r="B452">
        <v>33</v>
      </c>
      <c r="C452" t="s">
        <v>112</v>
      </c>
      <c r="D452" t="s">
        <v>113</v>
      </c>
      <c r="E452">
        <v>46</v>
      </c>
      <c r="F452" t="s">
        <v>121</v>
      </c>
      <c r="G452" t="s">
        <v>104</v>
      </c>
      <c r="H452" s="5">
        <v>417</v>
      </c>
      <c r="I452" s="5">
        <v>16112.23</v>
      </c>
      <c r="J452" t="s">
        <v>140</v>
      </c>
      <c r="K452" t="s">
        <v>106</v>
      </c>
      <c r="L452">
        <v>0</v>
      </c>
      <c r="M452">
        <v>0</v>
      </c>
      <c r="N452">
        <v>5</v>
      </c>
      <c r="O452" s="6">
        <v>15</v>
      </c>
      <c r="P452" t="s">
        <v>106</v>
      </c>
      <c r="Q452" t="s">
        <v>107</v>
      </c>
      <c r="R452">
        <f>IF(F452="Monthly",2,0)
+IF(E452&lt;=6,2,0)
+IF(N452&lt;=2,2,0)
+IF(L452&gt;=4,2,0)
+IF(M452&gt;=2,1,0)
+IF(H452&gt;=_xlfn.PERCENTILE.INC($H$2:$H$10001,0.75),1,0)</f>
        <v>0</v>
      </c>
      <c r="S452" t="str">
        <f>IF(R452&gt;=7,"High",IF(R452&gt;=4,"Medium","Low"))</f>
        <v>Low</v>
      </c>
    </row>
    <row r="453" spans="1:19">
      <c r="A453" t="s">
        <v>576</v>
      </c>
      <c r="B453">
        <v>37</v>
      </c>
      <c r="C453" t="s">
        <v>101</v>
      </c>
      <c r="D453" t="s">
        <v>137</v>
      </c>
      <c r="E453">
        <v>36</v>
      </c>
      <c r="F453" t="s">
        <v>121</v>
      </c>
      <c r="G453" t="s">
        <v>129</v>
      </c>
      <c r="H453" s="5">
        <v>1064</v>
      </c>
      <c r="I453" s="5">
        <v>32686.87</v>
      </c>
      <c r="J453" t="s">
        <v>140</v>
      </c>
      <c r="K453" t="s">
        <v>106</v>
      </c>
      <c r="L453">
        <v>0</v>
      </c>
      <c r="M453">
        <v>0</v>
      </c>
      <c r="N453">
        <v>5</v>
      </c>
      <c r="O453" s="6">
        <v>15</v>
      </c>
      <c r="P453" t="s">
        <v>106</v>
      </c>
      <c r="Q453" t="s">
        <v>107</v>
      </c>
      <c r="R453">
        <f>IF(F453="Monthly",2,0)
+IF(E453&lt;=6,2,0)
+IF(N453&lt;=2,2,0)
+IF(L453&gt;=4,2,0)
+IF(M453&gt;=2,1,0)
+IF(H453&gt;=_xlfn.PERCENTILE.INC($H$2:$H$10001,0.75),1,0)</f>
        <v>1</v>
      </c>
      <c r="S453" t="str">
        <f>IF(R453&gt;=7,"High",IF(R453&gt;=4,"Medium","Low"))</f>
        <v>Low</v>
      </c>
    </row>
    <row r="454" spans="1:19">
      <c r="A454" t="s">
        <v>577</v>
      </c>
      <c r="B454">
        <v>38</v>
      </c>
      <c r="C454" t="s">
        <v>112</v>
      </c>
      <c r="D454" t="s">
        <v>159</v>
      </c>
      <c r="E454">
        <v>26</v>
      </c>
      <c r="F454" t="s">
        <v>103</v>
      </c>
      <c r="G454" t="s">
        <v>110</v>
      </c>
      <c r="H454" s="5">
        <v>753</v>
      </c>
      <c r="I454" s="5">
        <v>19723.18</v>
      </c>
      <c r="J454" t="s">
        <v>115</v>
      </c>
      <c r="K454" t="s">
        <v>106</v>
      </c>
      <c r="L454">
        <v>0</v>
      </c>
      <c r="M454">
        <v>0</v>
      </c>
      <c r="N454">
        <v>4</v>
      </c>
      <c r="O454" s="6">
        <v>0</v>
      </c>
      <c r="P454" t="s">
        <v>107</v>
      </c>
      <c r="Q454" t="s">
        <v>107</v>
      </c>
      <c r="R454">
        <f>IF(F454="Monthly",2,0)
+IF(E454&lt;=6,2,0)
+IF(N454&lt;=2,2,0)
+IF(L454&gt;=4,2,0)
+IF(M454&gt;=2,1,0)
+IF(H454&gt;=_xlfn.PERCENTILE.INC($H$2:$H$10001,0.75),1,0)</f>
        <v>2</v>
      </c>
      <c r="S454" t="str">
        <f>IF(R454&gt;=7,"High",IF(R454&gt;=4,"Medium","Low"))</f>
        <v>Low</v>
      </c>
    </row>
    <row r="455" spans="1:19">
      <c r="A455" t="s">
        <v>578</v>
      </c>
      <c r="B455">
        <v>44</v>
      </c>
      <c r="C455" t="s">
        <v>112</v>
      </c>
      <c r="D455" t="s">
        <v>113</v>
      </c>
      <c r="E455">
        <v>40</v>
      </c>
      <c r="F455" t="s">
        <v>109</v>
      </c>
      <c r="G455" t="s">
        <v>129</v>
      </c>
      <c r="H455" s="5">
        <v>945</v>
      </c>
      <c r="I455" s="5">
        <v>35247.300000000003</v>
      </c>
      <c r="J455" t="s">
        <v>134</v>
      </c>
      <c r="K455" t="s">
        <v>106</v>
      </c>
      <c r="L455">
        <v>1</v>
      </c>
      <c r="M455">
        <v>0</v>
      </c>
      <c r="N455">
        <v>5</v>
      </c>
      <c r="O455" s="6">
        <v>5</v>
      </c>
      <c r="P455" t="s">
        <v>107</v>
      </c>
      <c r="Q455" t="s">
        <v>107</v>
      </c>
      <c r="R455">
        <f>IF(F455="Monthly",2,0)
+IF(E455&lt;=6,2,0)
+IF(N455&lt;=2,2,0)
+IF(L455&gt;=4,2,0)
+IF(M455&gt;=2,1,0)
+IF(H455&gt;=_xlfn.PERCENTILE.INC($H$2:$H$10001,0.75),1,0)</f>
        <v>1</v>
      </c>
      <c r="S455" t="str">
        <f>IF(R455&gt;=7,"High",IF(R455&gt;=4,"Medium","Low"))</f>
        <v>Low</v>
      </c>
    </row>
    <row r="456" spans="1:19">
      <c r="A456" t="s">
        <v>579</v>
      </c>
      <c r="B456">
        <v>32</v>
      </c>
      <c r="C456" t="s">
        <v>112</v>
      </c>
      <c r="D456" t="s">
        <v>159</v>
      </c>
      <c r="E456">
        <v>35</v>
      </c>
      <c r="F456" t="s">
        <v>103</v>
      </c>
      <c r="G456" t="s">
        <v>110</v>
      </c>
      <c r="H456" s="5">
        <v>775</v>
      </c>
      <c r="I456" s="5">
        <v>27034.23</v>
      </c>
      <c r="J456" t="s">
        <v>105</v>
      </c>
      <c r="K456" t="s">
        <v>106</v>
      </c>
      <c r="L456">
        <v>2</v>
      </c>
      <c r="M456">
        <v>0</v>
      </c>
      <c r="N456">
        <v>5</v>
      </c>
      <c r="O456" s="6">
        <v>0</v>
      </c>
      <c r="P456" t="s">
        <v>107</v>
      </c>
      <c r="Q456" t="s">
        <v>107</v>
      </c>
      <c r="R456">
        <f>IF(F456="Monthly",2,0)
+IF(E456&lt;=6,2,0)
+IF(N456&lt;=2,2,0)
+IF(L456&gt;=4,2,0)
+IF(M456&gt;=2,1,0)
+IF(H456&gt;=_xlfn.PERCENTILE.INC($H$2:$H$10001,0.75),1,0)</f>
        <v>2</v>
      </c>
      <c r="S456" t="str">
        <f>IF(R456&gt;=7,"High",IF(R456&gt;=4,"Medium","Low"))</f>
        <v>Low</v>
      </c>
    </row>
    <row r="457" spans="1:19">
      <c r="A457" t="s">
        <v>580</v>
      </c>
      <c r="B457">
        <v>53</v>
      </c>
      <c r="C457" t="s">
        <v>101</v>
      </c>
      <c r="D457" t="s">
        <v>126</v>
      </c>
      <c r="E457">
        <v>20</v>
      </c>
      <c r="F457" t="s">
        <v>121</v>
      </c>
      <c r="G457" t="s">
        <v>104</v>
      </c>
      <c r="H457" s="5">
        <v>471</v>
      </c>
      <c r="I457" s="5">
        <v>8353.66</v>
      </c>
      <c r="J457" t="s">
        <v>140</v>
      </c>
      <c r="K457" t="s">
        <v>106</v>
      </c>
      <c r="L457">
        <v>0</v>
      </c>
      <c r="M457">
        <v>0</v>
      </c>
      <c r="N457">
        <v>5</v>
      </c>
      <c r="O457" s="6">
        <v>10</v>
      </c>
      <c r="P457" t="s">
        <v>107</v>
      </c>
      <c r="Q457" t="s">
        <v>107</v>
      </c>
      <c r="R457">
        <f>IF(F457="Monthly",2,0)
+IF(E457&lt;=6,2,0)
+IF(N457&lt;=2,2,0)
+IF(L457&gt;=4,2,0)
+IF(M457&gt;=2,1,0)
+IF(H457&gt;=_xlfn.PERCENTILE.INC($H$2:$H$10001,0.75),1,0)</f>
        <v>0</v>
      </c>
      <c r="S457" t="str">
        <f>IF(R457&gt;=7,"High",IF(R457&gt;=4,"Medium","Low"))</f>
        <v>Low</v>
      </c>
    </row>
    <row r="458" spans="1:19">
      <c r="A458" t="s">
        <v>581</v>
      </c>
      <c r="B458">
        <v>52</v>
      </c>
      <c r="C458" t="s">
        <v>101</v>
      </c>
      <c r="D458" t="s">
        <v>113</v>
      </c>
      <c r="E458">
        <v>59</v>
      </c>
      <c r="F458" t="s">
        <v>103</v>
      </c>
      <c r="G458" t="s">
        <v>110</v>
      </c>
      <c r="H458" s="5">
        <v>685</v>
      </c>
      <c r="I458" s="5">
        <v>40113.129999999997</v>
      </c>
      <c r="J458" t="s">
        <v>105</v>
      </c>
      <c r="K458" t="s">
        <v>106</v>
      </c>
      <c r="L458">
        <v>0</v>
      </c>
      <c r="M458">
        <v>0</v>
      </c>
      <c r="N458">
        <v>5</v>
      </c>
      <c r="O458" s="6">
        <v>0</v>
      </c>
      <c r="P458" t="s">
        <v>107</v>
      </c>
      <c r="Q458" t="s">
        <v>107</v>
      </c>
      <c r="R458">
        <f>IF(F458="Monthly",2,0)
+IF(E458&lt;=6,2,0)
+IF(N458&lt;=2,2,0)
+IF(L458&gt;=4,2,0)
+IF(M458&gt;=2,1,0)
+IF(H458&gt;=_xlfn.PERCENTILE.INC($H$2:$H$10001,0.75),1,0)</f>
        <v>2</v>
      </c>
      <c r="S458" t="str">
        <f>IF(R458&gt;=7,"High",IF(R458&gt;=4,"Medium","Low"))</f>
        <v>Low</v>
      </c>
    </row>
    <row r="459" spans="1:19">
      <c r="A459" t="s">
        <v>582</v>
      </c>
      <c r="B459">
        <v>46</v>
      </c>
      <c r="C459" t="s">
        <v>112</v>
      </c>
      <c r="D459" t="s">
        <v>137</v>
      </c>
      <c r="E459">
        <v>26</v>
      </c>
      <c r="F459" t="s">
        <v>109</v>
      </c>
      <c r="G459" t="s">
        <v>104</v>
      </c>
      <c r="H459" s="5">
        <v>418</v>
      </c>
      <c r="I459" s="5">
        <v>10554.1</v>
      </c>
      <c r="J459" t="s">
        <v>117</v>
      </c>
      <c r="K459" t="s">
        <v>106</v>
      </c>
      <c r="L459">
        <v>1</v>
      </c>
      <c r="M459">
        <v>0</v>
      </c>
      <c r="N459">
        <v>5</v>
      </c>
      <c r="O459" s="6">
        <v>0</v>
      </c>
      <c r="P459" t="s">
        <v>107</v>
      </c>
      <c r="Q459" t="s">
        <v>107</v>
      </c>
      <c r="R459">
        <f>IF(F459="Monthly",2,0)
+IF(E459&lt;=6,2,0)
+IF(N459&lt;=2,2,0)
+IF(L459&gt;=4,2,0)
+IF(M459&gt;=2,1,0)
+IF(H459&gt;=_xlfn.PERCENTILE.INC($H$2:$H$10001,0.75),1,0)</f>
        <v>0</v>
      </c>
      <c r="S459" t="str">
        <f>IF(R459&gt;=7,"High",IF(R459&gt;=4,"Medium","Low"))</f>
        <v>Low</v>
      </c>
    </row>
    <row r="460" spans="1:19">
      <c r="A460" t="s">
        <v>583</v>
      </c>
      <c r="B460">
        <v>37</v>
      </c>
      <c r="C460" t="s">
        <v>112</v>
      </c>
      <c r="D460" t="s">
        <v>102</v>
      </c>
      <c r="E460">
        <v>29</v>
      </c>
      <c r="F460" t="s">
        <v>109</v>
      </c>
      <c r="G460" t="s">
        <v>110</v>
      </c>
      <c r="H460" s="5">
        <v>768</v>
      </c>
      <c r="I460" s="5">
        <v>20599.66</v>
      </c>
      <c r="J460" t="s">
        <v>140</v>
      </c>
      <c r="K460" t="s">
        <v>106</v>
      </c>
      <c r="L460">
        <v>2</v>
      </c>
      <c r="M460">
        <v>1</v>
      </c>
      <c r="N460">
        <v>5</v>
      </c>
      <c r="O460" s="6">
        <v>10</v>
      </c>
      <c r="P460" t="s">
        <v>106</v>
      </c>
      <c r="Q460" t="s">
        <v>107</v>
      </c>
      <c r="R460">
        <f>IF(F460="Monthly",2,0)
+IF(E460&lt;=6,2,0)
+IF(N460&lt;=2,2,0)
+IF(L460&gt;=4,2,0)
+IF(M460&gt;=2,1,0)
+IF(H460&gt;=_xlfn.PERCENTILE.INC($H$2:$H$10001,0.75),1,0)</f>
        <v>0</v>
      </c>
      <c r="S460" t="str">
        <f>IF(R460&gt;=7,"High",IF(R460&gt;=4,"Medium","Low"))</f>
        <v>Low</v>
      </c>
    </row>
    <row r="461" spans="1:19">
      <c r="A461" t="s">
        <v>584</v>
      </c>
      <c r="B461">
        <v>55</v>
      </c>
      <c r="C461" t="s">
        <v>101</v>
      </c>
      <c r="D461" t="s">
        <v>131</v>
      </c>
      <c r="E461">
        <v>54</v>
      </c>
      <c r="F461" t="s">
        <v>103</v>
      </c>
      <c r="G461" t="s">
        <v>104</v>
      </c>
      <c r="H461" s="5">
        <v>506</v>
      </c>
      <c r="I461" s="5">
        <v>26965.47</v>
      </c>
      <c r="J461" t="s">
        <v>115</v>
      </c>
      <c r="K461" t="s">
        <v>106</v>
      </c>
      <c r="L461">
        <v>10</v>
      </c>
      <c r="M461">
        <v>4</v>
      </c>
      <c r="N461">
        <v>1</v>
      </c>
      <c r="O461" s="6">
        <v>0</v>
      </c>
      <c r="P461" t="s">
        <v>107</v>
      </c>
      <c r="Q461" t="s">
        <v>106</v>
      </c>
      <c r="R461">
        <f>IF(F461="Monthly",2,0)
+IF(E461&lt;=6,2,0)
+IF(N461&lt;=2,2,0)
+IF(L461&gt;=4,2,0)
+IF(M461&gt;=2,1,0)
+IF(H461&gt;=_xlfn.PERCENTILE.INC($H$2:$H$10001,0.75),1,0)</f>
        <v>7</v>
      </c>
      <c r="S461" t="str">
        <f>IF(R461&gt;=7,"High",IF(R461&gt;=4,"Medium","Low"))</f>
        <v>High</v>
      </c>
    </row>
    <row r="462" spans="1:19">
      <c r="A462" t="s">
        <v>585</v>
      </c>
      <c r="B462">
        <v>29</v>
      </c>
      <c r="C462" t="s">
        <v>112</v>
      </c>
      <c r="D462" t="s">
        <v>126</v>
      </c>
      <c r="E462">
        <v>13</v>
      </c>
      <c r="F462" t="s">
        <v>103</v>
      </c>
      <c r="G462" t="s">
        <v>110</v>
      </c>
      <c r="H462" s="5">
        <v>808</v>
      </c>
      <c r="I462" s="5">
        <v>10589.19</v>
      </c>
      <c r="J462" t="s">
        <v>105</v>
      </c>
      <c r="K462" t="s">
        <v>106</v>
      </c>
      <c r="L462">
        <v>1</v>
      </c>
      <c r="M462">
        <v>0</v>
      </c>
      <c r="N462">
        <v>5</v>
      </c>
      <c r="O462" s="6">
        <v>0</v>
      </c>
      <c r="P462" t="s">
        <v>107</v>
      </c>
      <c r="Q462" t="s">
        <v>107</v>
      </c>
      <c r="R462">
        <f>IF(F462="Monthly",2,0)
+IF(E462&lt;=6,2,0)
+IF(N462&lt;=2,2,0)
+IF(L462&gt;=4,2,0)
+IF(M462&gt;=2,1,0)
+IF(H462&gt;=_xlfn.PERCENTILE.INC($H$2:$H$10001,0.75),1,0)</f>
        <v>3</v>
      </c>
      <c r="S462" t="str">
        <f>IF(R462&gt;=7,"High",IF(R462&gt;=4,"Medium","Low"))</f>
        <v>Low</v>
      </c>
    </row>
    <row r="463" spans="1:19">
      <c r="A463" t="s">
        <v>586</v>
      </c>
      <c r="B463">
        <v>18</v>
      </c>
      <c r="C463" t="s">
        <v>101</v>
      </c>
      <c r="D463" t="s">
        <v>102</v>
      </c>
      <c r="E463">
        <v>16</v>
      </c>
      <c r="F463" t="s">
        <v>103</v>
      </c>
      <c r="G463" t="s">
        <v>110</v>
      </c>
      <c r="H463" s="5">
        <v>823</v>
      </c>
      <c r="I463" s="5">
        <v>13304.45</v>
      </c>
      <c r="J463" t="s">
        <v>115</v>
      </c>
      <c r="K463" t="s">
        <v>106</v>
      </c>
      <c r="L463">
        <v>1</v>
      </c>
      <c r="M463">
        <v>0</v>
      </c>
      <c r="N463">
        <v>5</v>
      </c>
      <c r="O463" s="6">
        <v>0</v>
      </c>
      <c r="P463" t="s">
        <v>107</v>
      </c>
      <c r="Q463" t="s">
        <v>107</v>
      </c>
      <c r="R463">
        <f>IF(F463="Monthly",2,0)
+IF(E463&lt;=6,2,0)
+IF(N463&lt;=2,2,0)
+IF(L463&gt;=4,2,0)
+IF(M463&gt;=2,1,0)
+IF(H463&gt;=_xlfn.PERCENTILE.INC($H$2:$H$10001,0.75),1,0)</f>
        <v>3</v>
      </c>
      <c r="S463" t="str">
        <f>IF(R463&gt;=7,"High",IF(R463&gt;=4,"Medium","Low"))</f>
        <v>Low</v>
      </c>
    </row>
    <row r="464" spans="1:19">
      <c r="A464" t="s">
        <v>587</v>
      </c>
      <c r="B464">
        <v>36</v>
      </c>
      <c r="C464" t="s">
        <v>101</v>
      </c>
      <c r="D464" t="s">
        <v>159</v>
      </c>
      <c r="E464">
        <v>39</v>
      </c>
      <c r="F464" t="s">
        <v>109</v>
      </c>
      <c r="G464" t="s">
        <v>110</v>
      </c>
      <c r="H464" s="5">
        <v>776</v>
      </c>
      <c r="I464" s="5">
        <v>30006.09</v>
      </c>
      <c r="J464" t="s">
        <v>134</v>
      </c>
      <c r="K464" t="s">
        <v>106</v>
      </c>
      <c r="L464">
        <v>2</v>
      </c>
      <c r="M464">
        <v>0</v>
      </c>
      <c r="N464">
        <v>4</v>
      </c>
      <c r="O464" s="6">
        <v>0</v>
      </c>
      <c r="P464" t="s">
        <v>107</v>
      </c>
      <c r="Q464" t="s">
        <v>107</v>
      </c>
      <c r="R464">
        <f>IF(F464="Monthly",2,0)
+IF(E464&lt;=6,2,0)
+IF(N464&lt;=2,2,0)
+IF(L464&gt;=4,2,0)
+IF(M464&gt;=2,1,0)
+IF(H464&gt;=_xlfn.PERCENTILE.INC($H$2:$H$10001,0.75),1,0)</f>
        <v>0</v>
      </c>
      <c r="S464" t="str">
        <f>IF(R464&gt;=7,"High",IF(R464&gt;=4,"Medium","Low"))</f>
        <v>Low</v>
      </c>
    </row>
    <row r="465" spans="1:19">
      <c r="A465" t="s">
        <v>588</v>
      </c>
      <c r="B465">
        <v>37</v>
      </c>
      <c r="C465" t="s">
        <v>112</v>
      </c>
      <c r="D465" t="s">
        <v>137</v>
      </c>
      <c r="E465">
        <v>4</v>
      </c>
      <c r="F465" t="s">
        <v>103</v>
      </c>
      <c r="G465" t="s">
        <v>104</v>
      </c>
      <c r="H465" s="5">
        <v>394</v>
      </c>
      <c r="I465" s="5">
        <v>1549.63</v>
      </c>
      <c r="J465" t="s">
        <v>115</v>
      </c>
      <c r="K465" t="s">
        <v>107</v>
      </c>
      <c r="L465">
        <v>2</v>
      </c>
      <c r="M465">
        <v>0</v>
      </c>
      <c r="N465">
        <v>5</v>
      </c>
      <c r="O465" s="6">
        <v>0</v>
      </c>
      <c r="P465" t="s">
        <v>107</v>
      </c>
      <c r="Q465" t="s">
        <v>107</v>
      </c>
      <c r="R465">
        <f>IF(F465="Monthly",2,0)
+IF(E465&lt;=6,2,0)
+IF(N465&lt;=2,2,0)
+IF(L465&gt;=4,2,0)
+IF(M465&gt;=2,1,0)
+IF(H465&gt;=_xlfn.PERCENTILE.INC($H$2:$H$10001,0.75),1,0)</f>
        <v>4</v>
      </c>
      <c r="S465" t="str">
        <f>IF(R465&gt;=7,"High",IF(R465&gt;=4,"Medium","Low"))</f>
        <v>Medium</v>
      </c>
    </row>
    <row r="466" spans="1:19">
      <c r="A466" t="s">
        <v>589</v>
      </c>
      <c r="B466">
        <v>54</v>
      </c>
      <c r="C466" t="s">
        <v>101</v>
      </c>
      <c r="D466" t="s">
        <v>137</v>
      </c>
      <c r="E466">
        <v>36</v>
      </c>
      <c r="F466" t="s">
        <v>109</v>
      </c>
      <c r="G466" t="s">
        <v>110</v>
      </c>
      <c r="H466" s="5">
        <v>689</v>
      </c>
      <c r="I466" s="5">
        <v>22949.29</v>
      </c>
      <c r="J466" t="s">
        <v>140</v>
      </c>
      <c r="K466" t="s">
        <v>107</v>
      </c>
      <c r="L466">
        <v>0</v>
      </c>
      <c r="M466">
        <v>0</v>
      </c>
      <c r="N466">
        <v>5</v>
      </c>
      <c r="O466" s="6">
        <v>5</v>
      </c>
      <c r="P466" t="s">
        <v>106</v>
      </c>
      <c r="Q466" t="s">
        <v>107</v>
      </c>
      <c r="R466">
        <f>IF(F466="Monthly",2,0)
+IF(E466&lt;=6,2,0)
+IF(N466&lt;=2,2,0)
+IF(L466&gt;=4,2,0)
+IF(M466&gt;=2,1,0)
+IF(H466&gt;=_xlfn.PERCENTILE.INC($H$2:$H$10001,0.75),1,0)</f>
        <v>0</v>
      </c>
      <c r="S466" t="str">
        <f>IF(R466&gt;=7,"High",IF(R466&gt;=4,"Medium","Low"))</f>
        <v>Low</v>
      </c>
    </row>
    <row r="467" spans="1:19">
      <c r="A467" t="s">
        <v>590</v>
      </c>
      <c r="B467">
        <v>48</v>
      </c>
      <c r="C467" t="s">
        <v>112</v>
      </c>
      <c r="D467" t="s">
        <v>137</v>
      </c>
      <c r="E467">
        <v>69</v>
      </c>
      <c r="F467" t="s">
        <v>121</v>
      </c>
      <c r="G467" t="s">
        <v>129</v>
      </c>
      <c r="H467" s="5">
        <v>1009</v>
      </c>
      <c r="I467" s="5">
        <v>69428.539999999994</v>
      </c>
      <c r="J467" t="s">
        <v>115</v>
      </c>
      <c r="K467" t="s">
        <v>106</v>
      </c>
      <c r="L467">
        <v>6</v>
      </c>
      <c r="M467">
        <v>2</v>
      </c>
      <c r="N467">
        <v>2</v>
      </c>
      <c r="O467" s="6">
        <v>0</v>
      </c>
      <c r="P467" t="s">
        <v>107</v>
      </c>
      <c r="Q467" t="s">
        <v>107</v>
      </c>
      <c r="R467">
        <f>IF(F467="Monthly",2,0)
+IF(E467&lt;=6,2,0)
+IF(N467&lt;=2,2,0)
+IF(L467&gt;=4,2,0)
+IF(M467&gt;=2,1,0)
+IF(H467&gt;=_xlfn.PERCENTILE.INC($H$2:$H$10001,0.75),1,0)</f>
        <v>6</v>
      </c>
      <c r="S467" t="str">
        <f>IF(R467&gt;=7,"High",IF(R467&gt;=4,"Medium","Low"))</f>
        <v>Medium</v>
      </c>
    </row>
    <row r="468" spans="1:19">
      <c r="A468" t="s">
        <v>591</v>
      </c>
      <c r="B468">
        <v>19</v>
      </c>
      <c r="C468" t="s">
        <v>112</v>
      </c>
      <c r="D468" t="s">
        <v>123</v>
      </c>
      <c r="E468">
        <v>33</v>
      </c>
      <c r="F468" t="s">
        <v>121</v>
      </c>
      <c r="G468" t="s">
        <v>104</v>
      </c>
      <c r="H468" s="5">
        <v>521</v>
      </c>
      <c r="I468" s="5">
        <v>14452.92</v>
      </c>
      <c r="J468" t="s">
        <v>117</v>
      </c>
      <c r="K468" t="s">
        <v>106</v>
      </c>
      <c r="L468">
        <v>2</v>
      </c>
      <c r="M468">
        <v>0</v>
      </c>
      <c r="N468">
        <v>5</v>
      </c>
      <c r="O468" s="6">
        <v>15</v>
      </c>
      <c r="P468" t="s">
        <v>106</v>
      </c>
      <c r="Q468" t="s">
        <v>107</v>
      </c>
      <c r="R468">
        <f>IF(F468="Monthly",2,0)
+IF(E468&lt;=6,2,0)
+IF(N468&lt;=2,2,0)
+IF(L468&gt;=4,2,0)
+IF(M468&gt;=2,1,0)
+IF(H468&gt;=_xlfn.PERCENTILE.INC($H$2:$H$10001,0.75),1,0)</f>
        <v>0</v>
      </c>
      <c r="S468" t="str">
        <f>IF(R468&gt;=7,"High",IF(R468&gt;=4,"Medium","Low"))</f>
        <v>Low</v>
      </c>
    </row>
    <row r="469" spans="1:19">
      <c r="A469" t="s">
        <v>592</v>
      </c>
      <c r="B469">
        <v>30</v>
      </c>
      <c r="C469" t="s">
        <v>101</v>
      </c>
      <c r="D469" t="s">
        <v>137</v>
      </c>
      <c r="E469">
        <v>40</v>
      </c>
      <c r="F469" t="s">
        <v>103</v>
      </c>
      <c r="G469" t="s">
        <v>110</v>
      </c>
      <c r="H469" s="5">
        <v>747</v>
      </c>
      <c r="I469" s="5">
        <v>29033.57</v>
      </c>
      <c r="J469" t="s">
        <v>134</v>
      </c>
      <c r="K469" t="s">
        <v>107</v>
      </c>
      <c r="L469">
        <v>0</v>
      </c>
      <c r="M469">
        <v>0</v>
      </c>
      <c r="N469">
        <v>5</v>
      </c>
      <c r="O469" s="6">
        <v>0</v>
      </c>
      <c r="P469" t="s">
        <v>107</v>
      </c>
      <c r="Q469" t="s">
        <v>107</v>
      </c>
      <c r="R469">
        <f>IF(F469="Monthly",2,0)
+IF(E469&lt;=6,2,0)
+IF(N469&lt;=2,2,0)
+IF(L469&gt;=4,2,0)
+IF(M469&gt;=2,1,0)
+IF(H469&gt;=_xlfn.PERCENTILE.INC($H$2:$H$10001,0.75),1,0)</f>
        <v>2</v>
      </c>
      <c r="S469" t="str">
        <f>IF(R469&gt;=7,"High",IF(R469&gt;=4,"Medium","Low"))</f>
        <v>Low</v>
      </c>
    </row>
    <row r="470" spans="1:19">
      <c r="A470" t="s">
        <v>593</v>
      </c>
      <c r="B470">
        <v>39</v>
      </c>
      <c r="C470" t="s">
        <v>112</v>
      </c>
      <c r="D470" t="s">
        <v>131</v>
      </c>
      <c r="E470">
        <v>18</v>
      </c>
      <c r="F470" t="s">
        <v>103</v>
      </c>
      <c r="G470" t="s">
        <v>110</v>
      </c>
      <c r="H470" s="5">
        <v>706</v>
      </c>
      <c r="I470" s="5">
        <v>12918.25</v>
      </c>
      <c r="J470" t="s">
        <v>117</v>
      </c>
      <c r="K470" t="s">
        <v>106</v>
      </c>
      <c r="L470">
        <v>0</v>
      </c>
      <c r="M470">
        <v>0</v>
      </c>
      <c r="N470">
        <v>4</v>
      </c>
      <c r="O470" s="6">
        <v>0</v>
      </c>
      <c r="P470" t="s">
        <v>107</v>
      </c>
      <c r="Q470" t="s">
        <v>107</v>
      </c>
      <c r="R470">
        <f>IF(F470="Monthly",2,0)
+IF(E470&lt;=6,2,0)
+IF(N470&lt;=2,2,0)
+IF(L470&gt;=4,2,0)
+IF(M470&gt;=2,1,0)
+IF(H470&gt;=_xlfn.PERCENTILE.INC($H$2:$H$10001,0.75),1,0)</f>
        <v>2</v>
      </c>
      <c r="S470" t="str">
        <f>IF(R470&gt;=7,"High",IF(R470&gt;=4,"Medium","Low"))</f>
        <v>Low</v>
      </c>
    </row>
    <row r="471" spans="1:19">
      <c r="A471" t="s">
        <v>594</v>
      </c>
      <c r="B471">
        <v>52</v>
      </c>
      <c r="C471" t="s">
        <v>112</v>
      </c>
      <c r="D471" t="s">
        <v>131</v>
      </c>
      <c r="E471">
        <v>9</v>
      </c>
      <c r="F471" t="s">
        <v>103</v>
      </c>
      <c r="G471" t="s">
        <v>110</v>
      </c>
      <c r="H471" s="5">
        <v>681</v>
      </c>
      <c r="I471" s="5">
        <v>6055.99</v>
      </c>
      <c r="J471" t="s">
        <v>134</v>
      </c>
      <c r="K471" t="s">
        <v>106</v>
      </c>
      <c r="L471">
        <v>0</v>
      </c>
      <c r="M471">
        <v>0</v>
      </c>
      <c r="N471">
        <v>5</v>
      </c>
      <c r="O471" s="6">
        <v>0</v>
      </c>
      <c r="P471" t="s">
        <v>107</v>
      </c>
      <c r="Q471" t="s">
        <v>107</v>
      </c>
      <c r="R471">
        <f>IF(F471="Monthly",2,0)
+IF(E471&lt;=6,2,0)
+IF(N471&lt;=2,2,0)
+IF(L471&gt;=4,2,0)
+IF(M471&gt;=2,1,0)
+IF(H471&gt;=_xlfn.PERCENTILE.INC($H$2:$H$10001,0.75),1,0)</f>
        <v>2</v>
      </c>
      <c r="S471" t="str">
        <f>IF(R471&gt;=7,"High",IF(R471&gt;=4,"Medium","Low"))</f>
        <v>Low</v>
      </c>
    </row>
    <row r="472" spans="1:19">
      <c r="A472" t="s">
        <v>595</v>
      </c>
      <c r="B472">
        <v>53</v>
      </c>
      <c r="C472" t="s">
        <v>112</v>
      </c>
      <c r="D472" t="s">
        <v>137</v>
      </c>
      <c r="E472">
        <v>48</v>
      </c>
      <c r="F472" t="s">
        <v>103</v>
      </c>
      <c r="G472" t="s">
        <v>104</v>
      </c>
      <c r="H472" s="5">
        <v>491</v>
      </c>
      <c r="I472" s="5">
        <v>23403.85</v>
      </c>
      <c r="J472" t="s">
        <v>115</v>
      </c>
      <c r="K472" t="s">
        <v>106</v>
      </c>
      <c r="L472">
        <v>0</v>
      </c>
      <c r="M472">
        <v>0</v>
      </c>
      <c r="N472">
        <v>4</v>
      </c>
      <c r="O472" s="6">
        <v>0</v>
      </c>
      <c r="P472" t="s">
        <v>106</v>
      </c>
      <c r="Q472" t="s">
        <v>107</v>
      </c>
      <c r="R472">
        <f>IF(F472="Monthly",2,0)
+IF(E472&lt;=6,2,0)
+IF(N472&lt;=2,2,0)
+IF(L472&gt;=4,2,0)
+IF(M472&gt;=2,1,0)
+IF(H472&gt;=_xlfn.PERCENTILE.INC($H$2:$H$10001,0.75),1,0)</f>
        <v>2</v>
      </c>
      <c r="S472" t="str">
        <f>IF(R472&gt;=7,"High",IF(R472&gt;=4,"Medium","Low"))</f>
        <v>Low</v>
      </c>
    </row>
    <row r="473" spans="1:19">
      <c r="A473" t="s">
        <v>596</v>
      </c>
      <c r="B473">
        <v>26</v>
      </c>
      <c r="C473" t="s">
        <v>112</v>
      </c>
      <c r="D473" t="s">
        <v>126</v>
      </c>
      <c r="E473">
        <v>34</v>
      </c>
      <c r="F473" t="s">
        <v>109</v>
      </c>
      <c r="G473" t="s">
        <v>129</v>
      </c>
      <c r="H473" s="5">
        <v>1111</v>
      </c>
      <c r="I473" s="5">
        <v>33701.629999999997</v>
      </c>
      <c r="J473" t="s">
        <v>105</v>
      </c>
      <c r="K473" t="s">
        <v>106</v>
      </c>
      <c r="L473">
        <v>1</v>
      </c>
      <c r="M473">
        <v>0</v>
      </c>
      <c r="N473">
        <v>4</v>
      </c>
      <c r="O473" s="6">
        <v>10</v>
      </c>
      <c r="P473" t="s">
        <v>107</v>
      </c>
      <c r="Q473" t="s">
        <v>107</v>
      </c>
      <c r="R473">
        <f>IF(F473="Monthly",2,0)
+IF(E473&lt;=6,2,0)
+IF(N473&lt;=2,2,0)
+IF(L473&gt;=4,2,0)
+IF(M473&gt;=2,1,0)
+IF(H473&gt;=_xlfn.PERCENTILE.INC($H$2:$H$10001,0.75),1,0)</f>
        <v>1</v>
      </c>
      <c r="S473" t="str">
        <f>IF(R473&gt;=7,"High",IF(R473&gt;=4,"Medium","Low"))</f>
        <v>Low</v>
      </c>
    </row>
    <row r="474" spans="1:19">
      <c r="A474" t="s">
        <v>597</v>
      </c>
      <c r="B474">
        <v>24</v>
      </c>
      <c r="C474" t="s">
        <v>101</v>
      </c>
      <c r="D474" t="s">
        <v>102</v>
      </c>
      <c r="E474">
        <v>13</v>
      </c>
      <c r="F474" t="s">
        <v>103</v>
      </c>
      <c r="G474" t="s">
        <v>104</v>
      </c>
      <c r="H474" s="5">
        <v>575</v>
      </c>
      <c r="I474" s="5">
        <v>7461.33</v>
      </c>
      <c r="J474" t="s">
        <v>115</v>
      </c>
      <c r="K474" t="s">
        <v>106</v>
      </c>
      <c r="L474">
        <v>0</v>
      </c>
      <c r="M474">
        <v>0</v>
      </c>
      <c r="N474">
        <v>4</v>
      </c>
      <c r="O474" s="6">
        <v>0</v>
      </c>
      <c r="P474" t="s">
        <v>106</v>
      </c>
      <c r="Q474" t="s">
        <v>107</v>
      </c>
      <c r="R474">
        <f>IF(F474="Monthly",2,0)
+IF(E474&lt;=6,2,0)
+IF(N474&lt;=2,2,0)
+IF(L474&gt;=4,2,0)
+IF(M474&gt;=2,1,0)
+IF(H474&gt;=_xlfn.PERCENTILE.INC($H$2:$H$10001,0.75),1,0)</f>
        <v>2</v>
      </c>
      <c r="S474" t="str">
        <f>IF(R474&gt;=7,"High",IF(R474&gt;=4,"Medium","Low"))</f>
        <v>Low</v>
      </c>
    </row>
    <row r="475" spans="1:19">
      <c r="A475" t="s">
        <v>598</v>
      </c>
      <c r="B475">
        <v>29</v>
      </c>
      <c r="C475" t="s">
        <v>101</v>
      </c>
      <c r="D475" t="s">
        <v>126</v>
      </c>
      <c r="E475">
        <v>39</v>
      </c>
      <c r="F475" t="s">
        <v>109</v>
      </c>
      <c r="G475" t="s">
        <v>104</v>
      </c>
      <c r="H475" s="5">
        <v>491</v>
      </c>
      <c r="I475" s="5">
        <v>18018.61</v>
      </c>
      <c r="J475" t="s">
        <v>140</v>
      </c>
      <c r="K475" t="s">
        <v>107</v>
      </c>
      <c r="L475">
        <v>0</v>
      </c>
      <c r="M475">
        <v>0</v>
      </c>
      <c r="N475">
        <v>4</v>
      </c>
      <c r="O475" s="6">
        <v>5</v>
      </c>
      <c r="P475" t="s">
        <v>107</v>
      </c>
      <c r="Q475" t="s">
        <v>107</v>
      </c>
      <c r="R475">
        <f>IF(F475="Monthly",2,0)
+IF(E475&lt;=6,2,0)
+IF(N475&lt;=2,2,0)
+IF(L475&gt;=4,2,0)
+IF(M475&gt;=2,1,0)
+IF(H475&gt;=_xlfn.PERCENTILE.INC($H$2:$H$10001,0.75),1,0)</f>
        <v>0</v>
      </c>
      <c r="S475" t="str">
        <f>IF(R475&gt;=7,"High",IF(R475&gt;=4,"Medium","Low"))</f>
        <v>Low</v>
      </c>
    </row>
    <row r="476" spans="1:19">
      <c r="A476" t="s">
        <v>599</v>
      </c>
      <c r="B476">
        <v>61</v>
      </c>
      <c r="C476" t="s">
        <v>101</v>
      </c>
      <c r="D476" t="s">
        <v>131</v>
      </c>
      <c r="E476">
        <v>67</v>
      </c>
      <c r="F476" t="s">
        <v>109</v>
      </c>
      <c r="G476" t="s">
        <v>104</v>
      </c>
      <c r="H476" s="5">
        <v>527</v>
      </c>
      <c r="I476" s="5">
        <v>33476.199999999997</v>
      </c>
      <c r="J476" t="s">
        <v>117</v>
      </c>
      <c r="K476" t="s">
        <v>106</v>
      </c>
      <c r="L476">
        <v>2</v>
      </c>
      <c r="M476">
        <v>1</v>
      </c>
      <c r="N476">
        <v>4</v>
      </c>
      <c r="O476" s="6">
        <v>5</v>
      </c>
      <c r="P476" t="s">
        <v>106</v>
      </c>
      <c r="Q476" t="s">
        <v>107</v>
      </c>
      <c r="R476">
        <f>IF(F476="Monthly",2,0)
+IF(E476&lt;=6,2,0)
+IF(N476&lt;=2,2,0)
+IF(L476&gt;=4,2,0)
+IF(M476&gt;=2,1,0)
+IF(H476&gt;=_xlfn.PERCENTILE.INC($H$2:$H$10001,0.75),1,0)</f>
        <v>0</v>
      </c>
      <c r="S476" t="str">
        <f>IF(R476&gt;=7,"High",IF(R476&gt;=4,"Medium","Low"))</f>
        <v>Low</v>
      </c>
    </row>
    <row r="477" spans="1:19">
      <c r="A477" t="s">
        <v>600</v>
      </c>
      <c r="B477">
        <v>18</v>
      </c>
      <c r="C477" t="s">
        <v>101</v>
      </c>
      <c r="D477" t="s">
        <v>159</v>
      </c>
      <c r="E477">
        <v>46</v>
      </c>
      <c r="F477" t="s">
        <v>103</v>
      </c>
      <c r="G477" t="s">
        <v>104</v>
      </c>
      <c r="H477" s="5">
        <v>390</v>
      </c>
      <c r="I477" s="5">
        <v>17714.580000000002</v>
      </c>
      <c r="J477" t="s">
        <v>105</v>
      </c>
      <c r="K477" t="s">
        <v>106</v>
      </c>
      <c r="L477">
        <v>0</v>
      </c>
      <c r="M477">
        <v>0</v>
      </c>
      <c r="N477">
        <v>5</v>
      </c>
      <c r="O477" s="6">
        <v>0</v>
      </c>
      <c r="P477" t="s">
        <v>106</v>
      </c>
      <c r="Q477" t="s">
        <v>107</v>
      </c>
      <c r="R477">
        <f>IF(F477="Monthly",2,0)
+IF(E477&lt;=6,2,0)
+IF(N477&lt;=2,2,0)
+IF(L477&gt;=4,2,0)
+IF(M477&gt;=2,1,0)
+IF(H477&gt;=_xlfn.PERCENTILE.INC($H$2:$H$10001,0.75),1,0)</f>
        <v>2</v>
      </c>
      <c r="S477" t="str">
        <f>IF(R477&gt;=7,"High",IF(R477&gt;=4,"Medium","Low"))</f>
        <v>Low</v>
      </c>
    </row>
    <row r="478" spans="1:19">
      <c r="A478" t="s">
        <v>601</v>
      </c>
      <c r="B478">
        <v>19</v>
      </c>
      <c r="C478" t="s">
        <v>112</v>
      </c>
      <c r="D478" t="s">
        <v>113</v>
      </c>
      <c r="E478">
        <v>17</v>
      </c>
      <c r="F478" t="s">
        <v>103</v>
      </c>
      <c r="G478" t="s">
        <v>104</v>
      </c>
      <c r="H478" s="5">
        <v>456</v>
      </c>
      <c r="I478" s="5">
        <v>7529.44</v>
      </c>
      <c r="J478" t="s">
        <v>117</v>
      </c>
      <c r="K478" t="s">
        <v>106</v>
      </c>
      <c r="L478">
        <v>1</v>
      </c>
      <c r="M478">
        <v>0</v>
      </c>
      <c r="N478">
        <v>4</v>
      </c>
      <c r="O478" s="6">
        <v>0</v>
      </c>
      <c r="P478" t="s">
        <v>106</v>
      </c>
      <c r="Q478" t="s">
        <v>107</v>
      </c>
      <c r="R478">
        <f>IF(F478="Monthly",2,0)
+IF(E478&lt;=6,2,0)
+IF(N478&lt;=2,2,0)
+IF(L478&gt;=4,2,0)
+IF(M478&gt;=2,1,0)
+IF(H478&gt;=_xlfn.PERCENTILE.INC($H$2:$H$10001,0.75),1,0)</f>
        <v>2</v>
      </c>
      <c r="S478" t="str">
        <f>IF(R478&gt;=7,"High",IF(R478&gt;=4,"Medium","Low"))</f>
        <v>Low</v>
      </c>
    </row>
    <row r="479" spans="1:19">
      <c r="A479" t="s">
        <v>602</v>
      </c>
      <c r="B479">
        <v>37</v>
      </c>
      <c r="C479" t="s">
        <v>112</v>
      </c>
      <c r="D479" t="s">
        <v>126</v>
      </c>
      <c r="E479">
        <v>56</v>
      </c>
      <c r="F479" t="s">
        <v>103</v>
      </c>
      <c r="G479" t="s">
        <v>110</v>
      </c>
      <c r="H479" s="5">
        <v>756</v>
      </c>
      <c r="I479" s="5">
        <v>43547.92</v>
      </c>
      <c r="J479" t="s">
        <v>134</v>
      </c>
      <c r="K479" t="s">
        <v>106</v>
      </c>
      <c r="L479">
        <v>1</v>
      </c>
      <c r="M479">
        <v>0</v>
      </c>
      <c r="N479">
        <v>5</v>
      </c>
      <c r="O479" s="6">
        <v>0</v>
      </c>
      <c r="P479" t="s">
        <v>107</v>
      </c>
      <c r="Q479" t="s">
        <v>107</v>
      </c>
      <c r="R479">
        <f>IF(F479="Monthly",2,0)
+IF(E479&lt;=6,2,0)
+IF(N479&lt;=2,2,0)
+IF(L479&gt;=4,2,0)
+IF(M479&gt;=2,1,0)
+IF(H479&gt;=_xlfn.PERCENTILE.INC($H$2:$H$10001,0.75),1,0)</f>
        <v>2</v>
      </c>
      <c r="S479" t="str">
        <f>IF(R479&gt;=7,"High",IF(R479&gt;=4,"Medium","Low"))</f>
        <v>Low</v>
      </c>
    </row>
    <row r="480" spans="1:19">
      <c r="A480" t="s">
        <v>603</v>
      </c>
      <c r="B480">
        <v>52</v>
      </c>
      <c r="C480" t="s">
        <v>112</v>
      </c>
      <c r="D480" t="s">
        <v>137</v>
      </c>
      <c r="E480">
        <v>16</v>
      </c>
      <c r="F480" t="s">
        <v>103</v>
      </c>
      <c r="G480" t="s">
        <v>129</v>
      </c>
      <c r="H480" s="5">
        <v>1075</v>
      </c>
      <c r="I480" s="5">
        <v>16936.38</v>
      </c>
      <c r="J480" t="s">
        <v>117</v>
      </c>
      <c r="K480" t="s">
        <v>106</v>
      </c>
      <c r="L480">
        <v>1</v>
      </c>
      <c r="M480">
        <v>0</v>
      </c>
      <c r="N480">
        <v>4</v>
      </c>
      <c r="O480" s="6">
        <v>0</v>
      </c>
      <c r="P480" t="s">
        <v>107</v>
      </c>
      <c r="Q480" t="s">
        <v>106</v>
      </c>
      <c r="R480">
        <f>IF(F480="Monthly",2,0)
+IF(E480&lt;=6,2,0)
+IF(N480&lt;=2,2,0)
+IF(L480&gt;=4,2,0)
+IF(M480&gt;=2,1,0)
+IF(H480&gt;=_xlfn.PERCENTILE.INC($H$2:$H$10001,0.75),1,0)</f>
        <v>3</v>
      </c>
      <c r="S480" t="str">
        <f>IF(R480&gt;=7,"High",IF(R480&gt;=4,"Medium","Low"))</f>
        <v>Low</v>
      </c>
    </row>
    <row r="481" spans="1:19">
      <c r="A481" t="s">
        <v>604</v>
      </c>
      <c r="B481">
        <v>30</v>
      </c>
      <c r="C481" t="s">
        <v>101</v>
      </c>
      <c r="D481" t="s">
        <v>159</v>
      </c>
      <c r="E481">
        <v>44</v>
      </c>
      <c r="F481" t="s">
        <v>103</v>
      </c>
      <c r="G481" t="s">
        <v>104</v>
      </c>
      <c r="H481" s="5">
        <v>421</v>
      </c>
      <c r="I481" s="5">
        <v>18705.72</v>
      </c>
      <c r="J481" t="s">
        <v>134</v>
      </c>
      <c r="K481" t="s">
        <v>107</v>
      </c>
      <c r="L481">
        <v>3</v>
      </c>
      <c r="M481">
        <v>1</v>
      </c>
      <c r="N481">
        <v>4</v>
      </c>
      <c r="O481" s="6">
        <v>0</v>
      </c>
      <c r="P481" t="s">
        <v>107</v>
      </c>
      <c r="Q481" t="s">
        <v>106</v>
      </c>
      <c r="R481">
        <f>IF(F481="Monthly",2,0)
+IF(E481&lt;=6,2,0)
+IF(N481&lt;=2,2,0)
+IF(L481&gt;=4,2,0)
+IF(M481&gt;=2,1,0)
+IF(H481&gt;=_xlfn.PERCENTILE.INC($H$2:$H$10001,0.75),1,0)</f>
        <v>2</v>
      </c>
      <c r="S481" t="str">
        <f>IF(R481&gt;=7,"High",IF(R481&gt;=4,"Medium","Low"))</f>
        <v>Low</v>
      </c>
    </row>
    <row r="482" spans="1:19">
      <c r="A482" t="s">
        <v>605</v>
      </c>
      <c r="B482">
        <v>40</v>
      </c>
      <c r="C482" t="s">
        <v>101</v>
      </c>
      <c r="D482" t="s">
        <v>159</v>
      </c>
      <c r="E482">
        <v>28</v>
      </c>
      <c r="F482" t="s">
        <v>103</v>
      </c>
      <c r="G482" t="s">
        <v>110</v>
      </c>
      <c r="H482" s="5">
        <v>757</v>
      </c>
      <c r="I482" s="5">
        <v>21299.25</v>
      </c>
      <c r="J482" t="s">
        <v>115</v>
      </c>
      <c r="K482" t="s">
        <v>106</v>
      </c>
      <c r="L482">
        <v>1</v>
      </c>
      <c r="M482">
        <v>0</v>
      </c>
      <c r="N482">
        <v>3</v>
      </c>
      <c r="O482" s="6">
        <v>0</v>
      </c>
      <c r="P482" t="s">
        <v>107</v>
      </c>
      <c r="Q482" t="s">
        <v>107</v>
      </c>
      <c r="R482">
        <f>IF(F482="Monthly",2,0)
+IF(E482&lt;=6,2,0)
+IF(N482&lt;=2,2,0)
+IF(L482&gt;=4,2,0)
+IF(M482&gt;=2,1,0)
+IF(H482&gt;=_xlfn.PERCENTILE.INC($H$2:$H$10001,0.75),1,0)</f>
        <v>2</v>
      </c>
      <c r="S482" t="str">
        <f>IF(R482&gt;=7,"High",IF(R482&gt;=4,"Medium","Low"))</f>
        <v>Low</v>
      </c>
    </row>
    <row r="483" spans="1:19">
      <c r="A483" t="s">
        <v>606</v>
      </c>
      <c r="B483">
        <v>38</v>
      </c>
      <c r="C483" t="s">
        <v>112</v>
      </c>
      <c r="D483" t="s">
        <v>102</v>
      </c>
      <c r="E483">
        <v>17</v>
      </c>
      <c r="F483" t="s">
        <v>103</v>
      </c>
      <c r="G483" t="s">
        <v>129</v>
      </c>
      <c r="H483" s="5">
        <v>1023</v>
      </c>
      <c r="I483" s="5">
        <v>17653.560000000001</v>
      </c>
      <c r="J483" t="s">
        <v>117</v>
      </c>
      <c r="K483" t="s">
        <v>106</v>
      </c>
      <c r="L483">
        <v>0</v>
      </c>
      <c r="M483">
        <v>0</v>
      </c>
      <c r="N483">
        <v>5</v>
      </c>
      <c r="O483" s="6">
        <v>0</v>
      </c>
      <c r="P483" t="s">
        <v>106</v>
      </c>
      <c r="Q483" t="s">
        <v>106</v>
      </c>
      <c r="R483">
        <f>IF(F483="Monthly",2,0)
+IF(E483&lt;=6,2,0)
+IF(N483&lt;=2,2,0)
+IF(L483&gt;=4,2,0)
+IF(M483&gt;=2,1,0)
+IF(H483&gt;=_xlfn.PERCENTILE.INC($H$2:$H$10001,0.75),1,0)</f>
        <v>3</v>
      </c>
      <c r="S483" t="str">
        <f>IF(R483&gt;=7,"High",IF(R483&gt;=4,"Medium","Low"))</f>
        <v>Low</v>
      </c>
    </row>
    <row r="484" spans="1:19">
      <c r="A484" t="s">
        <v>607</v>
      </c>
      <c r="B484">
        <v>28</v>
      </c>
      <c r="C484" t="s">
        <v>101</v>
      </c>
      <c r="D484" t="s">
        <v>102</v>
      </c>
      <c r="E484">
        <v>21</v>
      </c>
      <c r="F484" t="s">
        <v>103</v>
      </c>
      <c r="G484" t="s">
        <v>104</v>
      </c>
      <c r="H484" s="5">
        <v>543</v>
      </c>
      <c r="I484" s="5">
        <v>11242.65</v>
      </c>
      <c r="J484" t="s">
        <v>117</v>
      </c>
      <c r="K484" t="s">
        <v>106</v>
      </c>
      <c r="L484">
        <v>1</v>
      </c>
      <c r="M484">
        <v>0</v>
      </c>
      <c r="N484">
        <v>5</v>
      </c>
      <c r="O484" s="6">
        <v>0</v>
      </c>
      <c r="P484" t="s">
        <v>107</v>
      </c>
      <c r="Q484" t="s">
        <v>106</v>
      </c>
      <c r="R484">
        <f>IF(F484="Monthly",2,0)
+IF(E484&lt;=6,2,0)
+IF(N484&lt;=2,2,0)
+IF(L484&gt;=4,2,0)
+IF(M484&gt;=2,1,0)
+IF(H484&gt;=_xlfn.PERCENTILE.INC($H$2:$H$10001,0.75),1,0)</f>
        <v>2</v>
      </c>
      <c r="S484" t="str">
        <f>IF(R484&gt;=7,"High",IF(R484&gt;=4,"Medium","Low"))</f>
        <v>Low</v>
      </c>
    </row>
    <row r="485" spans="1:19">
      <c r="A485" t="s">
        <v>608</v>
      </c>
      <c r="B485">
        <v>38</v>
      </c>
      <c r="C485" t="s">
        <v>112</v>
      </c>
      <c r="D485" t="s">
        <v>126</v>
      </c>
      <c r="E485">
        <v>17</v>
      </c>
      <c r="F485" t="s">
        <v>109</v>
      </c>
      <c r="G485" t="s">
        <v>110</v>
      </c>
      <c r="H485" s="5">
        <v>713</v>
      </c>
      <c r="I485" s="5">
        <v>12316.26</v>
      </c>
      <c r="J485" t="s">
        <v>117</v>
      </c>
      <c r="K485" t="s">
        <v>106</v>
      </c>
      <c r="L485">
        <v>1</v>
      </c>
      <c r="M485">
        <v>0</v>
      </c>
      <c r="N485">
        <v>5</v>
      </c>
      <c r="O485" s="6">
        <v>0</v>
      </c>
      <c r="P485" t="s">
        <v>106</v>
      </c>
      <c r="Q485" t="s">
        <v>107</v>
      </c>
      <c r="R485">
        <f>IF(F485="Monthly",2,0)
+IF(E485&lt;=6,2,0)
+IF(N485&lt;=2,2,0)
+IF(L485&gt;=4,2,0)
+IF(M485&gt;=2,1,0)
+IF(H485&gt;=_xlfn.PERCENTILE.INC($H$2:$H$10001,0.75),1,0)</f>
        <v>0</v>
      </c>
      <c r="S485" t="str">
        <f>IF(R485&gt;=7,"High",IF(R485&gt;=4,"Medium","Low"))</f>
        <v>Low</v>
      </c>
    </row>
    <row r="486" spans="1:19">
      <c r="A486" t="s">
        <v>609</v>
      </c>
      <c r="B486">
        <v>50</v>
      </c>
      <c r="C486" t="s">
        <v>112</v>
      </c>
      <c r="D486" t="s">
        <v>119</v>
      </c>
      <c r="E486">
        <v>60</v>
      </c>
      <c r="F486" t="s">
        <v>610</v>
      </c>
      <c r="G486" t="s">
        <v>129</v>
      </c>
      <c r="H486" s="5">
        <v>1078</v>
      </c>
      <c r="I486" s="5">
        <v>58114.22</v>
      </c>
      <c r="J486" t="s">
        <v>105</v>
      </c>
      <c r="K486" t="s">
        <v>106</v>
      </c>
      <c r="L486">
        <v>0</v>
      </c>
      <c r="M486">
        <v>0</v>
      </c>
      <c r="N486">
        <v>5</v>
      </c>
      <c r="O486" s="6">
        <v>10</v>
      </c>
      <c r="P486" t="s">
        <v>107</v>
      </c>
      <c r="Q486" t="s">
        <v>107</v>
      </c>
      <c r="R486">
        <f>IF(F486="Monthly",2,0)
+IF(E486&lt;=6,2,0)
+IF(N486&lt;=2,2,0)
+IF(L486&gt;=4,2,0)
+IF(M486&gt;=2,1,0)
+IF(H486&gt;=_xlfn.PERCENTILE.INC($H$2:$H$10001,0.75),1,0)</f>
        <v>1</v>
      </c>
      <c r="S486" t="str">
        <f>IF(R486&gt;=7,"High",IF(R486&gt;=4,"Medium","Low"))</f>
        <v>Low</v>
      </c>
    </row>
    <row r="487" spans="1:19">
      <c r="A487" t="s">
        <v>611</v>
      </c>
      <c r="B487">
        <v>18</v>
      </c>
      <c r="C487" t="s">
        <v>112</v>
      </c>
      <c r="D487" t="s">
        <v>123</v>
      </c>
      <c r="E487">
        <v>22</v>
      </c>
      <c r="F487" t="s">
        <v>109</v>
      </c>
      <c r="G487" t="s">
        <v>104</v>
      </c>
      <c r="H487" s="5">
        <v>521</v>
      </c>
      <c r="I487" s="5">
        <v>11413.03</v>
      </c>
      <c r="J487" t="s">
        <v>140</v>
      </c>
      <c r="K487" t="s">
        <v>106</v>
      </c>
      <c r="L487">
        <v>1</v>
      </c>
      <c r="M487">
        <v>0</v>
      </c>
      <c r="N487">
        <v>5</v>
      </c>
      <c r="O487" s="6">
        <v>0</v>
      </c>
      <c r="P487" t="s">
        <v>106</v>
      </c>
      <c r="Q487" t="s">
        <v>107</v>
      </c>
      <c r="R487">
        <f>IF(F487="Monthly",2,0)
+IF(E487&lt;=6,2,0)
+IF(N487&lt;=2,2,0)
+IF(L487&gt;=4,2,0)
+IF(M487&gt;=2,1,0)
+IF(H487&gt;=_xlfn.PERCENTILE.INC($H$2:$H$10001,0.75),1,0)</f>
        <v>0</v>
      </c>
      <c r="S487" t="str">
        <f>IF(R487&gt;=7,"High",IF(R487&gt;=4,"Medium","Low"))</f>
        <v>Low</v>
      </c>
    </row>
    <row r="488" spans="1:19">
      <c r="A488" t="s">
        <v>612</v>
      </c>
      <c r="B488">
        <v>26</v>
      </c>
      <c r="C488" t="s">
        <v>101</v>
      </c>
      <c r="D488" t="s">
        <v>102</v>
      </c>
      <c r="E488">
        <v>28</v>
      </c>
      <c r="F488" t="s">
        <v>613</v>
      </c>
      <c r="G488" t="s">
        <v>110</v>
      </c>
      <c r="H488" s="5">
        <v>727</v>
      </c>
      <c r="I488" s="5">
        <v>20588.689999999999</v>
      </c>
      <c r="J488" t="s">
        <v>115</v>
      </c>
      <c r="K488" t="s">
        <v>106</v>
      </c>
      <c r="L488">
        <v>0</v>
      </c>
      <c r="M488">
        <v>0</v>
      </c>
      <c r="N488">
        <v>5</v>
      </c>
      <c r="O488" s="6">
        <v>0</v>
      </c>
      <c r="P488" t="s">
        <v>107</v>
      </c>
      <c r="Q488" t="s">
        <v>107</v>
      </c>
      <c r="R488">
        <f>IF(F488="Monthly",2,0)
+IF(E488&lt;=6,2,0)
+IF(N488&lt;=2,2,0)
+IF(L488&gt;=4,2,0)
+IF(M488&gt;=2,1,0)
+IF(H488&gt;=_xlfn.PERCENTILE.INC($H$2:$H$10001,0.75),1,0)</f>
        <v>0</v>
      </c>
      <c r="S488" t="str">
        <f>IF(R488&gt;=7,"High",IF(R488&gt;=4,"Medium","Low"))</f>
        <v>Low</v>
      </c>
    </row>
    <row r="489" spans="1:19">
      <c r="A489" t="s">
        <v>614</v>
      </c>
      <c r="B489">
        <v>47</v>
      </c>
      <c r="C489" t="s">
        <v>112</v>
      </c>
      <c r="D489" t="s">
        <v>131</v>
      </c>
      <c r="E489">
        <v>62</v>
      </c>
      <c r="F489" t="s">
        <v>103</v>
      </c>
      <c r="G489" t="s">
        <v>104</v>
      </c>
      <c r="H489" s="5">
        <v>519</v>
      </c>
      <c r="I489" s="5">
        <v>31966.85</v>
      </c>
      <c r="J489" t="s">
        <v>140</v>
      </c>
      <c r="K489" t="s">
        <v>106</v>
      </c>
      <c r="L489">
        <v>1</v>
      </c>
      <c r="M489">
        <v>0</v>
      </c>
      <c r="N489">
        <v>5</v>
      </c>
      <c r="O489" s="6">
        <v>0</v>
      </c>
      <c r="P489" t="s">
        <v>106</v>
      </c>
      <c r="Q489" t="s">
        <v>107</v>
      </c>
      <c r="R489">
        <f>IF(F489="Monthly",2,0)
+IF(E489&lt;=6,2,0)
+IF(N489&lt;=2,2,0)
+IF(L489&gt;=4,2,0)
+IF(M489&gt;=2,1,0)
+IF(H489&gt;=_xlfn.PERCENTILE.INC($H$2:$H$10001,0.75),1,0)</f>
        <v>2</v>
      </c>
      <c r="S489" t="str">
        <f>IF(R489&gt;=7,"High",IF(R489&gt;=4,"Medium","Low"))</f>
        <v>Low</v>
      </c>
    </row>
    <row r="490" spans="1:19">
      <c r="A490" t="s">
        <v>615</v>
      </c>
      <c r="B490">
        <v>18</v>
      </c>
      <c r="C490" t="s">
        <v>112</v>
      </c>
      <c r="D490" t="s">
        <v>133</v>
      </c>
      <c r="E490">
        <v>46</v>
      </c>
      <c r="F490" t="s">
        <v>121</v>
      </c>
      <c r="G490" t="s">
        <v>104</v>
      </c>
      <c r="H490" s="5">
        <v>412</v>
      </c>
      <c r="I490" s="5">
        <v>15900.25</v>
      </c>
      <c r="J490" t="s">
        <v>115</v>
      </c>
      <c r="K490" t="s">
        <v>106</v>
      </c>
      <c r="L490">
        <v>0</v>
      </c>
      <c r="M490">
        <v>0</v>
      </c>
      <c r="N490">
        <v>5</v>
      </c>
      <c r="O490" s="6">
        <v>15</v>
      </c>
      <c r="P490" t="s">
        <v>106</v>
      </c>
      <c r="Q490" t="s">
        <v>107</v>
      </c>
      <c r="R490">
        <f>IF(F490="Monthly",2,0)
+IF(E490&lt;=6,2,0)
+IF(N490&lt;=2,2,0)
+IF(L490&gt;=4,2,0)
+IF(M490&gt;=2,1,0)
+IF(H490&gt;=_xlfn.PERCENTILE.INC($H$2:$H$10001,0.75),1,0)</f>
        <v>0</v>
      </c>
      <c r="S490" t="str">
        <f>IF(R490&gt;=7,"High",IF(R490&gt;=4,"Medium","Low"))</f>
        <v>Low</v>
      </c>
    </row>
    <row r="491" spans="1:19">
      <c r="A491" t="s">
        <v>616</v>
      </c>
      <c r="B491">
        <v>22</v>
      </c>
      <c r="C491" t="s">
        <v>112</v>
      </c>
      <c r="D491" t="s">
        <v>133</v>
      </c>
      <c r="E491">
        <v>21</v>
      </c>
      <c r="F491" t="s">
        <v>103</v>
      </c>
      <c r="G491" t="s">
        <v>104</v>
      </c>
      <c r="H491" s="5">
        <v>494</v>
      </c>
      <c r="I491" s="5">
        <v>10625.21</v>
      </c>
      <c r="J491" t="s">
        <v>134</v>
      </c>
      <c r="K491" t="s">
        <v>106</v>
      </c>
      <c r="L491">
        <v>0</v>
      </c>
      <c r="M491">
        <v>0</v>
      </c>
      <c r="N491">
        <v>4</v>
      </c>
      <c r="O491" s="6">
        <v>0</v>
      </c>
      <c r="P491" t="s">
        <v>107</v>
      </c>
      <c r="Q491" t="s">
        <v>106</v>
      </c>
      <c r="R491">
        <f>IF(F491="Monthly",2,0)
+IF(E491&lt;=6,2,0)
+IF(N491&lt;=2,2,0)
+IF(L491&gt;=4,2,0)
+IF(M491&gt;=2,1,0)
+IF(H491&gt;=_xlfn.PERCENTILE.INC($H$2:$H$10001,0.75),1,0)</f>
        <v>2</v>
      </c>
      <c r="S491" t="str">
        <f>IF(R491&gt;=7,"High",IF(R491&gt;=4,"Medium","Low"))</f>
        <v>Low</v>
      </c>
    </row>
    <row r="492" spans="1:19">
      <c r="A492" t="s">
        <v>617</v>
      </c>
      <c r="B492">
        <v>44</v>
      </c>
      <c r="C492" t="s">
        <v>112</v>
      </c>
      <c r="D492" t="s">
        <v>126</v>
      </c>
      <c r="E492">
        <v>21</v>
      </c>
      <c r="F492" t="s">
        <v>109</v>
      </c>
      <c r="G492" t="s">
        <v>129</v>
      </c>
      <c r="H492" s="5">
        <v>1111</v>
      </c>
      <c r="I492" s="5">
        <v>23761.55</v>
      </c>
      <c r="J492" t="s">
        <v>115</v>
      </c>
      <c r="K492" t="s">
        <v>106</v>
      </c>
      <c r="L492">
        <v>0</v>
      </c>
      <c r="M492">
        <v>0</v>
      </c>
      <c r="N492">
        <v>5</v>
      </c>
      <c r="O492" s="6">
        <v>0</v>
      </c>
      <c r="P492" t="s">
        <v>106</v>
      </c>
      <c r="Q492" t="s">
        <v>107</v>
      </c>
      <c r="R492">
        <f>IF(F492="Monthly",2,0)
+IF(E492&lt;=6,2,0)
+IF(N492&lt;=2,2,0)
+IF(L492&gt;=4,2,0)
+IF(M492&gt;=2,1,0)
+IF(H492&gt;=_xlfn.PERCENTILE.INC($H$2:$H$10001,0.75),1,0)</f>
        <v>1</v>
      </c>
      <c r="S492" t="str">
        <f>IF(R492&gt;=7,"High",IF(R492&gt;=4,"Medium","Low"))</f>
        <v>Low</v>
      </c>
    </row>
    <row r="493" spans="1:19">
      <c r="A493" t="s">
        <v>618</v>
      </c>
      <c r="B493">
        <v>36</v>
      </c>
      <c r="C493" t="s">
        <v>101</v>
      </c>
      <c r="D493" t="s">
        <v>133</v>
      </c>
      <c r="E493">
        <v>29</v>
      </c>
      <c r="F493" t="s">
        <v>109</v>
      </c>
      <c r="G493" t="s">
        <v>110</v>
      </c>
      <c r="H493" s="5">
        <v>727</v>
      </c>
      <c r="I493" s="5">
        <v>18926.689999999999</v>
      </c>
      <c r="J493" t="s">
        <v>115</v>
      </c>
      <c r="K493" t="s">
        <v>106</v>
      </c>
      <c r="L493">
        <v>0</v>
      </c>
      <c r="M493">
        <v>0</v>
      </c>
      <c r="N493">
        <v>4</v>
      </c>
      <c r="O493" s="6">
        <v>10</v>
      </c>
      <c r="P493" t="s">
        <v>106</v>
      </c>
      <c r="Q493" t="s">
        <v>107</v>
      </c>
      <c r="R493">
        <f>IF(F493="Monthly",2,0)
+IF(E493&lt;=6,2,0)
+IF(N493&lt;=2,2,0)
+IF(L493&gt;=4,2,0)
+IF(M493&gt;=2,1,0)
+IF(H493&gt;=_xlfn.PERCENTILE.INC($H$2:$H$10001,0.75),1,0)</f>
        <v>0</v>
      </c>
      <c r="S493" t="str">
        <f>IF(R493&gt;=7,"High",IF(R493&gt;=4,"Medium","Low"))</f>
        <v>Low</v>
      </c>
    </row>
    <row r="494" spans="1:19">
      <c r="A494" t="s">
        <v>619</v>
      </c>
      <c r="B494">
        <v>22</v>
      </c>
      <c r="C494" t="s">
        <v>112</v>
      </c>
      <c r="D494" t="s">
        <v>119</v>
      </c>
      <c r="E494">
        <v>13</v>
      </c>
      <c r="F494" t="s">
        <v>109</v>
      </c>
      <c r="G494" t="s">
        <v>104</v>
      </c>
      <c r="H494" s="5">
        <v>459</v>
      </c>
      <c r="I494" s="5">
        <v>5935.24</v>
      </c>
      <c r="J494" t="s">
        <v>140</v>
      </c>
      <c r="K494" t="s">
        <v>107</v>
      </c>
      <c r="L494">
        <v>1</v>
      </c>
      <c r="M494">
        <v>0</v>
      </c>
      <c r="N494">
        <v>5</v>
      </c>
      <c r="O494" s="6">
        <v>0</v>
      </c>
      <c r="P494" t="s">
        <v>107</v>
      </c>
      <c r="Q494" t="s">
        <v>107</v>
      </c>
      <c r="R494">
        <f>IF(F494="Monthly",2,0)
+IF(E494&lt;=6,2,0)
+IF(N494&lt;=2,2,0)
+IF(L494&gt;=4,2,0)
+IF(M494&gt;=2,1,0)
+IF(H494&gt;=_xlfn.PERCENTILE.INC($H$2:$H$10001,0.75),1,0)</f>
        <v>0</v>
      </c>
      <c r="S494" t="str">
        <f>IF(R494&gt;=7,"High",IF(R494&gt;=4,"Medium","Low"))</f>
        <v>Low</v>
      </c>
    </row>
    <row r="495" spans="1:19">
      <c r="A495" t="s">
        <v>620</v>
      </c>
      <c r="B495">
        <v>43</v>
      </c>
      <c r="C495" t="s">
        <v>112</v>
      </c>
      <c r="D495" t="s">
        <v>113</v>
      </c>
      <c r="E495">
        <v>42</v>
      </c>
      <c r="F495" t="s">
        <v>103</v>
      </c>
      <c r="G495" t="s">
        <v>104</v>
      </c>
      <c r="H495" s="5">
        <v>472</v>
      </c>
      <c r="I495" s="5">
        <v>20032.89</v>
      </c>
      <c r="J495" t="s">
        <v>105</v>
      </c>
      <c r="K495" t="s">
        <v>106</v>
      </c>
      <c r="L495">
        <v>0</v>
      </c>
      <c r="M495">
        <v>0</v>
      </c>
      <c r="N495">
        <v>5</v>
      </c>
      <c r="O495" s="6">
        <v>0</v>
      </c>
      <c r="P495" t="s">
        <v>107</v>
      </c>
      <c r="Q495" t="s">
        <v>107</v>
      </c>
      <c r="R495">
        <f>IF(F495="Monthly",2,0)
+IF(E495&lt;=6,2,0)
+IF(N495&lt;=2,2,0)
+IF(L495&gt;=4,2,0)
+IF(M495&gt;=2,1,0)
+IF(H495&gt;=_xlfn.PERCENTILE.INC($H$2:$H$10001,0.75),1,0)</f>
        <v>2</v>
      </c>
      <c r="S495" t="str">
        <f>IF(R495&gt;=7,"High",IF(R495&gt;=4,"Medium","Low"))</f>
        <v>Low</v>
      </c>
    </row>
    <row r="496" spans="1:19">
      <c r="A496" t="s">
        <v>621</v>
      </c>
      <c r="B496">
        <v>36</v>
      </c>
      <c r="C496" t="s">
        <v>101</v>
      </c>
      <c r="D496" t="s">
        <v>119</v>
      </c>
      <c r="E496">
        <v>4</v>
      </c>
      <c r="F496" t="s">
        <v>103</v>
      </c>
      <c r="G496" t="s">
        <v>129</v>
      </c>
      <c r="H496" s="5">
        <v>968</v>
      </c>
      <c r="I496" s="5">
        <v>3921.62</v>
      </c>
      <c r="J496" t="s">
        <v>10127</v>
      </c>
      <c r="K496" t="s">
        <v>106</v>
      </c>
      <c r="L496">
        <v>1</v>
      </c>
      <c r="M496">
        <v>0</v>
      </c>
      <c r="N496">
        <v>4</v>
      </c>
      <c r="O496" s="6">
        <v>0</v>
      </c>
      <c r="P496" t="s">
        <v>106</v>
      </c>
      <c r="Q496" t="s">
        <v>106</v>
      </c>
      <c r="R496">
        <f>IF(F496="Monthly",2,0)
+IF(E496&lt;=6,2,0)
+IF(N496&lt;=2,2,0)
+IF(L496&gt;=4,2,0)
+IF(M496&gt;=2,1,0)
+IF(H496&gt;=_xlfn.PERCENTILE.INC($H$2:$H$10001,0.75),1,0)</f>
        <v>5</v>
      </c>
      <c r="S496" t="str">
        <f>IF(R496&gt;=7,"High",IF(R496&gt;=4,"Medium","Low"))</f>
        <v>Medium</v>
      </c>
    </row>
    <row r="497" spans="1:19">
      <c r="A497" t="s">
        <v>622</v>
      </c>
      <c r="B497">
        <v>38</v>
      </c>
      <c r="C497" t="s">
        <v>101</v>
      </c>
      <c r="D497" t="s">
        <v>123</v>
      </c>
      <c r="E497">
        <v>5</v>
      </c>
      <c r="F497" t="s">
        <v>103</v>
      </c>
      <c r="G497" t="s">
        <v>129</v>
      </c>
      <c r="H497" s="5">
        <v>964</v>
      </c>
      <c r="I497" s="5">
        <v>4301.0600000000004</v>
      </c>
      <c r="J497" t="s">
        <v>105</v>
      </c>
      <c r="K497" t="s">
        <v>106</v>
      </c>
      <c r="L497">
        <v>1</v>
      </c>
      <c r="M497">
        <v>0</v>
      </c>
      <c r="N497">
        <v>5</v>
      </c>
      <c r="O497" s="6">
        <v>10</v>
      </c>
      <c r="P497" t="s">
        <v>106</v>
      </c>
      <c r="Q497" t="s">
        <v>106</v>
      </c>
      <c r="R497">
        <f>IF(F497="Monthly",2,0)
+IF(E497&lt;=6,2,0)
+IF(N497&lt;=2,2,0)
+IF(L497&gt;=4,2,0)
+IF(M497&gt;=2,1,0)
+IF(H497&gt;=_xlfn.PERCENTILE.INC($H$2:$H$10001,0.75),1,0)</f>
        <v>5</v>
      </c>
      <c r="S497" t="str">
        <f>IF(R497&gt;=7,"High",IF(R497&gt;=4,"Medium","Low"))</f>
        <v>Medium</v>
      </c>
    </row>
    <row r="498" spans="1:19">
      <c r="A498" t="s">
        <v>623</v>
      </c>
      <c r="B498">
        <v>50</v>
      </c>
      <c r="C498" t="s">
        <v>112</v>
      </c>
      <c r="D498" t="s">
        <v>128</v>
      </c>
      <c r="E498">
        <v>8</v>
      </c>
      <c r="F498" t="s">
        <v>103</v>
      </c>
      <c r="G498" t="s">
        <v>110</v>
      </c>
      <c r="H498" s="5">
        <v>772</v>
      </c>
      <c r="I498" s="5">
        <v>5992.45</v>
      </c>
      <c r="J498" t="s">
        <v>115</v>
      </c>
      <c r="K498" t="s">
        <v>106</v>
      </c>
      <c r="L498">
        <v>4</v>
      </c>
      <c r="M498">
        <v>1</v>
      </c>
      <c r="N498">
        <v>4</v>
      </c>
      <c r="O498" s="6">
        <v>0</v>
      </c>
      <c r="P498" t="s">
        <v>106</v>
      </c>
      <c r="Q498" t="s">
        <v>107</v>
      </c>
      <c r="R498">
        <f>IF(F498="Monthly",2,0)
+IF(E498&lt;=6,2,0)
+IF(N498&lt;=2,2,0)
+IF(L498&gt;=4,2,0)
+IF(M498&gt;=2,1,0)
+IF(H498&gt;=_xlfn.PERCENTILE.INC($H$2:$H$10001,0.75),1,0)</f>
        <v>4</v>
      </c>
      <c r="S498" t="str">
        <f>IF(R498&gt;=7,"High",IF(R498&gt;=4,"Medium","Low"))</f>
        <v>Medium</v>
      </c>
    </row>
    <row r="499" spans="1:19">
      <c r="A499" t="s">
        <v>624</v>
      </c>
      <c r="B499">
        <v>38</v>
      </c>
      <c r="C499" t="s">
        <v>101</v>
      </c>
      <c r="D499" t="s">
        <v>128</v>
      </c>
      <c r="E499">
        <v>6</v>
      </c>
      <c r="F499" t="s">
        <v>103</v>
      </c>
      <c r="G499" t="s">
        <v>104</v>
      </c>
      <c r="H499" s="5">
        <v>392</v>
      </c>
      <c r="I499" s="5">
        <v>2393.9</v>
      </c>
      <c r="J499" t="s">
        <v>105</v>
      </c>
      <c r="K499" t="s">
        <v>106</v>
      </c>
      <c r="L499">
        <v>1</v>
      </c>
      <c r="M499">
        <v>0</v>
      </c>
      <c r="N499">
        <v>4</v>
      </c>
      <c r="O499" s="6">
        <v>0</v>
      </c>
      <c r="P499" t="s">
        <v>106</v>
      </c>
      <c r="Q499" t="s">
        <v>107</v>
      </c>
      <c r="R499">
        <f>IF(F499="Monthly",2,0)
+IF(E499&lt;=6,2,0)
+IF(N499&lt;=2,2,0)
+IF(L499&gt;=4,2,0)
+IF(M499&gt;=2,1,0)
+IF(H499&gt;=_xlfn.PERCENTILE.INC($H$2:$H$10001,0.75),1,0)</f>
        <v>4</v>
      </c>
      <c r="S499" t="str">
        <f>IF(R499&gt;=7,"High",IF(R499&gt;=4,"Medium","Low"))</f>
        <v>Medium</v>
      </c>
    </row>
    <row r="500" spans="1:19">
      <c r="A500" t="s">
        <v>625</v>
      </c>
      <c r="B500">
        <v>39</v>
      </c>
      <c r="C500" t="s">
        <v>101</v>
      </c>
      <c r="D500" t="s">
        <v>133</v>
      </c>
      <c r="E500">
        <v>34</v>
      </c>
      <c r="F500" t="s">
        <v>103</v>
      </c>
      <c r="G500" t="s">
        <v>129</v>
      </c>
      <c r="H500" s="5">
        <v>1098</v>
      </c>
      <c r="I500" s="5">
        <v>36600.94</v>
      </c>
      <c r="J500" t="s">
        <v>140</v>
      </c>
      <c r="K500" t="s">
        <v>106</v>
      </c>
      <c r="L500">
        <v>3</v>
      </c>
      <c r="M500">
        <v>1</v>
      </c>
      <c r="N500">
        <v>4</v>
      </c>
      <c r="O500" s="6">
        <v>0</v>
      </c>
      <c r="P500" t="s">
        <v>107</v>
      </c>
      <c r="Q500" t="s">
        <v>107</v>
      </c>
      <c r="R500">
        <f>IF(F500="Monthly",2,0)
+IF(E500&lt;=6,2,0)
+IF(N500&lt;=2,2,0)
+IF(L500&gt;=4,2,0)
+IF(M500&gt;=2,1,0)
+IF(H500&gt;=_xlfn.PERCENTILE.INC($H$2:$H$10001,0.75),1,0)</f>
        <v>3</v>
      </c>
      <c r="S500" t="str">
        <f>IF(R500&gt;=7,"High",IF(R500&gt;=4,"Medium","Low"))</f>
        <v>Low</v>
      </c>
    </row>
    <row r="501" spans="1:19">
      <c r="A501" t="s">
        <v>626</v>
      </c>
      <c r="B501">
        <v>41</v>
      </c>
      <c r="C501" t="s">
        <v>101</v>
      </c>
      <c r="D501" t="s">
        <v>137</v>
      </c>
      <c r="E501">
        <v>35</v>
      </c>
      <c r="F501" t="s">
        <v>103</v>
      </c>
      <c r="G501" t="s">
        <v>104</v>
      </c>
      <c r="H501" s="5">
        <v>460</v>
      </c>
      <c r="I501" s="5">
        <v>16566.68</v>
      </c>
      <c r="J501" t="s">
        <v>117</v>
      </c>
      <c r="K501" t="s">
        <v>106</v>
      </c>
      <c r="L501">
        <v>0</v>
      </c>
      <c r="M501">
        <v>0</v>
      </c>
      <c r="N501">
        <v>5</v>
      </c>
      <c r="O501" s="6">
        <v>0</v>
      </c>
      <c r="P501" t="s">
        <v>107</v>
      </c>
      <c r="Q501" t="s">
        <v>106</v>
      </c>
      <c r="R501">
        <f>IF(F501="Monthly",2,0)
+IF(E501&lt;=6,2,0)
+IF(N501&lt;=2,2,0)
+IF(L501&gt;=4,2,0)
+IF(M501&gt;=2,1,0)
+IF(H501&gt;=_xlfn.PERCENTILE.INC($H$2:$H$10001,0.75),1,0)</f>
        <v>2</v>
      </c>
      <c r="S501" t="str">
        <f>IF(R501&gt;=7,"High",IF(R501&gt;=4,"Medium","Low"))</f>
        <v>Low</v>
      </c>
    </row>
    <row r="502" spans="1:19">
      <c r="A502" t="s">
        <v>627</v>
      </c>
      <c r="B502">
        <v>45</v>
      </c>
      <c r="C502" t="s">
        <v>112</v>
      </c>
      <c r="D502" t="s">
        <v>102</v>
      </c>
      <c r="E502">
        <v>34</v>
      </c>
      <c r="F502" t="s">
        <v>103</v>
      </c>
      <c r="G502" t="s">
        <v>104</v>
      </c>
      <c r="H502" s="5">
        <v>506</v>
      </c>
      <c r="I502" s="5">
        <v>17033.79</v>
      </c>
      <c r="J502" t="s">
        <v>140</v>
      </c>
      <c r="K502" t="s">
        <v>106</v>
      </c>
      <c r="L502">
        <v>3</v>
      </c>
      <c r="M502">
        <v>0</v>
      </c>
      <c r="N502">
        <v>5</v>
      </c>
      <c r="O502" s="6">
        <v>0</v>
      </c>
      <c r="P502" t="s">
        <v>107</v>
      </c>
      <c r="Q502" t="s">
        <v>107</v>
      </c>
      <c r="R502">
        <f>IF(F502="Monthly",2,0)
+IF(E502&lt;=6,2,0)
+IF(N502&lt;=2,2,0)
+IF(L502&gt;=4,2,0)
+IF(M502&gt;=2,1,0)
+IF(H502&gt;=_xlfn.PERCENTILE.INC($H$2:$H$10001,0.75),1,0)</f>
        <v>2</v>
      </c>
      <c r="S502" t="str">
        <f>IF(R502&gt;=7,"High",IF(R502&gt;=4,"Medium","Low"))</f>
        <v>Low</v>
      </c>
    </row>
    <row r="503" spans="1:19">
      <c r="A503" t="s">
        <v>628</v>
      </c>
      <c r="B503">
        <v>26</v>
      </c>
      <c r="C503" t="s">
        <v>112</v>
      </c>
      <c r="D503" t="s">
        <v>133</v>
      </c>
      <c r="E503">
        <v>6</v>
      </c>
      <c r="F503" t="s">
        <v>103</v>
      </c>
      <c r="G503" t="s">
        <v>110</v>
      </c>
      <c r="H503" s="5">
        <v>670</v>
      </c>
      <c r="I503" s="5">
        <v>3790.53</v>
      </c>
      <c r="J503" t="s">
        <v>115</v>
      </c>
      <c r="K503" t="s">
        <v>106</v>
      </c>
      <c r="L503">
        <v>2</v>
      </c>
      <c r="M503">
        <v>0</v>
      </c>
      <c r="N503">
        <v>5</v>
      </c>
      <c r="O503" s="6">
        <v>5</v>
      </c>
      <c r="P503" t="s">
        <v>107</v>
      </c>
      <c r="Q503" t="s">
        <v>107</v>
      </c>
      <c r="R503">
        <f>IF(F503="Monthly",2,0)
+IF(E503&lt;=6,2,0)
+IF(N503&lt;=2,2,0)
+IF(L503&gt;=4,2,0)
+IF(M503&gt;=2,1,0)
+IF(H503&gt;=_xlfn.PERCENTILE.INC($H$2:$H$10001,0.75),1,0)</f>
        <v>4</v>
      </c>
      <c r="S503" t="str">
        <f>IF(R503&gt;=7,"High",IF(R503&gt;=4,"Medium","Low"))</f>
        <v>Medium</v>
      </c>
    </row>
    <row r="504" spans="1:19">
      <c r="A504" t="s">
        <v>629</v>
      </c>
      <c r="B504">
        <v>33</v>
      </c>
      <c r="C504" t="s">
        <v>112</v>
      </c>
      <c r="D504" t="s">
        <v>128</v>
      </c>
      <c r="E504">
        <v>53</v>
      </c>
      <c r="F504" t="s">
        <v>121</v>
      </c>
      <c r="G504" t="s">
        <v>110</v>
      </c>
      <c r="H504" s="5">
        <v>673</v>
      </c>
      <c r="I504" s="5">
        <v>31580.14</v>
      </c>
      <c r="J504" t="s">
        <v>115</v>
      </c>
      <c r="K504" t="s">
        <v>106</v>
      </c>
      <c r="L504">
        <v>2</v>
      </c>
      <c r="M504">
        <v>0</v>
      </c>
      <c r="N504">
        <v>5</v>
      </c>
      <c r="O504" s="6">
        <v>10</v>
      </c>
      <c r="P504" t="s">
        <v>107</v>
      </c>
      <c r="Q504" t="s">
        <v>107</v>
      </c>
      <c r="R504">
        <f>IF(F504="Monthly",2,0)
+IF(E504&lt;=6,2,0)
+IF(N504&lt;=2,2,0)
+IF(L504&gt;=4,2,0)
+IF(M504&gt;=2,1,0)
+IF(H504&gt;=_xlfn.PERCENTILE.INC($H$2:$H$10001,0.75),1,0)</f>
        <v>0</v>
      </c>
      <c r="S504" t="str">
        <f>IF(R504&gt;=7,"High",IF(R504&gt;=4,"Medium","Low"))</f>
        <v>Low</v>
      </c>
    </row>
    <row r="505" spans="1:19">
      <c r="A505" t="s">
        <v>630</v>
      </c>
      <c r="B505">
        <v>31</v>
      </c>
      <c r="C505" t="s">
        <v>112</v>
      </c>
      <c r="D505" t="s">
        <v>128</v>
      </c>
      <c r="E505">
        <v>37</v>
      </c>
      <c r="F505" t="s">
        <v>103</v>
      </c>
      <c r="G505" t="s">
        <v>110</v>
      </c>
      <c r="H505" s="5">
        <v>695</v>
      </c>
      <c r="I505" s="5">
        <v>24952.87</v>
      </c>
      <c r="J505" t="s">
        <v>117</v>
      </c>
      <c r="K505" t="s">
        <v>106</v>
      </c>
      <c r="L505">
        <v>0</v>
      </c>
      <c r="M505">
        <v>0</v>
      </c>
      <c r="N505">
        <v>5</v>
      </c>
      <c r="O505" s="6">
        <v>0</v>
      </c>
      <c r="P505" t="s">
        <v>107</v>
      </c>
      <c r="Q505" t="s">
        <v>107</v>
      </c>
      <c r="R505">
        <f>IF(F505="Monthly",2,0)
+IF(E505&lt;=6,2,0)
+IF(N505&lt;=2,2,0)
+IF(L505&gt;=4,2,0)
+IF(M505&gt;=2,1,0)
+IF(H505&gt;=_xlfn.PERCENTILE.INC($H$2:$H$10001,0.75),1,0)</f>
        <v>2</v>
      </c>
      <c r="S505" t="str">
        <f>IF(R505&gt;=7,"High",IF(R505&gt;=4,"Medium","Low"))</f>
        <v>Low</v>
      </c>
    </row>
    <row r="506" spans="1:19">
      <c r="A506" t="s">
        <v>631</v>
      </c>
      <c r="B506">
        <v>42</v>
      </c>
      <c r="C506" t="s">
        <v>112</v>
      </c>
      <c r="D506" t="s">
        <v>128</v>
      </c>
      <c r="E506">
        <v>30</v>
      </c>
      <c r="F506" t="s">
        <v>103</v>
      </c>
      <c r="G506" t="s">
        <v>104</v>
      </c>
      <c r="H506" s="5">
        <v>441</v>
      </c>
      <c r="I506" s="5">
        <v>12973.15</v>
      </c>
      <c r="J506" t="s">
        <v>105</v>
      </c>
      <c r="K506" t="s">
        <v>106</v>
      </c>
      <c r="L506">
        <v>2</v>
      </c>
      <c r="M506">
        <v>1</v>
      </c>
      <c r="N506">
        <v>4</v>
      </c>
      <c r="O506" s="6">
        <v>0</v>
      </c>
      <c r="P506" t="s">
        <v>106</v>
      </c>
      <c r="Q506" t="s">
        <v>106</v>
      </c>
      <c r="R506">
        <f>IF(F506="Monthly",2,0)
+IF(E506&lt;=6,2,0)
+IF(N506&lt;=2,2,0)
+IF(L506&gt;=4,2,0)
+IF(M506&gt;=2,1,0)
+IF(H506&gt;=_xlfn.PERCENTILE.INC($H$2:$H$10001,0.75),1,0)</f>
        <v>2</v>
      </c>
      <c r="S506" t="str">
        <f>IF(R506&gt;=7,"High",IF(R506&gt;=4,"Medium","Low"))</f>
        <v>Low</v>
      </c>
    </row>
    <row r="507" spans="1:19">
      <c r="A507" t="s">
        <v>632</v>
      </c>
      <c r="B507">
        <v>52</v>
      </c>
      <c r="C507" t="s">
        <v>101</v>
      </c>
      <c r="D507" t="s">
        <v>131</v>
      </c>
      <c r="E507">
        <v>49</v>
      </c>
      <c r="F507" t="s">
        <v>103</v>
      </c>
      <c r="G507" t="s">
        <v>129</v>
      </c>
      <c r="H507" s="5">
        <v>1077</v>
      </c>
      <c r="I507" s="5">
        <v>52562.22</v>
      </c>
      <c r="J507" t="s">
        <v>117</v>
      </c>
      <c r="K507" t="s">
        <v>106</v>
      </c>
      <c r="L507">
        <v>0</v>
      </c>
      <c r="M507">
        <v>0</v>
      </c>
      <c r="N507">
        <v>4</v>
      </c>
      <c r="O507" s="6">
        <v>0</v>
      </c>
      <c r="P507" t="s">
        <v>107</v>
      </c>
      <c r="Q507" t="s">
        <v>106</v>
      </c>
      <c r="R507">
        <f>IF(F507="Monthly",2,0)
+IF(E507&lt;=6,2,0)
+IF(N507&lt;=2,2,0)
+IF(L507&gt;=4,2,0)
+IF(M507&gt;=2,1,0)
+IF(H507&gt;=_xlfn.PERCENTILE.INC($H$2:$H$10001,0.75),1,0)</f>
        <v>3</v>
      </c>
      <c r="S507" t="str">
        <f>IF(R507&gt;=7,"High",IF(R507&gt;=4,"Medium","Low"))</f>
        <v>Low</v>
      </c>
    </row>
    <row r="508" spans="1:19">
      <c r="A508" t="s">
        <v>633</v>
      </c>
      <c r="B508">
        <v>38</v>
      </c>
      <c r="C508" t="s">
        <v>101</v>
      </c>
      <c r="D508" t="s">
        <v>137</v>
      </c>
      <c r="E508">
        <v>53</v>
      </c>
      <c r="F508" t="s">
        <v>121</v>
      </c>
      <c r="G508" t="s">
        <v>110</v>
      </c>
      <c r="H508" s="5">
        <v>791</v>
      </c>
      <c r="I508" s="5">
        <v>41874.82</v>
      </c>
      <c r="J508" t="s">
        <v>140</v>
      </c>
      <c r="K508" t="s">
        <v>106</v>
      </c>
      <c r="L508">
        <v>0</v>
      </c>
      <c r="M508">
        <v>0</v>
      </c>
      <c r="N508">
        <v>5</v>
      </c>
      <c r="O508" s="6">
        <v>0</v>
      </c>
      <c r="P508" t="s">
        <v>106</v>
      </c>
      <c r="Q508" t="s">
        <v>107</v>
      </c>
      <c r="R508">
        <f>IF(F508="Monthly",2,0)
+IF(E508&lt;=6,2,0)
+IF(N508&lt;=2,2,0)
+IF(L508&gt;=4,2,0)
+IF(M508&gt;=2,1,0)
+IF(H508&gt;=_xlfn.PERCENTILE.INC($H$2:$H$10001,0.75),1,0)</f>
        <v>0</v>
      </c>
      <c r="S508" t="str">
        <f>IF(R508&gt;=7,"High",IF(R508&gt;=4,"Medium","Low"))</f>
        <v>Low</v>
      </c>
    </row>
    <row r="509" spans="1:19">
      <c r="A509" t="s">
        <v>634</v>
      </c>
      <c r="B509">
        <v>42</v>
      </c>
      <c r="C509" t="s">
        <v>101</v>
      </c>
      <c r="D509" t="s">
        <v>102</v>
      </c>
      <c r="E509">
        <v>48</v>
      </c>
      <c r="F509" t="s">
        <v>103</v>
      </c>
      <c r="G509" t="s">
        <v>129</v>
      </c>
      <c r="H509" s="5">
        <v>1075</v>
      </c>
      <c r="I509" s="5">
        <v>53109.37</v>
      </c>
      <c r="J509" t="s">
        <v>117</v>
      </c>
      <c r="K509" t="s">
        <v>106</v>
      </c>
      <c r="L509">
        <v>0</v>
      </c>
      <c r="M509">
        <v>0</v>
      </c>
      <c r="N509">
        <v>5</v>
      </c>
      <c r="O509" s="6">
        <v>0</v>
      </c>
      <c r="P509" t="s">
        <v>106</v>
      </c>
      <c r="Q509" t="s">
        <v>106</v>
      </c>
      <c r="R509">
        <f>IF(F509="Monthly",2,0)
+IF(E509&lt;=6,2,0)
+IF(N509&lt;=2,2,0)
+IF(L509&gt;=4,2,0)
+IF(M509&gt;=2,1,0)
+IF(H509&gt;=_xlfn.PERCENTILE.INC($H$2:$H$10001,0.75),1,0)</f>
        <v>3</v>
      </c>
      <c r="S509" t="str">
        <f>IF(R509&gt;=7,"High",IF(R509&gt;=4,"Medium","Low"))</f>
        <v>Low</v>
      </c>
    </row>
    <row r="510" spans="1:19">
      <c r="A510" t="s">
        <v>635</v>
      </c>
      <c r="B510">
        <v>25</v>
      </c>
      <c r="C510" t="s">
        <v>112</v>
      </c>
      <c r="D510" t="s">
        <v>113</v>
      </c>
      <c r="E510">
        <v>34</v>
      </c>
      <c r="F510" t="s">
        <v>121</v>
      </c>
      <c r="G510" t="s">
        <v>104</v>
      </c>
      <c r="H510" s="5">
        <v>500</v>
      </c>
      <c r="I510" s="5">
        <v>15438.53</v>
      </c>
      <c r="J510" t="s">
        <v>115</v>
      </c>
      <c r="K510" t="s">
        <v>107</v>
      </c>
      <c r="L510">
        <v>2</v>
      </c>
      <c r="M510">
        <v>0</v>
      </c>
      <c r="N510">
        <v>5</v>
      </c>
      <c r="O510" s="6">
        <v>10</v>
      </c>
      <c r="P510" t="s">
        <v>107</v>
      </c>
      <c r="Q510" t="s">
        <v>107</v>
      </c>
      <c r="R510">
        <f>IF(F510="Monthly",2,0)
+IF(E510&lt;=6,2,0)
+IF(N510&lt;=2,2,0)
+IF(L510&gt;=4,2,0)
+IF(M510&gt;=2,1,0)
+IF(H510&gt;=_xlfn.PERCENTILE.INC($H$2:$H$10001,0.75),1,0)</f>
        <v>0</v>
      </c>
      <c r="S510" t="str">
        <f>IF(R510&gt;=7,"High",IF(R510&gt;=4,"Medium","Low"))</f>
        <v>Low</v>
      </c>
    </row>
    <row r="511" spans="1:19">
      <c r="A511" t="s">
        <v>636</v>
      </c>
      <c r="B511">
        <v>35</v>
      </c>
      <c r="C511" t="s">
        <v>112</v>
      </c>
      <c r="D511" t="s">
        <v>128</v>
      </c>
      <c r="E511">
        <v>11</v>
      </c>
      <c r="F511" t="s">
        <v>109</v>
      </c>
      <c r="G511" t="s">
        <v>104</v>
      </c>
      <c r="H511" s="5">
        <v>455</v>
      </c>
      <c r="I511" s="5">
        <v>5053.83</v>
      </c>
      <c r="J511" t="s">
        <v>134</v>
      </c>
      <c r="K511" t="s">
        <v>106</v>
      </c>
      <c r="L511">
        <v>0</v>
      </c>
      <c r="M511">
        <v>0</v>
      </c>
      <c r="N511">
        <v>5</v>
      </c>
      <c r="O511" s="6">
        <v>0</v>
      </c>
      <c r="P511" t="s">
        <v>106</v>
      </c>
      <c r="Q511" t="s">
        <v>107</v>
      </c>
      <c r="R511">
        <f>IF(F511="Monthly",2,0)
+IF(E511&lt;=6,2,0)
+IF(N511&lt;=2,2,0)
+IF(L511&gt;=4,2,0)
+IF(M511&gt;=2,1,0)
+IF(H511&gt;=_xlfn.PERCENTILE.INC($H$2:$H$10001,0.75),1,0)</f>
        <v>0</v>
      </c>
      <c r="S511" t="str">
        <f>IF(R511&gt;=7,"High",IF(R511&gt;=4,"Medium","Low"))</f>
        <v>Low</v>
      </c>
    </row>
    <row r="512" spans="1:19">
      <c r="A512" t="s">
        <v>637</v>
      </c>
      <c r="B512">
        <v>39</v>
      </c>
      <c r="C512" t="s">
        <v>101</v>
      </c>
      <c r="D512" t="s">
        <v>126</v>
      </c>
      <c r="E512">
        <v>40</v>
      </c>
      <c r="F512" t="s">
        <v>121</v>
      </c>
      <c r="G512" t="s">
        <v>110</v>
      </c>
      <c r="H512" s="5">
        <v>767</v>
      </c>
      <c r="I512" s="5">
        <v>30464.240000000002</v>
      </c>
      <c r="J512" t="s">
        <v>117</v>
      </c>
      <c r="K512" t="s">
        <v>106</v>
      </c>
      <c r="L512">
        <v>0</v>
      </c>
      <c r="M512">
        <v>0</v>
      </c>
      <c r="N512">
        <v>5</v>
      </c>
      <c r="O512" s="6">
        <v>0</v>
      </c>
      <c r="P512" t="s">
        <v>107</v>
      </c>
      <c r="Q512" t="s">
        <v>107</v>
      </c>
      <c r="R512">
        <f>IF(F512="Monthly",2,0)
+IF(E512&lt;=6,2,0)
+IF(N512&lt;=2,2,0)
+IF(L512&gt;=4,2,0)
+IF(M512&gt;=2,1,0)
+IF(H512&gt;=_xlfn.PERCENTILE.INC($H$2:$H$10001,0.75),1,0)</f>
        <v>0</v>
      </c>
      <c r="S512" t="str">
        <f>IF(R512&gt;=7,"High",IF(R512&gt;=4,"Medium","Low"))</f>
        <v>Low</v>
      </c>
    </row>
    <row r="513" spans="1:19">
      <c r="A513" t="s">
        <v>638</v>
      </c>
      <c r="B513">
        <v>18</v>
      </c>
      <c r="C513" t="s">
        <v>112</v>
      </c>
      <c r="D513" t="s">
        <v>137</v>
      </c>
      <c r="E513">
        <v>52</v>
      </c>
      <c r="F513" t="s">
        <v>109</v>
      </c>
      <c r="G513" t="s">
        <v>110</v>
      </c>
      <c r="H513" s="5">
        <v>692</v>
      </c>
      <c r="I513" s="5">
        <v>34907.89</v>
      </c>
      <c r="J513" t="s">
        <v>117</v>
      </c>
      <c r="K513" t="s">
        <v>107</v>
      </c>
      <c r="L513">
        <v>0</v>
      </c>
      <c r="M513">
        <v>0</v>
      </c>
      <c r="N513">
        <v>5</v>
      </c>
      <c r="O513" s="6">
        <v>0</v>
      </c>
      <c r="P513" t="s">
        <v>107</v>
      </c>
      <c r="Q513" t="s">
        <v>106</v>
      </c>
      <c r="R513">
        <f>IF(F513="Monthly",2,0)
+IF(E513&lt;=6,2,0)
+IF(N513&lt;=2,2,0)
+IF(L513&gt;=4,2,0)
+IF(M513&gt;=2,1,0)
+IF(H513&gt;=_xlfn.PERCENTILE.INC($H$2:$H$10001,0.75),1,0)</f>
        <v>0</v>
      </c>
      <c r="S513" t="str">
        <f>IF(R513&gt;=7,"High",IF(R513&gt;=4,"Medium","Low"))</f>
        <v>Low</v>
      </c>
    </row>
    <row r="514" spans="1:19">
      <c r="A514" t="s">
        <v>639</v>
      </c>
      <c r="B514">
        <v>31</v>
      </c>
      <c r="C514" t="s">
        <v>101</v>
      </c>
      <c r="D514" t="s">
        <v>119</v>
      </c>
      <c r="E514">
        <v>38</v>
      </c>
      <c r="F514" t="s">
        <v>103</v>
      </c>
      <c r="G514" t="s">
        <v>104</v>
      </c>
      <c r="H514" s="5">
        <v>439</v>
      </c>
      <c r="I514" s="5">
        <v>16394.310000000001</v>
      </c>
      <c r="J514" t="s">
        <v>140</v>
      </c>
      <c r="K514" t="s">
        <v>106</v>
      </c>
      <c r="L514">
        <v>0</v>
      </c>
      <c r="M514">
        <v>0</v>
      </c>
      <c r="N514">
        <v>4</v>
      </c>
      <c r="O514" s="6">
        <v>0</v>
      </c>
      <c r="P514" t="s">
        <v>107</v>
      </c>
      <c r="Q514" t="s">
        <v>106</v>
      </c>
      <c r="R514">
        <f>IF(F514="Monthly",2,0)
+IF(E514&lt;=6,2,0)
+IF(N514&lt;=2,2,0)
+IF(L514&gt;=4,2,0)
+IF(M514&gt;=2,1,0)
+IF(H514&gt;=_xlfn.PERCENTILE.INC($H$2:$H$10001,0.75),1,0)</f>
        <v>2</v>
      </c>
      <c r="S514" t="str">
        <f>IF(R514&gt;=7,"High",IF(R514&gt;=4,"Medium","Low"))</f>
        <v>Low</v>
      </c>
    </row>
    <row r="515" spans="1:19">
      <c r="A515" t="s">
        <v>640</v>
      </c>
      <c r="B515">
        <v>35</v>
      </c>
      <c r="C515" t="s">
        <v>112</v>
      </c>
      <c r="D515" t="s">
        <v>102</v>
      </c>
      <c r="E515">
        <v>34</v>
      </c>
      <c r="F515" t="s">
        <v>103</v>
      </c>
      <c r="G515" t="s">
        <v>129</v>
      </c>
      <c r="H515" s="5">
        <v>1114</v>
      </c>
      <c r="I515" s="5">
        <v>37368.68</v>
      </c>
      <c r="J515" t="s">
        <v>105</v>
      </c>
      <c r="K515" t="s">
        <v>106</v>
      </c>
      <c r="L515">
        <v>0</v>
      </c>
      <c r="M515">
        <v>0</v>
      </c>
      <c r="N515">
        <v>4</v>
      </c>
      <c r="O515" s="6">
        <v>0</v>
      </c>
      <c r="P515" t="s">
        <v>107</v>
      </c>
      <c r="Q515" t="s">
        <v>106</v>
      </c>
      <c r="R515">
        <f>IF(F515="Monthly",2,0)
+IF(E515&lt;=6,2,0)
+IF(N515&lt;=2,2,0)
+IF(L515&gt;=4,2,0)
+IF(M515&gt;=2,1,0)
+IF(H515&gt;=_xlfn.PERCENTILE.INC($H$2:$H$10001,0.75),1,0)</f>
        <v>3</v>
      </c>
      <c r="S515" t="str">
        <f>IF(R515&gt;=7,"High",IF(R515&gt;=4,"Medium","Low"))</f>
        <v>Low</v>
      </c>
    </row>
    <row r="516" spans="1:19">
      <c r="A516" t="s">
        <v>641</v>
      </c>
      <c r="B516">
        <v>25</v>
      </c>
      <c r="C516" t="s">
        <v>112</v>
      </c>
      <c r="D516" t="s">
        <v>137</v>
      </c>
      <c r="E516">
        <v>56</v>
      </c>
      <c r="F516" t="s">
        <v>121</v>
      </c>
      <c r="G516" t="s">
        <v>104</v>
      </c>
      <c r="H516" s="5">
        <v>399</v>
      </c>
      <c r="I516" s="5">
        <v>22694.39</v>
      </c>
      <c r="J516" t="s">
        <v>140</v>
      </c>
      <c r="K516" t="s">
        <v>106</v>
      </c>
      <c r="L516">
        <v>0</v>
      </c>
      <c r="M516">
        <v>0</v>
      </c>
      <c r="N516">
        <v>5</v>
      </c>
      <c r="O516" s="6">
        <v>0</v>
      </c>
      <c r="P516" t="s">
        <v>107</v>
      </c>
      <c r="Q516" t="s">
        <v>107</v>
      </c>
      <c r="R516">
        <f>IF(F516="Monthly",2,0)
+IF(E516&lt;=6,2,0)
+IF(N516&lt;=2,2,0)
+IF(L516&gt;=4,2,0)
+IF(M516&gt;=2,1,0)
+IF(H516&gt;=_xlfn.PERCENTILE.INC($H$2:$H$10001,0.75),1,0)</f>
        <v>0</v>
      </c>
      <c r="S516" t="str">
        <f>IF(R516&gt;=7,"High",IF(R516&gt;=4,"Medium","Low"))</f>
        <v>Low</v>
      </c>
    </row>
    <row r="517" spans="1:19">
      <c r="A517" t="s">
        <v>642</v>
      </c>
      <c r="B517">
        <v>26</v>
      </c>
      <c r="C517" t="s">
        <v>101</v>
      </c>
      <c r="D517" t="s">
        <v>126</v>
      </c>
      <c r="E517">
        <v>20</v>
      </c>
      <c r="F517" t="s">
        <v>103</v>
      </c>
      <c r="G517" t="s">
        <v>110</v>
      </c>
      <c r="H517" s="5">
        <v>733</v>
      </c>
      <c r="I517" s="5">
        <v>14510.69</v>
      </c>
      <c r="J517" t="s">
        <v>117</v>
      </c>
      <c r="K517" t="s">
        <v>106</v>
      </c>
      <c r="L517">
        <v>0</v>
      </c>
      <c r="M517">
        <v>0</v>
      </c>
      <c r="N517">
        <v>5</v>
      </c>
      <c r="O517" s="6">
        <v>0</v>
      </c>
      <c r="P517" t="s">
        <v>107</v>
      </c>
      <c r="Q517" t="s">
        <v>106</v>
      </c>
      <c r="R517">
        <f>IF(F517="Monthly",2,0)
+IF(E517&lt;=6,2,0)
+IF(N517&lt;=2,2,0)
+IF(L517&gt;=4,2,0)
+IF(M517&gt;=2,1,0)
+IF(H517&gt;=_xlfn.PERCENTILE.INC($H$2:$H$10001,0.75),1,0)</f>
        <v>2</v>
      </c>
      <c r="S517" t="str">
        <f>IF(R517&gt;=7,"High",IF(R517&gt;=4,"Medium","Low"))</f>
        <v>Low</v>
      </c>
    </row>
    <row r="518" spans="1:19">
      <c r="A518" t="s">
        <v>643</v>
      </c>
      <c r="B518">
        <v>19</v>
      </c>
      <c r="C518" t="s">
        <v>112</v>
      </c>
      <c r="D518" t="s">
        <v>137</v>
      </c>
      <c r="E518">
        <v>64</v>
      </c>
      <c r="F518" t="s">
        <v>109</v>
      </c>
      <c r="G518" t="s">
        <v>104</v>
      </c>
      <c r="H518" s="5">
        <v>483</v>
      </c>
      <c r="I518" s="5">
        <v>31731.67</v>
      </c>
      <c r="J518" t="s">
        <v>115</v>
      </c>
      <c r="K518" t="s">
        <v>106</v>
      </c>
      <c r="L518">
        <v>3</v>
      </c>
      <c r="M518">
        <v>1</v>
      </c>
      <c r="N518">
        <v>3</v>
      </c>
      <c r="O518" s="6">
        <v>0</v>
      </c>
      <c r="P518" t="s">
        <v>106</v>
      </c>
      <c r="Q518" t="s">
        <v>107</v>
      </c>
      <c r="R518">
        <f>IF(F518="Monthly",2,0)
+IF(E518&lt;=6,2,0)
+IF(N518&lt;=2,2,0)
+IF(L518&gt;=4,2,0)
+IF(M518&gt;=2,1,0)
+IF(H518&gt;=_xlfn.PERCENTILE.INC($H$2:$H$10001,0.75),1,0)</f>
        <v>0</v>
      </c>
      <c r="S518" t="str">
        <f>IF(R518&gt;=7,"High",IF(R518&gt;=4,"Medium","Low"))</f>
        <v>Low</v>
      </c>
    </row>
    <row r="519" spans="1:19">
      <c r="A519" t="s">
        <v>644</v>
      </c>
      <c r="B519">
        <v>34</v>
      </c>
      <c r="C519" t="s">
        <v>101</v>
      </c>
      <c r="D519" t="s">
        <v>123</v>
      </c>
      <c r="E519">
        <v>42</v>
      </c>
      <c r="F519" t="s">
        <v>109</v>
      </c>
      <c r="G519" t="s">
        <v>129</v>
      </c>
      <c r="H519" s="5">
        <v>1094</v>
      </c>
      <c r="I519" s="5">
        <v>46384.52</v>
      </c>
      <c r="J519" t="s">
        <v>115</v>
      </c>
      <c r="K519" t="s">
        <v>106</v>
      </c>
      <c r="L519">
        <v>2</v>
      </c>
      <c r="M519">
        <v>0</v>
      </c>
      <c r="N519">
        <v>5</v>
      </c>
      <c r="O519" s="6">
        <v>0</v>
      </c>
      <c r="P519" t="s">
        <v>107</v>
      </c>
      <c r="Q519" t="s">
        <v>107</v>
      </c>
      <c r="R519">
        <f>IF(F519="Monthly",2,0)
+IF(E519&lt;=6,2,0)
+IF(N519&lt;=2,2,0)
+IF(L519&gt;=4,2,0)
+IF(M519&gt;=2,1,0)
+IF(H519&gt;=_xlfn.PERCENTILE.INC($H$2:$H$10001,0.75),1,0)</f>
        <v>1</v>
      </c>
      <c r="S519" t="str">
        <f>IF(R519&gt;=7,"High",IF(R519&gt;=4,"Medium","Low"))</f>
        <v>Low</v>
      </c>
    </row>
    <row r="520" spans="1:19">
      <c r="A520" t="s">
        <v>645</v>
      </c>
      <c r="B520">
        <v>44</v>
      </c>
      <c r="C520" t="s">
        <v>112</v>
      </c>
      <c r="D520" t="s">
        <v>119</v>
      </c>
      <c r="E520">
        <v>62</v>
      </c>
      <c r="F520" t="s">
        <v>121</v>
      </c>
      <c r="G520" t="s">
        <v>129</v>
      </c>
      <c r="H520" s="5">
        <v>1068</v>
      </c>
      <c r="I520" s="5">
        <v>68151.7</v>
      </c>
      <c r="J520" t="s">
        <v>140</v>
      </c>
      <c r="K520" t="s">
        <v>106</v>
      </c>
      <c r="L520">
        <v>0</v>
      </c>
      <c r="M520">
        <v>0</v>
      </c>
      <c r="N520">
        <v>5</v>
      </c>
      <c r="O520" s="6">
        <v>0</v>
      </c>
      <c r="P520" t="s">
        <v>107</v>
      </c>
      <c r="Q520" t="s">
        <v>107</v>
      </c>
      <c r="R520">
        <f>IF(F520="Monthly",2,0)
+IF(E520&lt;=6,2,0)
+IF(N520&lt;=2,2,0)
+IF(L520&gt;=4,2,0)
+IF(M520&gt;=2,1,0)
+IF(H520&gt;=_xlfn.PERCENTILE.INC($H$2:$H$10001,0.75),1,0)</f>
        <v>1</v>
      </c>
      <c r="S520" t="str">
        <f>IF(R520&gt;=7,"High",IF(R520&gt;=4,"Medium","Low"))</f>
        <v>Low</v>
      </c>
    </row>
    <row r="521" spans="1:19">
      <c r="A521" t="s">
        <v>646</v>
      </c>
      <c r="B521">
        <v>57</v>
      </c>
      <c r="C521" t="s">
        <v>101</v>
      </c>
      <c r="D521" t="s">
        <v>119</v>
      </c>
      <c r="E521">
        <v>41</v>
      </c>
      <c r="F521" t="s">
        <v>103</v>
      </c>
      <c r="G521" t="s">
        <v>104</v>
      </c>
      <c r="H521" s="5">
        <v>411</v>
      </c>
      <c r="I521" s="5">
        <v>16675.580000000002</v>
      </c>
      <c r="J521" t="s">
        <v>134</v>
      </c>
      <c r="K521" t="s">
        <v>106</v>
      </c>
      <c r="L521">
        <v>0</v>
      </c>
      <c r="M521">
        <v>0</v>
      </c>
      <c r="N521">
        <v>4</v>
      </c>
      <c r="O521" s="6">
        <v>0</v>
      </c>
      <c r="P521" t="s">
        <v>107</v>
      </c>
      <c r="Q521" t="s">
        <v>107</v>
      </c>
      <c r="R521">
        <f>IF(F521="Monthly",2,0)
+IF(E521&lt;=6,2,0)
+IF(N521&lt;=2,2,0)
+IF(L521&gt;=4,2,0)
+IF(M521&gt;=2,1,0)
+IF(H521&gt;=_xlfn.PERCENTILE.INC($H$2:$H$10001,0.75),1,0)</f>
        <v>2</v>
      </c>
      <c r="S521" t="str">
        <f>IF(R521&gt;=7,"High",IF(R521&gt;=4,"Medium","Low"))</f>
        <v>Low</v>
      </c>
    </row>
    <row r="522" spans="1:19">
      <c r="A522" t="s">
        <v>647</v>
      </c>
      <c r="B522">
        <v>32</v>
      </c>
      <c r="C522" t="s">
        <v>101</v>
      </c>
      <c r="D522" t="s">
        <v>113</v>
      </c>
      <c r="E522">
        <v>64</v>
      </c>
      <c r="F522" t="s">
        <v>109</v>
      </c>
      <c r="G522" t="s">
        <v>110</v>
      </c>
      <c r="H522" s="5">
        <v>662</v>
      </c>
      <c r="I522" s="5">
        <v>41261.35</v>
      </c>
      <c r="J522" t="s">
        <v>117</v>
      </c>
      <c r="K522" t="s">
        <v>106</v>
      </c>
      <c r="L522">
        <v>0</v>
      </c>
      <c r="M522">
        <v>0</v>
      </c>
      <c r="N522">
        <v>5</v>
      </c>
      <c r="O522" s="6">
        <v>0</v>
      </c>
      <c r="P522" t="s">
        <v>107</v>
      </c>
      <c r="Q522" t="s">
        <v>107</v>
      </c>
      <c r="R522">
        <f>IF(F522="Monthly",2,0)
+IF(E522&lt;=6,2,0)
+IF(N522&lt;=2,2,0)
+IF(L522&gt;=4,2,0)
+IF(M522&gt;=2,1,0)
+IF(H522&gt;=_xlfn.PERCENTILE.INC($H$2:$H$10001,0.75),1,0)</f>
        <v>0</v>
      </c>
      <c r="S522" t="str">
        <f>IF(R522&gt;=7,"High",IF(R522&gt;=4,"Medium","Low"))</f>
        <v>Low</v>
      </c>
    </row>
    <row r="523" spans="1:19">
      <c r="A523" t="s">
        <v>648</v>
      </c>
      <c r="B523">
        <v>51</v>
      </c>
      <c r="C523" t="s">
        <v>101</v>
      </c>
      <c r="D523" t="s">
        <v>131</v>
      </c>
      <c r="E523">
        <v>36</v>
      </c>
      <c r="F523" t="s">
        <v>121</v>
      </c>
      <c r="G523" t="s">
        <v>110</v>
      </c>
      <c r="H523" s="5">
        <v>722</v>
      </c>
      <c r="I523" s="5">
        <v>26373.49</v>
      </c>
      <c r="J523" t="s">
        <v>105</v>
      </c>
      <c r="K523" t="s">
        <v>106</v>
      </c>
      <c r="L523">
        <v>0</v>
      </c>
      <c r="M523">
        <v>0</v>
      </c>
      <c r="N523">
        <v>4</v>
      </c>
      <c r="O523" s="6">
        <v>0</v>
      </c>
      <c r="P523" t="s">
        <v>107</v>
      </c>
      <c r="Q523" t="s">
        <v>107</v>
      </c>
      <c r="R523">
        <f>IF(F523="Monthly",2,0)
+IF(E523&lt;=6,2,0)
+IF(N523&lt;=2,2,0)
+IF(L523&gt;=4,2,0)
+IF(M523&gt;=2,1,0)
+IF(H523&gt;=_xlfn.PERCENTILE.INC($H$2:$H$10001,0.75),1,0)</f>
        <v>0</v>
      </c>
      <c r="S523" t="str">
        <f>IF(R523&gt;=7,"High",IF(R523&gt;=4,"Medium","Low"))</f>
        <v>Low</v>
      </c>
    </row>
    <row r="524" spans="1:19">
      <c r="A524" t="s">
        <v>649</v>
      </c>
      <c r="B524">
        <v>21</v>
      </c>
      <c r="C524" t="s">
        <v>101</v>
      </c>
      <c r="D524" t="s">
        <v>131</v>
      </c>
      <c r="E524">
        <v>29</v>
      </c>
      <c r="F524" t="s">
        <v>103</v>
      </c>
      <c r="G524" t="s">
        <v>104</v>
      </c>
      <c r="H524" s="5">
        <v>525</v>
      </c>
      <c r="I524" s="5">
        <v>14971.18</v>
      </c>
      <c r="J524" t="s">
        <v>117</v>
      </c>
      <c r="K524" t="s">
        <v>106</v>
      </c>
      <c r="L524">
        <v>2</v>
      </c>
      <c r="M524">
        <v>2</v>
      </c>
      <c r="N524">
        <v>4</v>
      </c>
      <c r="O524" s="6">
        <v>0</v>
      </c>
      <c r="P524" t="s">
        <v>107</v>
      </c>
      <c r="Q524" t="s">
        <v>106</v>
      </c>
      <c r="R524">
        <f>IF(F524="Monthly",2,0)
+IF(E524&lt;=6,2,0)
+IF(N524&lt;=2,2,0)
+IF(L524&gt;=4,2,0)
+IF(M524&gt;=2,1,0)
+IF(H524&gt;=_xlfn.PERCENTILE.INC($H$2:$H$10001,0.75),1,0)</f>
        <v>3</v>
      </c>
      <c r="S524" t="str">
        <f>IF(R524&gt;=7,"High",IF(R524&gt;=4,"Medium","Low"))</f>
        <v>Low</v>
      </c>
    </row>
    <row r="525" spans="1:19">
      <c r="A525" t="s">
        <v>650</v>
      </c>
      <c r="B525">
        <v>23</v>
      </c>
      <c r="C525" t="s">
        <v>101</v>
      </c>
      <c r="D525" t="s">
        <v>126</v>
      </c>
      <c r="E525">
        <v>17</v>
      </c>
      <c r="F525" t="s">
        <v>103</v>
      </c>
      <c r="G525" t="s">
        <v>129</v>
      </c>
      <c r="H525" s="5">
        <v>1074</v>
      </c>
      <c r="I525" s="5">
        <v>18048.64</v>
      </c>
      <c r="J525" t="s">
        <v>105</v>
      </c>
      <c r="K525" t="s">
        <v>106</v>
      </c>
      <c r="L525">
        <v>1</v>
      </c>
      <c r="M525">
        <v>0</v>
      </c>
      <c r="N525">
        <v>5</v>
      </c>
      <c r="O525" s="6">
        <v>0</v>
      </c>
      <c r="P525" t="s">
        <v>107</v>
      </c>
      <c r="Q525" t="s">
        <v>107</v>
      </c>
      <c r="R525">
        <f>IF(F525="Monthly",2,0)
+IF(E525&lt;=6,2,0)
+IF(N525&lt;=2,2,0)
+IF(L525&gt;=4,2,0)
+IF(M525&gt;=2,1,0)
+IF(H525&gt;=_xlfn.PERCENTILE.INC($H$2:$H$10001,0.75),1,0)</f>
        <v>3</v>
      </c>
      <c r="S525" t="str">
        <f>IF(R525&gt;=7,"High",IF(R525&gt;=4,"Medium","Low"))</f>
        <v>Low</v>
      </c>
    </row>
    <row r="526" spans="1:19">
      <c r="A526" t="s">
        <v>651</v>
      </c>
      <c r="B526">
        <v>19</v>
      </c>
      <c r="C526" t="s">
        <v>112</v>
      </c>
      <c r="D526" t="s">
        <v>102</v>
      </c>
      <c r="E526">
        <v>40</v>
      </c>
      <c r="F526" t="s">
        <v>109</v>
      </c>
      <c r="G526" t="s">
        <v>129</v>
      </c>
      <c r="H526" s="5">
        <v>1093</v>
      </c>
      <c r="I526" s="5">
        <v>44534.29</v>
      </c>
      <c r="J526" t="s">
        <v>117</v>
      </c>
      <c r="K526" t="s">
        <v>106</v>
      </c>
      <c r="L526">
        <v>5</v>
      </c>
      <c r="M526">
        <v>1</v>
      </c>
      <c r="N526">
        <v>5</v>
      </c>
      <c r="O526" s="6">
        <v>0</v>
      </c>
      <c r="P526" t="s">
        <v>106</v>
      </c>
      <c r="Q526" t="s">
        <v>107</v>
      </c>
      <c r="R526">
        <f>IF(F526="Monthly",2,0)
+IF(E526&lt;=6,2,0)
+IF(N526&lt;=2,2,0)
+IF(L526&gt;=4,2,0)
+IF(M526&gt;=2,1,0)
+IF(H526&gt;=_xlfn.PERCENTILE.INC($H$2:$H$10001,0.75),1,0)</f>
        <v>3</v>
      </c>
      <c r="S526" t="str">
        <f>IF(R526&gt;=7,"High",IF(R526&gt;=4,"Medium","Low"))</f>
        <v>Low</v>
      </c>
    </row>
    <row r="527" spans="1:19">
      <c r="A527" t="s">
        <v>652</v>
      </c>
      <c r="B527">
        <v>56</v>
      </c>
      <c r="C527" t="s">
        <v>112</v>
      </c>
      <c r="D527" t="s">
        <v>123</v>
      </c>
      <c r="E527">
        <v>45</v>
      </c>
      <c r="F527" t="s">
        <v>103</v>
      </c>
      <c r="G527" t="s">
        <v>110</v>
      </c>
      <c r="H527" s="5">
        <v>679</v>
      </c>
      <c r="I527" s="5">
        <v>31453.89</v>
      </c>
      <c r="J527" t="s">
        <v>140</v>
      </c>
      <c r="K527" t="s">
        <v>107</v>
      </c>
      <c r="L527">
        <v>0</v>
      </c>
      <c r="M527">
        <v>0</v>
      </c>
      <c r="N527">
        <v>5</v>
      </c>
      <c r="O527" s="6">
        <v>0</v>
      </c>
      <c r="P527" t="s">
        <v>107</v>
      </c>
      <c r="Q527" t="s">
        <v>107</v>
      </c>
      <c r="R527">
        <f>IF(F527="Monthly",2,0)
+IF(E527&lt;=6,2,0)
+IF(N527&lt;=2,2,0)
+IF(L527&gt;=4,2,0)
+IF(M527&gt;=2,1,0)
+IF(H527&gt;=_xlfn.PERCENTILE.INC($H$2:$H$10001,0.75),1,0)</f>
        <v>2</v>
      </c>
      <c r="S527" t="str">
        <f>IF(R527&gt;=7,"High",IF(R527&gt;=4,"Medium","Low"))</f>
        <v>Low</v>
      </c>
    </row>
    <row r="528" spans="1:19">
      <c r="A528" t="s">
        <v>653</v>
      </c>
      <c r="B528">
        <v>25</v>
      </c>
      <c r="C528" t="s">
        <v>101</v>
      </c>
      <c r="D528" t="s">
        <v>126</v>
      </c>
      <c r="E528">
        <v>34</v>
      </c>
      <c r="F528" t="s">
        <v>109</v>
      </c>
      <c r="G528" t="s">
        <v>129</v>
      </c>
      <c r="H528" s="5">
        <v>1002</v>
      </c>
      <c r="I528" s="5">
        <v>32251.75</v>
      </c>
      <c r="J528" t="s">
        <v>140</v>
      </c>
      <c r="K528" t="s">
        <v>106</v>
      </c>
      <c r="L528">
        <v>2</v>
      </c>
      <c r="M528">
        <v>1</v>
      </c>
      <c r="N528">
        <v>5</v>
      </c>
      <c r="O528" s="6">
        <v>5</v>
      </c>
      <c r="P528" t="s">
        <v>107</v>
      </c>
      <c r="Q528" t="s">
        <v>107</v>
      </c>
      <c r="R528">
        <f>IF(F528="Monthly",2,0)
+IF(E528&lt;=6,2,0)
+IF(N528&lt;=2,2,0)
+IF(L528&gt;=4,2,0)
+IF(M528&gt;=2,1,0)
+IF(H528&gt;=_xlfn.PERCENTILE.INC($H$2:$H$10001,0.75),1,0)</f>
        <v>1</v>
      </c>
      <c r="S528" t="str">
        <f>IF(R528&gt;=7,"High",IF(R528&gt;=4,"Medium","Low"))</f>
        <v>Low</v>
      </c>
    </row>
    <row r="529" spans="1:19">
      <c r="A529" t="s">
        <v>654</v>
      </c>
      <c r="B529">
        <v>21</v>
      </c>
      <c r="C529" t="s">
        <v>112</v>
      </c>
      <c r="D529" t="s">
        <v>102</v>
      </c>
      <c r="E529">
        <v>35</v>
      </c>
      <c r="F529" t="s">
        <v>103</v>
      </c>
      <c r="G529" t="s">
        <v>129</v>
      </c>
      <c r="H529" s="5">
        <v>1077</v>
      </c>
      <c r="I529" s="5">
        <v>36944.620000000003</v>
      </c>
      <c r="J529" t="s">
        <v>115</v>
      </c>
      <c r="K529" t="s">
        <v>106</v>
      </c>
      <c r="L529">
        <v>2</v>
      </c>
      <c r="M529">
        <v>0</v>
      </c>
      <c r="N529">
        <v>5</v>
      </c>
      <c r="O529" s="6">
        <v>0</v>
      </c>
      <c r="P529" t="s">
        <v>107</v>
      </c>
      <c r="Q529" t="s">
        <v>106</v>
      </c>
      <c r="R529">
        <f>IF(F529="Monthly",2,0)
+IF(E529&lt;=6,2,0)
+IF(N529&lt;=2,2,0)
+IF(L529&gt;=4,2,0)
+IF(M529&gt;=2,1,0)
+IF(H529&gt;=_xlfn.PERCENTILE.INC($H$2:$H$10001,0.75),1,0)</f>
        <v>3</v>
      </c>
      <c r="S529" t="str">
        <f>IF(R529&gt;=7,"High",IF(R529&gt;=4,"Medium","Low"))</f>
        <v>Low</v>
      </c>
    </row>
    <row r="530" spans="1:19">
      <c r="A530" t="s">
        <v>655</v>
      </c>
      <c r="B530">
        <v>28</v>
      </c>
      <c r="C530" t="s">
        <v>112</v>
      </c>
      <c r="D530" t="s">
        <v>137</v>
      </c>
      <c r="E530">
        <v>25</v>
      </c>
      <c r="F530" t="s">
        <v>103</v>
      </c>
      <c r="G530" t="s">
        <v>110</v>
      </c>
      <c r="H530" s="5">
        <v>677</v>
      </c>
      <c r="I530" s="5">
        <v>16913.45</v>
      </c>
      <c r="J530" t="s">
        <v>117</v>
      </c>
      <c r="K530" t="s">
        <v>106</v>
      </c>
      <c r="L530">
        <v>0</v>
      </c>
      <c r="M530">
        <v>0</v>
      </c>
      <c r="N530">
        <v>5</v>
      </c>
      <c r="O530" s="6">
        <v>0</v>
      </c>
      <c r="P530" t="s">
        <v>106</v>
      </c>
      <c r="Q530" t="s">
        <v>107</v>
      </c>
      <c r="R530">
        <f>IF(F530="Monthly",2,0)
+IF(E530&lt;=6,2,0)
+IF(N530&lt;=2,2,0)
+IF(L530&gt;=4,2,0)
+IF(M530&gt;=2,1,0)
+IF(H530&gt;=_xlfn.PERCENTILE.INC($H$2:$H$10001,0.75),1,0)</f>
        <v>2</v>
      </c>
      <c r="S530" t="str">
        <f>IF(R530&gt;=7,"High",IF(R530&gt;=4,"Medium","Low"))</f>
        <v>Low</v>
      </c>
    </row>
    <row r="531" spans="1:19">
      <c r="A531" t="s">
        <v>656</v>
      </c>
      <c r="B531">
        <v>51</v>
      </c>
      <c r="C531" t="s">
        <v>101</v>
      </c>
      <c r="D531" t="s">
        <v>159</v>
      </c>
      <c r="E531">
        <v>21</v>
      </c>
      <c r="F531" t="s">
        <v>109</v>
      </c>
      <c r="G531" t="s">
        <v>129</v>
      </c>
      <c r="H531" s="5">
        <v>1036</v>
      </c>
      <c r="I531" s="5">
        <v>19746.53</v>
      </c>
      <c r="J531" t="s">
        <v>115</v>
      </c>
      <c r="K531" t="s">
        <v>106</v>
      </c>
      <c r="L531">
        <v>0</v>
      </c>
      <c r="M531">
        <v>0</v>
      </c>
      <c r="N531">
        <v>5</v>
      </c>
      <c r="O531" s="6">
        <v>10</v>
      </c>
      <c r="P531" t="s">
        <v>106</v>
      </c>
      <c r="Q531" t="s">
        <v>107</v>
      </c>
      <c r="R531">
        <f>IF(F531="Monthly",2,0)
+IF(E531&lt;=6,2,0)
+IF(N531&lt;=2,2,0)
+IF(L531&gt;=4,2,0)
+IF(M531&gt;=2,1,0)
+IF(H531&gt;=_xlfn.PERCENTILE.INC($H$2:$H$10001,0.75),1,0)</f>
        <v>1</v>
      </c>
      <c r="S531" t="str">
        <f>IF(R531&gt;=7,"High",IF(R531&gt;=4,"Medium","Low"))</f>
        <v>Low</v>
      </c>
    </row>
    <row r="532" spans="1:19">
      <c r="A532" t="s">
        <v>657</v>
      </c>
      <c r="B532">
        <v>38</v>
      </c>
      <c r="C532" t="s">
        <v>101</v>
      </c>
      <c r="D532" t="s">
        <v>102</v>
      </c>
      <c r="E532">
        <v>25</v>
      </c>
      <c r="F532" t="s">
        <v>109</v>
      </c>
      <c r="G532" t="s">
        <v>110</v>
      </c>
      <c r="H532" s="5">
        <v>779</v>
      </c>
      <c r="I532" s="5">
        <v>19106.79</v>
      </c>
      <c r="J532" t="s">
        <v>105</v>
      </c>
      <c r="K532" t="s">
        <v>106</v>
      </c>
      <c r="L532">
        <v>0</v>
      </c>
      <c r="M532">
        <v>0</v>
      </c>
      <c r="N532">
        <v>5</v>
      </c>
      <c r="O532" s="6">
        <v>0</v>
      </c>
      <c r="P532" t="s">
        <v>107</v>
      </c>
      <c r="Q532" t="s">
        <v>107</v>
      </c>
      <c r="R532">
        <f>IF(F532="Monthly",2,0)
+IF(E532&lt;=6,2,0)
+IF(N532&lt;=2,2,0)
+IF(L532&gt;=4,2,0)
+IF(M532&gt;=2,1,0)
+IF(H532&gt;=_xlfn.PERCENTILE.INC($H$2:$H$10001,0.75),1,0)</f>
        <v>0</v>
      </c>
      <c r="S532" t="str">
        <f>IF(R532&gt;=7,"High",IF(R532&gt;=4,"Medium","Low"))</f>
        <v>Low</v>
      </c>
    </row>
    <row r="533" spans="1:19">
      <c r="A533" t="s">
        <v>658</v>
      </c>
      <c r="B533">
        <v>49</v>
      </c>
      <c r="C533" t="s">
        <v>101</v>
      </c>
      <c r="D533" t="s">
        <v>137</v>
      </c>
      <c r="E533">
        <v>49</v>
      </c>
      <c r="F533" t="s">
        <v>109</v>
      </c>
      <c r="G533" t="s">
        <v>129</v>
      </c>
      <c r="H533" s="5">
        <v>992</v>
      </c>
      <c r="I533" s="5">
        <v>44536</v>
      </c>
      <c r="J533" t="s">
        <v>134</v>
      </c>
      <c r="K533" t="s">
        <v>106</v>
      </c>
      <c r="L533">
        <v>0</v>
      </c>
      <c r="M533">
        <v>0</v>
      </c>
      <c r="N533">
        <v>5</v>
      </c>
      <c r="O533" s="6">
        <v>10</v>
      </c>
      <c r="P533" t="s">
        <v>107</v>
      </c>
      <c r="Q533" t="s">
        <v>107</v>
      </c>
      <c r="R533">
        <f>IF(F533="Monthly",2,0)
+IF(E533&lt;=6,2,0)
+IF(N533&lt;=2,2,0)
+IF(L533&gt;=4,2,0)
+IF(M533&gt;=2,1,0)
+IF(H533&gt;=_xlfn.PERCENTILE.INC($H$2:$H$10001,0.75),1,0)</f>
        <v>1</v>
      </c>
      <c r="S533" t="str">
        <f>IF(R533&gt;=7,"High",IF(R533&gt;=4,"Medium","Low"))</f>
        <v>Low</v>
      </c>
    </row>
    <row r="534" spans="1:19">
      <c r="A534" t="s">
        <v>659</v>
      </c>
      <c r="B534">
        <v>41</v>
      </c>
      <c r="C534" t="s">
        <v>112</v>
      </c>
      <c r="D534" t="s">
        <v>137</v>
      </c>
      <c r="E534">
        <v>15</v>
      </c>
      <c r="F534" t="s">
        <v>109</v>
      </c>
      <c r="G534" t="s">
        <v>104</v>
      </c>
      <c r="H534" s="5">
        <v>518</v>
      </c>
      <c r="I534" s="5">
        <v>7652.67</v>
      </c>
      <c r="J534" t="s">
        <v>134</v>
      </c>
      <c r="K534" t="s">
        <v>106</v>
      </c>
      <c r="L534">
        <v>0</v>
      </c>
      <c r="M534">
        <v>0</v>
      </c>
      <c r="N534">
        <v>5</v>
      </c>
      <c r="O534" s="6">
        <v>0</v>
      </c>
      <c r="P534" t="s">
        <v>107</v>
      </c>
      <c r="Q534" t="s">
        <v>106</v>
      </c>
      <c r="R534">
        <f>IF(F534="Monthly",2,0)
+IF(E534&lt;=6,2,0)
+IF(N534&lt;=2,2,0)
+IF(L534&gt;=4,2,0)
+IF(M534&gt;=2,1,0)
+IF(H534&gt;=_xlfn.PERCENTILE.INC($H$2:$H$10001,0.75),1,0)</f>
        <v>0</v>
      </c>
      <c r="S534" t="str">
        <f>IF(R534&gt;=7,"High",IF(R534&gt;=4,"Medium","Low"))</f>
        <v>Low</v>
      </c>
    </row>
    <row r="535" spans="1:19">
      <c r="A535" t="s">
        <v>660</v>
      </c>
      <c r="B535">
        <v>58</v>
      </c>
      <c r="C535" t="s">
        <v>101</v>
      </c>
      <c r="D535" t="s">
        <v>131</v>
      </c>
      <c r="E535">
        <v>45</v>
      </c>
      <c r="F535" t="s">
        <v>109</v>
      </c>
      <c r="G535" t="s">
        <v>110</v>
      </c>
      <c r="H535" s="5">
        <v>838</v>
      </c>
      <c r="I535" s="5">
        <v>35393.980000000003</v>
      </c>
      <c r="J535" t="s">
        <v>115</v>
      </c>
      <c r="K535" t="s">
        <v>106</v>
      </c>
      <c r="L535">
        <v>1</v>
      </c>
      <c r="M535">
        <v>0</v>
      </c>
      <c r="N535">
        <v>5</v>
      </c>
      <c r="O535" s="6">
        <v>5</v>
      </c>
      <c r="P535" t="s">
        <v>106</v>
      </c>
      <c r="Q535" t="s">
        <v>107</v>
      </c>
      <c r="R535">
        <f>IF(F535="Monthly",2,0)
+IF(E535&lt;=6,2,0)
+IF(N535&lt;=2,2,0)
+IF(L535&gt;=4,2,0)
+IF(M535&gt;=2,1,0)
+IF(H535&gt;=_xlfn.PERCENTILE.INC($H$2:$H$10001,0.75),1,0)</f>
        <v>1</v>
      </c>
      <c r="S535" t="str">
        <f>IF(R535&gt;=7,"High",IF(R535&gt;=4,"Medium","Low"))</f>
        <v>Low</v>
      </c>
    </row>
    <row r="536" spans="1:19">
      <c r="A536" t="s">
        <v>661</v>
      </c>
      <c r="B536">
        <v>50</v>
      </c>
      <c r="C536" t="s">
        <v>112</v>
      </c>
      <c r="D536" t="s">
        <v>131</v>
      </c>
      <c r="E536">
        <v>31</v>
      </c>
      <c r="F536" t="s">
        <v>109</v>
      </c>
      <c r="G536" t="s">
        <v>104</v>
      </c>
      <c r="H536" s="5">
        <v>489</v>
      </c>
      <c r="I536" s="5">
        <v>15559.38</v>
      </c>
      <c r="J536" t="s">
        <v>105</v>
      </c>
      <c r="K536" t="s">
        <v>106</v>
      </c>
      <c r="L536">
        <v>1</v>
      </c>
      <c r="M536">
        <v>0</v>
      </c>
      <c r="N536">
        <v>5</v>
      </c>
      <c r="O536" s="6">
        <v>0</v>
      </c>
      <c r="P536" t="s">
        <v>107</v>
      </c>
      <c r="Q536" t="s">
        <v>107</v>
      </c>
      <c r="R536">
        <f>IF(F536="Monthly",2,0)
+IF(E536&lt;=6,2,0)
+IF(N536&lt;=2,2,0)
+IF(L536&gt;=4,2,0)
+IF(M536&gt;=2,1,0)
+IF(H536&gt;=_xlfn.PERCENTILE.INC($H$2:$H$10001,0.75),1,0)</f>
        <v>0</v>
      </c>
      <c r="S536" t="str">
        <f>IF(R536&gt;=7,"High",IF(R536&gt;=4,"Medium","Low"))</f>
        <v>Low</v>
      </c>
    </row>
    <row r="537" spans="1:19">
      <c r="A537" t="s">
        <v>662</v>
      </c>
      <c r="B537">
        <v>40</v>
      </c>
      <c r="C537" t="s">
        <v>101</v>
      </c>
      <c r="D537" t="s">
        <v>113</v>
      </c>
      <c r="E537">
        <v>22</v>
      </c>
      <c r="F537" t="s">
        <v>103</v>
      </c>
      <c r="G537" t="s">
        <v>110</v>
      </c>
      <c r="H537" s="5">
        <v>769</v>
      </c>
      <c r="I537" s="5">
        <v>16850.63</v>
      </c>
      <c r="J537" t="s">
        <v>117</v>
      </c>
      <c r="K537" t="s">
        <v>106</v>
      </c>
      <c r="L537">
        <v>0</v>
      </c>
      <c r="M537">
        <v>0</v>
      </c>
      <c r="N537">
        <v>5</v>
      </c>
      <c r="O537" s="6">
        <v>0</v>
      </c>
      <c r="P537" t="s">
        <v>107</v>
      </c>
      <c r="Q537" t="s">
        <v>106</v>
      </c>
      <c r="R537">
        <f>IF(F537="Monthly",2,0)
+IF(E537&lt;=6,2,0)
+IF(N537&lt;=2,2,0)
+IF(L537&gt;=4,2,0)
+IF(M537&gt;=2,1,0)
+IF(H537&gt;=_xlfn.PERCENTILE.INC($H$2:$H$10001,0.75),1,0)</f>
        <v>2</v>
      </c>
      <c r="S537" t="str">
        <f>IF(R537&gt;=7,"High",IF(R537&gt;=4,"Medium","Low"))</f>
        <v>Low</v>
      </c>
    </row>
    <row r="538" spans="1:19">
      <c r="A538" t="s">
        <v>663</v>
      </c>
      <c r="B538">
        <v>32</v>
      </c>
      <c r="C538" t="s">
        <v>112</v>
      </c>
      <c r="D538" t="s">
        <v>131</v>
      </c>
      <c r="E538">
        <v>21</v>
      </c>
      <c r="F538" t="s">
        <v>103</v>
      </c>
      <c r="G538" t="s">
        <v>110</v>
      </c>
      <c r="H538" s="5">
        <v>694</v>
      </c>
      <c r="I538" s="5">
        <v>14376.07</v>
      </c>
      <c r="J538" t="s">
        <v>115</v>
      </c>
      <c r="K538" t="s">
        <v>107</v>
      </c>
      <c r="L538">
        <v>0</v>
      </c>
      <c r="M538">
        <v>0</v>
      </c>
      <c r="N538">
        <v>5</v>
      </c>
      <c r="O538" s="6">
        <v>0</v>
      </c>
      <c r="P538" t="s">
        <v>107</v>
      </c>
      <c r="Q538" t="s">
        <v>106</v>
      </c>
      <c r="R538">
        <f>IF(F538="Monthly",2,0)
+IF(E538&lt;=6,2,0)
+IF(N538&lt;=2,2,0)
+IF(L538&gt;=4,2,0)
+IF(M538&gt;=2,1,0)
+IF(H538&gt;=_xlfn.PERCENTILE.INC($H$2:$H$10001,0.75),1,0)</f>
        <v>2</v>
      </c>
      <c r="S538" t="str">
        <f>IF(R538&gt;=7,"High",IF(R538&gt;=4,"Medium","Low"))</f>
        <v>Low</v>
      </c>
    </row>
    <row r="539" spans="1:19">
      <c r="A539" t="s">
        <v>664</v>
      </c>
      <c r="B539">
        <v>43</v>
      </c>
      <c r="C539" t="s">
        <v>112</v>
      </c>
      <c r="D539" t="s">
        <v>159</v>
      </c>
      <c r="E539">
        <v>60</v>
      </c>
      <c r="F539" t="s">
        <v>109</v>
      </c>
      <c r="G539" t="s">
        <v>104</v>
      </c>
      <c r="H539" s="5">
        <v>413</v>
      </c>
      <c r="I539" s="5">
        <v>21874.7</v>
      </c>
      <c r="J539" t="s">
        <v>115</v>
      </c>
      <c r="K539" t="s">
        <v>106</v>
      </c>
      <c r="L539">
        <v>3</v>
      </c>
      <c r="M539">
        <v>1</v>
      </c>
      <c r="N539">
        <v>3</v>
      </c>
      <c r="O539" s="6">
        <v>10</v>
      </c>
      <c r="P539" t="s">
        <v>107</v>
      </c>
      <c r="Q539" t="s">
        <v>107</v>
      </c>
      <c r="R539">
        <f>IF(F539="Monthly",2,0)
+IF(E539&lt;=6,2,0)
+IF(N539&lt;=2,2,0)
+IF(L539&gt;=4,2,0)
+IF(M539&gt;=2,1,0)
+IF(H539&gt;=_xlfn.PERCENTILE.INC($H$2:$H$10001,0.75),1,0)</f>
        <v>0</v>
      </c>
      <c r="S539" t="str">
        <f>IF(R539&gt;=7,"High",IF(R539&gt;=4,"Medium","Low"))</f>
        <v>Low</v>
      </c>
    </row>
    <row r="540" spans="1:19">
      <c r="A540" t="s">
        <v>665</v>
      </c>
      <c r="B540">
        <v>31</v>
      </c>
      <c r="C540" t="s">
        <v>101</v>
      </c>
      <c r="D540" t="s">
        <v>133</v>
      </c>
      <c r="E540">
        <v>28</v>
      </c>
      <c r="F540" t="s">
        <v>103</v>
      </c>
      <c r="G540" t="s">
        <v>104</v>
      </c>
      <c r="H540" s="5">
        <v>428</v>
      </c>
      <c r="I540" s="5">
        <v>11890.63</v>
      </c>
      <c r="J540" t="s">
        <v>105</v>
      </c>
      <c r="K540" t="s">
        <v>106</v>
      </c>
      <c r="L540">
        <v>1</v>
      </c>
      <c r="M540">
        <v>0</v>
      </c>
      <c r="N540">
        <v>5</v>
      </c>
      <c r="O540" s="6">
        <v>0</v>
      </c>
      <c r="P540" t="s">
        <v>107</v>
      </c>
      <c r="Q540" t="s">
        <v>107</v>
      </c>
      <c r="R540">
        <f>IF(F540="Monthly",2,0)
+IF(E540&lt;=6,2,0)
+IF(N540&lt;=2,2,0)
+IF(L540&gt;=4,2,0)
+IF(M540&gt;=2,1,0)
+IF(H540&gt;=_xlfn.PERCENTILE.INC($H$2:$H$10001,0.75),1,0)</f>
        <v>2</v>
      </c>
      <c r="S540" t="str">
        <f>IF(R540&gt;=7,"High",IF(R540&gt;=4,"Medium","Low"))</f>
        <v>Low</v>
      </c>
    </row>
    <row r="541" spans="1:19">
      <c r="A541" t="s">
        <v>666</v>
      </c>
      <c r="B541">
        <v>60</v>
      </c>
      <c r="C541" t="s">
        <v>101</v>
      </c>
      <c r="D541" t="s">
        <v>119</v>
      </c>
      <c r="E541">
        <v>60</v>
      </c>
      <c r="F541" t="s">
        <v>121</v>
      </c>
      <c r="G541" t="s">
        <v>104</v>
      </c>
      <c r="H541" s="5">
        <v>462</v>
      </c>
      <c r="I541" s="5">
        <v>28464.21</v>
      </c>
      <c r="J541" t="s">
        <v>117</v>
      </c>
      <c r="K541" t="s">
        <v>106</v>
      </c>
      <c r="L541">
        <v>5</v>
      </c>
      <c r="M541">
        <v>3</v>
      </c>
      <c r="N541">
        <v>2</v>
      </c>
      <c r="O541" s="6">
        <v>0</v>
      </c>
      <c r="P541" t="s">
        <v>107</v>
      </c>
      <c r="Q541" t="s">
        <v>106</v>
      </c>
      <c r="R541">
        <f>IF(F541="Monthly",2,0)
+IF(E541&lt;=6,2,0)
+IF(N541&lt;=2,2,0)
+IF(L541&gt;=4,2,0)
+IF(M541&gt;=2,1,0)
+IF(H541&gt;=_xlfn.PERCENTILE.INC($H$2:$H$10001,0.75),1,0)</f>
        <v>5</v>
      </c>
      <c r="S541" t="str">
        <f>IF(R541&gt;=7,"High",IF(R541&gt;=4,"Medium","Low"))</f>
        <v>Medium</v>
      </c>
    </row>
    <row r="542" spans="1:19">
      <c r="A542" t="s">
        <v>667</v>
      </c>
      <c r="B542">
        <v>34</v>
      </c>
      <c r="C542" t="s">
        <v>112</v>
      </c>
      <c r="D542" t="s">
        <v>137</v>
      </c>
      <c r="E542">
        <v>31</v>
      </c>
      <c r="F542" t="s">
        <v>103</v>
      </c>
      <c r="G542" t="s">
        <v>104</v>
      </c>
      <c r="H542" s="5">
        <v>410</v>
      </c>
      <c r="I542" s="5">
        <v>13062.45</v>
      </c>
      <c r="J542" t="s">
        <v>140</v>
      </c>
      <c r="K542" t="s">
        <v>107</v>
      </c>
      <c r="L542">
        <v>1</v>
      </c>
      <c r="M542">
        <v>0</v>
      </c>
      <c r="N542">
        <v>5</v>
      </c>
      <c r="O542" s="6">
        <v>0</v>
      </c>
      <c r="P542" t="s">
        <v>107</v>
      </c>
      <c r="Q542" t="s">
        <v>107</v>
      </c>
      <c r="R542">
        <f>IF(F542="Monthly",2,0)
+IF(E542&lt;=6,2,0)
+IF(N542&lt;=2,2,0)
+IF(L542&gt;=4,2,0)
+IF(M542&gt;=2,1,0)
+IF(H542&gt;=_xlfn.PERCENTILE.INC($H$2:$H$10001,0.75),1,0)</f>
        <v>2</v>
      </c>
      <c r="S542" t="str">
        <f>IF(R542&gt;=7,"High",IF(R542&gt;=4,"Medium","Low"))</f>
        <v>Low</v>
      </c>
    </row>
    <row r="543" spans="1:19">
      <c r="A543" t="s">
        <v>668</v>
      </c>
      <c r="B543">
        <v>18</v>
      </c>
      <c r="C543" t="s">
        <v>101</v>
      </c>
      <c r="D543" t="s">
        <v>133</v>
      </c>
      <c r="E543">
        <v>33</v>
      </c>
      <c r="F543" t="s">
        <v>109</v>
      </c>
      <c r="G543" t="s">
        <v>110</v>
      </c>
      <c r="H543" s="5">
        <v>742</v>
      </c>
      <c r="I543" s="5">
        <v>23411.56</v>
      </c>
      <c r="J543" t="s">
        <v>105</v>
      </c>
      <c r="K543" t="s">
        <v>106</v>
      </c>
      <c r="L543">
        <v>3</v>
      </c>
      <c r="M543">
        <v>1</v>
      </c>
      <c r="N543">
        <v>5</v>
      </c>
      <c r="O543" s="6">
        <v>5</v>
      </c>
      <c r="P543" t="s">
        <v>107</v>
      </c>
      <c r="Q543" t="s">
        <v>107</v>
      </c>
      <c r="R543">
        <f>IF(F543="Monthly",2,0)
+IF(E543&lt;=6,2,0)
+IF(N543&lt;=2,2,0)
+IF(L543&gt;=4,2,0)
+IF(M543&gt;=2,1,0)
+IF(H543&gt;=_xlfn.PERCENTILE.INC($H$2:$H$10001,0.75),1,0)</f>
        <v>0</v>
      </c>
      <c r="S543" t="str">
        <f>IF(R543&gt;=7,"High",IF(R543&gt;=4,"Medium","Low"))</f>
        <v>Low</v>
      </c>
    </row>
    <row r="544" spans="1:19">
      <c r="A544" t="s">
        <v>669</v>
      </c>
      <c r="B544">
        <v>36</v>
      </c>
      <c r="C544" t="s">
        <v>112</v>
      </c>
      <c r="D544" t="s">
        <v>102</v>
      </c>
      <c r="E544">
        <v>22</v>
      </c>
      <c r="F544" t="s">
        <v>103</v>
      </c>
      <c r="G544" t="s">
        <v>104</v>
      </c>
      <c r="H544" s="5">
        <v>439</v>
      </c>
      <c r="I544" s="5">
        <v>9861.27</v>
      </c>
      <c r="J544" t="s">
        <v>105</v>
      </c>
      <c r="K544" t="s">
        <v>106</v>
      </c>
      <c r="L544">
        <v>6</v>
      </c>
      <c r="M544">
        <v>2</v>
      </c>
      <c r="N544">
        <v>4</v>
      </c>
      <c r="O544" s="6">
        <v>0</v>
      </c>
      <c r="P544" t="s">
        <v>107</v>
      </c>
      <c r="Q544" t="s">
        <v>107</v>
      </c>
      <c r="R544">
        <f>IF(F544="Monthly",2,0)
+IF(E544&lt;=6,2,0)
+IF(N544&lt;=2,2,0)
+IF(L544&gt;=4,2,0)
+IF(M544&gt;=2,1,0)
+IF(H544&gt;=_xlfn.PERCENTILE.INC($H$2:$H$10001,0.75),1,0)</f>
        <v>5</v>
      </c>
      <c r="S544" t="str">
        <f>IF(R544&gt;=7,"High",IF(R544&gt;=4,"Medium","Low"))</f>
        <v>Medium</v>
      </c>
    </row>
    <row r="545" spans="1:19">
      <c r="A545" t="s">
        <v>670</v>
      </c>
      <c r="B545">
        <v>32</v>
      </c>
      <c r="C545" t="s">
        <v>101</v>
      </c>
      <c r="D545" t="s">
        <v>102</v>
      </c>
      <c r="E545">
        <v>24</v>
      </c>
      <c r="F545" t="s">
        <v>109</v>
      </c>
      <c r="G545" t="s">
        <v>110</v>
      </c>
      <c r="H545" s="5">
        <v>782</v>
      </c>
      <c r="I545" s="5">
        <v>17300.23</v>
      </c>
      <c r="J545" t="s">
        <v>134</v>
      </c>
      <c r="K545" t="s">
        <v>107</v>
      </c>
      <c r="L545">
        <v>3</v>
      </c>
      <c r="M545">
        <v>2</v>
      </c>
      <c r="N545">
        <v>4</v>
      </c>
      <c r="O545" s="6">
        <v>5</v>
      </c>
      <c r="P545" t="s">
        <v>107</v>
      </c>
      <c r="Q545" t="s">
        <v>107</v>
      </c>
      <c r="R545">
        <f>IF(F545="Monthly",2,0)
+IF(E545&lt;=6,2,0)
+IF(N545&lt;=2,2,0)
+IF(L545&gt;=4,2,0)
+IF(M545&gt;=2,1,0)
+IF(H545&gt;=_xlfn.PERCENTILE.INC($H$2:$H$10001,0.75),1,0)</f>
        <v>1</v>
      </c>
      <c r="S545" t="str">
        <f>IF(R545&gt;=7,"High",IF(R545&gt;=4,"Medium","Low"))</f>
        <v>Low</v>
      </c>
    </row>
    <row r="546" spans="1:19">
      <c r="A546" t="s">
        <v>671</v>
      </c>
      <c r="B546">
        <v>36</v>
      </c>
      <c r="C546" t="s">
        <v>112</v>
      </c>
      <c r="D546" t="s">
        <v>126</v>
      </c>
      <c r="E546">
        <v>16</v>
      </c>
      <c r="F546" t="s">
        <v>103</v>
      </c>
      <c r="G546" t="s">
        <v>104</v>
      </c>
      <c r="H546" s="5">
        <v>566</v>
      </c>
      <c r="I546" s="5">
        <v>9040.08</v>
      </c>
      <c r="J546" t="s">
        <v>117</v>
      </c>
      <c r="K546" t="s">
        <v>107</v>
      </c>
      <c r="L546">
        <v>4</v>
      </c>
      <c r="M546">
        <v>3</v>
      </c>
      <c r="N546">
        <v>3</v>
      </c>
      <c r="O546" s="6">
        <v>0</v>
      </c>
      <c r="P546" t="s">
        <v>107</v>
      </c>
      <c r="Q546" t="s">
        <v>106</v>
      </c>
      <c r="R546">
        <f>IF(F546="Monthly",2,0)
+IF(E546&lt;=6,2,0)
+IF(N546&lt;=2,2,0)
+IF(L546&gt;=4,2,0)
+IF(M546&gt;=2,1,0)
+IF(H546&gt;=_xlfn.PERCENTILE.INC($H$2:$H$10001,0.75),1,0)</f>
        <v>5</v>
      </c>
      <c r="S546" t="str">
        <f>IF(R546&gt;=7,"High",IF(R546&gt;=4,"Medium","Low"))</f>
        <v>Medium</v>
      </c>
    </row>
    <row r="547" spans="1:19">
      <c r="A547" t="s">
        <v>672</v>
      </c>
      <c r="B547">
        <v>20</v>
      </c>
      <c r="C547" t="s">
        <v>101</v>
      </c>
      <c r="D547" t="s">
        <v>137</v>
      </c>
      <c r="E547">
        <v>22</v>
      </c>
      <c r="F547" t="s">
        <v>109</v>
      </c>
      <c r="G547" t="s">
        <v>110</v>
      </c>
      <c r="H547" s="5">
        <v>750</v>
      </c>
      <c r="I547" s="5">
        <v>16332.9</v>
      </c>
      <c r="J547" t="s">
        <v>134</v>
      </c>
      <c r="K547" t="s">
        <v>106</v>
      </c>
      <c r="L547">
        <v>2</v>
      </c>
      <c r="M547">
        <v>2</v>
      </c>
      <c r="N547">
        <v>4</v>
      </c>
      <c r="O547" s="6">
        <v>0</v>
      </c>
      <c r="P547" t="s">
        <v>106</v>
      </c>
      <c r="Q547" t="s">
        <v>106</v>
      </c>
      <c r="R547">
        <f>IF(F547="Monthly",2,0)
+IF(E547&lt;=6,2,0)
+IF(N547&lt;=2,2,0)
+IF(L547&gt;=4,2,0)
+IF(M547&gt;=2,1,0)
+IF(H547&gt;=_xlfn.PERCENTILE.INC($H$2:$H$10001,0.75),1,0)</f>
        <v>1</v>
      </c>
      <c r="S547" t="str">
        <f>IF(R547&gt;=7,"High",IF(R547&gt;=4,"Medium","Low"))</f>
        <v>Low</v>
      </c>
    </row>
    <row r="548" spans="1:19">
      <c r="A548" t="s">
        <v>673</v>
      </c>
      <c r="B548">
        <v>41</v>
      </c>
      <c r="C548" t="s">
        <v>112</v>
      </c>
      <c r="D548" t="s">
        <v>113</v>
      </c>
      <c r="E548">
        <v>27</v>
      </c>
      <c r="F548" t="s">
        <v>121</v>
      </c>
      <c r="G548" t="s">
        <v>129</v>
      </c>
      <c r="H548" s="5">
        <v>1079</v>
      </c>
      <c r="I548" s="5">
        <v>29555.82</v>
      </c>
      <c r="J548" t="s">
        <v>115</v>
      </c>
      <c r="K548" t="s">
        <v>106</v>
      </c>
      <c r="L548">
        <v>0</v>
      </c>
      <c r="M548">
        <v>0</v>
      </c>
      <c r="N548">
        <v>5</v>
      </c>
      <c r="O548" s="6">
        <v>0</v>
      </c>
      <c r="P548" t="s">
        <v>107</v>
      </c>
      <c r="Q548" t="s">
        <v>107</v>
      </c>
      <c r="R548">
        <f>IF(F548="Monthly",2,0)
+IF(E548&lt;=6,2,0)
+IF(N548&lt;=2,2,0)
+IF(L548&gt;=4,2,0)
+IF(M548&gt;=2,1,0)
+IF(H548&gt;=_xlfn.PERCENTILE.INC($H$2:$H$10001,0.75),1,0)</f>
        <v>1</v>
      </c>
      <c r="S548" t="str">
        <f>IF(R548&gt;=7,"High",IF(R548&gt;=4,"Medium","Low"))</f>
        <v>Low</v>
      </c>
    </row>
    <row r="549" spans="1:19">
      <c r="A549" t="s">
        <v>674</v>
      </c>
      <c r="B549">
        <v>18</v>
      </c>
      <c r="C549" t="s">
        <v>112</v>
      </c>
      <c r="D549" t="s">
        <v>137</v>
      </c>
      <c r="E549">
        <v>14</v>
      </c>
      <c r="F549" t="s">
        <v>103</v>
      </c>
      <c r="G549" t="s">
        <v>104</v>
      </c>
      <c r="H549" s="5">
        <v>517</v>
      </c>
      <c r="I549" s="5">
        <v>7024.35</v>
      </c>
      <c r="J549" t="s">
        <v>115</v>
      </c>
      <c r="K549" t="s">
        <v>106</v>
      </c>
      <c r="L549">
        <v>0</v>
      </c>
      <c r="M549">
        <v>0</v>
      </c>
      <c r="N549">
        <v>5</v>
      </c>
      <c r="O549" s="6">
        <v>0</v>
      </c>
      <c r="P549" t="s">
        <v>107</v>
      </c>
      <c r="Q549" t="s">
        <v>107</v>
      </c>
      <c r="R549">
        <f>IF(F549="Monthly",2,0)
+IF(E549&lt;=6,2,0)
+IF(N549&lt;=2,2,0)
+IF(L549&gt;=4,2,0)
+IF(M549&gt;=2,1,0)
+IF(H549&gt;=_xlfn.PERCENTILE.INC($H$2:$H$10001,0.75),1,0)</f>
        <v>2</v>
      </c>
      <c r="S549" t="str">
        <f>IF(R549&gt;=7,"High",IF(R549&gt;=4,"Medium","Low"))</f>
        <v>Low</v>
      </c>
    </row>
    <row r="550" spans="1:19">
      <c r="A550" t="s">
        <v>675</v>
      </c>
      <c r="B550">
        <v>25</v>
      </c>
      <c r="C550" t="s">
        <v>101</v>
      </c>
      <c r="D550" t="s">
        <v>133</v>
      </c>
      <c r="E550">
        <v>14</v>
      </c>
      <c r="F550" t="s">
        <v>103</v>
      </c>
      <c r="G550" t="s">
        <v>110</v>
      </c>
      <c r="H550" s="5">
        <v>769</v>
      </c>
      <c r="I550" s="5">
        <v>10720.24</v>
      </c>
      <c r="J550" t="s">
        <v>117</v>
      </c>
      <c r="K550" t="s">
        <v>106</v>
      </c>
      <c r="L550">
        <v>0</v>
      </c>
      <c r="M550">
        <v>0</v>
      </c>
      <c r="N550">
        <v>5</v>
      </c>
      <c r="O550" s="6">
        <v>0</v>
      </c>
      <c r="P550" t="s">
        <v>107</v>
      </c>
      <c r="Q550" t="s">
        <v>107</v>
      </c>
      <c r="R550">
        <f>IF(F550="Monthly",2,0)
+IF(E550&lt;=6,2,0)
+IF(N550&lt;=2,2,0)
+IF(L550&gt;=4,2,0)
+IF(M550&gt;=2,1,0)
+IF(H550&gt;=_xlfn.PERCENTILE.INC($H$2:$H$10001,0.75),1,0)</f>
        <v>2</v>
      </c>
      <c r="S550" t="str">
        <f>IF(R550&gt;=7,"High",IF(R550&gt;=4,"Medium","Low"))</f>
        <v>Low</v>
      </c>
    </row>
    <row r="551" spans="1:19">
      <c r="A551" t="s">
        <v>676</v>
      </c>
      <c r="B551">
        <v>53</v>
      </c>
      <c r="C551" t="s">
        <v>112</v>
      </c>
      <c r="D551" t="s">
        <v>119</v>
      </c>
      <c r="E551">
        <v>66</v>
      </c>
      <c r="F551" t="s">
        <v>103</v>
      </c>
      <c r="G551" t="s">
        <v>110</v>
      </c>
      <c r="H551" s="5">
        <v>790</v>
      </c>
      <c r="I551" s="5">
        <v>51033.2</v>
      </c>
      <c r="J551" t="s">
        <v>105</v>
      </c>
      <c r="K551" t="s">
        <v>106</v>
      </c>
      <c r="L551">
        <v>0</v>
      </c>
      <c r="M551">
        <v>0</v>
      </c>
      <c r="N551">
        <v>5</v>
      </c>
      <c r="O551" s="6">
        <v>0</v>
      </c>
      <c r="P551" t="s">
        <v>106</v>
      </c>
      <c r="Q551" t="s">
        <v>106</v>
      </c>
      <c r="R551">
        <f>IF(F551="Monthly",2,0)
+IF(E551&lt;=6,2,0)
+IF(N551&lt;=2,2,0)
+IF(L551&gt;=4,2,0)
+IF(M551&gt;=2,1,0)
+IF(H551&gt;=_xlfn.PERCENTILE.INC($H$2:$H$10001,0.75),1,0)</f>
        <v>2</v>
      </c>
      <c r="S551" t="str">
        <f>IF(R551&gt;=7,"High",IF(R551&gt;=4,"Medium","Low"))</f>
        <v>Low</v>
      </c>
    </row>
    <row r="552" spans="1:19">
      <c r="A552" t="s">
        <v>677</v>
      </c>
      <c r="B552">
        <v>41</v>
      </c>
      <c r="C552" t="s">
        <v>112</v>
      </c>
      <c r="D552" t="s">
        <v>137</v>
      </c>
      <c r="E552">
        <v>20</v>
      </c>
      <c r="F552" t="s">
        <v>103</v>
      </c>
      <c r="G552" t="s">
        <v>104</v>
      </c>
      <c r="H552" s="5">
        <v>448</v>
      </c>
      <c r="I552" s="5">
        <v>8886.66</v>
      </c>
      <c r="J552" t="s">
        <v>117</v>
      </c>
      <c r="K552" t="s">
        <v>106</v>
      </c>
      <c r="L552">
        <v>0</v>
      </c>
      <c r="M552">
        <v>0</v>
      </c>
      <c r="N552">
        <v>5</v>
      </c>
      <c r="O552" s="6">
        <v>0</v>
      </c>
      <c r="P552" t="s">
        <v>106</v>
      </c>
      <c r="Q552" t="s">
        <v>107</v>
      </c>
      <c r="R552">
        <f>IF(F552="Monthly",2,0)
+IF(E552&lt;=6,2,0)
+IF(N552&lt;=2,2,0)
+IF(L552&gt;=4,2,0)
+IF(M552&gt;=2,1,0)
+IF(H552&gt;=_xlfn.PERCENTILE.INC($H$2:$H$10001,0.75),1,0)</f>
        <v>2</v>
      </c>
      <c r="S552" t="str">
        <f>IF(R552&gt;=7,"High",IF(R552&gt;=4,"Medium","Low"))</f>
        <v>Low</v>
      </c>
    </row>
    <row r="553" spans="1:19">
      <c r="A553" t="s">
        <v>678</v>
      </c>
      <c r="B553">
        <v>37</v>
      </c>
      <c r="C553" t="s">
        <v>101</v>
      </c>
      <c r="D553" t="s">
        <v>102</v>
      </c>
      <c r="E553">
        <v>1</v>
      </c>
      <c r="F553" t="s">
        <v>103</v>
      </c>
      <c r="G553" t="s">
        <v>129</v>
      </c>
      <c r="H553" s="5">
        <v>1044</v>
      </c>
      <c r="I553" s="5">
        <v>967.81</v>
      </c>
      <c r="J553" t="s">
        <v>117</v>
      </c>
      <c r="K553" t="s">
        <v>106</v>
      </c>
      <c r="L553">
        <v>1</v>
      </c>
      <c r="M553">
        <v>0</v>
      </c>
      <c r="N553">
        <v>5</v>
      </c>
      <c r="O553" s="6">
        <v>5</v>
      </c>
      <c r="P553" t="s">
        <v>107</v>
      </c>
      <c r="Q553" t="s">
        <v>106</v>
      </c>
      <c r="R553">
        <f>IF(F553="Monthly",2,0)
+IF(E553&lt;=6,2,0)
+IF(N553&lt;=2,2,0)
+IF(L553&gt;=4,2,0)
+IF(M553&gt;=2,1,0)
+IF(H553&gt;=_xlfn.PERCENTILE.INC($H$2:$H$10001,0.75),1,0)</f>
        <v>5</v>
      </c>
      <c r="S553" t="str">
        <f>IF(R553&gt;=7,"High",IF(R553&gt;=4,"Medium","Low"))</f>
        <v>Medium</v>
      </c>
    </row>
    <row r="554" spans="1:19">
      <c r="A554" t="s">
        <v>679</v>
      </c>
      <c r="B554">
        <v>39</v>
      </c>
      <c r="C554" t="s">
        <v>112</v>
      </c>
      <c r="D554" t="s">
        <v>126</v>
      </c>
      <c r="E554">
        <v>42</v>
      </c>
      <c r="F554" t="s">
        <v>103</v>
      </c>
      <c r="G554" t="s">
        <v>110</v>
      </c>
      <c r="H554" s="5">
        <v>822</v>
      </c>
      <c r="I554" s="5">
        <v>35026.51</v>
      </c>
      <c r="J554" t="s">
        <v>115</v>
      </c>
      <c r="K554" t="s">
        <v>106</v>
      </c>
      <c r="L554">
        <v>0</v>
      </c>
      <c r="M554">
        <v>0</v>
      </c>
      <c r="N554">
        <v>4</v>
      </c>
      <c r="O554" s="6">
        <v>0</v>
      </c>
      <c r="P554" t="s">
        <v>106</v>
      </c>
      <c r="Q554" t="s">
        <v>106</v>
      </c>
      <c r="R554">
        <f>IF(F554="Monthly",2,0)
+IF(E554&lt;=6,2,0)
+IF(N554&lt;=2,2,0)
+IF(L554&gt;=4,2,0)
+IF(M554&gt;=2,1,0)
+IF(H554&gt;=_xlfn.PERCENTILE.INC($H$2:$H$10001,0.75),1,0)</f>
        <v>3</v>
      </c>
      <c r="S554" t="str">
        <f>IF(R554&gt;=7,"High",IF(R554&gt;=4,"Medium","Low"))</f>
        <v>Low</v>
      </c>
    </row>
    <row r="555" spans="1:19">
      <c r="A555" t="s">
        <v>680</v>
      </c>
      <c r="B555">
        <v>51</v>
      </c>
      <c r="C555" t="s">
        <v>112</v>
      </c>
      <c r="D555" t="s">
        <v>102</v>
      </c>
      <c r="E555">
        <v>57</v>
      </c>
      <c r="F555" t="s">
        <v>103</v>
      </c>
      <c r="G555" t="s">
        <v>110</v>
      </c>
      <c r="H555" s="5">
        <v>828</v>
      </c>
      <c r="I555" s="5">
        <v>46964.4</v>
      </c>
      <c r="J555" t="s">
        <v>140</v>
      </c>
      <c r="K555" t="s">
        <v>106</v>
      </c>
      <c r="L555">
        <v>2</v>
      </c>
      <c r="M555">
        <v>0</v>
      </c>
      <c r="N555">
        <v>5</v>
      </c>
      <c r="O555" s="6">
        <v>0</v>
      </c>
      <c r="P555" t="s">
        <v>106</v>
      </c>
      <c r="Q555" t="s">
        <v>107</v>
      </c>
      <c r="R555">
        <f>IF(F555="Monthly",2,0)
+IF(E555&lt;=6,2,0)
+IF(N555&lt;=2,2,0)
+IF(L555&gt;=4,2,0)
+IF(M555&gt;=2,1,0)
+IF(H555&gt;=_xlfn.PERCENTILE.INC($H$2:$H$10001,0.75),1,0)</f>
        <v>3</v>
      </c>
      <c r="S555" t="str">
        <f>IF(R555&gt;=7,"High",IF(R555&gt;=4,"Medium","Low"))</f>
        <v>Low</v>
      </c>
    </row>
    <row r="556" spans="1:19">
      <c r="A556" t="s">
        <v>681</v>
      </c>
      <c r="B556">
        <v>50</v>
      </c>
      <c r="C556" t="s">
        <v>101</v>
      </c>
      <c r="D556" t="s">
        <v>128</v>
      </c>
      <c r="E556">
        <v>57</v>
      </c>
      <c r="F556" t="s">
        <v>109</v>
      </c>
      <c r="G556" t="s">
        <v>110</v>
      </c>
      <c r="H556" s="5">
        <v>762</v>
      </c>
      <c r="I556" s="5">
        <v>43946.62</v>
      </c>
      <c r="J556" t="s">
        <v>134</v>
      </c>
      <c r="K556" t="s">
        <v>106</v>
      </c>
      <c r="L556">
        <v>1</v>
      </c>
      <c r="M556">
        <v>0</v>
      </c>
      <c r="N556">
        <v>4</v>
      </c>
      <c r="O556" s="6">
        <v>0</v>
      </c>
      <c r="P556" t="s">
        <v>106</v>
      </c>
      <c r="Q556" t="s">
        <v>107</v>
      </c>
      <c r="R556">
        <f>IF(F556="Monthly",2,0)
+IF(E556&lt;=6,2,0)
+IF(N556&lt;=2,2,0)
+IF(L556&gt;=4,2,0)
+IF(M556&gt;=2,1,0)
+IF(H556&gt;=_xlfn.PERCENTILE.INC($H$2:$H$10001,0.75),1,0)</f>
        <v>0</v>
      </c>
      <c r="S556" t="str">
        <f>IF(R556&gt;=7,"High",IF(R556&gt;=4,"Medium","Low"))</f>
        <v>Low</v>
      </c>
    </row>
    <row r="557" spans="1:19">
      <c r="A557" t="s">
        <v>682</v>
      </c>
      <c r="B557">
        <v>49</v>
      </c>
      <c r="C557" t="s">
        <v>112</v>
      </c>
      <c r="D557" t="s">
        <v>119</v>
      </c>
      <c r="E557">
        <v>53</v>
      </c>
      <c r="F557" t="s">
        <v>109</v>
      </c>
      <c r="G557" t="s">
        <v>110</v>
      </c>
      <c r="H557" s="5">
        <v>681</v>
      </c>
      <c r="I557" s="5">
        <v>35458.32</v>
      </c>
      <c r="J557" t="s">
        <v>140</v>
      </c>
      <c r="K557" t="s">
        <v>106</v>
      </c>
      <c r="L557">
        <v>1</v>
      </c>
      <c r="M557">
        <v>0</v>
      </c>
      <c r="N557">
        <v>5</v>
      </c>
      <c r="O557" s="6">
        <v>0</v>
      </c>
      <c r="P557" t="s">
        <v>107</v>
      </c>
      <c r="Q557" t="s">
        <v>106</v>
      </c>
      <c r="R557">
        <f>IF(F557="Monthly",2,0)
+IF(E557&lt;=6,2,0)
+IF(N557&lt;=2,2,0)
+IF(L557&gt;=4,2,0)
+IF(M557&gt;=2,1,0)
+IF(H557&gt;=_xlfn.PERCENTILE.INC($H$2:$H$10001,0.75),1,0)</f>
        <v>0</v>
      </c>
      <c r="S557" t="str">
        <f>IF(R557&gt;=7,"High",IF(R557&gt;=4,"Medium","Low"))</f>
        <v>Low</v>
      </c>
    </row>
    <row r="558" spans="1:19">
      <c r="A558" t="s">
        <v>683</v>
      </c>
      <c r="B558">
        <v>22</v>
      </c>
      <c r="C558" t="s">
        <v>112</v>
      </c>
      <c r="D558" t="s">
        <v>123</v>
      </c>
      <c r="E558">
        <v>38</v>
      </c>
      <c r="F558" t="s">
        <v>103</v>
      </c>
      <c r="G558" t="s">
        <v>110</v>
      </c>
      <c r="H558" s="5">
        <v>773</v>
      </c>
      <c r="I558" s="5">
        <v>28702.69</v>
      </c>
      <c r="J558" t="s">
        <v>134</v>
      </c>
      <c r="K558" t="s">
        <v>106</v>
      </c>
      <c r="L558">
        <v>0</v>
      </c>
      <c r="M558">
        <v>0</v>
      </c>
      <c r="N558">
        <v>5</v>
      </c>
      <c r="O558" s="6">
        <v>0</v>
      </c>
      <c r="P558" t="s">
        <v>106</v>
      </c>
      <c r="Q558" t="s">
        <v>107</v>
      </c>
      <c r="R558">
        <f>IF(F558="Monthly",2,0)
+IF(E558&lt;=6,2,0)
+IF(N558&lt;=2,2,0)
+IF(L558&gt;=4,2,0)
+IF(M558&gt;=2,1,0)
+IF(H558&gt;=_xlfn.PERCENTILE.INC($H$2:$H$10001,0.75),1,0)</f>
        <v>2</v>
      </c>
      <c r="S558" t="str">
        <f>IF(R558&gt;=7,"High",IF(R558&gt;=4,"Medium","Low"))</f>
        <v>Low</v>
      </c>
    </row>
    <row r="559" spans="1:19">
      <c r="A559" t="s">
        <v>684</v>
      </c>
      <c r="B559">
        <v>27</v>
      </c>
      <c r="C559" t="s">
        <v>112</v>
      </c>
      <c r="D559" t="s">
        <v>113</v>
      </c>
      <c r="E559">
        <v>49</v>
      </c>
      <c r="F559" t="s">
        <v>103</v>
      </c>
      <c r="G559" t="s">
        <v>104</v>
      </c>
      <c r="H559" s="5">
        <v>402</v>
      </c>
      <c r="I559" s="5">
        <f>RawCustomerTable[[#This Row],[Monthly_Charges]]*RawCustomerTable[[#This Row],[Tenure_Months]]*(1-RawCustomerTable[[#This Row],[Discount_Percent]]/100)</f>
        <v>19698</v>
      </c>
      <c r="J559" t="s">
        <v>105</v>
      </c>
      <c r="K559" t="s">
        <v>106</v>
      </c>
      <c r="L559">
        <v>3</v>
      </c>
      <c r="M559">
        <v>1</v>
      </c>
      <c r="N559">
        <v>4</v>
      </c>
      <c r="O559" s="6">
        <v>0</v>
      </c>
      <c r="P559" t="s">
        <v>107</v>
      </c>
      <c r="Q559" t="s">
        <v>107</v>
      </c>
      <c r="R559">
        <f>IF(F559="Monthly",2,0)
+IF(E559&lt;=6,2,0)
+IF(N559&lt;=2,2,0)
+IF(L559&gt;=4,2,0)
+IF(M559&gt;=2,1,0)
+IF(H559&gt;=_xlfn.PERCENTILE.INC($H$2:$H$10001,0.75),1,0)</f>
        <v>2</v>
      </c>
      <c r="S559" t="str">
        <f>IF(R559&gt;=7,"High",IF(R559&gt;=4,"Medium","Low"))</f>
        <v>Low</v>
      </c>
    </row>
    <row r="560" spans="1:19">
      <c r="A560" t="s">
        <v>685</v>
      </c>
      <c r="B560">
        <v>35</v>
      </c>
      <c r="C560" t="s">
        <v>112</v>
      </c>
      <c r="D560" t="s">
        <v>113</v>
      </c>
      <c r="E560">
        <v>13</v>
      </c>
      <c r="F560" t="s">
        <v>103</v>
      </c>
      <c r="G560" t="s">
        <v>129</v>
      </c>
      <c r="H560" s="5">
        <v>1095</v>
      </c>
      <c r="I560" s="5">
        <v>14046.83</v>
      </c>
      <c r="J560" t="s">
        <v>134</v>
      </c>
      <c r="K560" t="s">
        <v>106</v>
      </c>
      <c r="L560">
        <v>1</v>
      </c>
      <c r="M560">
        <v>0</v>
      </c>
      <c r="N560">
        <v>5</v>
      </c>
      <c r="O560" s="6">
        <v>0</v>
      </c>
      <c r="P560" t="s">
        <v>107</v>
      </c>
      <c r="Q560" t="s">
        <v>106</v>
      </c>
      <c r="R560">
        <f>IF(F560="Monthly",2,0)
+IF(E560&lt;=6,2,0)
+IF(N560&lt;=2,2,0)
+IF(L560&gt;=4,2,0)
+IF(M560&gt;=2,1,0)
+IF(H560&gt;=_xlfn.PERCENTILE.INC($H$2:$H$10001,0.75),1,0)</f>
        <v>3</v>
      </c>
      <c r="S560" t="str">
        <f>IF(R560&gt;=7,"High",IF(R560&gt;=4,"Medium","Low"))</f>
        <v>Low</v>
      </c>
    </row>
    <row r="561" spans="1:19">
      <c r="A561" t="s">
        <v>686</v>
      </c>
      <c r="B561">
        <v>36</v>
      </c>
      <c r="C561" t="s">
        <v>112</v>
      </c>
      <c r="D561" t="s">
        <v>131</v>
      </c>
      <c r="E561">
        <v>46</v>
      </c>
      <c r="F561" t="s">
        <v>109</v>
      </c>
      <c r="G561" t="s">
        <v>129</v>
      </c>
      <c r="H561" s="5">
        <v>1062</v>
      </c>
      <c r="I561" s="5">
        <v>49754</v>
      </c>
      <c r="J561" t="s">
        <v>140</v>
      </c>
      <c r="K561" t="s">
        <v>106</v>
      </c>
      <c r="L561">
        <v>1</v>
      </c>
      <c r="M561">
        <v>0</v>
      </c>
      <c r="N561">
        <v>5</v>
      </c>
      <c r="O561" s="6">
        <v>0</v>
      </c>
      <c r="P561" t="s">
        <v>106</v>
      </c>
      <c r="Q561" t="s">
        <v>107</v>
      </c>
      <c r="R561">
        <f>IF(F561="Monthly",2,0)
+IF(E561&lt;=6,2,0)
+IF(N561&lt;=2,2,0)
+IF(L561&gt;=4,2,0)
+IF(M561&gt;=2,1,0)
+IF(H561&gt;=_xlfn.PERCENTILE.INC($H$2:$H$10001,0.75),1,0)</f>
        <v>1</v>
      </c>
      <c r="S561" t="str">
        <f>IF(R561&gt;=7,"High",IF(R561&gt;=4,"Medium","Low"))</f>
        <v>Low</v>
      </c>
    </row>
    <row r="562" spans="1:19">
      <c r="A562" t="s">
        <v>687</v>
      </c>
      <c r="B562">
        <v>28</v>
      </c>
      <c r="C562" t="s">
        <v>112</v>
      </c>
      <c r="D562" t="s">
        <v>133</v>
      </c>
      <c r="E562">
        <v>14</v>
      </c>
      <c r="F562" t="s">
        <v>103</v>
      </c>
      <c r="G562" t="s">
        <v>110</v>
      </c>
      <c r="H562" s="5">
        <v>761</v>
      </c>
      <c r="I562" s="5">
        <v>10800.69</v>
      </c>
      <c r="J562" t="s">
        <v>105</v>
      </c>
      <c r="K562" t="s">
        <v>106</v>
      </c>
      <c r="L562">
        <v>0</v>
      </c>
      <c r="M562">
        <v>0</v>
      </c>
      <c r="N562">
        <v>5</v>
      </c>
      <c r="O562" s="6">
        <v>0</v>
      </c>
      <c r="P562" t="s">
        <v>107</v>
      </c>
      <c r="Q562" t="s">
        <v>107</v>
      </c>
      <c r="R562">
        <f>IF(F562="Monthly",2,0)
+IF(E562&lt;=6,2,0)
+IF(N562&lt;=2,2,0)
+IF(L562&gt;=4,2,0)
+IF(M562&gt;=2,1,0)
+IF(H562&gt;=_xlfn.PERCENTILE.INC($H$2:$H$10001,0.75),1,0)</f>
        <v>2</v>
      </c>
      <c r="S562" t="str">
        <f>IF(R562&gt;=7,"High",IF(R562&gt;=4,"Medium","Low"))</f>
        <v>Low</v>
      </c>
    </row>
    <row r="563" spans="1:19">
      <c r="A563" t="s">
        <v>688</v>
      </c>
      <c r="B563">
        <v>30</v>
      </c>
      <c r="C563" t="s">
        <v>112</v>
      </c>
      <c r="D563" t="s">
        <v>126</v>
      </c>
      <c r="E563">
        <v>43</v>
      </c>
      <c r="F563" t="s">
        <v>109</v>
      </c>
      <c r="G563" t="s">
        <v>129</v>
      </c>
      <c r="H563" s="5">
        <v>975</v>
      </c>
      <c r="I563" s="5">
        <v>42699.76</v>
      </c>
      <c r="J563" t="s">
        <v>105</v>
      </c>
      <c r="K563" t="s">
        <v>106</v>
      </c>
      <c r="L563">
        <v>3</v>
      </c>
      <c r="M563">
        <v>1</v>
      </c>
      <c r="N563">
        <v>4</v>
      </c>
      <c r="O563" s="6">
        <v>0</v>
      </c>
      <c r="P563" t="s">
        <v>107</v>
      </c>
      <c r="Q563" t="s">
        <v>107</v>
      </c>
      <c r="R563">
        <f>IF(F563="Monthly",2,0)
+IF(E563&lt;=6,2,0)
+IF(N563&lt;=2,2,0)
+IF(L563&gt;=4,2,0)
+IF(M563&gt;=2,1,0)
+IF(H563&gt;=_xlfn.PERCENTILE.INC($H$2:$H$10001,0.75),1,0)</f>
        <v>1</v>
      </c>
      <c r="S563" t="str">
        <f>IF(R563&gt;=7,"High",IF(R563&gt;=4,"Medium","Low"))</f>
        <v>Low</v>
      </c>
    </row>
    <row r="564" spans="1:19">
      <c r="A564" t="s">
        <v>689</v>
      </c>
      <c r="B564">
        <v>34</v>
      </c>
      <c r="C564" t="s">
        <v>112</v>
      </c>
      <c r="D564" t="s">
        <v>159</v>
      </c>
      <c r="E564">
        <v>18</v>
      </c>
      <c r="F564" t="s">
        <v>103</v>
      </c>
      <c r="G564" t="s">
        <v>110</v>
      </c>
      <c r="H564" s="5">
        <v>660</v>
      </c>
      <c r="I564" s="5">
        <v>11530.3</v>
      </c>
      <c r="J564" t="s">
        <v>134</v>
      </c>
      <c r="K564" t="s">
        <v>106</v>
      </c>
      <c r="L564">
        <v>1</v>
      </c>
      <c r="M564">
        <v>0</v>
      </c>
      <c r="N564">
        <v>5</v>
      </c>
      <c r="O564" s="6">
        <v>0</v>
      </c>
      <c r="P564" t="s">
        <v>107</v>
      </c>
      <c r="Q564" t="s">
        <v>107</v>
      </c>
      <c r="R564">
        <f>IF(F564="Monthly",2,0)
+IF(E564&lt;=6,2,0)
+IF(N564&lt;=2,2,0)
+IF(L564&gt;=4,2,0)
+IF(M564&gt;=2,1,0)
+IF(H564&gt;=_xlfn.PERCENTILE.INC($H$2:$H$10001,0.75),1,0)</f>
        <v>2</v>
      </c>
      <c r="S564" t="str">
        <f>IF(R564&gt;=7,"High",IF(R564&gt;=4,"Medium","Low"))</f>
        <v>Low</v>
      </c>
    </row>
    <row r="565" spans="1:19">
      <c r="A565" t="s">
        <v>690</v>
      </c>
      <c r="B565">
        <v>18</v>
      </c>
      <c r="C565" t="s">
        <v>112</v>
      </c>
      <c r="D565" t="s">
        <v>102</v>
      </c>
      <c r="E565">
        <v>30</v>
      </c>
      <c r="F565" t="s">
        <v>109</v>
      </c>
      <c r="G565" t="s">
        <v>110</v>
      </c>
      <c r="H565" s="5">
        <v>748</v>
      </c>
      <c r="I565" s="5">
        <v>21795.35</v>
      </c>
      <c r="J565" t="s">
        <v>105</v>
      </c>
      <c r="K565" t="s">
        <v>106</v>
      </c>
      <c r="L565">
        <v>1</v>
      </c>
      <c r="M565">
        <v>0</v>
      </c>
      <c r="N565">
        <v>5</v>
      </c>
      <c r="O565" s="6">
        <v>0</v>
      </c>
      <c r="P565" t="s">
        <v>106</v>
      </c>
      <c r="Q565" t="s">
        <v>106</v>
      </c>
      <c r="R565">
        <f>IF(F565="Monthly",2,0)
+IF(E565&lt;=6,2,0)
+IF(N565&lt;=2,2,0)
+IF(L565&gt;=4,2,0)
+IF(M565&gt;=2,1,0)
+IF(H565&gt;=_xlfn.PERCENTILE.INC($H$2:$H$10001,0.75),1,0)</f>
        <v>0</v>
      </c>
      <c r="S565" t="str">
        <f>IF(R565&gt;=7,"High",IF(R565&gt;=4,"Medium","Low"))</f>
        <v>Low</v>
      </c>
    </row>
    <row r="566" spans="1:19">
      <c r="A566" t="s">
        <v>691</v>
      </c>
      <c r="B566">
        <v>31</v>
      </c>
      <c r="C566" t="s">
        <v>101</v>
      </c>
      <c r="D566" t="s">
        <v>102</v>
      </c>
      <c r="E566">
        <v>25</v>
      </c>
      <c r="F566" t="s">
        <v>103</v>
      </c>
      <c r="G566" t="s">
        <v>129</v>
      </c>
      <c r="H566" s="5">
        <v>1008</v>
      </c>
      <c r="I566" s="5">
        <v>24613.96</v>
      </c>
      <c r="J566" t="s">
        <v>105</v>
      </c>
      <c r="K566" t="s">
        <v>106</v>
      </c>
      <c r="L566">
        <v>2</v>
      </c>
      <c r="M566">
        <v>0</v>
      </c>
      <c r="N566">
        <v>4</v>
      </c>
      <c r="O566" s="6">
        <v>0</v>
      </c>
      <c r="P566" t="s">
        <v>107</v>
      </c>
      <c r="Q566" t="s">
        <v>106</v>
      </c>
      <c r="R566">
        <f>IF(F566="Monthly",2,0)
+IF(E566&lt;=6,2,0)
+IF(N566&lt;=2,2,0)
+IF(L566&gt;=4,2,0)
+IF(M566&gt;=2,1,0)
+IF(H566&gt;=_xlfn.PERCENTILE.INC($H$2:$H$10001,0.75),1,0)</f>
        <v>3</v>
      </c>
      <c r="S566" t="str">
        <f>IF(R566&gt;=7,"High",IF(R566&gt;=4,"Medium","Low"))</f>
        <v>Low</v>
      </c>
    </row>
    <row r="567" spans="1:19">
      <c r="A567" t="s">
        <v>692</v>
      </c>
      <c r="B567">
        <v>51</v>
      </c>
      <c r="C567" t="s">
        <v>112</v>
      </c>
      <c r="D567" t="s">
        <v>102</v>
      </c>
      <c r="E567">
        <v>10</v>
      </c>
      <c r="F567" t="s">
        <v>103</v>
      </c>
      <c r="G567" t="s">
        <v>129</v>
      </c>
      <c r="H567" s="5">
        <v>1041</v>
      </c>
      <c r="I567" s="5">
        <v>10306.84</v>
      </c>
      <c r="J567" t="s">
        <v>134</v>
      </c>
      <c r="K567" t="s">
        <v>106</v>
      </c>
      <c r="L567">
        <v>0</v>
      </c>
      <c r="M567">
        <v>0</v>
      </c>
      <c r="N567">
        <v>5</v>
      </c>
      <c r="O567" s="6">
        <v>0</v>
      </c>
      <c r="P567" t="s">
        <v>107</v>
      </c>
      <c r="Q567" t="s">
        <v>106</v>
      </c>
      <c r="R567">
        <f>IF(F567="Monthly",2,0)
+IF(E567&lt;=6,2,0)
+IF(N567&lt;=2,2,0)
+IF(L567&gt;=4,2,0)
+IF(M567&gt;=2,1,0)
+IF(H567&gt;=_xlfn.PERCENTILE.INC($H$2:$H$10001,0.75),1,0)</f>
        <v>3</v>
      </c>
      <c r="S567" t="str">
        <f>IF(R567&gt;=7,"High",IF(R567&gt;=4,"Medium","Low"))</f>
        <v>Low</v>
      </c>
    </row>
    <row r="568" spans="1:19">
      <c r="A568" t="s">
        <v>693</v>
      </c>
      <c r="B568">
        <v>37</v>
      </c>
      <c r="C568" t="s">
        <v>101</v>
      </c>
      <c r="D568" t="s">
        <v>102</v>
      </c>
      <c r="E568">
        <v>45</v>
      </c>
      <c r="F568" t="s">
        <v>103</v>
      </c>
      <c r="G568" t="s">
        <v>110</v>
      </c>
      <c r="H568" s="5">
        <v>744</v>
      </c>
      <c r="I568" s="5">
        <v>34060.25</v>
      </c>
      <c r="J568" t="s">
        <v>140</v>
      </c>
      <c r="K568" t="s">
        <v>106</v>
      </c>
      <c r="L568">
        <v>0</v>
      </c>
      <c r="M568">
        <v>0</v>
      </c>
      <c r="N568">
        <v>5</v>
      </c>
      <c r="O568" s="6">
        <v>0</v>
      </c>
      <c r="P568" t="s">
        <v>107</v>
      </c>
      <c r="Q568" t="s">
        <v>107</v>
      </c>
      <c r="R568">
        <f>IF(F568="Monthly",2,0)
+IF(E568&lt;=6,2,0)
+IF(N568&lt;=2,2,0)
+IF(L568&gt;=4,2,0)
+IF(M568&gt;=2,1,0)
+IF(H568&gt;=_xlfn.PERCENTILE.INC($H$2:$H$10001,0.75),1,0)</f>
        <v>2</v>
      </c>
      <c r="S568" t="str">
        <f>IF(R568&gt;=7,"High",IF(R568&gt;=4,"Medium","Low"))</f>
        <v>Low</v>
      </c>
    </row>
    <row r="569" spans="1:19">
      <c r="A569" t="s">
        <v>694</v>
      </c>
      <c r="B569">
        <v>59</v>
      </c>
      <c r="C569" t="s">
        <v>112</v>
      </c>
      <c r="D569" t="s">
        <v>159</v>
      </c>
      <c r="E569">
        <v>25</v>
      </c>
      <c r="F569" t="s">
        <v>103</v>
      </c>
      <c r="G569" t="s">
        <v>104</v>
      </c>
      <c r="H569" s="5">
        <v>511</v>
      </c>
      <c r="I569" s="5">
        <v>12489.51</v>
      </c>
      <c r="J569" t="s">
        <v>105</v>
      </c>
      <c r="K569" t="s">
        <v>107</v>
      </c>
      <c r="L569">
        <v>1</v>
      </c>
      <c r="M569">
        <v>0</v>
      </c>
      <c r="N569">
        <v>5</v>
      </c>
      <c r="O569" s="6">
        <v>0</v>
      </c>
      <c r="P569" t="s">
        <v>107</v>
      </c>
      <c r="Q569" t="s">
        <v>107</v>
      </c>
      <c r="R569">
        <f>IF(F569="Monthly",2,0)
+IF(E569&lt;=6,2,0)
+IF(N569&lt;=2,2,0)
+IF(L569&gt;=4,2,0)
+IF(M569&gt;=2,1,0)
+IF(H569&gt;=_xlfn.PERCENTILE.INC($H$2:$H$10001,0.75),1,0)</f>
        <v>2</v>
      </c>
      <c r="S569" t="str">
        <f>IF(R569&gt;=7,"High",IF(R569&gt;=4,"Medium","Low"))</f>
        <v>Low</v>
      </c>
    </row>
    <row r="570" spans="1:19">
      <c r="A570" t="s">
        <v>695</v>
      </c>
      <c r="B570">
        <v>29</v>
      </c>
      <c r="C570" t="s">
        <v>101</v>
      </c>
      <c r="D570" t="s">
        <v>126</v>
      </c>
      <c r="E570">
        <v>32</v>
      </c>
      <c r="F570" t="s">
        <v>109</v>
      </c>
      <c r="G570" t="s">
        <v>110</v>
      </c>
      <c r="H570" s="5">
        <v>699</v>
      </c>
      <c r="I570" s="5">
        <v>20163.75</v>
      </c>
      <c r="J570" t="s">
        <v>140</v>
      </c>
      <c r="K570" t="s">
        <v>106</v>
      </c>
      <c r="L570">
        <v>1</v>
      </c>
      <c r="M570">
        <v>0</v>
      </c>
      <c r="N570">
        <v>4</v>
      </c>
      <c r="O570" s="6">
        <v>10</v>
      </c>
      <c r="P570" t="s">
        <v>106</v>
      </c>
      <c r="Q570" t="s">
        <v>107</v>
      </c>
      <c r="R570">
        <f>IF(F570="Monthly",2,0)
+IF(E570&lt;=6,2,0)
+IF(N570&lt;=2,2,0)
+IF(L570&gt;=4,2,0)
+IF(M570&gt;=2,1,0)
+IF(H570&gt;=_xlfn.PERCENTILE.INC($H$2:$H$10001,0.75),1,0)</f>
        <v>0</v>
      </c>
      <c r="S570" t="str">
        <f>IF(R570&gt;=7,"High",IF(R570&gt;=4,"Medium","Low"))</f>
        <v>Low</v>
      </c>
    </row>
    <row r="571" spans="1:19">
      <c r="A571" t="s">
        <v>696</v>
      </c>
      <c r="B571">
        <v>36</v>
      </c>
      <c r="C571" t="s">
        <v>112</v>
      </c>
      <c r="D571" t="s">
        <v>119</v>
      </c>
      <c r="E571">
        <v>67</v>
      </c>
      <c r="F571" t="s">
        <v>103</v>
      </c>
      <c r="G571" t="s">
        <v>104</v>
      </c>
      <c r="H571" s="5">
        <v>393</v>
      </c>
      <c r="I571" s="5">
        <v>26882.89</v>
      </c>
      <c r="J571" t="s">
        <v>140</v>
      </c>
      <c r="K571" t="s">
        <v>106</v>
      </c>
      <c r="L571">
        <v>0</v>
      </c>
      <c r="M571">
        <v>0</v>
      </c>
      <c r="N571">
        <v>5</v>
      </c>
      <c r="O571" s="6">
        <v>0</v>
      </c>
      <c r="P571" t="s">
        <v>107</v>
      </c>
      <c r="Q571" t="s">
        <v>107</v>
      </c>
      <c r="R571">
        <f>IF(F571="Monthly",2,0)
+IF(E571&lt;=6,2,0)
+IF(N571&lt;=2,2,0)
+IF(L571&gt;=4,2,0)
+IF(M571&gt;=2,1,0)
+IF(H571&gt;=_xlfn.PERCENTILE.INC($H$2:$H$10001,0.75),1,0)</f>
        <v>2</v>
      </c>
      <c r="S571" t="str">
        <f>IF(R571&gt;=7,"High",IF(R571&gt;=4,"Medium","Low"))</f>
        <v>Low</v>
      </c>
    </row>
    <row r="572" spans="1:19">
      <c r="A572" t="s">
        <v>697</v>
      </c>
      <c r="B572">
        <v>51</v>
      </c>
      <c r="C572" t="s">
        <v>112</v>
      </c>
      <c r="D572" t="s">
        <v>126</v>
      </c>
      <c r="E572">
        <v>72</v>
      </c>
      <c r="F572" t="s">
        <v>121</v>
      </c>
      <c r="G572" t="s">
        <v>104</v>
      </c>
      <c r="H572" s="5">
        <v>474</v>
      </c>
      <c r="I572" s="5">
        <v>28785.46</v>
      </c>
      <c r="J572" t="s">
        <v>105</v>
      </c>
      <c r="K572" t="s">
        <v>107</v>
      </c>
      <c r="L572">
        <v>0</v>
      </c>
      <c r="M572">
        <v>0</v>
      </c>
      <c r="N572">
        <v>5</v>
      </c>
      <c r="O572" s="6">
        <v>15</v>
      </c>
      <c r="P572" t="s">
        <v>107</v>
      </c>
      <c r="Q572" t="s">
        <v>107</v>
      </c>
      <c r="R572">
        <f>IF(F572="Monthly",2,0)
+IF(E572&lt;=6,2,0)
+IF(N572&lt;=2,2,0)
+IF(L572&gt;=4,2,0)
+IF(M572&gt;=2,1,0)
+IF(H572&gt;=_xlfn.PERCENTILE.INC($H$2:$H$10001,0.75),1,0)</f>
        <v>0</v>
      </c>
      <c r="S572" t="str">
        <f>IF(R572&gt;=7,"High",IF(R572&gt;=4,"Medium","Low"))</f>
        <v>Low</v>
      </c>
    </row>
    <row r="573" spans="1:19">
      <c r="A573" t="s">
        <v>698</v>
      </c>
      <c r="B573">
        <v>31</v>
      </c>
      <c r="C573" t="s">
        <v>112</v>
      </c>
      <c r="D573" t="s">
        <v>133</v>
      </c>
      <c r="E573">
        <v>14</v>
      </c>
      <c r="F573" t="s">
        <v>103</v>
      </c>
      <c r="G573" t="s">
        <v>110</v>
      </c>
      <c r="H573" s="5">
        <v>675</v>
      </c>
      <c r="I573" s="5">
        <v>9588.1</v>
      </c>
      <c r="J573" t="s">
        <v>105</v>
      </c>
      <c r="K573" t="s">
        <v>106</v>
      </c>
      <c r="L573">
        <v>1</v>
      </c>
      <c r="M573">
        <v>0</v>
      </c>
      <c r="N573">
        <v>5</v>
      </c>
      <c r="O573" s="6">
        <v>0</v>
      </c>
      <c r="P573" t="s">
        <v>106</v>
      </c>
      <c r="Q573" t="s">
        <v>107</v>
      </c>
      <c r="R573">
        <f>IF(F573="Monthly",2,0)
+IF(E573&lt;=6,2,0)
+IF(N573&lt;=2,2,0)
+IF(L573&gt;=4,2,0)
+IF(M573&gt;=2,1,0)
+IF(H573&gt;=_xlfn.PERCENTILE.INC($H$2:$H$10001,0.75),1,0)</f>
        <v>2</v>
      </c>
      <c r="S573" t="str">
        <f>IF(R573&gt;=7,"High",IF(R573&gt;=4,"Medium","Low"))</f>
        <v>Low</v>
      </c>
    </row>
    <row r="574" spans="1:19">
      <c r="A574" t="s">
        <v>699</v>
      </c>
      <c r="B574">
        <v>30</v>
      </c>
      <c r="C574" t="s">
        <v>101</v>
      </c>
      <c r="D574" t="s">
        <v>133</v>
      </c>
      <c r="E574">
        <v>35</v>
      </c>
      <c r="F574" t="s">
        <v>103</v>
      </c>
      <c r="G574" t="s">
        <v>110</v>
      </c>
      <c r="H574" s="5">
        <v>642</v>
      </c>
      <c r="I574" s="5">
        <v>21810.55</v>
      </c>
      <c r="J574" t="s">
        <v>105</v>
      </c>
      <c r="K574" t="s">
        <v>106</v>
      </c>
      <c r="L574">
        <v>3</v>
      </c>
      <c r="M574">
        <v>2</v>
      </c>
      <c r="N574">
        <v>4</v>
      </c>
      <c r="O574" s="6">
        <v>0</v>
      </c>
      <c r="P574" t="s">
        <v>107</v>
      </c>
      <c r="Q574" t="s">
        <v>107</v>
      </c>
      <c r="R574">
        <f>IF(F574="Monthly",2,0)
+IF(E574&lt;=6,2,0)
+IF(N574&lt;=2,2,0)
+IF(L574&gt;=4,2,0)
+IF(M574&gt;=2,1,0)
+IF(H574&gt;=_xlfn.PERCENTILE.INC($H$2:$H$10001,0.75),1,0)</f>
        <v>3</v>
      </c>
      <c r="S574" t="str">
        <f>IF(R574&gt;=7,"High",IF(R574&gt;=4,"Medium","Low"))</f>
        <v>Low</v>
      </c>
    </row>
    <row r="575" spans="1:19">
      <c r="A575" t="s">
        <v>700</v>
      </c>
      <c r="B575">
        <v>26</v>
      </c>
      <c r="C575" t="s">
        <v>101</v>
      </c>
      <c r="D575" t="s">
        <v>128</v>
      </c>
      <c r="E575">
        <v>29</v>
      </c>
      <c r="F575" t="s">
        <v>109</v>
      </c>
      <c r="G575" t="s">
        <v>110</v>
      </c>
      <c r="H575" s="5">
        <v>708</v>
      </c>
      <c r="I575" s="5">
        <v>19882.84</v>
      </c>
      <c r="J575" t="s">
        <v>140</v>
      </c>
      <c r="K575" t="s">
        <v>107</v>
      </c>
      <c r="L575">
        <v>6</v>
      </c>
      <c r="M575">
        <v>1</v>
      </c>
      <c r="N575">
        <v>4</v>
      </c>
      <c r="O575" s="6">
        <v>5</v>
      </c>
      <c r="P575" t="s">
        <v>107</v>
      </c>
      <c r="Q575" t="s">
        <v>107</v>
      </c>
      <c r="R575">
        <f>IF(F575="Monthly",2,0)
+IF(E575&lt;=6,2,0)
+IF(N575&lt;=2,2,0)
+IF(L575&gt;=4,2,0)
+IF(M575&gt;=2,1,0)
+IF(H575&gt;=_xlfn.PERCENTILE.INC($H$2:$H$10001,0.75),1,0)</f>
        <v>2</v>
      </c>
      <c r="S575" t="str">
        <f>IF(R575&gt;=7,"High",IF(R575&gt;=4,"Medium","Low"))</f>
        <v>Low</v>
      </c>
    </row>
    <row r="576" spans="1:19">
      <c r="A576" t="s">
        <v>701</v>
      </c>
      <c r="B576">
        <v>41</v>
      </c>
      <c r="C576" t="s">
        <v>112</v>
      </c>
      <c r="D576" t="s">
        <v>159</v>
      </c>
      <c r="E576">
        <v>34</v>
      </c>
      <c r="F576" t="s">
        <v>103</v>
      </c>
      <c r="G576" t="s">
        <v>110</v>
      </c>
      <c r="H576" s="5">
        <v>736</v>
      </c>
      <c r="I576" s="5">
        <v>25178.93</v>
      </c>
      <c r="J576" t="s">
        <v>134</v>
      </c>
      <c r="K576" t="s">
        <v>106</v>
      </c>
      <c r="L576">
        <v>1</v>
      </c>
      <c r="M576">
        <v>0</v>
      </c>
      <c r="N576">
        <v>5</v>
      </c>
      <c r="O576" s="6">
        <v>0</v>
      </c>
      <c r="P576" t="s">
        <v>106</v>
      </c>
      <c r="Q576" t="s">
        <v>107</v>
      </c>
      <c r="R576">
        <f>IF(F576="Monthly",2,0)
+IF(E576&lt;=6,2,0)
+IF(N576&lt;=2,2,0)
+IF(L576&gt;=4,2,0)
+IF(M576&gt;=2,1,0)
+IF(H576&gt;=_xlfn.PERCENTILE.INC($H$2:$H$10001,0.75),1,0)</f>
        <v>2</v>
      </c>
      <c r="S576" t="str">
        <f>IF(R576&gt;=7,"High",IF(R576&gt;=4,"Medium","Low"))</f>
        <v>Low</v>
      </c>
    </row>
    <row r="577" spans="1:19">
      <c r="A577" t="s">
        <v>702</v>
      </c>
      <c r="B577">
        <v>40</v>
      </c>
      <c r="C577" t="s">
        <v>112</v>
      </c>
      <c r="D577" t="s">
        <v>102</v>
      </c>
      <c r="E577">
        <v>16</v>
      </c>
      <c r="F577" t="s">
        <v>103</v>
      </c>
      <c r="G577" t="s">
        <v>104</v>
      </c>
      <c r="H577" s="5">
        <v>420</v>
      </c>
      <c r="I577" s="5">
        <v>6536.49</v>
      </c>
      <c r="J577" t="s">
        <v>105</v>
      </c>
      <c r="K577" t="s">
        <v>106</v>
      </c>
      <c r="L577">
        <v>4</v>
      </c>
      <c r="M577">
        <v>1</v>
      </c>
      <c r="N577">
        <v>4</v>
      </c>
      <c r="O577" s="6">
        <v>0</v>
      </c>
      <c r="P577" t="s">
        <v>107</v>
      </c>
      <c r="Q577" t="s">
        <v>107</v>
      </c>
      <c r="R577">
        <f>IF(F577="Monthly",2,0)
+IF(E577&lt;=6,2,0)
+IF(N577&lt;=2,2,0)
+IF(L577&gt;=4,2,0)
+IF(M577&gt;=2,1,0)
+IF(H577&gt;=_xlfn.PERCENTILE.INC($H$2:$H$10001,0.75),1,0)</f>
        <v>4</v>
      </c>
      <c r="S577" t="str">
        <f>IF(R577&gt;=7,"High",IF(R577&gt;=4,"Medium","Low"))</f>
        <v>Medium</v>
      </c>
    </row>
    <row r="578" spans="1:19">
      <c r="A578" t="s">
        <v>703</v>
      </c>
      <c r="B578">
        <v>32</v>
      </c>
      <c r="C578" t="s">
        <v>112</v>
      </c>
      <c r="D578" t="s">
        <v>113</v>
      </c>
      <c r="E578">
        <v>19</v>
      </c>
      <c r="F578" t="s">
        <v>103</v>
      </c>
      <c r="G578" t="s">
        <v>104</v>
      </c>
      <c r="H578" s="5">
        <v>490</v>
      </c>
      <c r="I578" s="5">
        <v>9103.0499999999993</v>
      </c>
      <c r="J578" t="s">
        <v>117</v>
      </c>
      <c r="K578" t="s">
        <v>106</v>
      </c>
      <c r="L578">
        <v>0</v>
      </c>
      <c r="M578">
        <v>0</v>
      </c>
      <c r="N578">
        <v>5</v>
      </c>
      <c r="O578" s="6">
        <v>0</v>
      </c>
      <c r="P578" t="s">
        <v>107</v>
      </c>
      <c r="Q578" t="s">
        <v>107</v>
      </c>
      <c r="R578">
        <f>IF(F578="Monthly",2,0)
+IF(E578&lt;=6,2,0)
+IF(N578&lt;=2,2,0)
+IF(L578&gt;=4,2,0)
+IF(M578&gt;=2,1,0)
+IF(H578&gt;=_xlfn.PERCENTILE.INC($H$2:$H$10001,0.75),1,0)</f>
        <v>2</v>
      </c>
      <c r="S578" t="str">
        <f>IF(R578&gt;=7,"High",IF(R578&gt;=4,"Medium","Low"))</f>
        <v>Low</v>
      </c>
    </row>
    <row r="579" spans="1:19">
      <c r="A579" t="s">
        <v>704</v>
      </c>
      <c r="B579">
        <v>24</v>
      </c>
      <c r="C579" t="s">
        <v>112</v>
      </c>
      <c r="D579" t="s">
        <v>133</v>
      </c>
      <c r="E579">
        <v>44</v>
      </c>
      <c r="F579" t="s">
        <v>103</v>
      </c>
      <c r="G579" t="s">
        <v>110</v>
      </c>
      <c r="H579" s="5">
        <v>761</v>
      </c>
      <c r="I579" s="5">
        <v>33409.879999999997</v>
      </c>
      <c r="J579" t="s">
        <v>134</v>
      </c>
      <c r="K579" t="s">
        <v>106</v>
      </c>
      <c r="L579">
        <v>0</v>
      </c>
      <c r="M579">
        <v>0</v>
      </c>
      <c r="N579">
        <v>5</v>
      </c>
      <c r="O579" s="6">
        <v>0</v>
      </c>
      <c r="P579" t="s">
        <v>106</v>
      </c>
      <c r="Q579" t="s">
        <v>107</v>
      </c>
      <c r="R579">
        <f>IF(F579="Monthly",2,0)
+IF(E579&lt;=6,2,0)
+IF(N579&lt;=2,2,0)
+IF(L579&gt;=4,2,0)
+IF(M579&gt;=2,1,0)
+IF(H579&gt;=_xlfn.PERCENTILE.INC($H$2:$H$10001,0.75),1,0)</f>
        <v>2</v>
      </c>
      <c r="S579" t="str">
        <f>IF(R579&gt;=7,"High",IF(R579&gt;=4,"Medium","Low"))</f>
        <v>Low</v>
      </c>
    </row>
    <row r="580" spans="1:19">
      <c r="A580" t="s">
        <v>705</v>
      </c>
      <c r="B580">
        <v>50</v>
      </c>
      <c r="C580" t="s">
        <v>112</v>
      </c>
      <c r="D580" t="s">
        <v>159</v>
      </c>
      <c r="E580">
        <v>22</v>
      </c>
      <c r="F580" t="s">
        <v>109</v>
      </c>
      <c r="G580" t="s">
        <v>110</v>
      </c>
      <c r="H580" s="5">
        <v>753</v>
      </c>
      <c r="I580" s="5">
        <v>16954.32</v>
      </c>
      <c r="J580" t="s">
        <v>117</v>
      </c>
      <c r="K580" t="s">
        <v>106</v>
      </c>
      <c r="L580">
        <v>0</v>
      </c>
      <c r="M580">
        <v>0</v>
      </c>
      <c r="N580">
        <v>5</v>
      </c>
      <c r="O580" s="6">
        <v>0</v>
      </c>
      <c r="P580" t="s">
        <v>107</v>
      </c>
      <c r="Q580" t="s">
        <v>107</v>
      </c>
      <c r="R580">
        <f>IF(F580="Monthly",2,0)
+IF(E580&lt;=6,2,0)
+IF(N580&lt;=2,2,0)
+IF(L580&gt;=4,2,0)
+IF(M580&gt;=2,1,0)
+IF(H580&gt;=_xlfn.PERCENTILE.INC($H$2:$H$10001,0.75),1,0)</f>
        <v>0</v>
      </c>
      <c r="S580" t="str">
        <f>IF(R580&gt;=7,"High",IF(R580&gt;=4,"Medium","Low"))</f>
        <v>Low</v>
      </c>
    </row>
    <row r="581" spans="1:19">
      <c r="A581" t="s">
        <v>706</v>
      </c>
      <c r="B581">
        <v>30</v>
      </c>
      <c r="C581" t="s">
        <v>112</v>
      </c>
      <c r="D581" t="s">
        <v>113</v>
      </c>
      <c r="E581">
        <v>19</v>
      </c>
      <c r="F581" t="s">
        <v>121</v>
      </c>
      <c r="G581" t="s">
        <v>110</v>
      </c>
      <c r="H581" s="5">
        <v>675</v>
      </c>
      <c r="I581" s="5">
        <v>11843.11</v>
      </c>
      <c r="J581" t="s">
        <v>117</v>
      </c>
      <c r="K581" t="s">
        <v>106</v>
      </c>
      <c r="L581">
        <v>3</v>
      </c>
      <c r="M581">
        <v>1</v>
      </c>
      <c r="N581">
        <v>5</v>
      </c>
      <c r="O581" s="6">
        <v>10</v>
      </c>
      <c r="P581" t="s">
        <v>107</v>
      </c>
      <c r="Q581" t="s">
        <v>107</v>
      </c>
      <c r="R581">
        <f>IF(F581="Monthly",2,0)
+IF(E581&lt;=6,2,0)
+IF(N581&lt;=2,2,0)
+IF(L581&gt;=4,2,0)
+IF(M581&gt;=2,1,0)
+IF(H581&gt;=_xlfn.PERCENTILE.INC($H$2:$H$10001,0.75),1,0)</f>
        <v>0</v>
      </c>
      <c r="S581" t="str">
        <f>IF(R581&gt;=7,"High",IF(R581&gt;=4,"Medium","Low"))</f>
        <v>Low</v>
      </c>
    </row>
    <row r="582" spans="1:19">
      <c r="A582" t="s">
        <v>707</v>
      </c>
      <c r="B582">
        <v>18</v>
      </c>
      <c r="C582" t="s">
        <v>101</v>
      </c>
      <c r="D582" t="s">
        <v>131</v>
      </c>
      <c r="E582">
        <v>38</v>
      </c>
      <c r="F582" t="s">
        <v>103</v>
      </c>
      <c r="G582" t="s">
        <v>104</v>
      </c>
      <c r="H582" s="5">
        <v>532</v>
      </c>
      <c r="I582" s="5">
        <v>20788.13</v>
      </c>
      <c r="J582" t="s">
        <v>134</v>
      </c>
      <c r="K582" t="s">
        <v>107</v>
      </c>
      <c r="L582">
        <v>2</v>
      </c>
      <c r="M582">
        <v>0</v>
      </c>
      <c r="N582">
        <v>5</v>
      </c>
      <c r="O582" s="6">
        <v>0</v>
      </c>
      <c r="P582" t="s">
        <v>107</v>
      </c>
      <c r="Q582" t="s">
        <v>107</v>
      </c>
      <c r="R582">
        <f>IF(F582="Monthly",2,0)
+IF(E582&lt;=6,2,0)
+IF(N582&lt;=2,2,0)
+IF(L582&gt;=4,2,0)
+IF(M582&gt;=2,1,0)
+IF(H582&gt;=_xlfn.PERCENTILE.INC($H$2:$H$10001,0.75),1,0)</f>
        <v>2</v>
      </c>
      <c r="S582" t="str">
        <f>IF(R582&gt;=7,"High",IF(R582&gt;=4,"Medium","Low"))</f>
        <v>Low</v>
      </c>
    </row>
    <row r="583" spans="1:19">
      <c r="A583" t="s">
        <v>708</v>
      </c>
      <c r="B583">
        <v>30</v>
      </c>
      <c r="C583" t="s">
        <v>101</v>
      </c>
      <c r="D583" t="s">
        <v>123</v>
      </c>
      <c r="E583">
        <v>22</v>
      </c>
      <c r="F583" t="s">
        <v>103</v>
      </c>
      <c r="G583" t="s">
        <v>129</v>
      </c>
      <c r="H583" s="5">
        <v>1098</v>
      </c>
      <c r="I583" s="5">
        <v>23812.25</v>
      </c>
      <c r="J583" t="s">
        <v>117</v>
      </c>
      <c r="K583" t="s">
        <v>106</v>
      </c>
      <c r="L583">
        <v>1</v>
      </c>
      <c r="M583">
        <v>0</v>
      </c>
      <c r="N583">
        <v>5</v>
      </c>
      <c r="O583" s="6">
        <v>0</v>
      </c>
      <c r="P583" t="s">
        <v>107</v>
      </c>
      <c r="Q583" t="s">
        <v>107</v>
      </c>
      <c r="R583">
        <f>IF(F583="Monthly",2,0)
+IF(E583&lt;=6,2,0)
+IF(N583&lt;=2,2,0)
+IF(L583&gt;=4,2,0)
+IF(M583&gt;=2,1,0)
+IF(H583&gt;=_xlfn.PERCENTILE.INC($H$2:$H$10001,0.75),1,0)</f>
        <v>3</v>
      </c>
      <c r="S583" t="str">
        <f>IF(R583&gt;=7,"High",IF(R583&gt;=4,"Medium","Low"))</f>
        <v>Low</v>
      </c>
    </row>
    <row r="584" spans="1:19">
      <c r="A584" t="s">
        <v>709</v>
      </c>
      <c r="B584">
        <v>29</v>
      </c>
      <c r="C584" t="s">
        <v>112</v>
      </c>
      <c r="D584" t="s">
        <v>119</v>
      </c>
      <c r="E584">
        <v>8</v>
      </c>
      <c r="F584" t="s">
        <v>109</v>
      </c>
      <c r="G584" t="s">
        <v>104</v>
      </c>
      <c r="H584" s="5">
        <v>463</v>
      </c>
      <c r="I584" s="5">
        <f>RawCustomerTable[[#This Row],[Monthly_Charges]]*RawCustomerTable[[#This Row],[Tenure_Months]]*(1-RawCustomerTable[[#This Row],[Discount_Percent]]/100)</f>
        <v>3333.6</v>
      </c>
      <c r="J584" t="s">
        <v>140</v>
      </c>
      <c r="K584" t="s">
        <v>106</v>
      </c>
      <c r="L584">
        <v>3</v>
      </c>
      <c r="M584">
        <v>0</v>
      </c>
      <c r="N584">
        <v>5</v>
      </c>
      <c r="O584" s="6">
        <v>10</v>
      </c>
      <c r="P584" t="s">
        <v>107</v>
      </c>
      <c r="Q584" t="s">
        <v>107</v>
      </c>
      <c r="R584">
        <f>IF(F584="Monthly",2,0)
+IF(E584&lt;=6,2,0)
+IF(N584&lt;=2,2,0)
+IF(L584&gt;=4,2,0)
+IF(M584&gt;=2,1,0)
+IF(H584&gt;=_xlfn.PERCENTILE.INC($H$2:$H$10001,0.75),1,0)</f>
        <v>0</v>
      </c>
      <c r="S584" t="str">
        <f>IF(R584&gt;=7,"High",IF(R584&gt;=4,"Medium","Low"))</f>
        <v>Low</v>
      </c>
    </row>
    <row r="585" spans="1:19">
      <c r="A585" t="s">
        <v>710</v>
      </c>
      <c r="B585">
        <v>58</v>
      </c>
      <c r="C585" t="s">
        <v>101</v>
      </c>
      <c r="D585" t="s">
        <v>137</v>
      </c>
      <c r="E585">
        <v>59</v>
      </c>
      <c r="F585" t="s">
        <v>103</v>
      </c>
      <c r="G585" t="s">
        <v>104</v>
      </c>
      <c r="H585" s="5">
        <v>490</v>
      </c>
      <c r="I585" s="5">
        <v>29260.89</v>
      </c>
      <c r="J585" t="s">
        <v>105</v>
      </c>
      <c r="K585" t="s">
        <v>107</v>
      </c>
      <c r="L585">
        <v>0</v>
      </c>
      <c r="M585">
        <v>0</v>
      </c>
      <c r="N585">
        <v>4</v>
      </c>
      <c r="O585" s="6">
        <v>0</v>
      </c>
      <c r="P585" t="s">
        <v>107</v>
      </c>
      <c r="Q585" t="s">
        <v>107</v>
      </c>
      <c r="R585">
        <f>IF(F585="Monthly",2,0)
+IF(E585&lt;=6,2,0)
+IF(N585&lt;=2,2,0)
+IF(L585&gt;=4,2,0)
+IF(M585&gt;=2,1,0)
+IF(H585&gt;=_xlfn.PERCENTILE.INC($H$2:$H$10001,0.75),1,0)</f>
        <v>2</v>
      </c>
      <c r="S585" t="str">
        <f>IF(R585&gt;=7,"High",IF(R585&gt;=4,"Medium","Low"))</f>
        <v>Low</v>
      </c>
    </row>
    <row r="586" spans="1:19">
      <c r="A586" t="s">
        <v>711</v>
      </c>
      <c r="B586">
        <v>69</v>
      </c>
      <c r="C586" t="s">
        <v>101</v>
      </c>
      <c r="D586" t="s">
        <v>133</v>
      </c>
      <c r="E586">
        <v>25</v>
      </c>
      <c r="F586" t="s">
        <v>121</v>
      </c>
      <c r="G586" t="s">
        <v>110</v>
      </c>
      <c r="H586" s="5">
        <v>720</v>
      </c>
      <c r="I586" s="5">
        <v>17690.490000000002</v>
      </c>
      <c r="J586" t="s">
        <v>134</v>
      </c>
      <c r="K586" t="s">
        <v>106</v>
      </c>
      <c r="L586">
        <v>2</v>
      </c>
      <c r="M586">
        <v>2</v>
      </c>
      <c r="N586">
        <v>4</v>
      </c>
      <c r="O586" s="6">
        <v>0</v>
      </c>
      <c r="P586" t="s">
        <v>107</v>
      </c>
      <c r="Q586" t="s">
        <v>107</v>
      </c>
      <c r="R586">
        <f>IF(F586="Monthly",2,0)
+IF(E586&lt;=6,2,0)
+IF(N586&lt;=2,2,0)
+IF(L586&gt;=4,2,0)
+IF(M586&gt;=2,1,0)
+IF(H586&gt;=_xlfn.PERCENTILE.INC($H$2:$H$10001,0.75),1,0)</f>
        <v>1</v>
      </c>
      <c r="S586" t="str">
        <f>IF(R586&gt;=7,"High",IF(R586&gt;=4,"Medium","Low"))</f>
        <v>Low</v>
      </c>
    </row>
    <row r="587" spans="1:19">
      <c r="A587" t="s">
        <v>712</v>
      </c>
      <c r="B587">
        <v>54</v>
      </c>
      <c r="C587" t="s">
        <v>101</v>
      </c>
      <c r="D587" t="s">
        <v>102</v>
      </c>
      <c r="E587">
        <v>10</v>
      </c>
      <c r="F587" t="s">
        <v>103</v>
      </c>
      <c r="G587" t="s">
        <v>110</v>
      </c>
      <c r="H587" s="5">
        <v>757</v>
      </c>
      <c r="I587" s="5">
        <v>7720.14</v>
      </c>
      <c r="J587" t="s">
        <v>115</v>
      </c>
      <c r="K587" t="s">
        <v>106</v>
      </c>
      <c r="L587">
        <v>3</v>
      </c>
      <c r="M587">
        <v>1</v>
      </c>
      <c r="N587">
        <v>3</v>
      </c>
      <c r="O587" s="6">
        <v>0</v>
      </c>
      <c r="P587" t="s">
        <v>107</v>
      </c>
      <c r="Q587" t="s">
        <v>106</v>
      </c>
      <c r="R587">
        <f>IF(F587="Monthly",2,0)
+IF(E587&lt;=6,2,0)
+IF(N587&lt;=2,2,0)
+IF(L587&gt;=4,2,0)
+IF(M587&gt;=2,1,0)
+IF(H587&gt;=_xlfn.PERCENTILE.INC($H$2:$H$10001,0.75),1,0)</f>
        <v>2</v>
      </c>
      <c r="S587" t="str">
        <f>IF(R587&gt;=7,"High",IF(R587&gt;=4,"Medium","Low"))</f>
        <v>Low</v>
      </c>
    </row>
    <row r="588" spans="1:19">
      <c r="A588" t="s">
        <v>713</v>
      </c>
      <c r="B588">
        <v>33</v>
      </c>
      <c r="C588" t="s">
        <v>101</v>
      </c>
      <c r="D588" t="s">
        <v>126</v>
      </c>
      <c r="E588">
        <v>22</v>
      </c>
      <c r="F588" t="s">
        <v>103</v>
      </c>
      <c r="G588" t="s">
        <v>110</v>
      </c>
      <c r="H588" s="5">
        <v>786</v>
      </c>
      <c r="I588" s="5">
        <v>17176.98</v>
      </c>
      <c r="J588" t="s">
        <v>115</v>
      </c>
      <c r="K588" t="s">
        <v>106</v>
      </c>
      <c r="L588">
        <v>0</v>
      </c>
      <c r="M588">
        <v>0</v>
      </c>
      <c r="N588">
        <v>5</v>
      </c>
      <c r="O588" s="6">
        <v>0</v>
      </c>
      <c r="P588" t="s">
        <v>107</v>
      </c>
      <c r="Q588" t="s">
        <v>106</v>
      </c>
      <c r="R588">
        <f>IF(F588="Monthly",2,0)
+IF(E588&lt;=6,2,0)
+IF(N588&lt;=2,2,0)
+IF(L588&gt;=4,2,0)
+IF(M588&gt;=2,1,0)
+IF(H588&gt;=_xlfn.PERCENTILE.INC($H$2:$H$10001,0.75),1,0)</f>
        <v>2</v>
      </c>
      <c r="S588" t="str">
        <f>IF(R588&gt;=7,"High",IF(R588&gt;=4,"Medium","Low"))</f>
        <v>Low</v>
      </c>
    </row>
    <row r="589" spans="1:19">
      <c r="A589" t="s">
        <v>714</v>
      </c>
      <c r="B589">
        <v>26</v>
      </c>
      <c r="C589" t="s">
        <v>112</v>
      </c>
      <c r="D589" t="s">
        <v>137</v>
      </c>
      <c r="E589">
        <v>29</v>
      </c>
      <c r="F589" t="s">
        <v>109</v>
      </c>
      <c r="G589" t="s">
        <v>110</v>
      </c>
      <c r="H589" s="5">
        <v>642</v>
      </c>
      <c r="I589" s="5">
        <v>18641.11</v>
      </c>
      <c r="J589" t="s">
        <v>117</v>
      </c>
      <c r="K589" t="s">
        <v>106</v>
      </c>
      <c r="L589">
        <v>0</v>
      </c>
      <c r="M589">
        <v>0</v>
      </c>
      <c r="N589">
        <v>5</v>
      </c>
      <c r="O589" s="6">
        <v>0</v>
      </c>
      <c r="P589" t="s">
        <v>107</v>
      </c>
      <c r="Q589" t="s">
        <v>106</v>
      </c>
      <c r="R589">
        <f>IF(F589="Monthly",2,0)
+IF(E589&lt;=6,2,0)
+IF(N589&lt;=2,2,0)
+IF(L589&gt;=4,2,0)
+IF(M589&gt;=2,1,0)
+IF(H589&gt;=_xlfn.PERCENTILE.INC($H$2:$H$10001,0.75),1,0)</f>
        <v>0</v>
      </c>
      <c r="S589" t="str">
        <f>IF(R589&gt;=7,"High",IF(R589&gt;=4,"Medium","Low"))</f>
        <v>Low</v>
      </c>
    </row>
    <row r="590" spans="1:19">
      <c r="A590" t="s">
        <v>715</v>
      </c>
      <c r="B590">
        <v>31</v>
      </c>
      <c r="C590" t="s">
        <v>101</v>
      </c>
      <c r="D590" t="s">
        <v>113</v>
      </c>
      <c r="E590">
        <v>38</v>
      </c>
      <c r="F590" t="s">
        <v>109</v>
      </c>
      <c r="G590" t="s">
        <v>129</v>
      </c>
      <c r="H590" s="5">
        <v>948</v>
      </c>
      <c r="I590" s="5">
        <v>35191.47</v>
      </c>
      <c r="J590" t="s">
        <v>134</v>
      </c>
      <c r="K590" t="s">
        <v>106</v>
      </c>
      <c r="L590">
        <v>0</v>
      </c>
      <c r="M590">
        <v>0</v>
      </c>
      <c r="N590">
        <v>5</v>
      </c>
      <c r="O590" s="6">
        <v>5</v>
      </c>
      <c r="P590" t="s">
        <v>107</v>
      </c>
      <c r="Q590" t="s">
        <v>107</v>
      </c>
      <c r="R590">
        <f>IF(F590="Monthly",2,0)
+IF(E590&lt;=6,2,0)
+IF(N590&lt;=2,2,0)
+IF(L590&gt;=4,2,0)
+IF(M590&gt;=2,1,0)
+IF(H590&gt;=_xlfn.PERCENTILE.INC($H$2:$H$10001,0.75),1,0)</f>
        <v>1</v>
      </c>
      <c r="S590" t="str">
        <f>IF(R590&gt;=7,"High",IF(R590&gt;=4,"Medium","Low"))</f>
        <v>Low</v>
      </c>
    </row>
    <row r="591" spans="1:19">
      <c r="A591" t="s">
        <v>716</v>
      </c>
      <c r="B591">
        <v>34</v>
      </c>
      <c r="C591" t="s">
        <v>112</v>
      </c>
      <c r="D591" t="s">
        <v>126</v>
      </c>
      <c r="E591">
        <v>20</v>
      </c>
      <c r="F591" t="s">
        <v>103</v>
      </c>
      <c r="G591" t="s">
        <v>104</v>
      </c>
      <c r="H591" s="5">
        <v>461</v>
      </c>
      <c r="I591" s="5">
        <v>9366.64</v>
      </c>
      <c r="J591" t="s">
        <v>117</v>
      </c>
      <c r="K591" t="s">
        <v>106</v>
      </c>
      <c r="L591">
        <v>0</v>
      </c>
      <c r="M591">
        <v>0</v>
      </c>
      <c r="N591">
        <v>5</v>
      </c>
      <c r="O591" s="6">
        <v>0</v>
      </c>
      <c r="P591" t="s">
        <v>107</v>
      </c>
      <c r="Q591" t="s">
        <v>106</v>
      </c>
      <c r="R591">
        <f>IF(F591="Monthly",2,0)
+IF(E591&lt;=6,2,0)
+IF(N591&lt;=2,2,0)
+IF(L591&gt;=4,2,0)
+IF(M591&gt;=2,1,0)
+IF(H591&gt;=_xlfn.PERCENTILE.INC($H$2:$H$10001,0.75),1,0)</f>
        <v>2</v>
      </c>
      <c r="S591" t="str">
        <f>IF(R591&gt;=7,"High",IF(R591&gt;=4,"Medium","Low"))</f>
        <v>Low</v>
      </c>
    </row>
    <row r="592" spans="1:19">
      <c r="A592" t="s">
        <v>717</v>
      </c>
      <c r="B592">
        <v>47</v>
      </c>
      <c r="C592" t="s">
        <v>112</v>
      </c>
      <c r="D592" t="s">
        <v>133</v>
      </c>
      <c r="E592">
        <v>24</v>
      </c>
      <c r="F592" t="s">
        <v>109</v>
      </c>
      <c r="G592" t="s">
        <v>104</v>
      </c>
      <c r="H592" s="5">
        <v>486</v>
      </c>
      <c r="I592" s="5">
        <v>11383.52</v>
      </c>
      <c r="J592" t="s">
        <v>115</v>
      </c>
      <c r="K592" t="s">
        <v>106</v>
      </c>
      <c r="L592">
        <v>2</v>
      </c>
      <c r="M592">
        <v>0</v>
      </c>
      <c r="N592">
        <v>4</v>
      </c>
      <c r="O592" s="6">
        <v>0</v>
      </c>
      <c r="P592" t="s">
        <v>107</v>
      </c>
      <c r="Q592" t="s">
        <v>106</v>
      </c>
      <c r="R592">
        <f>IF(F592="Monthly",2,0)
+IF(E592&lt;=6,2,0)
+IF(N592&lt;=2,2,0)
+IF(L592&gt;=4,2,0)
+IF(M592&gt;=2,1,0)
+IF(H592&gt;=_xlfn.PERCENTILE.INC($H$2:$H$10001,0.75),1,0)</f>
        <v>0</v>
      </c>
      <c r="S592" t="str">
        <f>IF(R592&gt;=7,"High",IF(R592&gt;=4,"Medium","Low"))</f>
        <v>Low</v>
      </c>
    </row>
    <row r="593" spans="1:19">
      <c r="A593" t="s">
        <v>718</v>
      </c>
      <c r="B593">
        <v>38</v>
      </c>
      <c r="C593" t="s">
        <v>112</v>
      </c>
      <c r="D593" t="s">
        <v>131</v>
      </c>
      <c r="E593">
        <v>41</v>
      </c>
      <c r="F593" t="s">
        <v>103</v>
      </c>
      <c r="G593" t="s">
        <v>110</v>
      </c>
      <c r="H593" s="5">
        <v>794</v>
      </c>
      <c r="I593" s="5">
        <v>33094.81</v>
      </c>
      <c r="J593" t="s">
        <v>140</v>
      </c>
      <c r="K593" t="s">
        <v>106</v>
      </c>
      <c r="L593">
        <v>2</v>
      </c>
      <c r="M593">
        <v>0</v>
      </c>
      <c r="N593">
        <v>4</v>
      </c>
      <c r="O593" s="6">
        <v>0</v>
      </c>
      <c r="P593" t="s">
        <v>106</v>
      </c>
      <c r="Q593" t="s">
        <v>107</v>
      </c>
      <c r="R593">
        <f>IF(F593="Monthly",2,0)
+IF(E593&lt;=6,2,0)
+IF(N593&lt;=2,2,0)
+IF(L593&gt;=4,2,0)
+IF(M593&gt;=2,1,0)
+IF(H593&gt;=_xlfn.PERCENTILE.INC($H$2:$H$10001,0.75),1,0)</f>
        <v>3</v>
      </c>
      <c r="S593" t="str">
        <f>IF(R593&gt;=7,"High",IF(R593&gt;=4,"Medium","Low"))</f>
        <v>Low</v>
      </c>
    </row>
    <row r="594" spans="1:19">
      <c r="A594" t="s">
        <v>719</v>
      </c>
      <c r="B594">
        <v>18</v>
      </c>
      <c r="C594" t="s">
        <v>112</v>
      </c>
      <c r="D594" t="s">
        <v>102</v>
      </c>
      <c r="E594">
        <v>60</v>
      </c>
      <c r="F594" t="s">
        <v>103</v>
      </c>
      <c r="G594" t="s">
        <v>110</v>
      </c>
      <c r="H594" s="5">
        <v>793</v>
      </c>
      <c r="I594" s="5">
        <v>47601.58</v>
      </c>
      <c r="J594" t="s">
        <v>115</v>
      </c>
      <c r="K594" t="s">
        <v>107</v>
      </c>
      <c r="L594">
        <v>2</v>
      </c>
      <c r="M594">
        <v>0</v>
      </c>
      <c r="N594">
        <v>5</v>
      </c>
      <c r="O594" s="6">
        <v>0</v>
      </c>
      <c r="P594" t="s">
        <v>107</v>
      </c>
      <c r="Q594" t="s">
        <v>107</v>
      </c>
      <c r="R594">
        <f>IF(F594="Monthly",2,0)
+IF(E594&lt;=6,2,0)
+IF(N594&lt;=2,2,0)
+IF(L594&gt;=4,2,0)
+IF(M594&gt;=2,1,0)
+IF(H594&gt;=_xlfn.PERCENTILE.INC($H$2:$H$10001,0.75),1,0)</f>
        <v>2</v>
      </c>
      <c r="S594" t="str">
        <f>IF(R594&gt;=7,"High",IF(R594&gt;=4,"Medium","Low"))</f>
        <v>Low</v>
      </c>
    </row>
    <row r="595" spans="1:19">
      <c r="A595" t="s">
        <v>720</v>
      </c>
      <c r="B595">
        <v>30</v>
      </c>
      <c r="C595" t="s">
        <v>101</v>
      </c>
      <c r="D595" t="s">
        <v>119</v>
      </c>
      <c r="E595">
        <v>15</v>
      </c>
      <c r="F595" t="s">
        <v>121</v>
      </c>
      <c r="G595" t="s">
        <v>104</v>
      </c>
      <c r="H595" s="5">
        <v>428</v>
      </c>
      <c r="I595" s="5">
        <v>5937.18</v>
      </c>
      <c r="J595" t="s">
        <v>134</v>
      </c>
      <c r="K595" t="s">
        <v>107</v>
      </c>
      <c r="L595">
        <v>1</v>
      </c>
      <c r="M595">
        <v>0</v>
      </c>
      <c r="N595">
        <v>5</v>
      </c>
      <c r="O595" s="6">
        <v>10</v>
      </c>
      <c r="P595" t="s">
        <v>107</v>
      </c>
      <c r="Q595" t="s">
        <v>107</v>
      </c>
      <c r="R595">
        <f>IF(F595="Monthly",2,0)
+IF(E595&lt;=6,2,0)
+IF(N595&lt;=2,2,0)
+IF(L595&gt;=4,2,0)
+IF(M595&gt;=2,1,0)
+IF(H595&gt;=_xlfn.PERCENTILE.INC($H$2:$H$10001,0.75),1,0)</f>
        <v>0</v>
      </c>
      <c r="S595" t="str">
        <f>IF(R595&gt;=7,"High",IF(R595&gt;=4,"Medium","Low"))</f>
        <v>Low</v>
      </c>
    </row>
    <row r="596" spans="1:19">
      <c r="A596" t="s">
        <v>721</v>
      </c>
      <c r="B596">
        <v>37</v>
      </c>
      <c r="C596" t="s">
        <v>112</v>
      </c>
      <c r="D596" t="s">
        <v>131</v>
      </c>
      <c r="E596">
        <v>55</v>
      </c>
      <c r="F596" t="s">
        <v>103</v>
      </c>
      <c r="G596" t="s">
        <v>110</v>
      </c>
      <c r="H596" s="5">
        <v>766</v>
      </c>
      <c r="I596" s="5">
        <v>41449.94</v>
      </c>
      <c r="J596" t="s">
        <v>117</v>
      </c>
      <c r="K596" t="s">
        <v>107</v>
      </c>
      <c r="L596">
        <v>2</v>
      </c>
      <c r="M596">
        <v>3</v>
      </c>
      <c r="N596">
        <v>3</v>
      </c>
      <c r="O596" s="6">
        <v>0</v>
      </c>
      <c r="P596" t="s">
        <v>107</v>
      </c>
      <c r="Q596" t="s">
        <v>107</v>
      </c>
      <c r="R596">
        <f>IF(F596="Monthly",2,0)
+IF(E596&lt;=6,2,0)
+IF(N596&lt;=2,2,0)
+IF(L596&gt;=4,2,0)
+IF(M596&gt;=2,1,0)
+IF(H596&gt;=_xlfn.PERCENTILE.INC($H$2:$H$10001,0.75),1,0)</f>
        <v>3</v>
      </c>
      <c r="S596" t="str">
        <f>IF(R596&gt;=7,"High",IF(R596&gt;=4,"Medium","Low"))</f>
        <v>Low</v>
      </c>
    </row>
    <row r="597" spans="1:19">
      <c r="A597" t="s">
        <v>722</v>
      </c>
      <c r="B597">
        <v>41</v>
      </c>
      <c r="C597" t="s">
        <v>112</v>
      </c>
      <c r="D597" t="s">
        <v>133</v>
      </c>
      <c r="E597">
        <v>54</v>
      </c>
      <c r="F597" t="s">
        <v>109</v>
      </c>
      <c r="G597" t="s">
        <v>110</v>
      </c>
      <c r="H597" s="5">
        <v>780</v>
      </c>
      <c r="I597" s="5">
        <v>40186.370000000003</v>
      </c>
      <c r="J597" t="s">
        <v>117</v>
      </c>
      <c r="K597" t="s">
        <v>106</v>
      </c>
      <c r="L597">
        <v>0</v>
      </c>
      <c r="M597">
        <v>0</v>
      </c>
      <c r="N597">
        <v>5</v>
      </c>
      <c r="O597" s="6">
        <v>5</v>
      </c>
      <c r="P597" t="s">
        <v>107</v>
      </c>
      <c r="Q597" t="s">
        <v>106</v>
      </c>
      <c r="R597">
        <f>IF(F597="Monthly",2,0)
+IF(E597&lt;=6,2,0)
+IF(N597&lt;=2,2,0)
+IF(L597&gt;=4,2,0)
+IF(M597&gt;=2,1,0)
+IF(H597&gt;=_xlfn.PERCENTILE.INC($H$2:$H$10001,0.75),1,0)</f>
        <v>0</v>
      </c>
      <c r="S597" t="str">
        <f>IF(R597&gt;=7,"High",IF(R597&gt;=4,"Medium","Low"))</f>
        <v>Low</v>
      </c>
    </row>
    <row r="598" spans="1:19">
      <c r="A598" t="s">
        <v>723</v>
      </c>
      <c r="B598">
        <v>36</v>
      </c>
      <c r="C598" t="s">
        <v>112</v>
      </c>
      <c r="D598" t="s">
        <v>113</v>
      </c>
      <c r="E598">
        <v>22</v>
      </c>
      <c r="F598" t="s">
        <v>109</v>
      </c>
      <c r="G598" t="s">
        <v>110</v>
      </c>
      <c r="H598" s="5">
        <v>715</v>
      </c>
      <c r="I598" s="5">
        <v>15333.5</v>
      </c>
      <c r="J598" t="s">
        <v>134</v>
      </c>
      <c r="K598" t="s">
        <v>106</v>
      </c>
      <c r="L598">
        <v>2</v>
      </c>
      <c r="M598">
        <v>1</v>
      </c>
      <c r="N598">
        <v>4</v>
      </c>
      <c r="O598" s="6">
        <v>5</v>
      </c>
      <c r="P598" t="s">
        <v>106</v>
      </c>
      <c r="Q598" t="s">
        <v>107</v>
      </c>
      <c r="R598">
        <f>IF(F598="Monthly",2,0)
+IF(E598&lt;=6,2,0)
+IF(N598&lt;=2,2,0)
+IF(L598&gt;=4,2,0)
+IF(M598&gt;=2,1,0)
+IF(H598&gt;=_xlfn.PERCENTILE.INC($H$2:$H$10001,0.75),1,0)</f>
        <v>0</v>
      </c>
      <c r="S598" t="str">
        <f>IF(R598&gt;=7,"High",IF(R598&gt;=4,"Medium","Low"))</f>
        <v>Low</v>
      </c>
    </row>
    <row r="599" spans="1:19">
      <c r="A599" t="s">
        <v>724</v>
      </c>
      <c r="B599">
        <v>26</v>
      </c>
      <c r="C599" t="s">
        <v>112</v>
      </c>
      <c r="D599" t="s">
        <v>137</v>
      </c>
      <c r="E599">
        <v>14</v>
      </c>
      <c r="F599" t="s">
        <v>103</v>
      </c>
      <c r="G599" t="s">
        <v>129</v>
      </c>
      <c r="H599" s="5">
        <v>1006</v>
      </c>
      <c r="I599" s="5">
        <v>14369.89</v>
      </c>
      <c r="J599" t="s">
        <v>105</v>
      </c>
      <c r="K599" t="s">
        <v>106</v>
      </c>
      <c r="L599">
        <v>0</v>
      </c>
      <c r="M599">
        <v>0</v>
      </c>
      <c r="N599">
        <v>4</v>
      </c>
      <c r="O599" s="6">
        <v>0</v>
      </c>
      <c r="P599" t="s">
        <v>107</v>
      </c>
      <c r="Q599" t="s">
        <v>107</v>
      </c>
      <c r="R599">
        <f>IF(F599="Monthly",2,0)
+IF(E599&lt;=6,2,0)
+IF(N599&lt;=2,2,0)
+IF(L599&gt;=4,2,0)
+IF(M599&gt;=2,1,0)
+IF(H599&gt;=_xlfn.PERCENTILE.INC($H$2:$H$10001,0.75),1,0)</f>
        <v>3</v>
      </c>
      <c r="S599" t="str">
        <f>IF(R599&gt;=7,"High",IF(R599&gt;=4,"Medium","Low"))</f>
        <v>Low</v>
      </c>
    </row>
    <row r="600" spans="1:19">
      <c r="A600" t="s">
        <v>725</v>
      </c>
      <c r="B600">
        <v>33</v>
      </c>
      <c r="C600" t="s">
        <v>112</v>
      </c>
      <c r="D600" t="s">
        <v>133</v>
      </c>
      <c r="E600">
        <v>24</v>
      </c>
      <c r="F600" t="s">
        <v>103</v>
      </c>
      <c r="G600" t="s">
        <v>110</v>
      </c>
      <c r="H600" s="5">
        <v>719</v>
      </c>
      <c r="I600" s="5">
        <v>17673.91</v>
      </c>
      <c r="J600" t="s">
        <v>117</v>
      </c>
      <c r="K600" t="s">
        <v>106</v>
      </c>
      <c r="L600">
        <v>0</v>
      </c>
      <c r="M600">
        <v>0</v>
      </c>
      <c r="N600">
        <v>5</v>
      </c>
      <c r="O600" s="6">
        <v>0</v>
      </c>
      <c r="P600" t="s">
        <v>106</v>
      </c>
      <c r="Q600" t="s">
        <v>107</v>
      </c>
      <c r="R600">
        <f>IF(F600="Monthly",2,0)
+IF(E600&lt;=6,2,0)
+IF(N600&lt;=2,2,0)
+IF(L600&gt;=4,2,0)
+IF(M600&gt;=2,1,0)
+IF(H600&gt;=_xlfn.PERCENTILE.INC($H$2:$H$10001,0.75),1,0)</f>
        <v>2</v>
      </c>
      <c r="S600" t="str">
        <f>IF(R600&gt;=7,"High",IF(R600&gt;=4,"Medium","Low"))</f>
        <v>Low</v>
      </c>
    </row>
    <row r="601" spans="1:19">
      <c r="A601" t="s">
        <v>726</v>
      </c>
      <c r="B601">
        <v>21</v>
      </c>
      <c r="C601" t="s">
        <v>112</v>
      </c>
      <c r="D601" t="s">
        <v>113</v>
      </c>
      <c r="E601">
        <v>33</v>
      </c>
      <c r="F601" t="s">
        <v>103</v>
      </c>
      <c r="G601" t="s">
        <v>129</v>
      </c>
      <c r="H601" s="5">
        <v>1078</v>
      </c>
      <c r="I601" s="5">
        <v>35800.49</v>
      </c>
      <c r="J601" t="s">
        <v>140</v>
      </c>
      <c r="K601" t="s">
        <v>106</v>
      </c>
      <c r="L601">
        <v>0</v>
      </c>
      <c r="M601">
        <v>0</v>
      </c>
      <c r="N601">
        <v>4</v>
      </c>
      <c r="O601" s="6">
        <v>0</v>
      </c>
      <c r="P601" t="s">
        <v>106</v>
      </c>
      <c r="Q601" t="s">
        <v>107</v>
      </c>
      <c r="R601">
        <f>IF(F601="Monthly",2,0)
+IF(E601&lt;=6,2,0)
+IF(N601&lt;=2,2,0)
+IF(L601&gt;=4,2,0)
+IF(M601&gt;=2,1,0)
+IF(H601&gt;=_xlfn.PERCENTILE.INC($H$2:$H$10001,0.75),1,0)</f>
        <v>3</v>
      </c>
      <c r="S601" t="str">
        <f>IF(R601&gt;=7,"High",IF(R601&gt;=4,"Medium","Low"))</f>
        <v>Low</v>
      </c>
    </row>
    <row r="602" spans="1:19">
      <c r="A602" t="s">
        <v>727</v>
      </c>
      <c r="B602">
        <v>18</v>
      </c>
      <c r="C602" t="s">
        <v>112</v>
      </c>
      <c r="D602" t="s">
        <v>123</v>
      </c>
      <c r="E602">
        <v>21</v>
      </c>
      <c r="F602" t="s">
        <v>103</v>
      </c>
      <c r="G602" t="s">
        <v>104</v>
      </c>
      <c r="H602" s="5">
        <v>445</v>
      </c>
      <c r="I602" s="5">
        <v>9176.36</v>
      </c>
      <c r="J602" t="s">
        <v>115</v>
      </c>
      <c r="K602" t="s">
        <v>106</v>
      </c>
      <c r="L602">
        <v>0</v>
      </c>
      <c r="M602">
        <v>0</v>
      </c>
      <c r="N602">
        <v>5</v>
      </c>
      <c r="O602" s="6">
        <v>0</v>
      </c>
      <c r="P602" t="s">
        <v>106</v>
      </c>
      <c r="Q602" t="s">
        <v>106</v>
      </c>
      <c r="R602">
        <f>IF(F602="Monthly",2,0)
+IF(E602&lt;=6,2,0)
+IF(N602&lt;=2,2,0)
+IF(L602&gt;=4,2,0)
+IF(M602&gt;=2,1,0)
+IF(H602&gt;=_xlfn.PERCENTILE.INC($H$2:$H$10001,0.75),1,0)</f>
        <v>2</v>
      </c>
      <c r="S602" t="str">
        <f>IF(R602&gt;=7,"High",IF(R602&gt;=4,"Medium","Low"))</f>
        <v>Low</v>
      </c>
    </row>
    <row r="603" spans="1:19">
      <c r="A603" t="s">
        <v>728</v>
      </c>
      <c r="B603">
        <v>31</v>
      </c>
      <c r="C603" t="s">
        <v>101</v>
      </c>
      <c r="D603" t="s">
        <v>119</v>
      </c>
      <c r="E603">
        <v>24</v>
      </c>
      <c r="F603" t="s">
        <v>103</v>
      </c>
      <c r="G603" t="s">
        <v>110</v>
      </c>
      <c r="H603" s="5">
        <v>688</v>
      </c>
      <c r="I603" s="5">
        <v>16802.43</v>
      </c>
      <c r="J603" t="s">
        <v>105</v>
      </c>
      <c r="K603" t="s">
        <v>106</v>
      </c>
      <c r="L603">
        <v>3</v>
      </c>
      <c r="M603">
        <v>0</v>
      </c>
      <c r="N603">
        <v>4</v>
      </c>
      <c r="O603" s="6">
        <v>0</v>
      </c>
      <c r="P603" t="s">
        <v>106</v>
      </c>
      <c r="Q603" t="s">
        <v>107</v>
      </c>
      <c r="R603">
        <f>IF(F603="Monthly",2,0)
+IF(E603&lt;=6,2,0)
+IF(N603&lt;=2,2,0)
+IF(L603&gt;=4,2,0)
+IF(M603&gt;=2,1,0)
+IF(H603&gt;=_xlfn.PERCENTILE.INC($H$2:$H$10001,0.75),1,0)</f>
        <v>2</v>
      </c>
      <c r="S603" t="str">
        <f>IF(R603&gt;=7,"High",IF(R603&gt;=4,"Medium","Low"))</f>
        <v>Low</v>
      </c>
    </row>
    <row r="604" spans="1:19">
      <c r="A604" t="s">
        <v>729</v>
      </c>
      <c r="B604">
        <v>18</v>
      </c>
      <c r="C604" t="s">
        <v>112</v>
      </c>
      <c r="D604" t="s">
        <v>159</v>
      </c>
      <c r="E604">
        <v>50</v>
      </c>
      <c r="F604" t="s">
        <v>103</v>
      </c>
      <c r="G604" t="s">
        <v>129</v>
      </c>
      <c r="H604" s="5">
        <v>1047</v>
      </c>
      <c r="I604" s="5">
        <v>51888.01</v>
      </c>
      <c r="J604" t="s">
        <v>117</v>
      </c>
      <c r="K604" t="s">
        <v>106</v>
      </c>
      <c r="L604">
        <v>0</v>
      </c>
      <c r="M604">
        <v>0</v>
      </c>
      <c r="N604">
        <v>5</v>
      </c>
      <c r="O604" s="6">
        <v>0</v>
      </c>
      <c r="P604" t="s">
        <v>106</v>
      </c>
      <c r="Q604" t="s">
        <v>107</v>
      </c>
      <c r="R604">
        <f>IF(F604="Monthly",2,0)
+IF(E604&lt;=6,2,0)
+IF(N604&lt;=2,2,0)
+IF(L604&gt;=4,2,0)
+IF(M604&gt;=2,1,0)
+IF(H604&gt;=_xlfn.PERCENTILE.INC($H$2:$H$10001,0.75),1,0)</f>
        <v>3</v>
      </c>
      <c r="S604" t="str">
        <f>IF(R604&gt;=7,"High",IF(R604&gt;=4,"Medium","Low"))</f>
        <v>Low</v>
      </c>
    </row>
    <row r="605" spans="1:19">
      <c r="A605" t="s">
        <v>730</v>
      </c>
      <c r="B605">
        <v>42</v>
      </c>
      <c r="C605" t="s">
        <v>112</v>
      </c>
      <c r="D605" t="s">
        <v>133</v>
      </c>
      <c r="E605">
        <v>32</v>
      </c>
      <c r="F605" t="s">
        <v>121</v>
      </c>
      <c r="G605" t="s">
        <v>129</v>
      </c>
      <c r="H605" s="5">
        <v>1014</v>
      </c>
      <c r="I605" s="5">
        <v>32310.52</v>
      </c>
      <c r="J605" t="s">
        <v>134</v>
      </c>
      <c r="K605" t="s">
        <v>106</v>
      </c>
      <c r="L605">
        <v>4</v>
      </c>
      <c r="M605">
        <v>1</v>
      </c>
      <c r="N605">
        <v>4</v>
      </c>
      <c r="O605" s="6">
        <v>0</v>
      </c>
      <c r="P605" t="s">
        <v>106</v>
      </c>
      <c r="Q605" t="s">
        <v>107</v>
      </c>
      <c r="R605">
        <f>IF(F605="Monthly",2,0)
+IF(E605&lt;=6,2,0)
+IF(N605&lt;=2,2,0)
+IF(L605&gt;=4,2,0)
+IF(M605&gt;=2,1,0)
+IF(H605&gt;=_xlfn.PERCENTILE.INC($H$2:$H$10001,0.75),1,0)</f>
        <v>3</v>
      </c>
      <c r="S605" t="str">
        <f>IF(R605&gt;=7,"High",IF(R605&gt;=4,"Medium","Low"))</f>
        <v>Low</v>
      </c>
    </row>
    <row r="606" spans="1:19">
      <c r="A606" t="s">
        <v>731</v>
      </c>
      <c r="B606">
        <v>36</v>
      </c>
      <c r="C606" t="s">
        <v>101</v>
      </c>
      <c r="D606" t="s">
        <v>126</v>
      </c>
      <c r="E606">
        <v>20</v>
      </c>
      <c r="F606" t="s">
        <v>103</v>
      </c>
      <c r="G606" t="s">
        <v>110</v>
      </c>
      <c r="H606" s="5">
        <v>672</v>
      </c>
      <c r="I606" s="5">
        <v>13090.21</v>
      </c>
      <c r="J606" t="s">
        <v>140</v>
      </c>
      <c r="K606" t="s">
        <v>106</v>
      </c>
      <c r="L606">
        <v>0</v>
      </c>
      <c r="M606">
        <v>0</v>
      </c>
      <c r="N606">
        <v>5</v>
      </c>
      <c r="O606" s="6">
        <v>0</v>
      </c>
      <c r="P606" t="s">
        <v>106</v>
      </c>
      <c r="Q606" t="s">
        <v>107</v>
      </c>
      <c r="R606">
        <f>IF(F606="Monthly",2,0)
+IF(E606&lt;=6,2,0)
+IF(N606&lt;=2,2,0)
+IF(L606&gt;=4,2,0)
+IF(M606&gt;=2,1,0)
+IF(H606&gt;=_xlfn.PERCENTILE.INC($H$2:$H$10001,0.75),1,0)</f>
        <v>2</v>
      </c>
      <c r="S606" t="str">
        <f>IF(R606&gt;=7,"High",IF(R606&gt;=4,"Medium","Low"))</f>
        <v>Low</v>
      </c>
    </row>
    <row r="607" spans="1:19">
      <c r="A607" t="s">
        <v>732</v>
      </c>
      <c r="B607">
        <v>37</v>
      </c>
      <c r="C607" t="s">
        <v>101</v>
      </c>
      <c r="D607" t="s">
        <v>119</v>
      </c>
      <c r="E607">
        <v>45</v>
      </c>
      <c r="F607" t="s">
        <v>109</v>
      </c>
      <c r="G607" t="s">
        <v>129</v>
      </c>
      <c r="H607" s="5">
        <v>1050</v>
      </c>
      <c r="I607" s="5">
        <v>48639.89</v>
      </c>
      <c r="J607" t="s">
        <v>117</v>
      </c>
      <c r="K607" t="s">
        <v>106</v>
      </c>
      <c r="L607">
        <v>0</v>
      </c>
      <c r="M607">
        <v>0</v>
      </c>
      <c r="N607">
        <v>5</v>
      </c>
      <c r="O607" s="6">
        <v>0</v>
      </c>
      <c r="P607" t="s">
        <v>107</v>
      </c>
      <c r="Q607" t="s">
        <v>107</v>
      </c>
      <c r="R607">
        <f>IF(F607="Monthly",2,0)
+IF(E607&lt;=6,2,0)
+IF(N607&lt;=2,2,0)
+IF(L607&gt;=4,2,0)
+IF(M607&gt;=2,1,0)
+IF(H607&gt;=_xlfn.PERCENTILE.INC($H$2:$H$10001,0.75),1,0)</f>
        <v>1</v>
      </c>
      <c r="S607" t="str">
        <f>IF(R607&gt;=7,"High",IF(R607&gt;=4,"Medium","Low"))</f>
        <v>Low</v>
      </c>
    </row>
    <row r="608" spans="1:19">
      <c r="A608" t="s">
        <v>733</v>
      </c>
      <c r="B608">
        <v>40</v>
      </c>
      <c r="C608" t="s">
        <v>101</v>
      </c>
      <c r="D608" t="s">
        <v>131</v>
      </c>
      <c r="E608">
        <v>5</v>
      </c>
      <c r="F608" t="s">
        <v>103</v>
      </c>
      <c r="G608" t="s">
        <v>104</v>
      </c>
      <c r="H608" s="5">
        <v>546</v>
      </c>
      <c r="I608" s="5">
        <v>2253.15</v>
      </c>
      <c r="J608" t="s">
        <v>117</v>
      </c>
      <c r="K608" t="s">
        <v>107</v>
      </c>
      <c r="L608">
        <v>3</v>
      </c>
      <c r="M608">
        <v>1</v>
      </c>
      <c r="N608">
        <v>3</v>
      </c>
      <c r="O608" s="6">
        <v>15</v>
      </c>
      <c r="P608" t="s">
        <v>107</v>
      </c>
      <c r="Q608" t="s">
        <v>106</v>
      </c>
      <c r="R608">
        <f>IF(F608="Monthly",2,0)
+IF(E608&lt;=6,2,0)
+IF(N608&lt;=2,2,0)
+IF(L608&gt;=4,2,0)
+IF(M608&gt;=2,1,0)
+IF(H608&gt;=_xlfn.PERCENTILE.INC($H$2:$H$10001,0.75),1,0)</f>
        <v>4</v>
      </c>
      <c r="S608" t="str">
        <f>IF(R608&gt;=7,"High",IF(R608&gt;=4,"Medium","Low"))</f>
        <v>Medium</v>
      </c>
    </row>
    <row r="609" spans="1:19">
      <c r="A609" t="s">
        <v>734</v>
      </c>
      <c r="B609">
        <v>49</v>
      </c>
      <c r="C609" t="s">
        <v>101</v>
      </c>
      <c r="D609" t="s">
        <v>119</v>
      </c>
      <c r="E609">
        <v>32</v>
      </c>
      <c r="F609" t="s">
        <v>109</v>
      </c>
      <c r="G609" t="s">
        <v>104</v>
      </c>
      <c r="H609" s="5">
        <v>515</v>
      </c>
      <c r="I609" s="5">
        <v>15221.52</v>
      </c>
      <c r="J609" t="s">
        <v>117</v>
      </c>
      <c r="K609" t="s">
        <v>106</v>
      </c>
      <c r="L609">
        <v>2</v>
      </c>
      <c r="M609">
        <v>0</v>
      </c>
      <c r="N609">
        <v>5</v>
      </c>
      <c r="O609" s="6">
        <v>10</v>
      </c>
      <c r="P609" t="s">
        <v>107</v>
      </c>
      <c r="Q609" t="s">
        <v>106</v>
      </c>
      <c r="R609">
        <f>IF(F609="Monthly",2,0)
+IF(E609&lt;=6,2,0)
+IF(N609&lt;=2,2,0)
+IF(L609&gt;=4,2,0)
+IF(M609&gt;=2,1,0)
+IF(H609&gt;=_xlfn.PERCENTILE.INC($H$2:$H$10001,0.75),1,0)</f>
        <v>0</v>
      </c>
      <c r="S609" t="str">
        <f>IF(R609&gt;=7,"High",IF(R609&gt;=4,"Medium","Low"))</f>
        <v>Low</v>
      </c>
    </row>
    <row r="610" spans="1:19">
      <c r="A610" t="s">
        <v>735</v>
      </c>
      <c r="B610">
        <v>39</v>
      </c>
      <c r="C610" t="s">
        <v>112</v>
      </c>
      <c r="D610" t="s">
        <v>137</v>
      </c>
      <c r="E610">
        <v>30</v>
      </c>
      <c r="F610" t="s">
        <v>109</v>
      </c>
      <c r="G610" t="s">
        <v>104</v>
      </c>
      <c r="H610" s="5">
        <v>411</v>
      </c>
      <c r="I610" s="5">
        <v>12651.15</v>
      </c>
      <c r="J610" t="s">
        <v>134</v>
      </c>
      <c r="K610" t="s">
        <v>106</v>
      </c>
      <c r="L610">
        <v>0</v>
      </c>
      <c r="M610">
        <v>0</v>
      </c>
      <c r="N610">
        <v>5</v>
      </c>
      <c r="O610" s="6">
        <v>0</v>
      </c>
      <c r="P610" t="s">
        <v>107</v>
      </c>
      <c r="Q610" t="s">
        <v>107</v>
      </c>
      <c r="R610">
        <f>IF(F610="Monthly",2,0)
+IF(E610&lt;=6,2,0)
+IF(N610&lt;=2,2,0)
+IF(L610&gt;=4,2,0)
+IF(M610&gt;=2,1,0)
+IF(H610&gt;=_xlfn.PERCENTILE.INC($H$2:$H$10001,0.75),1,0)</f>
        <v>0</v>
      </c>
      <c r="S610" t="str">
        <f>IF(R610&gt;=7,"High",IF(R610&gt;=4,"Medium","Low"))</f>
        <v>Low</v>
      </c>
    </row>
    <row r="611" spans="1:19">
      <c r="A611" t="s">
        <v>736</v>
      </c>
      <c r="B611">
        <v>34</v>
      </c>
      <c r="C611" t="s">
        <v>112</v>
      </c>
      <c r="D611" t="s">
        <v>137</v>
      </c>
      <c r="E611">
        <v>37</v>
      </c>
      <c r="F611" t="s">
        <v>103</v>
      </c>
      <c r="G611" t="s">
        <v>104</v>
      </c>
      <c r="H611" s="5">
        <v>486</v>
      </c>
      <c r="I611" s="5">
        <v>17578.8</v>
      </c>
      <c r="J611" t="s">
        <v>105</v>
      </c>
      <c r="K611" t="s">
        <v>106</v>
      </c>
      <c r="L611">
        <v>0</v>
      </c>
      <c r="M611">
        <v>0</v>
      </c>
      <c r="N611">
        <v>5</v>
      </c>
      <c r="O611" s="6">
        <v>0</v>
      </c>
      <c r="P611" t="s">
        <v>107</v>
      </c>
      <c r="Q611" t="s">
        <v>107</v>
      </c>
      <c r="R611">
        <f>IF(F611="Monthly",2,0)
+IF(E611&lt;=6,2,0)
+IF(N611&lt;=2,2,0)
+IF(L611&gt;=4,2,0)
+IF(M611&gt;=2,1,0)
+IF(H611&gt;=_xlfn.PERCENTILE.INC($H$2:$H$10001,0.75),1,0)</f>
        <v>2</v>
      </c>
      <c r="S611" t="str">
        <f>IF(R611&gt;=7,"High",IF(R611&gt;=4,"Medium","Low"))</f>
        <v>Low</v>
      </c>
    </row>
    <row r="612" spans="1:19">
      <c r="A612" t="s">
        <v>737</v>
      </c>
      <c r="B612">
        <v>36</v>
      </c>
      <c r="C612" t="s">
        <v>101</v>
      </c>
      <c r="D612" t="s">
        <v>131</v>
      </c>
      <c r="E612">
        <v>28</v>
      </c>
      <c r="F612" t="s">
        <v>109</v>
      </c>
      <c r="G612" t="s">
        <v>110</v>
      </c>
      <c r="H612" s="5">
        <v>791</v>
      </c>
      <c r="I612" s="5">
        <v>20855.03</v>
      </c>
      <c r="J612" t="s">
        <v>115</v>
      </c>
      <c r="K612" t="s">
        <v>106</v>
      </c>
      <c r="L612">
        <v>0</v>
      </c>
      <c r="M612">
        <v>0</v>
      </c>
      <c r="N612">
        <v>4</v>
      </c>
      <c r="O612" s="6">
        <v>5</v>
      </c>
      <c r="P612" t="s">
        <v>106</v>
      </c>
      <c r="Q612" t="s">
        <v>107</v>
      </c>
      <c r="R612">
        <f>IF(F612="Monthly",2,0)
+IF(E612&lt;=6,2,0)
+IF(N612&lt;=2,2,0)
+IF(L612&gt;=4,2,0)
+IF(M612&gt;=2,1,0)
+IF(H612&gt;=_xlfn.PERCENTILE.INC($H$2:$H$10001,0.75),1,0)</f>
        <v>0</v>
      </c>
      <c r="S612" t="str">
        <f>IF(R612&gt;=7,"High",IF(R612&gt;=4,"Medium","Low"))</f>
        <v>Low</v>
      </c>
    </row>
    <row r="613" spans="1:19">
      <c r="A613" t="s">
        <v>738</v>
      </c>
      <c r="B613">
        <v>36</v>
      </c>
      <c r="C613" t="s">
        <v>112</v>
      </c>
      <c r="D613" t="s">
        <v>119</v>
      </c>
      <c r="E613">
        <v>17</v>
      </c>
      <c r="F613" t="s">
        <v>103</v>
      </c>
      <c r="G613" t="s">
        <v>104</v>
      </c>
      <c r="H613" s="5">
        <v>444</v>
      </c>
      <c r="I613" s="5">
        <f>RawCustomerTable[[#This Row],[Monthly_Charges]]*RawCustomerTable[[#This Row],[Tenure_Months]]*(1-RawCustomerTable[[#This Row],[Discount_Percent]]/100)</f>
        <v>7548</v>
      </c>
      <c r="J613" t="s">
        <v>117</v>
      </c>
      <c r="K613" t="s">
        <v>106</v>
      </c>
      <c r="L613">
        <v>1</v>
      </c>
      <c r="M613">
        <v>0</v>
      </c>
      <c r="N613">
        <v>5</v>
      </c>
      <c r="O613" s="6">
        <v>0</v>
      </c>
      <c r="P613" t="s">
        <v>107</v>
      </c>
      <c r="Q613" t="s">
        <v>107</v>
      </c>
      <c r="R613">
        <f>IF(F613="Monthly",2,0)
+IF(E613&lt;=6,2,0)
+IF(N613&lt;=2,2,0)
+IF(L613&gt;=4,2,0)
+IF(M613&gt;=2,1,0)
+IF(H613&gt;=_xlfn.PERCENTILE.INC($H$2:$H$10001,0.75),1,0)</f>
        <v>2</v>
      </c>
      <c r="S613" t="str">
        <f>IF(R613&gt;=7,"High",IF(R613&gt;=4,"Medium","Low"))</f>
        <v>Low</v>
      </c>
    </row>
    <row r="614" spans="1:19">
      <c r="A614" t="s">
        <v>739</v>
      </c>
      <c r="B614">
        <v>26</v>
      </c>
      <c r="C614" t="s">
        <v>101</v>
      </c>
      <c r="D614" t="s">
        <v>119</v>
      </c>
      <c r="E614">
        <v>22</v>
      </c>
      <c r="F614" t="s">
        <v>121</v>
      </c>
      <c r="G614" t="s">
        <v>110</v>
      </c>
      <c r="H614" s="5">
        <v>695</v>
      </c>
      <c r="I614" s="5">
        <v>12753.17</v>
      </c>
      <c r="J614" t="s">
        <v>117</v>
      </c>
      <c r="K614" t="s">
        <v>107</v>
      </c>
      <c r="L614">
        <v>1</v>
      </c>
      <c r="M614">
        <v>0</v>
      </c>
      <c r="N614">
        <v>5</v>
      </c>
      <c r="O614" s="6">
        <v>15</v>
      </c>
      <c r="P614" t="s">
        <v>107</v>
      </c>
      <c r="Q614" t="s">
        <v>107</v>
      </c>
      <c r="R614">
        <f>IF(F614="Monthly",2,0)
+IF(E614&lt;=6,2,0)
+IF(N614&lt;=2,2,0)
+IF(L614&gt;=4,2,0)
+IF(M614&gt;=2,1,0)
+IF(H614&gt;=_xlfn.PERCENTILE.INC($H$2:$H$10001,0.75),1,0)</f>
        <v>0</v>
      </c>
      <c r="S614" t="str">
        <f>IF(R614&gt;=7,"High",IF(R614&gt;=4,"Medium","Low"))</f>
        <v>Low</v>
      </c>
    </row>
    <row r="615" spans="1:19">
      <c r="A615" t="s">
        <v>740</v>
      </c>
      <c r="B615">
        <v>40</v>
      </c>
      <c r="C615" t="s">
        <v>112</v>
      </c>
      <c r="D615" t="s">
        <v>102</v>
      </c>
      <c r="E615">
        <v>28</v>
      </c>
      <c r="F615" t="s">
        <v>109</v>
      </c>
      <c r="G615" t="s">
        <v>129</v>
      </c>
      <c r="H615" s="5">
        <v>1013</v>
      </c>
      <c r="I615" s="5">
        <v>27656.15</v>
      </c>
      <c r="J615" t="s">
        <v>115</v>
      </c>
      <c r="K615" t="s">
        <v>106</v>
      </c>
      <c r="L615">
        <v>0</v>
      </c>
      <c r="M615">
        <v>0</v>
      </c>
      <c r="N615">
        <v>5</v>
      </c>
      <c r="O615" s="6">
        <v>0</v>
      </c>
      <c r="P615" t="s">
        <v>106</v>
      </c>
      <c r="Q615" t="s">
        <v>107</v>
      </c>
      <c r="R615">
        <f>IF(F615="Monthly",2,0)
+IF(E615&lt;=6,2,0)
+IF(N615&lt;=2,2,0)
+IF(L615&gt;=4,2,0)
+IF(M615&gt;=2,1,0)
+IF(H615&gt;=_xlfn.PERCENTILE.INC($H$2:$H$10001,0.75),1,0)</f>
        <v>1</v>
      </c>
      <c r="S615" t="str">
        <f>IF(R615&gt;=7,"High",IF(R615&gt;=4,"Medium","Low"))</f>
        <v>Low</v>
      </c>
    </row>
    <row r="616" spans="1:19">
      <c r="A616" t="s">
        <v>741</v>
      </c>
      <c r="B616">
        <v>43</v>
      </c>
      <c r="C616" t="s">
        <v>101</v>
      </c>
      <c r="D616" t="s">
        <v>137</v>
      </c>
      <c r="E616">
        <v>35</v>
      </c>
      <c r="F616" t="s">
        <v>103</v>
      </c>
      <c r="G616" t="s">
        <v>104</v>
      </c>
      <c r="H616" s="5">
        <v>497</v>
      </c>
      <c r="I616" s="5">
        <v>17507.14</v>
      </c>
      <c r="J616" t="s">
        <v>105</v>
      </c>
      <c r="K616" t="s">
        <v>106</v>
      </c>
      <c r="L616">
        <v>0</v>
      </c>
      <c r="M616">
        <v>0</v>
      </c>
      <c r="N616">
        <v>5</v>
      </c>
      <c r="O616" s="6">
        <v>0</v>
      </c>
      <c r="P616" t="s">
        <v>106</v>
      </c>
      <c r="Q616" t="s">
        <v>107</v>
      </c>
      <c r="R616">
        <f>IF(F616="Monthly",2,0)
+IF(E616&lt;=6,2,0)
+IF(N616&lt;=2,2,0)
+IF(L616&gt;=4,2,0)
+IF(M616&gt;=2,1,0)
+IF(H616&gt;=_xlfn.PERCENTILE.INC($H$2:$H$10001,0.75),1,0)</f>
        <v>2</v>
      </c>
      <c r="S616" t="str">
        <f>IF(R616&gt;=7,"High",IF(R616&gt;=4,"Medium","Low"))</f>
        <v>Low</v>
      </c>
    </row>
    <row r="617" spans="1:19">
      <c r="A617" t="s">
        <v>742</v>
      </c>
      <c r="B617">
        <v>38</v>
      </c>
      <c r="C617" t="s">
        <v>112</v>
      </c>
      <c r="D617" t="s">
        <v>113</v>
      </c>
      <c r="E617">
        <v>7</v>
      </c>
      <c r="F617" t="s">
        <v>103</v>
      </c>
      <c r="G617" t="s">
        <v>104</v>
      </c>
      <c r="H617" s="5">
        <v>457</v>
      </c>
      <c r="I617" s="5">
        <v>3237.29</v>
      </c>
      <c r="J617" t="s">
        <v>140</v>
      </c>
      <c r="K617" t="s">
        <v>106</v>
      </c>
      <c r="L617">
        <v>0</v>
      </c>
      <c r="M617">
        <v>0</v>
      </c>
      <c r="N617">
        <v>5</v>
      </c>
      <c r="O617" s="6">
        <v>0</v>
      </c>
      <c r="P617" t="s">
        <v>107</v>
      </c>
      <c r="Q617" t="s">
        <v>107</v>
      </c>
      <c r="R617">
        <f>IF(F617="Monthly",2,0)
+IF(E617&lt;=6,2,0)
+IF(N617&lt;=2,2,0)
+IF(L617&gt;=4,2,0)
+IF(M617&gt;=2,1,0)
+IF(H617&gt;=_xlfn.PERCENTILE.INC($H$2:$H$10001,0.75),1,0)</f>
        <v>2</v>
      </c>
      <c r="S617" t="str">
        <f>IF(R617&gt;=7,"High",IF(R617&gt;=4,"Medium","Low"))</f>
        <v>Low</v>
      </c>
    </row>
    <row r="618" spans="1:19">
      <c r="A618" t="s">
        <v>743</v>
      </c>
      <c r="B618">
        <v>29</v>
      </c>
      <c r="C618" t="s">
        <v>101</v>
      </c>
      <c r="D618" t="s">
        <v>133</v>
      </c>
      <c r="E618">
        <v>34</v>
      </c>
      <c r="F618" t="s">
        <v>103</v>
      </c>
      <c r="G618" t="s">
        <v>104</v>
      </c>
      <c r="H618" s="5">
        <v>541</v>
      </c>
      <c r="I618" s="5">
        <v>18528.77</v>
      </c>
      <c r="J618" t="s">
        <v>105</v>
      </c>
      <c r="K618" t="s">
        <v>106</v>
      </c>
      <c r="L618">
        <v>0</v>
      </c>
      <c r="M618">
        <v>0</v>
      </c>
      <c r="N618">
        <v>5</v>
      </c>
      <c r="O618" s="6">
        <v>0</v>
      </c>
      <c r="P618" t="s">
        <v>107</v>
      </c>
      <c r="Q618" t="s">
        <v>107</v>
      </c>
      <c r="R618">
        <f>IF(F618="Monthly",2,0)
+IF(E618&lt;=6,2,0)
+IF(N618&lt;=2,2,0)
+IF(L618&gt;=4,2,0)
+IF(M618&gt;=2,1,0)
+IF(H618&gt;=_xlfn.PERCENTILE.INC($H$2:$H$10001,0.75),1,0)</f>
        <v>2</v>
      </c>
      <c r="S618" t="str">
        <f>IF(R618&gt;=7,"High",IF(R618&gt;=4,"Medium","Low"))</f>
        <v>Low</v>
      </c>
    </row>
    <row r="619" spans="1:19">
      <c r="A619" t="s">
        <v>744</v>
      </c>
      <c r="B619">
        <v>46</v>
      </c>
      <c r="C619" t="s">
        <v>112</v>
      </c>
      <c r="D619" t="s">
        <v>126</v>
      </c>
      <c r="E619">
        <v>52</v>
      </c>
      <c r="F619" t="s">
        <v>103</v>
      </c>
      <c r="G619" t="s">
        <v>104</v>
      </c>
      <c r="H619" s="5">
        <v>435</v>
      </c>
      <c r="I619" s="5">
        <v>23137.439999999999</v>
      </c>
      <c r="J619" t="s">
        <v>117</v>
      </c>
      <c r="K619" t="s">
        <v>106</v>
      </c>
      <c r="L619">
        <v>0</v>
      </c>
      <c r="M619">
        <v>0</v>
      </c>
      <c r="N619">
        <v>4</v>
      </c>
      <c r="O619" s="6">
        <v>0</v>
      </c>
      <c r="P619" t="s">
        <v>107</v>
      </c>
      <c r="Q619" t="s">
        <v>106</v>
      </c>
      <c r="R619">
        <f>IF(F619="Monthly",2,0)
+IF(E619&lt;=6,2,0)
+IF(N619&lt;=2,2,0)
+IF(L619&gt;=4,2,0)
+IF(M619&gt;=2,1,0)
+IF(H619&gt;=_xlfn.PERCENTILE.INC($H$2:$H$10001,0.75),1,0)</f>
        <v>2</v>
      </c>
      <c r="S619" t="str">
        <f>IF(R619&gt;=7,"High",IF(R619&gt;=4,"Medium","Low"))</f>
        <v>Low</v>
      </c>
    </row>
    <row r="620" spans="1:19">
      <c r="A620" t="s">
        <v>745</v>
      </c>
      <c r="B620">
        <v>36</v>
      </c>
      <c r="C620" t="s">
        <v>101</v>
      </c>
      <c r="D620" t="s">
        <v>113</v>
      </c>
      <c r="E620">
        <v>18</v>
      </c>
      <c r="F620" t="s">
        <v>103</v>
      </c>
      <c r="G620" t="s">
        <v>110</v>
      </c>
      <c r="H620" s="5">
        <v>667</v>
      </c>
      <c r="I620" s="5">
        <v>12189.69</v>
      </c>
      <c r="J620" t="s">
        <v>105</v>
      </c>
      <c r="K620" t="s">
        <v>106</v>
      </c>
      <c r="L620">
        <v>2</v>
      </c>
      <c r="M620">
        <v>0</v>
      </c>
      <c r="N620">
        <v>5</v>
      </c>
      <c r="O620" s="6">
        <v>0</v>
      </c>
      <c r="P620" t="s">
        <v>107</v>
      </c>
      <c r="Q620" t="s">
        <v>107</v>
      </c>
      <c r="R620">
        <f>IF(F620="Monthly",2,0)
+IF(E620&lt;=6,2,0)
+IF(N620&lt;=2,2,0)
+IF(L620&gt;=4,2,0)
+IF(M620&gt;=2,1,0)
+IF(H620&gt;=_xlfn.PERCENTILE.INC($H$2:$H$10001,0.75),1,0)</f>
        <v>2</v>
      </c>
      <c r="S620" t="str">
        <f>IF(R620&gt;=7,"High",IF(R620&gt;=4,"Medium","Low"))</f>
        <v>Low</v>
      </c>
    </row>
    <row r="621" spans="1:19">
      <c r="A621" t="s">
        <v>746</v>
      </c>
      <c r="B621">
        <v>43</v>
      </c>
      <c r="C621" t="s">
        <v>112</v>
      </c>
      <c r="D621" t="s">
        <v>126</v>
      </c>
      <c r="E621">
        <v>40</v>
      </c>
      <c r="F621" t="s">
        <v>103</v>
      </c>
      <c r="G621" t="s">
        <v>110</v>
      </c>
      <c r="H621" s="5">
        <v>804</v>
      </c>
      <c r="I621" s="5">
        <v>32194.41</v>
      </c>
      <c r="J621" t="s">
        <v>117</v>
      </c>
      <c r="K621" t="s">
        <v>106</v>
      </c>
      <c r="L621">
        <v>1</v>
      </c>
      <c r="M621">
        <v>0</v>
      </c>
      <c r="N621">
        <v>5</v>
      </c>
      <c r="O621" s="6">
        <v>0</v>
      </c>
      <c r="P621" t="s">
        <v>107</v>
      </c>
      <c r="Q621" t="s">
        <v>107</v>
      </c>
      <c r="R621">
        <f>IF(F621="Monthly",2,0)
+IF(E621&lt;=6,2,0)
+IF(N621&lt;=2,2,0)
+IF(L621&gt;=4,2,0)
+IF(M621&gt;=2,1,0)
+IF(H621&gt;=_xlfn.PERCENTILE.INC($H$2:$H$10001,0.75),1,0)</f>
        <v>3</v>
      </c>
      <c r="S621" t="str">
        <f>IF(R621&gt;=7,"High",IF(R621&gt;=4,"Medium","Low"))</f>
        <v>Low</v>
      </c>
    </row>
    <row r="622" spans="1:19">
      <c r="A622" t="s">
        <v>747</v>
      </c>
      <c r="B622">
        <v>27</v>
      </c>
      <c r="C622" t="s">
        <v>101</v>
      </c>
      <c r="D622" t="s">
        <v>137</v>
      </c>
      <c r="E622">
        <v>15</v>
      </c>
      <c r="F622" t="s">
        <v>109</v>
      </c>
      <c r="G622" t="s">
        <v>110</v>
      </c>
      <c r="H622" s="5">
        <v>695</v>
      </c>
      <c r="I622" s="5">
        <v>9721.82</v>
      </c>
      <c r="J622" t="s">
        <v>105</v>
      </c>
      <c r="K622" t="s">
        <v>106</v>
      </c>
      <c r="L622">
        <v>1</v>
      </c>
      <c r="M622">
        <v>0</v>
      </c>
      <c r="N622">
        <v>5</v>
      </c>
      <c r="O622" s="6">
        <v>5</v>
      </c>
      <c r="P622" t="s">
        <v>107</v>
      </c>
      <c r="Q622" t="s">
        <v>107</v>
      </c>
      <c r="R622">
        <f>IF(F622="Monthly",2,0)
+IF(E622&lt;=6,2,0)
+IF(N622&lt;=2,2,0)
+IF(L622&gt;=4,2,0)
+IF(M622&gt;=2,1,0)
+IF(H622&gt;=_xlfn.PERCENTILE.INC($H$2:$H$10001,0.75),1,0)</f>
        <v>0</v>
      </c>
      <c r="S622" t="str">
        <f>IF(R622&gt;=7,"High",IF(R622&gt;=4,"Medium","Low"))</f>
        <v>Low</v>
      </c>
    </row>
    <row r="623" spans="1:19">
      <c r="A623" t="s">
        <v>748</v>
      </c>
      <c r="B623">
        <v>54</v>
      </c>
      <c r="C623" t="s">
        <v>112</v>
      </c>
      <c r="D623" t="s">
        <v>113</v>
      </c>
      <c r="E623">
        <v>62</v>
      </c>
      <c r="F623" t="s">
        <v>109</v>
      </c>
      <c r="G623" t="s">
        <v>129</v>
      </c>
      <c r="H623" s="5">
        <v>1073</v>
      </c>
      <c r="I623" s="5">
        <v>61459.56</v>
      </c>
      <c r="J623" t="s">
        <v>134</v>
      </c>
      <c r="K623" t="s">
        <v>106</v>
      </c>
      <c r="L623">
        <v>0</v>
      </c>
      <c r="M623">
        <v>0</v>
      </c>
      <c r="N623">
        <v>5</v>
      </c>
      <c r="O623" s="6">
        <v>5</v>
      </c>
      <c r="P623" t="s">
        <v>107</v>
      </c>
      <c r="Q623" t="s">
        <v>107</v>
      </c>
      <c r="R623">
        <f>IF(F623="Monthly",2,0)
+IF(E623&lt;=6,2,0)
+IF(N623&lt;=2,2,0)
+IF(L623&gt;=4,2,0)
+IF(M623&gt;=2,1,0)
+IF(H623&gt;=_xlfn.PERCENTILE.INC($H$2:$H$10001,0.75),1,0)</f>
        <v>1</v>
      </c>
      <c r="S623" t="str">
        <f>IF(R623&gt;=7,"High",IF(R623&gt;=4,"Medium","Low"))</f>
        <v>Low</v>
      </c>
    </row>
    <row r="624" spans="1:19">
      <c r="A624" t="s">
        <v>749</v>
      </c>
      <c r="B624">
        <v>48</v>
      </c>
      <c r="C624" t="s">
        <v>101</v>
      </c>
      <c r="D624" t="s">
        <v>123</v>
      </c>
      <c r="E624">
        <v>39</v>
      </c>
      <c r="F624" t="s">
        <v>109</v>
      </c>
      <c r="G624" t="s">
        <v>104</v>
      </c>
      <c r="H624" s="5">
        <v>462</v>
      </c>
      <c r="I624" s="5">
        <v>16915.439999999999</v>
      </c>
      <c r="J624" t="s">
        <v>105</v>
      </c>
      <c r="K624" t="s">
        <v>106</v>
      </c>
      <c r="L624">
        <v>4</v>
      </c>
      <c r="M624">
        <v>2</v>
      </c>
      <c r="N624">
        <v>4</v>
      </c>
      <c r="O624" s="6">
        <v>5</v>
      </c>
      <c r="P624" t="s">
        <v>107</v>
      </c>
      <c r="Q624" t="s">
        <v>107</v>
      </c>
      <c r="R624">
        <f>IF(F624="Monthly",2,0)
+IF(E624&lt;=6,2,0)
+IF(N624&lt;=2,2,0)
+IF(L624&gt;=4,2,0)
+IF(M624&gt;=2,1,0)
+IF(H624&gt;=_xlfn.PERCENTILE.INC($H$2:$H$10001,0.75),1,0)</f>
        <v>3</v>
      </c>
      <c r="S624" t="str">
        <f>IF(R624&gt;=7,"High",IF(R624&gt;=4,"Medium","Low"))</f>
        <v>Low</v>
      </c>
    </row>
    <row r="625" spans="1:19">
      <c r="A625" t="s">
        <v>750</v>
      </c>
      <c r="B625">
        <v>36</v>
      </c>
      <c r="C625" t="s">
        <v>112</v>
      </c>
      <c r="D625" t="s">
        <v>102</v>
      </c>
      <c r="E625">
        <v>27</v>
      </c>
      <c r="F625" t="s">
        <v>103</v>
      </c>
      <c r="G625" t="s">
        <v>129</v>
      </c>
      <c r="H625" s="5">
        <v>977</v>
      </c>
      <c r="I625" s="5">
        <v>26978.42</v>
      </c>
      <c r="J625" t="s">
        <v>134</v>
      </c>
      <c r="K625" t="s">
        <v>106</v>
      </c>
      <c r="L625">
        <v>0</v>
      </c>
      <c r="M625">
        <v>0</v>
      </c>
      <c r="N625">
        <v>5</v>
      </c>
      <c r="O625" s="6">
        <v>0</v>
      </c>
      <c r="P625" t="s">
        <v>106</v>
      </c>
      <c r="Q625" t="s">
        <v>107</v>
      </c>
      <c r="R625">
        <f>IF(F625="Monthly",2,0)
+IF(E625&lt;=6,2,0)
+IF(N625&lt;=2,2,0)
+IF(L625&gt;=4,2,0)
+IF(M625&gt;=2,1,0)
+IF(H625&gt;=_xlfn.PERCENTILE.INC($H$2:$H$10001,0.75),1,0)</f>
        <v>3</v>
      </c>
      <c r="S625" t="str">
        <f>IF(R625&gt;=7,"High",IF(R625&gt;=4,"Medium","Low"))</f>
        <v>Low</v>
      </c>
    </row>
    <row r="626" spans="1:19">
      <c r="A626" t="s">
        <v>751</v>
      </c>
      <c r="B626">
        <v>18</v>
      </c>
      <c r="C626" t="s">
        <v>112</v>
      </c>
      <c r="D626" t="s">
        <v>113</v>
      </c>
      <c r="E626">
        <v>40</v>
      </c>
      <c r="F626" t="s">
        <v>103</v>
      </c>
      <c r="G626" t="s">
        <v>110</v>
      </c>
      <c r="H626" s="5">
        <v>749</v>
      </c>
      <c r="I626" s="5">
        <v>29698.69</v>
      </c>
      <c r="J626" t="s">
        <v>105</v>
      </c>
      <c r="K626" t="s">
        <v>106</v>
      </c>
      <c r="L626">
        <v>0</v>
      </c>
      <c r="M626">
        <v>0</v>
      </c>
      <c r="N626">
        <v>5</v>
      </c>
      <c r="O626" s="6">
        <v>0</v>
      </c>
      <c r="P626" t="s">
        <v>107</v>
      </c>
      <c r="Q626" t="s">
        <v>107</v>
      </c>
      <c r="R626">
        <f>IF(F626="Monthly",2,0)
+IF(E626&lt;=6,2,0)
+IF(N626&lt;=2,2,0)
+IF(L626&gt;=4,2,0)
+IF(M626&gt;=2,1,0)
+IF(H626&gt;=_xlfn.PERCENTILE.INC($H$2:$H$10001,0.75),1,0)</f>
        <v>2</v>
      </c>
      <c r="S626" t="str">
        <f>IF(R626&gt;=7,"High",IF(R626&gt;=4,"Medium","Low"))</f>
        <v>Low</v>
      </c>
    </row>
    <row r="627" spans="1:19">
      <c r="A627" t="s">
        <v>752</v>
      </c>
      <c r="B627">
        <v>28</v>
      </c>
      <c r="C627" t="s">
        <v>112</v>
      </c>
      <c r="D627" t="s">
        <v>128</v>
      </c>
      <c r="E627">
        <v>24</v>
      </c>
      <c r="F627" t="s">
        <v>109</v>
      </c>
      <c r="G627" t="s">
        <v>129</v>
      </c>
      <c r="H627" s="5">
        <v>1021</v>
      </c>
      <c r="I627" s="5">
        <v>22141.81</v>
      </c>
      <c r="J627" t="s">
        <v>105</v>
      </c>
      <c r="K627" t="s">
        <v>106</v>
      </c>
      <c r="L627">
        <v>2</v>
      </c>
      <c r="M627">
        <v>0</v>
      </c>
      <c r="N627">
        <v>5</v>
      </c>
      <c r="O627" s="6">
        <v>10</v>
      </c>
      <c r="P627" t="s">
        <v>106</v>
      </c>
      <c r="Q627" t="s">
        <v>107</v>
      </c>
      <c r="R627">
        <f>IF(F627="Monthly",2,0)
+IF(E627&lt;=6,2,0)
+IF(N627&lt;=2,2,0)
+IF(L627&gt;=4,2,0)
+IF(M627&gt;=2,1,0)
+IF(H627&gt;=_xlfn.PERCENTILE.INC($H$2:$H$10001,0.75),1,0)</f>
        <v>1</v>
      </c>
      <c r="S627" t="str">
        <f>IF(R627&gt;=7,"High",IF(R627&gt;=4,"Medium","Low"))</f>
        <v>Low</v>
      </c>
    </row>
    <row r="628" spans="1:19">
      <c r="A628" t="s">
        <v>753</v>
      </c>
      <c r="B628">
        <v>47</v>
      </c>
      <c r="C628" t="s">
        <v>112</v>
      </c>
      <c r="D628" t="s">
        <v>126</v>
      </c>
      <c r="E628">
        <v>13</v>
      </c>
      <c r="F628" t="s">
        <v>103</v>
      </c>
      <c r="G628" t="s">
        <v>129</v>
      </c>
      <c r="H628" s="5">
        <v>1082</v>
      </c>
      <c r="I628" s="5">
        <v>14033.33</v>
      </c>
      <c r="J628" t="s">
        <v>115</v>
      </c>
      <c r="K628" t="s">
        <v>106</v>
      </c>
      <c r="L628">
        <v>0</v>
      </c>
      <c r="M628">
        <v>0</v>
      </c>
      <c r="N628">
        <v>5</v>
      </c>
      <c r="O628" s="6">
        <v>0</v>
      </c>
      <c r="P628" t="s">
        <v>107</v>
      </c>
      <c r="Q628" t="s">
        <v>107</v>
      </c>
      <c r="R628">
        <f>IF(F628="Monthly",2,0)
+IF(E628&lt;=6,2,0)
+IF(N628&lt;=2,2,0)
+IF(L628&gt;=4,2,0)
+IF(M628&gt;=2,1,0)
+IF(H628&gt;=_xlfn.PERCENTILE.INC($H$2:$H$10001,0.75),1,0)</f>
        <v>3</v>
      </c>
      <c r="S628" t="str">
        <f>IF(R628&gt;=7,"High",IF(R628&gt;=4,"Medium","Low"))</f>
        <v>Low</v>
      </c>
    </row>
    <row r="629" spans="1:19">
      <c r="A629" t="s">
        <v>754</v>
      </c>
      <c r="B629">
        <v>45</v>
      </c>
      <c r="C629" t="s">
        <v>112</v>
      </c>
      <c r="D629" t="s">
        <v>113</v>
      </c>
      <c r="E629">
        <v>40</v>
      </c>
      <c r="F629" t="s">
        <v>109</v>
      </c>
      <c r="G629" t="s">
        <v>110</v>
      </c>
      <c r="H629" s="5">
        <v>701</v>
      </c>
      <c r="I629" s="5">
        <v>27410.67</v>
      </c>
      <c r="J629" t="s">
        <v>117</v>
      </c>
      <c r="K629" t="s">
        <v>106</v>
      </c>
      <c r="L629">
        <v>1</v>
      </c>
      <c r="M629">
        <v>0</v>
      </c>
      <c r="N629">
        <v>5</v>
      </c>
      <c r="O629" s="6">
        <v>0</v>
      </c>
      <c r="P629" t="s">
        <v>106</v>
      </c>
      <c r="Q629" t="s">
        <v>107</v>
      </c>
      <c r="R629">
        <f>IF(F629="Monthly",2,0)
+IF(E629&lt;=6,2,0)
+IF(N629&lt;=2,2,0)
+IF(L629&gt;=4,2,0)
+IF(M629&gt;=2,1,0)
+IF(H629&gt;=_xlfn.PERCENTILE.INC($H$2:$H$10001,0.75),1,0)</f>
        <v>0</v>
      </c>
      <c r="S629" t="str">
        <f>IF(R629&gt;=7,"High",IF(R629&gt;=4,"Medium","Low"))</f>
        <v>Low</v>
      </c>
    </row>
    <row r="630" spans="1:19">
      <c r="A630" t="s">
        <v>755</v>
      </c>
      <c r="B630">
        <v>22</v>
      </c>
      <c r="C630" t="s">
        <v>101</v>
      </c>
      <c r="D630" t="s">
        <v>159</v>
      </c>
      <c r="E630">
        <v>9</v>
      </c>
      <c r="F630" t="s">
        <v>103</v>
      </c>
      <c r="G630" t="s">
        <v>129</v>
      </c>
      <c r="H630" s="5">
        <v>953</v>
      </c>
      <c r="I630" s="5">
        <v>8675.08</v>
      </c>
      <c r="J630" t="s">
        <v>134</v>
      </c>
      <c r="K630" t="s">
        <v>106</v>
      </c>
      <c r="L630">
        <v>0</v>
      </c>
      <c r="M630">
        <v>0</v>
      </c>
      <c r="N630">
        <v>4</v>
      </c>
      <c r="O630" s="6">
        <v>0</v>
      </c>
      <c r="P630" t="s">
        <v>107</v>
      </c>
      <c r="Q630" t="s">
        <v>107</v>
      </c>
      <c r="R630">
        <f>IF(F630="Monthly",2,0)
+IF(E630&lt;=6,2,0)
+IF(N630&lt;=2,2,0)
+IF(L630&gt;=4,2,0)
+IF(M630&gt;=2,1,0)
+IF(H630&gt;=_xlfn.PERCENTILE.INC($H$2:$H$10001,0.75),1,0)</f>
        <v>3</v>
      </c>
      <c r="S630" t="str">
        <f>IF(R630&gt;=7,"High",IF(R630&gt;=4,"Medium","Low"))</f>
        <v>Low</v>
      </c>
    </row>
    <row r="631" spans="1:19">
      <c r="A631" t="s">
        <v>756</v>
      </c>
      <c r="B631">
        <v>24</v>
      </c>
      <c r="C631" t="s">
        <v>112</v>
      </c>
      <c r="D631" t="s">
        <v>119</v>
      </c>
      <c r="E631">
        <v>14</v>
      </c>
      <c r="F631" t="s">
        <v>109</v>
      </c>
      <c r="G631" t="s">
        <v>110</v>
      </c>
      <c r="H631" s="5">
        <v>771</v>
      </c>
      <c r="I631" s="5">
        <v>9842.33</v>
      </c>
      <c r="J631" t="s">
        <v>115</v>
      </c>
      <c r="K631" t="s">
        <v>106</v>
      </c>
      <c r="L631">
        <v>1</v>
      </c>
      <c r="M631">
        <v>0</v>
      </c>
      <c r="N631">
        <v>5</v>
      </c>
      <c r="O631" s="6">
        <v>10</v>
      </c>
      <c r="P631" t="s">
        <v>107</v>
      </c>
      <c r="Q631" t="s">
        <v>107</v>
      </c>
      <c r="R631">
        <f>IF(F631="Monthly",2,0)
+IF(E631&lt;=6,2,0)
+IF(N631&lt;=2,2,0)
+IF(L631&gt;=4,2,0)
+IF(M631&gt;=2,1,0)
+IF(H631&gt;=_xlfn.PERCENTILE.INC($H$2:$H$10001,0.75),1,0)</f>
        <v>0</v>
      </c>
      <c r="S631" t="str">
        <f>IF(R631&gt;=7,"High",IF(R631&gt;=4,"Medium","Low"))</f>
        <v>Low</v>
      </c>
    </row>
    <row r="632" spans="1:19">
      <c r="A632" t="s">
        <v>757</v>
      </c>
      <c r="B632">
        <v>52</v>
      </c>
      <c r="C632" t="s">
        <v>101</v>
      </c>
      <c r="D632" t="s">
        <v>131</v>
      </c>
      <c r="E632">
        <v>14</v>
      </c>
      <c r="F632" t="s">
        <v>103</v>
      </c>
      <c r="G632" t="s">
        <v>104</v>
      </c>
      <c r="H632" s="5">
        <v>462</v>
      </c>
      <c r="I632" s="5">
        <v>6321.23</v>
      </c>
      <c r="J632" t="s">
        <v>105</v>
      </c>
      <c r="K632" t="s">
        <v>106</v>
      </c>
      <c r="L632">
        <v>1</v>
      </c>
      <c r="M632">
        <v>0</v>
      </c>
      <c r="N632">
        <v>5</v>
      </c>
      <c r="O632" s="6">
        <v>0</v>
      </c>
      <c r="P632" t="s">
        <v>106</v>
      </c>
      <c r="Q632" t="s">
        <v>107</v>
      </c>
      <c r="R632">
        <f>IF(F632="Monthly",2,0)
+IF(E632&lt;=6,2,0)
+IF(N632&lt;=2,2,0)
+IF(L632&gt;=4,2,0)
+IF(M632&gt;=2,1,0)
+IF(H632&gt;=_xlfn.PERCENTILE.INC($H$2:$H$10001,0.75),1,0)</f>
        <v>2</v>
      </c>
      <c r="S632" t="str">
        <f>IF(R632&gt;=7,"High",IF(R632&gt;=4,"Medium","Low"))</f>
        <v>Low</v>
      </c>
    </row>
    <row r="633" spans="1:19">
      <c r="A633" t="s">
        <v>758</v>
      </c>
      <c r="B633">
        <v>25</v>
      </c>
      <c r="C633" t="s">
        <v>112</v>
      </c>
      <c r="D633" t="s">
        <v>123</v>
      </c>
      <c r="E633">
        <v>55</v>
      </c>
      <c r="F633" t="s">
        <v>109</v>
      </c>
      <c r="G633" t="s">
        <v>129</v>
      </c>
      <c r="H633" s="5">
        <v>1096</v>
      </c>
      <c r="I633" s="5">
        <v>61002.02</v>
      </c>
      <c r="J633" t="s">
        <v>105</v>
      </c>
      <c r="K633" t="s">
        <v>106</v>
      </c>
      <c r="L633">
        <v>0</v>
      </c>
      <c r="M633">
        <v>0</v>
      </c>
      <c r="N633">
        <v>5</v>
      </c>
      <c r="O633" s="6">
        <v>0</v>
      </c>
      <c r="P633" t="s">
        <v>106</v>
      </c>
      <c r="Q633" t="s">
        <v>107</v>
      </c>
      <c r="R633">
        <f>IF(F633="Monthly",2,0)
+IF(E633&lt;=6,2,0)
+IF(N633&lt;=2,2,0)
+IF(L633&gt;=4,2,0)
+IF(M633&gt;=2,1,0)
+IF(H633&gt;=_xlfn.PERCENTILE.INC($H$2:$H$10001,0.75),1,0)</f>
        <v>1</v>
      </c>
      <c r="S633" t="str">
        <f>IF(R633&gt;=7,"High",IF(R633&gt;=4,"Medium","Low"))</f>
        <v>Low</v>
      </c>
    </row>
    <row r="634" spans="1:19">
      <c r="A634" t="s">
        <v>759</v>
      </c>
      <c r="B634">
        <v>50</v>
      </c>
      <c r="C634" t="s">
        <v>101</v>
      </c>
      <c r="D634" t="s">
        <v>126</v>
      </c>
      <c r="E634">
        <v>45</v>
      </c>
      <c r="F634" t="s">
        <v>121</v>
      </c>
      <c r="G634" t="s">
        <v>110</v>
      </c>
      <c r="H634" s="5">
        <v>744</v>
      </c>
      <c r="I634" s="5">
        <v>27623.08</v>
      </c>
      <c r="J634" t="s">
        <v>134</v>
      </c>
      <c r="K634" t="s">
        <v>106</v>
      </c>
      <c r="L634">
        <v>1</v>
      </c>
      <c r="M634">
        <v>0</v>
      </c>
      <c r="N634">
        <v>5</v>
      </c>
      <c r="O634" s="6">
        <v>15</v>
      </c>
      <c r="P634" t="s">
        <v>106</v>
      </c>
      <c r="Q634" t="s">
        <v>107</v>
      </c>
      <c r="R634">
        <f>IF(F634="Monthly",2,0)
+IF(E634&lt;=6,2,0)
+IF(N634&lt;=2,2,0)
+IF(L634&gt;=4,2,0)
+IF(M634&gt;=2,1,0)
+IF(H634&gt;=_xlfn.PERCENTILE.INC($H$2:$H$10001,0.75),1,0)</f>
        <v>0</v>
      </c>
      <c r="S634" t="str">
        <f>IF(R634&gt;=7,"High",IF(R634&gt;=4,"Medium","Low"))</f>
        <v>Low</v>
      </c>
    </row>
    <row r="635" spans="1:19">
      <c r="A635" t="s">
        <v>760</v>
      </c>
      <c r="B635">
        <v>30</v>
      </c>
      <c r="C635" t="s">
        <v>101</v>
      </c>
      <c r="D635" t="s">
        <v>137</v>
      </c>
      <c r="E635">
        <v>45</v>
      </c>
      <c r="F635" t="s">
        <v>121</v>
      </c>
      <c r="G635" t="s">
        <v>129</v>
      </c>
      <c r="H635" s="5">
        <v>1056</v>
      </c>
      <c r="I635" s="5">
        <v>47208.15</v>
      </c>
      <c r="J635" t="s">
        <v>134</v>
      </c>
      <c r="K635" t="s">
        <v>106</v>
      </c>
      <c r="L635">
        <v>0</v>
      </c>
      <c r="M635">
        <v>0</v>
      </c>
      <c r="N635">
        <v>5</v>
      </c>
      <c r="O635" s="6">
        <v>0</v>
      </c>
      <c r="P635" t="s">
        <v>107</v>
      </c>
      <c r="Q635" t="s">
        <v>107</v>
      </c>
      <c r="R635">
        <f>IF(F635="Monthly",2,0)
+IF(E635&lt;=6,2,0)
+IF(N635&lt;=2,2,0)
+IF(L635&gt;=4,2,0)
+IF(M635&gt;=2,1,0)
+IF(H635&gt;=_xlfn.PERCENTILE.INC($H$2:$H$10001,0.75),1,0)</f>
        <v>1</v>
      </c>
      <c r="S635" t="str">
        <f>IF(R635&gt;=7,"High",IF(R635&gt;=4,"Medium","Low"))</f>
        <v>Low</v>
      </c>
    </row>
    <row r="636" spans="1:19">
      <c r="A636" t="s">
        <v>761</v>
      </c>
      <c r="B636">
        <v>25</v>
      </c>
      <c r="C636" t="s">
        <v>112</v>
      </c>
      <c r="D636" t="s">
        <v>126</v>
      </c>
      <c r="E636">
        <v>38</v>
      </c>
      <c r="F636" t="s">
        <v>103</v>
      </c>
      <c r="G636" t="s">
        <v>110</v>
      </c>
      <c r="H636" s="5">
        <v>701</v>
      </c>
      <c r="I636" s="5">
        <v>27377.29</v>
      </c>
      <c r="J636" t="s">
        <v>115</v>
      </c>
      <c r="K636" t="s">
        <v>106</v>
      </c>
      <c r="L636">
        <v>4</v>
      </c>
      <c r="M636">
        <v>3</v>
      </c>
      <c r="N636">
        <v>3</v>
      </c>
      <c r="O636" s="6">
        <v>0</v>
      </c>
      <c r="P636" t="s">
        <v>107</v>
      </c>
      <c r="Q636" t="s">
        <v>106</v>
      </c>
      <c r="R636">
        <f>IF(F636="Monthly",2,0)
+IF(E636&lt;=6,2,0)
+IF(N636&lt;=2,2,0)
+IF(L636&gt;=4,2,0)
+IF(M636&gt;=2,1,0)
+IF(H636&gt;=_xlfn.PERCENTILE.INC($H$2:$H$10001,0.75),1,0)</f>
        <v>5</v>
      </c>
      <c r="S636" t="str">
        <f>IF(R636&gt;=7,"High",IF(R636&gt;=4,"Medium","Low"))</f>
        <v>Medium</v>
      </c>
    </row>
    <row r="637" spans="1:19">
      <c r="A637" t="s">
        <v>762</v>
      </c>
      <c r="B637">
        <v>43</v>
      </c>
      <c r="C637" t="s">
        <v>101</v>
      </c>
      <c r="D637" t="s">
        <v>137</v>
      </c>
      <c r="E637">
        <v>39</v>
      </c>
      <c r="F637" t="s">
        <v>121</v>
      </c>
      <c r="G637" t="s">
        <v>104</v>
      </c>
      <c r="H637" s="5">
        <v>492</v>
      </c>
      <c r="I637" s="5">
        <v>18984.98</v>
      </c>
      <c r="J637" t="s">
        <v>105</v>
      </c>
      <c r="K637" t="s">
        <v>106</v>
      </c>
      <c r="L637">
        <v>2</v>
      </c>
      <c r="M637">
        <v>2</v>
      </c>
      <c r="N637">
        <v>4</v>
      </c>
      <c r="O637" s="6">
        <v>0</v>
      </c>
      <c r="P637" t="s">
        <v>107</v>
      </c>
      <c r="Q637" t="s">
        <v>107</v>
      </c>
      <c r="R637">
        <f>IF(F637="Monthly",2,0)
+IF(E637&lt;=6,2,0)
+IF(N637&lt;=2,2,0)
+IF(L637&gt;=4,2,0)
+IF(M637&gt;=2,1,0)
+IF(H637&gt;=_xlfn.PERCENTILE.INC($H$2:$H$10001,0.75),1,0)</f>
        <v>1</v>
      </c>
      <c r="S637" t="str">
        <f>IF(R637&gt;=7,"High",IF(R637&gt;=4,"Medium","Low"))</f>
        <v>Low</v>
      </c>
    </row>
    <row r="638" spans="1:19">
      <c r="A638" t="s">
        <v>763</v>
      </c>
      <c r="B638">
        <v>52</v>
      </c>
      <c r="C638" t="s">
        <v>112</v>
      </c>
      <c r="D638" t="s">
        <v>137</v>
      </c>
      <c r="E638">
        <v>32</v>
      </c>
      <c r="F638" t="s">
        <v>109</v>
      </c>
      <c r="G638" t="s">
        <v>129</v>
      </c>
      <c r="H638" s="5">
        <v>955</v>
      </c>
      <c r="I638" s="5">
        <v>29697.22</v>
      </c>
      <c r="J638" t="s">
        <v>117</v>
      </c>
      <c r="K638" t="s">
        <v>106</v>
      </c>
      <c r="L638">
        <v>0</v>
      </c>
      <c r="M638">
        <v>0</v>
      </c>
      <c r="N638">
        <v>5</v>
      </c>
      <c r="O638" s="6">
        <v>0</v>
      </c>
      <c r="P638" t="s">
        <v>107</v>
      </c>
      <c r="Q638" t="s">
        <v>107</v>
      </c>
      <c r="R638">
        <f>IF(F638="Monthly",2,0)
+IF(E638&lt;=6,2,0)
+IF(N638&lt;=2,2,0)
+IF(L638&gt;=4,2,0)
+IF(M638&gt;=2,1,0)
+IF(H638&gt;=_xlfn.PERCENTILE.INC($H$2:$H$10001,0.75),1,0)</f>
        <v>1</v>
      </c>
      <c r="S638" t="str">
        <f>IF(R638&gt;=7,"High",IF(R638&gt;=4,"Medium","Low"))</f>
        <v>Low</v>
      </c>
    </row>
    <row r="639" spans="1:19">
      <c r="A639" t="s">
        <v>764</v>
      </c>
      <c r="B639">
        <v>24</v>
      </c>
      <c r="C639" t="s">
        <v>112</v>
      </c>
      <c r="D639" t="s">
        <v>119</v>
      </c>
      <c r="E639">
        <v>42</v>
      </c>
      <c r="F639" t="s">
        <v>121</v>
      </c>
      <c r="G639" t="s">
        <v>104</v>
      </c>
      <c r="H639" s="5">
        <v>439</v>
      </c>
      <c r="I639" s="5">
        <v>18097.59</v>
      </c>
      <c r="J639" t="s">
        <v>117</v>
      </c>
      <c r="K639" t="s">
        <v>106</v>
      </c>
      <c r="L639">
        <v>0</v>
      </c>
      <c r="M639">
        <v>0</v>
      </c>
      <c r="N639">
        <v>5</v>
      </c>
      <c r="O639" s="6">
        <v>0</v>
      </c>
      <c r="P639" t="s">
        <v>107</v>
      </c>
      <c r="Q639" t="s">
        <v>107</v>
      </c>
      <c r="R639">
        <f>IF(F639="Monthly",2,0)
+IF(E639&lt;=6,2,0)
+IF(N639&lt;=2,2,0)
+IF(L639&gt;=4,2,0)
+IF(M639&gt;=2,1,0)
+IF(H639&gt;=_xlfn.PERCENTILE.INC($H$2:$H$10001,0.75),1,0)</f>
        <v>0</v>
      </c>
      <c r="S639" t="str">
        <f>IF(R639&gt;=7,"High",IF(R639&gt;=4,"Medium","Low"))</f>
        <v>Low</v>
      </c>
    </row>
    <row r="640" spans="1:19">
      <c r="A640" t="s">
        <v>765</v>
      </c>
      <c r="B640">
        <v>42</v>
      </c>
      <c r="C640" t="s">
        <v>112</v>
      </c>
      <c r="D640" t="s">
        <v>102</v>
      </c>
      <c r="E640">
        <v>36</v>
      </c>
      <c r="F640" t="s">
        <v>121</v>
      </c>
      <c r="G640" t="s">
        <v>129</v>
      </c>
      <c r="H640" s="5">
        <v>1128</v>
      </c>
      <c r="I640" s="5">
        <v>36701.51</v>
      </c>
      <c r="J640" t="s">
        <v>117</v>
      </c>
      <c r="K640" t="s">
        <v>106</v>
      </c>
      <c r="L640">
        <v>1</v>
      </c>
      <c r="M640">
        <v>0</v>
      </c>
      <c r="N640">
        <v>5</v>
      </c>
      <c r="O640" s="6">
        <v>10</v>
      </c>
      <c r="P640" t="s">
        <v>107</v>
      </c>
      <c r="Q640" t="s">
        <v>107</v>
      </c>
      <c r="R640">
        <f>IF(F640="Monthly",2,0)
+IF(E640&lt;=6,2,0)
+IF(N640&lt;=2,2,0)
+IF(L640&gt;=4,2,0)
+IF(M640&gt;=2,1,0)
+IF(H640&gt;=_xlfn.PERCENTILE.INC($H$2:$H$10001,0.75),1,0)</f>
        <v>1</v>
      </c>
      <c r="S640" t="str">
        <f>IF(R640&gt;=7,"High",IF(R640&gt;=4,"Medium","Low"))</f>
        <v>Low</v>
      </c>
    </row>
    <row r="641" spans="1:19">
      <c r="A641" t="s">
        <v>766</v>
      </c>
      <c r="B641">
        <v>31</v>
      </c>
      <c r="C641" t="s">
        <v>101</v>
      </c>
      <c r="D641" t="s">
        <v>126</v>
      </c>
      <c r="E641">
        <v>59</v>
      </c>
      <c r="F641" t="s">
        <v>121</v>
      </c>
      <c r="G641" t="s">
        <v>129</v>
      </c>
      <c r="H641" s="5">
        <v>1098</v>
      </c>
      <c r="I641" s="5">
        <v>53487.24</v>
      </c>
      <c r="J641" t="s">
        <v>105</v>
      </c>
      <c r="K641" t="s">
        <v>106</v>
      </c>
      <c r="L641">
        <v>0</v>
      </c>
      <c r="M641">
        <v>0</v>
      </c>
      <c r="N641">
        <v>5</v>
      </c>
      <c r="O641" s="6">
        <v>15</v>
      </c>
      <c r="P641" t="s">
        <v>106</v>
      </c>
      <c r="Q641" t="s">
        <v>107</v>
      </c>
      <c r="R641">
        <f>IF(F641="Monthly",2,0)
+IF(E641&lt;=6,2,0)
+IF(N641&lt;=2,2,0)
+IF(L641&gt;=4,2,0)
+IF(M641&gt;=2,1,0)
+IF(H641&gt;=_xlfn.PERCENTILE.INC($H$2:$H$10001,0.75),1,0)</f>
        <v>1</v>
      </c>
      <c r="S641" t="str">
        <f>IF(R641&gt;=7,"High",IF(R641&gt;=4,"Medium","Low"))</f>
        <v>Low</v>
      </c>
    </row>
    <row r="642" spans="1:19">
      <c r="A642" t="s">
        <v>767</v>
      </c>
      <c r="B642">
        <v>26</v>
      </c>
      <c r="C642" t="s">
        <v>101</v>
      </c>
      <c r="D642" t="s">
        <v>128</v>
      </c>
      <c r="E642">
        <v>15</v>
      </c>
      <c r="F642" t="s">
        <v>109</v>
      </c>
      <c r="G642" t="s">
        <v>104</v>
      </c>
      <c r="H642" s="5">
        <v>462</v>
      </c>
      <c r="I642" s="5">
        <v>6616.2</v>
      </c>
      <c r="J642" t="s">
        <v>140</v>
      </c>
      <c r="K642" t="s">
        <v>106</v>
      </c>
      <c r="L642">
        <v>3</v>
      </c>
      <c r="M642">
        <v>2</v>
      </c>
      <c r="N642">
        <v>3</v>
      </c>
      <c r="O642" s="6">
        <v>5</v>
      </c>
      <c r="P642" t="s">
        <v>107</v>
      </c>
      <c r="Q642" t="s">
        <v>107</v>
      </c>
      <c r="R642">
        <f>IF(F642="Monthly",2,0)
+IF(E642&lt;=6,2,0)
+IF(N642&lt;=2,2,0)
+IF(L642&gt;=4,2,0)
+IF(M642&gt;=2,1,0)
+IF(H642&gt;=_xlfn.PERCENTILE.INC($H$2:$H$10001,0.75),1,0)</f>
        <v>1</v>
      </c>
      <c r="S642" t="str">
        <f>IF(R642&gt;=7,"High",IF(R642&gt;=4,"Medium","Low"))</f>
        <v>Low</v>
      </c>
    </row>
    <row r="643" spans="1:19">
      <c r="A643" t="s">
        <v>768</v>
      </c>
      <c r="B643">
        <v>51</v>
      </c>
      <c r="C643" t="s">
        <v>112</v>
      </c>
      <c r="D643" t="s">
        <v>126</v>
      </c>
      <c r="E643">
        <v>41</v>
      </c>
      <c r="F643" t="s">
        <v>103</v>
      </c>
      <c r="G643" t="s">
        <v>104</v>
      </c>
      <c r="H643" s="5">
        <v>447</v>
      </c>
      <c r="I643" s="5">
        <v>17857.37</v>
      </c>
      <c r="J643" t="s">
        <v>115</v>
      </c>
      <c r="K643" t="s">
        <v>106</v>
      </c>
      <c r="L643">
        <v>4</v>
      </c>
      <c r="M643">
        <v>1</v>
      </c>
      <c r="N643">
        <v>3</v>
      </c>
      <c r="O643" s="6">
        <v>0</v>
      </c>
      <c r="P643" t="s">
        <v>107</v>
      </c>
      <c r="Q643" t="s">
        <v>107</v>
      </c>
      <c r="R643">
        <f>IF(F643="Monthly",2,0)
+IF(E643&lt;=6,2,0)
+IF(N643&lt;=2,2,0)
+IF(L643&gt;=4,2,0)
+IF(M643&gt;=2,1,0)
+IF(H643&gt;=_xlfn.PERCENTILE.INC($H$2:$H$10001,0.75),1,0)</f>
        <v>4</v>
      </c>
      <c r="S643" t="str">
        <f>IF(R643&gt;=7,"High",IF(R643&gt;=4,"Medium","Low"))</f>
        <v>Medium</v>
      </c>
    </row>
    <row r="644" spans="1:19">
      <c r="A644" t="s">
        <v>769</v>
      </c>
      <c r="B644">
        <v>18</v>
      </c>
      <c r="C644" t="s">
        <v>112</v>
      </c>
      <c r="D644" t="s">
        <v>126</v>
      </c>
      <c r="E644">
        <v>40</v>
      </c>
      <c r="F644" t="s">
        <v>103</v>
      </c>
      <c r="G644" t="s">
        <v>104</v>
      </c>
      <c r="H644" s="5">
        <v>454</v>
      </c>
      <c r="I644" s="5">
        <v>17996.84</v>
      </c>
      <c r="J644" t="s">
        <v>105</v>
      </c>
      <c r="K644" t="s">
        <v>106</v>
      </c>
      <c r="L644">
        <v>2</v>
      </c>
      <c r="M644">
        <v>1</v>
      </c>
      <c r="N644">
        <v>5</v>
      </c>
      <c r="O644" s="6">
        <v>0</v>
      </c>
      <c r="P644" t="s">
        <v>106</v>
      </c>
      <c r="Q644" t="s">
        <v>107</v>
      </c>
      <c r="R644">
        <f>IF(F644="Monthly",2,0)
+IF(E644&lt;=6,2,0)
+IF(N644&lt;=2,2,0)
+IF(L644&gt;=4,2,0)
+IF(M644&gt;=2,1,0)
+IF(H644&gt;=_xlfn.PERCENTILE.INC($H$2:$H$10001,0.75),1,0)</f>
        <v>2</v>
      </c>
      <c r="S644" t="str">
        <f>IF(R644&gt;=7,"High",IF(R644&gt;=4,"Medium","Low"))</f>
        <v>Low</v>
      </c>
    </row>
    <row r="645" spans="1:19">
      <c r="A645" t="s">
        <v>770</v>
      </c>
      <c r="B645">
        <v>40</v>
      </c>
      <c r="C645" t="s">
        <v>112</v>
      </c>
      <c r="D645" t="s">
        <v>137</v>
      </c>
      <c r="E645">
        <v>54</v>
      </c>
      <c r="F645" t="s">
        <v>109</v>
      </c>
      <c r="G645" t="s">
        <v>104</v>
      </c>
      <c r="H645" s="5">
        <v>393</v>
      </c>
      <c r="I645" s="5">
        <v>18662.02</v>
      </c>
      <c r="J645" t="s">
        <v>105</v>
      </c>
      <c r="K645" t="s">
        <v>106</v>
      </c>
      <c r="L645">
        <v>2</v>
      </c>
      <c r="M645">
        <v>0</v>
      </c>
      <c r="N645">
        <v>5</v>
      </c>
      <c r="O645" s="6">
        <v>10</v>
      </c>
      <c r="P645" t="s">
        <v>107</v>
      </c>
      <c r="Q645" t="s">
        <v>107</v>
      </c>
      <c r="R645">
        <f>IF(F645="Monthly",2,0)
+IF(E645&lt;=6,2,0)
+IF(N645&lt;=2,2,0)
+IF(L645&gt;=4,2,0)
+IF(M645&gt;=2,1,0)
+IF(H645&gt;=_xlfn.PERCENTILE.INC($H$2:$H$10001,0.75),1,0)</f>
        <v>0</v>
      </c>
      <c r="S645" t="str">
        <f>IF(R645&gt;=7,"High",IF(R645&gt;=4,"Medium","Low"))</f>
        <v>Low</v>
      </c>
    </row>
    <row r="646" spans="1:19">
      <c r="A646" t="s">
        <v>771</v>
      </c>
      <c r="B646">
        <v>25</v>
      </c>
      <c r="C646" t="s">
        <v>101</v>
      </c>
      <c r="D646" t="s">
        <v>126</v>
      </c>
      <c r="E646">
        <v>26</v>
      </c>
      <c r="F646" t="s">
        <v>121</v>
      </c>
      <c r="G646" t="s">
        <v>104</v>
      </c>
      <c r="H646" s="5">
        <v>549</v>
      </c>
      <c r="I646" s="5">
        <v>13087.57</v>
      </c>
      <c r="J646" t="s">
        <v>115</v>
      </c>
      <c r="K646" t="s">
        <v>106</v>
      </c>
      <c r="L646">
        <v>3</v>
      </c>
      <c r="M646">
        <v>1</v>
      </c>
      <c r="N646">
        <v>3</v>
      </c>
      <c r="O646" s="6">
        <v>10</v>
      </c>
      <c r="P646" t="s">
        <v>107</v>
      </c>
      <c r="Q646" t="s">
        <v>106</v>
      </c>
      <c r="R646">
        <f>IF(F646="Monthly",2,0)
+IF(E646&lt;=6,2,0)
+IF(N646&lt;=2,2,0)
+IF(L646&gt;=4,2,0)
+IF(M646&gt;=2,1,0)
+IF(H646&gt;=_xlfn.PERCENTILE.INC($H$2:$H$10001,0.75),1,0)</f>
        <v>0</v>
      </c>
      <c r="S646" t="str">
        <f>IF(R646&gt;=7,"High",IF(R646&gt;=4,"Medium","Low"))</f>
        <v>Low</v>
      </c>
    </row>
    <row r="647" spans="1:19">
      <c r="A647" t="s">
        <v>772</v>
      </c>
      <c r="B647">
        <v>40</v>
      </c>
      <c r="C647" t="s">
        <v>112</v>
      </c>
      <c r="D647" t="s">
        <v>126</v>
      </c>
      <c r="E647">
        <v>72</v>
      </c>
      <c r="F647" t="s">
        <v>121</v>
      </c>
      <c r="G647" t="s">
        <v>110</v>
      </c>
      <c r="H647" s="5">
        <v>829</v>
      </c>
      <c r="I647" s="5">
        <v>51359.61</v>
      </c>
      <c r="J647" t="s">
        <v>105</v>
      </c>
      <c r="K647" t="s">
        <v>106</v>
      </c>
      <c r="L647">
        <v>0</v>
      </c>
      <c r="M647">
        <v>0</v>
      </c>
      <c r="N647">
        <v>5</v>
      </c>
      <c r="O647" s="6">
        <v>15</v>
      </c>
      <c r="P647" t="s">
        <v>106</v>
      </c>
      <c r="Q647" t="s">
        <v>107</v>
      </c>
      <c r="R647">
        <f>IF(F647="Monthly",2,0)
+IF(E647&lt;=6,2,0)
+IF(N647&lt;=2,2,0)
+IF(L647&gt;=4,2,0)
+IF(M647&gt;=2,1,0)
+IF(H647&gt;=_xlfn.PERCENTILE.INC($H$2:$H$10001,0.75),1,0)</f>
        <v>1</v>
      </c>
      <c r="S647" t="str">
        <f>IF(R647&gt;=7,"High",IF(R647&gt;=4,"Medium","Low"))</f>
        <v>Low</v>
      </c>
    </row>
    <row r="648" spans="1:19">
      <c r="A648" t="s">
        <v>773</v>
      </c>
      <c r="B648">
        <v>53</v>
      </c>
      <c r="C648" t="s">
        <v>101</v>
      </c>
      <c r="D648" t="s">
        <v>119</v>
      </c>
      <c r="E648">
        <v>25</v>
      </c>
      <c r="F648" t="s">
        <v>109</v>
      </c>
      <c r="G648" t="s">
        <v>129</v>
      </c>
      <c r="H648" s="5">
        <v>1073</v>
      </c>
      <c r="I648" s="5">
        <v>24440.18</v>
      </c>
      <c r="J648" t="s">
        <v>117</v>
      </c>
      <c r="K648" t="s">
        <v>106</v>
      </c>
      <c r="L648">
        <v>1</v>
      </c>
      <c r="M648">
        <v>0</v>
      </c>
      <c r="N648">
        <v>4</v>
      </c>
      <c r="O648" s="6">
        <v>10</v>
      </c>
      <c r="P648" t="s">
        <v>106</v>
      </c>
      <c r="Q648" t="s">
        <v>107</v>
      </c>
      <c r="R648">
        <f>IF(F648="Monthly",2,0)
+IF(E648&lt;=6,2,0)
+IF(N648&lt;=2,2,0)
+IF(L648&gt;=4,2,0)
+IF(M648&gt;=2,1,0)
+IF(H648&gt;=_xlfn.PERCENTILE.INC($H$2:$H$10001,0.75),1,0)</f>
        <v>1</v>
      </c>
      <c r="S648" t="str">
        <f>IF(R648&gt;=7,"High",IF(R648&gt;=4,"Medium","Low"))</f>
        <v>Low</v>
      </c>
    </row>
    <row r="649" spans="1:19">
      <c r="A649" t="s">
        <v>774</v>
      </c>
      <c r="B649">
        <v>34</v>
      </c>
      <c r="C649" t="s">
        <v>112</v>
      </c>
      <c r="D649" t="s">
        <v>123</v>
      </c>
      <c r="E649">
        <v>30</v>
      </c>
      <c r="F649" t="s">
        <v>103</v>
      </c>
      <c r="G649" t="s">
        <v>110</v>
      </c>
      <c r="H649" s="5">
        <v>670</v>
      </c>
      <c r="I649" s="5">
        <v>20339.2</v>
      </c>
      <c r="J649" t="s">
        <v>134</v>
      </c>
      <c r="K649" t="s">
        <v>106</v>
      </c>
      <c r="L649">
        <v>0</v>
      </c>
      <c r="M649">
        <v>0</v>
      </c>
      <c r="N649">
        <v>5</v>
      </c>
      <c r="O649" s="6">
        <v>0</v>
      </c>
      <c r="P649" t="s">
        <v>107</v>
      </c>
      <c r="Q649" t="s">
        <v>107</v>
      </c>
      <c r="R649">
        <f>IF(F649="Monthly",2,0)
+IF(E649&lt;=6,2,0)
+IF(N649&lt;=2,2,0)
+IF(L649&gt;=4,2,0)
+IF(M649&gt;=2,1,0)
+IF(H649&gt;=_xlfn.PERCENTILE.INC($H$2:$H$10001,0.75),1,0)</f>
        <v>2</v>
      </c>
      <c r="S649" t="str">
        <f>IF(R649&gt;=7,"High",IF(R649&gt;=4,"Medium","Low"))</f>
        <v>Low</v>
      </c>
    </row>
    <row r="650" spans="1:19">
      <c r="A650" t="s">
        <v>775</v>
      </c>
      <c r="B650">
        <v>30</v>
      </c>
      <c r="C650" t="s">
        <v>101</v>
      </c>
      <c r="D650" t="s">
        <v>123</v>
      </c>
      <c r="E650">
        <v>24</v>
      </c>
      <c r="F650" t="s">
        <v>109</v>
      </c>
      <c r="G650" t="s">
        <v>104</v>
      </c>
      <c r="H650" s="5">
        <v>404</v>
      </c>
      <c r="I650" s="5">
        <v>9430.9599999999991</v>
      </c>
      <c r="J650" t="s">
        <v>140</v>
      </c>
      <c r="K650" t="s">
        <v>106</v>
      </c>
      <c r="L650">
        <v>1</v>
      </c>
      <c r="M650">
        <v>0</v>
      </c>
      <c r="N650">
        <v>5</v>
      </c>
      <c r="O650" s="6">
        <v>0</v>
      </c>
      <c r="P650" t="s">
        <v>107</v>
      </c>
      <c r="Q650" t="s">
        <v>107</v>
      </c>
      <c r="R650">
        <f>IF(F650="Monthly",2,0)
+IF(E650&lt;=6,2,0)
+IF(N650&lt;=2,2,0)
+IF(L650&gt;=4,2,0)
+IF(M650&gt;=2,1,0)
+IF(H650&gt;=_xlfn.PERCENTILE.INC($H$2:$H$10001,0.75),1,0)</f>
        <v>0</v>
      </c>
      <c r="S650" t="str">
        <f>IF(R650&gt;=7,"High",IF(R650&gt;=4,"Medium","Low"))</f>
        <v>Low</v>
      </c>
    </row>
    <row r="651" spans="1:19">
      <c r="A651" t="s">
        <v>776</v>
      </c>
      <c r="B651">
        <v>40</v>
      </c>
      <c r="C651" t="s">
        <v>112</v>
      </c>
      <c r="D651" t="s">
        <v>119</v>
      </c>
      <c r="E651">
        <v>64</v>
      </c>
      <c r="F651" t="s">
        <v>109</v>
      </c>
      <c r="G651" t="s">
        <v>104</v>
      </c>
      <c r="H651" s="5">
        <v>456</v>
      </c>
      <c r="I651" s="5">
        <v>29585.38</v>
      </c>
      <c r="J651" t="s">
        <v>140</v>
      </c>
      <c r="K651" t="s">
        <v>107</v>
      </c>
      <c r="L651">
        <v>2</v>
      </c>
      <c r="M651">
        <v>1</v>
      </c>
      <c r="N651">
        <v>4</v>
      </c>
      <c r="O651" s="6">
        <v>0</v>
      </c>
      <c r="P651" t="s">
        <v>107</v>
      </c>
      <c r="Q651" t="s">
        <v>107</v>
      </c>
      <c r="R651">
        <f>IF(F651="Monthly",2,0)
+IF(E651&lt;=6,2,0)
+IF(N651&lt;=2,2,0)
+IF(L651&gt;=4,2,0)
+IF(M651&gt;=2,1,0)
+IF(H651&gt;=_xlfn.PERCENTILE.INC($H$2:$H$10001,0.75),1,0)</f>
        <v>0</v>
      </c>
      <c r="S651" t="str">
        <f>IF(R651&gt;=7,"High",IF(R651&gt;=4,"Medium","Low"))</f>
        <v>Low</v>
      </c>
    </row>
    <row r="652" spans="1:19">
      <c r="A652" t="s">
        <v>777</v>
      </c>
      <c r="B652">
        <v>53</v>
      </c>
      <c r="C652" t="s">
        <v>112</v>
      </c>
      <c r="D652" t="s">
        <v>159</v>
      </c>
      <c r="E652">
        <v>67</v>
      </c>
      <c r="F652" t="s">
        <v>121</v>
      </c>
      <c r="G652" t="s">
        <v>110</v>
      </c>
      <c r="H652" s="5">
        <v>775</v>
      </c>
      <c r="I652" s="5">
        <v>53248.03</v>
      </c>
      <c r="J652" t="s">
        <v>140</v>
      </c>
      <c r="K652" t="s">
        <v>106</v>
      </c>
      <c r="L652">
        <v>1</v>
      </c>
      <c r="M652">
        <v>0</v>
      </c>
      <c r="N652">
        <v>5</v>
      </c>
      <c r="O652" s="6">
        <v>0</v>
      </c>
      <c r="P652" t="s">
        <v>107</v>
      </c>
      <c r="Q652" t="s">
        <v>107</v>
      </c>
      <c r="R652">
        <f>IF(F652="Monthly",2,0)
+IF(E652&lt;=6,2,0)
+IF(N652&lt;=2,2,0)
+IF(L652&gt;=4,2,0)
+IF(M652&gt;=2,1,0)
+IF(H652&gt;=_xlfn.PERCENTILE.INC($H$2:$H$10001,0.75),1,0)</f>
        <v>0</v>
      </c>
      <c r="S652" t="str">
        <f>IF(R652&gt;=7,"High",IF(R652&gt;=4,"Medium","Low"))</f>
        <v>Low</v>
      </c>
    </row>
    <row r="653" spans="1:19">
      <c r="A653" t="s">
        <v>778</v>
      </c>
      <c r="B653">
        <v>35</v>
      </c>
      <c r="C653" t="s">
        <v>112</v>
      </c>
      <c r="D653" t="s">
        <v>126</v>
      </c>
      <c r="E653">
        <v>69</v>
      </c>
      <c r="F653" t="s">
        <v>103</v>
      </c>
      <c r="G653" t="s">
        <v>110</v>
      </c>
      <c r="H653" s="5">
        <v>805</v>
      </c>
      <c r="I653" s="5">
        <v>56579</v>
      </c>
      <c r="J653" t="s">
        <v>117</v>
      </c>
      <c r="K653" t="s">
        <v>106</v>
      </c>
      <c r="L653">
        <v>1</v>
      </c>
      <c r="M653">
        <v>0</v>
      </c>
      <c r="N653">
        <v>4</v>
      </c>
      <c r="O653" s="6">
        <v>0</v>
      </c>
      <c r="P653" t="s">
        <v>107</v>
      </c>
      <c r="Q653" t="s">
        <v>107</v>
      </c>
      <c r="R653">
        <f>IF(F653="Monthly",2,0)
+IF(E653&lt;=6,2,0)
+IF(N653&lt;=2,2,0)
+IF(L653&gt;=4,2,0)
+IF(M653&gt;=2,1,0)
+IF(H653&gt;=_xlfn.PERCENTILE.INC($H$2:$H$10001,0.75),1,0)</f>
        <v>3</v>
      </c>
      <c r="S653" t="str">
        <f>IF(R653&gt;=7,"High",IF(R653&gt;=4,"Medium","Low"))</f>
        <v>Low</v>
      </c>
    </row>
    <row r="654" spans="1:19">
      <c r="A654" t="s">
        <v>779</v>
      </c>
      <c r="B654">
        <v>48</v>
      </c>
      <c r="C654" t="s">
        <v>112</v>
      </c>
      <c r="D654" t="s">
        <v>126</v>
      </c>
      <c r="E654">
        <v>57</v>
      </c>
      <c r="F654" t="s">
        <v>109</v>
      </c>
      <c r="G654" t="s">
        <v>110</v>
      </c>
      <c r="H654" s="5">
        <v>768</v>
      </c>
      <c r="I654" s="5">
        <v>41029.379999999997</v>
      </c>
      <c r="J654" t="s">
        <v>117</v>
      </c>
      <c r="K654" t="s">
        <v>106</v>
      </c>
      <c r="L654">
        <v>6</v>
      </c>
      <c r="M654">
        <v>1</v>
      </c>
      <c r="N654">
        <v>4</v>
      </c>
      <c r="O654" s="6">
        <v>5</v>
      </c>
      <c r="P654" t="s">
        <v>106</v>
      </c>
      <c r="Q654" t="s">
        <v>107</v>
      </c>
      <c r="R654">
        <f>IF(F654="Monthly",2,0)
+IF(E654&lt;=6,2,0)
+IF(N654&lt;=2,2,0)
+IF(L654&gt;=4,2,0)
+IF(M654&gt;=2,1,0)
+IF(H654&gt;=_xlfn.PERCENTILE.INC($H$2:$H$10001,0.75),1,0)</f>
        <v>2</v>
      </c>
      <c r="S654" t="str">
        <f>IF(R654&gt;=7,"High",IF(R654&gt;=4,"Medium","Low"))</f>
        <v>Low</v>
      </c>
    </row>
    <row r="655" spans="1:19">
      <c r="A655" t="s">
        <v>780</v>
      </c>
      <c r="B655">
        <v>34</v>
      </c>
      <c r="C655" t="s">
        <v>112</v>
      </c>
      <c r="D655" t="s">
        <v>102</v>
      </c>
      <c r="E655">
        <v>27</v>
      </c>
      <c r="F655" t="s">
        <v>103</v>
      </c>
      <c r="G655" t="s">
        <v>110</v>
      </c>
      <c r="H655" s="5">
        <v>747</v>
      </c>
      <c r="I655" s="5">
        <v>20356.09</v>
      </c>
      <c r="J655" t="s">
        <v>134</v>
      </c>
      <c r="K655" t="s">
        <v>106</v>
      </c>
      <c r="L655">
        <v>1</v>
      </c>
      <c r="M655">
        <v>0</v>
      </c>
      <c r="N655">
        <v>5</v>
      </c>
      <c r="O655" s="6">
        <v>0</v>
      </c>
      <c r="P655" t="s">
        <v>106</v>
      </c>
      <c r="Q655" t="s">
        <v>106</v>
      </c>
      <c r="R655">
        <f>IF(F655="Monthly",2,0)
+IF(E655&lt;=6,2,0)
+IF(N655&lt;=2,2,0)
+IF(L655&gt;=4,2,0)
+IF(M655&gt;=2,1,0)
+IF(H655&gt;=_xlfn.PERCENTILE.INC($H$2:$H$10001,0.75),1,0)</f>
        <v>2</v>
      </c>
      <c r="S655" t="str">
        <f>IF(R655&gt;=7,"High",IF(R655&gt;=4,"Medium","Low"))</f>
        <v>Low</v>
      </c>
    </row>
    <row r="656" spans="1:19">
      <c r="A656" t="s">
        <v>781</v>
      </c>
      <c r="B656">
        <v>24</v>
      </c>
      <c r="C656" t="s">
        <v>101</v>
      </c>
      <c r="D656" t="s">
        <v>137</v>
      </c>
      <c r="E656">
        <v>38</v>
      </c>
      <c r="F656" t="s">
        <v>103</v>
      </c>
      <c r="G656" t="s">
        <v>110</v>
      </c>
      <c r="H656" s="5">
        <v>705</v>
      </c>
      <c r="I656" s="5">
        <v>26363.55</v>
      </c>
      <c r="J656" t="s">
        <v>105</v>
      </c>
      <c r="K656" t="s">
        <v>107</v>
      </c>
      <c r="L656">
        <v>3</v>
      </c>
      <c r="M656">
        <v>1</v>
      </c>
      <c r="N656">
        <v>5</v>
      </c>
      <c r="O656" s="6">
        <v>0</v>
      </c>
      <c r="P656" t="s">
        <v>106</v>
      </c>
      <c r="Q656" t="s">
        <v>106</v>
      </c>
      <c r="R656">
        <f>IF(F656="Monthly",2,0)
+IF(E656&lt;=6,2,0)
+IF(N656&lt;=2,2,0)
+IF(L656&gt;=4,2,0)
+IF(M656&gt;=2,1,0)
+IF(H656&gt;=_xlfn.PERCENTILE.INC($H$2:$H$10001,0.75),1,0)</f>
        <v>2</v>
      </c>
      <c r="S656" t="str">
        <f>IF(R656&gt;=7,"High",IF(R656&gt;=4,"Medium","Low"))</f>
        <v>Low</v>
      </c>
    </row>
    <row r="657" spans="1:19">
      <c r="A657" t="s">
        <v>782</v>
      </c>
      <c r="B657">
        <v>24</v>
      </c>
      <c r="C657" t="s">
        <v>101</v>
      </c>
      <c r="D657" t="s">
        <v>137</v>
      </c>
      <c r="E657">
        <v>31</v>
      </c>
      <c r="F657" t="s">
        <v>103</v>
      </c>
      <c r="G657" t="s">
        <v>104</v>
      </c>
      <c r="H657" s="5">
        <v>495</v>
      </c>
      <c r="I657" s="5">
        <v>15782.42</v>
      </c>
      <c r="J657" t="s">
        <v>117</v>
      </c>
      <c r="K657" t="s">
        <v>106</v>
      </c>
      <c r="L657">
        <v>0</v>
      </c>
      <c r="M657">
        <v>0</v>
      </c>
      <c r="N657">
        <v>5</v>
      </c>
      <c r="O657" s="6">
        <v>0</v>
      </c>
      <c r="P657" t="s">
        <v>107</v>
      </c>
      <c r="Q657" t="s">
        <v>107</v>
      </c>
      <c r="R657">
        <f>IF(F657="Monthly",2,0)
+IF(E657&lt;=6,2,0)
+IF(N657&lt;=2,2,0)
+IF(L657&gt;=4,2,0)
+IF(M657&gt;=2,1,0)
+IF(H657&gt;=_xlfn.PERCENTILE.INC($H$2:$H$10001,0.75),1,0)</f>
        <v>2</v>
      </c>
      <c r="S657" t="str">
        <f>IF(R657&gt;=7,"High",IF(R657&gt;=4,"Medium","Low"))</f>
        <v>Low</v>
      </c>
    </row>
    <row r="658" spans="1:19">
      <c r="A658" t="s">
        <v>783</v>
      </c>
      <c r="B658">
        <v>38</v>
      </c>
      <c r="C658" t="s">
        <v>101</v>
      </c>
      <c r="D658" t="s">
        <v>133</v>
      </c>
      <c r="E658">
        <v>17</v>
      </c>
      <c r="F658" t="s">
        <v>109</v>
      </c>
      <c r="G658" t="s">
        <v>129</v>
      </c>
      <c r="H658" s="5">
        <v>1013</v>
      </c>
      <c r="I658" s="5">
        <v>17229.45</v>
      </c>
      <c r="J658" t="s">
        <v>134</v>
      </c>
      <c r="K658" t="s">
        <v>106</v>
      </c>
      <c r="L658">
        <v>0</v>
      </c>
      <c r="M658">
        <v>0</v>
      </c>
      <c r="N658">
        <v>4</v>
      </c>
      <c r="O658" s="6">
        <v>0</v>
      </c>
      <c r="P658" t="s">
        <v>107</v>
      </c>
      <c r="Q658" t="s">
        <v>107</v>
      </c>
      <c r="R658">
        <f>IF(F658="Monthly",2,0)
+IF(E658&lt;=6,2,0)
+IF(N658&lt;=2,2,0)
+IF(L658&gt;=4,2,0)
+IF(M658&gt;=2,1,0)
+IF(H658&gt;=_xlfn.PERCENTILE.INC($H$2:$H$10001,0.75),1,0)</f>
        <v>1</v>
      </c>
      <c r="S658" t="str">
        <f>IF(R658&gt;=7,"High",IF(R658&gt;=4,"Medium","Low"))</f>
        <v>Low</v>
      </c>
    </row>
    <row r="659" spans="1:19">
      <c r="A659" t="s">
        <v>784</v>
      </c>
      <c r="B659">
        <v>23</v>
      </c>
      <c r="C659" t="s">
        <v>101</v>
      </c>
      <c r="D659" t="s">
        <v>128</v>
      </c>
      <c r="E659">
        <v>40</v>
      </c>
      <c r="F659" t="s">
        <v>109</v>
      </c>
      <c r="G659" t="s">
        <v>104</v>
      </c>
      <c r="H659" s="5">
        <v>486</v>
      </c>
      <c r="I659" s="5">
        <v>19592.009999999998</v>
      </c>
      <c r="J659" t="s">
        <v>115</v>
      </c>
      <c r="K659" t="s">
        <v>107</v>
      </c>
      <c r="L659">
        <v>5</v>
      </c>
      <c r="M659">
        <v>4</v>
      </c>
      <c r="N659">
        <v>1</v>
      </c>
      <c r="O659" s="6">
        <v>0</v>
      </c>
      <c r="P659" t="s">
        <v>107</v>
      </c>
      <c r="Q659" t="s">
        <v>107</v>
      </c>
      <c r="R659">
        <f>IF(F659="Monthly",2,0)
+IF(E659&lt;=6,2,0)
+IF(N659&lt;=2,2,0)
+IF(L659&gt;=4,2,0)
+IF(M659&gt;=2,1,0)
+IF(H659&gt;=_xlfn.PERCENTILE.INC($H$2:$H$10001,0.75),1,0)</f>
        <v>5</v>
      </c>
      <c r="S659" t="str">
        <f>IF(R659&gt;=7,"High",IF(R659&gt;=4,"Medium","Low"))</f>
        <v>Medium</v>
      </c>
    </row>
    <row r="660" spans="1:19">
      <c r="A660" t="s">
        <v>785</v>
      </c>
      <c r="B660">
        <v>30</v>
      </c>
      <c r="C660" t="s">
        <v>112</v>
      </c>
      <c r="D660" t="s">
        <v>131</v>
      </c>
      <c r="E660">
        <v>26</v>
      </c>
      <c r="F660" t="s">
        <v>109</v>
      </c>
      <c r="G660" t="s">
        <v>110</v>
      </c>
      <c r="H660" s="5">
        <v>814</v>
      </c>
      <c r="I660" s="5">
        <v>21409.17</v>
      </c>
      <c r="J660" t="s">
        <v>117</v>
      </c>
      <c r="K660" t="s">
        <v>107</v>
      </c>
      <c r="L660">
        <v>2</v>
      </c>
      <c r="M660">
        <v>0</v>
      </c>
      <c r="N660">
        <v>5</v>
      </c>
      <c r="O660" s="6">
        <v>0</v>
      </c>
      <c r="P660" t="s">
        <v>107</v>
      </c>
      <c r="Q660" t="s">
        <v>107</v>
      </c>
      <c r="R660">
        <f>IF(F660="Monthly",2,0)
+IF(E660&lt;=6,2,0)
+IF(N660&lt;=2,2,0)
+IF(L660&gt;=4,2,0)
+IF(M660&gt;=2,1,0)
+IF(H660&gt;=_xlfn.PERCENTILE.INC($H$2:$H$10001,0.75),1,0)</f>
        <v>1</v>
      </c>
      <c r="S660" t="str">
        <f>IF(R660&gt;=7,"High",IF(R660&gt;=4,"Medium","Low"))</f>
        <v>Low</v>
      </c>
    </row>
    <row r="661" spans="1:19">
      <c r="A661" t="s">
        <v>786</v>
      </c>
      <c r="B661">
        <v>34</v>
      </c>
      <c r="C661" t="s">
        <v>101</v>
      </c>
      <c r="D661" t="s">
        <v>126</v>
      </c>
      <c r="E661">
        <v>53</v>
      </c>
      <c r="F661" t="s">
        <v>103</v>
      </c>
      <c r="G661" t="s">
        <v>104</v>
      </c>
      <c r="H661" s="5">
        <v>560</v>
      </c>
      <c r="I661" s="5">
        <v>29225.8</v>
      </c>
      <c r="J661" t="s">
        <v>115</v>
      </c>
      <c r="K661" t="s">
        <v>106</v>
      </c>
      <c r="L661">
        <v>0</v>
      </c>
      <c r="M661">
        <v>0</v>
      </c>
      <c r="N661">
        <v>5</v>
      </c>
      <c r="O661" s="6">
        <v>0</v>
      </c>
      <c r="P661" t="s">
        <v>107</v>
      </c>
      <c r="Q661" t="s">
        <v>107</v>
      </c>
      <c r="R661">
        <f>IF(F661="Monthly",2,0)
+IF(E661&lt;=6,2,0)
+IF(N661&lt;=2,2,0)
+IF(L661&gt;=4,2,0)
+IF(M661&gt;=2,1,0)
+IF(H661&gt;=_xlfn.PERCENTILE.INC($H$2:$H$10001,0.75),1,0)</f>
        <v>2</v>
      </c>
      <c r="S661" t="str">
        <f>IF(R661&gt;=7,"High",IF(R661&gt;=4,"Medium","Low"))</f>
        <v>Low</v>
      </c>
    </row>
    <row r="662" spans="1:19">
      <c r="A662" t="s">
        <v>787</v>
      </c>
      <c r="B662">
        <v>18</v>
      </c>
      <c r="C662" t="s">
        <v>112</v>
      </c>
      <c r="D662" t="s">
        <v>131</v>
      </c>
      <c r="E662">
        <v>12</v>
      </c>
      <c r="F662" t="s">
        <v>103</v>
      </c>
      <c r="G662" t="s">
        <v>110</v>
      </c>
      <c r="H662" s="5">
        <v>779</v>
      </c>
      <c r="I662" s="5">
        <v>9322.24</v>
      </c>
      <c r="J662" t="s">
        <v>105</v>
      </c>
      <c r="K662" t="s">
        <v>106</v>
      </c>
      <c r="L662">
        <v>1</v>
      </c>
      <c r="M662">
        <v>0</v>
      </c>
      <c r="N662">
        <v>5</v>
      </c>
      <c r="O662" s="6">
        <v>0</v>
      </c>
      <c r="P662" t="s">
        <v>106</v>
      </c>
      <c r="Q662" t="s">
        <v>106</v>
      </c>
      <c r="R662">
        <f>IF(F662="Monthly",2,0)
+IF(E662&lt;=6,2,0)
+IF(N662&lt;=2,2,0)
+IF(L662&gt;=4,2,0)
+IF(M662&gt;=2,1,0)
+IF(H662&gt;=_xlfn.PERCENTILE.INC($H$2:$H$10001,0.75),1,0)</f>
        <v>2</v>
      </c>
      <c r="S662" t="str">
        <f>IF(R662&gt;=7,"High",IF(R662&gt;=4,"Medium","Low"))</f>
        <v>Low</v>
      </c>
    </row>
    <row r="663" spans="1:19">
      <c r="A663" t="s">
        <v>788</v>
      </c>
      <c r="B663">
        <v>31</v>
      </c>
      <c r="C663" t="s">
        <v>101</v>
      </c>
      <c r="D663" t="s">
        <v>102</v>
      </c>
      <c r="E663">
        <v>50</v>
      </c>
      <c r="F663" t="s">
        <v>121</v>
      </c>
      <c r="G663" t="s">
        <v>110</v>
      </c>
      <c r="H663" s="5">
        <v>684</v>
      </c>
      <c r="I663" s="5">
        <v>30599.599999999999</v>
      </c>
      <c r="J663" t="s">
        <v>105</v>
      </c>
      <c r="K663" t="s">
        <v>106</v>
      </c>
      <c r="L663">
        <v>0</v>
      </c>
      <c r="M663">
        <v>0</v>
      </c>
      <c r="N663">
        <v>4</v>
      </c>
      <c r="O663" s="6">
        <v>10</v>
      </c>
      <c r="P663" t="s">
        <v>107</v>
      </c>
      <c r="Q663" t="s">
        <v>107</v>
      </c>
      <c r="R663">
        <f>IF(F663="Monthly",2,0)
+IF(E663&lt;=6,2,0)
+IF(N663&lt;=2,2,0)
+IF(L663&gt;=4,2,0)
+IF(M663&gt;=2,1,0)
+IF(H663&gt;=_xlfn.PERCENTILE.INC($H$2:$H$10001,0.75),1,0)</f>
        <v>0</v>
      </c>
      <c r="S663" t="str">
        <f>IF(R663&gt;=7,"High",IF(R663&gt;=4,"Medium","Low"))</f>
        <v>Low</v>
      </c>
    </row>
    <row r="664" spans="1:19">
      <c r="A664" t="s">
        <v>789</v>
      </c>
      <c r="B664">
        <v>34</v>
      </c>
      <c r="C664" t="s">
        <v>101</v>
      </c>
      <c r="D664" t="s">
        <v>137</v>
      </c>
      <c r="E664">
        <v>49</v>
      </c>
      <c r="F664" t="s">
        <v>121</v>
      </c>
      <c r="G664" t="s">
        <v>129</v>
      </c>
      <c r="H664" s="5">
        <v>966</v>
      </c>
      <c r="I664" s="5">
        <v>39725.24</v>
      </c>
      <c r="J664" t="s">
        <v>105</v>
      </c>
      <c r="K664" t="s">
        <v>107</v>
      </c>
      <c r="L664">
        <v>1</v>
      </c>
      <c r="M664">
        <v>0</v>
      </c>
      <c r="N664">
        <v>5</v>
      </c>
      <c r="O664" s="6">
        <v>15</v>
      </c>
      <c r="P664" t="s">
        <v>107</v>
      </c>
      <c r="Q664" t="s">
        <v>107</v>
      </c>
      <c r="R664">
        <f>IF(F664="Monthly",2,0)
+IF(E664&lt;=6,2,0)
+IF(N664&lt;=2,2,0)
+IF(L664&gt;=4,2,0)
+IF(M664&gt;=2,1,0)
+IF(H664&gt;=_xlfn.PERCENTILE.INC($H$2:$H$10001,0.75),1,0)</f>
        <v>1</v>
      </c>
      <c r="S664" t="str">
        <f>IF(R664&gt;=7,"High",IF(R664&gt;=4,"Medium","Low"))</f>
        <v>Low</v>
      </c>
    </row>
    <row r="665" spans="1:19">
      <c r="A665" t="s">
        <v>790</v>
      </c>
      <c r="B665">
        <v>45</v>
      </c>
      <c r="C665" t="s">
        <v>112</v>
      </c>
      <c r="D665" t="s">
        <v>119</v>
      </c>
      <c r="E665">
        <v>49</v>
      </c>
      <c r="F665" t="s">
        <v>109</v>
      </c>
      <c r="G665" t="s">
        <v>110</v>
      </c>
      <c r="H665" s="5">
        <v>677</v>
      </c>
      <c r="I665" s="5">
        <v>33348.31</v>
      </c>
      <c r="J665" t="s">
        <v>140</v>
      </c>
      <c r="K665" t="s">
        <v>106</v>
      </c>
      <c r="L665">
        <v>0</v>
      </c>
      <c r="M665">
        <v>0</v>
      </c>
      <c r="N665">
        <v>5</v>
      </c>
      <c r="O665" s="6">
        <v>0</v>
      </c>
      <c r="P665" t="s">
        <v>107</v>
      </c>
      <c r="Q665" t="s">
        <v>107</v>
      </c>
      <c r="R665">
        <f>IF(F665="Monthly",2,0)
+IF(E665&lt;=6,2,0)
+IF(N665&lt;=2,2,0)
+IF(L665&gt;=4,2,0)
+IF(M665&gt;=2,1,0)
+IF(H665&gt;=_xlfn.PERCENTILE.INC($H$2:$H$10001,0.75),1,0)</f>
        <v>0</v>
      </c>
      <c r="S665" t="str">
        <f>IF(R665&gt;=7,"High",IF(R665&gt;=4,"Medium","Low"))</f>
        <v>Low</v>
      </c>
    </row>
    <row r="666" spans="1:19">
      <c r="A666" t="s">
        <v>791</v>
      </c>
      <c r="B666">
        <v>27</v>
      </c>
      <c r="C666" t="s">
        <v>112</v>
      </c>
      <c r="D666" t="s">
        <v>102</v>
      </c>
      <c r="E666">
        <v>28</v>
      </c>
      <c r="F666" t="s">
        <v>103</v>
      </c>
      <c r="G666" t="s">
        <v>110</v>
      </c>
      <c r="H666" s="5">
        <v>820</v>
      </c>
      <c r="I666" s="5">
        <v>22328.97</v>
      </c>
      <c r="J666" t="s">
        <v>134</v>
      </c>
      <c r="K666" t="s">
        <v>106</v>
      </c>
      <c r="L666">
        <v>0</v>
      </c>
      <c r="M666">
        <v>0</v>
      </c>
      <c r="N666">
        <v>4</v>
      </c>
      <c r="O666" s="6">
        <v>0</v>
      </c>
      <c r="P666" t="s">
        <v>107</v>
      </c>
      <c r="Q666" t="s">
        <v>107</v>
      </c>
      <c r="R666">
        <f>IF(F666="Monthly",2,0)
+IF(E666&lt;=6,2,0)
+IF(N666&lt;=2,2,0)
+IF(L666&gt;=4,2,0)
+IF(M666&gt;=2,1,0)
+IF(H666&gt;=_xlfn.PERCENTILE.INC($H$2:$H$10001,0.75),1,0)</f>
        <v>3</v>
      </c>
      <c r="S666" t="str">
        <f>IF(R666&gt;=7,"High",IF(R666&gt;=4,"Medium","Low"))</f>
        <v>Low</v>
      </c>
    </row>
    <row r="667" spans="1:19">
      <c r="A667" t="s">
        <v>792</v>
      </c>
      <c r="B667">
        <v>48</v>
      </c>
      <c r="C667" t="s">
        <v>112</v>
      </c>
      <c r="D667" t="s">
        <v>133</v>
      </c>
      <c r="E667">
        <v>33</v>
      </c>
      <c r="F667" t="s">
        <v>121</v>
      </c>
      <c r="G667" t="s">
        <v>104</v>
      </c>
      <c r="H667" s="5">
        <v>461</v>
      </c>
      <c r="I667" s="5">
        <v>14040.44</v>
      </c>
      <c r="J667" t="s">
        <v>117</v>
      </c>
      <c r="K667" t="s">
        <v>106</v>
      </c>
      <c r="L667">
        <v>1</v>
      </c>
      <c r="M667">
        <v>0</v>
      </c>
      <c r="N667">
        <v>5</v>
      </c>
      <c r="O667" s="6">
        <v>10</v>
      </c>
      <c r="P667" t="s">
        <v>107</v>
      </c>
      <c r="Q667" t="s">
        <v>107</v>
      </c>
      <c r="R667">
        <f>IF(F667="Monthly",2,0)
+IF(E667&lt;=6,2,0)
+IF(N667&lt;=2,2,0)
+IF(L667&gt;=4,2,0)
+IF(M667&gt;=2,1,0)
+IF(H667&gt;=_xlfn.PERCENTILE.INC($H$2:$H$10001,0.75),1,0)</f>
        <v>0</v>
      </c>
      <c r="S667" t="str">
        <f>IF(R667&gt;=7,"High",IF(R667&gt;=4,"Medium","Low"))</f>
        <v>Low</v>
      </c>
    </row>
    <row r="668" spans="1:19">
      <c r="A668" t="s">
        <v>793</v>
      </c>
      <c r="B668">
        <v>42</v>
      </c>
      <c r="C668" t="s">
        <v>112</v>
      </c>
      <c r="D668" t="s">
        <v>137</v>
      </c>
      <c r="E668">
        <v>15</v>
      </c>
      <c r="F668" t="s">
        <v>103</v>
      </c>
      <c r="G668" t="s">
        <v>110</v>
      </c>
      <c r="H668" s="5">
        <v>792</v>
      </c>
      <c r="I668" s="5">
        <v>11541.97</v>
      </c>
      <c r="J668" t="s">
        <v>134</v>
      </c>
      <c r="K668" t="s">
        <v>107</v>
      </c>
      <c r="L668">
        <v>1</v>
      </c>
      <c r="M668">
        <v>0</v>
      </c>
      <c r="N668">
        <v>5</v>
      </c>
      <c r="O668" s="6">
        <v>0</v>
      </c>
      <c r="P668" t="s">
        <v>107</v>
      </c>
      <c r="Q668" t="s">
        <v>106</v>
      </c>
      <c r="R668">
        <f>IF(F668="Monthly",2,0)
+IF(E668&lt;=6,2,0)
+IF(N668&lt;=2,2,0)
+IF(L668&gt;=4,2,0)
+IF(M668&gt;=2,1,0)
+IF(H668&gt;=_xlfn.PERCENTILE.INC($H$2:$H$10001,0.75),1,0)</f>
        <v>2</v>
      </c>
      <c r="S668" t="str">
        <f>IF(R668&gt;=7,"High",IF(R668&gt;=4,"Medium","Low"))</f>
        <v>Low</v>
      </c>
    </row>
    <row r="669" spans="1:19">
      <c r="A669" t="s">
        <v>794</v>
      </c>
      <c r="B669">
        <v>34</v>
      </c>
      <c r="C669" t="s">
        <v>101</v>
      </c>
      <c r="D669" t="s">
        <v>119</v>
      </c>
      <c r="E669">
        <v>24</v>
      </c>
      <c r="F669" t="s">
        <v>109</v>
      </c>
      <c r="G669" t="s">
        <v>110</v>
      </c>
      <c r="H669" s="5">
        <v>669</v>
      </c>
      <c r="I669" s="5">
        <v>14713.66</v>
      </c>
      <c r="J669" t="s">
        <v>117</v>
      </c>
      <c r="K669" t="s">
        <v>106</v>
      </c>
      <c r="L669">
        <v>0</v>
      </c>
      <c r="M669">
        <v>0</v>
      </c>
      <c r="N669">
        <v>5</v>
      </c>
      <c r="O669" s="6">
        <v>10</v>
      </c>
      <c r="P669" t="s">
        <v>107</v>
      </c>
      <c r="Q669" t="s">
        <v>107</v>
      </c>
      <c r="R669">
        <f>IF(F669="Monthly",2,0)
+IF(E669&lt;=6,2,0)
+IF(N669&lt;=2,2,0)
+IF(L669&gt;=4,2,0)
+IF(M669&gt;=2,1,0)
+IF(H669&gt;=_xlfn.PERCENTILE.INC($H$2:$H$10001,0.75),1,0)</f>
        <v>0</v>
      </c>
      <c r="S669" t="str">
        <f>IF(R669&gt;=7,"High",IF(R669&gt;=4,"Medium","Low"))</f>
        <v>Low</v>
      </c>
    </row>
    <row r="670" spans="1:19">
      <c r="A670" t="s">
        <v>795</v>
      </c>
      <c r="B670">
        <v>18</v>
      </c>
      <c r="C670" t="s">
        <v>112</v>
      </c>
      <c r="D670" t="s">
        <v>119</v>
      </c>
      <c r="E670">
        <v>19</v>
      </c>
      <c r="F670" t="s">
        <v>103</v>
      </c>
      <c r="G670" t="s">
        <v>104</v>
      </c>
      <c r="H670" s="5">
        <v>520</v>
      </c>
      <c r="I670" s="5">
        <v>10001.59</v>
      </c>
      <c r="J670" t="s">
        <v>105</v>
      </c>
      <c r="K670" t="s">
        <v>106</v>
      </c>
      <c r="L670">
        <v>2</v>
      </c>
      <c r="M670">
        <v>1</v>
      </c>
      <c r="N670">
        <v>4</v>
      </c>
      <c r="O670" s="6">
        <v>0</v>
      </c>
      <c r="P670" t="s">
        <v>106</v>
      </c>
      <c r="Q670" t="s">
        <v>107</v>
      </c>
      <c r="R670">
        <f>IF(F670="Monthly",2,0)
+IF(E670&lt;=6,2,0)
+IF(N670&lt;=2,2,0)
+IF(L670&gt;=4,2,0)
+IF(M670&gt;=2,1,0)
+IF(H670&gt;=_xlfn.PERCENTILE.INC($H$2:$H$10001,0.75),1,0)</f>
        <v>2</v>
      </c>
      <c r="S670" t="str">
        <f>IF(R670&gt;=7,"High",IF(R670&gt;=4,"Medium","Low"))</f>
        <v>Low</v>
      </c>
    </row>
    <row r="671" spans="1:19">
      <c r="A671" t="s">
        <v>796</v>
      </c>
      <c r="B671">
        <v>41</v>
      </c>
      <c r="C671" t="s">
        <v>112</v>
      </c>
      <c r="D671" t="s">
        <v>113</v>
      </c>
      <c r="E671">
        <v>32</v>
      </c>
      <c r="F671" t="s">
        <v>103</v>
      </c>
      <c r="G671" t="s">
        <v>110</v>
      </c>
      <c r="H671" s="5">
        <v>695</v>
      </c>
      <c r="I671" s="5">
        <v>22551.66</v>
      </c>
      <c r="J671" t="s">
        <v>117</v>
      </c>
      <c r="K671" t="s">
        <v>106</v>
      </c>
      <c r="L671">
        <v>0</v>
      </c>
      <c r="M671">
        <v>0</v>
      </c>
      <c r="N671">
        <v>5</v>
      </c>
      <c r="O671" s="6">
        <v>0</v>
      </c>
      <c r="P671" t="s">
        <v>107</v>
      </c>
      <c r="Q671" t="s">
        <v>106</v>
      </c>
      <c r="R671">
        <f>IF(F671="Monthly",2,0)
+IF(E671&lt;=6,2,0)
+IF(N671&lt;=2,2,0)
+IF(L671&gt;=4,2,0)
+IF(M671&gt;=2,1,0)
+IF(H671&gt;=_xlfn.PERCENTILE.INC($H$2:$H$10001,0.75),1,0)</f>
        <v>2</v>
      </c>
      <c r="S671" t="str">
        <f>IF(R671&gt;=7,"High",IF(R671&gt;=4,"Medium","Low"))</f>
        <v>Low</v>
      </c>
    </row>
    <row r="672" spans="1:19">
      <c r="A672" t="s">
        <v>797</v>
      </c>
      <c r="B672">
        <v>43</v>
      </c>
      <c r="C672" t="s">
        <v>112</v>
      </c>
      <c r="D672" t="s">
        <v>137</v>
      </c>
      <c r="E672">
        <v>21</v>
      </c>
      <c r="F672" t="s">
        <v>109</v>
      </c>
      <c r="G672" t="s">
        <v>104</v>
      </c>
      <c r="H672" s="5">
        <v>398</v>
      </c>
      <c r="I672" s="5">
        <v>8350.09</v>
      </c>
      <c r="J672" t="s">
        <v>117</v>
      </c>
      <c r="K672" t="s">
        <v>106</v>
      </c>
      <c r="L672">
        <v>0</v>
      </c>
      <c r="M672">
        <v>0</v>
      </c>
      <c r="N672">
        <v>5</v>
      </c>
      <c r="O672" s="6">
        <v>0</v>
      </c>
      <c r="P672" t="s">
        <v>107</v>
      </c>
      <c r="Q672" t="s">
        <v>107</v>
      </c>
      <c r="R672">
        <f>IF(F672="Monthly",2,0)
+IF(E672&lt;=6,2,0)
+IF(N672&lt;=2,2,0)
+IF(L672&gt;=4,2,0)
+IF(M672&gt;=2,1,0)
+IF(H672&gt;=_xlfn.PERCENTILE.INC($H$2:$H$10001,0.75),1,0)</f>
        <v>0</v>
      </c>
      <c r="S672" t="str">
        <f>IF(R672&gt;=7,"High",IF(R672&gt;=4,"Medium","Low"))</f>
        <v>Low</v>
      </c>
    </row>
    <row r="673" spans="1:19">
      <c r="A673" t="s">
        <v>798</v>
      </c>
      <c r="B673">
        <v>39</v>
      </c>
      <c r="C673" t="s">
        <v>112</v>
      </c>
      <c r="D673" t="s">
        <v>123</v>
      </c>
      <c r="E673">
        <v>34</v>
      </c>
      <c r="F673" t="s">
        <v>103</v>
      </c>
      <c r="G673" t="s">
        <v>110</v>
      </c>
      <c r="H673" s="5">
        <v>792</v>
      </c>
      <c r="I673" s="5">
        <v>27543.4</v>
      </c>
      <c r="J673" t="s">
        <v>140</v>
      </c>
      <c r="K673" t="s">
        <v>106</v>
      </c>
      <c r="L673">
        <v>0</v>
      </c>
      <c r="M673">
        <v>0</v>
      </c>
      <c r="N673">
        <v>5</v>
      </c>
      <c r="O673" s="6">
        <v>0</v>
      </c>
      <c r="P673" t="s">
        <v>106</v>
      </c>
      <c r="Q673" t="s">
        <v>107</v>
      </c>
      <c r="R673">
        <f>IF(F673="Monthly",2,0)
+IF(E673&lt;=6,2,0)
+IF(N673&lt;=2,2,0)
+IF(L673&gt;=4,2,0)
+IF(M673&gt;=2,1,0)
+IF(H673&gt;=_xlfn.PERCENTILE.INC($H$2:$H$10001,0.75),1,0)</f>
        <v>2</v>
      </c>
      <c r="S673" t="str">
        <f>IF(R673&gt;=7,"High",IF(R673&gt;=4,"Medium","Low"))</f>
        <v>Low</v>
      </c>
    </row>
    <row r="674" spans="1:19">
      <c r="A674" t="s">
        <v>799</v>
      </c>
      <c r="B674">
        <v>29</v>
      </c>
      <c r="C674" t="s">
        <v>101</v>
      </c>
      <c r="D674" t="s">
        <v>102</v>
      </c>
      <c r="E674">
        <v>59</v>
      </c>
      <c r="F674" t="s">
        <v>103</v>
      </c>
      <c r="G674" t="s">
        <v>110</v>
      </c>
      <c r="H674" s="5">
        <v>700</v>
      </c>
      <c r="I674" s="5">
        <v>41081.94</v>
      </c>
      <c r="J674" t="s">
        <v>115</v>
      </c>
      <c r="K674" t="s">
        <v>106</v>
      </c>
      <c r="L674">
        <v>2</v>
      </c>
      <c r="M674">
        <v>2</v>
      </c>
      <c r="N674">
        <v>3</v>
      </c>
      <c r="O674" s="6">
        <v>0</v>
      </c>
      <c r="P674" t="s">
        <v>107</v>
      </c>
      <c r="Q674" t="s">
        <v>106</v>
      </c>
      <c r="R674">
        <f>IF(F674="Monthly",2,0)
+IF(E674&lt;=6,2,0)
+IF(N674&lt;=2,2,0)
+IF(L674&gt;=4,2,0)
+IF(M674&gt;=2,1,0)
+IF(H674&gt;=_xlfn.PERCENTILE.INC($H$2:$H$10001,0.75),1,0)</f>
        <v>3</v>
      </c>
      <c r="S674" t="str">
        <f>IF(R674&gt;=7,"High",IF(R674&gt;=4,"Medium","Low"))</f>
        <v>Low</v>
      </c>
    </row>
    <row r="675" spans="1:19">
      <c r="A675" t="s">
        <v>800</v>
      </c>
      <c r="B675">
        <v>38</v>
      </c>
      <c r="C675" t="s">
        <v>101</v>
      </c>
      <c r="D675" t="s">
        <v>102</v>
      </c>
      <c r="E675">
        <v>40</v>
      </c>
      <c r="F675" t="s">
        <v>121</v>
      </c>
      <c r="G675" t="s">
        <v>104</v>
      </c>
      <c r="H675" s="5">
        <v>497</v>
      </c>
      <c r="I675" s="5">
        <v>17720.07</v>
      </c>
      <c r="J675" t="s">
        <v>117</v>
      </c>
      <c r="K675" t="s">
        <v>106</v>
      </c>
      <c r="L675">
        <v>2</v>
      </c>
      <c r="M675">
        <v>0</v>
      </c>
      <c r="N675">
        <v>5</v>
      </c>
      <c r="O675" s="6">
        <v>10</v>
      </c>
      <c r="P675" t="s">
        <v>106</v>
      </c>
      <c r="Q675" t="s">
        <v>107</v>
      </c>
      <c r="R675">
        <f>IF(F675="Monthly",2,0)
+IF(E675&lt;=6,2,0)
+IF(N675&lt;=2,2,0)
+IF(L675&gt;=4,2,0)
+IF(M675&gt;=2,1,0)
+IF(H675&gt;=_xlfn.PERCENTILE.INC($H$2:$H$10001,0.75),1,0)</f>
        <v>0</v>
      </c>
      <c r="S675" t="str">
        <f>IF(R675&gt;=7,"High",IF(R675&gt;=4,"Medium","Low"))</f>
        <v>Low</v>
      </c>
    </row>
    <row r="676" spans="1:19">
      <c r="A676" t="s">
        <v>801</v>
      </c>
      <c r="B676">
        <v>31</v>
      </c>
      <c r="C676" t="s">
        <v>112</v>
      </c>
      <c r="D676" t="s">
        <v>131</v>
      </c>
      <c r="E676">
        <v>60</v>
      </c>
      <c r="F676" t="s">
        <v>103</v>
      </c>
      <c r="G676" t="s">
        <v>110</v>
      </c>
      <c r="H676" s="5">
        <v>826</v>
      </c>
      <c r="I676" s="5">
        <v>49064.27</v>
      </c>
      <c r="J676" t="s">
        <v>140</v>
      </c>
      <c r="K676" t="s">
        <v>106</v>
      </c>
      <c r="L676">
        <v>5</v>
      </c>
      <c r="M676">
        <v>3</v>
      </c>
      <c r="N676">
        <v>3</v>
      </c>
      <c r="O676" s="6">
        <v>0</v>
      </c>
      <c r="P676" t="s">
        <v>107</v>
      </c>
      <c r="Q676" t="s">
        <v>106</v>
      </c>
      <c r="R676">
        <f>IF(F676="Monthly",2,0)
+IF(E676&lt;=6,2,0)
+IF(N676&lt;=2,2,0)
+IF(L676&gt;=4,2,0)
+IF(M676&gt;=2,1,0)
+IF(H676&gt;=_xlfn.PERCENTILE.INC($H$2:$H$10001,0.75),1,0)</f>
        <v>6</v>
      </c>
      <c r="S676" t="str">
        <f>IF(R676&gt;=7,"High",IF(R676&gt;=4,"Medium","Low"))</f>
        <v>Medium</v>
      </c>
    </row>
    <row r="677" spans="1:19">
      <c r="A677" t="s">
        <v>802</v>
      </c>
      <c r="B677">
        <v>37</v>
      </c>
      <c r="C677" t="s">
        <v>112</v>
      </c>
      <c r="D677" t="s">
        <v>131</v>
      </c>
      <c r="E677">
        <v>16</v>
      </c>
      <c r="F677" t="s">
        <v>103</v>
      </c>
      <c r="G677" t="s">
        <v>110</v>
      </c>
      <c r="H677" s="5">
        <v>723</v>
      </c>
      <c r="I677" s="5">
        <v>11604.75</v>
      </c>
      <c r="J677" t="s">
        <v>115</v>
      </c>
      <c r="K677" t="s">
        <v>106</v>
      </c>
      <c r="L677">
        <v>0</v>
      </c>
      <c r="M677">
        <v>0</v>
      </c>
      <c r="N677">
        <v>5</v>
      </c>
      <c r="O677" s="6">
        <v>0</v>
      </c>
      <c r="P677" t="s">
        <v>107</v>
      </c>
      <c r="Q677" t="s">
        <v>106</v>
      </c>
      <c r="R677">
        <f>IF(F677="Monthly",2,0)
+IF(E677&lt;=6,2,0)
+IF(N677&lt;=2,2,0)
+IF(L677&gt;=4,2,0)
+IF(M677&gt;=2,1,0)
+IF(H677&gt;=_xlfn.PERCENTILE.INC($H$2:$H$10001,0.75),1,0)</f>
        <v>2</v>
      </c>
      <c r="S677" t="str">
        <f>IF(R677&gt;=7,"High",IF(R677&gt;=4,"Medium","Low"))</f>
        <v>Low</v>
      </c>
    </row>
    <row r="678" spans="1:19">
      <c r="A678" t="s">
        <v>803</v>
      </c>
      <c r="B678">
        <v>45</v>
      </c>
      <c r="C678" t="s">
        <v>112</v>
      </c>
      <c r="D678" t="s">
        <v>137</v>
      </c>
      <c r="E678">
        <v>26</v>
      </c>
      <c r="F678" t="s">
        <v>121</v>
      </c>
      <c r="G678" t="s">
        <v>104</v>
      </c>
      <c r="H678" s="5">
        <v>513</v>
      </c>
      <c r="I678" s="5">
        <v>13588.48</v>
      </c>
      <c r="J678" t="s">
        <v>117</v>
      </c>
      <c r="K678" t="s">
        <v>106</v>
      </c>
      <c r="L678">
        <v>0</v>
      </c>
      <c r="M678">
        <v>0</v>
      </c>
      <c r="N678">
        <v>4</v>
      </c>
      <c r="O678" s="6">
        <v>0</v>
      </c>
      <c r="P678" t="s">
        <v>106</v>
      </c>
      <c r="Q678" t="s">
        <v>107</v>
      </c>
      <c r="R678">
        <f>IF(F678="Monthly",2,0)
+IF(E678&lt;=6,2,0)
+IF(N678&lt;=2,2,0)
+IF(L678&gt;=4,2,0)
+IF(M678&gt;=2,1,0)
+IF(H678&gt;=_xlfn.PERCENTILE.INC($H$2:$H$10001,0.75),1,0)</f>
        <v>0</v>
      </c>
      <c r="S678" t="str">
        <f>IF(R678&gt;=7,"High",IF(R678&gt;=4,"Medium","Low"))</f>
        <v>Low</v>
      </c>
    </row>
    <row r="679" spans="1:19">
      <c r="A679" t="s">
        <v>804</v>
      </c>
      <c r="B679">
        <v>23</v>
      </c>
      <c r="C679" t="s">
        <v>101</v>
      </c>
      <c r="D679" t="s">
        <v>102</v>
      </c>
      <c r="E679">
        <v>11</v>
      </c>
      <c r="F679" t="s">
        <v>103</v>
      </c>
      <c r="G679" t="s">
        <v>110</v>
      </c>
      <c r="H679" s="5">
        <v>699</v>
      </c>
      <c r="I679" s="5">
        <v>7528.38</v>
      </c>
      <c r="J679" t="s">
        <v>115</v>
      </c>
      <c r="K679" t="s">
        <v>106</v>
      </c>
      <c r="L679">
        <v>0</v>
      </c>
      <c r="M679">
        <v>0</v>
      </c>
      <c r="N679">
        <v>5</v>
      </c>
      <c r="O679" s="6">
        <v>0</v>
      </c>
      <c r="P679" t="s">
        <v>107</v>
      </c>
      <c r="Q679" t="s">
        <v>107</v>
      </c>
      <c r="R679">
        <f>IF(F679="Monthly",2,0)
+IF(E679&lt;=6,2,0)
+IF(N679&lt;=2,2,0)
+IF(L679&gt;=4,2,0)
+IF(M679&gt;=2,1,0)
+IF(H679&gt;=_xlfn.PERCENTILE.INC($H$2:$H$10001,0.75),1,0)</f>
        <v>2</v>
      </c>
      <c r="S679" t="str">
        <f>IF(R679&gt;=7,"High",IF(R679&gt;=4,"Medium","Low"))</f>
        <v>Low</v>
      </c>
    </row>
    <row r="680" spans="1:19">
      <c r="A680" t="s">
        <v>805</v>
      </c>
      <c r="B680">
        <v>37</v>
      </c>
      <c r="C680" t="s">
        <v>101</v>
      </c>
      <c r="D680" t="s">
        <v>102</v>
      </c>
      <c r="E680">
        <v>21</v>
      </c>
      <c r="F680" t="s">
        <v>103</v>
      </c>
      <c r="G680" t="s">
        <v>110</v>
      </c>
      <c r="H680" s="5">
        <v>781</v>
      </c>
      <c r="I680" s="5">
        <v>16331.66</v>
      </c>
      <c r="J680" t="s">
        <v>117</v>
      </c>
      <c r="K680" t="s">
        <v>106</v>
      </c>
      <c r="L680">
        <v>0</v>
      </c>
      <c r="M680">
        <v>0</v>
      </c>
      <c r="N680">
        <v>5</v>
      </c>
      <c r="O680" s="6">
        <v>0</v>
      </c>
      <c r="P680" t="s">
        <v>107</v>
      </c>
      <c r="Q680" t="s">
        <v>106</v>
      </c>
      <c r="R680">
        <f>IF(F680="Monthly",2,0)
+IF(E680&lt;=6,2,0)
+IF(N680&lt;=2,2,0)
+IF(L680&gt;=4,2,0)
+IF(M680&gt;=2,1,0)
+IF(H680&gt;=_xlfn.PERCENTILE.INC($H$2:$H$10001,0.75),1,0)</f>
        <v>2</v>
      </c>
      <c r="S680" t="str">
        <f>IF(R680&gt;=7,"High",IF(R680&gt;=4,"Medium","Low"))</f>
        <v>Low</v>
      </c>
    </row>
    <row r="681" spans="1:19">
      <c r="A681" t="s">
        <v>806</v>
      </c>
      <c r="B681">
        <v>33</v>
      </c>
      <c r="C681" t="s">
        <v>101</v>
      </c>
      <c r="D681" t="s">
        <v>131</v>
      </c>
      <c r="E681">
        <v>40</v>
      </c>
      <c r="F681" t="s">
        <v>121</v>
      </c>
      <c r="G681" t="s">
        <v>110</v>
      </c>
      <c r="H681" s="5">
        <v>747</v>
      </c>
      <c r="I681" s="5">
        <v>29028.23</v>
      </c>
      <c r="J681" t="s">
        <v>115</v>
      </c>
      <c r="K681" t="s">
        <v>107</v>
      </c>
      <c r="L681">
        <v>5</v>
      </c>
      <c r="M681">
        <v>2</v>
      </c>
      <c r="N681">
        <v>2</v>
      </c>
      <c r="O681" s="6">
        <v>0</v>
      </c>
      <c r="P681" t="s">
        <v>107</v>
      </c>
      <c r="Q681" t="s">
        <v>107</v>
      </c>
      <c r="R681">
        <f>IF(F681="Monthly",2,0)
+IF(E681&lt;=6,2,0)
+IF(N681&lt;=2,2,0)
+IF(L681&gt;=4,2,0)
+IF(M681&gt;=2,1,0)
+IF(H681&gt;=_xlfn.PERCENTILE.INC($H$2:$H$10001,0.75),1,0)</f>
        <v>5</v>
      </c>
      <c r="S681" t="str">
        <f>IF(R681&gt;=7,"High",IF(R681&gt;=4,"Medium","Low"))</f>
        <v>Medium</v>
      </c>
    </row>
    <row r="682" spans="1:19">
      <c r="A682" t="s">
        <v>807</v>
      </c>
      <c r="B682">
        <v>24</v>
      </c>
      <c r="C682" t="s">
        <v>112</v>
      </c>
      <c r="D682" t="s">
        <v>131</v>
      </c>
      <c r="E682">
        <v>66</v>
      </c>
      <c r="F682" t="s">
        <v>109</v>
      </c>
      <c r="G682" t="s">
        <v>104</v>
      </c>
      <c r="H682" s="5">
        <v>552</v>
      </c>
      <c r="I682" s="5">
        <v>37170.99</v>
      </c>
      <c r="J682" t="s">
        <v>134</v>
      </c>
      <c r="K682" t="s">
        <v>106</v>
      </c>
      <c r="L682">
        <v>1</v>
      </c>
      <c r="M682">
        <v>0</v>
      </c>
      <c r="N682">
        <v>5</v>
      </c>
      <c r="O682" s="6">
        <v>0</v>
      </c>
      <c r="P682" t="s">
        <v>106</v>
      </c>
      <c r="Q682" t="s">
        <v>107</v>
      </c>
      <c r="R682">
        <f>IF(F682="Monthly",2,0)
+IF(E682&lt;=6,2,0)
+IF(N682&lt;=2,2,0)
+IF(L682&gt;=4,2,0)
+IF(M682&gt;=2,1,0)
+IF(H682&gt;=_xlfn.PERCENTILE.INC($H$2:$H$10001,0.75),1,0)</f>
        <v>0</v>
      </c>
      <c r="S682" t="str">
        <f>IF(R682&gt;=7,"High",IF(R682&gt;=4,"Medium","Low"))</f>
        <v>Low</v>
      </c>
    </row>
    <row r="683" spans="1:19">
      <c r="A683" t="s">
        <v>808</v>
      </c>
      <c r="B683">
        <v>45</v>
      </c>
      <c r="C683" t="s">
        <v>112</v>
      </c>
      <c r="D683" t="s">
        <v>159</v>
      </c>
      <c r="E683">
        <v>21</v>
      </c>
      <c r="F683" t="s">
        <v>103</v>
      </c>
      <c r="G683" t="s">
        <v>104</v>
      </c>
      <c r="H683" s="5">
        <v>427</v>
      </c>
      <c r="I683" s="5">
        <v>8842.26</v>
      </c>
      <c r="J683" t="s">
        <v>115</v>
      </c>
      <c r="K683" t="s">
        <v>106</v>
      </c>
      <c r="L683">
        <v>1</v>
      </c>
      <c r="M683">
        <v>0</v>
      </c>
      <c r="N683">
        <v>4</v>
      </c>
      <c r="O683" s="6">
        <v>0</v>
      </c>
      <c r="P683" t="s">
        <v>107</v>
      </c>
      <c r="Q683" t="s">
        <v>106</v>
      </c>
      <c r="R683">
        <f>IF(F683="Monthly",2,0)
+IF(E683&lt;=6,2,0)
+IF(N683&lt;=2,2,0)
+IF(L683&gt;=4,2,0)
+IF(M683&gt;=2,1,0)
+IF(H683&gt;=_xlfn.PERCENTILE.INC($H$2:$H$10001,0.75),1,0)</f>
        <v>2</v>
      </c>
      <c r="S683" t="str">
        <f>IF(R683&gt;=7,"High",IF(R683&gt;=4,"Medium","Low"))</f>
        <v>Low</v>
      </c>
    </row>
    <row r="684" spans="1:19">
      <c r="A684" t="s">
        <v>809</v>
      </c>
      <c r="B684">
        <v>24</v>
      </c>
      <c r="C684" t="s">
        <v>101</v>
      </c>
      <c r="D684" t="s">
        <v>126</v>
      </c>
      <c r="E684">
        <v>38</v>
      </c>
      <c r="F684" t="s">
        <v>103</v>
      </c>
      <c r="G684" t="s">
        <v>110</v>
      </c>
      <c r="H684" s="5">
        <v>815</v>
      </c>
      <c r="I684" s="5">
        <v>31340.26</v>
      </c>
      <c r="J684" t="s">
        <v>134</v>
      </c>
      <c r="K684" t="s">
        <v>106</v>
      </c>
      <c r="L684">
        <v>0</v>
      </c>
      <c r="M684">
        <v>0</v>
      </c>
      <c r="N684">
        <v>5</v>
      </c>
      <c r="O684" s="6">
        <v>0</v>
      </c>
      <c r="P684" t="s">
        <v>106</v>
      </c>
      <c r="Q684" t="s">
        <v>107</v>
      </c>
      <c r="R684">
        <f>IF(F684="Monthly",2,0)
+IF(E684&lt;=6,2,0)
+IF(N684&lt;=2,2,0)
+IF(L684&gt;=4,2,0)
+IF(M684&gt;=2,1,0)
+IF(H684&gt;=_xlfn.PERCENTILE.INC($H$2:$H$10001,0.75),1,0)</f>
        <v>3</v>
      </c>
      <c r="S684" t="str">
        <f>IF(R684&gt;=7,"High",IF(R684&gt;=4,"Medium","Low"))</f>
        <v>Low</v>
      </c>
    </row>
    <row r="685" spans="1:19">
      <c r="A685" t="s">
        <v>810</v>
      </c>
      <c r="B685">
        <v>36</v>
      </c>
      <c r="C685" t="s">
        <v>112</v>
      </c>
      <c r="D685" t="s">
        <v>102</v>
      </c>
      <c r="E685">
        <v>21</v>
      </c>
      <c r="F685" t="s">
        <v>121</v>
      </c>
      <c r="G685" t="s">
        <v>110</v>
      </c>
      <c r="H685" s="5">
        <v>785</v>
      </c>
      <c r="I685" s="5">
        <v>14655.57</v>
      </c>
      <c r="J685" t="s">
        <v>140</v>
      </c>
      <c r="K685" t="s">
        <v>106</v>
      </c>
      <c r="L685">
        <v>0</v>
      </c>
      <c r="M685">
        <v>0</v>
      </c>
      <c r="N685">
        <v>5</v>
      </c>
      <c r="O685" s="6">
        <v>10</v>
      </c>
      <c r="P685" t="s">
        <v>107</v>
      </c>
      <c r="Q685" t="s">
        <v>107</v>
      </c>
      <c r="R685">
        <f>IF(F685="Monthly",2,0)
+IF(E685&lt;=6,2,0)
+IF(N685&lt;=2,2,0)
+IF(L685&gt;=4,2,0)
+IF(M685&gt;=2,1,0)
+IF(H685&gt;=_xlfn.PERCENTILE.INC($H$2:$H$10001,0.75),1,0)</f>
        <v>0</v>
      </c>
      <c r="S685" t="str">
        <f>IF(R685&gt;=7,"High",IF(R685&gt;=4,"Medium","Low"))</f>
        <v>Low</v>
      </c>
    </row>
    <row r="686" spans="1:19">
      <c r="A686" t="s">
        <v>811</v>
      </c>
      <c r="B686">
        <v>29</v>
      </c>
      <c r="C686" t="s">
        <v>101</v>
      </c>
      <c r="D686" t="s">
        <v>133</v>
      </c>
      <c r="E686">
        <v>35</v>
      </c>
      <c r="F686" t="s">
        <v>103</v>
      </c>
      <c r="G686" t="s">
        <v>110</v>
      </c>
      <c r="H686" s="5">
        <v>675</v>
      </c>
      <c r="I686" s="5">
        <v>23585.47</v>
      </c>
      <c r="J686" t="s">
        <v>115</v>
      </c>
      <c r="K686" t="s">
        <v>106</v>
      </c>
      <c r="L686">
        <v>2</v>
      </c>
      <c r="M686">
        <v>2</v>
      </c>
      <c r="N686">
        <v>4</v>
      </c>
      <c r="O686" s="6">
        <v>0</v>
      </c>
      <c r="P686" t="s">
        <v>107</v>
      </c>
      <c r="Q686" t="s">
        <v>106</v>
      </c>
      <c r="R686">
        <f>IF(F686="Monthly",2,0)
+IF(E686&lt;=6,2,0)
+IF(N686&lt;=2,2,0)
+IF(L686&gt;=4,2,0)
+IF(M686&gt;=2,1,0)
+IF(H686&gt;=_xlfn.PERCENTILE.INC($H$2:$H$10001,0.75),1,0)</f>
        <v>3</v>
      </c>
      <c r="S686" t="str">
        <f>IF(R686&gt;=7,"High",IF(R686&gt;=4,"Medium","Low"))</f>
        <v>Low</v>
      </c>
    </row>
    <row r="687" spans="1:19">
      <c r="A687" t="s">
        <v>812</v>
      </c>
      <c r="B687">
        <v>32</v>
      </c>
      <c r="C687" t="s">
        <v>101</v>
      </c>
      <c r="D687" t="s">
        <v>128</v>
      </c>
      <c r="E687">
        <v>29</v>
      </c>
      <c r="F687" t="s">
        <v>121</v>
      </c>
      <c r="G687" t="s">
        <v>110</v>
      </c>
      <c r="H687" s="5">
        <v>760</v>
      </c>
      <c r="I687" s="5">
        <v>19880.91</v>
      </c>
      <c r="J687" t="s">
        <v>117</v>
      </c>
      <c r="K687" t="s">
        <v>106</v>
      </c>
      <c r="L687">
        <v>0</v>
      </c>
      <c r="M687">
        <v>0</v>
      </c>
      <c r="N687">
        <v>5</v>
      </c>
      <c r="O687" s="6">
        <v>10</v>
      </c>
      <c r="P687" t="s">
        <v>107</v>
      </c>
      <c r="Q687" t="s">
        <v>107</v>
      </c>
      <c r="R687">
        <f>IF(F687="Monthly",2,0)
+IF(E687&lt;=6,2,0)
+IF(N687&lt;=2,2,0)
+IF(L687&gt;=4,2,0)
+IF(M687&gt;=2,1,0)
+IF(H687&gt;=_xlfn.PERCENTILE.INC($H$2:$H$10001,0.75),1,0)</f>
        <v>0</v>
      </c>
      <c r="S687" t="str">
        <f>IF(R687&gt;=7,"High",IF(R687&gt;=4,"Medium","Low"))</f>
        <v>Low</v>
      </c>
    </row>
    <row r="688" spans="1:19">
      <c r="A688" t="s">
        <v>813</v>
      </c>
      <c r="B688">
        <v>48</v>
      </c>
      <c r="C688" t="s">
        <v>112</v>
      </c>
      <c r="D688" t="s">
        <v>131</v>
      </c>
      <c r="E688">
        <v>34</v>
      </c>
      <c r="F688" t="s">
        <v>103</v>
      </c>
      <c r="G688" t="s">
        <v>110</v>
      </c>
      <c r="H688" s="5">
        <v>728</v>
      </c>
      <c r="I688" s="5">
        <v>24463.52</v>
      </c>
      <c r="J688" t="s">
        <v>134</v>
      </c>
      <c r="K688" t="s">
        <v>106</v>
      </c>
      <c r="L688">
        <v>0</v>
      </c>
      <c r="M688">
        <v>0</v>
      </c>
      <c r="N688">
        <v>5</v>
      </c>
      <c r="O688" s="6">
        <v>0</v>
      </c>
      <c r="P688" t="s">
        <v>107</v>
      </c>
      <c r="Q688" t="s">
        <v>107</v>
      </c>
      <c r="R688">
        <f>IF(F688="Monthly",2,0)
+IF(E688&lt;=6,2,0)
+IF(N688&lt;=2,2,0)
+IF(L688&gt;=4,2,0)
+IF(M688&gt;=2,1,0)
+IF(H688&gt;=_xlfn.PERCENTILE.INC($H$2:$H$10001,0.75),1,0)</f>
        <v>2</v>
      </c>
      <c r="S688" t="str">
        <f>IF(R688&gt;=7,"High",IF(R688&gt;=4,"Medium","Low"))</f>
        <v>Low</v>
      </c>
    </row>
    <row r="689" spans="1:19">
      <c r="A689" t="s">
        <v>814</v>
      </c>
      <c r="B689">
        <v>18</v>
      </c>
      <c r="C689" t="s">
        <v>101</v>
      </c>
      <c r="D689" t="s">
        <v>128</v>
      </c>
      <c r="E689">
        <v>21</v>
      </c>
      <c r="F689" t="s">
        <v>109</v>
      </c>
      <c r="G689" t="s">
        <v>110</v>
      </c>
      <c r="H689" s="5">
        <v>665</v>
      </c>
      <c r="I689" s="5">
        <v>13822.69</v>
      </c>
      <c r="J689" t="s">
        <v>117</v>
      </c>
      <c r="K689" t="s">
        <v>106</v>
      </c>
      <c r="L689">
        <v>0</v>
      </c>
      <c r="M689">
        <v>0</v>
      </c>
      <c r="N689">
        <v>5</v>
      </c>
      <c r="O689" s="6">
        <v>0</v>
      </c>
      <c r="P689" t="s">
        <v>107</v>
      </c>
      <c r="Q689" t="s">
        <v>107</v>
      </c>
      <c r="R689">
        <f>IF(F689="Monthly",2,0)
+IF(E689&lt;=6,2,0)
+IF(N689&lt;=2,2,0)
+IF(L689&gt;=4,2,0)
+IF(M689&gt;=2,1,0)
+IF(H689&gt;=_xlfn.PERCENTILE.INC($H$2:$H$10001,0.75),1,0)</f>
        <v>0</v>
      </c>
      <c r="S689" t="str">
        <f>IF(R689&gt;=7,"High",IF(R689&gt;=4,"Medium","Low"))</f>
        <v>Low</v>
      </c>
    </row>
    <row r="690" spans="1:19">
      <c r="A690" t="s">
        <v>815</v>
      </c>
      <c r="B690">
        <v>47</v>
      </c>
      <c r="C690" t="s">
        <v>101</v>
      </c>
      <c r="D690" t="s">
        <v>113</v>
      </c>
      <c r="E690">
        <v>59</v>
      </c>
      <c r="F690" t="s">
        <v>109</v>
      </c>
      <c r="G690" t="s">
        <v>110</v>
      </c>
      <c r="H690" s="5">
        <v>682</v>
      </c>
      <c r="I690" s="5">
        <v>39031.46</v>
      </c>
      <c r="J690" t="s">
        <v>105</v>
      </c>
      <c r="K690" t="s">
        <v>106</v>
      </c>
      <c r="L690">
        <v>0</v>
      </c>
      <c r="M690">
        <v>0</v>
      </c>
      <c r="N690">
        <v>5</v>
      </c>
      <c r="O690" s="6">
        <v>0</v>
      </c>
      <c r="P690" t="s">
        <v>106</v>
      </c>
      <c r="Q690" t="s">
        <v>107</v>
      </c>
      <c r="R690">
        <f>IF(F690="Monthly",2,0)
+IF(E690&lt;=6,2,0)
+IF(N690&lt;=2,2,0)
+IF(L690&gt;=4,2,0)
+IF(M690&gt;=2,1,0)
+IF(H690&gt;=_xlfn.PERCENTILE.INC($H$2:$H$10001,0.75),1,0)</f>
        <v>0</v>
      </c>
      <c r="S690" t="str">
        <f>IF(R690&gt;=7,"High",IF(R690&gt;=4,"Medium","Low"))</f>
        <v>Low</v>
      </c>
    </row>
    <row r="691" spans="1:19">
      <c r="A691" t="s">
        <v>816</v>
      </c>
      <c r="B691">
        <v>29</v>
      </c>
      <c r="C691" t="s">
        <v>112</v>
      </c>
      <c r="D691" t="s">
        <v>102</v>
      </c>
      <c r="E691">
        <v>26</v>
      </c>
      <c r="F691" t="s">
        <v>103</v>
      </c>
      <c r="G691" t="s">
        <v>129</v>
      </c>
      <c r="H691" s="5">
        <v>1058</v>
      </c>
      <c r="I691" s="5">
        <v>28066.93</v>
      </c>
      <c r="J691" t="s">
        <v>105</v>
      </c>
      <c r="K691" t="s">
        <v>106</v>
      </c>
      <c r="L691">
        <v>0</v>
      </c>
      <c r="M691">
        <v>0</v>
      </c>
      <c r="N691">
        <v>5</v>
      </c>
      <c r="O691" s="6">
        <v>0</v>
      </c>
      <c r="P691" t="s">
        <v>107</v>
      </c>
      <c r="Q691" t="s">
        <v>106</v>
      </c>
      <c r="R691">
        <f>IF(F691="Monthly",2,0)
+IF(E691&lt;=6,2,0)
+IF(N691&lt;=2,2,0)
+IF(L691&gt;=4,2,0)
+IF(M691&gt;=2,1,0)
+IF(H691&gt;=_xlfn.PERCENTILE.INC($H$2:$H$10001,0.75),1,0)</f>
        <v>3</v>
      </c>
      <c r="S691" t="str">
        <f>IF(R691&gt;=7,"High",IF(R691&gt;=4,"Medium","Low"))</f>
        <v>Low</v>
      </c>
    </row>
    <row r="692" spans="1:19">
      <c r="A692" t="s">
        <v>817</v>
      </c>
      <c r="B692">
        <v>18</v>
      </c>
      <c r="C692" t="s">
        <v>112</v>
      </c>
      <c r="D692" t="s">
        <v>123</v>
      </c>
      <c r="E692">
        <v>69</v>
      </c>
      <c r="F692" t="s">
        <v>121</v>
      </c>
      <c r="G692" t="s">
        <v>129</v>
      </c>
      <c r="H692" s="5">
        <v>975</v>
      </c>
      <c r="I692" s="5">
        <v>56079</v>
      </c>
      <c r="J692" t="s">
        <v>140</v>
      </c>
      <c r="K692" t="s">
        <v>106</v>
      </c>
      <c r="L692">
        <v>0</v>
      </c>
      <c r="M692">
        <v>0</v>
      </c>
      <c r="N692">
        <v>5</v>
      </c>
      <c r="O692" s="6">
        <v>15</v>
      </c>
      <c r="P692" t="s">
        <v>107</v>
      </c>
      <c r="Q692" t="s">
        <v>107</v>
      </c>
      <c r="R692">
        <f>IF(F692="Monthly",2,0)
+IF(E692&lt;=6,2,0)
+IF(N692&lt;=2,2,0)
+IF(L692&gt;=4,2,0)
+IF(M692&gt;=2,1,0)
+IF(H692&gt;=_xlfn.PERCENTILE.INC($H$2:$H$10001,0.75),1,0)</f>
        <v>1</v>
      </c>
      <c r="S692" t="str">
        <f>IF(R692&gt;=7,"High",IF(R692&gt;=4,"Medium","Low"))</f>
        <v>Low</v>
      </c>
    </row>
    <row r="693" spans="1:19">
      <c r="A693" t="s">
        <v>818</v>
      </c>
      <c r="B693">
        <v>19</v>
      </c>
      <c r="C693" t="s">
        <v>101</v>
      </c>
      <c r="D693" t="s">
        <v>159</v>
      </c>
      <c r="E693">
        <v>33</v>
      </c>
      <c r="F693" t="s">
        <v>103</v>
      </c>
      <c r="G693" t="s">
        <v>104</v>
      </c>
      <c r="H693" s="5">
        <v>437</v>
      </c>
      <c r="I693" s="5">
        <v>13993.23</v>
      </c>
      <c r="J693" t="s">
        <v>105</v>
      </c>
      <c r="K693" t="s">
        <v>106</v>
      </c>
      <c r="L693">
        <v>2</v>
      </c>
      <c r="M693">
        <v>1</v>
      </c>
      <c r="N693">
        <v>4</v>
      </c>
      <c r="O693" s="6">
        <v>0</v>
      </c>
      <c r="P693" t="s">
        <v>107</v>
      </c>
      <c r="Q693" t="s">
        <v>106</v>
      </c>
      <c r="R693">
        <f>IF(F693="Monthly",2,0)
+IF(E693&lt;=6,2,0)
+IF(N693&lt;=2,2,0)
+IF(L693&gt;=4,2,0)
+IF(M693&gt;=2,1,0)
+IF(H693&gt;=_xlfn.PERCENTILE.INC($H$2:$H$10001,0.75),1,0)</f>
        <v>2</v>
      </c>
      <c r="S693" t="str">
        <f>IF(R693&gt;=7,"High",IF(R693&gt;=4,"Medium","Low"))</f>
        <v>Low</v>
      </c>
    </row>
    <row r="694" spans="1:19">
      <c r="A694" t="s">
        <v>819</v>
      </c>
      <c r="B694">
        <v>44</v>
      </c>
      <c r="C694" t="s">
        <v>101</v>
      </c>
      <c r="D694" t="s">
        <v>133</v>
      </c>
      <c r="E694">
        <v>35</v>
      </c>
      <c r="F694" t="s">
        <v>103</v>
      </c>
      <c r="G694" t="s">
        <v>104</v>
      </c>
      <c r="H694" s="5">
        <v>511</v>
      </c>
      <c r="I694" s="5">
        <v>17381.099999999999</v>
      </c>
      <c r="J694" t="s">
        <v>134</v>
      </c>
      <c r="K694" t="s">
        <v>106</v>
      </c>
      <c r="L694">
        <v>2</v>
      </c>
      <c r="M694">
        <v>1</v>
      </c>
      <c r="N694">
        <v>4</v>
      </c>
      <c r="O694" s="6">
        <v>0</v>
      </c>
      <c r="P694" t="s">
        <v>107</v>
      </c>
      <c r="Q694" t="s">
        <v>107</v>
      </c>
      <c r="R694">
        <f>IF(F694="Monthly",2,0)
+IF(E694&lt;=6,2,0)
+IF(N694&lt;=2,2,0)
+IF(L694&gt;=4,2,0)
+IF(M694&gt;=2,1,0)
+IF(H694&gt;=_xlfn.PERCENTILE.INC($H$2:$H$10001,0.75),1,0)</f>
        <v>2</v>
      </c>
      <c r="S694" t="str">
        <f>IF(R694&gt;=7,"High",IF(R694&gt;=4,"Medium","Low"))</f>
        <v>Low</v>
      </c>
    </row>
    <row r="695" spans="1:19">
      <c r="A695" t="s">
        <v>820</v>
      </c>
      <c r="B695">
        <v>39</v>
      </c>
      <c r="C695" t="s">
        <v>101</v>
      </c>
      <c r="D695" t="s">
        <v>113</v>
      </c>
      <c r="E695">
        <v>27</v>
      </c>
      <c r="F695" t="s">
        <v>103</v>
      </c>
      <c r="G695" t="s">
        <v>110</v>
      </c>
      <c r="H695" s="5">
        <v>778</v>
      </c>
      <c r="I695" s="5">
        <v>21473.48</v>
      </c>
      <c r="J695" t="s">
        <v>105</v>
      </c>
      <c r="K695" t="s">
        <v>106</v>
      </c>
      <c r="L695">
        <v>0</v>
      </c>
      <c r="M695">
        <v>0</v>
      </c>
      <c r="N695">
        <v>5</v>
      </c>
      <c r="O695" s="6">
        <v>0</v>
      </c>
      <c r="P695" t="s">
        <v>107</v>
      </c>
      <c r="Q695" t="s">
        <v>106</v>
      </c>
      <c r="R695">
        <f>IF(F695="Monthly",2,0)
+IF(E695&lt;=6,2,0)
+IF(N695&lt;=2,2,0)
+IF(L695&gt;=4,2,0)
+IF(M695&gt;=2,1,0)
+IF(H695&gt;=_xlfn.PERCENTILE.INC($H$2:$H$10001,0.75),1,0)</f>
        <v>2</v>
      </c>
      <c r="S695" t="str">
        <f>IF(R695&gt;=7,"High",IF(R695&gt;=4,"Medium","Low"))</f>
        <v>Low</v>
      </c>
    </row>
    <row r="696" spans="1:19">
      <c r="A696" t="s">
        <v>821</v>
      </c>
      <c r="B696">
        <v>32</v>
      </c>
      <c r="C696" t="s">
        <v>101</v>
      </c>
      <c r="D696" t="s">
        <v>123</v>
      </c>
      <c r="E696">
        <v>38</v>
      </c>
      <c r="F696" t="s">
        <v>103</v>
      </c>
      <c r="G696" t="s">
        <v>104</v>
      </c>
      <c r="H696" s="5">
        <v>469</v>
      </c>
      <c r="I696" s="5">
        <v>18182.650000000001</v>
      </c>
      <c r="J696" t="s">
        <v>140</v>
      </c>
      <c r="K696" t="s">
        <v>106</v>
      </c>
      <c r="L696">
        <v>7</v>
      </c>
      <c r="M696">
        <v>3</v>
      </c>
      <c r="N696">
        <v>3</v>
      </c>
      <c r="O696" s="6">
        <v>0</v>
      </c>
      <c r="P696" t="s">
        <v>106</v>
      </c>
      <c r="Q696" t="s">
        <v>107</v>
      </c>
      <c r="R696">
        <f>IF(F696="Monthly",2,0)
+IF(E696&lt;=6,2,0)
+IF(N696&lt;=2,2,0)
+IF(L696&gt;=4,2,0)
+IF(M696&gt;=2,1,0)
+IF(H696&gt;=_xlfn.PERCENTILE.INC($H$2:$H$10001,0.75),1,0)</f>
        <v>5</v>
      </c>
      <c r="S696" t="str">
        <f>IF(R696&gt;=7,"High",IF(R696&gt;=4,"Medium","Low"))</f>
        <v>Medium</v>
      </c>
    </row>
    <row r="697" spans="1:19">
      <c r="A697" t="s">
        <v>822</v>
      </c>
      <c r="B697">
        <v>28</v>
      </c>
      <c r="C697" t="s">
        <v>101</v>
      </c>
      <c r="D697" t="s">
        <v>133</v>
      </c>
      <c r="E697">
        <v>47</v>
      </c>
      <c r="F697" t="s">
        <v>103</v>
      </c>
      <c r="G697" t="s">
        <v>129</v>
      </c>
      <c r="H697" s="5">
        <v>954</v>
      </c>
      <c r="I697" s="5">
        <v>43718.76</v>
      </c>
      <c r="J697" t="s">
        <v>134</v>
      </c>
      <c r="K697" t="s">
        <v>106</v>
      </c>
      <c r="L697">
        <v>0</v>
      </c>
      <c r="M697">
        <v>0</v>
      </c>
      <c r="N697">
        <v>5</v>
      </c>
      <c r="O697" s="6">
        <v>0</v>
      </c>
      <c r="P697" t="s">
        <v>107</v>
      </c>
      <c r="Q697" t="s">
        <v>107</v>
      </c>
      <c r="R697">
        <f>IF(F697="Monthly",2,0)
+IF(E697&lt;=6,2,0)
+IF(N697&lt;=2,2,0)
+IF(L697&gt;=4,2,0)
+IF(M697&gt;=2,1,0)
+IF(H697&gt;=_xlfn.PERCENTILE.INC($H$2:$H$10001,0.75),1,0)</f>
        <v>3</v>
      </c>
      <c r="S697" t="str">
        <f>IF(R697&gt;=7,"High",IF(R697&gt;=4,"Medium","Low"))</f>
        <v>Low</v>
      </c>
    </row>
    <row r="698" spans="1:19">
      <c r="A698" t="s">
        <v>823</v>
      </c>
      <c r="B698">
        <v>34</v>
      </c>
      <c r="C698" t="s">
        <v>101</v>
      </c>
      <c r="D698" t="s">
        <v>102</v>
      </c>
      <c r="E698">
        <v>9</v>
      </c>
      <c r="F698" t="s">
        <v>109</v>
      </c>
      <c r="G698" t="s">
        <v>110</v>
      </c>
      <c r="H698" s="5">
        <v>814</v>
      </c>
      <c r="I698" s="5">
        <v>7186.44</v>
      </c>
      <c r="J698" t="s">
        <v>117</v>
      </c>
      <c r="K698" t="s">
        <v>106</v>
      </c>
      <c r="L698">
        <v>3</v>
      </c>
      <c r="M698">
        <v>1</v>
      </c>
      <c r="N698">
        <v>5</v>
      </c>
      <c r="O698" s="6">
        <v>0</v>
      </c>
      <c r="P698" t="s">
        <v>106</v>
      </c>
      <c r="Q698" t="s">
        <v>106</v>
      </c>
      <c r="R698">
        <f>IF(F698="Monthly",2,0)
+IF(E698&lt;=6,2,0)
+IF(N698&lt;=2,2,0)
+IF(L698&gt;=4,2,0)
+IF(M698&gt;=2,1,0)
+IF(H698&gt;=_xlfn.PERCENTILE.INC($H$2:$H$10001,0.75),1,0)</f>
        <v>1</v>
      </c>
      <c r="S698" t="str">
        <f>IF(R698&gt;=7,"High",IF(R698&gt;=4,"Medium","Low"))</f>
        <v>Low</v>
      </c>
    </row>
    <row r="699" spans="1:19">
      <c r="A699" t="s">
        <v>824</v>
      </c>
      <c r="B699">
        <v>49</v>
      </c>
      <c r="C699" t="s">
        <v>101</v>
      </c>
      <c r="D699" t="s">
        <v>131</v>
      </c>
      <c r="E699">
        <v>49</v>
      </c>
      <c r="F699" t="s">
        <v>109</v>
      </c>
      <c r="G699" t="s">
        <v>129</v>
      </c>
      <c r="H699" s="5">
        <v>1073</v>
      </c>
      <c r="I699" s="5">
        <v>49380.2</v>
      </c>
      <c r="J699" t="s">
        <v>115</v>
      </c>
      <c r="K699" t="s">
        <v>106</v>
      </c>
      <c r="L699">
        <v>0</v>
      </c>
      <c r="M699">
        <v>0</v>
      </c>
      <c r="N699">
        <v>5</v>
      </c>
      <c r="O699" s="6">
        <v>5</v>
      </c>
      <c r="P699" t="s">
        <v>107</v>
      </c>
      <c r="Q699" t="s">
        <v>107</v>
      </c>
      <c r="R699">
        <f>IF(F699="Monthly",2,0)
+IF(E699&lt;=6,2,0)
+IF(N699&lt;=2,2,0)
+IF(L699&gt;=4,2,0)
+IF(M699&gt;=2,1,0)
+IF(H699&gt;=_xlfn.PERCENTILE.INC($H$2:$H$10001,0.75),1,0)</f>
        <v>1</v>
      </c>
      <c r="S699" t="str">
        <f>IF(R699&gt;=7,"High",IF(R699&gt;=4,"Medium","Low"))</f>
        <v>Low</v>
      </c>
    </row>
    <row r="700" spans="1:19">
      <c r="A700" t="s">
        <v>825</v>
      </c>
      <c r="B700">
        <v>22</v>
      </c>
      <c r="C700" t="s">
        <v>101</v>
      </c>
      <c r="D700" t="s">
        <v>102</v>
      </c>
      <c r="E700">
        <v>17</v>
      </c>
      <c r="F700" t="s">
        <v>103</v>
      </c>
      <c r="G700" t="s">
        <v>104</v>
      </c>
      <c r="H700" s="5">
        <v>464</v>
      </c>
      <c r="I700" s="5">
        <v>7925.25</v>
      </c>
      <c r="J700" t="s">
        <v>105</v>
      </c>
      <c r="K700" t="s">
        <v>107</v>
      </c>
      <c r="L700">
        <v>0</v>
      </c>
      <c r="M700">
        <v>0</v>
      </c>
      <c r="N700">
        <v>5</v>
      </c>
      <c r="O700" s="6">
        <v>0</v>
      </c>
      <c r="P700" t="s">
        <v>107</v>
      </c>
      <c r="Q700" t="s">
        <v>107</v>
      </c>
      <c r="R700">
        <f>IF(F700="Monthly",2,0)
+IF(E700&lt;=6,2,0)
+IF(N700&lt;=2,2,0)
+IF(L700&gt;=4,2,0)
+IF(M700&gt;=2,1,0)
+IF(H700&gt;=_xlfn.PERCENTILE.INC($H$2:$H$10001,0.75),1,0)</f>
        <v>2</v>
      </c>
      <c r="S700" t="str">
        <f>IF(R700&gt;=7,"High",IF(R700&gt;=4,"Medium","Low"))</f>
        <v>Low</v>
      </c>
    </row>
    <row r="701" spans="1:19">
      <c r="A701" t="s">
        <v>826</v>
      </c>
      <c r="B701">
        <v>27</v>
      </c>
      <c r="C701" t="s">
        <v>101</v>
      </c>
      <c r="D701" t="s">
        <v>123</v>
      </c>
      <c r="E701">
        <v>58</v>
      </c>
      <c r="F701" t="s">
        <v>103</v>
      </c>
      <c r="G701" t="s">
        <v>110</v>
      </c>
      <c r="H701" s="5">
        <v>788</v>
      </c>
      <c r="I701" s="5">
        <v>46516.45</v>
      </c>
      <c r="J701" t="s">
        <v>140</v>
      </c>
      <c r="K701" t="s">
        <v>106</v>
      </c>
      <c r="L701">
        <v>0</v>
      </c>
      <c r="M701">
        <v>0</v>
      </c>
      <c r="N701">
        <v>5</v>
      </c>
      <c r="O701" s="6">
        <v>0</v>
      </c>
      <c r="P701" t="s">
        <v>107</v>
      </c>
      <c r="Q701" t="s">
        <v>106</v>
      </c>
      <c r="R701">
        <f>IF(F701="Monthly",2,0)
+IF(E701&lt;=6,2,0)
+IF(N701&lt;=2,2,0)
+IF(L701&gt;=4,2,0)
+IF(M701&gt;=2,1,0)
+IF(H701&gt;=_xlfn.PERCENTILE.INC($H$2:$H$10001,0.75),1,0)</f>
        <v>2</v>
      </c>
      <c r="S701" t="str">
        <f>IF(R701&gt;=7,"High",IF(R701&gt;=4,"Medium","Low"))</f>
        <v>Low</v>
      </c>
    </row>
    <row r="702" spans="1:19">
      <c r="A702" t="s">
        <v>827</v>
      </c>
      <c r="B702">
        <v>26</v>
      </c>
      <c r="C702" t="s">
        <v>101</v>
      </c>
      <c r="D702" t="s">
        <v>137</v>
      </c>
      <c r="E702">
        <v>26</v>
      </c>
      <c r="F702" t="s">
        <v>103</v>
      </c>
      <c r="G702" t="s">
        <v>110</v>
      </c>
      <c r="H702" s="5">
        <v>647</v>
      </c>
      <c r="I702" s="5">
        <v>16886.36</v>
      </c>
      <c r="J702" t="s">
        <v>140</v>
      </c>
      <c r="K702" t="s">
        <v>107</v>
      </c>
      <c r="L702">
        <v>1</v>
      </c>
      <c r="M702">
        <v>0</v>
      </c>
      <c r="N702">
        <v>4</v>
      </c>
      <c r="O702" s="6">
        <v>0</v>
      </c>
      <c r="P702" t="s">
        <v>107</v>
      </c>
      <c r="Q702" t="s">
        <v>107</v>
      </c>
      <c r="R702">
        <f>IF(F702="Monthly",2,0)
+IF(E702&lt;=6,2,0)
+IF(N702&lt;=2,2,0)
+IF(L702&gt;=4,2,0)
+IF(M702&gt;=2,1,0)
+IF(H702&gt;=_xlfn.PERCENTILE.INC($H$2:$H$10001,0.75),1,0)</f>
        <v>2</v>
      </c>
      <c r="S702" t="str">
        <f>IF(R702&gt;=7,"High",IF(R702&gt;=4,"Medium","Low"))</f>
        <v>Low</v>
      </c>
    </row>
    <row r="703" spans="1:19">
      <c r="A703" t="s">
        <v>828</v>
      </c>
      <c r="B703">
        <v>37</v>
      </c>
      <c r="C703" t="s">
        <v>112</v>
      </c>
      <c r="D703" t="s">
        <v>126</v>
      </c>
      <c r="E703">
        <v>52</v>
      </c>
      <c r="F703" t="s">
        <v>103</v>
      </c>
      <c r="G703" t="s">
        <v>104</v>
      </c>
      <c r="H703" s="5">
        <v>465</v>
      </c>
      <c r="I703" s="5">
        <v>24247.87</v>
      </c>
      <c r="J703" t="s">
        <v>117</v>
      </c>
      <c r="K703" t="s">
        <v>106</v>
      </c>
      <c r="L703">
        <v>4</v>
      </c>
      <c r="M703">
        <v>2</v>
      </c>
      <c r="N703">
        <v>4</v>
      </c>
      <c r="O703" s="6">
        <v>0</v>
      </c>
      <c r="P703" t="s">
        <v>106</v>
      </c>
      <c r="Q703" t="s">
        <v>107</v>
      </c>
      <c r="R703">
        <f>IF(F703="Monthly",2,0)
+IF(E703&lt;=6,2,0)
+IF(N703&lt;=2,2,0)
+IF(L703&gt;=4,2,0)
+IF(M703&gt;=2,1,0)
+IF(H703&gt;=_xlfn.PERCENTILE.INC($H$2:$H$10001,0.75),1,0)</f>
        <v>5</v>
      </c>
      <c r="S703" t="str">
        <f>IF(R703&gt;=7,"High",IF(R703&gt;=4,"Medium","Low"))</f>
        <v>Medium</v>
      </c>
    </row>
    <row r="704" spans="1:19">
      <c r="A704" t="s">
        <v>829</v>
      </c>
      <c r="B704">
        <v>21</v>
      </c>
      <c r="C704" t="s">
        <v>101</v>
      </c>
      <c r="D704" t="s">
        <v>119</v>
      </c>
      <c r="E704">
        <v>39</v>
      </c>
      <c r="F704" t="s">
        <v>103</v>
      </c>
      <c r="G704" t="s">
        <v>110</v>
      </c>
      <c r="H704" s="5">
        <v>792</v>
      </c>
      <c r="I704" s="5">
        <v>31587.49</v>
      </c>
      <c r="J704" t="s">
        <v>115</v>
      </c>
      <c r="K704" t="s">
        <v>106</v>
      </c>
      <c r="L704">
        <v>0</v>
      </c>
      <c r="M704">
        <v>0</v>
      </c>
      <c r="N704">
        <v>5</v>
      </c>
      <c r="O704" s="6">
        <v>0</v>
      </c>
      <c r="P704" t="s">
        <v>107</v>
      </c>
      <c r="Q704" t="s">
        <v>107</v>
      </c>
      <c r="R704">
        <f>IF(F704="Monthly",2,0)
+IF(E704&lt;=6,2,0)
+IF(N704&lt;=2,2,0)
+IF(L704&gt;=4,2,0)
+IF(M704&gt;=2,1,0)
+IF(H704&gt;=_xlfn.PERCENTILE.INC($H$2:$H$10001,0.75),1,0)</f>
        <v>2</v>
      </c>
      <c r="S704" t="str">
        <f>IF(R704&gt;=7,"High",IF(R704&gt;=4,"Medium","Low"))</f>
        <v>Low</v>
      </c>
    </row>
    <row r="705" spans="1:19">
      <c r="A705" t="s">
        <v>830</v>
      </c>
      <c r="B705">
        <v>46</v>
      </c>
      <c r="C705" t="s">
        <v>101</v>
      </c>
      <c r="D705" t="s">
        <v>133</v>
      </c>
      <c r="E705">
        <v>37</v>
      </c>
      <c r="F705" t="s">
        <v>109</v>
      </c>
      <c r="G705" t="s">
        <v>104</v>
      </c>
      <c r="H705" s="5">
        <v>520</v>
      </c>
      <c r="I705" s="5">
        <v>19761.2</v>
      </c>
      <c r="J705" t="s">
        <v>117</v>
      </c>
      <c r="K705" t="s">
        <v>106</v>
      </c>
      <c r="L705">
        <v>1</v>
      </c>
      <c r="M705">
        <v>0</v>
      </c>
      <c r="N705">
        <v>5</v>
      </c>
      <c r="O705" s="6">
        <v>0</v>
      </c>
      <c r="P705" t="s">
        <v>107</v>
      </c>
      <c r="Q705" t="s">
        <v>107</v>
      </c>
      <c r="R705">
        <f>IF(F705="Monthly",2,0)
+IF(E705&lt;=6,2,0)
+IF(N705&lt;=2,2,0)
+IF(L705&gt;=4,2,0)
+IF(M705&gt;=2,1,0)
+IF(H705&gt;=_xlfn.PERCENTILE.INC($H$2:$H$10001,0.75),1,0)</f>
        <v>0</v>
      </c>
      <c r="S705" t="str">
        <f>IF(R705&gt;=7,"High",IF(R705&gt;=4,"Medium","Low"))</f>
        <v>Low</v>
      </c>
    </row>
    <row r="706" spans="1:19">
      <c r="A706" t="s">
        <v>831</v>
      </c>
      <c r="B706">
        <v>46</v>
      </c>
      <c r="C706" t="s">
        <v>112</v>
      </c>
      <c r="D706" t="s">
        <v>113</v>
      </c>
      <c r="E706">
        <v>54</v>
      </c>
      <c r="F706" t="s">
        <v>109</v>
      </c>
      <c r="G706" t="s">
        <v>104</v>
      </c>
      <c r="H706" s="5">
        <v>490</v>
      </c>
      <c r="I706" s="5">
        <v>24661.3</v>
      </c>
      <c r="J706" t="s">
        <v>105</v>
      </c>
      <c r="K706" t="s">
        <v>106</v>
      </c>
      <c r="L706">
        <v>0</v>
      </c>
      <c r="M706">
        <v>0</v>
      </c>
      <c r="N706">
        <v>5</v>
      </c>
      <c r="O706" s="6">
        <v>5</v>
      </c>
      <c r="P706" t="s">
        <v>107</v>
      </c>
      <c r="Q706" t="s">
        <v>107</v>
      </c>
      <c r="R706">
        <f>IF(F706="Monthly",2,0)
+IF(E706&lt;=6,2,0)
+IF(N706&lt;=2,2,0)
+IF(L706&gt;=4,2,0)
+IF(M706&gt;=2,1,0)
+IF(H706&gt;=_xlfn.PERCENTILE.INC($H$2:$H$10001,0.75),1,0)</f>
        <v>0</v>
      </c>
      <c r="S706" t="str">
        <f>IF(R706&gt;=7,"High",IF(R706&gt;=4,"Medium","Low"))</f>
        <v>Low</v>
      </c>
    </row>
    <row r="707" spans="1:19">
      <c r="A707" t="s">
        <v>832</v>
      </c>
      <c r="B707">
        <v>19</v>
      </c>
      <c r="C707" t="s">
        <v>112</v>
      </c>
      <c r="D707" t="s">
        <v>119</v>
      </c>
      <c r="E707">
        <v>27</v>
      </c>
      <c r="F707" t="s">
        <v>103</v>
      </c>
      <c r="G707" t="s">
        <v>129</v>
      </c>
      <c r="H707" s="5">
        <v>1027</v>
      </c>
      <c r="I707" s="5">
        <v>27682.92</v>
      </c>
      <c r="J707" t="s">
        <v>140</v>
      </c>
      <c r="K707" t="s">
        <v>106</v>
      </c>
      <c r="L707">
        <v>0</v>
      </c>
      <c r="M707">
        <v>0</v>
      </c>
      <c r="N707">
        <v>5</v>
      </c>
      <c r="O707" s="6">
        <v>0</v>
      </c>
      <c r="P707" t="s">
        <v>106</v>
      </c>
      <c r="Q707" t="s">
        <v>107</v>
      </c>
      <c r="R707">
        <f>IF(F707="Monthly",2,0)
+IF(E707&lt;=6,2,0)
+IF(N707&lt;=2,2,0)
+IF(L707&gt;=4,2,0)
+IF(M707&gt;=2,1,0)
+IF(H707&gt;=_xlfn.PERCENTILE.INC($H$2:$H$10001,0.75),1,0)</f>
        <v>3</v>
      </c>
      <c r="S707" t="str">
        <f>IF(R707&gt;=7,"High",IF(R707&gt;=4,"Medium","Low"))</f>
        <v>Low</v>
      </c>
    </row>
    <row r="708" spans="1:19">
      <c r="A708" t="s">
        <v>833</v>
      </c>
      <c r="B708">
        <v>28</v>
      </c>
      <c r="C708" t="s">
        <v>112</v>
      </c>
      <c r="D708" t="s">
        <v>126</v>
      </c>
      <c r="E708">
        <v>37</v>
      </c>
      <c r="F708" t="s">
        <v>121</v>
      </c>
      <c r="G708" t="s">
        <v>104</v>
      </c>
      <c r="H708" s="5">
        <v>498</v>
      </c>
      <c r="I708" s="5">
        <v>17902.96</v>
      </c>
      <c r="J708" t="s">
        <v>140</v>
      </c>
      <c r="K708" t="s">
        <v>106</v>
      </c>
      <c r="L708">
        <v>0</v>
      </c>
      <c r="M708">
        <v>0</v>
      </c>
      <c r="N708">
        <v>5</v>
      </c>
      <c r="O708" s="6">
        <v>0</v>
      </c>
      <c r="P708" t="s">
        <v>107</v>
      </c>
      <c r="Q708" t="s">
        <v>107</v>
      </c>
      <c r="R708">
        <f>IF(F708="Monthly",2,0)
+IF(E708&lt;=6,2,0)
+IF(N708&lt;=2,2,0)
+IF(L708&gt;=4,2,0)
+IF(M708&gt;=2,1,0)
+IF(H708&gt;=_xlfn.PERCENTILE.INC($H$2:$H$10001,0.75),1,0)</f>
        <v>0</v>
      </c>
      <c r="S708" t="str">
        <f>IF(R708&gt;=7,"High",IF(R708&gt;=4,"Medium","Low"))</f>
        <v>Low</v>
      </c>
    </row>
    <row r="709" spans="1:19">
      <c r="A709" t="s">
        <v>834</v>
      </c>
      <c r="B709">
        <v>39</v>
      </c>
      <c r="C709" t="s">
        <v>101</v>
      </c>
      <c r="D709" t="s">
        <v>126</v>
      </c>
      <c r="E709">
        <v>45</v>
      </c>
      <c r="F709" t="s">
        <v>109</v>
      </c>
      <c r="G709" t="s">
        <v>129</v>
      </c>
      <c r="H709" s="5">
        <v>1015</v>
      </c>
      <c r="I709" s="5">
        <v>44797.7</v>
      </c>
      <c r="J709" t="s">
        <v>105</v>
      </c>
      <c r="K709" t="s">
        <v>106</v>
      </c>
      <c r="L709">
        <v>0</v>
      </c>
      <c r="M709">
        <v>0</v>
      </c>
      <c r="N709">
        <v>5</v>
      </c>
      <c r="O709" s="6">
        <v>0</v>
      </c>
      <c r="P709" t="s">
        <v>106</v>
      </c>
      <c r="Q709" t="s">
        <v>107</v>
      </c>
      <c r="R709">
        <f>IF(F709="Monthly",2,0)
+IF(E709&lt;=6,2,0)
+IF(N709&lt;=2,2,0)
+IF(L709&gt;=4,2,0)
+IF(M709&gt;=2,1,0)
+IF(H709&gt;=_xlfn.PERCENTILE.INC($H$2:$H$10001,0.75),1,0)</f>
        <v>1</v>
      </c>
      <c r="S709" t="str">
        <f>IF(R709&gt;=7,"High",IF(R709&gt;=4,"Medium","Low"))</f>
        <v>Low</v>
      </c>
    </row>
    <row r="710" spans="1:19">
      <c r="A710" t="s">
        <v>835</v>
      </c>
      <c r="B710">
        <v>29</v>
      </c>
      <c r="C710" t="s">
        <v>101</v>
      </c>
      <c r="D710" t="s">
        <v>137</v>
      </c>
      <c r="E710">
        <v>15</v>
      </c>
      <c r="F710" t="s">
        <v>103</v>
      </c>
      <c r="G710" t="s">
        <v>129</v>
      </c>
      <c r="H710" s="5">
        <v>1071</v>
      </c>
      <c r="I710" s="5">
        <v>15680.79</v>
      </c>
      <c r="J710" t="s">
        <v>117</v>
      </c>
      <c r="K710" t="s">
        <v>106</v>
      </c>
      <c r="L710">
        <v>0</v>
      </c>
      <c r="M710">
        <v>0</v>
      </c>
      <c r="N710">
        <v>5</v>
      </c>
      <c r="O710" s="6">
        <v>0</v>
      </c>
      <c r="P710" t="s">
        <v>107</v>
      </c>
      <c r="Q710" t="s">
        <v>107</v>
      </c>
      <c r="R710">
        <f>IF(F710="Monthly",2,0)
+IF(E710&lt;=6,2,0)
+IF(N710&lt;=2,2,0)
+IF(L710&gt;=4,2,0)
+IF(M710&gt;=2,1,0)
+IF(H710&gt;=_xlfn.PERCENTILE.INC($H$2:$H$10001,0.75),1,0)</f>
        <v>3</v>
      </c>
      <c r="S710" t="str">
        <f>IF(R710&gt;=7,"High",IF(R710&gt;=4,"Medium","Low"))</f>
        <v>Low</v>
      </c>
    </row>
    <row r="711" spans="1:19">
      <c r="A711" t="s">
        <v>836</v>
      </c>
      <c r="B711">
        <v>36</v>
      </c>
      <c r="C711" t="s">
        <v>101</v>
      </c>
      <c r="D711" t="s">
        <v>137</v>
      </c>
      <c r="E711">
        <v>13</v>
      </c>
      <c r="F711" t="s">
        <v>109</v>
      </c>
      <c r="G711" t="s">
        <v>110</v>
      </c>
      <c r="H711" s="5">
        <v>747</v>
      </c>
      <c r="I711" s="5">
        <v>9887.2099999999991</v>
      </c>
      <c r="J711" t="s">
        <v>117</v>
      </c>
      <c r="K711" t="s">
        <v>106</v>
      </c>
      <c r="L711">
        <v>0</v>
      </c>
      <c r="M711">
        <v>0</v>
      </c>
      <c r="N711">
        <v>5</v>
      </c>
      <c r="O711" s="6">
        <v>0</v>
      </c>
      <c r="P711" t="s">
        <v>107</v>
      </c>
      <c r="Q711" t="s">
        <v>107</v>
      </c>
      <c r="R711">
        <f>IF(F711="Monthly",2,0)
+IF(E711&lt;=6,2,0)
+IF(N711&lt;=2,2,0)
+IF(L711&gt;=4,2,0)
+IF(M711&gt;=2,1,0)
+IF(H711&gt;=_xlfn.PERCENTILE.INC($H$2:$H$10001,0.75),1,0)</f>
        <v>0</v>
      </c>
      <c r="S711" t="str">
        <f>IF(R711&gt;=7,"High",IF(R711&gt;=4,"Medium","Low"))</f>
        <v>Low</v>
      </c>
    </row>
    <row r="712" spans="1:19">
      <c r="A712" t="s">
        <v>837</v>
      </c>
      <c r="B712">
        <v>27</v>
      </c>
      <c r="C712" t="s">
        <v>101</v>
      </c>
      <c r="D712" t="s">
        <v>123</v>
      </c>
      <c r="E712">
        <v>15</v>
      </c>
      <c r="F712" t="s">
        <v>103</v>
      </c>
      <c r="G712" t="s">
        <v>129</v>
      </c>
      <c r="H712" s="5">
        <v>1047</v>
      </c>
      <c r="I712" s="5">
        <v>15551.51</v>
      </c>
      <c r="J712" t="s">
        <v>117</v>
      </c>
      <c r="K712" t="s">
        <v>106</v>
      </c>
      <c r="L712">
        <v>1</v>
      </c>
      <c r="M712">
        <v>0</v>
      </c>
      <c r="N712">
        <v>5</v>
      </c>
      <c r="O712" s="6">
        <v>0</v>
      </c>
      <c r="P712" t="s">
        <v>106</v>
      </c>
      <c r="Q712" t="s">
        <v>107</v>
      </c>
      <c r="R712">
        <f>IF(F712="Monthly",2,0)
+IF(E712&lt;=6,2,0)
+IF(N712&lt;=2,2,0)
+IF(L712&gt;=4,2,0)
+IF(M712&gt;=2,1,0)
+IF(H712&gt;=_xlfn.PERCENTILE.INC($H$2:$H$10001,0.75),1,0)</f>
        <v>3</v>
      </c>
      <c r="S712" t="str">
        <f>IF(R712&gt;=7,"High",IF(R712&gt;=4,"Medium","Low"))</f>
        <v>Low</v>
      </c>
    </row>
    <row r="713" spans="1:19">
      <c r="A713" t="s">
        <v>838</v>
      </c>
      <c r="B713">
        <v>29</v>
      </c>
      <c r="C713" t="s">
        <v>101</v>
      </c>
      <c r="D713" t="s">
        <v>133</v>
      </c>
      <c r="E713">
        <v>49</v>
      </c>
      <c r="F713" t="s">
        <v>103</v>
      </c>
      <c r="G713" t="s">
        <v>110</v>
      </c>
      <c r="H713" s="5">
        <v>756</v>
      </c>
      <c r="I713" s="5">
        <v>37753.4</v>
      </c>
      <c r="J713" t="s">
        <v>134</v>
      </c>
      <c r="K713" t="s">
        <v>106</v>
      </c>
      <c r="L713">
        <v>2</v>
      </c>
      <c r="M713">
        <v>0</v>
      </c>
      <c r="N713">
        <v>5</v>
      </c>
      <c r="O713" s="6">
        <v>0</v>
      </c>
      <c r="P713" t="s">
        <v>106</v>
      </c>
      <c r="Q713" t="s">
        <v>107</v>
      </c>
      <c r="R713">
        <f>IF(F713="Monthly",2,0)
+IF(E713&lt;=6,2,0)
+IF(N713&lt;=2,2,0)
+IF(L713&gt;=4,2,0)
+IF(M713&gt;=2,1,0)
+IF(H713&gt;=_xlfn.PERCENTILE.INC($H$2:$H$10001,0.75),1,0)</f>
        <v>2</v>
      </c>
      <c r="S713" t="str">
        <f>IF(R713&gt;=7,"High",IF(R713&gt;=4,"Medium","Low"))</f>
        <v>Low</v>
      </c>
    </row>
    <row r="714" spans="1:19">
      <c r="A714" t="s">
        <v>839</v>
      </c>
      <c r="B714">
        <v>45</v>
      </c>
      <c r="C714" t="s">
        <v>112</v>
      </c>
      <c r="D714" t="s">
        <v>126</v>
      </c>
      <c r="E714">
        <v>20</v>
      </c>
      <c r="F714" t="s">
        <v>103</v>
      </c>
      <c r="G714" t="s">
        <v>110</v>
      </c>
      <c r="H714" s="5">
        <v>696</v>
      </c>
      <c r="I714" s="5">
        <v>13607.68</v>
      </c>
      <c r="J714" t="s">
        <v>115</v>
      </c>
      <c r="K714" t="s">
        <v>106</v>
      </c>
      <c r="L714">
        <v>1</v>
      </c>
      <c r="M714">
        <v>0</v>
      </c>
      <c r="N714">
        <v>5</v>
      </c>
      <c r="O714" s="6">
        <v>0</v>
      </c>
      <c r="P714" t="s">
        <v>107</v>
      </c>
      <c r="Q714" t="s">
        <v>106</v>
      </c>
      <c r="R714">
        <f>IF(F714="Monthly",2,0)
+IF(E714&lt;=6,2,0)
+IF(N714&lt;=2,2,0)
+IF(L714&gt;=4,2,0)
+IF(M714&gt;=2,1,0)
+IF(H714&gt;=_xlfn.PERCENTILE.INC($H$2:$H$10001,0.75),1,0)</f>
        <v>2</v>
      </c>
      <c r="S714" t="str">
        <f>IF(R714&gt;=7,"High",IF(R714&gt;=4,"Medium","Low"))</f>
        <v>Low</v>
      </c>
    </row>
    <row r="715" spans="1:19">
      <c r="A715" t="s">
        <v>840</v>
      </c>
      <c r="B715">
        <v>40</v>
      </c>
      <c r="C715" t="s">
        <v>101</v>
      </c>
      <c r="D715" t="s">
        <v>133</v>
      </c>
      <c r="E715">
        <v>48</v>
      </c>
      <c r="F715" t="s">
        <v>121</v>
      </c>
      <c r="G715" t="s">
        <v>104</v>
      </c>
      <c r="H715" s="5">
        <v>523</v>
      </c>
      <c r="I715" s="5">
        <v>24503.200000000001</v>
      </c>
      <c r="J715" t="s">
        <v>105</v>
      </c>
      <c r="K715" t="s">
        <v>106</v>
      </c>
      <c r="L715">
        <v>0</v>
      </c>
      <c r="M715">
        <v>0</v>
      </c>
      <c r="N715">
        <v>5</v>
      </c>
      <c r="O715" s="6">
        <v>0</v>
      </c>
      <c r="P715" t="s">
        <v>107</v>
      </c>
      <c r="Q715" t="s">
        <v>107</v>
      </c>
      <c r="R715">
        <f>IF(F715="Monthly",2,0)
+IF(E715&lt;=6,2,0)
+IF(N715&lt;=2,2,0)
+IF(L715&gt;=4,2,0)
+IF(M715&gt;=2,1,0)
+IF(H715&gt;=_xlfn.PERCENTILE.INC($H$2:$H$10001,0.75),1,0)</f>
        <v>0</v>
      </c>
      <c r="S715" t="str">
        <f>IF(R715&gt;=7,"High",IF(R715&gt;=4,"Medium","Low"))</f>
        <v>Low</v>
      </c>
    </row>
    <row r="716" spans="1:19">
      <c r="A716" t="s">
        <v>841</v>
      </c>
      <c r="B716">
        <v>39</v>
      </c>
      <c r="C716" t="s">
        <v>112</v>
      </c>
      <c r="D716" t="s">
        <v>126</v>
      </c>
      <c r="E716">
        <v>24</v>
      </c>
      <c r="F716" t="s">
        <v>103</v>
      </c>
      <c r="G716" t="s">
        <v>110</v>
      </c>
      <c r="H716" s="5">
        <v>712</v>
      </c>
      <c r="I716" s="5">
        <v>17160.689999999999</v>
      </c>
      <c r="J716" t="s">
        <v>115</v>
      </c>
      <c r="K716" t="s">
        <v>106</v>
      </c>
      <c r="L716">
        <v>0</v>
      </c>
      <c r="M716">
        <v>0</v>
      </c>
      <c r="N716">
        <v>5</v>
      </c>
      <c r="O716" s="6">
        <v>0</v>
      </c>
      <c r="P716" t="s">
        <v>107</v>
      </c>
      <c r="Q716" t="s">
        <v>107</v>
      </c>
      <c r="R716">
        <f>IF(F716="Monthly",2,0)
+IF(E716&lt;=6,2,0)
+IF(N716&lt;=2,2,0)
+IF(L716&gt;=4,2,0)
+IF(M716&gt;=2,1,0)
+IF(H716&gt;=_xlfn.PERCENTILE.INC($H$2:$H$10001,0.75),1,0)</f>
        <v>2</v>
      </c>
      <c r="S716" t="str">
        <f>IF(R716&gt;=7,"High",IF(R716&gt;=4,"Medium","Low"))</f>
        <v>Low</v>
      </c>
    </row>
    <row r="717" spans="1:19">
      <c r="A717" t="s">
        <v>842</v>
      </c>
      <c r="B717">
        <v>21</v>
      </c>
      <c r="C717" t="s">
        <v>112</v>
      </c>
      <c r="D717" t="s">
        <v>119</v>
      </c>
      <c r="E717">
        <v>26</v>
      </c>
      <c r="F717" t="s">
        <v>109</v>
      </c>
      <c r="G717" t="s">
        <v>104</v>
      </c>
      <c r="H717" s="5">
        <v>459</v>
      </c>
      <c r="I717" s="5">
        <v>11771.23</v>
      </c>
      <c r="J717" t="s">
        <v>115</v>
      </c>
      <c r="K717" t="s">
        <v>107</v>
      </c>
      <c r="L717">
        <v>0</v>
      </c>
      <c r="M717">
        <v>0</v>
      </c>
      <c r="N717">
        <v>5</v>
      </c>
      <c r="O717" s="6">
        <v>0</v>
      </c>
      <c r="P717" t="s">
        <v>107</v>
      </c>
      <c r="Q717" t="s">
        <v>107</v>
      </c>
      <c r="R717">
        <f>IF(F717="Monthly",2,0)
+IF(E717&lt;=6,2,0)
+IF(N717&lt;=2,2,0)
+IF(L717&gt;=4,2,0)
+IF(M717&gt;=2,1,0)
+IF(H717&gt;=_xlfn.PERCENTILE.INC($H$2:$H$10001,0.75),1,0)</f>
        <v>0</v>
      </c>
      <c r="S717" t="str">
        <f>IF(R717&gt;=7,"High",IF(R717&gt;=4,"Medium","Low"))</f>
        <v>Low</v>
      </c>
    </row>
    <row r="718" spans="1:19">
      <c r="A718" t="s">
        <v>843</v>
      </c>
      <c r="B718">
        <v>22</v>
      </c>
      <c r="C718" t="s">
        <v>112</v>
      </c>
      <c r="D718" t="s">
        <v>159</v>
      </c>
      <c r="E718">
        <v>26</v>
      </c>
      <c r="F718" t="s">
        <v>103</v>
      </c>
      <c r="G718" t="s">
        <v>110</v>
      </c>
      <c r="H718" s="5">
        <v>720</v>
      </c>
      <c r="I718" s="5">
        <v>18842.78</v>
      </c>
      <c r="J718" t="s">
        <v>105</v>
      </c>
      <c r="K718" t="s">
        <v>106</v>
      </c>
      <c r="L718">
        <v>2</v>
      </c>
      <c r="M718">
        <v>1</v>
      </c>
      <c r="N718">
        <v>5</v>
      </c>
      <c r="O718" s="6">
        <v>0</v>
      </c>
      <c r="P718" t="s">
        <v>107</v>
      </c>
      <c r="Q718" t="s">
        <v>107</v>
      </c>
      <c r="R718">
        <f>IF(F718="Monthly",2,0)
+IF(E718&lt;=6,2,0)
+IF(N718&lt;=2,2,0)
+IF(L718&gt;=4,2,0)
+IF(M718&gt;=2,1,0)
+IF(H718&gt;=_xlfn.PERCENTILE.INC($H$2:$H$10001,0.75),1,0)</f>
        <v>2</v>
      </c>
      <c r="S718" t="str">
        <f>IF(R718&gt;=7,"High",IF(R718&gt;=4,"Medium","Low"))</f>
        <v>Low</v>
      </c>
    </row>
    <row r="719" spans="1:19">
      <c r="A719" t="s">
        <v>844</v>
      </c>
      <c r="B719">
        <v>23</v>
      </c>
      <c r="C719" t="s">
        <v>101</v>
      </c>
      <c r="D719" t="s">
        <v>133</v>
      </c>
      <c r="E719">
        <v>20</v>
      </c>
      <c r="F719" t="s">
        <v>103</v>
      </c>
      <c r="G719" t="s">
        <v>110</v>
      </c>
      <c r="H719" s="5">
        <v>752</v>
      </c>
      <c r="I719" s="5">
        <v>14742.22</v>
      </c>
      <c r="J719" t="s">
        <v>134</v>
      </c>
      <c r="K719" t="s">
        <v>106</v>
      </c>
      <c r="L719">
        <v>1</v>
      </c>
      <c r="M719">
        <v>0</v>
      </c>
      <c r="N719">
        <v>5</v>
      </c>
      <c r="O719" s="6">
        <v>0</v>
      </c>
      <c r="P719" t="s">
        <v>107</v>
      </c>
      <c r="Q719" t="s">
        <v>107</v>
      </c>
      <c r="R719">
        <f>IF(F719="Monthly",2,0)
+IF(E719&lt;=6,2,0)
+IF(N719&lt;=2,2,0)
+IF(L719&gt;=4,2,0)
+IF(M719&gt;=2,1,0)
+IF(H719&gt;=_xlfn.PERCENTILE.INC($H$2:$H$10001,0.75),1,0)</f>
        <v>2</v>
      </c>
      <c r="S719" t="str">
        <f>IF(R719&gt;=7,"High",IF(R719&gt;=4,"Medium","Low"))</f>
        <v>Low</v>
      </c>
    </row>
    <row r="720" spans="1:19">
      <c r="A720" t="s">
        <v>845</v>
      </c>
      <c r="B720">
        <v>22</v>
      </c>
      <c r="C720" t="s">
        <v>112</v>
      </c>
      <c r="D720" t="s">
        <v>131</v>
      </c>
      <c r="E720">
        <v>16</v>
      </c>
      <c r="F720" t="s">
        <v>103</v>
      </c>
      <c r="G720" t="s">
        <v>110</v>
      </c>
      <c r="H720" s="5">
        <v>807</v>
      </c>
      <c r="I720" s="5">
        <v>12645.42</v>
      </c>
      <c r="J720" t="s">
        <v>115</v>
      </c>
      <c r="K720" t="s">
        <v>106</v>
      </c>
      <c r="L720">
        <v>1</v>
      </c>
      <c r="M720">
        <v>0</v>
      </c>
      <c r="N720">
        <v>5</v>
      </c>
      <c r="O720" s="6">
        <v>0</v>
      </c>
      <c r="P720" t="s">
        <v>107</v>
      </c>
      <c r="Q720" t="s">
        <v>107</v>
      </c>
      <c r="R720">
        <f>IF(F720="Monthly",2,0)
+IF(E720&lt;=6,2,0)
+IF(N720&lt;=2,2,0)
+IF(L720&gt;=4,2,0)
+IF(M720&gt;=2,1,0)
+IF(H720&gt;=_xlfn.PERCENTILE.INC($H$2:$H$10001,0.75),1,0)</f>
        <v>3</v>
      </c>
      <c r="S720" t="str">
        <f>IF(R720&gt;=7,"High",IF(R720&gt;=4,"Medium","Low"))</f>
        <v>Low</v>
      </c>
    </row>
    <row r="721" spans="1:19">
      <c r="A721" t="s">
        <v>846</v>
      </c>
      <c r="B721">
        <v>25</v>
      </c>
      <c r="C721" t="s">
        <v>101</v>
      </c>
      <c r="D721" t="s">
        <v>113</v>
      </c>
      <c r="E721">
        <v>45</v>
      </c>
      <c r="F721" t="s">
        <v>121</v>
      </c>
      <c r="G721" t="s">
        <v>104</v>
      </c>
      <c r="H721" s="5">
        <v>449</v>
      </c>
      <c r="I721" s="5">
        <v>16883.98</v>
      </c>
      <c r="J721" t="s">
        <v>140</v>
      </c>
      <c r="K721" t="s">
        <v>106</v>
      </c>
      <c r="L721">
        <v>0</v>
      </c>
      <c r="M721">
        <v>0</v>
      </c>
      <c r="N721">
        <v>4</v>
      </c>
      <c r="O721" s="6">
        <v>15</v>
      </c>
      <c r="P721" t="s">
        <v>107</v>
      </c>
      <c r="Q721" t="s">
        <v>107</v>
      </c>
      <c r="R721">
        <f>IF(F721="Monthly",2,0)
+IF(E721&lt;=6,2,0)
+IF(N721&lt;=2,2,0)
+IF(L721&gt;=4,2,0)
+IF(M721&gt;=2,1,0)
+IF(H721&gt;=_xlfn.PERCENTILE.INC($H$2:$H$10001,0.75),1,0)</f>
        <v>0</v>
      </c>
      <c r="S721" t="str">
        <f>IF(R721&gt;=7,"High",IF(R721&gt;=4,"Medium","Low"))</f>
        <v>Low</v>
      </c>
    </row>
    <row r="722" spans="1:19">
      <c r="A722" t="s">
        <v>847</v>
      </c>
      <c r="B722">
        <v>29</v>
      </c>
      <c r="C722" t="s">
        <v>112</v>
      </c>
      <c r="D722" t="s">
        <v>159</v>
      </c>
      <c r="E722">
        <v>43</v>
      </c>
      <c r="F722" t="s">
        <v>121</v>
      </c>
      <c r="G722" t="s">
        <v>129</v>
      </c>
      <c r="H722" s="5">
        <v>994</v>
      </c>
      <c r="I722" s="5">
        <v>36335.72</v>
      </c>
      <c r="J722" t="s">
        <v>140</v>
      </c>
      <c r="K722" t="s">
        <v>106</v>
      </c>
      <c r="L722">
        <v>0</v>
      </c>
      <c r="M722">
        <v>0</v>
      </c>
      <c r="N722">
        <v>5</v>
      </c>
      <c r="O722" s="6">
        <v>15</v>
      </c>
      <c r="P722" t="s">
        <v>107</v>
      </c>
      <c r="Q722" t="s">
        <v>107</v>
      </c>
      <c r="R722">
        <f>IF(F722="Monthly",2,0)
+IF(E722&lt;=6,2,0)
+IF(N722&lt;=2,2,0)
+IF(L722&gt;=4,2,0)
+IF(M722&gt;=2,1,0)
+IF(H722&gt;=_xlfn.PERCENTILE.INC($H$2:$H$10001,0.75),1,0)</f>
        <v>1</v>
      </c>
      <c r="S722" t="str">
        <f>IF(R722&gt;=7,"High",IF(R722&gt;=4,"Medium","Low"))</f>
        <v>Low</v>
      </c>
    </row>
    <row r="723" spans="1:19">
      <c r="A723" t="s">
        <v>848</v>
      </c>
      <c r="B723">
        <v>37</v>
      </c>
      <c r="C723" t="s">
        <v>101</v>
      </c>
      <c r="D723" t="s">
        <v>126</v>
      </c>
      <c r="E723">
        <v>49</v>
      </c>
      <c r="F723" t="s">
        <v>103</v>
      </c>
      <c r="G723" t="s">
        <v>129</v>
      </c>
      <c r="H723" s="5">
        <v>1069</v>
      </c>
      <c r="I723" s="5">
        <v>52632.92</v>
      </c>
      <c r="J723" t="s">
        <v>134</v>
      </c>
      <c r="K723" t="s">
        <v>106</v>
      </c>
      <c r="L723">
        <v>2</v>
      </c>
      <c r="M723">
        <v>1</v>
      </c>
      <c r="N723">
        <v>4</v>
      </c>
      <c r="O723" s="6">
        <v>0</v>
      </c>
      <c r="P723" t="s">
        <v>106</v>
      </c>
      <c r="Q723" t="s">
        <v>107</v>
      </c>
      <c r="R723">
        <f>IF(F723="Monthly",2,0)
+IF(E723&lt;=6,2,0)
+IF(N723&lt;=2,2,0)
+IF(L723&gt;=4,2,0)
+IF(M723&gt;=2,1,0)
+IF(H723&gt;=_xlfn.PERCENTILE.INC($H$2:$H$10001,0.75),1,0)</f>
        <v>3</v>
      </c>
      <c r="S723" t="str">
        <f>IF(R723&gt;=7,"High",IF(R723&gt;=4,"Medium","Low"))</f>
        <v>Low</v>
      </c>
    </row>
    <row r="724" spans="1:19">
      <c r="A724" t="s">
        <v>849</v>
      </c>
      <c r="B724">
        <v>22</v>
      </c>
      <c r="C724" t="s">
        <v>101</v>
      </c>
      <c r="D724" t="s">
        <v>126</v>
      </c>
      <c r="E724">
        <v>17</v>
      </c>
      <c r="F724" t="s">
        <v>109</v>
      </c>
      <c r="G724" t="s">
        <v>110</v>
      </c>
      <c r="H724" s="5">
        <v>838</v>
      </c>
      <c r="I724" s="5">
        <v>12454.24</v>
      </c>
      <c r="J724" t="s">
        <v>134</v>
      </c>
      <c r="K724" t="s">
        <v>106</v>
      </c>
      <c r="L724">
        <v>0</v>
      </c>
      <c r="M724">
        <v>0</v>
      </c>
      <c r="N724">
        <v>5</v>
      </c>
      <c r="O724" s="6">
        <v>10</v>
      </c>
      <c r="P724" t="s">
        <v>107</v>
      </c>
      <c r="Q724" t="s">
        <v>107</v>
      </c>
      <c r="R724">
        <f>IF(F724="Monthly",2,0)
+IF(E724&lt;=6,2,0)
+IF(N724&lt;=2,2,0)
+IF(L724&gt;=4,2,0)
+IF(M724&gt;=2,1,0)
+IF(H724&gt;=_xlfn.PERCENTILE.INC($H$2:$H$10001,0.75),1,0)</f>
        <v>1</v>
      </c>
      <c r="S724" t="str">
        <f>IF(R724&gt;=7,"High",IF(R724&gt;=4,"Medium","Low"))</f>
        <v>Low</v>
      </c>
    </row>
    <row r="725" spans="1:19">
      <c r="A725" t="s">
        <v>850</v>
      </c>
      <c r="B725">
        <v>50</v>
      </c>
      <c r="C725" t="s">
        <v>101</v>
      </c>
      <c r="D725" t="s">
        <v>131</v>
      </c>
      <c r="E725">
        <v>27</v>
      </c>
      <c r="F725" t="s">
        <v>121</v>
      </c>
      <c r="G725" t="s">
        <v>129</v>
      </c>
      <c r="H725" s="5">
        <v>1021</v>
      </c>
      <c r="I725" s="5">
        <v>27499.5</v>
      </c>
      <c r="J725" t="s">
        <v>115</v>
      </c>
      <c r="K725" t="s">
        <v>106</v>
      </c>
      <c r="L725">
        <v>0</v>
      </c>
      <c r="M725">
        <v>0</v>
      </c>
      <c r="N725">
        <v>5</v>
      </c>
      <c r="O725" s="6">
        <v>0</v>
      </c>
      <c r="P725" t="s">
        <v>106</v>
      </c>
      <c r="Q725" t="s">
        <v>107</v>
      </c>
      <c r="R725">
        <f>IF(F725="Monthly",2,0)
+IF(E725&lt;=6,2,0)
+IF(N725&lt;=2,2,0)
+IF(L725&gt;=4,2,0)
+IF(M725&gt;=2,1,0)
+IF(H725&gt;=_xlfn.PERCENTILE.INC($H$2:$H$10001,0.75),1,0)</f>
        <v>1</v>
      </c>
      <c r="S725" t="str">
        <f>IF(R725&gt;=7,"High",IF(R725&gt;=4,"Medium","Low"))</f>
        <v>Low</v>
      </c>
    </row>
    <row r="726" spans="1:19">
      <c r="A726" t="s">
        <v>851</v>
      </c>
      <c r="B726">
        <v>38</v>
      </c>
      <c r="C726" t="s">
        <v>101</v>
      </c>
      <c r="D726" t="s">
        <v>113</v>
      </c>
      <c r="E726">
        <v>37</v>
      </c>
      <c r="F726" t="s">
        <v>121</v>
      </c>
      <c r="G726" t="s">
        <v>110</v>
      </c>
      <c r="H726" s="5">
        <v>793</v>
      </c>
      <c r="I726" s="5">
        <v>29661.45</v>
      </c>
      <c r="J726" t="s">
        <v>134</v>
      </c>
      <c r="K726" t="s">
        <v>106</v>
      </c>
      <c r="L726">
        <v>4</v>
      </c>
      <c r="M726">
        <v>1</v>
      </c>
      <c r="N726">
        <v>5</v>
      </c>
      <c r="O726" s="6">
        <v>0</v>
      </c>
      <c r="P726" t="s">
        <v>106</v>
      </c>
      <c r="Q726" t="s">
        <v>107</v>
      </c>
      <c r="R726">
        <f>IF(F726="Monthly",2,0)
+IF(E726&lt;=6,2,0)
+IF(N726&lt;=2,2,0)
+IF(L726&gt;=4,2,0)
+IF(M726&gt;=2,1,0)
+IF(H726&gt;=_xlfn.PERCENTILE.INC($H$2:$H$10001,0.75),1,0)</f>
        <v>2</v>
      </c>
      <c r="S726" t="str">
        <f>IF(R726&gt;=7,"High",IF(R726&gt;=4,"Medium","Low"))</f>
        <v>Low</v>
      </c>
    </row>
    <row r="727" spans="1:19">
      <c r="A727" t="s">
        <v>852</v>
      </c>
      <c r="B727">
        <v>23</v>
      </c>
      <c r="C727" t="s">
        <v>101</v>
      </c>
      <c r="D727" t="s">
        <v>137</v>
      </c>
      <c r="E727">
        <v>39</v>
      </c>
      <c r="F727" t="s">
        <v>103</v>
      </c>
      <c r="G727" t="s">
        <v>110</v>
      </c>
      <c r="H727" s="5">
        <v>669</v>
      </c>
      <c r="I727" s="5">
        <v>25401.86</v>
      </c>
      <c r="J727" t="s">
        <v>140</v>
      </c>
      <c r="K727" t="s">
        <v>106</v>
      </c>
      <c r="L727">
        <v>8</v>
      </c>
      <c r="M727">
        <v>3</v>
      </c>
      <c r="N727">
        <v>2</v>
      </c>
      <c r="O727" s="6">
        <v>0</v>
      </c>
      <c r="P727" t="s">
        <v>107</v>
      </c>
      <c r="Q727" t="s">
        <v>106</v>
      </c>
      <c r="R727">
        <f>IF(F727="Monthly",2,0)
+IF(E727&lt;=6,2,0)
+IF(N727&lt;=2,2,0)
+IF(L727&gt;=4,2,0)
+IF(M727&gt;=2,1,0)
+IF(H727&gt;=_xlfn.PERCENTILE.INC($H$2:$H$10001,0.75),1,0)</f>
        <v>7</v>
      </c>
      <c r="S727" t="str">
        <f>IF(R727&gt;=7,"High",IF(R727&gt;=4,"Medium","Low"))</f>
        <v>High</v>
      </c>
    </row>
    <row r="728" spans="1:19">
      <c r="A728" t="s">
        <v>853</v>
      </c>
      <c r="B728">
        <v>24</v>
      </c>
      <c r="C728" t="s">
        <v>112</v>
      </c>
      <c r="D728" t="s">
        <v>126</v>
      </c>
      <c r="E728">
        <v>35</v>
      </c>
      <c r="F728" t="s">
        <v>103</v>
      </c>
      <c r="G728" t="s">
        <v>110</v>
      </c>
      <c r="H728" s="5">
        <v>765</v>
      </c>
      <c r="I728" s="5">
        <v>26560.48</v>
      </c>
      <c r="J728" t="s">
        <v>134</v>
      </c>
      <c r="K728" t="s">
        <v>106</v>
      </c>
      <c r="L728">
        <v>2</v>
      </c>
      <c r="M728">
        <v>0</v>
      </c>
      <c r="N728">
        <v>4</v>
      </c>
      <c r="O728" s="6">
        <v>0</v>
      </c>
      <c r="P728" t="s">
        <v>107</v>
      </c>
      <c r="Q728" t="s">
        <v>107</v>
      </c>
      <c r="R728">
        <f>IF(F728="Monthly",2,0)
+IF(E728&lt;=6,2,0)
+IF(N728&lt;=2,2,0)
+IF(L728&gt;=4,2,0)
+IF(M728&gt;=2,1,0)
+IF(H728&gt;=_xlfn.PERCENTILE.INC($H$2:$H$10001,0.75),1,0)</f>
        <v>2</v>
      </c>
      <c r="S728" t="str">
        <f>IF(R728&gt;=7,"High",IF(R728&gt;=4,"Medium","Low"))</f>
        <v>Low</v>
      </c>
    </row>
    <row r="729" spans="1:19">
      <c r="A729" t="s">
        <v>854</v>
      </c>
      <c r="B729">
        <v>41</v>
      </c>
      <c r="C729" t="s">
        <v>101</v>
      </c>
      <c r="D729" t="s">
        <v>102</v>
      </c>
      <c r="E729">
        <v>20</v>
      </c>
      <c r="F729" t="s">
        <v>109</v>
      </c>
      <c r="G729" t="s">
        <v>104</v>
      </c>
      <c r="H729" s="5">
        <v>477</v>
      </c>
      <c r="I729" s="5">
        <v>8634.65</v>
      </c>
      <c r="J729" t="s">
        <v>115</v>
      </c>
      <c r="K729" t="s">
        <v>106</v>
      </c>
      <c r="L729">
        <v>0</v>
      </c>
      <c r="M729">
        <v>0</v>
      </c>
      <c r="N729">
        <v>5</v>
      </c>
      <c r="O729" s="6">
        <v>10</v>
      </c>
      <c r="P729" t="s">
        <v>107</v>
      </c>
      <c r="Q729" t="s">
        <v>107</v>
      </c>
      <c r="R729">
        <f>IF(F729="Monthly",2,0)
+IF(E729&lt;=6,2,0)
+IF(N729&lt;=2,2,0)
+IF(L729&gt;=4,2,0)
+IF(M729&gt;=2,1,0)
+IF(H729&gt;=_xlfn.PERCENTILE.INC($H$2:$H$10001,0.75),1,0)</f>
        <v>0</v>
      </c>
      <c r="S729" t="str">
        <f>IF(R729&gt;=7,"High",IF(R729&gt;=4,"Medium","Low"))</f>
        <v>Low</v>
      </c>
    </row>
    <row r="730" spans="1:19">
      <c r="A730" t="s">
        <v>855</v>
      </c>
      <c r="B730">
        <v>41</v>
      </c>
      <c r="C730" t="s">
        <v>112</v>
      </c>
      <c r="D730" t="s">
        <v>123</v>
      </c>
      <c r="E730">
        <v>25</v>
      </c>
      <c r="F730" t="s">
        <v>109</v>
      </c>
      <c r="G730" t="s">
        <v>110</v>
      </c>
      <c r="H730" s="5">
        <v>784</v>
      </c>
      <c r="I730" s="5">
        <v>19829.419999999998</v>
      </c>
      <c r="J730" t="s">
        <v>140</v>
      </c>
      <c r="K730" t="s">
        <v>106</v>
      </c>
      <c r="L730">
        <v>1</v>
      </c>
      <c r="M730">
        <v>0</v>
      </c>
      <c r="N730">
        <v>5</v>
      </c>
      <c r="O730" s="6">
        <v>0</v>
      </c>
      <c r="P730" t="s">
        <v>106</v>
      </c>
      <c r="Q730" t="s">
        <v>107</v>
      </c>
      <c r="R730">
        <f>IF(F730="Monthly",2,0)
+IF(E730&lt;=6,2,0)
+IF(N730&lt;=2,2,0)
+IF(L730&gt;=4,2,0)
+IF(M730&gt;=2,1,0)
+IF(H730&gt;=_xlfn.PERCENTILE.INC($H$2:$H$10001,0.75),1,0)</f>
        <v>0</v>
      </c>
      <c r="S730" t="str">
        <f>IF(R730&gt;=7,"High",IF(R730&gt;=4,"Medium","Low"))</f>
        <v>Low</v>
      </c>
    </row>
    <row r="731" spans="1:19">
      <c r="A731" t="s">
        <v>856</v>
      </c>
      <c r="B731">
        <v>33</v>
      </c>
      <c r="C731" t="s">
        <v>112</v>
      </c>
      <c r="D731" t="s">
        <v>137</v>
      </c>
      <c r="E731">
        <v>32</v>
      </c>
      <c r="F731" t="s">
        <v>103</v>
      </c>
      <c r="G731" t="s">
        <v>104</v>
      </c>
      <c r="H731" s="5">
        <v>455</v>
      </c>
      <c r="I731" s="5">
        <v>14972.69</v>
      </c>
      <c r="J731" t="s">
        <v>140</v>
      </c>
      <c r="K731" t="s">
        <v>106</v>
      </c>
      <c r="L731">
        <v>3</v>
      </c>
      <c r="M731">
        <v>2</v>
      </c>
      <c r="N731">
        <v>3</v>
      </c>
      <c r="O731" s="6">
        <v>0</v>
      </c>
      <c r="P731" t="s">
        <v>107</v>
      </c>
      <c r="Q731" t="s">
        <v>106</v>
      </c>
      <c r="R731">
        <f>IF(F731="Monthly",2,0)
+IF(E731&lt;=6,2,0)
+IF(N731&lt;=2,2,0)
+IF(L731&gt;=4,2,0)
+IF(M731&gt;=2,1,0)
+IF(H731&gt;=_xlfn.PERCENTILE.INC($H$2:$H$10001,0.75),1,0)</f>
        <v>3</v>
      </c>
      <c r="S731" t="str">
        <f>IF(R731&gt;=7,"High",IF(R731&gt;=4,"Medium","Low"))</f>
        <v>Low</v>
      </c>
    </row>
    <row r="732" spans="1:19">
      <c r="A732" t="s">
        <v>857</v>
      </c>
      <c r="B732">
        <v>34</v>
      </c>
      <c r="C732" t="s">
        <v>101</v>
      </c>
      <c r="D732" t="s">
        <v>133</v>
      </c>
      <c r="E732">
        <v>51</v>
      </c>
      <c r="F732" t="s">
        <v>121</v>
      </c>
      <c r="G732" t="s">
        <v>104</v>
      </c>
      <c r="H732" s="5">
        <v>512</v>
      </c>
      <c r="I732" s="5">
        <v>22339.88</v>
      </c>
      <c r="J732" t="s">
        <v>134</v>
      </c>
      <c r="K732" t="s">
        <v>106</v>
      </c>
      <c r="L732">
        <v>0</v>
      </c>
      <c r="M732">
        <v>0</v>
      </c>
      <c r="N732">
        <v>5</v>
      </c>
      <c r="O732" s="6">
        <v>15</v>
      </c>
      <c r="P732" t="s">
        <v>106</v>
      </c>
      <c r="Q732" t="s">
        <v>107</v>
      </c>
      <c r="R732">
        <f>IF(F732="Monthly",2,0)
+IF(E732&lt;=6,2,0)
+IF(N732&lt;=2,2,0)
+IF(L732&gt;=4,2,0)
+IF(M732&gt;=2,1,0)
+IF(H732&gt;=_xlfn.PERCENTILE.INC($H$2:$H$10001,0.75),1,0)</f>
        <v>0</v>
      </c>
      <c r="S732" t="str">
        <f>IF(R732&gt;=7,"High",IF(R732&gt;=4,"Medium","Low"))</f>
        <v>Low</v>
      </c>
    </row>
    <row r="733" spans="1:19">
      <c r="A733" t="s">
        <v>858</v>
      </c>
      <c r="B733">
        <v>32</v>
      </c>
      <c r="C733" t="s">
        <v>112</v>
      </c>
      <c r="D733" t="s">
        <v>131</v>
      </c>
      <c r="E733">
        <v>53</v>
      </c>
      <c r="F733" t="s">
        <v>103</v>
      </c>
      <c r="G733" t="s">
        <v>104</v>
      </c>
      <c r="H733" s="5">
        <v>435</v>
      </c>
      <c r="I733" s="5">
        <v>23065.26</v>
      </c>
      <c r="J733" t="s">
        <v>115</v>
      </c>
      <c r="K733" t="s">
        <v>107</v>
      </c>
      <c r="L733">
        <v>0</v>
      </c>
      <c r="M733">
        <v>0</v>
      </c>
      <c r="N733">
        <v>5</v>
      </c>
      <c r="O733" s="6">
        <v>0</v>
      </c>
      <c r="P733" t="s">
        <v>107</v>
      </c>
      <c r="Q733" t="s">
        <v>107</v>
      </c>
      <c r="R733">
        <f>IF(F733="Monthly",2,0)
+IF(E733&lt;=6,2,0)
+IF(N733&lt;=2,2,0)
+IF(L733&gt;=4,2,0)
+IF(M733&gt;=2,1,0)
+IF(H733&gt;=_xlfn.PERCENTILE.INC($H$2:$H$10001,0.75),1,0)</f>
        <v>2</v>
      </c>
      <c r="S733" t="str">
        <f>IF(R733&gt;=7,"High",IF(R733&gt;=4,"Medium","Low"))</f>
        <v>Low</v>
      </c>
    </row>
    <row r="734" spans="1:19">
      <c r="A734" t="s">
        <v>859</v>
      </c>
      <c r="B734">
        <v>39</v>
      </c>
      <c r="C734" t="s">
        <v>112</v>
      </c>
      <c r="D734" t="s">
        <v>113</v>
      </c>
      <c r="E734">
        <v>25</v>
      </c>
      <c r="F734" t="s">
        <v>109</v>
      </c>
      <c r="G734" t="s">
        <v>104</v>
      </c>
      <c r="H734" s="5">
        <v>435</v>
      </c>
      <c r="I734" s="5">
        <v>10908.91</v>
      </c>
      <c r="J734" t="s">
        <v>115</v>
      </c>
      <c r="K734" t="s">
        <v>106</v>
      </c>
      <c r="L734">
        <v>0</v>
      </c>
      <c r="M734">
        <v>0</v>
      </c>
      <c r="N734">
        <v>5</v>
      </c>
      <c r="O734" s="6">
        <v>0</v>
      </c>
      <c r="P734" t="s">
        <v>106</v>
      </c>
      <c r="Q734" t="s">
        <v>106</v>
      </c>
      <c r="R734">
        <f>IF(F734="Monthly",2,0)
+IF(E734&lt;=6,2,0)
+IF(N734&lt;=2,2,0)
+IF(L734&gt;=4,2,0)
+IF(M734&gt;=2,1,0)
+IF(H734&gt;=_xlfn.PERCENTILE.INC($H$2:$H$10001,0.75),1,0)</f>
        <v>0</v>
      </c>
      <c r="S734" t="str">
        <f>IF(R734&gt;=7,"High",IF(R734&gt;=4,"Medium","Low"))</f>
        <v>Low</v>
      </c>
    </row>
    <row r="735" spans="1:19">
      <c r="A735" t="s">
        <v>860</v>
      </c>
      <c r="B735">
        <v>24</v>
      </c>
      <c r="C735" t="s">
        <v>112</v>
      </c>
      <c r="D735" t="s">
        <v>119</v>
      </c>
      <c r="E735">
        <v>25</v>
      </c>
      <c r="F735" t="s">
        <v>121</v>
      </c>
      <c r="G735" t="s">
        <v>129</v>
      </c>
      <c r="H735" s="5">
        <v>954</v>
      </c>
      <c r="I735" s="5">
        <v>21074.03</v>
      </c>
      <c r="J735" t="s">
        <v>105</v>
      </c>
      <c r="K735" t="s">
        <v>106</v>
      </c>
      <c r="L735">
        <v>2</v>
      </c>
      <c r="M735">
        <v>0</v>
      </c>
      <c r="N735">
        <v>5</v>
      </c>
      <c r="O735" s="6">
        <v>10</v>
      </c>
      <c r="P735" t="s">
        <v>107</v>
      </c>
      <c r="Q735" t="s">
        <v>107</v>
      </c>
      <c r="R735">
        <f>IF(F735="Monthly",2,0)
+IF(E735&lt;=6,2,0)
+IF(N735&lt;=2,2,0)
+IF(L735&gt;=4,2,0)
+IF(M735&gt;=2,1,0)
+IF(H735&gt;=_xlfn.PERCENTILE.INC($H$2:$H$10001,0.75),1,0)</f>
        <v>1</v>
      </c>
      <c r="S735" t="str">
        <f>IF(R735&gt;=7,"High",IF(R735&gt;=4,"Medium","Low"))</f>
        <v>Low</v>
      </c>
    </row>
    <row r="736" spans="1:19">
      <c r="A736" t="s">
        <v>861</v>
      </c>
      <c r="B736">
        <v>42</v>
      </c>
      <c r="C736" t="s">
        <v>112</v>
      </c>
      <c r="D736" t="s">
        <v>131</v>
      </c>
      <c r="E736">
        <v>25</v>
      </c>
      <c r="F736" t="s">
        <v>103</v>
      </c>
      <c r="G736" t="s">
        <v>104</v>
      </c>
      <c r="H736" s="5">
        <v>455</v>
      </c>
      <c r="I736" s="5">
        <v>11548.74</v>
      </c>
      <c r="J736" t="s">
        <v>105</v>
      </c>
      <c r="K736" t="s">
        <v>107</v>
      </c>
      <c r="L736">
        <v>2</v>
      </c>
      <c r="M736">
        <v>1</v>
      </c>
      <c r="N736">
        <v>4</v>
      </c>
      <c r="O736" s="6">
        <v>0</v>
      </c>
      <c r="P736" t="s">
        <v>106</v>
      </c>
      <c r="Q736" t="s">
        <v>107</v>
      </c>
      <c r="R736">
        <f>IF(F736="Monthly",2,0)
+IF(E736&lt;=6,2,0)
+IF(N736&lt;=2,2,0)
+IF(L736&gt;=4,2,0)
+IF(M736&gt;=2,1,0)
+IF(H736&gt;=_xlfn.PERCENTILE.INC($H$2:$H$10001,0.75),1,0)</f>
        <v>2</v>
      </c>
      <c r="S736" t="str">
        <f>IF(R736&gt;=7,"High",IF(R736&gt;=4,"Medium","Low"))</f>
        <v>Low</v>
      </c>
    </row>
    <row r="737" spans="1:19">
      <c r="A737" t="s">
        <v>862</v>
      </c>
      <c r="B737">
        <v>28</v>
      </c>
      <c r="C737" t="s">
        <v>101</v>
      </c>
      <c r="D737" t="s">
        <v>131</v>
      </c>
      <c r="E737">
        <v>19</v>
      </c>
      <c r="F737" t="s">
        <v>103</v>
      </c>
      <c r="G737" t="s">
        <v>104</v>
      </c>
      <c r="H737" s="5">
        <v>491</v>
      </c>
      <c r="I737" s="5">
        <v>9596.1200000000008</v>
      </c>
      <c r="J737" t="s">
        <v>105</v>
      </c>
      <c r="K737" t="s">
        <v>107</v>
      </c>
      <c r="L737">
        <v>0</v>
      </c>
      <c r="M737">
        <v>0</v>
      </c>
      <c r="N737">
        <v>4</v>
      </c>
      <c r="O737" s="6">
        <v>0</v>
      </c>
      <c r="P737" t="s">
        <v>107</v>
      </c>
      <c r="Q737" t="s">
        <v>107</v>
      </c>
      <c r="R737">
        <f>IF(F737="Monthly",2,0)
+IF(E737&lt;=6,2,0)
+IF(N737&lt;=2,2,0)
+IF(L737&gt;=4,2,0)
+IF(M737&gt;=2,1,0)
+IF(H737&gt;=_xlfn.PERCENTILE.INC($H$2:$H$10001,0.75),1,0)</f>
        <v>2</v>
      </c>
      <c r="S737" t="str">
        <f>IF(R737&gt;=7,"High",IF(R737&gt;=4,"Medium","Low"))</f>
        <v>Low</v>
      </c>
    </row>
    <row r="738" spans="1:19">
      <c r="A738" t="s">
        <v>863</v>
      </c>
      <c r="B738">
        <v>32</v>
      </c>
      <c r="C738" t="s">
        <v>101</v>
      </c>
      <c r="D738" t="s">
        <v>137</v>
      </c>
      <c r="E738">
        <v>28</v>
      </c>
      <c r="F738" t="s">
        <v>103</v>
      </c>
      <c r="G738" t="s">
        <v>129</v>
      </c>
      <c r="H738" s="5">
        <v>984</v>
      </c>
      <c r="I738" s="5">
        <v>27615.79</v>
      </c>
      <c r="J738" t="s">
        <v>117</v>
      </c>
      <c r="K738" t="s">
        <v>106</v>
      </c>
      <c r="L738">
        <v>0</v>
      </c>
      <c r="M738">
        <v>0</v>
      </c>
      <c r="N738">
        <v>5</v>
      </c>
      <c r="O738" s="6">
        <v>0</v>
      </c>
      <c r="P738" t="s">
        <v>107</v>
      </c>
      <c r="Q738" t="s">
        <v>106</v>
      </c>
      <c r="R738">
        <f>IF(F738="Monthly",2,0)
+IF(E738&lt;=6,2,0)
+IF(N738&lt;=2,2,0)
+IF(L738&gt;=4,2,0)
+IF(M738&gt;=2,1,0)
+IF(H738&gt;=_xlfn.PERCENTILE.INC($H$2:$H$10001,0.75),1,0)</f>
        <v>3</v>
      </c>
      <c r="S738" t="str">
        <f>IF(R738&gt;=7,"High",IF(R738&gt;=4,"Medium","Low"))</f>
        <v>Low</v>
      </c>
    </row>
    <row r="739" spans="1:19">
      <c r="A739" t="s">
        <v>864</v>
      </c>
      <c r="B739">
        <v>30</v>
      </c>
      <c r="C739" t="s">
        <v>112</v>
      </c>
      <c r="D739" t="s">
        <v>159</v>
      </c>
      <c r="E739">
        <v>20</v>
      </c>
      <c r="F739" t="s">
        <v>103</v>
      </c>
      <c r="G739" t="s">
        <v>104</v>
      </c>
      <c r="H739" s="5">
        <v>524</v>
      </c>
      <c r="I739" s="5">
        <v>10286.27</v>
      </c>
      <c r="J739" t="s">
        <v>115</v>
      </c>
      <c r="K739" t="s">
        <v>106</v>
      </c>
      <c r="L739">
        <v>4</v>
      </c>
      <c r="M739">
        <v>2</v>
      </c>
      <c r="N739">
        <v>4</v>
      </c>
      <c r="O739" s="6">
        <v>0</v>
      </c>
      <c r="P739" t="s">
        <v>107</v>
      </c>
      <c r="Q739" t="s">
        <v>106</v>
      </c>
      <c r="R739">
        <f>IF(F739="Monthly",2,0)
+IF(E739&lt;=6,2,0)
+IF(N739&lt;=2,2,0)
+IF(L739&gt;=4,2,0)
+IF(M739&gt;=2,1,0)
+IF(H739&gt;=_xlfn.PERCENTILE.INC($H$2:$H$10001,0.75),1,0)</f>
        <v>5</v>
      </c>
      <c r="S739" t="str">
        <f>IF(R739&gt;=7,"High",IF(R739&gt;=4,"Medium","Low"))</f>
        <v>Medium</v>
      </c>
    </row>
    <row r="740" spans="1:19">
      <c r="A740" t="s">
        <v>865</v>
      </c>
      <c r="B740">
        <v>39</v>
      </c>
      <c r="C740" t="s">
        <v>112</v>
      </c>
      <c r="D740" t="s">
        <v>126</v>
      </c>
      <c r="E740">
        <v>32</v>
      </c>
      <c r="F740" t="s">
        <v>103</v>
      </c>
      <c r="G740" t="s">
        <v>110</v>
      </c>
      <c r="H740" s="5">
        <v>772</v>
      </c>
      <c r="I740" s="5">
        <v>25040.04</v>
      </c>
      <c r="J740" t="s">
        <v>117</v>
      </c>
      <c r="K740" t="s">
        <v>106</v>
      </c>
      <c r="L740">
        <v>4</v>
      </c>
      <c r="M740">
        <v>2</v>
      </c>
      <c r="N740">
        <v>4</v>
      </c>
      <c r="O740" s="6">
        <v>0</v>
      </c>
      <c r="P740" t="s">
        <v>106</v>
      </c>
      <c r="Q740" t="s">
        <v>107</v>
      </c>
      <c r="R740">
        <f>IF(F740="Monthly",2,0)
+IF(E740&lt;=6,2,0)
+IF(N740&lt;=2,2,0)
+IF(L740&gt;=4,2,0)
+IF(M740&gt;=2,1,0)
+IF(H740&gt;=_xlfn.PERCENTILE.INC($H$2:$H$10001,0.75),1,0)</f>
        <v>5</v>
      </c>
      <c r="S740" t="str">
        <f>IF(R740&gt;=7,"High",IF(R740&gt;=4,"Medium","Low"))</f>
        <v>Medium</v>
      </c>
    </row>
    <row r="741" spans="1:19">
      <c r="A741" t="s">
        <v>866</v>
      </c>
      <c r="B741">
        <v>26</v>
      </c>
      <c r="C741" t="s">
        <v>101</v>
      </c>
      <c r="D741" t="s">
        <v>133</v>
      </c>
      <c r="E741">
        <v>24</v>
      </c>
      <c r="F741" t="s">
        <v>103</v>
      </c>
      <c r="G741" t="s">
        <v>110</v>
      </c>
      <c r="H741" s="5">
        <v>742</v>
      </c>
      <c r="I741" s="5">
        <v>18148.349999999999</v>
      </c>
      <c r="J741" t="s">
        <v>117</v>
      </c>
      <c r="K741" t="s">
        <v>106</v>
      </c>
      <c r="L741">
        <v>1</v>
      </c>
      <c r="M741">
        <v>0</v>
      </c>
      <c r="N741">
        <v>5</v>
      </c>
      <c r="O741" s="6">
        <v>0</v>
      </c>
      <c r="P741" t="s">
        <v>106</v>
      </c>
      <c r="Q741" t="s">
        <v>106</v>
      </c>
      <c r="R741">
        <f>IF(F741="Monthly",2,0)
+IF(E741&lt;=6,2,0)
+IF(N741&lt;=2,2,0)
+IF(L741&gt;=4,2,0)
+IF(M741&gt;=2,1,0)
+IF(H741&gt;=_xlfn.PERCENTILE.INC($H$2:$H$10001,0.75),1,0)</f>
        <v>2</v>
      </c>
      <c r="S741" t="str">
        <f>IF(R741&gt;=7,"High",IF(R741&gt;=4,"Medium","Low"))</f>
        <v>Low</v>
      </c>
    </row>
    <row r="742" spans="1:19">
      <c r="A742" t="s">
        <v>867</v>
      </c>
      <c r="B742">
        <v>45</v>
      </c>
      <c r="C742" t="s">
        <v>101</v>
      </c>
      <c r="D742" t="s">
        <v>126</v>
      </c>
      <c r="E742">
        <v>43</v>
      </c>
      <c r="F742" t="s">
        <v>103</v>
      </c>
      <c r="G742" t="s">
        <v>104</v>
      </c>
      <c r="H742" s="5">
        <v>517</v>
      </c>
      <c r="I742" s="5">
        <v>21888.38</v>
      </c>
      <c r="J742" t="s">
        <v>105</v>
      </c>
      <c r="K742" t="s">
        <v>106</v>
      </c>
      <c r="L742">
        <v>0</v>
      </c>
      <c r="M742">
        <v>0</v>
      </c>
      <c r="N742">
        <v>4</v>
      </c>
      <c r="O742" s="6">
        <v>0</v>
      </c>
      <c r="P742" t="s">
        <v>106</v>
      </c>
      <c r="Q742" t="s">
        <v>107</v>
      </c>
      <c r="R742">
        <f>IF(F742="Monthly",2,0)
+IF(E742&lt;=6,2,0)
+IF(N742&lt;=2,2,0)
+IF(L742&gt;=4,2,0)
+IF(M742&gt;=2,1,0)
+IF(H742&gt;=_xlfn.PERCENTILE.INC($H$2:$H$10001,0.75),1,0)</f>
        <v>2</v>
      </c>
      <c r="S742" t="str">
        <f>IF(R742&gt;=7,"High",IF(R742&gt;=4,"Medium","Low"))</f>
        <v>Low</v>
      </c>
    </row>
    <row r="743" spans="1:19">
      <c r="A743" t="s">
        <v>868</v>
      </c>
      <c r="B743">
        <v>35</v>
      </c>
      <c r="C743" t="s">
        <v>101</v>
      </c>
      <c r="D743" t="s">
        <v>113</v>
      </c>
      <c r="E743">
        <v>72</v>
      </c>
      <c r="F743" t="s">
        <v>121</v>
      </c>
      <c r="G743" t="s">
        <v>110</v>
      </c>
      <c r="H743" s="5">
        <v>738</v>
      </c>
      <c r="I743" s="5">
        <v>44558.7</v>
      </c>
      <c r="J743" t="s">
        <v>134</v>
      </c>
      <c r="K743" t="s">
        <v>106</v>
      </c>
      <c r="L743">
        <v>1</v>
      </c>
      <c r="M743">
        <v>0</v>
      </c>
      <c r="N743">
        <v>5</v>
      </c>
      <c r="O743" s="6">
        <v>15</v>
      </c>
      <c r="P743" t="s">
        <v>107</v>
      </c>
      <c r="Q743" t="s">
        <v>107</v>
      </c>
      <c r="R743">
        <f>IF(F743="Monthly",2,0)
+IF(E743&lt;=6,2,0)
+IF(N743&lt;=2,2,0)
+IF(L743&gt;=4,2,0)
+IF(M743&gt;=2,1,0)
+IF(H743&gt;=_xlfn.PERCENTILE.INC($H$2:$H$10001,0.75),1,0)</f>
        <v>0</v>
      </c>
      <c r="S743" t="str">
        <f>IF(R743&gt;=7,"High",IF(R743&gt;=4,"Medium","Low"))</f>
        <v>Low</v>
      </c>
    </row>
    <row r="744" spans="1:19">
      <c r="A744" t="s">
        <v>869</v>
      </c>
      <c r="B744">
        <v>50</v>
      </c>
      <c r="C744" t="s">
        <v>101</v>
      </c>
      <c r="D744" t="s">
        <v>137</v>
      </c>
      <c r="E744">
        <v>30</v>
      </c>
      <c r="F744" t="s">
        <v>109</v>
      </c>
      <c r="G744" t="s">
        <v>104</v>
      </c>
      <c r="H744" s="5">
        <v>427</v>
      </c>
      <c r="I744" s="5">
        <v>12933.51</v>
      </c>
      <c r="J744" t="s">
        <v>140</v>
      </c>
      <c r="K744" t="s">
        <v>107</v>
      </c>
      <c r="L744">
        <v>1</v>
      </c>
      <c r="M744">
        <v>0</v>
      </c>
      <c r="N744">
        <v>4</v>
      </c>
      <c r="O744" s="6">
        <v>0</v>
      </c>
      <c r="P744" t="s">
        <v>107</v>
      </c>
      <c r="Q744" t="s">
        <v>107</v>
      </c>
      <c r="R744">
        <f>IF(F744="Monthly",2,0)
+IF(E744&lt;=6,2,0)
+IF(N744&lt;=2,2,0)
+IF(L744&gt;=4,2,0)
+IF(M744&gt;=2,1,0)
+IF(H744&gt;=_xlfn.PERCENTILE.INC($H$2:$H$10001,0.75),1,0)</f>
        <v>0</v>
      </c>
      <c r="S744" t="str">
        <f>IF(R744&gt;=7,"High",IF(R744&gt;=4,"Medium","Low"))</f>
        <v>Low</v>
      </c>
    </row>
    <row r="745" spans="1:19">
      <c r="A745" t="s">
        <v>870</v>
      </c>
      <c r="B745">
        <v>31</v>
      </c>
      <c r="C745" t="s">
        <v>101</v>
      </c>
      <c r="D745" t="s">
        <v>119</v>
      </c>
      <c r="E745">
        <v>57</v>
      </c>
      <c r="F745" t="s">
        <v>109</v>
      </c>
      <c r="G745" t="s">
        <v>104</v>
      </c>
      <c r="H745" s="5">
        <v>481</v>
      </c>
      <c r="I745" s="5">
        <v>24313.1</v>
      </c>
      <c r="J745" t="s">
        <v>117</v>
      </c>
      <c r="K745" t="s">
        <v>107</v>
      </c>
      <c r="L745">
        <v>3</v>
      </c>
      <c r="M745">
        <v>1</v>
      </c>
      <c r="N745">
        <v>5</v>
      </c>
      <c r="O745" s="6">
        <v>10</v>
      </c>
      <c r="P745" t="s">
        <v>107</v>
      </c>
      <c r="Q745" t="s">
        <v>107</v>
      </c>
      <c r="R745">
        <f>IF(F745="Monthly",2,0)
+IF(E745&lt;=6,2,0)
+IF(N745&lt;=2,2,0)
+IF(L745&gt;=4,2,0)
+IF(M745&gt;=2,1,0)
+IF(H745&gt;=_xlfn.PERCENTILE.INC($H$2:$H$10001,0.75),1,0)</f>
        <v>0</v>
      </c>
      <c r="S745" t="str">
        <f>IF(R745&gt;=7,"High",IF(R745&gt;=4,"Medium","Low"))</f>
        <v>Low</v>
      </c>
    </row>
    <row r="746" spans="1:19">
      <c r="A746" t="s">
        <v>871</v>
      </c>
      <c r="B746">
        <v>41</v>
      </c>
      <c r="C746" t="s">
        <v>101</v>
      </c>
      <c r="D746" t="s">
        <v>133</v>
      </c>
      <c r="E746">
        <v>49</v>
      </c>
      <c r="F746" t="s">
        <v>109</v>
      </c>
      <c r="G746" t="s">
        <v>129</v>
      </c>
      <c r="H746" s="5">
        <v>1070</v>
      </c>
      <c r="I746" s="5">
        <v>51746.25</v>
      </c>
      <c r="J746" t="s">
        <v>140</v>
      </c>
      <c r="K746" t="s">
        <v>106</v>
      </c>
      <c r="L746">
        <v>7</v>
      </c>
      <c r="M746">
        <v>3</v>
      </c>
      <c r="N746">
        <v>3</v>
      </c>
      <c r="O746" s="6">
        <v>0</v>
      </c>
      <c r="P746" t="s">
        <v>107</v>
      </c>
      <c r="Q746" t="s">
        <v>106</v>
      </c>
      <c r="R746">
        <f>IF(F746="Monthly",2,0)
+IF(E746&lt;=6,2,0)
+IF(N746&lt;=2,2,0)
+IF(L746&gt;=4,2,0)
+IF(M746&gt;=2,1,0)
+IF(H746&gt;=_xlfn.PERCENTILE.INC($H$2:$H$10001,0.75),1,0)</f>
        <v>4</v>
      </c>
      <c r="S746" t="str">
        <f>IF(R746&gt;=7,"High",IF(R746&gt;=4,"Medium","Low"))</f>
        <v>Medium</v>
      </c>
    </row>
    <row r="747" spans="1:19">
      <c r="A747" t="s">
        <v>872</v>
      </c>
      <c r="B747">
        <v>30</v>
      </c>
      <c r="C747" t="s">
        <v>112</v>
      </c>
      <c r="D747" t="s">
        <v>119</v>
      </c>
      <c r="E747">
        <v>58</v>
      </c>
      <c r="F747" t="s">
        <v>121</v>
      </c>
      <c r="G747" t="s">
        <v>110</v>
      </c>
      <c r="H747" s="5">
        <v>679</v>
      </c>
      <c r="I747" s="5">
        <v>40013.17</v>
      </c>
      <c r="J747" t="s">
        <v>134</v>
      </c>
      <c r="K747" t="s">
        <v>106</v>
      </c>
      <c r="L747">
        <v>0</v>
      </c>
      <c r="M747">
        <v>0</v>
      </c>
      <c r="N747">
        <v>5</v>
      </c>
      <c r="O747" s="6">
        <v>0</v>
      </c>
      <c r="P747" t="s">
        <v>107</v>
      </c>
      <c r="Q747" t="s">
        <v>107</v>
      </c>
      <c r="R747">
        <f>IF(F747="Monthly",2,0)
+IF(E747&lt;=6,2,0)
+IF(N747&lt;=2,2,0)
+IF(L747&gt;=4,2,0)
+IF(M747&gt;=2,1,0)
+IF(H747&gt;=_xlfn.PERCENTILE.INC($H$2:$H$10001,0.75),1,0)</f>
        <v>0</v>
      </c>
      <c r="S747" t="str">
        <f>IF(R747&gt;=7,"High",IF(R747&gt;=4,"Medium","Low"))</f>
        <v>Low</v>
      </c>
    </row>
    <row r="748" spans="1:19">
      <c r="A748" t="s">
        <v>873</v>
      </c>
      <c r="B748">
        <v>28</v>
      </c>
      <c r="C748" t="s">
        <v>101</v>
      </c>
      <c r="D748" t="s">
        <v>133</v>
      </c>
      <c r="E748">
        <v>27</v>
      </c>
      <c r="F748" t="s">
        <v>121</v>
      </c>
      <c r="G748" t="s">
        <v>129</v>
      </c>
      <c r="H748" s="5">
        <v>957</v>
      </c>
      <c r="I748" s="5">
        <v>25686.240000000002</v>
      </c>
      <c r="J748" t="s">
        <v>140</v>
      </c>
      <c r="K748" t="s">
        <v>106</v>
      </c>
      <c r="L748">
        <v>0</v>
      </c>
      <c r="M748">
        <v>0</v>
      </c>
      <c r="N748">
        <v>5</v>
      </c>
      <c r="O748" s="6">
        <v>0</v>
      </c>
      <c r="P748" t="s">
        <v>107</v>
      </c>
      <c r="Q748" t="s">
        <v>107</v>
      </c>
      <c r="R748">
        <f>IF(F748="Monthly",2,0)
+IF(E748&lt;=6,2,0)
+IF(N748&lt;=2,2,0)
+IF(L748&gt;=4,2,0)
+IF(M748&gt;=2,1,0)
+IF(H748&gt;=_xlfn.PERCENTILE.INC($H$2:$H$10001,0.75),1,0)</f>
        <v>1</v>
      </c>
      <c r="S748" t="str">
        <f>IF(R748&gt;=7,"High",IF(R748&gt;=4,"Medium","Low"))</f>
        <v>Low</v>
      </c>
    </row>
    <row r="749" spans="1:19">
      <c r="A749" t="s">
        <v>874</v>
      </c>
      <c r="B749">
        <v>18</v>
      </c>
      <c r="C749" t="s">
        <v>101</v>
      </c>
      <c r="D749" t="s">
        <v>137</v>
      </c>
      <c r="E749">
        <v>18</v>
      </c>
      <c r="F749" t="s">
        <v>103</v>
      </c>
      <c r="G749" t="s">
        <v>104</v>
      </c>
      <c r="H749" s="5">
        <v>446</v>
      </c>
      <c r="I749" s="5">
        <v>8232.89</v>
      </c>
      <c r="J749" t="s">
        <v>115</v>
      </c>
      <c r="K749" t="s">
        <v>106</v>
      </c>
      <c r="L749">
        <v>1</v>
      </c>
      <c r="M749">
        <v>0</v>
      </c>
      <c r="N749">
        <v>5</v>
      </c>
      <c r="O749" s="6">
        <v>0</v>
      </c>
      <c r="P749" t="s">
        <v>107</v>
      </c>
      <c r="Q749" t="s">
        <v>107</v>
      </c>
      <c r="R749">
        <f>IF(F749="Monthly",2,0)
+IF(E749&lt;=6,2,0)
+IF(N749&lt;=2,2,0)
+IF(L749&gt;=4,2,0)
+IF(M749&gt;=2,1,0)
+IF(H749&gt;=_xlfn.PERCENTILE.INC($H$2:$H$10001,0.75),1,0)</f>
        <v>2</v>
      </c>
      <c r="S749" t="str">
        <f>IF(R749&gt;=7,"High",IF(R749&gt;=4,"Medium","Low"))</f>
        <v>Low</v>
      </c>
    </row>
    <row r="750" spans="1:19">
      <c r="A750" t="s">
        <v>875</v>
      </c>
      <c r="B750">
        <v>29</v>
      </c>
      <c r="C750" t="s">
        <v>112</v>
      </c>
      <c r="D750" t="s">
        <v>102</v>
      </c>
      <c r="E750">
        <v>12</v>
      </c>
      <c r="F750" t="s">
        <v>103</v>
      </c>
      <c r="G750" t="s">
        <v>104</v>
      </c>
      <c r="H750" s="5">
        <v>573</v>
      </c>
      <c r="I750" s="5">
        <v>7052.77</v>
      </c>
      <c r="J750" t="s">
        <v>105</v>
      </c>
      <c r="K750" t="s">
        <v>107</v>
      </c>
      <c r="L750">
        <v>0</v>
      </c>
      <c r="M750">
        <v>0</v>
      </c>
      <c r="N750">
        <v>5</v>
      </c>
      <c r="O750" s="6">
        <v>0</v>
      </c>
      <c r="P750" t="s">
        <v>107</v>
      </c>
      <c r="Q750" t="s">
        <v>107</v>
      </c>
      <c r="R750">
        <f>IF(F750="Monthly",2,0)
+IF(E750&lt;=6,2,0)
+IF(N750&lt;=2,2,0)
+IF(L750&gt;=4,2,0)
+IF(M750&gt;=2,1,0)
+IF(H750&gt;=_xlfn.PERCENTILE.INC($H$2:$H$10001,0.75),1,0)</f>
        <v>2</v>
      </c>
      <c r="S750" t="str">
        <f>IF(R750&gt;=7,"High",IF(R750&gt;=4,"Medium","Low"))</f>
        <v>Low</v>
      </c>
    </row>
    <row r="751" spans="1:19">
      <c r="A751" t="s">
        <v>876</v>
      </c>
      <c r="B751">
        <v>39</v>
      </c>
      <c r="C751" t="s">
        <v>112</v>
      </c>
      <c r="D751" t="s">
        <v>126</v>
      </c>
      <c r="E751">
        <v>56</v>
      </c>
      <c r="F751" t="s">
        <v>103</v>
      </c>
      <c r="G751" t="s">
        <v>110</v>
      </c>
      <c r="H751" s="5">
        <v>726</v>
      </c>
      <c r="I751" s="5">
        <v>41552.54</v>
      </c>
      <c r="J751" t="s">
        <v>134</v>
      </c>
      <c r="K751" t="s">
        <v>106</v>
      </c>
      <c r="L751">
        <v>5</v>
      </c>
      <c r="M751">
        <v>3</v>
      </c>
      <c r="N751">
        <v>3</v>
      </c>
      <c r="O751" s="6">
        <v>0</v>
      </c>
      <c r="P751" t="s">
        <v>106</v>
      </c>
      <c r="Q751" t="s">
        <v>107</v>
      </c>
      <c r="R751">
        <f>IF(F751="Monthly",2,0)
+IF(E751&lt;=6,2,0)
+IF(N751&lt;=2,2,0)
+IF(L751&gt;=4,2,0)
+IF(M751&gt;=2,1,0)
+IF(H751&gt;=_xlfn.PERCENTILE.INC($H$2:$H$10001,0.75),1,0)</f>
        <v>5</v>
      </c>
      <c r="S751" t="str">
        <f>IF(R751&gt;=7,"High",IF(R751&gt;=4,"Medium","Low"))</f>
        <v>Medium</v>
      </c>
    </row>
    <row r="752" spans="1:19">
      <c r="A752" t="s">
        <v>877</v>
      </c>
      <c r="B752">
        <v>36</v>
      </c>
      <c r="C752" t="s">
        <v>101</v>
      </c>
      <c r="D752" t="s">
        <v>126</v>
      </c>
      <c r="E752">
        <v>45</v>
      </c>
      <c r="F752" t="s">
        <v>103</v>
      </c>
      <c r="G752" t="s">
        <v>104</v>
      </c>
      <c r="H752" s="5">
        <v>433</v>
      </c>
      <c r="I752" s="5">
        <v>19145.54</v>
      </c>
      <c r="J752" t="s">
        <v>140</v>
      </c>
      <c r="K752" t="s">
        <v>106</v>
      </c>
      <c r="L752">
        <v>1</v>
      </c>
      <c r="M752">
        <v>0</v>
      </c>
      <c r="N752">
        <v>5</v>
      </c>
      <c r="O752" s="6">
        <v>0</v>
      </c>
      <c r="P752" t="s">
        <v>106</v>
      </c>
      <c r="Q752" t="s">
        <v>107</v>
      </c>
      <c r="R752">
        <f>IF(F752="Monthly",2,0)
+IF(E752&lt;=6,2,0)
+IF(N752&lt;=2,2,0)
+IF(L752&gt;=4,2,0)
+IF(M752&gt;=2,1,0)
+IF(H752&gt;=_xlfn.PERCENTILE.INC($H$2:$H$10001,0.75),1,0)</f>
        <v>2</v>
      </c>
      <c r="S752" t="str">
        <f>IF(R752&gt;=7,"High",IF(R752&gt;=4,"Medium","Low"))</f>
        <v>Low</v>
      </c>
    </row>
    <row r="753" spans="1:19">
      <c r="A753" t="s">
        <v>878</v>
      </c>
      <c r="B753">
        <v>35</v>
      </c>
      <c r="C753" t="s">
        <v>101</v>
      </c>
      <c r="D753" t="s">
        <v>126</v>
      </c>
      <c r="E753">
        <v>28</v>
      </c>
      <c r="F753" t="s">
        <v>103</v>
      </c>
      <c r="G753" t="s">
        <v>104</v>
      </c>
      <c r="H753" s="5">
        <v>537</v>
      </c>
      <c r="I753" s="5">
        <v>14963.84</v>
      </c>
      <c r="J753" t="s">
        <v>134</v>
      </c>
      <c r="K753" t="s">
        <v>106</v>
      </c>
      <c r="L753">
        <v>0</v>
      </c>
      <c r="M753">
        <v>0</v>
      </c>
      <c r="N753">
        <v>4</v>
      </c>
      <c r="O753" s="6">
        <v>0</v>
      </c>
      <c r="P753" t="s">
        <v>107</v>
      </c>
      <c r="Q753" t="s">
        <v>107</v>
      </c>
      <c r="R753">
        <f>IF(F753="Monthly",2,0)
+IF(E753&lt;=6,2,0)
+IF(N753&lt;=2,2,0)
+IF(L753&gt;=4,2,0)
+IF(M753&gt;=2,1,0)
+IF(H753&gt;=_xlfn.PERCENTILE.INC($H$2:$H$10001,0.75),1,0)</f>
        <v>2</v>
      </c>
      <c r="S753" t="str">
        <f>IF(R753&gt;=7,"High",IF(R753&gt;=4,"Medium","Low"))</f>
        <v>Low</v>
      </c>
    </row>
    <row r="754" spans="1:19">
      <c r="A754" t="s">
        <v>879</v>
      </c>
      <c r="B754">
        <v>44</v>
      </c>
      <c r="C754" t="s">
        <v>101</v>
      </c>
      <c r="D754" t="s">
        <v>123</v>
      </c>
      <c r="E754">
        <v>39</v>
      </c>
      <c r="F754" t="s">
        <v>121</v>
      </c>
      <c r="G754" t="s">
        <v>110</v>
      </c>
      <c r="H754" s="5">
        <v>660</v>
      </c>
      <c r="I754" s="5">
        <v>25037.87</v>
      </c>
      <c r="J754" t="s">
        <v>134</v>
      </c>
      <c r="K754" t="s">
        <v>106</v>
      </c>
      <c r="L754">
        <v>3</v>
      </c>
      <c r="M754">
        <v>1</v>
      </c>
      <c r="N754">
        <v>5</v>
      </c>
      <c r="O754" s="6">
        <v>0</v>
      </c>
      <c r="P754" t="s">
        <v>107</v>
      </c>
      <c r="Q754" t="s">
        <v>107</v>
      </c>
      <c r="R754">
        <f>IF(F754="Monthly",2,0)
+IF(E754&lt;=6,2,0)
+IF(N754&lt;=2,2,0)
+IF(L754&gt;=4,2,0)
+IF(M754&gt;=2,1,0)
+IF(H754&gt;=_xlfn.PERCENTILE.INC($H$2:$H$10001,0.75),1,0)</f>
        <v>0</v>
      </c>
      <c r="S754" t="str">
        <f>IF(R754&gt;=7,"High",IF(R754&gt;=4,"Medium","Low"))</f>
        <v>Low</v>
      </c>
    </row>
    <row r="755" spans="1:19">
      <c r="A755" t="s">
        <v>880</v>
      </c>
      <c r="B755">
        <v>38</v>
      </c>
      <c r="C755" t="s">
        <v>112</v>
      </c>
      <c r="D755" t="s">
        <v>131</v>
      </c>
      <c r="E755">
        <v>37</v>
      </c>
      <c r="F755" t="s">
        <v>103</v>
      </c>
      <c r="G755" t="s">
        <v>104</v>
      </c>
      <c r="H755" s="5">
        <v>411</v>
      </c>
      <c r="I755" s="5">
        <v>15133.31</v>
      </c>
      <c r="J755" t="s">
        <v>105</v>
      </c>
      <c r="K755" t="s">
        <v>106</v>
      </c>
      <c r="L755">
        <v>2</v>
      </c>
      <c r="M755">
        <v>0</v>
      </c>
      <c r="N755">
        <v>5</v>
      </c>
      <c r="O755" s="6">
        <v>0</v>
      </c>
      <c r="P755" t="s">
        <v>107</v>
      </c>
      <c r="Q755" t="s">
        <v>106</v>
      </c>
      <c r="R755">
        <f>IF(F755="Monthly",2,0)
+IF(E755&lt;=6,2,0)
+IF(N755&lt;=2,2,0)
+IF(L755&gt;=4,2,0)
+IF(M755&gt;=2,1,0)
+IF(H755&gt;=_xlfn.PERCENTILE.INC($H$2:$H$10001,0.75),1,0)</f>
        <v>2</v>
      </c>
      <c r="S755" t="str">
        <f>IF(R755&gt;=7,"High",IF(R755&gt;=4,"Medium","Low"))</f>
        <v>Low</v>
      </c>
    </row>
    <row r="756" spans="1:19">
      <c r="A756" t="s">
        <v>881</v>
      </c>
      <c r="B756">
        <v>29</v>
      </c>
      <c r="C756" t="s">
        <v>112</v>
      </c>
      <c r="D756" t="s">
        <v>126</v>
      </c>
      <c r="E756">
        <v>13</v>
      </c>
      <c r="F756" t="s">
        <v>109</v>
      </c>
      <c r="G756" t="s">
        <v>129</v>
      </c>
      <c r="H756" s="5">
        <v>1052</v>
      </c>
      <c r="I756" s="5">
        <v>13537.8</v>
      </c>
      <c r="J756" t="s">
        <v>134</v>
      </c>
      <c r="K756" t="s">
        <v>106</v>
      </c>
      <c r="L756">
        <v>0</v>
      </c>
      <c r="M756">
        <v>0</v>
      </c>
      <c r="N756">
        <v>5</v>
      </c>
      <c r="O756" s="6">
        <v>0</v>
      </c>
      <c r="P756" t="s">
        <v>107</v>
      </c>
      <c r="Q756" t="s">
        <v>107</v>
      </c>
      <c r="R756">
        <f>IF(F756="Monthly",2,0)
+IF(E756&lt;=6,2,0)
+IF(N756&lt;=2,2,0)
+IF(L756&gt;=4,2,0)
+IF(M756&gt;=2,1,0)
+IF(H756&gt;=_xlfn.PERCENTILE.INC($H$2:$H$10001,0.75),1,0)</f>
        <v>1</v>
      </c>
      <c r="S756" t="str">
        <f>IF(R756&gt;=7,"High",IF(R756&gt;=4,"Medium","Low"))</f>
        <v>Low</v>
      </c>
    </row>
    <row r="757" spans="1:19">
      <c r="A757" t="s">
        <v>882</v>
      </c>
      <c r="B757">
        <v>57</v>
      </c>
      <c r="C757" t="s">
        <v>101</v>
      </c>
      <c r="D757" t="s">
        <v>137</v>
      </c>
      <c r="E757">
        <v>34</v>
      </c>
      <c r="F757" t="s">
        <v>109</v>
      </c>
      <c r="G757" t="s">
        <v>104</v>
      </c>
      <c r="H757" s="5">
        <v>414</v>
      </c>
      <c r="I757" s="5">
        <v>12641.37</v>
      </c>
      <c r="J757" t="s">
        <v>134</v>
      </c>
      <c r="K757" t="s">
        <v>106</v>
      </c>
      <c r="L757">
        <v>0</v>
      </c>
      <c r="M757">
        <v>0</v>
      </c>
      <c r="N757">
        <v>5</v>
      </c>
      <c r="O757" s="6">
        <v>10</v>
      </c>
      <c r="P757" t="s">
        <v>107</v>
      </c>
      <c r="Q757" t="s">
        <v>107</v>
      </c>
      <c r="R757">
        <f>IF(F757="Monthly",2,0)
+IF(E757&lt;=6,2,0)
+IF(N757&lt;=2,2,0)
+IF(L757&gt;=4,2,0)
+IF(M757&gt;=2,1,0)
+IF(H757&gt;=_xlfn.PERCENTILE.INC($H$2:$H$10001,0.75),1,0)</f>
        <v>0</v>
      </c>
      <c r="S757" t="str">
        <f>IF(R757&gt;=7,"High",IF(R757&gt;=4,"Medium","Low"))</f>
        <v>Low</v>
      </c>
    </row>
    <row r="758" spans="1:19">
      <c r="A758" t="s">
        <v>883</v>
      </c>
      <c r="B758">
        <v>45</v>
      </c>
      <c r="C758" t="s">
        <v>112</v>
      </c>
      <c r="D758" t="s">
        <v>126</v>
      </c>
      <c r="E758">
        <v>31</v>
      </c>
      <c r="F758" t="s">
        <v>121</v>
      </c>
      <c r="G758" t="s">
        <v>110</v>
      </c>
      <c r="H758" s="5">
        <v>810</v>
      </c>
      <c r="I758" s="5">
        <v>25217.33</v>
      </c>
      <c r="J758" t="s">
        <v>115</v>
      </c>
      <c r="K758" t="s">
        <v>107</v>
      </c>
      <c r="L758">
        <v>0</v>
      </c>
      <c r="M758">
        <v>0</v>
      </c>
      <c r="N758">
        <v>5</v>
      </c>
      <c r="O758" s="6">
        <v>0</v>
      </c>
      <c r="P758" t="s">
        <v>107</v>
      </c>
      <c r="Q758" t="s">
        <v>107</v>
      </c>
      <c r="R758">
        <f>IF(F758="Monthly",2,0)
+IF(E758&lt;=6,2,0)
+IF(N758&lt;=2,2,0)
+IF(L758&gt;=4,2,0)
+IF(M758&gt;=2,1,0)
+IF(H758&gt;=_xlfn.PERCENTILE.INC($H$2:$H$10001,0.75),1,0)</f>
        <v>1</v>
      </c>
      <c r="S758" t="str">
        <f>IF(R758&gt;=7,"High",IF(R758&gt;=4,"Medium","Low"))</f>
        <v>Low</v>
      </c>
    </row>
    <row r="759" spans="1:19">
      <c r="A759" t="s">
        <v>884</v>
      </c>
      <c r="B759">
        <v>18</v>
      </c>
      <c r="C759" t="s">
        <v>112</v>
      </c>
      <c r="D759" t="s">
        <v>102</v>
      </c>
      <c r="E759">
        <v>24</v>
      </c>
      <c r="F759" t="s">
        <v>103</v>
      </c>
      <c r="G759" t="s">
        <v>104</v>
      </c>
      <c r="H759" s="5">
        <v>562</v>
      </c>
      <c r="I759" s="5">
        <v>13561.47</v>
      </c>
      <c r="J759" t="s">
        <v>117</v>
      </c>
      <c r="K759" t="s">
        <v>106</v>
      </c>
      <c r="L759">
        <v>2</v>
      </c>
      <c r="M759">
        <v>0</v>
      </c>
      <c r="N759">
        <v>5</v>
      </c>
      <c r="O759" s="6">
        <v>0</v>
      </c>
      <c r="P759" t="s">
        <v>107</v>
      </c>
      <c r="Q759" t="s">
        <v>107</v>
      </c>
      <c r="R759">
        <f>IF(F759="Monthly",2,0)
+IF(E759&lt;=6,2,0)
+IF(N759&lt;=2,2,0)
+IF(L759&gt;=4,2,0)
+IF(M759&gt;=2,1,0)
+IF(H759&gt;=_xlfn.PERCENTILE.INC($H$2:$H$10001,0.75),1,0)</f>
        <v>2</v>
      </c>
      <c r="S759" t="str">
        <f>IF(R759&gt;=7,"High",IF(R759&gt;=4,"Medium","Low"))</f>
        <v>Low</v>
      </c>
    </row>
    <row r="760" spans="1:19">
      <c r="A760" t="s">
        <v>885</v>
      </c>
      <c r="B760">
        <v>52</v>
      </c>
      <c r="C760" t="s">
        <v>101</v>
      </c>
      <c r="D760" t="s">
        <v>159</v>
      </c>
      <c r="E760">
        <v>35</v>
      </c>
      <c r="F760" t="s">
        <v>103</v>
      </c>
      <c r="G760" t="s">
        <v>104</v>
      </c>
      <c r="H760" s="5">
        <v>537</v>
      </c>
      <c r="I760" s="5">
        <v>19335.77</v>
      </c>
      <c r="J760" t="s">
        <v>134</v>
      </c>
      <c r="K760" t="s">
        <v>107</v>
      </c>
      <c r="L760">
        <v>2</v>
      </c>
      <c r="M760">
        <v>1</v>
      </c>
      <c r="N760">
        <v>3</v>
      </c>
      <c r="O760" s="6">
        <v>0</v>
      </c>
      <c r="P760" t="s">
        <v>107</v>
      </c>
      <c r="Q760" t="s">
        <v>106</v>
      </c>
      <c r="R760">
        <f>IF(F760="Monthly",2,0)
+IF(E760&lt;=6,2,0)
+IF(N760&lt;=2,2,0)
+IF(L760&gt;=4,2,0)
+IF(M760&gt;=2,1,0)
+IF(H760&gt;=_xlfn.PERCENTILE.INC($H$2:$H$10001,0.75),1,0)</f>
        <v>2</v>
      </c>
      <c r="S760" t="str">
        <f>IF(R760&gt;=7,"High",IF(R760&gt;=4,"Medium","Low"))</f>
        <v>Low</v>
      </c>
    </row>
    <row r="761" spans="1:19">
      <c r="A761" t="s">
        <v>886</v>
      </c>
      <c r="B761">
        <v>22</v>
      </c>
      <c r="C761" t="s">
        <v>112</v>
      </c>
      <c r="D761" t="s">
        <v>102</v>
      </c>
      <c r="E761">
        <v>35</v>
      </c>
      <c r="F761" t="s">
        <v>109</v>
      </c>
      <c r="G761" t="s">
        <v>104</v>
      </c>
      <c r="H761" s="5">
        <v>487</v>
      </c>
      <c r="I761" s="5">
        <v>16802.419999999998</v>
      </c>
      <c r="J761" t="s">
        <v>134</v>
      </c>
      <c r="K761" t="s">
        <v>107</v>
      </c>
      <c r="L761">
        <v>0</v>
      </c>
      <c r="M761">
        <v>0</v>
      </c>
      <c r="N761">
        <v>4</v>
      </c>
      <c r="O761" s="6">
        <v>0</v>
      </c>
      <c r="P761" t="s">
        <v>107</v>
      </c>
      <c r="Q761" t="s">
        <v>107</v>
      </c>
      <c r="R761">
        <f>IF(F761="Monthly",2,0)
+IF(E761&lt;=6,2,0)
+IF(N761&lt;=2,2,0)
+IF(L761&gt;=4,2,0)
+IF(M761&gt;=2,1,0)
+IF(H761&gt;=_xlfn.PERCENTILE.INC($H$2:$H$10001,0.75),1,0)</f>
        <v>0</v>
      </c>
      <c r="S761" t="str">
        <f>IF(R761&gt;=7,"High",IF(R761&gt;=4,"Medium","Low"))</f>
        <v>Low</v>
      </c>
    </row>
    <row r="762" spans="1:19">
      <c r="A762" t="s">
        <v>887</v>
      </c>
      <c r="B762">
        <v>35</v>
      </c>
      <c r="C762" t="s">
        <v>101</v>
      </c>
      <c r="D762" t="s">
        <v>126</v>
      </c>
      <c r="E762">
        <v>44</v>
      </c>
      <c r="F762" t="s">
        <v>103</v>
      </c>
      <c r="G762" t="s">
        <v>129</v>
      </c>
      <c r="H762" s="5">
        <v>1108</v>
      </c>
      <c r="I762" s="5">
        <v>48537.05</v>
      </c>
      <c r="J762" t="s">
        <v>105</v>
      </c>
      <c r="K762" t="s">
        <v>106</v>
      </c>
      <c r="L762">
        <v>2</v>
      </c>
      <c r="M762">
        <v>0</v>
      </c>
      <c r="N762">
        <v>5</v>
      </c>
      <c r="O762" s="6">
        <v>0</v>
      </c>
      <c r="P762" t="s">
        <v>107</v>
      </c>
      <c r="Q762" t="s">
        <v>106</v>
      </c>
      <c r="R762">
        <f>IF(F762="Monthly",2,0)
+IF(E762&lt;=6,2,0)
+IF(N762&lt;=2,2,0)
+IF(L762&gt;=4,2,0)
+IF(M762&gt;=2,1,0)
+IF(H762&gt;=_xlfn.PERCENTILE.INC($H$2:$H$10001,0.75),1,0)</f>
        <v>3</v>
      </c>
      <c r="S762" t="str">
        <f>IF(R762&gt;=7,"High",IF(R762&gt;=4,"Medium","Low"))</f>
        <v>Low</v>
      </c>
    </row>
    <row r="763" spans="1:19">
      <c r="A763" t="s">
        <v>888</v>
      </c>
      <c r="B763">
        <v>27</v>
      </c>
      <c r="C763" t="s">
        <v>112</v>
      </c>
      <c r="D763" t="s">
        <v>137</v>
      </c>
      <c r="E763">
        <v>20</v>
      </c>
      <c r="F763" t="s">
        <v>109</v>
      </c>
      <c r="G763" t="s">
        <v>129</v>
      </c>
      <c r="H763" s="5">
        <v>971</v>
      </c>
      <c r="I763" s="5">
        <v>19300.63</v>
      </c>
      <c r="J763" t="s">
        <v>117</v>
      </c>
      <c r="K763" t="s">
        <v>106</v>
      </c>
      <c r="L763">
        <v>0</v>
      </c>
      <c r="M763">
        <v>0</v>
      </c>
      <c r="N763">
        <v>5</v>
      </c>
      <c r="O763" s="6">
        <v>0</v>
      </c>
      <c r="P763" t="s">
        <v>107</v>
      </c>
      <c r="Q763" t="s">
        <v>107</v>
      </c>
      <c r="R763">
        <f>IF(F763="Monthly",2,0)
+IF(E763&lt;=6,2,0)
+IF(N763&lt;=2,2,0)
+IF(L763&gt;=4,2,0)
+IF(M763&gt;=2,1,0)
+IF(H763&gt;=_xlfn.PERCENTILE.INC($H$2:$H$10001,0.75),1,0)</f>
        <v>1</v>
      </c>
      <c r="S763" t="str">
        <f>IF(R763&gt;=7,"High",IF(R763&gt;=4,"Medium","Low"))</f>
        <v>Low</v>
      </c>
    </row>
    <row r="764" spans="1:19">
      <c r="A764" t="s">
        <v>889</v>
      </c>
      <c r="B764">
        <v>35</v>
      </c>
      <c r="C764" t="s">
        <v>112</v>
      </c>
      <c r="D764" t="s">
        <v>102</v>
      </c>
      <c r="E764">
        <v>24</v>
      </c>
      <c r="F764" t="s">
        <v>109</v>
      </c>
      <c r="G764" t="s">
        <v>110</v>
      </c>
      <c r="H764" s="5">
        <v>821</v>
      </c>
      <c r="I764" s="5">
        <v>20291.78</v>
      </c>
      <c r="J764" t="s">
        <v>140</v>
      </c>
      <c r="K764" t="s">
        <v>106</v>
      </c>
      <c r="L764">
        <v>1</v>
      </c>
      <c r="M764">
        <v>0</v>
      </c>
      <c r="N764">
        <v>5</v>
      </c>
      <c r="O764" s="6">
        <v>0</v>
      </c>
      <c r="P764" t="s">
        <v>107</v>
      </c>
      <c r="Q764" t="s">
        <v>107</v>
      </c>
      <c r="R764">
        <f>IF(F764="Monthly",2,0)
+IF(E764&lt;=6,2,0)
+IF(N764&lt;=2,2,0)
+IF(L764&gt;=4,2,0)
+IF(M764&gt;=2,1,0)
+IF(H764&gt;=_xlfn.PERCENTILE.INC($H$2:$H$10001,0.75),1,0)</f>
        <v>1</v>
      </c>
      <c r="S764" t="str">
        <f>IF(R764&gt;=7,"High",IF(R764&gt;=4,"Medium","Low"))</f>
        <v>Low</v>
      </c>
    </row>
    <row r="765" spans="1:19">
      <c r="A765" t="s">
        <v>890</v>
      </c>
      <c r="B765">
        <v>39</v>
      </c>
      <c r="C765" t="s">
        <v>112</v>
      </c>
      <c r="D765" t="s">
        <v>137</v>
      </c>
      <c r="E765">
        <v>38</v>
      </c>
      <c r="F765" t="s">
        <v>109</v>
      </c>
      <c r="G765" t="s">
        <v>104</v>
      </c>
      <c r="H765" s="5">
        <v>527</v>
      </c>
      <c r="I765" s="5">
        <v>18449.2</v>
      </c>
      <c r="J765" t="s">
        <v>140</v>
      </c>
      <c r="K765" t="s">
        <v>107</v>
      </c>
      <c r="L765">
        <v>3</v>
      </c>
      <c r="M765">
        <v>0</v>
      </c>
      <c r="N765">
        <v>5</v>
      </c>
      <c r="O765" s="6">
        <v>10</v>
      </c>
      <c r="P765" t="s">
        <v>107</v>
      </c>
      <c r="Q765" t="s">
        <v>107</v>
      </c>
      <c r="R765">
        <f>IF(F765="Monthly",2,0)
+IF(E765&lt;=6,2,0)
+IF(N765&lt;=2,2,0)
+IF(L765&gt;=4,2,0)
+IF(M765&gt;=2,1,0)
+IF(H765&gt;=_xlfn.PERCENTILE.INC($H$2:$H$10001,0.75),1,0)</f>
        <v>0</v>
      </c>
      <c r="S765" t="str">
        <f>IF(R765&gt;=7,"High",IF(R765&gt;=4,"Medium","Low"))</f>
        <v>Low</v>
      </c>
    </row>
    <row r="766" spans="1:19">
      <c r="A766" t="s">
        <v>891</v>
      </c>
      <c r="B766">
        <v>53</v>
      </c>
      <c r="C766" t="s">
        <v>112</v>
      </c>
      <c r="D766" t="s">
        <v>137</v>
      </c>
      <c r="E766">
        <v>20</v>
      </c>
      <c r="F766" t="s">
        <v>109</v>
      </c>
      <c r="G766" t="s">
        <v>110</v>
      </c>
      <c r="H766" s="5">
        <v>654</v>
      </c>
      <c r="I766" s="5">
        <v>13453.92</v>
      </c>
      <c r="J766" t="s">
        <v>105</v>
      </c>
      <c r="K766" t="s">
        <v>106</v>
      </c>
      <c r="L766">
        <v>1</v>
      </c>
      <c r="M766">
        <v>0</v>
      </c>
      <c r="N766">
        <v>5</v>
      </c>
      <c r="O766" s="6">
        <v>0</v>
      </c>
      <c r="P766" t="s">
        <v>106</v>
      </c>
      <c r="Q766" t="s">
        <v>107</v>
      </c>
      <c r="R766">
        <f>IF(F766="Monthly",2,0)
+IF(E766&lt;=6,2,0)
+IF(N766&lt;=2,2,0)
+IF(L766&gt;=4,2,0)
+IF(M766&gt;=2,1,0)
+IF(H766&gt;=_xlfn.PERCENTILE.INC($H$2:$H$10001,0.75),1,0)</f>
        <v>0</v>
      </c>
      <c r="S766" t="str">
        <f>IF(R766&gt;=7,"High",IF(R766&gt;=4,"Medium","Low"))</f>
        <v>Low</v>
      </c>
    </row>
    <row r="767" spans="1:19">
      <c r="A767" t="s">
        <v>892</v>
      </c>
      <c r="B767">
        <v>30</v>
      </c>
      <c r="C767" t="s">
        <v>101</v>
      </c>
      <c r="D767" t="s">
        <v>126</v>
      </c>
      <c r="E767">
        <v>17</v>
      </c>
      <c r="F767" t="s">
        <v>109</v>
      </c>
      <c r="G767" t="s">
        <v>104</v>
      </c>
      <c r="H767" s="5">
        <v>459</v>
      </c>
      <c r="I767" s="5">
        <v>7573.95</v>
      </c>
      <c r="J767" t="s">
        <v>115</v>
      </c>
      <c r="K767" t="s">
        <v>106</v>
      </c>
      <c r="L767">
        <v>5</v>
      </c>
      <c r="M767">
        <v>2</v>
      </c>
      <c r="N767">
        <v>3</v>
      </c>
      <c r="O767" s="6">
        <v>0</v>
      </c>
      <c r="P767" t="s">
        <v>107</v>
      </c>
      <c r="Q767" t="s">
        <v>106</v>
      </c>
      <c r="R767">
        <f>IF(F767="Monthly",2,0)
+IF(E767&lt;=6,2,0)
+IF(N767&lt;=2,2,0)
+IF(L767&gt;=4,2,0)
+IF(M767&gt;=2,1,0)
+IF(H767&gt;=_xlfn.PERCENTILE.INC($H$2:$H$10001,0.75),1,0)</f>
        <v>3</v>
      </c>
      <c r="S767" t="str">
        <f>IF(R767&gt;=7,"High",IF(R767&gt;=4,"Medium","Low"))</f>
        <v>Low</v>
      </c>
    </row>
    <row r="768" spans="1:19">
      <c r="A768" t="s">
        <v>893</v>
      </c>
      <c r="B768">
        <v>45</v>
      </c>
      <c r="C768" t="s">
        <v>101</v>
      </c>
      <c r="D768" t="s">
        <v>133</v>
      </c>
      <c r="E768">
        <v>27</v>
      </c>
      <c r="F768" t="s">
        <v>109</v>
      </c>
      <c r="G768" t="s">
        <v>110</v>
      </c>
      <c r="H768" s="5">
        <v>715</v>
      </c>
      <c r="I768" s="5">
        <v>19739.64</v>
      </c>
      <c r="J768" t="s">
        <v>140</v>
      </c>
      <c r="K768" t="s">
        <v>106</v>
      </c>
      <c r="L768">
        <v>1</v>
      </c>
      <c r="M768">
        <v>0</v>
      </c>
      <c r="N768">
        <v>5</v>
      </c>
      <c r="O768" s="6">
        <v>0</v>
      </c>
      <c r="P768" t="s">
        <v>107</v>
      </c>
      <c r="Q768" t="s">
        <v>107</v>
      </c>
      <c r="R768">
        <f>IF(F768="Monthly",2,0)
+IF(E768&lt;=6,2,0)
+IF(N768&lt;=2,2,0)
+IF(L768&gt;=4,2,0)
+IF(M768&gt;=2,1,0)
+IF(H768&gt;=_xlfn.PERCENTILE.INC($H$2:$H$10001,0.75),1,0)</f>
        <v>0</v>
      </c>
      <c r="S768" t="str">
        <f>IF(R768&gt;=7,"High",IF(R768&gt;=4,"Medium","Low"))</f>
        <v>Low</v>
      </c>
    </row>
    <row r="769" spans="1:19">
      <c r="A769" t="s">
        <v>894</v>
      </c>
      <c r="B769">
        <v>54</v>
      </c>
      <c r="C769" t="s">
        <v>112</v>
      </c>
      <c r="D769" t="s">
        <v>126</v>
      </c>
      <c r="E769">
        <v>26</v>
      </c>
      <c r="F769" t="s">
        <v>103</v>
      </c>
      <c r="G769" t="s">
        <v>129</v>
      </c>
      <c r="H769" s="5">
        <v>1108</v>
      </c>
      <c r="I769" s="5">
        <v>29668.1</v>
      </c>
      <c r="J769" t="s">
        <v>115</v>
      </c>
      <c r="K769" t="s">
        <v>106</v>
      </c>
      <c r="L769">
        <v>2</v>
      </c>
      <c r="M769">
        <v>0</v>
      </c>
      <c r="N769">
        <v>5</v>
      </c>
      <c r="O769" s="6">
        <v>0</v>
      </c>
      <c r="P769" t="s">
        <v>106</v>
      </c>
      <c r="Q769" t="s">
        <v>107</v>
      </c>
      <c r="R769">
        <f>IF(F769="Monthly",2,0)
+IF(E769&lt;=6,2,0)
+IF(N769&lt;=2,2,0)
+IF(L769&gt;=4,2,0)
+IF(M769&gt;=2,1,0)
+IF(H769&gt;=_xlfn.PERCENTILE.INC($H$2:$H$10001,0.75),1,0)</f>
        <v>3</v>
      </c>
      <c r="S769" t="str">
        <f>IF(R769&gt;=7,"High",IF(R769&gt;=4,"Medium","Low"))</f>
        <v>Low</v>
      </c>
    </row>
    <row r="770" spans="1:19">
      <c r="A770" t="s">
        <v>895</v>
      </c>
      <c r="B770">
        <v>27</v>
      </c>
      <c r="C770" t="s">
        <v>101</v>
      </c>
      <c r="D770" t="s">
        <v>123</v>
      </c>
      <c r="E770">
        <v>34</v>
      </c>
      <c r="F770" t="s">
        <v>103</v>
      </c>
      <c r="G770" t="s">
        <v>129</v>
      </c>
      <c r="H770" s="5">
        <v>1010</v>
      </c>
      <c r="I770" s="5">
        <v>33827.47</v>
      </c>
      <c r="J770" t="s">
        <v>115</v>
      </c>
      <c r="K770" t="s">
        <v>106</v>
      </c>
      <c r="L770">
        <v>3</v>
      </c>
      <c r="M770">
        <v>0</v>
      </c>
      <c r="N770">
        <v>4</v>
      </c>
      <c r="O770" s="6">
        <v>0</v>
      </c>
      <c r="P770" t="s">
        <v>107</v>
      </c>
      <c r="Q770" t="s">
        <v>106</v>
      </c>
      <c r="R770">
        <f>IF(F770="Monthly",2,0)
+IF(E770&lt;=6,2,0)
+IF(N770&lt;=2,2,0)
+IF(L770&gt;=4,2,0)
+IF(M770&gt;=2,1,0)
+IF(H770&gt;=_xlfn.PERCENTILE.INC($H$2:$H$10001,0.75),1,0)</f>
        <v>3</v>
      </c>
      <c r="S770" t="str">
        <f>IF(R770&gt;=7,"High",IF(R770&gt;=4,"Medium","Low"))</f>
        <v>Low</v>
      </c>
    </row>
    <row r="771" spans="1:19">
      <c r="A771" t="s">
        <v>896</v>
      </c>
      <c r="B771">
        <v>28</v>
      </c>
      <c r="C771" t="s">
        <v>112</v>
      </c>
      <c r="D771" t="s">
        <v>137</v>
      </c>
      <c r="E771">
        <v>27</v>
      </c>
      <c r="F771" t="s">
        <v>103</v>
      </c>
      <c r="G771" t="s">
        <v>129</v>
      </c>
      <c r="H771" s="5">
        <v>1090</v>
      </c>
      <c r="I771" s="5">
        <v>29545.87</v>
      </c>
      <c r="J771" t="s">
        <v>117</v>
      </c>
      <c r="K771" t="s">
        <v>106</v>
      </c>
      <c r="L771">
        <v>8</v>
      </c>
      <c r="M771">
        <v>4</v>
      </c>
      <c r="N771">
        <v>1</v>
      </c>
      <c r="O771" s="6">
        <v>0</v>
      </c>
      <c r="P771" t="s">
        <v>107</v>
      </c>
      <c r="Q771" t="s">
        <v>106</v>
      </c>
      <c r="R771">
        <f>IF(F771="Monthly",2,0)
+IF(E771&lt;=6,2,0)
+IF(N771&lt;=2,2,0)
+IF(L771&gt;=4,2,0)
+IF(M771&gt;=2,1,0)
+IF(H771&gt;=_xlfn.PERCENTILE.INC($H$2:$H$10001,0.75),1,0)</f>
        <v>8</v>
      </c>
      <c r="S771" t="str">
        <f>IF(R771&gt;=7,"High",IF(R771&gt;=4,"Medium","Low"))</f>
        <v>High</v>
      </c>
    </row>
    <row r="772" spans="1:19">
      <c r="A772" t="s">
        <v>897</v>
      </c>
      <c r="B772">
        <v>47</v>
      </c>
      <c r="C772" t="s">
        <v>112</v>
      </c>
      <c r="D772" t="s">
        <v>131</v>
      </c>
      <c r="E772">
        <v>62</v>
      </c>
      <c r="F772" t="s">
        <v>109</v>
      </c>
      <c r="G772" t="s">
        <v>110</v>
      </c>
      <c r="H772" s="5">
        <v>694</v>
      </c>
      <c r="I772" s="5">
        <v>39543.620000000003</v>
      </c>
      <c r="J772" t="s">
        <v>115</v>
      </c>
      <c r="K772" t="s">
        <v>106</v>
      </c>
      <c r="L772">
        <v>4</v>
      </c>
      <c r="M772">
        <v>0</v>
      </c>
      <c r="N772">
        <v>4</v>
      </c>
      <c r="O772" s="6">
        <v>10</v>
      </c>
      <c r="P772" t="s">
        <v>107</v>
      </c>
      <c r="Q772" t="s">
        <v>107</v>
      </c>
      <c r="R772">
        <f>IF(F772="Monthly",2,0)
+IF(E772&lt;=6,2,0)
+IF(N772&lt;=2,2,0)
+IF(L772&gt;=4,2,0)
+IF(M772&gt;=2,1,0)
+IF(H772&gt;=_xlfn.PERCENTILE.INC($H$2:$H$10001,0.75),1,0)</f>
        <v>2</v>
      </c>
      <c r="S772" t="str">
        <f>IF(R772&gt;=7,"High",IF(R772&gt;=4,"Medium","Low"))</f>
        <v>Low</v>
      </c>
    </row>
    <row r="773" spans="1:19">
      <c r="A773" t="s">
        <v>898</v>
      </c>
      <c r="B773">
        <v>41</v>
      </c>
      <c r="C773" t="s">
        <v>112</v>
      </c>
      <c r="D773" t="s">
        <v>113</v>
      </c>
      <c r="E773">
        <v>45</v>
      </c>
      <c r="F773" t="s">
        <v>109</v>
      </c>
      <c r="G773" t="s">
        <v>129</v>
      </c>
      <c r="H773" s="5">
        <v>994</v>
      </c>
      <c r="I773" s="5">
        <v>45667.8</v>
      </c>
      <c r="J773" t="s">
        <v>105</v>
      </c>
      <c r="K773" t="s">
        <v>106</v>
      </c>
      <c r="L773">
        <v>4</v>
      </c>
      <c r="M773">
        <v>3</v>
      </c>
      <c r="N773">
        <v>3</v>
      </c>
      <c r="O773" s="6">
        <v>0</v>
      </c>
      <c r="P773" t="s">
        <v>107</v>
      </c>
      <c r="Q773" t="s">
        <v>106</v>
      </c>
      <c r="R773">
        <f>IF(F773="Monthly",2,0)
+IF(E773&lt;=6,2,0)
+IF(N773&lt;=2,2,0)
+IF(L773&gt;=4,2,0)
+IF(M773&gt;=2,1,0)
+IF(H773&gt;=_xlfn.PERCENTILE.INC($H$2:$H$10001,0.75),1,0)</f>
        <v>4</v>
      </c>
      <c r="S773" t="str">
        <f>IF(R773&gt;=7,"High",IF(R773&gt;=4,"Medium","Low"))</f>
        <v>Medium</v>
      </c>
    </row>
    <row r="774" spans="1:19">
      <c r="A774" t="s">
        <v>899</v>
      </c>
      <c r="B774">
        <v>40</v>
      </c>
      <c r="C774" t="s">
        <v>112</v>
      </c>
      <c r="D774" t="s">
        <v>102</v>
      </c>
      <c r="E774">
        <v>38</v>
      </c>
      <c r="F774" t="s">
        <v>103</v>
      </c>
      <c r="G774" t="s">
        <v>110</v>
      </c>
      <c r="H774" s="5">
        <v>726</v>
      </c>
      <c r="I774" s="5">
        <v>27424.66</v>
      </c>
      <c r="J774" t="s">
        <v>115</v>
      </c>
      <c r="K774" t="s">
        <v>106</v>
      </c>
      <c r="L774">
        <v>1</v>
      </c>
      <c r="M774">
        <v>0</v>
      </c>
      <c r="N774">
        <v>4</v>
      </c>
      <c r="O774" s="6">
        <v>0</v>
      </c>
      <c r="P774" t="s">
        <v>107</v>
      </c>
      <c r="Q774" t="s">
        <v>107</v>
      </c>
      <c r="R774">
        <f>IF(F774="Monthly",2,0)
+IF(E774&lt;=6,2,0)
+IF(N774&lt;=2,2,0)
+IF(L774&gt;=4,2,0)
+IF(M774&gt;=2,1,0)
+IF(H774&gt;=_xlfn.PERCENTILE.INC($H$2:$H$10001,0.75),1,0)</f>
        <v>2</v>
      </c>
      <c r="S774" t="str">
        <f>IF(R774&gt;=7,"High",IF(R774&gt;=4,"Medium","Low"))</f>
        <v>Low</v>
      </c>
    </row>
    <row r="775" spans="1:19">
      <c r="A775" t="s">
        <v>900</v>
      </c>
      <c r="B775">
        <v>44</v>
      </c>
      <c r="C775" t="s">
        <v>112</v>
      </c>
      <c r="D775" t="s">
        <v>126</v>
      </c>
      <c r="E775">
        <v>52</v>
      </c>
      <c r="F775" t="s">
        <v>109</v>
      </c>
      <c r="G775" t="s">
        <v>110</v>
      </c>
      <c r="H775" s="5">
        <v>749</v>
      </c>
      <c r="I775" s="5">
        <v>38214.67</v>
      </c>
      <c r="J775" t="s">
        <v>115</v>
      </c>
      <c r="K775" t="s">
        <v>106</v>
      </c>
      <c r="L775">
        <v>1</v>
      </c>
      <c r="M775">
        <v>0</v>
      </c>
      <c r="N775">
        <v>4</v>
      </c>
      <c r="O775" s="6">
        <v>0</v>
      </c>
      <c r="P775" t="s">
        <v>107</v>
      </c>
      <c r="Q775" t="s">
        <v>107</v>
      </c>
      <c r="R775">
        <f>IF(F775="Monthly",2,0)
+IF(E775&lt;=6,2,0)
+IF(N775&lt;=2,2,0)
+IF(L775&gt;=4,2,0)
+IF(M775&gt;=2,1,0)
+IF(H775&gt;=_xlfn.PERCENTILE.INC($H$2:$H$10001,0.75),1,0)</f>
        <v>0</v>
      </c>
      <c r="S775" t="str">
        <f>IF(R775&gt;=7,"High",IF(R775&gt;=4,"Medium","Low"))</f>
        <v>Low</v>
      </c>
    </row>
    <row r="776" spans="1:19">
      <c r="A776" t="s">
        <v>901</v>
      </c>
      <c r="B776">
        <v>34</v>
      </c>
      <c r="C776" t="s">
        <v>101</v>
      </c>
      <c r="D776" t="s">
        <v>126</v>
      </c>
      <c r="E776">
        <v>14</v>
      </c>
      <c r="F776" t="s">
        <v>103</v>
      </c>
      <c r="G776" t="s">
        <v>110</v>
      </c>
      <c r="H776" s="5">
        <v>712</v>
      </c>
      <c r="I776" s="5">
        <v>10053.11</v>
      </c>
      <c r="J776" t="s">
        <v>105</v>
      </c>
      <c r="K776" t="s">
        <v>106</v>
      </c>
      <c r="L776">
        <v>0</v>
      </c>
      <c r="M776">
        <v>0</v>
      </c>
      <c r="N776">
        <v>5</v>
      </c>
      <c r="O776" s="6">
        <v>0</v>
      </c>
      <c r="P776" t="s">
        <v>107</v>
      </c>
      <c r="Q776" t="s">
        <v>106</v>
      </c>
      <c r="R776">
        <f>IF(F776="Monthly",2,0)
+IF(E776&lt;=6,2,0)
+IF(N776&lt;=2,2,0)
+IF(L776&gt;=4,2,0)
+IF(M776&gt;=2,1,0)
+IF(H776&gt;=_xlfn.PERCENTILE.INC($H$2:$H$10001,0.75),1,0)</f>
        <v>2</v>
      </c>
      <c r="S776" t="str">
        <f>IF(R776&gt;=7,"High",IF(R776&gt;=4,"Medium","Low"))</f>
        <v>Low</v>
      </c>
    </row>
    <row r="777" spans="1:19">
      <c r="A777" t="s">
        <v>902</v>
      </c>
      <c r="B777">
        <v>29</v>
      </c>
      <c r="C777" t="s">
        <v>112</v>
      </c>
      <c r="D777" t="s">
        <v>102</v>
      </c>
      <c r="E777">
        <v>59</v>
      </c>
      <c r="F777" t="s">
        <v>109</v>
      </c>
      <c r="G777" t="s">
        <v>104</v>
      </c>
      <c r="H777" s="5">
        <v>475</v>
      </c>
      <c r="I777" s="5">
        <v>25394.14</v>
      </c>
      <c r="J777" t="s">
        <v>140</v>
      </c>
      <c r="K777" t="s">
        <v>106</v>
      </c>
      <c r="L777">
        <v>0</v>
      </c>
      <c r="M777">
        <v>0</v>
      </c>
      <c r="N777">
        <v>5</v>
      </c>
      <c r="O777" s="6">
        <v>10</v>
      </c>
      <c r="P777" t="s">
        <v>107</v>
      </c>
      <c r="Q777" t="s">
        <v>107</v>
      </c>
      <c r="R777">
        <f>IF(F777="Monthly",2,0)
+IF(E777&lt;=6,2,0)
+IF(N777&lt;=2,2,0)
+IF(L777&gt;=4,2,0)
+IF(M777&gt;=2,1,0)
+IF(H777&gt;=_xlfn.PERCENTILE.INC($H$2:$H$10001,0.75),1,0)</f>
        <v>0</v>
      </c>
      <c r="S777" t="str">
        <f>IF(R777&gt;=7,"High",IF(R777&gt;=4,"Medium","Low"))</f>
        <v>Low</v>
      </c>
    </row>
    <row r="778" spans="1:19">
      <c r="A778" t="s">
        <v>903</v>
      </c>
      <c r="B778">
        <v>32</v>
      </c>
      <c r="C778" t="s">
        <v>112</v>
      </c>
      <c r="D778" t="s">
        <v>102</v>
      </c>
      <c r="E778">
        <v>17</v>
      </c>
      <c r="F778" t="s">
        <v>121</v>
      </c>
      <c r="G778" t="s">
        <v>104</v>
      </c>
      <c r="H778" s="5">
        <v>470</v>
      </c>
      <c r="I778" s="5">
        <v>7981.98</v>
      </c>
      <c r="J778" t="s">
        <v>117</v>
      </c>
      <c r="K778" t="s">
        <v>107</v>
      </c>
      <c r="L778">
        <v>3</v>
      </c>
      <c r="M778">
        <v>1</v>
      </c>
      <c r="N778">
        <v>4</v>
      </c>
      <c r="O778" s="6">
        <v>0</v>
      </c>
      <c r="P778" t="s">
        <v>107</v>
      </c>
      <c r="Q778" t="s">
        <v>107</v>
      </c>
      <c r="R778">
        <f>IF(F778="Monthly",2,0)
+IF(E778&lt;=6,2,0)
+IF(N778&lt;=2,2,0)
+IF(L778&gt;=4,2,0)
+IF(M778&gt;=2,1,0)
+IF(H778&gt;=_xlfn.PERCENTILE.INC($H$2:$H$10001,0.75),1,0)</f>
        <v>0</v>
      </c>
      <c r="S778" t="str">
        <f>IF(R778&gt;=7,"High",IF(R778&gt;=4,"Medium","Low"))</f>
        <v>Low</v>
      </c>
    </row>
    <row r="779" spans="1:19">
      <c r="A779" t="s">
        <v>904</v>
      </c>
      <c r="B779">
        <v>43</v>
      </c>
      <c r="C779" t="s">
        <v>112</v>
      </c>
      <c r="D779" t="s">
        <v>126</v>
      </c>
      <c r="E779">
        <v>43</v>
      </c>
      <c r="F779" t="s">
        <v>109</v>
      </c>
      <c r="G779" t="s">
        <v>129</v>
      </c>
      <c r="H779" s="5">
        <v>1038</v>
      </c>
      <c r="I779" s="5">
        <v>41948.58</v>
      </c>
      <c r="J779" t="s">
        <v>117</v>
      </c>
      <c r="K779" t="s">
        <v>106</v>
      </c>
      <c r="L779">
        <v>0</v>
      </c>
      <c r="M779">
        <v>0</v>
      </c>
      <c r="N779">
        <v>5</v>
      </c>
      <c r="O779" s="6">
        <v>5</v>
      </c>
      <c r="P779" t="s">
        <v>107</v>
      </c>
      <c r="Q779" t="s">
        <v>107</v>
      </c>
      <c r="R779">
        <f>IF(F779="Monthly",2,0)
+IF(E779&lt;=6,2,0)
+IF(N779&lt;=2,2,0)
+IF(L779&gt;=4,2,0)
+IF(M779&gt;=2,1,0)
+IF(H779&gt;=_xlfn.PERCENTILE.INC($H$2:$H$10001,0.75),1,0)</f>
        <v>1</v>
      </c>
      <c r="S779" t="str">
        <f>IF(R779&gt;=7,"High",IF(R779&gt;=4,"Medium","Low"))</f>
        <v>Low</v>
      </c>
    </row>
    <row r="780" spans="1:19">
      <c r="A780" t="s">
        <v>905</v>
      </c>
      <c r="B780">
        <v>20</v>
      </c>
      <c r="C780" t="s">
        <v>112</v>
      </c>
      <c r="D780" t="s">
        <v>159</v>
      </c>
      <c r="E780">
        <v>54</v>
      </c>
      <c r="F780" t="s">
        <v>103</v>
      </c>
      <c r="G780" t="s">
        <v>110</v>
      </c>
      <c r="H780" s="5">
        <v>768</v>
      </c>
      <c r="I780" s="5">
        <v>41975</v>
      </c>
      <c r="J780" t="s">
        <v>140</v>
      </c>
      <c r="K780" t="s">
        <v>106</v>
      </c>
      <c r="L780">
        <v>0</v>
      </c>
      <c r="M780">
        <v>0</v>
      </c>
      <c r="N780">
        <v>5</v>
      </c>
      <c r="O780" s="6">
        <v>0</v>
      </c>
      <c r="P780" t="s">
        <v>107</v>
      </c>
      <c r="Q780" t="s">
        <v>107</v>
      </c>
      <c r="R780">
        <f>IF(F780="Monthly",2,0)
+IF(E780&lt;=6,2,0)
+IF(N780&lt;=2,2,0)
+IF(L780&gt;=4,2,0)
+IF(M780&gt;=2,1,0)
+IF(H780&gt;=_xlfn.PERCENTILE.INC($H$2:$H$10001,0.75),1,0)</f>
        <v>2</v>
      </c>
      <c r="S780" t="str">
        <f>IF(R780&gt;=7,"High",IF(R780&gt;=4,"Medium","Low"))</f>
        <v>Low</v>
      </c>
    </row>
    <row r="781" spans="1:19">
      <c r="A781" t="s">
        <v>906</v>
      </c>
      <c r="B781">
        <v>28</v>
      </c>
      <c r="C781" t="s">
        <v>112</v>
      </c>
      <c r="D781" t="s">
        <v>133</v>
      </c>
      <c r="E781">
        <v>33</v>
      </c>
      <c r="F781" t="s">
        <v>103</v>
      </c>
      <c r="G781" t="s">
        <v>110</v>
      </c>
      <c r="H781" s="5">
        <v>766</v>
      </c>
      <c r="I781" s="5">
        <v>25878.37</v>
      </c>
      <c r="J781" t="s">
        <v>105</v>
      </c>
      <c r="K781" t="s">
        <v>106</v>
      </c>
      <c r="L781">
        <v>9</v>
      </c>
      <c r="M781">
        <v>4</v>
      </c>
      <c r="N781">
        <v>1</v>
      </c>
      <c r="O781" s="6">
        <v>0</v>
      </c>
      <c r="P781" t="s">
        <v>107</v>
      </c>
      <c r="Q781" t="s">
        <v>106</v>
      </c>
      <c r="R781">
        <f>IF(F781="Monthly",2,0)
+IF(E781&lt;=6,2,0)
+IF(N781&lt;=2,2,0)
+IF(L781&gt;=4,2,0)
+IF(M781&gt;=2,1,0)
+IF(H781&gt;=_xlfn.PERCENTILE.INC($H$2:$H$10001,0.75),1,0)</f>
        <v>7</v>
      </c>
      <c r="S781" t="str">
        <f>IF(R781&gt;=7,"High",IF(R781&gt;=4,"Medium","Low"))</f>
        <v>High</v>
      </c>
    </row>
    <row r="782" spans="1:19">
      <c r="A782" t="s">
        <v>907</v>
      </c>
      <c r="B782">
        <v>34</v>
      </c>
      <c r="C782" t="s">
        <v>101</v>
      </c>
      <c r="D782" t="s">
        <v>137</v>
      </c>
      <c r="E782">
        <v>60</v>
      </c>
      <c r="F782" t="s">
        <v>109</v>
      </c>
      <c r="G782" t="s">
        <v>110</v>
      </c>
      <c r="H782" s="5">
        <v>792</v>
      </c>
      <c r="I782" s="5">
        <v>48018.01</v>
      </c>
      <c r="J782" t="s">
        <v>115</v>
      </c>
      <c r="K782" t="s">
        <v>106</v>
      </c>
      <c r="L782">
        <v>5</v>
      </c>
      <c r="M782">
        <v>1</v>
      </c>
      <c r="N782">
        <v>4</v>
      </c>
      <c r="O782" s="6">
        <v>0</v>
      </c>
      <c r="P782" t="s">
        <v>107</v>
      </c>
      <c r="Q782" t="s">
        <v>107</v>
      </c>
      <c r="R782">
        <f>IF(F782="Monthly",2,0)
+IF(E782&lt;=6,2,0)
+IF(N782&lt;=2,2,0)
+IF(L782&gt;=4,2,0)
+IF(M782&gt;=2,1,0)
+IF(H782&gt;=_xlfn.PERCENTILE.INC($H$2:$H$10001,0.75),1,0)</f>
        <v>2</v>
      </c>
      <c r="S782" t="str">
        <f>IF(R782&gt;=7,"High",IF(R782&gt;=4,"Medium","Low"))</f>
        <v>Low</v>
      </c>
    </row>
    <row r="783" spans="1:19">
      <c r="A783" t="s">
        <v>908</v>
      </c>
      <c r="B783">
        <v>35</v>
      </c>
      <c r="C783" t="s">
        <v>101</v>
      </c>
      <c r="D783" t="s">
        <v>102</v>
      </c>
      <c r="E783">
        <v>23</v>
      </c>
      <c r="F783" t="s">
        <v>109</v>
      </c>
      <c r="G783" t="s">
        <v>110</v>
      </c>
      <c r="H783" s="5">
        <v>808</v>
      </c>
      <c r="I783" s="5">
        <v>18843.310000000001</v>
      </c>
      <c r="J783" t="s">
        <v>117</v>
      </c>
      <c r="K783" t="s">
        <v>106</v>
      </c>
      <c r="L783">
        <v>0</v>
      </c>
      <c r="M783">
        <v>0</v>
      </c>
      <c r="N783">
        <v>5</v>
      </c>
      <c r="O783" s="6">
        <v>0</v>
      </c>
      <c r="P783" t="s">
        <v>107</v>
      </c>
      <c r="Q783" t="s">
        <v>107</v>
      </c>
      <c r="R783">
        <f>IF(F783="Monthly",2,0)
+IF(E783&lt;=6,2,0)
+IF(N783&lt;=2,2,0)
+IF(L783&gt;=4,2,0)
+IF(M783&gt;=2,1,0)
+IF(H783&gt;=_xlfn.PERCENTILE.INC($H$2:$H$10001,0.75),1,0)</f>
        <v>1</v>
      </c>
      <c r="S783" t="str">
        <f>IF(R783&gt;=7,"High",IF(R783&gt;=4,"Medium","Low"))</f>
        <v>Low</v>
      </c>
    </row>
    <row r="784" spans="1:19">
      <c r="A784" t="s">
        <v>909</v>
      </c>
      <c r="B784">
        <v>33</v>
      </c>
      <c r="C784" t="s">
        <v>112</v>
      </c>
      <c r="D784" t="s">
        <v>123</v>
      </c>
      <c r="E784">
        <v>52</v>
      </c>
      <c r="F784" t="s">
        <v>121</v>
      </c>
      <c r="G784" t="s">
        <v>104</v>
      </c>
      <c r="H784" s="5">
        <v>411</v>
      </c>
      <c r="I784" s="5">
        <v>17820.669999999998</v>
      </c>
      <c r="J784" t="s">
        <v>117</v>
      </c>
      <c r="K784" t="s">
        <v>106</v>
      </c>
      <c r="L784">
        <v>2</v>
      </c>
      <c r="M784">
        <v>0</v>
      </c>
      <c r="N784">
        <v>4</v>
      </c>
      <c r="O784" s="6">
        <v>15</v>
      </c>
      <c r="P784" t="s">
        <v>107</v>
      </c>
      <c r="Q784" t="s">
        <v>107</v>
      </c>
      <c r="R784">
        <f>IF(F784="Monthly",2,0)
+IF(E784&lt;=6,2,0)
+IF(N784&lt;=2,2,0)
+IF(L784&gt;=4,2,0)
+IF(M784&gt;=2,1,0)
+IF(H784&gt;=_xlfn.PERCENTILE.INC($H$2:$H$10001,0.75),1,0)</f>
        <v>0</v>
      </c>
      <c r="S784" t="str">
        <f>IF(R784&gt;=7,"High",IF(R784&gt;=4,"Medium","Low"))</f>
        <v>Low</v>
      </c>
    </row>
    <row r="785" spans="1:19">
      <c r="A785" t="s">
        <v>910</v>
      </c>
      <c r="B785">
        <v>41</v>
      </c>
      <c r="C785" t="s">
        <v>101</v>
      </c>
      <c r="D785" t="s">
        <v>133</v>
      </c>
      <c r="E785">
        <v>17</v>
      </c>
      <c r="F785" t="s">
        <v>103</v>
      </c>
      <c r="G785" t="s">
        <v>104</v>
      </c>
      <c r="H785" s="5">
        <v>409</v>
      </c>
      <c r="I785" s="5">
        <v>6997.29</v>
      </c>
      <c r="J785" t="s">
        <v>115</v>
      </c>
      <c r="K785" t="s">
        <v>106</v>
      </c>
      <c r="L785">
        <v>1</v>
      </c>
      <c r="M785">
        <v>0</v>
      </c>
      <c r="N785">
        <v>5</v>
      </c>
      <c r="O785" s="6">
        <v>0</v>
      </c>
      <c r="P785" t="s">
        <v>106</v>
      </c>
      <c r="Q785" t="s">
        <v>107</v>
      </c>
      <c r="R785">
        <f>IF(F785="Monthly",2,0)
+IF(E785&lt;=6,2,0)
+IF(N785&lt;=2,2,0)
+IF(L785&gt;=4,2,0)
+IF(M785&gt;=2,1,0)
+IF(H785&gt;=_xlfn.PERCENTILE.INC($H$2:$H$10001,0.75),1,0)</f>
        <v>2</v>
      </c>
      <c r="S785" t="str">
        <f>IF(R785&gt;=7,"High",IF(R785&gt;=4,"Medium","Low"))</f>
        <v>Low</v>
      </c>
    </row>
    <row r="786" spans="1:19">
      <c r="A786" t="s">
        <v>911</v>
      </c>
      <c r="B786">
        <v>45</v>
      </c>
      <c r="C786" t="s">
        <v>112</v>
      </c>
      <c r="D786" t="s">
        <v>137</v>
      </c>
      <c r="E786">
        <v>21</v>
      </c>
      <c r="F786" t="s">
        <v>103</v>
      </c>
      <c r="G786" t="s">
        <v>129</v>
      </c>
      <c r="H786" s="5">
        <v>1017</v>
      </c>
      <c r="I786" s="5">
        <v>21940.959999999999</v>
      </c>
      <c r="J786" t="s">
        <v>134</v>
      </c>
      <c r="K786" t="s">
        <v>106</v>
      </c>
      <c r="L786">
        <v>1</v>
      </c>
      <c r="M786">
        <v>0</v>
      </c>
      <c r="N786">
        <v>5</v>
      </c>
      <c r="O786" s="6">
        <v>0</v>
      </c>
      <c r="P786" t="s">
        <v>107</v>
      </c>
      <c r="Q786" t="s">
        <v>106</v>
      </c>
      <c r="R786">
        <f>IF(F786="Monthly",2,0)
+IF(E786&lt;=6,2,0)
+IF(N786&lt;=2,2,0)
+IF(L786&gt;=4,2,0)
+IF(M786&gt;=2,1,0)
+IF(H786&gt;=_xlfn.PERCENTILE.INC($H$2:$H$10001,0.75),1,0)</f>
        <v>3</v>
      </c>
      <c r="S786" t="str">
        <f>IF(R786&gt;=7,"High",IF(R786&gt;=4,"Medium","Low"))</f>
        <v>Low</v>
      </c>
    </row>
    <row r="787" spans="1:19">
      <c r="A787" t="s">
        <v>912</v>
      </c>
      <c r="B787">
        <v>30</v>
      </c>
      <c r="C787" t="s">
        <v>112</v>
      </c>
      <c r="D787" t="s">
        <v>113</v>
      </c>
      <c r="E787">
        <v>22</v>
      </c>
      <c r="F787" t="s">
        <v>109</v>
      </c>
      <c r="G787" t="s">
        <v>104</v>
      </c>
      <c r="H787" s="5">
        <v>535</v>
      </c>
      <c r="I787" s="5">
        <v>11856.21</v>
      </c>
      <c r="J787" t="s">
        <v>117</v>
      </c>
      <c r="K787" t="s">
        <v>106</v>
      </c>
      <c r="L787">
        <v>3</v>
      </c>
      <c r="M787">
        <v>1</v>
      </c>
      <c r="N787">
        <v>4</v>
      </c>
      <c r="O787" s="6">
        <v>0</v>
      </c>
      <c r="P787" t="s">
        <v>107</v>
      </c>
      <c r="Q787" t="s">
        <v>107</v>
      </c>
      <c r="R787">
        <f>IF(F787="Monthly",2,0)
+IF(E787&lt;=6,2,0)
+IF(N787&lt;=2,2,0)
+IF(L787&gt;=4,2,0)
+IF(M787&gt;=2,1,0)
+IF(H787&gt;=_xlfn.PERCENTILE.INC($H$2:$H$10001,0.75),1,0)</f>
        <v>0</v>
      </c>
      <c r="S787" t="str">
        <f>IF(R787&gt;=7,"High",IF(R787&gt;=4,"Medium","Low"))</f>
        <v>Low</v>
      </c>
    </row>
    <row r="788" spans="1:19">
      <c r="A788" t="s">
        <v>913</v>
      </c>
      <c r="B788">
        <v>23</v>
      </c>
      <c r="C788" t="s">
        <v>112</v>
      </c>
      <c r="D788" t="s">
        <v>159</v>
      </c>
      <c r="E788">
        <v>22</v>
      </c>
      <c r="F788" t="s">
        <v>103</v>
      </c>
      <c r="G788" t="s">
        <v>104</v>
      </c>
      <c r="H788" s="5">
        <v>435</v>
      </c>
      <c r="I788" s="5">
        <v>9476.6299999999992</v>
      </c>
      <c r="J788" t="s">
        <v>105</v>
      </c>
      <c r="K788" t="s">
        <v>106</v>
      </c>
      <c r="L788">
        <v>0</v>
      </c>
      <c r="M788">
        <v>0</v>
      </c>
      <c r="N788">
        <v>5</v>
      </c>
      <c r="O788" s="6">
        <v>0</v>
      </c>
      <c r="P788" t="s">
        <v>107</v>
      </c>
      <c r="Q788" t="s">
        <v>107</v>
      </c>
      <c r="R788">
        <f>IF(F788="Monthly",2,0)
+IF(E788&lt;=6,2,0)
+IF(N788&lt;=2,2,0)
+IF(L788&gt;=4,2,0)
+IF(M788&gt;=2,1,0)
+IF(H788&gt;=_xlfn.PERCENTILE.INC($H$2:$H$10001,0.75),1,0)</f>
        <v>2</v>
      </c>
      <c r="S788" t="str">
        <f>IF(R788&gt;=7,"High",IF(R788&gt;=4,"Medium","Low"))</f>
        <v>Low</v>
      </c>
    </row>
    <row r="789" spans="1:19">
      <c r="A789" t="s">
        <v>914</v>
      </c>
      <c r="B789">
        <v>41</v>
      </c>
      <c r="C789" t="s">
        <v>101</v>
      </c>
      <c r="D789" t="s">
        <v>159</v>
      </c>
      <c r="E789">
        <v>15</v>
      </c>
      <c r="F789" t="s">
        <v>109</v>
      </c>
      <c r="G789" t="s">
        <v>129</v>
      </c>
      <c r="H789" s="5">
        <v>1032</v>
      </c>
      <c r="I789" s="5">
        <v>15461.82</v>
      </c>
      <c r="J789" t="s">
        <v>134</v>
      </c>
      <c r="K789" t="s">
        <v>106</v>
      </c>
      <c r="L789">
        <v>0</v>
      </c>
      <c r="M789">
        <v>0</v>
      </c>
      <c r="N789">
        <v>5</v>
      </c>
      <c r="O789" s="6">
        <v>0</v>
      </c>
      <c r="P789" t="s">
        <v>106</v>
      </c>
      <c r="Q789" t="s">
        <v>107</v>
      </c>
      <c r="R789">
        <f>IF(F789="Monthly",2,0)
+IF(E789&lt;=6,2,0)
+IF(N789&lt;=2,2,0)
+IF(L789&gt;=4,2,0)
+IF(M789&gt;=2,1,0)
+IF(H789&gt;=_xlfn.PERCENTILE.INC($H$2:$H$10001,0.75),1,0)</f>
        <v>1</v>
      </c>
      <c r="S789" t="str">
        <f>IF(R789&gt;=7,"High",IF(R789&gt;=4,"Medium","Low"))</f>
        <v>Low</v>
      </c>
    </row>
    <row r="790" spans="1:19">
      <c r="A790" t="s">
        <v>915</v>
      </c>
      <c r="B790">
        <v>32</v>
      </c>
      <c r="C790" t="s">
        <v>112</v>
      </c>
      <c r="D790" t="s">
        <v>123</v>
      </c>
      <c r="E790">
        <v>62</v>
      </c>
      <c r="F790" t="s">
        <v>109</v>
      </c>
      <c r="G790" t="s">
        <v>104</v>
      </c>
      <c r="H790" s="5">
        <v>528</v>
      </c>
      <c r="I790" s="5">
        <v>32494.54</v>
      </c>
      <c r="J790" t="s">
        <v>117</v>
      </c>
      <c r="K790" t="s">
        <v>106</v>
      </c>
      <c r="L790">
        <v>0</v>
      </c>
      <c r="M790">
        <v>0</v>
      </c>
      <c r="N790">
        <v>5</v>
      </c>
      <c r="O790" s="6">
        <v>0</v>
      </c>
      <c r="P790" t="s">
        <v>107</v>
      </c>
      <c r="Q790" t="s">
        <v>107</v>
      </c>
      <c r="R790">
        <f>IF(F790="Monthly",2,0)
+IF(E790&lt;=6,2,0)
+IF(N790&lt;=2,2,0)
+IF(L790&gt;=4,2,0)
+IF(M790&gt;=2,1,0)
+IF(H790&gt;=_xlfn.PERCENTILE.INC($H$2:$H$10001,0.75),1,0)</f>
        <v>0</v>
      </c>
      <c r="S790" t="str">
        <f>IF(R790&gt;=7,"High",IF(R790&gt;=4,"Medium","Low"))</f>
        <v>Low</v>
      </c>
    </row>
    <row r="791" spans="1:19">
      <c r="A791" t="s">
        <v>916</v>
      </c>
      <c r="B791">
        <v>26</v>
      </c>
      <c r="C791" t="s">
        <v>101</v>
      </c>
      <c r="D791" t="s">
        <v>137</v>
      </c>
      <c r="E791">
        <v>27</v>
      </c>
      <c r="F791" t="s">
        <v>109</v>
      </c>
      <c r="G791" t="s">
        <v>110</v>
      </c>
      <c r="H791" s="5">
        <v>653</v>
      </c>
      <c r="I791" s="5">
        <v>17780.09</v>
      </c>
      <c r="J791" t="s">
        <v>105</v>
      </c>
      <c r="K791" t="s">
        <v>106</v>
      </c>
      <c r="L791">
        <v>5</v>
      </c>
      <c r="M791">
        <v>1</v>
      </c>
      <c r="N791">
        <v>4</v>
      </c>
      <c r="O791" s="6">
        <v>0</v>
      </c>
      <c r="P791" t="s">
        <v>107</v>
      </c>
      <c r="Q791" t="s">
        <v>107</v>
      </c>
      <c r="R791">
        <f>IF(F791="Monthly",2,0)
+IF(E791&lt;=6,2,0)
+IF(N791&lt;=2,2,0)
+IF(L791&gt;=4,2,0)
+IF(M791&gt;=2,1,0)
+IF(H791&gt;=_xlfn.PERCENTILE.INC($H$2:$H$10001,0.75),1,0)</f>
        <v>2</v>
      </c>
      <c r="S791" t="str">
        <f>IF(R791&gt;=7,"High",IF(R791&gt;=4,"Medium","Low"))</f>
        <v>Low</v>
      </c>
    </row>
    <row r="792" spans="1:19">
      <c r="A792" t="s">
        <v>917</v>
      </c>
      <c r="B792">
        <v>32</v>
      </c>
      <c r="C792" t="s">
        <v>101</v>
      </c>
      <c r="D792" t="s">
        <v>126</v>
      </c>
      <c r="E792">
        <v>55</v>
      </c>
      <c r="F792" t="s">
        <v>109</v>
      </c>
      <c r="G792" t="s">
        <v>104</v>
      </c>
      <c r="H792" s="5">
        <v>562</v>
      </c>
      <c r="I792" s="5">
        <v>29738.74</v>
      </c>
      <c r="J792" t="s">
        <v>140</v>
      </c>
      <c r="K792" t="s">
        <v>107</v>
      </c>
      <c r="L792">
        <v>2</v>
      </c>
      <c r="M792">
        <v>0</v>
      </c>
      <c r="N792">
        <v>5</v>
      </c>
      <c r="O792" s="6">
        <v>5</v>
      </c>
      <c r="P792" t="s">
        <v>107</v>
      </c>
      <c r="Q792" t="s">
        <v>106</v>
      </c>
      <c r="R792">
        <f>IF(F792="Monthly",2,0)
+IF(E792&lt;=6,2,0)
+IF(N792&lt;=2,2,0)
+IF(L792&gt;=4,2,0)
+IF(M792&gt;=2,1,0)
+IF(H792&gt;=_xlfn.PERCENTILE.INC($H$2:$H$10001,0.75),1,0)</f>
        <v>0</v>
      </c>
      <c r="S792" t="str">
        <f>IF(R792&gt;=7,"High",IF(R792&gt;=4,"Medium","Low"))</f>
        <v>Low</v>
      </c>
    </row>
    <row r="793" spans="1:19">
      <c r="A793" t="s">
        <v>918</v>
      </c>
      <c r="B793">
        <v>38</v>
      </c>
      <c r="C793" t="s">
        <v>112</v>
      </c>
      <c r="D793" t="s">
        <v>133</v>
      </c>
      <c r="E793">
        <v>17</v>
      </c>
      <c r="F793" t="s">
        <v>109</v>
      </c>
      <c r="G793" t="s">
        <v>110</v>
      </c>
      <c r="H793" s="5">
        <v>691</v>
      </c>
      <c r="I793" s="5">
        <v>11485.79</v>
      </c>
      <c r="J793" t="s">
        <v>105</v>
      </c>
      <c r="K793" t="s">
        <v>107</v>
      </c>
      <c r="L793">
        <v>0</v>
      </c>
      <c r="M793">
        <v>0</v>
      </c>
      <c r="N793">
        <v>5</v>
      </c>
      <c r="O793" s="6">
        <v>5</v>
      </c>
      <c r="P793" t="s">
        <v>107</v>
      </c>
      <c r="Q793" t="s">
        <v>107</v>
      </c>
      <c r="R793">
        <f>IF(F793="Monthly",2,0)
+IF(E793&lt;=6,2,0)
+IF(N793&lt;=2,2,0)
+IF(L793&gt;=4,2,0)
+IF(M793&gt;=2,1,0)
+IF(H793&gt;=_xlfn.PERCENTILE.INC($H$2:$H$10001,0.75),1,0)</f>
        <v>0</v>
      </c>
      <c r="S793" t="str">
        <f>IF(R793&gt;=7,"High",IF(R793&gt;=4,"Medium","Low"))</f>
        <v>Low</v>
      </c>
    </row>
    <row r="794" spans="1:19">
      <c r="A794" t="s">
        <v>919</v>
      </c>
      <c r="B794">
        <v>26</v>
      </c>
      <c r="C794" t="s">
        <v>101</v>
      </c>
      <c r="D794" t="s">
        <v>128</v>
      </c>
      <c r="E794">
        <v>32</v>
      </c>
      <c r="F794" t="s">
        <v>103</v>
      </c>
      <c r="G794" t="s">
        <v>110</v>
      </c>
      <c r="H794" s="5">
        <v>798</v>
      </c>
      <c r="I794" s="5">
        <v>25083.82</v>
      </c>
      <c r="J794" t="s">
        <v>134</v>
      </c>
      <c r="K794" t="s">
        <v>106</v>
      </c>
      <c r="L794">
        <v>0</v>
      </c>
      <c r="M794">
        <v>0</v>
      </c>
      <c r="N794">
        <v>4</v>
      </c>
      <c r="O794" s="6">
        <v>0</v>
      </c>
      <c r="P794" t="s">
        <v>107</v>
      </c>
      <c r="Q794" t="s">
        <v>107</v>
      </c>
      <c r="R794">
        <f>IF(F794="Monthly",2,0)
+IF(E794&lt;=6,2,0)
+IF(N794&lt;=2,2,0)
+IF(L794&gt;=4,2,0)
+IF(M794&gt;=2,1,0)
+IF(H794&gt;=_xlfn.PERCENTILE.INC($H$2:$H$10001,0.75),1,0)</f>
        <v>3</v>
      </c>
      <c r="S794" t="str">
        <f>IF(R794&gt;=7,"High",IF(R794&gt;=4,"Medium","Low"))</f>
        <v>Low</v>
      </c>
    </row>
    <row r="795" spans="1:19">
      <c r="A795" t="s">
        <v>920</v>
      </c>
      <c r="B795">
        <v>26</v>
      </c>
      <c r="C795" t="s">
        <v>101</v>
      </c>
      <c r="D795" t="s">
        <v>126</v>
      </c>
      <c r="E795">
        <v>29</v>
      </c>
      <c r="F795" t="s">
        <v>109</v>
      </c>
      <c r="G795" t="s">
        <v>104</v>
      </c>
      <c r="H795" s="5">
        <v>539</v>
      </c>
      <c r="I795" s="5">
        <v>14506.68</v>
      </c>
      <c r="J795" t="s">
        <v>140</v>
      </c>
      <c r="K795" t="s">
        <v>106</v>
      </c>
      <c r="L795">
        <v>0</v>
      </c>
      <c r="M795">
        <v>0</v>
      </c>
      <c r="N795">
        <v>5</v>
      </c>
      <c r="O795" s="6">
        <v>5</v>
      </c>
      <c r="P795" t="s">
        <v>107</v>
      </c>
      <c r="Q795" t="s">
        <v>107</v>
      </c>
      <c r="R795">
        <f>IF(F795="Monthly",2,0)
+IF(E795&lt;=6,2,0)
+IF(N795&lt;=2,2,0)
+IF(L795&gt;=4,2,0)
+IF(M795&gt;=2,1,0)
+IF(H795&gt;=_xlfn.PERCENTILE.INC($H$2:$H$10001,0.75),1,0)</f>
        <v>0</v>
      </c>
      <c r="S795" t="str">
        <f>IF(R795&gt;=7,"High",IF(R795&gt;=4,"Medium","Low"))</f>
        <v>Low</v>
      </c>
    </row>
    <row r="796" spans="1:19">
      <c r="A796" t="s">
        <v>921</v>
      </c>
      <c r="B796">
        <v>24</v>
      </c>
      <c r="C796" t="s">
        <v>101</v>
      </c>
      <c r="D796" t="s">
        <v>137</v>
      </c>
      <c r="E796">
        <v>40</v>
      </c>
      <c r="F796" t="s">
        <v>103</v>
      </c>
      <c r="G796" t="s">
        <v>110</v>
      </c>
      <c r="H796" s="5">
        <v>740</v>
      </c>
      <c r="I796" s="5">
        <v>30284.82</v>
      </c>
      <c r="J796" t="s">
        <v>117</v>
      </c>
      <c r="K796" t="s">
        <v>106</v>
      </c>
      <c r="L796">
        <v>3</v>
      </c>
      <c r="M796">
        <v>1</v>
      </c>
      <c r="N796">
        <v>5</v>
      </c>
      <c r="O796" s="6">
        <v>0</v>
      </c>
      <c r="P796" t="s">
        <v>107</v>
      </c>
      <c r="Q796" t="s">
        <v>106</v>
      </c>
      <c r="R796">
        <f>IF(F796="Monthly",2,0)
+IF(E796&lt;=6,2,0)
+IF(N796&lt;=2,2,0)
+IF(L796&gt;=4,2,0)
+IF(M796&gt;=2,1,0)
+IF(H796&gt;=_xlfn.PERCENTILE.INC($H$2:$H$10001,0.75),1,0)</f>
        <v>2</v>
      </c>
      <c r="S796" t="str">
        <f>IF(R796&gt;=7,"High",IF(R796&gt;=4,"Medium","Low"))</f>
        <v>Low</v>
      </c>
    </row>
    <row r="797" spans="1:19">
      <c r="A797" t="s">
        <v>922</v>
      </c>
      <c r="B797">
        <v>54</v>
      </c>
      <c r="C797" t="s">
        <v>112</v>
      </c>
      <c r="D797" t="s">
        <v>137</v>
      </c>
      <c r="E797">
        <v>12</v>
      </c>
      <c r="F797" t="s">
        <v>103</v>
      </c>
      <c r="G797" t="s">
        <v>129</v>
      </c>
      <c r="H797" s="5">
        <v>997</v>
      </c>
      <c r="I797" s="5">
        <v>11653.46</v>
      </c>
      <c r="J797" t="s">
        <v>117</v>
      </c>
      <c r="K797" t="s">
        <v>106</v>
      </c>
      <c r="L797">
        <v>0</v>
      </c>
      <c r="M797">
        <v>0</v>
      </c>
      <c r="N797">
        <v>5</v>
      </c>
      <c r="O797" s="6">
        <v>0</v>
      </c>
      <c r="P797" t="s">
        <v>107</v>
      </c>
      <c r="Q797" t="s">
        <v>107</v>
      </c>
      <c r="R797">
        <f>IF(F797="Monthly",2,0)
+IF(E797&lt;=6,2,0)
+IF(N797&lt;=2,2,0)
+IF(L797&gt;=4,2,0)
+IF(M797&gt;=2,1,0)
+IF(H797&gt;=_xlfn.PERCENTILE.INC($H$2:$H$10001,0.75),1,0)</f>
        <v>3</v>
      </c>
      <c r="S797" t="str">
        <f>IF(R797&gt;=7,"High",IF(R797&gt;=4,"Medium","Low"))</f>
        <v>Low</v>
      </c>
    </row>
    <row r="798" spans="1:19">
      <c r="A798" t="s">
        <v>923</v>
      </c>
      <c r="B798">
        <v>23</v>
      </c>
      <c r="C798" t="s">
        <v>101</v>
      </c>
      <c r="D798" t="s">
        <v>131</v>
      </c>
      <c r="E798">
        <v>53</v>
      </c>
      <c r="F798" t="s">
        <v>121</v>
      </c>
      <c r="G798" t="s">
        <v>104</v>
      </c>
      <c r="H798" s="5">
        <v>472</v>
      </c>
      <c r="I798" s="5">
        <v>22311.93</v>
      </c>
      <c r="J798" t="s">
        <v>105</v>
      </c>
      <c r="K798" t="s">
        <v>106</v>
      </c>
      <c r="L798">
        <v>0</v>
      </c>
      <c r="M798">
        <v>0</v>
      </c>
      <c r="N798">
        <v>5</v>
      </c>
      <c r="O798" s="6">
        <v>10</v>
      </c>
      <c r="P798" t="s">
        <v>107</v>
      </c>
      <c r="Q798" t="s">
        <v>107</v>
      </c>
      <c r="R798">
        <f>IF(F798="Monthly",2,0)
+IF(E798&lt;=6,2,0)
+IF(N798&lt;=2,2,0)
+IF(L798&gt;=4,2,0)
+IF(M798&gt;=2,1,0)
+IF(H798&gt;=_xlfn.PERCENTILE.INC($H$2:$H$10001,0.75),1,0)</f>
        <v>0</v>
      </c>
      <c r="S798" t="str">
        <f>IF(R798&gt;=7,"High",IF(R798&gt;=4,"Medium","Low"))</f>
        <v>Low</v>
      </c>
    </row>
    <row r="799" spans="1:19">
      <c r="A799" t="s">
        <v>924</v>
      </c>
      <c r="B799">
        <v>29</v>
      </c>
      <c r="C799" t="s">
        <v>112</v>
      </c>
      <c r="D799" t="s">
        <v>113</v>
      </c>
      <c r="E799">
        <v>34</v>
      </c>
      <c r="F799" t="s">
        <v>103</v>
      </c>
      <c r="G799" t="s">
        <v>110</v>
      </c>
      <c r="H799" s="5">
        <v>724</v>
      </c>
      <c r="I799" s="5">
        <v>24699.97</v>
      </c>
      <c r="J799" t="s">
        <v>117</v>
      </c>
      <c r="K799" t="s">
        <v>106</v>
      </c>
      <c r="L799">
        <v>3</v>
      </c>
      <c r="M799">
        <v>0</v>
      </c>
      <c r="N799">
        <v>5</v>
      </c>
      <c r="O799" s="6">
        <v>0</v>
      </c>
      <c r="P799" t="s">
        <v>107</v>
      </c>
      <c r="Q799" t="s">
        <v>106</v>
      </c>
      <c r="R799">
        <f>IF(F799="Monthly",2,0)
+IF(E799&lt;=6,2,0)
+IF(N799&lt;=2,2,0)
+IF(L799&gt;=4,2,0)
+IF(M799&gt;=2,1,0)
+IF(H799&gt;=_xlfn.PERCENTILE.INC($H$2:$H$10001,0.75),1,0)</f>
        <v>2</v>
      </c>
      <c r="S799" t="str">
        <f>IF(R799&gt;=7,"High",IF(R799&gt;=4,"Medium","Low"))</f>
        <v>Low</v>
      </c>
    </row>
    <row r="800" spans="1:19">
      <c r="A800" t="s">
        <v>925</v>
      </c>
      <c r="B800">
        <v>39</v>
      </c>
      <c r="C800" t="s">
        <v>101</v>
      </c>
      <c r="D800" t="s">
        <v>137</v>
      </c>
      <c r="E800">
        <v>29</v>
      </c>
      <c r="F800" t="s">
        <v>103</v>
      </c>
      <c r="G800" t="s">
        <v>110</v>
      </c>
      <c r="H800" s="5">
        <v>797</v>
      </c>
      <c r="I800" s="5">
        <v>22427.79</v>
      </c>
      <c r="J800" t="s">
        <v>115</v>
      </c>
      <c r="K800" t="s">
        <v>106</v>
      </c>
      <c r="L800">
        <v>0</v>
      </c>
      <c r="M800">
        <v>0</v>
      </c>
      <c r="N800">
        <v>5</v>
      </c>
      <c r="O800" s="6">
        <v>0</v>
      </c>
      <c r="P800" t="s">
        <v>107</v>
      </c>
      <c r="Q800" t="s">
        <v>106</v>
      </c>
      <c r="R800">
        <f>IF(F800="Monthly",2,0)
+IF(E800&lt;=6,2,0)
+IF(N800&lt;=2,2,0)
+IF(L800&gt;=4,2,0)
+IF(M800&gt;=2,1,0)
+IF(H800&gt;=_xlfn.PERCENTILE.INC($H$2:$H$10001,0.75),1,0)</f>
        <v>3</v>
      </c>
      <c r="S800" t="str">
        <f>IF(R800&gt;=7,"High",IF(R800&gt;=4,"Medium","Low"))</f>
        <v>Low</v>
      </c>
    </row>
    <row r="801" spans="1:19">
      <c r="A801" t="s">
        <v>926</v>
      </c>
      <c r="B801">
        <v>41</v>
      </c>
      <c r="C801" t="s">
        <v>112</v>
      </c>
      <c r="D801" t="s">
        <v>159</v>
      </c>
      <c r="E801">
        <v>17</v>
      </c>
      <c r="F801" t="s">
        <v>103</v>
      </c>
      <c r="G801" t="s">
        <v>110</v>
      </c>
      <c r="H801" s="5">
        <v>799</v>
      </c>
      <c r="I801" s="5">
        <v>13490.14</v>
      </c>
      <c r="J801" t="s">
        <v>140</v>
      </c>
      <c r="K801" t="s">
        <v>106</v>
      </c>
      <c r="L801">
        <v>0</v>
      </c>
      <c r="M801">
        <v>0</v>
      </c>
      <c r="N801">
        <v>5</v>
      </c>
      <c r="O801" s="6">
        <v>0</v>
      </c>
      <c r="P801" t="s">
        <v>107</v>
      </c>
      <c r="Q801" t="s">
        <v>107</v>
      </c>
      <c r="R801">
        <f>IF(F801="Monthly",2,0)
+IF(E801&lt;=6,2,0)
+IF(N801&lt;=2,2,0)
+IF(L801&gt;=4,2,0)
+IF(M801&gt;=2,1,0)
+IF(H801&gt;=_xlfn.PERCENTILE.INC($H$2:$H$10001,0.75),1,0)</f>
        <v>3</v>
      </c>
      <c r="S801" t="str">
        <f>IF(R801&gt;=7,"High",IF(R801&gt;=4,"Medium","Low"))</f>
        <v>Low</v>
      </c>
    </row>
    <row r="802" spans="1:19">
      <c r="A802" t="s">
        <v>927</v>
      </c>
      <c r="B802">
        <v>24</v>
      </c>
      <c r="C802" t="s">
        <v>101</v>
      </c>
      <c r="D802" t="s">
        <v>133</v>
      </c>
      <c r="E802">
        <v>41</v>
      </c>
      <c r="F802" t="s">
        <v>109</v>
      </c>
      <c r="G802" t="s">
        <v>110</v>
      </c>
      <c r="H802" s="5">
        <v>755</v>
      </c>
      <c r="I802" s="5">
        <v>31815</v>
      </c>
      <c r="J802" t="s">
        <v>134</v>
      </c>
      <c r="K802" t="s">
        <v>106</v>
      </c>
      <c r="L802">
        <v>1</v>
      </c>
      <c r="M802">
        <v>0</v>
      </c>
      <c r="N802">
        <v>5</v>
      </c>
      <c r="O802" s="6">
        <v>0</v>
      </c>
      <c r="P802" t="s">
        <v>106</v>
      </c>
      <c r="Q802" t="s">
        <v>107</v>
      </c>
      <c r="R802">
        <f>IF(F802="Monthly",2,0)
+IF(E802&lt;=6,2,0)
+IF(N802&lt;=2,2,0)
+IF(L802&gt;=4,2,0)
+IF(M802&gt;=2,1,0)
+IF(H802&gt;=_xlfn.PERCENTILE.INC($H$2:$H$10001,0.75),1,0)</f>
        <v>0</v>
      </c>
      <c r="S802" t="str">
        <f>IF(R802&gt;=7,"High",IF(R802&gt;=4,"Medium","Low"))</f>
        <v>Low</v>
      </c>
    </row>
    <row r="803" spans="1:19">
      <c r="A803" t="s">
        <v>928</v>
      </c>
      <c r="B803">
        <v>30</v>
      </c>
      <c r="C803" t="s">
        <v>101</v>
      </c>
      <c r="D803" t="s">
        <v>123</v>
      </c>
      <c r="E803">
        <v>44</v>
      </c>
      <c r="F803" t="s">
        <v>103</v>
      </c>
      <c r="G803" t="s">
        <v>104</v>
      </c>
      <c r="H803" s="5">
        <v>425</v>
      </c>
      <c r="I803" s="5">
        <v>18841.93</v>
      </c>
      <c r="J803" t="s">
        <v>117</v>
      </c>
      <c r="K803" t="s">
        <v>106</v>
      </c>
      <c r="L803">
        <v>3</v>
      </c>
      <c r="M803">
        <v>2</v>
      </c>
      <c r="N803">
        <v>2</v>
      </c>
      <c r="O803" s="6">
        <v>0</v>
      </c>
      <c r="P803" t="s">
        <v>106</v>
      </c>
      <c r="Q803" t="s">
        <v>106</v>
      </c>
      <c r="R803">
        <f>IF(F803="Monthly",2,0)
+IF(E803&lt;=6,2,0)
+IF(N803&lt;=2,2,0)
+IF(L803&gt;=4,2,0)
+IF(M803&gt;=2,1,0)
+IF(H803&gt;=_xlfn.PERCENTILE.INC($H$2:$H$10001,0.75),1,0)</f>
        <v>5</v>
      </c>
      <c r="S803" t="str">
        <f>IF(R803&gt;=7,"High",IF(R803&gt;=4,"Medium","Low"))</f>
        <v>Medium</v>
      </c>
    </row>
    <row r="804" spans="1:19">
      <c r="A804" t="s">
        <v>929</v>
      </c>
      <c r="B804">
        <v>18</v>
      </c>
      <c r="C804" t="s">
        <v>101</v>
      </c>
      <c r="D804" t="s">
        <v>119</v>
      </c>
      <c r="E804">
        <v>22</v>
      </c>
      <c r="F804" t="s">
        <v>103</v>
      </c>
      <c r="G804" t="s">
        <v>110</v>
      </c>
      <c r="H804" s="5">
        <v>722</v>
      </c>
      <c r="I804" s="5">
        <v>16086.61</v>
      </c>
      <c r="J804" t="s">
        <v>105</v>
      </c>
      <c r="K804" t="s">
        <v>106</v>
      </c>
      <c r="L804">
        <v>1</v>
      </c>
      <c r="M804">
        <v>0</v>
      </c>
      <c r="N804">
        <v>5</v>
      </c>
      <c r="O804" s="6">
        <v>0</v>
      </c>
      <c r="P804" t="s">
        <v>106</v>
      </c>
      <c r="Q804" t="s">
        <v>107</v>
      </c>
      <c r="R804">
        <f>IF(F804="Monthly",2,0)
+IF(E804&lt;=6,2,0)
+IF(N804&lt;=2,2,0)
+IF(L804&gt;=4,2,0)
+IF(M804&gt;=2,1,0)
+IF(H804&gt;=_xlfn.PERCENTILE.INC($H$2:$H$10001,0.75),1,0)</f>
        <v>2</v>
      </c>
      <c r="S804" t="str">
        <f>IF(R804&gt;=7,"High",IF(R804&gt;=4,"Medium","Low"))</f>
        <v>Low</v>
      </c>
    </row>
    <row r="805" spans="1:19">
      <c r="A805" t="s">
        <v>930</v>
      </c>
      <c r="B805">
        <v>52</v>
      </c>
      <c r="C805" t="s">
        <v>101</v>
      </c>
      <c r="D805" t="s">
        <v>128</v>
      </c>
      <c r="E805">
        <v>31</v>
      </c>
      <c r="F805" t="s">
        <v>109</v>
      </c>
      <c r="G805" t="s">
        <v>110</v>
      </c>
      <c r="H805" s="5">
        <v>693</v>
      </c>
      <c r="I805" s="5">
        <v>22070.43</v>
      </c>
      <c r="J805" t="s">
        <v>140</v>
      </c>
      <c r="K805" t="s">
        <v>106</v>
      </c>
      <c r="L805">
        <v>1</v>
      </c>
      <c r="M805">
        <v>0</v>
      </c>
      <c r="N805">
        <v>5</v>
      </c>
      <c r="O805" s="6">
        <v>0</v>
      </c>
      <c r="P805" t="s">
        <v>107</v>
      </c>
      <c r="Q805" t="s">
        <v>107</v>
      </c>
      <c r="R805">
        <f>IF(F805="Monthly",2,0)
+IF(E805&lt;=6,2,0)
+IF(N805&lt;=2,2,0)
+IF(L805&gt;=4,2,0)
+IF(M805&gt;=2,1,0)
+IF(H805&gt;=_xlfn.PERCENTILE.INC($H$2:$H$10001,0.75),1,0)</f>
        <v>0</v>
      </c>
      <c r="S805" t="str">
        <f>IF(R805&gt;=7,"High",IF(R805&gt;=4,"Medium","Low"))</f>
        <v>Low</v>
      </c>
    </row>
    <row r="806" spans="1:19">
      <c r="A806" t="s">
        <v>931</v>
      </c>
      <c r="B806">
        <v>29</v>
      </c>
      <c r="C806" t="s">
        <v>101</v>
      </c>
      <c r="D806" t="s">
        <v>131</v>
      </c>
      <c r="E806">
        <v>28</v>
      </c>
      <c r="F806" t="s">
        <v>103</v>
      </c>
      <c r="G806" t="s">
        <v>104</v>
      </c>
      <c r="H806" s="5">
        <v>473</v>
      </c>
      <c r="I806" s="5">
        <v>13628.31</v>
      </c>
      <c r="J806" t="s">
        <v>105</v>
      </c>
      <c r="K806" t="s">
        <v>106</v>
      </c>
      <c r="L806">
        <v>1</v>
      </c>
      <c r="M806">
        <v>0</v>
      </c>
      <c r="N806">
        <v>5</v>
      </c>
      <c r="O806" s="6">
        <v>0</v>
      </c>
      <c r="P806" t="s">
        <v>106</v>
      </c>
      <c r="Q806" t="s">
        <v>107</v>
      </c>
      <c r="R806">
        <f>IF(F806="Monthly",2,0)
+IF(E806&lt;=6,2,0)
+IF(N806&lt;=2,2,0)
+IF(L806&gt;=4,2,0)
+IF(M806&gt;=2,1,0)
+IF(H806&gt;=_xlfn.PERCENTILE.INC($H$2:$H$10001,0.75),1,0)</f>
        <v>2</v>
      </c>
      <c r="S806" t="str">
        <f>IF(R806&gt;=7,"High",IF(R806&gt;=4,"Medium","Low"))</f>
        <v>Low</v>
      </c>
    </row>
    <row r="807" spans="1:19">
      <c r="A807" t="s">
        <v>932</v>
      </c>
      <c r="B807">
        <v>37</v>
      </c>
      <c r="C807" t="s">
        <v>112</v>
      </c>
      <c r="D807" t="s">
        <v>102</v>
      </c>
      <c r="E807">
        <v>40</v>
      </c>
      <c r="F807" t="s">
        <v>103</v>
      </c>
      <c r="G807" t="s">
        <v>104</v>
      </c>
      <c r="H807" s="5">
        <v>543</v>
      </c>
      <c r="I807" s="5">
        <v>21114.41</v>
      </c>
      <c r="J807" t="s">
        <v>115</v>
      </c>
      <c r="K807" t="s">
        <v>106</v>
      </c>
      <c r="L807">
        <v>1</v>
      </c>
      <c r="M807">
        <v>0</v>
      </c>
      <c r="N807">
        <v>4</v>
      </c>
      <c r="O807" s="6">
        <v>0</v>
      </c>
      <c r="P807" t="s">
        <v>107</v>
      </c>
      <c r="Q807" t="s">
        <v>106</v>
      </c>
      <c r="R807">
        <f>IF(F807="Monthly",2,0)
+IF(E807&lt;=6,2,0)
+IF(N807&lt;=2,2,0)
+IF(L807&gt;=4,2,0)
+IF(M807&gt;=2,1,0)
+IF(H807&gt;=_xlfn.PERCENTILE.INC($H$2:$H$10001,0.75),1,0)</f>
        <v>2</v>
      </c>
      <c r="S807" t="str">
        <f>IF(R807&gt;=7,"High",IF(R807&gt;=4,"Medium","Low"))</f>
        <v>Low</v>
      </c>
    </row>
    <row r="808" spans="1:19">
      <c r="A808" t="s">
        <v>933</v>
      </c>
      <c r="B808">
        <v>38</v>
      </c>
      <c r="C808" t="s">
        <v>112</v>
      </c>
      <c r="D808" t="s">
        <v>126</v>
      </c>
      <c r="E808">
        <v>41</v>
      </c>
      <c r="F808" t="s">
        <v>121</v>
      </c>
      <c r="G808" t="s">
        <v>104</v>
      </c>
      <c r="H808" s="5">
        <v>450</v>
      </c>
      <c r="I808" s="5">
        <v>18390.91</v>
      </c>
      <c r="J808" t="s">
        <v>105</v>
      </c>
      <c r="K808" t="s">
        <v>106</v>
      </c>
      <c r="L808">
        <v>1</v>
      </c>
      <c r="M808">
        <v>0</v>
      </c>
      <c r="N808">
        <v>5</v>
      </c>
      <c r="O808" s="6">
        <v>0</v>
      </c>
      <c r="P808" t="s">
        <v>107</v>
      </c>
      <c r="Q808" t="s">
        <v>107</v>
      </c>
      <c r="R808">
        <f>IF(F808="Monthly",2,0)
+IF(E808&lt;=6,2,0)
+IF(N808&lt;=2,2,0)
+IF(L808&gt;=4,2,0)
+IF(M808&gt;=2,1,0)
+IF(H808&gt;=_xlfn.PERCENTILE.INC($H$2:$H$10001,0.75),1,0)</f>
        <v>0</v>
      </c>
      <c r="S808" t="str">
        <f>IF(R808&gt;=7,"High",IF(R808&gt;=4,"Medium","Low"))</f>
        <v>Low</v>
      </c>
    </row>
    <row r="809" spans="1:19">
      <c r="A809" t="s">
        <v>934</v>
      </c>
      <c r="B809">
        <v>40</v>
      </c>
      <c r="C809" t="s">
        <v>112</v>
      </c>
      <c r="D809" t="s">
        <v>128</v>
      </c>
      <c r="E809">
        <v>29</v>
      </c>
      <c r="F809" t="s">
        <v>103</v>
      </c>
      <c r="G809" t="s">
        <v>104</v>
      </c>
      <c r="H809" s="5">
        <v>547</v>
      </c>
      <c r="I809" s="5">
        <v>15654.78</v>
      </c>
      <c r="J809" t="s">
        <v>140</v>
      </c>
      <c r="K809" t="s">
        <v>106</v>
      </c>
      <c r="L809">
        <v>1</v>
      </c>
      <c r="M809">
        <v>0</v>
      </c>
      <c r="N809">
        <v>5</v>
      </c>
      <c r="O809" s="6">
        <v>0</v>
      </c>
      <c r="P809" t="s">
        <v>107</v>
      </c>
      <c r="Q809" t="s">
        <v>107</v>
      </c>
      <c r="R809">
        <f>IF(F809="Monthly",2,0)
+IF(E809&lt;=6,2,0)
+IF(N809&lt;=2,2,0)
+IF(L809&gt;=4,2,0)
+IF(M809&gt;=2,1,0)
+IF(H809&gt;=_xlfn.PERCENTILE.INC($H$2:$H$10001,0.75),1,0)</f>
        <v>2</v>
      </c>
      <c r="S809" t="str">
        <f>IF(R809&gt;=7,"High",IF(R809&gt;=4,"Medium","Low"))</f>
        <v>Low</v>
      </c>
    </row>
    <row r="810" spans="1:19">
      <c r="A810" t="s">
        <v>935</v>
      </c>
      <c r="B810">
        <v>36</v>
      </c>
      <c r="C810" t="s">
        <v>112</v>
      </c>
      <c r="D810" t="s">
        <v>128</v>
      </c>
      <c r="E810">
        <v>50</v>
      </c>
      <c r="F810" t="s">
        <v>103</v>
      </c>
      <c r="G810" t="s">
        <v>104</v>
      </c>
      <c r="H810" s="5">
        <v>510</v>
      </c>
      <c r="I810" s="5">
        <v>25986.47</v>
      </c>
      <c r="J810" t="s">
        <v>105</v>
      </c>
      <c r="K810" t="s">
        <v>106</v>
      </c>
      <c r="L810">
        <v>0</v>
      </c>
      <c r="M810">
        <v>0</v>
      </c>
      <c r="N810">
        <v>5</v>
      </c>
      <c r="O810" s="6">
        <v>0</v>
      </c>
      <c r="P810" t="s">
        <v>107</v>
      </c>
      <c r="Q810" t="s">
        <v>107</v>
      </c>
      <c r="R810">
        <f>IF(F810="Monthly",2,0)
+IF(E810&lt;=6,2,0)
+IF(N810&lt;=2,2,0)
+IF(L810&gt;=4,2,0)
+IF(M810&gt;=2,1,0)
+IF(H810&gt;=_xlfn.PERCENTILE.INC($H$2:$H$10001,0.75),1,0)</f>
        <v>2</v>
      </c>
      <c r="S810" t="str">
        <f>IF(R810&gt;=7,"High",IF(R810&gt;=4,"Medium","Low"))</f>
        <v>Low</v>
      </c>
    </row>
    <row r="811" spans="1:19">
      <c r="A811" t="s">
        <v>936</v>
      </c>
      <c r="B811">
        <v>29</v>
      </c>
      <c r="C811" t="s">
        <v>112</v>
      </c>
      <c r="D811" t="s">
        <v>113</v>
      </c>
      <c r="E811">
        <v>55</v>
      </c>
      <c r="F811" t="s">
        <v>109</v>
      </c>
      <c r="G811" t="s">
        <v>129</v>
      </c>
      <c r="H811" s="5">
        <v>1033</v>
      </c>
      <c r="I811" s="5">
        <v>55469.04</v>
      </c>
      <c r="J811" t="s">
        <v>105</v>
      </c>
      <c r="K811" t="s">
        <v>106</v>
      </c>
      <c r="L811">
        <v>0</v>
      </c>
      <c r="M811">
        <v>0</v>
      </c>
      <c r="N811">
        <v>5</v>
      </c>
      <c r="O811" s="6">
        <v>5</v>
      </c>
      <c r="P811" t="s">
        <v>107</v>
      </c>
      <c r="Q811" t="s">
        <v>107</v>
      </c>
      <c r="R811">
        <f>IF(F811="Monthly",2,0)
+IF(E811&lt;=6,2,0)
+IF(N811&lt;=2,2,0)
+IF(L811&gt;=4,2,0)
+IF(M811&gt;=2,1,0)
+IF(H811&gt;=_xlfn.PERCENTILE.INC($H$2:$H$10001,0.75),1,0)</f>
        <v>1</v>
      </c>
      <c r="S811" t="str">
        <f>IF(R811&gt;=7,"High",IF(R811&gt;=4,"Medium","Low"))</f>
        <v>Low</v>
      </c>
    </row>
    <row r="812" spans="1:19">
      <c r="A812" t="s">
        <v>937</v>
      </c>
      <c r="B812">
        <v>29</v>
      </c>
      <c r="C812" t="s">
        <v>112</v>
      </c>
      <c r="D812" t="s">
        <v>126</v>
      </c>
      <c r="E812">
        <v>33</v>
      </c>
      <c r="F812" t="s">
        <v>103</v>
      </c>
      <c r="G812" t="s">
        <v>129</v>
      </c>
      <c r="H812" s="5">
        <v>1126</v>
      </c>
      <c r="I812" s="5">
        <v>38232.69</v>
      </c>
      <c r="J812" t="s">
        <v>117</v>
      </c>
      <c r="K812" t="s">
        <v>107</v>
      </c>
      <c r="L812">
        <v>0</v>
      </c>
      <c r="M812">
        <v>0</v>
      </c>
      <c r="N812">
        <v>3</v>
      </c>
      <c r="O812" s="6">
        <v>0</v>
      </c>
      <c r="P812" t="s">
        <v>107</v>
      </c>
      <c r="Q812" t="s">
        <v>107</v>
      </c>
      <c r="R812">
        <f>IF(F812="Monthly",2,0)
+IF(E812&lt;=6,2,0)
+IF(N812&lt;=2,2,0)
+IF(L812&gt;=4,2,0)
+IF(M812&gt;=2,1,0)
+IF(H812&gt;=_xlfn.PERCENTILE.INC($H$2:$H$10001,0.75),1,0)</f>
        <v>3</v>
      </c>
      <c r="S812" t="str">
        <f>IF(R812&gt;=7,"High",IF(R812&gt;=4,"Medium","Low"))</f>
        <v>Low</v>
      </c>
    </row>
    <row r="813" spans="1:19">
      <c r="A813" t="s">
        <v>938</v>
      </c>
      <c r="B813">
        <v>45</v>
      </c>
      <c r="C813" t="s">
        <v>112</v>
      </c>
      <c r="D813" t="s">
        <v>137</v>
      </c>
      <c r="E813">
        <v>26</v>
      </c>
      <c r="F813" t="s">
        <v>103</v>
      </c>
      <c r="G813" t="s">
        <v>104</v>
      </c>
      <c r="H813" s="5">
        <v>499</v>
      </c>
      <c r="I813" s="5">
        <v>12609.2</v>
      </c>
      <c r="J813" t="s">
        <v>117</v>
      </c>
      <c r="K813" t="s">
        <v>106</v>
      </c>
      <c r="L813">
        <v>9</v>
      </c>
      <c r="M813">
        <v>4</v>
      </c>
      <c r="N813">
        <v>1</v>
      </c>
      <c r="O813" s="6">
        <v>0</v>
      </c>
      <c r="P813" t="s">
        <v>107</v>
      </c>
      <c r="Q813" t="s">
        <v>106</v>
      </c>
      <c r="R813">
        <f>IF(F813="Monthly",2,0)
+IF(E813&lt;=6,2,0)
+IF(N813&lt;=2,2,0)
+IF(L813&gt;=4,2,0)
+IF(M813&gt;=2,1,0)
+IF(H813&gt;=_xlfn.PERCENTILE.INC($H$2:$H$10001,0.75),1,0)</f>
        <v>7</v>
      </c>
      <c r="S813" t="str">
        <f>IF(R813&gt;=7,"High",IF(R813&gt;=4,"Medium","Low"))</f>
        <v>High</v>
      </c>
    </row>
    <row r="814" spans="1:19">
      <c r="A814" t="s">
        <v>939</v>
      </c>
      <c r="B814">
        <v>22</v>
      </c>
      <c r="C814" t="s">
        <v>112</v>
      </c>
      <c r="D814" t="s">
        <v>119</v>
      </c>
      <c r="E814">
        <v>52</v>
      </c>
      <c r="F814" t="s">
        <v>103</v>
      </c>
      <c r="G814" t="s">
        <v>104</v>
      </c>
      <c r="H814" s="5">
        <v>486</v>
      </c>
      <c r="I814" s="5">
        <v>26020.54</v>
      </c>
      <c r="J814" t="s">
        <v>115</v>
      </c>
      <c r="K814" t="s">
        <v>106</v>
      </c>
      <c r="L814">
        <v>0</v>
      </c>
      <c r="M814">
        <v>0</v>
      </c>
      <c r="N814">
        <v>5</v>
      </c>
      <c r="O814" s="6">
        <v>0</v>
      </c>
      <c r="P814" t="s">
        <v>107</v>
      </c>
      <c r="Q814" t="s">
        <v>107</v>
      </c>
      <c r="R814">
        <f>IF(F814="Monthly",2,0)
+IF(E814&lt;=6,2,0)
+IF(N814&lt;=2,2,0)
+IF(L814&gt;=4,2,0)
+IF(M814&gt;=2,1,0)
+IF(H814&gt;=_xlfn.PERCENTILE.INC($H$2:$H$10001,0.75),1,0)</f>
        <v>2</v>
      </c>
      <c r="S814" t="str">
        <f>IF(R814&gt;=7,"High",IF(R814&gt;=4,"Medium","Low"))</f>
        <v>Low</v>
      </c>
    </row>
    <row r="815" spans="1:19">
      <c r="A815" t="s">
        <v>940</v>
      </c>
      <c r="B815">
        <v>43</v>
      </c>
      <c r="C815" t="s">
        <v>101</v>
      </c>
      <c r="D815" t="s">
        <v>102</v>
      </c>
      <c r="E815">
        <v>16</v>
      </c>
      <c r="F815" t="s">
        <v>103</v>
      </c>
      <c r="G815" t="s">
        <v>104</v>
      </c>
      <c r="H815" s="5">
        <v>488</v>
      </c>
      <c r="I815" s="5">
        <v>7993.43</v>
      </c>
      <c r="J815" t="s">
        <v>117</v>
      </c>
      <c r="K815" t="s">
        <v>106</v>
      </c>
      <c r="L815">
        <v>2</v>
      </c>
      <c r="M815">
        <v>1</v>
      </c>
      <c r="N815">
        <v>3</v>
      </c>
      <c r="O815" s="6">
        <v>0</v>
      </c>
      <c r="P815" t="s">
        <v>107</v>
      </c>
      <c r="Q815" t="s">
        <v>106</v>
      </c>
      <c r="R815">
        <f>IF(F815="Monthly",2,0)
+IF(E815&lt;=6,2,0)
+IF(N815&lt;=2,2,0)
+IF(L815&gt;=4,2,0)
+IF(M815&gt;=2,1,0)
+IF(H815&gt;=_xlfn.PERCENTILE.INC($H$2:$H$10001,0.75),1,0)</f>
        <v>2</v>
      </c>
      <c r="S815" t="str">
        <f>IF(R815&gt;=7,"High",IF(R815&gt;=4,"Medium","Low"))</f>
        <v>Low</v>
      </c>
    </row>
    <row r="816" spans="1:19">
      <c r="A816" t="s">
        <v>941</v>
      </c>
      <c r="B816">
        <v>48</v>
      </c>
      <c r="C816" t="s">
        <v>112</v>
      </c>
      <c r="D816" t="s">
        <v>137</v>
      </c>
      <c r="E816">
        <v>44</v>
      </c>
      <c r="F816" t="s">
        <v>103</v>
      </c>
      <c r="G816" t="s">
        <v>104</v>
      </c>
      <c r="H816" s="5">
        <v>411</v>
      </c>
      <c r="I816" s="5">
        <v>18485.64</v>
      </c>
      <c r="J816" t="s">
        <v>105</v>
      </c>
      <c r="K816" t="s">
        <v>107</v>
      </c>
      <c r="L816">
        <v>0</v>
      </c>
      <c r="M816">
        <v>0</v>
      </c>
      <c r="N816">
        <v>5</v>
      </c>
      <c r="O816" s="6">
        <v>0</v>
      </c>
      <c r="P816" t="s">
        <v>107</v>
      </c>
      <c r="Q816" t="s">
        <v>107</v>
      </c>
      <c r="R816">
        <f>IF(F816="Monthly",2,0)
+IF(E816&lt;=6,2,0)
+IF(N816&lt;=2,2,0)
+IF(L816&gt;=4,2,0)
+IF(M816&gt;=2,1,0)
+IF(H816&gt;=_xlfn.PERCENTILE.INC($H$2:$H$10001,0.75),1,0)</f>
        <v>2</v>
      </c>
      <c r="S816" t="str">
        <f>IF(R816&gt;=7,"High",IF(R816&gt;=4,"Medium","Low"))</f>
        <v>Low</v>
      </c>
    </row>
    <row r="817" spans="1:19">
      <c r="A817" t="s">
        <v>942</v>
      </c>
      <c r="B817">
        <v>44</v>
      </c>
      <c r="C817" t="s">
        <v>101</v>
      </c>
      <c r="D817" t="s">
        <v>131</v>
      </c>
      <c r="E817">
        <v>36</v>
      </c>
      <c r="F817" t="s">
        <v>109</v>
      </c>
      <c r="G817" t="s">
        <v>104</v>
      </c>
      <c r="H817" s="5">
        <v>446</v>
      </c>
      <c r="I817" s="5">
        <v>14703.22</v>
      </c>
      <c r="J817" t="s">
        <v>134</v>
      </c>
      <c r="K817" t="s">
        <v>107</v>
      </c>
      <c r="L817">
        <v>0</v>
      </c>
      <c r="M817">
        <v>0</v>
      </c>
      <c r="N817">
        <v>5</v>
      </c>
      <c r="O817" s="6">
        <v>10</v>
      </c>
      <c r="P817" t="s">
        <v>107</v>
      </c>
      <c r="Q817" t="s">
        <v>107</v>
      </c>
      <c r="R817">
        <f>IF(F817="Monthly",2,0)
+IF(E817&lt;=6,2,0)
+IF(N817&lt;=2,2,0)
+IF(L817&gt;=4,2,0)
+IF(M817&gt;=2,1,0)
+IF(H817&gt;=_xlfn.PERCENTILE.INC($H$2:$H$10001,0.75),1,0)</f>
        <v>0</v>
      </c>
      <c r="S817" t="str">
        <f>IF(R817&gt;=7,"High",IF(R817&gt;=4,"Medium","Low"))</f>
        <v>Low</v>
      </c>
    </row>
    <row r="818" spans="1:19">
      <c r="A818" t="s">
        <v>943</v>
      </c>
      <c r="B818">
        <v>40</v>
      </c>
      <c r="C818" t="s">
        <v>101</v>
      </c>
      <c r="D818" t="s">
        <v>131</v>
      </c>
      <c r="E818">
        <v>48</v>
      </c>
      <c r="F818" t="s">
        <v>109</v>
      </c>
      <c r="G818" t="s">
        <v>104</v>
      </c>
      <c r="H818" s="5">
        <v>564</v>
      </c>
      <c r="I818" s="5">
        <v>27084.32</v>
      </c>
      <c r="J818" t="s">
        <v>115</v>
      </c>
      <c r="K818" t="s">
        <v>106</v>
      </c>
      <c r="L818">
        <v>1</v>
      </c>
      <c r="M818">
        <v>0</v>
      </c>
      <c r="N818">
        <v>5</v>
      </c>
      <c r="O818" s="6">
        <v>0</v>
      </c>
      <c r="P818" t="s">
        <v>107</v>
      </c>
      <c r="Q818" t="s">
        <v>107</v>
      </c>
      <c r="R818">
        <f>IF(F818="Monthly",2,0)
+IF(E818&lt;=6,2,0)
+IF(N818&lt;=2,2,0)
+IF(L818&gt;=4,2,0)
+IF(M818&gt;=2,1,0)
+IF(H818&gt;=_xlfn.PERCENTILE.INC($H$2:$H$10001,0.75),1,0)</f>
        <v>0</v>
      </c>
      <c r="S818" t="str">
        <f>IF(R818&gt;=7,"High",IF(R818&gt;=4,"Medium","Low"))</f>
        <v>Low</v>
      </c>
    </row>
    <row r="819" spans="1:19">
      <c r="A819" t="s">
        <v>944</v>
      </c>
      <c r="B819">
        <v>44</v>
      </c>
      <c r="C819" t="s">
        <v>112</v>
      </c>
      <c r="D819" t="s">
        <v>119</v>
      </c>
      <c r="E819">
        <v>16</v>
      </c>
      <c r="F819" t="s">
        <v>103</v>
      </c>
      <c r="G819" t="s">
        <v>110</v>
      </c>
      <c r="H819" s="5">
        <v>721</v>
      </c>
      <c r="I819" s="5">
        <v>11395.3</v>
      </c>
      <c r="J819" t="s">
        <v>105</v>
      </c>
      <c r="K819" t="s">
        <v>106</v>
      </c>
      <c r="L819">
        <v>0</v>
      </c>
      <c r="M819">
        <v>0</v>
      </c>
      <c r="N819">
        <v>5</v>
      </c>
      <c r="O819" s="6">
        <v>0</v>
      </c>
      <c r="P819" t="s">
        <v>107</v>
      </c>
      <c r="Q819" t="s">
        <v>107</v>
      </c>
      <c r="R819">
        <f>IF(F819="Monthly",2,0)
+IF(E819&lt;=6,2,0)
+IF(N819&lt;=2,2,0)
+IF(L819&gt;=4,2,0)
+IF(M819&gt;=2,1,0)
+IF(H819&gt;=_xlfn.PERCENTILE.INC($H$2:$H$10001,0.75),1,0)</f>
        <v>2</v>
      </c>
      <c r="S819" t="str">
        <f>IF(R819&gt;=7,"High",IF(R819&gt;=4,"Medium","Low"))</f>
        <v>Low</v>
      </c>
    </row>
    <row r="820" spans="1:19">
      <c r="A820" t="s">
        <v>945</v>
      </c>
      <c r="B820">
        <v>31</v>
      </c>
      <c r="C820" t="s">
        <v>101</v>
      </c>
      <c r="D820" t="s">
        <v>123</v>
      </c>
      <c r="E820">
        <v>42</v>
      </c>
      <c r="F820" t="s">
        <v>109</v>
      </c>
      <c r="G820" t="s">
        <v>110</v>
      </c>
      <c r="H820" s="5">
        <v>711</v>
      </c>
      <c r="I820" s="5">
        <v>30076.73</v>
      </c>
      <c r="J820" t="s">
        <v>105</v>
      </c>
      <c r="K820" t="s">
        <v>106</v>
      </c>
      <c r="L820">
        <v>0</v>
      </c>
      <c r="M820">
        <v>0</v>
      </c>
      <c r="N820">
        <v>5</v>
      </c>
      <c r="O820" s="6">
        <v>0</v>
      </c>
      <c r="P820" t="s">
        <v>107</v>
      </c>
      <c r="Q820" t="s">
        <v>107</v>
      </c>
      <c r="R820">
        <f>IF(F820="Monthly",2,0)
+IF(E820&lt;=6,2,0)
+IF(N820&lt;=2,2,0)
+IF(L820&gt;=4,2,0)
+IF(M820&gt;=2,1,0)
+IF(H820&gt;=_xlfn.PERCENTILE.INC($H$2:$H$10001,0.75),1,0)</f>
        <v>0</v>
      </c>
      <c r="S820" t="str">
        <f>IF(R820&gt;=7,"High",IF(R820&gt;=4,"Medium","Low"))</f>
        <v>Low</v>
      </c>
    </row>
    <row r="821" spans="1:19">
      <c r="A821" t="s">
        <v>946</v>
      </c>
      <c r="B821">
        <v>52</v>
      </c>
      <c r="C821" t="s">
        <v>101</v>
      </c>
      <c r="D821" t="s">
        <v>137</v>
      </c>
      <c r="E821">
        <v>32</v>
      </c>
      <c r="F821" t="s">
        <v>103</v>
      </c>
      <c r="G821" t="s">
        <v>110</v>
      </c>
      <c r="H821" s="5">
        <v>731</v>
      </c>
      <c r="I821" s="5">
        <v>23192.86</v>
      </c>
      <c r="J821" t="s">
        <v>140</v>
      </c>
      <c r="K821" t="s">
        <v>106</v>
      </c>
      <c r="L821">
        <v>5</v>
      </c>
      <c r="M821">
        <v>2</v>
      </c>
      <c r="N821">
        <v>2</v>
      </c>
      <c r="O821" s="6">
        <v>0</v>
      </c>
      <c r="P821" t="s">
        <v>107</v>
      </c>
      <c r="Q821" t="s">
        <v>106</v>
      </c>
      <c r="R821">
        <f>IF(F821="Monthly",2,0)
+IF(E821&lt;=6,2,0)
+IF(N821&lt;=2,2,0)
+IF(L821&gt;=4,2,0)
+IF(M821&gt;=2,1,0)
+IF(H821&gt;=_xlfn.PERCENTILE.INC($H$2:$H$10001,0.75),1,0)</f>
        <v>7</v>
      </c>
      <c r="S821" t="str">
        <f>IF(R821&gt;=7,"High",IF(R821&gt;=4,"Medium","Low"))</f>
        <v>High</v>
      </c>
    </row>
    <row r="822" spans="1:19">
      <c r="A822" t="s">
        <v>947</v>
      </c>
      <c r="B822">
        <v>28</v>
      </c>
      <c r="C822" t="s">
        <v>101</v>
      </c>
      <c r="D822" t="s">
        <v>133</v>
      </c>
      <c r="E822">
        <v>70</v>
      </c>
      <c r="F822" t="s">
        <v>103</v>
      </c>
      <c r="G822" t="s">
        <v>110</v>
      </c>
      <c r="H822" s="5">
        <v>687</v>
      </c>
      <c r="I822" s="5">
        <v>48944.800000000003</v>
      </c>
      <c r="J822" t="s">
        <v>105</v>
      </c>
      <c r="K822" t="s">
        <v>106</v>
      </c>
      <c r="L822">
        <v>2</v>
      </c>
      <c r="M822">
        <v>0</v>
      </c>
      <c r="N822">
        <v>5</v>
      </c>
      <c r="O822" s="6">
        <v>0</v>
      </c>
      <c r="P822" t="s">
        <v>107</v>
      </c>
      <c r="Q822" t="s">
        <v>107</v>
      </c>
      <c r="R822">
        <f>IF(F822="Monthly",2,0)
+IF(E822&lt;=6,2,0)
+IF(N822&lt;=2,2,0)
+IF(L822&gt;=4,2,0)
+IF(M822&gt;=2,1,0)
+IF(H822&gt;=_xlfn.PERCENTILE.INC($H$2:$H$10001,0.75),1,0)</f>
        <v>2</v>
      </c>
      <c r="S822" t="str">
        <f>IF(R822&gt;=7,"High",IF(R822&gt;=4,"Medium","Low"))</f>
        <v>Low</v>
      </c>
    </row>
    <row r="823" spans="1:19">
      <c r="A823" t="s">
        <v>948</v>
      </c>
      <c r="B823">
        <v>18</v>
      </c>
      <c r="C823" t="s">
        <v>101</v>
      </c>
      <c r="D823" t="s">
        <v>133</v>
      </c>
      <c r="E823">
        <v>27</v>
      </c>
      <c r="F823" t="s">
        <v>109</v>
      </c>
      <c r="G823" t="s">
        <v>104</v>
      </c>
      <c r="H823" s="5">
        <v>424</v>
      </c>
      <c r="I823" s="5">
        <v>11726.44</v>
      </c>
      <c r="J823" t="s">
        <v>117</v>
      </c>
      <c r="K823" t="s">
        <v>107</v>
      </c>
      <c r="L823">
        <v>3</v>
      </c>
      <c r="M823">
        <v>2</v>
      </c>
      <c r="N823">
        <v>4</v>
      </c>
      <c r="O823" s="6">
        <v>0</v>
      </c>
      <c r="P823" t="s">
        <v>107</v>
      </c>
      <c r="Q823" t="s">
        <v>106</v>
      </c>
      <c r="R823">
        <f>IF(F823="Monthly",2,0)
+IF(E823&lt;=6,2,0)
+IF(N823&lt;=2,2,0)
+IF(L823&gt;=4,2,0)
+IF(M823&gt;=2,1,0)
+IF(H823&gt;=_xlfn.PERCENTILE.INC($H$2:$H$10001,0.75),1,0)</f>
        <v>1</v>
      </c>
      <c r="S823" t="str">
        <f>IF(R823&gt;=7,"High",IF(R823&gt;=4,"Medium","Low"))</f>
        <v>Low</v>
      </c>
    </row>
    <row r="824" spans="1:19">
      <c r="A824" t="s">
        <v>949</v>
      </c>
      <c r="B824">
        <v>44</v>
      </c>
      <c r="C824" t="s">
        <v>112</v>
      </c>
      <c r="D824" t="s">
        <v>102</v>
      </c>
      <c r="E824">
        <v>19</v>
      </c>
      <c r="F824" t="s">
        <v>103</v>
      </c>
      <c r="G824" t="s">
        <v>104</v>
      </c>
      <c r="H824" s="5">
        <v>450</v>
      </c>
      <c r="I824" s="5">
        <v>8604.7999999999993</v>
      </c>
      <c r="J824" t="s">
        <v>105</v>
      </c>
      <c r="K824" t="s">
        <v>106</v>
      </c>
      <c r="L824">
        <v>3</v>
      </c>
      <c r="M824">
        <v>1</v>
      </c>
      <c r="N824">
        <v>4</v>
      </c>
      <c r="O824" s="6">
        <v>0</v>
      </c>
      <c r="P824" t="s">
        <v>106</v>
      </c>
      <c r="Q824" t="s">
        <v>107</v>
      </c>
      <c r="R824">
        <f>IF(F824="Monthly",2,0)
+IF(E824&lt;=6,2,0)
+IF(N824&lt;=2,2,0)
+IF(L824&gt;=4,2,0)
+IF(M824&gt;=2,1,0)
+IF(H824&gt;=_xlfn.PERCENTILE.INC($H$2:$H$10001,0.75),1,0)</f>
        <v>2</v>
      </c>
      <c r="S824" t="str">
        <f>IF(R824&gt;=7,"High",IF(R824&gt;=4,"Medium","Low"))</f>
        <v>Low</v>
      </c>
    </row>
    <row r="825" spans="1:19">
      <c r="A825" t="s">
        <v>950</v>
      </c>
      <c r="B825">
        <v>18</v>
      </c>
      <c r="C825" t="s">
        <v>101</v>
      </c>
      <c r="D825" t="s">
        <v>113</v>
      </c>
      <c r="E825">
        <v>22</v>
      </c>
      <c r="F825" t="s">
        <v>121</v>
      </c>
      <c r="G825" t="s">
        <v>104</v>
      </c>
      <c r="H825" s="5">
        <v>511</v>
      </c>
      <c r="I825" s="5">
        <v>9276.4599999999991</v>
      </c>
      <c r="J825" t="s">
        <v>105</v>
      </c>
      <c r="K825" t="s">
        <v>106</v>
      </c>
      <c r="L825">
        <v>1</v>
      </c>
      <c r="M825">
        <v>0</v>
      </c>
      <c r="N825">
        <v>5</v>
      </c>
      <c r="O825" s="6">
        <v>15</v>
      </c>
      <c r="P825" t="s">
        <v>107</v>
      </c>
      <c r="Q825" t="s">
        <v>107</v>
      </c>
      <c r="R825">
        <f>IF(F825="Monthly",2,0)
+IF(E825&lt;=6,2,0)
+IF(N825&lt;=2,2,0)
+IF(L825&gt;=4,2,0)
+IF(M825&gt;=2,1,0)
+IF(H825&gt;=_xlfn.PERCENTILE.INC($H$2:$H$10001,0.75),1,0)</f>
        <v>0</v>
      </c>
      <c r="S825" t="str">
        <f>IF(R825&gt;=7,"High",IF(R825&gt;=4,"Medium","Low"))</f>
        <v>Low</v>
      </c>
    </row>
    <row r="826" spans="1:19">
      <c r="A826" t="s">
        <v>951</v>
      </c>
      <c r="B826">
        <v>44</v>
      </c>
      <c r="C826" t="s">
        <v>101</v>
      </c>
      <c r="D826" t="s">
        <v>131</v>
      </c>
      <c r="E826">
        <v>29</v>
      </c>
      <c r="F826" t="s">
        <v>109</v>
      </c>
      <c r="G826" t="s">
        <v>110</v>
      </c>
      <c r="H826" s="5">
        <v>704</v>
      </c>
      <c r="I826" s="5">
        <v>18581.97</v>
      </c>
      <c r="J826" t="s">
        <v>140</v>
      </c>
      <c r="K826" t="s">
        <v>106</v>
      </c>
      <c r="L826">
        <v>0</v>
      </c>
      <c r="M826">
        <v>0</v>
      </c>
      <c r="N826">
        <v>5</v>
      </c>
      <c r="O826" s="6">
        <v>10</v>
      </c>
      <c r="P826" t="s">
        <v>107</v>
      </c>
      <c r="Q826" t="s">
        <v>107</v>
      </c>
      <c r="R826">
        <f>IF(F826="Monthly",2,0)
+IF(E826&lt;=6,2,0)
+IF(N826&lt;=2,2,0)
+IF(L826&gt;=4,2,0)
+IF(M826&gt;=2,1,0)
+IF(H826&gt;=_xlfn.PERCENTILE.INC($H$2:$H$10001,0.75),1,0)</f>
        <v>0</v>
      </c>
      <c r="S826" t="str">
        <f>IF(R826&gt;=7,"High",IF(R826&gt;=4,"Medium","Low"))</f>
        <v>Low</v>
      </c>
    </row>
    <row r="827" spans="1:19">
      <c r="A827" t="s">
        <v>952</v>
      </c>
      <c r="B827">
        <v>48</v>
      </c>
      <c r="C827" t="s">
        <v>101</v>
      </c>
      <c r="D827" t="s">
        <v>159</v>
      </c>
      <c r="E827">
        <v>27</v>
      </c>
      <c r="F827" t="s">
        <v>109</v>
      </c>
      <c r="G827" t="s">
        <v>110</v>
      </c>
      <c r="H827" s="5">
        <v>671</v>
      </c>
      <c r="I827" s="5">
        <v>18235.91</v>
      </c>
      <c r="J827" t="s">
        <v>115</v>
      </c>
      <c r="K827" t="s">
        <v>107</v>
      </c>
      <c r="L827">
        <v>1</v>
      </c>
      <c r="M827">
        <v>0</v>
      </c>
      <c r="N827">
        <v>4</v>
      </c>
      <c r="O827" s="6">
        <v>0</v>
      </c>
      <c r="P827" t="s">
        <v>107</v>
      </c>
      <c r="Q827" t="s">
        <v>107</v>
      </c>
      <c r="R827">
        <f>IF(F827="Monthly",2,0)
+IF(E827&lt;=6,2,0)
+IF(N827&lt;=2,2,0)
+IF(L827&gt;=4,2,0)
+IF(M827&gt;=2,1,0)
+IF(H827&gt;=_xlfn.PERCENTILE.INC($H$2:$H$10001,0.75),1,0)</f>
        <v>0</v>
      </c>
      <c r="S827" t="str">
        <f>IF(R827&gt;=7,"High",IF(R827&gt;=4,"Medium","Low"))</f>
        <v>Low</v>
      </c>
    </row>
    <row r="828" spans="1:19">
      <c r="A828" t="s">
        <v>953</v>
      </c>
      <c r="B828">
        <v>36</v>
      </c>
      <c r="C828" t="s">
        <v>112</v>
      </c>
      <c r="D828" t="s">
        <v>126</v>
      </c>
      <c r="E828">
        <v>14</v>
      </c>
      <c r="F828" t="s">
        <v>103</v>
      </c>
      <c r="G828" t="s">
        <v>129</v>
      </c>
      <c r="H828" s="5">
        <v>1036</v>
      </c>
      <c r="I828" s="5">
        <v>14407.91</v>
      </c>
      <c r="J828" t="s">
        <v>117</v>
      </c>
      <c r="K828" t="s">
        <v>106</v>
      </c>
      <c r="L828">
        <v>3</v>
      </c>
      <c r="M828">
        <v>2</v>
      </c>
      <c r="N828">
        <v>4</v>
      </c>
      <c r="O828" s="6">
        <v>0</v>
      </c>
      <c r="P828" t="s">
        <v>106</v>
      </c>
      <c r="Q828" t="s">
        <v>106</v>
      </c>
      <c r="R828">
        <f>IF(F828="Monthly",2,0)
+IF(E828&lt;=6,2,0)
+IF(N828&lt;=2,2,0)
+IF(L828&gt;=4,2,0)
+IF(M828&gt;=2,1,0)
+IF(H828&gt;=_xlfn.PERCENTILE.INC($H$2:$H$10001,0.75),1,0)</f>
        <v>4</v>
      </c>
      <c r="S828" t="str">
        <f>IF(R828&gt;=7,"High",IF(R828&gt;=4,"Medium","Low"))</f>
        <v>Medium</v>
      </c>
    </row>
    <row r="829" spans="1:19">
      <c r="A829" t="s">
        <v>954</v>
      </c>
      <c r="B829">
        <v>30</v>
      </c>
      <c r="C829" t="s">
        <v>101</v>
      </c>
      <c r="D829" t="s">
        <v>119</v>
      </c>
      <c r="E829">
        <v>33</v>
      </c>
      <c r="F829" t="s">
        <v>109</v>
      </c>
      <c r="G829" t="s">
        <v>104</v>
      </c>
      <c r="H829" s="5">
        <v>389</v>
      </c>
      <c r="I829" s="5">
        <v>12917.7</v>
      </c>
      <c r="J829" t="s">
        <v>134</v>
      </c>
      <c r="K829" t="s">
        <v>106</v>
      </c>
      <c r="L829">
        <v>1</v>
      </c>
      <c r="M829">
        <v>0</v>
      </c>
      <c r="N829">
        <v>5</v>
      </c>
      <c r="O829" s="6">
        <v>0</v>
      </c>
      <c r="P829" t="s">
        <v>107</v>
      </c>
      <c r="Q829" t="s">
        <v>107</v>
      </c>
      <c r="R829">
        <f>IF(F829="Monthly",2,0)
+IF(E829&lt;=6,2,0)
+IF(N829&lt;=2,2,0)
+IF(L829&gt;=4,2,0)
+IF(M829&gt;=2,1,0)
+IF(H829&gt;=_xlfn.PERCENTILE.INC($H$2:$H$10001,0.75),1,0)</f>
        <v>0</v>
      </c>
      <c r="S829" t="str">
        <f>IF(R829&gt;=7,"High",IF(R829&gt;=4,"Medium","Low"))</f>
        <v>Low</v>
      </c>
    </row>
    <row r="830" spans="1:19">
      <c r="A830" t="s">
        <v>955</v>
      </c>
      <c r="B830">
        <v>42</v>
      </c>
      <c r="C830" t="s">
        <v>112</v>
      </c>
      <c r="D830" t="s">
        <v>113</v>
      </c>
      <c r="E830">
        <v>40</v>
      </c>
      <c r="F830" t="s">
        <v>103</v>
      </c>
      <c r="G830" t="s">
        <v>110</v>
      </c>
      <c r="H830" s="5">
        <v>688</v>
      </c>
      <c r="I830" s="5">
        <v>27186.75</v>
      </c>
      <c r="J830" t="s">
        <v>140</v>
      </c>
      <c r="K830" t="s">
        <v>106</v>
      </c>
      <c r="L830">
        <v>0</v>
      </c>
      <c r="M830">
        <v>0</v>
      </c>
      <c r="N830">
        <v>4</v>
      </c>
      <c r="O830" s="6">
        <v>0</v>
      </c>
      <c r="P830" t="s">
        <v>107</v>
      </c>
      <c r="Q830" t="s">
        <v>106</v>
      </c>
      <c r="R830">
        <f>IF(F830="Monthly",2,0)
+IF(E830&lt;=6,2,0)
+IF(N830&lt;=2,2,0)
+IF(L830&gt;=4,2,0)
+IF(M830&gt;=2,1,0)
+IF(H830&gt;=_xlfn.PERCENTILE.INC($H$2:$H$10001,0.75),1,0)</f>
        <v>2</v>
      </c>
      <c r="S830" t="str">
        <f>IF(R830&gt;=7,"High",IF(R830&gt;=4,"Medium","Low"))</f>
        <v>Low</v>
      </c>
    </row>
    <row r="831" spans="1:19">
      <c r="A831" t="s">
        <v>956</v>
      </c>
      <c r="B831">
        <v>48</v>
      </c>
      <c r="C831" t="s">
        <v>101</v>
      </c>
      <c r="D831" t="s">
        <v>137</v>
      </c>
      <c r="E831">
        <v>20</v>
      </c>
      <c r="F831" t="s">
        <v>109</v>
      </c>
      <c r="G831" t="s">
        <v>110</v>
      </c>
      <c r="H831" s="5">
        <v>676</v>
      </c>
      <c r="I831" s="5">
        <v>13274.84</v>
      </c>
      <c r="J831" t="s">
        <v>117</v>
      </c>
      <c r="K831" t="s">
        <v>106</v>
      </c>
      <c r="L831">
        <v>0</v>
      </c>
      <c r="M831">
        <v>0</v>
      </c>
      <c r="N831">
        <v>4</v>
      </c>
      <c r="O831" s="6">
        <v>0</v>
      </c>
      <c r="P831" t="s">
        <v>107</v>
      </c>
      <c r="Q831" t="s">
        <v>107</v>
      </c>
      <c r="R831">
        <f>IF(F831="Monthly",2,0)
+IF(E831&lt;=6,2,0)
+IF(N831&lt;=2,2,0)
+IF(L831&gt;=4,2,0)
+IF(M831&gt;=2,1,0)
+IF(H831&gt;=_xlfn.PERCENTILE.INC($H$2:$H$10001,0.75),1,0)</f>
        <v>0</v>
      </c>
      <c r="S831" t="str">
        <f>IF(R831&gt;=7,"High",IF(R831&gt;=4,"Medium","Low"))</f>
        <v>Low</v>
      </c>
    </row>
    <row r="832" spans="1:19">
      <c r="A832" t="s">
        <v>957</v>
      </c>
      <c r="B832">
        <v>39</v>
      </c>
      <c r="C832" t="s">
        <v>101</v>
      </c>
      <c r="D832" t="s">
        <v>102</v>
      </c>
      <c r="E832">
        <v>26</v>
      </c>
      <c r="F832" t="s">
        <v>121</v>
      </c>
      <c r="G832" t="s">
        <v>104</v>
      </c>
      <c r="H832" s="5">
        <v>570</v>
      </c>
      <c r="I832" s="5">
        <v>12682.47</v>
      </c>
      <c r="J832" t="s">
        <v>117</v>
      </c>
      <c r="K832" t="s">
        <v>106</v>
      </c>
      <c r="L832">
        <v>2</v>
      </c>
      <c r="M832">
        <v>0</v>
      </c>
      <c r="N832">
        <v>5</v>
      </c>
      <c r="O832" s="6">
        <v>15</v>
      </c>
      <c r="P832" t="s">
        <v>107</v>
      </c>
      <c r="Q832" t="s">
        <v>107</v>
      </c>
      <c r="R832">
        <f>IF(F832="Monthly",2,0)
+IF(E832&lt;=6,2,0)
+IF(N832&lt;=2,2,0)
+IF(L832&gt;=4,2,0)
+IF(M832&gt;=2,1,0)
+IF(H832&gt;=_xlfn.PERCENTILE.INC($H$2:$H$10001,0.75),1,0)</f>
        <v>0</v>
      </c>
      <c r="S832" t="str">
        <f>IF(R832&gt;=7,"High",IF(R832&gt;=4,"Medium","Low"))</f>
        <v>Low</v>
      </c>
    </row>
    <row r="833" spans="1:19">
      <c r="A833" t="s">
        <v>958</v>
      </c>
      <c r="B833">
        <v>29</v>
      </c>
      <c r="C833" t="s">
        <v>112</v>
      </c>
      <c r="D833" t="s">
        <v>123</v>
      </c>
      <c r="E833">
        <v>17</v>
      </c>
      <c r="F833" t="s">
        <v>109</v>
      </c>
      <c r="G833" t="s">
        <v>104</v>
      </c>
      <c r="H833" s="5">
        <v>406</v>
      </c>
      <c r="I833" s="5">
        <v>6387.84</v>
      </c>
      <c r="J833" t="s">
        <v>105</v>
      </c>
      <c r="K833" t="s">
        <v>106</v>
      </c>
      <c r="L833">
        <v>0</v>
      </c>
      <c r="M833">
        <v>0</v>
      </c>
      <c r="N833">
        <f>MEDIAN(1,5)</f>
        <v>3</v>
      </c>
      <c r="O833" s="6">
        <v>10</v>
      </c>
      <c r="P833" t="s">
        <v>107</v>
      </c>
      <c r="Q833" t="s">
        <v>107</v>
      </c>
      <c r="R833">
        <f>IF(F833="Monthly",2,0)
+IF(E833&lt;=6,2,0)
+IF(N833&lt;=2,2,0)
+IF(L833&gt;=4,2,0)
+IF(M833&gt;=2,1,0)
+IF(H833&gt;=_xlfn.PERCENTILE.INC($H$2:$H$10001,0.75),1,0)</f>
        <v>0</v>
      </c>
      <c r="S833" t="str">
        <f>IF(R833&gt;=7,"High",IF(R833&gt;=4,"Medium","Low"))</f>
        <v>Low</v>
      </c>
    </row>
    <row r="834" spans="1:19">
      <c r="A834" t="s">
        <v>959</v>
      </c>
      <c r="B834">
        <v>20</v>
      </c>
      <c r="C834" t="s">
        <v>101</v>
      </c>
      <c r="D834" t="s">
        <v>126</v>
      </c>
      <c r="E834">
        <v>43</v>
      </c>
      <c r="F834" t="s">
        <v>103</v>
      </c>
      <c r="G834" t="s">
        <v>104</v>
      </c>
      <c r="H834" s="5">
        <v>473</v>
      </c>
      <c r="I834" s="5">
        <v>20841.080000000002</v>
      </c>
      <c r="J834" t="s">
        <v>134</v>
      </c>
      <c r="K834" t="s">
        <v>107</v>
      </c>
      <c r="L834">
        <v>1</v>
      </c>
      <c r="M834">
        <v>0</v>
      </c>
      <c r="N834">
        <v>5</v>
      </c>
      <c r="O834" s="6">
        <v>0</v>
      </c>
      <c r="P834" t="s">
        <v>106</v>
      </c>
      <c r="Q834" t="s">
        <v>107</v>
      </c>
      <c r="R834">
        <f>IF(F834="Monthly",2,0)
+IF(E834&lt;=6,2,0)
+IF(N834&lt;=2,2,0)
+IF(L834&gt;=4,2,0)
+IF(M834&gt;=2,1,0)
+IF(H834&gt;=_xlfn.PERCENTILE.INC($H$2:$H$10001,0.75),1,0)</f>
        <v>2</v>
      </c>
      <c r="S834" t="str">
        <f>IF(R834&gt;=7,"High",IF(R834&gt;=4,"Medium","Low"))</f>
        <v>Low</v>
      </c>
    </row>
    <row r="835" spans="1:19">
      <c r="A835" t="s">
        <v>960</v>
      </c>
      <c r="B835">
        <v>37</v>
      </c>
      <c r="C835" t="s">
        <v>112</v>
      </c>
      <c r="D835" t="s">
        <v>137</v>
      </c>
      <c r="E835">
        <v>8</v>
      </c>
      <c r="F835" t="s">
        <v>103</v>
      </c>
      <c r="G835" t="s">
        <v>129</v>
      </c>
      <c r="H835" s="5">
        <v>995</v>
      </c>
      <c r="I835" s="5">
        <v>8024.16</v>
      </c>
      <c r="J835" t="s">
        <v>134</v>
      </c>
      <c r="K835" t="s">
        <v>106</v>
      </c>
      <c r="L835">
        <v>4</v>
      </c>
      <c r="M835">
        <v>2</v>
      </c>
      <c r="N835">
        <v>4</v>
      </c>
      <c r="O835" s="6">
        <v>0</v>
      </c>
      <c r="P835" t="s">
        <v>107</v>
      </c>
      <c r="Q835" t="s">
        <v>106</v>
      </c>
      <c r="R835">
        <f>IF(F835="Monthly",2,0)
+IF(E835&lt;=6,2,0)
+IF(N835&lt;=2,2,0)
+IF(L835&gt;=4,2,0)
+IF(M835&gt;=2,1,0)
+IF(H835&gt;=_xlfn.PERCENTILE.INC($H$2:$H$10001,0.75),1,0)</f>
        <v>6</v>
      </c>
      <c r="S835" t="str">
        <f>IF(R835&gt;=7,"High",IF(R835&gt;=4,"Medium","Low"))</f>
        <v>Medium</v>
      </c>
    </row>
    <row r="836" spans="1:19">
      <c r="A836" t="s">
        <v>961</v>
      </c>
      <c r="B836">
        <v>43</v>
      </c>
      <c r="C836" t="s">
        <v>101</v>
      </c>
      <c r="D836" t="s">
        <v>133</v>
      </c>
      <c r="E836">
        <v>33</v>
      </c>
      <c r="F836" t="s">
        <v>109</v>
      </c>
      <c r="G836" t="s">
        <v>110</v>
      </c>
      <c r="H836" s="5">
        <v>690</v>
      </c>
      <c r="I836" s="5">
        <v>21498.05</v>
      </c>
      <c r="J836" t="s">
        <v>105</v>
      </c>
      <c r="K836" t="s">
        <v>106</v>
      </c>
      <c r="L836">
        <v>1</v>
      </c>
      <c r="M836">
        <v>0</v>
      </c>
      <c r="N836">
        <v>5</v>
      </c>
      <c r="O836" s="6">
        <v>5</v>
      </c>
      <c r="P836" t="s">
        <v>107</v>
      </c>
      <c r="Q836" t="s">
        <v>107</v>
      </c>
      <c r="R836">
        <f>IF(F836="Monthly",2,0)
+IF(E836&lt;=6,2,0)
+IF(N836&lt;=2,2,0)
+IF(L836&gt;=4,2,0)
+IF(M836&gt;=2,1,0)
+IF(H836&gt;=_xlfn.PERCENTILE.INC($H$2:$H$10001,0.75),1,0)</f>
        <v>0</v>
      </c>
      <c r="S836" t="str">
        <f>IF(R836&gt;=7,"High",IF(R836&gt;=4,"Medium","Low"))</f>
        <v>Low</v>
      </c>
    </row>
    <row r="837" spans="1:19">
      <c r="A837" t="s">
        <v>962</v>
      </c>
      <c r="B837">
        <v>36</v>
      </c>
      <c r="C837" t="s">
        <v>112</v>
      </c>
      <c r="D837" t="s">
        <v>128</v>
      </c>
      <c r="E837">
        <v>30</v>
      </c>
      <c r="F837" t="s">
        <v>103</v>
      </c>
      <c r="G837" t="s">
        <v>110</v>
      </c>
      <c r="H837" s="5">
        <v>769</v>
      </c>
      <c r="I837" s="5">
        <v>22921.38</v>
      </c>
      <c r="J837" t="s">
        <v>134</v>
      </c>
      <c r="K837" t="s">
        <v>106</v>
      </c>
      <c r="L837">
        <v>2</v>
      </c>
      <c r="M837">
        <v>0</v>
      </c>
      <c r="N837">
        <v>5</v>
      </c>
      <c r="O837" s="6">
        <v>0</v>
      </c>
      <c r="P837" t="s">
        <v>107</v>
      </c>
      <c r="Q837" t="s">
        <v>107</v>
      </c>
      <c r="R837">
        <f>IF(F837="Monthly",2,0)
+IF(E837&lt;=6,2,0)
+IF(N837&lt;=2,2,0)
+IF(L837&gt;=4,2,0)
+IF(M837&gt;=2,1,0)
+IF(H837&gt;=_xlfn.PERCENTILE.INC($H$2:$H$10001,0.75),1,0)</f>
        <v>2</v>
      </c>
      <c r="S837" t="str">
        <f>IF(R837&gt;=7,"High",IF(R837&gt;=4,"Medium","Low"))</f>
        <v>Low</v>
      </c>
    </row>
    <row r="838" spans="1:19">
      <c r="A838" t="s">
        <v>963</v>
      </c>
      <c r="B838">
        <v>24</v>
      </c>
      <c r="C838" t="s">
        <v>101</v>
      </c>
      <c r="D838" t="s">
        <v>102</v>
      </c>
      <c r="E838">
        <v>12</v>
      </c>
      <c r="F838" t="s">
        <v>103</v>
      </c>
      <c r="G838" t="s">
        <v>104</v>
      </c>
      <c r="H838" s="5">
        <v>463</v>
      </c>
      <c r="I838" s="5">
        <v>5460.77</v>
      </c>
      <c r="J838" t="s">
        <v>115</v>
      </c>
      <c r="K838" t="s">
        <v>107</v>
      </c>
      <c r="L838">
        <v>0</v>
      </c>
      <c r="M838">
        <v>0</v>
      </c>
      <c r="N838">
        <v>5</v>
      </c>
      <c r="O838" s="6">
        <v>0</v>
      </c>
      <c r="P838" t="s">
        <v>107</v>
      </c>
      <c r="Q838" t="s">
        <v>107</v>
      </c>
      <c r="R838">
        <f>IF(F838="Monthly",2,0)
+IF(E838&lt;=6,2,0)
+IF(N838&lt;=2,2,0)
+IF(L838&gt;=4,2,0)
+IF(M838&gt;=2,1,0)
+IF(H838&gt;=_xlfn.PERCENTILE.INC($H$2:$H$10001,0.75),1,0)</f>
        <v>2</v>
      </c>
      <c r="S838" t="str">
        <f>IF(R838&gt;=7,"High",IF(R838&gt;=4,"Medium","Low"))</f>
        <v>Low</v>
      </c>
    </row>
    <row r="839" spans="1:19">
      <c r="A839" t="s">
        <v>964</v>
      </c>
      <c r="B839">
        <v>31</v>
      </c>
      <c r="C839" t="s">
        <v>112</v>
      </c>
      <c r="D839" t="s">
        <v>131</v>
      </c>
      <c r="E839">
        <v>28</v>
      </c>
      <c r="F839" t="s">
        <v>103</v>
      </c>
      <c r="G839" t="s">
        <v>129</v>
      </c>
      <c r="H839" s="5">
        <v>1028</v>
      </c>
      <c r="I839" s="5">
        <v>29163.85</v>
      </c>
      <c r="J839" t="s">
        <v>105</v>
      </c>
      <c r="K839" t="s">
        <v>106</v>
      </c>
      <c r="L839">
        <v>0</v>
      </c>
      <c r="M839">
        <v>0</v>
      </c>
      <c r="N839">
        <v>5</v>
      </c>
      <c r="O839" s="6">
        <v>0</v>
      </c>
      <c r="P839" t="s">
        <v>107</v>
      </c>
      <c r="Q839" t="s">
        <v>107</v>
      </c>
      <c r="R839">
        <f>IF(F839="Monthly",2,0)
+IF(E839&lt;=6,2,0)
+IF(N839&lt;=2,2,0)
+IF(L839&gt;=4,2,0)
+IF(M839&gt;=2,1,0)
+IF(H839&gt;=_xlfn.PERCENTILE.INC($H$2:$H$10001,0.75),1,0)</f>
        <v>3</v>
      </c>
      <c r="S839" t="str">
        <f>IF(R839&gt;=7,"High",IF(R839&gt;=4,"Medium","Low"))</f>
        <v>Low</v>
      </c>
    </row>
    <row r="840" spans="1:19">
      <c r="A840" t="s">
        <v>965</v>
      </c>
      <c r="B840">
        <v>25</v>
      </c>
      <c r="C840" t="s">
        <v>112</v>
      </c>
      <c r="D840" t="s">
        <v>128</v>
      </c>
      <c r="E840">
        <v>49</v>
      </c>
      <c r="F840" t="s">
        <v>109</v>
      </c>
      <c r="G840" t="s">
        <v>110</v>
      </c>
      <c r="H840" s="5">
        <v>658</v>
      </c>
      <c r="I840" s="5">
        <v>31861.759999999998</v>
      </c>
      <c r="J840" t="s">
        <v>134</v>
      </c>
      <c r="K840" t="s">
        <v>106</v>
      </c>
      <c r="L840">
        <v>3</v>
      </c>
      <c r="M840">
        <v>1</v>
      </c>
      <c r="N840">
        <v>3</v>
      </c>
      <c r="O840" s="6">
        <v>0</v>
      </c>
      <c r="P840" t="s">
        <v>107</v>
      </c>
      <c r="Q840" t="s">
        <v>107</v>
      </c>
      <c r="R840">
        <f>IF(F840="Monthly",2,0)
+IF(E840&lt;=6,2,0)
+IF(N840&lt;=2,2,0)
+IF(L840&gt;=4,2,0)
+IF(M840&gt;=2,1,0)
+IF(H840&gt;=_xlfn.PERCENTILE.INC($H$2:$H$10001,0.75),1,0)</f>
        <v>0</v>
      </c>
      <c r="S840" t="str">
        <f>IF(R840&gt;=7,"High",IF(R840&gt;=4,"Medium","Low"))</f>
        <v>Low</v>
      </c>
    </row>
    <row r="841" spans="1:19">
      <c r="A841" t="s">
        <v>966</v>
      </c>
      <c r="B841">
        <v>21</v>
      </c>
      <c r="C841" t="s">
        <v>112</v>
      </c>
      <c r="D841" t="s">
        <v>137</v>
      </c>
      <c r="E841">
        <v>69</v>
      </c>
      <c r="F841" t="s">
        <v>109</v>
      </c>
      <c r="G841" t="s">
        <v>104</v>
      </c>
      <c r="H841" s="5">
        <v>408</v>
      </c>
      <c r="I841" s="5">
        <v>28882.11</v>
      </c>
      <c r="J841" t="s">
        <v>115</v>
      </c>
      <c r="K841" t="s">
        <v>106</v>
      </c>
      <c r="L841">
        <v>0</v>
      </c>
      <c r="M841">
        <v>0</v>
      </c>
      <c r="N841">
        <v>5</v>
      </c>
      <c r="O841" s="6">
        <v>0</v>
      </c>
      <c r="P841" t="s">
        <v>106</v>
      </c>
      <c r="Q841" t="s">
        <v>107</v>
      </c>
      <c r="R841">
        <f>IF(F841="Monthly",2,0)
+IF(E841&lt;=6,2,0)
+IF(N841&lt;=2,2,0)
+IF(L841&gt;=4,2,0)
+IF(M841&gt;=2,1,0)
+IF(H841&gt;=_xlfn.PERCENTILE.INC($H$2:$H$10001,0.75),1,0)</f>
        <v>0</v>
      </c>
      <c r="S841" t="str">
        <f>IF(R841&gt;=7,"High",IF(R841&gt;=4,"Medium","Low"))</f>
        <v>Low</v>
      </c>
    </row>
    <row r="842" spans="1:19">
      <c r="A842" t="s">
        <v>967</v>
      </c>
      <c r="B842">
        <v>37</v>
      </c>
      <c r="C842" t="s">
        <v>112</v>
      </c>
      <c r="D842" t="s">
        <v>137</v>
      </c>
      <c r="E842">
        <v>58</v>
      </c>
      <c r="F842" t="s">
        <v>121</v>
      </c>
      <c r="G842" t="s">
        <v>110</v>
      </c>
      <c r="H842" s="5">
        <v>683</v>
      </c>
      <c r="I842" s="5">
        <v>32789.599999999999</v>
      </c>
      <c r="J842" t="s">
        <v>105</v>
      </c>
      <c r="K842" t="s">
        <v>106</v>
      </c>
      <c r="L842">
        <v>0</v>
      </c>
      <c r="M842">
        <v>0</v>
      </c>
      <c r="N842">
        <v>5</v>
      </c>
      <c r="O842" s="6">
        <v>15</v>
      </c>
      <c r="P842" t="s">
        <v>107</v>
      </c>
      <c r="Q842" t="s">
        <v>107</v>
      </c>
      <c r="R842">
        <f>IF(F842="Monthly",2,0)
+IF(E842&lt;=6,2,0)
+IF(N842&lt;=2,2,0)
+IF(L842&gt;=4,2,0)
+IF(M842&gt;=2,1,0)
+IF(H842&gt;=_xlfn.PERCENTILE.INC($H$2:$H$10001,0.75),1,0)</f>
        <v>0</v>
      </c>
      <c r="S842" t="str">
        <f>IF(R842&gt;=7,"High",IF(R842&gt;=4,"Medium","Low"))</f>
        <v>Low</v>
      </c>
    </row>
    <row r="843" spans="1:19">
      <c r="A843" t="s">
        <v>968</v>
      </c>
      <c r="B843">
        <v>25</v>
      </c>
      <c r="C843" t="s">
        <v>112</v>
      </c>
      <c r="D843" t="s">
        <v>137</v>
      </c>
      <c r="E843">
        <v>28</v>
      </c>
      <c r="F843" t="s">
        <v>103</v>
      </c>
      <c r="G843" t="s">
        <v>110</v>
      </c>
      <c r="H843" s="5">
        <v>758</v>
      </c>
      <c r="I843" s="5">
        <v>20944.89</v>
      </c>
      <c r="J843" t="s">
        <v>134</v>
      </c>
      <c r="K843" t="s">
        <v>106</v>
      </c>
      <c r="L843">
        <v>1</v>
      </c>
      <c r="M843">
        <v>0</v>
      </c>
      <c r="N843">
        <v>5</v>
      </c>
      <c r="O843" s="6">
        <v>0</v>
      </c>
      <c r="P843" t="s">
        <v>107</v>
      </c>
      <c r="Q843" t="s">
        <v>107</v>
      </c>
      <c r="R843">
        <f>IF(F843="Monthly",2,0)
+IF(E843&lt;=6,2,0)
+IF(N843&lt;=2,2,0)
+IF(L843&gt;=4,2,0)
+IF(M843&gt;=2,1,0)
+IF(H843&gt;=_xlfn.PERCENTILE.INC($H$2:$H$10001,0.75),1,0)</f>
        <v>2</v>
      </c>
      <c r="S843" t="str">
        <f>IF(R843&gt;=7,"High",IF(R843&gt;=4,"Medium","Low"))</f>
        <v>Low</v>
      </c>
    </row>
    <row r="844" spans="1:19">
      <c r="A844" t="s">
        <v>969</v>
      </c>
      <c r="B844">
        <v>37</v>
      </c>
      <c r="C844" t="s">
        <v>101</v>
      </c>
      <c r="D844" t="s">
        <v>102</v>
      </c>
      <c r="E844">
        <v>66</v>
      </c>
      <c r="F844" t="s">
        <v>109</v>
      </c>
      <c r="G844" t="s">
        <v>104</v>
      </c>
      <c r="H844" s="5">
        <v>487</v>
      </c>
      <c r="I844" s="5">
        <v>32705.06</v>
      </c>
      <c r="J844" t="s">
        <v>134</v>
      </c>
      <c r="K844" t="s">
        <v>107</v>
      </c>
      <c r="L844">
        <v>0</v>
      </c>
      <c r="M844">
        <v>0</v>
      </c>
      <c r="N844">
        <v>4</v>
      </c>
      <c r="O844" s="6">
        <v>0</v>
      </c>
      <c r="P844" t="s">
        <v>107</v>
      </c>
      <c r="Q844" t="s">
        <v>107</v>
      </c>
      <c r="R844">
        <f>IF(F844="Monthly",2,0)
+IF(E844&lt;=6,2,0)
+IF(N844&lt;=2,2,0)
+IF(L844&gt;=4,2,0)
+IF(M844&gt;=2,1,0)
+IF(H844&gt;=_xlfn.PERCENTILE.INC($H$2:$H$10001,0.75),1,0)</f>
        <v>0</v>
      </c>
      <c r="S844" t="str">
        <f>IF(R844&gt;=7,"High",IF(R844&gt;=4,"Medium","Low"))</f>
        <v>Low</v>
      </c>
    </row>
    <row r="845" spans="1:19">
      <c r="A845" t="s">
        <v>970</v>
      </c>
      <c r="B845">
        <v>27</v>
      </c>
      <c r="C845" t="s">
        <v>112</v>
      </c>
      <c r="D845" t="s">
        <v>126</v>
      </c>
      <c r="E845">
        <v>45</v>
      </c>
      <c r="F845" t="s">
        <v>103</v>
      </c>
      <c r="G845" t="s">
        <v>104</v>
      </c>
      <c r="H845" s="5">
        <v>548</v>
      </c>
      <c r="I845" s="5">
        <v>24522.400000000001</v>
      </c>
      <c r="J845" t="s">
        <v>134</v>
      </c>
      <c r="K845" t="s">
        <v>106</v>
      </c>
      <c r="L845">
        <v>2</v>
      </c>
      <c r="M845">
        <v>0</v>
      </c>
      <c r="N845">
        <v>5</v>
      </c>
      <c r="O845" s="6">
        <v>0</v>
      </c>
      <c r="P845" t="s">
        <v>107</v>
      </c>
      <c r="Q845" t="s">
        <v>107</v>
      </c>
      <c r="R845">
        <f>IF(F845="Monthly",2,0)
+IF(E845&lt;=6,2,0)
+IF(N845&lt;=2,2,0)
+IF(L845&gt;=4,2,0)
+IF(M845&gt;=2,1,0)
+IF(H845&gt;=_xlfn.PERCENTILE.INC($H$2:$H$10001,0.75),1,0)</f>
        <v>2</v>
      </c>
      <c r="S845" t="str">
        <f>IF(R845&gt;=7,"High",IF(R845&gt;=4,"Medium","Low"))</f>
        <v>Low</v>
      </c>
    </row>
    <row r="846" spans="1:19">
      <c r="A846" t="s">
        <v>971</v>
      </c>
      <c r="B846">
        <v>18</v>
      </c>
      <c r="C846" t="s">
        <v>101</v>
      </c>
      <c r="D846" t="s">
        <v>102</v>
      </c>
      <c r="E846">
        <v>50</v>
      </c>
      <c r="F846" t="s">
        <v>121</v>
      </c>
      <c r="G846" t="s">
        <v>110</v>
      </c>
      <c r="H846" s="5">
        <v>768</v>
      </c>
      <c r="I846" s="5">
        <v>38286.57</v>
      </c>
      <c r="J846" t="s">
        <v>117</v>
      </c>
      <c r="K846" t="s">
        <v>106</v>
      </c>
      <c r="L846">
        <v>0</v>
      </c>
      <c r="M846">
        <v>0</v>
      </c>
      <c r="N846">
        <v>5</v>
      </c>
      <c r="O846" s="6">
        <v>0</v>
      </c>
      <c r="P846" t="s">
        <v>107</v>
      </c>
      <c r="Q846" t="s">
        <v>107</v>
      </c>
      <c r="R846">
        <f>IF(F846="Monthly",2,0)
+IF(E846&lt;=6,2,0)
+IF(N846&lt;=2,2,0)
+IF(L846&gt;=4,2,0)
+IF(M846&gt;=2,1,0)
+IF(H846&gt;=_xlfn.PERCENTILE.INC($H$2:$H$10001,0.75),1,0)</f>
        <v>0</v>
      </c>
      <c r="S846" t="str">
        <f>IF(R846&gt;=7,"High",IF(R846&gt;=4,"Medium","Low"))</f>
        <v>Low</v>
      </c>
    </row>
    <row r="847" spans="1:19">
      <c r="A847" t="s">
        <v>972</v>
      </c>
      <c r="B847">
        <v>26</v>
      </c>
      <c r="C847" t="s">
        <v>101</v>
      </c>
      <c r="D847" t="s">
        <v>133</v>
      </c>
      <c r="E847">
        <v>37</v>
      </c>
      <c r="F847" t="s">
        <v>109</v>
      </c>
      <c r="G847" t="s">
        <v>129</v>
      </c>
      <c r="H847" s="5">
        <v>1085</v>
      </c>
      <c r="I847" s="5">
        <v>36955.839999999997</v>
      </c>
      <c r="J847" t="s">
        <v>134</v>
      </c>
      <c r="K847" t="s">
        <v>106</v>
      </c>
      <c r="L847">
        <v>0</v>
      </c>
      <c r="M847">
        <v>0</v>
      </c>
      <c r="N847">
        <v>4</v>
      </c>
      <c r="O847" s="6">
        <v>10</v>
      </c>
      <c r="P847" t="s">
        <v>107</v>
      </c>
      <c r="Q847" t="s">
        <v>107</v>
      </c>
      <c r="R847">
        <f>IF(F847="Monthly",2,0)
+IF(E847&lt;=6,2,0)
+IF(N847&lt;=2,2,0)
+IF(L847&gt;=4,2,0)
+IF(M847&gt;=2,1,0)
+IF(H847&gt;=_xlfn.PERCENTILE.INC($H$2:$H$10001,0.75),1,0)</f>
        <v>1</v>
      </c>
      <c r="S847" t="str">
        <f>IF(R847&gt;=7,"High",IF(R847&gt;=4,"Medium","Low"))</f>
        <v>Low</v>
      </c>
    </row>
    <row r="848" spans="1:19">
      <c r="A848" t="s">
        <v>973</v>
      </c>
      <c r="B848">
        <v>23</v>
      </c>
      <c r="C848" t="s">
        <v>112</v>
      </c>
      <c r="D848" t="s">
        <v>102</v>
      </c>
      <c r="E848">
        <v>58</v>
      </c>
      <c r="F848" t="s">
        <v>121</v>
      </c>
      <c r="G848" t="s">
        <v>110</v>
      </c>
      <c r="H848" s="5">
        <v>765</v>
      </c>
      <c r="I848" s="5">
        <v>38279.82</v>
      </c>
      <c r="J848" t="s">
        <v>115</v>
      </c>
      <c r="K848" t="s">
        <v>106</v>
      </c>
      <c r="L848">
        <v>2</v>
      </c>
      <c r="M848">
        <v>0</v>
      </c>
      <c r="N848">
        <v>4</v>
      </c>
      <c r="O848" s="6">
        <v>15</v>
      </c>
      <c r="P848" t="s">
        <v>107</v>
      </c>
      <c r="Q848" t="s">
        <v>107</v>
      </c>
      <c r="R848">
        <f>IF(F848="Monthly",2,0)
+IF(E848&lt;=6,2,0)
+IF(N848&lt;=2,2,0)
+IF(L848&gt;=4,2,0)
+IF(M848&gt;=2,1,0)
+IF(H848&gt;=_xlfn.PERCENTILE.INC($H$2:$H$10001,0.75),1,0)</f>
        <v>0</v>
      </c>
      <c r="S848" t="str">
        <f>IF(R848&gt;=7,"High",IF(R848&gt;=4,"Medium","Low"))</f>
        <v>Low</v>
      </c>
    </row>
    <row r="849" spans="1:19">
      <c r="A849" t="s">
        <v>974</v>
      </c>
      <c r="B849">
        <v>32</v>
      </c>
      <c r="C849" t="s">
        <v>112</v>
      </c>
      <c r="D849" t="s">
        <v>102</v>
      </c>
      <c r="E849">
        <v>37</v>
      </c>
      <c r="F849" t="s">
        <v>103</v>
      </c>
      <c r="G849" t="s">
        <v>110</v>
      </c>
      <c r="H849" s="5">
        <v>697</v>
      </c>
      <c r="I849" s="5">
        <v>25489.68</v>
      </c>
      <c r="J849" t="s">
        <v>134</v>
      </c>
      <c r="K849" t="s">
        <v>106</v>
      </c>
      <c r="L849">
        <v>2</v>
      </c>
      <c r="M849">
        <v>0</v>
      </c>
      <c r="N849">
        <v>5</v>
      </c>
      <c r="O849" s="6">
        <v>0</v>
      </c>
      <c r="P849" t="s">
        <v>107</v>
      </c>
      <c r="Q849" t="s">
        <v>107</v>
      </c>
      <c r="R849">
        <f>IF(F849="Monthly",2,0)
+IF(E849&lt;=6,2,0)
+IF(N849&lt;=2,2,0)
+IF(L849&gt;=4,2,0)
+IF(M849&gt;=2,1,0)
+IF(H849&gt;=_xlfn.PERCENTILE.INC($H$2:$H$10001,0.75),1,0)</f>
        <v>2</v>
      </c>
      <c r="S849" t="str">
        <f>IF(R849&gt;=7,"High",IF(R849&gt;=4,"Medium","Low"))</f>
        <v>Low</v>
      </c>
    </row>
    <row r="850" spans="1:19">
      <c r="A850" t="s">
        <v>975</v>
      </c>
      <c r="B850">
        <v>33</v>
      </c>
      <c r="C850" t="s">
        <v>112</v>
      </c>
      <c r="D850" t="s">
        <v>113</v>
      </c>
      <c r="E850">
        <v>20</v>
      </c>
      <c r="F850" t="s">
        <v>103</v>
      </c>
      <c r="G850" t="s">
        <v>104</v>
      </c>
      <c r="H850" s="5">
        <v>442</v>
      </c>
      <c r="I850" s="5">
        <v>9079.2199999999993</v>
      </c>
      <c r="J850" t="s">
        <v>115</v>
      </c>
      <c r="K850" t="s">
        <v>106</v>
      </c>
      <c r="L850">
        <v>0</v>
      </c>
      <c r="M850">
        <v>0</v>
      </c>
      <c r="N850">
        <v>5</v>
      </c>
      <c r="O850" s="6">
        <v>0</v>
      </c>
      <c r="P850" t="s">
        <v>106</v>
      </c>
      <c r="Q850" t="s">
        <v>107</v>
      </c>
      <c r="R850">
        <f>IF(F850="Monthly",2,0)
+IF(E850&lt;=6,2,0)
+IF(N850&lt;=2,2,0)
+IF(L850&gt;=4,2,0)
+IF(M850&gt;=2,1,0)
+IF(H850&gt;=_xlfn.PERCENTILE.INC($H$2:$H$10001,0.75),1,0)</f>
        <v>2</v>
      </c>
      <c r="S850" t="str">
        <f>IF(R850&gt;=7,"High",IF(R850&gt;=4,"Medium","Low"))</f>
        <v>Low</v>
      </c>
    </row>
    <row r="851" spans="1:19">
      <c r="A851" t="s">
        <v>976</v>
      </c>
      <c r="B851">
        <v>29</v>
      </c>
      <c r="C851" t="s">
        <v>101</v>
      </c>
      <c r="D851" t="s">
        <v>126</v>
      </c>
      <c r="E851">
        <v>33</v>
      </c>
      <c r="F851" t="s">
        <v>103</v>
      </c>
      <c r="G851" t="s">
        <v>104</v>
      </c>
      <c r="H851" s="5">
        <v>561</v>
      </c>
      <c r="I851" s="5">
        <v>18312.650000000001</v>
      </c>
      <c r="J851" t="s">
        <v>105</v>
      </c>
      <c r="K851" t="s">
        <v>106</v>
      </c>
      <c r="L851">
        <v>1</v>
      </c>
      <c r="M851">
        <v>0</v>
      </c>
      <c r="N851">
        <v>5</v>
      </c>
      <c r="O851" s="6">
        <v>0</v>
      </c>
      <c r="P851" t="s">
        <v>106</v>
      </c>
      <c r="Q851" t="s">
        <v>106</v>
      </c>
      <c r="R851">
        <f>IF(F851="Monthly",2,0)
+IF(E851&lt;=6,2,0)
+IF(N851&lt;=2,2,0)
+IF(L851&gt;=4,2,0)
+IF(M851&gt;=2,1,0)
+IF(H851&gt;=_xlfn.PERCENTILE.INC($H$2:$H$10001,0.75),1,0)</f>
        <v>2</v>
      </c>
      <c r="S851" t="str">
        <f>IF(R851&gt;=7,"High",IF(R851&gt;=4,"Medium","Low"))</f>
        <v>Low</v>
      </c>
    </row>
    <row r="852" spans="1:19">
      <c r="A852" t="s">
        <v>977</v>
      </c>
      <c r="B852">
        <v>29</v>
      </c>
      <c r="C852" t="s">
        <v>101</v>
      </c>
      <c r="D852" t="s">
        <v>159</v>
      </c>
      <c r="E852">
        <v>32</v>
      </c>
      <c r="F852" t="s">
        <v>103</v>
      </c>
      <c r="G852" t="s">
        <v>110</v>
      </c>
      <c r="H852" s="5">
        <v>728</v>
      </c>
      <c r="I852" s="5">
        <v>22718.49</v>
      </c>
      <c r="J852" t="s">
        <v>115</v>
      </c>
      <c r="K852" t="s">
        <v>107</v>
      </c>
      <c r="L852">
        <v>9</v>
      </c>
      <c r="M852">
        <v>2</v>
      </c>
      <c r="N852">
        <v>1</v>
      </c>
      <c r="O852" s="6">
        <v>0</v>
      </c>
      <c r="P852" t="s">
        <v>107</v>
      </c>
      <c r="Q852" t="s">
        <v>106</v>
      </c>
      <c r="R852">
        <f>IF(F852="Monthly",2,0)
+IF(E852&lt;=6,2,0)
+IF(N852&lt;=2,2,0)
+IF(L852&gt;=4,2,0)
+IF(M852&gt;=2,1,0)
+IF(H852&gt;=_xlfn.PERCENTILE.INC($H$2:$H$10001,0.75),1,0)</f>
        <v>7</v>
      </c>
      <c r="S852" t="str">
        <f>IF(R852&gt;=7,"High",IF(R852&gt;=4,"Medium","Low"))</f>
        <v>High</v>
      </c>
    </row>
    <row r="853" spans="1:19">
      <c r="A853" t="s">
        <v>978</v>
      </c>
      <c r="B853">
        <v>55</v>
      </c>
      <c r="C853" t="s">
        <v>112</v>
      </c>
      <c r="D853" t="s">
        <v>137</v>
      </c>
      <c r="E853">
        <v>64</v>
      </c>
      <c r="F853" t="s">
        <v>109</v>
      </c>
      <c r="G853" t="s">
        <v>110</v>
      </c>
      <c r="H853" s="5">
        <v>736</v>
      </c>
      <c r="I853" s="5">
        <v>46302.92</v>
      </c>
      <c r="J853" t="s">
        <v>105</v>
      </c>
      <c r="K853" t="s">
        <v>106</v>
      </c>
      <c r="L853">
        <v>7</v>
      </c>
      <c r="M853">
        <v>3</v>
      </c>
      <c r="N853">
        <v>2</v>
      </c>
      <c r="O853" s="6">
        <v>0</v>
      </c>
      <c r="P853" t="s">
        <v>107</v>
      </c>
      <c r="Q853" t="s">
        <v>106</v>
      </c>
      <c r="R853">
        <f>IF(F853="Monthly",2,0)
+IF(E853&lt;=6,2,0)
+IF(N853&lt;=2,2,0)
+IF(L853&gt;=4,2,0)
+IF(M853&gt;=2,1,0)
+IF(H853&gt;=_xlfn.PERCENTILE.INC($H$2:$H$10001,0.75),1,0)</f>
        <v>5</v>
      </c>
      <c r="S853" t="str">
        <f>IF(R853&gt;=7,"High",IF(R853&gt;=4,"Medium","Low"))</f>
        <v>Medium</v>
      </c>
    </row>
    <row r="854" spans="1:19">
      <c r="A854" t="s">
        <v>979</v>
      </c>
      <c r="B854">
        <v>41</v>
      </c>
      <c r="C854" t="s">
        <v>112</v>
      </c>
      <c r="D854" t="s">
        <v>128</v>
      </c>
      <c r="E854">
        <v>26</v>
      </c>
      <c r="F854" t="s">
        <v>103</v>
      </c>
      <c r="G854" t="s">
        <v>110</v>
      </c>
      <c r="H854" s="5">
        <v>783</v>
      </c>
      <c r="I854" s="5">
        <v>20462.63</v>
      </c>
      <c r="J854" t="s">
        <v>134</v>
      </c>
      <c r="K854" t="s">
        <v>106</v>
      </c>
      <c r="L854">
        <v>1</v>
      </c>
      <c r="M854">
        <v>0</v>
      </c>
      <c r="N854">
        <v>5</v>
      </c>
      <c r="O854" s="6">
        <v>0</v>
      </c>
      <c r="P854" t="s">
        <v>106</v>
      </c>
      <c r="Q854" t="s">
        <v>107</v>
      </c>
      <c r="R854">
        <f>IF(F854="Monthly",2,0)
+IF(E854&lt;=6,2,0)
+IF(N854&lt;=2,2,0)
+IF(L854&gt;=4,2,0)
+IF(M854&gt;=2,1,0)
+IF(H854&gt;=_xlfn.PERCENTILE.INC($H$2:$H$10001,0.75),1,0)</f>
        <v>2</v>
      </c>
      <c r="S854" t="str">
        <f>IF(R854&gt;=7,"High",IF(R854&gt;=4,"Medium","Low"))</f>
        <v>Low</v>
      </c>
    </row>
    <row r="855" spans="1:19">
      <c r="A855" t="s">
        <v>980</v>
      </c>
      <c r="B855">
        <v>18</v>
      </c>
      <c r="C855" t="s">
        <v>101</v>
      </c>
      <c r="D855" t="s">
        <v>123</v>
      </c>
      <c r="E855">
        <v>30</v>
      </c>
      <c r="F855" t="s">
        <v>109</v>
      </c>
      <c r="G855" t="s">
        <v>104</v>
      </c>
      <c r="H855" s="5">
        <v>408</v>
      </c>
      <c r="I855" s="5">
        <v>12537.73</v>
      </c>
      <c r="J855" t="s">
        <v>140</v>
      </c>
      <c r="K855" t="s">
        <v>106</v>
      </c>
      <c r="L855">
        <v>0</v>
      </c>
      <c r="M855">
        <v>0</v>
      </c>
      <c r="N855">
        <v>5</v>
      </c>
      <c r="O855" s="6">
        <v>0</v>
      </c>
      <c r="P855" t="s">
        <v>107</v>
      </c>
      <c r="Q855" t="s">
        <v>107</v>
      </c>
      <c r="R855">
        <f>IF(F855="Monthly",2,0)
+IF(E855&lt;=6,2,0)
+IF(N855&lt;=2,2,0)
+IF(L855&gt;=4,2,0)
+IF(M855&gt;=2,1,0)
+IF(H855&gt;=_xlfn.PERCENTILE.INC($H$2:$H$10001,0.75),1,0)</f>
        <v>0</v>
      </c>
      <c r="S855" t="str">
        <f>IF(R855&gt;=7,"High",IF(R855&gt;=4,"Medium","Low"))</f>
        <v>Low</v>
      </c>
    </row>
    <row r="856" spans="1:19">
      <c r="A856" t="s">
        <v>981</v>
      </c>
      <c r="B856">
        <v>42</v>
      </c>
      <c r="C856" t="s">
        <v>101</v>
      </c>
      <c r="D856" t="s">
        <v>123</v>
      </c>
      <c r="E856">
        <v>38</v>
      </c>
      <c r="F856" t="s">
        <v>103</v>
      </c>
      <c r="G856" t="s">
        <v>110</v>
      </c>
      <c r="H856" s="5">
        <v>668</v>
      </c>
      <c r="I856" s="5">
        <v>25180.94</v>
      </c>
      <c r="J856" t="s">
        <v>105</v>
      </c>
      <c r="K856" t="s">
        <v>106</v>
      </c>
      <c r="L856">
        <v>2</v>
      </c>
      <c r="M856">
        <v>1</v>
      </c>
      <c r="N856">
        <v>5</v>
      </c>
      <c r="O856" s="6">
        <v>0</v>
      </c>
      <c r="P856" t="s">
        <v>107</v>
      </c>
      <c r="Q856" t="s">
        <v>107</v>
      </c>
      <c r="R856">
        <f>IF(F856="Monthly",2,0)
+IF(E856&lt;=6,2,0)
+IF(N856&lt;=2,2,0)
+IF(L856&gt;=4,2,0)
+IF(M856&gt;=2,1,0)
+IF(H856&gt;=_xlfn.PERCENTILE.INC($H$2:$H$10001,0.75),1,0)</f>
        <v>2</v>
      </c>
      <c r="S856" t="str">
        <f>IF(R856&gt;=7,"High",IF(R856&gt;=4,"Medium","Low"))</f>
        <v>Low</v>
      </c>
    </row>
    <row r="857" spans="1:19">
      <c r="A857" t="s">
        <v>982</v>
      </c>
      <c r="B857">
        <v>31</v>
      </c>
      <c r="C857" t="s">
        <v>112</v>
      </c>
      <c r="D857" t="s">
        <v>119</v>
      </c>
      <c r="E857">
        <v>30</v>
      </c>
      <c r="F857" t="s">
        <v>103</v>
      </c>
      <c r="G857" t="s">
        <v>129</v>
      </c>
      <c r="H857" s="5">
        <v>1046</v>
      </c>
      <c r="I857" s="5">
        <v>32224.74</v>
      </c>
      <c r="J857" t="s">
        <v>117</v>
      </c>
      <c r="K857" t="s">
        <v>106</v>
      </c>
      <c r="L857">
        <v>1</v>
      </c>
      <c r="M857">
        <v>0</v>
      </c>
      <c r="N857">
        <v>5</v>
      </c>
      <c r="O857" s="6">
        <v>0</v>
      </c>
      <c r="P857" t="s">
        <v>106</v>
      </c>
      <c r="Q857" t="s">
        <v>107</v>
      </c>
      <c r="R857">
        <f>IF(F857="Monthly",2,0)
+IF(E857&lt;=6,2,0)
+IF(N857&lt;=2,2,0)
+IF(L857&gt;=4,2,0)
+IF(M857&gt;=2,1,0)
+IF(H857&gt;=_xlfn.PERCENTILE.INC($H$2:$H$10001,0.75),1,0)</f>
        <v>3</v>
      </c>
      <c r="S857" t="str">
        <f>IF(R857&gt;=7,"High",IF(R857&gt;=4,"Medium","Low"))</f>
        <v>Low</v>
      </c>
    </row>
    <row r="858" spans="1:19">
      <c r="A858" t="s">
        <v>983</v>
      </c>
      <c r="B858">
        <v>37</v>
      </c>
      <c r="C858" t="s">
        <v>101</v>
      </c>
      <c r="D858" t="s">
        <v>133</v>
      </c>
      <c r="E858">
        <v>21</v>
      </c>
      <c r="F858" t="s">
        <v>121</v>
      </c>
      <c r="G858" t="s">
        <v>104</v>
      </c>
      <c r="H858" s="5">
        <v>430</v>
      </c>
      <c r="I858" s="5">
        <v>8167.04</v>
      </c>
      <c r="J858" t="s">
        <v>105</v>
      </c>
      <c r="K858" t="s">
        <v>106</v>
      </c>
      <c r="L858">
        <v>0</v>
      </c>
      <c r="M858">
        <v>0</v>
      </c>
      <c r="N858">
        <v>5</v>
      </c>
      <c r="O858" s="6">
        <v>10</v>
      </c>
      <c r="P858" t="s">
        <v>107</v>
      </c>
      <c r="Q858" t="s">
        <v>107</v>
      </c>
      <c r="R858">
        <f>IF(F858="Monthly",2,0)
+IF(E858&lt;=6,2,0)
+IF(N858&lt;=2,2,0)
+IF(L858&gt;=4,2,0)
+IF(M858&gt;=2,1,0)
+IF(H858&gt;=_xlfn.PERCENTILE.INC($H$2:$H$10001,0.75),1,0)</f>
        <v>0</v>
      </c>
      <c r="S858" t="str">
        <f>IF(R858&gt;=7,"High",IF(R858&gt;=4,"Medium","Low"))</f>
        <v>Low</v>
      </c>
    </row>
    <row r="859" spans="1:19">
      <c r="A859" t="s">
        <v>984</v>
      </c>
      <c r="B859">
        <v>24</v>
      </c>
      <c r="C859" t="s">
        <v>112</v>
      </c>
      <c r="D859" t="s">
        <v>102</v>
      </c>
      <c r="E859">
        <v>38</v>
      </c>
      <c r="F859" t="s">
        <v>103</v>
      </c>
      <c r="G859" t="s">
        <v>104</v>
      </c>
      <c r="H859" s="5">
        <v>424</v>
      </c>
      <c r="I859" s="5">
        <v>16479.73</v>
      </c>
      <c r="J859" t="s">
        <v>115</v>
      </c>
      <c r="K859" t="s">
        <v>106</v>
      </c>
      <c r="L859">
        <v>0</v>
      </c>
      <c r="M859">
        <v>0</v>
      </c>
      <c r="N859">
        <v>5</v>
      </c>
      <c r="O859" s="6">
        <v>0</v>
      </c>
      <c r="P859" t="s">
        <v>106</v>
      </c>
      <c r="Q859" t="s">
        <v>106</v>
      </c>
      <c r="R859">
        <f>IF(F859="Monthly",2,0)
+IF(E859&lt;=6,2,0)
+IF(N859&lt;=2,2,0)
+IF(L859&gt;=4,2,0)
+IF(M859&gt;=2,1,0)
+IF(H859&gt;=_xlfn.PERCENTILE.INC($H$2:$H$10001,0.75),1,0)</f>
        <v>2</v>
      </c>
      <c r="S859" t="str">
        <f>IF(R859&gt;=7,"High",IF(R859&gt;=4,"Medium","Low"))</f>
        <v>Low</v>
      </c>
    </row>
    <row r="860" spans="1:19">
      <c r="A860" t="s">
        <v>985</v>
      </c>
      <c r="B860">
        <v>23</v>
      </c>
      <c r="C860" t="s">
        <v>112</v>
      </c>
      <c r="D860" t="s">
        <v>123</v>
      </c>
      <c r="E860">
        <v>27</v>
      </c>
      <c r="F860" t="s">
        <v>103</v>
      </c>
      <c r="G860" t="s">
        <v>129</v>
      </c>
      <c r="H860" s="5">
        <v>1061</v>
      </c>
      <c r="I860" s="5">
        <v>28934.18</v>
      </c>
      <c r="J860" t="s">
        <v>105</v>
      </c>
      <c r="K860" t="s">
        <v>106</v>
      </c>
      <c r="L860">
        <v>1</v>
      </c>
      <c r="M860">
        <v>0</v>
      </c>
      <c r="N860">
        <v>4</v>
      </c>
      <c r="O860" s="6">
        <v>0</v>
      </c>
      <c r="P860" t="s">
        <v>106</v>
      </c>
      <c r="Q860" t="s">
        <v>107</v>
      </c>
      <c r="R860">
        <f>IF(F860="Monthly",2,0)
+IF(E860&lt;=6,2,0)
+IF(N860&lt;=2,2,0)
+IF(L860&gt;=4,2,0)
+IF(M860&gt;=2,1,0)
+IF(H860&gt;=_xlfn.PERCENTILE.INC($H$2:$H$10001,0.75),1,0)</f>
        <v>3</v>
      </c>
      <c r="S860" t="str">
        <f>IF(R860&gt;=7,"High",IF(R860&gt;=4,"Medium","Low"))</f>
        <v>Low</v>
      </c>
    </row>
    <row r="861" spans="1:19">
      <c r="A861" t="s">
        <v>986</v>
      </c>
      <c r="B861">
        <v>20</v>
      </c>
      <c r="C861" t="s">
        <v>112</v>
      </c>
      <c r="D861" t="s">
        <v>123</v>
      </c>
      <c r="E861">
        <v>65</v>
      </c>
      <c r="F861" t="s">
        <v>103</v>
      </c>
      <c r="G861" t="s">
        <v>104</v>
      </c>
      <c r="H861" s="5">
        <v>533</v>
      </c>
      <c r="I861" s="5">
        <v>34450.42</v>
      </c>
      <c r="J861" t="s">
        <v>140</v>
      </c>
      <c r="K861" t="s">
        <v>106</v>
      </c>
      <c r="L861">
        <v>0</v>
      </c>
      <c r="M861">
        <v>0</v>
      </c>
      <c r="N861">
        <v>4</v>
      </c>
      <c r="O861" s="6">
        <v>0</v>
      </c>
      <c r="P861" t="s">
        <v>107</v>
      </c>
      <c r="Q861" t="s">
        <v>107</v>
      </c>
      <c r="R861">
        <f>IF(F861="Monthly",2,0)
+IF(E861&lt;=6,2,0)
+IF(N861&lt;=2,2,0)
+IF(L861&gt;=4,2,0)
+IF(M861&gt;=2,1,0)
+IF(H861&gt;=_xlfn.PERCENTILE.INC($H$2:$H$10001,0.75),1,0)</f>
        <v>2</v>
      </c>
      <c r="S861" t="str">
        <f>IF(R861&gt;=7,"High",IF(R861&gt;=4,"Medium","Low"))</f>
        <v>Low</v>
      </c>
    </row>
    <row r="862" spans="1:19">
      <c r="A862" t="s">
        <v>987</v>
      </c>
      <c r="B862">
        <v>18</v>
      </c>
      <c r="C862" t="s">
        <v>112</v>
      </c>
      <c r="D862" t="s">
        <v>123</v>
      </c>
      <c r="E862">
        <v>36</v>
      </c>
      <c r="F862" t="s">
        <v>103</v>
      </c>
      <c r="G862" t="s">
        <v>110</v>
      </c>
      <c r="H862" s="5">
        <v>734</v>
      </c>
      <c r="I862" s="5">
        <v>26884.52</v>
      </c>
      <c r="J862" t="s">
        <v>140</v>
      </c>
      <c r="K862" t="s">
        <v>106</v>
      </c>
      <c r="L862">
        <v>3</v>
      </c>
      <c r="M862">
        <v>1</v>
      </c>
      <c r="N862">
        <v>4</v>
      </c>
      <c r="O862" s="6">
        <v>0</v>
      </c>
      <c r="P862" t="s">
        <v>107</v>
      </c>
      <c r="Q862" t="s">
        <v>107</v>
      </c>
      <c r="R862">
        <f>IF(F862="Monthly",2,0)
+IF(E862&lt;=6,2,0)
+IF(N862&lt;=2,2,0)
+IF(L862&gt;=4,2,0)
+IF(M862&gt;=2,1,0)
+IF(H862&gt;=_xlfn.PERCENTILE.INC($H$2:$H$10001,0.75),1,0)</f>
        <v>2</v>
      </c>
      <c r="S862" t="str">
        <f>IF(R862&gt;=7,"High",IF(R862&gt;=4,"Medium","Low"))</f>
        <v>Low</v>
      </c>
    </row>
    <row r="863" spans="1:19">
      <c r="A863" t="s">
        <v>988</v>
      </c>
      <c r="B863">
        <v>24</v>
      </c>
      <c r="C863" t="s">
        <v>112</v>
      </c>
      <c r="D863" t="s">
        <v>102</v>
      </c>
      <c r="E863">
        <v>10</v>
      </c>
      <c r="F863" t="s">
        <v>103</v>
      </c>
      <c r="G863" t="s">
        <v>110</v>
      </c>
      <c r="H863" s="5">
        <v>803</v>
      </c>
      <c r="I863" s="5">
        <v>7922.75</v>
      </c>
      <c r="J863" t="s">
        <v>140</v>
      </c>
      <c r="K863" t="s">
        <v>106</v>
      </c>
      <c r="L863">
        <v>2</v>
      </c>
      <c r="M863">
        <v>0</v>
      </c>
      <c r="N863">
        <v>5</v>
      </c>
      <c r="O863" s="6">
        <v>0</v>
      </c>
      <c r="P863" t="s">
        <v>106</v>
      </c>
      <c r="Q863" t="s">
        <v>107</v>
      </c>
      <c r="R863">
        <f>IF(F863="Monthly",2,0)
+IF(E863&lt;=6,2,0)
+IF(N863&lt;=2,2,0)
+IF(L863&gt;=4,2,0)
+IF(M863&gt;=2,1,0)
+IF(H863&gt;=_xlfn.PERCENTILE.INC($H$2:$H$10001,0.75),1,0)</f>
        <v>3</v>
      </c>
      <c r="S863" t="str">
        <f>IF(R863&gt;=7,"High",IF(R863&gt;=4,"Medium","Low"))</f>
        <v>Low</v>
      </c>
    </row>
    <row r="864" spans="1:19">
      <c r="A864" t="s">
        <v>989</v>
      </c>
      <c r="B864">
        <v>18</v>
      </c>
      <c r="C864" t="s">
        <v>101</v>
      </c>
      <c r="D864" t="s">
        <v>126</v>
      </c>
      <c r="E864">
        <v>20</v>
      </c>
      <c r="F864" t="s">
        <v>103</v>
      </c>
      <c r="G864" t="s">
        <v>110</v>
      </c>
      <c r="H864" s="5">
        <v>801</v>
      </c>
      <c r="I864" s="5">
        <v>16115.49</v>
      </c>
      <c r="J864" t="s">
        <v>115</v>
      </c>
      <c r="K864" t="s">
        <v>106</v>
      </c>
      <c r="L864">
        <v>3</v>
      </c>
      <c r="M864">
        <v>0</v>
      </c>
      <c r="N864">
        <v>4</v>
      </c>
      <c r="O864" s="6">
        <v>0</v>
      </c>
      <c r="P864" t="s">
        <v>107</v>
      </c>
      <c r="Q864" t="s">
        <v>107</v>
      </c>
      <c r="R864">
        <f>IF(F864="Monthly",2,0)
+IF(E864&lt;=6,2,0)
+IF(N864&lt;=2,2,0)
+IF(L864&gt;=4,2,0)
+IF(M864&gt;=2,1,0)
+IF(H864&gt;=_xlfn.PERCENTILE.INC($H$2:$H$10001,0.75),1,0)</f>
        <v>3</v>
      </c>
      <c r="S864" t="str">
        <f>IF(R864&gt;=7,"High",IF(R864&gt;=4,"Medium","Low"))</f>
        <v>Low</v>
      </c>
    </row>
    <row r="865" spans="1:19">
      <c r="A865" t="s">
        <v>990</v>
      </c>
      <c r="B865">
        <v>42</v>
      </c>
      <c r="C865" t="s">
        <v>101</v>
      </c>
      <c r="D865" t="s">
        <v>113</v>
      </c>
      <c r="E865">
        <v>16</v>
      </c>
      <c r="F865" t="s">
        <v>109</v>
      </c>
      <c r="G865" t="s">
        <v>110</v>
      </c>
      <c r="H865" s="5">
        <v>708</v>
      </c>
      <c r="I865" s="5">
        <v>10804.23</v>
      </c>
      <c r="J865" t="s">
        <v>140</v>
      </c>
      <c r="K865" t="s">
        <v>106</v>
      </c>
      <c r="L865">
        <v>0</v>
      </c>
      <c r="M865">
        <v>0</v>
      </c>
      <c r="N865">
        <v>5</v>
      </c>
      <c r="O865" s="6">
        <v>5</v>
      </c>
      <c r="P865" t="s">
        <v>107</v>
      </c>
      <c r="Q865" t="s">
        <v>107</v>
      </c>
      <c r="R865">
        <f>IF(F865="Monthly",2,0)
+IF(E865&lt;=6,2,0)
+IF(N865&lt;=2,2,0)
+IF(L865&gt;=4,2,0)
+IF(M865&gt;=2,1,0)
+IF(H865&gt;=_xlfn.PERCENTILE.INC($H$2:$H$10001,0.75),1,0)</f>
        <v>0</v>
      </c>
      <c r="S865" t="str">
        <f>IF(R865&gt;=7,"High",IF(R865&gt;=4,"Medium","Low"))</f>
        <v>Low</v>
      </c>
    </row>
    <row r="866" spans="1:19">
      <c r="A866" t="s">
        <v>991</v>
      </c>
      <c r="B866">
        <v>28</v>
      </c>
      <c r="C866" t="s">
        <v>101</v>
      </c>
      <c r="D866" t="s">
        <v>102</v>
      </c>
      <c r="E866">
        <v>21</v>
      </c>
      <c r="F866" t="s">
        <v>109</v>
      </c>
      <c r="G866" t="s">
        <v>110</v>
      </c>
      <c r="H866" s="5">
        <v>736</v>
      </c>
      <c r="I866" s="5">
        <v>15531.81</v>
      </c>
      <c r="J866" t="s">
        <v>117</v>
      </c>
      <c r="K866" t="s">
        <v>106</v>
      </c>
      <c r="L866">
        <v>1</v>
      </c>
      <c r="M866">
        <v>0</v>
      </c>
      <c r="N866">
        <v>5</v>
      </c>
      <c r="O866" s="6">
        <v>0</v>
      </c>
      <c r="P866" t="s">
        <v>107</v>
      </c>
      <c r="Q866" t="s">
        <v>107</v>
      </c>
      <c r="R866">
        <f>IF(F866="Monthly",2,0)
+IF(E866&lt;=6,2,0)
+IF(N866&lt;=2,2,0)
+IF(L866&gt;=4,2,0)
+IF(M866&gt;=2,1,0)
+IF(H866&gt;=_xlfn.PERCENTILE.INC($H$2:$H$10001,0.75),1,0)</f>
        <v>0</v>
      </c>
      <c r="S866" t="str">
        <f>IF(R866&gt;=7,"High",IF(R866&gt;=4,"Medium","Low"))</f>
        <v>Low</v>
      </c>
    </row>
    <row r="867" spans="1:19">
      <c r="A867" t="s">
        <v>992</v>
      </c>
      <c r="B867">
        <v>32</v>
      </c>
      <c r="C867" t="s">
        <v>112</v>
      </c>
      <c r="D867" t="s">
        <v>102</v>
      </c>
      <c r="E867">
        <v>25</v>
      </c>
      <c r="F867" t="s">
        <v>109</v>
      </c>
      <c r="G867" t="s">
        <v>110</v>
      </c>
      <c r="H867" s="5">
        <v>759</v>
      </c>
      <c r="I867" s="5">
        <v>18530.82</v>
      </c>
      <c r="J867" t="s">
        <v>115</v>
      </c>
      <c r="K867" t="s">
        <v>106</v>
      </c>
      <c r="L867">
        <v>4</v>
      </c>
      <c r="M867">
        <v>0</v>
      </c>
      <c r="N867">
        <v>4</v>
      </c>
      <c r="O867" s="6">
        <v>5</v>
      </c>
      <c r="P867" t="s">
        <v>106</v>
      </c>
      <c r="Q867" t="s">
        <v>107</v>
      </c>
      <c r="R867">
        <f>IF(F867="Monthly",2,0)
+IF(E867&lt;=6,2,0)
+IF(N867&lt;=2,2,0)
+IF(L867&gt;=4,2,0)
+IF(M867&gt;=2,1,0)
+IF(H867&gt;=_xlfn.PERCENTILE.INC($H$2:$H$10001,0.75),1,0)</f>
        <v>2</v>
      </c>
      <c r="S867" t="str">
        <f>IF(R867&gt;=7,"High",IF(R867&gt;=4,"Medium","Low"))</f>
        <v>Low</v>
      </c>
    </row>
    <row r="868" spans="1:19">
      <c r="A868" t="s">
        <v>993</v>
      </c>
      <c r="B868">
        <v>38</v>
      </c>
      <c r="C868" t="s">
        <v>101</v>
      </c>
      <c r="D868" t="s">
        <v>137</v>
      </c>
      <c r="E868">
        <v>70</v>
      </c>
      <c r="F868" t="s">
        <v>121</v>
      </c>
      <c r="G868" t="s">
        <v>104</v>
      </c>
      <c r="H868" s="5">
        <v>529</v>
      </c>
      <c r="I868" s="5">
        <v>37241.67</v>
      </c>
      <c r="J868" t="s">
        <v>117</v>
      </c>
      <c r="K868" t="s">
        <v>106</v>
      </c>
      <c r="L868">
        <v>1</v>
      </c>
      <c r="M868">
        <v>0</v>
      </c>
      <c r="N868">
        <v>5</v>
      </c>
      <c r="O868" s="6">
        <v>0</v>
      </c>
      <c r="P868" t="s">
        <v>107</v>
      </c>
      <c r="Q868" t="s">
        <v>107</v>
      </c>
      <c r="R868">
        <f>IF(F868="Monthly",2,0)
+IF(E868&lt;=6,2,0)
+IF(N868&lt;=2,2,0)
+IF(L868&gt;=4,2,0)
+IF(M868&gt;=2,1,0)
+IF(H868&gt;=_xlfn.PERCENTILE.INC($H$2:$H$10001,0.75),1,0)</f>
        <v>0</v>
      </c>
      <c r="S868" t="str">
        <f>IF(R868&gt;=7,"High",IF(R868&gt;=4,"Medium","Low"))</f>
        <v>Low</v>
      </c>
    </row>
    <row r="869" spans="1:19">
      <c r="A869" t="s">
        <v>994</v>
      </c>
      <c r="B869">
        <v>39</v>
      </c>
      <c r="C869" t="s">
        <v>101</v>
      </c>
      <c r="D869" t="s">
        <v>126</v>
      </c>
      <c r="E869">
        <v>41</v>
      </c>
      <c r="F869" t="s">
        <v>103</v>
      </c>
      <c r="G869" t="s">
        <v>104</v>
      </c>
      <c r="H869" s="5">
        <v>414</v>
      </c>
      <c r="I869" s="5">
        <v>17164.169999999998</v>
      </c>
      <c r="J869" t="s">
        <v>117</v>
      </c>
      <c r="K869" t="s">
        <v>107</v>
      </c>
      <c r="L869">
        <v>1</v>
      </c>
      <c r="M869">
        <v>0</v>
      </c>
      <c r="N869">
        <v>5</v>
      </c>
      <c r="O869" s="6">
        <v>0</v>
      </c>
      <c r="P869" t="s">
        <v>107</v>
      </c>
      <c r="Q869" t="s">
        <v>106</v>
      </c>
      <c r="R869">
        <f>IF(F869="Monthly",2,0)
+IF(E869&lt;=6,2,0)
+IF(N869&lt;=2,2,0)
+IF(L869&gt;=4,2,0)
+IF(M869&gt;=2,1,0)
+IF(H869&gt;=_xlfn.PERCENTILE.INC($H$2:$H$10001,0.75),1,0)</f>
        <v>2</v>
      </c>
      <c r="S869" t="str">
        <f>IF(R869&gt;=7,"High",IF(R869&gt;=4,"Medium","Low"))</f>
        <v>Low</v>
      </c>
    </row>
    <row r="870" spans="1:19">
      <c r="A870" t="s">
        <v>995</v>
      </c>
      <c r="B870">
        <v>55</v>
      </c>
      <c r="C870" t="s">
        <v>112</v>
      </c>
      <c r="D870" t="s">
        <v>137</v>
      </c>
      <c r="E870">
        <v>28</v>
      </c>
      <c r="F870" t="s">
        <v>109</v>
      </c>
      <c r="G870" t="s">
        <v>104</v>
      </c>
      <c r="H870" s="5">
        <v>450</v>
      </c>
      <c r="I870" s="5">
        <v>11518.5</v>
      </c>
      <c r="J870" t="s">
        <v>140</v>
      </c>
      <c r="K870" t="s">
        <v>106</v>
      </c>
      <c r="L870">
        <v>1</v>
      </c>
      <c r="M870">
        <v>0</v>
      </c>
      <c r="N870">
        <v>5</v>
      </c>
      <c r="O870" s="6">
        <v>10</v>
      </c>
      <c r="P870" t="s">
        <v>107</v>
      </c>
      <c r="Q870" t="s">
        <v>107</v>
      </c>
      <c r="R870">
        <f>IF(F870="Monthly",2,0)
+IF(E870&lt;=6,2,0)
+IF(N870&lt;=2,2,0)
+IF(L870&gt;=4,2,0)
+IF(M870&gt;=2,1,0)
+IF(H870&gt;=_xlfn.PERCENTILE.INC($H$2:$H$10001,0.75),1,0)</f>
        <v>0</v>
      </c>
      <c r="S870" t="str">
        <f>IF(R870&gt;=7,"High",IF(R870&gt;=4,"Medium","Low"))</f>
        <v>Low</v>
      </c>
    </row>
    <row r="871" spans="1:19">
      <c r="A871" t="s">
        <v>996</v>
      </c>
      <c r="B871">
        <v>49</v>
      </c>
      <c r="C871" t="s">
        <v>101</v>
      </c>
      <c r="D871" t="s">
        <v>102</v>
      </c>
      <c r="E871">
        <v>30</v>
      </c>
      <c r="F871" t="s">
        <v>121</v>
      </c>
      <c r="G871" t="s">
        <v>110</v>
      </c>
      <c r="H871" s="5">
        <v>823</v>
      </c>
      <c r="I871" s="5">
        <v>25308.67</v>
      </c>
      <c r="J871" t="s">
        <v>105</v>
      </c>
      <c r="K871" t="s">
        <v>106</v>
      </c>
      <c r="L871">
        <v>0</v>
      </c>
      <c r="M871">
        <v>0</v>
      </c>
      <c r="N871">
        <v>5</v>
      </c>
      <c r="O871" s="6">
        <v>0</v>
      </c>
      <c r="P871" t="s">
        <v>107</v>
      </c>
      <c r="Q871" t="s">
        <v>107</v>
      </c>
      <c r="R871">
        <f>IF(F871="Monthly",2,0)
+IF(E871&lt;=6,2,0)
+IF(N871&lt;=2,2,0)
+IF(L871&gt;=4,2,0)
+IF(M871&gt;=2,1,0)
+IF(H871&gt;=_xlfn.PERCENTILE.INC($H$2:$H$10001,0.75),1,0)</f>
        <v>1</v>
      </c>
      <c r="S871" t="str">
        <f>IF(R871&gt;=7,"High",IF(R871&gt;=4,"Medium","Low"))</f>
        <v>Low</v>
      </c>
    </row>
    <row r="872" spans="1:19">
      <c r="A872" t="s">
        <v>997</v>
      </c>
      <c r="B872">
        <v>40</v>
      </c>
      <c r="C872" t="s">
        <v>112</v>
      </c>
      <c r="D872" t="s">
        <v>102</v>
      </c>
      <c r="E872">
        <v>41</v>
      </c>
      <c r="F872" t="s">
        <v>109</v>
      </c>
      <c r="G872" t="s">
        <v>104</v>
      </c>
      <c r="H872" s="5">
        <v>526</v>
      </c>
      <c r="I872" s="5">
        <v>21890.39</v>
      </c>
      <c r="J872" t="s">
        <v>134</v>
      </c>
      <c r="K872" t="s">
        <v>106</v>
      </c>
      <c r="L872">
        <v>0</v>
      </c>
      <c r="M872">
        <v>0</v>
      </c>
      <c r="N872">
        <v>5</v>
      </c>
      <c r="O872" s="6">
        <v>0</v>
      </c>
      <c r="P872" t="s">
        <v>107</v>
      </c>
      <c r="Q872" t="s">
        <v>106</v>
      </c>
      <c r="R872">
        <f>IF(F872="Monthly",2,0)
+IF(E872&lt;=6,2,0)
+IF(N872&lt;=2,2,0)
+IF(L872&gt;=4,2,0)
+IF(M872&gt;=2,1,0)
+IF(H872&gt;=_xlfn.PERCENTILE.INC($H$2:$H$10001,0.75),1,0)</f>
        <v>0</v>
      </c>
      <c r="S872" t="str">
        <f>IF(R872&gt;=7,"High",IF(R872&gt;=4,"Medium","Low"))</f>
        <v>Low</v>
      </c>
    </row>
    <row r="873" spans="1:19">
      <c r="A873" t="s">
        <v>998</v>
      </c>
      <c r="B873">
        <v>38</v>
      </c>
      <c r="C873" t="s">
        <v>101</v>
      </c>
      <c r="D873" t="s">
        <v>102</v>
      </c>
      <c r="E873">
        <v>50</v>
      </c>
      <c r="F873" t="s">
        <v>103</v>
      </c>
      <c r="G873" t="s">
        <v>110</v>
      </c>
      <c r="H873" s="5">
        <v>756</v>
      </c>
      <c r="I873" s="5">
        <v>36841.449999999997</v>
      </c>
      <c r="J873" t="s">
        <v>140</v>
      </c>
      <c r="K873" t="s">
        <v>106</v>
      </c>
      <c r="L873">
        <v>0</v>
      </c>
      <c r="M873">
        <v>0</v>
      </c>
      <c r="N873">
        <v>5</v>
      </c>
      <c r="O873" s="6">
        <v>0</v>
      </c>
      <c r="P873" t="s">
        <v>106</v>
      </c>
      <c r="Q873" t="s">
        <v>107</v>
      </c>
      <c r="R873">
        <f>IF(F873="Monthly",2,0)
+IF(E873&lt;=6,2,0)
+IF(N873&lt;=2,2,0)
+IF(L873&gt;=4,2,0)
+IF(M873&gt;=2,1,0)
+IF(H873&gt;=_xlfn.PERCENTILE.INC($H$2:$H$10001,0.75),1,0)</f>
        <v>2</v>
      </c>
      <c r="S873" t="str">
        <f>IF(R873&gt;=7,"High",IF(R873&gt;=4,"Medium","Low"))</f>
        <v>Low</v>
      </c>
    </row>
    <row r="874" spans="1:19">
      <c r="A874" t="s">
        <v>999</v>
      </c>
      <c r="B874">
        <v>38</v>
      </c>
      <c r="C874" t="s">
        <v>101</v>
      </c>
      <c r="D874" t="s">
        <v>102</v>
      </c>
      <c r="E874">
        <v>22</v>
      </c>
      <c r="F874" t="s">
        <v>103</v>
      </c>
      <c r="G874" t="s">
        <v>110</v>
      </c>
      <c r="H874" s="5">
        <v>734</v>
      </c>
      <c r="I874" s="5">
        <v>16209.34</v>
      </c>
      <c r="J874" t="s">
        <v>134</v>
      </c>
      <c r="K874" t="s">
        <v>106</v>
      </c>
      <c r="L874">
        <v>0</v>
      </c>
      <c r="M874">
        <v>0</v>
      </c>
      <c r="N874">
        <v>5</v>
      </c>
      <c r="O874" s="6">
        <v>0</v>
      </c>
      <c r="P874" t="s">
        <v>107</v>
      </c>
      <c r="Q874" t="s">
        <v>107</v>
      </c>
      <c r="R874">
        <f>IF(F874="Monthly",2,0)
+IF(E874&lt;=6,2,0)
+IF(N874&lt;=2,2,0)
+IF(L874&gt;=4,2,0)
+IF(M874&gt;=2,1,0)
+IF(H874&gt;=_xlfn.PERCENTILE.INC($H$2:$H$10001,0.75),1,0)</f>
        <v>2</v>
      </c>
      <c r="S874" t="str">
        <f>IF(R874&gt;=7,"High",IF(R874&gt;=4,"Medium","Low"))</f>
        <v>Low</v>
      </c>
    </row>
    <row r="875" spans="1:19">
      <c r="A875" t="s">
        <v>1000</v>
      </c>
      <c r="B875">
        <v>18</v>
      </c>
      <c r="C875" t="s">
        <v>112</v>
      </c>
      <c r="D875" t="s">
        <v>133</v>
      </c>
      <c r="E875">
        <v>21</v>
      </c>
      <c r="F875" t="s">
        <v>103</v>
      </c>
      <c r="G875" t="s">
        <v>129</v>
      </c>
      <c r="H875" s="5">
        <v>1036</v>
      </c>
      <c r="I875" s="5">
        <v>21454.62</v>
      </c>
      <c r="J875" t="s">
        <v>117</v>
      </c>
      <c r="K875" t="s">
        <v>106</v>
      </c>
      <c r="L875">
        <v>0</v>
      </c>
      <c r="M875">
        <v>0</v>
      </c>
      <c r="N875">
        <v>4</v>
      </c>
      <c r="O875" s="6">
        <v>0</v>
      </c>
      <c r="P875" t="s">
        <v>107</v>
      </c>
      <c r="Q875" t="s">
        <v>107</v>
      </c>
      <c r="R875">
        <f>IF(F875="Monthly",2,0)
+IF(E875&lt;=6,2,0)
+IF(N875&lt;=2,2,0)
+IF(L875&gt;=4,2,0)
+IF(M875&gt;=2,1,0)
+IF(H875&gt;=_xlfn.PERCENTILE.INC($H$2:$H$10001,0.75),1,0)</f>
        <v>3</v>
      </c>
      <c r="S875" t="str">
        <f>IF(R875&gt;=7,"High",IF(R875&gt;=4,"Medium","Low"))</f>
        <v>Low</v>
      </c>
    </row>
    <row r="876" spans="1:19">
      <c r="A876" t="s">
        <v>1001</v>
      </c>
      <c r="B876">
        <v>41</v>
      </c>
      <c r="C876" t="s">
        <v>101</v>
      </c>
      <c r="D876" t="s">
        <v>133</v>
      </c>
      <c r="E876">
        <v>52</v>
      </c>
      <c r="F876" t="s">
        <v>121</v>
      </c>
      <c r="G876" t="s">
        <v>104</v>
      </c>
      <c r="H876" s="5">
        <v>524</v>
      </c>
      <c r="I876" s="5">
        <v>26581.58</v>
      </c>
      <c r="J876" t="s">
        <v>134</v>
      </c>
      <c r="K876" t="s">
        <v>107</v>
      </c>
      <c r="L876">
        <v>6</v>
      </c>
      <c r="M876">
        <v>1</v>
      </c>
      <c r="N876">
        <v>4</v>
      </c>
      <c r="O876" s="6">
        <v>0</v>
      </c>
      <c r="P876" t="s">
        <v>106</v>
      </c>
      <c r="Q876" t="s">
        <v>107</v>
      </c>
      <c r="R876">
        <f>IF(F876="Monthly",2,0)
+IF(E876&lt;=6,2,0)
+IF(N876&lt;=2,2,0)
+IF(L876&gt;=4,2,0)
+IF(M876&gt;=2,1,0)
+IF(H876&gt;=_xlfn.PERCENTILE.INC($H$2:$H$10001,0.75),1,0)</f>
        <v>2</v>
      </c>
      <c r="S876" t="str">
        <f>IF(R876&gt;=7,"High",IF(R876&gt;=4,"Medium","Low"))</f>
        <v>Low</v>
      </c>
    </row>
    <row r="877" spans="1:19">
      <c r="A877" t="s">
        <v>1002</v>
      </c>
      <c r="B877">
        <v>40</v>
      </c>
      <c r="C877" t="s">
        <v>101</v>
      </c>
      <c r="D877" t="s">
        <v>133</v>
      </c>
      <c r="E877">
        <v>29</v>
      </c>
      <c r="F877" t="s">
        <v>121</v>
      </c>
      <c r="G877" t="s">
        <v>104</v>
      </c>
      <c r="H877" s="5">
        <v>447</v>
      </c>
      <c r="I877" s="5">
        <v>13019.47</v>
      </c>
      <c r="J877" t="s">
        <v>105</v>
      </c>
      <c r="K877" t="s">
        <v>106</v>
      </c>
      <c r="L877">
        <v>0</v>
      </c>
      <c r="M877">
        <v>0</v>
      </c>
      <c r="N877">
        <v>5</v>
      </c>
      <c r="O877" s="6">
        <v>0</v>
      </c>
      <c r="P877" t="s">
        <v>107</v>
      </c>
      <c r="Q877" t="s">
        <v>107</v>
      </c>
      <c r="R877">
        <f>IF(F877="Monthly",2,0)
+IF(E877&lt;=6,2,0)
+IF(N877&lt;=2,2,0)
+IF(L877&gt;=4,2,0)
+IF(M877&gt;=2,1,0)
+IF(H877&gt;=_xlfn.PERCENTILE.INC($H$2:$H$10001,0.75),1,0)</f>
        <v>0</v>
      </c>
      <c r="S877" t="str">
        <f>IF(R877&gt;=7,"High",IF(R877&gt;=4,"Medium","Low"))</f>
        <v>Low</v>
      </c>
    </row>
    <row r="878" spans="1:19">
      <c r="A878" t="s">
        <v>1003</v>
      </c>
      <c r="B878">
        <v>51</v>
      </c>
      <c r="C878" t="s">
        <v>112</v>
      </c>
      <c r="D878" t="s">
        <v>126</v>
      </c>
      <c r="E878">
        <v>15</v>
      </c>
      <c r="F878" t="s">
        <v>103</v>
      </c>
      <c r="G878" t="s">
        <v>110</v>
      </c>
      <c r="H878" s="5">
        <v>665</v>
      </c>
      <c r="I878" s="5">
        <v>10142.02</v>
      </c>
      <c r="J878" t="s">
        <v>105</v>
      </c>
      <c r="K878" t="s">
        <v>106</v>
      </c>
      <c r="L878">
        <v>2</v>
      </c>
      <c r="M878">
        <v>0</v>
      </c>
      <c r="N878">
        <v>5</v>
      </c>
      <c r="O878" s="6">
        <v>0</v>
      </c>
      <c r="P878" t="s">
        <v>107</v>
      </c>
      <c r="Q878" t="s">
        <v>107</v>
      </c>
      <c r="R878">
        <f>IF(F878="Monthly",2,0)
+IF(E878&lt;=6,2,0)
+IF(N878&lt;=2,2,0)
+IF(L878&gt;=4,2,0)
+IF(M878&gt;=2,1,0)
+IF(H878&gt;=_xlfn.PERCENTILE.INC($H$2:$H$10001,0.75),1,0)</f>
        <v>2</v>
      </c>
      <c r="S878" t="str">
        <f>IF(R878&gt;=7,"High",IF(R878&gt;=4,"Medium","Low"))</f>
        <v>Low</v>
      </c>
    </row>
    <row r="879" spans="1:19">
      <c r="A879" t="s">
        <v>1004</v>
      </c>
      <c r="B879">
        <v>55</v>
      </c>
      <c r="C879" t="s">
        <v>101</v>
      </c>
      <c r="D879" t="s">
        <v>119</v>
      </c>
      <c r="E879">
        <v>26</v>
      </c>
      <c r="F879" t="s">
        <v>121</v>
      </c>
      <c r="G879" t="s">
        <v>104</v>
      </c>
      <c r="H879" s="5">
        <v>472</v>
      </c>
      <c r="I879" s="5">
        <v>11024.3</v>
      </c>
      <c r="J879" t="s">
        <v>115</v>
      </c>
      <c r="K879" t="s">
        <v>107</v>
      </c>
      <c r="L879">
        <v>1</v>
      </c>
      <c r="M879">
        <v>0</v>
      </c>
      <c r="N879">
        <v>5</v>
      </c>
      <c r="O879" s="6">
        <v>10</v>
      </c>
      <c r="P879" t="s">
        <v>106</v>
      </c>
      <c r="Q879" t="s">
        <v>107</v>
      </c>
      <c r="R879">
        <f>IF(F879="Monthly",2,0)
+IF(E879&lt;=6,2,0)
+IF(N879&lt;=2,2,0)
+IF(L879&gt;=4,2,0)
+IF(M879&gt;=2,1,0)
+IF(H879&gt;=_xlfn.PERCENTILE.INC($H$2:$H$10001,0.75),1,0)</f>
        <v>0</v>
      </c>
      <c r="S879" t="str">
        <f>IF(R879&gt;=7,"High",IF(R879&gt;=4,"Medium","Low"))</f>
        <v>Low</v>
      </c>
    </row>
    <row r="880" spans="1:19">
      <c r="A880" t="s">
        <v>1005</v>
      </c>
      <c r="B880">
        <v>37</v>
      </c>
      <c r="C880" t="s">
        <v>112</v>
      </c>
      <c r="D880" t="s">
        <v>123</v>
      </c>
      <c r="E880">
        <v>25</v>
      </c>
      <c r="F880" t="s">
        <v>109</v>
      </c>
      <c r="G880" t="s">
        <v>129</v>
      </c>
      <c r="H880" s="5">
        <v>1055</v>
      </c>
      <c r="I880" s="5">
        <v>24736.34</v>
      </c>
      <c r="J880" t="s">
        <v>105</v>
      </c>
      <c r="K880" t="s">
        <v>106</v>
      </c>
      <c r="L880">
        <v>0</v>
      </c>
      <c r="M880">
        <v>0</v>
      </c>
      <c r="N880">
        <v>4</v>
      </c>
      <c r="O880" s="6">
        <v>5</v>
      </c>
      <c r="P880" t="s">
        <v>106</v>
      </c>
      <c r="Q880" t="s">
        <v>107</v>
      </c>
      <c r="R880">
        <f>IF(F880="Monthly",2,0)
+IF(E880&lt;=6,2,0)
+IF(N880&lt;=2,2,0)
+IF(L880&gt;=4,2,0)
+IF(M880&gt;=2,1,0)
+IF(H880&gt;=_xlfn.PERCENTILE.INC($H$2:$H$10001,0.75),1,0)</f>
        <v>1</v>
      </c>
      <c r="S880" t="str">
        <f>IF(R880&gt;=7,"High",IF(R880&gt;=4,"Medium","Low"))</f>
        <v>Low</v>
      </c>
    </row>
    <row r="881" spans="1:19">
      <c r="A881" t="s">
        <v>1006</v>
      </c>
      <c r="B881">
        <v>21</v>
      </c>
      <c r="C881" t="s">
        <v>101</v>
      </c>
      <c r="D881" t="s">
        <v>119</v>
      </c>
      <c r="E881">
        <v>34</v>
      </c>
      <c r="F881" t="s">
        <v>109</v>
      </c>
      <c r="G881" t="s">
        <v>110</v>
      </c>
      <c r="H881" s="5">
        <v>772</v>
      </c>
      <c r="I881" s="5">
        <v>26252.959999999999</v>
      </c>
      <c r="J881" t="s">
        <v>140</v>
      </c>
      <c r="K881" t="s">
        <v>106</v>
      </c>
      <c r="L881">
        <v>2</v>
      </c>
      <c r="M881">
        <v>0</v>
      </c>
      <c r="N881">
        <v>4</v>
      </c>
      <c r="O881" s="6">
        <v>0</v>
      </c>
      <c r="P881" t="s">
        <v>107</v>
      </c>
      <c r="Q881" t="s">
        <v>107</v>
      </c>
      <c r="R881">
        <f>IF(F881="Monthly",2,0)
+IF(E881&lt;=6,2,0)
+IF(N881&lt;=2,2,0)
+IF(L881&gt;=4,2,0)
+IF(M881&gt;=2,1,0)
+IF(H881&gt;=_xlfn.PERCENTILE.INC($H$2:$H$10001,0.75),1,0)</f>
        <v>0</v>
      </c>
      <c r="S881" t="str">
        <f>IF(R881&gt;=7,"High",IF(R881&gt;=4,"Medium","Low"))</f>
        <v>Low</v>
      </c>
    </row>
    <row r="882" spans="1:19">
      <c r="A882" t="s">
        <v>1007</v>
      </c>
      <c r="B882">
        <v>38</v>
      </c>
      <c r="C882" t="s">
        <v>101</v>
      </c>
      <c r="D882" t="s">
        <v>123</v>
      </c>
      <c r="E882">
        <v>35</v>
      </c>
      <c r="F882" t="s">
        <v>121</v>
      </c>
      <c r="G882" t="s">
        <v>104</v>
      </c>
      <c r="H882" s="5">
        <v>484</v>
      </c>
      <c r="I882" s="5">
        <v>15382.36</v>
      </c>
      <c r="J882" t="s">
        <v>140</v>
      </c>
      <c r="K882" t="s">
        <v>106</v>
      </c>
      <c r="L882">
        <v>2</v>
      </c>
      <c r="M882">
        <v>0</v>
      </c>
      <c r="N882">
        <v>5</v>
      </c>
      <c r="O882" s="6">
        <v>10</v>
      </c>
      <c r="P882" t="s">
        <v>107</v>
      </c>
      <c r="Q882" t="s">
        <v>107</v>
      </c>
      <c r="R882">
        <f>IF(F882="Monthly",2,0)
+IF(E882&lt;=6,2,0)
+IF(N882&lt;=2,2,0)
+IF(L882&gt;=4,2,0)
+IF(M882&gt;=2,1,0)
+IF(H882&gt;=_xlfn.PERCENTILE.INC($H$2:$H$10001,0.75),1,0)</f>
        <v>0</v>
      </c>
      <c r="S882" t="str">
        <f>IF(R882&gt;=7,"High",IF(R882&gt;=4,"Medium","Low"))</f>
        <v>Low</v>
      </c>
    </row>
    <row r="883" spans="1:19">
      <c r="A883" t="s">
        <v>1008</v>
      </c>
      <c r="B883">
        <v>54</v>
      </c>
      <c r="C883" t="s">
        <v>112</v>
      </c>
      <c r="D883" t="s">
        <v>102</v>
      </c>
      <c r="E883">
        <v>32</v>
      </c>
      <c r="F883" t="s">
        <v>121</v>
      </c>
      <c r="G883" t="s">
        <v>129</v>
      </c>
      <c r="H883" s="5">
        <v>1097</v>
      </c>
      <c r="I883" s="5">
        <v>34264.21</v>
      </c>
      <c r="J883" t="s">
        <v>105</v>
      </c>
      <c r="K883" t="s">
        <v>106</v>
      </c>
      <c r="L883">
        <v>0</v>
      </c>
      <c r="M883">
        <v>0</v>
      </c>
      <c r="N883">
        <v>5</v>
      </c>
      <c r="O883" s="6">
        <v>0</v>
      </c>
      <c r="P883" t="s">
        <v>106</v>
      </c>
      <c r="Q883" t="s">
        <v>107</v>
      </c>
      <c r="R883">
        <f>IF(F883="Monthly",2,0)
+IF(E883&lt;=6,2,0)
+IF(N883&lt;=2,2,0)
+IF(L883&gt;=4,2,0)
+IF(M883&gt;=2,1,0)
+IF(H883&gt;=_xlfn.PERCENTILE.INC($H$2:$H$10001,0.75),1,0)</f>
        <v>1</v>
      </c>
      <c r="S883" t="str">
        <f>IF(R883&gt;=7,"High",IF(R883&gt;=4,"Medium","Low"))</f>
        <v>Low</v>
      </c>
    </row>
    <row r="884" spans="1:19">
      <c r="A884" t="s">
        <v>1009</v>
      </c>
      <c r="B884">
        <v>33</v>
      </c>
      <c r="C884" t="s">
        <v>101</v>
      </c>
      <c r="D884" t="s">
        <v>133</v>
      </c>
      <c r="E884">
        <v>32</v>
      </c>
      <c r="F884" t="s">
        <v>109</v>
      </c>
      <c r="G884" t="s">
        <v>110</v>
      </c>
      <c r="H884" s="5">
        <v>729</v>
      </c>
      <c r="I884" s="5">
        <v>21526.78</v>
      </c>
      <c r="J884" t="s">
        <v>140</v>
      </c>
      <c r="K884" t="s">
        <v>106</v>
      </c>
      <c r="L884">
        <v>0</v>
      </c>
      <c r="M884">
        <v>0</v>
      </c>
      <c r="N884">
        <v>5</v>
      </c>
      <c r="O884" s="6">
        <v>10</v>
      </c>
      <c r="P884" t="s">
        <v>106</v>
      </c>
      <c r="Q884" t="s">
        <v>107</v>
      </c>
      <c r="R884">
        <f>IF(F884="Monthly",2,0)
+IF(E884&lt;=6,2,0)
+IF(N884&lt;=2,2,0)
+IF(L884&gt;=4,2,0)
+IF(M884&gt;=2,1,0)
+IF(H884&gt;=_xlfn.PERCENTILE.INC($H$2:$H$10001,0.75),1,0)</f>
        <v>0</v>
      </c>
      <c r="S884" t="str">
        <f>IF(R884&gt;=7,"High",IF(R884&gt;=4,"Medium","Low"))</f>
        <v>Low</v>
      </c>
    </row>
    <row r="885" spans="1:19">
      <c r="A885" t="s">
        <v>1010</v>
      </c>
      <c r="B885">
        <v>33</v>
      </c>
      <c r="C885" t="s">
        <v>112</v>
      </c>
      <c r="D885" t="s">
        <v>102</v>
      </c>
      <c r="E885">
        <v>6</v>
      </c>
      <c r="F885" t="s">
        <v>103</v>
      </c>
      <c r="G885" t="s">
        <v>110</v>
      </c>
      <c r="H885" s="5">
        <v>744</v>
      </c>
      <c r="I885" s="5">
        <v>4317.45</v>
      </c>
      <c r="J885" t="s">
        <v>105</v>
      </c>
      <c r="K885" t="s">
        <v>106</v>
      </c>
      <c r="L885">
        <v>0</v>
      </c>
      <c r="M885">
        <v>0</v>
      </c>
      <c r="N885">
        <v>5</v>
      </c>
      <c r="O885" s="6">
        <v>5</v>
      </c>
      <c r="P885" t="s">
        <v>107</v>
      </c>
      <c r="Q885" t="s">
        <v>107</v>
      </c>
      <c r="R885">
        <f>IF(F885="Monthly",2,0)
+IF(E885&lt;=6,2,0)
+IF(N885&lt;=2,2,0)
+IF(L885&gt;=4,2,0)
+IF(M885&gt;=2,1,0)
+IF(H885&gt;=_xlfn.PERCENTILE.INC($H$2:$H$10001,0.75),1,0)</f>
        <v>4</v>
      </c>
      <c r="S885" t="str">
        <f>IF(R885&gt;=7,"High",IF(R885&gt;=4,"Medium","Low"))</f>
        <v>Medium</v>
      </c>
    </row>
    <row r="886" spans="1:19">
      <c r="A886" t="s">
        <v>1011</v>
      </c>
      <c r="B886">
        <v>24</v>
      </c>
      <c r="C886" t="s">
        <v>101</v>
      </c>
      <c r="D886" t="s">
        <v>159</v>
      </c>
      <c r="E886">
        <v>36</v>
      </c>
      <c r="F886" t="s">
        <v>103</v>
      </c>
      <c r="G886" t="s">
        <v>110</v>
      </c>
      <c r="H886" s="5">
        <v>779</v>
      </c>
      <c r="I886" s="5">
        <v>28314.26</v>
      </c>
      <c r="J886" t="s">
        <v>140</v>
      </c>
      <c r="K886" t="s">
        <v>106</v>
      </c>
      <c r="L886">
        <v>0</v>
      </c>
      <c r="M886">
        <v>0</v>
      </c>
      <c r="N886">
        <v>5</v>
      </c>
      <c r="O886" s="6">
        <v>0</v>
      </c>
      <c r="P886" t="s">
        <v>107</v>
      </c>
      <c r="Q886" t="s">
        <v>107</v>
      </c>
      <c r="R886">
        <f>IF(F886="Monthly",2,0)
+IF(E886&lt;=6,2,0)
+IF(N886&lt;=2,2,0)
+IF(L886&gt;=4,2,0)
+IF(M886&gt;=2,1,0)
+IF(H886&gt;=_xlfn.PERCENTILE.INC($H$2:$H$10001,0.75),1,0)</f>
        <v>2</v>
      </c>
      <c r="S886" t="str">
        <f>IF(R886&gt;=7,"High",IF(R886&gt;=4,"Medium","Low"))</f>
        <v>Low</v>
      </c>
    </row>
    <row r="887" spans="1:19">
      <c r="A887" t="s">
        <v>1012</v>
      </c>
      <c r="B887">
        <v>30</v>
      </c>
      <c r="C887" t="s">
        <v>101</v>
      </c>
      <c r="D887" t="s">
        <v>102</v>
      </c>
      <c r="E887">
        <v>33</v>
      </c>
      <c r="F887" t="s">
        <v>103</v>
      </c>
      <c r="G887" t="s">
        <v>110</v>
      </c>
      <c r="H887" s="5">
        <v>744</v>
      </c>
      <c r="I887" s="5">
        <v>24993.16</v>
      </c>
      <c r="J887" t="s">
        <v>105</v>
      </c>
      <c r="K887" t="s">
        <v>106</v>
      </c>
      <c r="L887">
        <v>0</v>
      </c>
      <c r="M887">
        <v>0</v>
      </c>
      <c r="N887">
        <v>5</v>
      </c>
      <c r="O887" s="6">
        <v>0</v>
      </c>
      <c r="P887" t="s">
        <v>106</v>
      </c>
      <c r="Q887" t="s">
        <v>107</v>
      </c>
      <c r="R887">
        <f>IF(F887="Monthly",2,0)
+IF(E887&lt;=6,2,0)
+IF(N887&lt;=2,2,0)
+IF(L887&gt;=4,2,0)
+IF(M887&gt;=2,1,0)
+IF(H887&gt;=_xlfn.PERCENTILE.INC($H$2:$H$10001,0.75),1,0)</f>
        <v>2</v>
      </c>
      <c r="S887" t="str">
        <f>IF(R887&gt;=7,"High",IF(R887&gt;=4,"Medium","Low"))</f>
        <v>Low</v>
      </c>
    </row>
    <row r="888" spans="1:19">
      <c r="A888" t="s">
        <v>1013</v>
      </c>
      <c r="B888">
        <v>44</v>
      </c>
      <c r="C888" t="s">
        <v>101</v>
      </c>
      <c r="D888" t="s">
        <v>131</v>
      </c>
      <c r="E888">
        <v>10</v>
      </c>
      <c r="F888" t="s">
        <v>121</v>
      </c>
      <c r="G888" t="s">
        <v>104</v>
      </c>
      <c r="H888" s="5">
        <v>442</v>
      </c>
      <c r="I888" s="5">
        <v>4018.44</v>
      </c>
      <c r="J888" t="s">
        <v>140</v>
      </c>
      <c r="K888" t="s">
        <v>106</v>
      </c>
      <c r="L888">
        <v>0</v>
      </c>
      <c r="M888">
        <v>0</v>
      </c>
      <c r="N888">
        <v>3</v>
      </c>
      <c r="O888" s="6">
        <v>10</v>
      </c>
      <c r="P888" t="s">
        <v>107</v>
      </c>
      <c r="Q888" t="s">
        <v>107</v>
      </c>
      <c r="R888">
        <f>IF(F888="Monthly",2,0)
+IF(E888&lt;=6,2,0)
+IF(N888&lt;=2,2,0)
+IF(L888&gt;=4,2,0)
+IF(M888&gt;=2,1,0)
+IF(H888&gt;=_xlfn.PERCENTILE.INC($H$2:$H$10001,0.75),1,0)</f>
        <v>0</v>
      </c>
      <c r="S888" t="str">
        <f>IF(R888&gt;=7,"High",IF(R888&gt;=4,"Medium","Low"))</f>
        <v>Low</v>
      </c>
    </row>
    <row r="889" spans="1:19">
      <c r="A889" t="s">
        <v>1014</v>
      </c>
      <c r="B889">
        <v>42</v>
      </c>
      <c r="C889" t="s">
        <v>101</v>
      </c>
      <c r="D889" t="s">
        <v>131</v>
      </c>
      <c r="E889">
        <v>70</v>
      </c>
      <c r="F889" t="s">
        <v>121</v>
      </c>
      <c r="G889" t="s">
        <v>129</v>
      </c>
      <c r="H889" s="5">
        <v>1131</v>
      </c>
      <c r="I889" s="5">
        <v>80198.720000000001</v>
      </c>
      <c r="J889" t="s">
        <v>134</v>
      </c>
      <c r="K889" t="s">
        <v>106</v>
      </c>
      <c r="L889">
        <v>1</v>
      </c>
      <c r="M889">
        <v>0</v>
      </c>
      <c r="N889">
        <v>5</v>
      </c>
      <c r="O889" s="6">
        <v>0</v>
      </c>
      <c r="P889" t="s">
        <v>106</v>
      </c>
      <c r="Q889" t="s">
        <v>107</v>
      </c>
      <c r="R889">
        <f>IF(F889="Monthly",2,0)
+IF(E889&lt;=6,2,0)
+IF(N889&lt;=2,2,0)
+IF(L889&gt;=4,2,0)
+IF(M889&gt;=2,1,0)
+IF(H889&gt;=_xlfn.PERCENTILE.INC($H$2:$H$10001,0.75),1,0)</f>
        <v>1</v>
      </c>
      <c r="S889" t="str">
        <f>IF(R889&gt;=7,"High",IF(R889&gt;=4,"Medium","Low"))</f>
        <v>Low</v>
      </c>
    </row>
    <row r="890" spans="1:19">
      <c r="A890" t="s">
        <v>1015</v>
      </c>
      <c r="B890">
        <v>28</v>
      </c>
      <c r="C890" t="s">
        <v>101</v>
      </c>
      <c r="D890" t="s">
        <v>159</v>
      </c>
      <c r="E890">
        <v>45</v>
      </c>
      <c r="F890" t="s">
        <v>103</v>
      </c>
      <c r="G890" t="s">
        <v>110</v>
      </c>
      <c r="H890" s="5">
        <v>750</v>
      </c>
      <c r="I890" s="5">
        <v>34665.5</v>
      </c>
      <c r="J890" t="s">
        <v>117</v>
      </c>
      <c r="K890" t="s">
        <v>106</v>
      </c>
      <c r="L890">
        <v>1</v>
      </c>
      <c r="M890">
        <v>0</v>
      </c>
      <c r="N890">
        <v>4</v>
      </c>
      <c r="O890" s="6">
        <v>0</v>
      </c>
      <c r="P890" t="s">
        <v>107</v>
      </c>
      <c r="Q890" t="s">
        <v>107</v>
      </c>
      <c r="R890">
        <f>IF(F890="Monthly",2,0)
+IF(E890&lt;=6,2,0)
+IF(N890&lt;=2,2,0)
+IF(L890&gt;=4,2,0)
+IF(M890&gt;=2,1,0)
+IF(H890&gt;=_xlfn.PERCENTILE.INC($H$2:$H$10001,0.75),1,0)</f>
        <v>2</v>
      </c>
      <c r="S890" t="str">
        <f>IF(R890&gt;=7,"High",IF(R890&gt;=4,"Medium","Low"))</f>
        <v>Low</v>
      </c>
    </row>
    <row r="891" spans="1:19">
      <c r="A891" t="s">
        <v>1016</v>
      </c>
      <c r="B891">
        <v>36</v>
      </c>
      <c r="C891" t="s">
        <v>101</v>
      </c>
      <c r="D891" t="s">
        <v>137</v>
      </c>
      <c r="E891">
        <v>43</v>
      </c>
      <c r="F891" t="s">
        <v>103</v>
      </c>
      <c r="G891" t="s">
        <v>104</v>
      </c>
      <c r="H891" s="5">
        <v>452</v>
      </c>
      <c r="I891" s="5">
        <v>19341.88</v>
      </c>
      <c r="J891" t="s">
        <v>105</v>
      </c>
      <c r="K891" t="s">
        <v>106</v>
      </c>
      <c r="L891">
        <v>0</v>
      </c>
      <c r="M891">
        <v>0</v>
      </c>
      <c r="N891">
        <v>4</v>
      </c>
      <c r="O891" s="6">
        <v>0</v>
      </c>
      <c r="P891" t="s">
        <v>107</v>
      </c>
      <c r="Q891" t="s">
        <v>107</v>
      </c>
      <c r="R891">
        <f>IF(F891="Monthly",2,0)
+IF(E891&lt;=6,2,0)
+IF(N891&lt;=2,2,0)
+IF(L891&gt;=4,2,0)
+IF(M891&gt;=2,1,0)
+IF(H891&gt;=_xlfn.PERCENTILE.INC($H$2:$H$10001,0.75),1,0)</f>
        <v>2</v>
      </c>
      <c r="S891" t="str">
        <f>IF(R891&gt;=7,"High",IF(R891&gt;=4,"Medium","Low"))</f>
        <v>Low</v>
      </c>
    </row>
    <row r="892" spans="1:19">
      <c r="A892" t="s">
        <v>1017</v>
      </c>
      <c r="B892">
        <v>33</v>
      </c>
      <c r="C892" t="s">
        <v>112</v>
      </c>
      <c r="D892" t="s">
        <v>102</v>
      </c>
      <c r="E892">
        <v>56</v>
      </c>
      <c r="F892" t="s">
        <v>121</v>
      </c>
      <c r="G892" t="s">
        <v>110</v>
      </c>
      <c r="H892" s="5">
        <v>732</v>
      </c>
      <c r="I892" s="5">
        <v>36862.959999999999</v>
      </c>
      <c r="J892" t="s">
        <v>134</v>
      </c>
      <c r="K892" t="s">
        <v>106</v>
      </c>
      <c r="L892">
        <v>0</v>
      </c>
      <c r="M892">
        <v>0</v>
      </c>
      <c r="N892">
        <v>5</v>
      </c>
      <c r="O892" s="6">
        <v>10</v>
      </c>
      <c r="P892" t="s">
        <v>107</v>
      </c>
      <c r="Q892" t="s">
        <v>107</v>
      </c>
      <c r="R892">
        <f>IF(F892="Monthly",2,0)
+IF(E892&lt;=6,2,0)
+IF(N892&lt;=2,2,0)
+IF(L892&gt;=4,2,0)
+IF(M892&gt;=2,1,0)
+IF(H892&gt;=_xlfn.PERCENTILE.INC($H$2:$H$10001,0.75),1,0)</f>
        <v>0</v>
      </c>
      <c r="S892" t="str">
        <f>IF(R892&gt;=7,"High",IF(R892&gt;=4,"Medium","Low"))</f>
        <v>Low</v>
      </c>
    </row>
    <row r="893" spans="1:19">
      <c r="A893" t="s">
        <v>1018</v>
      </c>
      <c r="B893">
        <v>36</v>
      </c>
      <c r="C893" t="s">
        <v>101</v>
      </c>
      <c r="D893" t="s">
        <v>131</v>
      </c>
      <c r="E893">
        <v>36</v>
      </c>
      <c r="F893" t="s">
        <v>121</v>
      </c>
      <c r="G893" t="s">
        <v>110</v>
      </c>
      <c r="H893" s="5">
        <v>712</v>
      </c>
      <c r="I893" s="5">
        <v>21777.59</v>
      </c>
      <c r="J893" t="s">
        <v>117</v>
      </c>
      <c r="K893" t="s">
        <v>106</v>
      </c>
      <c r="L893">
        <v>0</v>
      </c>
      <c r="M893">
        <v>0</v>
      </c>
      <c r="N893">
        <v>5</v>
      </c>
      <c r="O893" s="6">
        <v>15</v>
      </c>
      <c r="P893" t="s">
        <v>107</v>
      </c>
      <c r="Q893" t="s">
        <v>107</v>
      </c>
      <c r="R893">
        <f>IF(F893="Monthly",2,0)
+IF(E893&lt;=6,2,0)
+IF(N893&lt;=2,2,0)
+IF(L893&gt;=4,2,0)
+IF(M893&gt;=2,1,0)
+IF(H893&gt;=_xlfn.PERCENTILE.INC($H$2:$H$10001,0.75),1,0)</f>
        <v>0</v>
      </c>
      <c r="S893" t="str">
        <f>IF(R893&gt;=7,"High",IF(R893&gt;=4,"Medium","Low"))</f>
        <v>Low</v>
      </c>
    </row>
    <row r="894" spans="1:19">
      <c r="A894" t="s">
        <v>1019</v>
      </c>
      <c r="B894">
        <v>38</v>
      </c>
      <c r="C894" t="s">
        <v>112</v>
      </c>
      <c r="D894" t="s">
        <v>113</v>
      </c>
      <c r="E894">
        <v>13</v>
      </c>
      <c r="F894" t="s">
        <v>103</v>
      </c>
      <c r="G894" t="s">
        <v>104</v>
      </c>
      <c r="H894" s="5">
        <v>482</v>
      </c>
      <c r="I894" s="5">
        <v>6194.48</v>
      </c>
      <c r="J894" t="s">
        <v>134</v>
      </c>
      <c r="K894" t="s">
        <v>106</v>
      </c>
      <c r="L894">
        <v>2</v>
      </c>
      <c r="M894">
        <v>0</v>
      </c>
      <c r="N894">
        <v>5</v>
      </c>
      <c r="O894" s="6">
        <v>0</v>
      </c>
      <c r="P894" t="s">
        <v>106</v>
      </c>
      <c r="Q894" t="s">
        <v>106</v>
      </c>
      <c r="R894">
        <f>IF(F894="Monthly",2,0)
+IF(E894&lt;=6,2,0)
+IF(N894&lt;=2,2,0)
+IF(L894&gt;=4,2,0)
+IF(M894&gt;=2,1,0)
+IF(H894&gt;=_xlfn.PERCENTILE.INC($H$2:$H$10001,0.75),1,0)</f>
        <v>2</v>
      </c>
      <c r="S894" t="str">
        <f>IF(R894&gt;=7,"High",IF(R894&gt;=4,"Medium","Low"))</f>
        <v>Low</v>
      </c>
    </row>
    <row r="895" spans="1:19">
      <c r="A895" t="s">
        <v>1020</v>
      </c>
      <c r="B895">
        <v>40</v>
      </c>
      <c r="C895" t="s">
        <v>112</v>
      </c>
      <c r="D895" t="s">
        <v>131</v>
      </c>
      <c r="E895">
        <v>15</v>
      </c>
      <c r="F895" t="s">
        <v>103</v>
      </c>
      <c r="G895" t="s">
        <v>129</v>
      </c>
      <c r="H895" s="5">
        <v>1080</v>
      </c>
      <c r="I895" s="5">
        <v>16522.509999999998</v>
      </c>
      <c r="J895" t="s">
        <v>140</v>
      </c>
      <c r="K895" t="s">
        <v>106</v>
      </c>
      <c r="L895">
        <v>1</v>
      </c>
      <c r="M895">
        <v>0</v>
      </c>
      <c r="N895">
        <v>5</v>
      </c>
      <c r="O895" s="6">
        <v>0</v>
      </c>
      <c r="P895" t="s">
        <v>107</v>
      </c>
      <c r="Q895" t="s">
        <v>106</v>
      </c>
      <c r="R895">
        <f>IF(F895="Monthly",2,0)
+IF(E895&lt;=6,2,0)
+IF(N895&lt;=2,2,0)
+IF(L895&gt;=4,2,0)
+IF(M895&gt;=2,1,0)
+IF(H895&gt;=_xlfn.PERCENTILE.INC($H$2:$H$10001,0.75),1,0)</f>
        <v>3</v>
      </c>
      <c r="S895" t="str">
        <f>IF(R895&gt;=7,"High",IF(R895&gt;=4,"Medium","Low"))</f>
        <v>Low</v>
      </c>
    </row>
    <row r="896" spans="1:19">
      <c r="A896" t="s">
        <v>1021</v>
      </c>
      <c r="B896">
        <v>49</v>
      </c>
      <c r="C896" t="s">
        <v>101</v>
      </c>
      <c r="D896" t="s">
        <v>102</v>
      </c>
      <c r="E896">
        <v>28</v>
      </c>
      <c r="F896" t="s">
        <v>103</v>
      </c>
      <c r="G896" t="s">
        <v>110</v>
      </c>
      <c r="H896" s="5">
        <v>724</v>
      </c>
      <c r="I896" s="5">
        <v>20649.39</v>
      </c>
      <c r="J896" t="s">
        <v>134</v>
      </c>
      <c r="K896" t="s">
        <v>106</v>
      </c>
      <c r="L896">
        <v>1</v>
      </c>
      <c r="M896">
        <v>0</v>
      </c>
      <c r="N896">
        <v>5</v>
      </c>
      <c r="O896" s="6">
        <v>0</v>
      </c>
      <c r="P896" t="s">
        <v>107</v>
      </c>
      <c r="Q896" t="s">
        <v>107</v>
      </c>
      <c r="R896">
        <f>IF(F896="Monthly",2,0)
+IF(E896&lt;=6,2,0)
+IF(N896&lt;=2,2,0)
+IF(L896&gt;=4,2,0)
+IF(M896&gt;=2,1,0)
+IF(H896&gt;=_xlfn.PERCENTILE.INC($H$2:$H$10001,0.75),1,0)</f>
        <v>2</v>
      </c>
      <c r="S896" t="str">
        <f>IF(R896&gt;=7,"High",IF(R896&gt;=4,"Medium","Low"))</f>
        <v>Low</v>
      </c>
    </row>
    <row r="897" spans="1:19">
      <c r="A897" t="s">
        <v>1022</v>
      </c>
      <c r="B897">
        <v>26</v>
      </c>
      <c r="C897" t="s">
        <v>101</v>
      </c>
      <c r="D897" t="s">
        <v>126</v>
      </c>
      <c r="E897">
        <v>55</v>
      </c>
      <c r="F897" t="s">
        <v>109</v>
      </c>
      <c r="G897" t="s">
        <v>129</v>
      </c>
      <c r="H897" s="5">
        <v>1017</v>
      </c>
      <c r="I897" s="5">
        <v>54752.58</v>
      </c>
      <c r="J897" t="s">
        <v>115</v>
      </c>
      <c r="K897" t="s">
        <v>106</v>
      </c>
      <c r="L897">
        <v>0</v>
      </c>
      <c r="M897">
        <v>0</v>
      </c>
      <c r="N897">
        <v>5</v>
      </c>
      <c r="O897" s="6">
        <v>0</v>
      </c>
      <c r="P897" t="s">
        <v>106</v>
      </c>
      <c r="Q897" t="s">
        <v>107</v>
      </c>
      <c r="R897">
        <f>IF(F897="Monthly",2,0)
+IF(E897&lt;=6,2,0)
+IF(N897&lt;=2,2,0)
+IF(L897&gt;=4,2,0)
+IF(M897&gt;=2,1,0)
+IF(H897&gt;=_xlfn.PERCENTILE.INC($H$2:$H$10001,0.75),1,0)</f>
        <v>1</v>
      </c>
      <c r="S897" t="str">
        <f>IF(R897&gt;=7,"High",IF(R897&gt;=4,"Medium","Low"))</f>
        <v>Low</v>
      </c>
    </row>
    <row r="898" spans="1:19">
      <c r="A898" t="s">
        <v>1023</v>
      </c>
      <c r="B898">
        <v>48</v>
      </c>
      <c r="C898" t="s">
        <v>101</v>
      </c>
      <c r="D898" t="s">
        <v>159</v>
      </c>
      <c r="E898">
        <v>48</v>
      </c>
      <c r="F898" t="s">
        <v>109</v>
      </c>
      <c r="G898" t="s">
        <v>110</v>
      </c>
      <c r="H898" s="5">
        <v>743</v>
      </c>
      <c r="I898" s="5">
        <v>32398.38</v>
      </c>
      <c r="J898" t="s">
        <v>115</v>
      </c>
      <c r="K898" t="s">
        <v>106</v>
      </c>
      <c r="L898">
        <v>5</v>
      </c>
      <c r="M898">
        <v>3</v>
      </c>
      <c r="N898">
        <v>2</v>
      </c>
      <c r="O898" s="6">
        <v>10</v>
      </c>
      <c r="P898" t="s">
        <v>107</v>
      </c>
      <c r="Q898" t="s">
        <v>106</v>
      </c>
      <c r="R898">
        <f>IF(F898="Monthly",2,0)
+IF(E898&lt;=6,2,0)
+IF(N898&lt;=2,2,0)
+IF(L898&gt;=4,2,0)
+IF(M898&gt;=2,1,0)
+IF(H898&gt;=_xlfn.PERCENTILE.INC($H$2:$H$10001,0.75),1,0)</f>
        <v>5</v>
      </c>
      <c r="S898" t="str">
        <f>IF(R898&gt;=7,"High",IF(R898&gt;=4,"Medium","Low"))</f>
        <v>Medium</v>
      </c>
    </row>
    <row r="899" spans="1:19">
      <c r="A899" t="s">
        <v>1024</v>
      </c>
      <c r="B899">
        <v>31</v>
      </c>
      <c r="C899" t="s">
        <v>101</v>
      </c>
      <c r="D899" t="s">
        <v>102</v>
      </c>
      <c r="E899">
        <v>48</v>
      </c>
      <c r="F899" t="s">
        <v>103</v>
      </c>
      <c r="G899" t="s">
        <v>104</v>
      </c>
      <c r="H899" s="5">
        <v>487</v>
      </c>
      <c r="I899" s="5">
        <v>22861.119999999999</v>
      </c>
      <c r="J899" t="s">
        <v>140</v>
      </c>
      <c r="K899" t="s">
        <v>106</v>
      </c>
      <c r="L899">
        <v>1</v>
      </c>
      <c r="M899">
        <v>0</v>
      </c>
      <c r="N899">
        <v>4</v>
      </c>
      <c r="O899" s="6">
        <v>0</v>
      </c>
      <c r="P899" t="s">
        <v>107</v>
      </c>
      <c r="Q899" t="s">
        <v>107</v>
      </c>
      <c r="R899">
        <f>IF(F899="Monthly",2,0)
+IF(E899&lt;=6,2,0)
+IF(N899&lt;=2,2,0)
+IF(L899&gt;=4,2,0)
+IF(M899&gt;=2,1,0)
+IF(H899&gt;=_xlfn.PERCENTILE.INC($H$2:$H$10001,0.75),1,0)</f>
        <v>2</v>
      </c>
      <c r="S899" t="str">
        <f>IF(R899&gt;=7,"High",IF(R899&gt;=4,"Medium","Low"))</f>
        <v>Low</v>
      </c>
    </row>
    <row r="900" spans="1:19">
      <c r="A900" t="s">
        <v>1025</v>
      </c>
      <c r="B900">
        <v>46</v>
      </c>
      <c r="C900" t="s">
        <v>101</v>
      </c>
      <c r="D900" t="s">
        <v>131</v>
      </c>
      <c r="E900">
        <v>54</v>
      </c>
      <c r="F900" t="s">
        <v>109</v>
      </c>
      <c r="G900" t="s">
        <v>129</v>
      </c>
      <c r="H900" s="5">
        <v>960</v>
      </c>
      <c r="I900" s="5">
        <v>47935.48</v>
      </c>
      <c r="J900" t="s">
        <v>117</v>
      </c>
      <c r="K900" t="s">
        <v>106</v>
      </c>
      <c r="L900">
        <v>0</v>
      </c>
      <c r="M900">
        <v>0</v>
      </c>
      <c r="N900">
        <v>5</v>
      </c>
      <c r="O900" s="6">
        <v>10</v>
      </c>
      <c r="P900" t="s">
        <v>107</v>
      </c>
      <c r="Q900" t="s">
        <v>107</v>
      </c>
      <c r="R900">
        <f>IF(F900="Monthly",2,0)
+IF(E900&lt;=6,2,0)
+IF(N900&lt;=2,2,0)
+IF(L900&gt;=4,2,0)
+IF(M900&gt;=2,1,0)
+IF(H900&gt;=_xlfn.PERCENTILE.INC($H$2:$H$10001,0.75),1,0)</f>
        <v>1</v>
      </c>
      <c r="S900" t="str">
        <f>IF(R900&gt;=7,"High",IF(R900&gt;=4,"Medium","Low"))</f>
        <v>Low</v>
      </c>
    </row>
    <row r="901" spans="1:19">
      <c r="A901" t="s">
        <v>1026</v>
      </c>
      <c r="B901">
        <v>35</v>
      </c>
      <c r="C901" t="s">
        <v>112</v>
      </c>
      <c r="D901" t="s">
        <v>126</v>
      </c>
      <c r="E901">
        <v>46</v>
      </c>
      <c r="F901" t="s">
        <v>109</v>
      </c>
      <c r="G901" t="s">
        <v>110</v>
      </c>
      <c r="H901" s="5">
        <v>735</v>
      </c>
      <c r="I901" s="5">
        <v>34305.08</v>
      </c>
      <c r="J901" t="s">
        <v>115</v>
      </c>
      <c r="K901" t="s">
        <v>106</v>
      </c>
      <c r="L901">
        <v>6</v>
      </c>
      <c r="M901">
        <v>2</v>
      </c>
      <c r="N901">
        <v>3</v>
      </c>
      <c r="O901" s="6">
        <v>0</v>
      </c>
      <c r="P901" t="s">
        <v>107</v>
      </c>
      <c r="Q901" t="s">
        <v>106</v>
      </c>
      <c r="R901">
        <f>IF(F901="Monthly",2,0)
+IF(E901&lt;=6,2,0)
+IF(N901&lt;=2,2,0)
+IF(L901&gt;=4,2,0)
+IF(M901&gt;=2,1,0)
+IF(H901&gt;=_xlfn.PERCENTILE.INC($H$2:$H$10001,0.75),1,0)</f>
        <v>3</v>
      </c>
      <c r="S901" t="str">
        <f>IF(R901&gt;=7,"High",IF(R901&gt;=4,"Medium","Low"))</f>
        <v>Low</v>
      </c>
    </row>
    <row r="902" spans="1:19">
      <c r="A902" t="s">
        <v>1027</v>
      </c>
      <c r="B902">
        <v>25</v>
      </c>
      <c r="C902" t="s">
        <v>112</v>
      </c>
      <c r="D902" t="s">
        <v>133</v>
      </c>
      <c r="E902">
        <v>33</v>
      </c>
      <c r="F902" t="s">
        <v>109</v>
      </c>
      <c r="G902" t="s">
        <v>129</v>
      </c>
      <c r="H902" s="5">
        <v>1076</v>
      </c>
      <c r="I902" s="5">
        <v>36498.86</v>
      </c>
      <c r="J902" t="s">
        <v>117</v>
      </c>
      <c r="K902" t="s">
        <v>107</v>
      </c>
      <c r="L902">
        <v>0</v>
      </c>
      <c r="M902">
        <v>0</v>
      </c>
      <c r="N902">
        <v>5</v>
      </c>
      <c r="O902" s="6">
        <v>0</v>
      </c>
      <c r="P902" t="s">
        <v>106</v>
      </c>
      <c r="Q902" t="s">
        <v>106</v>
      </c>
      <c r="R902">
        <f>IF(F902="Monthly",2,0)
+IF(E902&lt;=6,2,0)
+IF(N902&lt;=2,2,0)
+IF(L902&gt;=4,2,0)
+IF(M902&gt;=2,1,0)
+IF(H902&gt;=_xlfn.PERCENTILE.INC($H$2:$H$10001,0.75),1,0)</f>
        <v>1</v>
      </c>
      <c r="S902" t="str">
        <f>IF(R902&gt;=7,"High",IF(R902&gt;=4,"Medium","Low"))</f>
        <v>Low</v>
      </c>
    </row>
    <row r="903" spans="1:19">
      <c r="A903" t="s">
        <v>1028</v>
      </c>
      <c r="B903">
        <v>41</v>
      </c>
      <c r="C903" t="s">
        <v>101</v>
      </c>
      <c r="D903" t="s">
        <v>128</v>
      </c>
      <c r="E903">
        <v>20</v>
      </c>
      <c r="F903" t="s">
        <v>103</v>
      </c>
      <c r="G903" t="s">
        <v>110</v>
      </c>
      <c r="H903" s="5">
        <v>790</v>
      </c>
      <c r="I903" s="5">
        <v>15875.43</v>
      </c>
      <c r="J903" t="s">
        <v>117</v>
      </c>
      <c r="K903" t="s">
        <v>106</v>
      </c>
      <c r="L903">
        <v>3</v>
      </c>
      <c r="M903">
        <v>0</v>
      </c>
      <c r="N903">
        <v>5</v>
      </c>
      <c r="O903" s="6">
        <v>0</v>
      </c>
      <c r="P903" t="s">
        <v>107</v>
      </c>
      <c r="Q903" t="s">
        <v>107</v>
      </c>
      <c r="R903">
        <f>IF(F903="Monthly",2,0)
+IF(E903&lt;=6,2,0)
+IF(N903&lt;=2,2,0)
+IF(L903&gt;=4,2,0)
+IF(M903&gt;=2,1,0)
+IF(H903&gt;=_xlfn.PERCENTILE.INC($H$2:$H$10001,0.75),1,0)</f>
        <v>2</v>
      </c>
      <c r="S903" t="str">
        <f>IF(R903&gt;=7,"High",IF(R903&gt;=4,"Medium","Low"))</f>
        <v>Low</v>
      </c>
    </row>
    <row r="904" spans="1:19">
      <c r="A904" t="s">
        <v>1029</v>
      </c>
      <c r="B904">
        <v>19</v>
      </c>
      <c r="C904" t="s">
        <v>112</v>
      </c>
      <c r="D904" t="s">
        <v>131</v>
      </c>
      <c r="E904">
        <v>40</v>
      </c>
      <c r="F904" t="s">
        <v>121</v>
      </c>
      <c r="G904" t="s">
        <v>104</v>
      </c>
      <c r="H904" s="5">
        <v>426</v>
      </c>
      <c r="I904" s="5">
        <v>14717.69</v>
      </c>
      <c r="J904" t="s">
        <v>105</v>
      </c>
      <c r="K904" t="s">
        <v>106</v>
      </c>
      <c r="L904">
        <v>2</v>
      </c>
      <c r="M904">
        <v>0</v>
      </c>
      <c r="N904">
        <v>5</v>
      </c>
      <c r="O904" s="6">
        <v>15</v>
      </c>
      <c r="P904" t="s">
        <v>107</v>
      </c>
      <c r="Q904" t="s">
        <v>107</v>
      </c>
      <c r="R904">
        <f>IF(F904="Monthly",2,0)
+IF(E904&lt;=6,2,0)
+IF(N904&lt;=2,2,0)
+IF(L904&gt;=4,2,0)
+IF(M904&gt;=2,1,0)
+IF(H904&gt;=_xlfn.PERCENTILE.INC($H$2:$H$10001,0.75),1,0)</f>
        <v>0</v>
      </c>
      <c r="S904" t="str">
        <f>IF(R904&gt;=7,"High",IF(R904&gt;=4,"Medium","Low"))</f>
        <v>Low</v>
      </c>
    </row>
    <row r="905" spans="1:19">
      <c r="A905" t="s">
        <v>1030</v>
      </c>
      <c r="B905">
        <v>21</v>
      </c>
      <c r="C905" t="s">
        <v>101</v>
      </c>
      <c r="D905" t="s">
        <v>159</v>
      </c>
      <c r="E905">
        <v>42</v>
      </c>
      <c r="F905" t="s">
        <v>121</v>
      </c>
      <c r="G905" t="s">
        <v>129</v>
      </c>
      <c r="H905" s="5">
        <v>1023</v>
      </c>
      <c r="I905" s="5">
        <v>39705.54</v>
      </c>
      <c r="J905" t="s">
        <v>115</v>
      </c>
      <c r="K905" t="s">
        <v>106</v>
      </c>
      <c r="L905">
        <v>0</v>
      </c>
      <c r="M905">
        <v>0</v>
      </c>
      <c r="N905">
        <v>5</v>
      </c>
      <c r="O905" s="6">
        <v>10</v>
      </c>
      <c r="P905" t="s">
        <v>107</v>
      </c>
      <c r="Q905" t="s">
        <v>106</v>
      </c>
      <c r="R905">
        <f>IF(F905="Monthly",2,0)
+IF(E905&lt;=6,2,0)
+IF(N905&lt;=2,2,0)
+IF(L905&gt;=4,2,0)
+IF(M905&gt;=2,1,0)
+IF(H905&gt;=_xlfn.PERCENTILE.INC($H$2:$H$10001,0.75),1,0)</f>
        <v>1</v>
      </c>
      <c r="S905" t="str">
        <f>IF(R905&gt;=7,"High",IF(R905&gt;=4,"Medium","Low"))</f>
        <v>Low</v>
      </c>
    </row>
    <row r="906" spans="1:19">
      <c r="A906" t="s">
        <v>1031</v>
      </c>
      <c r="B906">
        <v>48</v>
      </c>
      <c r="C906" t="s">
        <v>101</v>
      </c>
      <c r="D906" t="s">
        <v>102</v>
      </c>
      <c r="E906">
        <v>14</v>
      </c>
      <c r="F906" t="s">
        <v>103</v>
      </c>
      <c r="G906" t="s">
        <v>104</v>
      </c>
      <c r="H906" s="5">
        <v>521</v>
      </c>
      <c r="I906" s="5">
        <v>7354.84</v>
      </c>
      <c r="J906" t="s">
        <v>117</v>
      </c>
      <c r="K906" t="s">
        <v>107</v>
      </c>
      <c r="L906">
        <v>2</v>
      </c>
      <c r="M906">
        <v>1</v>
      </c>
      <c r="N906">
        <v>4</v>
      </c>
      <c r="O906" s="6">
        <v>0</v>
      </c>
      <c r="P906" t="s">
        <v>107</v>
      </c>
      <c r="Q906" t="s">
        <v>106</v>
      </c>
      <c r="R906">
        <f>IF(F906="Monthly",2,0)
+IF(E906&lt;=6,2,0)
+IF(N906&lt;=2,2,0)
+IF(L906&gt;=4,2,0)
+IF(M906&gt;=2,1,0)
+IF(H906&gt;=_xlfn.PERCENTILE.INC($H$2:$H$10001,0.75),1,0)</f>
        <v>2</v>
      </c>
      <c r="S906" t="str">
        <f>IF(R906&gt;=7,"High",IF(R906&gt;=4,"Medium","Low"))</f>
        <v>Low</v>
      </c>
    </row>
    <row r="907" spans="1:19">
      <c r="A907" t="s">
        <v>1032</v>
      </c>
      <c r="B907">
        <v>73</v>
      </c>
      <c r="C907" t="s">
        <v>112</v>
      </c>
      <c r="D907" t="s">
        <v>123</v>
      </c>
      <c r="E907">
        <v>18</v>
      </c>
      <c r="F907" t="s">
        <v>103</v>
      </c>
      <c r="G907" t="s">
        <v>129</v>
      </c>
      <c r="H907" s="5">
        <v>1008</v>
      </c>
      <c r="I907" s="5">
        <v>18106.22</v>
      </c>
      <c r="J907" t="s">
        <v>105</v>
      </c>
      <c r="K907" t="s">
        <v>106</v>
      </c>
      <c r="L907">
        <v>0</v>
      </c>
      <c r="M907">
        <v>0</v>
      </c>
      <c r="N907">
        <v>5</v>
      </c>
      <c r="O907" s="6">
        <v>0</v>
      </c>
      <c r="P907" t="s">
        <v>107</v>
      </c>
      <c r="Q907" t="s">
        <v>106</v>
      </c>
      <c r="R907">
        <f>IF(F907="Monthly",2,0)
+IF(E907&lt;=6,2,0)
+IF(N907&lt;=2,2,0)
+IF(L907&gt;=4,2,0)
+IF(M907&gt;=2,1,0)
+IF(H907&gt;=_xlfn.PERCENTILE.INC($H$2:$H$10001,0.75),1,0)</f>
        <v>3</v>
      </c>
      <c r="S907" t="str">
        <f>IF(R907&gt;=7,"High",IF(R907&gt;=4,"Medium","Low"))</f>
        <v>Low</v>
      </c>
    </row>
    <row r="908" spans="1:19">
      <c r="A908" t="s">
        <v>1033</v>
      </c>
      <c r="B908">
        <v>48</v>
      </c>
      <c r="C908" t="s">
        <v>101</v>
      </c>
      <c r="D908" t="s">
        <v>159</v>
      </c>
      <c r="E908">
        <v>15</v>
      </c>
      <c r="F908" t="s">
        <v>103</v>
      </c>
      <c r="G908" t="s">
        <v>104</v>
      </c>
      <c r="H908" s="5">
        <v>437</v>
      </c>
      <c r="I908" s="5">
        <v>6392.34</v>
      </c>
      <c r="J908" t="s">
        <v>117</v>
      </c>
      <c r="K908" t="s">
        <v>106</v>
      </c>
      <c r="L908">
        <v>0</v>
      </c>
      <c r="M908">
        <v>0</v>
      </c>
      <c r="N908">
        <v>5</v>
      </c>
      <c r="O908" s="6">
        <v>0</v>
      </c>
      <c r="P908" t="s">
        <v>107</v>
      </c>
      <c r="Q908" t="s">
        <v>106</v>
      </c>
      <c r="R908">
        <f>IF(F908="Monthly",2,0)
+IF(E908&lt;=6,2,0)
+IF(N908&lt;=2,2,0)
+IF(L908&gt;=4,2,0)
+IF(M908&gt;=2,1,0)
+IF(H908&gt;=_xlfn.PERCENTILE.INC($H$2:$H$10001,0.75),1,0)</f>
        <v>2</v>
      </c>
      <c r="S908" t="str">
        <f>IF(R908&gt;=7,"High",IF(R908&gt;=4,"Medium","Low"))</f>
        <v>Low</v>
      </c>
    </row>
    <row r="909" spans="1:19">
      <c r="A909" t="s">
        <v>1034</v>
      </c>
      <c r="B909">
        <v>25</v>
      </c>
      <c r="C909" t="s">
        <v>112</v>
      </c>
      <c r="D909" t="s">
        <v>126</v>
      </c>
      <c r="E909">
        <v>24</v>
      </c>
      <c r="F909" t="s">
        <v>109</v>
      </c>
      <c r="G909" t="s">
        <v>110</v>
      </c>
      <c r="H909" s="5">
        <v>677</v>
      </c>
      <c r="I909" s="5">
        <v>14863.13</v>
      </c>
      <c r="J909" t="s">
        <v>134</v>
      </c>
      <c r="K909" t="s">
        <v>106</v>
      </c>
      <c r="L909">
        <v>1</v>
      </c>
      <c r="M909">
        <v>0</v>
      </c>
      <c r="N909">
        <v>5</v>
      </c>
      <c r="O909" s="6">
        <v>10</v>
      </c>
      <c r="P909" t="s">
        <v>107</v>
      </c>
      <c r="Q909" t="s">
        <v>107</v>
      </c>
      <c r="R909">
        <f>IF(F909="Monthly",2,0)
+IF(E909&lt;=6,2,0)
+IF(N909&lt;=2,2,0)
+IF(L909&gt;=4,2,0)
+IF(M909&gt;=2,1,0)
+IF(H909&gt;=_xlfn.PERCENTILE.INC($H$2:$H$10001,0.75),1,0)</f>
        <v>0</v>
      </c>
      <c r="S909" t="str">
        <f>IF(R909&gt;=7,"High",IF(R909&gt;=4,"Medium","Low"))</f>
        <v>Low</v>
      </c>
    </row>
    <row r="910" spans="1:19">
      <c r="A910" t="s">
        <v>1035</v>
      </c>
      <c r="B910">
        <v>18</v>
      </c>
      <c r="C910" t="s">
        <v>112</v>
      </c>
      <c r="D910" t="s">
        <v>113</v>
      </c>
      <c r="E910">
        <v>66</v>
      </c>
      <c r="F910" t="s">
        <v>109</v>
      </c>
      <c r="G910" t="s">
        <v>110</v>
      </c>
      <c r="H910" s="5">
        <v>781</v>
      </c>
      <c r="I910" s="5">
        <v>45047.31</v>
      </c>
      <c r="J910" t="s">
        <v>117</v>
      </c>
      <c r="K910" t="s">
        <v>106</v>
      </c>
      <c r="L910">
        <v>1</v>
      </c>
      <c r="M910">
        <v>0</v>
      </c>
      <c r="N910">
        <v>5</v>
      </c>
      <c r="O910" s="6">
        <v>10</v>
      </c>
      <c r="P910" t="s">
        <v>107</v>
      </c>
      <c r="Q910" t="s">
        <v>107</v>
      </c>
      <c r="R910">
        <f>IF(F910="Monthly",2,0)
+IF(E910&lt;=6,2,0)
+IF(N910&lt;=2,2,0)
+IF(L910&gt;=4,2,0)
+IF(M910&gt;=2,1,0)
+IF(H910&gt;=_xlfn.PERCENTILE.INC($H$2:$H$10001,0.75),1,0)</f>
        <v>0</v>
      </c>
      <c r="S910" t="str">
        <f>IF(R910&gt;=7,"High",IF(R910&gt;=4,"Medium","Low"))</f>
        <v>Low</v>
      </c>
    </row>
    <row r="911" spans="1:19">
      <c r="A911" t="s">
        <v>1036</v>
      </c>
      <c r="B911">
        <v>39</v>
      </c>
      <c r="C911" t="s">
        <v>101</v>
      </c>
      <c r="D911" t="s">
        <v>131</v>
      </c>
      <c r="E911">
        <v>71</v>
      </c>
      <c r="F911" t="s">
        <v>109</v>
      </c>
      <c r="G911" t="s">
        <v>110</v>
      </c>
      <c r="H911" s="5">
        <v>678</v>
      </c>
      <c r="I911" s="5">
        <v>48790.47</v>
      </c>
      <c r="J911" t="s">
        <v>140</v>
      </c>
      <c r="K911" t="s">
        <v>106</v>
      </c>
      <c r="L911">
        <v>1</v>
      </c>
      <c r="M911">
        <v>0</v>
      </c>
      <c r="N911">
        <v>5</v>
      </c>
      <c r="O911" s="6">
        <v>0</v>
      </c>
      <c r="P911" t="s">
        <v>107</v>
      </c>
      <c r="Q911" t="s">
        <v>107</v>
      </c>
      <c r="R911">
        <f>IF(F911="Monthly",2,0)
+IF(E911&lt;=6,2,0)
+IF(N911&lt;=2,2,0)
+IF(L911&gt;=4,2,0)
+IF(M911&gt;=2,1,0)
+IF(H911&gt;=_xlfn.PERCENTILE.INC($H$2:$H$10001,0.75),1,0)</f>
        <v>0</v>
      </c>
      <c r="S911" t="str">
        <f>IF(R911&gt;=7,"High",IF(R911&gt;=4,"Medium","Low"))</f>
        <v>Low</v>
      </c>
    </row>
    <row r="912" spans="1:19">
      <c r="A912" t="s">
        <v>1037</v>
      </c>
      <c r="B912">
        <v>39</v>
      </c>
      <c r="C912" t="s">
        <v>112</v>
      </c>
      <c r="D912" t="s">
        <v>159</v>
      </c>
      <c r="E912">
        <v>29</v>
      </c>
      <c r="F912" t="s">
        <v>103</v>
      </c>
      <c r="G912" t="s">
        <v>110</v>
      </c>
      <c r="H912" s="5">
        <v>747</v>
      </c>
      <c r="I912" s="5">
        <v>21348.82</v>
      </c>
      <c r="J912" t="s">
        <v>134</v>
      </c>
      <c r="K912" t="s">
        <v>106</v>
      </c>
      <c r="L912">
        <v>0</v>
      </c>
      <c r="M912">
        <v>0</v>
      </c>
      <c r="N912">
        <v>4</v>
      </c>
      <c r="O912" s="6">
        <v>0</v>
      </c>
      <c r="P912" t="s">
        <v>106</v>
      </c>
      <c r="Q912" t="s">
        <v>107</v>
      </c>
      <c r="R912">
        <f>IF(F912="Monthly",2,0)
+IF(E912&lt;=6,2,0)
+IF(N912&lt;=2,2,0)
+IF(L912&gt;=4,2,0)
+IF(M912&gt;=2,1,0)
+IF(H912&gt;=_xlfn.PERCENTILE.INC($H$2:$H$10001,0.75),1,0)</f>
        <v>2</v>
      </c>
      <c r="S912" t="str">
        <f>IF(R912&gt;=7,"High",IF(R912&gt;=4,"Medium","Low"))</f>
        <v>Low</v>
      </c>
    </row>
    <row r="913" spans="1:19">
      <c r="A913" t="s">
        <v>1038</v>
      </c>
      <c r="B913">
        <v>62</v>
      </c>
      <c r="C913" t="s">
        <v>112</v>
      </c>
      <c r="D913" t="s">
        <v>126</v>
      </c>
      <c r="E913">
        <v>72</v>
      </c>
      <c r="F913" t="s">
        <v>121</v>
      </c>
      <c r="G913" t="s">
        <v>129</v>
      </c>
      <c r="H913" s="5">
        <v>999</v>
      </c>
      <c r="I913" s="5">
        <v>73789.83</v>
      </c>
      <c r="J913" t="s">
        <v>117</v>
      </c>
      <c r="K913" t="s">
        <v>106</v>
      </c>
      <c r="L913">
        <v>0</v>
      </c>
      <c r="M913">
        <v>0</v>
      </c>
      <c r="N913">
        <v>5</v>
      </c>
      <c r="O913" s="6">
        <v>0</v>
      </c>
      <c r="P913" t="s">
        <v>107</v>
      </c>
      <c r="Q913" t="s">
        <v>107</v>
      </c>
      <c r="R913">
        <f>IF(F913="Monthly",2,0)
+IF(E913&lt;=6,2,0)
+IF(N913&lt;=2,2,0)
+IF(L913&gt;=4,2,0)
+IF(M913&gt;=2,1,0)
+IF(H913&gt;=_xlfn.PERCENTILE.INC($H$2:$H$10001,0.75),1,0)</f>
        <v>1</v>
      </c>
      <c r="S913" t="str">
        <f>IF(R913&gt;=7,"High",IF(R913&gt;=4,"Medium","Low"))</f>
        <v>Low</v>
      </c>
    </row>
    <row r="914" spans="1:19">
      <c r="A914" t="s">
        <v>1039</v>
      </c>
      <c r="B914">
        <v>34</v>
      </c>
      <c r="C914" t="s">
        <v>112</v>
      </c>
      <c r="D914" t="s">
        <v>126</v>
      </c>
      <c r="E914">
        <v>21</v>
      </c>
      <c r="F914" t="s">
        <v>103</v>
      </c>
      <c r="G914" t="s">
        <v>104</v>
      </c>
      <c r="H914" s="5">
        <v>441</v>
      </c>
      <c r="I914" s="5">
        <v>9402.6</v>
      </c>
      <c r="J914" t="s">
        <v>140</v>
      </c>
      <c r="K914" t="s">
        <v>106</v>
      </c>
      <c r="L914">
        <v>0</v>
      </c>
      <c r="M914">
        <v>0</v>
      </c>
      <c r="N914">
        <v>5</v>
      </c>
      <c r="O914" s="6">
        <v>0</v>
      </c>
      <c r="P914" t="s">
        <v>107</v>
      </c>
      <c r="Q914" t="s">
        <v>107</v>
      </c>
      <c r="R914">
        <f>IF(F914="Monthly",2,0)
+IF(E914&lt;=6,2,0)
+IF(N914&lt;=2,2,0)
+IF(L914&gt;=4,2,0)
+IF(M914&gt;=2,1,0)
+IF(H914&gt;=_xlfn.PERCENTILE.INC($H$2:$H$10001,0.75),1,0)</f>
        <v>2</v>
      </c>
      <c r="S914" t="str">
        <f>IF(R914&gt;=7,"High",IF(R914&gt;=4,"Medium","Low"))</f>
        <v>Low</v>
      </c>
    </row>
    <row r="915" spans="1:19">
      <c r="A915" t="s">
        <v>1040</v>
      </c>
      <c r="B915">
        <v>38</v>
      </c>
      <c r="C915" t="s">
        <v>112</v>
      </c>
      <c r="D915" t="s">
        <v>159</v>
      </c>
      <c r="E915">
        <v>44</v>
      </c>
      <c r="F915" t="s">
        <v>109</v>
      </c>
      <c r="G915" t="s">
        <v>110</v>
      </c>
      <c r="H915" s="5">
        <v>780</v>
      </c>
      <c r="I915" s="5">
        <v>30459.98</v>
      </c>
      <c r="J915" t="s">
        <v>105</v>
      </c>
      <c r="K915" t="s">
        <v>106</v>
      </c>
      <c r="L915">
        <v>0</v>
      </c>
      <c r="M915">
        <v>0</v>
      </c>
      <c r="N915">
        <v>5</v>
      </c>
      <c r="O915" s="6">
        <v>10</v>
      </c>
      <c r="P915" t="s">
        <v>107</v>
      </c>
      <c r="Q915" t="s">
        <v>106</v>
      </c>
      <c r="R915">
        <f>IF(F915="Monthly",2,0)
+IF(E915&lt;=6,2,0)
+IF(N915&lt;=2,2,0)
+IF(L915&gt;=4,2,0)
+IF(M915&gt;=2,1,0)
+IF(H915&gt;=_xlfn.PERCENTILE.INC($H$2:$H$10001,0.75),1,0)</f>
        <v>0</v>
      </c>
      <c r="S915" t="str">
        <f>IF(R915&gt;=7,"High",IF(R915&gt;=4,"Medium","Low"))</f>
        <v>Low</v>
      </c>
    </row>
    <row r="916" spans="1:19">
      <c r="A916" t="s">
        <v>1041</v>
      </c>
      <c r="B916">
        <v>31</v>
      </c>
      <c r="C916" t="s">
        <v>112</v>
      </c>
      <c r="D916" t="s">
        <v>137</v>
      </c>
      <c r="E916">
        <v>51</v>
      </c>
      <c r="F916" t="s">
        <v>103</v>
      </c>
      <c r="G916" t="s">
        <v>129</v>
      </c>
      <c r="H916" s="5">
        <v>949</v>
      </c>
      <c r="I916" s="5">
        <v>49253.07</v>
      </c>
      <c r="J916" t="s">
        <v>117</v>
      </c>
      <c r="K916" t="s">
        <v>106</v>
      </c>
      <c r="L916">
        <v>1</v>
      </c>
      <c r="M916">
        <v>0</v>
      </c>
      <c r="N916">
        <v>5</v>
      </c>
      <c r="O916" s="6">
        <v>0</v>
      </c>
      <c r="P916" t="s">
        <v>107</v>
      </c>
      <c r="Q916" t="s">
        <v>106</v>
      </c>
      <c r="R916">
        <f>IF(F916="Monthly",2,0)
+IF(E916&lt;=6,2,0)
+IF(N916&lt;=2,2,0)
+IF(L916&gt;=4,2,0)
+IF(M916&gt;=2,1,0)
+IF(H916&gt;=_xlfn.PERCENTILE.INC($H$2:$H$10001,0.75),1,0)</f>
        <v>3</v>
      </c>
      <c r="S916" t="str">
        <f>IF(R916&gt;=7,"High",IF(R916&gt;=4,"Medium","Low"))</f>
        <v>Low</v>
      </c>
    </row>
    <row r="917" spans="1:19">
      <c r="A917" t="s">
        <v>1042</v>
      </c>
      <c r="B917">
        <v>50</v>
      </c>
      <c r="C917" t="s">
        <v>112</v>
      </c>
      <c r="D917" t="s">
        <v>102</v>
      </c>
      <c r="E917">
        <v>15</v>
      </c>
      <c r="F917" t="s">
        <v>109</v>
      </c>
      <c r="G917" t="s">
        <v>129</v>
      </c>
      <c r="H917" s="5">
        <v>1082</v>
      </c>
      <c r="I917" s="5">
        <v>16406.66</v>
      </c>
      <c r="J917" t="s">
        <v>105</v>
      </c>
      <c r="K917" t="s">
        <v>106</v>
      </c>
      <c r="L917">
        <v>1</v>
      </c>
      <c r="M917">
        <v>0</v>
      </c>
      <c r="N917">
        <v>5</v>
      </c>
      <c r="O917" s="6">
        <v>0</v>
      </c>
      <c r="P917" t="s">
        <v>106</v>
      </c>
      <c r="Q917" t="s">
        <v>107</v>
      </c>
      <c r="R917">
        <f>IF(F917="Monthly",2,0)
+IF(E917&lt;=6,2,0)
+IF(N917&lt;=2,2,0)
+IF(L917&gt;=4,2,0)
+IF(M917&gt;=2,1,0)
+IF(H917&gt;=_xlfn.PERCENTILE.INC($H$2:$H$10001,0.75),1,0)</f>
        <v>1</v>
      </c>
      <c r="S917" t="str">
        <f>IF(R917&gt;=7,"High",IF(R917&gt;=4,"Medium","Low"))</f>
        <v>Low</v>
      </c>
    </row>
    <row r="918" spans="1:19">
      <c r="A918" t="s">
        <v>1043</v>
      </c>
      <c r="B918">
        <v>21</v>
      </c>
      <c r="C918" t="s">
        <v>112</v>
      </c>
      <c r="D918" t="s">
        <v>133</v>
      </c>
      <c r="E918">
        <v>33</v>
      </c>
      <c r="F918" t="s">
        <v>103</v>
      </c>
      <c r="G918" t="s">
        <v>104</v>
      </c>
      <c r="H918" s="5">
        <v>488</v>
      </c>
      <c r="I918" s="5">
        <v>15898.83</v>
      </c>
      <c r="J918" t="s">
        <v>140</v>
      </c>
      <c r="K918" t="s">
        <v>106</v>
      </c>
      <c r="L918">
        <v>0</v>
      </c>
      <c r="M918">
        <v>0</v>
      </c>
      <c r="N918">
        <v>4</v>
      </c>
      <c r="O918" s="6">
        <v>0</v>
      </c>
      <c r="P918" t="s">
        <v>107</v>
      </c>
      <c r="Q918" t="s">
        <v>106</v>
      </c>
      <c r="R918">
        <f>IF(F918="Monthly",2,0)
+IF(E918&lt;=6,2,0)
+IF(N918&lt;=2,2,0)
+IF(L918&gt;=4,2,0)
+IF(M918&gt;=2,1,0)
+IF(H918&gt;=_xlfn.PERCENTILE.INC($H$2:$H$10001,0.75),1,0)</f>
        <v>2</v>
      </c>
      <c r="S918" t="str">
        <f>IF(R918&gt;=7,"High",IF(R918&gt;=4,"Medium","Low"))</f>
        <v>Low</v>
      </c>
    </row>
    <row r="919" spans="1:19">
      <c r="A919" t="s">
        <v>1044</v>
      </c>
      <c r="B919">
        <v>44</v>
      </c>
      <c r="C919" t="s">
        <v>112</v>
      </c>
      <c r="D919" t="s">
        <v>119</v>
      </c>
      <c r="E919">
        <v>6</v>
      </c>
      <c r="F919" t="s">
        <v>109</v>
      </c>
      <c r="G919" t="s">
        <v>104</v>
      </c>
      <c r="H919" s="5">
        <v>492</v>
      </c>
      <c r="I919" s="5">
        <v>2759.11</v>
      </c>
      <c r="J919" t="s">
        <v>115</v>
      </c>
      <c r="K919" t="s">
        <v>106</v>
      </c>
      <c r="L919">
        <v>2</v>
      </c>
      <c r="M919">
        <v>0</v>
      </c>
      <c r="N919">
        <v>4</v>
      </c>
      <c r="O919" s="6">
        <v>5</v>
      </c>
      <c r="P919" t="s">
        <v>107</v>
      </c>
      <c r="Q919" t="s">
        <v>106</v>
      </c>
      <c r="R919">
        <f>IF(F919="Monthly",2,0)
+IF(E919&lt;=6,2,0)
+IF(N919&lt;=2,2,0)
+IF(L919&gt;=4,2,0)
+IF(M919&gt;=2,1,0)
+IF(H919&gt;=_xlfn.PERCENTILE.INC($H$2:$H$10001,0.75),1,0)</f>
        <v>2</v>
      </c>
      <c r="S919" t="str">
        <f>IF(R919&gt;=7,"High",IF(R919&gt;=4,"Medium","Low"))</f>
        <v>Low</v>
      </c>
    </row>
    <row r="920" spans="1:19">
      <c r="A920" t="s">
        <v>1045</v>
      </c>
      <c r="B920">
        <v>40</v>
      </c>
      <c r="C920" t="s">
        <v>101</v>
      </c>
      <c r="D920" t="s">
        <v>102</v>
      </c>
      <c r="E920">
        <v>49</v>
      </c>
      <c r="F920" t="s">
        <v>121</v>
      </c>
      <c r="G920" t="s">
        <v>104</v>
      </c>
      <c r="H920" s="5">
        <v>459</v>
      </c>
      <c r="I920" s="5">
        <v>20689.810000000001</v>
      </c>
      <c r="J920" t="s">
        <v>105</v>
      </c>
      <c r="K920" t="s">
        <v>107</v>
      </c>
      <c r="L920">
        <v>0</v>
      </c>
      <c r="M920">
        <v>0</v>
      </c>
      <c r="N920">
        <v>5</v>
      </c>
      <c r="O920" s="6">
        <v>10</v>
      </c>
      <c r="P920" t="s">
        <v>106</v>
      </c>
      <c r="Q920" t="s">
        <v>107</v>
      </c>
      <c r="R920">
        <f>IF(F920="Monthly",2,0)
+IF(E920&lt;=6,2,0)
+IF(N920&lt;=2,2,0)
+IF(L920&gt;=4,2,0)
+IF(M920&gt;=2,1,0)
+IF(H920&gt;=_xlfn.PERCENTILE.INC($H$2:$H$10001,0.75),1,0)</f>
        <v>0</v>
      </c>
      <c r="S920" t="str">
        <f>IF(R920&gt;=7,"High",IF(R920&gt;=4,"Medium","Low"))</f>
        <v>Low</v>
      </c>
    </row>
    <row r="921" spans="1:19">
      <c r="A921" t="s">
        <v>1046</v>
      </c>
      <c r="B921">
        <v>22</v>
      </c>
      <c r="C921" t="s">
        <v>101</v>
      </c>
      <c r="D921" t="s">
        <v>133</v>
      </c>
      <c r="E921">
        <v>24</v>
      </c>
      <c r="F921" t="s">
        <v>109</v>
      </c>
      <c r="G921" t="s">
        <v>104</v>
      </c>
      <c r="H921" s="5">
        <v>437</v>
      </c>
      <c r="I921" s="5">
        <v>10448.64</v>
      </c>
      <c r="J921" t="s">
        <v>134</v>
      </c>
      <c r="K921" t="s">
        <v>107</v>
      </c>
      <c r="L921">
        <v>1</v>
      </c>
      <c r="M921">
        <v>0</v>
      </c>
      <c r="N921">
        <v>5</v>
      </c>
      <c r="O921" s="6">
        <v>0</v>
      </c>
      <c r="P921" t="s">
        <v>107</v>
      </c>
      <c r="Q921" t="s">
        <v>107</v>
      </c>
      <c r="R921">
        <f>IF(F921="Monthly",2,0)
+IF(E921&lt;=6,2,0)
+IF(N921&lt;=2,2,0)
+IF(L921&gt;=4,2,0)
+IF(M921&gt;=2,1,0)
+IF(H921&gt;=_xlfn.PERCENTILE.INC($H$2:$H$10001,0.75),1,0)</f>
        <v>0</v>
      </c>
      <c r="S921" t="str">
        <f>IF(R921&gt;=7,"High",IF(R921&gt;=4,"Medium","Low"))</f>
        <v>Low</v>
      </c>
    </row>
    <row r="922" spans="1:19">
      <c r="A922" t="s">
        <v>1047</v>
      </c>
      <c r="B922">
        <v>30</v>
      </c>
      <c r="C922" t="s">
        <v>112</v>
      </c>
      <c r="D922" t="s">
        <v>119</v>
      </c>
      <c r="E922">
        <v>12</v>
      </c>
      <c r="F922" t="s">
        <v>103</v>
      </c>
      <c r="G922" t="s">
        <v>110</v>
      </c>
      <c r="H922" s="5">
        <v>712</v>
      </c>
      <c r="I922" s="5">
        <v>8690.4599999999991</v>
      </c>
      <c r="J922" t="s">
        <v>117</v>
      </c>
      <c r="K922" t="s">
        <v>106</v>
      </c>
      <c r="L922">
        <v>0</v>
      </c>
      <c r="M922">
        <v>0</v>
      </c>
      <c r="N922">
        <v>5</v>
      </c>
      <c r="O922" s="6">
        <v>0</v>
      </c>
      <c r="P922" t="s">
        <v>106</v>
      </c>
      <c r="Q922" t="s">
        <v>107</v>
      </c>
      <c r="R922">
        <f>IF(F922="Monthly",2,0)
+IF(E922&lt;=6,2,0)
+IF(N922&lt;=2,2,0)
+IF(L922&gt;=4,2,0)
+IF(M922&gt;=2,1,0)
+IF(H922&gt;=_xlfn.PERCENTILE.INC($H$2:$H$10001,0.75),1,0)</f>
        <v>2</v>
      </c>
      <c r="S922" t="str">
        <f>IF(R922&gt;=7,"High",IF(R922&gt;=4,"Medium","Low"))</f>
        <v>Low</v>
      </c>
    </row>
    <row r="923" spans="1:19">
      <c r="A923" t="s">
        <v>1048</v>
      </c>
      <c r="B923">
        <v>27</v>
      </c>
      <c r="C923" t="s">
        <v>112</v>
      </c>
      <c r="D923" t="s">
        <v>133</v>
      </c>
      <c r="E923">
        <v>27</v>
      </c>
      <c r="F923" t="s">
        <v>103</v>
      </c>
      <c r="G923" t="s">
        <v>110</v>
      </c>
      <c r="H923" s="5">
        <v>738</v>
      </c>
      <c r="I923" s="5">
        <v>20261.96</v>
      </c>
      <c r="J923" t="s">
        <v>140</v>
      </c>
      <c r="K923" t="s">
        <v>106</v>
      </c>
      <c r="L923">
        <v>1</v>
      </c>
      <c r="M923">
        <v>0</v>
      </c>
      <c r="N923">
        <v>5</v>
      </c>
      <c r="O923" s="6">
        <v>0</v>
      </c>
      <c r="P923" t="s">
        <v>106</v>
      </c>
      <c r="Q923" t="s">
        <v>107</v>
      </c>
      <c r="R923">
        <f>IF(F923="Monthly",2,0)
+IF(E923&lt;=6,2,0)
+IF(N923&lt;=2,2,0)
+IF(L923&gt;=4,2,0)
+IF(M923&gt;=2,1,0)
+IF(H923&gt;=_xlfn.PERCENTILE.INC($H$2:$H$10001,0.75),1,0)</f>
        <v>2</v>
      </c>
      <c r="S923" t="str">
        <f>IF(R923&gt;=7,"High",IF(R923&gt;=4,"Medium","Low"))</f>
        <v>Low</v>
      </c>
    </row>
    <row r="924" spans="1:19">
      <c r="A924" t="s">
        <v>1049</v>
      </c>
      <c r="B924">
        <v>18</v>
      </c>
      <c r="C924" t="s">
        <v>112</v>
      </c>
      <c r="D924" t="s">
        <v>137</v>
      </c>
      <c r="E924">
        <v>44</v>
      </c>
      <c r="F924" t="s">
        <v>109</v>
      </c>
      <c r="G924" t="s">
        <v>110</v>
      </c>
      <c r="H924" s="5">
        <v>771</v>
      </c>
      <c r="I924" s="5">
        <v>33397.279999999999</v>
      </c>
      <c r="J924" t="s">
        <v>115</v>
      </c>
      <c r="K924" t="s">
        <v>106</v>
      </c>
      <c r="L924">
        <v>0</v>
      </c>
      <c r="M924">
        <v>0</v>
      </c>
      <c r="N924">
        <v>5</v>
      </c>
      <c r="O924" s="6">
        <v>0</v>
      </c>
      <c r="P924" t="s">
        <v>107</v>
      </c>
      <c r="Q924" t="s">
        <v>107</v>
      </c>
      <c r="R924">
        <f>IF(F924="Monthly",2,0)
+IF(E924&lt;=6,2,0)
+IF(N924&lt;=2,2,0)
+IF(L924&gt;=4,2,0)
+IF(M924&gt;=2,1,0)
+IF(H924&gt;=_xlfn.PERCENTILE.INC($H$2:$H$10001,0.75),1,0)</f>
        <v>0</v>
      </c>
      <c r="S924" t="str">
        <f>IF(R924&gt;=7,"High",IF(R924&gt;=4,"Medium","Low"))</f>
        <v>Low</v>
      </c>
    </row>
    <row r="925" spans="1:19">
      <c r="A925" t="s">
        <v>1050</v>
      </c>
      <c r="B925">
        <v>42</v>
      </c>
      <c r="C925" t="s">
        <v>112</v>
      </c>
      <c r="D925" t="s">
        <v>131</v>
      </c>
      <c r="E925">
        <v>59</v>
      </c>
      <c r="F925" t="s">
        <v>103</v>
      </c>
      <c r="G925" t="s">
        <v>129</v>
      </c>
      <c r="H925" s="5">
        <v>1067</v>
      </c>
      <c r="I925" s="5">
        <v>63831.64</v>
      </c>
      <c r="J925" t="s">
        <v>117</v>
      </c>
      <c r="K925" t="s">
        <v>106</v>
      </c>
      <c r="L925">
        <v>0</v>
      </c>
      <c r="M925">
        <v>0</v>
      </c>
      <c r="N925">
        <v>4</v>
      </c>
      <c r="O925" s="6">
        <v>0</v>
      </c>
      <c r="P925" t="s">
        <v>106</v>
      </c>
      <c r="Q925" t="s">
        <v>107</v>
      </c>
      <c r="R925">
        <f>IF(F925="Monthly",2,0)
+IF(E925&lt;=6,2,0)
+IF(N925&lt;=2,2,0)
+IF(L925&gt;=4,2,0)
+IF(M925&gt;=2,1,0)
+IF(H925&gt;=_xlfn.PERCENTILE.INC($H$2:$H$10001,0.75),1,0)</f>
        <v>3</v>
      </c>
      <c r="S925" t="str">
        <f>IF(R925&gt;=7,"High",IF(R925&gt;=4,"Medium","Low"))</f>
        <v>Low</v>
      </c>
    </row>
    <row r="926" spans="1:19">
      <c r="A926" t="s">
        <v>1051</v>
      </c>
      <c r="B926">
        <v>20</v>
      </c>
      <c r="C926" t="s">
        <v>101</v>
      </c>
      <c r="D926" t="s">
        <v>131</v>
      </c>
      <c r="E926">
        <v>67</v>
      </c>
      <c r="F926" t="s">
        <v>109</v>
      </c>
      <c r="G926" t="s">
        <v>110</v>
      </c>
      <c r="H926" s="5">
        <v>697</v>
      </c>
      <c r="I926" s="5">
        <v>42682.05</v>
      </c>
      <c r="J926" t="s">
        <v>105</v>
      </c>
      <c r="K926" t="s">
        <v>106</v>
      </c>
      <c r="L926">
        <v>0</v>
      </c>
      <c r="M926">
        <v>0</v>
      </c>
      <c r="N926">
        <v>5</v>
      </c>
      <c r="O926" s="6">
        <v>10</v>
      </c>
      <c r="P926" t="s">
        <v>106</v>
      </c>
      <c r="Q926" t="s">
        <v>107</v>
      </c>
      <c r="R926">
        <f>IF(F926="Monthly",2,0)
+IF(E926&lt;=6,2,0)
+IF(N926&lt;=2,2,0)
+IF(L926&gt;=4,2,0)
+IF(M926&gt;=2,1,0)
+IF(H926&gt;=_xlfn.PERCENTILE.INC($H$2:$H$10001,0.75),1,0)</f>
        <v>0</v>
      </c>
      <c r="S926" t="str">
        <f>IF(R926&gt;=7,"High",IF(R926&gt;=4,"Medium","Low"))</f>
        <v>Low</v>
      </c>
    </row>
    <row r="927" spans="1:19">
      <c r="A927" t="s">
        <v>1052</v>
      </c>
      <c r="B927">
        <v>24</v>
      </c>
      <c r="C927" t="s">
        <v>112</v>
      </c>
      <c r="D927" t="s">
        <v>119</v>
      </c>
      <c r="E927">
        <v>25</v>
      </c>
      <c r="F927" t="s">
        <v>121</v>
      </c>
      <c r="G927" t="s">
        <v>104</v>
      </c>
      <c r="H927" s="5">
        <v>441</v>
      </c>
      <c r="I927" s="5">
        <v>10840.26</v>
      </c>
      <c r="J927" t="s">
        <v>140</v>
      </c>
      <c r="K927" t="s">
        <v>106</v>
      </c>
      <c r="L927">
        <v>2</v>
      </c>
      <c r="M927">
        <v>0</v>
      </c>
      <c r="N927">
        <v>5</v>
      </c>
      <c r="O927" s="6">
        <v>0</v>
      </c>
      <c r="P927" t="s">
        <v>107</v>
      </c>
      <c r="Q927" t="s">
        <v>107</v>
      </c>
      <c r="R927">
        <f>IF(F927="Monthly",2,0)
+IF(E927&lt;=6,2,0)
+IF(N927&lt;=2,2,0)
+IF(L927&gt;=4,2,0)
+IF(M927&gt;=2,1,0)
+IF(H927&gt;=_xlfn.PERCENTILE.INC($H$2:$H$10001,0.75),1,0)</f>
        <v>0</v>
      </c>
      <c r="S927" t="str">
        <f>IF(R927&gt;=7,"High",IF(R927&gt;=4,"Medium","Low"))</f>
        <v>Low</v>
      </c>
    </row>
    <row r="928" spans="1:19">
      <c r="A928" t="s">
        <v>1053</v>
      </c>
      <c r="B928">
        <v>56</v>
      </c>
      <c r="C928" t="s">
        <v>101</v>
      </c>
      <c r="D928" t="s">
        <v>137</v>
      </c>
      <c r="E928">
        <v>36</v>
      </c>
      <c r="F928" t="s">
        <v>121</v>
      </c>
      <c r="G928" t="s">
        <v>104</v>
      </c>
      <c r="H928" s="5">
        <v>539</v>
      </c>
      <c r="I928" s="5">
        <v>16985.97</v>
      </c>
      <c r="J928" t="s">
        <v>134</v>
      </c>
      <c r="K928" t="s">
        <v>107</v>
      </c>
      <c r="L928">
        <v>0</v>
      </c>
      <c r="M928">
        <v>0</v>
      </c>
      <c r="N928">
        <v>5</v>
      </c>
      <c r="O928" s="6">
        <v>10</v>
      </c>
      <c r="P928" t="s">
        <v>106</v>
      </c>
      <c r="Q928" t="s">
        <v>107</v>
      </c>
      <c r="R928">
        <f>IF(F928="Monthly",2,0)
+IF(E928&lt;=6,2,0)
+IF(N928&lt;=2,2,0)
+IF(L928&gt;=4,2,0)
+IF(M928&gt;=2,1,0)
+IF(H928&gt;=_xlfn.PERCENTILE.INC($H$2:$H$10001,0.75),1,0)</f>
        <v>0</v>
      </c>
      <c r="S928" t="str">
        <f>IF(R928&gt;=7,"High",IF(R928&gt;=4,"Medium","Low"))</f>
        <v>Low</v>
      </c>
    </row>
    <row r="929" spans="1:19">
      <c r="A929" t="s">
        <v>1054</v>
      </c>
      <c r="B929">
        <v>29</v>
      </c>
      <c r="C929" t="s">
        <v>112</v>
      </c>
      <c r="D929" t="s">
        <v>131</v>
      </c>
      <c r="E929">
        <v>47</v>
      </c>
      <c r="F929" t="s">
        <v>103</v>
      </c>
      <c r="G929" t="s">
        <v>110</v>
      </c>
      <c r="H929" s="5">
        <v>730</v>
      </c>
      <c r="I929" s="5">
        <v>34714.269999999997</v>
      </c>
      <c r="J929" t="s">
        <v>105</v>
      </c>
      <c r="K929" t="s">
        <v>106</v>
      </c>
      <c r="L929">
        <v>1</v>
      </c>
      <c r="M929">
        <v>0</v>
      </c>
      <c r="N929">
        <v>5</v>
      </c>
      <c r="O929" s="6">
        <v>0</v>
      </c>
      <c r="P929" t="s">
        <v>106</v>
      </c>
      <c r="Q929" t="s">
        <v>107</v>
      </c>
      <c r="R929">
        <f>IF(F929="Monthly",2,0)
+IF(E929&lt;=6,2,0)
+IF(N929&lt;=2,2,0)
+IF(L929&gt;=4,2,0)
+IF(M929&gt;=2,1,0)
+IF(H929&gt;=_xlfn.PERCENTILE.INC($H$2:$H$10001,0.75),1,0)</f>
        <v>2</v>
      </c>
      <c r="S929" t="str">
        <f>IF(R929&gt;=7,"High",IF(R929&gt;=4,"Medium","Low"))</f>
        <v>Low</v>
      </c>
    </row>
    <row r="930" spans="1:19">
      <c r="A930" t="s">
        <v>1055</v>
      </c>
      <c r="B930">
        <v>50</v>
      </c>
      <c r="C930" t="s">
        <v>101</v>
      </c>
      <c r="D930" t="s">
        <v>131</v>
      </c>
      <c r="E930">
        <v>66</v>
      </c>
      <c r="F930" t="s">
        <v>109</v>
      </c>
      <c r="G930" t="s">
        <v>104</v>
      </c>
      <c r="H930" s="5">
        <v>481</v>
      </c>
      <c r="I930" s="5">
        <v>27819.3</v>
      </c>
      <c r="J930" t="s">
        <v>105</v>
      </c>
      <c r="K930" t="s">
        <v>106</v>
      </c>
      <c r="L930">
        <v>2</v>
      </c>
      <c r="M930">
        <v>0</v>
      </c>
      <c r="N930">
        <v>5</v>
      </c>
      <c r="O930" s="6">
        <v>10</v>
      </c>
      <c r="P930" t="s">
        <v>106</v>
      </c>
      <c r="Q930" t="s">
        <v>107</v>
      </c>
      <c r="R930">
        <f>IF(F930="Monthly",2,0)
+IF(E930&lt;=6,2,0)
+IF(N930&lt;=2,2,0)
+IF(L930&gt;=4,2,0)
+IF(M930&gt;=2,1,0)
+IF(H930&gt;=_xlfn.PERCENTILE.INC($H$2:$H$10001,0.75),1,0)</f>
        <v>0</v>
      </c>
      <c r="S930" t="str">
        <f>IF(R930&gt;=7,"High",IF(R930&gt;=4,"Medium","Low"))</f>
        <v>Low</v>
      </c>
    </row>
    <row r="931" spans="1:19">
      <c r="A931" t="s">
        <v>1056</v>
      </c>
      <c r="B931">
        <v>33</v>
      </c>
      <c r="C931" t="s">
        <v>112</v>
      </c>
      <c r="D931" t="s">
        <v>126</v>
      </c>
      <c r="E931">
        <v>55</v>
      </c>
      <c r="F931" t="s">
        <v>109</v>
      </c>
      <c r="G931" t="s">
        <v>110</v>
      </c>
      <c r="H931" s="5">
        <v>692</v>
      </c>
      <c r="I931" s="5">
        <v>36557.129999999997</v>
      </c>
      <c r="J931" t="s">
        <v>105</v>
      </c>
      <c r="K931" t="s">
        <v>106</v>
      </c>
      <c r="L931">
        <v>0</v>
      </c>
      <c r="M931">
        <v>0</v>
      </c>
      <c r="N931">
        <v>5</v>
      </c>
      <c r="O931" s="6">
        <v>5</v>
      </c>
      <c r="P931" t="s">
        <v>106</v>
      </c>
      <c r="Q931" t="s">
        <v>107</v>
      </c>
      <c r="R931">
        <f>IF(F931="Monthly",2,0)
+IF(E931&lt;=6,2,0)
+IF(N931&lt;=2,2,0)
+IF(L931&gt;=4,2,0)
+IF(M931&gt;=2,1,0)
+IF(H931&gt;=_xlfn.PERCENTILE.INC($H$2:$H$10001,0.75),1,0)</f>
        <v>0</v>
      </c>
      <c r="S931" t="str">
        <f>IF(R931&gt;=7,"High",IF(R931&gt;=4,"Medium","Low"))</f>
        <v>Low</v>
      </c>
    </row>
    <row r="932" spans="1:19">
      <c r="A932" t="s">
        <v>1057</v>
      </c>
      <c r="B932">
        <v>50</v>
      </c>
      <c r="C932" t="s">
        <v>112</v>
      </c>
      <c r="D932" t="s">
        <v>137</v>
      </c>
      <c r="E932">
        <v>38</v>
      </c>
      <c r="F932" t="s">
        <v>103</v>
      </c>
      <c r="G932" t="s">
        <v>110</v>
      </c>
      <c r="H932" s="5">
        <v>681</v>
      </c>
      <c r="I932" s="5">
        <v>26576.65</v>
      </c>
      <c r="J932" t="s">
        <v>140</v>
      </c>
      <c r="K932" t="s">
        <v>106</v>
      </c>
      <c r="L932">
        <v>1</v>
      </c>
      <c r="M932">
        <v>0</v>
      </c>
      <c r="N932">
        <v>5</v>
      </c>
      <c r="O932" s="6">
        <v>0</v>
      </c>
      <c r="P932" t="s">
        <v>107</v>
      </c>
      <c r="Q932" t="s">
        <v>107</v>
      </c>
      <c r="R932">
        <f>IF(F932="Monthly",2,0)
+IF(E932&lt;=6,2,0)
+IF(N932&lt;=2,2,0)
+IF(L932&gt;=4,2,0)
+IF(M932&gt;=2,1,0)
+IF(H932&gt;=_xlfn.PERCENTILE.INC($H$2:$H$10001,0.75),1,0)</f>
        <v>2</v>
      </c>
      <c r="S932" t="str">
        <f>IF(R932&gt;=7,"High",IF(R932&gt;=4,"Medium","Low"))</f>
        <v>Low</v>
      </c>
    </row>
    <row r="933" spans="1:19">
      <c r="A933" t="s">
        <v>1058</v>
      </c>
      <c r="B933">
        <v>55</v>
      </c>
      <c r="C933" t="s">
        <v>101</v>
      </c>
      <c r="D933" t="s">
        <v>123</v>
      </c>
      <c r="E933">
        <v>46</v>
      </c>
      <c r="F933" t="s">
        <v>121</v>
      </c>
      <c r="G933" t="s">
        <v>104</v>
      </c>
      <c r="H933" s="5">
        <v>444</v>
      </c>
      <c r="I933" s="5">
        <v>17471.11</v>
      </c>
      <c r="J933" t="s">
        <v>117</v>
      </c>
      <c r="K933" t="s">
        <v>107</v>
      </c>
      <c r="L933">
        <v>1</v>
      </c>
      <c r="M933">
        <v>0</v>
      </c>
      <c r="N933">
        <f>MEDIAN(1,5)</f>
        <v>3</v>
      </c>
      <c r="O933" s="6">
        <v>15</v>
      </c>
      <c r="P933" t="s">
        <v>107</v>
      </c>
      <c r="Q933" t="s">
        <v>107</v>
      </c>
      <c r="R933">
        <f>IF(F933="Monthly",2,0)
+IF(E933&lt;=6,2,0)
+IF(N933&lt;=2,2,0)
+IF(L933&gt;=4,2,0)
+IF(M933&gt;=2,1,0)
+IF(H933&gt;=_xlfn.PERCENTILE.INC($H$2:$H$10001,0.75),1,0)</f>
        <v>0</v>
      </c>
      <c r="S933" t="str">
        <f>IF(R933&gt;=7,"High",IF(R933&gt;=4,"Medium","Low"))</f>
        <v>Low</v>
      </c>
    </row>
    <row r="934" spans="1:19">
      <c r="A934" t="s">
        <v>1059</v>
      </c>
      <c r="B934">
        <v>42</v>
      </c>
      <c r="C934" t="s">
        <v>112</v>
      </c>
      <c r="D934" t="s">
        <v>126</v>
      </c>
      <c r="E934">
        <v>59</v>
      </c>
      <c r="F934" t="s">
        <v>109</v>
      </c>
      <c r="G934" t="s">
        <v>104</v>
      </c>
      <c r="H934" s="5">
        <v>434</v>
      </c>
      <c r="I934" s="5">
        <v>25971.06</v>
      </c>
      <c r="J934" t="s">
        <v>115</v>
      </c>
      <c r="K934" t="s">
        <v>106</v>
      </c>
      <c r="L934">
        <v>5</v>
      </c>
      <c r="M934">
        <v>0</v>
      </c>
      <c r="N934">
        <v>5</v>
      </c>
      <c r="O934" s="6">
        <v>0</v>
      </c>
      <c r="P934" t="s">
        <v>107</v>
      </c>
      <c r="Q934" t="s">
        <v>107</v>
      </c>
      <c r="R934">
        <f>IF(F934="Monthly",2,0)
+IF(E934&lt;=6,2,0)
+IF(N934&lt;=2,2,0)
+IF(L934&gt;=4,2,0)
+IF(M934&gt;=2,1,0)
+IF(H934&gt;=_xlfn.PERCENTILE.INC($H$2:$H$10001,0.75),1,0)</f>
        <v>2</v>
      </c>
      <c r="S934" t="str">
        <f>IF(R934&gt;=7,"High",IF(R934&gt;=4,"Medium","Low"))</f>
        <v>Low</v>
      </c>
    </row>
    <row r="935" spans="1:19">
      <c r="A935" t="s">
        <v>1060</v>
      </c>
      <c r="B935">
        <v>44</v>
      </c>
      <c r="C935" t="s">
        <v>112</v>
      </c>
      <c r="D935" t="s">
        <v>131</v>
      </c>
      <c r="E935">
        <v>53</v>
      </c>
      <c r="F935" t="s">
        <v>103</v>
      </c>
      <c r="G935" t="s">
        <v>104</v>
      </c>
      <c r="H935" s="5">
        <v>567</v>
      </c>
      <c r="I935" s="5">
        <v>29620.32</v>
      </c>
      <c r="J935" t="s">
        <v>105</v>
      </c>
      <c r="K935" t="s">
        <v>106</v>
      </c>
      <c r="L935">
        <v>1</v>
      </c>
      <c r="M935">
        <v>0</v>
      </c>
      <c r="N935">
        <v>5</v>
      </c>
      <c r="O935" s="6">
        <v>0</v>
      </c>
      <c r="P935" t="s">
        <v>106</v>
      </c>
      <c r="Q935" t="s">
        <v>107</v>
      </c>
      <c r="R935">
        <f>IF(F935="Monthly",2,0)
+IF(E935&lt;=6,2,0)
+IF(N935&lt;=2,2,0)
+IF(L935&gt;=4,2,0)
+IF(M935&gt;=2,1,0)
+IF(H935&gt;=_xlfn.PERCENTILE.INC($H$2:$H$10001,0.75),1,0)</f>
        <v>2</v>
      </c>
      <c r="S935" t="str">
        <f>IF(R935&gt;=7,"High",IF(R935&gt;=4,"Medium","Low"))</f>
        <v>Low</v>
      </c>
    </row>
    <row r="936" spans="1:19">
      <c r="A936" t="s">
        <v>1061</v>
      </c>
      <c r="B936">
        <v>42</v>
      </c>
      <c r="C936" t="s">
        <v>112</v>
      </c>
      <c r="D936" t="s">
        <v>137</v>
      </c>
      <c r="E936">
        <v>19</v>
      </c>
      <c r="F936" t="s">
        <v>109</v>
      </c>
      <c r="G936" t="s">
        <v>110</v>
      </c>
      <c r="H936" s="5">
        <v>661</v>
      </c>
      <c r="I936" s="5">
        <v>12060.86</v>
      </c>
      <c r="J936" t="s">
        <v>140</v>
      </c>
      <c r="K936" t="s">
        <v>106</v>
      </c>
      <c r="L936">
        <v>0</v>
      </c>
      <c r="M936">
        <v>0</v>
      </c>
      <c r="N936">
        <v>5</v>
      </c>
      <c r="O936" s="6">
        <v>5</v>
      </c>
      <c r="P936" t="s">
        <v>107</v>
      </c>
      <c r="Q936" t="s">
        <v>107</v>
      </c>
      <c r="R936">
        <f>IF(F936="Monthly",2,0)
+IF(E936&lt;=6,2,0)
+IF(N936&lt;=2,2,0)
+IF(L936&gt;=4,2,0)
+IF(M936&gt;=2,1,0)
+IF(H936&gt;=_xlfn.PERCENTILE.INC($H$2:$H$10001,0.75),1,0)</f>
        <v>0</v>
      </c>
      <c r="S936" t="str">
        <f>IF(R936&gt;=7,"High",IF(R936&gt;=4,"Medium","Low"))</f>
        <v>Low</v>
      </c>
    </row>
    <row r="937" spans="1:19">
      <c r="A937" t="s">
        <v>1062</v>
      </c>
      <c r="B937">
        <v>22</v>
      </c>
      <c r="C937" t="s">
        <v>101</v>
      </c>
      <c r="D937" t="s">
        <v>137</v>
      </c>
      <c r="E937">
        <v>45</v>
      </c>
      <c r="F937" t="s">
        <v>109</v>
      </c>
      <c r="G937" t="s">
        <v>110</v>
      </c>
      <c r="H937" s="5">
        <v>646</v>
      </c>
      <c r="I937" s="5">
        <v>29602.63</v>
      </c>
      <c r="J937" t="s">
        <v>105</v>
      </c>
      <c r="K937" t="s">
        <v>106</v>
      </c>
      <c r="L937">
        <v>2</v>
      </c>
      <c r="M937">
        <v>0</v>
      </c>
      <c r="N937">
        <v>5</v>
      </c>
      <c r="O937" s="6">
        <v>0</v>
      </c>
      <c r="P937" t="s">
        <v>107</v>
      </c>
      <c r="Q937" t="s">
        <v>107</v>
      </c>
      <c r="R937">
        <f>IF(F937="Monthly",2,0)
+IF(E937&lt;=6,2,0)
+IF(N937&lt;=2,2,0)
+IF(L937&gt;=4,2,0)
+IF(M937&gt;=2,1,0)
+IF(H937&gt;=_xlfn.PERCENTILE.INC($H$2:$H$10001,0.75),1,0)</f>
        <v>0</v>
      </c>
      <c r="S937" t="str">
        <f>IF(R937&gt;=7,"High",IF(R937&gt;=4,"Medium","Low"))</f>
        <v>Low</v>
      </c>
    </row>
    <row r="938" spans="1:19">
      <c r="A938" t="s">
        <v>1063</v>
      </c>
      <c r="B938">
        <v>48</v>
      </c>
      <c r="C938" t="s">
        <v>112</v>
      </c>
      <c r="D938" t="s">
        <v>159</v>
      </c>
      <c r="E938">
        <v>47</v>
      </c>
      <c r="F938" t="s">
        <v>109</v>
      </c>
      <c r="G938" t="s">
        <v>110</v>
      </c>
      <c r="H938" s="5">
        <v>719</v>
      </c>
      <c r="I938" s="5">
        <v>32296.639999999999</v>
      </c>
      <c r="J938" t="s">
        <v>105</v>
      </c>
      <c r="K938" t="s">
        <v>106</v>
      </c>
      <c r="L938">
        <v>4</v>
      </c>
      <c r="M938">
        <v>1</v>
      </c>
      <c r="N938">
        <v>3</v>
      </c>
      <c r="O938" s="6">
        <v>5</v>
      </c>
      <c r="P938" t="s">
        <v>107</v>
      </c>
      <c r="Q938" t="s">
        <v>107</v>
      </c>
      <c r="R938">
        <f>IF(F938="Monthly",2,0)
+IF(E938&lt;=6,2,0)
+IF(N938&lt;=2,2,0)
+IF(L938&gt;=4,2,0)
+IF(M938&gt;=2,1,0)
+IF(H938&gt;=_xlfn.PERCENTILE.INC($H$2:$H$10001,0.75),1,0)</f>
        <v>2</v>
      </c>
      <c r="S938" t="str">
        <f>IF(R938&gt;=7,"High",IF(R938&gt;=4,"Medium","Low"))</f>
        <v>Low</v>
      </c>
    </row>
    <row r="939" spans="1:19">
      <c r="A939" t="s">
        <v>1064</v>
      </c>
      <c r="B939">
        <v>21</v>
      </c>
      <c r="C939" t="s">
        <v>101</v>
      </c>
      <c r="D939" t="s">
        <v>126</v>
      </c>
      <c r="E939">
        <v>21</v>
      </c>
      <c r="F939" t="s">
        <v>109</v>
      </c>
      <c r="G939" t="s">
        <v>110</v>
      </c>
      <c r="H939" s="5">
        <v>816</v>
      </c>
      <c r="I939" s="5">
        <v>15779.39</v>
      </c>
      <c r="J939" t="s">
        <v>117</v>
      </c>
      <c r="K939" t="s">
        <v>106</v>
      </c>
      <c r="L939">
        <v>1</v>
      </c>
      <c r="M939">
        <v>0</v>
      </c>
      <c r="N939">
        <v>4</v>
      </c>
      <c r="O939" s="6">
        <v>10</v>
      </c>
      <c r="P939" t="s">
        <v>106</v>
      </c>
      <c r="Q939" t="s">
        <v>107</v>
      </c>
      <c r="R939">
        <f>IF(F939="Monthly",2,0)
+IF(E939&lt;=6,2,0)
+IF(N939&lt;=2,2,0)
+IF(L939&gt;=4,2,0)
+IF(M939&gt;=2,1,0)
+IF(H939&gt;=_xlfn.PERCENTILE.INC($H$2:$H$10001,0.75),1,0)</f>
        <v>1</v>
      </c>
      <c r="S939" t="str">
        <f>IF(R939&gt;=7,"High",IF(R939&gt;=4,"Medium","Low"))</f>
        <v>Low</v>
      </c>
    </row>
    <row r="940" spans="1:19">
      <c r="A940" t="s">
        <v>1065</v>
      </c>
      <c r="B940">
        <v>35</v>
      </c>
      <c r="C940" t="s">
        <v>101</v>
      </c>
      <c r="D940" t="s">
        <v>137</v>
      </c>
      <c r="E940">
        <v>14</v>
      </c>
      <c r="F940" t="s">
        <v>103</v>
      </c>
      <c r="G940" t="s">
        <v>110</v>
      </c>
      <c r="H940" s="5">
        <v>735</v>
      </c>
      <c r="I940" s="5">
        <v>10389.6</v>
      </c>
      <c r="J940" t="s">
        <v>105</v>
      </c>
      <c r="K940" t="s">
        <v>106</v>
      </c>
      <c r="L940">
        <v>0</v>
      </c>
      <c r="M940">
        <v>0</v>
      </c>
      <c r="N940">
        <v>5</v>
      </c>
      <c r="O940" s="6">
        <v>0</v>
      </c>
      <c r="P940" t="s">
        <v>107</v>
      </c>
      <c r="Q940" t="s">
        <v>107</v>
      </c>
      <c r="R940">
        <f>IF(F940="Monthly",2,0)
+IF(E940&lt;=6,2,0)
+IF(N940&lt;=2,2,0)
+IF(L940&gt;=4,2,0)
+IF(M940&gt;=2,1,0)
+IF(H940&gt;=_xlfn.PERCENTILE.INC($H$2:$H$10001,0.75),1,0)</f>
        <v>2</v>
      </c>
      <c r="S940" t="str">
        <f>IF(R940&gt;=7,"High",IF(R940&gt;=4,"Medium","Low"))</f>
        <v>Low</v>
      </c>
    </row>
    <row r="941" spans="1:19">
      <c r="A941" t="s">
        <v>1066</v>
      </c>
      <c r="B941">
        <v>43</v>
      </c>
      <c r="C941" t="s">
        <v>112</v>
      </c>
      <c r="D941" t="s">
        <v>159</v>
      </c>
      <c r="E941">
        <v>38</v>
      </c>
      <c r="F941" t="s">
        <v>103</v>
      </c>
      <c r="G941" t="s">
        <v>104</v>
      </c>
      <c r="H941" s="5">
        <v>549</v>
      </c>
      <c r="I941" s="5">
        <v>20680.599999999999</v>
      </c>
      <c r="J941" t="s">
        <v>117</v>
      </c>
      <c r="K941" t="s">
        <v>106</v>
      </c>
      <c r="L941">
        <v>0</v>
      </c>
      <c r="M941">
        <v>0</v>
      </c>
      <c r="N941">
        <v>4</v>
      </c>
      <c r="O941" s="6">
        <v>0</v>
      </c>
      <c r="P941" t="s">
        <v>107</v>
      </c>
      <c r="Q941" t="s">
        <v>107</v>
      </c>
      <c r="R941">
        <f>IF(F941="Monthly",2,0)
+IF(E941&lt;=6,2,0)
+IF(N941&lt;=2,2,0)
+IF(L941&gt;=4,2,0)
+IF(M941&gt;=2,1,0)
+IF(H941&gt;=_xlfn.PERCENTILE.INC($H$2:$H$10001,0.75),1,0)</f>
        <v>2</v>
      </c>
      <c r="S941" t="str">
        <f>IF(R941&gt;=7,"High",IF(R941&gt;=4,"Medium","Low"))</f>
        <v>Low</v>
      </c>
    </row>
    <row r="942" spans="1:19">
      <c r="A942" t="s">
        <v>1067</v>
      </c>
      <c r="B942">
        <v>26</v>
      </c>
      <c r="C942" t="s">
        <v>112</v>
      </c>
      <c r="D942" t="s">
        <v>137</v>
      </c>
      <c r="E942">
        <v>64</v>
      </c>
      <c r="F942" t="s">
        <v>109</v>
      </c>
      <c r="G942" t="s">
        <v>104</v>
      </c>
      <c r="H942" s="5">
        <v>453</v>
      </c>
      <c r="I942" s="5">
        <v>27620.86</v>
      </c>
      <c r="J942" t="s">
        <v>105</v>
      </c>
      <c r="K942" t="s">
        <v>107</v>
      </c>
      <c r="L942">
        <v>1</v>
      </c>
      <c r="M942">
        <v>0</v>
      </c>
      <c r="N942">
        <v>5</v>
      </c>
      <c r="O942" s="6">
        <v>5</v>
      </c>
      <c r="P942" t="s">
        <v>107</v>
      </c>
      <c r="Q942" t="s">
        <v>107</v>
      </c>
      <c r="R942">
        <f>IF(F942="Monthly",2,0)
+IF(E942&lt;=6,2,0)
+IF(N942&lt;=2,2,0)
+IF(L942&gt;=4,2,0)
+IF(M942&gt;=2,1,0)
+IF(H942&gt;=_xlfn.PERCENTILE.INC($H$2:$H$10001,0.75),1,0)</f>
        <v>0</v>
      </c>
      <c r="S942" t="str">
        <f>IF(R942&gt;=7,"High",IF(R942&gt;=4,"Medium","Low"))</f>
        <v>Low</v>
      </c>
    </row>
    <row r="943" spans="1:19">
      <c r="A943" t="s">
        <v>1068</v>
      </c>
      <c r="B943">
        <v>35</v>
      </c>
      <c r="C943" t="s">
        <v>112</v>
      </c>
      <c r="D943" t="s">
        <v>133</v>
      </c>
      <c r="E943">
        <v>33</v>
      </c>
      <c r="F943" t="s">
        <v>109</v>
      </c>
      <c r="G943" t="s">
        <v>104</v>
      </c>
      <c r="H943" s="5">
        <v>491</v>
      </c>
      <c r="I943" s="5">
        <v>14501.89</v>
      </c>
      <c r="J943" t="s">
        <v>105</v>
      </c>
      <c r="K943" t="s">
        <v>106</v>
      </c>
      <c r="L943">
        <v>0</v>
      </c>
      <c r="M943">
        <v>0</v>
      </c>
      <c r="N943">
        <v>5</v>
      </c>
      <c r="O943" s="6">
        <v>10</v>
      </c>
      <c r="P943" t="s">
        <v>106</v>
      </c>
      <c r="Q943" t="s">
        <v>107</v>
      </c>
      <c r="R943">
        <f>IF(F943="Monthly",2,0)
+IF(E943&lt;=6,2,0)
+IF(N943&lt;=2,2,0)
+IF(L943&gt;=4,2,0)
+IF(M943&gt;=2,1,0)
+IF(H943&gt;=_xlfn.PERCENTILE.INC($H$2:$H$10001,0.75),1,0)</f>
        <v>0</v>
      </c>
      <c r="S943" t="str">
        <f>IF(R943&gt;=7,"High",IF(R943&gt;=4,"Medium","Low"))</f>
        <v>Low</v>
      </c>
    </row>
    <row r="944" spans="1:19">
      <c r="A944" t="s">
        <v>1069</v>
      </c>
      <c r="B944">
        <v>21</v>
      </c>
      <c r="C944" t="s">
        <v>112</v>
      </c>
      <c r="D944" t="s">
        <v>123</v>
      </c>
      <c r="E944">
        <v>39</v>
      </c>
      <c r="F944" t="s">
        <v>103</v>
      </c>
      <c r="G944" t="s">
        <v>110</v>
      </c>
      <c r="H944" s="5">
        <v>774</v>
      </c>
      <c r="I944" s="5">
        <v>29987.11</v>
      </c>
      <c r="J944" t="s">
        <v>105</v>
      </c>
      <c r="K944" t="s">
        <v>106</v>
      </c>
      <c r="L944">
        <v>5</v>
      </c>
      <c r="M944">
        <v>2</v>
      </c>
      <c r="N944">
        <v>4</v>
      </c>
      <c r="O944" s="6">
        <v>0</v>
      </c>
      <c r="P944" t="s">
        <v>106</v>
      </c>
      <c r="Q944" t="s">
        <v>107</v>
      </c>
      <c r="R944">
        <f>IF(F944="Monthly",2,0)
+IF(E944&lt;=6,2,0)
+IF(N944&lt;=2,2,0)
+IF(L944&gt;=4,2,0)
+IF(M944&gt;=2,1,0)
+IF(H944&gt;=_xlfn.PERCENTILE.INC($H$2:$H$10001,0.75),1,0)</f>
        <v>5</v>
      </c>
      <c r="S944" t="str">
        <f>IF(R944&gt;=7,"High",IF(R944&gt;=4,"Medium","Low"))</f>
        <v>Medium</v>
      </c>
    </row>
    <row r="945" spans="1:19">
      <c r="A945" t="s">
        <v>1070</v>
      </c>
      <c r="B945">
        <v>31</v>
      </c>
      <c r="C945" t="s">
        <v>101</v>
      </c>
      <c r="D945" t="s">
        <v>159</v>
      </c>
      <c r="E945">
        <v>24</v>
      </c>
      <c r="F945" t="s">
        <v>103</v>
      </c>
      <c r="G945" t="s">
        <v>129</v>
      </c>
      <c r="H945" s="5">
        <v>997</v>
      </c>
      <c r="I945" s="5">
        <v>23485.34</v>
      </c>
      <c r="J945" t="s">
        <v>117</v>
      </c>
      <c r="K945" t="s">
        <v>106</v>
      </c>
      <c r="L945">
        <v>1</v>
      </c>
      <c r="M945">
        <v>0</v>
      </c>
      <c r="N945">
        <v>5</v>
      </c>
      <c r="O945" s="6">
        <v>0</v>
      </c>
      <c r="P945" t="s">
        <v>106</v>
      </c>
      <c r="Q945" t="s">
        <v>107</v>
      </c>
      <c r="R945">
        <f>IF(F945="Monthly",2,0)
+IF(E945&lt;=6,2,0)
+IF(N945&lt;=2,2,0)
+IF(L945&gt;=4,2,0)
+IF(M945&gt;=2,1,0)
+IF(H945&gt;=_xlfn.PERCENTILE.INC($H$2:$H$10001,0.75),1,0)</f>
        <v>3</v>
      </c>
      <c r="S945" t="str">
        <f>IF(R945&gt;=7,"High",IF(R945&gt;=4,"Medium","Low"))</f>
        <v>Low</v>
      </c>
    </row>
    <row r="946" spans="1:19">
      <c r="A946" t="s">
        <v>1071</v>
      </c>
      <c r="B946">
        <v>33</v>
      </c>
      <c r="C946" t="s">
        <v>101</v>
      </c>
      <c r="D946" t="s">
        <v>126</v>
      </c>
      <c r="E946">
        <v>19</v>
      </c>
      <c r="F946" t="s">
        <v>103</v>
      </c>
      <c r="G946" t="s">
        <v>110</v>
      </c>
      <c r="H946" s="5">
        <v>829</v>
      </c>
      <c r="I946" s="5">
        <v>15751.92</v>
      </c>
      <c r="J946" t="s">
        <v>134</v>
      </c>
      <c r="K946" t="s">
        <v>106</v>
      </c>
      <c r="L946">
        <v>2</v>
      </c>
      <c r="M946">
        <v>0</v>
      </c>
      <c r="N946">
        <v>5</v>
      </c>
      <c r="O946" s="6">
        <v>0</v>
      </c>
      <c r="P946" t="s">
        <v>107</v>
      </c>
      <c r="Q946" t="s">
        <v>106</v>
      </c>
      <c r="R946">
        <f>IF(F946="Monthly",2,0)
+IF(E946&lt;=6,2,0)
+IF(N946&lt;=2,2,0)
+IF(L946&gt;=4,2,0)
+IF(M946&gt;=2,1,0)
+IF(H946&gt;=_xlfn.PERCENTILE.INC($H$2:$H$10001,0.75),1,0)</f>
        <v>3</v>
      </c>
      <c r="S946" t="str">
        <f>IF(R946&gt;=7,"High",IF(R946&gt;=4,"Medium","Low"))</f>
        <v>Low</v>
      </c>
    </row>
    <row r="947" spans="1:19">
      <c r="A947" t="s">
        <v>1072</v>
      </c>
      <c r="B947">
        <v>25</v>
      </c>
      <c r="C947" t="s">
        <v>101</v>
      </c>
      <c r="D947" t="s">
        <v>126</v>
      </c>
      <c r="E947">
        <v>46</v>
      </c>
      <c r="F947" t="s">
        <v>103</v>
      </c>
      <c r="G947" t="s">
        <v>129</v>
      </c>
      <c r="H947" s="5">
        <v>985</v>
      </c>
      <c r="I947" s="5">
        <v>44518.720000000001</v>
      </c>
      <c r="J947" t="s">
        <v>115</v>
      </c>
      <c r="K947" t="s">
        <v>106</v>
      </c>
      <c r="L947">
        <v>0</v>
      </c>
      <c r="M947">
        <v>0</v>
      </c>
      <c r="N947">
        <v>5</v>
      </c>
      <c r="O947" s="6">
        <v>0</v>
      </c>
      <c r="P947" t="s">
        <v>107</v>
      </c>
      <c r="Q947" t="s">
        <v>107</v>
      </c>
      <c r="R947">
        <f>IF(F947="Monthly",2,0)
+IF(E947&lt;=6,2,0)
+IF(N947&lt;=2,2,0)
+IF(L947&gt;=4,2,0)
+IF(M947&gt;=2,1,0)
+IF(H947&gt;=_xlfn.PERCENTILE.INC($H$2:$H$10001,0.75),1,0)</f>
        <v>3</v>
      </c>
      <c r="S947" t="str">
        <f>IF(R947&gt;=7,"High",IF(R947&gt;=4,"Medium","Low"))</f>
        <v>Low</v>
      </c>
    </row>
    <row r="948" spans="1:19">
      <c r="A948" t="s">
        <v>1073</v>
      </c>
      <c r="B948">
        <v>29</v>
      </c>
      <c r="C948" t="s">
        <v>101</v>
      </c>
      <c r="D948" t="s">
        <v>102</v>
      </c>
      <c r="E948">
        <v>54</v>
      </c>
      <c r="F948" t="s">
        <v>109</v>
      </c>
      <c r="G948" t="s">
        <v>110</v>
      </c>
      <c r="H948" s="5">
        <v>764</v>
      </c>
      <c r="I948" s="5">
        <v>40324.720000000001</v>
      </c>
      <c r="J948" t="s">
        <v>134</v>
      </c>
      <c r="K948" t="s">
        <v>106</v>
      </c>
      <c r="L948">
        <v>0</v>
      </c>
      <c r="M948">
        <v>0</v>
      </c>
      <c r="N948">
        <v>5</v>
      </c>
      <c r="O948" s="6">
        <v>0</v>
      </c>
      <c r="P948" t="s">
        <v>107</v>
      </c>
      <c r="Q948" t="s">
        <v>106</v>
      </c>
      <c r="R948">
        <f>IF(F948="Monthly",2,0)
+IF(E948&lt;=6,2,0)
+IF(N948&lt;=2,2,0)
+IF(L948&gt;=4,2,0)
+IF(M948&gt;=2,1,0)
+IF(H948&gt;=_xlfn.PERCENTILE.INC($H$2:$H$10001,0.75),1,0)</f>
        <v>0</v>
      </c>
      <c r="S948" t="str">
        <f>IF(R948&gt;=7,"High",IF(R948&gt;=4,"Medium","Low"))</f>
        <v>Low</v>
      </c>
    </row>
    <row r="949" spans="1:19">
      <c r="A949" t="s">
        <v>1074</v>
      </c>
      <c r="B949">
        <v>24</v>
      </c>
      <c r="C949" t="s">
        <v>112</v>
      </c>
      <c r="D949" t="s">
        <v>102</v>
      </c>
      <c r="E949">
        <v>32</v>
      </c>
      <c r="F949" t="s">
        <v>109</v>
      </c>
      <c r="G949" t="s">
        <v>104</v>
      </c>
      <c r="H949" s="5">
        <v>522</v>
      </c>
      <c r="I949" s="5">
        <v>16965.939999999999</v>
      </c>
      <c r="J949" t="s">
        <v>105</v>
      </c>
      <c r="K949" t="s">
        <v>107</v>
      </c>
      <c r="L949">
        <v>0</v>
      </c>
      <c r="M949">
        <v>0</v>
      </c>
      <c r="N949">
        <v>5</v>
      </c>
      <c r="O949" s="6">
        <v>0</v>
      </c>
      <c r="P949" t="s">
        <v>106</v>
      </c>
      <c r="Q949" t="s">
        <v>107</v>
      </c>
      <c r="R949">
        <f>IF(F949="Monthly",2,0)
+IF(E949&lt;=6,2,0)
+IF(N949&lt;=2,2,0)
+IF(L949&gt;=4,2,0)
+IF(M949&gt;=2,1,0)
+IF(H949&gt;=_xlfn.PERCENTILE.INC($H$2:$H$10001,0.75),1,0)</f>
        <v>0</v>
      </c>
      <c r="S949" t="str">
        <f>IF(R949&gt;=7,"High",IF(R949&gt;=4,"Medium","Low"))</f>
        <v>Low</v>
      </c>
    </row>
    <row r="950" spans="1:19">
      <c r="A950" t="s">
        <v>1075</v>
      </c>
      <c r="B950">
        <v>36</v>
      </c>
      <c r="C950" t="s">
        <v>101</v>
      </c>
      <c r="D950" t="s">
        <v>113</v>
      </c>
      <c r="E950">
        <v>68</v>
      </c>
      <c r="F950" t="s">
        <v>121</v>
      </c>
      <c r="G950" t="s">
        <v>104</v>
      </c>
      <c r="H950" s="5">
        <v>530</v>
      </c>
      <c r="I950" s="5">
        <v>36226.160000000003</v>
      </c>
      <c r="J950" t="s">
        <v>140</v>
      </c>
      <c r="K950" t="s">
        <v>107</v>
      </c>
      <c r="L950">
        <v>0</v>
      </c>
      <c r="M950">
        <v>0</v>
      </c>
      <c r="N950">
        <v>5</v>
      </c>
      <c r="O950" s="6">
        <v>0</v>
      </c>
      <c r="P950" t="s">
        <v>106</v>
      </c>
      <c r="Q950" t="s">
        <v>107</v>
      </c>
      <c r="R950">
        <f>IF(F950="Monthly",2,0)
+IF(E950&lt;=6,2,0)
+IF(N950&lt;=2,2,0)
+IF(L950&gt;=4,2,0)
+IF(M950&gt;=2,1,0)
+IF(H950&gt;=_xlfn.PERCENTILE.INC($H$2:$H$10001,0.75),1,0)</f>
        <v>0</v>
      </c>
      <c r="S950" t="str">
        <f>IF(R950&gt;=7,"High",IF(R950&gt;=4,"Medium","Low"))</f>
        <v>Low</v>
      </c>
    </row>
    <row r="951" spans="1:19">
      <c r="A951" t="s">
        <v>1076</v>
      </c>
      <c r="B951">
        <v>32</v>
      </c>
      <c r="C951" t="s">
        <v>101</v>
      </c>
      <c r="D951" t="s">
        <v>137</v>
      </c>
      <c r="E951">
        <v>60</v>
      </c>
      <c r="F951" t="s">
        <v>109</v>
      </c>
      <c r="G951" t="s">
        <v>104</v>
      </c>
      <c r="H951" s="5">
        <v>485</v>
      </c>
      <c r="I951" s="5">
        <v>29812.26</v>
      </c>
      <c r="J951" t="s">
        <v>140</v>
      </c>
      <c r="K951" t="s">
        <v>106</v>
      </c>
      <c r="L951">
        <v>1</v>
      </c>
      <c r="M951">
        <v>0</v>
      </c>
      <c r="N951">
        <v>5</v>
      </c>
      <c r="O951" s="6">
        <v>0</v>
      </c>
      <c r="P951" t="s">
        <v>107</v>
      </c>
      <c r="Q951" t="s">
        <v>107</v>
      </c>
      <c r="R951">
        <f>IF(F951="Monthly",2,0)
+IF(E951&lt;=6,2,0)
+IF(N951&lt;=2,2,0)
+IF(L951&gt;=4,2,0)
+IF(M951&gt;=2,1,0)
+IF(H951&gt;=_xlfn.PERCENTILE.INC($H$2:$H$10001,0.75),1,0)</f>
        <v>0</v>
      </c>
      <c r="S951" t="str">
        <f>IF(R951&gt;=7,"High",IF(R951&gt;=4,"Medium","Low"))</f>
        <v>Low</v>
      </c>
    </row>
    <row r="952" spans="1:19">
      <c r="A952" t="s">
        <v>1077</v>
      </c>
      <c r="B952">
        <v>18</v>
      </c>
      <c r="C952" t="s">
        <v>112</v>
      </c>
      <c r="D952" t="s">
        <v>126</v>
      </c>
      <c r="E952">
        <v>51</v>
      </c>
      <c r="F952" t="s">
        <v>103</v>
      </c>
      <c r="G952" t="s">
        <v>110</v>
      </c>
      <c r="H952" s="5">
        <v>687</v>
      </c>
      <c r="I952" s="5">
        <v>34600.25</v>
      </c>
      <c r="J952" t="s">
        <v>134</v>
      </c>
      <c r="K952" t="s">
        <v>106</v>
      </c>
      <c r="L952">
        <v>3</v>
      </c>
      <c r="M952">
        <v>0</v>
      </c>
      <c r="N952">
        <v>4</v>
      </c>
      <c r="O952" s="6">
        <v>0</v>
      </c>
      <c r="P952" t="s">
        <v>106</v>
      </c>
      <c r="Q952" t="s">
        <v>107</v>
      </c>
      <c r="R952">
        <f>IF(F952="Monthly",2,0)
+IF(E952&lt;=6,2,0)
+IF(N952&lt;=2,2,0)
+IF(L952&gt;=4,2,0)
+IF(M952&gt;=2,1,0)
+IF(H952&gt;=_xlfn.PERCENTILE.INC($H$2:$H$10001,0.75),1,0)</f>
        <v>2</v>
      </c>
      <c r="S952" t="str">
        <f>IF(R952&gt;=7,"High",IF(R952&gt;=4,"Medium","Low"))</f>
        <v>Low</v>
      </c>
    </row>
    <row r="953" spans="1:19">
      <c r="A953" t="s">
        <v>1078</v>
      </c>
      <c r="B953">
        <v>26</v>
      </c>
      <c r="C953" t="s">
        <v>112</v>
      </c>
      <c r="D953" t="s">
        <v>131</v>
      </c>
      <c r="E953">
        <v>15</v>
      </c>
      <c r="F953" t="s">
        <v>103</v>
      </c>
      <c r="G953" t="s">
        <v>110</v>
      </c>
      <c r="H953" s="5">
        <v>702</v>
      </c>
      <c r="I953" s="5">
        <v>10425.870000000001</v>
      </c>
      <c r="J953" t="s">
        <v>140</v>
      </c>
      <c r="K953" t="s">
        <v>106</v>
      </c>
      <c r="L953">
        <v>0</v>
      </c>
      <c r="M953">
        <v>0</v>
      </c>
      <c r="N953">
        <v>5</v>
      </c>
      <c r="O953" s="6">
        <v>0</v>
      </c>
      <c r="P953" t="s">
        <v>107</v>
      </c>
      <c r="Q953" t="s">
        <v>107</v>
      </c>
      <c r="R953">
        <f>IF(F953="Monthly",2,0)
+IF(E953&lt;=6,2,0)
+IF(N953&lt;=2,2,0)
+IF(L953&gt;=4,2,0)
+IF(M953&gt;=2,1,0)
+IF(H953&gt;=_xlfn.PERCENTILE.INC($H$2:$H$10001,0.75),1,0)</f>
        <v>2</v>
      </c>
      <c r="S953" t="str">
        <f>IF(R953&gt;=7,"High",IF(R953&gt;=4,"Medium","Low"))</f>
        <v>Low</v>
      </c>
    </row>
    <row r="954" spans="1:19">
      <c r="A954" t="s">
        <v>1079</v>
      </c>
      <c r="B954">
        <v>57</v>
      </c>
      <c r="C954" t="s">
        <v>101</v>
      </c>
      <c r="D954" t="s">
        <v>102</v>
      </c>
      <c r="E954">
        <v>21</v>
      </c>
      <c r="F954" t="s">
        <v>121</v>
      </c>
      <c r="G954" t="s">
        <v>110</v>
      </c>
      <c r="H954" s="5">
        <v>675</v>
      </c>
      <c r="I954" s="5">
        <v>14191.45</v>
      </c>
      <c r="J954" t="s">
        <v>134</v>
      </c>
      <c r="K954" t="s">
        <v>106</v>
      </c>
      <c r="L954">
        <v>1</v>
      </c>
      <c r="M954">
        <v>0</v>
      </c>
      <c r="N954">
        <v>5</v>
      </c>
      <c r="O954" s="6">
        <v>0</v>
      </c>
      <c r="P954" t="s">
        <v>107</v>
      </c>
      <c r="Q954" t="s">
        <v>107</v>
      </c>
      <c r="R954">
        <f>IF(F954="Monthly",2,0)
+IF(E954&lt;=6,2,0)
+IF(N954&lt;=2,2,0)
+IF(L954&gt;=4,2,0)
+IF(M954&gt;=2,1,0)
+IF(H954&gt;=_xlfn.PERCENTILE.INC($H$2:$H$10001,0.75),1,0)</f>
        <v>0</v>
      </c>
      <c r="S954" t="str">
        <f>IF(R954&gt;=7,"High",IF(R954&gt;=4,"Medium","Low"))</f>
        <v>Low</v>
      </c>
    </row>
    <row r="955" spans="1:19">
      <c r="A955" t="s">
        <v>1080</v>
      </c>
      <c r="B955">
        <v>35</v>
      </c>
      <c r="C955" t="s">
        <v>112</v>
      </c>
      <c r="D955" t="s">
        <v>128</v>
      </c>
      <c r="E955">
        <v>20</v>
      </c>
      <c r="F955" t="s">
        <v>121</v>
      </c>
      <c r="G955" t="s">
        <v>129</v>
      </c>
      <c r="H955" s="5">
        <v>1031</v>
      </c>
      <c r="I955" s="5">
        <v>18763.89</v>
      </c>
      <c r="J955" t="s">
        <v>134</v>
      </c>
      <c r="K955" t="s">
        <v>106</v>
      </c>
      <c r="L955">
        <v>0</v>
      </c>
      <c r="M955">
        <v>0</v>
      </c>
      <c r="N955">
        <v>4</v>
      </c>
      <c r="O955" s="6">
        <v>10</v>
      </c>
      <c r="P955" t="s">
        <v>107</v>
      </c>
      <c r="Q955" t="s">
        <v>107</v>
      </c>
      <c r="R955">
        <f>IF(F955="Monthly",2,0)
+IF(E955&lt;=6,2,0)
+IF(N955&lt;=2,2,0)
+IF(L955&gt;=4,2,0)
+IF(M955&gt;=2,1,0)
+IF(H955&gt;=_xlfn.PERCENTILE.INC($H$2:$H$10001,0.75),1,0)</f>
        <v>1</v>
      </c>
      <c r="S955" t="str">
        <f>IF(R955&gt;=7,"High",IF(R955&gt;=4,"Medium","Low"))</f>
        <v>Low</v>
      </c>
    </row>
    <row r="956" spans="1:19">
      <c r="A956" t="s">
        <v>1081</v>
      </c>
      <c r="B956">
        <v>43</v>
      </c>
      <c r="C956" t="s">
        <v>112</v>
      </c>
      <c r="D956" t="s">
        <v>159</v>
      </c>
      <c r="E956">
        <v>8</v>
      </c>
      <c r="F956" t="s">
        <v>103</v>
      </c>
      <c r="G956" t="s">
        <v>104</v>
      </c>
      <c r="H956" s="5">
        <v>499</v>
      </c>
      <c r="I956" s="5">
        <v>4075.22</v>
      </c>
      <c r="J956" t="s">
        <v>105</v>
      </c>
      <c r="K956" t="s">
        <v>106</v>
      </c>
      <c r="L956">
        <v>1</v>
      </c>
      <c r="M956">
        <v>0</v>
      </c>
      <c r="N956">
        <v>5</v>
      </c>
      <c r="O956" s="6">
        <v>0</v>
      </c>
      <c r="P956" t="s">
        <v>107</v>
      </c>
      <c r="Q956" t="s">
        <v>107</v>
      </c>
      <c r="R956">
        <f>IF(F956="Monthly",2,0)
+IF(E956&lt;=6,2,0)
+IF(N956&lt;=2,2,0)
+IF(L956&gt;=4,2,0)
+IF(M956&gt;=2,1,0)
+IF(H956&gt;=_xlfn.PERCENTILE.INC($H$2:$H$10001,0.75),1,0)</f>
        <v>2</v>
      </c>
      <c r="S956" t="str">
        <f>IF(R956&gt;=7,"High",IF(R956&gt;=4,"Medium","Low"))</f>
        <v>Low</v>
      </c>
    </row>
    <row r="957" spans="1:19">
      <c r="A957" t="s">
        <v>1082</v>
      </c>
      <c r="B957">
        <v>18</v>
      </c>
      <c r="C957" t="s">
        <v>112</v>
      </c>
      <c r="D957" t="s">
        <v>113</v>
      </c>
      <c r="E957">
        <v>60</v>
      </c>
      <c r="F957" t="s">
        <v>103</v>
      </c>
      <c r="G957" t="s">
        <v>129</v>
      </c>
      <c r="H957" s="5">
        <v>968</v>
      </c>
      <c r="I957" s="5">
        <v>57896.800000000003</v>
      </c>
      <c r="J957" t="s">
        <v>134</v>
      </c>
      <c r="K957" t="s">
        <v>106</v>
      </c>
      <c r="L957">
        <v>0</v>
      </c>
      <c r="M957">
        <v>0</v>
      </c>
      <c r="N957">
        <v>4</v>
      </c>
      <c r="O957" s="6">
        <v>0</v>
      </c>
      <c r="P957" t="s">
        <v>107</v>
      </c>
      <c r="Q957" t="s">
        <v>106</v>
      </c>
      <c r="R957">
        <f>IF(F957="Monthly",2,0)
+IF(E957&lt;=6,2,0)
+IF(N957&lt;=2,2,0)
+IF(L957&gt;=4,2,0)
+IF(M957&gt;=2,1,0)
+IF(H957&gt;=_xlfn.PERCENTILE.INC($H$2:$H$10001,0.75),1,0)</f>
        <v>3</v>
      </c>
      <c r="S957" t="str">
        <f>IF(R957&gt;=7,"High",IF(R957&gt;=4,"Medium","Low"))</f>
        <v>Low</v>
      </c>
    </row>
    <row r="958" spans="1:19">
      <c r="A958" t="s">
        <v>1083</v>
      </c>
      <c r="B958">
        <v>32</v>
      </c>
      <c r="C958" t="s">
        <v>112</v>
      </c>
      <c r="D958" t="s">
        <v>126</v>
      </c>
      <c r="E958">
        <v>37</v>
      </c>
      <c r="F958" t="s">
        <v>109</v>
      </c>
      <c r="G958" t="s">
        <v>104</v>
      </c>
      <c r="H958" s="5">
        <v>418</v>
      </c>
      <c r="I958" s="5">
        <v>15658.6</v>
      </c>
      <c r="J958" t="s">
        <v>117</v>
      </c>
      <c r="K958" t="s">
        <v>106</v>
      </c>
      <c r="L958">
        <v>2</v>
      </c>
      <c r="M958">
        <v>1</v>
      </c>
      <c r="N958">
        <v>4</v>
      </c>
      <c r="O958" s="6">
        <v>0</v>
      </c>
      <c r="P958" t="s">
        <v>107</v>
      </c>
      <c r="Q958" t="s">
        <v>107</v>
      </c>
      <c r="R958">
        <f>IF(F958="Monthly",2,0)
+IF(E958&lt;=6,2,0)
+IF(N958&lt;=2,2,0)
+IF(L958&gt;=4,2,0)
+IF(M958&gt;=2,1,0)
+IF(H958&gt;=_xlfn.PERCENTILE.INC($H$2:$H$10001,0.75),1,0)</f>
        <v>0</v>
      </c>
      <c r="S958" t="str">
        <f>IF(R958&gt;=7,"High",IF(R958&gt;=4,"Medium","Low"))</f>
        <v>Low</v>
      </c>
    </row>
    <row r="959" spans="1:19">
      <c r="A959" t="s">
        <v>1084</v>
      </c>
      <c r="B959">
        <v>33</v>
      </c>
      <c r="C959" t="s">
        <v>101</v>
      </c>
      <c r="D959" t="s">
        <v>131</v>
      </c>
      <c r="E959">
        <v>33</v>
      </c>
      <c r="F959" t="s">
        <v>109</v>
      </c>
      <c r="G959" t="s">
        <v>129</v>
      </c>
      <c r="H959" s="5">
        <v>1108</v>
      </c>
      <c r="I959" s="5">
        <v>37374.800000000003</v>
      </c>
      <c r="J959" t="s">
        <v>140</v>
      </c>
      <c r="K959" t="s">
        <v>106</v>
      </c>
      <c r="L959">
        <v>1</v>
      </c>
      <c r="M959">
        <v>0</v>
      </c>
      <c r="N959">
        <v>5</v>
      </c>
      <c r="O959" s="6">
        <v>0</v>
      </c>
      <c r="P959" t="s">
        <v>107</v>
      </c>
      <c r="Q959" t="s">
        <v>107</v>
      </c>
      <c r="R959">
        <f>IF(F959="Monthly",2,0)
+IF(E959&lt;=6,2,0)
+IF(N959&lt;=2,2,0)
+IF(L959&gt;=4,2,0)
+IF(M959&gt;=2,1,0)
+IF(H959&gt;=_xlfn.PERCENTILE.INC($H$2:$H$10001,0.75),1,0)</f>
        <v>1</v>
      </c>
      <c r="S959" t="str">
        <f>IF(R959&gt;=7,"High",IF(R959&gt;=4,"Medium","Low"))</f>
        <v>Low</v>
      </c>
    </row>
    <row r="960" spans="1:19">
      <c r="A960" t="s">
        <v>1085</v>
      </c>
      <c r="B960">
        <v>31</v>
      </c>
      <c r="C960" t="s">
        <v>101</v>
      </c>
      <c r="D960" t="s">
        <v>137</v>
      </c>
      <c r="E960">
        <v>43</v>
      </c>
      <c r="F960" t="s">
        <v>103</v>
      </c>
      <c r="G960" t="s">
        <v>110</v>
      </c>
      <c r="H960" s="5">
        <v>787</v>
      </c>
      <c r="I960" s="5">
        <v>33841.89</v>
      </c>
      <c r="J960" t="s">
        <v>134</v>
      </c>
      <c r="K960" t="s">
        <v>106</v>
      </c>
      <c r="L960">
        <v>0</v>
      </c>
      <c r="M960">
        <v>0</v>
      </c>
      <c r="N960">
        <v>5</v>
      </c>
      <c r="O960" s="6">
        <v>0</v>
      </c>
      <c r="P960" t="s">
        <v>106</v>
      </c>
      <c r="Q960" t="s">
        <v>107</v>
      </c>
      <c r="R960">
        <f>IF(F960="Monthly",2,0)
+IF(E960&lt;=6,2,0)
+IF(N960&lt;=2,2,0)
+IF(L960&gt;=4,2,0)
+IF(M960&gt;=2,1,0)
+IF(H960&gt;=_xlfn.PERCENTILE.INC($H$2:$H$10001,0.75),1,0)</f>
        <v>2</v>
      </c>
      <c r="S960" t="str">
        <f>IF(R960&gt;=7,"High",IF(R960&gt;=4,"Medium","Low"))</f>
        <v>Low</v>
      </c>
    </row>
    <row r="961" spans="1:19">
      <c r="A961" t="s">
        <v>1086</v>
      </c>
      <c r="B961">
        <v>40</v>
      </c>
      <c r="C961" t="s">
        <v>112</v>
      </c>
      <c r="D961" t="s">
        <v>113</v>
      </c>
      <c r="E961">
        <v>47</v>
      </c>
      <c r="F961" t="s">
        <v>103</v>
      </c>
      <c r="G961" t="s">
        <v>129</v>
      </c>
      <c r="H961" s="5">
        <v>996</v>
      </c>
      <c r="I961" s="5">
        <v>46553.09</v>
      </c>
      <c r="J961" t="s">
        <v>105</v>
      </c>
      <c r="K961" t="s">
        <v>106</v>
      </c>
      <c r="L961">
        <v>4</v>
      </c>
      <c r="M961">
        <v>0</v>
      </c>
      <c r="N961">
        <v>5</v>
      </c>
      <c r="O961" s="6">
        <v>0</v>
      </c>
      <c r="P961" t="s">
        <v>107</v>
      </c>
      <c r="Q961" t="s">
        <v>107</v>
      </c>
      <c r="R961">
        <f>IF(F961="Monthly",2,0)
+IF(E961&lt;=6,2,0)
+IF(N961&lt;=2,2,0)
+IF(L961&gt;=4,2,0)
+IF(M961&gt;=2,1,0)
+IF(H961&gt;=_xlfn.PERCENTILE.INC($H$2:$H$10001,0.75),1,0)</f>
        <v>5</v>
      </c>
      <c r="S961" t="str">
        <f>IF(R961&gt;=7,"High",IF(R961&gt;=4,"Medium","Low"))</f>
        <v>Medium</v>
      </c>
    </row>
    <row r="962" spans="1:19">
      <c r="A962" t="s">
        <v>1087</v>
      </c>
      <c r="B962">
        <v>48</v>
      </c>
      <c r="C962" t="s">
        <v>101</v>
      </c>
      <c r="D962" t="s">
        <v>131</v>
      </c>
      <c r="E962">
        <v>51</v>
      </c>
      <c r="F962" t="s">
        <v>103</v>
      </c>
      <c r="G962" t="s">
        <v>110</v>
      </c>
      <c r="H962" s="5">
        <v>773</v>
      </c>
      <c r="I962" s="5">
        <v>39825.46</v>
      </c>
      <c r="J962" t="s">
        <v>117</v>
      </c>
      <c r="K962" t="s">
        <v>106</v>
      </c>
      <c r="L962">
        <v>5</v>
      </c>
      <c r="M962">
        <v>2</v>
      </c>
      <c r="N962">
        <v>3</v>
      </c>
      <c r="O962" s="6">
        <v>0</v>
      </c>
      <c r="P962" t="s">
        <v>107</v>
      </c>
      <c r="Q962" t="s">
        <v>106</v>
      </c>
      <c r="R962">
        <f>IF(F962="Monthly",2,0)
+IF(E962&lt;=6,2,0)
+IF(N962&lt;=2,2,0)
+IF(L962&gt;=4,2,0)
+IF(M962&gt;=2,1,0)
+IF(H962&gt;=_xlfn.PERCENTILE.INC($H$2:$H$10001,0.75),1,0)</f>
        <v>5</v>
      </c>
      <c r="S962" t="str">
        <f>IF(R962&gt;=7,"High",IF(R962&gt;=4,"Medium","Low"))</f>
        <v>Medium</v>
      </c>
    </row>
    <row r="963" spans="1:19">
      <c r="A963" t="s">
        <v>1088</v>
      </c>
      <c r="B963">
        <v>22</v>
      </c>
      <c r="C963" t="s">
        <v>101</v>
      </c>
      <c r="D963" t="s">
        <v>131</v>
      </c>
      <c r="E963">
        <v>38</v>
      </c>
      <c r="F963" t="s">
        <v>109</v>
      </c>
      <c r="G963" t="s">
        <v>129</v>
      </c>
      <c r="H963" s="5">
        <v>1021</v>
      </c>
      <c r="I963" s="5">
        <v>38428.660000000003</v>
      </c>
      <c r="J963" t="s">
        <v>134</v>
      </c>
      <c r="K963" t="s">
        <v>106</v>
      </c>
      <c r="L963">
        <v>3</v>
      </c>
      <c r="M963">
        <v>1</v>
      </c>
      <c r="N963">
        <v>4</v>
      </c>
      <c r="O963" s="6">
        <v>0</v>
      </c>
      <c r="P963" t="s">
        <v>107</v>
      </c>
      <c r="Q963" t="s">
        <v>107</v>
      </c>
      <c r="R963">
        <f>IF(F963="Monthly",2,0)
+IF(E963&lt;=6,2,0)
+IF(N963&lt;=2,2,0)
+IF(L963&gt;=4,2,0)
+IF(M963&gt;=2,1,0)
+IF(H963&gt;=_xlfn.PERCENTILE.INC($H$2:$H$10001,0.75),1,0)</f>
        <v>1</v>
      </c>
      <c r="S963" t="str">
        <f>IF(R963&gt;=7,"High",IF(R963&gt;=4,"Medium","Low"))</f>
        <v>Low</v>
      </c>
    </row>
    <row r="964" spans="1:19">
      <c r="A964" t="s">
        <v>1089</v>
      </c>
      <c r="B964">
        <v>39</v>
      </c>
      <c r="C964" t="s">
        <v>101</v>
      </c>
      <c r="D964" t="s">
        <v>131</v>
      </c>
      <c r="E964">
        <v>20</v>
      </c>
      <c r="F964" t="s">
        <v>109</v>
      </c>
      <c r="G964" t="s">
        <v>104</v>
      </c>
      <c r="H964" s="5">
        <v>569</v>
      </c>
      <c r="I964" s="5">
        <v>10983.86</v>
      </c>
      <c r="J964" t="s">
        <v>140</v>
      </c>
      <c r="K964" t="s">
        <v>106</v>
      </c>
      <c r="L964">
        <v>4</v>
      </c>
      <c r="M964">
        <v>1</v>
      </c>
      <c r="N964">
        <v>4</v>
      </c>
      <c r="O964" s="6">
        <v>5</v>
      </c>
      <c r="P964" t="s">
        <v>107</v>
      </c>
      <c r="Q964" t="s">
        <v>107</v>
      </c>
      <c r="R964">
        <f>IF(F964="Monthly",2,0)
+IF(E964&lt;=6,2,0)
+IF(N964&lt;=2,2,0)
+IF(L964&gt;=4,2,0)
+IF(M964&gt;=2,1,0)
+IF(H964&gt;=_xlfn.PERCENTILE.INC($H$2:$H$10001,0.75),1,0)</f>
        <v>2</v>
      </c>
      <c r="S964" t="str">
        <f>IF(R964&gt;=7,"High",IF(R964&gt;=4,"Medium","Low"))</f>
        <v>Low</v>
      </c>
    </row>
    <row r="965" spans="1:19">
      <c r="A965" t="s">
        <v>1090</v>
      </c>
      <c r="B965">
        <v>49</v>
      </c>
      <c r="C965" t="s">
        <v>101</v>
      </c>
      <c r="D965" t="s">
        <v>131</v>
      </c>
      <c r="E965">
        <v>24</v>
      </c>
      <c r="F965" t="s">
        <v>109</v>
      </c>
      <c r="G965" t="s">
        <v>129</v>
      </c>
      <c r="H965" s="5">
        <v>1042</v>
      </c>
      <c r="I965" s="5">
        <v>24231.61</v>
      </c>
      <c r="J965" t="s">
        <v>105</v>
      </c>
      <c r="K965" t="s">
        <v>106</v>
      </c>
      <c r="L965">
        <v>2</v>
      </c>
      <c r="M965">
        <v>0</v>
      </c>
      <c r="N965">
        <v>5</v>
      </c>
      <c r="O965" s="6">
        <v>5</v>
      </c>
      <c r="P965" t="s">
        <v>107</v>
      </c>
      <c r="Q965" t="s">
        <v>106</v>
      </c>
      <c r="R965">
        <f>IF(F965="Monthly",2,0)
+IF(E965&lt;=6,2,0)
+IF(N965&lt;=2,2,0)
+IF(L965&gt;=4,2,0)
+IF(M965&gt;=2,1,0)
+IF(H965&gt;=_xlfn.PERCENTILE.INC($H$2:$H$10001,0.75),1,0)</f>
        <v>1</v>
      </c>
      <c r="S965" t="str">
        <f>IF(R965&gt;=7,"High",IF(R965&gt;=4,"Medium","Low"))</f>
        <v>Low</v>
      </c>
    </row>
    <row r="966" spans="1:19">
      <c r="A966" t="s">
        <v>1091</v>
      </c>
      <c r="B966">
        <v>36</v>
      </c>
      <c r="C966" t="s">
        <v>101</v>
      </c>
      <c r="D966" t="s">
        <v>131</v>
      </c>
      <c r="E966">
        <v>69</v>
      </c>
      <c r="F966" t="s">
        <v>103</v>
      </c>
      <c r="G966" t="s">
        <v>129</v>
      </c>
      <c r="H966" s="5">
        <v>1002</v>
      </c>
      <c r="I966" s="5">
        <v>68452.87</v>
      </c>
      <c r="J966" t="s">
        <v>105</v>
      </c>
      <c r="K966" t="s">
        <v>106</v>
      </c>
      <c r="L966">
        <v>1</v>
      </c>
      <c r="M966">
        <v>0</v>
      </c>
      <c r="N966">
        <v>5</v>
      </c>
      <c r="O966" s="6">
        <v>0</v>
      </c>
      <c r="P966" t="s">
        <v>107</v>
      </c>
      <c r="Q966" t="s">
        <v>107</v>
      </c>
      <c r="R966">
        <f>IF(F966="Monthly",2,0)
+IF(E966&lt;=6,2,0)
+IF(N966&lt;=2,2,0)
+IF(L966&gt;=4,2,0)
+IF(M966&gt;=2,1,0)
+IF(H966&gt;=_xlfn.PERCENTILE.INC($H$2:$H$10001,0.75),1,0)</f>
        <v>3</v>
      </c>
      <c r="S966" t="str">
        <f>IF(R966&gt;=7,"High",IF(R966&gt;=4,"Medium","Low"))</f>
        <v>Low</v>
      </c>
    </row>
    <row r="967" spans="1:19">
      <c r="A967" t="s">
        <v>1092</v>
      </c>
      <c r="B967">
        <v>38</v>
      </c>
      <c r="C967" t="s">
        <v>112</v>
      </c>
      <c r="D967" t="s">
        <v>126</v>
      </c>
      <c r="E967">
        <v>14</v>
      </c>
      <c r="F967" t="s">
        <v>109</v>
      </c>
      <c r="G967" t="s">
        <v>104</v>
      </c>
      <c r="H967" s="5">
        <v>484</v>
      </c>
      <c r="I967" s="5">
        <v>6827.62</v>
      </c>
      <c r="J967" t="s">
        <v>115</v>
      </c>
      <c r="K967" t="s">
        <v>106</v>
      </c>
      <c r="L967">
        <v>3</v>
      </c>
      <c r="M967">
        <v>1</v>
      </c>
      <c r="N967">
        <v>3</v>
      </c>
      <c r="O967" s="6">
        <v>0</v>
      </c>
      <c r="P967" t="s">
        <v>107</v>
      </c>
      <c r="Q967" t="s">
        <v>106</v>
      </c>
      <c r="R967">
        <f>IF(F967="Monthly",2,0)
+IF(E967&lt;=6,2,0)
+IF(N967&lt;=2,2,0)
+IF(L967&gt;=4,2,0)
+IF(M967&gt;=2,1,0)
+IF(H967&gt;=_xlfn.PERCENTILE.INC($H$2:$H$10001,0.75),1,0)</f>
        <v>0</v>
      </c>
      <c r="S967" t="str">
        <f>IF(R967&gt;=7,"High",IF(R967&gt;=4,"Medium","Low"))</f>
        <v>Low</v>
      </c>
    </row>
    <row r="968" spans="1:19">
      <c r="A968" t="s">
        <v>1093</v>
      </c>
      <c r="B968">
        <v>32</v>
      </c>
      <c r="C968" t="s">
        <v>101</v>
      </c>
      <c r="D968" t="s">
        <v>102</v>
      </c>
      <c r="E968">
        <v>28</v>
      </c>
      <c r="F968" t="s">
        <v>103</v>
      </c>
      <c r="G968" t="s">
        <v>104</v>
      </c>
      <c r="H968" s="5">
        <v>550</v>
      </c>
      <c r="I968" s="5">
        <v>15735.43</v>
      </c>
      <c r="J968" t="s">
        <v>105</v>
      </c>
      <c r="K968" t="s">
        <v>106</v>
      </c>
      <c r="L968">
        <v>2</v>
      </c>
      <c r="M968">
        <v>0</v>
      </c>
      <c r="N968">
        <v>5</v>
      </c>
      <c r="O968" s="6">
        <v>0</v>
      </c>
      <c r="P968" t="s">
        <v>107</v>
      </c>
      <c r="Q968" t="s">
        <v>107</v>
      </c>
      <c r="R968">
        <f>IF(F968="Monthly",2,0)
+IF(E968&lt;=6,2,0)
+IF(N968&lt;=2,2,0)
+IF(L968&gt;=4,2,0)
+IF(M968&gt;=2,1,0)
+IF(H968&gt;=_xlfn.PERCENTILE.INC($H$2:$H$10001,0.75),1,0)</f>
        <v>2</v>
      </c>
      <c r="S968" t="str">
        <f>IF(R968&gt;=7,"High",IF(R968&gt;=4,"Medium","Low"))</f>
        <v>Low</v>
      </c>
    </row>
    <row r="969" spans="1:19">
      <c r="A969" t="s">
        <v>1094</v>
      </c>
      <c r="B969">
        <v>27</v>
      </c>
      <c r="C969" t="s">
        <v>112</v>
      </c>
      <c r="D969" t="s">
        <v>119</v>
      </c>
      <c r="E969">
        <v>36</v>
      </c>
      <c r="F969" t="s">
        <v>109</v>
      </c>
      <c r="G969" t="s">
        <v>110</v>
      </c>
      <c r="H969" s="5">
        <v>651</v>
      </c>
      <c r="I969" s="5">
        <v>23681.56</v>
      </c>
      <c r="J969" t="s">
        <v>140</v>
      </c>
      <c r="K969" t="s">
        <v>107</v>
      </c>
      <c r="L969">
        <v>4</v>
      </c>
      <c r="M969">
        <v>1</v>
      </c>
      <c r="N969">
        <v>5</v>
      </c>
      <c r="O969" s="6">
        <v>0</v>
      </c>
      <c r="P969" t="s">
        <v>106</v>
      </c>
      <c r="Q969" t="s">
        <v>107</v>
      </c>
      <c r="R969">
        <f>IF(F969="Monthly",2,0)
+IF(E969&lt;=6,2,0)
+IF(N969&lt;=2,2,0)
+IF(L969&gt;=4,2,0)
+IF(M969&gt;=2,1,0)
+IF(H969&gt;=_xlfn.PERCENTILE.INC($H$2:$H$10001,0.75),1,0)</f>
        <v>2</v>
      </c>
      <c r="S969" t="str">
        <f>IF(R969&gt;=7,"High",IF(R969&gt;=4,"Medium","Low"))</f>
        <v>Low</v>
      </c>
    </row>
    <row r="970" spans="1:19">
      <c r="A970" t="s">
        <v>1095</v>
      </c>
      <c r="B970">
        <v>43</v>
      </c>
      <c r="C970" t="s">
        <v>112</v>
      </c>
      <c r="D970" t="s">
        <v>102</v>
      </c>
      <c r="E970">
        <v>13</v>
      </c>
      <c r="F970" t="s">
        <v>103</v>
      </c>
      <c r="G970" t="s">
        <v>110</v>
      </c>
      <c r="H970" s="5">
        <v>751</v>
      </c>
      <c r="I970" s="5">
        <v>9516.4699999999993</v>
      </c>
      <c r="J970" t="s">
        <v>105</v>
      </c>
      <c r="K970" t="s">
        <v>106</v>
      </c>
      <c r="L970">
        <v>0</v>
      </c>
      <c r="M970">
        <v>0</v>
      </c>
      <c r="N970">
        <v>5</v>
      </c>
      <c r="O970" s="6">
        <v>0</v>
      </c>
      <c r="P970" t="s">
        <v>107</v>
      </c>
      <c r="Q970" t="s">
        <v>106</v>
      </c>
      <c r="R970">
        <f>IF(F970="Monthly",2,0)
+IF(E970&lt;=6,2,0)
+IF(N970&lt;=2,2,0)
+IF(L970&gt;=4,2,0)
+IF(M970&gt;=2,1,0)
+IF(H970&gt;=_xlfn.PERCENTILE.INC($H$2:$H$10001,0.75),1,0)</f>
        <v>2</v>
      </c>
      <c r="S970" t="str">
        <f>IF(R970&gt;=7,"High",IF(R970&gt;=4,"Medium","Low"))</f>
        <v>Low</v>
      </c>
    </row>
    <row r="971" spans="1:19">
      <c r="A971" t="s">
        <v>1096</v>
      </c>
      <c r="B971">
        <v>34</v>
      </c>
      <c r="C971" t="s">
        <v>112</v>
      </c>
      <c r="D971" t="s">
        <v>119</v>
      </c>
      <c r="E971">
        <v>23</v>
      </c>
      <c r="F971" t="s">
        <v>103</v>
      </c>
      <c r="G971" t="s">
        <v>104</v>
      </c>
      <c r="H971" s="5">
        <v>445</v>
      </c>
      <c r="I971" s="5">
        <v>10280.1</v>
      </c>
      <c r="J971" t="s">
        <v>105</v>
      </c>
      <c r="K971" t="s">
        <v>107</v>
      </c>
      <c r="L971">
        <v>1</v>
      </c>
      <c r="M971">
        <v>0</v>
      </c>
      <c r="N971">
        <v>5</v>
      </c>
      <c r="O971" s="6">
        <v>0</v>
      </c>
      <c r="P971" t="s">
        <v>107</v>
      </c>
      <c r="Q971" t="s">
        <v>107</v>
      </c>
      <c r="R971">
        <f>IF(F971="Monthly",2,0)
+IF(E971&lt;=6,2,0)
+IF(N971&lt;=2,2,0)
+IF(L971&gt;=4,2,0)
+IF(M971&gt;=2,1,0)
+IF(H971&gt;=_xlfn.PERCENTILE.INC($H$2:$H$10001,0.75),1,0)</f>
        <v>2</v>
      </c>
      <c r="S971" t="str">
        <f>IF(R971&gt;=7,"High",IF(R971&gt;=4,"Medium","Low"))</f>
        <v>Low</v>
      </c>
    </row>
    <row r="972" spans="1:19">
      <c r="A972" t="s">
        <v>1097</v>
      </c>
      <c r="B972">
        <v>30</v>
      </c>
      <c r="C972" t="s">
        <v>112</v>
      </c>
      <c r="D972" t="s">
        <v>102</v>
      </c>
      <c r="E972">
        <v>42</v>
      </c>
      <c r="F972" t="s">
        <v>121</v>
      </c>
      <c r="G972" t="s">
        <v>110</v>
      </c>
      <c r="H972" s="5">
        <v>753</v>
      </c>
      <c r="I972" s="5">
        <v>28345.83</v>
      </c>
      <c r="J972" t="s">
        <v>134</v>
      </c>
      <c r="K972" t="s">
        <v>106</v>
      </c>
      <c r="L972">
        <v>3</v>
      </c>
      <c r="M972">
        <v>1</v>
      </c>
      <c r="N972">
        <v>4</v>
      </c>
      <c r="O972" s="6">
        <v>10</v>
      </c>
      <c r="P972" t="s">
        <v>107</v>
      </c>
      <c r="Q972" t="s">
        <v>107</v>
      </c>
      <c r="R972">
        <f>IF(F972="Monthly",2,0)
+IF(E972&lt;=6,2,0)
+IF(N972&lt;=2,2,0)
+IF(L972&gt;=4,2,0)
+IF(M972&gt;=2,1,0)
+IF(H972&gt;=_xlfn.PERCENTILE.INC($H$2:$H$10001,0.75),1,0)</f>
        <v>0</v>
      </c>
      <c r="S972" t="str">
        <f>IF(R972&gt;=7,"High",IF(R972&gt;=4,"Medium","Low"))</f>
        <v>Low</v>
      </c>
    </row>
    <row r="973" spans="1:19">
      <c r="A973" t="s">
        <v>1098</v>
      </c>
      <c r="B973">
        <v>47</v>
      </c>
      <c r="C973" t="s">
        <v>101</v>
      </c>
      <c r="D973" t="s">
        <v>123</v>
      </c>
      <c r="E973">
        <v>65</v>
      </c>
      <c r="F973" t="s">
        <v>109</v>
      </c>
      <c r="G973" t="s">
        <v>110</v>
      </c>
      <c r="H973" s="5">
        <v>766</v>
      </c>
      <c r="I973" s="5">
        <v>48373.79</v>
      </c>
      <c r="J973" t="s">
        <v>105</v>
      </c>
      <c r="K973" t="s">
        <v>106</v>
      </c>
      <c r="L973">
        <v>0</v>
      </c>
      <c r="M973">
        <v>0</v>
      </c>
      <c r="N973">
        <v>5</v>
      </c>
      <c r="O973" s="6">
        <v>5</v>
      </c>
      <c r="P973" t="s">
        <v>106</v>
      </c>
      <c r="Q973" t="s">
        <v>107</v>
      </c>
      <c r="R973">
        <f>IF(F973="Monthly",2,0)
+IF(E973&lt;=6,2,0)
+IF(N973&lt;=2,2,0)
+IF(L973&gt;=4,2,0)
+IF(M973&gt;=2,1,0)
+IF(H973&gt;=_xlfn.PERCENTILE.INC($H$2:$H$10001,0.75),1,0)</f>
        <v>0</v>
      </c>
      <c r="S973" t="str">
        <f>IF(R973&gt;=7,"High",IF(R973&gt;=4,"Medium","Low"))</f>
        <v>Low</v>
      </c>
    </row>
    <row r="974" spans="1:19">
      <c r="A974" t="s">
        <v>1099</v>
      </c>
      <c r="B974">
        <v>18</v>
      </c>
      <c r="C974" t="s">
        <v>112</v>
      </c>
      <c r="D974" t="s">
        <v>131</v>
      </c>
      <c r="E974">
        <v>41</v>
      </c>
      <c r="F974" t="s">
        <v>121</v>
      </c>
      <c r="G974" t="s">
        <v>104</v>
      </c>
      <c r="H974" s="5">
        <v>559</v>
      </c>
      <c r="I974" s="5">
        <v>23434.31</v>
      </c>
      <c r="J974" t="s">
        <v>140</v>
      </c>
      <c r="K974" t="s">
        <v>107</v>
      </c>
      <c r="L974">
        <v>2</v>
      </c>
      <c r="M974">
        <v>0</v>
      </c>
      <c r="N974">
        <v>5</v>
      </c>
      <c r="O974" s="6">
        <v>0</v>
      </c>
      <c r="P974" t="s">
        <v>107</v>
      </c>
      <c r="Q974" t="s">
        <v>107</v>
      </c>
      <c r="R974">
        <f>IF(F974="Monthly",2,0)
+IF(E974&lt;=6,2,0)
+IF(N974&lt;=2,2,0)
+IF(L974&gt;=4,2,0)
+IF(M974&gt;=2,1,0)
+IF(H974&gt;=_xlfn.PERCENTILE.INC($H$2:$H$10001,0.75),1,0)</f>
        <v>0</v>
      </c>
      <c r="S974" t="str">
        <f>IF(R974&gt;=7,"High",IF(R974&gt;=4,"Medium","Low"))</f>
        <v>Low</v>
      </c>
    </row>
    <row r="975" spans="1:19">
      <c r="A975" t="s">
        <v>1100</v>
      </c>
      <c r="B975">
        <v>31</v>
      </c>
      <c r="C975" t="s">
        <v>112</v>
      </c>
      <c r="D975" t="s">
        <v>123</v>
      </c>
      <c r="E975">
        <v>23</v>
      </c>
      <c r="F975" t="s">
        <v>109</v>
      </c>
      <c r="G975" t="s">
        <v>104</v>
      </c>
      <c r="H975" s="5">
        <v>475</v>
      </c>
      <c r="I975" s="5">
        <v>10878.26</v>
      </c>
      <c r="J975" t="s">
        <v>115</v>
      </c>
      <c r="K975" t="s">
        <v>106</v>
      </c>
      <c r="L975">
        <v>5</v>
      </c>
      <c r="M975">
        <v>3</v>
      </c>
      <c r="N975">
        <v>3</v>
      </c>
      <c r="O975" s="6">
        <v>0</v>
      </c>
      <c r="P975" t="s">
        <v>107</v>
      </c>
      <c r="Q975" t="s">
        <v>107</v>
      </c>
      <c r="R975">
        <f>IF(F975="Monthly",2,0)
+IF(E975&lt;=6,2,0)
+IF(N975&lt;=2,2,0)
+IF(L975&gt;=4,2,0)
+IF(M975&gt;=2,1,0)
+IF(H975&gt;=_xlfn.PERCENTILE.INC($H$2:$H$10001,0.75),1,0)</f>
        <v>3</v>
      </c>
      <c r="S975" t="str">
        <f>IF(R975&gt;=7,"High",IF(R975&gt;=4,"Medium","Low"))</f>
        <v>Low</v>
      </c>
    </row>
    <row r="976" spans="1:19">
      <c r="A976" t="s">
        <v>1101</v>
      </c>
      <c r="B976">
        <v>48</v>
      </c>
      <c r="C976" t="s">
        <v>112</v>
      </c>
      <c r="D976" t="s">
        <v>126</v>
      </c>
      <c r="E976">
        <v>24</v>
      </c>
      <c r="F976" t="s">
        <v>103</v>
      </c>
      <c r="G976" t="s">
        <v>129</v>
      </c>
      <c r="H976" s="5">
        <v>986</v>
      </c>
      <c r="I976" s="5">
        <v>24147.71</v>
      </c>
      <c r="J976" t="s">
        <v>105</v>
      </c>
      <c r="K976" t="s">
        <v>106</v>
      </c>
      <c r="L976">
        <v>1</v>
      </c>
      <c r="M976">
        <v>0</v>
      </c>
      <c r="N976">
        <v>5</v>
      </c>
      <c r="O976" s="6">
        <v>0</v>
      </c>
      <c r="P976" t="s">
        <v>106</v>
      </c>
      <c r="Q976" t="s">
        <v>106</v>
      </c>
      <c r="R976">
        <f>IF(F976="Monthly",2,0)
+IF(E976&lt;=6,2,0)
+IF(N976&lt;=2,2,0)
+IF(L976&gt;=4,2,0)
+IF(M976&gt;=2,1,0)
+IF(H976&gt;=_xlfn.PERCENTILE.INC($H$2:$H$10001,0.75),1,0)</f>
        <v>3</v>
      </c>
      <c r="S976" t="str">
        <f>IF(R976&gt;=7,"High",IF(R976&gt;=4,"Medium","Low"))</f>
        <v>Low</v>
      </c>
    </row>
    <row r="977" spans="1:19">
      <c r="A977" t="s">
        <v>1102</v>
      </c>
      <c r="B977">
        <v>29</v>
      </c>
      <c r="C977" t="s">
        <v>112</v>
      </c>
      <c r="D977" t="s">
        <v>137</v>
      </c>
      <c r="E977">
        <v>42</v>
      </c>
      <c r="F977" t="s">
        <v>121</v>
      </c>
      <c r="G977" t="s">
        <v>110</v>
      </c>
      <c r="H977" s="5">
        <v>724</v>
      </c>
      <c r="I977" s="5">
        <v>30832.17</v>
      </c>
      <c r="J977" t="s">
        <v>117</v>
      </c>
      <c r="K977" t="s">
        <v>106</v>
      </c>
      <c r="L977">
        <v>0</v>
      </c>
      <c r="M977">
        <v>0</v>
      </c>
      <c r="N977">
        <v>5</v>
      </c>
      <c r="O977" s="6">
        <v>0</v>
      </c>
      <c r="P977" t="s">
        <v>106</v>
      </c>
      <c r="Q977" t="s">
        <v>107</v>
      </c>
      <c r="R977">
        <f>IF(F977="Monthly",2,0)
+IF(E977&lt;=6,2,0)
+IF(N977&lt;=2,2,0)
+IF(L977&gt;=4,2,0)
+IF(M977&gt;=2,1,0)
+IF(H977&gt;=_xlfn.PERCENTILE.INC($H$2:$H$10001,0.75),1,0)</f>
        <v>0</v>
      </c>
      <c r="S977" t="str">
        <f>IF(R977&gt;=7,"High",IF(R977&gt;=4,"Medium","Low"))</f>
        <v>Low</v>
      </c>
    </row>
    <row r="978" spans="1:19">
      <c r="A978" t="s">
        <v>1103</v>
      </c>
      <c r="B978">
        <v>36</v>
      </c>
      <c r="C978" t="s">
        <v>112</v>
      </c>
      <c r="D978" t="s">
        <v>126</v>
      </c>
      <c r="E978">
        <v>32</v>
      </c>
      <c r="F978" t="s">
        <v>103</v>
      </c>
      <c r="G978" t="s">
        <v>110</v>
      </c>
      <c r="H978" s="5">
        <v>694</v>
      </c>
      <c r="I978" s="5">
        <v>22353.19</v>
      </c>
      <c r="J978" t="s">
        <v>115</v>
      </c>
      <c r="K978" t="s">
        <v>106</v>
      </c>
      <c r="L978">
        <v>0</v>
      </c>
      <c r="M978">
        <v>0</v>
      </c>
      <c r="N978">
        <v>5</v>
      </c>
      <c r="O978" s="6">
        <v>0</v>
      </c>
      <c r="P978" t="s">
        <v>107</v>
      </c>
      <c r="Q978" t="s">
        <v>106</v>
      </c>
      <c r="R978">
        <f>IF(F978="Monthly",2,0)
+IF(E978&lt;=6,2,0)
+IF(N978&lt;=2,2,0)
+IF(L978&gt;=4,2,0)
+IF(M978&gt;=2,1,0)
+IF(H978&gt;=_xlfn.PERCENTILE.INC($H$2:$H$10001,0.75),1,0)</f>
        <v>2</v>
      </c>
      <c r="S978" t="str">
        <f>IF(R978&gt;=7,"High",IF(R978&gt;=4,"Medium","Low"))</f>
        <v>Low</v>
      </c>
    </row>
    <row r="979" spans="1:19">
      <c r="A979" t="s">
        <v>1104</v>
      </c>
      <c r="B979">
        <v>34</v>
      </c>
      <c r="C979" t="s">
        <v>112</v>
      </c>
      <c r="D979" t="s">
        <v>137</v>
      </c>
      <c r="E979">
        <v>61</v>
      </c>
      <c r="F979" t="s">
        <v>121</v>
      </c>
      <c r="G979" t="s">
        <v>129</v>
      </c>
      <c r="H979" s="5">
        <v>997</v>
      </c>
      <c r="I979" s="5">
        <v>54072.36</v>
      </c>
      <c r="J979" t="s">
        <v>140</v>
      </c>
      <c r="K979" t="s">
        <v>106</v>
      </c>
      <c r="L979">
        <v>5</v>
      </c>
      <c r="M979">
        <v>2</v>
      </c>
      <c r="N979">
        <v>2</v>
      </c>
      <c r="O979" s="6">
        <v>10</v>
      </c>
      <c r="P979" t="s">
        <v>107</v>
      </c>
      <c r="Q979" t="s">
        <v>107</v>
      </c>
      <c r="R979">
        <f>IF(F979="Monthly",2,0)
+IF(E979&lt;=6,2,0)
+IF(N979&lt;=2,2,0)
+IF(L979&gt;=4,2,0)
+IF(M979&gt;=2,1,0)
+IF(H979&gt;=_xlfn.PERCENTILE.INC($H$2:$H$10001,0.75),1,0)</f>
        <v>6</v>
      </c>
      <c r="S979" t="str">
        <f>IF(R979&gt;=7,"High",IF(R979&gt;=4,"Medium","Low"))</f>
        <v>Medium</v>
      </c>
    </row>
    <row r="980" spans="1:19">
      <c r="A980" t="s">
        <v>1105</v>
      </c>
      <c r="B980">
        <v>26</v>
      </c>
      <c r="C980" t="s">
        <v>112</v>
      </c>
      <c r="D980" t="s">
        <v>131</v>
      </c>
      <c r="E980">
        <v>30</v>
      </c>
      <c r="F980" t="s">
        <v>103</v>
      </c>
      <c r="G980" t="s">
        <v>104</v>
      </c>
      <c r="H980" s="5">
        <v>518</v>
      </c>
      <c r="I980" s="5">
        <v>15437.9</v>
      </c>
      <c r="J980" t="s">
        <v>117</v>
      </c>
      <c r="K980" t="s">
        <v>106</v>
      </c>
      <c r="L980">
        <v>0</v>
      </c>
      <c r="M980">
        <v>0</v>
      </c>
      <c r="N980">
        <v>5</v>
      </c>
      <c r="O980" s="6">
        <v>0</v>
      </c>
      <c r="P980" t="s">
        <v>107</v>
      </c>
      <c r="Q980" t="s">
        <v>106</v>
      </c>
      <c r="R980">
        <f>IF(F980="Monthly",2,0)
+IF(E980&lt;=6,2,0)
+IF(N980&lt;=2,2,0)
+IF(L980&gt;=4,2,0)
+IF(M980&gt;=2,1,0)
+IF(H980&gt;=_xlfn.PERCENTILE.INC($H$2:$H$10001,0.75),1,0)</f>
        <v>2</v>
      </c>
      <c r="S980" t="str">
        <f>IF(R980&gt;=7,"High",IF(R980&gt;=4,"Medium","Low"))</f>
        <v>Low</v>
      </c>
    </row>
    <row r="981" spans="1:19">
      <c r="A981" t="s">
        <v>1106</v>
      </c>
      <c r="B981">
        <v>57</v>
      </c>
      <c r="C981" t="s">
        <v>112</v>
      </c>
      <c r="D981" t="s">
        <v>137</v>
      </c>
      <c r="E981">
        <v>42</v>
      </c>
      <c r="F981" t="s">
        <v>103</v>
      </c>
      <c r="G981" t="s">
        <v>110</v>
      </c>
      <c r="H981" s="5">
        <v>796</v>
      </c>
      <c r="I981" s="5">
        <v>32729.759999999998</v>
      </c>
      <c r="J981" t="s">
        <v>140</v>
      </c>
      <c r="K981" t="s">
        <v>106</v>
      </c>
      <c r="L981">
        <v>6</v>
      </c>
      <c r="M981">
        <v>1</v>
      </c>
      <c r="N981">
        <v>3</v>
      </c>
      <c r="O981" s="6">
        <v>0</v>
      </c>
      <c r="P981" t="s">
        <v>107</v>
      </c>
      <c r="Q981" t="s">
        <v>107</v>
      </c>
      <c r="R981">
        <f>IF(F981="Monthly",2,0)
+IF(E981&lt;=6,2,0)
+IF(N981&lt;=2,2,0)
+IF(L981&gt;=4,2,0)
+IF(M981&gt;=2,1,0)
+IF(H981&gt;=_xlfn.PERCENTILE.INC($H$2:$H$10001,0.75),1,0)</f>
        <v>5</v>
      </c>
      <c r="S981" t="str">
        <f>IF(R981&gt;=7,"High",IF(R981&gt;=4,"Medium","Low"))</f>
        <v>Medium</v>
      </c>
    </row>
    <row r="982" spans="1:19">
      <c r="A982" t="s">
        <v>1107</v>
      </c>
      <c r="B982">
        <v>47</v>
      </c>
      <c r="C982" t="s">
        <v>112</v>
      </c>
      <c r="D982" t="s">
        <v>123</v>
      </c>
      <c r="E982">
        <v>16</v>
      </c>
      <c r="F982" t="s">
        <v>103</v>
      </c>
      <c r="G982" t="s">
        <v>104</v>
      </c>
      <c r="H982" s="5">
        <v>398</v>
      </c>
      <c r="I982" s="5">
        <v>6479.72</v>
      </c>
      <c r="J982" t="s">
        <v>140</v>
      </c>
      <c r="K982" t="s">
        <v>107</v>
      </c>
      <c r="L982">
        <v>2</v>
      </c>
      <c r="M982">
        <v>0</v>
      </c>
      <c r="N982">
        <v>5</v>
      </c>
      <c r="O982" s="6">
        <v>0</v>
      </c>
      <c r="P982" t="s">
        <v>107</v>
      </c>
      <c r="Q982" t="s">
        <v>107</v>
      </c>
      <c r="R982">
        <f>IF(F982="Monthly",2,0)
+IF(E982&lt;=6,2,0)
+IF(N982&lt;=2,2,0)
+IF(L982&gt;=4,2,0)
+IF(M982&gt;=2,1,0)
+IF(H982&gt;=_xlfn.PERCENTILE.INC($H$2:$H$10001,0.75),1,0)</f>
        <v>2</v>
      </c>
      <c r="S982" t="str">
        <f>IF(R982&gt;=7,"High",IF(R982&gt;=4,"Medium","Low"))</f>
        <v>Low</v>
      </c>
    </row>
    <row r="983" spans="1:19">
      <c r="A983" t="s">
        <v>1108</v>
      </c>
      <c r="B983">
        <v>36</v>
      </c>
      <c r="C983" t="s">
        <v>101</v>
      </c>
      <c r="D983" t="s">
        <v>123</v>
      </c>
      <c r="E983">
        <v>55</v>
      </c>
      <c r="F983" t="s">
        <v>121</v>
      </c>
      <c r="G983" t="s">
        <v>110</v>
      </c>
      <c r="H983" s="5">
        <v>736</v>
      </c>
      <c r="I983" s="5">
        <v>39692.839999999997</v>
      </c>
      <c r="J983" t="s">
        <v>117</v>
      </c>
      <c r="K983" t="s">
        <v>106</v>
      </c>
      <c r="L983">
        <v>1</v>
      </c>
      <c r="M983">
        <v>0</v>
      </c>
      <c r="N983">
        <v>5</v>
      </c>
      <c r="O983" s="6">
        <v>0</v>
      </c>
      <c r="P983" t="s">
        <v>106</v>
      </c>
      <c r="Q983" t="s">
        <v>107</v>
      </c>
      <c r="R983">
        <f>IF(F983="Monthly",2,0)
+IF(E983&lt;=6,2,0)
+IF(N983&lt;=2,2,0)
+IF(L983&gt;=4,2,0)
+IF(M983&gt;=2,1,0)
+IF(H983&gt;=_xlfn.PERCENTILE.INC($H$2:$H$10001,0.75),1,0)</f>
        <v>0</v>
      </c>
      <c r="S983" t="str">
        <f>IF(R983&gt;=7,"High",IF(R983&gt;=4,"Medium","Low"))</f>
        <v>Low</v>
      </c>
    </row>
    <row r="984" spans="1:19">
      <c r="A984" t="s">
        <v>1109</v>
      </c>
      <c r="B984">
        <v>39</v>
      </c>
      <c r="C984" t="s">
        <v>101</v>
      </c>
      <c r="D984" t="s">
        <v>102</v>
      </c>
      <c r="E984">
        <v>35</v>
      </c>
      <c r="F984" t="s">
        <v>109</v>
      </c>
      <c r="G984" t="s">
        <v>104</v>
      </c>
      <c r="H984" s="5">
        <v>457</v>
      </c>
      <c r="I984" s="5">
        <v>16067.99</v>
      </c>
      <c r="J984" t="s">
        <v>134</v>
      </c>
      <c r="K984" t="s">
        <v>106</v>
      </c>
      <c r="L984">
        <v>0</v>
      </c>
      <c r="M984">
        <v>0</v>
      </c>
      <c r="N984">
        <v>4</v>
      </c>
      <c r="O984" s="6">
        <v>0</v>
      </c>
      <c r="P984" t="s">
        <v>106</v>
      </c>
      <c r="Q984" t="s">
        <v>107</v>
      </c>
      <c r="R984">
        <f>IF(F984="Monthly",2,0)
+IF(E984&lt;=6,2,0)
+IF(N984&lt;=2,2,0)
+IF(L984&gt;=4,2,0)
+IF(M984&gt;=2,1,0)
+IF(H984&gt;=_xlfn.PERCENTILE.INC($H$2:$H$10001,0.75),1,0)</f>
        <v>0</v>
      </c>
      <c r="S984" t="str">
        <f>IF(R984&gt;=7,"High",IF(R984&gt;=4,"Medium","Low"))</f>
        <v>Low</v>
      </c>
    </row>
    <row r="985" spans="1:19">
      <c r="A985" t="s">
        <v>1110</v>
      </c>
      <c r="B985">
        <v>24</v>
      </c>
      <c r="C985" t="s">
        <v>101</v>
      </c>
      <c r="D985" t="s">
        <v>123</v>
      </c>
      <c r="E985">
        <v>47</v>
      </c>
      <c r="F985" t="s">
        <v>121</v>
      </c>
      <c r="G985" t="s">
        <v>104</v>
      </c>
      <c r="H985" s="5">
        <v>415</v>
      </c>
      <c r="I985" s="5">
        <v>16258.84</v>
      </c>
      <c r="J985" t="s">
        <v>105</v>
      </c>
      <c r="K985" t="s">
        <v>106</v>
      </c>
      <c r="L985">
        <v>0</v>
      </c>
      <c r="M985">
        <v>0</v>
      </c>
      <c r="N985">
        <v>5</v>
      </c>
      <c r="O985" s="6">
        <v>15</v>
      </c>
      <c r="P985" t="s">
        <v>107</v>
      </c>
      <c r="Q985" t="s">
        <v>107</v>
      </c>
      <c r="R985">
        <f>IF(F985="Monthly",2,0)
+IF(E985&lt;=6,2,0)
+IF(N985&lt;=2,2,0)
+IF(L985&gt;=4,2,0)
+IF(M985&gt;=2,1,0)
+IF(H985&gt;=_xlfn.PERCENTILE.INC($H$2:$H$10001,0.75),1,0)</f>
        <v>0</v>
      </c>
      <c r="S985" t="str">
        <f>IF(R985&gt;=7,"High",IF(R985&gt;=4,"Medium","Low"))</f>
        <v>Low</v>
      </c>
    </row>
    <row r="986" spans="1:19">
      <c r="A986" t="s">
        <v>1111</v>
      </c>
      <c r="B986">
        <v>27</v>
      </c>
      <c r="C986" t="s">
        <v>101</v>
      </c>
      <c r="D986" t="s">
        <v>102</v>
      </c>
      <c r="E986">
        <v>32</v>
      </c>
      <c r="F986" t="s">
        <v>103</v>
      </c>
      <c r="G986" t="s">
        <v>110</v>
      </c>
      <c r="H986" s="5">
        <v>726</v>
      </c>
      <c r="I986" s="5">
        <v>23315.54</v>
      </c>
      <c r="J986" t="s">
        <v>115</v>
      </c>
      <c r="K986" t="s">
        <v>106</v>
      </c>
      <c r="L986">
        <v>0</v>
      </c>
      <c r="M986">
        <v>0</v>
      </c>
      <c r="N986">
        <v>5</v>
      </c>
      <c r="O986" s="6">
        <v>0</v>
      </c>
      <c r="P986" t="s">
        <v>107</v>
      </c>
      <c r="Q986" t="s">
        <v>107</v>
      </c>
      <c r="R986">
        <f>IF(F986="Monthly",2,0)
+IF(E986&lt;=6,2,0)
+IF(N986&lt;=2,2,0)
+IF(L986&gt;=4,2,0)
+IF(M986&gt;=2,1,0)
+IF(H986&gt;=_xlfn.PERCENTILE.INC($H$2:$H$10001,0.75),1,0)</f>
        <v>2</v>
      </c>
      <c r="S986" t="str">
        <f>IF(R986&gt;=7,"High",IF(R986&gt;=4,"Medium","Low"))</f>
        <v>Low</v>
      </c>
    </row>
    <row r="987" spans="1:19">
      <c r="A987" t="s">
        <v>1112</v>
      </c>
      <c r="B987">
        <v>69</v>
      </c>
      <c r="C987" t="s">
        <v>101</v>
      </c>
      <c r="D987" t="s">
        <v>137</v>
      </c>
      <c r="E987">
        <v>59</v>
      </c>
      <c r="F987" t="s">
        <v>103</v>
      </c>
      <c r="G987" t="s">
        <v>110</v>
      </c>
      <c r="H987" s="5">
        <v>782</v>
      </c>
      <c r="I987" s="5">
        <v>44774.91</v>
      </c>
      <c r="J987" t="s">
        <v>140</v>
      </c>
      <c r="K987" t="s">
        <v>106</v>
      </c>
      <c r="L987">
        <v>2</v>
      </c>
      <c r="M987">
        <v>0</v>
      </c>
      <c r="N987">
        <v>4</v>
      </c>
      <c r="O987" s="6">
        <v>0</v>
      </c>
      <c r="P987" t="s">
        <v>106</v>
      </c>
      <c r="Q987" t="s">
        <v>107</v>
      </c>
      <c r="R987">
        <f>IF(F987="Monthly",2,0)
+IF(E987&lt;=6,2,0)
+IF(N987&lt;=2,2,0)
+IF(L987&gt;=4,2,0)
+IF(M987&gt;=2,1,0)
+IF(H987&gt;=_xlfn.PERCENTILE.INC($H$2:$H$10001,0.75),1,0)</f>
        <v>2</v>
      </c>
      <c r="S987" t="str">
        <f>IF(R987&gt;=7,"High",IF(R987&gt;=4,"Medium","Low"))</f>
        <v>Low</v>
      </c>
    </row>
    <row r="988" spans="1:19">
      <c r="A988" t="s">
        <v>1113</v>
      </c>
      <c r="B988">
        <v>19</v>
      </c>
      <c r="C988" t="s">
        <v>112</v>
      </c>
      <c r="D988" t="s">
        <v>128</v>
      </c>
      <c r="E988">
        <v>27</v>
      </c>
      <c r="F988" t="s">
        <v>103</v>
      </c>
      <c r="G988" t="s">
        <v>104</v>
      </c>
      <c r="H988" s="5">
        <v>401</v>
      </c>
      <c r="I988" s="5">
        <v>11017.63</v>
      </c>
      <c r="J988" t="s">
        <v>134</v>
      </c>
      <c r="K988" t="s">
        <v>106</v>
      </c>
      <c r="L988">
        <v>0</v>
      </c>
      <c r="M988">
        <v>0</v>
      </c>
      <c r="N988">
        <v>4</v>
      </c>
      <c r="O988" s="6">
        <v>0</v>
      </c>
      <c r="P988" t="s">
        <v>106</v>
      </c>
      <c r="Q988" t="s">
        <v>106</v>
      </c>
      <c r="R988">
        <f>IF(F988="Monthly",2,0)
+IF(E988&lt;=6,2,0)
+IF(N988&lt;=2,2,0)
+IF(L988&gt;=4,2,0)
+IF(M988&gt;=2,1,0)
+IF(H988&gt;=_xlfn.PERCENTILE.INC($H$2:$H$10001,0.75),1,0)</f>
        <v>2</v>
      </c>
      <c r="S988" t="str">
        <f>IF(R988&gt;=7,"High",IF(R988&gt;=4,"Medium","Low"))</f>
        <v>Low</v>
      </c>
    </row>
    <row r="989" spans="1:19">
      <c r="A989" t="s">
        <v>1114</v>
      </c>
      <c r="B989">
        <v>28</v>
      </c>
      <c r="C989" t="s">
        <v>112</v>
      </c>
      <c r="D989" t="s">
        <v>126</v>
      </c>
      <c r="E989">
        <v>21</v>
      </c>
      <c r="F989" t="s">
        <v>103</v>
      </c>
      <c r="G989" t="s">
        <v>110</v>
      </c>
      <c r="H989" s="5">
        <v>689</v>
      </c>
      <c r="I989" s="5">
        <v>14490.29</v>
      </c>
      <c r="J989" t="s">
        <v>117</v>
      </c>
      <c r="K989" t="s">
        <v>106</v>
      </c>
      <c r="L989">
        <v>3</v>
      </c>
      <c r="M989">
        <v>1</v>
      </c>
      <c r="N989">
        <v>4</v>
      </c>
      <c r="O989" s="6">
        <v>0</v>
      </c>
      <c r="P989" t="s">
        <v>107</v>
      </c>
      <c r="Q989" t="s">
        <v>106</v>
      </c>
      <c r="R989">
        <f>IF(F989="Monthly",2,0)
+IF(E989&lt;=6,2,0)
+IF(N989&lt;=2,2,0)
+IF(L989&gt;=4,2,0)
+IF(M989&gt;=2,1,0)
+IF(H989&gt;=_xlfn.PERCENTILE.INC($H$2:$H$10001,0.75),1,0)</f>
        <v>2</v>
      </c>
      <c r="S989" t="str">
        <f>IF(R989&gt;=7,"High",IF(R989&gt;=4,"Medium","Low"))</f>
        <v>Low</v>
      </c>
    </row>
    <row r="990" spans="1:19">
      <c r="A990" t="s">
        <v>1115</v>
      </c>
      <c r="B990">
        <v>24</v>
      </c>
      <c r="C990" t="s">
        <v>101</v>
      </c>
      <c r="D990" t="s">
        <v>133</v>
      </c>
      <c r="E990">
        <v>33</v>
      </c>
      <c r="F990" t="s">
        <v>103</v>
      </c>
      <c r="G990" t="s">
        <v>104</v>
      </c>
      <c r="H990" s="5">
        <v>427</v>
      </c>
      <c r="I990" s="5">
        <v>13967.44</v>
      </c>
      <c r="J990" t="s">
        <v>115</v>
      </c>
      <c r="K990" t="s">
        <v>106</v>
      </c>
      <c r="L990">
        <v>0</v>
      </c>
      <c r="M990">
        <v>0</v>
      </c>
      <c r="N990">
        <v>5</v>
      </c>
      <c r="O990" s="6">
        <v>0</v>
      </c>
      <c r="P990" t="s">
        <v>106</v>
      </c>
      <c r="Q990" t="s">
        <v>107</v>
      </c>
      <c r="R990">
        <f>IF(F990="Monthly",2,0)
+IF(E990&lt;=6,2,0)
+IF(N990&lt;=2,2,0)
+IF(L990&gt;=4,2,0)
+IF(M990&gt;=2,1,0)
+IF(H990&gt;=_xlfn.PERCENTILE.INC($H$2:$H$10001,0.75),1,0)</f>
        <v>2</v>
      </c>
      <c r="S990" t="str">
        <f>IF(R990&gt;=7,"High",IF(R990&gt;=4,"Medium","Low"))</f>
        <v>Low</v>
      </c>
    </row>
    <row r="991" spans="1:19">
      <c r="A991" t="s">
        <v>1116</v>
      </c>
      <c r="B991">
        <v>30</v>
      </c>
      <c r="C991" t="s">
        <v>112</v>
      </c>
      <c r="D991" t="s">
        <v>119</v>
      </c>
      <c r="E991">
        <v>38</v>
      </c>
      <c r="F991" t="s">
        <v>109</v>
      </c>
      <c r="G991" t="s">
        <v>110</v>
      </c>
      <c r="H991" s="5">
        <v>761</v>
      </c>
      <c r="I991" s="5">
        <v>29595</v>
      </c>
      <c r="J991" t="s">
        <v>117</v>
      </c>
      <c r="K991" t="s">
        <v>106</v>
      </c>
      <c r="L991">
        <v>0</v>
      </c>
      <c r="M991">
        <v>0</v>
      </c>
      <c r="N991">
        <v>4</v>
      </c>
      <c r="O991" s="6">
        <v>0</v>
      </c>
      <c r="P991" t="s">
        <v>107</v>
      </c>
      <c r="Q991" t="s">
        <v>107</v>
      </c>
      <c r="R991">
        <f>IF(F991="Monthly",2,0)
+IF(E991&lt;=6,2,0)
+IF(N991&lt;=2,2,0)
+IF(L991&gt;=4,2,0)
+IF(M991&gt;=2,1,0)
+IF(H991&gt;=_xlfn.PERCENTILE.INC($H$2:$H$10001,0.75),1,0)</f>
        <v>0</v>
      </c>
      <c r="S991" t="str">
        <f>IF(R991&gt;=7,"High",IF(R991&gt;=4,"Medium","Low"))</f>
        <v>Low</v>
      </c>
    </row>
    <row r="992" spans="1:19">
      <c r="A992" t="s">
        <v>1117</v>
      </c>
      <c r="B992">
        <v>34</v>
      </c>
      <c r="C992" t="s">
        <v>101</v>
      </c>
      <c r="D992" t="s">
        <v>126</v>
      </c>
      <c r="E992">
        <v>46</v>
      </c>
      <c r="F992" t="s">
        <v>121</v>
      </c>
      <c r="G992" t="s">
        <v>129</v>
      </c>
      <c r="H992" s="5">
        <v>1098</v>
      </c>
      <c r="I992" s="5">
        <v>51021.1</v>
      </c>
      <c r="J992" t="s">
        <v>117</v>
      </c>
      <c r="K992" t="s">
        <v>106</v>
      </c>
      <c r="L992">
        <v>0</v>
      </c>
      <c r="M992">
        <v>0</v>
      </c>
      <c r="N992">
        <v>4</v>
      </c>
      <c r="O992" s="6">
        <v>0</v>
      </c>
      <c r="P992" t="s">
        <v>107</v>
      </c>
      <c r="Q992" t="s">
        <v>107</v>
      </c>
      <c r="R992">
        <f>IF(F992="Monthly",2,0)
+IF(E992&lt;=6,2,0)
+IF(N992&lt;=2,2,0)
+IF(L992&gt;=4,2,0)
+IF(M992&gt;=2,1,0)
+IF(H992&gt;=_xlfn.PERCENTILE.INC($H$2:$H$10001,0.75),1,0)</f>
        <v>1</v>
      </c>
      <c r="S992" t="str">
        <f>IF(R992&gt;=7,"High",IF(R992&gt;=4,"Medium","Low"))</f>
        <v>Low</v>
      </c>
    </row>
    <row r="993" spans="1:19">
      <c r="A993" t="s">
        <v>1118</v>
      </c>
      <c r="B993">
        <v>36</v>
      </c>
      <c r="C993" t="s">
        <v>101</v>
      </c>
      <c r="D993" t="s">
        <v>119</v>
      </c>
      <c r="E993">
        <v>49</v>
      </c>
      <c r="F993" t="s">
        <v>103</v>
      </c>
      <c r="G993" t="s">
        <v>110</v>
      </c>
      <c r="H993" s="5">
        <v>796</v>
      </c>
      <c r="I993" s="5">
        <v>39456.089999999997</v>
      </c>
      <c r="J993" t="s">
        <v>140</v>
      </c>
      <c r="K993" t="s">
        <v>106</v>
      </c>
      <c r="L993">
        <v>0</v>
      </c>
      <c r="M993">
        <v>0</v>
      </c>
      <c r="N993">
        <v>5</v>
      </c>
      <c r="O993" s="6">
        <v>0</v>
      </c>
      <c r="P993" t="s">
        <v>106</v>
      </c>
      <c r="Q993" t="s">
        <v>107</v>
      </c>
      <c r="R993">
        <f>IF(F993="Monthly",2,0)
+IF(E993&lt;=6,2,0)
+IF(N993&lt;=2,2,0)
+IF(L993&gt;=4,2,0)
+IF(M993&gt;=2,1,0)
+IF(H993&gt;=_xlfn.PERCENTILE.INC($H$2:$H$10001,0.75),1,0)</f>
        <v>3</v>
      </c>
      <c r="S993" t="str">
        <f>IF(R993&gt;=7,"High",IF(R993&gt;=4,"Medium","Low"))</f>
        <v>Low</v>
      </c>
    </row>
    <row r="994" spans="1:19">
      <c r="A994" t="s">
        <v>1119</v>
      </c>
      <c r="B994">
        <v>32</v>
      </c>
      <c r="C994" t="s">
        <v>112</v>
      </c>
      <c r="D994" t="s">
        <v>102</v>
      </c>
      <c r="E994">
        <v>28</v>
      </c>
      <c r="F994" t="s">
        <v>121</v>
      </c>
      <c r="G994" t="s">
        <v>129</v>
      </c>
      <c r="H994" s="5">
        <v>1050</v>
      </c>
      <c r="I994" s="5">
        <v>30266.48</v>
      </c>
      <c r="J994" t="s">
        <v>140</v>
      </c>
      <c r="K994" t="s">
        <v>106</v>
      </c>
      <c r="L994">
        <v>2</v>
      </c>
      <c r="M994">
        <v>1</v>
      </c>
      <c r="N994">
        <v>5</v>
      </c>
      <c r="O994" s="6">
        <v>0</v>
      </c>
      <c r="P994" t="s">
        <v>107</v>
      </c>
      <c r="Q994" t="s">
        <v>107</v>
      </c>
      <c r="R994">
        <f>IF(F994="Monthly",2,0)
+IF(E994&lt;=6,2,0)
+IF(N994&lt;=2,2,0)
+IF(L994&gt;=4,2,0)
+IF(M994&gt;=2,1,0)
+IF(H994&gt;=_xlfn.PERCENTILE.INC($H$2:$H$10001,0.75),1,0)</f>
        <v>1</v>
      </c>
      <c r="S994" t="str">
        <f>IF(R994&gt;=7,"High",IF(R994&gt;=4,"Medium","Low"))</f>
        <v>Low</v>
      </c>
    </row>
    <row r="995" spans="1:19">
      <c r="A995" t="s">
        <v>1120</v>
      </c>
      <c r="B995">
        <v>31</v>
      </c>
      <c r="C995" t="s">
        <v>112</v>
      </c>
      <c r="D995" t="s">
        <v>137</v>
      </c>
      <c r="E995">
        <v>16</v>
      </c>
      <c r="F995" t="s">
        <v>103</v>
      </c>
      <c r="G995" t="s">
        <v>104</v>
      </c>
      <c r="H995" s="5">
        <v>497</v>
      </c>
      <c r="I995" s="5">
        <v>8119.53</v>
      </c>
      <c r="J995" t="s">
        <v>105</v>
      </c>
      <c r="K995" t="s">
        <v>106</v>
      </c>
      <c r="L995">
        <v>0</v>
      </c>
      <c r="M995">
        <v>0</v>
      </c>
      <c r="N995">
        <v>5</v>
      </c>
      <c r="O995" s="6">
        <v>0</v>
      </c>
      <c r="P995" t="s">
        <v>106</v>
      </c>
      <c r="Q995" t="s">
        <v>107</v>
      </c>
      <c r="R995">
        <f>IF(F995="Monthly",2,0)
+IF(E995&lt;=6,2,0)
+IF(N995&lt;=2,2,0)
+IF(L995&gt;=4,2,0)
+IF(M995&gt;=2,1,0)
+IF(H995&gt;=_xlfn.PERCENTILE.INC($H$2:$H$10001,0.75),1,0)</f>
        <v>2</v>
      </c>
      <c r="S995" t="str">
        <f>IF(R995&gt;=7,"High",IF(R995&gt;=4,"Medium","Low"))</f>
        <v>Low</v>
      </c>
    </row>
    <row r="996" spans="1:19">
      <c r="A996" t="s">
        <v>1121</v>
      </c>
      <c r="B996">
        <v>25</v>
      </c>
      <c r="C996" t="s">
        <v>101</v>
      </c>
      <c r="D996" t="s">
        <v>102</v>
      </c>
      <c r="E996">
        <v>65</v>
      </c>
      <c r="F996" t="s">
        <v>109</v>
      </c>
      <c r="G996" t="s">
        <v>129</v>
      </c>
      <c r="H996" s="5">
        <v>1103</v>
      </c>
      <c r="I996" s="5">
        <v>70102.240000000005</v>
      </c>
      <c r="J996" t="s">
        <v>115</v>
      </c>
      <c r="K996" t="s">
        <v>106</v>
      </c>
      <c r="L996">
        <v>0</v>
      </c>
      <c r="M996">
        <v>0</v>
      </c>
      <c r="N996">
        <v>5</v>
      </c>
      <c r="O996" s="6">
        <v>0</v>
      </c>
      <c r="P996" t="s">
        <v>107</v>
      </c>
      <c r="Q996" t="s">
        <v>107</v>
      </c>
      <c r="R996">
        <f>IF(F996="Monthly",2,0)
+IF(E996&lt;=6,2,0)
+IF(N996&lt;=2,2,0)
+IF(L996&gt;=4,2,0)
+IF(M996&gt;=2,1,0)
+IF(H996&gt;=_xlfn.PERCENTILE.INC($H$2:$H$10001,0.75),1,0)</f>
        <v>1</v>
      </c>
      <c r="S996" t="str">
        <f>IF(R996&gt;=7,"High",IF(R996&gt;=4,"Medium","Low"))</f>
        <v>Low</v>
      </c>
    </row>
    <row r="997" spans="1:19">
      <c r="A997" t="s">
        <v>1122</v>
      </c>
      <c r="B997">
        <v>53</v>
      </c>
      <c r="C997" t="s">
        <v>101</v>
      </c>
      <c r="D997" t="s">
        <v>126</v>
      </c>
      <c r="E997">
        <v>17</v>
      </c>
      <c r="F997" t="s">
        <v>103</v>
      </c>
      <c r="G997" t="s">
        <v>129</v>
      </c>
      <c r="H997" s="5">
        <v>1027</v>
      </c>
      <c r="I997" s="5">
        <v>17067.53</v>
      </c>
      <c r="J997" t="s">
        <v>105</v>
      </c>
      <c r="K997" t="s">
        <v>106</v>
      </c>
      <c r="L997">
        <v>0</v>
      </c>
      <c r="M997">
        <v>0</v>
      </c>
      <c r="N997">
        <v>5</v>
      </c>
      <c r="O997" s="6">
        <v>0</v>
      </c>
      <c r="P997" t="s">
        <v>107</v>
      </c>
      <c r="Q997" t="s">
        <v>107</v>
      </c>
      <c r="R997">
        <f>IF(F997="Monthly",2,0)
+IF(E997&lt;=6,2,0)
+IF(N997&lt;=2,2,0)
+IF(L997&gt;=4,2,0)
+IF(M997&gt;=2,1,0)
+IF(H997&gt;=_xlfn.PERCENTILE.INC($H$2:$H$10001,0.75),1,0)</f>
        <v>3</v>
      </c>
      <c r="S997" t="str">
        <f>IF(R997&gt;=7,"High",IF(R997&gt;=4,"Medium","Low"))</f>
        <v>Low</v>
      </c>
    </row>
    <row r="998" spans="1:19">
      <c r="A998" t="s">
        <v>1123</v>
      </c>
      <c r="B998">
        <v>47</v>
      </c>
      <c r="C998" t="s">
        <v>101</v>
      </c>
      <c r="D998" t="s">
        <v>131</v>
      </c>
      <c r="E998">
        <v>57</v>
      </c>
      <c r="F998" t="s">
        <v>109</v>
      </c>
      <c r="G998" t="s">
        <v>104</v>
      </c>
      <c r="H998" s="5">
        <v>521</v>
      </c>
      <c r="I998" s="5">
        <v>30172.63</v>
      </c>
      <c r="J998" t="s">
        <v>105</v>
      </c>
      <c r="K998" t="s">
        <v>106</v>
      </c>
      <c r="L998">
        <v>1</v>
      </c>
      <c r="M998">
        <v>0</v>
      </c>
      <c r="N998">
        <v>4</v>
      </c>
      <c r="O998" s="6">
        <v>0</v>
      </c>
      <c r="P998" t="s">
        <v>107</v>
      </c>
      <c r="Q998" t="s">
        <v>107</v>
      </c>
      <c r="R998">
        <f>IF(F998="Monthly",2,0)
+IF(E998&lt;=6,2,0)
+IF(N998&lt;=2,2,0)
+IF(L998&gt;=4,2,0)
+IF(M998&gt;=2,1,0)
+IF(H998&gt;=_xlfn.PERCENTILE.INC($H$2:$H$10001,0.75),1,0)</f>
        <v>0</v>
      </c>
      <c r="S998" t="str">
        <f>IF(R998&gt;=7,"High",IF(R998&gt;=4,"Medium","Low"))</f>
        <v>Low</v>
      </c>
    </row>
    <row r="999" spans="1:19">
      <c r="A999" t="s">
        <v>1124</v>
      </c>
      <c r="B999">
        <v>31</v>
      </c>
      <c r="C999" t="s">
        <v>112</v>
      </c>
      <c r="D999" t="s">
        <v>159</v>
      </c>
      <c r="E999">
        <v>20</v>
      </c>
      <c r="F999" t="s">
        <v>103</v>
      </c>
      <c r="G999" t="s">
        <v>129</v>
      </c>
      <c r="H999" s="5">
        <v>1031</v>
      </c>
      <c r="I999" s="5">
        <v>20708.11</v>
      </c>
      <c r="J999" t="s">
        <v>117</v>
      </c>
      <c r="K999" t="s">
        <v>106</v>
      </c>
      <c r="L999">
        <v>0</v>
      </c>
      <c r="M999">
        <v>0</v>
      </c>
      <c r="N999">
        <v>4</v>
      </c>
      <c r="O999" s="6">
        <v>0</v>
      </c>
      <c r="P999" t="s">
        <v>106</v>
      </c>
      <c r="Q999" t="s">
        <v>106</v>
      </c>
      <c r="R999">
        <f>IF(F999="Monthly",2,0)
+IF(E999&lt;=6,2,0)
+IF(N999&lt;=2,2,0)
+IF(L999&gt;=4,2,0)
+IF(M999&gt;=2,1,0)
+IF(H999&gt;=_xlfn.PERCENTILE.INC($H$2:$H$10001,0.75),1,0)</f>
        <v>3</v>
      </c>
      <c r="S999" t="str">
        <f>IF(R999&gt;=7,"High",IF(R999&gt;=4,"Medium","Low"))</f>
        <v>Low</v>
      </c>
    </row>
    <row r="1000" spans="1:19">
      <c r="A1000" t="s">
        <v>1125</v>
      </c>
      <c r="B1000">
        <v>38</v>
      </c>
      <c r="C1000" t="s">
        <v>101</v>
      </c>
      <c r="D1000" t="s">
        <v>126</v>
      </c>
      <c r="E1000">
        <v>12</v>
      </c>
      <c r="F1000" t="s">
        <v>103</v>
      </c>
      <c r="G1000" t="s">
        <v>110</v>
      </c>
      <c r="H1000" s="5">
        <v>697</v>
      </c>
      <c r="I1000" s="5">
        <v>8221.01</v>
      </c>
      <c r="J1000" t="s">
        <v>115</v>
      </c>
      <c r="K1000" t="s">
        <v>106</v>
      </c>
      <c r="L1000">
        <v>5</v>
      </c>
      <c r="M1000">
        <v>2</v>
      </c>
      <c r="N1000">
        <v>3</v>
      </c>
      <c r="O1000" s="6">
        <v>0</v>
      </c>
      <c r="P1000" t="s">
        <v>107</v>
      </c>
      <c r="Q1000" t="s">
        <v>106</v>
      </c>
      <c r="R1000">
        <f>IF(F1000="Monthly",2,0)
+IF(E1000&lt;=6,2,0)
+IF(N1000&lt;=2,2,0)
+IF(L1000&gt;=4,2,0)
+IF(M1000&gt;=2,1,0)
+IF(H1000&gt;=_xlfn.PERCENTILE.INC($H$2:$H$10001,0.75),1,0)</f>
        <v>5</v>
      </c>
      <c r="S1000" t="str">
        <f>IF(R1000&gt;=7,"High",IF(R1000&gt;=4,"Medium","Low"))</f>
        <v>Medium</v>
      </c>
    </row>
    <row r="1001" spans="1:19">
      <c r="A1001" t="s">
        <v>1126</v>
      </c>
      <c r="B1001">
        <v>30</v>
      </c>
      <c r="C1001" t="s">
        <v>112</v>
      </c>
      <c r="D1001" t="s">
        <v>128</v>
      </c>
      <c r="E1001">
        <v>67</v>
      </c>
      <c r="F1001" t="s">
        <v>121</v>
      </c>
      <c r="G1001" t="s">
        <v>110</v>
      </c>
      <c r="H1001" s="5">
        <v>722</v>
      </c>
      <c r="I1001" s="5">
        <v>44144.73</v>
      </c>
      <c r="J1001" t="s">
        <v>105</v>
      </c>
      <c r="K1001" t="s">
        <v>106</v>
      </c>
      <c r="L1001">
        <v>5</v>
      </c>
      <c r="M1001">
        <v>2</v>
      </c>
      <c r="N1001">
        <v>3</v>
      </c>
      <c r="O1001" s="6">
        <v>10</v>
      </c>
      <c r="P1001" t="s">
        <v>107</v>
      </c>
      <c r="Q1001" t="s">
        <v>107</v>
      </c>
      <c r="R1001">
        <f>IF(F1001="Monthly",2,0)
+IF(E1001&lt;=6,2,0)
+IF(N1001&lt;=2,2,0)
+IF(L1001&gt;=4,2,0)
+IF(M1001&gt;=2,1,0)
+IF(H1001&gt;=_xlfn.PERCENTILE.INC($H$2:$H$10001,0.75),1,0)</f>
        <v>3</v>
      </c>
      <c r="S1001" t="str">
        <f>IF(R1001&gt;=7,"High",IF(R1001&gt;=4,"Medium","Low"))</f>
        <v>Low</v>
      </c>
    </row>
    <row r="1002" spans="1:19">
      <c r="A1002" t="s">
        <v>1127</v>
      </c>
      <c r="B1002">
        <v>27</v>
      </c>
      <c r="C1002" t="s">
        <v>101</v>
      </c>
      <c r="D1002" t="s">
        <v>102</v>
      </c>
      <c r="E1002">
        <v>15</v>
      </c>
      <c r="F1002" t="s">
        <v>103</v>
      </c>
      <c r="G1002" t="s">
        <v>110</v>
      </c>
      <c r="H1002" s="5">
        <v>757</v>
      </c>
      <c r="I1002" s="5">
        <v>11654.56</v>
      </c>
      <c r="J1002" t="s">
        <v>134</v>
      </c>
      <c r="K1002" t="s">
        <v>106</v>
      </c>
      <c r="L1002">
        <v>1</v>
      </c>
      <c r="M1002">
        <v>0</v>
      </c>
      <c r="N1002">
        <v>4</v>
      </c>
      <c r="O1002" s="6">
        <v>0</v>
      </c>
      <c r="P1002" t="s">
        <v>107</v>
      </c>
      <c r="Q1002" t="s">
        <v>107</v>
      </c>
      <c r="R1002">
        <f>IF(F1002="Monthly",2,0)
+IF(E1002&lt;=6,2,0)
+IF(N1002&lt;=2,2,0)
+IF(L1002&gt;=4,2,0)
+IF(M1002&gt;=2,1,0)
+IF(H1002&gt;=_xlfn.PERCENTILE.INC($H$2:$H$10001,0.75),1,0)</f>
        <v>2</v>
      </c>
      <c r="S1002" t="str">
        <f>IF(R1002&gt;=7,"High",IF(R1002&gt;=4,"Medium","Low"))</f>
        <v>Low</v>
      </c>
    </row>
    <row r="1003" spans="1:19">
      <c r="A1003" t="s">
        <v>1128</v>
      </c>
      <c r="B1003">
        <v>48</v>
      </c>
      <c r="C1003" t="s">
        <v>101</v>
      </c>
      <c r="D1003" t="s">
        <v>119</v>
      </c>
      <c r="E1003">
        <v>44</v>
      </c>
      <c r="F1003" t="s">
        <v>103</v>
      </c>
      <c r="G1003" t="s">
        <v>129</v>
      </c>
      <c r="H1003" s="5">
        <v>1013</v>
      </c>
      <c r="I1003" s="5">
        <v>44779.55</v>
      </c>
      <c r="J1003" t="s">
        <v>105</v>
      </c>
      <c r="K1003" t="s">
        <v>106</v>
      </c>
      <c r="L1003">
        <v>0</v>
      </c>
      <c r="M1003">
        <v>0</v>
      </c>
      <c r="N1003">
        <v>5</v>
      </c>
      <c r="O1003" s="6">
        <v>0</v>
      </c>
      <c r="P1003" t="s">
        <v>107</v>
      </c>
      <c r="Q1003" t="s">
        <v>107</v>
      </c>
      <c r="R1003">
        <f>IF(F1003="Monthly",2,0)
+IF(E1003&lt;=6,2,0)
+IF(N1003&lt;=2,2,0)
+IF(L1003&gt;=4,2,0)
+IF(M1003&gt;=2,1,0)
+IF(H1003&gt;=_xlfn.PERCENTILE.INC($H$2:$H$10001,0.75),1,0)</f>
        <v>3</v>
      </c>
      <c r="S1003" t="str">
        <f>IF(R1003&gt;=7,"High",IF(R1003&gt;=4,"Medium","Low"))</f>
        <v>Low</v>
      </c>
    </row>
    <row r="1004" spans="1:19">
      <c r="A1004" t="s">
        <v>1129</v>
      </c>
      <c r="B1004">
        <v>18</v>
      </c>
      <c r="C1004" t="s">
        <v>112</v>
      </c>
      <c r="D1004" t="s">
        <v>102</v>
      </c>
      <c r="E1004">
        <v>58</v>
      </c>
      <c r="F1004" t="s">
        <v>109</v>
      </c>
      <c r="G1004" t="s">
        <v>110</v>
      </c>
      <c r="H1004" s="5">
        <v>660</v>
      </c>
      <c r="I1004" s="5">
        <v>38500.25</v>
      </c>
      <c r="J1004" t="s">
        <v>117</v>
      </c>
      <c r="K1004" t="s">
        <v>106</v>
      </c>
      <c r="L1004">
        <v>0</v>
      </c>
      <c r="M1004">
        <v>0</v>
      </c>
      <c r="N1004">
        <v>5</v>
      </c>
      <c r="O1004" s="6">
        <v>0</v>
      </c>
      <c r="P1004" t="s">
        <v>107</v>
      </c>
      <c r="Q1004" t="s">
        <v>107</v>
      </c>
      <c r="R1004">
        <f>IF(F1004="Monthly",2,0)
+IF(E1004&lt;=6,2,0)
+IF(N1004&lt;=2,2,0)
+IF(L1004&gt;=4,2,0)
+IF(M1004&gt;=2,1,0)
+IF(H1004&gt;=_xlfn.PERCENTILE.INC($H$2:$H$10001,0.75),1,0)</f>
        <v>0</v>
      </c>
      <c r="S1004" t="str">
        <f>IF(R1004&gt;=7,"High",IF(R1004&gt;=4,"Medium","Low"))</f>
        <v>Low</v>
      </c>
    </row>
    <row r="1005" spans="1:19">
      <c r="A1005" t="s">
        <v>1130</v>
      </c>
      <c r="B1005">
        <v>50</v>
      </c>
      <c r="C1005" t="s">
        <v>112</v>
      </c>
      <c r="D1005" t="s">
        <v>133</v>
      </c>
      <c r="E1005">
        <v>31</v>
      </c>
      <c r="F1005" t="s">
        <v>103</v>
      </c>
      <c r="G1005" t="s">
        <v>129</v>
      </c>
      <c r="H1005" s="5">
        <v>1081</v>
      </c>
      <c r="I1005" s="5">
        <v>33863.31</v>
      </c>
      <c r="J1005" t="s">
        <v>140</v>
      </c>
      <c r="K1005" t="s">
        <v>106</v>
      </c>
      <c r="L1005">
        <v>0</v>
      </c>
      <c r="M1005">
        <v>0</v>
      </c>
      <c r="N1005">
        <v>4</v>
      </c>
      <c r="O1005" s="6">
        <v>0</v>
      </c>
      <c r="P1005" t="s">
        <v>106</v>
      </c>
      <c r="Q1005" t="s">
        <v>107</v>
      </c>
      <c r="R1005">
        <f>IF(F1005="Monthly",2,0)
+IF(E1005&lt;=6,2,0)
+IF(N1005&lt;=2,2,0)
+IF(L1005&gt;=4,2,0)
+IF(M1005&gt;=2,1,0)
+IF(H1005&gt;=_xlfn.PERCENTILE.INC($H$2:$H$10001,0.75),1,0)</f>
        <v>3</v>
      </c>
      <c r="S1005" t="str">
        <f>IF(R1005&gt;=7,"High",IF(R1005&gt;=4,"Medium","Low"))</f>
        <v>Low</v>
      </c>
    </row>
    <row r="1006" spans="1:19">
      <c r="A1006" t="s">
        <v>1131</v>
      </c>
      <c r="B1006">
        <v>42</v>
      </c>
      <c r="C1006" t="s">
        <v>112</v>
      </c>
      <c r="D1006" t="s">
        <v>131</v>
      </c>
      <c r="E1006">
        <v>34</v>
      </c>
      <c r="F1006" t="s">
        <v>121</v>
      </c>
      <c r="G1006" t="s">
        <v>104</v>
      </c>
      <c r="H1006" s="5">
        <v>562</v>
      </c>
      <c r="I1006" s="5">
        <v>19037.34</v>
      </c>
      <c r="J1006" t="s">
        <v>115</v>
      </c>
      <c r="K1006" t="s">
        <v>107</v>
      </c>
      <c r="L1006">
        <v>1</v>
      </c>
      <c r="M1006">
        <v>0</v>
      </c>
      <c r="N1006">
        <v>5</v>
      </c>
      <c r="O1006" s="6">
        <v>0</v>
      </c>
      <c r="P1006" t="s">
        <v>107</v>
      </c>
      <c r="Q1006" t="s">
        <v>107</v>
      </c>
      <c r="R1006">
        <f>IF(F1006="Monthly",2,0)
+IF(E1006&lt;=6,2,0)
+IF(N1006&lt;=2,2,0)
+IF(L1006&gt;=4,2,0)
+IF(M1006&gt;=2,1,0)
+IF(H1006&gt;=_xlfn.PERCENTILE.INC($H$2:$H$10001,0.75),1,0)</f>
        <v>0</v>
      </c>
      <c r="S1006" t="str">
        <f>IF(R1006&gt;=7,"High",IF(R1006&gt;=4,"Medium","Low"))</f>
        <v>Low</v>
      </c>
    </row>
    <row r="1007" spans="1:19">
      <c r="A1007" t="s">
        <v>1132</v>
      </c>
      <c r="B1007">
        <v>29</v>
      </c>
      <c r="C1007" t="s">
        <v>101</v>
      </c>
      <c r="D1007" t="s">
        <v>119</v>
      </c>
      <c r="E1007">
        <v>29</v>
      </c>
      <c r="F1007" t="s">
        <v>103</v>
      </c>
      <c r="G1007" t="s">
        <v>104</v>
      </c>
      <c r="H1007" s="5">
        <v>404</v>
      </c>
      <c r="I1007" s="5">
        <v>12052.01</v>
      </c>
      <c r="J1007" t="s">
        <v>134</v>
      </c>
      <c r="K1007" t="s">
        <v>107</v>
      </c>
      <c r="L1007">
        <v>2</v>
      </c>
      <c r="M1007">
        <v>0</v>
      </c>
      <c r="N1007">
        <v>5</v>
      </c>
      <c r="O1007" s="6">
        <v>0</v>
      </c>
      <c r="P1007" t="s">
        <v>106</v>
      </c>
      <c r="Q1007" t="s">
        <v>107</v>
      </c>
      <c r="R1007">
        <f>IF(F1007="Monthly",2,0)
+IF(E1007&lt;=6,2,0)
+IF(N1007&lt;=2,2,0)
+IF(L1007&gt;=4,2,0)
+IF(M1007&gt;=2,1,0)
+IF(H1007&gt;=_xlfn.PERCENTILE.INC($H$2:$H$10001,0.75),1,0)</f>
        <v>2</v>
      </c>
      <c r="S1007" t="str">
        <f>IF(R1007&gt;=7,"High",IF(R1007&gt;=4,"Medium","Low"))</f>
        <v>Low</v>
      </c>
    </row>
    <row r="1008" spans="1:19">
      <c r="A1008" t="s">
        <v>1133</v>
      </c>
      <c r="B1008">
        <v>33</v>
      </c>
      <c r="C1008" t="s">
        <v>101</v>
      </c>
      <c r="D1008" t="s">
        <v>131</v>
      </c>
      <c r="E1008">
        <v>40</v>
      </c>
      <c r="F1008" t="s">
        <v>121</v>
      </c>
      <c r="G1008" t="s">
        <v>129</v>
      </c>
      <c r="H1008" s="5">
        <v>1070</v>
      </c>
      <c r="I1008" s="5">
        <v>38850.300000000003</v>
      </c>
      <c r="J1008" t="s">
        <v>134</v>
      </c>
      <c r="K1008" t="s">
        <v>106</v>
      </c>
      <c r="L1008">
        <v>4</v>
      </c>
      <c r="M1008">
        <v>2</v>
      </c>
      <c r="N1008">
        <v>3</v>
      </c>
      <c r="O1008" s="6">
        <v>10</v>
      </c>
      <c r="P1008" t="s">
        <v>107</v>
      </c>
      <c r="Q1008" t="s">
        <v>106</v>
      </c>
      <c r="R1008">
        <f>IF(F1008="Monthly",2,0)
+IF(E1008&lt;=6,2,0)
+IF(N1008&lt;=2,2,0)
+IF(L1008&gt;=4,2,0)
+IF(M1008&gt;=2,1,0)
+IF(H1008&gt;=_xlfn.PERCENTILE.INC($H$2:$H$10001,0.75),1,0)</f>
        <v>4</v>
      </c>
      <c r="S1008" t="str">
        <f>IF(R1008&gt;=7,"High",IF(R1008&gt;=4,"Medium","Low"))</f>
        <v>Medium</v>
      </c>
    </row>
    <row r="1009" spans="1:19">
      <c r="A1009" t="s">
        <v>1134</v>
      </c>
      <c r="B1009">
        <v>59</v>
      </c>
      <c r="C1009" t="s">
        <v>101</v>
      </c>
      <c r="D1009" t="s">
        <v>119</v>
      </c>
      <c r="E1009">
        <v>19</v>
      </c>
      <c r="F1009" t="s">
        <v>103</v>
      </c>
      <c r="G1009" t="s">
        <v>104</v>
      </c>
      <c r="H1009" s="5">
        <v>519</v>
      </c>
      <c r="I1009" s="5">
        <v>9811.0499999999993</v>
      </c>
      <c r="J1009" t="s">
        <v>140</v>
      </c>
      <c r="K1009" t="s">
        <v>106</v>
      </c>
      <c r="L1009">
        <v>0</v>
      </c>
      <c r="M1009">
        <v>0</v>
      </c>
      <c r="N1009">
        <v>4</v>
      </c>
      <c r="O1009" s="6">
        <v>0</v>
      </c>
      <c r="P1009" t="s">
        <v>106</v>
      </c>
      <c r="Q1009" t="s">
        <v>107</v>
      </c>
      <c r="R1009">
        <f>IF(F1009="Monthly",2,0)
+IF(E1009&lt;=6,2,0)
+IF(N1009&lt;=2,2,0)
+IF(L1009&gt;=4,2,0)
+IF(M1009&gt;=2,1,0)
+IF(H1009&gt;=_xlfn.PERCENTILE.INC($H$2:$H$10001,0.75),1,0)</f>
        <v>2</v>
      </c>
      <c r="S1009" t="str">
        <f>IF(R1009&gt;=7,"High",IF(R1009&gt;=4,"Medium","Low"))</f>
        <v>Low</v>
      </c>
    </row>
    <row r="1010" spans="1:19">
      <c r="A1010" t="s">
        <v>1135</v>
      </c>
      <c r="B1010">
        <v>39</v>
      </c>
      <c r="C1010" t="s">
        <v>112</v>
      </c>
      <c r="D1010" t="s">
        <v>131</v>
      </c>
      <c r="E1010">
        <v>34</v>
      </c>
      <c r="F1010" t="s">
        <v>103</v>
      </c>
      <c r="G1010" t="s">
        <v>104</v>
      </c>
      <c r="H1010" s="5">
        <v>444</v>
      </c>
      <c r="I1010" s="5">
        <v>15241.09</v>
      </c>
      <c r="J1010" t="s">
        <v>105</v>
      </c>
      <c r="K1010" t="s">
        <v>106</v>
      </c>
      <c r="L1010">
        <v>2</v>
      </c>
      <c r="M1010">
        <v>1</v>
      </c>
      <c r="N1010">
        <v>4</v>
      </c>
      <c r="O1010" s="6">
        <v>0</v>
      </c>
      <c r="P1010" t="s">
        <v>107</v>
      </c>
      <c r="Q1010" t="s">
        <v>106</v>
      </c>
      <c r="R1010">
        <f>IF(F1010="Monthly",2,0)
+IF(E1010&lt;=6,2,0)
+IF(N1010&lt;=2,2,0)
+IF(L1010&gt;=4,2,0)
+IF(M1010&gt;=2,1,0)
+IF(H1010&gt;=_xlfn.PERCENTILE.INC($H$2:$H$10001,0.75),1,0)</f>
        <v>2</v>
      </c>
      <c r="S1010" t="str">
        <f>IF(R1010&gt;=7,"High",IF(R1010&gt;=4,"Medium","Low"))</f>
        <v>Low</v>
      </c>
    </row>
    <row r="1011" spans="1:19">
      <c r="A1011" t="s">
        <v>1136</v>
      </c>
      <c r="B1011">
        <v>24</v>
      </c>
      <c r="C1011" t="s">
        <v>112</v>
      </c>
      <c r="D1011" t="s">
        <v>137</v>
      </c>
      <c r="E1011">
        <v>53</v>
      </c>
      <c r="F1011" t="s">
        <v>103</v>
      </c>
      <c r="G1011" t="s">
        <v>110</v>
      </c>
      <c r="H1011" s="5">
        <v>649</v>
      </c>
      <c r="I1011" s="5">
        <v>34933.49</v>
      </c>
      <c r="J1011" t="s">
        <v>115</v>
      </c>
      <c r="K1011" t="s">
        <v>106</v>
      </c>
      <c r="L1011">
        <v>1</v>
      </c>
      <c r="M1011">
        <v>0</v>
      </c>
      <c r="N1011">
        <v>5</v>
      </c>
      <c r="O1011" s="6">
        <v>0</v>
      </c>
      <c r="P1011" t="s">
        <v>107</v>
      </c>
      <c r="Q1011" t="s">
        <v>107</v>
      </c>
      <c r="R1011">
        <f>IF(F1011="Monthly",2,0)
+IF(E1011&lt;=6,2,0)
+IF(N1011&lt;=2,2,0)
+IF(L1011&gt;=4,2,0)
+IF(M1011&gt;=2,1,0)
+IF(H1011&gt;=_xlfn.PERCENTILE.INC($H$2:$H$10001,0.75),1,0)</f>
        <v>2</v>
      </c>
      <c r="S1011" t="str">
        <f>IF(R1011&gt;=7,"High",IF(R1011&gt;=4,"Medium","Low"))</f>
        <v>Low</v>
      </c>
    </row>
    <row r="1012" spans="1:19">
      <c r="A1012" t="s">
        <v>1137</v>
      </c>
      <c r="B1012">
        <v>20</v>
      </c>
      <c r="C1012" t="s">
        <v>112</v>
      </c>
      <c r="D1012" t="s">
        <v>128</v>
      </c>
      <c r="E1012">
        <v>19</v>
      </c>
      <c r="F1012" t="s">
        <v>103</v>
      </c>
      <c r="G1012" t="s">
        <v>110</v>
      </c>
      <c r="H1012" s="5">
        <v>688</v>
      </c>
      <c r="I1012" s="5">
        <v>13316.13</v>
      </c>
      <c r="J1012" t="s">
        <v>117</v>
      </c>
      <c r="K1012" t="s">
        <v>106</v>
      </c>
      <c r="L1012">
        <v>1</v>
      </c>
      <c r="M1012">
        <v>0</v>
      </c>
      <c r="N1012">
        <v>5</v>
      </c>
      <c r="O1012" s="6">
        <v>0</v>
      </c>
      <c r="P1012" t="s">
        <v>107</v>
      </c>
      <c r="Q1012" t="s">
        <v>107</v>
      </c>
      <c r="R1012">
        <f>IF(F1012="Monthly",2,0)
+IF(E1012&lt;=6,2,0)
+IF(N1012&lt;=2,2,0)
+IF(L1012&gt;=4,2,0)
+IF(M1012&gt;=2,1,0)
+IF(H1012&gt;=_xlfn.PERCENTILE.INC($H$2:$H$10001,0.75),1,0)</f>
        <v>2</v>
      </c>
      <c r="S1012" t="str">
        <f>IF(R1012&gt;=7,"High",IF(R1012&gt;=4,"Medium","Low"))</f>
        <v>Low</v>
      </c>
    </row>
    <row r="1013" spans="1:19">
      <c r="A1013" t="s">
        <v>1138</v>
      </c>
      <c r="B1013">
        <v>25</v>
      </c>
      <c r="C1013" t="s">
        <v>112</v>
      </c>
      <c r="D1013" t="s">
        <v>102</v>
      </c>
      <c r="E1013">
        <v>11</v>
      </c>
      <c r="F1013" t="s">
        <v>103</v>
      </c>
      <c r="G1013" t="s">
        <v>110</v>
      </c>
      <c r="H1013" s="5">
        <v>689</v>
      </c>
      <c r="I1013" s="5">
        <v>7798.18</v>
      </c>
      <c r="J1013" t="s">
        <v>140</v>
      </c>
      <c r="K1013" t="s">
        <v>106</v>
      </c>
      <c r="L1013">
        <v>0</v>
      </c>
      <c r="M1013">
        <v>0</v>
      </c>
      <c r="N1013">
        <v>5</v>
      </c>
      <c r="O1013" s="6">
        <v>0</v>
      </c>
      <c r="P1013" t="s">
        <v>107</v>
      </c>
      <c r="Q1013" t="s">
        <v>106</v>
      </c>
      <c r="R1013">
        <f>IF(F1013="Monthly",2,0)
+IF(E1013&lt;=6,2,0)
+IF(N1013&lt;=2,2,0)
+IF(L1013&gt;=4,2,0)
+IF(M1013&gt;=2,1,0)
+IF(H1013&gt;=_xlfn.PERCENTILE.INC($H$2:$H$10001,0.75),1,0)</f>
        <v>2</v>
      </c>
      <c r="S1013" t="str">
        <f>IF(R1013&gt;=7,"High",IF(R1013&gt;=4,"Medium","Low"))</f>
        <v>Low</v>
      </c>
    </row>
    <row r="1014" spans="1:19">
      <c r="A1014" t="s">
        <v>1139</v>
      </c>
      <c r="B1014">
        <v>37</v>
      </c>
      <c r="C1014" t="s">
        <v>101</v>
      </c>
      <c r="D1014" t="s">
        <v>126</v>
      </c>
      <c r="E1014">
        <v>24</v>
      </c>
      <c r="F1014" t="s">
        <v>109</v>
      </c>
      <c r="G1014" t="s">
        <v>104</v>
      </c>
      <c r="H1014" s="5">
        <v>512</v>
      </c>
      <c r="I1014" s="5">
        <v>12358.93</v>
      </c>
      <c r="J1014" t="s">
        <v>105</v>
      </c>
      <c r="K1014" t="s">
        <v>107</v>
      </c>
      <c r="L1014">
        <v>2</v>
      </c>
      <c r="M1014">
        <v>0</v>
      </c>
      <c r="N1014">
        <v>4</v>
      </c>
      <c r="O1014" s="6">
        <v>0</v>
      </c>
      <c r="P1014" t="s">
        <v>106</v>
      </c>
      <c r="Q1014" t="s">
        <v>107</v>
      </c>
      <c r="R1014">
        <f>IF(F1014="Monthly",2,0)
+IF(E1014&lt;=6,2,0)
+IF(N1014&lt;=2,2,0)
+IF(L1014&gt;=4,2,0)
+IF(M1014&gt;=2,1,0)
+IF(H1014&gt;=_xlfn.PERCENTILE.INC($H$2:$H$10001,0.75),1,0)</f>
        <v>0</v>
      </c>
      <c r="S1014" t="str">
        <f>IF(R1014&gt;=7,"High",IF(R1014&gt;=4,"Medium","Low"))</f>
        <v>Low</v>
      </c>
    </row>
    <row r="1015" spans="1:19">
      <c r="A1015" t="s">
        <v>1140</v>
      </c>
      <c r="B1015">
        <v>31</v>
      </c>
      <c r="C1015" t="s">
        <v>112</v>
      </c>
      <c r="D1015" t="s">
        <v>159</v>
      </c>
      <c r="E1015">
        <v>14</v>
      </c>
      <c r="F1015" t="s">
        <v>103</v>
      </c>
      <c r="G1015" t="s">
        <v>104</v>
      </c>
      <c r="H1015" s="5">
        <v>437</v>
      </c>
      <c r="I1015" s="5">
        <v>6047.13</v>
      </c>
      <c r="J1015" t="s">
        <v>117</v>
      </c>
      <c r="K1015" t="s">
        <v>106</v>
      </c>
      <c r="L1015">
        <v>0</v>
      </c>
      <c r="M1015">
        <v>0</v>
      </c>
      <c r="N1015">
        <v>4</v>
      </c>
      <c r="O1015" s="6">
        <v>0</v>
      </c>
      <c r="P1015" t="s">
        <v>107</v>
      </c>
      <c r="Q1015" t="s">
        <v>107</v>
      </c>
      <c r="R1015">
        <f>IF(F1015="Monthly",2,0)
+IF(E1015&lt;=6,2,0)
+IF(N1015&lt;=2,2,0)
+IF(L1015&gt;=4,2,0)
+IF(M1015&gt;=2,1,0)
+IF(H1015&gt;=_xlfn.PERCENTILE.INC($H$2:$H$10001,0.75),1,0)</f>
        <v>2</v>
      </c>
      <c r="S1015" t="str">
        <f>IF(R1015&gt;=7,"High",IF(R1015&gt;=4,"Medium","Low"))</f>
        <v>Low</v>
      </c>
    </row>
    <row r="1016" spans="1:19">
      <c r="A1016" t="s">
        <v>1141</v>
      </c>
      <c r="B1016">
        <v>36</v>
      </c>
      <c r="C1016" t="s">
        <v>112</v>
      </c>
      <c r="D1016" t="s">
        <v>123</v>
      </c>
      <c r="E1016">
        <v>65</v>
      </c>
      <c r="F1016" t="s">
        <v>103</v>
      </c>
      <c r="G1016" t="s">
        <v>110</v>
      </c>
      <c r="H1016" s="5">
        <v>652</v>
      </c>
      <c r="I1016" s="5">
        <v>42366.92</v>
      </c>
      <c r="J1016" t="s">
        <v>117</v>
      </c>
      <c r="K1016" t="s">
        <v>106</v>
      </c>
      <c r="L1016">
        <v>0</v>
      </c>
      <c r="M1016">
        <v>0</v>
      </c>
      <c r="N1016">
        <v>5</v>
      </c>
      <c r="O1016" s="6">
        <v>0</v>
      </c>
      <c r="P1016" t="s">
        <v>106</v>
      </c>
      <c r="Q1016" t="s">
        <v>106</v>
      </c>
      <c r="R1016">
        <f>IF(F1016="Monthly",2,0)
+IF(E1016&lt;=6,2,0)
+IF(N1016&lt;=2,2,0)
+IF(L1016&gt;=4,2,0)
+IF(M1016&gt;=2,1,0)
+IF(H1016&gt;=_xlfn.PERCENTILE.INC($H$2:$H$10001,0.75),1,0)</f>
        <v>2</v>
      </c>
      <c r="S1016" t="str">
        <f>IF(R1016&gt;=7,"High",IF(R1016&gt;=4,"Medium","Low"))</f>
        <v>Low</v>
      </c>
    </row>
    <row r="1017" spans="1:19">
      <c r="A1017" t="s">
        <v>1142</v>
      </c>
      <c r="B1017">
        <v>32</v>
      </c>
      <c r="C1017" t="s">
        <v>112</v>
      </c>
      <c r="D1017" t="s">
        <v>133</v>
      </c>
      <c r="E1017">
        <v>17</v>
      </c>
      <c r="F1017" t="s">
        <v>103</v>
      </c>
      <c r="G1017" t="s">
        <v>129</v>
      </c>
      <c r="H1017" s="5">
        <v>971</v>
      </c>
      <c r="I1017" s="5">
        <v>16168.87</v>
      </c>
      <c r="J1017" t="s">
        <v>140</v>
      </c>
      <c r="K1017" t="s">
        <v>106</v>
      </c>
      <c r="L1017">
        <v>4</v>
      </c>
      <c r="M1017">
        <v>1</v>
      </c>
      <c r="N1017">
        <v>4</v>
      </c>
      <c r="O1017" s="6">
        <v>0</v>
      </c>
      <c r="P1017" t="s">
        <v>107</v>
      </c>
      <c r="Q1017" t="s">
        <v>107</v>
      </c>
      <c r="R1017">
        <f>IF(F1017="Monthly",2,0)
+IF(E1017&lt;=6,2,0)
+IF(N1017&lt;=2,2,0)
+IF(L1017&gt;=4,2,0)
+IF(M1017&gt;=2,1,0)
+IF(H1017&gt;=_xlfn.PERCENTILE.INC($H$2:$H$10001,0.75),1,0)</f>
        <v>5</v>
      </c>
      <c r="S1017" t="str">
        <f>IF(R1017&gt;=7,"High",IF(R1017&gt;=4,"Medium","Low"))</f>
        <v>Medium</v>
      </c>
    </row>
    <row r="1018" spans="1:19">
      <c r="A1018" t="s">
        <v>1143</v>
      </c>
      <c r="B1018">
        <v>42</v>
      </c>
      <c r="C1018" t="s">
        <v>112</v>
      </c>
      <c r="D1018" t="s">
        <v>102</v>
      </c>
      <c r="E1018">
        <v>18</v>
      </c>
      <c r="F1018" t="s">
        <v>103</v>
      </c>
      <c r="G1018" t="s">
        <v>110</v>
      </c>
      <c r="H1018" s="5">
        <v>681</v>
      </c>
      <c r="I1018" s="5">
        <v>12161.33</v>
      </c>
      <c r="J1018" t="s">
        <v>134</v>
      </c>
      <c r="K1018" t="s">
        <v>106</v>
      </c>
      <c r="L1018">
        <v>0</v>
      </c>
      <c r="M1018">
        <v>0</v>
      </c>
      <c r="N1018">
        <v>4</v>
      </c>
      <c r="O1018" s="6">
        <v>0</v>
      </c>
      <c r="P1018" t="s">
        <v>107</v>
      </c>
      <c r="Q1018" t="s">
        <v>107</v>
      </c>
      <c r="R1018">
        <f>IF(F1018="Monthly",2,0)
+IF(E1018&lt;=6,2,0)
+IF(N1018&lt;=2,2,0)
+IF(L1018&gt;=4,2,0)
+IF(M1018&gt;=2,1,0)
+IF(H1018&gt;=_xlfn.PERCENTILE.INC($H$2:$H$10001,0.75),1,0)</f>
        <v>2</v>
      </c>
      <c r="S1018" t="str">
        <f>IF(R1018&gt;=7,"High",IF(R1018&gt;=4,"Medium","Low"))</f>
        <v>Low</v>
      </c>
    </row>
    <row r="1019" spans="1:19">
      <c r="A1019" t="s">
        <v>1144</v>
      </c>
      <c r="B1019">
        <v>36</v>
      </c>
      <c r="C1019" t="s">
        <v>101</v>
      </c>
      <c r="D1019" t="s">
        <v>131</v>
      </c>
      <c r="E1019">
        <v>50</v>
      </c>
      <c r="F1019" t="s">
        <v>109</v>
      </c>
      <c r="G1019" t="s">
        <v>104</v>
      </c>
      <c r="H1019" s="5">
        <v>512</v>
      </c>
      <c r="I1019" s="5">
        <v>22352.58</v>
      </c>
      <c r="J1019" t="s">
        <v>105</v>
      </c>
      <c r="K1019" t="s">
        <v>106</v>
      </c>
      <c r="L1019">
        <v>0</v>
      </c>
      <c r="M1019">
        <v>0</v>
      </c>
      <c r="N1019">
        <v>5</v>
      </c>
      <c r="O1019" s="6">
        <v>10</v>
      </c>
      <c r="P1019" t="s">
        <v>107</v>
      </c>
      <c r="Q1019" t="s">
        <v>106</v>
      </c>
      <c r="R1019">
        <f>IF(F1019="Monthly",2,0)
+IF(E1019&lt;=6,2,0)
+IF(N1019&lt;=2,2,0)
+IF(L1019&gt;=4,2,0)
+IF(M1019&gt;=2,1,0)
+IF(H1019&gt;=_xlfn.PERCENTILE.INC($H$2:$H$10001,0.75),1,0)</f>
        <v>0</v>
      </c>
      <c r="S1019" t="str">
        <f>IF(R1019&gt;=7,"High",IF(R1019&gt;=4,"Medium","Low"))</f>
        <v>Low</v>
      </c>
    </row>
    <row r="1020" spans="1:19">
      <c r="A1020" t="s">
        <v>1145</v>
      </c>
      <c r="B1020">
        <v>36</v>
      </c>
      <c r="C1020" t="s">
        <v>112</v>
      </c>
      <c r="D1020" t="s">
        <v>159</v>
      </c>
      <c r="E1020">
        <v>7</v>
      </c>
      <c r="F1020" t="s">
        <v>103</v>
      </c>
      <c r="G1020" t="s">
        <v>110</v>
      </c>
      <c r="H1020" s="5">
        <v>645</v>
      </c>
      <c r="I1020" s="5">
        <v>4635.07</v>
      </c>
      <c r="J1020" t="s">
        <v>115</v>
      </c>
      <c r="K1020" t="s">
        <v>106</v>
      </c>
      <c r="L1020">
        <v>0</v>
      </c>
      <c r="M1020">
        <v>0</v>
      </c>
      <c r="N1020">
        <v>5</v>
      </c>
      <c r="O1020" s="6">
        <v>0</v>
      </c>
      <c r="P1020" t="s">
        <v>106</v>
      </c>
      <c r="Q1020" t="s">
        <v>107</v>
      </c>
      <c r="R1020">
        <f>IF(F1020="Monthly",2,0)
+IF(E1020&lt;=6,2,0)
+IF(N1020&lt;=2,2,0)
+IF(L1020&gt;=4,2,0)
+IF(M1020&gt;=2,1,0)
+IF(H1020&gt;=_xlfn.PERCENTILE.INC($H$2:$H$10001,0.75),1,0)</f>
        <v>2</v>
      </c>
      <c r="S1020" t="str">
        <f>IF(R1020&gt;=7,"High",IF(R1020&gt;=4,"Medium","Low"))</f>
        <v>Low</v>
      </c>
    </row>
    <row r="1021" spans="1:19">
      <c r="A1021" t="s">
        <v>1146</v>
      </c>
      <c r="B1021">
        <v>47</v>
      </c>
      <c r="C1021" t="s">
        <v>101</v>
      </c>
      <c r="D1021" t="s">
        <v>133</v>
      </c>
      <c r="E1021">
        <v>45</v>
      </c>
      <c r="F1021" t="s">
        <v>103</v>
      </c>
      <c r="G1021" t="s">
        <v>110</v>
      </c>
      <c r="H1021" s="5">
        <v>732</v>
      </c>
      <c r="I1021" s="5">
        <v>32867.769999999997</v>
      </c>
      <c r="J1021" t="s">
        <v>105</v>
      </c>
      <c r="K1021" t="s">
        <v>106</v>
      </c>
      <c r="L1021">
        <v>0</v>
      </c>
      <c r="M1021">
        <v>0</v>
      </c>
      <c r="N1021">
        <v>5</v>
      </c>
      <c r="O1021" s="6">
        <v>0</v>
      </c>
      <c r="P1021" t="s">
        <v>107</v>
      </c>
      <c r="Q1021" t="s">
        <v>106</v>
      </c>
      <c r="R1021">
        <f>IF(F1021="Monthly",2,0)
+IF(E1021&lt;=6,2,0)
+IF(N1021&lt;=2,2,0)
+IF(L1021&gt;=4,2,0)
+IF(M1021&gt;=2,1,0)
+IF(H1021&gt;=_xlfn.PERCENTILE.INC($H$2:$H$10001,0.75),1,0)</f>
        <v>2</v>
      </c>
      <c r="S1021" t="str">
        <f>IF(R1021&gt;=7,"High",IF(R1021&gt;=4,"Medium","Low"))</f>
        <v>Low</v>
      </c>
    </row>
    <row r="1022" spans="1:19">
      <c r="A1022" t="s">
        <v>1147</v>
      </c>
      <c r="B1022">
        <v>18</v>
      </c>
      <c r="C1022" t="s">
        <v>112</v>
      </c>
      <c r="D1022" t="s">
        <v>126</v>
      </c>
      <c r="E1022">
        <v>38</v>
      </c>
      <c r="F1022" t="s">
        <v>103</v>
      </c>
      <c r="G1022" t="s">
        <v>104</v>
      </c>
      <c r="H1022" s="5">
        <v>489</v>
      </c>
      <c r="I1022" s="5">
        <v>18246.96</v>
      </c>
      <c r="J1022" t="s">
        <v>134</v>
      </c>
      <c r="K1022" t="s">
        <v>107</v>
      </c>
      <c r="L1022">
        <v>0</v>
      </c>
      <c r="M1022">
        <v>0</v>
      </c>
      <c r="N1022">
        <v>5</v>
      </c>
      <c r="O1022" s="6">
        <v>0</v>
      </c>
      <c r="P1022" t="s">
        <v>107</v>
      </c>
      <c r="Q1022" t="s">
        <v>107</v>
      </c>
      <c r="R1022">
        <f>IF(F1022="Monthly",2,0)
+IF(E1022&lt;=6,2,0)
+IF(N1022&lt;=2,2,0)
+IF(L1022&gt;=4,2,0)
+IF(M1022&gt;=2,1,0)
+IF(H1022&gt;=_xlfn.PERCENTILE.INC($H$2:$H$10001,0.75),1,0)</f>
        <v>2</v>
      </c>
      <c r="S1022" t="str">
        <f>IF(R1022&gt;=7,"High",IF(R1022&gt;=4,"Medium","Low"))</f>
        <v>Low</v>
      </c>
    </row>
    <row r="1023" spans="1:19">
      <c r="A1023" t="s">
        <v>1148</v>
      </c>
      <c r="B1023">
        <v>30</v>
      </c>
      <c r="C1023" t="s">
        <v>112</v>
      </c>
      <c r="D1023" t="s">
        <v>119</v>
      </c>
      <c r="E1023">
        <v>23</v>
      </c>
      <c r="F1023" t="s">
        <v>109</v>
      </c>
      <c r="G1023" t="s">
        <v>104</v>
      </c>
      <c r="H1023" s="5">
        <v>503</v>
      </c>
      <c r="I1023" s="5">
        <v>11061.08</v>
      </c>
      <c r="J1023" t="s">
        <v>117</v>
      </c>
      <c r="K1023" t="s">
        <v>106</v>
      </c>
      <c r="L1023">
        <v>0</v>
      </c>
      <c r="M1023">
        <v>0</v>
      </c>
      <c r="N1023">
        <v>5</v>
      </c>
      <c r="O1023" s="6">
        <v>5</v>
      </c>
      <c r="P1023" t="s">
        <v>106</v>
      </c>
      <c r="Q1023" t="s">
        <v>107</v>
      </c>
      <c r="R1023">
        <f>IF(F1023="Monthly",2,0)
+IF(E1023&lt;=6,2,0)
+IF(N1023&lt;=2,2,0)
+IF(L1023&gt;=4,2,0)
+IF(M1023&gt;=2,1,0)
+IF(H1023&gt;=_xlfn.PERCENTILE.INC($H$2:$H$10001,0.75),1,0)</f>
        <v>0</v>
      </c>
      <c r="S1023" t="str">
        <f>IF(R1023&gt;=7,"High",IF(R1023&gt;=4,"Medium","Low"))</f>
        <v>Low</v>
      </c>
    </row>
    <row r="1024" spans="1:19">
      <c r="A1024" t="s">
        <v>1149</v>
      </c>
      <c r="B1024">
        <v>37</v>
      </c>
      <c r="C1024" t="s">
        <v>101</v>
      </c>
      <c r="D1024" t="s">
        <v>128</v>
      </c>
      <c r="E1024">
        <v>35</v>
      </c>
      <c r="F1024" t="s">
        <v>121</v>
      </c>
      <c r="G1024" t="s">
        <v>129</v>
      </c>
      <c r="H1024" s="5">
        <v>959</v>
      </c>
      <c r="I1024" s="5">
        <v>28364.18</v>
      </c>
      <c r="J1024" t="s">
        <v>105</v>
      </c>
      <c r="K1024" t="s">
        <v>106</v>
      </c>
      <c r="L1024">
        <v>0</v>
      </c>
      <c r="M1024">
        <v>0</v>
      </c>
      <c r="N1024">
        <v>5</v>
      </c>
      <c r="O1024" s="6">
        <v>15</v>
      </c>
      <c r="P1024" t="s">
        <v>106</v>
      </c>
      <c r="Q1024" t="s">
        <v>107</v>
      </c>
      <c r="R1024">
        <f>IF(F1024="Monthly",2,0)
+IF(E1024&lt;=6,2,0)
+IF(N1024&lt;=2,2,0)
+IF(L1024&gt;=4,2,0)
+IF(M1024&gt;=2,1,0)
+IF(H1024&gt;=_xlfn.PERCENTILE.INC($H$2:$H$10001,0.75),1,0)</f>
        <v>1</v>
      </c>
      <c r="S1024" t="str">
        <f>IF(R1024&gt;=7,"High",IF(R1024&gt;=4,"Medium","Low"))</f>
        <v>Low</v>
      </c>
    </row>
    <row r="1025" spans="1:19">
      <c r="A1025" t="s">
        <v>1150</v>
      </c>
      <c r="B1025">
        <v>52</v>
      </c>
      <c r="C1025" t="s">
        <v>101</v>
      </c>
      <c r="D1025" t="s">
        <v>113</v>
      </c>
      <c r="E1025">
        <v>10</v>
      </c>
      <c r="F1025" t="s">
        <v>103</v>
      </c>
      <c r="G1025" t="s">
        <v>110</v>
      </c>
      <c r="H1025" s="5">
        <v>668</v>
      </c>
      <c r="I1025" s="5">
        <v>6742.17</v>
      </c>
      <c r="J1025" t="s">
        <v>140</v>
      </c>
      <c r="K1025" t="s">
        <v>106</v>
      </c>
      <c r="L1025">
        <v>1</v>
      </c>
      <c r="M1025">
        <v>0</v>
      </c>
      <c r="N1025">
        <v>5</v>
      </c>
      <c r="O1025" s="6">
        <v>0</v>
      </c>
      <c r="P1025" t="s">
        <v>106</v>
      </c>
      <c r="Q1025" t="s">
        <v>107</v>
      </c>
      <c r="R1025">
        <f>IF(F1025="Monthly",2,0)
+IF(E1025&lt;=6,2,0)
+IF(N1025&lt;=2,2,0)
+IF(L1025&gt;=4,2,0)
+IF(M1025&gt;=2,1,0)
+IF(H1025&gt;=_xlfn.PERCENTILE.INC($H$2:$H$10001,0.75),1,0)</f>
        <v>2</v>
      </c>
      <c r="S1025" t="str">
        <f>IF(R1025&gt;=7,"High",IF(R1025&gt;=4,"Medium","Low"))</f>
        <v>Low</v>
      </c>
    </row>
    <row r="1026" spans="1:19">
      <c r="A1026" t="s">
        <v>1151</v>
      </c>
      <c r="B1026">
        <v>41</v>
      </c>
      <c r="C1026" t="s">
        <v>112</v>
      </c>
      <c r="D1026" t="s">
        <v>123</v>
      </c>
      <c r="E1026">
        <v>45</v>
      </c>
      <c r="F1026" t="s">
        <v>109</v>
      </c>
      <c r="G1026" t="s">
        <v>110</v>
      </c>
      <c r="H1026" s="5">
        <v>785</v>
      </c>
      <c r="I1026" s="5">
        <v>35328.89</v>
      </c>
      <c r="J1026" t="s">
        <v>105</v>
      </c>
      <c r="K1026" t="s">
        <v>106</v>
      </c>
      <c r="L1026">
        <v>10</v>
      </c>
      <c r="M1026">
        <v>5</v>
      </c>
      <c r="N1026">
        <v>1</v>
      </c>
      <c r="O1026" s="6">
        <v>0</v>
      </c>
      <c r="P1026" t="s">
        <v>106</v>
      </c>
      <c r="Q1026" t="s">
        <v>107</v>
      </c>
      <c r="R1026">
        <f>IF(F1026="Monthly",2,0)
+IF(E1026&lt;=6,2,0)
+IF(N1026&lt;=2,2,0)
+IF(L1026&gt;=4,2,0)
+IF(M1026&gt;=2,1,0)
+IF(H1026&gt;=_xlfn.PERCENTILE.INC($H$2:$H$10001,0.75),1,0)</f>
        <v>5</v>
      </c>
      <c r="S1026" t="str">
        <f>IF(R1026&gt;=7,"High",IF(R1026&gt;=4,"Medium","Low"))</f>
        <v>Medium</v>
      </c>
    </row>
    <row r="1027" spans="1:19">
      <c r="A1027" t="s">
        <v>1152</v>
      </c>
      <c r="B1027">
        <v>29</v>
      </c>
      <c r="C1027" t="s">
        <v>101</v>
      </c>
      <c r="D1027" t="s">
        <v>128</v>
      </c>
      <c r="E1027">
        <v>71</v>
      </c>
      <c r="F1027" t="s">
        <v>109</v>
      </c>
      <c r="G1027" t="s">
        <v>110</v>
      </c>
      <c r="H1027" s="5">
        <v>655</v>
      </c>
      <c r="I1027" s="5">
        <v>42879.29</v>
      </c>
      <c r="J1027" t="s">
        <v>140</v>
      </c>
      <c r="K1027" t="s">
        <v>106</v>
      </c>
      <c r="L1027">
        <v>2</v>
      </c>
      <c r="M1027">
        <v>2</v>
      </c>
      <c r="N1027">
        <v>4</v>
      </c>
      <c r="O1027" s="6">
        <v>10</v>
      </c>
      <c r="P1027" t="s">
        <v>107</v>
      </c>
      <c r="Q1027" t="s">
        <v>107</v>
      </c>
      <c r="R1027">
        <f>IF(F1027="Monthly",2,0)
+IF(E1027&lt;=6,2,0)
+IF(N1027&lt;=2,2,0)
+IF(L1027&gt;=4,2,0)
+IF(M1027&gt;=2,1,0)
+IF(H1027&gt;=_xlfn.PERCENTILE.INC($H$2:$H$10001,0.75),1,0)</f>
        <v>1</v>
      </c>
      <c r="S1027" t="str">
        <f>IF(R1027&gt;=7,"High",IF(R1027&gt;=4,"Medium","Low"))</f>
        <v>Low</v>
      </c>
    </row>
    <row r="1028" spans="1:19">
      <c r="A1028" t="s">
        <v>1153</v>
      </c>
      <c r="B1028">
        <v>26</v>
      </c>
      <c r="C1028" t="s">
        <v>112</v>
      </c>
      <c r="D1028" t="s">
        <v>102</v>
      </c>
      <c r="E1028">
        <v>27</v>
      </c>
      <c r="F1028" t="s">
        <v>103</v>
      </c>
      <c r="G1028" t="s">
        <v>104</v>
      </c>
      <c r="H1028" s="5">
        <v>482</v>
      </c>
      <c r="I1028" s="5">
        <v>13146.53</v>
      </c>
      <c r="J1028" t="s">
        <v>105</v>
      </c>
      <c r="K1028" t="s">
        <v>106</v>
      </c>
      <c r="L1028">
        <v>0</v>
      </c>
      <c r="M1028">
        <v>0</v>
      </c>
      <c r="N1028">
        <v>5</v>
      </c>
      <c r="O1028" s="6">
        <v>0</v>
      </c>
      <c r="P1028" t="s">
        <v>107</v>
      </c>
      <c r="Q1028" t="s">
        <v>107</v>
      </c>
      <c r="R1028">
        <f>IF(F1028="Monthly",2,0)
+IF(E1028&lt;=6,2,0)
+IF(N1028&lt;=2,2,0)
+IF(L1028&gt;=4,2,0)
+IF(M1028&gt;=2,1,0)
+IF(H1028&gt;=_xlfn.PERCENTILE.INC($H$2:$H$10001,0.75),1,0)</f>
        <v>2</v>
      </c>
      <c r="S1028" t="str">
        <f>IF(R1028&gt;=7,"High",IF(R1028&gt;=4,"Medium","Low"))</f>
        <v>Low</v>
      </c>
    </row>
    <row r="1029" spans="1:19">
      <c r="A1029" t="s">
        <v>1154</v>
      </c>
      <c r="B1029">
        <v>52</v>
      </c>
      <c r="C1029" t="s">
        <v>112</v>
      </c>
      <c r="D1029" t="s">
        <v>113</v>
      </c>
      <c r="E1029">
        <v>38</v>
      </c>
      <c r="F1029" t="s">
        <v>103</v>
      </c>
      <c r="G1029" t="s">
        <v>110</v>
      </c>
      <c r="H1029" s="5">
        <v>706</v>
      </c>
      <c r="I1029" s="5">
        <v>26853.06</v>
      </c>
      <c r="J1029" t="s">
        <v>117</v>
      </c>
      <c r="K1029" t="s">
        <v>106</v>
      </c>
      <c r="L1029">
        <v>7</v>
      </c>
      <c r="M1029">
        <v>3</v>
      </c>
      <c r="N1029">
        <v>2</v>
      </c>
      <c r="O1029" s="6">
        <v>0</v>
      </c>
      <c r="P1029" t="s">
        <v>107</v>
      </c>
      <c r="Q1029" t="s">
        <v>106</v>
      </c>
      <c r="R1029">
        <f>IF(F1029="Monthly",2,0)
+IF(E1029&lt;=6,2,0)
+IF(N1029&lt;=2,2,0)
+IF(L1029&gt;=4,2,0)
+IF(M1029&gt;=2,1,0)
+IF(H1029&gt;=_xlfn.PERCENTILE.INC($H$2:$H$10001,0.75),1,0)</f>
        <v>7</v>
      </c>
      <c r="S1029" t="str">
        <f>IF(R1029&gt;=7,"High",IF(R1029&gt;=4,"Medium","Low"))</f>
        <v>High</v>
      </c>
    </row>
    <row r="1030" spans="1:19">
      <c r="A1030" t="s">
        <v>1155</v>
      </c>
      <c r="B1030">
        <v>29</v>
      </c>
      <c r="C1030" t="s">
        <v>112</v>
      </c>
      <c r="D1030" t="s">
        <v>126</v>
      </c>
      <c r="E1030">
        <v>42</v>
      </c>
      <c r="F1030" t="s">
        <v>109</v>
      </c>
      <c r="G1030" t="s">
        <v>129</v>
      </c>
      <c r="H1030" s="5">
        <v>1007</v>
      </c>
      <c r="I1030" s="5">
        <v>42475.6</v>
      </c>
      <c r="J1030" t="s">
        <v>134</v>
      </c>
      <c r="K1030" t="s">
        <v>106</v>
      </c>
      <c r="L1030">
        <v>0</v>
      </c>
      <c r="M1030">
        <v>0</v>
      </c>
      <c r="N1030">
        <v>5</v>
      </c>
      <c r="O1030" s="6">
        <v>0</v>
      </c>
      <c r="P1030" t="s">
        <v>107</v>
      </c>
      <c r="Q1030" t="s">
        <v>107</v>
      </c>
      <c r="R1030">
        <f>IF(F1030="Monthly",2,0)
+IF(E1030&lt;=6,2,0)
+IF(N1030&lt;=2,2,0)
+IF(L1030&gt;=4,2,0)
+IF(M1030&gt;=2,1,0)
+IF(H1030&gt;=_xlfn.PERCENTILE.INC($H$2:$H$10001,0.75),1,0)</f>
        <v>1</v>
      </c>
      <c r="S1030" t="str">
        <f>IF(R1030&gt;=7,"High",IF(R1030&gt;=4,"Medium","Low"))</f>
        <v>Low</v>
      </c>
    </row>
    <row r="1031" spans="1:19">
      <c r="A1031" t="s">
        <v>1156</v>
      </c>
      <c r="B1031">
        <v>50</v>
      </c>
      <c r="C1031" t="s">
        <v>101</v>
      </c>
      <c r="D1031" t="s">
        <v>128</v>
      </c>
      <c r="E1031">
        <v>25</v>
      </c>
      <c r="F1031" t="s">
        <v>103</v>
      </c>
      <c r="G1031" t="s">
        <v>129</v>
      </c>
      <c r="H1031" s="5">
        <v>944</v>
      </c>
      <c r="I1031" s="5">
        <v>24205.77</v>
      </c>
      <c r="J1031" t="s">
        <v>140</v>
      </c>
      <c r="K1031" t="s">
        <v>106</v>
      </c>
      <c r="L1031">
        <v>1</v>
      </c>
      <c r="M1031">
        <v>0</v>
      </c>
      <c r="N1031">
        <v>4</v>
      </c>
      <c r="O1031" s="6">
        <v>0</v>
      </c>
      <c r="P1031" t="s">
        <v>107</v>
      </c>
      <c r="Q1031" t="s">
        <v>107</v>
      </c>
      <c r="R1031">
        <f>IF(F1031="Monthly",2,0)
+IF(E1031&lt;=6,2,0)
+IF(N1031&lt;=2,2,0)
+IF(L1031&gt;=4,2,0)
+IF(M1031&gt;=2,1,0)
+IF(H1031&gt;=_xlfn.PERCENTILE.INC($H$2:$H$10001,0.75),1,0)</f>
        <v>3</v>
      </c>
      <c r="S1031" t="str">
        <f>IF(R1031&gt;=7,"High",IF(R1031&gt;=4,"Medium","Low"))</f>
        <v>Low</v>
      </c>
    </row>
    <row r="1032" spans="1:19">
      <c r="A1032" t="s">
        <v>1157</v>
      </c>
      <c r="B1032">
        <v>44</v>
      </c>
      <c r="C1032" t="s">
        <v>101</v>
      </c>
      <c r="D1032" t="s">
        <v>128</v>
      </c>
      <c r="E1032">
        <v>41</v>
      </c>
      <c r="F1032" t="s">
        <v>103</v>
      </c>
      <c r="G1032" t="s">
        <v>104</v>
      </c>
      <c r="H1032" s="5">
        <v>504</v>
      </c>
      <c r="I1032" s="5">
        <v>20333.13</v>
      </c>
      <c r="J1032" t="s">
        <v>134</v>
      </c>
      <c r="K1032" t="s">
        <v>107</v>
      </c>
      <c r="L1032">
        <v>1</v>
      </c>
      <c r="M1032">
        <v>0</v>
      </c>
      <c r="N1032">
        <v>4</v>
      </c>
      <c r="O1032" s="6">
        <v>0</v>
      </c>
      <c r="P1032" t="s">
        <v>107</v>
      </c>
      <c r="Q1032" t="s">
        <v>107</v>
      </c>
      <c r="R1032">
        <f>IF(F1032="Monthly",2,0)
+IF(E1032&lt;=6,2,0)
+IF(N1032&lt;=2,2,0)
+IF(L1032&gt;=4,2,0)
+IF(M1032&gt;=2,1,0)
+IF(H1032&gt;=_xlfn.PERCENTILE.INC($H$2:$H$10001,0.75),1,0)</f>
        <v>2</v>
      </c>
      <c r="S1032" t="str">
        <f>IF(R1032&gt;=7,"High",IF(R1032&gt;=4,"Medium","Low"))</f>
        <v>Low</v>
      </c>
    </row>
    <row r="1033" spans="1:19">
      <c r="A1033" t="s">
        <v>1158</v>
      </c>
      <c r="B1033">
        <v>46</v>
      </c>
      <c r="C1033" t="s">
        <v>112</v>
      </c>
      <c r="D1033" t="s">
        <v>131</v>
      </c>
      <c r="E1033">
        <v>30</v>
      </c>
      <c r="F1033" t="s">
        <v>103</v>
      </c>
      <c r="G1033" t="s">
        <v>104</v>
      </c>
      <c r="H1033" s="5">
        <v>536</v>
      </c>
      <c r="I1033" s="5">
        <v>15886.61</v>
      </c>
      <c r="J1033" t="s">
        <v>115</v>
      </c>
      <c r="K1033" t="s">
        <v>106</v>
      </c>
      <c r="L1033">
        <v>3</v>
      </c>
      <c r="M1033">
        <v>1</v>
      </c>
      <c r="N1033">
        <v>4</v>
      </c>
      <c r="O1033" s="6">
        <v>0</v>
      </c>
      <c r="P1033" t="s">
        <v>107</v>
      </c>
      <c r="Q1033" t="s">
        <v>107</v>
      </c>
      <c r="R1033">
        <f>IF(F1033="Monthly",2,0)
+IF(E1033&lt;=6,2,0)
+IF(N1033&lt;=2,2,0)
+IF(L1033&gt;=4,2,0)
+IF(M1033&gt;=2,1,0)
+IF(H1033&gt;=_xlfn.PERCENTILE.INC($H$2:$H$10001,0.75),1,0)</f>
        <v>2</v>
      </c>
      <c r="S1033" t="str">
        <f>IF(R1033&gt;=7,"High",IF(R1033&gt;=4,"Medium","Low"))</f>
        <v>Low</v>
      </c>
    </row>
    <row r="1034" spans="1:19">
      <c r="A1034" t="s">
        <v>1159</v>
      </c>
      <c r="B1034">
        <v>42</v>
      </c>
      <c r="C1034" t="s">
        <v>112</v>
      </c>
      <c r="D1034" t="s">
        <v>128</v>
      </c>
      <c r="E1034">
        <v>45</v>
      </c>
      <c r="F1034" t="s">
        <v>103</v>
      </c>
      <c r="G1034" t="s">
        <v>110</v>
      </c>
      <c r="H1034" s="5">
        <v>708</v>
      </c>
      <c r="I1034" s="5">
        <v>31653.75</v>
      </c>
      <c r="J1034" t="s">
        <v>140</v>
      </c>
      <c r="K1034" t="s">
        <v>106</v>
      </c>
      <c r="L1034">
        <v>0</v>
      </c>
      <c r="M1034">
        <v>0</v>
      </c>
      <c r="N1034">
        <v>5</v>
      </c>
      <c r="O1034" s="6">
        <v>0</v>
      </c>
      <c r="P1034" t="s">
        <v>107</v>
      </c>
      <c r="Q1034" t="s">
        <v>107</v>
      </c>
      <c r="R1034">
        <f>IF(F1034="Monthly",2,0)
+IF(E1034&lt;=6,2,0)
+IF(N1034&lt;=2,2,0)
+IF(L1034&gt;=4,2,0)
+IF(M1034&gt;=2,1,0)
+IF(H1034&gt;=_xlfn.PERCENTILE.INC($H$2:$H$10001,0.75),1,0)</f>
        <v>2</v>
      </c>
      <c r="S1034" t="str">
        <f>IF(R1034&gt;=7,"High",IF(R1034&gt;=4,"Medium","Low"))</f>
        <v>Low</v>
      </c>
    </row>
    <row r="1035" spans="1:19">
      <c r="A1035" t="s">
        <v>1160</v>
      </c>
      <c r="B1035">
        <v>32</v>
      </c>
      <c r="C1035" t="s">
        <v>101</v>
      </c>
      <c r="D1035" t="s">
        <v>119</v>
      </c>
      <c r="E1035">
        <v>22</v>
      </c>
      <c r="F1035" t="s">
        <v>103</v>
      </c>
      <c r="G1035" t="s">
        <v>104</v>
      </c>
      <c r="H1035" s="5">
        <v>419</v>
      </c>
      <c r="I1035" s="5">
        <v>9439</v>
      </c>
      <c r="J1035" t="s">
        <v>134</v>
      </c>
      <c r="K1035" t="s">
        <v>106</v>
      </c>
      <c r="L1035">
        <v>2</v>
      </c>
      <c r="M1035">
        <v>0</v>
      </c>
      <c r="N1035">
        <v>5</v>
      </c>
      <c r="O1035" s="6">
        <v>0</v>
      </c>
      <c r="P1035" t="s">
        <v>106</v>
      </c>
      <c r="Q1035" t="s">
        <v>107</v>
      </c>
      <c r="R1035">
        <f>IF(F1035="Monthly",2,0)
+IF(E1035&lt;=6,2,0)
+IF(N1035&lt;=2,2,0)
+IF(L1035&gt;=4,2,0)
+IF(M1035&gt;=2,1,0)
+IF(H1035&gt;=_xlfn.PERCENTILE.INC($H$2:$H$10001,0.75),1,0)</f>
        <v>2</v>
      </c>
      <c r="S1035" t="str">
        <f>IF(R1035&gt;=7,"High",IF(R1035&gt;=4,"Medium","Low"))</f>
        <v>Low</v>
      </c>
    </row>
    <row r="1036" spans="1:19">
      <c r="A1036" t="s">
        <v>1161</v>
      </c>
      <c r="B1036">
        <v>39</v>
      </c>
      <c r="C1036" t="s">
        <v>112</v>
      </c>
      <c r="D1036" t="s">
        <v>126</v>
      </c>
      <c r="E1036">
        <v>55</v>
      </c>
      <c r="F1036" t="s">
        <v>103</v>
      </c>
      <c r="G1036" t="s">
        <v>104</v>
      </c>
      <c r="H1036" s="5">
        <v>572</v>
      </c>
      <c r="I1036" s="5">
        <v>31667.31</v>
      </c>
      <c r="J1036" t="s">
        <v>140</v>
      </c>
      <c r="K1036" t="s">
        <v>106</v>
      </c>
      <c r="L1036">
        <v>3</v>
      </c>
      <c r="M1036">
        <v>1</v>
      </c>
      <c r="N1036">
        <v>5</v>
      </c>
      <c r="O1036" s="6">
        <v>0</v>
      </c>
      <c r="P1036" t="s">
        <v>106</v>
      </c>
      <c r="Q1036" t="s">
        <v>107</v>
      </c>
      <c r="R1036">
        <f>IF(F1036="Monthly",2,0)
+IF(E1036&lt;=6,2,0)
+IF(N1036&lt;=2,2,0)
+IF(L1036&gt;=4,2,0)
+IF(M1036&gt;=2,1,0)
+IF(H1036&gt;=_xlfn.PERCENTILE.INC($H$2:$H$10001,0.75),1,0)</f>
        <v>2</v>
      </c>
      <c r="S1036" t="str">
        <f>IF(R1036&gt;=7,"High",IF(R1036&gt;=4,"Medium","Low"))</f>
        <v>Low</v>
      </c>
    </row>
    <row r="1037" spans="1:19">
      <c r="A1037" t="s">
        <v>1162</v>
      </c>
      <c r="B1037">
        <v>28</v>
      </c>
      <c r="C1037" t="s">
        <v>112</v>
      </c>
      <c r="D1037" t="s">
        <v>119</v>
      </c>
      <c r="E1037">
        <v>18</v>
      </c>
      <c r="F1037" t="s">
        <v>103</v>
      </c>
      <c r="G1037" t="s">
        <v>129</v>
      </c>
      <c r="H1037" s="5">
        <v>1069</v>
      </c>
      <c r="I1037" s="5">
        <v>19797.59</v>
      </c>
      <c r="J1037" t="s">
        <v>105</v>
      </c>
      <c r="K1037" t="s">
        <v>106</v>
      </c>
      <c r="L1037">
        <v>0</v>
      </c>
      <c r="M1037">
        <v>0</v>
      </c>
      <c r="N1037">
        <v>5</v>
      </c>
      <c r="O1037" s="6">
        <v>0</v>
      </c>
      <c r="P1037" t="s">
        <v>106</v>
      </c>
      <c r="Q1037" t="s">
        <v>107</v>
      </c>
      <c r="R1037">
        <f>IF(F1037="Monthly",2,0)
+IF(E1037&lt;=6,2,0)
+IF(N1037&lt;=2,2,0)
+IF(L1037&gt;=4,2,0)
+IF(M1037&gt;=2,1,0)
+IF(H1037&gt;=_xlfn.PERCENTILE.INC($H$2:$H$10001,0.75),1,0)</f>
        <v>3</v>
      </c>
      <c r="S1037" t="str">
        <f>IF(R1037&gt;=7,"High",IF(R1037&gt;=4,"Medium","Low"))</f>
        <v>Low</v>
      </c>
    </row>
    <row r="1038" spans="1:19">
      <c r="A1038" t="s">
        <v>1163</v>
      </c>
      <c r="B1038">
        <v>34</v>
      </c>
      <c r="C1038" t="s">
        <v>112</v>
      </c>
      <c r="D1038" t="s">
        <v>123</v>
      </c>
      <c r="E1038">
        <v>19</v>
      </c>
      <c r="F1038" t="s">
        <v>109</v>
      </c>
      <c r="G1038" t="s">
        <v>110</v>
      </c>
      <c r="H1038" s="5">
        <v>707</v>
      </c>
      <c r="I1038" s="5">
        <v>11836.79</v>
      </c>
      <c r="J1038" t="s">
        <v>140</v>
      </c>
      <c r="K1038" t="s">
        <v>106</v>
      </c>
      <c r="L1038">
        <v>1</v>
      </c>
      <c r="M1038">
        <v>0</v>
      </c>
      <c r="N1038">
        <v>4</v>
      </c>
      <c r="O1038" s="6">
        <v>10</v>
      </c>
      <c r="P1038" t="s">
        <v>106</v>
      </c>
      <c r="Q1038" t="s">
        <v>107</v>
      </c>
      <c r="R1038">
        <f>IF(F1038="Monthly",2,0)
+IF(E1038&lt;=6,2,0)
+IF(N1038&lt;=2,2,0)
+IF(L1038&gt;=4,2,0)
+IF(M1038&gt;=2,1,0)
+IF(H1038&gt;=_xlfn.PERCENTILE.INC($H$2:$H$10001,0.75),1,0)</f>
        <v>0</v>
      </c>
      <c r="S1038" t="str">
        <f>IF(R1038&gt;=7,"High",IF(R1038&gt;=4,"Medium","Low"))</f>
        <v>Low</v>
      </c>
    </row>
    <row r="1039" spans="1:19">
      <c r="A1039" t="s">
        <v>1164</v>
      </c>
      <c r="B1039">
        <v>21</v>
      </c>
      <c r="C1039" t="s">
        <v>101</v>
      </c>
      <c r="D1039" t="s">
        <v>131</v>
      </c>
      <c r="E1039">
        <v>46</v>
      </c>
      <c r="F1039" t="s">
        <v>103</v>
      </c>
      <c r="G1039" t="s">
        <v>104</v>
      </c>
      <c r="H1039" s="5">
        <v>440</v>
      </c>
      <c r="I1039" s="5">
        <v>20435.740000000002</v>
      </c>
      <c r="J1039" t="s">
        <v>134</v>
      </c>
      <c r="K1039" t="s">
        <v>106</v>
      </c>
      <c r="L1039">
        <v>0</v>
      </c>
      <c r="M1039">
        <v>0</v>
      </c>
      <c r="N1039">
        <v>5</v>
      </c>
      <c r="O1039" s="6">
        <v>0</v>
      </c>
      <c r="P1039" t="s">
        <v>106</v>
      </c>
      <c r="Q1039" t="s">
        <v>107</v>
      </c>
      <c r="R1039">
        <f>IF(F1039="Monthly",2,0)
+IF(E1039&lt;=6,2,0)
+IF(N1039&lt;=2,2,0)
+IF(L1039&gt;=4,2,0)
+IF(M1039&gt;=2,1,0)
+IF(H1039&gt;=_xlfn.PERCENTILE.INC($H$2:$H$10001,0.75),1,0)</f>
        <v>2</v>
      </c>
      <c r="S1039" t="str">
        <f>IF(R1039&gt;=7,"High",IF(R1039&gt;=4,"Medium","Low"))</f>
        <v>Low</v>
      </c>
    </row>
    <row r="1040" spans="1:19">
      <c r="A1040" t="s">
        <v>1165</v>
      </c>
      <c r="B1040">
        <v>18</v>
      </c>
      <c r="C1040" t="s">
        <v>112</v>
      </c>
      <c r="D1040" t="s">
        <v>113</v>
      </c>
      <c r="E1040">
        <v>18</v>
      </c>
      <c r="F1040" t="s">
        <v>109</v>
      </c>
      <c r="G1040" t="s">
        <v>129</v>
      </c>
      <c r="H1040" s="5">
        <v>1060</v>
      </c>
      <c r="I1040" s="5">
        <v>18615.66</v>
      </c>
      <c r="J1040" t="s">
        <v>134</v>
      </c>
      <c r="K1040" t="s">
        <v>106</v>
      </c>
      <c r="L1040">
        <v>0</v>
      </c>
      <c r="M1040">
        <v>0</v>
      </c>
      <c r="N1040">
        <v>5</v>
      </c>
      <c r="O1040" s="6">
        <v>0</v>
      </c>
      <c r="P1040" t="s">
        <v>106</v>
      </c>
      <c r="Q1040" t="s">
        <v>107</v>
      </c>
      <c r="R1040">
        <f>IF(F1040="Monthly",2,0)
+IF(E1040&lt;=6,2,0)
+IF(N1040&lt;=2,2,0)
+IF(L1040&gt;=4,2,0)
+IF(M1040&gt;=2,1,0)
+IF(H1040&gt;=_xlfn.PERCENTILE.INC($H$2:$H$10001,0.75),1,0)</f>
        <v>1</v>
      </c>
      <c r="S1040" t="str">
        <f>IF(R1040&gt;=7,"High",IF(R1040&gt;=4,"Medium","Low"))</f>
        <v>Low</v>
      </c>
    </row>
    <row r="1041" spans="1:19">
      <c r="A1041" t="s">
        <v>1166</v>
      </c>
      <c r="B1041">
        <v>35</v>
      </c>
      <c r="C1041" t="s">
        <v>112</v>
      </c>
      <c r="D1041" t="s">
        <v>128</v>
      </c>
      <c r="E1041">
        <v>56</v>
      </c>
      <c r="F1041" t="s">
        <v>121</v>
      </c>
      <c r="G1041" t="s">
        <v>104</v>
      </c>
      <c r="H1041" s="5">
        <v>426</v>
      </c>
      <c r="I1041" s="5">
        <v>20158.45</v>
      </c>
      <c r="J1041" t="s">
        <v>140</v>
      </c>
      <c r="K1041" t="s">
        <v>106</v>
      </c>
      <c r="L1041">
        <v>1</v>
      </c>
      <c r="M1041">
        <v>0</v>
      </c>
      <c r="N1041">
        <v>4</v>
      </c>
      <c r="O1041" s="6">
        <v>15</v>
      </c>
      <c r="P1041" t="s">
        <v>107</v>
      </c>
      <c r="Q1041" t="s">
        <v>107</v>
      </c>
      <c r="R1041">
        <f>IF(F1041="Monthly",2,0)
+IF(E1041&lt;=6,2,0)
+IF(N1041&lt;=2,2,0)
+IF(L1041&gt;=4,2,0)
+IF(M1041&gt;=2,1,0)
+IF(H1041&gt;=_xlfn.PERCENTILE.INC($H$2:$H$10001,0.75),1,0)</f>
        <v>0</v>
      </c>
      <c r="S1041" t="str">
        <f>IF(R1041&gt;=7,"High",IF(R1041&gt;=4,"Medium","Low"))</f>
        <v>Low</v>
      </c>
    </row>
    <row r="1042" spans="1:19">
      <c r="A1042" t="s">
        <v>1167</v>
      </c>
      <c r="B1042">
        <v>18</v>
      </c>
      <c r="C1042" t="s">
        <v>101</v>
      </c>
      <c r="D1042" t="s">
        <v>128</v>
      </c>
      <c r="E1042">
        <v>28</v>
      </c>
      <c r="F1042" t="s">
        <v>103</v>
      </c>
      <c r="G1042" t="s">
        <v>129</v>
      </c>
      <c r="H1042" s="5">
        <v>1005</v>
      </c>
      <c r="I1042" s="5">
        <v>27300.61</v>
      </c>
      <c r="J1042" t="s">
        <v>140</v>
      </c>
      <c r="K1042" t="s">
        <v>106</v>
      </c>
      <c r="L1042">
        <v>1</v>
      </c>
      <c r="M1042">
        <v>0</v>
      </c>
      <c r="N1042">
        <v>5</v>
      </c>
      <c r="O1042" s="6">
        <v>0</v>
      </c>
      <c r="P1042" t="s">
        <v>107</v>
      </c>
      <c r="Q1042" t="s">
        <v>107</v>
      </c>
      <c r="R1042">
        <f>IF(F1042="Monthly",2,0)
+IF(E1042&lt;=6,2,0)
+IF(N1042&lt;=2,2,0)
+IF(L1042&gt;=4,2,0)
+IF(M1042&gt;=2,1,0)
+IF(H1042&gt;=_xlfn.PERCENTILE.INC($H$2:$H$10001,0.75),1,0)</f>
        <v>3</v>
      </c>
      <c r="S1042" t="str">
        <f>IF(R1042&gt;=7,"High",IF(R1042&gt;=4,"Medium","Low"))</f>
        <v>Low</v>
      </c>
    </row>
    <row r="1043" spans="1:19">
      <c r="A1043" t="s">
        <v>1168</v>
      </c>
      <c r="B1043">
        <v>39</v>
      </c>
      <c r="C1043" t="s">
        <v>112</v>
      </c>
      <c r="D1043" t="s">
        <v>137</v>
      </c>
      <c r="E1043">
        <v>28</v>
      </c>
      <c r="F1043" t="s">
        <v>103</v>
      </c>
      <c r="G1043" t="s">
        <v>104</v>
      </c>
      <c r="H1043" s="5">
        <v>415</v>
      </c>
      <c r="I1043" s="5">
        <v>11652.01</v>
      </c>
      <c r="J1043" t="s">
        <v>134</v>
      </c>
      <c r="K1043" t="s">
        <v>107</v>
      </c>
      <c r="L1043">
        <v>1</v>
      </c>
      <c r="M1043">
        <v>0</v>
      </c>
      <c r="N1043">
        <v>5</v>
      </c>
      <c r="O1043" s="6">
        <v>0</v>
      </c>
      <c r="P1043" t="s">
        <v>107</v>
      </c>
      <c r="Q1043" t="s">
        <v>107</v>
      </c>
      <c r="R1043">
        <f>IF(F1043="Monthly",2,0)
+IF(E1043&lt;=6,2,0)
+IF(N1043&lt;=2,2,0)
+IF(L1043&gt;=4,2,0)
+IF(M1043&gt;=2,1,0)
+IF(H1043&gt;=_xlfn.PERCENTILE.INC($H$2:$H$10001,0.75),1,0)</f>
        <v>2</v>
      </c>
      <c r="S1043" t="str">
        <f>IF(R1043&gt;=7,"High",IF(R1043&gt;=4,"Medium","Low"))</f>
        <v>Low</v>
      </c>
    </row>
    <row r="1044" spans="1:19">
      <c r="A1044" t="s">
        <v>1169</v>
      </c>
      <c r="B1044">
        <v>28</v>
      </c>
      <c r="C1044" t="s">
        <v>112</v>
      </c>
      <c r="D1044" t="s">
        <v>119</v>
      </c>
      <c r="E1044">
        <v>37</v>
      </c>
      <c r="F1044" t="s">
        <v>109</v>
      </c>
      <c r="G1044" t="s">
        <v>110</v>
      </c>
      <c r="H1044" s="5">
        <v>768</v>
      </c>
      <c r="I1044" s="5">
        <v>26364.560000000001</v>
      </c>
      <c r="J1044" t="s">
        <v>117</v>
      </c>
      <c r="K1044" t="s">
        <v>106</v>
      </c>
      <c r="L1044">
        <v>4</v>
      </c>
      <c r="M1044">
        <v>2</v>
      </c>
      <c r="N1044">
        <v>4</v>
      </c>
      <c r="O1044" s="6">
        <v>5</v>
      </c>
      <c r="P1044" t="s">
        <v>106</v>
      </c>
      <c r="Q1044" t="s">
        <v>107</v>
      </c>
      <c r="R1044">
        <f>IF(F1044="Monthly",2,0)
+IF(E1044&lt;=6,2,0)
+IF(N1044&lt;=2,2,0)
+IF(L1044&gt;=4,2,0)
+IF(M1044&gt;=2,1,0)
+IF(H1044&gt;=_xlfn.PERCENTILE.INC($H$2:$H$10001,0.75),1,0)</f>
        <v>3</v>
      </c>
      <c r="S1044" t="str">
        <f>IF(R1044&gt;=7,"High",IF(R1044&gt;=4,"Medium","Low"))</f>
        <v>Low</v>
      </c>
    </row>
    <row r="1045" spans="1:19">
      <c r="A1045" t="s">
        <v>1170</v>
      </c>
      <c r="B1045">
        <v>33</v>
      </c>
      <c r="C1045" t="s">
        <v>112</v>
      </c>
      <c r="D1045" t="s">
        <v>123</v>
      </c>
      <c r="E1045">
        <v>32</v>
      </c>
      <c r="F1045" t="s">
        <v>121</v>
      </c>
      <c r="G1045" t="s">
        <v>110</v>
      </c>
      <c r="H1045" s="5">
        <v>650</v>
      </c>
      <c r="I1045" s="5">
        <v>17369.34</v>
      </c>
      <c r="J1045" t="s">
        <v>105</v>
      </c>
      <c r="K1045" t="s">
        <v>106</v>
      </c>
      <c r="L1045">
        <v>0</v>
      </c>
      <c r="M1045">
        <v>0</v>
      </c>
      <c r="N1045">
        <v>4</v>
      </c>
      <c r="O1045" s="6">
        <v>15</v>
      </c>
      <c r="P1045" t="s">
        <v>107</v>
      </c>
      <c r="Q1045" t="s">
        <v>107</v>
      </c>
      <c r="R1045">
        <f>IF(F1045="Monthly",2,0)
+IF(E1045&lt;=6,2,0)
+IF(N1045&lt;=2,2,0)
+IF(L1045&gt;=4,2,0)
+IF(M1045&gt;=2,1,0)
+IF(H1045&gt;=_xlfn.PERCENTILE.INC($H$2:$H$10001,0.75),1,0)</f>
        <v>0</v>
      </c>
      <c r="S1045" t="str">
        <f>IF(R1045&gt;=7,"High",IF(R1045&gt;=4,"Medium","Low"))</f>
        <v>Low</v>
      </c>
    </row>
    <row r="1046" spans="1:19">
      <c r="A1046" t="s">
        <v>1171</v>
      </c>
      <c r="B1046">
        <v>21</v>
      </c>
      <c r="C1046" t="s">
        <v>112</v>
      </c>
      <c r="D1046" t="s">
        <v>137</v>
      </c>
      <c r="E1046">
        <v>32</v>
      </c>
      <c r="F1046" t="s">
        <v>103</v>
      </c>
      <c r="G1046" t="s">
        <v>110</v>
      </c>
      <c r="H1046" s="5">
        <v>736</v>
      </c>
      <c r="I1046" s="5">
        <v>23270.98</v>
      </c>
      <c r="J1046" t="s">
        <v>105</v>
      </c>
      <c r="K1046" t="s">
        <v>106</v>
      </c>
      <c r="L1046">
        <v>1</v>
      </c>
      <c r="M1046">
        <v>0</v>
      </c>
      <c r="N1046">
        <v>5</v>
      </c>
      <c r="O1046" s="6">
        <v>0</v>
      </c>
      <c r="P1046" t="s">
        <v>107</v>
      </c>
      <c r="Q1046" t="s">
        <v>106</v>
      </c>
      <c r="R1046">
        <f>IF(F1046="Monthly",2,0)
+IF(E1046&lt;=6,2,0)
+IF(N1046&lt;=2,2,0)
+IF(L1046&gt;=4,2,0)
+IF(M1046&gt;=2,1,0)
+IF(H1046&gt;=_xlfn.PERCENTILE.INC($H$2:$H$10001,0.75),1,0)</f>
        <v>2</v>
      </c>
      <c r="S1046" t="str">
        <f>IF(R1046&gt;=7,"High",IF(R1046&gt;=4,"Medium","Low"))</f>
        <v>Low</v>
      </c>
    </row>
    <row r="1047" spans="1:19">
      <c r="A1047" t="s">
        <v>1172</v>
      </c>
      <c r="B1047">
        <v>21</v>
      </c>
      <c r="C1047" t="s">
        <v>112</v>
      </c>
      <c r="D1047" t="s">
        <v>137</v>
      </c>
      <c r="E1047">
        <v>49</v>
      </c>
      <c r="F1047" t="s">
        <v>121</v>
      </c>
      <c r="G1047" t="s">
        <v>129</v>
      </c>
      <c r="H1047" s="5">
        <v>1081</v>
      </c>
      <c r="I1047" s="5">
        <v>46283</v>
      </c>
      <c r="J1047" t="s">
        <v>117</v>
      </c>
      <c r="K1047" t="s">
        <v>106</v>
      </c>
      <c r="L1047">
        <v>0</v>
      </c>
      <c r="M1047">
        <v>0</v>
      </c>
      <c r="N1047">
        <v>5</v>
      </c>
      <c r="O1047" s="6">
        <v>10</v>
      </c>
      <c r="P1047" t="s">
        <v>107</v>
      </c>
      <c r="Q1047" t="s">
        <v>107</v>
      </c>
      <c r="R1047">
        <f>IF(F1047="Monthly",2,0)
+IF(E1047&lt;=6,2,0)
+IF(N1047&lt;=2,2,0)
+IF(L1047&gt;=4,2,0)
+IF(M1047&gt;=2,1,0)
+IF(H1047&gt;=_xlfn.PERCENTILE.INC($H$2:$H$10001,0.75),1,0)</f>
        <v>1</v>
      </c>
      <c r="S1047" t="str">
        <f>IF(R1047&gt;=7,"High",IF(R1047&gt;=4,"Medium","Low"))</f>
        <v>Low</v>
      </c>
    </row>
    <row r="1048" spans="1:19">
      <c r="A1048" t="s">
        <v>1173</v>
      </c>
      <c r="B1048">
        <v>31</v>
      </c>
      <c r="C1048" t="s">
        <v>101</v>
      </c>
      <c r="D1048" t="s">
        <v>133</v>
      </c>
      <c r="E1048">
        <v>16</v>
      </c>
      <c r="F1048" t="s">
        <v>109</v>
      </c>
      <c r="G1048" t="s">
        <v>110</v>
      </c>
      <c r="H1048" s="5">
        <v>717</v>
      </c>
      <c r="I1048" s="5">
        <v>11420.48</v>
      </c>
      <c r="J1048" t="s">
        <v>134</v>
      </c>
      <c r="K1048" t="s">
        <v>106</v>
      </c>
      <c r="L1048">
        <v>0</v>
      </c>
      <c r="M1048">
        <v>0</v>
      </c>
      <c r="N1048">
        <v>5</v>
      </c>
      <c r="O1048" s="6">
        <v>0</v>
      </c>
      <c r="P1048" t="s">
        <v>107</v>
      </c>
      <c r="Q1048" t="s">
        <v>107</v>
      </c>
      <c r="R1048">
        <f>IF(F1048="Monthly",2,0)
+IF(E1048&lt;=6,2,0)
+IF(N1048&lt;=2,2,0)
+IF(L1048&gt;=4,2,0)
+IF(M1048&gt;=2,1,0)
+IF(H1048&gt;=_xlfn.PERCENTILE.INC($H$2:$H$10001,0.75),1,0)</f>
        <v>0</v>
      </c>
      <c r="S1048" t="str">
        <f>IF(R1048&gt;=7,"High",IF(R1048&gt;=4,"Medium","Low"))</f>
        <v>Low</v>
      </c>
    </row>
    <row r="1049" spans="1:19">
      <c r="A1049" t="s">
        <v>1174</v>
      </c>
      <c r="B1049">
        <v>37</v>
      </c>
      <c r="C1049" t="s">
        <v>101</v>
      </c>
      <c r="D1049" t="s">
        <v>123</v>
      </c>
      <c r="E1049">
        <v>29</v>
      </c>
      <c r="F1049" t="s">
        <v>121</v>
      </c>
      <c r="G1049" t="s">
        <v>110</v>
      </c>
      <c r="H1049" s="5">
        <v>725</v>
      </c>
      <c r="I1049" s="5">
        <v>20683.009999999998</v>
      </c>
      <c r="J1049" t="s">
        <v>105</v>
      </c>
      <c r="K1049" t="s">
        <v>106</v>
      </c>
      <c r="L1049">
        <v>0</v>
      </c>
      <c r="M1049">
        <v>0</v>
      </c>
      <c r="N1049">
        <v>5</v>
      </c>
      <c r="O1049" s="6">
        <v>0</v>
      </c>
      <c r="P1049" t="s">
        <v>107</v>
      </c>
      <c r="Q1049" t="s">
        <v>106</v>
      </c>
      <c r="R1049">
        <f>IF(F1049="Monthly",2,0)
+IF(E1049&lt;=6,2,0)
+IF(N1049&lt;=2,2,0)
+IF(L1049&gt;=4,2,0)
+IF(M1049&gt;=2,1,0)
+IF(H1049&gt;=_xlfn.PERCENTILE.INC($H$2:$H$10001,0.75),1,0)</f>
        <v>0</v>
      </c>
      <c r="S1049" t="str">
        <f>IF(R1049&gt;=7,"High",IF(R1049&gt;=4,"Medium","Low"))</f>
        <v>Low</v>
      </c>
    </row>
    <row r="1050" spans="1:19">
      <c r="A1050" t="s">
        <v>1175</v>
      </c>
      <c r="B1050">
        <v>30</v>
      </c>
      <c r="C1050" t="s">
        <v>112</v>
      </c>
      <c r="D1050" t="s">
        <v>123</v>
      </c>
      <c r="E1050">
        <v>15</v>
      </c>
      <c r="F1050" t="s">
        <v>103</v>
      </c>
      <c r="G1050" t="s">
        <v>104</v>
      </c>
      <c r="H1050" s="5">
        <v>504</v>
      </c>
      <c r="I1050" s="5">
        <v>7611.38</v>
      </c>
      <c r="J1050" t="s">
        <v>134</v>
      </c>
      <c r="K1050" t="s">
        <v>106</v>
      </c>
      <c r="L1050">
        <v>2</v>
      </c>
      <c r="M1050">
        <v>0</v>
      </c>
      <c r="N1050">
        <v>4</v>
      </c>
      <c r="O1050" s="6">
        <v>0</v>
      </c>
      <c r="P1050" t="s">
        <v>107</v>
      </c>
      <c r="Q1050" t="s">
        <v>107</v>
      </c>
      <c r="R1050">
        <f>IF(F1050="Monthly",2,0)
+IF(E1050&lt;=6,2,0)
+IF(N1050&lt;=2,2,0)
+IF(L1050&gt;=4,2,0)
+IF(M1050&gt;=2,1,0)
+IF(H1050&gt;=_xlfn.PERCENTILE.INC($H$2:$H$10001,0.75),1,0)</f>
        <v>2</v>
      </c>
      <c r="S1050" t="str">
        <f>IF(R1050&gt;=7,"High",IF(R1050&gt;=4,"Medium","Low"))</f>
        <v>Low</v>
      </c>
    </row>
    <row r="1051" spans="1:19">
      <c r="A1051" t="s">
        <v>1176</v>
      </c>
      <c r="B1051">
        <v>37</v>
      </c>
      <c r="C1051" t="s">
        <v>112</v>
      </c>
      <c r="D1051" t="s">
        <v>137</v>
      </c>
      <c r="E1051">
        <v>27</v>
      </c>
      <c r="F1051" t="s">
        <v>121</v>
      </c>
      <c r="G1051" t="s">
        <v>104</v>
      </c>
      <c r="H1051" s="5">
        <v>453</v>
      </c>
      <c r="I1051" s="5">
        <v>10451.75</v>
      </c>
      <c r="J1051" t="s">
        <v>140</v>
      </c>
      <c r="K1051" t="s">
        <v>106</v>
      </c>
      <c r="L1051">
        <v>0</v>
      </c>
      <c r="M1051">
        <v>0</v>
      </c>
      <c r="N1051">
        <v>5</v>
      </c>
      <c r="O1051" s="6">
        <v>15</v>
      </c>
      <c r="P1051" t="s">
        <v>107</v>
      </c>
      <c r="Q1051" t="s">
        <v>107</v>
      </c>
      <c r="R1051">
        <f>IF(F1051="Monthly",2,0)
+IF(E1051&lt;=6,2,0)
+IF(N1051&lt;=2,2,0)
+IF(L1051&gt;=4,2,0)
+IF(M1051&gt;=2,1,0)
+IF(H1051&gt;=_xlfn.PERCENTILE.INC($H$2:$H$10001,0.75),1,0)</f>
        <v>0</v>
      </c>
      <c r="S1051" t="str">
        <f>IF(R1051&gt;=7,"High",IF(R1051&gt;=4,"Medium","Low"))</f>
        <v>Low</v>
      </c>
    </row>
    <row r="1052" spans="1:19">
      <c r="A1052" t="s">
        <v>1177</v>
      </c>
      <c r="B1052">
        <v>42</v>
      </c>
      <c r="C1052" t="s">
        <v>101</v>
      </c>
      <c r="D1052" t="s">
        <v>119</v>
      </c>
      <c r="E1052">
        <v>50</v>
      </c>
      <c r="F1052" t="s">
        <v>103</v>
      </c>
      <c r="G1052" t="s">
        <v>129</v>
      </c>
      <c r="H1052" s="5">
        <v>983</v>
      </c>
      <c r="I1052" s="5">
        <v>48481.16</v>
      </c>
      <c r="J1052" t="s">
        <v>134</v>
      </c>
      <c r="K1052" t="s">
        <v>106</v>
      </c>
      <c r="L1052">
        <v>0</v>
      </c>
      <c r="M1052">
        <v>0</v>
      </c>
      <c r="N1052">
        <v>5</v>
      </c>
      <c r="O1052" s="6">
        <v>0</v>
      </c>
      <c r="P1052" t="s">
        <v>107</v>
      </c>
      <c r="Q1052" t="s">
        <v>106</v>
      </c>
      <c r="R1052">
        <f>IF(F1052="Monthly",2,0)
+IF(E1052&lt;=6,2,0)
+IF(N1052&lt;=2,2,0)
+IF(L1052&gt;=4,2,0)
+IF(M1052&gt;=2,1,0)
+IF(H1052&gt;=_xlfn.PERCENTILE.INC($H$2:$H$10001,0.75),1,0)</f>
        <v>3</v>
      </c>
      <c r="S1052" t="str">
        <f>IF(R1052&gt;=7,"High",IF(R1052&gt;=4,"Medium","Low"))</f>
        <v>Low</v>
      </c>
    </row>
    <row r="1053" spans="1:19">
      <c r="A1053" t="s">
        <v>1178</v>
      </c>
      <c r="B1053">
        <v>26</v>
      </c>
      <c r="C1053" t="s">
        <v>101</v>
      </c>
      <c r="D1053" t="s">
        <v>159</v>
      </c>
      <c r="E1053">
        <v>30</v>
      </c>
      <c r="F1053" t="s">
        <v>109</v>
      </c>
      <c r="G1053" t="s">
        <v>129</v>
      </c>
      <c r="H1053" s="5">
        <v>967</v>
      </c>
      <c r="I1053" s="5">
        <v>26416.720000000001</v>
      </c>
      <c r="J1053" t="s">
        <v>105</v>
      </c>
      <c r="K1053" t="s">
        <v>106</v>
      </c>
      <c r="L1053">
        <v>1</v>
      </c>
      <c r="M1053">
        <v>0</v>
      </c>
      <c r="N1053">
        <v>5</v>
      </c>
      <c r="O1053" s="6">
        <v>10</v>
      </c>
      <c r="P1053" t="s">
        <v>107</v>
      </c>
      <c r="Q1053" t="s">
        <v>107</v>
      </c>
      <c r="R1053">
        <f>IF(F1053="Monthly",2,0)
+IF(E1053&lt;=6,2,0)
+IF(N1053&lt;=2,2,0)
+IF(L1053&gt;=4,2,0)
+IF(M1053&gt;=2,1,0)
+IF(H1053&gt;=_xlfn.PERCENTILE.INC($H$2:$H$10001,0.75),1,0)</f>
        <v>1</v>
      </c>
      <c r="S1053" t="str">
        <f>IF(R1053&gt;=7,"High",IF(R1053&gt;=4,"Medium","Low"))</f>
        <v>Low</v>
      </c>
    </row>
    <row r="1054" spans="1:19">
      <c r="A1054" t="s">
        <v>1179</v>
      </c>
      <c r="B1054">
        <v>54</v>
      </c>
      <c r="C1054" t="s">
        <v>112</v>
      </c>
      <c r="D1054" t="s">
        <v>133</v>
      </c>
      <c r="E1054">
        <v>22</v>
      </c>
      <c r="F1054" t="s">
        <v>109</v>
      </c>
      <c r="G1054" t="s">
        <v>104</v>
      </c>
      <c r="H1054" s="5">
        <v>520</v>
      </c>
      <c r="I1054" s="5">
        <v>10016.25</v>
      </c>
      <c r="J1054" t="s">
        <v>105</v>
      </c>
      <c r="K1054" t="s">
        <v>106</v>
      </c>
      <c r="L1054">
        <v>2</v>
      </c>
      <c r="M1054">
        <v>0</v>
      </c>
      <c r="N1054">
        <v>5</v>
      </c>
      <c r="O1054" s="6">
        <v>10</v>
      </c>
      <c r="P1054" t="s">
        <v>107</v>
      </c>
      <c r="Q1054" t="s">
        <v>107</v>
      </c>
      <c r="R1054">
        <f>IF(F1054="Monthly",2,0)
+IF(E1054&lt;=6,2,0)
+IF(N1054&lt;=2,2,0)
+IF(L1054&gt;=4,2,0)
+IF(M1054&gt;=2,1,0)
+IF(H1054&gt;=_xlfn.PERCENTILE.INC($H$2:$H$10001,0.75),1,0)</f>
        <v>0</v>
      </c>
      <c r="S1054" t="str">
        <f>IF(R1054&gt;=7,"High",IF(R1054&gt;=4,"Medium","Low"))</f>
        <v>Low</v>
      </c>
    </row>
    <row r="1055" spans="1:19">
      <c r="A1055" t="s">
        <v>1180</v>
      </c>
      <c r="B1055">
        <v>27</v>
      </c>
      <c r="C1055" t="s">
        <v>101</v>
      </c>
      <c r="D1055" t="s">
        <v>126</v>
      </c>
      <c r="E1055">
        <v>53</v>
      </c>
      <c r="F1055" t="s">
        <v>109</v>
      </c>
      <c r="G1055" t="s">
        <v>110</v>
      </c>
      <c r="H1055" s="5">
        <v>685</v>
      </c>
      <c r="I1055" s="5">
        <v>37344.379999999997</v>
      </c>
      <c r="J1055" t="s">
        <v>105</v>
      </c>
      <c r="K1055" t="s">
        <v>107</v>
      </c>
      <c r="L1055">
        <v>2</v>
      </c>
      <c r="M1055">
        <v>1</v>
      </c>
      <c r="N1055">
        <v>3</v>
      </c>
      <c r="O1055" s="6">
        <v>0</v>
      </c>
      <c r="P1055" t="s">
        <v>107</v>
      </c>
      <c r="Q1055" t="s">
        <v>107</v>
      </c>
      <c r="R1055">
        <f>IF(F1055="Monthly",2,0)
+IF(E1055&lt;=6,2,0)
+IF(N1055&lt;=2,2,0)
+IF(L1055&gt;=4,2,0)
+IF(M1055&gt;=2,1,0)
+IF(H1055&gt;=_xlfn.PERCENTILE.INC($H$2:$H$10001,0.75),1,0)</f>
        <v>0</v>
      </c>
      <c r="S1055" t="str">
        <f>IF(R1055&gt;=7,"High",IF(R1055&gt;=4,"Medium","Low"))</f>
        <v>Low</v>
      </c>
    </row>
    <row r="1056" spans="1:19">
      <c r="A1056" t="s">
        <v>1181</v>
      </c>
      <c r="B1056">
        <v>42</v>
      </c>
      <c r="C1056" t="s">
        <v>112</v>
      </c>
      <c r="D1056" t="s">
        <v>133</v>
      </c>
      <c r="E1056">
        <v>16</v>
      </c>
      <c r="F1056" t="s">
        <v>103</v>
      </c>
      <c r="G1056" t="s">
        <v>129</v>
      </c>
      <c r="H1056" s="5">
        <v>1014</v>
      </c>
      <c r="I1056" s="5">
        <v>16261.86</v>
      </c>
      <c r="J1056" t="s">
        <v>115</v>
      </c>
      <c r="K1056" t="s">
        <v>106</v>
      </c>
      <c r="L1056">
        <v>0</v>
      </c>
      <c r="M1056">
        <v>0</v>
      </c>
      <c r="N1056">
        <v>5</v>
      </c>
      <c r="O1056" s="6">
        <v>0</v>
      </c>
      <c r="P1056" t="s">
        <v>107</v>
      </c>
      <c r="Q1056" t="s">
        <v>107</v>
      </c>
      <c r="R1056">
        <f>IF(F1056="Monthly",2,0)
+IF(E1056&lt;=6,2,0)
+IF(N1056&lt;=2,2,0)
+IF(L1056&gt;=4,2,0)
+IF(M1056&gt;=2,1,0)
+IF(H1056&gt;=_xlfn.PERCENTILE.INC($H$2:$H$10001,0.75),1,0)</f>
        <v>3</v>
      </c>
      <c r="S1056" t="str">
        <f>IF(R1056&gt;=7,"High",IF(R1056&gt;=4,"Medium","Low"))</f>
        <v>Low</v>
      </c>
    </row>
    <row r="1057" spans="1:19">
      <c r="A1057" t="s">
        <v>1182</v>
      </c>
      <c r="B1057">
        <v>42</v>
      </c>
      <c r="C1057" t="s">
        <v>112</v>
      </c>
      <c r="D1057" t="s">
        <v>128</v>
      </c>
      <c r="E1057">
        <v>30</v>
      </c>
      <c r="F1057" t="s">
        <v>103</v>
      </c>
      <c r="G1057" t="s">
        <v>104</v>
      </c>
      <c r="H1057" s="5">
        <v>406</v>
      </c>
      <c r="I1057" s="5">
        <v>11838.86</v>
      </c>
      <c r="J1057" t="s">
        <v>117</v>
      </c>
      <c r="K1057" t="s">
        <v>106</v>
      </c>
      <c r="L1057">
        <v>0</v>
      </c>
      <c r="M1057">
        <v>0</v>
      </c>
      <c r="N1057">
        <v>5</v>
      </c>
      <c r="O1057" s="6">
        <v>0</v>
      </c>
      <c r="P1057" t="s">
        <v>107</v>
      </c>
      <c r="Q1057" t="s">
        <v>107</v>
      </c>
      <c r="R1057">
        <f>IF(F1057="Monthly",2,0)
+IF(E1057&lt;=6,2,0)
+IF(N1057&lt;=2,2,0)
+IF(L1057&gt;=4,2,0)
+IF(M1057&gt;=2,1,0)
+IF(H1057&gt;=_xlfn.PERCENTILE.INC($H$2:$H$10001,0.75),1,0)</f>
        <v>2</v>
      </c>
      <c r="S1057" t="str">
        <f>IF(R1057&gt;=7,"High",IF(R1057&gt;=4,"Medium","Low"))</f>
        <v>Low</v>
      </c>
    </row>
    <row r="1058" spans="1:19">
      <c r="A1058" t="s">
        <v>1183</v>
      </c>
      <c r="B1058">
        <v>38</v>
      </c>
      <c r="C1058" t="s">
        <v>112</v>
      </c>
      <c r="D1058" t="s">
        <v>126</v>
      </c>
      <c r="E1058">
        <v>24</v>
      </c>
      <c r="F1058" t="s">
        <v>109</v>
      </c>
      <c r="G1058" t="s">
        <v>110</v>
      </c>
      <c r="H1058" s="5">
        <v>747</v>
      </c>
      <c r="I1058" s="5">
        <v>18159.439999999999</v>
      </c>
      <c r="J1058" t="s">
        <v>105</v>
      </c>
      <c r="K1058" t="s">
        <v>106</v>
      </c>
      <c r="L1058">
        <v>3</v>
      </c>
      <c r="M1058">
        <v>2</v>
      </c>
      <c r="N1058">
        <v>3</v>
      </c>
      <c r="O1058" s="6">
        <v>0</v>
      </c>
      <c r="P1058" t="s">
        <v>107</v>
      </c>
      <c r="Q1058" t="s">
        <v>107</v>
      </c>
      <c r="R1058">
        <f>IF(F1058="Monthly",2,0)
+IF(E1058&lt;=6,2,0)
+IF(N1058&lt;=2,2,0)
+IF(L1058&gt;=4,2,0)
+IF(M1058&gt;=2,1,0)
+IF(H1058&gt;=_xlfn.PERCENTILE.INC($H$2:$H$10001,0.75),1,0)</f>
        <v>1</v>
      </c>
      <c r="S1058" t="str">
        <f>IF(R1058&gt;=7,"High",IF(R1058&gt;=4,"Medium","Low"))</f>
        <v>Low</v>
      </c>
    </row>
    <row r="1059" spans="1:19">
      <c r="A1059" t="s">
        <v>1184</v>
      </c>
      <c r="B1059">
        <v>27</v>
      </c>
      <c r="C1059" t="s">
        <v>112</v>
      </c>
      <c r="D1059" t="s">
        <v>123</v>
      </c>
      <c r="E1059">
        <v>18</v>
      </c>
      <c r="F1059" t="s">
        <v>103</v>
      </c>
      <c r="G1059" t="s">
        <v>104</v>
      </c>
      <c r="H1059" s="5">
        <v>481</v>
      </c>
      <c r="I1059" s="5">
        <v>8432.52</v>
      </c>
      <c r="J1059" t="s">
        <v>117</v>
      </c>
      <c r="K1059" t="s">
        <v>106</v>
      </c>
      <c r="L1059">
        <v>3</v>
      </c>
      <c r="M1059">
        <v>1</v>
      </c>
      <c r="N1059">
        <v>4</v>
      </c>
      <c r="O1059" s="6">
        <v>0</v>
      </c>
      <c r="P1059" t="s">
        <v>107</v>
      </c>
      <c r="Q1059" t="s">
        <v>107</v>
      </c>
      <c r="R1059">
        <f>IF(F1059="Monthly",2,0)
+IF(E1059&lt;=6,2,0)
+IF(N1059&lt;=2,2,0)
+IF(L1059&gt;=4,2,0)
+IF(M1059&gt;=2,1,0)
+IF(H1059&gt;=_xlfn.PERCENTILE.INC($H$2:$H$10001,0.75),1,0)</f>
        <v>2</v>
      </c>
      <c r="S1059" t="str">
        <f>IF(R1059&gt;=7,"High",IF(R1059&gt;=4,"Medium","Low"))</f>
        <v>Low</v>
      </c>
    </row>
    <row r="1060" spans="1:19">
      <c r="A1060" t="s">
        <v>1185</v>
      </c>
      <c r="B1060">
        <v>49</v>
      </c>
      <c r="C1060" t="s">
        <v>112</v>
      </c>
      <c r="D1060" t="s">
        <v>133</v>
      </c>
      <c r="E1060">
        <v>34</v>
      </c>
      <c r="F1060" t="s">
        <v>103</v>
      </c>
      <c r="G1060" t="s">
        <v>110</v>
      </c>
      <c r="H1060" s="5">
        <v>721</v>
      </c>
      <c r="I1060" s="5">
        <v>25064.29</v>
      </c>
      <c r="J1060" t="s">
        <v>140</v>
      </c>
      <c r="K1060" t="s">
        <v>106</v>
      </c>
      <c r="L1060">
        <v>0</v>
      </c>
      <c r="M1060">
        <v>0</v>
      </c>
      <c r="N1060">
        <v>4</v>
      </c>
      <c r="O1060" s="6">
        <v>0</v>
      </c>
      <c r="P1060" t="s">
        <v>107</v>
      </c>
      <c r="Q1060" t="s">
        <v>107</v>
      </c>
      <c r="R1060">
        <f>IF(F1060="Monthly",2,0)
+IF(E1060&lt;=6,2,0)
+IF(N1060&lt;=2,2,0)
+IF(L1060&gt;=4,2,0)
+IF(M1060&gt;=2,1,0)
+IF(H1060&gt;=_xlfn.PERCENTILE.INC($H$2:$H$10001,0.75),1,0)</f>
        <v>2</v>
      </c>
      <c r="S1060" t="str">
        <f>IF(R1060&gt;=7,"High",IF(R1060&gt;=4,"Medium","Low"))</f>
        <v>Low</v>
      </c>
    </row>
    <row r="1061" spans="1:19">
      <c r="A1061" t="s">
        <v>1186</v>
      </c>
      <c r="B1061">
        <v>39</v>
      </c>
      <c r="C1061" t="s">
        <v>101</v>
      </c>
      <c r="D1061" t="s">
        <v>113</v>
      </c>
      <c r="E1061">
        <v>53</v>
      </c>
      <c r="F1061" t="s">
        <v>109</v>
      </c>
      <c r="G1061" t="s">
        <v>110</v>
      </c>
      <c r="H1061" s="5">
        <v>717</v>
      </c>
      <c r="I1061" s="5">
        <v>37174.550000000003</v>
      </c>
      <c r="J1061" t="s">
        <v>117</v>
      </c>
      <c r="K1061" t="s">
        <v>107</v>
      </c>
      <c r="L1061">
        <v>1</v>
      </c>
      <c r="M1061">
        <v>0</v>
      </c>
      <c r="N1061">
        <v>5</v>
      </c>
      <c r="O1061" s="6">
        <v>0</v>
      </c>
      <c r="P1061" t="s">
        <v>106</v>
      </c>
      <c r="Q1061" t="s">
        <v>107</v>
      </c>
      <c r="R1061">
        <f>IF(F1061="Monthly",2,0)
+IF(E1061&lt;=6,2,0)
+IF(N1061&lt;=2,2,0)
+IF(L1061&gt;=4,2,0)
+IF(M1061&gt;=2,1,0)
+IF(H1061&gt;=_xlfn.PERCENTILE.INC($H$2:$H$10001,0.75),1,0)</f>
        <v>0</v>
      </c>
      <c r="S1061" t="str">
        <f>IF(R1061&gt;=7,"High",IF(R1061&gt;=4,"Medium","Low"))</f>
        <v>Low</v>
      </c>
    </row>
    <row r="1062" spans="1:19">
      <c r="A1062" t="s">
        <v>1187</v>
      </c>
      <c r="B1062">
        <v>45</v>
      </c>
      <c r="C1062" t="s">
        <v>112</v>
      </c>
      <c r="D1062" t="s">
        <v>159</v>
      </c>
      <c r="E1062">
        <v>44</v>
      </c>
      <c r="F1062" t="s">
        <v>121</v>
      </c>
      <c r="G1062" t="s">
        <v>129</v>
      </c>
      <c r="H1062" s="5">
        <v>1003</v>
      </c>
      <c r="I1062" s="5">
        <v>39880.879999999997</v>
      </c>
      <c r="J1062" t="s">
        <v>105</v>
      </c>
      <c r="K1062" t="s">
        <v>106</v>
      </c>
      <c r="L1062">
        <v>0</v>
      </c>
      <c r="M1062">
        <v>0</v>
      </c>
      <c r="N1062">
        <v>5</v>
      </c>
      <c r="O1062" s="6">
        <v>10</v>
      </c>
      <c r="P1062" t="s">
        <v>107</v>
      </c>
      <c r="Q1062" t="s">
        <v>107</v>
      </c>
      <c r="R1062">
        <f>IF(F1062="Monthly",2,0)
+IF(E1062&lt;=6,2,0)
+IF(N1062&lt;=2,2,0)
+IF(L1062&gt;=4,2,0)
+IF(M1062&gt;=2,1,0)
+IF(H1062&gt;=_xlfn.PERCENTILE.INC($H$2:$H$10001,0.75),1,0)</f>
        <v>1</v>
      </c>
      <c r="S1062" t="str">
        <f>IF(R1062&gt;=7,"High",IF(R1062&gt;=4,"Medium","Low"))</f>
        <v>Low</v>
      </c>
    </row>
    <row r="1063" spans="1:19">
      <c r="A1063" t="s">
        <v>1188</v>
      </c>
      <c r="B1063">
        <v>33</v>
      </c>
      <c r="C1063" t="s">
        <v>112</v>
      </c>
      <c r="D1063" t="s">
        <v>113</v>
      </c>
      <c r="E1063">
        <v>23</v>
      </c>
      <c r="F1063" t="s">
        <v>103</v>
      </c>
      <c r="G1063" t="s">
        <v>110</v>
      </c>
      <c r="H1063" s="5">
        <v>679</v>
      </c>
      <c r="I1063" s="5">
        <v>15690.16</v>
      </c>
      <c r="J1063" t="s">
        <v>140</v>
      </c>
      <c r="K1063" t="s">
        <v>107</v>
      </c>
      <c r="L1063">
        <v>7</v>
      </c>
      <c r="M1063">
        <v>2</v>
      </c>
      <c r="N1063">
        <v>3</v>
      </c>
      <c r="O1063" s="6">
        <v>0</v>
      </c>
      <c r="P1063" t="s">
        <v>106</v>
      </c>
      <c r="Q1063" t="s">
        <v>107</v>
      </c>
      <c r="R1063">
        <f>IF(F1063="Monthly",2,0)
+IF(E1063&lt;=6,2,0)
+IF(N1063&lt;=2,2,0)
+IF(L1063&gt;=4,2,0)
+IF(M1063&gt;=2,1,0)
+IF(H1063&gt;=_xlfn.PERCENTILE.INC($H$2:$H$10001,0.75),1,0)</f>
        <v>5</v>
      </c>
      <c r="S1063" t="str">
        <f>IF(R1063&gt;=7,"High",IF(R1063&gt;=4,"Medium","Low"))</f>
        <v>Medium</v>
      </c>
    </row>
    <row r="1064" spans="1:19">
      <c r="A1064" t="s">
        <v>1189</v>
      </c>
      <c r="B1064">
        <v>38</v>
      </c>
      <c r="C1064" t="s">
        <v>112</v>
      </c>
      <c r="D1064" t="s">
        <v>137</v>
      </c>
      <c r="E1064">
        <v>24</v>
      </c>
      <c r="F1064" t="s">
        <v>121</v>
      </c>
      <c r="G1064" t="s">
        <v>104</v>
      </c>
      <c r="H1064" s="5">
        <v>522</v>
      </c>
      <c r="I1064" s="5">
        <v>10786.08</v>
      </c>
      <c r="J1064" t="s">
        <v>117</v>
      </c>
      <c r="K1064" t="s">
        <v>106</v>
      </c>
      <c r="L1064">
        <v>0</v>
      </c>
      <c r="M1064">
        <v>0</v>
      </c>
      <c r="N1064">
        <v>5</v>
      </c>
      <c r="O1064" s="6">
        <v>15</v>
      </c>
      <c r="P1064" t="s">
        <v>107</v>
      </c>
      <c r="Q1064" t="s">
        <v>107</v>
      </c>
      <c r="R1064">
        <f>IF(F1064="Monthly",2,0)
+IF(E1064&lt;=6,2,0)
+IF(N1064&lt;=2,2,0)
+IF(L1064&gt;=4,2,0)
+IF(M1064&gt;=2,1,0)
+IF(H1064&gt;=_xlfn.PERCENTILE.INC($H$2:$H$10001,0.75),1,0)</f>
        <v>0</v>
      </c>
      <c r="S1064" t="str">
        <f>IF(R1064&gt;=7,"High",IF(R1064&gt;=4,"Medium","Low"))</f>
        <v>Low</v>
      </c>
    </row>
    <row r="1065" spans="1:19">
      <c r="A1065" t="s">
        <v>1190</v>
      </c>
      <c r="B1065">
        <v>18</v>
      </c>
      <c r="C1065" t="s">
        <v>112</v>
      </c>
      <c r="D1065" t="s">
        <v>126</v>
      </c>
      <c r="E1065">
        <v>54</v>
      </c>
      <c r="F1065" t="s">
        <v>103</v>
      </c>
      <c r="G1065" t="s">
        <v>110</v>
      </c>
      <c r="H1065" s="5">
        <v>744</v>
      </c>
      <c r="I1065" s="5">
        <v>40392.06</v>
      </c>
      <c r="J1065" t="s">
        <v>117</v>
      </c>
      <c r="K1065" t="s">
        <v>106</v>
      </c>
      <c r="L1065">
        <v>0</v>
      </c>
      <c r="M1065">
        <v>0</v>
      </c>
      <c r="N1065">
        <v>5</v>
      </c>
      <c r="O1065" s="6">
        <v>0</v>
      </c>
      <c r="P1065" t="s">
        <v>107</v>
      </c>
      <c r="Q1065" t="s">
        <v>107</v>
      </c>
      <c r="R1065">
        <f>IF(F1065="Monthly",2,0)
+IF(E1065&lt;=6,2,0)
+IF(N1065&lt;=2,2,0)
+IF(L1065&gt;=4,2,0)
+IF(M1065&gt;=2,1,0)
+IF(H1065&gt;=_xlfn.PERCENTILE.INC($H$2:$H$10001,0.75),1,0)</f>
        <v>2</v>
      </c>
      <c r="S1065" t="str">
        <f>IF(R1065&gt;=7,"High",IF(R1065&gt;=4,"Medium","Low"))</f>
        <v>Low</v>
      </c>
    </row>
    <row r="1066" spans="1:19">
      <c r="A1066" t="s">
        <v>1191</v>
      </c>
      <c r="B1066">
        <v>37</v>
      </c>
      <c r="C1066" t="s">
        <v>112</v>
      </c>
      <c r="D1066" t="s">
        <v>102</v>
      </c>
      <c r="E1066">
        <v>50</v>
      </c>
      <c r="F1066" t="s">
        <v>121</v>
      </c>
      <c r="G1066" t="s">
        <v>104</v>
      </c>
      <c r="H1066" s="5">
        <v>426</v>
      </c>
      <c r="I1066" s="5">
        <v>18586.73</v>
      </c>
      <c r="J1066" t="s">
        <v>115</v>
      </c>
      <c r="K1066" t="s">
        <v>106</v>
      </c>
      <c r="L1066">
        <v>9</v>
      </c>
      <c r="M1066">
        <v>3</v>
      </c>
      <c r="N1066">
        <v>1</v>
      </c>
      <c r="O1066" s="6">
        <v>15</v>
      </c>
      <c r="P1066" t="s">
        <v>107</v>
      </c>
      <c r="Q1066" t="s">
        <v>107</v>
      </c>
      <c r="R1066">
        <f>IF(F1066="Monthly",2,0)
+IF(E1066&lt;=6,2,0)
+IF(N1066&lt;=2,2,0)
+IF(L1066&gt;=4,2,0)
+IF(M1066&gt;=2,1,0)
+IF(H1066&gt;=_xlfn.PERCENTILE.INC($H$2:$H$10001,0.75),1,0)</f>
        <v>5</v>
      </c>
      <c r="S1066" t="str">
        <f>IF(R1066&gt;=7,"High",IF(R1066&gt;=4,"Medium","Low"))</f>
        <v>Medium</v>
      </c>
    </row>
    <row r="1067" spans="1:19">
      <c r="A1067" t="s">
        <v>1192</v>
      </c>
      <c r="B1067">
        <v>40</v>
      </c>
      <c r="C1067" t="s">
        <v>101</v>
      </c>
      <c r="D1067" t="s">
        <v>133</v>
      </c>
      <c r="E1067">
        <v>37</v>
      </c>
      <c r="F1067" t="s">
        <v>103</v>
      </c>
      <c r="G1067" t="s">
        <v>104</v>
      </c>
      <c r="H1067" s="5">
        <v>500</v>
      </c>
      <c r="I1067" s="5">
        <v>18381.22</v>
      </c>
      <c r="J1067" t="s">
        <v>134</v>
      </c>
      <c r="K1067" t="s">
        <v>106</v>
      </c>
      <c r="L1067">
        <v>0</v>
      </c>
      <c r="M1067">
        <v>0</v>
      </c>
      <c r="N1067">
        <v>5</v>
      </c>
      <c r="O1067" s="6">
        <v>0</v>
      </c>
      <c r="P1067" t="s">
        <v>107</v>
      </c>
      <c r="Q1067" t="s">
        <v>107</v>
      </c>
      <c r="R1067">
        <f>IF(F1067="Monthly",2,0)
+IF(E1067&lt;=6,2,0)
+IF(N1067&lt;=2,2,0)
+IF(L1067&gt;=4,2,0)
+IF(M1067&gt;=2,1,0)
+IF(H1067&gt;=_xlfn.PERCENTILE.INC($H$2:$H$10001,0.75),1,0)</f>
        <v>2</v>
      </c>
      <c r="S1067" t="str">
        <f>IF(R1067&gt;=7,"High",IF(R1067&gt;=4,"Medium","Low"))</f>
        <v>Low</v>
      </c>
    </row>
    <row r="1068" spans="1:19">
      <c r="A1068" t="s">
        <v>1193</v>
      </c>
      <c r="B1068">
        <v>40</v>
      </c>
      <c r="C1068" t="s">
        <v>112</v>
      </c>
      <c r="D1068" t="s">
        <v>119</v>
      </c>
      <c r="E1068">
        <v>69</v>
      </c>
      <c r="F1068" t="s">
        <v>121</v>
      </c>
      <c r="G1068" t="s">
        <v>110</v>
      </c>
      <c r="H1068" s="5">
        <v>639</v>
      </c>
      <c r="I1068" s="5">
        <v>44010.14</v>
      </c>
      <c r="J1068" t="s">
        <v>140</v>
      </c>
      <c r="K1068" t="s">
        <v>106</v>
      </c>
      <c r="L1068">
        <v>0</v>
      </c>
      <c r="M1068">
        <v>0</v>
      </c>
      <c r="N1068">
        <v>4</v>
      </c>
      <c r="O1068" s="6">
        <v>0</v>
      </c>
      <c r="P1068" t="s">
        <v>107</v>
      </c>
      <c r="Q1068" t="s">
        <v>107</v>
      </c>
      <c r="R1068">
        <f>IF(F1068="Monthly",2,0)
+IF(E1068&lt;=6,2,0)
+IF(N1068&lt;=2,2,0)
+IF(L1068&gt;=4,2,0)
+IF(M1068&gt;=2,1,0)
+IF(H1068&gt;=_xlfn.PERCENTILE.INC($H$2:$H$10001,0.75),1,0)</f>
        <v>0</v>
      </c>
      <c r="S1068" t="str">
        <f>IF(R1068&gt;=7,"High",IF(R1068&gt;=4,"Medium","Low"))</f>
        <v>Low</v>
      </c>
    </row>
    <row r="1069" spans="1:19">
      <c r="A1069" t="s">
        <v>1194</v>
      </c>
      <c r="B1069">
        <v>19</v>
      </c>
      <c r="C1069" t="s">
        <v>112</v>
      </c>
      <c r="D1069" t="s">
        <v>126</v>
      </c>
      <c r="E1069">
        <v>24</v>
      </c>
      <c r="F1069" t="s">
        <v>103</v>
      </c>
      <c r="G1069" t="s">
        <v>110</v>
      </c>
      <c r="H1069" s="5">
        <v>718</v>
      </c>
      <c r="I1069" s="5">
        <v>17189.73</v>
      </c>
      <c r="J1069" t="s">
        <v>117</v>
      </c>
      <c r="K1069" t="s">
        <v>106</v>
      </c>
      <c r="L1069">
        <v>2</v>
      </c>
      <c r="M1069">
        <v>0</v>
      </c>
      <c r="N1069">
        <v>5</v>
      </c>
      <c r="O1069" s="6">
        <v>0</v>
      </c>
      <c r="P1069" t="s">
        <v>107</v>
      </c>
      <c r="Q1069" t="s">
        <v>106</v>
      </c>
      <c r="R1069">
        <f>IF(F1069="Monthly",2,0)
+IF(E1069&lt;=6,2,0)
+IF(N1069&lt;=2,2,0)
+IF(L1069&gt;=4,2,0)
+IF(M1069&gt;=2,1,0)
+IF(H1069&gt;=_xlfn.PERCENTILE.INC($H$2:$H$10001,0.75),1,0)</f>
        <v>2</v>
      </c>
      <c r="S1069" t="str">
        <f>IF(R1069&gt;=7,"High",IF(R1069&gt;=4,"Medium","Low"))</f>
        <v>Low</v>
      </c>
    </row>
    <row r="1070" spans="1:19">
      <c r="A1070" t="s">
        <v>1195</v>
      </c>
      <c r="B1070">
        <v>37</v>
      </c>
      <c r="C1070" t="s">
        <v>112</v>
      </c>
      <c r="D1070" t="s">
        <v>133</v>
      </c>
      <c r="E1070">
        <v>31</v>
      </c>
      <c r="F1070" t="s">
        <v>109</v>
      </c>
      <c r="G1070" t="s">
        <v>129</v>
      </c>
      <c r="H1070" s="5">
        <v>1032</v>
      </c>
      <c r="I1070" s="5">
        <v>32125.119999999999</v>
      </c>
      <c r="J1070" t="s">
        <v>134</v>
      </c>
      <c r="K1070" t="s">
        <v>106</v>
      </c>
      <c r="L1070">
        <v>0</v>
      </c>
      <c r="M1070">
        <v>0</v>
      </c>
      <c r="N1070">
        <v>5</v>
      </c>
      <c r="O1070" s="6">
        <v>0</v>
      </c>
      <c r="P1070" t="s">
        <v>107</v>
      </c>
      <c r="Q1070" t="s">
        <v>107</v>
      </c>
      <c r="R1070">
        <f>IF(F1070="Monthly",2,0)
+IF(E1070&lt;=6,2,0)
+IF(N1070&lt;=2,2,0)
+IF(L1070&gt;=4,2,0)
+IF(M1070&gt;=2,1,0)
+IF(H1070&gt;=_xlfn.PERCENTILE.INC($H$2:$H$10001,0.75),1,0)</f>
        <v>1</v>
      </c>
      <c r="S1070" t="str">
        <f>IF(R1070&gt;=7,"High",IF(R1070&gt;=4,"Medium","Low"))</f>
        <v>Low</v>
      </c>
    </row>
    <row r="1071" spans="1:19">
      <c r="A1071" t="s">
        <v>1196</v>
      </c>
      <c r="B1071">
        <v>50</v>
      </c>
      <c r="C1071" t="s">
        <v>112</v>
      </c>
      <c r="D1071" t="s">
        <v>137</v>
      </c>
      <c r="E1071">
        <v>38</v>
      </c>
      <c r="F1071" t="s">
        <v>103</v>
      </c>
      <c r="G1071" t="s">
        <v>104</v>
      </c>
      <c r="H1071" s="5">
        <v>480</v>
      </c>
      <c r="I1071" s="5">
        <v>18647.86</v>
      </c>
      <c r="J1071" t="s">
        <v>134</v>
      </c>
      <c r="K1071" t="s">
        <v>106</v>
      </c>
      <c r="L1071">
        <v>1</v>
      </c>
      <c r="M1071">
        <v>0</v>
      </c>
      <c r="N1071">
        <v>5</v>
      </c>
      <c r="O1071" s="6">
        <v>0</v>
      </c>
      <c r="P1071" t="s">
        <v>107</v>
      </c>
      <c r="Q1071" t="s">
        <v>107</v>
      </c>
      <c r="R1071">
        <f>IF(F1071="Monthly",2,0)
+IF(E1071&lt;=6,2,0)
+IF(N1071&lt;=2,2,0)
+IF(L1071&gt;=4,2,0)
+IF(M1071&gt;=2,1,0)
+IF(H1071&gt;=_xlfn.PERCENTILE.INC($H$2:$H$10001,0.75),1,0)</f>
        <v>2</v>
      </c>
      <c r="S1071" t="str">
        <f>IF(R1071&gt;=7,"High",IF(R1071&gt;=4,"Medium","Low"))</f>
        <v>Low</v>
      </c>
    </row>
    <row r="1072" spans="1:19">
      <c r="A1072" t="s">
        <v>1197</v>
      </c>
      <c r="B1072">
        <v>34</v>
      </c>
      <c r="C1072" t="s">
        <v>112</v>
      </c>
      <c r="D1072" t="s">
        <v>159</v>
      </c>
      <c r="E1072">
        <v>60</v>
      </c>
      <c r="F1072" t="s">
        <v>109</v>
      </c>
      <c r="G1072" t="s">
        <v>129</v>
      </c>
      <c r="H1072" s="5">
        <v>1057</v>
      </c>
      <c r="I1072" s="5">
        <v>60206.62</v>
      </c>
      <c r="J1072" t="s">
        <v>140</v>
      </c>
      <c r="K1072" t="s">
        <v>106</v>
      </c>
      <c r="L1072">
        <v>4</v>
      </c>
      <c r="M1072">
        <v>2</v>
      </c>
      <c r="N1072">
        <v>4</v>
      </c>
      <c r="O1072" s="6">
        <v>5</v>
      </c>
      <c r="P1072" t="s">
        <v>106</v>
      </c>
      <c r="Q1072" t="s">
        <v>107</v>
      </c>
      <c r="R1072">
        <f>IF(F1072="Monthly",2,0)
+IF(E1072&lt;=6,2,0)
+IF(N1072&lt;=2,2,0)
+IF(L1072&gt;=4,2,0)
+IF(M1072&gt;=2,1,0)
+IF(H1072&gt;=_xlfn.PERCENTILE.INC($H$2:$H$10001,0.75),1,0)</f>
        <v>4</v>
      </c>
      <c r="S1072" t="str">
        <f>IF(R1072&gt;=7,"High",IF(R1072&gt;=4,"Medium","Low"))</f>
        <v>Medium</v>
      </c>
    </row>
    <row r="1073" spans="1:19">
      <c r="A1073" t="s">
        <v>1198</v>
      </c>
      <c r="B1073">
        <v>44</v>
      </c>
      <c r="C1073" t="s">
        <v>112</v>
      </c>
      <c r="D1073" t="s">
        <v>159</v>
      </c>
      <c r="E1073">
        <v>51</v>
      </c>
      <c r="F1073" t="s">
        <v>109</v>
      </c>
      <c r="G1073" t="s">
        <v>104</v>
      </c>
      <c r="H1073" s="5">
        <v>460</v>
      </c>
      <c r="I1073" s="5">
        <v>23428.37</v>
      </c>
      <c r="J1073" t="s">
        <v>115</v>
      </c>
      <c r="K1073" t="s">
        <v>106</v>
      </c>
      <c r="L1073">
        <v>0</v>
      </c>
      <c r="M1073">
        <v>0</v>
      </c>
      <c r="N1073">
        <v>5</v>
      </c>
      <c r="O1073" s="6">
        <v>0</v>
      </c>
      <c r="P1073" t="s">
        <v>106</v>
      </c>
      <c r="Q1073" t="s">
        <v>107</v>
      </c>
      <c r="R1073">
        <f>IF(F1073="Monthly",2,0)
+IF(E1073&lt;=6,2,0)
+IF(N1073&lt;=2,2,0)
+IF(L1073&gt;=4,2,0)
+IF(M1073&gt;=2,1,0)
+IF(H1073&gt;=_xlfn.PERCENTILE.INC($H$2:$H$10001,0.75),1,0)</f>
        <v>0</v>
      </c>
      <c r="S1073" t="str">
        <f>IF(R1073&gt;=7,"High",IF(R1073&gt;=4,"Medium","Low"))</f>
        <v>Low</v>
      </c>
    </row>
    <row r="1074" spans="1:19">
      <c r="A1074" t="s">
        <v>1199</v>
      </c>
      <c r="B1074">
        <v>42</v>
      </c>
      <c r="C1074" t="s">
        <v>112</v>
      </c>
      <c r="D1074" t="s">
        <v>133</v>
      </c>
      <c r="E1074">
        <v>65</v>
      </c>
      <c r="F1074" t="s">
        <v>121</v>
      </c>
      <c r="G1074" t="s">
        <v>129</v>
      </c>
      <c r="H1074" s="5">
        <v>1032</v>
      </c>
      <c r="I1074" s="5">
        <v>66351.350000000006</v>
      </c>
      <c r="J1074" t="s">
        <v>105</v>
      </c>
      <c r="K1074" t="s">
        <v>106</v>
      </c>
      <c r="L1074">
        <v>2</v>
      </c>
      <c r="M1074">
        <v>0</v>
      </c>
      <c r="N1074">
        <v>5</v>
      </c>
      <c r="O1074" s="6">
        <v>0</v>
      </c>
      <c r="P1074" t="s">
        <v>107</v>
      </c>
      <c r="Q1074" t="s">
        <v>107</v>
      </c>
      <c r="R1074">
        <f>IF(F1074="Monthly",2,0)
+IF(E1074&lt;=6,2,0)
+IF(N1074&lt;=2,2,0)
+IF(L1074&gt;=4,2,0)
+IF(M1074&gt;=2,1,0)
+IF(H1074&gt;=_xlfn.PERCENTILE.INC($H$2:$H$10001,0.75),1,0)</f>
        <v>1</v>
      </c>
      <c r="S1074" t="str">
        <f>IF(R1074&gt;=7,"High",IF(R1074&gt;=4,"Medium","Low"))</f>
        <v>Low</v>
      </c>
    </row>
    <row r="1075" spans="1:19">
      <c r="A1075" t="s">
        <v>1200</v>
      </c>
      <c r="B1075">
        <v>50</v>
      </c>
      <c r="C1075" t="s">
        <v>112</v>
      </c>
      <c r="D1075" t="s">
        <v>137</v>
      </c>
      <c r="E1075">
        <v>1</v>
      </c>
      <c r="F1075" t="s">
        <v>103</v>
      </c>
      <c r="G1075" t="s">
        <v>129</v>
      </c>
      <c r="H1075" s="5">
        <v>1086</v>
      </c>
      <c r="I1075" s="5">
        <v>1111.96</v>
      </c>
      <c r="J1075" t="s">
        <v>115</v>
      </c>
      <c r="K1075" t="s">
        <v>106</v>
      </c>
      <c r="L1075">
        <v>0</v>
      </c>
      <c r="M1075">
        <v>0</v>
      </c>
      <c r="N1075">
        <v>5</v>
      </c>
      <c r="O1075" s="6">
        <v>0</v>
      </c>
      <c r="P1075" t="s">
        <v>107</v>
      </c>
      <c r="Q1075" t="s">
        <v>106</v>
      </c>
      <c r="R1075">
        <f>IF(F1075="Monthly",2,0)
+IF(E1075&lt;=6,2,0)
+IF(N1075&lt;=2,2,0)
+IF(L1075&gt;=4,2,0)
+IF(M1075&gt;=2,1,0)
+IF(H1075&gt;=_xlfn.PERCENTILE.INC($H$2:$H$10001,0.75),1,0)</f>
        <v>5</v>
      </c>
      <c r="S1075" t="str">
        <f>IF(R1075&gt;=7,"High",IF(R1075&gt;=4,"Medium","Low"))</f>
        <v>Medium</v>
      </c>
    </row>
    <row r="1076" spans="1:19">
      <c r="A1076" t="s">
        <v>1201</v>
      </c>
      <c r="B1076">
        <v>47</v>
      </c>
      <c r="C1076" t="s">
        <v>112</v>
      </c>
      <c r="D1076" t="s">
        <v>123</v>
      </c>
      <c r="E1076">
        <v>72</v>
      </c>
      <c r="F1076" t="s">
        <v>121</v>
      </c>
      <c r="G1076" t="s">
        <v>104</v>
      </c>
      <c r="H1076" s="5">
        <v>430</v>
      </c>
      <c r="I1076" s="5">
        <v>27297.11</v>
      </c>
      <c r="J1076" t="s">
        <v>140</v>
      </c>
      <c r="K1076" t="s">
        <v>107</v>
      </c>
      <c r="L1076">
        <v>3</v>
      </c>
      <c r="M1076">
        <v>1</v>
      </c>
      <c r="N1076">
        <v>5</v>
      </c>
      <c r="O1076" s="6">
        <v>10</v>
      </c>
      <c r="P1076" t="s">
        <v>106</v>
      </c>
      <c r="Q1076" t="s">
        <v>107</v>
      </c>
      <c r="R1076">
        <f>IF(F1076="Monthly",2,0)
+IF(E1076&lt;=6,2,0)
+IF(N1076&lt;=2,2,0)
+IF(L1076&gt;=4,2,0)
+IF(M1076&gt;=2,1,0)
+IF(H1076&gt;=_xlfn.PERCENTILE.INC($H$2:$H$10001,0.75),1,0)</f>
        <v>0</v>
      </c>
      <c r="S1076" t="str">
        <f>IF(R1076&gt;=7,"High",IF(R1076&gt;=4,"Medium","Low"))</f>
        <v>Low</v>
      </c>
    </row>
    <row r="1077" spans="1:19">
      <c r="A1077" t="s">
        <v>1202</v>
      </c>
      <c r="B1077">
        <v>30</v>
      </c>
      <c r="C1077" t="s">
        <v>101</v>
      </c>
      <c r="D1077" t="s">
        <v>102</v>
      </c>
      <c r="E1077">
        <v>23</v>
      </c>
      <c r="F1077" t="s">
        <v>103</v>
      </c>
      <c r="G1077" t="s">
        <v>104</v>
      </c>
      <c r="H1077" s="5">
        <v>560</v>
      </c>
      <c r="I1077" s="5">
        <v>12539.2</v>
      </c>
      <c r="J1077" t="s">
        <v>105</v>
      </c>
      <c r="K1077" t="s">
        <v>106</v>
      </c>
      <c r="L1077">
        <v>2</v>
      </c>
      <c r="M1077">
        <v>1</v>
      </c>
      <c r="N1077">
        <v>4</v>
      </c>
      <c r="O1077" s="6">
        <v>0</v>
      </c>
      <c r="P1077" t="s">
        <v>107</v>
      </c>
      <c r="Q1077" t="s">
        <v>106</v>
      </c>
      <c r="R1077">
        <f>IF(F1077="Monthly",2,0)
+IF(E1077&lt;=6,2,0)
+IF(N1077&lt;=2,2,0)
+IF(L1077&gt;=4,2,0)
+IF(M1077&gt;=2,1,0)
+IF(H1077&gt;=_xlfn.PERCENTILE.INC($H$2:$H$10001,0.75),1,0)</f>
        <v>2</v>
      </c>
      <c r="S1077" t="str">
        <f>IF(R1077&gt;=7,"High",IF(R1077&gt;=4,"Medium","Low"))</f>
        <v>Low</v>
      </c>
    </row>
    <row r="1078" spans="1:19">
      <c r="A1078" t="s">
        <v>1203</v>
      </c>
      <c r="B1078">
        <v>35</v>
      </c>
      <c r="C1078" t="s">
        <v>112</v>
      </c>
      <c r="D1078" t="s">
        <v>123</v>
      </c>
      <c r="E1078">
        <v>45</v>
      </c>
      <c r="F1078" t="s">
        <v>103</v>
      </c>
      <c r="G1078" t="s">
        <v>129</v>
      </c>
      <c r="H1078" s="5">
        <v>961</v>
      </c>
      <c r="I1078" s="5">
        <v>42888.82</v>
      </c>
      <c r="J1078" t="s">
        <v>117</v>
      </c>
      <c r="K1078" t="s">
        <v>106</v>
      </c>
      <c r="L1078">
        <v>1</v>
      </c>
      <c r="M1078">
        <v>0</v>
      </c>
      <c r="N1078">
        <v>5</v>
      </c>
      <c r="O1078" s="6">
        <v>0</v>
      </c>
      <c r="P1078" t="s">
        <v>106</v>
      </c>
      <c r="Q1078" t="s">
        <v>107</v>
      </c>
      <c r="R1078">
        <f>IF(F1078="Monthly",2,0)
+IF(E1078&lt;=6,2,0)
+IF(N1078&lt;=2,2,0)
+IF(L1078&gt;=4,2,0)
+IF(M1078&gt;=2,1,0)
+IF(H1078&gt;=_xlfn.PERCENTILE.INC($H$2:$H$10001,0.75),1,0)</f>
        <v>3</v>
      </c>
      <c r="S1078" t="str">
        <f>IF(R1078&gt;=7,"High",IF(R1078&gt;=4,"Medium","Low"))</f>
        <v>Low</v>
      </c>
    </row>
    <row r="1079" spans="1:19">
      <c r="A1079" t="s">
        <v>1204</v>
      </c>
      <c r="B1079">
        <v>43</v>
      </c>
      <c r="C1079" t="s">
        <v>112</v>
      </c>
      <c r="D1079" t="s">
        <v>102</v>
      </c>
      <c r="E1079">
        <v>25</v>
      </c>
      <c r="F1079" t="s">
        <v>103</v>
      </c>
      <c r="G1079" t="s">
        <v>104</v>
      </c>
      <c r="H1079" s="5">
        <v>479</v>
      </c>
      <c r="I1079" s="5">
        <v>12028.17</v>
      </c>
      <c r="J1079" t="s">
        <v>140</v>
      </c>
      <c r="K1079" t="s">
        <v>106</v>
      </c>
      <c r="L1079">
        <v>4</v>
      </c>
      <c r="M1079">
        <v>1</v>
      </c>
      <c r="N1079">
        <v>4</v>
      </c>
      <c r="O1079" s="6">
        <v>0</v>
      </c>
      <c r="P1079" t="s">
        <v>107</v>
      </c>
      <c r="Q1079" t="s">
        <v>106</v>
      </c>
      <c r="R1079">
        <f>IF(F1079="Monthly",2,0)
+IF(E1079&lt;=6,2,0)
+IF(N1079&lt;=2,2,0)
+IF(L1079&gt;=4,2,0)
+IF(M1079&gt;=2,1,0)
+IF(H1079&gt;=_xlfn.PERCENTILE.INC($H$2:$H$10001,0.75),1,0)</f>
        <v>4</v>
      </c>
      <c r="S1079" t="str">
        <f>IF(R1079&gt;=7,"High",IF(R1079&gt;=4,"Medium","Low"))</f>
        <v>Medium</v>
      </c>
    </row>
    <row r="1080" spans="1:19">
      <c r="A1080" t="s">
        <v>1205</v>
      </c>
      <c r="B1080">
        <v>21</v>
      </c>
      <c r="C1080" t="s">
        <v>101</v>
      </c>
      <c r="D1080" t="s">
        <v>119</v>
      </c>
      <c r="E1080">
        <v>54</v>
      </c>
      <c r="F1080" t="s">
        <v>109</v>
      </c>
      <c r="G1080" t="s">
        <v>104</v>
      </c>
      <c r="H1080" s="5">
        <v>494</v>
      </c>
      <c r="I1080" s="5">
        <v>27101.73</v>
      </c>
      <c r="J1080" t="s">
        <v>140</v>
      </c>
      <c r="K1080" t="s">
        <v>106</v>
      </c>
      <c r="L1080">
        <v>3</v>
      </c>
      <c r="M1080">
        <v>0</v>
      </c>
      <c r="N1080">
        <v>5</v>
      </c>
      <c r="O1080" s="6">
        <v>0</v>
      </c>
      <c r="P1080" t="s">
        <v>106</v>
      </c>
      <c r="Q1080" t="s">
        <v>107</v>
      </c>
      <c r="R1080">
        <f>IF(F1080="Monthly",2,0)
+IF(E1080&lt;=6,2,0)
+IF(N1080&lt;=2,2,0)
+IF(L1080&gt;=4,2,0)
+IF(M1080&gt;=2,1,0)
+IF(H1080&gt;=_xlfn.PERCENTILE.INC($H$2:$H$10001,0.75),1,0)</f>
        <v>0</v>
      </c>
      <c r="S1080" t="str">
        <f>IF(R1080&gt;=7,"High",IF(R1080&gt;=4,"Medium","Low"))</f>
        <v>Low</v>
      </c>
    </row>
    <row r="1081" spans="1:19">
      <c r="A1081" t="s">
        <v>1206</v>
      </c>
      <c r="B1081">
        <v>32</v>
      </c>
      <c r="C1081" t="s">
        <v>112</v>
      </c>
      <c r="D1081" t="s">
        <v>113</v>
      </c>
      <c r="E1081">
        <v>29</v>
      </c>
      <c r="F1081" t="s">
        <v>103</v>
      </c>
      <c r="G1081" t="s">
        <v>104</v>
      </c>
      <c r="H1081" s="5">
        <v>443</v>
      </c>
      <c r="I1081" s="5">
        <v>12496.59</v>
      </c>
      <c r="J1081" t="s">
        <v>115</v>
      </c>
      <c r="K1081" t="s">
        <v>107</v>
      </c>
      <c r="L1081">
        <v>0</v>
      </c>
      <c r="M1081">
        <v>0</v>
      </c>
      <c r="N1081">
        <v>3</v>
      </c>
      <c r="O1081" s="6">
        <v>0</v>
      </c>
      <c r="P1081" t="s">
        <v>107</v>
      </c>
      <c r="Q1081" t="s">
        <v>106</v>
      </c>
      <c r="R1081">
        <f>IF(F1081="Monthly",2,0)
+IF(E1081&lt;=6,2,0)
+IF(N1081&lt;=2,2,0)
+IF(L1081&gt;=4,2,0)
+IF(M1081&gt;=2,1,0)
+IF(H1081&gt;=_xlfn.PERCENTILE.INC($H$2:$H$10001,0.75),1,0)</f>
        <v>2</v>
      </c>
      <c r="S1081" t="str">
        <f>IF(R1081&gt;=7,"High",IF(R1081&gt;=4,"Medium","Low"))</f>
        <v>Low</v>
      </c>
    </row>
    <row r="1082" spans="1:19">
      <c r="A1082" t="s">
        <v>1207</v>
      </c>
      <c r="B1082">
        <v>22</v>
      </c>
      <c r="C1082" t="s">
        <v>112</v>
      </c>
      <c r="D1082" t="s">
        <v>119</v>
      </c>
      <c r="E1082">
        <v>37</v>
      </c>
      <c r="F1082" t="s">
        <v>121</v>
      </c>
      <c r="G1082" t="s">
        <v>104</v>
      </c>
      <c r="H1082" s="5">
        <v>481</v>
      </c>
      <c r="I1082" s="5">
        <v>15456.06</v>
      </c>
      <c r="J1082" t="s">
        <v>140</v>
      </c>
      <c r="K1082" t="s">
        <v>106</v>
      </c>
      <c r="L1082">
        <v>3</v>
      </c>
      <c r="M1082">
        <v>0</v>
      </c>
      <c r="N1082">
        <v>5</v>
      </c>
      <c r="O1082" s="6">
        <v>15</v>
      </c>
      <c r="P1082" t="s">
        <v>106</v>
      </c>
      <c r="Q1082" t="s">
        <v>107</v>
      </c>
      <c r="R1082">
        <f>IF(F1082="Monthly",2,0)
+IF(E1082&lt;=6,2,0)
+IF(N1082&lt;=2,2,0)
+IF(L1082&gt;=4,2,0)
+IF(M1082&gt;=2,1,0)
+IF(H1082&gt;=_xlfn.PERCENTILE.INC($H$2:$H$10001,0.75),1,0)</f>
        <v>0</v>
      </c>
      <c r="S1082" t="str">
        <f>IF(R1082&gt;=7,"High",IF(R1082&gt;=4,"Medium","Low"))</f>
        <v>Low</v>
      </c>
    </row>
    <row r="1083" spans="1:19">
      <c r="A1083" t="s">
        <v>1208</v>
      </c>
      <c r="B1083">
        <v>58</v>
      </c>
      <c r="C1083" t="s">
        <v>101</v>
      </c>
      <c r="D1083" t="s">
        <v>137</v>
      </c>
      <c r="E1083">
        <v>30</v>
      </c>
      <c r="F1083" t="s">
        <v>103</v>
      </c>
      <c r="G1083" t="s">
        <v>110</v>
      </c>
      <c r="H1083" s="5">
        <v>703</v>
      </c>
      <c r="I1083" s="5">
        <v>20745.62</v>
      </c>
      <c r="J1083" t="s">
        <v>134</v>
      </c>
      <c r="K1083" t="s">
        <v>106</v>
      </c>
      <c r="L1083">
        <v>1</v>
      </c>
      <c r="M1083">
        <v>0</v>
      </c>
      <c r="N1083">
        <v>3</v>
      </c>
      <c r="O1083" s="6">
        <v>0</v>
      </c>
      <c r="P1083" t="s">
        <v>107</v>
      </c>
      <c r="Q1083" t="s">
        <v>107</v>
      </c>
      <c r="R1083">
        <f>IF(F1083="Monthly",2,0)
+IF(E1083&lt;=6,2,0)
+IF(N1083&lt;=2,2,0)
+IF(L1083&gt;=4,2,0)
+IF(M1083&gt;=2,1,0)
+IF(H1083&gt;=_xlfn.PERCENTILE.INC($H$2:$H$10001,0.75),1,0)</f>
        <v>2</v>
      </c>
      <c r="S1083" t="str">
        <f>IF(R1083&gt;=7,"High",IF(R1083&gt;=4,"Medium","Low"))</f>
        <v>Low</v>
      </c>
    </row>
    <row r="1084" spans="1:19">
      <c r="A1084" t="s">
        <v>1209</v>
      </c>
      <c r="B1084">
        <v>27</v>
      </c>
      <c r="C1084" t="s">
        <v>101</v>
      </c>
      <c r="D1084" t="s">
        <v>126</v>
      </c>
      <c r="E1084">
        <v>21</v>
      </c>
      <c r="F1084" t="s">
        <v>103</v>
      </c>
      <c r="G1084" t="s">
        <v>104</v>
      </c>
      <c r="H1084" s="5">
        <v>541</v>
      </c>
      <c r="I1084" s="5">
        <v>11675.19</v>
      </c>
      <c r="J1084" t="s">
        <v>115</v>
      </c>
      <c r="K1084" t="s">
        <v>107</v>
      </c>
      <c r="L1084">
        <v>0</v>
      </c>
      <c r="M1084">
        <v>0</v>
      </c>
      <c r="N1084">
        <v>4</v>
      </c>
      <c r="O1084" s="6">
        <v>0</v>
      </c>
      <c r="P1084" t="s">
        <v>106</v>
      </c>
      <c r="Q1084" t="s">
        <v>106</v>
      </c>
      <c r="R1084">
        <f>IF(F1084="Monthly",2,0)
+IF(E1084&lt;=6,2,0)
+IF(N1084&lt;=2,2,0)
+IF(L1084&gt;=4,2,0)
+IF(M1084&gt;=2,1,0)
+IF(H1084&gt;=_xlfn.PERCENTILE.INC($H$2:$H$10001,0.75),1,0)</f>
        <v>2</v>
      </c>
      <c r="S1084" t="str">
        <f>IF(R1084&gt;=7,"High",IF(R1084&gt;=4,"Medium","Low"))</f>
        <v>Low</v>
      </c>
    </row>
    <row r="1085" spans="1:19">
      <c r="A1085" t="s">
        <v>1210</v>
      </c>
      <c r="B1085">
        <v>39</v>
      </c>
      <c r="C1085" t="s">
        <v>112</v>
      </c>
      <c r="D1085" t="s">
        <v>119</v>
      </c>
      <c r="E1085">
        <v>56</v>
      </c>
      <c r="F1085" t="s">
        <v>103</v>
      </c>
      <c r="G1085" t="s">
        <v>104</v>
      </c>
      <c r="H1085" s="5">
        <v>472</v>
      </c>
      <c r="I1085" s="5">
        <v>27049.69</v>
      </c>
      <c r="J1085" t="s">
        <v>140</v>
      </c>
      <c r="K1085" t="s">
        <v>106</v>
      </c>
      <c r="L1085">
        <v>2</v>
      </c>
      <c r="M1085">
        <v>0</v>
      </c>
      <c r="N1085">
        <v>4</v>
      </c>
      <c r="O1085" s="6">
        <v>0</v>
      </c>
      <c r="P1085" t="s">
        <v>107</v>
      </c>
      <c r="Q1085" t="s">
        <v>106</v>
      </c>
      <c r="R1085">
        <f>IF(F1085="Monthly",2,0)
+IF(E1085&lt;=6,2,0)
+IF(N1085&lt;=2,2,0)
+IF(L1085&gt;=4,2,0)
+IF(M1085&gt;=2,1,0)
+IF(H1085&gt;=_xlfn.PERCENTILE.INC($H$2:$H$10001,0.75),1,0)</f>
        <v>2</v>
      </c>
      <c r="S1085" t="str">
        <f>IF(R1085&gt;=7,"High",IF(R1085&gt;=4,"Medium","Low"))</f>
        <v>Low</v>
      </c>
    </row>
    <row r="1086" spans="1:19">
      <c r="A1086" t="s">
        <v>1211</v>
      </c>
      <c r="B1086">
        <v>40</v>
      </c>
      <c r="C1086" t="s">
        <v>101</v>
      </c>
      <c r="D1086" t="s">
        <v>137</v>
      </c>
      <c r="E1086">
        <v>21</v>
      </c>
      <c r="F1086" t="s">
        <v>103</v>
      </c>
      <c r="G1086" t="s">
        <v>129</v>
      </c>
      <c r="H1086" s="5">
        <v>1014</v>
      </c>
      <c r="I1086" s="5">
        <v>20881.509999999998</v>
      </c>
      <c r="J1086" t="s">
        <v>117</v>
      </c>
      <c r="K1086" t="s">
        <v>106</v>
      </c>
      <c r="L1086">
        <v>0</v>
      </c>
      <c r="M1086">
        <v>0</v>
      </c>
      <c r="N1086">
        <v>5</v>
      </c>
      <c r="O1086" s="6">
        <v>0</v>
      </c>
      <c r="P1086" t="s">
        <v>107</v>
      </c>
      <c r="Q1086" t="s">
        <v>107</v>
      </c>
      <c r="R1086">
        <f>IF(F1086="Monthly",2,0)
+IF(E1086&lt;=6,2,0)
+IF(N1086&lt;=2,2,0)
+IF(L1086&gt;=4,2,0)
+IF(M1086&gt;=2,1,0)
+IF(H1086&gt;=_xlfn.PERCENTILE.INC($H$2:$H$10001,0.75),1,0)</f>
        <v>3</v>
      </c>
      <c r="S1086" t="str">
        <f>IF(R1086&gt;=7,"High",IF(R1086&gt;=4,"Medium","Low"))</f>
        <v>Low</v>
      </c>
    </row>
    <row r="1087" spans="1:19">
      <c r="A1087" t="s">
        <v>1212</v>
      </c>
      <c r="B1087">
        <v>23</v>
      </c>
      <c r="C1087" t="s">
        <v>112</v>
      </c>
      <c r="D1087" t="s">
        <v>126</v>
      </c>
      <c r="E1087">
        <v>56</v>
      </c>
      <c r="F1087" t="s">
        <v>103</v>
      </c>
      <c r="G1087" t="s">
        <v>129</v>
      </c>
      <c r="H1087" s="5">
        <v>994</v>
      </c>
      <c r="I1087" s="5">
        <v>56615.63</v>
      </c>
      <c r="J1087" t="s">
        <v>115</v>
      </c>
      <c r="K1087" t="s">
        <v>106</v>
      </c>
      <c r="L1087">
        <v>0</v>
      </c>
      <c r="M1087">
        <v>0</v>
      </c>
      <c r="N1087">
        <v>5</v>
      </c>
      <c r="O1087" s="6">
        <v>0</v>
      </c>
      <c r="P1087" t="s">
        <v>107</v>
      </c>
      <c r="Q1087" t="s">
        <v>107</v>
      </c>
      <c r="R1087">
        <f>IF(F1087="Monthly",2,0)
+IF(E1087&lt;=6,2,0)
+IF(N1087&lt;=2,2,0)
+IF(L1087&gt;=4,2,0)
+IF(M1087&gt;=2,1,0)
+IF(H1087&gt;=_xlfn.PERCENTILE.INC($H$2:$H$10001,0.75),1,0)</f>
        <v>3</v>
      </c>
      <c r="S1087" t="str">
        <f>IF(R1087&gt;=7,"High",IF(R1087&gt;=4,"Medium","Low"))</f>
        <v>Low</v>
      </c>
    </row>
    <row r="1088" spans="1:19">
      <c r="A1088" t="s">
        <v>1213</v>
      </c>
      <c r="B1088">
        <v>18</v>
      </c>
      <c r="C1088" t="s">
        <v>112</v>
      </c>
      <c r="D1088" t="s">
        <v>102</v>
      </c>
      <c r="E1088">
        <v>58</v>
      </c>
      <c r="F1088" t="s">
        <v>109</v>
      </c>
      <c r="G1088" t="s">
        <v>110</v>
      </c>
      <c r="H1088" s="5">
        <v>737</v>
      </c>
      <c r="I1088" s="5">
        <v>42972.21</v>
      </c>
      <c r="J1088" t="s">
        <v>134</v>
      </c>
      <c r="K1088" t="s">
        <v>106</v>
      </c>
      <c r="L1088">
        <v>4</v>
      </c>
      <c r="M1088">
        <v>3</v>
      </c>
      <c r="N1088">
        <v>3</v>
      </c>
      <c r="O1088" s="6">
        <v>0</v>
      </c>
      <c r="P1088" t="s">
        <v>107</v>
      </c>
      <c r="Q1088" t="s">
        <v>107</v>
      </c>
      <c r="R1088">
        <f>IF(F1088="Monthly",2,0)
+IF(E1088&lt;=6,2,0)
+IF(N1088&lt;=2,2,0)
+IF(L1088&gt;=4,2,0)
+IF(M1088&gt;=2,1,0)
+IF(H1088&gt;=_xlfn.PERCENTILE.INC($H$2:$H$10001,0.75),1,0)</f>
        <v>3</v>
      </c>
      <c r="S1088" t="str">
        <f>IF(R1088&gt;=7,"High",IF(R1088&gt;=4,"Medium","Low"))</f>
        <v>Low</v>
      </c>
    </row>
    <row r="1089" spans="1:19">
      <c r="A1089" t="s">
        <v>1214</v>
      </c>
      <c r="B1089">
        <v>30</v>
      </c>
      <c r="C1089" t="s">
        <v>101</v>
      </c>
      <c r="D1089" t="s">
        <v>137</v>
      </c>
      <c r="E1089">
        <v>47</v>
      </c>
      <c r="F1089" t="s">
        <v>121</v>
      </c>
      <c r="G1089" t="s">
        <v>104</v>
      </c>
      <c r="H1089" s="5">
        <v>502</v>
      </c>
      <c r="I1089" s="5">
        <v>23404.53</v>
      </c>
      <c r="J1089" t="s">
        <v>134</v>
      </c>
      <c r="K1089" t="s">
        <v>106</v>
      </c>
      <c r="L1089">
        <v>1</v>
      </c>
      <c r="M1089">
        <v>0</v>
      </c>
      <c r="N1089">
        <v>4</v>
      </c>
      <c r="O1089" s="6">
        <v>0</v>
      </c>
      <c r="P1089" t="s">
        <v>107</v>
      </c>
      <c r="Q1089" t="s">
        <v>107</v>
      </c>
      <c r="R1089">
        <f>IF(F1089="Monthly",2,0)
+IF(E1089&lt;=6,2,0)
+IF(N1089&lt;=2,2,0)
+IF(L1089&gt;=4,2,0)
+IF(M1089&gt;=2,1,0)
+IF(H1089&gt;=_xlfn.PERCENTILE.INC($H$2:$H$10001,0.75),1,0)</f>
        <v>0</v>
      </c>
      <c r="S1089" t="str">
        <f>IF(R1089&gt;=7,"High",IF(R1089&gt;=4,"Medium","Low"))</f>
        <v>Low</v>
      </c>
    </row>
    <row r="1090" spans="1:19">
      <c r="A1090" t="s">
        <v>1215</v>
      </c>
      <c r="B1090">
        <v>28</v>
      </c>
      <c r="C1090" t="s">
        <v>112</v>
      </c>
      <c r="D1090" t="s">
        <v>119</v>
      </c>
      <c r="E1090">
        <v>63</v>
      </c>
      <c r="F1090" t="s">
        <v>103</v>
      </c>
      <c r="G1090" t="s">
        <v>129</v>
      </c>
      <c r="H1090" s="5">
        <v>1012</v>
      </c>
      <c r="I1090" s="5">
        <v>64058.12</v>
      </c>
      <c r="J1090" t="s">
        <v>140</v>
      </c>
      <c r="K1090" t="s">
        <v>106</v>
      </c>
      <c r="L1090">
        <v>4</v>
      </c>
      <c r="M1090">
        <v>1</v>
      </c>
      <c r="N1090">
        <v>4</v>
      </c>
      <c r="O1090" s="6">
        <v>0</v>
      </c>
      <c r="P1090" t="s">
        <v>107</v>
      </c>
      <c r="Q1090" t="s">
        <v>106</v>
      </c>
      <c r="R1090">
        <f>IF(F1090="Monthly",2,0)
+IF(E1090&lt;=6,2,0)
+IF(N1090&lt;=2,2,0)
+IF(L1090&gt;=4,2,0)
+IF(M1090&gt;=2,1,0)
+IF(H1090&gt;=_xlfn.PERCENTILE.INC($H$2:$H$10001,0.75),1,0)</f>
        <v>5</v>
      </c>
      <c r="S1090" t="str">
        <f>IF(R1090&gt;=7,"High",IF(R1090&gt;=4,"Medium","Low"))</f>
        <v>Medium</v>
      </c>
    </row>
    <row r="1091" spans="1:19">
      <c r="A1091" t="s">
        <v>1216</v>
      </c>
      <c r="B1091">
        <v>21</v>
      </c>
      <c r="C1091" t="s">
        <v>112</v>
      </c>
      <c r="D1091" t="s">
        <v>133</v>
      </c>
      <c r="E1091">
        <v>45</v>
      </c>
      <c r="F1091" t="s">
        <v>109</v>
      </c>
      <c r="G1091" t="s">
        <v>110</v>
      </c>
      <c r="H1091" s="5">
        <v>657</v>
      </c>
      <c r="I1091" s="5">
        <v>30260.2</v>
      </c>
      <c r="J1091" t="s">
        <v>140</v>
      </c>
      <c r="K1091" t="s">
        <v>106</v>
      </c>
      <c r="L1091">
        <v>4</v>
      </c>
      <c r="M1091">
        <v>3</v>
      </c>
      <c r="N1091">
        <v>5</v>
      </c>
      <c r="O1091" s="6">
        <v>0</v>
      </c>
      <c r="P1091" t="s">
        <v>107</v>
      </c>
      <c r="Q1091" t="s">
        <v>107</v>
      </c>
      <c r="R1091">
        <f>IF(F1091="Monthly",2,0)
+IF(E1091&lt;=6,2,0)
+IF(N1091&lt;=2,2,0)
+IF(L1091&gt;=4,2,0)
+IF(M1091&gt;=2,1,0)
+IF(H1091&gt;=_xlfn.PERCENTILE.INC($H$2:$H$10001,0.75),1,0)</f>
        <v>3</v>
      </c>
      <c r="S1091" t="str">
        <f>IF(R1091&gt;=7,"High",IF(R1091&gt;=4,"Medium","Low"))</f>
        <v>Low</v>
      </c>
    </row>
    <row r="1092" spans="1:19">
      <c r="A1092" t="s">
        <v>1217</v>
      </c>
      <c r="B1092">
        <v>26</v>
      </c>
      <c r="C1092" t="s">
        <v>101</v>
      </c>
      <c r="D1092" t="s">
        <v>126</v>
      </c>
      <c r="E1092">
        <v>50</v>
      </c>
      <c r="F1092" t="s">
        <v>121</v>
      </c>
      <c r="G1092" t="s">
        <v>110</v>
      </c>
      <c r="H1092" s="5">
        <v>688</v>
      </c>
      <c r="I1092" s="5">
        <v>34189.03</v>
      </c>
      <c r="J1092" t="s">
        <v>105</v>
      </c>
      <c r="K1092" t="s">
        <v>106</v>
      </c>
      <c r="L1092">
        <v>0</v>
      </c>
      <c r="M1092">
        <v>0</v>
      </c>
      <c r="N1092">
        <v>5</v>
      </c>
      <c r="O1092" s="6">
        <v>0</v>
      </c>
      <c r="P1092" t="s">
        <v>107</v>
      </c>
      <c r="Q1092" t="s">
        <v>107</v>
      </c>
      <c r="R1092">
        <f>IF(F1092="Monthly",2,0)
+IF(E1092&lt;=6,2,0)
+IF(N1092&lt;=2,2,0)
+IF(L1092&gt;=4,2,0)
+IF(M1092&gt;=2,1,0)
+IF(H1092&gt;=_xlfn.PERCENTILE.INC($H$2:$H$10001,0.75),1,0)</f>
        <v>0</v>
      </c>
      <c r="S1092" t="str">
        <f>IF(R1092&gt;=7,"High",IF(R1092&gt;=4,"Medium","Low"))</f>
        <v>Low</v>
      </c>
    </row>
    <row r="1093" spans="1:19">
      <c r="A1093" t="s">
        <v>1218</v>
      </c>
      <c r="B1093">
        <v>32</v>
      </c>
      <c r="C1093" t="s">
        <v>112</v>
      </c>
      <c r="D1093" t="s">
        <v>137</v>
      </c>
      <c r="E1093">
        <v>18</v>
      </c>
      <c r="F1093" t="s">
        <v>103</v>
      </c>
      <c r="G1093" t="s">
        <v>110</v>
      </c>
      <c r="H1093" s="5">
        <v>700</v>
      </c>
      <c r="I1093" s="5">
        <v>12368.55</v>
      </c>
      <c r="J1093" t="s">
        <v>140</v>
      </c>
      <c r="K1093" t="s">
        <v>107</v>
      </c>
      <c r="L1093">
        <v>2</v>
      </c>
      <c r="M1093">
        <v>2</v>
      </c>
      <c r="N1093">
        <v>5</v>
      </c>
      <c r="O1093" s="6">
        <v>0</v>
      </c>
      <c r="P1093" t="s">
        <v>106</v>
      </c>
      <c r="Q1093" t="s">
        <v>107</v>
      </c>
      <c r="R1093">
        <f>IF(F1093="Monthly",2,0)
+IF(E1093&lt;=6,2,0)
+IF(N1093&lt;=2,2,0)
+IF(L1093&gt;=4,2,0)
+IF(M1093&gt;=2,1,0)
+IF(H1093&gt;=_xlfn.PERCENTILE.INC($H$2:$H$10001,0.75),1,0)</f>
        <v>3</v>
      </c>
      <c r="S1093" t="str">
        <f>IF(R1093&gt;=7,"High",IF(R1093&gt;=4,"Medium","Low"))</f>
        <v>Low</v>
      </c>
    </row>
    <row r="1094" spans="1:19">
      <c r="A1094" t="s">
        <v>1219</v>
      </c>
      <c r="B1094">
        <v>30</v>
      </c>
      <c r="C1094" t="s">
        <v>101</v>
      </c>
      <c r="D1094" t="s">
        <v>123</v>
      </c>
      <c r="E1094">
        <v>26</v>
      </c>
      <c r="F1094" t="s">
        <v>103</v>
      </c>
      <c r="G1094" t="s">
        <v>104</v>
      </c>
      <c r="H1094" s="5">
        <v>429</v>
      </c>
      <c r="I1094" s="5">
        <v>10826.78</v>
      </c>
      <c r="J1094" t="s">
        <v>105</v>
      </c>
      <c r="K1094" t="s">
        <v>106</v>
      </c>
      <c r="L1094">
        <v>0</v>
      </c>
      <c r="M1094">
        <v>0</v>
      </c>
      <c r="N1094">
        <v>5</v>
      </c>
      <c r="O1094" s="6">
        <v>0</v>
      </c>
      <c r="P1094" t="s">
        <v>107</v>
      </c>
      <c r="Q1094" t="s">
        <v>107</v>
      </c>
      <c r="R1094">
        <f>IF(F1094="Monthly",2,0)
+IF(E1094&lt;=6,2,0)
+IF(N1094&lt;=2,2,0)
+IF(L1094&gt;=4,2,0)
+IF(M1094&gt;=2,1,0)
+IF(H1094&gt;=_xlfn.PERCENTILE.INC($H$2:$H$10001,0.75),1,0)</f>
        <v>2</v>
      </c>
      <c r="S1094" t="str">
        <f>IF(R1094&gt;=7,"High",IF(R1094&gt;=4,"Medium","Low"))</f>
        <v>Low</v>
      </c>
    </row>
    <row r="1095" spans="1:19">
      <c r="A1095" t="s">
        <v>1220</v>
      </c>
      <c r="B1095">
        <v>45</v>
      </c>
      <c r="C1095" t="s">
        <v>112</v>
      </c>
      <c r="D1095" t="s">
        <v>128</v>
      </c>
      <c r="E1095">
        <v>29</v>
      </c>
      <c r="F1095" t="s">
        <v>103</v>
      </c>
      <c r="G1095" t="s">
        <v>104</v>
      </c>
      <c r="H1095" s="5">
        <v>436</v>
      </c>
      <c r="I1095" s="5">
        <v>12855.74</v>
      </c>
      <c r="J1095" t="s">
        <v>140</v>
      </c>
      <c r="K1095" t="s">
        <v>106</v>
      </c>
      <c r="L1095">
        <v>1</v>
      </c>
      <c r="M1095">
        <v>0</v>
      </c>
      <c r="N1095">
        <v>5</v>
      </c>
      <c r="O1095" s="6">
        <v>0</v>
      </c>
      <c r="P1095" t="s">
        <v>107</v>
      </c>
      <c r="Q1095" t="s">
        <v>106</v>
      </c>
      <c r="R1095">
        <f>IF(F1095="Monthly",2,0)
+IF(E1095&lt;=6,2,0)
+IF(N1095&lt;=2,2,0)
+IF(L1095&gt;=4,2,0)
+IF(M1095&gt;=2,1,0)
+IF(H1095&gt;=_xlfn.PERCENTILE.INC($H$2:$H$10001,0.75),1,0)</f>
        <v>2</v>
      </c>
      <c r="S1095" t="str">
        <f>IF(R1095&gt;=7,"High",IF(R1095&gt;=4,"Medium","Low"))</f>
        <v>Low</v>
      </c>
    </row>
    <row r="1096" spans="1:19">
      <c r="A1096" t="s">
        <v>1221</v>
      </c>
      <c r="B1096">
        <v>37</v>
      </c>
      <c r="C1096" t="s">
        <v>112</v>
      </c>
      <c r="D1096" t="s">
        <v>137</v>
      </c>
      <c r="E1096">
        <v>7</v>
      </c>
      <c r="F1096" t="s">
        <v>103</v>
      </c>
      <c r="G1096" t="s">
        <v>110</v>
      </c>
      <c r="H1096" s="5">
        <v>746</v>
      </c>
      <c r="I1096" s="5">
        <v>5365.84</v>
      </c>
      <c r="J1096" t="s">
        <v>105</v>
      </c>
      <c r="K1096" t="s">
        <v>106</v>
      </c>
      <c r="L1096">
        <v>0</v>
      </c>
      <c r="M1096">
        <v>0</v>
      </c>
      <c r="N1096">
        <v>5</v>
      </c>
      <c r="O1096" s="6">
        <v>0</v>
      </c>
      <c r="P1096" t="s">
        <v>107</v>
      </c>
      <c r="Q1096" t="s">
        <v>107</v>
      </c>
      <c r="R1096">
        <f>IF(F1096="Monthly",2,0)
+IF(E1096&lt;=6,2,0)
+IF(N1096&lt;=2,2,0)
+IF(L1096&gt;=4,2,0)
+IF(M1096&gt;=2,1,0)
+IF(H1096&gt;=_xlfn.PERCENTILE.INC($H$2:$H$10001,0.75),1,0)</f>
        <v>2</v>
      </c>
      <c r="S1096" t="str">
        <f>IF(R1096&gt;=7,"High",IF(R1096&gt;=4,"Medium","Low"))</f>
        <v>Low</v>
      </c>
    </row>
    <row r="1097" spans="1:19">
      <c r="A1097" t="s">
        <v>1222</v>
      </c>
      <c r="B1097">
        <v>28</v>
      </c>
      <c r="C1097" t="s">
        <v>112</v>
      </c>
      <c r="D1097" t="s">
        <v>102</v>
      </c>
      <c r="E1097">
        <v>23</v>
      </c>
      <c r="F1097" t="s">
        <v>103</v>
      </c>
      <c r="G1097" t="s">
        <v>129</v>
      </c>
      <c r="H1097" s="5">
        <v>1013</v>
      </c>
      <c r="I1097" s="5">
        <v>23067.06</v>
      </c>
      <c r="J1097" t="s">
        <v>105</v>
      </c>
      <c r="K1097" t="s">
        <v>106</v>
      </c>
      <c r="L1097">
        <v>3</v>
      </c>
      <c r="M1097">
        <v>1</v>
      </c>
      <c r="N1097">
        <v>3</v>
      </c>
      <c r="O1097" s="6">
        <v>0</v>
      </c>
      <c r="P1097" t="s">
        <v>107</v>
      </c>
      <c r="Q1097" t="s">
        <v>107</v>
      </c>
      <c r="R1097">
        <f>IF(F1097="Monthly",2,0)
+IF(E1097&lt;=6,2,0)
+IF(N1097&lt;=2,2,0)
+IF(L1097&gt;=4,2,0)
+IF(M1097&gt;=2,1,0)
+IF(H1097&gt;=_xlfn.PERCENTILE.INC($H$2:$H$10001,0.75),1,0)</f>
        <v>3</v>
      </c>
      <c r="S1097" t="str">
        <f>IF(R1097&gt;=7,"High",IF(R1097&gt;=4,"Medium","Low"))</f>
        <v>Low</v>
      </c>
    </row>
    <row r="1098" spans="1:19">
      <c r="A1098" t="s">
        <v>1223</v>
      </c>
      <c r="B1098">
        <v>61</v>
      </c>
      <c r="C1098" t="s">
        <v>101</v>
      </c>
      <c r="D1098" t="s">
        <v>126</v>
      </c>
      <c r="E1098">
        <v>15</v>
      </c>
      <c r="F1098" t="s">
        <v>103</v>
      </c>
      <c r="G1098" t="s">
        <v>110</v>
      </c>
      <c r="H1098" s="5">
        <v>827</v>
      </c>
      <c r="I1098" s="5">
        <v>12166.21</v>
      </c>
      <c r="J1098" t="s">
        <v>117</v>
      </c>
      <c r="K1098" t="s">
        <v>106</v>
      </c>
      <c r="L1098">
        <v>0</v>
      </c>
      <c r="M1098">
        <v>0</v>
      </c>
      <c r="N1098">
        <v>5</v>
      </c>
      <c r="O1098" s="6">
        <v>0</v>
      </c>
      <c r="P1098" t="s">
        <v>107</v>
      </c>
      <c r="Q1098" t="s">
        <v>106</v>
      </c>
      <c r="R1098">
        <f>IF(F1098="Monthly",2,0)
+IF(E1098&lt;=6,2,0)
+IF(N1098&lt;=2,2,0)
+IF(L1098&gt;=4,2,0)
+IF(M1098&gt;=2,1,0)
+IF(H1098&gt;=_xlfn.PERCENTILE.INC($H$2:$H$10001,0.75),1,0)</f>
        <v>3</v>
      </c>
      <c r="S1098" t="str">
        <f>IF(R1098&gt;=7,"High",IF(R1098&gt;=4,"Medium","Low"))</f>
        <v>Low</v>
      </c>
    </row>
    <row r="1099" spans="1:19">
      <c r="A1099" t="s">
        <v>1224</v>
      </c>
      <c r="B1099">
        <v>26</v>
      </c>
      <c r="C1099" t="s">
        <v>112</v>
      </c>
      <c r="D1099" t="s">
        <v>133</v>
      </c>
      <c r="E1099">
        <v>18</v>
      </c>
      <c r="F1099" t="s">
        <v>103</v>
      </c>
      <c r="G1099" t="s">
        <v>104</v>
      </c>
      <c r="H1099" s="5">
        <v>507</v>
      </c>
      <c r="I1099" s="5">
        <v>9313.19</v>
      </c>
      <c r="J1099" t="s">
        <v>115</v>
      </c>
      <c r="K1099" t="s">
        <v>107</v>
      </c>
      <c r="L1099">
        <v>0</v>
      </c>
      <c r="M1099">
        <v>0</v>
      </c>
      <c r="N1099">
        <v>5</v>
      </c>
      <c r="O1099" s="6">
        <v>0</v>
      </c>
      <c r="P1099" t="s">
        <v>107</v>
      </c>
      <c r="Q1099" t="s">
        <v>106</v>
      </c>
      <c r="R1099">
        <f>IF(F1099="Monthly",2,0)
+IF(E1099&lt;=6,2,0)
+IF(N1099&lt;=2,2,0)
+IF(L1099&gt;=4,2,0)
+IF(M1099&gt;=2,1,0)
+IF(H1099&gt;=_xlfn.PERCENTILE.INC($H$2:$H$10001,0.75),1,0)</f>
        <v>2</v>
      </c>
      <c r="S1099" t="str">
        <f>IF(R1099&gt;=7,"High",IF(R1099&gt;=4,"Medium","Low"))</f>
        <v>Low</v>
      </c>
    </row>
    <row r="1100" spans="1:19">
      <c r="A1100" t="s">
        <v>1225</v>
      </c>
      <c r="B1100">
        <v>33</v>
      </c>
      <c r="C1100" t="s">
        <v>112</v>
      </c>
      <c r="D1100" t="s">
        <v>102</v>
      </c>
      <c r="E1100">
        <v>31</v>
      </c>
      <c r="F1100" t="s">
        <v>121</v>
      </c>
      <c r="G1100" t="s">
        <v>110</v>
      </c>
      <c r="H1100" s="5">
        <v>814</v>
      </c>
      <c r="I1100" s="5">
        <v>21533.25</v>
      </c>
      <c r="J1100" t="s">
        <v>134</v>
      </c>
      <c r="K1100" t="s">
        <v>106</v>
      </c>
      <c r="L1100">
        <v>1</v>
      </c>
      <c r="M1100">
        <v>0</v>
      </c>
      <c r="N1100">
        <v>5</v>
      </c>
      <c r="O1100" s="6">
        <v>15</v>
      </c>
      <c r="P1100" t="s">
        <v>107</v>
      </c>
      <c r="Q1100" t="s">
        <v>107</v>
      </c>
      <c r="R1100">
        <f>IF(F1100="Monthly",2,0)
+IF(E1100&lt;=6,2,0)
+IF(N1100&lt;=2,2,0)
+IF(L1100&gt;=4,2,0)
+IF(M1100&gt;=2,1,0)
+IF(H1100&gt;=_xlfn.PERCENTILE.INC($H$2:$H$10001,0.75),1,0)</f>
        <v>1</v>
      </c>
      <c r="S1100" t="str">
        <f>IF(R1100&gt;=7,"High",IF(R1100&gt;=4,"Medium","Low"))</f>
        <v>Low</v>
      </c>
    </row>
    <row r="1101" spans="1:19">
      <c r="A1101" t="s">
        <v>1226</v>
      </c>
      <c r="B1101">
        <v>46</v>
      </c>
      <c r="C1101" t="s">
        <v>112</v>
      </c>
      <c r="D1101" t="s">
        <v>133</v>
      </c>
      <c r="E1101">
        <v>30</v>
      </c>
      <c r="F1101" t="s">
        <v>103</v>
      </c>
      <c r="G1101" t="s">
        <v>104</v>
      </c>
      <c r="H1101" s="5">
        <v>409</v>
      </c>
      <c r="I1101" s="5">
        <v>12410.42</v>
      </c>
      <c r="J1101" t="s">
        <v>134</v>
      </c>
      <c r="K1101" t="s">
        <v>107</v>
      </c>
      <c r="L1101">
        <v>1</v>
      </c>
      <c r="M1101">
        <v>0</v>
      </c>
      <c r="N1101">
        <v>3</v>
      </c>
      <c r="O1101" s="6">
        <v>0</v>
      </c>
      <c r="P1101" t="s">
        <v>107</v>
      </c>
      <c r="Q1101" t="s">
        <v>106</v>
      </c>
      <c r="R1101">
        <f>IF(F1101="Monthly",2,0)
+IF(E1101&lt;=6,2,0)
+IF(N1101&lt;=2,2,0)
+IF(L1101&gt;=4,2,0)
+IF(M1101&gt;=2,1,0)
+IF(H1101&gt;=_xlfn.PERCENTILE.INC($H$2:$H$10001,0.75),1,0)</f>
        <v>2</v>
      </c>
      <c r="S1101" t="str">
        <f>IF(R1101&gt;=7,"High",IF(R1101&gt;=4,"Medium","Low"))</f>
        <v>Low</v>
      </c>
    </row>
    <row r="1102" spans="1:19">
      <c r="A1102" t="s">
        <v>1227</v>
      </c>
      <c r="B1102">
        <v>42</v>
      </c>
      <c r="C1102" t="s">
        <v>112</v>
      </c>
      <c r="D1102" t="s">
        <v>119</v>
      </c>
      <c r="E1102">
        <v>64</v>
      </c>
      <c r="F1102" t="s">
        <v>109</v>
      </c>
      <c r="G1102" t="s">
        <v>110</v>
      </c>
      <c r="H1102" s="5">
        <v>775</v>
      </c>
      <c r="I1102" s="5">
        <v>45709.26</v>
      </c>
      <c r="J1102" t="s">
        <v>115</v>
      </c>
      <c r="K1102" t="s">
        <v>106</v>
      </c>
      <c r="L1102">
        <v>3</v>
      </c>
      <c r="M1102">
        <v>3</v>
      </c>
      <c r="N1102">
        <v>4</v>
      </c>
      <c r="O1102" s="6">
        <v>10</v>
      </c>
      <c r="P1102" t="s">
        <v>107</v>
      </c>
      <c r="Q1102" t="s">
        <v>107</v>
      </c>
      <c r="R1102">
        <f>IF(F1102="Monthly",2,0)
+IF(E1102&lt;=6,2,0)
+IF(N1102&lt;=2,2,0)
+IF(L1102&gt;=4,2,0)
+IF(M1102&gt;=2,1,0)
+IF(H1102&gt;=_xlfn.PERCENTILE.INC($H$2:$H$10001,0.75),1,0)</f>
        <v>1</v>
      </c>
      <c r="S1102" t="str">
        <f>IF(R1102&gt;=7,"High",IF(R1102&gt;=4,"Medium","Low"))</f>
        <v>Low</v>
      </c>
    </row>
    <row r="1103" spans="1:19">
      <c r="A1103" t="s">
        <v>1228</v>
      </c>
      <c r="B1103">
        <v>31</v>
      </c>
      <c r="C1103" t="s">
        <v>101</v>
      </c>
      <c r="D1103" t="s">
        <v>123</v>
      </c>
      <c r="E1103">
        <v>32</v>
      </c>
      <c r="F1103" t="s">
        <v>121</v>
      </c>
      <c r="G1103" t="s">
        <v>110</v>
      </c>
      <c r="H1103" s="5">
        <v>761</v>
      </c>
      <c r="I1103" s="5">
        <v>21437.18</v>
      </c>
      <c r="J1103" t="s">
        <v>105</v>
      </c>
      <c r="K1103" t="s">
        <v>106</v>
      </c>
      <c r="L1103">
        <v>1</v>
      </c>
      <c r="M1103">
        <v>0</v>
      </c>
      <c r="N1103">
        <v>5</v>
      </c>
      <c r="O1103" s="6">
        <v>10</v>
      </c>
      <c r="P1103" t="s">
        <v>107</v>
      </c>
      <c r="Q1103" t="s">
        <v>107</v>
      </c>
      <c r="R1103">
        <f>IF(F1103="Monthly",2,0)
+IF(E1103&lt;=6,2,0)
+IF(N1103&lt;=2,2,0)
+IF(L1103&gt;=4,2,0)
+IF(M1103&gt;=2,1,0)
+IF(H1103&gt;=_xlfn.PERCENTILE.INC($H$2:$H$10001,0.75),1,0)</f>
        <v>0</v>
      </c>
      <c r="S1103" t="str">
        <f>IF(R1103&gt;=7,"High",IF(R1103&gt;=4,"Medium","Low"))</f>
        <v>Low</v>
      </c>
    </row>
    <row r="1104" spans="1:19">
      <c r="A1104" t="s">
        <v>1229</v>
      </c>
      <c r="B1104">
        <v>40</v>
      </c>
      <c r="C1104" t="s">
        <v>101</v>
      </c>
      <c r="D1104" t="s">
        <v>133</v>
      </c>
      <c r="E1104">
        <v>13</v>
      </c>
      <c r="F1104" t="s">
        <v>103</v>
      </c>
      <c r="G1104" t="s">
        <v>104</v>
      </c>
      <c r="H1104" s="5">
        <v>523</v>
      </c>
      <c r="I1104" s="5">
        <v>6881.04</v>
      </c>
      <c r="J1104" t="s">
        <v>105</v>
      </c>
      <c r="K1104" t="s">
        <v>107</v>
      </c>
      <c r="L1104">
        <v>6</v>
      </c>
      <c r="M1104">
        <v>2</v>
      </c>
      <c r="N1104">
        <v>4</v>
      </c>
      <c r="O1104" s="6">
        <v>0</v>
      </c>
      <c r="P1104" t="s">
        <v>107</v>
      </c>
      <c r="Q1104" t="s">
        <v>107</v>
      </c>
      <c r="R1104">
        <f>IF(F1104="Monthly",2,0)
+IF(E1104&lt;=6,2,0)
+IF(N1104&lt;=2,2,0)
+IF(L1104&gt;=4,2,0)
+IF(M1104&gt;=2,1,0)
+IF(H1104&gt;=_xlfn.PERCENTILE.INC($H$2:$H$10001,0.75),1,0)</f>
        <v>5</v>
      </c>
      <c r="S1104" t="str">
        <f>IF(R1104&gt;=7,"High",IF(R1104&gt;=4,"Medium","Low"))</f>
        <v>Medium</v>
      </c>
    </row>
    <row r="1105" spans="1:19">
      <c r="A1105" t="s">
        <v>1230</v>
      </c>
      <c r="B1105">
        <v>32</v>
      </c>
      <c r="C1105" t="s">
        <v>112</v>
      </c>
      <c r="D1105" t="s">
        <v>137</v>
      </c>
      <c r="E1105">
        <v>38</v>
      </c>
      <c r="F1105" t="s">
        <v>121</v>
      </c>
      <c r="G1105" t="s">
        <v>110</v>
      </c>
      <c r="H1105" s="5">
        <v>677</v>
      </c>
      <c r="I1105" s="5">
        <v>25330.38</v>
      </c>
      <c r="J1105" t="s">
        <v>105</v>
      </c>
      <c r="K1105" t="s">
        <v>106</v>
      </c>
      <c r="L1105">
        <v>2</v>
      </c>
      <c r="M1105">
        <v>0</v>
      </c>
      <c r="N1105">
        <v>5</v>
      </c>
      <c r="O1105" s="6">
        <v>0</v>
      </c>
      <c r="P1105" t="s">
        <v>106</v>
      </c>
      <c r="Q1105" t="s">
        <v>107</v>
      </c>
      <c r="R1105">
        <f>IF(F1105="Monthly",2,0)
+IF(E1105&lt;=6,2,0)
+IF(N1105&lt;=2,2,0)
+IF(L1105&gt;=4,2,0)
+IF(M1105&gt;=2,1,0)
+IF(H1105&gt;=_xlfn.PERCENTILE.INC($H$2:$H$10001,0.75),1,0)</f>
        <v>0</v>
      </c>
      <c r="S1105" t="str">
        <f>IF(R1105&gt;=7,"High",IF(R1105&gt;=4,"Medium","Low"))</f>
        <v>Low</v>
      </c>
    </row>
    <row r="1106" spans="1:19">
      <c r="A1106" t="s">
        <v>1231</v>
      </c>
      <c r="B1106">
        <v>54</v>
      </c>
      <c r="C1106" t="s">
        <v>112</v>
      </c>
      <c r="D1106" t="s">
        <v>133</v>
      </c>
      <c r="E1106">
        <v>38</v>
      </c>
      <c r="F1106" t="s">
        <v>121</v>
      </c>
      <c r="G1106" t="s">
        <v>110</v>
      </c>
      <c r="H1106" s="5">
        <v>689</v>
      </c>
      <c r="I1106" s="5">
        <v>26865.200000000001</v>
      </c>
      <c r="J1106" t="s">
        <v>134</v>
      </c>
      <c r="K1106" t="s">
        <v>106</v>
      </c>
      <c r="L1106">
        <v>0</v>
      </c>
      <c r="M1106">
        <v>0</v>
      </c>
      <c r="N1106">
        <v>5</v>
      </c>
      <c r="O1106" s="6">
        <v>0</v>
      </c>
      <c r="P1106" t="s">
        <v>107</v>
      </c>
      <c r="Q1106" t="s">
        <v>107</v>
      </c>
      <c r="R1106">
        <f>IF(F1106="Monthly",2,0)
+IF(E1106&lt;=6,2,0)
+IF(N1106&lt;=2,2,0)
+IF(L1106&gt;=4,2,0)
+IF(M1106&gt;=2,1,0)
+IF(H1106&gt;=_xlfn.PERCENTILE.INC($H$2:$H$10001,0.75),1,0)</f>
        <v>0</v>
      </c>
      <c r="S1106" t="str">
        <f>IF(R1106&gt;=7,"High",IF(R1106&gt;=4,"Medium","Low"))</f>
        <v>Low</v>
      </c>
    </row>
    <row r="1107" spans="1:19">
      <c r="A1107" t="s">
        <v>1232</v>
      </c>
      <c r="B1107">
        <v>25</v>
      </c>
      <c r="C1107" t="s">
        <v>112</v>
      </c>
      <c r="D1107" t="s">
        <v>131</v>
      </c>
      <c r="E1107">
        <v>42</v>
      </c>
      <c r="F1107" t="s">
        <v>109</v>
      </c>
      <c r="G1107" t="s">
        <v>104</v>
      </c>
      <c r="H1107" s="5">
        <v>557</v>
      </c>
      <c r="I1107" s="5">
        <v>23900.15</v>
      </c>
      <c r="J1107" t="s">
        <v>134</v>
      </c>
      <c r="K1107" t="s">
        <v>106</v>
      </c>
      <c r="L1107">
        <v>2</v>
      </c>
      <c r="M1107">
        <v>1</v>
      </c>
      <c r="N1107">
        <v>4</v>
      </c>
      <c r="O1107" s="6">
        <v>0</v>
      </c>
      <c r="P1107" t="s">
        <v>107</v>
      </c>
      <c r="Q1107" t="s">
        <v>107</v>
      </c>
      <c r="R1107">
        <f>IF(F1107="Monthly",2,0)
+IF(E1107&lt;=6,2,0)
+IF(N1107&lt;=2,2,0)
+IF(L1107&gt;=4,2,0)
+IF(M1107&gt;=2,1,0)
+IF(H1107&gt;=_xlfn.PERCENTILE.INC($H$2:$H$10001,0.75),1,0)</f>
        <v>0</v>
      </c>
      <c r="S1107" t="str">
        <f>IF(R1107&gt;=7,"High",IF(R1107&gt;=4,"Medium","Low"))</f>
        <v>Low</v>
      </c>
    </row>
    <row r="1108" spans="1:19">
      <c r="A1108" t="s">
        <v>1233</v>
      </c>
      <c r="B1108">
        <v>23</v>
      </c>
      <c r="C1108" t="s">
        <v>112</v>
      </c>
      <c r="D1108" t="s">
        <v>137</v>
      </c>
      <c r="E1108">
        <v>47</v>
      </c>
      <c r="F1108" t="s">
        <v>103</v>
      </c>
      <c r="G1108" t="s">
        <v>110</v>
      </c>
      <c r="H1108" s="5">
        <v>777</v>
      </c>
      <c r="I1108" s="5">
        <v>35868.28</v>
      </c>
      <c r="J1108" t="s">
        <v>105</v>
      </c>
      <c r="K1108" t="s">
        <v>106</v>
      </c>
      <c r="L1108">
        <v>0</v>
      </c>
      <c r="M1108">
        <v>0</v>
      </c>
      <c r="N1108">
        <v>5</v>
      </c>
      <c r="O1108" s="6">
        <v>0</v>
      </c>
      <c r="P1108" t="s">
        <v>107</v>
      </c>
      <c r="Q1108" t="s">
        <v>106</v>
      </c>
      <c r="R1108">
        <f>IF(F1108="Monthly",2,0)
+IF(E1108&lt;=6,2,0)
+IF(N1108&lt;=2,2,0)
+IF(L1108&gt;=4,2,0)
+IF(M1108&gt;=2,1,0)
+IF(H1108&gt;=_xlfn.PERCENTILE.INC($H$2:$H$10001,0.75),1,0)</f>
        <v>2</v>
      </c>
      <c r="S1108" t="str">
        <f>IF(R1108&gt;=7,"High",IF(R1108&gt;=4,"Medium","Low"))</f>
        <v>Low</v>
      </c>
    </row>
    <row r="1109" spans="1:19">
      <c r="A1109" t="s">
        <v>1234</v>
      </c>
      <c r="B1109">
        <v>48</v>
      </c>
      <c r="C1109" t="s">
        <v>101</v>
      </c>
      <c r="D1109" t="s">
        <v>137</v>
      </c>
      <c r="E1109">
        <v>50</v>
      </c>
      <c r="F1109" t="s">
        <v>103</v>
      </c>
      <c r="G1109" t="s">
        <v>104</v>
      </c>
      <c r="H1109" s="5">
        <v>495</v>
      </c>
      <c r="I1109" s="5">
        <v>25047.63</v>
      </c>
      <c r="J1109" t="s">
        <v>134</v>
      </c>
      <c r="K1109" t="s">
        <v>107</v>
      </c>
      <c r="L1109">
        <v>1</v>
      </c>
      <c r="M1109">
        <v>0</v>
      </c>
      <c r="N1109">
        <v>5</v>
      </c>
      <c r="O1109" s="6">
        <v>0</v>
      </c>
      <c r="P1109" t="s">
        <v>107</v>
      </c>
      <c r="Q1109" t="s">
        <v>107</v>
      </c>
      <c r="R1109">
        <f>IF(F1109="Monthly",2,0)
+IF(E1109&lt;=6,2,0)
+IF(N1109&lt;=2,2,0)
+IF(L1109&gt;=4,2,0)
+IF(M1109&gt;=2,1,0)
+IF(H1109&gt;=_xlfn.PERCENTILE.INC($H$2:$H$10001,0.75),1,0)</f>
        <v>2</v>
      </c>
      <c r="S1109" t="str">
        <f>IF(R1109&gt;=7,"High",IF(R1109&gt;=4,"Medium","Low"))</f>
        <v>Low</v>
      </c>
    </row>
    <row r="1110" spans="1:19">
      <c r="A1110" t="s">
        <v>1235</v>
      </c>
      <c r="B1110">
        <v>18</v>
      </c>
      <c r="C1110" t="s">
        <v>112</v>
      </c>
      <c r="D1110" t="s">
        <v>131</v>
      </c>
      <c r="E1110">
        <v>9</v>
      </c>
      <c r="F1110" t="s">
        <v>103</v>
      </c>
      <c r="G1110" t="s">
        <v>129</v>
      </c>
      <c r="H1110" s="5">
        <v>1115</v>
      </c>
      <c r="I1110" s="5">
        <v>9852.17</v>
      </c>
      <c r="J1110" t="s">
        <v>115</v>
      </c>
      <c r="K1110" t="s">
        <v>106</v>
      </c>
      <c r="L1110">
        <v>0</v>
      </c>
      <c r="M1110">
        <v>0</v>
      </c>
      <c r="N1110">
        <v>5</v>
      </c>
      <c r="O1110" s="6">
        <v>0</v>
      </c>
      <c r="P1110" t="s">
        <v>107</v>
      </c>
      <c r="Q1110" t="s">
        <v>106</v>
      </c>
      <c r="R1110">
        <f>IF(F1110="Monthly",2,0)
+IF(E1110&lt;=6,2,0)
+IF(N1110&lt;=2,2,0)
+IF(L1110&gt;=4,2,0)
+IF(M1110&gt;=2,1,0)
+IF(H1110&gt;=_xlfn.PERCENTILE.INC($H$2:$H$10001,0.75),1,0)</f>
        <v>3</v>
      </c>
      <c r="S1110" t="str">
        <f>IF(R1110&gt;=7,"High",IF(R1110&gt;=4,"Medium","Low"))</f>
        <v>Low</v>
      </c>
    </row>
    <row r="1111" spans="1:19">
      <c r="A1111" t="s">
        <v>1236</v>
      </c>
      <c r="B1111">
        <v>42</v>
      </c>
      <c r="C1111" t="s">
        <v>112</v>
      </c>
      <c r="D1111" t="s">
        <v>119</v>
      </c>
      <c r="E1111">
        <v>20</v>
      </c>
      <c r="F1111" t="s">
        <v>103</v>
      </c>
      <c r="G1111" t="s">
        <v>110</v>
      </c>
      <c r="H1111" s="5">
        <v>793</v>
      </c>
      <c r="I1111" s="5">
        <v>15495.99</v>
      </c>
      <c r="J1111" t="s">
        <v>117</v>
      </c>
      <c r="K1111" t="s">
        <v>106</v>
      </c>
      <c r="L1111">
        <v>0</v>
      </c>
      <c r="M1111">
        <v>0</v>
      </c>
      <c r="N1111">
        <v>5</v>
      </c>
      <c r="O1111" s="6">
        <v>0</v>
      </c>
      <c r="P1111" t="s">
        <v>107</v>
      </c>
      <c r="Q1111" t="s">
        <v>106</v>
      </c>
      <c r="R1111">
        <f>IF(F1111="Monthly",2,0)
+IF(E1111&lt;=6,2,0)
+IF(N1111&lt;=2,2,0)
+IF(L1111&gt;=4,2,0)
+IF(M1111&gt;=2,1,0)
+IF(H1111&gt;=_xlfn.PERCENTILE.INC($H$2:$H$10001,0.75),1,0)</f>
        <v>2</v>
      </c>
      <c r="S1111" t="str">
        <f>IF(R1111&gt;=7,"High",IF(R1111&gt;=4,"Medium","Low"))</f>
        <v>Low</v>
      </c>
    </row>
    <row r="1112" spans="1:19">
      <c r="A1112" t="s">
        <v>1237</v>
      </c>
      <c r="B1112">
        <v>41</v>
      </c>
      <c r="C1112" t="s">
        <v>112</v>
      </c>
      <c r="D1112" t="s">
        <v>102</v>
      </c>
      <c r="E1112">
        <v>62</v>
      </c>
      <c r="F1112" t="s">
        <v>109</v>
      </c>
      <c r="G1112" t="s">
        <v>110</v>
      </c>
      <c r="H1112" s="5">
        <v>811</v>
      </c>
      <c r="I1112" s="5">
        <v>50260.86</v>
      </c>
      <c r="J1112" t="s">
        <v>105</v>
      </c>
      <c r="K1112" t="s">
        <v>106</v>
      </c>
      <c r="L1112">
        <v>2</v>
      </c>
      <c r="M1112">
        <v>1</v>
      </c>
      <c r="N1112">
        <v>4</v>
      </c>
      <c r="O1112" s="6">
        <v>0</v>
      </c>
      <c r="P1112" t="s">
        <v>107</v>
      </c>
      <c r="Q1112" t="s">
        <v>107</v>
      </c>
      <c r="R1112">
        <f>IF(F1112="Monthly",2,0)
+IF(E1112&lt;=6,2,0)
+IF(N1112&lt;=2,2,0)
+IF(L1112&gt;=4,2,0)
+IF(M1112&gt;=2,1,0)
+IF(H1112&gt;=_xlfn.PERCENTILE.INC($H$2:$H$10001,0.75),1,0)</f>
        <v>1</v>
      </c>
      <c r="S1112" t="str">
        <f>IF(R1112&gt;=7,"High",IF(R1112&gt;=4,"Medium","Low"))</f>
        <v>Low</v>
      </c>
    </row>
    <row r="1113" spans="1:19">
      <c r="A1113" t="s">
        <v>1238</v>
      </c>
      <c r="B1113">
        <v>50</v>
      </c>
      <c r="C1113" t="s">
        <v>101</v>
      </c>
      <c r="D1113" t="s">
        <v>102</v>
      </c>
      <c r="E1113">
        <v>45</v>
      </c>
      <c r="F1113" t="s">
        <v>103</v>
      </c>
      <c r="G1113" t="s">
        <v>104</v>
      </c>
      <c r="H1113" s="5">
        <v>458</v>
      </c>
      <c r="I1113" s="5">
        <v>20987.16</v>
      </c>
      <c r="J1113" t="s">
        <v>117</v>
      </c>
      <c r="K1113" t="s">
        <v>106</v>
      </c>
      <c r="L1113">
        <v>0</v>
      </c>
      <c r="M1113">
        <v>0</v>
      </c>
      <c r="N1113">
        <v>5</v>
      </c>
      <c r="O1113" s="6">
        <v>0</v>
      </c>
      <c r="P1113" t="s">
        <v>107</v>
      </c>
      <c r="Q1113" t="s">
        <v>107</v>
      </c>
      <c r="R1113">
        <f>IF(F1113="Monthly",2,0)
+IF(E1113&lt;=6,2,0)
+IF(N1113&lt;=2,2,0)
+IF(L1113&gt;=4,2,0)
+IF(M1113&gt;=2,1,0)
+IF(H1113&gt;=_xlfn.PERCENTILE.INC($H$2:$H$10001,0.75),1,0)</f>
        <v>2</v>
      </c>
      <c r="S1113" t="str">
        <f>IF(R1113&gt;=7,"High",IF(R1113&gt;=4,"Medium","Low"))</f>
        <v>Low</v>
      </c>
    </row>
    <row r="1114" spans="1:19">
      <c r="A1114" t="s">
        <v>1239</v>
      </c>
      <c r="B1114">
        <v>30</v>
      </c>
      <c r="C1114" t="s">
        <v>101</v>
      </c>
      <c r="D1114" t="s">
        <v>113</v>
      </c>
      <c r="E1114">
        <v>22</v>
      </c>
      <c r="F1114" t="s">
        <v>103</v>
      </c>
      <c r="G1114" t="s">
        <v>129</v>
      </c>
      <c r="H1114" s="5">
        <v>953</v>
      </c>
      <c r="I1114" s="5">
        <v>21531.279999999999</v>
      </c>
      <c r="J1114" t="s">
        <v>105</v>
      </c>
      <c r="K1114" t="s">
        <v>106</v>
      </c>
      <c r="L1114">
        <v>0</v>
      </c>
      <c r="M1114">
        <v>0</v>
      </c>
      <c r="N1114">
        <v>3</v>
      </c>
      <c r="O1114" s="6">
        <v>0</v>
      </c>
      <c r="P1114" t="s">
        <v>107</v>
      </c>
      <c r="Q1114" t="s">
        <v>106</v>
      </c>
      <c r="R1114">
        <f>IF(F1114="Monthly",2,0)
+IF(E1114&lt;=6,2,0)
+IF(N1114&lt;=2,2,0)
+IF(L1114&gt;=4,2,0)
+IF(M1114&gt;=2,1,0)
+IF(H1114&gt;=_xlfn.PERCENTILE.INC($H$2:$H$10001,0.75),1,0)</f>
        <v>3</v>
      </c>
      <c r="S1114" t="str">
        <f>IF(R1114&gt;=7,"High",IF(R1114&gt;=4,"Medium","Low"))</f>
        <v>Low</v>
      </c>
    </row>
    <row r="1115" spans="1:19">
      <c r="A1115" t="s">
        <v>1240</v>
      </c>
      <c r="B1115">
        <v>34</v>
      </c>
      <c r="C1115" t="s">
        <v>101</v>
      </c>
      <c r="D1115" t="s">
        <v>123</v>
      </c>
      <c r="E1115">
        <v>23</v>
      </c>
      <c r="F1115" t="s">
        <v>103</v>
      </c>
      <c r="G1115" t="s">
        <v>110</v>
      </c>
      <c r="H1115" s="5">
        <v>707</v>
      </c>
      <c r="I1115" s="5">
        <v>16095.94</v>
      </c>
      <c r="J1115" t="s">
        <v>117</v>
      </c>
      <c r="K1115" t="s">
        <v>106</v>
      </c>
      <c r="L1115">
        <v>2</v>
      </c>
      <c r="M1115">
        <v>0</v>
      </c>
      <c r="N1115">
        <v>5</v>
      </c>
      <c r="O1115" s="6">
        <v>0</v>
      </c>
      <c r="P1115" t="s">
        <v>106</v>
      </c>
      <c r="Q1115" t="s">
        <v>107</v>
      </c>
      <c r="R1115">
        <f>IF(F1115="Monthly",2,0)
+IF(E1115&lt;=6,2,0)
+IF(N1115&lt;=2,2,0)
+IF(L1115&gt;=4,2,0)
+IF(M1115&gt;=2,1,0)
+IF(H1115&gt;=_xlfn.PERCENTILE.INC($H$2:$H$10001,0.75),1,0)</f>
        <v>2</v>
      </c>
      <c r="S1115" t="str">
        <f>IF(R1115&gt;=7,"High",IF(R1115&gt;=4,"Medium","Low"))</f>
        <v>Low</v>
      </c>
    </row>
    <row r="1116" spans="1:19">
      <c r="A1116" t="s">
        <v>1241</v>
      </c>
      <c r="B1116">
        <v>28</v>
      </c>
      <c r="C1116" t="s">
        <v>101</v>
      </c>
      <c r="D1116" t="s">
        <v>119</v>
      </c>
      <c r="E1116">
        <v>32</v>
      </c>
      <c r="F1116" t="s">
        <v>121</v>
      </c>
      <c r="G1116" t="s">
        <v>129</v>
      </c>
      <c r="H1116" s="5">
        <v>1031</v>
      </c>
      <c r="I1116" s="5">
        <v>33540.17</v>
      </c>
      <c r="J1116" t="s">
        <v>117</v>
      </c>
      <c r="K1116" t="s">
        <v>106</v>
      </c>
      <c r="L1116">
        <v>1</v>
      </c>
      <c r="M1116">
        <v>0</v>
      </c>
      <c r="N1116">
        <v>5</v>
      </c>
      <c r="O1116" s="6">
        <v>0</v>
      </c>
      <c r="P1116" t="s">
        <v>107</v>
      </c>
      <c r="Q1116" t="s">
        <v>107</v>
      </c>
      <c r="R1116">
        <f>IF(F1116="Monthly",2,0)
+IF(E1116&lt;=6,2,0)
+IF(N1116&lt;=2,2,0)
+IF(L1116&gt;=4,2,0)
+IF(M1116&gt;=2,1,0)
+IF(H1116&gt;=_xlfn.PERCENTILE.INC($H$2:$H$10001,0.75),1,0)</f>
        <v>1</v>
      </c>
      <c r="S1116" t="str">
        <f>IF(R1116&gt;=7,"High",IF(R1116&gt;=4,"Medium","Low"))</f>
        <v>Low</v>
      </c>
    </row>
    <row r="1117" spans="1:19">
      <c r="A1117" t="s">
        <v>1242</v>
      </c>
      <c r="B1117">
        <v>35</v>
      </c>
      <c r="C1117" t="s">
        <v>112</v>
      </c>
      <c r="D1117" t="s">
        <v>133</v>
      </c>
      <c r="E1117">
        <v>15</v>
      </c>
      <c r="F1117" t="s">
        <v>103</v>
      </c>
      <c r="G1117" t="s">
        <v>129</v>
      </c>
      <c r="H1117" s="5">
        <v>1012</v>
      </c>
      <c r="I1117" s="5">
        <v>15559.86</v>
      </c>
      <c r="J1117" t="s">
        <v>140</v>
      </c>
      <c r="K1117" t="s">
        <v>106</v>
      </c>
      <c r="L1117">
        <v>3</v>
      </c>
      <c r="M1117">
        <v>0</v>
      </c>
      <c r="N1117">
        <v>4</v>
      </c>
      <c r="O1117" s="6">
        <v>0</v>
      </c>
      <c r="P1117" t="s">
        <v>107</v>
      </c>
      <c r="Q1117" t="s">
        <v>106</v>
      </c>
      <c r="R1117">
        <f>IF(F1117="Monthly",2,0)
+IF(E1117&lt;=6,2,0)
+IF(N1117&lt;=2,2,0)
+IF(L1117&gt;=4,2,0)
+IF(M1117&gt;=2,1,0)
+IF(H1117&gt;=_xlfn.PERCENTILE.INC($H$2:$H$10001,0.75),1,0)</f>
        <v>3</v>
      </c>
      <c r="S1117" t="str">
        <f>IF(R1117&gt;=7,"High",IF(R1117&gt;=4,"Medium","Low"))</f>
        <v>Low</v>
      </c>
    </row>
    <row r="1118" spans="1:19">
      <c r="A1118" t="s">
        <v>1243</v>
      </c>
      <c r="B1118">
        <v>44</v>
      </c>
      <c r="C1118" t="s">
        <v>101</v>
      </c>
      <c r="D1118" t="s">
        <v>131</v>
      </c>
      <c r="E1118">
        <v>45</v>
      </c>
      <c r="F1118" t="s">
        <v>121</v>
      </c>
      <c r="G1118" t="s">
        <v>104</v>
      </c>
      <c r="H1118" s="5">
        <v>504</v>
      </c>
      <c r="I1118" s="5">
        <v>22185.63</v>
      </c>
      <c r="J1118" t="s">
        <v>134</v>
      </c>
      <c r="K1118" t="s">
        <v>106</v>
      </c>
      <c r="L1118">
        <v>0</v>
      </c>
      <c r="M1118">
        <v>0</v>
      </c>
      <c r="N1118">
        <v>5</v>
      </c>
      <c r="O1118" s="6">
        <v>0</v>
      </c>
      <c r="P1118" t="s">
        <v>107</v>
      </c>
      <c r="Q1118" t="s">
        <v>107</v>
      </c>
      <c r="R1118">
        <f>IF(F1118="Monthly",2,0)
+IF(E1118&lt;=6,2,0)
+IF(N1118&lt;=2,2,0)
+IF(L1118&gt;=4,2,0)
+IF(M1118&gt;=2,1,0)
+IF(H1118&gt;=_xlfn.PERCENTILE.INC($H$2:$H$10001,0.75),1,0)</f>
        <v>0</v>
      </c>
      <c r="S1118" t="str">
        <f>IF(R1118&gt;=7,"High",IF(R1118&gt;=4,"Medium","Low"))</f>
        <v>Low</v>
      </c>
    </row>
    <row r="1119" spans="1:19">
      <c r="A1119" t="s">
        <v>1244</v>
      </c>
      <c r="B1119">
        <v>29</v>
      </c>
      <c r="C1119" t="s">
        <v>101</v>
      </c>
      <c r="D1119" t="s">
        <v>102</v>
      </c>
      <c r="E1119">
        <v>15</v>
      </c>
      <c r="F1119" t="s">
        <v>109</v>
      </c>
      <c r="G1119" t="s">
        <v>104</v>
      </c>
      <c r="H1119" s="5">
        <v>575</v>
      </c>
      <c r="I1119" s="5">
        <v>7942.34</v>
      </c>
      <c r="J1119" t="s">
        <v>134</v>
      </c>
      <c r="K1119" t="s">
        <v>106</v>
      </c>
      <c r="L1119">
        <v>0</v>
      </c>
      <c r="M1119">
        <v>0</v>
      </c>
      <c r="N1119">
        <v>3</v>
      </c>
      <c r="O1119" s="6">
        <v>10</v>
      </c>
      <c r="P1119" t="s">
        <v>107</v>
      </c>
      <c r="Q1119" t="s">
        <v>107</v>
      </c>
      <c r="R1119">
        <f>IF(F1119="Monthly",2,0)
+IF(E1119&lt;=6,2,0)
+IF(N1119&lt;=2,2,0)
+IF(L1119&gt;=4,2,0)
+IF(M1119&gt;=2,1,0)
+IF(H1119&gt;=_xlfn.PERCENTILE.INC($H$2:$H$10001,0.75),1,0)</f>
        <v>0</v>
      </c>
      <c r="S1119" t="str">
        <f>IF(R1119&gt;=7,"High",IF(R1119&gt;=4,"Medium","Low"))</f>
        <v>Low</v>
      </c>
    </row>
    <row r="1120" spans="1:19">
      <c r="A1120" t="s">
        <v>1245</v>
      </c>
      <c r="B1120">
        <v>40</v>
      </c>
      <c r="C1120" t="s">
        <v>101</v>
      </c>
      <c r="D1120" t="s">
        <v>102</v>
      </c>
      <c r="E1120">
        <v>59</v>
      </c>
      <c r="F1120" t="s">
        <v>103</v>
      </c>
      <c r="G1120" t="s">
        <v>110</v>
      </c>
      <c r="H1120" s="5">
        <v>654</v>
      </c>
      <c r="I1120" s="5">
        <v>39331.370000000003</v>
      </c>
      <c r="J1120" t="s">
        <v>115</v>
      </c>
      <c r="K1120" t="s">
        <v>106</v>
      </c>
      <c r="L1120">
        <v>0</v>
      </c>
      <c r="M1120">
        <v>0</v>
      </c>
      <c r="N1120">
        <v>4</v>
      </c>
      <c r="O1120" s="6">
        <v>0</v>
      </c>
      <c r="P1120" t="s">
        <v>107</v>
      </c>
      <c r="Q1120" t="s">
        <v>107</v>
      </c>
      <c r="R1120">
        <f>IF(F1120="Monthly",2,0)
+IF(E1120&lt;=6,2,0)
+IF(N1120&lt;=2,2,0)
+IF(L1120&gt;=4,2,0)
+IF(M1120&gt;=2,1,0)
+IF(H1120&gt;=_xlfn.PERCENTILE.INC($H$2:$H$10001,0.75),1,0)</f>
        <v>2</v>
      </c>
      <c r="S1120" t="str">
        <f>IF(R1120&gt;=7,"High",IF(R1120&gt;=4,"Medium","Low"))</f>
        <v>Low</v>
      </c>
    </row>
    <row r="1121" spans="1:19">
      <c r="A1121" t="s">
        <v>1246</v>
      </c>
      <c r="B1121">
        <v>39</v>
      </c>
      <c r="C1121" t="s">
        <v>101</v>
      </c>
      <c r="D1121" t="s">
        <v>119</v>
      </c>
      <c r="E1121">
        <v>43</v>
      </c>
      <c r="F1121" t="s">
        <v>121</v>
      </c>
      <c r="G1121" t="s">
        <v>110</v>
      </c>
      <c r="H1121" s="5">
        <v>679</v>
      </c>
      <c r="I1121" s="5">
        <v>24459.72</v>
      </c>
      <c r="J1121" t="s">
        <v>134</v>
      </c>
      <c r="K1121" t="s">
        <v>106</v>
      </c>
      <c r="L1121">
        <v>1</v>
      </c>
      <c r="M1121">
        <v>0</v>
      </c>
      <c r="N1121">
        <v>5</v>
      </c>
      <c r="O1121" s="6">
        <v>15</v>
      </c>
      <c r="P1121" t="s">
        <v>107</v>
      </c>
      <c r="Q1121" t="s">
        <v>107</v>
      </c>
      <c r="R1121">
        <f>IF(F1121="Monthly",2,0)
+IF(E1121&lt;=6,2,0)
+IF(N1121&lt;=2,2,0)
+IF(L1121&gt;=4,2,0)
+IF(M1121&gt;=2,1,0)
+IF(H1121&gt;=_xlfn.PERCENTILE.INC($H$2:$H$10001,0.75),1,0)</f>
        <v>0</v>
      </c>
      <c r="S1121" t="str">
        <f>IF(R1121&gt;=7,"High",IF(R1121&gt;=4,"Medium","Low"))</f>
        <v>Low</v>
      </c>
    </row>
    <row r="1122" spans="1:19">
      <c r="A1122" t="s">
        <v>1247</v>
      </c>
      <c r="B1122">
        <v>26</v>
      </c>
      <c r="C1122" t="s">
        <v>112</v>
      </c>
      <c r="D1122" t="s">
        <v>137</v>
      </c>
      <c r="E1122">
        <v>67</v>
      </c>
      <c r="F1122" t="s">
        <v>121</v>
      </c>
      <c r="G1122" t="s">
        <v>104</v>
      </c>
      <c r="H1122" s="5">
        <v>395</v>
      </c>
      <c r="I1122" s="5">
        <v>22445.040000000001</v>
      </c>
      <c r="J1122" t="s">
        <v>117</v>
      </c>
      <c r="K1122" t="s">
        <v>106</v>
      </c>
      <c r="L1122">
        <v>0</v>
      </c>
      <c r="M1122">
        <v>0</v>
      </c>
      <c r="N1122">
        <v>4</v>
      </c>
      <c r="O1122" s="6">
        <v>15</v>
      </c>
      <c r="P1122" t="s">
        <v>107</v>
      </c>
      <c r="Q1122" t="s">
        <v>107</v>
      </c>
      <c r="R1122">
        <f>IF(F1122="Monthly",2,0)
+IF(E1122&lt;=6,2,0)
+IF(N1122&lt;=2,2,0)
+IF(L1122&gt;=4,2,0)
+IF(M1122&gt;=2,1,0)
+IF(H1122&gt;=_xlfn.PERCENTILE.INC($H$2:$H$10001,0.75),1,0)</f>
        <v>0</v>
      </c>
      <c r="S1122" t="str">
        <f>IF(R1122&gt;=7,"High",IF(R1122&gt;=4,"Medium","Low"))</f>
        <v>Low</v>
      </c>
    </row>
    <row r="1123" spans="1:19">
      <c r="A1123" t="s">
        <v>1248</v>
      </c>
      <c r="B1123">
        <v>20</v>
      </c>
      <c r="C1123" t="s">
        <v>101</v>
      </c>
      <c r="D1123" t="s">
        <v>102</v>
      </c>
      <c r="E1123">
        <v>53</v>
      </c>
      <c r="F1123" t="s">
        <v>103</v>
      </c>
      <c r="G1123" t="s">
        <v>110</v>
      </c>
      <c r="H1123" s="5">
        <v>700</v>
      </c>
      <c r="I1123" s="5">
        <v>36805.03</v>
      </c>
      <c r="J1123" t="s">
        <v>134</v>
      </c>
      <c r="K1123" t="s">
        <v>106</v>
      </c>
      <c r="L1123">
        <v>3</v>
      </c>
      <c r="M1123">
        <v>1</v>
      </c>
      <c r="N1123">
        <v>4</v>
      </c>
      <c r="O1123" s="6">
        <v>0</v>
      </c>
      <c r="P1123" t="s">
        <v>107</v>
      </c>
      <c r="Q1123" t="s">
        <v>107</v>
      </c>
      <c r="R1123">
        <f>IF(F1123="Monthly",2,0)
+IF(E1123&lt;=6,2,0)
+IF(N1123&lt;=2,2,0)
+IF(L1123&gt;=4,2,0)
+IF(M1123&gt;=2,1,0)
+IF(H1123&gt;=_xlfn.PERCENTILE.INC($H$2:$H$10001,0.75),1,0)</f>
        <v>2</v>
      </c>
      <c r="S1123" t="str">
        <f>IF(R1123&gt;=7,"High",IF(R1123&gt;=4,"Medium","Low"))</f>
        <v>Low</v>
      </c>
    </row>
    <row r="1124" spans="1:19">
      <c r="A1124" t="s">
        <v>1249</v>
      </c>
      <c r="B1124">
        <v>34</v>
      </c>
      <c r="C1124" t="s">
        <v>112</v>
      </c>
      <c r="D1124" t="s">
        <v>137</v>
      </c>
      <c r="E1124">
        <v>37</v>
      </c>
      <c r="F1124" t="s">
        <v>103</v>
      </c>
      <c r="G1124" t="s">
        <v>129</v>
      </c>
      <c r="H1124" s="5">
        <v>971</v>
      </c>
      <c r="I1124" s="5">
        <v>36151.65</v>
      </c>
      <c r="J1124" t="s">
        <v>105</v>
      </c>
      <c r="K1124" t="s">
        <v>106</v>
      </c>
      <c r="L1124">
        <v>0</v>
      </c>
      <c r="M1124">
        <v>0</v>
      </c>
      <c r="N1124">
        <v>5</v>
      </c>
      <c r="O1124" s="6">
        <v>0</v>
      </c>
      <c r="P1124" t="s">
        <v>107</v>
      </c>
      <c r="Q1124" t="s">
        <v>106</v>
      </c>
      <c r="R1124">
        <f>IF(F1124="Monthly",2,0)
+IF(E1124&lt;=6,2,0)
+IF(N1124&lt;=2,2,0)
+IF(L1124&gt;=4,2,0)
+IF(M1124&gt;=2,1,0)
+IF(H1124&gt;=_xlfn.PERCENTILE.INC($H$2:$H$10001,0.75),1,0)</f>
        <v>3</v>
      </c>
      <c r="S1124" t="str">
        <f>IF(R1124&gt;=7,"High",IF(R1124&gt;=4,"Medium","Low"))</f>
        <v>Low</v>
      </c>
    </row>
    <row r="1125" spans="1:19">
      <c r="A1125" t="s">
        <v>1250</v>
      </c>
      <c r="B1125">
        <v>30</v>
      </c>
      <c r="C1125" t="s">
        <v>112</v>
      </c>
      <c r="D1125" t="s">
        <v>159</v>
      </c>
      <c r="E1125">
        <v>44</v>
      </c>
      <c r="F1125" t="s">
        <v>103</v>
      </c>
      <c r="G1125" t="s">
        <v>104</v>
      </c>
      <c r="H1125" s="5">
        <v>411</v>
      </c>
      <c r="I1125" s="5">
        <v>18310.98</v>
      </c>
      <c r="J1125" t="s">
        <v>105</v>
      </c>
      <c r="K1125" t="s">
        <v>106</v>
      </c>
      <c r="L1125">
        <v>0</v>
      </c>
      <c r="M1125">
        <v>0</v>
      </c>
      <c r="N1125">
        <v>5</v>
      </c>
      <c r="O1125" s="6">
        <v>0</v>
      </c>
      <c r="P1125" t="s">
        <v>107</v>
      </c>
      <c r="Q1125" t="s">
        <v>107</v>
      </c>
      <c r="R1125">
        <f>IF(F1125="Monthly",2,0)
+IF(E1125&lt;=6,2,0)
+IF(N1125&lt;=2,2,0)
+IF(L1125&gt;=4,2,0)
+IF(M1125&gt;=2,1,0)
+IF(H1125&gt;=_xlfn.PERCENTILE.INC($H$2:$H$10001,0.75),1,0)</f>
        <v>2</v>
      </c>
      <c r="S1125" t="str">
        <f>IF(R1125&gt;=7,"High",IF(R1125&gt;=4,"Medium","Low"))</f>
        <v>Low</v>
      </c>
    </row>
    <row r="1126" spans="1:19">
      <c r="A1126" t="s">
        <v>1251</v>
      </c>
      <c r="B1126">
        <v>43</v>
      </c>
      <c r="C1126" t="s">
        <v>101</v>
      </c>
      <c r="D1126" t="s">
        <v>102</v>
      </c>
      <c r="E1126">
        <v>26</v>
      </c>
      <c r="F1126" t="s">
        <v>109</v>
      </c>
      <c r="G1126" t="s">
        <v>110</v>
      </c>
      <c r="H1126" s="5">
        <v>734</v>
      </c>
      <c r="I1126" s="5">
        <v>18681.36</v>
      </c>
      <c r="J1126" t="s">
        <v>117</v>
      </c>
      <c r="K1126" t="s">
        <v>106</v>
      </c>
      <c r="L1126">
        <v>1</v>
      </c>
      <c r="M1126">
        <v>0</v>
      </c>
      <c r="N1126">
        <v>5</v>
      </c>
      <c r="O1126" s="6">
        <v>0</v>
      </c>
      <c r="P1126" t="s">
        <v>107</v>
      </c>
      <c r="Q1126" t="s">
        <v>107</v>
      </c>
      <c r="R1126">
        <f>IF(F1126="Monthly",2,0)
+IF(E1126&lt;=6,2,0)
+IF(N1126&lt;=2,2,0)
+IF(L1126&gt;=4,2,0)
+IF(M1126&gt;=2,1,0)
+IF(H1126&gt;=_xlfn.PERCENTILE.INC($H$2:$H$10001,0.75),1,0)</f>
        <v>0</v>
      </c>
      <c r="S1126" t="str">
        <f>IF(R1126&gt;=7,"High",IF(R1126&gt;=4,"Medium","Low"))</f>
        <v>Low</v>
      </c>
    </row>
    <row r="1127" spans="1:19">
      <c r="A1127" t="s">
        <v>1252</v>
      </c>
      <c r="B1127">
        <v>18</v>
      </c>
      <c r="C1127" t="s">
        <v>101</v>
      </c>
      <c r="D1127" t="s">
        <v>102</v>
      </c>
      <c r="E1127">
        <v>43</v>
      </c>
      <c r="F1127" t="s">
        <v>121</v>
      </c>
      <c r="G1127" t="s">
        <v>110</v>
      </c>
      <c r="H1127" s="5">
        <v>667</v>
      </c>
      <c r="I1127" s="5">
        <v>25694</v>
      </c>
      <c r="J1127" t="s">
        <v>140</v>
      </c>
      <c r="K1127" t="s">
        <v>106</v>
      </c>
      <c r="L1127">
        <v>2</v>
      </c>
      <c r="M1127">
        <v>2</v>
      </c>
      <c r="N1127">
        <v>3</v>
      </c>
      <c r="O1127" s="6">
        <v>10</v>
      </c>
      <c r="P1127" t="s">
        <v>107</v>
      </c>
      <c r="Q1127" t="s">
        <v>106</v>
      </c>
      <c r="R1127">
        <f>IF(F1127="Monthly",2,0)
+IF(E1127&lt;=6,2,0)
+IF(N1127&lt;=2,2,0)
+IF(L1127&gt;=4,2,0)
+IF(M1127&gt;=2,1,0)
+IF(H1127&gt;=_xlfn.PERCENTILE.INC($H$2:$H$10001,0.75),1,0)</f>
        <v>1</v>
      </c>
      <c r="S1127" t="str">
        <f>IF(R1127&gt;=7,"High",IF(R1127&gt;=4,"Medium","Low"))</f>
        <v>Low</v>
      </c>
    </row>
    <row r="1128" spans="1:19">
      <c r="A1128" t="s">
        <v>1253</v>
      </c>
      <c r="B1128">
        <v>34</v>
      </c>
      <c r="C1128" t="s">
        <v>101</v>
      </c>
      <c r="D1128" t="s">
        <v>137</v>
      </c>
      <c r="E1128">
        <v>18</v>
      </c>
      <c r="F1128" t="s">
        <v>121</v>
      </c>
      <c r="G1128" t="s">
        <v>104</v>
      </c>
      <c r="H1128" s="5">
        <v>488</v>
      </c>
      <c r="I1128" s="5">
        <v>7849.22</v>
      </c>
      <c r="J1128" t="s">
        <v>115</v>
      </c>
      <c r="K1128" t="s">
        <v>106</v>
      </c>
      <c r="L1128">
        <v>0</v>
      </c>
      <c r="M1128">
        <v>0</v>
      </c>
      <c r="N1128">
        <v>5</v>
      </c>
      <c r="O1128" s="6">
        <v>10</v>
      </c>
      <c r="P1128" t="s">
        <v>107</v>
      </c>
      <c r="Q1128" t="s">
        <v>107</v>
      </c>
      <c r="R1128">
        <f>IF(F1128="Monthly",2,0)
+IF(E1128&lt;=6,2,0)
+IF(N1128&lt;=2,2,0)
+IF(L1128&gt;=4,2,0)
+IF(M1128&gt;=2,1,0)
+IF(H1128&gt;=_xlfn.PERCENTILE.INC($H$2:$H$10001,0.75),1,0)</f>
        <v>0</v>
      </c>
      <c r="S1128" t="str">
        <f>IF(R1128&gt;=7,"High",IF(R1128&gt;=4,"Medium","Low"))</f>
        <v>Low</v>
      </c>
    </row>
    <row r="1129" spans="1:19">
      <c r="A1129" t="s">
        <v>1254</v>
      </c>
      <c r="B1129">
        <v>29</v>
      </c>
      <c r="C1129" t="s">
        <v>112</v>
      </c>
      <c r="D1129" t="s">
        <v>126</v>
      </c>
      <c r="E1129">
        <v>35</v>
      </c>
      <c r="F1129" t="s">
        <v>109</v>
      </c>
      <c r="G1129" t="s">
        <v>129</v>
      </c>
      <c r="H1129" s="5">
        <v>1002</v>
      </c>
      <c r="I1129" s="5">
        <v>32092.03</v>
      </c>
      <c r="J1129" t="s">
        <v>134</v>
      </c>
      <c r="K1129" t="s">
        <v>106</v>
      </c>
      <c r="L1129">
        <v>0</v>
      </c>
      <c r="M1129">
        <v>0</v>
      </c>
      <c r="N1129">
        <v>5</v>
      </c>
      <c r="O1129" s="6">
        <v>10</v>
      </c>
      <c r="P1129" t="s">
        <v>107</v>
      </c>
      <c r="Q1129" t="s">
        <v>107</v>
      </c>
      <c r="R1129">
        <f>IF(F1129="Monthly",2,0)
+IF(E1129&lt;=6,2,0)
+IF(N1129&lt;=2,2,0)
+IF(L1129&gt;=4,2,0)
+IF(M1129&gt;=2,1,0)
+IF(H1129&gt;=_xlfn.PERCENTILE.INC($H$2:$H$10001,0.75),1,0)</f>
        <v>1</v>
      </c>
      <c r="S1129" t="str">
        <f>IF(R1129&gt;=7,"High",IF(R1129&gt;=4,"Medium","Low"))</f>
        <v>Low</v>
      </c>
    </row>
    <row r="1130" spans="1:19">
      <c r="A1130" t="s">
        <v>1255</v>
      </c>
      <c r="B1130">
        <v>27</v>
      </c>
      <c r="C1130" t="s">
        <v>112</v>
      </c>
      <c r="D1130" t="s">
        <v>102</v>
      </c>
      <c r="E1130">
        <v>72</v>
      </c>
      <c r="F1130" t="s">
        <v>121</v>
      </c>
      <c r="G1130" t="s">
        <v>129</v>
      </c>
      <c r="H1130" s="5">
        <v>995</v>
      </c>
      <c r="I1130" s="5">
        <v>63880.65</v>
      </c>
      <c r="J1130" t="s">
        <v>140</v>
      </c>
      <c r="K1130" t="s">
        <v>106</v>
      </c>
      <c r="L1130">
        <v>1</v>
      </c>
      <c r="M1130">
        <v>0</v>
      </c>
      <c r="N1130">
        <v>5</v>
      </c>
      <c r="O1130" s="6">
        <v>10</v>
      </c>
      <c r="P1130" t="s">
        <v>107</v>
      </c>
      <c r="Q1130" t="s">
        <v>107</v>
      </c>
      <c r="R1130">
        <f>IF(F1130="Monthly",2,0)
+IF(E1130&lt;=6,2,0)
+IF(N1130&lt;=2,2,0)
+IF(L1130&gt;=4,2,0)
+IF(M1130&gt;=2,1,0)
+IF(H1130&gt;=_xlfn.PERCENTILE.INC($H$2:$H$10001,0.75),1,0)</f>
        <v>1</v>
      </c>
      <c r="S1130" t="str">
        <f>IF(R1130&gt;=7,"High",IF(R1130&gt;=4,"Medium","Low"))</f>
        <v>Low</v>
      </c>
    </row>
    <row r="1131" spans="1:19">
      <c r="A1131" t="s">
        <v>1256</v>
      </c>
      <c r="B1131">
        <v>44</v>
      </c>
      <c r="C1131" t="s">
        <v>112</v>
      </c>
      <c r="D1131" t="s">
        <v>102</v>
      </c>
      <c r="E1131">
        <v>23</v>
      </c>
      <c r="F1131" t="s">
        <v>103</v>
      </c>
      <c r="G1131" t="s">
        <v>129</v>
      </c>
      <c r="H1131" s="5">
        <v>1128</v>
      </c>
      <c r="I1131" s="5">
        <v>25910.98</v>
      </c>
      <c r="J1131" t="s">
        <v>115</v>
      </c>
      <c r="K1131" t="s">
        <v>106</v>
      </c>
      <c r="L1131">
        <v>3</v>
      </c>
      <c r="M1131">
        <v>0</v>
      </c>
      <c r="N1131">
        <v>5</v>
      </c>
      <c r="O1131" s="6">
        <v>0</v>
      </c>
      <c r="P1131" t="s">
        <v>107</v>
      </c>
      <c r="Q1131" t="s">
        <v>107</v>
      </c>
      <c r="R1131">
        <f>IF(F1131="Monthly",2,0)
+IF(E1131&lt;=6,2,0)
+IF(N1131&lt;=2,2,0)
+IF(L1131&gt;=4,2,0)
+IF(M1131&gt;=2,1,0)
+IF(H1131&gt;=_xlfn.PERCENTILE.INC($H$2:$H$10001,0.75),1,0)</f>
        <v>3</v>
      </c>
      <c r="S1131" t="str">
        <f>IF(R1131&gt;=7,"High",IF(R1131&gt;=4,"Medium","Low"))</f>
        <v>Low</v>
      </c>
    </row>
    <row r="1132" spans="1:19">
      <c r="A1132" t="s">
        <v>1257</v>
      </c>
      <c r="B1132">
        <v>59</v>
      </c>
      <c r="C1132" t="s">
        <v>112</v>
      </c>
      <c r="D1132" t="s">
        <v>123</v>
      </c>
      <c r="E1132">
        <v>23</v>
      </c>
      <c r="F1132" t="s">
        <v>103</v>
      </c>
      <c r="G1132" t="s">
        <v>104</v>
      </c>
      <c r="H1132" s="5">
        <v>514</v>
      </c>
      <c r="I1132" s="5">
        <v>11683.6</v>
      </c>
      <c r="J1132" t="s">
        <v>134</v>
      </c>
      <c r="K1132" t="s">
        <v>106</v>
      </c>
      <c r="L1132">
        <v>0</v>
      </c>
      <c r="M1132">
        <v>0</v>
      </c>
      <c r="N1132">
        <v>5</v>
      </c>
      <c r="O1132" s="6">
        <v>0</v>
      </c>
      <c r="P1132" t="s">
        <v>107</v>
      </c>
      <c r="Q1132" t="s">
        <v>106</v>
      </c>
      <c r="R1132">
        <f>IF(F1132="Monthly",2,0)
+IF(E1132&lt;=6,2,0)
+IF(N1132&lt;=2,2,0)
+IF(L1132&gt;=4,2,0)
+IF(M1132&gt;=2,1,0)
+IF(H1132&gt;=_xlfn.PERCENTILE.INC($H$2:$H$10001,0.75),1,0)</f>
        <v>2</v>
      </c>
      <c r="S1132" t="str">
        <f>IF(R1132&gt;=7,"High",IF(R1132&gt;=4,"Medium","Low"))</f>
        <v>Low</v>
      </c>
    </row>
    <row r="1133" spans="1:19">
      <c r="A1133" t="s">
        <v>1258</v>
      </c>
      <c r="B1133">
        <v>29</v>
      </c>
      <c r="C1133" t="s">
        <v>101</v>
      </c>
      <c r="D1133" t="s">
        <v>102</v>
      </c>
      <c r="E1133">
        <v>42</v>
      </c>
      <c r="F1133" t="s">
        <v>103</v>
      </c>
      <c r="G1133" t="s">
        <v>129</v>
      </c>
      <c r="H1133" s="5">
        <v>1018</v>
      </c>
      <c r="I1133" s="5">
        <v>43158.38</v>
      </c>
      <c r="J1133" t="s">
        <v>140</v>
      </c>
      <c r="K1133" t="s">
        <v>106</v>
      </c>
      <c r="L1133">
        <v>0</v>
      </c>
      <c r="M1133">
        <v>0</v>
      </c>
      <c r="N1133">
        <v>4</v>
      </c>
      <c r="O1133" s="6">
        <v>0</v>
      </c>
      <c r="P1133" t="s">
        <v>107</v>
      </c>
      <c r="Q1133" t="s">
        <v>107</v>
      </c>
      <c r="R1133">
        <f>IF(F1133="Monthly",2,0)
+IF(E1133&lt;=6,2,0)
+IF(N1133&lt;=2,2,0)
+IF(L1133&gt;=4,2,0)
+IF(M1133&gt;=2,1,0)
+IF(H1133&gt;=_xlfn.PERCENTILE.INC($H$2:$H$10001,0.75),1,0)</f>
        <v>3</v>
      </c>
      <c r="S1133" t="str">
        <f>IF(R1133&gt;=7,"High",IF(R1133&gt;=4,"Medium","Low"))</f>
        <v>Low</v>
      </c>
    </row>
    <row r="1134" spans="1:19">
      <c r="A1134" t="s">
        <v>1259</v>
      </c>
      <c r="B1134">
        <v>44</v>
      </c>
      <c r="C1134" t="s">
        <v>101</v>
      </c>
      <c r="D1134" t="s">
        <v>119</v>
      </c>
      <c r="E1134">
        <v>20</v>
      </c>
      <c r="F1134" t="s">
        <v>103</v>
      </c>
      <c r="G1134" t="s">
        <v>110</v>
      </c>
      <c r="H1134" s="5">
        <v>784</v>
      </c>
      <c r="I1134" s="5">
        <v>15461.42</v>
      </c>
      <c r="J1134" t="s">
        <v>105</v>
      </c>
      <c r="K1134" t="s">
        <v>106</v>
      </c>
      <c r="L1134">
        <v>1</v>
      </c>
      <c r="M1134">
        <v>0</v>
      </c>
      <c r="N1134">
        <f>MEDIAN(1,5)</f>
        <v>3</v>
      </c>
      <c r="O1134" s="6">
        <v>0</v>
      </c>
      <c r="P1134" t="s">
        <v>107</v>
      </c>
      <c r="Q1134" t="s">
        <v>106</v>
      </c>
      <c r="R1134">
        <f>IF(F1134="Monthly",2,0)
+IF(E1134&lt;=6,2,0)
+IF(N1134&lt;=2,2,0)
+IF(L1134&gt;=4,2,0)
+IF(M1134&gt;=2,1,0)
+IF(H1134&gt;=_xlfn.PERCENTILE.INC($H$2:$H$10001,0.75),1,0)</f>
        <v>2</v>
      </c>
      <c r="S1134" t="str">
        <f>IF(R1134&gt;=7,"High",IF(R1134&gt;=4,"Medium","Low"))</f>
        <v>Low</v>
      </c>
    </row>
    <row r="1135" spans="1:19">
      <c r="A1135" t="s">
        <v>1260</v>
      </c>
      <c r="B1135">
        <v>37</v>
      </c>
      <c r="C1135" t="s">
        <v>101</v>
      </c>
      <c r="D1135" t="s">
        <v>126</v>
      </c>
      <c r="E1135">
        <v>45</v>
      </c>
      <c r="F1135" t="s">
        <v>109</v>
      </c>
      <c r="G1135" t="s">
        <v>104</v>
      </c>
      <c r="H1135" s="5">
        <v>563</v>
      </c>
      <c r="I1135" s="5">
        <v>24602.560000000001</v>
      </c>
      <c r="J1135" t="s">
        <v>117</v>
      </c>
      <c r="K1135" t="s">
        <v>106</v>
      </c>
      <c r="L1135">
        <v>1</v>
      </c>
      <c r="M1135">
        <v>0</v>
      </c>
      <c r="N1135">
        <v>5</v>
      </c>
      <c r="O1135" s="6">
        <v>0</v>
      </c>
      <c r="P1135" t="s">
        <v>107</v>
      </c>
      <c r="Q1135" t="s">
        <v>107</v>
      </c>
      <c r="R1135">
        <f>IF(F1135="Monthly",2,0)
+IF(E1135&lt;=6,2,0)
+IF(N1135&lt;=2,2,0)
+IF(L1135&gt;=4,2,0)
+IF(M1135&gt;=2,1,0)
+IF(H1135&gt;=_xlfn.PERCENTILE.INC($H$2:$H$10001,0.75),1,0)</f>
        <v>0</v>
      </c>
      <c r="S1135" t="str">
        <f>IF(R1135&gt;=7,"High",IF(R1135&gt;=4,"Medium","Low"))</f>
        <v>Low</v>
      </c>
    </row>
    <row r="1136" spans="1:19">
      <c r="A1136" t="s">
        <v>1261</v>
      </c>
      <c r="B1136">
        <v>32</v>
      </c>
      <c r="C1136" t="s">
        <v>112</v>
      </c>
      <c r="D1136" t="s">
        <v>119</v>
      </c>
      <c r="E1136">
        <v>38</v>
      </c>
      <c r="F1136" t="s">
        <v>121</v>
      </c>
      <c r="G1136" t="s">
        <v>104</v>
      </c>
      <c r="H1136" s="5">
        <v>411</v>
      </c>
      <c r="I1136" s="5">
        <v>15583.1</v>
      </c>
      <c r="J1136" t="s">
        <v>105</v>
      </c>
      <c r="K1136" t="s">
        <v>106</v>
      </c>
      <c r="L1136">
        <v>0</v>
      </c>
      <c r="M1136">
        <v>0</v>
      </c>
      <c r="N1136">
        <v>5</v>
      </c>
      <c r="O1136" s="6">
        <v>0</v>
      </c>
      <c r="P1136" t="s">
        <v>107</v>
      </c>
      <c r="Q1136" t="s">
        <v>107</v>
      </c>
      <c r="R1136">
        <f>IF(F1136="Monthly",2,0)
+IF(E1136&lt;=6,2,0)
+IF(N1136&lt;=2,2,0)
+IF(L1136&gt;=4,2,0)
+IF(M1136&gt;=2,1,0)
+IF(H1136&gt;=_xlfn.PERCENTILE.INC($H$2:$H$10001,0.75),1,0)</f>
        <v>0</v>
      </c>
      <c r="S1136" t="str">
        <f>IF(R1136&gt;=7,"High",IF(R1136&gt;=4,"Medium","Low"))</f>
        <v>Low</v>
      </c>
    </row>
    <row r="1137" spans="1:19">
      <c r="A1137" t="s">
        <v>1262</v>
      </c>
      <c r="B1137">
        <v>53</v>
      </c>
      <c r="C1137" t="s">
        <v>101</v>
      </c>
      <c r="D1137" t="s">
        <v>126</v>
      </c>
      <c r="E1137">
        <v>22</v>
      </c>
      <c r="F1137" t="s">
        <v>109</v>
      </c>
      <c r="G1137" t="s">
        <v>110</v>
      </c>
      <c r="H1137" s="5">
        <v>789</v>
      </c>
      <c r="I1137" s="5">
        <v>17633.62</v>
      </c>
      <c r="J1137" t="s">
        <v>105</v>
      </c>
      <c r="K1137" t="s">
        <v>106</v>
      </c>
      <c r="L1137">
        <v>2</v>
      </c>
      <c r="M1137">
        <v>1</v>
      </c>
      <c r="N1137">
        <v>4</v>
      </c>
      <c r="O1137" s="6">
        <v>0</v>
      </c>
      <c r="P1137" t="s">
        <v>107</v>
      </c>
      <c r="Q1137" t="s">
        <v>107</v>
      </c>
      <c r="R1137">
        <f>IF(F1137="Monthly",2,0)
+IF(E1137&lt;=6,2,0)
+IF(N1137&lt;=2,2,0)
+IF(L1137&gt;=4,2,0)
+IF(M1137&gt;=2,1,0)
+IF(H1137&gt;=_xlfn.PERCENTILE.INC($H$2:$H$10001,0.75),1,0)</f>
        <v>0</v>
      </c>
      <c r="S1137" t="str">
        <f>IF(R1137&gt;=7,"High",IF(R1137&gt;=4,"Medium","Low"))</f>
        <v>Low</v>
      </c>
    </row>
    <row r="1138" spans="1:19">
      <c r="A1138" t="s">
        <v>1263</v>
      </c>
      <c r="B1138">
        <v>28</v>
      </c>
      <c r="C1138" t="s">
        <v>101</v>
      </c>
      <c r="D1138" t="s">
        <v>131</v>
      </c>
      <c r="E1138">
        <v>34</v>
      </c>
      <c r="F1138" t="s">
        <v>103</v>
      </c>
      <c r="G1138" t="s">
        <v>110</v>
      </c>
      <c r="H1138" s="5">
        <v>742</v>
      </c>
      <c r="I1138" s="5">
        <v>25636.639999999999</v>
      </c>
      <c r="J1138" t="s">
        <v>134</v>
      </c>
      <c r="K1138" t="s">
        <v>106</v>
      </c>
      <c r="L1138">
        <v>2</v>
      </c>
      <c r="M1138">
        <v>1</v>
      </c>
      <c r="N1138">
        <v>4</v>
      </c>
      <c r="O1138" s="6">
        <v>0</v>
      </c>
      <c r="P1138" t="s">
        <v>106</v>
      </c>
      <c r="Q1138" t="s">
        <v>107</v>
      </c>
      <c r="R1138">
        <f>IF(F1138="Monthly",2,0)
+IF(E1138&lt;=6,2,0)
+IF(N1138&lt;=2,2,0)
+IF(L1138&gt;=4,2,0)
+IF(M1138&gt;=2,1,0)
+IF(H1138&gt;=_xlfn.PERCENTILE.INC($H$2:$H$10001,0.75),1,0)</f>
        <v>2</v>
      </c>
      <c r="S1138" t="str">
        <f>IF(R1138&gt;=7,"High",IF(R1138&gt;=4,"Medium","Low"))</f>
        <v>Low</v>
      </c>
    </row>
    <row r="1139" spans="1:19">
      <c r="A1139" t="s">
        <v>1264</v>
      </c>
      <c r="B1139">
        <v>41</v>
      </c>
      <c r="C1139" t="s">
        <v>112</v>
      </c>
      <c r="D1139" t="s">
        <v>137</v>
      </c>
      <c r="E1139">
        <v>39</v>
      </c>
      <c r="F1139" t="s">
        <v>109</v>
      </c>
      <c r="G1139" t="s">
        <v>110</v>
      </c>
      <c r="H1139" s="5">
        <v>685</v>
      </c>
      <c r="I1139" s="5">
        <v>23715</v>
      </c>
      <c r="J1139" t="s">
        <v>105</v>
      </c>
      <c r="K1139" t="s">
        <v>106</v>
      </c>
      <c r="L1139">
        <v>0</v>
      </c>
      <c r="M1139">
        <v>0</v>
      </c>
      <c r="N1139">
        <v>4</v>
      </c>
      <c r="O1139" s="6">
        <v>10</v>
      </c>
      <c r="P1139" t="s">
        <v>106</v>
      </c>
      <c r="Q1139" t="s">
        <v>107</v>
      </c>
      <c r="R1139">
        <f>IF(F1139="Monthly",2,0)
+IF(E1139&lt;=6,2,0)
+IF(N1139&lt;=2,2,0)
+IF(L1139&gt;=4,2,0)
+IF(M1139&gt;=2,1,0)
+IF(H1139&gt;=_xlfn.PERCENTILE.INC($H$2:$H$10001,0.75),1,0)</f>
        <v>0</v>
      </c>
      <c r="S1139" t="str">
        <f>IF(R1139&gt;=7,"High",IF(R1139&gt;=4,"Medium","Low"))</f>
        <v>Low</v>
      </c>
    </row>
    <row r="1140" spans="1:19">
      <c r="A1140" t="s">
        <v>1265</v>
      </c>
      <c r="B1140">
        <v>30</v>
      </c>
      <c r="C1140" t="s">
        <v>101</v>
      </c>
      <c r="D1140" t="s">
        <v>159</v>
      </c>
      <c r="E1140">
        <v>8</v>
      </c>
      <c r="F1140" t="s">
        <v>103</v>
      </c>
      <c r="G1140" t="s">
        <v>104</v>
      </c>
      <c r="H1140" s="5">
        <v>424</v>
      </c>
      <c r="I1140" s="5">
        <v>3371.83</v>
      </c>
      <c r="J1140" t="s">
        <v>140</v>
      </c>
      <c r="K1140" t="s">
        <v>106</v>
      </c>
      <c r="L1140">
        <v>0</v>
      </c>
      <c r="M1140">
        <v>0</v>
      </c>
      <c r="N1140">
        <v>5</v>
      </c>
      <c r="O1140" s="6">
        <v>0</v>
      </c>
      <c r="P1140" t="s">
        <v>107</v>
      </c>
      <c r="Q1140" t="s">
        <v>107</v>
      </c>
      <c r="R1140">
        <f>IF(F1140="Monthly",2,0)
+IF(E1140&lt;=6,2,0)
+IF(N1140&lt;=2,2,0)
+IF(L1140&gt;=4,2,0)
+IF(M1140&gt;=2,1,0)
+IF(H1140&gt;=_xlfn.PERCENTILE.INC($H$2:$H$10001,0.75),1,0)</f>
        <v>2</v>
      </c>
      <c r="S1140" t="str">
        <f>IF(R1140&gt;=7,"High",IF(R1140&gt;=4,"Medium","Low"))</f>
        <v>Low</v>
      </c>
    </row>
    <row r="1141" spans="1:19">
      <c r="A1141" t="s">
        <v>1266</v>
      </c>
      <c r="B1141">
        <v>51</v>
      </c>
      <c r="C1141" t="s">
        <v>101</v>
      </c>
      <c r="D1141" t="s">
        <v>128</v>
      </c>
      <c r="E1141">
        <v>45</v>
      </c>
      <c r="F1141" t="s">
        <v>103</v>
      </c>
      <c r="G1141" t="s">
        <v>129</v>
      </c>
      <c r="H1141" s="5">
        <v>1037</v>
      </c>
      <c r="I1141" s="5">
        <v>45948.959999999999</v>
      </c>
      <c r="J1141" t="s">
        <v>117</v>
      </c>
      <c r="K1141" t="s">
        <v>106</v>
      </c>
      <c r="L1141">
        <v>6</v>
      </c>
      <c r="M1141">
        <v>2</v>
      </c>
      <c r="N1141">
        <v>3</v>
      </c>
      <c r="O1141" s="6">
        <v>0</v>
      </c>
      <c r="P1141" t="s">
        <v>106</v>
      </c>
      <c r="Q1141" t="s">
        <v>106</v>
      </c>
      <c r="R1141">
        <f>IF(F1141="Monthly",2,0)
+IF(E1141&lt;=6,2,0)
+IF(N1141&lt;=2,2,0)
+IF(L1141&gt;=4,2,0)
+IF(M1141&gt;=2,1,0)
+IF(H1141&gt;=_xlfn.PERCENTILE.INC($H$2:$H$10001,0.75),1,0)</f>
        <v>6</v>
      </c>
      <c r="S1141" t="str">
        <f>IF(R1141&gt;=7,"High",IF(R1141&gt;=4,"Medium","Low"))</f>
        <v>Medium</v>
      </c>
    </row>
    <row r="1142" spans="1:19">
      <c r="A1142" t="s">
        <v>1267</v>
      </c>
      <c r="B1142">
        <v>37</v>
      </c>
      <c r="C1142" t="s">
        <v>101</v>
      </c>
      <c r="D1142" t="s">
        <v>113</v>
      </c>
      <c r="E1142">
        <v>70</v>
      </c>
      <c r="F1142" t="s">
        <v>109</v>
      </c>
      <c r="G1142" t="s">
        <v>110</v>
      </c>
      <c r="H1142" s="5">
        <v>659</v>
      </c>
      <c r="I1142" s="5">
        <v>45362.6</v>
      </c>
      <c r="J1142" t="s">
        <v>140</v>
      </c>
      <c r="K1142" t="s">
        <v>106</v>
      </c>
      <c r="L1142">
        <v>1</v>
      </c>
      <c r="M1142">
        <v>0</v>
      </c>
      <c r="N1142">
        <v>5</v>
      </c>
      <c r="O1142" s="6">
        <v>0</v>
      </c>
      <c r="P1142" t="s">
        <v>106</v>
      </c>
      <c r="Q1142" t="s">
        <v>107</v>
      </c>
      <c r="R1142">
        <f>IF(F1142="Monthly",2,0)
+IF(E1142&lt;=6,2,0)
+IF(N1142&lt;=2,2,0)
+IF(L1142&gt;=4,2,0)
+IF(M1142&gt;=2,1,0)
+IF(H1142&gt;=_xlfn.PERCENTILE.INC($H$2:$H$10001,0.75),1,0)</f>
        <v>0</v>
      </c>
      <c r="S1142" t="str">
        <f>IF(R1142&gt;=7,"High",IF(R1142&gt;=4,"Medium","Low"))</f>
        <v>Low</v>
      </c>
    </row>
    <row r="1143" spans="1:19">
      <c r="A1143" t="s">
        <v>1268</v>
      </c>
      <c r="B1143">
        <v>30</v>
      </c>
      <c r="C1143" t="s">
        <v>112</v>
      </c>
      <c r="D1143" t="s">
        <v>102</v>
      </c>
      <c r="E1143">
        <v>14</v>
      </c>
      <c r="F1143" t="s">
        <v>103</v>
      </c>
      <c r="G1143" t="s">
        <v>104</v>
      </c>
      <c r="H1143" s="5">
        <v>517</v>
      </c>
      <c r="I1143" s="5">
        <v>7146.79</v>
      </c>
      <c r="J1143" t="s">
        <v>105</v>
      </c>
      <c r="K1143" t="s">
        <v>106</v>
      </c>
      <c r="L1143">
        <v>0</v>
      </c>
      <c r="M1143">
        <v>0</v>
      </c>
      <c r="N1143">
        <v>4</v>
      </c>
      <c r="O1143" s="6">
        <v>0</v>
      </c>
      <c r="P1143" t="s">
        <v>107</v>
      </c>
      <c r="Q1143" t="s">
        <v>107</v>
      </c>
      <c r="R1143">
        <f>IF(F1143="Monthly",2,0)
+IF(E1143&lt;=6,2,0)
+IF(N1143&lt;=2,2,0)
+IF(L1143&gt;=4,2,0)
+IF(M1143&gt;=2,1,0)
+IF(H1143&gt;=_xlfn.PERCENTILE.INC($H$2:$H$10001,0.75),1,0)</f>
        <v>2</v>
      </c>
      <c r="S1143" t="str">
        <f>IF(R1143&gt;=7,"High",IF(R1143&gt;=4,"Medium","Low"))</f>
        <v>Low</v>
      </c>
    </row>
    <row r="1144" spans="1:19">
      <c r="A1144" t="s">
        <v>1269</v>
      </c>
      <c r="B1144">
        <v>48</v>
      </c>
      <c r="C1144" t="s">
        <v>101</v>
      </c>
      <c r="D1144" t="s">
        <v>131</v>
      </c>
      <c r="E1144">
        <v>35</v>
      </c>
      <c r="F1144" t="s">
        <v>103</v>
      </c>
      <c r="G1144" t="s">
        <v>104</v>
      </c>
      <c r="H1144" s="5">
        <v>481</v>
      </c>
      <c r="I1144" s="5">
        <v>17046.150000000001</v>
      </c>
      <c r="J1144" t="s">
        <v>115</v>
      </c>
      <c r="K1144" t="s">
        <v>107</v>
      </c>
      <c r="L1144">
        <v>3</v>
      </c>
      <c r="M1144">
        <v>0</v>
      </c>
      <c r="N1144">
        <v>5</v>
      </c>
      <c r="O1144" s="6">
        <v>0</v>
      </c>
      <c r="P1144" t="s">
        <v>106</v>
      </c>
      <c r="Q1144" t="s">
        <v>107</v>
      </c>
      <c r="R1144">
        <f>IF(F1144="Monthly",2,0)
+IF(E1144&lt;=6,2,0)
+IF(N1144&lt;=2,2,0)
+IF(L1144&gt;=4,2,0)
+IF(M1144&gt;=2,1,0)
+IF(H1144&gt;=_xlfn.PERCENTILE.INC($H$2:$H$10001,0.75),1,0)</f>
        <v>2</v>
      </c>
      <c r="S1144" t="str">
        <f>IF(R1144&gt;=7,"High",IF(R1144&gt;=4,"Medium","Low"))</f>
        <v>Low</v>
      </c>
    </row>
    <row r="1145" spans="1:19">
      <c r="A1145" t="s">
        <v>1270</v>
      </c>
      <c r="B1145">
        <v>32</v>
      </c>
      <c r="C1145" t="s">
        <v>101</v>
      </c>
      <c r="D1145" t="s">
        <v>131</v>
      </c>
      <c r="E1145">
        <v>52</v>
      </c>
      <c r="F1145" t="s">
        <v>121</v>
      </c>
      <c r="G1145" t="s">
        <v>110</v>
      </c>
      <c r="H1145" s="5">
        <v>819</v>
      </c>
      <c r="I1145" s="5">
        <v>35686.76</v>
      </c>
      <c r="J1145" t="s">
        <v>134</v>
      </c>
      <c r="K1145" t="s">
        <v>106</v>
      </c>
      <c r="L1145">
        <v>0</v>
      </c>
      <c r="M1145">
        <v>0</v>
      </c>
      <c r="N1145">
        <v>5</v>
      </c>
      <c r="O1145" s="6">
        <v>15</v>
      </c>
      <c r="P1145" t="s">
        <v>107</v>
      </c>
      <c r="Q1145" t="s">
        <v>107</v>
      </c>
      <c r="R1145">
        <f>IF(F1145="Monthly",2,0)
+IF(E1145&lt;=6,2,0)
+IF(N1145&lt;=2,2,0)
+IF(L1145&gt;=4,2,0)
+IF(M1145&gt;=2,1,0)
+IF(H1145&gt;=_xlfn.PERCENTILE.INC($H$2:$H$10001,0.75),1,0)</f>
        <v>1</v>
      </c>
      <c r="S1145" t="str">
        <f>IF(R1145&gt;=7,"High",IF(R1145&gt;=4,"Medium","Low"))</f>
        <v>Low</v>
      </c>
    </row>
    <row r="1146" spans="1:19">
      <c r="A1146" t="s">
        <v>1271</v>
      </c>
      <c r="B1146">
        <v>31</v>
      </c>
      <c r="C1146" t="s">
        <v>112</v>
      </c>
      <c r="D1146" t="s">
        <v>102</v>
      </c>
      <c r="E1146">
        <v>24</v>
      </c>
      <c r="F1146" t="s">
        <v>103</v>
      </c>
      <c r="G1146" t="s">
        <v>104</v>
      </c>
      <c r="H1146" s="5">
        <v>583</v>
      </c>
      <c r="I1146" s="5">
        <v>14061.38</v>
      </c>
      <c r="J1146" t="s">
        <v>105</v>
      </c>
      <c r="K1146" t="s">
        <v>107</v>
      </c>
      <c r="L1146">
        <v>1</v>
      </c>
      <c r="M1146">
        <v>0</v>
      </c>
      <c r="N1146">
        <v>5</v>
      </c>
      <c r="O1146" s="6">
        <v>0</v>
      </c>
      <c r="P1146" t="s">
        <v>107</v>
      </c>
      <c r="Q1146" t="s">
        <v>107</v>
      </c>
      <c r="R1146">
        <f>IF(F1146="Monthly",2,0)
+IF(E1146&lt;=6,2,0)
+IF(N1146&lt;=2,2,0)
+IF(L1146&gt;=4,2,0)
+IF(M1146&gt;=2,1,0)
+IF(H1146&gt;=_xlfn.PERCENTILE.INC($H$2:$H$10001,0.75),1,0)</f>
        <v>2</v>
      </c>
      <c r="S1146" t="str">
        <f>IF(R1146&gt;=7,"High",IF(R1146&gt;=4,"Medium","Low"))</f>
        <v>Low</v>
      </c>
    </row>
    <row r="1147" spans="1:19">
      <c r="A1147" t="s">
        <v>1272</v>
      </c>
      <c r="B1147">
        <v>21</v>
      </c>
      <c r="C1147" t="s">
        <v>112</v>
      </c>
      <c r="D1147" t="s">
        <v>102</v>
      </c>
      <c r="E1147">
        <v>51</v>
      </c>
      <c r="F1147" t="s">
        <v>103</v>
      </c>
      <c r="G1147" t="s">
        <v>104</v>
      </c>
      <c r="H1147" s="5">
        <v>573</v>
      </c>
      <c r="I1147" s="5">
        <v>29923.02</v>
      </c>
      <c r="J1147" t="s">
        <v>115</v>
      </c>
      <c r="K1147" t="s">
        <v>106</v>
      </c>
      <c r="L1147">
        <v>0</v>
      </c>
      <c r="M1147">
        <v>0</v>
      </c>
      <c r="N1147">
        <v>5</v>
      </c>
      <c r="O1147" s="6">
        <v>0</v>
      </c>
      <c r="P1147" t="s">
        <v>107</v>
      </c>
      <c r="Q1147" t="s">
        <v>107</v>
      </c>
      <c r="R1147">
        <f>IF(F1147="Monthly",2,0)
+IF(E1147&lt;=6,2,0)
+IF(N1147&lt;=2,2,0)
+IF(L1147&gt;=4,2,0)
+IF(M1147&gt;=2,1,0)
+IF(H1147&gt;=_xlfn.PERCENTILE.INC($H$2:$H$10001,0.75),1,0)</f>
        <v>2</v>
      </c>
      <c r="S1147" t="str">
        <f>IF(R1147&gt;=7,"High",IF(R1147&gt;=4,"Medium","Low"))</f>
        <v>Low</v>
      </c>
    </row>
    <row r="1148" spans="1:19">
      <c r="A1148" t="s">
        <v>1273</v>
      </c>
      <c r="B1148">
        <v>36</v>
      </c>
      <c r="C1148" t="s">
        <v>112</v>
      </c>
      <c r="D1148" t="s">
        <v>126</v>
      </c>
      <c r="E1148">
        <v>21</v>
      </c>
      <c r="F1148" t="s">
        <v>103</v>
      </c>
      <c r="G1148" t="s">
        <v>110</v>
      </c>
      <c r="H1148" s="5">
        <v>806</v>
      </c>
      <c r="I1148" s="5">
        <v>16727.34</v>
      </c>
      <c r="J1148" t="s">
        <v>105</v>
      </c>
      <c r="K1148" t="s">
        <v>106</v>
      </c>
      <c r="L1148">
        <v>0</v>
      </c>
      <c r="M1148">
        <v>0</v>
      </c>
      <c r="N1148">
        <v>5</v>
      </c>
      <c r="O1148" s="6">
        <v>0</v>
      </c>
      <c r="P1148" t="s">
        <v>107</v>
      </c>
      <c r="Q1148" t="s">
        <v>107</v>
      </c>
      <c r="R1148">
        <f>IF(F1148="Monthly",2,0)
+IF(E1148&lt;=6,2,0)
+IF(N1148&lt;=2,2,0)
+IF(L1148&gt;=4,2,0)
+IF(M1148&gt;=2,1,0)
+IF(H1148&gt;=_xlfn.PERCENTILE.INC($H$2:$H$10001,0.75),1,0)</f>
        <v>3</v>
      </c>
      <c r="S1148" t="str">
        <f>IF(R1148&gt;=7,"High",IF(R1148&gt;=4,"Medium","Low"))</f>
        <v>Low</v>
      </c>
    </row>
    <row r="1149" spans="1:19">
      <c r="A1149" t="s">
        <v>1274</v>
      </c>
      <c r="B1149">
        <v>38</v>
      </c>
      <c r="C1149" t="s">
        <v>112</v>
      </c>
      <c r="D1149" t="s">
        <v>119</v>
      </c>
      <c r="E1149">
        <v>6</v>
      </c>
      <c r="F1149" t="s">
        <v>103</v>
      </c>
      <c r="G1149" t="s">
        <v>104</v>
      </c>
      <c r="H1149" s="5">
        <v>480</v>
      </c>
      <c r="I1149" s="5">
        <v>2461.94</v>
      </c>
      <c r="J1149" t="s">
        <v>115</v>
      </c>
      <c r="K1149" t="s">
        <v>106</v>
      </c>
      <c r="L1149">
        <v>0</v>
      </c>
      <c r="M1149">
        <v>0</v>
      </c>
      <c r="N1149">
        <v>5</v>
      </c>
      <c r="O1149" s="6">
        <v>15</v>
      </c>
      <c r="P1149" t="s">
        <v>107</v>
      </c>
      <c r="Q1149" t="s">
        <v>106</v>
      </c>
      <c r="R1149">
        <f>IF(F1149="Monthly",2,0)
+IF(E1149&lt;=6,2,0)
+IF(N1149&lt;=2,2,0)
+IF(L1149&gt;=4,2,0)
+IF(M1149&gt;=2,1,0)
+IF(H1149&gt;=_xlfn.PERCENTILE.INC($H$2:$H$10001,0.75),1,0)</f>
        <v>4</v>
      </c>
      <c r="S1149" t="str">
        <f>IF(R1149&gt;=7,"High",IF(R1149&gt;=4,"Medium","Low"))</f>
        <v>Medium</v>
      </c>
    </row>
    <row r="1150" spans="1:19">
      <c r="A1150" t="s">
        <v>1275</v>
      </c>
      <c r="B1150">
        <v>28</v>
      </c>
      <c r="C1150" t="s">
        <v>101</v>
      </c>
      <c r="D1150" t="s">
        <v>131</v>
      </c>
      <c r="E1150">
        <v>44</v>
      </c>
      <c r="F1150" t="s">
        <v>121</v>
      </c>
      <c r="G1150" t="s">
        <v>129</v>
      </c>
      <c r="H1150" s="5">
        <v>1005</v>
      </c>
      <c r="I1150" s="5">
        <v>36958.44</v>
      </c>
      <c r="J1150" t="s">
        <v>134</v>
      </c>
      <c r="K1150" t="s">
        <v>106</v>
      </c>
      <c r="L1150">
        <v>0</v>
      </c>
      <c r="M1150">
        <v>0</v>
      </c>
      <c r="N1150">
        <v>5</v>
      </c>
      <c r="O1150" s="6">
        <v>15</v>
      </c>
      <c r="P1150" t="s">
        <v>106</v>
      </c>
      <c r="Q1150" t="s">
        <v>107</v>
      </c>
      <c r="R1150">
        <f>IF(F1150="Monthly",2,0)
+IF(E1150&lt;=6,2,0)
+IF(N1150&lt;=2,2,0)
+IF(L1150&gt;=4,2,0)
+IF(M1150&gt;=2,1,0)
+IF(H1150&gt;=_xlfn.PERCENTILE.INC($H$2:$H$10001,0.75),1,0)</f>
        <v>1</v>
      </c>
      <c r="S1150" t="str">
        <f>IF(R1150&gt;=7,"High",IF(R1150&gt;=4,"Medium","Low"))</f>
        <v>Low</v>
      </c>
    </row>
    <row r="1151" spans="1:19">
      <c r="A1151" t="s">
        <v>1276</v>
      </c>
      <c r="B1151">
        <v>43</v>
      </c>
      <c r="C1151" t="s">
        <v>101</v>
      </c>
      <c r="D1151" t="s">
        <v>137</v>
      </c>
      <c r="E1151">
        <v>30</v>
      </c>
      <c r="F1151" t="s">
        <v>121</v>
      </c>
      <c r="G1151" t="s">
        <v>104</v>
      </c>
      <c r="H1151" s="5">
        <v>429</v>
      </c>
      <c r="I1151" s="5">
        <v>11691.43</v>
      </c>
      <c r="J1151" t="s">
        <v>115</v>
      </c>
      <c r="K1151" t="s">
        <v>107</v>
      </c>
      <c r="L1151">
        <v>0</v>
      </c>
      <c r="M1151">
        <v>0</v>
      </c>
      <c r="N1151">
        <v>5</v>
      </c>
      <c r="O1151" s="6">
        <v>10</v>
      </c>
      <c r="P1151" t="s">
        <v>106</v>
      </c>
      <c r="Q1151" t="s">
        <v>106</v>
      </c>
      <c r="R1151">
        <f>IF(F1151="Monthly",2,0)
+IF(E1151&lt;=6,2,0)
+IF(N1151&lt;=2,2,0)
+IF(L1151&gt;=4,2,0)
+IF(M1151&gt;=2,1,0)
+IF(H1151&gt;=_xlfn.PERCENTILE.INC($H$2:$H$10001,0.75),1,0)</f>
        <v>0</v>
      </c>
      <c r="S1151" t="str">
        <f>IF(R1151&gt;=7,"High",IF(R1151&gt;=4,"Medium","Low"))</f>
        <v>Low</v>
      </c>
    </row>
    <row r="1152" spans="1:19">
      <c r="A1152" t="s">
        <v>1277</v>
      </c>
      <c r="B1152">
        <v>45</v>
      </c>
      <c r="C1152" t="s">
        <v>112</v>
      </c>
      <c r="D1152" t="s">
        <v>119</v>
      </c>
      <c r="E1152">
        <v>40</v>
      </c>
      <c r="F1152" t="s">
        <v>103</v>
      </c>
      <c r="G1152" t="s">
        <v>110</v>
      </c>
      <c r="H1152" s="5">
        <v>740</v>
      </c>
      <c r="I1152" s="5">
        <v>29269.3</v>
      </c>
      <c r="J1152" t="s">
        <v>140</v>
      </c>
      <c r="K1152" t="s">
        <v>106</v>
      </c>
      <c r="L1152">
        <v>0</v>
      </c>
      <c r="M1152">
        <v>0</v>
      </c>
      <c r="N1152">
        <v>4</v>
      </c>
      <c r="O1152" s="6">
        <v>0</v>
      </c>
      <c r="P1152" t="s">
        <v>107</v>
      </c>
      <c r="Q1152" t="s">
        <v>107</v>
      </c>
      <c r="R1152">
        <f>IF(F1152="Monthly",2,0)
+IF(E1152&lt;=6,2,0)
+IF(N1152&lt;=2,2,0)
+IF(L1152&gt;=4,2,0)
+IF(M1152&gt;=2,1,0)
+IF(H1152&gt;=_xlfn.PERCENTILE.INC($H$2:$H$10001,0.75),1,0)</f>
        <v>2</v>
      </c>
      <c r="S1152" t="str">
        <f>IF(R1152&gt;=7,"High",IF(R1152&gt;=4,"Medium","Low"))</f>
        <v>Low</v>
      </c>
    </row>
    <row r="1153" spans="1:19">
      <c r="A1153" t="s">
        <v>1278</v>
      </c>
      <c r="B1153">
        <v>28</v>
      </c>
      <c r="C1153" t="s">
        <v>112</v>
      </c>
      <c r="D1153" t="s">
        <v>131</v>
      </c>
      <c r="E1153">
        <v>64</v>
      </c>
      <c r="F1153" t="s">
        <v>109</v>
      </c>
      <c r="G1153" t="s">
        <v>104</v>
      </c>
      <c r="H1153" s="5">
        <v>452</v>
      </c>
      <c r="I1153" s="5">
        <v>27033.73</v>
      </c>
      <c r="J1153" t="s">
        <v>117</v>
      </c>
      <c r="K1153" t="s">
        <v>106</v>
      </c>
      <c r="L1153">
        <v>1</v>
      </c>
      <c r="M1153">
        <v>0</v>
      </c>
      <c r="N1153">
        <v>5</v>
      </c>
      <c r="O1153" s="6">
        <v>5</v>
      </c>
      <c r="P1153" t="s">
        <v>106</v>
      </c>
      <c r="Q1153" t="s">
        <v>107</v>
      </c>
      <c r="R1153">
        <f>IF(F1153="Monthly",2,0)
+IF(E1153&lt;=6,2,0)
+IF(N1153&lt;=2,2,0)
+IF(L1153&gt;=4,2,0)
+IF(M1153&gt;=2,1,0)
+IF(H1153&gt;=_xlfn.PERCENTILE.INC($H$2:$H$10001,0.75),1,0)</f>
        <v>0</v>
      </c>
      <c r="S1153" t="str">
        <f>IF(R1153&gt;=7,"High",IF(R1153&gt;=4,"Medium","Low"))</f>
        <v>Low</v>
      </c>
    </row>
    <row r="1154" spans="1:19">
      <c r="A1154" t="s">
        <v>1279</v>
      </c>
      <c r="B1154">
        <v>38</v>
      </c>
      <c r="C1154" t="s">
        <v>101</v>
      </c>
      <c r="D1154" t="s">
        <v>113</v>
      </c>
      <c r="E1154">
        <v>40</v>
      </c>
      <c r="F1154" t="s">
        <v>109</v>
      </c>
      <c r="G1154" t="s">
        <v>104</v>
      </c>
      <c r="H1154" s="5">
        <v>497</v>
      </c>
      <c r="I1154" s="5">
        <v>18909.02</v>
      </c>
      <c r="J1154" t="s">
        <v>105</v>
      </c>
      <c r="K1154" t="s">
        <v>106</v>
      </c>
      <c r="L1154">
        <v>2</v>
      </c>
      <c r="M1154">
        <v>0</v>
      </c>
      <c r="N1154">
        <v>4</v>
      </c>
      <c r="O1154" s="6">
        <v>5</v>
      </c>
      <c r="P1154" t="s">
        <v>107</v>
      </c>
      <c r="Q1154" t="s">
        <v>107</v>
      </c>
      <c r="R1154">
        <f>IF(F1154="Monthly",2,0)
+IF(E1154&lt;=6,2,0)
+IF(N1154&lt;=2,2,0)
+IF(L1154&gt;=4,2,0)
+IF(M1154&gt;=2,1,0)
+IF(H1154&gt;=_xlfn.PERCENTILE.INC($H$2:$H$10001,0.75),1,0)</f>
        <v>0</v>
      </c>
      <c r="S1154" t="str">
        <f>IF(R1154&gt;=7,"High",IF(R1154&gt;=4,"Medium","Low"))</f>
        <v>Low</v>
      </c>
    </row>
    <row r="1155" spans="1:19">
      <c r="A1155" t="s">
        <v>1280</v>
      </c>
      <c r="B1155">
        <v>36</v>
      </c>
      <c r="C1155" t="s">
        <v>112</v>
      </c>
      <c r="D1155" t="s">
        <v>102</v>
      </c>
      <c r="E1155">
        <v>25</v>
      </c>
      <c r="F1155" t="s">
        <v>121</v>
      </c>
      <c r="G1155" t="s">
        <v>110</v>
      </c>
      <c r="H1155" s="5">
        <v>708</v>
      </c>
      <c r="I1155" s="5">
        <v>17880.89</v>
      </c>
      <c r="J1155" t="s">
        <v>117</v>
      </c>
      <c r="K1155" t="s">
        <v>106</v>
      </c>
      <c r="L1155">
        <v>1</v>
      </c>
      <c r="M1155">
        <v>0</v>
      </c>
      <c r="N1155">
        <v>5</v>
      </c>
      <c r="O1155" s="6">
        <v>0</v>
      </c>
      <c r="P1155" t="s">
        <v>106</v>
      </c>
      <c r="Q1155" t="s">
        <v>107</v>
      </c>
      <c r="R1155">
        <f>IF(F1155="Monthly",2,0)
+IF(E1155&lt;=6,2,0)
+IF(N1155&lt;=2,2,0)
+IF(L1155&gt;=4,2,0)
+IF(M1155&gt;=2,1,0)
+IF(H1155&gt;=_xlfn.PERCENTILE.INC($H$2:$H$10001,0.75),1,0)</f>
        <v>0</v>
      </c>
      <c r="S1155" t="str">
        <f>IF(R1155&gt;=7,"High",IF(R1155&gt;=4,"Medium","Low"))</f>
        <v>Low</v>
      </c>
    </row>
    <row r="1156" spans="1:19">
      <c r="A1156" t="s">
        <v>1281</v>
      </c>
      <c r="B1156">
        <v>18</v>
      </c>
      <c r="C1156" t="s">
        <v>112</v>
      </c>
      <c r="D1156" t="s">
        <v>133</v>
      </c>
      <c r="E1156">
        <v>41</v>
      </c>
      <c r="F1156" t="s">
        <v>109</v>
      </c>
      <c r="G1156" t="s">
        <v>110</v>
      </c>
      <c r="H1156" s="5">
        <v>719</v>
      </c>
      <c r="I1156" s="5">
        <v>28747.01</v>
      </c>
      <c r="J1156" t="s">
        <v>115</v>
      </c>
      <c r="K1156" t="s">
        <v>106</v>
      </c>
      <c r="L1156">
        <v>0</v>
      </c>
      <c r="M1156">
        <v>0</v>
      </c>
      <c r="N1156">
        <v>5</v>
      </c>
      <c r="O1156" s="6">
        <v>5</v>
      </c>
      <c r="P1156" t="s">
        <v>107</v>
      </c>
      <c r="Q1156" t="s">
        <v>107</v>
      </c>
      <c r="R1156">
        <f>IF(F1156="Monthly",2,0)
+IF(E1156&lt;=6,2,0)
+IF(N1156&lt;=2,2,0)
+IF(L1156&gt;=4,2,0)
+IF(M1156&gt;=2,1,0)
+IF(H1156&gt;=_xlfn.PERCENTILE.INC($H$2:$H$10001,0.75),1,0)</f>
        <v>0</v>
      </c>
      <c r="S1156" t="str">
        <f>IF(R1156&gt;=7,"High",IF(R1156&gt;=4,"Medium","Low"))</f>
        <v>Low</v>
      </c>
    </row>
    <row r="1157" spans="1:19">
      <c r="A1157" t="s">
        <v>1282</v>
      </c>
      <c r="B1157">
        <v>37</v>
      </c>
      <c r="C1157" t="s">
        <v>101</v>
      </c>
      <c r="D1157" t="s">
        <v>159</v>
      </c>
      <c r="E1157">
        <v>19</v>
      </c>
      <c r="F1157" t="s">
        <v>103</v>
      </c>
      <c r="G1157" t="s">
        <v>104</v>
      </c>
      <c r="H1157" s="5">
        <v>422</v>
      </c>
      <c r="I1157" s="5">
        <v>8162.11</v>
      </c>
      <c r="J1157" t="s">
        <v>140</v>
      </c>
      <c r="K1157" t="s">
        <v>106</v>
      </c>
      <c r="L1157">
        <v>1</v>
      </c>
      <c r="M1157">
        <v>0</v>
      </c>
      <c r="N1157">
        <v>5</v>
      </c>
      <c r="O1157" s="6">
        <v>0</v>
      </c>
      <c r="P1157" t="s">
        <v>107</v>
      </c>
      <c r="Q1157" t="s">
        <v>107</v>
      </c>
      <c r="R1157">
        <f>IF(F1157="Monthly",2,0)
+IF(E1157&lt;=6,2,0)
+IF(N1157&lt;=2,2,0)
+IF(L1157&gt;=4,2,0)
+IF(M1157&gt;=2,1,0)
+IF(H1157&gt;=_xlfn.PERCENTILE.INC($H$2:$H$10001,0.75),1,0)</f>
        <v>2</v>
      </c>
      <c r="S1157" t="str">
        <f>IF(R1157&gt;=7,"High",IF(R1157&gt;=4,"Medium","Low"))</f>
        <v>Low</v>
      </c>
    </row>
    <row r="1158" spans="1:19">
      <c r="A1158" t="s">
        <v>1283</v>
      </c>
      <c r="B1158">
        <v>43</v>
      </c>
      <c r="C1158" t="s">
        <v>112</v>
      </c>
      <c r="D1158" t="s">
        <v>137</v>
      </c>
      <c r="E1158">
        <v>45</v>
      </c>
      <c r="F1158" t="s">
        <v>121</v>
      </c>
      <c r="G1158" t="s">
        <v>110</v>
      </c>
      <c r="H1158" s="5">
        <v>713</v>
      </c>
      <c r="I1158" s="5">
        <v>27534.97</v>
      </c>
      <c r="J1158" t="s">
        <v>117</v>
      </c>
      <c r="K1158" t="s">
        <v>106</v>
      </c>
      <c r="L1158">
        <v>1</v>
      </c>
      <c r="M1158">
        <v>0</v>
      </c>
      <c r="N1158">
        <v>4</v>
      </c>
      <c r="O1158" s="6">
        <v>15</v>
      </c>
      <c r="P1158" t="s">
        <v>107</v>
      </c>
      <c r="Q1158" t="s">
        <v>107</v>
      </c>
      <c r="R1158">
        <f>IF(F1158="Monthly",2,0)
+IF(E1158&lt;=6,2,0)
+IF(N1158&lt;=2,2,0)
+IF(L1158&gt;=4,2,0)
+IF(M1158&gt;=2,1,0)
+IF(H1158&gt;=_xlfn.PERCENTILE.INC($H$2:$H$10001,0.75),1,0)</f>
        <v>0</v>
      </c>
      <c r="S1158" t="str">
        <f>IF(R1158&gt;=7,"High",IF(R1158&gt;=4,"Medium","Low"))</f>
        <v>Low</v>
      </c>
    </row>
    <row r="1159" spans="1:19">
      <c r="A1159" t="s">
        <v>1284</v>
      </c>
      <c r="B1159">
        <v>32</v>
      </c>
      <c r="C1159" t="s">
        <v>101</v>
      </c>
      <c r="D1159" t="s">
        <v>131</v>
      </c>
      <c r="E1159">
        <v>18</v>
      </c>
      <c r="F1159" t="s">
        <v>103</v>
      </c>
      <c r="G1159" t="s">
        <v>110</v>
      </c>
      <c r="H1159" s="5">
        <v>715</v>
      </c>
      <c r="I1159" s="5">
        <v>12902.14</v>
      </c>
      <c r="J1159" t="s">
        <v>140</v>
      </c>
      <c r="K1159" t="s">
        <v>106</v>
      </c>
      <c r="L1159">
        <v>3</v>
      </c>
      <c r="M1159">
        <v>0</v>
      </c>
      <c r="N1159">
        <v>5</v>
      </c>
      <c r="O1159" s="6">
        <v>0</v>
      </c>
      <c r="P1159" t="s">
        <v>107</v>
      </c>
      <c r="Q1159" t="s">
        <v>107</v>
      </c>
      <c r="R1159">
        <f>IF(F1159="Monthly",2,0)
+IF(E1159&lt;=6,2,0)
+IF(N1159&lt;=2,2,0)
+IF(L1159&gt;=4,2,0)
+IF(M1159&gt;=2,1,0)
+IF(H1159&gt;=_xlfn.PERCENTILE.INC($H$2:$H$10001,0.75),1,0)</f>
        <v>2</v>
      </c>
      <c r="S1159" t="str">
        <f>IF(R1159&gt;=7,"High",IF(R1159&gt;=4,"Medium","Low"))</f>
        <v>Low</v>
      </c>
    </row>
    <row r="1160" spans="1:19">
      <c r="A1160" t="s">
        <v>1285</v>
      </c>
      <c r="B1160">
        <v>34</v>
      </c>
      <c r="C1160" t="s">
        <v>101</v>
      </c>
      <c r="D1160" t="s">
        <v>102</v>
      </c>
      <c r="E1160">
        <v>25</v>
      </c>
      <c r="F1160" t="s">
        <v>109</v>
      </c>
      <c r="G1160" t="s">
        <v>110</v>
      </c>
      <c r="H1160" s="5">
        <v>704</v>
      </c>
      <c r="I1160" s="5">
        <v>17824.52</v>
      </c>
      <c r="J1160" t="s">
        <v>105</v>
      </c>
      <c r="K1160" t="s">
        <v>106</v>
      </c>
      <c r="L1160">
        <v>5</v>
      </c>
      <c r="M1160">
        <v>2</v>
      </c>
      <c r="N1160">
        <v>2</v>
      </c>
      <c r="O1160" s="6">
        <v>0</v>
      </c>
      <c r="P1160" t="s">
        <v>107</v>
      </c>
      <c r="Q1160" t="s">
        <v>107</v>
      </c>
      <c r="R1160">
        <f>IF(F1160="Monthly",2,0)
+IF(E1160&lt;=6,2,0)
+IF(N1160&lt;=2,2,0)
+IF(L1160&gt;=4,2,0)
+IF(M1160&gt;=2,1,0)
+IF(H1160&gt;=_xlfn.PERCENTILE.INC($H$2:$H$10001,0.75),1,0)</f>
        <v>5</v>
      </c>
      <c r="S1160" t="str">
        <f>IF(R1160&gt;=7,"High",IF(R1160&gt;=4,"Medium","Low"))</f>
        <v>Medium</v>
      </c>
    </row>
    <row r="1161" spans="1:19">
      <c r="A1161" t="s">
        <v>1286</v>
      </c>
      <c r="B1161">
        <v>35</v>
      </c>
      <c r="C1161" t="s">
        <v>112</v>
      </c>
      <c r="D1161" t="s">
        <v>133</v>
      </c>
      <c r="E1161">
        <v>42</v>
      </c>
      <c r="F1161" t="s">
        <v>103</v>
      </c>
      <c r="G1161" t="s">
        <v>110</v>
      </c>
      <c r="H1161" s="5">
        <v>658</v>
      </c>
      <c r="I1161" s="5">
        <v>27004.62</v>
      </c>
      <c r="J1161" t="s">
        <v>105</v>
      </c>
      <c r="K1161" t="s">
        <v>106</v>
      </c>
      <c r="L1161">
        <v>0</v>
      </c>
      <c r="M1161">
        <v>0</v>
      </c>
      <c r="N1161">
        <v>5</v>
      </c>
      <c r="O1161" s="6">
        <v>0</v>
      </c>
      <c r="P1161" t="s">
        <v>107</v>
      </c>
      <c r="Q1161" t="s">
        <v>107</v>
      </c>
      <c r="R1161">
        <f>IF(F1161="Monthly",2,0)
+IF(E1161&lt;=6,2,0)
+IF(N1161&lt;=2,2,0)
+IF(L1161&gt;=4,2,0)
+IF(M1161&gt;=2,1,0)
+IF(H1161&gt;=_xlfn.PERCENTILE.INC($H$2:$H$10001,0.75),1,0)</f>
        <v>2</v>
      </c>
      <c r="S1161" t="str">
        <f>IF(R1161&gt;=7,"High",IF(R1161&gt;=4,"Medium","Low"))</f>
        <v>Low</v>
      </c>
    </row>
    <row r="1162" spans="1:19">
      <c r="A1162" t="s">
        <v>1287</v>
      </c>
      <c r="B1162">
        <v>27</v>
      </c>
      <c r="C1162" t="s">
        <v>101</v>
      </c>
      <c r="D1162" t="s">
        <v>113</v>
      </c>
      <c r="E1162">
        <v>43</v>
      </c>
      <c r="F1162" t="s">
        <v>109</v>
      </c>
      <c r="G1162" t="s">
        <v>110</v>
      </c>
      <c r="H1162" s="5">
        <v>657</v>
      </c>
      <c r="I1162" s="5">
        <v>26600.959999999999</v>
      </c>
      <c r="J1162" t="s">
        <v>105</v>
      </c>
      <c r="K1162" t="s">
        <v>106</v>
      </c>
      <c r="L1162">
        <v>3</v>
      </c>
      <c r="M1162">
        <v>1</v>
      </c>
      <c r="N1162">
        <v>4</v>
      </c>
      <c r="O1162" s="6">
        <v>5</v>
      </c>
      <c r="P1162" t="s">
        <v>107</v>
      </c>
      <c r="Q1162" t="s">
        <v>107</v>
      </c>
      <c r="R1162">
        <f>IF(F1162="Monthly",2,0)
+IF(E1162&lt;=6,2,0)
+IF(N1162&lt;=2,2,0)
+IF(L1162&gt;=4,2,0)
+IF(M1162&gt;=2,1,0)
+IF(H1162&gt;=_xlfn.PERCENTILE.INC($H$2:$H$10001,0.75),1,0)</f>
        <v>0</v>
      </c>
      <c r="S1162" t="str">
        <f>IF(R1162&gt;=7,"High",IF(R1162&gt;=4,"Medium","Low"))</f>
        <v>Low</v>
      </c>
    </row>
    <row r="1163" spans="1:19">
      <c r="A1163" t="s">
        <v>1288</v>
      </c>
      <c r="B1163">
        <v>38</v>
      </c>
      <c r="C1163" t="s">
        <v>101</v>
      </c>
      <c r="D1163" t="s">
        <v>119</v>
      </c>
      <c r="E1163">
        <v>51</v>
      </c>
      <c r="F1163" t="s">
        <v>103</v>
      </c>
      <c r="G1163" t="s">
        <v>104</v>
      </c>
      <c r="H1163" s="5">
        <v>417</v>
      </c>
      <c r="I1163" s="5">
        <v>20910.11</v>
      </c>
      <c r="J1163" t="s">
        <v>105</v>
      </c>
      <c r="K1163" t="s">
        <v>106</v>
      </c>
      <c r="L1163">
        <v>0</v>
      </c>
      <c r="M1163">
        <v>0</v>
      </c>
      <c r="N1163">
        <v>4</v>
      </c>
      <c r="O1163" s="6">
        <v>0</v>
      </c>
      <c r="P1163" t="s">
        <v>106</v>
      </c>
      <c r="Q1163" t="s">
        <v>107</v>
      </c>
      <c r="R1163">
        <f>IF(F1163="Monthly",2,0)
+IF(E1163&lt;=6,2,0)
+IF(N1163&lt;=2,2,0)
+IF(L1163&gt;=4,2,0)
+IF(M1163&gt;=2,1,0)
+IF(H1163&gt;=_xlfn.PERCENTILE.INC($H$2:$H$10001,0.75),1,0)</f>
        <v>2</v>
      </c>
      <c r="S1163" t="str">
        <f>IF(R1163&gt;=7,"High",IF(R1163&gt;=4,"Medium","Low"))</f>
        <v>Low</v>
      </c>
    </row>
    <row r="1164" spans="1:19">
      <c r="A1164" t="s">
        <v>1289</v>
      </c>
      <c r="B1164">
        <v>36</v>
      </c>
      <c r="C1164" t="s">
        <v>112</v>
      </c>
      <c r="D1164" t="s">
        <v>137</v>
      </c>
      <c r="E1164">
        <v>12</v>
      </c>
      <c r="F1164" t="s">
        <v>103</v>
      </c>
      <c r="G1164" t="s">
        <v>129</v>
      </c>
      <c r="H1164" s="5">
        <v>984</v>
      </c>
      <c r="I1164" s="5">
        <v>11590.04</v>
      </c>
      <c r="J1164" t="s">
        <v>117</v>
      </c>
      <c r="K1164" t="s">
        <v>106</v>
      </c>
      <c r="L1164">
        <v>2</v>
      </c>
      <c r="M1164">
        <v>0</v>
      </c>
      <c r="N1164">
        <v>4</v>
      </c>
      <c r="O1164" s="6">
        <v>0</v>
      </c>
      <c r="P1164" t="s">
        <v>107</v>
      </c>
      <c r="Q1164" t="s">
        <v>106</v>
      </c>
      <c r="R1164">
        <f>IF(F1164="Monthly",2,0)
+IF(E1164&lt;=6,2,0)
+IF(N1164&lt;=2,2,0)
+IF(L1164&gt;=4,2,0)
+IF(M1164&gt;=2,1,0)
+IF(H1164&gt;=_xlfn.PERCENTILE.INC($H$2:$H$10001,0.75),1,0)</f>
        <v>3</v>
      </c>
      <c r="S1164" t="str">
        <f>IF(R1164&gt;=7,"High",IF(R1164&gt;=4,"Medium","Low"))</f>
        <v>Low</v>
      </c>
    </row>
    <row r="1165" spans="1:19">
      <c r="A1165" t="s">
        <v>1290</v>
      </c>
      <c r="B1165">
        <v>34</v>
      </c>
      <c r="C1165" t="s">
        <v>112</v>
      </c>
      <c r="D1165" t="s">
        <v>102</v>
      </c>
      <c r="E1165">
        <v>50</v>
      </c>
      <c r="F1165" t="s">
        <v>103</v>
      </c>
      <c r="G1165" t="s">
        <v>104</v>
      </c>
      <c r="H1165" s="5">
        <v>422</v>
      </c>
      <c r="I1165" s="5">
        <v>20885.53</v>
      </c>
      <c r="J1165" t="s">
        <v>140</v>
      </c>
      <c r="K1165" t="s">
        <v>106</v>
      </c>
      <c r="L1165">
        <v>1</v>
      </c>
      <c r="M1165">
        <v>0</v>
      </c>
      <c r="N1165">
        <v>4</v>
      </c>
      <c r="O1165" s="6">
        <v>0</v>
      </c>
      <c r="P1165" t="s">
        <v>107</v>
      </c>
      <c r="Q1165" t="s">
        <v>107</v>
      </c>
      <c r="R1165">
        <f>IF(F1165="Monthly",2,0)
+IF(E1165&lt;=6,2,0)
+IF(N1165&lt;=2,2,0)
+IF(L1165&gt;=4,2,0)
+IF(M1165&gt;=2,1,0)
+IF(H1165&gt;=_xlfn.PERCENTILE.INC($H$2:$H$10001,0.75),1,0)</f>
        <v>2</v>
      </c>
      <c r="S1165" t="str">
        <f>IF(R1165&gt;=7,"High",IF(R1165&gt;=4,"Medium","Low"))</f>
        <v>Low</v>
      </c>
    </row>
    <row r="1166" spans="1:19">
      <c r="A1166" t="s">
        <v>1291</v>
      </c>
      <c r="B1166">
        <v>42</v>
      </c>
      <c r="C1166" t="s">
        <v>101</v>
      </c>
      <c r="D1166" t="s">
        <v>131</v>
      </c>
      <c r="E1166">
        <v>22</v>
      </c>
      <c r="F1166" t="s">
        <v>103</v>
      </c>
      <c r="G1166" t="s">
        <v>104</v>
      </c>
      <c r="H1166" s="5">
        <v>575</v>
      </c>
      <c r="I1166" s="5">
        <v>12956.46</v>
      </c>
      <c r="J1166" t="s">
        <v>115</v>
      </c>
      <c r="K1166" t="s">
        <v>106</v>
      </c>
      <c r="L1166">
        <v>1</v>
      </c>
      <c r="M1166">
        <v>0</v>
      </c>
      <c r="N1166">
        <v>5</v>
      </c>
      <c r="O1166" s="6">
        <v>0</v>
      </c>
      <c r="P1166" t="s">
        <v>107</v>
      </c>
      <c r="Q1166" t="s">
        <v>107</v>
      </c>
      <c r="R1166">
        <f>IF(F1166="Monthly",2,0)
+IF(E1166&lt;=6,2,0)
+IF(N1166&lt;=2,2,0)
+IF(L1166&gt;=4,2,0)
+IF(M1166&gt;=2,1,0)
+IF(H1166&gt;=_xlfn.PERCENTILE.INC($H$2:$H$10001,0.75),1,0)</f>
        <v>2</v>
      </c>
      <c r="S1166" t="str">
        <f>IF(R1166&gt;=7,"High",IF(R1166&gt;=4,"Medium","Low"))</f>
        <v>Low</v>
      </c>
    </row>
    <row r="1167" spans="1:19">
      <c r="A1167" t="s">
        <v>1292</v>
      </c>
      <c r="B1167">
        <v>31</v>
      </c>
      <c r="C1167" t="s">
        <v>101</v>
      </c>
      <c r="D1167" t="s">
        <v>126</v>
      </c>
      <c r="E1167">
        <v>28</v>
      </c>
      <c r="F1167" t="s">
        <v>103</v>
      </c>
      <c r="G1167" t="s">
        <v>104</v>
      </c>
      <c r="H1167" s="5">
        <v>490</v>
      </c>
      <c r="I1167" s="5">
        <v>14037.61</v>
      </c>
      <c r="J1167" t="s">
        <v>117</v>
      </c>
      <c r="K1167" t="s">
        <v>106</v>
      </c>
      <c r="L1167">
        <v>0</v>
      </c>
      <c r="M1167">
        <v>0</v>
      </c>
      <c r="N1167">
        <v>5</v>
      </c>
      <c r="O1167" s="6">
        <v>0</v>
      </c>
      <c r="P1167" t="s">
        <v>107</v>
      </c>
      <c r="Q1167" t="s">
        <v>107</v>
      </c>
      <c r="R1167">
        <f>IF(F1167="Monthly",2,0)
+IF(E1167&lt;=6,2,0)
+IF(N1167&lt;=2,2,0)
+IF(L1167&gt;=4,2,0)
+IF(M1167&gt;=2,1,0)
+IF(H1167&gt;=_xlfn.PERCENTILE.INC($H$2:$H$10001,0.75),1,0)</f>
        <v>2</v>
      </c>
      <c r="S1167" t="str">
        <f>IF(R1167&gt;=7,"High",IF(R1167&gt;=4,"Medium","Low"))</f>
        <v>Low</v>
      </c>
    </row>
    <row r="1168" spans="1:19">
      <c r="A1168" t="s">
        <v>1293</v>
      </c>
      <c r="B1168">
        <v>53</v>
      </c>
      <c r="C1168" t="s">
        <v>112</v>
      </c>
      <c r="D1168" t="s">
        <v>137</v>
      </c>
      <c r="E1168">
        <v>21</v>
      </c>
      <c r="F1168" t="s">
        <v>109</v>
      </c>
      <c r="G1168" t="s">
        <v>104</v>
      </c>
      <c r="H1168" s="5">
        <v>418</v>
      </c>
      <c r="I1168" s="5">
        <v>7773.45</v>
      </c>
      <c r="J1168" t="s">
        <v>134</v>
      </c>
      <c r="K1168" t="s">
        <v>106</v>
      </c>
      <c r="L1168">
        <v>5</v>
      </c>
      <c r="M1168">
        <v>2</v>
      </c>
      <c r="N1168">
        <v>3</v>
      </c>
      <c r="O1168" s="6">
        <v>10</v>
      </c>
      <c r="P1168" t="s">
        <v>107</v>
      </c>
      <c r="Q1168" t="s">
        <v>106</v>
      </c>
      <c r="R1168">
        <f>IF(F1168="Monthly",2,0)
+IF(E1168&lt;=6,2,0)
+IF(N1168&lt;=2,2,0)
+IF(L1168&gt;=4,2,0)
+IF(M1168&gt;=2,1,0)
+IF(H1168&gt;=_xlfn.PERCENTILE.INC($H$2:$H$10001,0.75),1,0)</f>
        <v>3</v>
      </c>
      <c r="S1168" t="str">
        <f>IF(R1168&gt;=7,"High",IF(R1168&gt;=4,"Medium","Low"))</f>
        <v>Low</v>
      </c>
    </row>
    <row r="1169" spans="1:19">
      <c r="A1169" t="s">
        <v>1294</v>
      </c>
      <c r="B1169">
        <v>28</v>
      </c>
      <c r="C1169" t="s">
        <v>112</v>
      </c>
      <c r="D1169" t="s">
        <v>131</v>
      </c>
      <c r="E1169">
        <v>25</v>
      </c>
      <c r="F1169" t="s">
        <v>109</v>
      </c>
      <c r="G1169" t="s">
        <v>104</v>
      </c>
      <c r="H1169" s="5">
        <v>436</v>
      </c>
      <c r="I1169" s="5">
        <v>10494.08</v>
      </c>
      <c r="J1169" t="s">
        <v>117</v>
      </c>
      <c r="K1169" t="s">
        <v>106</v>
      </c>
      <c r="L1169">
        <v>0</v>
      </c>
      <c r="M1169">
        <v>0</v>
      </c>
      <c r="N1169">
        <v>4</v>
      </c>
      <c r="O1169" s="6">
        <v>5</v>
      </c>
      <c r="P1169" t="s">
        <v>107</v>
      </c>
      <c r="Q1169" t="s">
        <v>107</v>
      </c>
      <c r="R1169">
        <f>IF(F1169="Monthly",2,0)
+IF(E1169&lt;=6,2,0)
+IF(N1169&lt;=2,2,0)
+IF(L1169&gt;=4,2,0)
+IF(M1169&gt;=2,1,0)
+IF(H1169&gt;=_xlfn.PERCENTILE.INC($H$2:$H$10001,0.75),1,0)</f>
        <v>0</v>
      </c>
      <c r="S1169" t="str">
        <f>IF(R1169&gt;=7,"High",IF(R1169&gt;=4,"Medium","Low"))</f>
        <v>Low</v>
      </c>
    </row>
    <row r="1170" spans="1:19">
      <c r="A1170" t="s">
        <v>1295</v>
      </c>
      <c r="B1170">
        <v>34</v>
      </c>
      <c r="C1170" t="s">
        <v>112</v>
      </c>
      <c r="D1170" t="s">
        <v>137</v>
      </c>
      <c r="E1170">
        <v>27</v>
      </c>
      <c r="F1170" t="s">
        <v>121</v>
      </c>
      <c r="G1170" t="s">
        <v>110</v>
      </c>
      <c r="H1170" s="5">
        <v>655</v>
      </c>
      <c r="I1170" s="5">
        <v>15042.5</v>
      </c>
      <c r="J1170" t="s">
        <v>105</v>
      </c>
      <c r="K1170" t="s">
        <v>106</v>
      </c>
      <c r="L1170">
        <v>3</v>
      </c>
      <c r="M1170">
        <v>2</v>
      </c>
      <c r="N1170">
        <v>4</v>
      </c>
      <c r="O1170" s="6">
        <v>15</v>
      </c>
      <c r="P1170" t="s">
        <v>107</v>
      </c>
      <c r="Q1170" t="s">
        <v>107</v>
      </c>
      <c r="R1170">
        <f>IF(F1170="Monthly",2,0)
+IF(E1170&lt;=6,2,0)
+IF(N1170&lt;=2,2,0)
+IF(L1170&gt;=4,2,0)
+IF(M1170&gt;=2,1,0)
+IF(H1170&gt;=_xlfn.PERCENTILE.INC($H$2:$H$10001,0.75),1,0)</f>
        <v>1</v>
      </c>
      <c r="S1170" t="str">
        <f>IF(R1170&gt;=7,"High",IF(R1170&gt;=4,"Medium","Low"))</f>
        <v>Low</v>
      </c>
    </row>
    <row r="1171" spans="1:19">
      <c r="A1171" t="s">
        <v>1296</v>
      </c>
      <c r="B1171">
        <v>44</v>
      </c>
      <c r="C1171" t="s">
        <v>112</v>
      </c>
      <c r="D1171" t="s">
        <v>123</v>
      </c>
      <c r="E1171">
        <v>72</v>
      </c>
      <c r="F1171" t="s">
        <v>109</v>
      </c>
      <c r="G1171" t="s">
        <v>110</v>
      </c>
      <c r="H1171" s="5">
        <v>641</v>
      </c>
      <c r="I1171" s="5">
        <v>45845.91</v>
      </c>
      <c r="J1171" t="s">
        <v>140</v>
      </c>
      <c r="K1171" t="s">
        <v>106</v>
      </c>
      <c r="L1171">
        <v>1</v>
      </c>
      <c r="M1171">
        <v>0</v>
      </c>
      <c r="N1171">
        <v>5</v>
      </c>
      <c r="O1171" s="6">
        <v>0</v>
      </c>
      <c r="P1171" t="s">
        <v>106</v>
      </c>
      <c r="Q1171" t="s">
        <v>107</v>
      </c>
      <c r="R1171">
        <f>IF(F1171="Monthly",2,0)
+IF(E1171&lt;=6,2,0)
+IF(N1171&lt;=2,2,0)
+IF(L1171&gt;=4,2,0)
+IF(M1171&gt;=2,1,0)
+IF(H1171&gt;=_xlfn.PERCENTILE.INC($H$2:$H$10001,0.75),1,0)</f>
        <v>0</v>
      </c>
      <c r="S1171" t="str">
        <f>IF(R1171&gt;=7,"High",IF(R1171&gt;=4,"Medium","Low"))</f>
        <v>Low</v>
      </c>
    </row>
    <row r="1172" spans="1:19">
      <c r="A1172" t="s">
        <v>1297</v>
      </c>
      <c r="B1172">
        <v>36</v>
      </c>
      <c r="C1172" t="s">
        <v>112</v>
      </c>
      <c r="D1172" t="s">
        <v>137</v>
      </c>
      <c r="E1172">
        <v>38</v>
      </c>
      <c r="F1172" t="s">
        <v>109</v>
      </c>
      <c r="G1172" t="s">
        <v>110</v>
      </c>
      <c r="H1172" s="5">
        <v>752</v>
      </c>
      <c r="I1172" s="5">
        <v>28201.83</v>
      </c>
      <c r="J1172" t="s">
        <v>140</v>
      </c>
      <c r="K1172" t="s">
        <v>106</v>
      </c>
      <c r="L1172">
        <v>3</v>
      </c>
      <c r="M1172">
        <v>0</v>
      </c>
      <c r="N1172">
        <v>4</v>
      </c>
      <c r="O1172" s="6">
        <v>0</v>
      </c>
      <c r="P1172" t="s">
        <v>107</v>
      </c>
      <c r="Q1172" t="s">
        <v>107</v>
      </c>
      <c r="R1172">
        <f>IF(F1172="Monthly",2,0)
+IF(E1172&lt;=6,2,0)
+IF(N1172&lt;=2,2,0)
+IF(L1172&gt;=4,2,0)
+IF(M1172&gt;=2,1,0)
+IF(H1172&gt;=_xlfn.PERCENTILE.INC($H$2:$H$10001,0.75),1,0)</f>
        <v>0</v>
      </c>
      <c r="S1172" t="str">
        <f>IF(R1172&gt;=7,"High",IF(R1172&gt;=4,"Medium","Low"))</f>
        <v>Low</v>
      </c>
    </row>
    <row r="1173" spans="1:19">
      <c r="A1173" t="s">
        <v>1298</v>
      </c>
      <c r="B1173">
        <v>33</v>
      </c>
      <c r="C1173" t="s">
        <v>101</v>
      </c>
      <c r="D1173" t="s">
        <v>159</v>
      </c>
      <c r="E1173">
        <v>13</v>
      </c>
      <c r="F1173" t="s">
        <v>103</v>
      </c>
      <c r="G1173" t="s">
        <v>104</v>
      </c>
      <c r="H1173" s="5">
        <v>464</v>
      </c>
      <c r="I1173" s="5">
        <v>5921</v>
      </c>
      <c r="J1173" t="s">
        <v>105</v>
      </c>
      <c r="K1173" t="s">
        <v>106</v>
      </c>
      <c r="L1173">
        <v>0</v>
      </c>
      <c r="M1173">
        <v>0</v>
      </c>
      <c r="N1173">
        <v>5</v>
      </c>
      <c r="O1173" s="6">
        <v>0</v>
      </c>
      <c r="P1173" t="s">
        <v>106</v>
      </c>
      <c r="Q1173" t="s">
        <v>106</v>
      </c>
      <c r="R1173">
        <f>IF(F1173="Monthly",2,0)
+IF(E1173&lt;=6,2,0)
+IF(N1173&lt;=2,2,0)
+IF(L1173&gt;=4,2,0)
+IF(M1173&gt;=2,1,0)
+IF(H1173&gt;=_xlfn.PERCENTILE.INC($H$2:$H$10001,0.75),1,0)</f>
        <v>2</v>
      </c>
      <c r="S1173" t="str">
        <f>IF(R1173&gt;=7,"High",IF(R1173&gt;=4,"Medium","Low"))</f>
        <v>Low</v>
      </c>
    </row>
    <row r="1174" spans="1:19">
      <c r="A1174" t="s">
        <v>1299</v>
      </c>
      <c r="B1174">
        <v>27</v>
      </c>
      <c r="C1174" t="s">
        <v>112</v>
      </c>
      <c r="D1174" t="s">
        <v>137</v>
      </c>
      <c r="E1174">
        <v>17</v>
      </c>
      <c r="F1174" t="s">
        <v>103</v>
      </c>
      <c r="G1174" t="s">
        <v>104</v>
      </c>
      <c r="H1174" s="5">
        <v>417</v>
      </c>
      <c r="I1174" s="5">
        <v>6923.93</v>
      </c>
      <c r="J1174" t="s">
        <v>140</v>
      </c>
      <c r="K1174" t="s">
        <v>106</v>
      </c>
      <c r="L1174">
        <v>1</v>
      </c>
      <c r="M1174">
        <v>0</v>
      </c>
      <c r="N1174">
        <v>5</v>
      </c>
      <c r="O1174" s="6">
        <v>0</v>
      </c>
      <c r="P1174" t="s">
        <v>107</v>
      </c>
      <c r="Q1174" t="s">
        <v>107</v>
      </c>
      <c r="R1174">
        <f>IF(F1174="Monthly",2,0)
+IF(E1174&lt;=6,2,0)
+IF(N1174&lt;=2,2,0)
+IF(L1174&gt;=4,2,0)
+IF(M1174&gt;=2,1,0)
+IF(H1174&gt;=_xlfn.PERCENTILE.INC($H$2:$H$10001,0.75),1,0)</f>
        <v>2</v>
      </c>
      <c r="S1174" t="str">
        <f>IF(R1174&gt;=7,"High",IF(R1174&gt;=4,"Medium","Low"))</f>
        <v>Low</v>
      </c>
    </row>
    <row r="1175" spans="1:19">
      <c r="A1175" t="s">
        <v>1300</v>
      </c>
      <c r="B1175">
        <v>23</v>
      </c>
      <c r="C1175" t="s">
        <v>101</v>
      </c>
      <c r="D1175" t="s">
        <v>102</v>
      </c>
      <c r="E1175">
        <v>39</v>
      </c>
      <c r="F1175" t="s">
        <v>109</v>
      </c>
      <c r="G1175" t="s">
        <v>110</v>
      </c>
      <c r="H1175" s="5">
        <v>829</v>
      </c>
      <c r="I1175" s="5">
        <v>32180.17</v>
      </c>
      <c r="J1175" t="s">
        <v>105</v>
      </c>
      <c r="K1175" t="s">
        <v>106</v>
      </c>
      <c r="L1175">
        <v>2</v>
      </c>
      <c r="M1175">
        <v>1</v>
      </c>
      <c r="N1175">
        <v>5</v>
      </c>
      <c r="O1175" s="6">
        <v>0</v>
      </c>
      <c r="P1175" t="s">
        <v>106</v>
      </c>
      <c r="Q1175" t="s">
        <v>106</v>
      </c>
      <c r="R1175">
        <f>IF(F1175="Monthly",2,0)
+IF(E1175&lt;=6,2,0)
+IF(N1175&lt;=2,2,0)
+IF(L1175&gt;=4,2,0)
+IF(M1175&gt;=2,1,0)
+IF(H1175&gt;=_xlfn.PERCENTILE.INC($H$2:$H$10001,0.75),1,0)</f>
        <v>1</v>
      </c>
      <c r="S1175" t="str">
        <f>IF(R1175&gt;=7,"High",IF(R1175&gt;=4,"Medium","Low"))</f>
        <v>Low</v>
      </c>
    </row>
    <row r="1176" spans="1:19">
      <c r="A1176" t="s">
        <v>1301</v>
      </c>
      <c r="B1176">
        <v>33</v>
      </c>
      <c r="C1176" t="s">
        <v>112</v>
      </c>
      <c r="D1176" t="s">
        <v>137</v>
      </c>
      <c r="E1176">
        <v>14</v>
      </c>
      <c r="F1176" t="s">
        <v>103</v>
      </c>
      <c r="G1176" t="s">
        <v>104</v>
      </c>
      <c r="H1176" s="5">
        <v>475</v>
      </c>
      <c r="I1176" s="5">
        <v>6522.1</v>
      </c>
      <c r="J1176" t="s">
        <v>117</v>
      </c>
      <c r="K1176" t="s">
        <v>106</v>
      </c>
      <c r="L1176">
        <v>3</v>
      </c>
      <c r="M1176">
        <v>0</v>
      </c>
      <c r="N1176">
        <v>5</v>
      </c>
      <c r="O1176" s="6">
        <v>0</v>
      </c>
      <c r="P1176" t="s">
        <v>107</v>
      </c>
      <c r="Q1176" t="s">
        <v>106</v>
      </c>
      <c r="R1176">
        <f>IF(F1176="Monthly",2,0)
+IF(E1176&lt;=6,2,0)
+IF(N1176&lt;=2,2,0)
+IF(L1176&gt;=4,2,0)
+IF(M1176&gt;=2,1,0)
+IF(H1176&gt;=_xlfn.PERCENTILE.INC($H$2:$H$10001,0.75),1,0)</f>
        <v>2</v>
      </c>
      <c r="S1176" t="str">
        <f>IF(R1176&gt;=7,"High",IF(R1176&gt;=4,"Medium","Low"))</f>
        <v>Low</v>
      </c>
    </row>
    <row r="1177" spans="1:19">
      <c r="A1177" t="s">
        <v>1302</v>
      </c>
      <c r="B1177">
        <v>36</v>
      </c>
      <c r="C1177" t="s">
        <v>112</v>
      </c>
      <c r="D1177" t="s">
        <v>131</v>
      </c>
      <c r="E1177">
        <v>37</v>
      </c>
      <c r="F1177" t="s">
        <v>103</v>
      </c>
      <c r="G1177" t="s">
        <v>104</v>
      </c>
      <c r="H1177" s="5">
        <v>544</v>
      </c>
      <c r="I1177" s="5">
        <v>20046.11</v>
      </c>
      <c r="J1177" t="s">
        <v>115</v>
      </c>
      <c r="K1177" t="s">
        <v>106</v>
      </c>
      <c r="L1177">
        <v>2</v>
      </c>
      <c r="M1177">
        <v>1</v>
      </c>
      <c r="N1177">
        <v>5</v>
      </c>
      <c r="O1177" s="6">
        <v>0</v>
      </c>
      <c r="P1177" t="s">
        <v>107</v>
      </c>
      <c r="Q1177" t="s">
        <v>107</v>
      </c>
      <c r="R1177">
        <f>IF(F1177="Monthly",2,0)
+IF(E1177&lt;=6,2,0)
+IF(N1177&lt;=2,2,0)
+IF(L1177&gt;=4,2,0)
+IF(M1177&gt;=2,1,0)
+IF(H1177&gt;=_xlfn.PERCENTILE.INC($H$2:$H$10001,0.75),1,0)</f>
        <v>2</v>
      </c>
      <c r="S1177" t="str">
        <f>IF(R1177&gt;=7,"High",IF(R1177&gt;=4,"Medium","Low"))</f>
        <v>Low</v>
      </c>
    </row>
    <row r="1178" spans="1:19">
      <c r="A1178" t="s">
        <v>1303</v>
      </c>
      <c r="B1178">
        <v>37</v>
      </c>
      <c r="C1178" t="s">
        <v>112</v>
      </c>
      <c r="D1178" t="s">
        <v>102</v>
      </c>
      <c r="E1178">
        <v>66</v>
      </c>
      <c r="F1178" t="s">
        <v>121</v>
      </c>
      <c r="G1178" t="s">
        <v>110</v>
      </c>
      <c r="H1178" s="5">
        <v>829</v>
      </c>
      <c r="I1178" s="5">
        <v>49259.32</v>
      </c>
      <c r="J1178" t="s">
        <v>134</v>
      </c>
      <c r="K1178" t="s">
        <v>106</v>
      </c>
      <c r="L1178">
        <v>0</v>
      </c>
      <c r="M1178">
        <v>0</v>
      </c>
      <c r="N1178">
        <v>3</v>
      </c>
      <c r="O1178" s="6">
        <v>10</v>
      </c>
      <c r="P1178" t="s">
        <v>107</v>
      </c>
      <c r="Q1178" t="s">
        <v>107</v>
      </c>
      <c r="R1178">
        <f>IF(F1178="Monthly",2,0)
+IF(E1178&lt;=6,2,0)
+IF(N1178&lt;=2,2,0)
+IF(L1178&gt;=4,2,0)
+IF(M1178&gt;=2,1,0)
+IF(H1178&gt;=_xlfn.PERCENTILE.INC($H$2:$H$10001,0.75),1,0)</f>
        <v>1</v>
      </c>
      <c r="S1178" t="str">
        <f>IF(R1178&gt;=7,"High",IF(R1178&gt;=4,"Medium","Low"))</f>
        <v>Low</v>
      </c>
    </row>
    <row r="1179" spans="1:19">
      <c r="A1179" t="s">
        <v>1304</v>
      </c>
      <c r="B1179">
        <v>57</v>
      </c>
      <c r="C1179" t="s">
        <v>101</v>
      </c>
      <c r="D1179" t="s">
        <v>102</v>
      </c>
      <c r="E1179">
        <v>30</v>
      </c>
      <c r="F1179" t="s">
        <v>103</v>
      </c>
      <c r="G1179" t="s">
        <v>110</v>
      </c>
      <c r="H1179" s="5">
        <v>676</v>
      </c>
      <c r="I1179" s="5">
        <v>19916.330000000002</v>
      </c>
      <c r="J1179" t="s">
        <v>105</v>
      </c>
      <c r="K1179" t="s">
        <v>107</v>
      </c>
      <c r="L1179">
        <v>1</v>
      </c>
      <c r="M1179">
        <v>0</v>
      </c>
      <c r="N1179">
        <v>4</v>
      </c>
      <c r="O1179" s="6">
        <v>0</v>
      </c>
      <c r="P1179" t="s">
        <v>107</v>
      </c>
      <c r="Q1179" t="s">
        <v>106</v>
      </c>
      <c r="R1179">
        <f>IF(F1179="Monthly",2,0)
+IF(E1179&lt;=6,2,0)
+IF(N1179&lt;=2,2,0)
+IF(L1179&gt;=4,2,0)
+IF(M1179&gt;=2,1,0)
+IF(H1179&gt;=_xlfn.PERCENTILE.INC($H$2:$H$10001,0.75),1,0)</f>
        <v>2</v>
      </c>
      <c r="S1179" t="str">
        <f>IF(R1179&gt;=7,"High",IF(R1179&gt;=4,"Medium","Low"))</f>
        <v>Low</v>
      </c>
    </row>
    <row r="1180" spans="1:19">
      <c r="A1180" t="s">
        <v>1305</v>
      </c>
      <c r="B1180">
        <v>32</v>
      </c>
      <c r="C1180" t="s">
        <v>112</v>
      </c>
      <c r="D1180" t="s">
        <v>126</v>
      </c>
      <c r="E1180">
        <v>43</v>
      </c>
      <c r="F1180" t="s">
        <v>109</v>
      </c>
      <c r="G1180" t="s">
        <v>104</v>
      </c>
      <c r="H1180" s="5">
        <v>564</v>
      </c>
      <c r="I1180" s="5">
        <v>23662.639999999999</v>
      </c>
      <c r="J1180" t="s">
        <v>134</v>
      </c>
      <c r="K1180" t="s">
        <v>106</v>
      </c>
      <c r="L1180">
        <v>2</v>
      </c>
      <c r="M1180">
        <v>0</v>
      </c>
      <c r="N1180">
        <v>5</v>
      </c>
      <c r="O1180" s="6">
        <v>0</v>
      </c>
      <c r="P1180" t="s">
        <v>107</v>
      </c>
      <c r="Q1180" t="s">
        <v>106</v>
      </c>
      <c r="R1180">
        <f>IF(F1180="Monthly",2,0)
+IF(E1180&lt;=6,2,0)
+IF(N1180&lt;=2,2,0)
+IF(L1180&gt;=4,2,0)
+IF(M1180&gt;=2,1,0)
+IF(H1180&gt;=_xlfn.PERCENTILE.INC($H$2:$H$10001,0.75),1,0)</f>
        <v>0</v>
      </c>
      <c r="S1180" t="str">
        <f>IF(R1180&gt;=7,"High",IF(R1180&gt;=4,"Medium","Low"))</f>
        <v>Low</v>
      </c>
    </row>
    <row r="1181" spans="1:19">
      <c r="A1181" t="s">
        <v>1306</v>
      </c>
      <c r="B1181">
        <v>25</v>
      </c>
      <c r="C1181" t="s">
        <v>101</v>
      </c>
      <c r="D1181" t="s">
        <v>123</v>
      </c>
      <c r="E1181">
        <v>60</v>
      </c>
      <c r="F1181" t="s">
        <v>109</v>
      </c>
      <c r="G1181" t="s">
        <v>104</v>
      </c>
      <c r="H1181" s="5">
        <v>457</v>
      </c>
      <c r="I1181" s="5">
        <v>27740.47</v>
      </c>
      <c r="J1181" t="s">
        <v>105</v>
      </c>
      <c r="K1181" t="s">
        <v>106</v>
      </c>
      <c r="L1181">
        <v>0</v>
      </c>
      <c r="M1181">
        <v>0</v>
      </c>
      <c r="N1181">
        <v>4</v>
      </c>
      <c r="O1181" s="6">
        <v>0</v>
      </c>
      <c r="P1181" t="s">
        <v>106</v>
      </c>
      <c r="Q1181" t="s">
        <v>107</v>
      </c>
      <c r="R1181">
        <f>IF(F1181="Monthly",2,0)
+IF(E1181&lt;=6,2,0)
+IF(N1181&lt;=2,2,0)
+IF(L1181&gt;=4,2,0)
+IF(M1181&gt;=2,1,0)
+IF(H1181&gt;=_xlfn.PERCENTILE.INC($H$2:$H$10001,0.75),1,0)</f>
        <v>0</v>
      </c>
      <c r="S1181" t="str">
        <f>IF(R1181&gt;=7,"High",IF(R1181&gt;=4,"Medium","Low"))</f>
        <v>Low</v>
      </c>
    </row>
    <row r="1182" spans="1:19">
      <c r="A1182" t="s">
        <v>1307</v>
      </c>
      <c r="B1182">
        <v>18</v>
      </c>
      <c r="C1182" t="s">
        <v>101</v>
      </c>
      <c r="D1182" t="s">
        <v>131</v>
      </c>
      <c r="E1182">
        <v>37</v>
      </c>
      <c r="F1182" t="s">
        <v>103</v>
      </c>
      <c r="G1182" t="s">
        <v>110</v>
      </c>
      <c r="H1182" s="5">
        <v>769</v>
      </c>
      <c r="I1182" s="5">
        <v>28228.74</v>
      </c>
      <c r="J1182" t="s">
        <v>115</v>
      </c>
      <c r="K1182" t="s">
        <v>106</v>
      </c>
      <c r="L1182">
        <v>8</v>
      </c>
      <c r="M1182">
        <v>3</v>
      </c>
      <c r="N1182">
        <v>1</v>
      </c>
      <c r="O1182" s="6">
        <v>0</v>
      </c>
      <c r="P1182" t="s">
        <v>107</v>
      </c>
      <c r="Q1182" t="s">
        <v>107</v>
      </c>
      <c r="R1182">
        <f>IF(F1182="Monthly",2,0)
+IF(E1182&lt;=6,2,0)
+IF(N1182&lt;=2,2,0)
+IF(L1182&gt;=4,2,0)
+IF(M1182&gt;=2,1,0)
+IF(H1182&gt;=_xlfn.PERCENTILE.INC($H$2:$H$10001,0.75),1,0)</f>
        <v>7</v>
      </c>
      <c r="S1182" t="str">
        <f>IF(R1182&gt;=7,"High",IF(R1182&gt;=4,"Medium","Low"))</f>
        <v>High</v>
      </c>
    </row>
    <row r="1183" spans="1:19">
      <c r="A1183" t="s">
        <v>1308</v>
      </c>
      <c r="B1183">
        <v>27</v>
      </c>
      <c r="C1183" t="s">
        <v>112</v>
      </c>
      <c r="D1183" t="s">
        <v>131</v>
      </c>
      <c r="E1183">
        <v>23</v>
      </c>
      <c r="F1183" t="s">
        <v>109</v>
      </c>
      <c r="G1183" t="s">
        <v>104</v>
      </c>
      <c r="H1183" s="5">
        <v>470</v>
      </c>
      <c r="I1183" s="5">
        <v>10893.2</v>
      </c>
      <c r="J1183" t="s">
        <v>140</v>
      </c>
      <c r="K1183" t="s">
        <v>106</v>
      </c>
      <c r="L1183">
        <v>3</v>
      </c>
      <c r="M1183">
        <v>1</v>
      </c>
      <c r="N1183">
        <v>4</v>
      </c>
      <c r="O1183" s="6">
        <v>0</v>
      </c>
      <c r="P1183" t="s">
        <v>107</v>
      </c>
      <c r="Q1183" t="s">
        <v>106</v>
      </c>
      <c r="R1183">
        <f>IF(F1183="Monthly",2,0)
+IF(E1183&lt;=6,2,0)
+IF(N1183&lt;=2,2,0)
+IF(L1183&gt;=4,2,0)
+IF(M1183&gt;=2,1,0)
+IF(H1183&gt;=_xlfn.PERCENTILE.INC($H$2:$H$10001,0.75),1,0)</f>
        <v>0</v>
      </c>
      <c r="S1183" t="str">
        <f>IF(R1183&gt;=7,"High",IF(R1183&gt;=4,"Medium","Low"))</f>
        <v>Low</v>
      </c>
    </row>
    <row r="1184" spans="1:19">
      <c r="A1184" t="s">
        <v>1309</v>
      </c>
      <c r="B1184">
        <v>44</v>
      </c>
      <c r="C1184" t="s">
        <v>101</v>
      </c>
      <c r="D1184" t="s">
        <v>119</v>
      </c>
      <c r="E1184">
        <v>43</v>
      </c>
      <c r="F1184" t="s">
        <v>109</v>
      </c>
      <c r="G1184" t="s">
        <v>129</v>
      </c>
      <c r="H1184" s="5">
        <v>1007</v>
      </c>
      <c r="I1184" s="5">
        <v>43493.5</v>
      </c>
      <c r="J1184" t="s">
        <v>105</v>
      </c>
      <c r="K1184" t="s">
        <v>106</v>
      </c>
      <c r="L1184">
        <v>1</v>
      </c>
      <c r="M1184">
        <v>0</v>
      </c>
      <c r="N1184">
        <v>3</v>
      </c>
      <c r="O1184" s="6">
        <v>0</v>
      </c>
      <c r="P1184" t="s">
        <v>107</v>
      </c>
      <c r="Q1184" t="s">
        <v>107</v>
      </c>
      <c r="R1184">
        <f>IF(F1184="Monthly",2,0)
+IF(E1184&lt;=6,2,0)
+IF(N1184&lt;=2,2,0)
+IF(L1184&gt;=4,2,0)
+IF(M1184&gt;=2,1,0)
+IF(H1184&gt;=_xlfn.PERCENTILE.INC($H$2:$H$10001,0.75),1,0)</f>
        <v>1</v>
      </c>
      <c r="S1184" t="str">
        <f>IF(R1184&gt;=7,"High",IF(R1184&gt;=4,"Medium","Low"))</f>
        <v>Low</v>
      </c>
    </row>
    <row r="1185" spans="1:19">
      <c r="A1185" t="s">
        <v>1310</v>
      </c>
      <c r="B1185">
        <v>51</v>
      </c>
      <c r="C1185" t="s">
        <v>112</v>
      </c>
      <c r="D1185" t="s">
        <v>131</v>
      </c>
      <c r="E1185">
        <v>30</v>
      </c>
      <c r="F1185" t="s">
        <v>109</v>
      </c>
      <c r="G1185" t="s">
        <v>110</v>
      </c>
      <c r="H1185" s="5">
        <v>749</v>
      </c>
      <c r="I1185" s="5">
        <v>22877.13</v>
      </c>
      <c r="J1185" t="s">
        <v>140</v>
      </c>
      <c r="K1185" t="s">
        <v>106</v>
      </c>
      <c r="L1185">
        <v>1</v>
      </c>
      <c r="M1185">
        <v>0</v>
      </c>
      <c r="N1185">
        <v>5</v>
      </c>
      <c r="O1185" s="6">
        <v>0</v>
      </c>
      <c r="P1185" t="s">
        <v>107</v>
      </c>
      <c r="Q1185" t="s">
        <v>107</v>
      </c>
      <c r="R1185">
        <f>IF(F1185="Monthly",2,0)
+IF(E1185&lt;=6,2,0)
+IF(N1185&lt;=2,2,0)
+IF(L1185&gt;=4,2,0)
+IF(M1185&gt;=2,1,0)
+IF(H1185&gt;=_xlfn.PERCENTILE.INC($H$2:$H$10001,0.75),1,0)</f>
        <v>0</v>
      </c>
      <c r="S1185" t="str">
        <f>IF(R1185&gt;=7,"High",IF(R1185&gt;=4,"Medium","Low"))</f>
        <v>Low</v>
      </c>
    </row>
    <row r="1186" spans="1:19">
      <c r="A1186" t="s">
        <v>1311</v>
      </c>
      <c r="B1186">
        <v>38</v>
      </c>
      <c r="C1186" t="s">
        <v>112</v>
      </c>
      <c r="D1186" t="s">
        <v>126</v>
      </c>
      <c r="E1186">
        <v>37</v>
      </c>
      <c r="F1186" t="s">
        <v>109</v>
      </c>
      <c r="G1186" t="s">
        <v>104</v>
      </c>
      <c r="H1186" s="5">
        <v>476</v>
      </c>
      <c r="I1186" s="5">
        <v>15675.84</v>
      </c>
      <c r="J1186" t="s">
        <v>140</v>
      </c>
      <c r="K1186" t="s">
        <v>107</v>
      </c>
      <c r="L1186">
        <v>1</v>
      </c>
      <c r="M1186">
        <v>0</v>
      </c>
      <c r="N1186">
        <v>5</v>
      </c>
      <c r="O1186" s="6">
        <v>10</v>
      </c>
      <c r="P1186" t="s">
        <v>107</v>
      </c>
      <c r="Q1186" t="s">
        <v>107</v>
      </c>
      <c r="R1186">
        <f>IF(F1186="Monthly",2,0)
+IF(E1186&lt;=6,2,0)
+IF(N1186&lt;=2,2,0)
+IF(L1186&gt;=4,2,0)
+IF(M1186&gt;=2,1,0)
+IF(H1186&gt;=_xlfn.PERCENTILE.INC($H$2:$H$10001,0.75),1,0)</f>
        <v>0</v>
      </c>
      <c r="S1186" t="str">
        <f>IF(R1186&gt;=7,"High",IF(R1186&gt;=4,"Medium","Low"))</f>
        <v>Low</v>
      </c>
    </row>
    <row r="1187" spans="1:19">
      <c r="A1187" t="s">
        <v>1312</v>
      </c>
      <c r="B1187">
        <v>35</v>
      </c>
      <c r="C1187" t="s">
        <v>112</v>
      </c>
      <c r="D1187" t="s">
        <v>119</v>
      </c>
      <c r="E1187">
        <v>4</v>
      </c>
      <c r="F1187" t="s">
        <v>103</v>
      </c>
      <c r="G1187" t="s">
        <v>110</v>
      </c>
      <c r="H1187" s="5">
        <v>682</v>
      </c>
      <c r="I1187" s="5">
        <v>2332.9699999999998</v>
      </c>
      <c r="J1187" t="s">
        <v>134</v>
      </c>
      <c r="K1187" t="s">
        <v>106</v>
      </c>
      <c r="L1187">
        <v>0</v>
      </c>
      <c r="M1187">
        <v>0</v>
      </c>
      <c r="N1187">
        <v>4</v>
      </c>
      <c r="O1187" s="6">
        <v>15</v>
      </c>
      <c r="P1187" t="s">
        <v>106</v>
      </c>
      <c r="Q1187" t="s">
        <v>106</v>
      </c>
      <c r="R1187">
        <f>IF(F1187="Monthly",2,0)
+IF(E1187&lt;=6,2,0)
+IF(N1187&lt;=2,2,0)
+IF(L1187&gt;=4,2,0)
+IF(M1187&gt;=2,1,0)
+IF(H1187&gt;=_xlfn.PERCENTILE.INC($H$2:$H$10001,0.75),1,0)</f>
        <v>4</v>
      </c>
      <c r="S1187" t="str">
        <f>IF(R1187&gt;=7,"High",IF(R1187&gt;=4,"Medium","Low"))</f>
        <v>Medium</v>
      </c>
    </row>
    <row r="1188" spans="1:19">
      <c r="A1188" t="s">
        <v>1313</v>
      </c>
      <c r="B1188">
        <v>52</v>
      </c>
      <c r="C1188" t="s">
        <v>112</v>
      </c>
      <c r="D1188" t="s">
        <v>102</v>
      </c>
      <c r="E1188">
        <v>12</v>
      </c>
      <c r="F1188" t="s">
        <v>103</v>
      </c>
      <c r="G1188" t="s">
        <v>129</v>
      </c>
      <c r="H1188" s="5">
        <v>1005</v>
      </c>
      <c r="I1188" s="5">
        <v>11918.99</v>
      </c>
      <c r="J1188" t="s">
        <v>140</v>
      </c>
      <c r="K1188" t="s">
        <v>106</v>
      </c>
      <c r="L1188">
        <v>1</v>
      </c>
      <c r="M1188">
        <v>0</v>
      </c>
      <c r="N1188">
        <v>5</v>
      </c>
      <c r="O1188" s="6">
        <v>0</v>
      </c>
      <c r="P1188" t="s">
        <v>107</v>
      </c>
      <c r="Q1188" t="s">
        <v>107</v>
      </c>
      <c r="R1188">
        <f>IF(F1188="Monthly",2,0)
+IF(E1188&lt;=6,2,0)
+IF(N1188&lt;=2,2,0)
+IF(L1188&gt;=4,2,0)
+IF(M1188&gt;=2,1,0)
+IF(H1188&gt;=_xlfn.PERCENTILE.INC($H$2:$H$10001,0.75),1,0)</f>
        <v>3</v>
      </c>
      <c r="S1188" t="str">
        <f>IF(R1188&gt;=7,"High",IF(R1188&gt;=4,"Medium","Low"))</f>
        <v>Low</v>
      </c>
    </row>
    <row r="1189" spans="1:19">
      <c r="A1189" t="s">
        <v>1314</v>
      </c>
      <c r="B1189">
        <v>21</v>
      </c>
      <c r="C1189" t="s">
        <v>112</v>
      </c>
      <c r="D1189" t="s">
        <v>131</v>
      </c>
      <c r="E1189">
        <v>48</v>
      </c>
      <c r="F1189" t="s">
        <v>103</v>
      </c>
      <c r="G1189" t="s">
        <v>110</v>
      </c>
      <c r="H1189" s="5">
        <v>711</v>
      </c>
      <c r="I1189" s="5">
        <v>34978.19</v>
      </c>
      <c r="J1189" t="s">
        <v>134</v>
      </c>
      <c r="K1189" t="s">
        <v>106</v>
      </c>
      <c r="L1189">
        <v>0</v>
      </c>
      <c r="M1189">
        <v>0</v>
      </c>
      <c r="N1189">
        <v>5</v>
      </c>
      <c r="O1189" s="6">
        <v>0</v>
      </c>
      <c r="P1189" t="s">
        <v>107</v>
      </c>
      <c r="Q1189" t="s">
        <v>106</v>
      </c>
      <c r="R1189">
        <f>IF(F1189="Monthly",2,0)
+IF(E1189&lt;=6,2,0)
+IF(N1189&lt;=2,2,0)
+IF(L1189&gt;=4,2,0)
+IF(M1189&gt;=2,1,0)
+IF(H1189&gt;=_xlfn.PERCENTILE.INC($H$2:$H$10001,0.75),1,0)</f>
        <v>2</v>
      </c>
      <c r="S1189" t="str">
        <f>IF(R1189&gt;=7,"High",IF(R1189&gt;=4,"Medium","Low"))</f>
        <v>Low</v>
      </c>
    </row>
    <row r="1190" spans="1:19">
      <c r="A1190" t="s">
        <v>1315</v>
      </c>
      <c r="B1190">
        <v>58</v>
      </c>
      <c r="C1190" t="s">
        <v>112</v>
      </c>
      <c r="D1190" t="s">
        <v>137</v>
      </c>
      <c r="E1190">
        <v>36</v>
      </c>
      <c r="F1190" t="s">
        <v>103</v>
      </c>
      <c r="G1190" t="s">
        <v>104</v>
      </c>
      <c r="H1190" s="5">
        <v>415</v>
      </c>
      <c r="I1190" s="5">
        <v>14812.21</v>
      </c>
      <c r="J1190" t="s">
        <v>134</v>
      </c>
      <c r="K1190" t="s">
        <v>106</v>
      </c>
      <c r="L1190">
        <v>1</v>
      </c>
      <c r="M1190">
        <v>0</v>
      </c>
      <c r="N1190">
        <v>5</v>
      </c>
      <c r="O1190" s="6">
        <v>0</v>
      </c>
      <c r="P1190" t="s">
        <v>107</v>
      </c>
      <c r="Q1190" t="s">
        <v>107</v>
      </c>
      <c r="R1190">
        <f>IF(F1190="Monthly",2,0)
+IF(E1190&lt;=6,2,0)
+IF(N1190&lt;=2,2,0)
+IF(L1190&gt;=4,2,0)
+IF(M1190&gt;=2,1,0)
+IF(H1190&gt;=_xlfn.PERCENTILE.INC($H$2:$H$10001,0.75),1,0)</f>
        <v>2</v>
      </c>
      <c r="S1190" t="str">
        <f>IF(R1190&gt;=7,"High",IF(R1190&gt;=4,"Medium","Low"))</f>
        <v>Low</v>
      </c>
    </row>
    <row r="1191" spans="1:19">
      <c r="A1191" t="s">
        <v>1316</v>
      </c>
      <c r="B1191">
        <v>34</v>
      </c>
      <c r="C1191" t="s">
        <v>101</v>
      </c>
      <c r="D1191" t="s">
        <v>159</v>
      </c>
      <c r="E1191">
        <v>30</v>
      </c>
      <c r="F1191" t="s">
        <v>103</v>
      </c>
      <c r="G1191" t="s">
        <v>104</v>
      </c>
      <c r="H1191" s="5">
        <v>464</v>
      </c>
      <c r="I1191" s="5">
        <v>13601.22</v>
      </c>
      <c r="J1191" t="s">
        <v>140</v>
      </c>
      <c r="K1191" t="s">
        <v>106</v>
      </c>
      <c r="L1191">
        <v>1</v>
      </c>
      <c r="M1191">
        <v>0</v>
      </c>
      <c r="N1191">
        <v>4</v>
      </c>
      <c r="O1191" s="6">
        <v>0</v>
      </c>
      <c r="P1191" t="s">
        <v>106</v>
      </c>
      <c r="Q1191" t="s">
        <v>107</v>
      </c>
      <c r="R1191">
        <f>IF(F1191="Monthly",2,0)
+IF(E1191&lt;=6,2,0)
+IF(N1191&lt;=2,2,0)
+IF(L1191&gt;=4,2,0)
+IF(M1191&gt;=2,1,0)
+IF(H1191&gt;=_xlfn.PERCENTILE.INC($H$2:$H$10001,0.75),1,0)</f>
        <v>2</v>
      </c>
      <c r="S1191" t="str">
        <f>IF(R1191&gt;=7,"High",IF(R1191&gt;=4,"Medium","Low"))</f>
        <v>Low</v>
      </c>
    </row>
    <row r="1192" spans="1:19">
      <c r="A1192" t="s">
        <v>1317</v>
      </c>
      <c r="B1192">
        <v>38</v>
      </c>
      <c r="C1192" t="s">
        <v>101</v>
      </c>
      <c r="D1192" t="s">
        <v>123</v>
      </c>
      <c r="E1192">
        <v>34</v>
      </c>
      <c r="F1192" t="s">
        <v>103</v>
      </c>
      <c r="G1192" t="s">
        <v>129</v>
      </c>
      <c r="H1192" s="5">
        <v>991</v>
      </c>
      <c r="I1192" s="5">
        <v>34642.01</v>
      </c>
      <c r="J1192" t="s">
        <v>134</v>
      </c>
      <c r="K1192" t="s">
        <v>106</v>
      </c>
      <c r="L1192">
        <v>0</v>
      </c>
      <c r="M1192">
        <v>0</v>
      </c>
      <c r="N1192">
        <v>5</v>
      </c>
      <c r="O1192" s="6">
        <v>0</v>
      </c>
      <c r="P1192" t="s">
        <v>106</v>
      </c>
      <c r="Q1192" t="s">
        <v>106</v>
      </c>
      <c r="R1192">
        <f>IF(F1192="Monthly",2,0)
+IF(E1192&lt;=6,2,0)
+IF(N1192&lt;=2,2,0)
+IF(L1192&gt;=4,2,0)
+IF(M1192&gt;=2,1,0)
+IF(H1192&gt;=_xlfn.PERCENTILE.INC($H$2:$H$10001,0.75),1,0)</f>
        <v>3</v>
      </c>
      <c r="S1192" t="str">
        <f>IF(R1192&gt;=7,"High",IF(R1192&gt;=4,"Medium","Low"))</f>
        <v>Low</v>
      </c>
    </row>
    <row r="1193" spans="1:19">
      <c r="A1193" t="s">
        <v>1318</v>
      </c>
      <c r="B1193">
        <v>60</v>
      </c>
      <c r="C1193" t="s">
        <v>112</v>
      </c>
      <c r="D1193" t="s">
        <v>126</v>
      </c>
      <c r="E1193">
        <v>24</v>
      </c>
      <c r="F1193" t="s">
        <v>103</v>
      </c>
      <c r="G1193" t="s">
        <v>104</v>
      </c>
      <c r="H1193" s="5">
        <v>524</v>
      </c>
      <c r="I1193" s="5">
        <v>12458.43</v>
      </c>
      <c r="J1193" t="s">
        <v>134</v>
      </c>
      <c r="K1193" t="s">
        <v>106</v>
      </c>
      <c r="L1193">
        <v>0</v>
      </c>
      <c r="M1193">
        <v>0</v>
      </c>
      <c r="N1193">
        <v>5</v>
      </c>
      <c r="O1193" s="6">
        <v>0</v>
      </c>
      <c r="P1193" t="s">
        <v>107</v>
      </c>
      <c r="Q1193" t="s">
        <v>107</v>
      </c>
      <c r="R1193">
        <f>IF(F1193="Monthly",2,0)
+IF(E1193&lt;=6,2,0)
+IF(N1193&lt;=2,2,0)
+IF(L1193&gt;=4,2,0)
+IF(M1193&gt;=2,1,0)
+IF(H1193&gt;=_xlfn.PERCENTILE.INC($H$2:$H$10001,0.75),1,0)</f>
        <v>2</v>
      </c>
      <c r="S1193" t="str">
        <f>IF(R1193&gt;=7,"High",IF(R1193&gt;=4,"Medium","Low"))</f>
        <v>Low</v>
      </c>
    </row>
    <row r="1194" spans="1:19">
      <c r="A1194" t="s">
        <v>1319</v>
      </c>
      <c r="B1194">
        <v>30</v>
      </c>
      <c r="C1194" t="s">
        <v>101</v>
      </c>
      <c r="D1194" t="s">
        <v>102</v>
      </c>
      <c r="E1194">
        <v>20</v>
      </c>
      <c r="F1194" t="s">
        <v>109</v>
      </c>
      <c r="G1194" t="s">
        <v>129</v>
      </c>
      <c r="H1194" s="5">
        <v>1018</v>
      </c>
      <c r="I1194" s="5">
        <v>18302.45</v>
      </c>
      <c r="J1194" t="s">
        <v>105</v>
      </c>
      <c r="K1194" t="s">
        <v>106</v>
      </c>
      <c r="L1194">
        <v>3</v>
      </c>
      <c r="M1194">
        <v>0</v>
      </c>
      <c r="N1194">
        <v>4</v>
      </c>
      <c r="O1194" s="6">
        <v>10</v>
      </c>
      <c r="P1194" t="s">
        <v>107</v>
      </c>
      <c r="Q1194" t="s">
        <v>107</v>
      </c>
      <c r="R1194">
        <f>IF(F1194="Monthly",2,0)
+IF(E1194&lt;=6,2,0)
+IF(N1194&lt;=2,2,0)
+IF(L1194&gt;=4,2,0)
+IF(M1194&gt;=2,1,0)
+IF(H1194&gt;=_xlfn.PERCENTILE.INC($H$2:$H$10001,0.75),1,0)</f>
        <v>1</v>
      </c>
      <c r="S1194" t="str">
        <f>IF(R1194&gt;=7,"High",IF(R1194&gt;=4,"Medium","Low"))</f>
        <v>Low</v>
      </c>
    </row>
    <row r="1195" spans="1:19">
      <c r="A1195" t="s">
        <v>1320</v>
      </c>
      <c r="B1195">
        <v>19</v>
      </c>
      <c r="C1195" t="s">
        <v>101</v>
      </c>
      <c r="D1195" t="s">
        <v>126</v>
      </c>
      <c r="E1195">
        <v>15</v>
      </c>
      <c r="F1195" t="s">
        <v>103</v>
      </c>
      <c r="G1195" t="s">
        <v>104</v>
      </c>
      <c r="H1195" s="5">
        <v>492</v>
      </c>
      <c r="I1195" s="5">
        <v>7255.2</v>
      </c>
      <c r="J1195" t="s">
        <v>105</v>
      </c>
      <c r="K1195" t="s">
        <v>106</v>
      </c>
      <c r="L1195">
        <v>3</v>
      </c>
      <c r="M1195">
        <v>1</v>
      </c>
      <c r="N1195">
        <v>5</v>
      </c>
      <c r="O1195" s="6">
        <v>0</v>
      </c>
      <c r="P1195" t="s">
        <v>107</v>
      </c>
      <c r="Q1195" t="s">
        <v>106</v>
      </c>
      <c r="R1195">
        <f>IF(F1195="Monthly",2,0)
+IF(E1195&lt;=6,2,0)
+IF(N1195&lt;=2,2,0)
+IF(L1195&gt;=4,2,0)
+IF(M1195&gt;=2,1,0)
+IF(H1195&gt;=_xlfn.PERCENTILE.INC($H$2:$H$10001,0.75),1,0)</f>
        <v>2</v>
      </c>
      <c r="S1195" t="str">
        <f>IF(R1195&gt;=7,"High",IF(R1195&gt;=4,"Medium","Low"))</f>
        <v>Low</v>
      </c>
    </row>
    <row r="1196" spans="1:19">
      <c r="A1196" t="s">
        <v>1321</v>
      </c>
      <c r="B1196">
        <v>34</v>
      </c>
      <c r="C1196" t="s">
        <v>112</v>
      </c>
      <c r="D1196" t="s">
        <v>137</v>
      </c>
      <c r="E1196">
        <v>15</v>
      </c>
      <c r="F1196" t="s">
        <v>103</v>
      </c>
      <c r="G1196" t="s">
        <v>104</v>
      </c>
      <c r="H1196" s="5">
        <v>412</v>
      </c>
      <c r="I1196" s="5">
        <v>6229.43</v>
      </c>
      <c r="J1196" t="s">
        <v>105</v>
      </c>
      <c r="K1196" t="s">
        <v>107</v>
      </c>
      <c r="L1196">
        <v>2</v>
      </c>
      <c r="M1196">
        <v>0</v>
      </c>
      <c r="N1196">
        <v>5</v>
      </c>
      <c r="O1196" s="6">
        <v>0</v>
      </c>
      <c r="P1196" t="s">
        <v>107</v>
      </c>
      <c r="Q1196" t="s">
        <v>107</v>
      </c>
      <c r="R1196">
        <f>IF(F1196="Monthly",2,0)
+IF(E1196&lt;=6,2,0)
+IF(N1196&lt;=2,2,0)
+IF(L1196&gt;=4,2,0)
+IF(M1196&gt;=2,1,0)
+IF(H1196&gt;=_xlfn.PERCENTILE.INC($H$2:$H$10001,0.75),1,0)</f>
        <v>2</v>
      </c>
      <c r="S1196" t="str">
        <f>IF(R1196&gt;=7,"High",IF(R1196&gt;=4,"Medium","Low"))</f>
        <v>Low</v>
      </c>
    </row>
    <row r="1197" spans="1:19">
      <c r="A1197" t="s">
        <v>1322</v>
      </c>
      <c r="B1197">
        <v>46</v>
      </c>
      <c r="C1197" t="s">
        <v>112</v>
      </c>
      <c r="D1197" t="s">
        <v>131</v>
      </c>
      <c r="E1197">
        <v>28</v>
      </c>
      <c r="F1197" t="s">
        <v>109</v>
      </c>
      <c r="G1197" t="s">
        <v>110</v>
      </c>
      <c r="H1197" s="5">
        <v>703</v>
      </c>
      <c r="I1197" s="5">
        <v>20247.939999999999</v>
      </c>
      <c r="J1197" t="s">
        <v>117</v>
      </c>
      <c r="K1197" t="s">
        <v>106</v>
      </c>
      <c r="L1197">
        <v>2</v>
      </c>
      <c r="M1197">
        <v>2</v>
      </c>
      <c r="N1197">
        <v>3</v>
      </c>
      <c r="O1197" s="6">
        <v>0</v>
      </c>
      <c r="P1197" t="s">
        <v>107</v>
      </c>
      <c r="Q1197" t="s">
        <v>106</v>
      </c>
      <c r="R1197">
        <f>IF(F1197="Monthly",2,0)
+IF(E1197&lt;=6,2,0)
+IF(N1197&lt;=2,2,0)
+IF(L1197&gt;=4,2,0)
+IF(M1197&gt;=2,1,0)
+IF(H1197&gt;=_xlfn.PERCENTILE.INC($H$2:$H$10001,0.75),1,0)</f>
        <v>1</v>
      </c>
      <c r="S1197" t="str">
        <f>IF(R1197&gt;=7,"High",IF(R1197&gt;=4,"Medium","Low"))</f>
        <v>Low</v>
      </c>
    </row>
    <row r="1198" spans="1:19">
      <c r="A1198" t="s">
        <v>1323</v>
      </c>
      <c r="B1198">
        <v>50</v>
      </c>
      <c r="C1198" t="s">
        <v>101</v>
      </c>
      <c r="D1198" t="s">
        <v>131</v>
      </c>
      <c r="E1198">
        <v>54</v>
      </c>
      <c r="F1198" t="s">
        <v>103</v>
      </c>
      <c r="G1198" t="s">
        <v>110</v>
      </c>
      <c r="H1198" s="5">
        <v>824</v>
      </c>
      <c r="I1198" s="5">
        <v>45202.65</v>
      </c>
      <c r="J1198" t="s">
        <v>117</v>
      </c>
      <c r="K1198" t="s">
        <v>106</v>
      </c>
      <c r="L1198">
        <v>0</v>
      </c>
      <c r="M1198">
        <v>0</v>
      </c>
      <c r="N1198">
        <v>4</v>
      </c>
      <c r="O1198" s="6">
        <v>0</v>
      </c>
      <c r="P1198" t="s">
        <v>107</v>
      </c>
      <c r="Q1198" t="s">
        <v>107</v>
      </c>
      <c r="R1198">
        <f>IF(F1198="Monthly",2,0)
+IF(E1198&lt;=6,2,0)
+IF(N1198&lt;=2,2,0)
+IF(L1198&gt;=4,2,0)
+IF(M1198&gt;=2,1,0)
+IF(H1198&gt;=_xlfn.PERCENTILE.INC($H$2:$H$10001,0.75),1,0)</f>
        <v>3</v>
      </c>
      <c r="S1198" t="str">
        <f>IF(R1198&gt;=7,"High",IF(R1198&gt;=4,"Medium","Low"))</f>
        <v>Low</v>
      </c>
    </row>
    <row r="1199" spans="1:19">
      <c r="A1199" t="s">
        <v>1324</v>
      </c>
      <c r="B1199">
        <v>39</v>
      </c>
      <c r="C1199" t="s">
        <v>101</v>
      </c>
      <c r="D1199" t="s">
        <v>159</v>
      </c>
      <c r="E1199">
        <v>58</v>
      </c>
      <c r="F1199" t="s">
        <v>121</v>
      </c>
      <c r="G1199" t="s">
        <v>104</v>
      </c>
      <c r="H1199" s="5">
        <v>464</v>
      </c>
      <c r="I1199" s="5">
        <v>26426.68</v>
      </c>
      <c r="J1199" t="s">
        <v>115</v>
      </c>
      <c r="K1199" t="s">
        <v>106</v>
      </c>
      <c r="L1199">
        <v>1</v>
      </c>
      <c r="M1199">
        <v>0</v>
      </c>
      <c r="N1199">
        <v>5</v>
      </c>
      <c r="O1199" s="6">
        <v>0</v>
      </c>
      <c r="P1199" t="s">
        <v>107</v>
      </c>
      <c r="Q1199" t="s">
        <v>107</v>
      </c>
      <c r="R1199">
        <f>IF(F1199="Monthly",2,0)
+IF(E1199&lt;=6,2,0)
+IF(N1199&lt;=2,2,0)
+IF(L1199&gt;=4,2,0)
+IF(M1199&gt;=2,1,0)
+IF(H1199&gt;=_xlfn.PERCENTILE.INC($H$2:$H$10001,0.75),1,0)</f>
        <v>0</v>
      </c>
      <c r="S1199" t="str">
        <f>IF(R1199&gt;=7,"High",IF(R1199&gt;=4,"Medium","Low"))</f>
        <v>Low</v>
      </c>
    </row>
    <row r="1200" spans="1:19">
      <c r="A1200" t="s">
        <v>1325</v>
      </c>
      <c r="B1200">
        <v>43</v>
      </c>
      <c r="C1200" t="s">
        <v>112</v>
      </c>
      <c r="D1200" t="s">
        <v>137</v>
      </c>
      <c r="E1200">
        <v>7</v>
      </c>
      <c r="F1200" t="s">
        <v>103</v>
      </c>
      <c r="G1200" t="s">
        <v>104</v>
      </c>
      <c r="H1200" s="5">
        <v>438</v>
      </c>
      <c r="I1200" s="5">
        <v>3092.55</v>
      </c>
      <c r="J1200" t="s">
        <v>105</v>
      </c>
      <c r="K1200" t="s">
        <v>106</v>
      </c>
      <c r="L1200">
        <v>0</v>
      </c>
      <c r="M1200">
        <v>0</v>
      </c>
      <c r="N1200">
        <v>5</v>
      </c>
      <c r="O1200" s="6">
        <v>0</v>
      </c>
      <c r="P1200" t="s">
        <v>106</v>
      </c>
      <c r="Q1200" t="s">
        <v>107</v>
      </c>
      <c r="R1200">
        <f>IF(F1200="Monthly",2,0)
+IF(E1200&lt;=6,2,0)
+IF(N1200&lt;=2,2,0)
+IF(L1200&gt;=4,2,0)
+IF(M1200&gt;=2,1,0)
+IF(H1200&gt;=_xlfn.PERCENTILE.INC($H$2:$H$10001,0.75),1,0)</f>
        <v>2</v>
      </c>
      <c r="S1200" t="str">
        <f>IF(R1200&gt;=7,"High",IF(R1200&gt;=4,"Medium","Low"))</f>
        <v>Low</v>
      </c>
    </row>
    <row r="1201" spans="1:19">
      <c r="A1201" t="s">
        <v>1326</v>
      </c>
      <c r="B1201">
        <v>19</v>
      </c>
      <c r="C1201" t="s">
        <v>112</v>
      </c>
      <c r="D1201" t="s">
        <v>133</v>
      </c>
      <c r="E1201">
        <v>29</v>
      </c>
      <c r="F1201" t="s">
        <v>103</v>
      </c>
      <c r="G1201" t="s">
        <v>104</v>
      </c>
      <c r="H1201" s="5">
        <v>433</v>
      </c>
      <c r="I1201" s="5">
        <v>12395.2</v>
      </c>
      <c r="J1201" t="s">
        <v>140</v>
      </c>
      <c r="K1201" t="s">
        <v>107</v>
      </c>
      <c r="L1201">
        <v>0</v>
      </c>
      <c r="M1201">
        <v>0</v>
      </c>
      <c r="N1201">
        <v>5</v>
      </c>
      <c r="O1201" s="6">
        <v>0</v>
      </c>
      <c r="P1201" t="s">
        <v>106</v>
      </c>
      <c r="Q1201" t="s">
        <v>107</v>
      </c>
      <c r="R1201">
        <f>IF(F1201="Monthly",2,0)
+IF(E1201&lt;=6,2,0)
+IF(N1201&lt;=2,2,0)
+IF(L1201&gt;=4,2,0)
+IF(M1201&gt;=2,1,0)
+IF(H1201&gt;=_xlfn.PERCENTILE.INC($H$2:$H$10001,0.75),1,0)</f>
        <v>2</v>
      </c>
      <c r="S1201" t="str">
        <f>IF(R1201&gt;=7,"High",IF(R1201&gt;=4,"Medium","Low"))</f>
        <v>Low</v>
      </c>
    </row>
    <row r="1202" spans="1:19">
      <c r="A1202" t="s">
        <v>1327</v>
      </c>
      <c r="B1202">
        <v>48</v>
      </c>
      <c r="C1202" t="s">
        <v>112</v>
      </c>
      <c r="D1202" t="s">
        <v>126</v>
      </c>
      <c r="E1202">
        <v>25</v>
      </c>
      <c r="F1202" t="s">
        <v>103</v>
      </c>
      <c r="G1202" t="s">
        <v>104</v>
      </c>
      <c r="H1202" s="5">
        <v>503</v>
      </c>
      <c r="I1202" s="5">
        <v>12583.95</v>
      </c>
      <c r="J1202" t="s">
        <v>115</v>
      </c>
      <c r="K1202" t="s">
        <v>106</v>
      </c>
      <c r="L1202">
        <v>4</v>
      </c>
      <c r="M1202">
        <v>1</v>
      </c>
      <c r="N1202">
        <v>3</v>
      </c>
      <c r="O1202" s="6">
        <v>0</v>
      </c>
      <c r="P1202" t="s">
        <v>107</v>
      </c>
      <c r="Q1202" t="s">
        <v>106</v>
      </c>
      <c r="R1202">
        <f>IF(F1202="Monthly",2,0)
+IF(E1202&lt;=6,2,0)
+IF(N1202&lt;=2,2,0)
+IF(L1202&gt;=4,2,0)
+IF(M1202&gt;=2,1,0)
+IF(H1202&gt;=_xlfn.PERCENTILE.INC($H$2:$H$10001,0.75),1,0)</f>
        <v>4</v>
      </c>
      <c r="S1202" t="str">
        <f>IF(R1202&gt;=7,"High",IF(R1202&gt;=4,"Medium","Low"))</f>
        <v>Medium</v>
      </c>
    </row>
    <row r="1203" spans="1:19">
      <c r="A1203" t="s">
        <v>1328</v>
      </c>
      <c r="B1203">
        <v>31</v>
      </c>
      <c r="C1203" t="s">
        <v>101</v>
      </c>
      <c r="D1203" t="s">
        <v>119</v>
      </c>
      <c r="E1203">
        <v>23</v>
      </c>
      <c r="F1203" t="s">
        <v>103</v>
      </c>
      <c r="G1203" t="s">
        <v>104</v>
      </c>
      <c r="H1203" s="5">
        <v>411</v>
      </c>
      <c r="I1203" s="5">
        <v>9628.2999999999993</v>
      </c>
      <c r="J1203" t="s">
        <v>117</v>
      </c>
      <c r="K1203" t="s">
        <v>107</v>
      </c>
      <c r="L1203">
        <v>0</v>
      </c>
      <c r="M1203">
        <v>0</v>
      </c>
      <c r="N1203">
        <v>5</v>
      </c>
      <c r="O1203" s="6">
        <v>0</v>
      </c>
      <c r="P1203" t="s">
        <v>106</v>
      </c>
      <c r="Q1203" t="s">
        <v>107</v>
      </c>
      <c r="R1203">
        <f>IF(F1203="Monthly",2,0)
+IF(E1203&lt;=6,2,0)
+IF(N1203&lt;=2,2,0)
+IF(L1203&gt;=4,2,0)
+IF(M1203&gt;=2,1,0)
+IF(H1203&gt;=_xlfn.PERCENTILE.INC($H$2:$H$10001,0.75),1,0)</f>
        <v>2</v>
      </c>
      <c r="S1203" t="str">
        <f>IF(R1203&gt;=7,"High",IF(R1203&gt;=4,"Medium","Low"))</f>
        <v>Low</v>
      </c>
    </row>
    <row r="1204" spans="1:19">
      <c r="A1204" t="s">
        <v>1329</v>
      </c>
      <c r="B1204">
        <v>44</v>
      </c>
      <c r="C1204" t="s">
        <v>112</v>
      </c>
      <c r="D1204" t="s">
        <v>159</v>
      </c>
      <c r="E1204">
        <v>27</v>
      </c>
      <c r="F1204" t="s">
        <v>109</v>
      </c>
      <c r="G1204" t="s">
        <v>104</v>
      </c>
      <c r="H1204" s="5">
        <v>499</v>
      </c>
      <c r="I1204" s="5">
        <v>13092.25</v>
      </c>
      <c r="J1204" t="s">
        <v>134</v>
      </c>
      <c r="K1204" t="s">
        <v>106</v>
      </c>
      <c r="L1204">
        <v>0</v>
      </c>
      <c r="M1204">
        <v>0</v>
      </c>
      <c r="N1204">
        <v>5</v>
      </c>
      <c r="O1204" s="6">
        <v>0</v>
      </c>
      <c r="P1204" t="s">
        <v>107</v>
      </c>
      <c r="Q1204" t="s">
        <v>106</v>
      </c>
      <c r="R1204">
        <f>IF(F1204="Monthly",2,0)
+IF(E1204&lt;=6,2,0)
+IF(N1204&lt;=2,2,0)
+IF(L1204&gt;=4,2,0)
+IF(M1204&gt;=2,1,0)
+IF(H1204&gt;=_xlfn.PERCENTILE.INC($H$2:$H$10001,0.75),1,0)</f>
        <v>0</v>
      </c>
      <c r="S1204" t="str">
        <f>IF(R1204&gt;=7,"High",IF(R1204&gt;=4,"Medium","Low"))</f>
        <v>Low</v>
      </c>
    </row>
    <row r="1205" spans="1:19">
      <c r="A1205" t="s">
        <v>1330</v>
      </c>
      <c r="B1205">
        <v>50</v>
      </c>
      <c r="C1205" t="s">
        <v>101</v>
      </c>
      <c r="D1205" t="s">
        <v>133</v>
      </c>
      <c r="E1205">
        <v>25</v>
      </c>
      <c r="F1205" t="s">
        <v>109</v>
      </c>
      <c r="G1205" t="s">
        <v>110</v>
      </c>
      <c r="H1205" s="5">
        <v>680</v>
      </c>
      <c r="I1205" s="5">
        <v>14997.24</v>
      </c>
      <c r="J1205" t="s">
        <v>105</v>
      </c>
      <c r="K1205" t="s">
        <v>106</v>
      </c>
      <c r="L1205">
        <v>1</v>
      </c>
      <c r="M1205">
        <v>0</v>
      </c>
      <c r="N1205">
        <v>5</v>
      </c>
      <c r="O1205" s="6">
        <v>10</v>
      </c>
      <c r="P1205" t="s">
        <v>107</v>
      </c>
      <c r="Q1205" t="s">
        <v>107</v>
      </c>
      <c r="R1205">
        <f>IF(F1205="Monthly",2,0)
+IF(E1205&lt;=6,2,0)
+IF(N1205&lt;=2,2,0)
+IF(L1205&gt;=4,2,0)
+IF(M1205&gt;=2,1,0)
+IF(H1205&gt;=_xlfn.PERCENTILE.INC($H$2:$H$10001,0.75),1,0)</f>
        <v>0</v>
      </c>
      <c r="S1205" t="str">
        <f>IF(R1205&gt;=7,"High",IF(R1205&gt;=4,"Medium","Low"))</f>
        <v>Low</v>
      </c>
    </row>
    <row r="1206" spans="1:19">
      <c r="A1206" t="s">
        <v>1331</v>
      </c>
      <c r="B1206">
        <v>31</v>
      </c>
      <c r="C1206" t="s">
        <v>101</v>
      </c>
      <c r="D1206" t="s">
        <v>131</v>
      </c>
      <c r="E1206">
        <v>43</v>
      </c>
      <c r="F1206" t="s">
        <v>109</v>
      </c>
      <c r="G1206" t="s">
        <v>129</v>
      </c>
      <c r="H1206" s="5">
        <v>1121</v>
      </c>
      <c r="I1206" s="5">
        <v>47764.92</v>
      </c>
      <c r="J1206" t="s">
        <v>140</v>
      </c>
      <c r="K1206" t="s">
        <v>106</v>
      </c>
      <c r="L1206">
        <v>2</v>
      </c>
      <c r="M1206">
        <v>2</v>
      </c>
      <c r="N1206">
        <v>4</v>
      </c>
      <c r="O1206" s="6">
        <v>0</v>
      </c>
      <c r="P1206" t="s">
        <v>107</v>
      </c>
      <c r="Q1206" t="s">
        <v>107</v>
      </c>
      <c r="R1206">
        <f>IF(F1206="Monthly",2,0)
+IF(E1206&lt;=6,2,0)
+IF(N1206&lt;=2,2,0)
+IF(L1206&gt;=4,2,0)
+IF(M1206&gt;=2,1,0)
+IF(H1206&gt;=_xlfn.PERCENTILE.INC($H$2:$H$10001,0.75),1,0)</f>
        <v>2</v>
      </c>
      <c r="S1206" t="str">
        <f>IF(R1206&gt;=7,"High",IF(R1206&gt;=4,"Medium","Low"))</f>
        <v>Low</v>
      </c>
    </row>
    <row r="1207" spans="1:19">
      <c r="A1207" t="s">
        <v>1332</v>
      </c>
      <c r="B1207">
        <v>18</v>
      </c>
      <c r="C1207" t="s">
        <v>112</v>
      </c>
      <c r="D1207" t="s">
        <v>123</v>
      </c>
      <c r="E1207">
        <v>25</v>
      </c>
      <c r="F1207" t="s">
        <v>103</v>
      </c>
      <c r="G1207" t="s">
        <v>104</v>
      </c>
      <c r="H1207" s="5">
        <v>538</v>
      </c>
      <c r="I1207" s="5">
        <v>13157.59</v>
      </c>
      <c r="J1207" t="s">
        <v>140</v>
      </c>
      <c r="K1207" t="s">
        <v>106</v>
      </c>
      <c r="L1207">
        <v>1</v>
      </c>
      <c r="M1207">
        <v>0</v>
      </c>
      <c r="N1207">
        <v>5</v>
      </c>
      <c r="O1207" s="6">
        <v>0</v>
      </c>
      <c r="P1207" t="s">
        <v>106</v>
      </c>
      <c r="Q1207" t="s">
        <v>107</v>
      </c>
      <c r="R1207">
        <f>IF(F1207="Monthly",2,0)
+IF(E1207&lt;=6,2,0)
+IF(N1207&lt;=2,2,0)
+IF(L1207&gt;=4,2,0)
+IF(M1207&gt;=2,1,0)
+IF(H1207&gt;=_xlfn.PERCENTILE.INC($H$2:$H$10001,0.75),1,0)</f>
        <v>2</v>
      </c>
      <c r="S1207" t="str">
        <f>IF(R1207&gt;=7,"High",IF(R1207&gt;=4,"Medium","Low"))</f>
        <v>Low</v>
      </c>
    </row>
    <row r="1208" spans="1:19">
      <c r="A1208" t="s">
        <v>1333</v>
      </c>
      <c r="B1208">
        <v>22</v>
      </c>
      <c r="C1208" t="s">
        <v>112</v>
      </c>
      <c r="D1208" t="s">
        <v>131</v>
      </c>
      <c r="E1208">
        <v>10</v>
      </c>
      <c r="F1208" t="s">
        <v>103</v>
      </c>
      <c r="G1208" t="s">
        <v>129</v>
      </c>
      <c r="H1208" s="5">
        <v>973</v>
      </c>
      <c r="I1208" s="5">
        <v>9593.32</v>
      </c>
      <c r="J1208" t="s">
        <v>140</v>
      </c>
      <c r="K1208" t="s">
        <v>106</v>
      </c>
      <c r="L1208">
        <v>3</v>
      </c>
      <c r="M1208">
        <v>1</v>
      </c>
      <c r="N1208">
        <v>5</v>
      </c>
      <c r="O1208" s="6">
        <v>0</v>
      </c>
      <c r="P1208" t="s">
        <v>106</v>
      </c>
      <c r="Q1208" t="s">
        <v>107</v>
      </c>
      <c r="R1208">
        <f>IF(F1208="Monthly",2,0)
+IF(E1208&lt;=6,2,0)
+IF(N1208&lt;=2,2,0)
+IF(L1208&gt;=4,2,0)
+IF(M1208&gt;=2,1,0)
+IF(H1208&gt;=_xlfn.PERCENTILE.INC($H$2:$H$10001,0.75),1,0)</f>
        <v>3</v>
      </c>
      <c r="S1208" t="str">
        <f>IF(R1208&gt;=7,"High",IF(R1208&gt;=4,"Medium","Low"))</f>
        <v>Low</v>
      </c>
    </row>
    <row r="1209" spans="1:19">
      <c r="A1209" t="s">
        <v>1334</v>
      </c>
      <c r="B1209">
        <v>19</v>
      </c>
      <c r="C1209" t="s">
        <v>112</v>
      </c>
      <c r="D1209" t="s">
        <v>133</v>
      </c>
      <c r="E1209">
        <v>17</v>
      </c>
      <c r="F1209" t="s">
        <v>109</v>
      </c>
      <c r="G1209" t="s">
        <v>110</v>
      </c>
      <c r="H1209" s="5">
        <v>646</v>
      </c>
      <c r="I1209" s="5">
        <v>10082.040000000001</v>
      </c>
      <c r="J1209" t="s">
        <v>140</v>
      </c>
      <c r="K1209" t="s">
        <v>106</v>
      </c>
      <c r="L1209">
        <v>2</v>
      </c>
      <c r="M1209">
        <v>1</v>
      </c>
      <c r="N1209">
        <v>5</v>
      </c>
      <c r="O1209" s="6">
        <v>10</v>
      </c>
      <c r="P1209" t="s">
        <v>106</v>
      </c>
      <c r="Q1209" t="s">
        <v>106</v>
      </c>
      <c r="R1209">
        <f>IF(F1209="Monthly",2,0)
+IF(E1209&lt;=6,2,0)
+IF(N1209&lt;=2,2,0)
+IF(L1209&gt;=4,2,0)
+IF(M1209&gt;=2,1,0)
+IF(H1209&gt;=_xlfn.PERCENTILE.INC($H$2:$H$10001,0.75),1,0)</f>
        <v>0</v>
      </c>
      <c r="S1209" t="str">
        <f>IF(R1209&gt;=7,"High",IF(R1209&gt;=4,"Medium","Low"))</f>
        <v>Low</v>
      </c>
    </row>
    <row r="1210" spans="1:19">
      <c r="A1210" t="s">
        <v>1335</v>
      </c>
      <c r="B1210">
        <v>31</v>
      </c>
      <c r="C1210" t="s">
        <v>101</v>
      </c>
      <c r="D1210" t="s">
        <v>131</v>
      </c>
      <c r="E1210">
        <v>43</v>
      </c>
      <c r="F1210" t="s">
        <v>103</v>
      </c>
      <c r="G1210" t="s">
        <v>129</v>
      </c>
      <c r="H1210" s="5">
        <v>1135</v>
      </c>
      <c r="I1210" s="5">
        <v>49863.41</v>
      </c>
      <c r="J1210" t="s">
        <v>134</v>
      </c>
      <c r="K1210" t="s">
        <v>106</v>
      </c>
      <c r="L1210">
        <v>0</v>
      </c>
      <c r="M1210">
        <v>0</v>
      </c>
      <c r="N1210">
        <v>4</v>
      </c>
      <c r="O1210" s="6">
        <v>0</v>
      </c>
      <c r="P1210" t="s">
        <v>106</v>
      </c>
      <c r="Q1210" t="s">
        <v>107</v>
      </c>
      <c r="R1210">
        <f>IF(F1210="Monthly",2,0)
+IF(E1210&lt;=6,2,0)
+IF(N1210&lt;=2,2,0)
+IF(L1210&gt;=4,2,0)
+IF(M1210&gt;=2,1,0)
+IF(H1210&gt;=_xlfn.PERCENTILE.INC($H$2:$H$10001,0.75),1,0)</f>
        <v>3</v>
      </c>
      <c r="S1210" t="str">
        <f>IF(R1210&gt;=7,"High",IF(R1210&gt;=4,"Medium","Low"))</f>
        <v>Low</v>
      </c>
    </row>
    <row r="1211" spans="1:19">
      <c r="A1211" t="s">
        <v>1336</v>
      </c>
      <c r="B1211">
        <v>31</v>
      </c>
      <c r="C1211" t="s">
        <v>112</v>
      </c>
      <c r="D1211" t="s">
        <v>102</v>
      </c>
      <c r="E1211">
        <v>46</v>
      </c>
      <c r="F1211" t="s">
        <v>103</v>
      </c>
      <c r="G1211" t="s">
        <v>110</v>
      </c>
      <c r="H1211" s="5">
        <v>761</v>
      </c>
      <c r="I1211" s="5">
        <v>34624.61</v>
      </c>
      <c r="J1211" t="s">
        <v>105</v>
      </c>
      <c r="K1211" t="s">
        <v>106</v>
      </c>
      <c r="L1211">
        <v>2</v>
      </c>
      <c r="M1211">
        <v>1</v>
      </c>
      <c r="N1211">
        <v>4</v>
      </c>
      <c r="O1211" s="6">
        <v>0</v>
      </c>
      <c r="P1211" t="s">
        <v>107</v>
      </c>
      <c r="Q1211" t="s">
        <v>106</v>
      </c>
      <c r="R1211">
        <f>IF(F1211="Monthly",2,0)
+IF(E1211&lt;=6,2,0)
+IF(N1211&lt;=2,2,0)
+IF(L1211&gt;=4,2,0)
+IF(M1211&gt;=2,1,0)
+IF(H1211&gt;=_xlfn.PERCENTILE.INC($H$2:$H$10001,0.75),1,0)</f>
        <v>2</v>
      </c>
      <c r="S1211" t="str">
        <f>IF(R1211&gt;=7,"High",IF(R1211&gt;=4,"Medium","Low"))</f>
        <v>Low</v>
      </c>
    </row>
    <row r="1212" spans="1:19">
      <c r="A1212" t="s">
        <v>1337</v>
      </c>
      <c r="B1212">
        <v>21</v>
      </c>
      <c r="C1212" t="s">
        <v>112</v>
      </c>
      <c r="D1212" t="s">
        <v>137</v>
      </c>
      <c r="E1212">
        <v>9</v>
      </c>
      <c r="F1212" t="s">
        <v>109</v>
      </c>
      <c r="G1212" t="s">
        <v>104</v>
      </c>
      <c r="H1212" s="5">
        <v>535</v>
      </c>
      <c r="I1212" s="5">
        <v>4214.4799999999996</v>
      </c>
      <c r="J1212" t="s">
        <v>117</v>
      </c>
      <c r="K1212" t="s">
        <v>107</v>
      </c>
      <c r="L1212">
        <v>1</v>
      </c>
      <c r="M1212">
        <v>0</v>
      </c>
      <c r="N1212">
        <v>5</v>
      </c>
      <c r="O1212" s="6">
        <v>10</v>
      </c>
      <c r="P1212" t="s">
        <v>107</v>
      </c>
      <c r="Q1212" t="s">
        <v>106</v>
      </c>
      <c r="R1212">
        <f>IF(F1212="Monthly",2,0)
+IF(E1212&lt;=6,2,0)
+IF(N1212&lt;=2,2,0)
+IF(L1212&gt;=4,2,0)
+IF(M1212&gt;=2,1,0)
+IF(H1212&gt;=_xlfn.PERCENTILE.INC($H$2:$H$10001,0.75),1,0)</f>
        <v>0</v>
      </c>
      <c r="S1212" t="str">
        <f>IF(R1212&gt;=7,"High",IF(R1212&gt;=4,"Medium","Low"))</f>
        <v>Low</v>
      </c>
    </row>
    <row r="1213" spans="1:19">
      <c r="A1213" t="s">
        <v>1338</v>
      </c>
      <c r="B1213">
        <v>18</v>
      </c>
      <c r="C1213" t="s">
        <v>112</v>
      </c>
      <c r="D1213" t="s">
        <v>123</v>
      </c>
      <c r="E1213">
        <v>21</v>
      </c>
      <c r="F1213" t="s">
        <v>103</v>
      </c>
      <c r="G1213" t="s">
        <v>110</v>
      </c>
      <c r="H1213" s="5">
        <v>673</v>
      </c>
      <c r="I1213" s="5">
        <v>14000.08</v>
      </c>
      <c r="J1213" t="s">
        <v>115</v>
      </c>
      <c r="K1213" t="s">
        <v>106</v>
      </c>
      <c r="L1213">
        <v>0</v>
      </c>
      <c r="M1213">
        <v>0</v>
      </c>
      <c r="N1213">
        <v>5</v>
      </c>
      <c r="O1213" s="6">
        <v>0</v>
      </c>
      <c r="P1213" t="s">
        <v>106</v>
      </c>
      <c r="Q1213" t="s">
        <v>107</v>
      </c>
      <c r="R1213">
        <f>IF(F1213="Monthly",2,0)
+IF(E1213&lt;=6,2,0)
+IF(N1213&lt;=2,2,0)
+IF(L1213&gt;=4,2,0)
+IF(M1213&gt;=2,1,0)
+IF(H1213&gt;=_xlfn.PERCENTILE.INC($H$2:$H$10001,0.75),1,0)</f>
        <v>2</v>
      </c>
      <c r="S1213" t="str">
        <f>IF(R1213&gt;=7,"High",IF(R1213&gt;=4,"Medium","Low"))</f>
        <v>Low</v>
      </c>
    </row>
    <row r="1214" spans="1:19">
      <c r="A1214" t="s">
        <v>1339</v>
      </c>
      <c r="B1214">
        <v>38</v>
      </c>
      <c r="C1214" t="s">
        <v>101</v>
      </c>
      <c r="D1214" t="s">
        <v>159</v>
      </c>
      <c r="E1214">
        <v>17</v>
      </c>
      <c r="F1214" t="s">
        <v>103</v>
      </c>
      <c r="G1214" t="s">
        <v>104</v>
      </c>
      <c r="H1214" s="5">
        <v>478</v>
      </c>
      <c r="I1214" s="5">
        <v>8000.21</v>
      </c>
      <c r="J1214" t="s">
        <v>140</v>
      </c>
      <c r="K1214" t="s">
        <v>106</v>
      </c>
      <c r="L1214">
        <v>1</v>
      </c>
      <c r="M1214">
        <v>0</v>
      </c>
      <c r="N1214">
        <v>4</v>
      </c>
      <c r="O1214" s="6">
        <v>0</v>
      </c>
      <c r="P1214" t="s">
        <v>106</v>
      </c>
      <c r="Q1214" t="s">
        <v>107</v>
      </c>
      <c r="R1214">
        <f>IF(F1214="Monthly",2,0)
+IF(E1214&lt;=6,2,0)
+IF(N1214&lt;=2,2,0)
+IF(L1214&gt;=4,2,0)
+IF(M1214&gt;=2,1,0)
+IF(H1214&gt;=_xlfn.PERCENTILE.INC($H$2:$H$10001,0.75),1,0)</f>
        <v>2</v>
      </c>
      <c r="S1214" t="str">
        <f>IF(R1214&gt;=7,"High",IF(R1214&gt;=4,"Medium","Low"))</f>
        <v>Low</v>
      </c>
    </row>
    <row r="1215" spans="1:19">
      <c r="A1215" t="s">
        <v>1340</v>
      </c>
      <c r="B1215">
        <v>31</v>
      </c>
      <c r="C1215" t="s">
        <v>101</v>
      </c>
      <c r="D1215" t="s">
        <v>113</v>
      </c>
      <c r="E1215">
        <v>38</v>
      </c>
      <c r="F1215" t="s">
        <v>121</v>
      </c>
      <c r="G1215" t="s">
        <v>129</v>
      </c>
      <c r="H1215" s="5">
        <v>1013</v>
      </c>
      <c r="I1215" s="5">
        <v>37892.129999999997</v>
      </c>
      <c r="J1215" t="s">
        <v>105</v>
      </c>
      <c r="K1215" t="s">
        <v>106</v>
      </c>
      <c r="L1215">
        <v>1</v>
      </c>
      <c r="M1215">
        <v>0</v>
      </c>
      <c r="N1215">
        <v>4</v>
      </c>
      <c r="O1215" s="6">
        <v>0</v>
      </c>
      <c r="P1215" t="s">
        <v>107</v>
      </c>
      <c r="Q1215" t="s">
        <v>107</v>
      </c>
      <c r="R1215">
        <f>IF(F1215="Monthly",2,0)
+IF(E1215&lt;=6,2,0)
+IF(N1215&lt;=2,2,0)
+IF(L1215&gt;=4,2,0)
+IF(M1215&gt;=2,1,0)
+IF(H1215&gt;=_xlfn.PERCENTILE.INC($H$2:$H$10001,0.75),1,0)</f>
        <v>1</v>
      </c>
      <c r="S1215" t="str">
        <f>IF(R1215&gt;=7,"High",IF(R1215&gt;=4,"Medium","Low"))</f>
        <v>Low</v>
      </c>
    </row>
    <row r="1216" spans="1:19">
      <c r="A1216" t="s">
        <v>1341</v>
      </c>
      <c r="B1216">
        <v>39</v>
      </c>
      <c r="C1216" t="s">
        <v>112</v>
      </c>
      <c r="D1216" t="s">
        <v>137</v>
      </c>
      <c r="E1216">
        <v>36</v>
      </c>
      <c r="F1216" t="s">
        <v>103</v>
      </c>
      <c r="G1216" t="s">
        <v>104</v>
      </c>
      <c r="H1216" s="5">
        <v>399</v>
      </c>
      <c r="I1216" s="5">
        <v>14069.6</v>
      </c>
      <c r="J1216" t="s">
        <v>134</v>
      </c>
      <c r="K1216" t="s">
        <v>106</v>
      </c>
      <c r="L1216">
        <v>4</v>
      </c>
      <c r="M1216">
        <v>2</v>
      </c>
      <c r="N1216">
        <v>3</v>
      </c>
      <c r="O1216" s="6">
        <v>0</v>
      </c>
      <c r="P1216" t="s">
        <v>106</v>
      </c>
      <c r="Q1216" t="s">
        <v>107</v>
      </c>
      <c r="R1216">
        <f>IF(F1216="Monthly",2,0)
+IF(E1216&lt;=6,2,0)
+IF(N1216&lt;=2,2,0)
+IF(L1216&gt;=4,2,0)
+IF(M1216&gt;=2,1,0)
+IF(H1216&gt;=_xlfn.PERCENTILE.INC($H$2:$H$10001,0.75),1,0)</f>
        <v>5</v>
      </c>
      <c r="S1216" t="str">
        <f>IF(R1216&gt;=7,"High",IF(R1216&gt;=4,"Medium","Low"))</f>
        <v>Medium</v>
      </c>
    </row>
    <row r="1217" spans="1:19">
      <c r="A1217" t="s">
        <v>1342</v>
      </c>
      <c r="B1217">
        <v>37</v>
      </c>
      <c r="C1217" t="s">
        <v>101</v>
      </c>
      <c r="D1217" t="s">
        <v>126</v>
      </c>
      <c r="E1217">
        <v>15</v>
      </c>
      <c r="F1217" t="s">
        <v>103</v>
      </c>
      <c r="G1217" t="s">
        <v>104</v>
      </c>
      <c r="H1217" s="5">
        <v>444</v>
      </c>
      <c r="I1217" s="5">
        <v>6709.33</v>
      </c>
      <c r="J1217" t="s">
        <v>117</v>
      </c>
      <c r="K1217" t="s">
        <v>107</v>
      </c>
      <c r="L1217">
        <v>3</v>
      </c>
      <c r="M1217">
        <v>1</v>
      </c>
      <c r="N1217">
        <v>4</v>
      </c>
      <c r="O1217" s="6">
        <v>0</v>
      </c>
      <c r="P1217" t="s">
        <v>107</v>
      </c>
      <c r="Q1217" t="s">
        <v>107</v>
      </c>
      <c r="R1217">
        <f>IF(F1217="Monthly",2,0)
+IF(E1217&lt;=6,2,0)
+IF(N1217&lt;=2,2,0)
+IF(L1217&gt;=4,2,0)
+IF(M1217&gt;=2,1,0)
+IF(H1217&gt;=_xlfn.PERCENTILE.INC($H$2:$H$10001,0.75),1,0)</f>
        <v>2</v>
      </c>
      <c r="S1217" t="str">
        <f>IF(R1217&gt;=7,"High",IF(R1217&gt;=4,"Medium","Low"))</f>
        <v>Low</v>
      </c>
    </row>
    <row r="1218" spans="1:19">
      <c r="A1218" t="s">
        <v>1343</v>
      </c>
      <c r="B1218">
        <v>45</v>
      </c>
      <c r="C1218" t="s">
        <v>112</v>
      </c>
      <c r="D1218" t="s">
        <v>126</v>
      </c>
      <c r="E1218">
        <v>27</v>
      </c>
      <c r="F1218" t="s">
        <v>109</v>
      </c>
      <c r="G1218" t="s">
        <v>129</v>
      </c>
      <c r="H1218" s="5">
        <v>982</v>
      </c>
      <c r="I1218" s="5">
        <v>24445.15</v>
      </c>
      <c r="J1218" t="s">
        <v>105</v>
      </c>
      <c r="K1218" t="s">
        <v>106</v>
      </c>
      <c r="L1218">
        <v>1</v>
      </c>
      <c r="M1218">
        <v>0</v>
      </c>
      <c r="N1218">
        <v>5</v>
      </c>
      <c r="O1218" s="6">
        <v>5</v>
      </c>
      <c r="P1218" t="s">
        <v>107</v>
      </c>
      <c r="Q1218" t="s">
        <v>106</v>
      </c>
      <c r="R1218">
        <f>IF(F1218="Monthly",2,0)
+IF(E1218&lt;=6,2,0)
+IF(N1218&lt;=2,2,0)
+IF(L1218&gt;=4,2,0)
+IF(M1218&gt;=2,1,0)
+IF(H1218&gt;=_xlfn.PERCENTILE.INC($H$2:$H$10001,0.75),1,0)</f>
        <v>1</v>
      </c>
      <c r="S1218" t="str">
        <f>IF(R1218&gt;=7,"High",IF(R1218&gt;=4,"Medium","Low"))</f>
        <v>Low</v>
      </c>
    </row>
    <row r="1219" spans="1:19">
      <c r="A1219" t="s">
        <v>1344</v>
      </c>
      <c r="B1219">
        <v>25</v>
      </c>
      <c r="C1219" t="s">
        <v>112</v>
      </c>
      <c r="D1219" t="s">
        <v>102</v>
      </c>
      <c r="E1219">
        <v>12</v>
      </c>
      <c r="F1219" t="s">
        <v>103</v>
      </c>
      <c r="G1219" t="s">
        <v>104</v>
      </c>
      <c r="H1219" s="5">
        <v>561</v>
      </c>
      <c r="I1219" s="5">
        <v>6730.1</v>
      </c>
      <c r="J1219" t="s">
        <v>134</v>
      </c>
      <c r="K1219" t="s">
        <v>106</v>
      </c>
      <c r="L1219">
        <v>4</v>
      </c>
      <c r="M1219">
        <v>2</v>
      </c>
      <c r="N1219">
        <v>3</v>
      </c>
      <c r="O1219" s="6">
        <v>0</v>
      </c>
      <c r="P1219" t="s">
        <v>106</v>
      </c>
      <c r="Q1219" t="s">
        <v>106</v>
      </c>
      <c r="R1219">
        <f>IF(F1219="Monthly",2,0)
+IF(E1219&lt;=6,2,0)
+IF(N1219&lt;=2,2,0)
+IF(L1219&gt;=4,2,0)
+IF(M1219&gt;=2,1,0)
+IF(H1219&gt;=_xlfn.PERCENTILE.INC($H$2:$H$10001,0.75),1,0)</f>
        <v>5</v>
      </c>
      <c r="S1219" t="str">
        <f>IF(R1219&gt;=7,"High",IF(R1219&gt;=4,"Medium","Low"))</f>
        <v>Medium</v>
      </c>
    </row>
    <row r="1220" spans="1:19">
      <c r="A1220" t="s">
        <v>1345</v>
      </c>
      <c r="B1220">
        <v>29</v>
      </c>
      <c r="C1220" t="s">
        <v>112</v>
      </c>
      <c r="D1220" t="s">
        <v>131</v>
      </c>
      <c r="E1220">
        <v>58</v>
      </c>
      <c r="F1220" t="s">
        <v>109</v>
      </c>
      <c r="G1220" t="s">
        <v>104</v>
      </c>
      <c r="H1220" s="5">
        <v>488</v>
      </c>
      <c r="I1220" s="5">
        <v>28225.33</v>
      </c>
      <c r="J1220" t="s">
        <v>117</v>
      </c>
      <c r="K1220" t="s">
        <v>107</v>
      </c>
      <c r="L1220">
        <v>3</v>
      </c>
      <c r="M1220">
        <v>1</v>
      </c>
      <c r="N1220">
        <v>5</v>
      </c>
      <c r="O1220" s="6">
        <v>0</v>
      </c>
      <c r="P1220" t="s">
        <v>107</v>
      </c>
      <c r="Q1220" t="s">
        <v>107</v>
      </c>
      <c r="R1220">
        <f>IF(F1220="Monthly",2,0)
+IF(E1220&lt;=6,2,0)
+IF(N1220&lt;=2,2,0)
+IF(L1220&gt;=4,2,0)
+IF(M1220&gt;=2,1,0)
+IF(H1220&gt;=_xlfn.PERCENTILE.INC($H$2:$H$10001,0.75),1,0)</f>
        <v>0</v>
      </c>
      <c r="S1220" t="str">
        <f>IF(R1220&gt;=7,"High",IF(R1220&gt;=4,"Medium","Low"))</f>
        <v>Low</v>
      </c>
    </row>
    <row r="1221" spans="1:19">
      <c r="A1221" t="s">
        <v>1346</v>
      </c>
      <c r="B1221">
        <v>42</v>
      </c>
      <c r="C1221" t="s">
        <v>112</v>
      </c>
      <c r="D1221" t="s">
        <v>137</v>
      </c>
      <c r="E1221">
        <v>63</v>
      </c>
      <c r="F1221" t="s">
        <v>109</v>
      </c>
      <c r="G1221" t="s">
        <v>129</v>
      </c>
      <c r="H1221" s="5">
        <v>966</v>
      </c>
      <c r="I1221" s="5">
        <v>58129.55</v>
      </c>
      <c r="J1221" t="s">
        <v>134</v>
      </c>
      <c r="K1221" t="s">
        <v>106</v>
      </c>
      <c r="L1221">
        <v>2</v>
      </c>
      <c r="M1221">
        <v>1</v>
      </c>
      <c r="N1221">
        <v>5</v>
      </c>
      <c r="O1221" s="6">
        <v>5</v>
      </c>
      <c r="P1221" t="s">
        <v>106</v>
      </c>
      <c r="Q1221" t="s">
        <v>107</v>
      </c>
      <c r="R1221">
        <f>IF(F1221="Monthly",2,0)
+IF(E1221&lt;=6,2,0)
+IF(N1221&lt;=2,2,0)
+IF(L1221&gt;=4,2,0)
+IF(M1221&gt;=2,1,0)
+IF(H1221&gt;=_xlfn.PERCENTILE.INC($H$2:$H$10001,0.75),1,0)</f>
        <v>1</v>
      </c>
      <c r="S1221" t="str">
        <f>IF(R1221&gt;=7,"High",IF(R1221&gt;=4,"Medium","Low"))</f>
        <v>Low</v>
      </c>
    </row>
    <row r="1222" spans="1:19">
      <c r="A1222" t="s">
        <v>1347</v>
      </c>
      <c r="B1222">
        <v>18</v>
      </c>
      <c r="C1222" t="s">
        <v>112</v>
      </c>
      <c r="D1222" t="s">
        <v>133</v>
      </c>
      <c r="E1222">
        <v>35</v>
      </c>
      <c r="F1222" t="s">
        <v>103</v>
      </c>
      <c r="G1222" t="s">
        <v>104</v>
      </c>
      <c r="H1222" s="5">
        <v>480</v>
      </c>
      <c r="I1222" s="5">
        <v>17132.04</v>
      </c>
      <c r="J1222" t="s">
        <v>105</v>
      </c>
      <c r="K1222" t="s">
        <v>107</v>
      </c>
      <c r="L1222">
        <v>0</v>
      </c>
      <c r="M1222">
        <v>0</v>
      </c>
      <c r="N1222">
        <v>4</v>
      </c>
      <c r="O1222" s="6">
        <v>0</v>
      </c>
      <c r="P1222" t="s">
        <v>107</v>
      </c>
      <c r="Q1222" t="s">
        <v>106</v>
      </c>
      <c r="R1222">
        <f>IF(F1222="Monthly",2,0)
+IF(E1222&lt;=6,2,0)
+IF(N1222&lt;=2,2,0)
+IF(L1222&gt;=4,2,0)
+IF(M1222&gt;=2,1,0)
+IF(H1222&gt;=_xlfn.PERCENTILE.INC($H$2:$H$10001,0.75),1,0)</f>
        <v>2</v>
      </c>
      <c r="S1222" t="str">
        <f>IF(R1222&gt;=7,"High",IF(R1222&gt;=4,"Medium","Low"))</f>
        <v>Low</v>
      </c>
    </row>
    <row r="1223" spans="1:19">
      <c r="A1223" t="s">
        <v>1348</v>
      </c>
      <c r="B1223">
        <v>46</v>
      </c>
      <c r="C1223" t="s">
        <v>112</v>
      </c>
      <c r="D1223" t="s">
        <v>131</v>
      </c>
      <c r="E1223">
        <v>58</v>
      </c>
      <c r="F1223" t="s">
        <v>103</v>
      </c>
      <c r="G1223" t="s">
        <v>110</v>
      </c>
      <c r="H1223" s="5">
        <v>730</v>
      </c>
      <c r="I1223" s="5">
        <v>41741.75</v>
      </c>
      <c r="J1223" t="s">
        <v>134</v>
      </c>
      <c r="K1223" t="s">
        <v>106</v>
      </c>
      <c r="L1223">
        <v>6</v>
      </c>
      <c r="M1223">
        <v>2</v>
      </c>
      <c r="N1223">
        <v>3</v>
      </c>
      <c r="O1223" s="6">
        <v>0</v>
      </c>
      <c r="P1223" t="s">
        <v>106</v>
      </c>
      <c r="Q1223" t="s">
        <v>106</v>
      </c>
      <c r="R1223">
        <f>IF(F1223="Monthly",2,0)
+IF(E1223&lt;=6,2,0)
+IF(N1223&lt;=2,2,0)
+IF(L1223&gt;=4,2,0)
+IF(M1223&gt;=2,1,0)
+IF(H1223&gt;=_xlfn.PERCENTILE.INC($H$2:$H$10001,0.75),1,0)</f>
        <v>5</v>
      </c>
      <c r="S1223" t="str">
        <f>IF(R1223&gt;=7,"High",IF(R1223&gt;=4,"Medium","Low"))</f>
        <v>Medium</v>
      </c>
    </row>
    <row r="1224" spans="1:19">
      <c r="A1224" t="s">
        <v>1349</v>
      </c>
      <c r="B1224">
        <v>44</v>
      </c>
      <c r="C1224" t="s">
        <v>112</v>
      </c>
      <c r="D1224" t="s">
        <v>123</v>
      </c>
      <c r="E1224">
        <v>7</v>
      </c>
      <c r="F1224" t="s">
        <v>103</v>
      </c>
      <c r="G1224" t="s">
        <v>104</v>
      </c>
      <c r="H1224" s="5">
        <v>480</v>
      </c>
      <c r="I1224" s="5">
        <v>3263.17</v>
      </c>
      <c r="J1224" t="s">
        <v>105</v>
      </c>
      <c r="K1224" t="s">
        <v>106</v>
      </c>
      <c r="L1224">
        <v>0</v>
      </c>
      <c r="M1224">
        <v>0</v>
      </c>
      <c r="N1224">
        <v>5</v>
      </c>
      <c r="O1224" s="6">
        <v>0</v>
      </c>
      <c r="P1224" t="s">
        <v>106</v>
      </c>
      <c r="Q1224" t="s">
        <v>107</v>
      </c>
      <c r="R1224">
        <f>IF(F1224="Monthly",2,0)
+IF(E1224&lt;=6,2,0)
+IF(N1224&lt;=2,2,0)
+IF(L1224&gt;=4,2,0)
+IF(M1224&gt;=2,1,0)
+IF(H1224&gt;=_xlfn.PERCENTILE.INC($H$2:$H$10001,0.75),1,0)</f>
        <v>2</v>
      </c>
      <c r="S1224" t="str">
        <f>IF(R1224&gt;=7,"High",IF(R1224&gt;=4,"Medium","Low"))</f>
        <v>Low</v>
      </c>
    </row>
    <row r="1225" spans="1:19">
      <c r="A1225" t="s">
        <v>1350</v>
      </c>
      <c r="B1225">
        <v>21</v>
      </c>
      <c r="C1225" t="s">
        <v>101</v>
      </c>
      <c r="D1225" t="s">
        <v>137</v>
      </c>
      <c r="E1225">
        <v>69</v>
      </c>
      <c r="F1225" t="s">
        <v>103</v>
      </c>
      <c r="G1225" t="s">
        <v>104</v>
      </c>
      <c r="H1225" s="5">
        <v>450</v>
      </c>
      <c r="I1225" s="5">
        <v>31266.34</v>
      </c>
      <c r="J1225" t="s">
        <v>115</v>
      </c>
      <c r="K1225" t="s">
        <v>107</v>
      </c>
      <c r="L1225">
        <v>0</v>
      </c>
      <c r="M1225">
        <v>0</v>
      </c>
      <c r="N1225">
        <v>5</v>
      </c>
      <c r="O1225" s="6">
        <v>0</v>
      </c>
      <c r="P1225" t="s">
        <v>107</v>
      </c>
      <c r="Q1225" t="s">
        <v>106</v>
      </c>
      <c r="R1225">
        <f>IF(F1225="Monthly",2,0)
+IF(E1225&lt;=6,2,0)
+IF(N1225&lt;=2,2,0)
+IF(L1225&gt;=4,2,0)
+IF(M1225&gt;=2,1,0)
+IF(H1225&gt;=_xlfn.PERCENTILE.INC($H$2:$H$10001,0.75),1,0)</f>
        <v>2</v>
      </c>
      <c r="S1225" t="str">
        <f>IF(R1225&gt;=7,"High",IF(R1225&gt;=4,"Medium","Low"))</f>
        <v>Low</v>
      </c>
    </row>
    <row r="1226" spans="1:19">
      <c r="A1226" t="s">
        <v>1351</v>
      </c>
      <c r="B1226">
        <v>31</v>
      </c>
      <c r="C1226" t="s">
        <v>101</v>
      </c>
      <c r="D1226" t="s">
        <v>131</v>
      </c>
      <c r="E1226">
        <v>50</v>
      </c>
      <c r="F1226" t="s">
        <v>109</v>
      </c>
      <c r="G1226" t="s">
        <v>110</v>
      </c>
      <c r="H1226" s="5">
        <v>711</v>
      </c>
      <c r="I1226" s="5">
        <v>34769.17</v>
      </c>
      <c r="J1226" t="s">
        <v>134</v>
      </c>
      <c r="K1226" t="s">
        <v>107</v>
      </c>
      <c r="L1226">
        <v>1</v>
      </c>
      <c r="M1226">
        <v>0</v>
      </c>
      <c r="N1226">
        <v>5</v>
      </c>
      <c r="O1226" s="6">
        <v>5</v>
      </c>
      <c r="P1226" t="s">
        <v>106</v>
      </c>
      <c r="Q1226" t="s">
        <v>107</v>
      </c>
      <c r="R1226">
        <f>IF(F1226="Monthly",2,0)
+IF(E1226&lt;=6,2,0)
+IF(N1226&lt;=2,2,0)
+IF(L1226&gt;=4,2,0)
+IF(M1226&gt;=2,1,0)
+IF(H1226&gt;=_xlfn.PERCENTILE.INC($H$2:$H$10001,0.75),1,0)</f>
        <v>0</v>
      </c>
      <c r="S1226" t="str">
        <f>IF(R1226&gt;=7,"High",IF(R1226&gt;=4,"Medium","Low"))</f>
        <v>Low</v>
      </c>
    </row>
    <row r="1227" spans="1:19">
      <c r="A1227" t="s">
        <v>1352</v>
      </c>
      <c r="B1227">
        <v>37</v>
      </c>
      <c r="C1227" t="s">
        <v>112</v>
      </c>
      <c r="D1227" t="s">
        <v>102</v>
      </c>
      <c r="E1227">
        <v>26</v>
      </c>
      <c r="F1227" t="s">
        <v>109</v>
      </c>
      <c r="G1227" t="s">
        <v>129</v>
      </c>
      <c r="H1227" s="5">
        <v>980</v>
      </c>
      <c r="I1227" s="5">
        <v>24867.279999999999</v>
      </c>
      <c r="J1227" t="s">
        <v>140</v>
      </c>
      <c r="K1227" t="s">
        <v>106</v>
      </c>
      <c r="L1227">
        <v>0</v>
      </c>
      <c r="M1227">
        <v>0</v>
      </c>
      <c r="N1227">
        <v>5</v>
      </c>
      <c r="O1227" s="6">
        <v>0</v>
      </c>
      <c r="P1227" t="s">
        <v>106</v>
      </c>
      <c r="Q1227" t="s">
        <v>107</v>
      </c>
      <c r="R1227">
        <f>IF(F1227="Monthly",2,0)
+IF(E1227&lt;=6,2,0)
+IF(N1227&lt;=2,2,0)
+IF(L1227&gt;=4,2,0)
+IF(M1227&gt;=2,1,0)
+IF(H1227&gt;=_xlfn.PERCENTILE.INC($H$2:$H$10001,0.75),1,0)</f>
        <v>1</v>
      </c>
      <c r="S1227" t="str">
        <f>IF(R1227&gt;=7,"High",IF(R1227&gt;=4,"Medium","Low"))</f>
        <v>Low</v>
      </c>
    </row>
    <row r="1228" spans="1:19">
      <c r="A1228" t="s">
        <v>1353</v>
      </c>
      <c r="B1228">
        <v>37</v>
      </c>
      <c r="C1228" t="s">
        <v>101</v>
      </c>
      <c r="D1228" t="s">
        <v>133</v>
      </c>
      <c r="E1228">
        <v>55</v>
      </c>
      <c r="F1228" t="s">
        <v>103</v>
      </c>
      <c r="G1228" t="s">
        <v>110</v>
      </c>
      <c r="H1228" s="5">
        <v>647</v>
      </c>
      <c r="I1228" s="5">
        <v>34667.07</v>
      </c>
      <c r="J1228" t="s">
        <v>117</v>
      </c>
      <c r="K1228" t="s">
        <v>106</v>
      </c>
      <c r="L1228">
        <v>2</v>
      </c>
      <c r="M1228">
        <v>0</v>
      </c>
      <c r="N1228">
        <v>4</v>
      </c>
      <c r="O1228" s="6">
        <v>0</v>
      </c>
      <c r="P1228" t="s">
        <v>107</v>
      </c>
      <c r="Q1228" t="s">
        <v>107</v>
      </c>
      <c r="R1228">
        <f>IF(F1228="Monthly",2,0)
+IF(E1228&lt;=6,2,0)
+IF(N1228&lt;=2,2,0)
+IF(L1228&gt;=4,2,0)
+IF(M1228&gt;=2,1,0)
+IF(H1228&gt;=_xlfn.PERCENTILE.INC($H$2:$H$10001,0.75),1,0)</f>
        <v>2</v>
      </c>
      <c r="S1228" t="str">
        <f>IF(R1228&gt;=7,"High",IF(R1228&gt;=4,"Medium","Low"))</f>
        <v>Low</v>
      </c>
    </row>
    <row r="1229" spans="1:19">
      <c r="A1229" t="s">
        <v>1354</v>
      </c>
      <c r="B1229">
        <v>48</v>
      </c>
      <c r="C1229" t="s">
        <v>101</v>
      </c>
      <c r="D1229" t="s">
        <v>113</v>
      </c>
      <c r="E1229">
        <v>26</v>
      </c>
      <c r="F1229" t="s">
        <v>103</v>
      </c>
      <c r="G1229" t="s">
        <v>110</v>
      </c>
      <c r="H1229" s="5">
        <v>793</v>
      </c>
      <c r="I1229" s="5">
        <v>20014.71</v>
      </c>
      <c r="J1229" t="s">
        <v>105</v>
      </c>
      <c r="K1229" t="s">
        <v>106</v>
      </c>
      <c r="L1229">
        <v>1</v>
      </c>
      <c r="M1229">
        <v>0</v>
      </c>
      <c r="N1229">
        <v>5</v>
      </c>
      <c r="O1229" s="6">
        <v>0</v>
      </c>
      <c r="P1229" t="s">
        <v>107</v>
      </c>
      <c r="Q1229" t="s">
        <v>107</v>
      </c>
      <c r="R1229">
        <f>IF(F1229="Monthly",2,0)
+IF(E1229&lt;=6,2,0)
+IF(N1229&lt;=2,2,0)
+IF(L1229&gt;=4,2,0)
+IF(M1229&gt;=2,1,0)
+IF(H1229&gt;=_xlfn.PERCENTILE.INC($H$2:$H$10001,0.75),1,0)</f>
        <v>2</v>
      </c>
      <c r="S1229" t="str">
        <f>IF(R1229&gt;=7,"High",IF(R1229&gt;=4,"Medium","Low"))</f>
        <v>Low</v>
      </c>
    </row>
    <row r="1230" spans="1:19">
      <c r="A1230" t="s">
        <v>1355</v>
      </c>
      <c r="B1230">
        <v>56</v>
      </c>
      <c r="C1230" t="s">
        <v>112</v>
      </c>
      <c r="D1230" t="s">
        <v>131</v>
      </c>
      <c r="E1230">
        <v>17</v>
      </c>
      <c r="F1230" t="s">
        <v>109</v>
      </c>
      <c r="G1230" t="s">
        <v>104</v>
      </c>
      <c r="H1230" s="5">
        <v>452</v>
      </c>
      <c r="I1230" s="5">
        <v>6913.78</v>
      </c>
      <c r="J1230" t="s">
        <v>105</v>
      </c>
      <c r="K1230" t="s">
        <v>106</v>
      </c>
      <c r="L1230">
        <v>3</v>
      </c>
      <c r="M1230">
        <v>0</v>
      </c>
      <c r="N1230">
        <v>4</v>
      </c>
      <c r="O1230" s="6">
        <v>10</v>
      </c>
      <c r="P1230" t="s">
        <v>107</v>
      </c>
      <c r="Q1230" t="s">
        <v>107</v>
      </c>
      <c r="R1230">
        <f>IF(F1230="Monthly",2,0)
+IF(E1230&lt;=6,2,0)
+IF(N1230&lt;=2,2,0)
+IF(L1230&gt;=4,2,0)
+IF(M1230&gt;=2,1,0)
+IF(H1230&gt;=_xlfn.PERCENTILE.INC($H$2:$H$10001,0.75),1,0)</f>
        <v>0</v>
      </c>
      <c r="S1230" t="str">
        <f>IF(R1230&gt;=7,"High",IF(R1230&gt;=4,"Medium","Low"))</f>
        <v>Low</v>
      </c>
    </row>
    <row r="1231" spans="1:19">
      <c r="A1231" t="s">
        <v>1356</v>
      </c>
      <c r="B1231">
        <v>56</v>
      </c>
      <c r="C1231" t="s">
        <v>101</v>
      </c>
      <c r="D1231" t="s">
        <v>123</v>
      </c>
      <c r="E1231">
        <v>24</v>
      </c>
      <c r="F1231" t="s">
        <v>103</v>
      </c>
      <c r="G1231" t="s">
        <v>110</v>
      </c>
      <c r="H1231" s="5">
        <v>667</v>
      </c>
      <c r="I1231" s="5">
        <v>16454.060000000001</v>
      </c>
      <c r="J1231" t="s">
        <v>105</v>
      </c>
      <c r="K1231" t="s">
        <v>107</v>
      </c>
      <c r="L1231">
        <v>0</v>
      </c>
      <c r="M1231">
        <v>0</v>
      </c>
      <c r="N1231">
        <v>5</v>
      </c>
      <c r="O1231" s="6">
        <v>0</v>
      </c>
      <c r="P1231" t="s">
        <v>107</v>
      </c>
      <c r="Q1231" t="s">
        <v>107</v>
      </c>
      <c r="R1231">
        <f>IF(F1231="Monthly",2,0)
+IF(E1231&lt;=6,2,0)
+IF(N1231&lt;=2,2,0)
+IF(L1231&gt;=4,2,0)
+IF(M1231&gt;=2,1,0)
+IF(H1231&gt;=_xlfn.PERCENTILE.INC($H$2:$H$10001,0.75),1,0)</f>
        <v>2</v>
      </c>
      <c r="S1231" t="str">
        <f>IF(R1231&gt;=7,"High",IF(R1231&gt;=4,"Medium","Low"))</f>
        <v>Low</v>
      </c>
    </row>
    <row r="1232" spans="1:19">
      <c r="A1232" t="s">
        <v>1357</v>
      </c>
      <c r="B1232">
        <v>44</v>
      </c>
      <c r="C1232" t="s">
        <v>112</v>
      </c>
      <c r="D1232" t="s">
        <v>126</v>
      </c>
      <c r="E1232">
        <v>17</v>
      </c>
      <c r="F1232" t="s">
        <v>103</v>
      </c>
      <c r="G1232" t="s">
        <v>129</v>
      </c>
      <c r="H1232" s="5">
        <v>1044</v>
      </c>
      <c r="I1232" s="5">
        <v>17314.43</v>
      </c>
      <c r="J1232" t="s">
        <v>10127</v>
      </c>
      <c r="K1232" t="s">
        <v>106</v>
      </c>
      <c r="L1232">
        <v>0</v>
      </c>
      <c r="M1232">
        <v>0</v>
      </c>
      <c r="N1232">
        <v>5</v>
      </c>
      <c r="O1232" s="6">
        <v>0</v>
      </c>
      <c r="P1232" t="s">
        <v>107</v>
      </c>
      <c r="Q1232" t="s">
        <v>107</v>
      </c>
      <c r="R1232">
        <f>IF(F1232="Monthly",2,0)
+IF(E1232&lt;=6,2,0)
+IF(N1232&lt;=2,2,0)
+IF(L1232&gt;=4,2,0)
+IF(M1232&gt;=2,1,0)
+IF(H1232&gt;=_xlfn.PERCENTILE.INC($H$2:$H$10001,0.75),1,0)</f>
        <v>3</v>
      </c>
      <c r="S1232" t="str">
        <f>IF(R1232&gt;=7,"High",IF(R1232&gt;=4,"Medium","Low"))</f>
        <v>Low</v>
      </c>
    </row>
    <row r="1233" spans="1:19">
      <c r="A1233" t="s">
        <v>1358</v>
      </c>
      <c r="B1233">
        <v>40</v>
      </c>
      <c r="C1233" t="s">
        <v>101</v>
      </c>
      <c r="D1233" t="s">
        <v>159</v>
      </c>
      <c r="E1233">
        <v>59</v>
      </c>
      <c r="F1233" t="s">
        <v>109</v>
      </c>
      <c r="G1233" t="s">
        <v>104</v>
      </c>
      <c r="H1233" s="5">
        <v>538</v>
      </c>
      <c r="I1233" s="5">
        <v>31505.51</v>
      </c>
      <c r="J1233" t="s">
        <v>115</v>
      </c>
      <c r="K1233" t="s">
        <v>106</v>
      </c>
      <c r="L1233">
        <v>1</v>
      </c>
      <c r="M1233">
        <v>0</v>
      </c>
      <c r="N1233">
        <v>5</v>
      </c>
      <c r="O1233" s="6">
        <v>0</v>
      </c>
      <c r="P1233" t="s">
        <v>107</v>
      </c>
      <c r="Q1233" t="s">
        <v>106</v>
      </c>
      <c r="R1233">
        <f>IF(F1233="Monthly",2,0)
+IF(E1233&lt;=6,2,0)
+IF(N1233&lt;=2,2,0)
+IF(L1233&gt;=4,2,0)
+IF(M1233&gt;=2,1,0)
+IF(H1233&gt;=_xlfn.PERCENTILE.INC($H$2:$H$10001,0.75),1,0)</f>
        <v>0</v>
      </c>
      <c r="S1233" t="str">
        <f>IF(R1233&gt;=7,"High",IF(R1233&gt;=4,"Medium","Low"))</f>
        <v>Low</v>
      </c>
    </row>
    <row r="1234" spans="1:19">
      <c r="A1234" t="s">
        <v>1359</v>
      </c>
      <c r="B1234">
        <v>30</v>
      </c>
      <c r="C1234" t="s">
        <v>101</v>
      </c>
      <c r="D1234" t="s">
        <v>126</v>
      </c>
      <c r="E1234">
        <v>24</v>
      </c>
      <c r="F1234" t="s">
        <v>103</v>
      </c>
      <c r="G1234" t="s">
        <v>104</v>
      </c>
      <c r="H1234" s="5">
        <v>556</v>
      </c>
      <c r="I1234" s="5">
        <v>13050.91</v>
      </c>
      <c r="J1234" t="s">
        <v>115</v>
      </c>
      <c r="K1234" t="s">
        <v>107</v>
      </c>
      <c r="L1234">
        <v>0</v>
      </c>
      <c r="M1234">
        <v>0</v>
      </c>
      <c r="N1234">
        <v>4</v>
      </c>
      <c r="O1234" s="6">
        <v>0</v>
      </c>
      <c r="P1234" t="s">
        <v>107</v>
      </c>
      <c r="Q1234" t="s">
        <v>107</v>
      </c>
      <c r="R1234">
        <f>IF(F1234="Monthly",2,0)
+IF(E1234&lt;=6,2,0)
+IF(N1234&lt;=2,2,0)
+IF(L1234&gt;=4,2,0)
+IF(M1234&gt;=2,1,0)
+IF(H1234&gt;=_xlfn.PERCENTILE.INC($H$2:$H$10001,0.75),1,0)</f>
        <v>2</v>
      </c>
      <c r="S1234" t="str">
        <f>IF(R1234&gt;=7,"High",IF(R1234&gt;=4,"Medium","Low"))</f>
        <v>Low</v>
      </c>
    </row>
    <row r="1235" spans="1:19">
      <c r="A1235" t="s">
        <v>1360</v>
      </c>
      <c r="B1235">
        <v>40</v>
      </c>
      <c r="C1235" t="s">
        <v>101</v>
      </c>
      <c r="D1235" t="s">
        <v>137</v>
      </c>
      <c r="E1235">
        <v>31</v>
      </c>
      <c r="F1235" t="s">
        <v>103</v>
      </c>
      <c r="G1235" t="s">
        <v>104</v>
      </c>
      <c r="H1235" s="5">
        <v>417</v>
      </c>
      <c r="I1235" s="5">
        <v>12671.61</v>
      </c>
      <c r="J1235" t="s">
        <v>134</v>
      </c>
      <c r="K1235" t="s">
        <v>106</v>
      </c>
      <c r="L1235">
        <v>1</v>
      </c>
      <c r="M1235">
        <v>0</v>
      </c>
      <c r="N1235">
        <v>4</v>
      </c>
      <c r="O1235" s="6">
        <v>0</v>
      </c>
      <c r="P1235" t="s">
        <v>107</v>
      </c>
      <c r="Q1235" t="s">
        <v>107</v>
      </c>
      <c r="R1235">
        <f>IF(F1235="Monthly",2,0)
+IF(E1235&lt;=6,2,0)
+IF(N1235&lt;=2,2,0)
+IF(L1235&gt;=4,2,0)
+IF(M1235&gt;=2,1,0)
+IF(H1235&gt;=_xlfn.PERCENTILE.INC($H$2:$H$10001,0.75),1,0)</f>
        <v>2</v>
      </c>
      <c r="S1235" t="str">
        <f>IF(R1235&gt;=7,"High",IF(R1235&gt;=4,"Medium","Low"))</f>
        <v>Low</v>
      </c>
    </row>
    <row r="1236" spans="1:19">
      <c r="A1236" t="s">
        <v>1361</v>
      </c>
      <c r="B1236">
        <v>61</v>
      </c>
      <c r="C1236" t="s">
        <v>101</v>
      </c>
      <c r="D1236" t="s">
        <v>119</v>
      </c>
      <c r="E1236">
        <v>34</v>
      </c>
      <c r="F1236" t="s">
        <v>121</v>
      </c>
      <c r="G1236" t="s">
        <v>129</v>
      </c>
      <c r="H1236" s="5">
        <v>1048</v>
      </c>
      <c r="I1236" s="5">
        <v>31194.23</v>
      </c>
      <c r="J1236" t="s">
        <v>134</v>
      </c>
      <c r="K1236" t="s">
        <v>106</v>
      </c>
      <c r="L1236">
        <v>1</v>
      </c>
      <c r="M1236">
        <v>0</v>
      </c>
      <c r="N1236">
        <v>4</v>
      </c>
      <c r="O1236" s="6">
        <v>15</v>
      </c>
      <c r="P1236" t="s">
        <v>107</v>
      </c>
      <c r="Q1236" t="s">
        <v>107</v>
      </c>
      <c r="R1236">
        <f>IF(F1236="Monthly",2,0)
+IF(E1236&lt;=6,2,0)
+IF(N1236&lt;=2,2,0)
+IF(L1236&gt;=4,2,0)
+IF(M1236&gt;=2,1,0)
+IF(H1236&gt;=_xlfn.PERCENTILE.INC($H$2:$H$10001,0.75),1,0)</f>
        <v>1</v>
      </c>
      <c r="S1236" t="str">
        <f>IF(R1236&gt;=7,"High",IF(R1236&gt;=4,"Medium","Low"))</f>
        <v>Low</v>
      </c>
    </row>
    <row r="1237" spans="1:19">
      <c r="A1237" t="s">
        <v>1362</v>
      </c>
      <c r="B1237">
        <v>27</v>
      </c>
      <c r="C1237" t="s">
        <v>101</v>
      </c>
      <c r="D1237" t="s">
        <v>102</v>
      </c>
      <c r="E1237">
        <v>45</v>
      </c>
      <c r="F1237" t="s">
        <v>103</v>
      </c>
      <c r="G1237" t="s">
        <v>110</v>
      </c>
      <c r="H1237" s="5">
        <v>796</v>
      </c>
      <c r="I1237" s="5">
        <v>36564.42</v>
      </c>
      <c r="J1237" t="s">
        <v>105</v>
      </c>
      <c r="K1237" t="s">
        <v>107</v>
      </c>
      <c r="L1237">
        <v>0</v>
      </c>
      <c r="M1237">
        <v>0</v>
      </c>
      <c r="N1237">
        <v>5</v>
      </c>
      <c r="O1237" s="6">
        <v>0</v>
      </c>
      <c r="P1237" t="s">
        <v>106</v>
      </c>
      <c r="Q1237" t="s">
        <v>106</v>
      </c>
      <c r="R1237">
        <f>IF(F1237="Monthly",2,0)
+IF(E1237&lt;=6,2,0)
+IF(N1237&lt;=2,2,0)
+IF(L1237&gt;=4,2,0)
+IF(M1237&gt;=2,1,0)
+IF(H1237&gt;=_xlfn.PERCENTILE.INC($H$2:$H$10001,0.75),1,0)</f>
        <v>3</v>
      </c>
      <c r="S1237" t="str">
        <f>IF(R1237&gt;=7,"High",IF(R1237&gt;=4,"Medium","Low"))</f>
        <v>Low</v>
      </c>
    </row>
    <row r="1238" spans="1:19">
      <c r="A1238" t="s">
        <v>1363</v>
      </c>
      <c r="B1238">
        <v>32</v>
      </c>
      <c r="C1238" t="s">
        <v>101</v>
      </c>
      <c r="D1238" t="s">
        <v>131</v>
      </c>
      <c r="E1238">
        <v>52</v>
      </c>
      <c r="F1238" t="s">
        <v>109</v>
      </c>
      <c r="G1238" t="s">
        <v>110</v>
      </c>
      <c r="H1238" s="5">
        <v>787</v>
      </c>
      <c r="I1238" s="5">
        <v>36324.25</v>
      </c>
      <c r="J1238" t="s">
        <v>140</v>
      </c>
      <c r="K1238" t="s">
        <v>107</v>
      </c>
      <c r="L1238">
        <v>3</v>
      </c>
      <c r="M1238">
        <v>1</v>
      </c>
      <c r="N1238">
        <v>5</v>
      </c>
      <c r="O1238" s="6">
        <v>10</v>
      </c>
      <c r="P1238" t="s">
        <v>106</v>
      </c>
      <c r="Q1238" t="s">
        <v>107</v>
      </c>
      <c r="R1238">
        <f>IF(F1238="Monthly",2,0)
+IF(E1238&lt;=6,2,0)
+IF(N1238&lt;=2,2,0)
+IF(L1238&gt;=4,2,0)
+IF(M1238&gt;=2,1,0)
+IF(H1238&gt;=_xlfn.PERCENTILE.INC($H$2:$H$10001,0.75),1,0)</f>
        <v>0</v>
      </c>
      <c r="S1238" t="str">
        <f>IF(R1238&gt;=7,"High",IF(R1238&gt;=4,"Medium","Low"))</f>
        <v>Low</v>
      </c>
    </row>
    <row r="1239" spans="1:19">
      <c r="A1239" t="s">
        <v>1364</v>
      </c>
      <c r="B1239">
        <v>18</v>
      </c>
      <c r="C1239" t="s">
        <v>112</v>
      </c>
      <c r="D1239" t="s">
        <v>133</v>
      </c>
      <c r="E1239">
        <v>37</v>
      </c>
      <c r="F1239" t="s">
        <v>109</v>
      </c>
      <c r="G1239" t="s">
        <v>104</v>
      </c>
      <c r="H1239" s="5">
        <v>459</v>
      </c>
      <c r="I1239" s="5">
        <v>17172.86</v>
      </c>
      <c r="J1239" t="s">
        <v>105</v>
      </c>
      <c r="K1239" t="s">
        <v>106</v>
      </c>
      <c r="L1239">
        <v>3</v>
      </c>
      <c r="M1239">
        <v>2</v>
      </c>
      <c r="N1239">
        <v>5</v>
      </c>
      <c r="O1239" s="6">
        <v>0</v>
      </c>
      <c r="P1239" t="s">
        <v>106</v>
      </c>
      <c r="Q1239" t="s">
        <v>107</v>
      </c>
      <c r="R1239">
        <f>IF(F1239="Monthly",2,0)
+IF(E1239&lt;=6,2,0)
+IF(N1239&lt;=2,2,0)
+IF(L1239&gt;=4,2,0)
+IF(M1239&gt;=2,1,0)
+IF(H1239&gt;=_xlfn.PERCENTILE.INC($H$2:$H$10001,0.75),1,0)</f>
        <v>1</v>
      </c>
      <c r="S1239" t="str">
        <f>IF(R1239&gt;=7,"High",IF(R1239&gt;=4,"Medium","Low"))</f>
        <v>Low</v>
      </c>
    </row>
    <row r="1240" spans="1:19">
      <c r="A1240" t="s">
        <v>1365</v>
      </c>
      <c r="B1240">
        <v>42</v>
      </c>
      <c r="C1240" t="s">
        <v>101</v>
      </c>
      <c r="D1240" t="s">
        <v>137</v>
      </c>
      <c r="E1240">
        <v>9</v>
      </c>
      <c r="F1240" t="s">
        <v>103</v>
      </c>
      <c r="G1240" t="s">
        <v>104</v>
      </c>
      <c r="H1240" s="5">
        <v>393</v>
      </c>
      <c r="I1240" s="5">
        <v>3556.89</v>
      </c>
      <c r="J1240" t="s">
        <v>117</v>
      </c>
      <c r="K1240" t="s">
        <v>106</v>
      </c>
      <c r="L1240">
        <v>2</v>
      </c>
      <c r="M1240">
        <v>0</v>
      </c>
      <c r="N1240">
        <v>5</v>
      </c>
      <c r="O1240" s="6">
        <v>0</v>
      </c>
      <c r="P1240" t="s">
        <v>107</v>
      </c>
      <c r="Q1240" t="s">
        <v>107</v>
      </c>
      <c r="R1240">
        <f>IF(F1240="Monthly",2,0)
+IF(E1240&lt;=6,2,0)
+IF(N1240&lt;=2,2,0)
+IF(L1240&gt;=4,2,0)
+IF(M1240&gt;=2,1,0)
+IF(H1240&gt;=_xlfn.PERCENTILE.INC($H$2:$H$10001,0.75),1,0)</f>
        <v>2</v>
      </c>
      <c r="S1240" t="str">
        <f>IF(R1240&gt;=7,"High",IF(R1240&gt;=4,"Medium","Low"))</f>
        <v>Low</v>
      </c>
    </row>
    <row r="1241" spans="1:19">
      <c r="A1241" t="s">
        <v>1366</v>
      </c>
      <c r="B1241">
        <v>18</v>
      </c>
      <c r="C1241" t="s">
        <v>112</v>
      </c>
      <c r="D1241" t="s">
        <v>133</v>
      </c>
      <c r="E1241">
        <v>72</v>
      </c>
      <c r="F1241" t="s">
        <v>109</v>
      </c>
      <c r="G1241" t="s">
        <v>110</v>
      </c>
      <c r="H1241" s="5">
        <v>703</v>
      </c>
      <c r="I1241" s="5">
        <v>51004.05</v>
      </c>
      <c r="J1241" t="s">
        <v>134</v>
      </c>
      <c r="K1241" t="s">
        <v>106</v>
      </c>
      <c r="L1241">
        <v>0</v>
      </c>
      <c r="M1241">
        <v>0</v>
      </c>
      <c r="N1241">
        <v>5</v>
      </c>
      <c r="O1241" s="6">
        <v>0</v>
      </c>
      <c r="P1241" t="s">
        <v>107</v>
      </c>
      <c r="Q1241" t="s">
        <v>107</v>
      </c>
      <c r="R1241">
        <f>IF(F1241="Monthly",2,0)
+IF(E1241&lt;=6,2,0)
+IF(N1241&lt;=2,2,0)
+IF(L1241&gt;=4,2,0)
+IF(M1241&gt;=2,1,0)
+IF(H1241&gt;=_xlfn.PERCENTILE.INC($H$2:$H$10001,0.75),1,0)</f>
        <v>0</v>
      </c>
      <c r="S1241" t="str">
        <f>IF(R1241&gt;=7,"High",IF(R1241&gt;=4,"Medium","Low"))</f>
        <v>Low</v>
      </c>
    </row>
    <row r="1242" spans="1:19">
      <c r="A1242" t="s">
        <v>1367</v>
      </c>
      <c r="B1242">
        <v>30</v>
      </c>
      <c r="C1242" t="s">
        <v>112</v>
      </c>
      <c r="D1242" t="s">
        <v>119</v>
      </c>
      <c r="E1242">
        <v>46</v>
      </c>
      <c r="F1242" t="s">
        <v>103</v>
      </c>
      <c r="G1242" t="s">
        <v>104</v>
      </c>
      <c r="H1242" s="5">
        <v>525</v>
      </c>
      <c r="I1242" s="5">
        <v>24577.68</v>
      </c>
      <c r="J1242" t="s">
        <v>140</v>
      </c>
      <c r="K1242" t="s">
        <v>107</v>
      </c>
      <c r="L1242">
        <v>1</v>
      </c>
      <c r="M1242">
        <v>0</v>
      </c>
      <c r="N1242">
        <v>5</v>
      </c>
      <c r="O1242" s="6">
        <v>0</v>
      </c>
      <c r="P1242" t="s">
        <v>106</v>
      </c>
      <c r="Q1242" t="s">
        <v>107</v>
      </c>
      <c r="R1242">
        <f>IF(F1242="Monthly",2,0)
+IF(E1242&lt;=6,2,0)
+IF(N1242&lt;=2,2,0)
+IF(L1242&gt;=4,2,0)
+IF(M1242&gt;=2,1,0)
+IF(H1242&gt;=_xlfn.PERCENTILE.INC($H$2:$H$10001,0.75),1,0)</f>
        <v>2</v>
      </c>
      <c r="S1242" t="str">
        <f>IF(R1242&gt;=7,"High",IF(R1242&gt;=4,"Medium","Low"))</f>
        <v>Low</v>
      </c>
    </row>
    <row r="1243" spans="1:19">
      <c r="A1243" t="s">
        <v>1368</v>
      </c>
      <c r="B1243">
        <v>32</v>
      </c>
      <c r="C1243" t="s">
        <v>112</v>
      </c>
      <c r="D1243" t="s">
        <v>113</v>
      </c>
      <c r="E1243">
        <v>34</v>
      </c>
      <c r="F1243" t="s">
        <v>109</v>
      </c>
      <c r="G1243" t="s">
        <v>129</v>
      </c>
      <c r="H1243" s="5">
        <v>1038</v>
      </c>
      <c r="I1243" s="5">
        <v>34760.589999999997</v>
      </c>
      <c r="J1243" t="s">
        <v>105</v>
      </c>
      <c r="K1243" t="s">
        <v>106</v>
      </c>
      <c r="L1243">
        <v>3</v>
      </c>
      <c r="M1243">
        <v>2</v>
      </c>
      <c r="N1243">
        <v>2</v>
      </c>
      <c r="O1243" s="6">
        <v>0</v>
      </c>
      <c r="P1243" t="s">
        <v>107</v>
      </c>
      <c r="Q1243" t="s">
        <v>106</v>
      </c>
      <c r="R1243">
        <f>IF(F1243="Monthly",2,0)
+IF(E1243&lt;=6,2,0)
+IF(N1243&lt;=2,2,0)
+IF(L1243&gt;=4,2,0)
+IF(M1243&gt;=2,1,0)
+IF(H1243&gt;=_xlfn.PERCENTILE.INC($H$2:$H$10001,0.75),1,0)</f>
        <v>4</v>
      </c>
      <c r="S1243" t="str">
        <f>IF(R1243&gt;=7,"High",IF(R1243&gt;=4,"Medium","Low"))</f>
        <v>Medium</v>
      </c>
    </row>
    <row r="1244" spans="1:19">
      <c r="A1244" t="s">
        <v>1369</v>
      </c>
      <c r="B1244">
        <v>53</v>
      </c>
      <c r="C1244" t="s">
        <v>101</v>
      </c>
      <c r="D1244" t="s">
        <v>137</v>
      </c>
      <c r="E1244">
        <v>38</v>
      </c>
      <c r="F1244" t="s">
        <v>121</v>
      </c>
      <c r="G1244" t="s">
        <v>104</v>
      </c>
      <c r="H1244" s="5">
        <v>543</v>
      </c>
      <c r="I1244" s="5">
        <v>21207.03</v>
      </c>
      <c r="J1244" t="s">
        <v>117</v>
      </c>
      <c r="K1244" t="s">
        <v>106</v>
      </c>
      <c r="L1244">
        <v>0</v>
      </c>
      <c r="M1244">
        <v>0</v>
      </c>
      <c r="N1244">
        <v>5</v>
      </c>
      <c r="O1244" s="6">
        <v>0</v>
      </c>
      <c r="P1244" t="s">
        <v>107</v>
      </c>
      <c r="Q1244" t="s">
        <v>107</v>
      </c>
      <c r="R1244">
        <f>IF(F1244="Monthly",2,0)
+IF(E1244&lt;=6,2,0)
+IF(N1244&lt;=2,2,0)
+IF(L1244&gt;=4,2,0)
+IF(M1244&gt;=2,1,0)
+IF(H1244&gt;=_xlfn.PERCENTILE.INC($H$2:$H$10001,0.75),1,0)</f>
        <v>0</v>
      </c>
      <c r="S1244" t="str">
        <f>IF(R1244&gt;=7,"High",IF(R1244&gt;=4,"Medium","Low"))</f>
        <v>Low</v>
      </c>
    </row>
    <row r="1245" spans="1:19">
      <c r="A1245" t="s">
        <v>1370</v>
      </c>
      <c r="B1245">
        <v>43</v>
      </c>
      <c r="C1245" t="s">
        <v>101</v>
      </c>
      <c r="D1245" t="s">
        <v>159</v>
      </c>
      <c r="E1245">
        <v>16</v>
      </c>
      <c r="F1245" t="s">
        <v>103</v>
      </c>
      <c r="G1245" t="s">
        <v>110</v>
      </c>
      <c r="H1245" s="5">
        <v>700</v>
      </c>
      <c r="I1245" s="5">
        <v>11250.23</v>
      </c>
      <c r="J1245" t="s">
        <v>117</v>
      </c>
      <c r="K1245" t="s">
        <v>106</v>
      </c>
      <c r="L1245">
        <v>1</v>
      </c>
      <c r="M1245">
        <v>0</v>
      </c>
      <c r="N1245">
        <v>5</v>
      </c>
      <c r="O1245" s="6">
        <v>0</v>
      </c>
      <c r="P1245" t="s">
        <v>107</v>
      </c>
      <c r="Q1245" t="s">
        <v>107</v>
      </c>
      <c r="R1245">
        <f>IF(F1245="Monthly",2,0)
+IF(E1245&lt;=6,2,0)
+IF(N1245&lt;=2,2,0)
+IF(L1245&gt;=4,2,0)
+IF(M1245&gt;=2,1,0)
+IF(H1245&gt;=_xlfn.PERCENTILE.INC($H$2:$H$10001,0.75),1,0)</f>
        <v>2</v>
      </c>
      <c r="S1245" t="str">
        <f>IF(R1245&gt;=7,"High",IF(R1245&gt;=4,"Medium","Low"))</f>
        <v>Low</v>
      </c>
    </row>
    <row r="1246" spans="1:19">
      <c r="A1246" t="s">
        <v>1371</v>
      </c>
      <c r="B1246">
        <v>31</v>
      </c>
      <c r="C1246" t="s">
        <v>101</v>
      </c>
      <c r="D1246" t="s">
        <v>123</v>
      </c>
      <c r="E1246">
        <v>9</v>
      </c>
      <c r="F1246" t="s">
        <v>103</v>
      </c>
      <c r="G1246" t="s">
        <v>110</v>
      </c>
      <c r="H1246" s="5">
        <v>653</v>
      </c>
      <c r="I1246" s="5">
        <v>5749.8</v>
      </c>
      <c r="J1246" t="s">
        <v>117</v>
      </c>
      <c r="K1246" t="s">
        <v>106</v>
      </c>
      <c r="L1246">
        <v>1</v>
      </c>
      <c r="M1246">
        <v>0</v>
      </c>
      <c r="N1246">
        <v>5</v>
      </c>
      <c r="O1246" s="6">
        <v>0</v>
      </c>
      <c r="P1246" t="s">
        <v>106</v>
      </c>
      <c r="Q1246" t="s">
        <v>107</v>
      </c>
      <c r="R1246">
        <f>IF(F1246="Monthly",2,0)
+IF(E1246&lt;=6,2,0)
+IF(N1246&lt;=2,2,0)
+IF(L1246&gt;=4,2,0)
+IF(M1246&gt;=2,1,0)
+IF(H1246&gt;=_xlfn.PERCENTILE.INC($H$2:$H$10001,0.75),1,0)</f>
        <v>2</v>
      </c>
      <c r="S1246" t="str">
        <f>IF(R1246&gt;=7,"High",IF(R1246&gt;=4,"Medium","Low"))</f>
        <v>Low</v>
      </c>
    </row>
    <row r="1247" spans="1:19">
      <c r="A1247" t="s">
        <v>1372</v>
      </c>
      <c r="B1247">
        <v>50</v>
      </c>
      <c r="C1247" t="s">
        <v>112</v>
      </c>
      <c r="D1247" t="s">
        <v>128</v>
      </c>
      <c r="E1247">
        <v>32</v>
      </c>
      <c r="F1247" t="s">
        <v>103</v>
      </c>
      <c r="G1247" t="s">
        <v>110</v>
      </c>
      <c r="H1247" s="5">
        <v>712</v>
      </c>
      <c r="I1247" s="5">
        <v>22196.21</v>
      </c>
      <c r="J1247" t="s">
        <v>105</v>
      </c>
      <c r="K1247" t="s">
        <v>107</v>
      </c>
      <c r="L1247">
        <v>3</v>
      </c>
      <c r="M1247">
        <v>0</v>
      </c>
      <c r="N1247">
        <v>5</v>
      </c>
      <c r="O1247" s="6">
        <v>0</v>
      </c>
      <c r="P1247" t="s">
        <v>107</v>
      </c>
      <c r="Q1247" t="s">
        <v>106</v>
      </c>
      <c r="R1247">
        <f>IF(F1247="Monthly",2,0)
+IF(E1247&lt;=6,2,0)
+IF(N1247&lt;=2,2,0)
+IF(L1247&gt;=4,2,0)
+IF(M1247&gt;=2,1,0)
+IF(H1247&gt;=_xlfn.PERCENTILE.INC($H$2:$H$10001,0.75),1,0)</f>
        <v>2</v>
      </c>
      <c r="S1247" t="str">
        <f>IF(R1247&gt;=7,"High",IF(R1247&gt;=4,"Medium","Low"))</f>
        <v>Low</v>
      </c>
    </row>
    <row r="1248" spans="1:19">
      <c r="A1248" t="s">
        <v>1373</v>
      </c>
      <c r="B1248">
        <v>46</v>
      </c>
      <c r="C1248" t="s">
        <v>101</v>
      </c>
      <c r="D1248" t="s">
        <v>128</v>
      </c>
      <c r="E1248">
        <v>28</v>
      </c>
      <c r="F1248" t="s">
        <v>109</v>
      </c>
      <c r="G1248" t="s">
        <v>110</v>
      </c>
      <c r="H1248" s="5">
        <v>744</v>
      </c>
      <c r="I1248" s="5">
        <v>20375.189999999999</v>
      </c>
      <c r="J1248" t="s">
        <v>134</v>
      </c>
      <c r="K1248" t="s">
        <v>106</v>
      </c>
      <c r="L1248">
        <v>0</v>
      </c>
      <c r="M1248">
        <v>0</v>
      </c>
      <c r="N1248">
        <v>5</v>
      </c>
      <c r="O1248" s="6">
        <v>5</v>
      </c>
      <c r="P1248" t="s">
        <v>106</v>
      </c>
      <c r="Q1248" t="s">
        <v>107</v>
      </c>
      <c r="R1248">
        <f>IF(F1248="Monthly",2,0)
+IF(E1248&lt;=6,2,0)
+IF(N1248&lt;=2,2,0)
+IF(L1248&gt;=4,2,0)
+IF(M1248&gt;=2,1,0)
+IF(H1248&gt;=_xlfn.PERCENTILE.INC($H$2:$H$10001,0.75),1,0)</f>
        <v>0</v>
      </c>
      <c r="S1248" t="str">
        <f>IF(R1248&gt;=7,"High",IF(R1248&gt;=4,"Medium","Low"))</f>
        <v>Low</v>
      </c>
    </row>
    <row r="1249" spans="1:19">
      <c r="A1249" t="s">
        <v>1374</v>
      </c>
      <c r="B1249">
        <v>35</v>
      </c>
      <c r="C1249" t="s">
        <v>112</v>
      </c>
      <c r="D1249" t="s">
        <v>131</v>
      </c>
      <c r="E1249">
        <v>41</v>
      </c>
      <c r="F1249" t="s">
        <v>109</v>
      </c>
      <c r="G1249" t="s">
        <v>104</v>
      </c>
      <c r="H1249" s="5">
        <v>570</v>
      </c>
      <c r="I1249" s="5">
        <v>21616.49</v>
      </c>
      <c r="J1249" t="s">
        <v>134</v>
      </c>
      <c r="K1249" t="s">
        <v>107</v>
      </c>
      <c r="L1249">
        <v>0</v>
      </c>
      <c r="M1249">
        <v>0</v>
      </c>
      <c r="N1249">
        <v>5</v>
      </c>
      <c r="O1249" s="6">
        <v>5</v>
      </c>
      <c r="P1249" t="s">
        <v>107</v>
      </c>
      <c r="Q1249" t="s">
        <v>107</v>
      </c>
      <c r="R1249">
        <f>IF(F1249="Monthly",2,0)
+IF(E1249&lt;=6,2,0)
+IF(N1249&lt;=2,2,0)
+IF(L1249&gt;=4,2,0)
+IF(M1249&gt;=2,1,0)
+IF(H1249&gt;=_xlfn.PERCENTILE.INC($H$2:$H$10001,0.75),1,0)</f>
        <v>0</v>
      </c>
      <c r="S1249" t="str">
        <f>IF(R1249&gt;=7,"High",IF(R1249&gt;=4,"Medium","Low"))</f>
        <v>Low</v>
      </c>
    </row>
    <row r="1250" spans="1:19">
      <c r="A1250" t="s">
        <v>1375</v>
      </c>
      <c r="B1250">
        <v>37</v>
      </c>
      <c r="C1250" t="s">
        <v>112</v>
      </c>
      <c r="D1250" t="s">
        <v>137</v>
      </c>
      <c r="E1250">
        <v>11</v>
      </c>
      <c r="F1250" t="s">
        <v>103</v>
      </c>
      <c r="G1250" t="s">
        <v>110</v>
      </c>
      <c r="H1250" s="5">
        <v>782</v>
      </c>
      <c r="I1250" s="5">
        <v>8447.42</v>
      </c>
      <c r="J1250" t="s">
        <v>105</v>
      </c>
      <c r="K1250" t="s">
        <v>106</v>
      </c>
      <c r="L1250">
        <v>0</v>
      </c>
      <c r="M1250">
        <v>0</v>
      </c>
      <c r="N1250">
        <v>5</v>
      </c>
      <c r="O1250" s="6">
        <v>0</v>
      </c>
      <c r="P1250" t="s">
        <v>107</v>
      </c>
      <c r="Q1250" t="s">
        <v>107</v>
      </c>
      <c r="R1250">
        <f>IF(F1250="Monthly",2,0)
+IF(E1250&lt;=6,2,0)
+IF(N1250&lt;=2,2,0)
+IF(L1250&gt;=4,2,0)
+IF(M1250&gt;=2,1,0)
+IF(H1250&gt;=_xlfn.PERCENTILE.INC($H$2:$H$10001,0.75),1,0)</f>
        <v>2</v>
      </c>
      <c r="S1250" t="str">
        <f>IF(R1250&gt;=7,"High",IF(R1250&gt;=4,"Medium","Low"))</f>
        <v>Low</v>
      </c>
    </row>
    <row r="1251" spans="1:19">
      <c r="A1251" t="s">
        <v>1376</v>
      </c>
      <c r="B1251">
        <v>48</v>
      </c>
      <c r="C1251" t="s">
        <v>101</v>
      </c>
      <c r="D1251" t="s">
        <v>137</v>
      </c>
      <c r="E1251">
        <v>52</v>
      </c>
      <c r="F1251" t="s">
        <v>103</v>
      </c>
      <c r="G1251" t="s">
        <v>104</v>
      </c>
      <c r="H1251" s="5">
        <v>525</v>
      </c>
      <c r="I1251" s="5">
        <v>27745.38</v>
      </c>
      <c r="J1251" t="s">
        <v>105</v>
      </c>
      <c r="K1251" t="s">
        <v>106</v>
      </c>
      <c r="L1251">
        <v>2</v>
      </c>
      <c r="M1251">
        <v>0</v>
      </c>
      <c r="N1251">
        <v>5</v>
      </c>
      <c r="O1251" s="6">
        <v>0</v>
      </c>
      <c r="P1251" t="s">
        <v>107</v>
      </c>
      <c r="Q1251" t="s">
        <v>107</v>
      </c>
      <c r="R1251">
        <f>IF(F1251="Monthly",2,0)
+IF(E1251&lt;=6,2,0)
+IF(N1251&lt;=2,2,0)
+IF(L1251&gt;=4,2,0)
+IF(M1251&gt;=2,1,0)
+IF(H1251&gt;=_xlfn.PERCENTILE.INC($H$2:$H$10001,0.75),1,0)</f>
        <v>2</v>
      </c>
      <c r="S1251" t="str">
        <f>IF(R1251&gt;=7,"High",IF(R1251&gt;=4,"Medium","Low"))</f>
        <v>Low</v>
      </c>
    </row>
    <row r="1252" spans="1:19">
      <c r="A1252" t="s">
        <v>1377</v>
      </c>
      <c r="B1252">
        <v>44</v>
      </c>
      <c r="C1252" t="s">
        <v>101</v>
      </c>
      <c r="D1252" t="s">
        <v>119</v>
      </c>
      <c r="E1252">
        <v>15</v>
      </c>
      <c r="F1252" t="s">
        <v>103</v>
      </c>
      <c r="G1252" t="s">
        <v>129</v>
      </c>
      <c r="H1252" s="5">
        <v>975</v>
      </c>
      <c r="I1252" s="5">
        <v>14522.17</v>
      </c>
      <c r="J1252" t="s">
        <v>117</v>
      </c>
      <c r="K1252" t="s">
        <v>107</v>
      </c>
      <c r="L1252">
        <v>0</v>
      </c>
      <c r="M1252">
        <v>0</v>
      </c>
      <c r="N1252">
        <v>5</v>
      </c>
      <c r="O1252" s="6">
        <v>0</v>
      </c>
      <c r="P1252" t="s">
        <v>107</v>
      </c>
      <c r="Q1252" t="s">
        <v>107</v>
      </c>
      <c r="R1252">
        <f>IF(F1252="Monthly",2,0)
+IF(E1252&lt;=6,2,0)
+IF(N1252&lt;=2,2,0)
+IF(L1252&gt;=4,2,0)
+IF(M1252&gt;=2,1,0)
+IF(H1252&gt;=_xlfn.PERCENTILE.INC($H$2:$H$10001,0.75),1,0)</f>
        <v>3</v>
      </c>
      <c r="S1252" t="str">
        <f>IF(R1252&gt;=7,"High",IF(R1252&gt;=4,"Medium","Low"))</f>
        <v>Low</v>
      </c>
    </row>
    <row r="1253" spans="1:19">
      <c r="A1253" t="s">
        <v>1378</v>
      </c>
      <c r="B1253">
        <v>39</v>
      </c>
      <c r="C1253" t="s">
        <v>112</v>
      </c>
      <c r="D1253" t="s">
        <v>137</v>
      </c>
      <c r="E1253">
        <v>40</v>
      </c>
      <c r="F1253" t="s">
        <v>109</v>
      </c>
      <c r="G1253" t="s">
        <v>110</v>
      </c>
      <c r="H1253" s="5">
        <v>718</v>
      </c>
      <c r="I1253" s="5">
        <v>28704.78</v>
      </c>
      <c r="J1253" t="s">
        <v>105</v>
      </c>
      <c r="K1253" t="s">
        <v>106</v>
      </c>
      <c r="L1253">
        <v>0</v>
      </c>
      <c r="M1253">
        <v>0</v>
      </c>
      <c r="N1253">
        <v>5</v>
      </c>
      <c r="O1253" s="6">
        <v>0</v>
      </c>
      <c r="P1253" t="s">
        <v>107</v>
      </c>
      <c r="Q1253" t="s">
        <v>107</v>
      </c>
      <c r="R1253">
        <f>IF(F1253="Monthly",2,0)
+IF(E1253&lt;=6,2,0)
+IF(N1253&lt;=2,2,0)
+IF(L1253&gt;=4,2,0)
+IF(M1253&gt;=2,1,0)
+IF(H1253&gt;=_xlfn.PERCENTILE.INC($H$2:$H$10001,0.75),1,0)</f>
        <v>0</v>
      </c>
      <c r="S1253" t="str">
        <f>IF(R1253&gt;=7,"High",IF(R1253&gt;=4,"Medium","Low"))</f>
        <v>Low</v>
      </c>
    </row>
    <row r="1254" spans="1:19">
      <c r="A1254" t="s">
        <v>1379</v>
      </c>
      <c r="B1254">
        <v>48</v>
      </c>
      <c r="C1254" t="s">
        <v>112</v>
      </c>
      <c r="D1254" t="s">
        <v>119</v>
      </c>
      <c r="E1254">
        <v>58</v>
      </c>
      <c r="F1254" t="s">
        <v>103</v>
      </c>
      <c r="G1254" t="s">
        <v>104</v>
      </c>
      <c r="H1254" s="5">
        <v>489</v>
      </c>
      <c r="I1254" s="5">
        <v>28888.240000000002</v>
      </c>
      <c r="J1254" t="s">
        <v>105</v>
      </c>
      <c r="K1254" t="s">
        <v>106</v>
      </c>
      <c r="L1254">
        <v>0</v>
      </c>
      <c r="M1254">
        <v>0</v>
      </c>
      <c r="N1254">
        <v>5</v>
      </c>
      <c r="O1254" s="6">
        <v>0</v>
      </c>
      <c r="P1254" t="s">
        <v>107</v>
      </c>
      <c r="Q1254" t="s">
        <v>107</v>
      </c>
      <c r="R1254">
        <f>IF(F1254="Monthly",2,0)
+IF(E1254&lt;=6,2,0)
+IF(N1254&lt;=2,2,0)
+IF(L1254&gt;=4,2,0)
+IF(M1254&gt;=2,1,0)
+IF(H1254&gt;=_xlfn.PERCENTILE.INC($H$2:$H$10001,0.75),1,0)</f>
        <v>2</v>
      </c>
      <c r="S1254" t="str">
        <f>IF(R1254&gt;=7,"High",IF(R1254&gt;=4,"Medium","Low"))</f>
        <v>Low</v>
      </c>
    </row>
    <row r="1255" spans="1:19">
      <c r="A1255" t="s">
        <v>1380</v>
      </c>
      <c r="B1255">
        <v>53</v>
      </c>
      <c r="C1255" t="s">
        <v>112</v>
      </c>
      <c r="D1255" t="s">
        <v>123</v>
      </c>
      <c r="E1255">
        <v>55</v>
      </c>
      <c r="F1255" t="s">
        <v>103</v>
      </c>
      <c r="G1255" t="s">
        <v>104</v>
      </c>
      <c r="H1255" s="5">
        <v>502</v>
      </c>
      <c r="I1255" s="5">
        <v>28180.38</v>
      </c>
      <c r="J1255" t="s">
        <v>117</v>
      </c>
      <c r="K1255" t="s">
        <v>107</v>
      </c>
      <c r="L1255">
        <v>1</v>
      </c>
      <c r="M1255">
        <v>0</v>
      </c>
      <c r="N1255">
        <v>5</v>
      </c>
      <c r="O1255" s="6">
        <v>0</v>
      </c>
      <c r="P1255" t="s">
        <v>107</v>
      </c>
      <c r="Q1255" t="s">
        <v>107</v>
      </c>
      <c r="R1255">
        <f>IF(F1255="Monthly",2,0)
+IF(E1255&lt;=6,2,0)
+IF(N1255&lt;=2,2,0)
+IF(L1255&gt;=4,2,0)
+IF(M1255&gt;=2,1,0)
+IF(H1255&gt;=_xlfn.PERCENTILE.INC($H$2:$H$10001,0.75),1,0)</f>
        <v>2</v>
      </c>
      <c r="S1255" t="str">
        <f>IF(R1255&gt;=7,"High",IF(R1255&gt;=4,"Medium","Low"))</f>
        <v>Low</v>
      </c>
    </row>
    <row r="1256" spans="1:19">
      <c r="A1256" t="s">
        <v>1381</v>
      </c>
      <c r="B1256">
        <v>32</v>
      </c>
      <c r="C1256" t="s">
        <v>112</v>
      </c>
      <c r="D1256" t="s">
        <v>119</v>
      </c>
      <c r="E1256">
        <v>25</v>
      </c>
      <c r="F1256" t="s">
        <v>109</v>
      </c>
      <c r="G1256" t="s">
        <v>110</v>
      </c>
      <c r="H1256" s="5">
        <v>744</v>
      </c>
      <c r="I1256" s="5">
        <v>18378.29</v>
      </c>
      <c r="J1256" t="s">
        <v>105</v>
      </c>
      <c r="K1256" t="s">
        <v>107</v>
      </c>
      <c r="L1256">
        <v>1</v>
      </c>
      <c r="M1256">
        <v>0</v>
      </c>
      <c r="N1256">
        <v>5</v>
      </c>
      <c r="O1256" s="6">
        <v>0</v>
      </c>
      <c r="P1256" t="s">
        <v>107</v>
      </c>
      <c r="Q1256" t="s">
        <v>107</v>
      </c>
      <c r="R1256">
        <f>IF(F1256="Monthly",2,0)
+IF(E1256&lt;=6,2,0)
+IF(N1256&lt;=2,2,0)
+IF(L1256&gt;=4,2,0)
+IF(M1256&gt;=2,1,0)
+IF(H1256&gt;=_xlfn.PERCENTILE.INC($H$2:$H$10001,0.75),1,0)</f>
        <v>0</v>
      </c>
      <c r="S1256" t="str">
        <f>IF(R1256&gt;=7,"High",IF(R1256&gt;=4,"Medium","Low"))</f>
        <v>Low</v>
      </c>
    </row>
    <row r="1257" spans="1:19">
      <c r="A1257" t="s">
        <v>1382</v>
      </c>
      <c r="B1257">
        <v>38</v>
      </c>
      <c r="C1257" t="s">
        <v>112</v>
      </c>
      <c r="D1257" t="s">
        <v>126</v>
      </c>
      <c r="E1257">
        <v>40</v>
      </c>
      <c r="F1257" t="s">
        <v>103</v>
      </c>
      <c r="G1257" t="s">
        <v>104</v>
      </c>
      <c r="H1257" s="5">
        <v>530</v>
      </c>
      <c r="I1257" s="5">
        <v>21114.55</v>
      </c>
      <c r="J1257" t="s">
        <v>105</v>
      </c>
      <c r="K1257" t="s">
        <v>106</v>
      </c>
      <c r="L1257">
        <v>0</v>
      </c>
      <c r="M1257">
        <v>0</v>
      </c>
      <c r="N1257">
        <v>5</v>
      </c>
      <c r="O1257" s="6">
        <v>0</v>
      </c>
      <c r="P1257" t="s">
        <v>107</v>
      </c>
      <c r="Q1257" t="s">
        <v>107</v>
      </c>
      <c r="R1257">
        <f>IF(F1257="Monthly",2,0)
+IF(E1257&lt;=6,2,0)
+IF(N1257&lt;=2,2,0)
+IF(L1257&gt;=4,2,0)
+IF(M1257&gt;=2,1,0)
+IF(H1257&gt;=_xlfn.PERCENTILE.INC($H$2:$H$10001,0.75),1,0)</f>
        <v>2</v>
      </c>
      <c r="S1257" t="str">
        <f>IF(R1257&gt;=7,"High",IF(R1257&gt;=4,"Medium","Low"))</f>
        <v>Low</v>
      </c>
    </row>
    <row r="1258" spans="1:19">
      <c r="A1258" t="s">
        <v>1383</v>
      </c>
      <c r="B1258">
        <v>35</v>
      </c>
      <c r="C1258" t="s">
        <v>101</v>
      </c>
      <c r="D1258" t="s">
        <v>102</v>
      </c>
      <c r="E1258">
        <v>24</v>
      </c>
      <c r="F1258" t="s">
        <v>103</v>
      </c>
      <c r="G1258" t="s">
        <v>110</v>
      </c>
      <c r="H1258" s="5">
        <v>737</v>
      </c>
      <c r="I1258" s="5">
        <v>17807.349999999999</v>
      </c>
      <c r="J1258" t="s">
        <v>105</v>
      </c>
      <c r="K1258" t="s">
        <v>106</v>
      </c>
      <c r="L1258">
        <v>0</v>
      </c>
      <c r="M1258">
        <v>0</v>
      </c>
      <c r="N1258">
        <v>4</v>
      </c>
      <c r="O1258" s="6">
        <v>0</v>
      </c>
      <c r="P1258" t="s">
        <v>107</v>
      </c>
      <c r="Q1258" t="s">
        <v>107</v>
      </c>
      <c r="R1258">
        <f>IF(F1258="Monthly",2,0)
+IF(E1258&lt;=6,2,0)
+IF(N1258&lt;=2,2,0)
+IF(L1258&gt;=4,2,0)
+IF(M1258&gt;=2,1,0)
+IF(H1258&gt;=_xlfn.PERCENTILE.INC($H$2:$H$10001,0.75),1,0)</f>
        <v>2</v>
      </c>
      <c r="S1258" t="str">
        <f>IF(R1258&gt;=7,"High",IF(R1258&gt;=4,"Medium","Low"))</f>
        <v>Low</v>
      </c>
    </row>
    <row r="1259" spans="1:19">
      <c r="A1259" t="s">
        <v>1384</v>
      </c>
      <c r="B1259">
        <v>31</v>
      </c>
      <c r="C1259" t="s">
        <v>112</v>
      </c>
      <c r="D1259" t="s">
        <v>133</v>
      </c>
      <c r="E1259">
        <v>23</v>
      </c>
      <c r="F1259" t="s">
        <v>109</v>
      </c>
      <c r="G1259" t="s">
        <v>104</v>
      </c>
      <c r="H1259" s="5">
        <v>475</v>
      </c>
      <c r="I1259" s="5">
        <v>11071.84</v>
      </c>
      <c r="J1259" t="s">
        <v>115</v>
      </c>
      <c r="K1259" t="s">
        <v>106</v>
      </c>
      <c r="L1259">
        <v>1</v>
      </c>
      <c r="M1259">
        <v>0</v>
      </c>
      <c r="N1259">
        <v>5</v>
      </c>
      <c r="O1259" s="6">
        <v>0</v>
      </c>
      <c r="P1259" t="s">
        <v>107</v>
      </c>
      <c r="Q1259" t="s">
        <v>107</v>
      </c>
      <c r="R1259">
        <f>IF(F1259="Monthly",2,0)
+IF(E1259&lt;=6,2,0)
+IF(N1259&lt;=2,2,0)
+IF(L1259&gt;=4,2,0)
+IF(M1259&gt;=2,1,0)
+IF(H1259&gt;=_xlfn.PERCENTILE.INC($H$2:$H$10001,0.75),1,0)</f>
        <v>0</v>
      </c>
      <c r="S1259" t="str">
        <f>IF(R1259&gt;=7,"High",IF(R1259&gt;=4,"Medium","Low"))</f>
        <v>Low</v>
      </c>
    </row>
    <row r="1260" spans="1:19">
      <c r="A1260" t="s">
        <v>1385</v>
      </c>
      <c r="B1260">
        <v>32</v>
      </c>
      <c r="C1260" t="s">
        <v>112</v>
      </c>
      <c r="D1260" t="s">
        <v>113</v>
      </c>
      <c r="E1260">
        <v>14</v>
      </c>
      <c r="F1260" t="s">
        <v>121</v>
      </c>
      <c r="G1260" t="s">
        <v>110</v>
      </c>
      <c r="H1260" s="5">
        <v>664</v>
      </c>
      <c r="I1260" s="5">
        <v>7703.55</v>
      </c>
      <c r="J1260" t="s">
        <v>105</v>
      </c>
      <c r="K1260" t="s">
        <v>107</v>
      </c>
      <c r="L1260">
        <v>0</v>
      </c>
      <c r="M1260">
        <v>0</v>
      </c>
      <c r="N1260">
        <v>5</v>
      </c>
      <c r="O1260" s="6">
        <v>15</v>
      </c>
      <c r="P1260" t="s">
        <v>107</v>
      </c>
      <c r="Q1260" t="s">
        <v>107</v>
      </c>
      <c r="R1260">
        <f>IF(F1260="Monthly",2,0)
+IF(E1260&lt;=6,2,0)
+IF(N1260&lt;=2,2,0)
+IF(L1260&gt;=4,2,0)
+IF(M1260&gt;=2,1,0)
+IF(H1260&gt;=_xlfn.PERCENTILE.INC($H$2:$H$10001,0.75),1,0)</f>
        <v>0</v>
      </c>
      <c r="S1260" t="str">
        <f>IF(R1260&gt;=7,"High",IF(R1260&gt;=4,"Medium","Low"))</f>
        <v>Low</v>
      </c>
    </row>
    <row r="1261" spans="1:19">
      <c r="A1261" t="s">
        <v>1386</v>
      </c>
      <c r="B1261">
        <v>36</v>
      </c>
      <c r="C1261" t="s">
        <v>101</v>
      </c>
      <c r="D1261" t="s">
        <v>137</v>
      </c>
      <c r="E1261">
        <v>36</v>
      </c>
      <c r="F1261" t="s">
        <v>121</v>
      </c>
      <c r="G1261" t="s">
        <v>110</v>
      </c>
      <c r="H1261" s="5">
        <v>766</v>
      </c>
      <c r="I1261" s="5">
        <v>24375.59</v>
      </c>
      <c r="J1261" t="s">
        <v>115</v>
      </c>
      <c r="K1261" t="s">
        <v>106</v>
      </c>
      <c r="L1261">
        <v>1</v>
      </c>
      <c r="M1261">
        <v>0</v>
      </c>
      <c r="N1261">
        <v>5</v>
      </c>
      <c r="O1261" s="6">
        <v>10</v>
      </c>
      <c r="P1261" t="s">
        <v>107</v>
      </c>
      <c r="Q1261" t="s">
        <v>107</v>
      </c>
      <c r="R1261">
        <f>IF(F1261="Monthly",2,0)
+IF(E1261&lt;=6,2,0)
+IF(N1261&lt;=2,2,0)
+IF(L1261&gt;=4,2,0)
+IF(M1261&gt;=2,1,0)
+IF(H1261&gt;=_xlfn.PERCENTILE.INC($H$2:$H$10001,0.75),1,0)</f>
        <v>0</v>
      </c>
      <c r="S1261" t="str">
        <f>IF(R1261&gt;=7,"High",IF(R1261&gt;=4,"Medium","Low"))</f>
        <v>Low</v>
      </c>
    </row>
    <row r="1262" spans="1:19">
      <c r="A1262" t="s">
        <v>1387</v>
      </c>
      <c r="B1262">
        <v>34</v>
      </c>
      <c r="C1262" t="s">
        <v>101</v>
      </c>
      <c r="D1262" t="s">
        <v>131</v>
      </c>
      <c r="E1262">
        <v>63</v>
      </c>
      <c r="F1262" t="s">
        <v>109</v>
      </c>
      <c r="G1262" t="s">
        <v>110</v>
      </c>
      <c r="H1262" s="5">
        <v>688</v>
      </c>
      <c r="I1262" s="5">
        <v>42669.66</v>
      </c>
      <c r="J1262" t="s">
        <v>105</v>
      </c>
      <c r="K1262" t="s">
        <v>106</v>
      </c>
      <c r="L1262">
        <v>0</v>
      </c>
      <c r="M1262">
        <v>0</v>
      </c>
      <c r="N1262">
        <v>5</v>
      </c>
      <c r="O1262" s="6">
        <v>0</v>
      </c>
      <c r="P1262" t="s">
        <v>107</v>
      </c>
      <c r="Q1262" t="s">
        <v>107</v>
      </c>
      <c r="R1262">
        <f>IF(F1262="Monthly",2,0)
+IF(E1262&lt;=6,2,0)
+IF(N1262&lt;=2,2,0)
+IF(L1262&gt;=4,2,0)
+IF(M1262&gt;=2,1,0)
+IF(H1262&gt;=_xlfn.PERCENTILE.INC($H$2:$H$10001,0.75),1,0)</f>
        <v>0</v>
      </c>
      <c r="S1262" t="str">
        <f>IF(R1262&gt;=7,"High",IF(R1262&gt;=4,"Medium","Low"))</f>
        <v>Low</v>
      </c>
    </row>
    <row r="1263" spans="1:19">
      <c r="A1263" t="s">
        <v>1388</v>
      </c>
      <c r="B1263">
        <v>30</v>
      </c>
      <c r="C1263" t="s">
        <v>101</v>
      </c>
      <c r="D1263" t="s">
        <v>159</v>
      </c>
      <c r="E1263">
        <v>40</v>
      </c>
      <c r="F1263" t="s">
        <v>103</v>
      </c>
      <c r="G1263" t="s">
        <v>110</v>
      </c>
      <c r="H1263" s="5">
        <v>738</v>
      </c>
      <c r="I1263" s="5">
        <v>30388.99</v>
      </c>
      <c r="J1263" t="s">
        <v>105</v>
      </c>
      <c r="K1263" t="s">
        <v>106</v>
      </c>
      <c r="L1263">
        <v>7</v>
      </c>
      <c r="M1263">
        <v>3</v>
      </c>
      <c r="N1263">
        <v>1</v>
      </c>
      <c r="O1263" s="6">
        <v>0</v>
      </c>
      <c r="P1263" t="s">
        <v>107</v>
      </c>
      <c r="Q1263" t="s">
        <v>106</v>
      </c>
      <c r="R1263">
        <f>IF(F1263="Monthly",2,0)
+IF(E1263&lt;=6,2,0)
+IF(N1263&lt;=2,2,0)
+IF(L1263&gt;=4,2,0)
+IF(M1263&gt;=2,1,0)
+IF(H1263&gt;=_xlfn.PERCENTILE.INC($H$2:$H$10001,0.75),1,0)</f>
        <v>7</v>
      </c>
      <c r="S1263" t="str">
        <f>IF(R1263&gt;=7,"High",IF(R1263&gt;=4,"Medium","Low"))</f>
        <v>High</v>
      </c>
    </row>
    <row r="1264" spans="1:19">
      <c r="A1264" t="s">
        <v>1389</v>
      </c>
      <c r="B1264">
        <v>49</v>
      </c>
      <c r="C1264" t="s">
        <v>101</v>
      </c>
      <c r="D1264" t="s">
        <v>137</v>
      </c>
      <c r="E1264">
        <v>50</v>
      </c>
      <c r="F1264" t="s">
        <v>121</v>
      </c>
      <c r="G1264" t="s">
        <v>110</v>
      </c>
      <c r="H1264" s="5">
        <v>723</v>
      </c>
      <c r="I1264" s="5">
        <v>32937.46</v>
      </c>
      <c r="J1264" t="s">
        <v>134</v>
      </c>
      <c r="K1264" t="s">
        <v>106</v>
      </c>
      <c r="L1264">
        <v>1</v>
      </c>
      <c r="M1264">
        <v>0</v>
      </c>
      <c r="N1264">
        <v>5</v>
      </c>
      <c r="O1264" s="6">
        <v>10</v>
      </c>
      <c r="P1264" t="s">
        <v>107</v>
      </c>
      <c r="Q1264" t="s">
        <v>106</v>
      </c>
      <c r="R1264">
        <f>IF(F1264="Monthly",2,0)
+IF(E1264&lt;=6,2,0)
+IF(N1264&lt;=2,2,0)
+IF(L1264&gt;=4,2,0)
+IF(M1264&gt;=2,1,0)
+IF(H1264&gt;=_xlfn.PERCENTILE.INC($H$2:$H$10001,0.75),1,0)</f>
        <v>0</v>
      </c>
      <c r="S1264" t="str">
        <f>IF(R1264&gt;=7,"High",IF(R1264&gt;=4,"Medium","Low"))</f>
        <v>Low</v>
      </c>
    </row>
    <row r="1265" spans="1:19">
      <c r="A1265" t="s">
        <v>1390</v>
      </c>
      <c r="B1265">
        <v>48</v>
      </c>
      <c r="C1265" t="s">
        <v>112</v>
      </c>
      <c r="D1265" t="s">
        <v>131</v>
      </c>
      <c r="E1265">
        <v>32</v>
      </c>
      <c r="F1265" t="s">
        <v>109</v>
      </c>
      <c r="G1265" t="s">
        <v>110</v>
      </c>
      <c r="H1265" s="5">
        <v>777</v>
      </c>
      <c r="I1265" s="5">
        <v>24942.36</v>
      </c>
      <c r="J1265" t="s">
        <v>140</v>
      </c>
      <c r="K1265" t="s">
        <v>106</v>
      </c>
      <c r="L1265">
        <v>0</v>
      </c>
      <c r="M1265">
        <v>0</v>
      </c>
      <c r="N1265">
        <v>5</v>
      </c>
      <c r="O1265" s="6">
        <v>0</v>
      </c>
      <c r="P1265" t="s">
        <v>107</v>
      </c>
      <c r="Q1265" t="s">
        <v>107</v>
      </c>
      <c r="R1265">
        <f>IF(F1265="Monthly",2,0)
+IF(E1265&lt;=6,2,0)
+IF(N1265&lt;=2,2,0)
+IF(L1265&gt;=4,2,0)
+IF(M1265&gt;=2,1,0)
+IF(H1265&gt;=_xlfn.PERCENTILE.INC($H$2:$H$10001,0.75),1,0)</f>
        <v>0</v>
      </c>
      <c r="S1265" t="str">
        <f>IF(R1265&gt;=7,"High",IF(R1265&gt;=4,"Medium","Low"))</f>
        <v>Low</v>
      </c>
    </row>
    <row r="1266" spans="1:19">
      <c r="A1266" t="s">
        <v>1391</v>
      </c>
      <c r="B1266">
        <v>41</v>
      </c>
      <c r="C1266" t="s">
        <v>101</v>
      </c>
      <c r="D1266" t="s">
        <v>113</v>
      </c>
      <c r="E1266">
        <v>56</v>
      </c>
      <c r="F1266" t="s">
        <v>121</v>
      </c>
      <c r="G1266" t="s">
        <v>104</v>
      </c>
      <c r="H1266" s="5">
        <v>539</v>
      </c>
      <c r="I1266" s="5">
        <v>29351.5</v>
      </c>
      <c r="J1266" t="s">
        <v>117</v>
      </c>
      <c r="K1266" t="s">
        <v>106</v>
      </c>
      <c r="L1266">
        <v>1</v>
      </c>
      <c r="M1266">
        <v>0</v>
      </c>
      <c r="N1266">
        <v>5</v>
      </c>
      <c r="O1266" s="6">
        <v>0</v>
      </c>
      <c r="P1266" t="s">
        <v>107</v>
      </c>
      <c r="Q1266" t="s">
        <v>107</v>
      </c>
      <c r="R1266">
        <f>IF(F1266="Monthly",2,0)
+IF(E1266&lt;=6,2,0)
+IF(N1266&lt;=2,2,0)
+IF(L1266&gt;=4,2,0)
+IF(M1266&gt;=2,1,0)
+IF(H1266&gt;=_xlfn.PERCENTILE.INC($H$2:$H$10001,0.75),1,0)</f>
        <v>0</v>
      </c>
      <c r="S1266" t="str">
        <f>IF(R1266&gt;=7,"High",IF(R1266&gt;=4,"Medium","Low"))</f>
        <v>Low</v>
      </c>
    </row>
    <row r="1267" spans="1:19">
      <c r="A1267" t="s">
        <v>1392</v>
      </c>
      <c r="B1267">
        <v>22</v>
      </c>
      <c r="C1267" t="s">
        <v>112</v>
      </c>
      <c r="D1267" t="s">
        <v>128</v>
      </c>
      <c r="E1267">
        <v>38</v>
      </c>
      <c r="F1267" t="s">
        <v>109</v>
      </c>
      <c r="G1267" t="s">
        <v>104</v>
      </c>
      <c r="H1267" s="5">
        <v>479</v>
      </c>
      <c r="I1267" s="5">
        <v>16994.43</v>
      </c>
      <c r="J1267" t="s">
        <v>134</v>
      </c>
      <c r="K1267" t="s">
        <v>106</v>
      </c>
      <c r="L1267">
        <v>0</v>
      </c>
      <c r="M1267">
        <v>0</v>
      </c>
      <c r="N1267">
        <v>5</v>
      </c>
      <c r="O1267" s="6">
        <v>5</v>
      </c>
      <c r="P1267" t="s">
        <v>107</v>
      </c>
      <c r="Q1267" t="s">
        <v>107</v>
      </c>
      <c r="R1267">
        <f>IF(F1267="Monthly",2,0)
+IF(E1267&lt;=6,2,0)
+IF(N1267&lt;=2,2,0)
+IF(L1267&gt;=4,2,0)
+IF(M1267&gt;=2,1,0)
+IF(H1267&gt;=_xlfn.PERCENTILE.INC($H$2:$H$10001,0.75),1,0)</f>
        <v>0</v>
      </c>
      <c r="S1267" t="str">
        <f>IF(R1267&gt;=7,"High",IF(R1267&gt;=4,"Medium","Low"))</f>
        <v>Low</v>
      </c>
    </row>
    <row r="1268" spans="1:19">
      <c r="A1268" t="s">
        <v>1393</v>
      </c>
      <c r="B1268">
        <v>43</v>
      </c>
      <c r="C1268" t="s">
        <v>112</v>
      </c>
      <c r="D1268" t="s">
        <v>102</v>
      </c>
      <c r="E1268">
        <v>7</v>
      </c>
      <c r="F1268" t="s">
        <v>103</v>
      </c>
      <c r="G1268" t="s">
        <v>129</v>
      </c>
      <c r="H1268" s="5">
        <v>1085</v>
      </c>
      <c r="I1268" s="5">
        <v>7544.39</v>
      </c>
      <c r="J1268" t="s">
        <v>117</v>
      </c>
      <c r="K1268" t="s">
        <v>106</v>
      </c>
      <c r="L1268">
        <v>0</v>
      </c>
      <c r="M1268">
        <v>0</v>
      </c>
      <c r="N1268">
        <v>4</v>
      </c>
      <c r="O1268" s="6">
        <v>0</v>
      </c>
      <c r="P1268" t="s">
        <v>107</v>
      </c>
      <c r="Q1268" t="s">
        <v>107</v>
      </c>
      <c r="R1268">
        <f>IF(F1268="Monthly",2,0)
+IF(E1268&lt;=6,2,0)
+IF(N1268&lt;=2,2,0)
+IF(L1268&gt;=4,2,0)
+IF(M1268&gt;=2,1,0)
+IF(H1268&gt;=_xlfn.PERCENTILE.INC($H$2:$H$10001,0.75),1,0)</f>
        <v>3</v>
      </c>
      <c r="S1268" t="str">
        <f>IF(R1268&gt;=7,"High",IF(R1268&gt;=4,"Medium","Low"))</f>
        <v>Low</v>
      </c>
    </row>
    <row r="1269" spans="1:19">
      <c r="A1269" t="s">
        <v>1394</v>
      </c>
      <c r="B1269">
        <v>39</v>
      </c>
      <c r="C1269" t="s">
        <v>101</v>
      </c>
      <c r="D1269" t="s">
        <v>137</v>
      </c>
      <c r="E1269">
        <v>31</v>
      </c>
      <c r="F1269" t="s">
        <v>103</v>
      </c>
      <c r="G1269" t="s">
        <v>110</v>
      </c>
      <c r="H1269" s="5">
        <v>732</v>
      </c>
      <c r="I1269" s="5">
        <v>22564.799999999999</v>
      </c>
      <c r="J1269" t="s">
        <v>134</v>
      </c>
      <c r="K1269" t="s">
        <v>106</v>
      </c>
      <c r="L1269">
        <v>5</v>
      </c>
      <c r="M1269">
        <v>2</v>
      </c>
      <c r="N1269">
        <v>3</v>
      </c>
      <c r="O1269" s="6">
        <v>0</v>
      </c>
      <c r="P1269" t="s">
        <v>106</v>
      </c>
      <c r="Q1269" t="s">
        <v>106</v>
      </c>
      <c r="R1269">
        <f>IF(F1269="Monthly",2,0)
+IF(E1269&lt;=6,2,0)
+IF(N1269&lt;=2,2,0)
+IF(L1269&gt;=4,2,0)
+IF(M1269&gt;=2,1,0)
+IF(H1269&gt;=_xlfn.PERCENTILE.INC($H$2:$H$10001,0.75),1,0)</f>
        <v>5</v>
      </c>
      <c r="S1269" t="str">
        <f>IF(R1269&gt;=7,"High",IF(R1269&gt;=4,"Medium","Low"))</f>
        <v>Medium</v>
      </c>
    </row>
    <row r="1270" spans="1:19">
      <c r="A1270" t="s">
        <v>1395</v>
      </c>
      <c r="B1270">
        <v>38</v>
      </c>
      <c r="C1270" t="s">
        <v>101</v>
      </c>
      <c r="D1270" t="s">
        <v>128</v>
      </c>
      <c r="E1270">
        <v>63</v>
      </c>
      <c r="F1270" t="s">
        <v>103</v>
      </c>
      <c r="G1270" t="s">
        <v>104</v>
      </c>
      <c r="H1270" s="5">
        <v>522</v>
      </c>
      <c r="I1270" s="5">
        <v>33286.19</v>
      </c>
      <c r="J1270" t="s">
        <v>134</v>
      </c>
      <c r="K1270" t="s">
        <v>107</v>
      </c>
      <c r="L1270">
        <v>0</v>
      </c>
      <c r="M1270">
        <v>0</v>
      </c>
      <c r="N1270">
        <v>5</v>
      </c>
      <c r="O1270" s="6">
        <v>0</v>
      </c>
      <c r="P1270" t="s">
        <v>107</v>
      </c>
      <c r="Q1270" t="s">
        <v>107</v>
      </c>
      <c r="R1270">
        <f>IF(F1270="Monthly",2,0)
+IF(E1270&lt;=6,2,0)
+IF(N1270&lt;=2,2,0)
+IF(L1270&gt;=4,2,0)
+IF(M1270&gt;=2,1,0)
+IF(H1270&gt;=_xlfn.PERCENTILE.INC($H$2:$H$10001,0.75),1,0)</f>
        <v>2</v>
      </c>
      <c r="S1270" t="str">
        <f>IF(R1270&gt;=7,"High",IF(R1270&gt;=4,"Medium","Low"))</f>
        <v>Low</v>
      </c>
    </row>
    <row r="1271" spans="1:19">
      <c r="A1271" t="s">
        <v>1396</v>
      </c>
      <c r="B1271">
        <v>19</v>
      </c>
      <c r="C1271" t="s">
        <v>112</v>
      </c>
      <c r="D1271" t="s">
        <v>126</v>
      </c>
      <c r="E1271">
        <v>17</v>
      </c>
      <c r="F1271" t="s">
        <v>103</v>
      </c>
      <c r="G1271" t="s">
        <v>129</v>
      </c>
      <c r="H1271" s="5">
        <v>970</v>
      </c>
      <c r="I1271" s="5">
        <v>16800.72</v>
      </c>
      <c r="J1271" t="s">
        <v>115</v>
      </c>
      <c r="K1271" t="s">
        <v>106</v>
      </c>
      <c r="L1271">
        <v>1</v>
      </c>
      <c r="M1271">
        <v>0</v>
      </c>
      <c r="N1271">
        <v>4</v>
      </c>
      <c r="O1271" s="6">
        <v>0</v>
      </c>
      <c r="P1271" t="s">
        <v>107</v>
      </c>
      <c r="Q1271" t="s">
        <v>106</v>
      </c>
      <c r="R1271">
        <f>IF(F1271="Monthly",2,0)
+IF(E1271&lt;=6,2,0)
+IF(N1271&lt;=2,2,0)
+IF(L1271&gt;=4,2,0)
+IF(M1271&gt;=2,1,0)
+IF(H1271&gt;=_xlfn.PERCENTILE.INC($H$2:$H$10001,0.75),1,0)</f>
        <v>3</v>
      </c>
      <c r="S1271" t="str">
        <f>IF(R1271&gt;=7,"High",IF(R1271&gt;=4,"Medium","Low"))</f>
        <v>Low</v>
      </c>
    </row>
    <row r="1272" spans="1:19">
      <c r="A1272" t="s">
        <v>1397</v>
      </c>
      <c r="B1272">
        <v>36</v>
      </c>
      <c r="C1272" t="s">
        <v>101</v>
      </c>
      <c r="D1272" t="s">
        <v>128</v>
      </c>
      <c r="E1272">
        <v>50</v>
      </c>
      <c r="F1272" t="s">
        <v>109</v>
      </c>
      <c r="G1272" t="s">
        <v>104</v>
      </c>
      <c r="H1272" s="5">
        <v>463</v>
      </c>
      <c r="I1272" s="5">
        <v>22913.86</v>
      </c>
      <c r="J1272" t="s">
        <v>134</v>
      </c>
      <c r="K1272" t="s">
        <v>106</v>
      </c>
      <c r="L1272">
        <v>0</v>
      </c>
      <c r="M1272">
        <v>0</v>
      </c>
      <c r="N1272">
        <v>5</v>
      </c>
      <c r="O1272" s="6">
        <v>0</v>
      </c>
      <c r="P1272" t="s">
        <v>107</v>
      </c>
      <c r="Q1272" t="s">
        <v>107</v>
      </c>
      <c r="R1272">
        <f>IF(F1272="Monthly",2,0)
+IF(E1272&lt;=6,2,0)
+IF(N1272&lt;=2,2,0)
+IF(L1272&gt;=4,2,0)
+IF(M1272&gt;=2,1,0)
+IF(H1272&gt;=_xlfn.PERCENTILE.INC($H$2:$H$10001,0.75),1,0)</f>
        <v>0</v>
      </c>
      <c r="S1272" t="str">
        <f>IF(R1272&gt;=7,"High",IF(R1272&gt;=4,"Medium","Low"))</f>
        <v>Low</v>
      </c>
    </row>
    <row r="1273" spans="1:19">
      <c r="A1273" t="s">
        <v>1398</v>
      </c>
      <c r="B1273">
        <v>36</v>
      </c>
      <c r="C1273" t="s">
        <v>112</v>
      </c>
      <c r="D1273" t="s">
        <v>123</v>
      </c>
      <c r="E1273">
        <v>28</v>
      </c>
      <c r="F1273" t="s">
        <v>103</v>
      </c>
      <c r="G1273" t="s">
        <v>129</v>
      </c>
      <c r="H1273" s="5">
        <v>1005</v>
      </c>
      <c r="I1273" s="5">
        <v>28624.97</v>
      </c>
      <c r="J1273" t="s">
        <v>105</v>
      </c>
      <c r="K1273" t="s">
        <v>106</v>
      </c>
      <c r="L1273">
        <v>0</v>
      </c>
      <c r="M1273">
        <v>0</v>
      </c>
      <c r="N1273">
        <v>5</v>
      </c>
      <c r="O1273" s="6">
        <v>0</v>
      </c>
      <c r="P1273" t="s">
        <v>107</v>
      </c>
      <c r="Q1273" t="s">
        <v>107</v>
      </c>
      <c r="R1273">
        <f>IF(F1273="Monthly",2,0)
+IF(E1273&lt;=6,2,0)
+IF(N1273&lt;=2,2,0)
+IF(L1273&gt;=4,2,0)
+IF(M1273&gt;=2,1,0)
+IF(H1273&gt;=_xlfn.PERCENTILE.INC($H$2:$H$10001,0.75),1,0)</f>
        <v>3</v>
      </c>
      <c r="S1273" t="str">
        <f>IF(R1273&gt;=7,"High",IF(R1273&gt;=4,"Medium","Low"))</f>
        <v>Low</v>
      </c>
    </row>
    <row r="1274" spans="1:19">
      <c r="A1274" t="s">
        <v>1399</v>
      </c>
      <c r="B1274">
        <v>44</v>
      </c>
      <c r="C1274" t="s">
        <v>101</v>
      </c>
      <c r="D1274" t="s">
        <v>126</v>
      </c>
      <c r="E1274">
        <v>33</v>
      </c>
      <c r="F1274" t="s">
        <v>121</v>
      </c>
      <c r="G1274" t="s">
        <v>110</v>
      </c>
      <c r="H1274" s="5">
        <v>696</v>
      </c>
      <c r="I1274" s="5">
        <v>19530.64</v>
      </c>
      <c r="J1274" t="s">
        <v>117</v>
      </c>
      <c r="K1274" t="s">
        <v>107</v>
      </c>
      <c r="L1274">
        <v>0</v>
      </c>
      <c r="M1274">
        <v>0</v>
      </c>
      <c r="N1274">
        <v>5</v>
      </c>
      <c r="O1274" s="6">
        <v>15</v>
      </c>
      <c r="P1274" t="s">
        <v>106</v>
      </c>
      <c r="Q1274" t="s">
        <v>107</v>
      </c>
      <c r="R1274">
        <f>IF(F1274="Monthly",2,0)
+IF(E1274&lt;=6,2,0)
+IF(N1274&lt;=2,2,0)
+IF(L1274&gt;=4,2,0)
+IF(M1274&gt;=2,1,0)
+IF(H1274&gt;=_xlfn.PERCENTILE.INC($H$2:$H$10001,0.75),1,0)</f>
        <v>0</v>
      </c>
      <c r="S1274" t="str">
        <f>IF(R1274&gt;=7,"High",IF(R1274&gt;=4,"Medium","Low"))</f>
        <v>Low</v>
      </c>
    </row>
    <row r="1275" spans="1:19">
      <c r="A1275" t="s">
        <v>1400</v>
      </c>
      <c r="B1275">
        <v>35</v>
      </c>
      <c r="C1275" t="s">
        <v>112</v>
      </c>
      <c r="D1275" t="s">
        <v>159</v>
      </c>
      <c r="E1275">
        <v>17</v>
      </c>
      <c r="F1275" t="s">
        <v>103</v>
      </c>
      <c r="G1275" t="s">
        <v>129</v>
      </c>
      <c r="H1275" s="5">
        <v>1037</v>
      </c>
      <c r="I1275" s="5">
        <v>17991.36</v>
      </c>
      <c r="J1275" t="s">
        <v>117</v>
      </c>
      <c r="K1275" t="s">
        <v>106</v>
      </c>
      <c r="L1275">
        <v>0</v>
      </c>
      <c r="M1275">
        <v>0</v>
      </c>
      <c r="N1275">
        <v>5</v>
      </c>
      <c r="O1275" s="6">
        <v>0</v>
      </c>
      <c r="P1275" t="s">
        <v>107</v>
      </c>
      <c r="Q1275" t="s">
        <v>106</v>
      </c>
      <c r="R1275">
        <f>IF(F1275="Monthly",2,0)
+IF(E1275&lt;=6,2,0)
+IF(N1275&lt;=2,2,0)
+IF(L1275&gt;=4,2,0)
+IF(M1275&gt;=2,1,0)
+IF(H1275&gt;=_xlfn.PERCENTILE.INC($H$2:$H$10001,0.75),1,0)</f>
        <v>3</v>
      </c>
      <c r="S1275" t="str">
        <f>IF(R1275&gt;=7,"High",IF(R1275&gt;=4,"Medium","Low"))</f>
        <v>Low</v>
      </c>
    </row>
    <row r="1276" spans="1:19">
      <c r="A1276" t="s">
        <v>1401</v>
      </c>
      <c r="B1276">
        <v>32</v>
      </c>
      <c r="C1276" t="s">
        <v>101</v>
      </c>
      <c r="D1276" t="s">
        <v>102</v>
      </c>
      <c r="E1276">
        <v>6</v>
      </c>
      <c r="F1276" t="s">
        <v>103</v>
      </c>
      <c r="G1276" t="s">
        <v>104</v>
      </c>
      <c r="H1276" s="5">
        <v>454</v>
      </c>
      <c r="I1276" s="5">
        <v>2720.84</v>
      </c>
      <c r="J1276" t="s">
        <v>117</v>
      </c>
      <c r="K1276" t="s">
        <v>107</v>
      </c>
      <c r="L1276">
        <v>0</v>
      </c>
      <c r="M1276">
        <v>0</v>
      </c>
      <c r="N1276">
        <v>5</v>
      </c>
      <c r="O1276" s="6">
        <v>0</v>
      </c>
      <c r="P1276" t="s">
        <v>107</v>
      </c>
      <c r="Q1276" t="s">
        <v>107</v>
      </c>
      <c r="R1276">
        <f>IF(F1276="Monthly",2,0)
+IF(E1276&lt;=6,2,0)
+IF(N1276&lt;=2,2,0)
+IF(L1276&gt;=4,2,0)
+IF(M1276&gt;=2,1,0)
+IF(H1276&gt;=_xlfn.PERCENTILE.INC($H$2:$H$10001,0.75),1,0)</f>
        <v>4</v>
      </c>
      <c r="S1276" t="str">
        <f>IF(R1276&gt;=7,"High",IF(R1276&gt;=4,"Medium","Low"))</f>
        <v>Medium</v>
      </c>
    </row>
    <row r="1277" spans="1:19">
      <c r="A1277" t="s">
        <v>1402</v>
      </c>
      <c r="B1277">
        <v>36</v>
      </c>
      <c r="C1277" t="s">
        <v>112</v>
      </c>
      <c r="D1277" t="s">
        <v>102</v>
      </c>
      <c r="E1277">
        <v>17</v>
      </c>
      <c r="F1277" t="s">
        <v>103</v>
      </c>
      <c r="G1277" t="s">
        <v>110</v>
      </c>
      <c r="H1277" s="5">
        <v>664</v>
      </c>
      <c r="I1277" s="5">
        <v>11522.8</v>
      </c>
      <c r="J1277" t="s">
        <v>117</v>
      </c>
      <c r="K1277" t="s">
        <v>106</v>
      </c>
      <c r="L1277">
        <v>0</v>
      </c>
      <c r="M1277">
        <v>0</v>
      </c>
      <c r="N1277">
        <v>4</v>
      </c>
      <c r="O1277" s="6">
        <v>0</v>
      </c>
      <c r="P1277" t="s">
        <v>106</v>
      </c>
      <c r="Q1277" t="s">
        <v>107</v>
      </c>
      <c r="R1277">
        <f>IF(F1277="Monthly",2,0)
+IF(E1277&lt;=6,2,0)
+IF(N1277&lt;=2,2,0)
+IF(L1277&gt;=4,2,0)
+IF(M1277&gt;=2,1,0)
+IF(H1277&gt;=_xlfn.PERCENTILE.INC($H$2:$H$10001,0.75),1,0)</f>
        <v>2</v>
      </c>
      <c r="S1277" t="str">
        <f>IF(R1277&gt;=7,"High",IF(R1277&gt;=4,"Medium","Low"))</f>
        <v>Low</v>
      </c>
    </row>
    <row r="1278" spans="1:19">
      <c r="A1278" t="s">
        <v>1403</v>
      </c>
      <c r="B1278">
        <v>30</v>
      </c>
      <c r="C1278" t="s">
        <v>112</v>
      </c>
      <c r="D1278" t="s">
        <v>131</v>
      </c>
      <c r="E1278">
        <v>32</v>
      </c>
      <c r="F1278" t="s">
        <v>109</v>
      </c>
      <c r="G1278" t="s">
        <v>104</v>
      </c>
      <c r="H1278" s="5">
        <v>464</v>
      </c>
      <c r="I1278" s="5">
        <v>14625.88</v>
      </c>
      <c r="J1278" t="s">
        <v>140</v>
      </c>
      <c r="K1278" t="s">
        <v>106</v>
      </c>
      <c r="L1278">
        <v>0</v>
      </c>
      <c r="M1278">
        <v>0</v>
      </c>
      <c r="N1278">
        <v>4</v>
      </c>
      <c r="O1278" s="6">
        <v>0</v>
      </c>
      <c r="P1278" t="s">
        <v>106</v>
      </c>
      <c r="Q1278" t="s">
        <v>106</v>
      </c>
      <c r="R1278">
        <f>IF(F1278="Monthly",2,0)
+IF(E1278&lt;=6,2,0)
+IF(N1278&lt;=2,2,0)
+IF(L1278&gt;=4,2,0)
+IF(M1278&gt;=2,1,0)
+IF(H1278&gt;=_xlfn.PERCENTILE.INC($H$2:$H$10001,0.75),1,0)</f>
        <v>0</v>
      </c>
      <c r="S1278" t="str">
        <f>IF(R1278&gt;=7,"High",IF(R1278&gt;=4,"Medium","Low"))</f>
        <v>Low</v>
      </c>
    </row>
    <row r="1279" spans="1:19">
      <c r="A1279" t="s">
        <v>1404</v>
      </c>
      <c r="B1279">
        <v>29</v>
      </c>
      <c r="C1279" t="s">
        <v>112</v>
      </c>
      <c r="D1279" t="s">
        <v>102</v>
      </c>
      <c r="E1279">
        <v>51</v>
      </c>
      <c r="F1279" t="s">
        <v>121</v>
      </c>
      <c r="G1279" t="s">
        <v>129</v>
      </c>
      <c r="H1279" s="5">
        <v>1037</v>
      </c>
      <c r="I1279" s="5">
        <v>51991.8</v>
      </c>
      <c r="J1279" t="s">
        <v>117</v>
      </c>
      <c r="K1279" t="s">
        <v>106</v>
      </c>
      <c r="L1279">
        <v>0</v>
      </c>
      <c r="M1279">
        <v>0</v>
      </c>
      <c r="N1279">
        <v>4</v>
      </c>
      <c r="O1279" s="6">
        <v>0</v>
      </c>
      <c r="P1279" t="s">
        <v>106</v>
      </c>
      <c r="Q1279" t="s">
        <v>107</v>
      </c>
      <c r="R1279">
        <f>IF(F1279="Monthly",2,0)
+IF(E1279&lt;=6,2,0)
+IF(N1279&lt;=2,2,0)
+IF(L1279&gt;=4,2,0)
+IF(M1279&gt;=2,1,0)
+IF(H1279&gt;=_xlfn.PERCENTILE.INC($H$2:$H$10001,0.75),1,0)</f>
        <v>1</v>
      </c>
      <c r="S1279" t="str">
        <f>IF(R1279&gt;=7,"High",IF(R1279&gt;=4,"Medium","Low"))</f>
        <v>Low</v>
      </c>
    </row>
    <row r="1280" spans="1:19">
      <c r="A1280" t="s">
        <v>1405</v>
      </c>
      <c r="B1280">
        <v>32</v>
      </c>
      <c r="C1280" t="s">
        <v>112</v>
      </c>
      <c r="D1280" t="s">
        <v>126</v>
      </c>
      <c r="E1280">
        <v>18</v>
      </c>
      <c r="F1280" t="s">
        <v>103</v>
      </c>
      <c r="G1280" t="s">
        <v>110</v>
      </c>
      <c r="H1280" s="5">
        <v>807</v>
      </c>
      <c r="I1280" s="5">
        <v>14413.15</v>
      </c>
      <c r="J1280" t="s">
        <v>105</v>
      </c>
      <c r="K1280" t="s">
        <v>106</v>
      </c>
      <c r="L1280">
        <v>0</v>
      </c>
      <c r="M1280">
        <v>0</v>
      </c>
      <c r="N1280">
        <v>4</v>
      </c>
      <c r="O1280" s="6">
        <v>0</v>
      </c>
      <c r="P1280" t="s">
        <v>107</v>
      </c>
      <c r="Q1280" t="s">
        <v>106</v>
      </c>
      <c r="R1280">
        <f>IF(F1280="Monthly",2,0)
+IF(E1280&lt;=6,2,0)
+IF(N1280&lt;=2,2,0)
+IF(L1280&gt;=4,2,0)
+IF(M1280&gt;=2,1,0)
+IF(H1280&gt;=_xlfn.PERCENTILE.INC($H$2:$H$10001,0.75),1,0)</f>
        <v>3</v>
      </c>
      <c r="S1280" t="str">
        <f>IF(R1280&gt;=7,"High",IF(R1280&gt;=4,"Medium","Low"))</f>
        <v>Low</v>
      </c>
    </row>
    <row r="1281" spans="1:19">
      <c r="A1281" t="s">
        <v>1406</v>
      </c>
      <c r="B1281">
        <v>55</v>
      </c>
      <c r="C1281" t="s">
        <v>112</v>
      </c>
      <c r="D1281" t="s">
        <v>133</v>
      </c>
      <c r="E1281">
        <v>67</v>
      </c>
      <c r="F1281" t="s">
        <v>109</v>
      </c>
      <c r="G1281" t="s">
        <v>110</v>
      </c>
      <c r="H1281" s="5">
        <v>791</v>
      </c>
      <c r="I1281" s="5">
        <v>47444.01</v>
      </c>
      <c r="J1281" t="s">
        <v>117</v>
      </c>
      <c r="K1281" t="s">
        <v>106</v>
      </c>
      <c r="L1281">
        <v>0</v>
      </c>
      <c r="M1281">
        <v>0</v>
      </c>
      <c r="N1281">
        <v>5</v>
      </c>
      <c r="O1281" s="6">
        <v>10</v>
      </c>
      <c r="P1281" t="s">
        <v>106</v>
      </c>
      <c r="Q1281" t="s">
        <v>106</v>
      </c>
      <c r="R1281">
        <f>IF(F1281="Monthly",2,0)
+IF(E1281&lt;=6,2,0)
+IF(N1281&lt;=2,2,0)
+IF(L1281&gt;=4,2,0)
+IF(M1281&gt;=2,1,0)
+IF(H1281&gt;=_xlfn.PERCENTILE.INC($H$2:$H$10001,0.75),1,0)</f>
        <v>0</v>
      </c>
      <c r="S1281" t="str">
        <f>IF(R1281&gt;=7,"High",IF(R1281&gt;=4,"Medium","Low"))</f>
        <v>Low</v>
      </c>
    </row>
    <row r="1282" spans="1:19">
      <c r="A1282" t="s">
        <v>1407</v>
      </c>
      <c r="B1282">
        <v>21</v>
      </c>
      <c r="C1282" t="s">
        <v>101</v>
      </c>
      <c r="D1282" t="s">
        <v>133</v>
      </c>
      <c r="E1282">
        <v>25</v>
      </c>
      <c r="F1282" t="s">
        <v>103</v>
      </c>
      <c r="G1282" t="s">
        <v>104</v>
      </c>
      <c r="H1282" s="5">
        <v>408</v>
      </c>
      <c r="I1282" s="5">
        <v>10052.92</v>
      </c>
      <c r="J1282" t="s">
        <v>134</v>
      </c>
      <c r="K1282" t="s">
        <v>106</v>
      </c>
      <c r="L1282">
        <v>0</v>
      </c>
      <c r="M1282">
        <v>0</v>
      </c>
      <c r="N1282">
        <v>5</v>
      </c>
      <c r="O1282" s="6">
        <v>0</v>
      </c>
      <c r="P1282" t="s">
        <v>107</v>
      </c>
      <c r="Q1282" t="s">
        <v>107</v>
      </c>
      <c r="R1282">
        <f>IF(F1282="Monthly",2,0)
+IF(E1282&lt;=6,2,0)
+IF(N1282&lt;=2,2,0)
+IF(L1282&gt;=4,2,0)
+IF(M1282&gt;=2,1,0)
+IF(H1282&gt;=_xlfn.PERCENTILE.INC($H$2:$H$10001,0.75),1,0)</f>
        <v>2</v>
      </c>
      <c r="S1282" t="str">
        <f>IF(R1282&gt;=7,"High",IF(R1282&gt;=4,"Medium","Low"))</f>
        <v>Low</v>
      </c>
    </row>
    <row r="1283" spans="1:19">
      <c r="A1283" t="s">
        <v>1408</v>
      </c>
      <c r="B1283">
        <v>18</v>
      </c>
      <c r="C1283" t="s">
        <v>112</v>
      </c>
      <c r="D1283" t="s">
        <v>133</v>
      </c>
      <c r="E1283">
        <v>15</v>
      </c>
      <c r="F1283" t="s">
        <v>103</v>
      </c>
      <c r="G1283" t="s">
        <v>104</v>
      </c>
      <c r="H1283" s="5">
        <v>426</v>
      </c>
      <c r="I1283" s="5">
        <v>6340.54</v>
      </c>
      <c r="J1283" t="s">
        <v>105</v>
      </c>
      <c r="K1283" t="s">
        <v>106</v>
      </c>
      <c r="L1283">
        <v>0</v>
      </c>
      <c r="M1283">
        <v>0</v>
      </c>
      <c r="N1283">
        <v>5</v>
      </c>
      <c r="O1283" s="6">
        <v>0</v>
      </c>
      <c r="P1283" t="s">
        <v>107</v>
      </c>
      <c r="Q1283" t="s">
        <v>107</v>
      </c>
      <c r="R1283">
        <f>IF(F1283="Monthly",2,0)
+IF(E1283&lt;=6,2,0)
+IF(N1283&lt;=2,2,0)
+IF(L1283&gt;=4,2,0)
+IF(M1283&gt;=2,1,0)
+IF(H1283&gt;=_xlfn.PERCENTILE.INC($H$2:$H$10001,0.75),1,0)</f>
        <v>2</v>
      </c>
      <c r="S1283" t="str">
        <f>IF(R1283&gt;=7,"High",IF(R1283&gt;=4,"Medium","Low"))</f>
        <v>Low</v>
      </c>
    </row>
    <row r="1284" spans="1:19">
      <c r="A1284" t="s">
        <v>1409</v>
      </c>
      <c r="B1284">
        <v>31</v>
      </c>
      <c r="C1284" t="s">
        <v>101</v>
      </c>
      <c r="D1284" t="s">
        <v>137</v>
      </c>
      <c r="E1284">
        <v>22</v>
      </c>
      <c r="F1284" t="s">
        <v>109</v>
      </c>
      <c r="G1284" t="s">
        <v>104</v>
      </c>
      <c r="H1284" s="5">
        <v>418</v>
      </c>
      <c r="I1284" s="5">
        <v>8966.83</v>
      </c>
      <c r="J1284" t="s">
        <v>134</v>
      </c>
      <c r="K1284" t="s">
        <v>106</v>
      </c>
      <c r="L1284">
        <v>0</v>
      </c>
      <c r="M1284">
        <v>0</v>
      </c>
      <c r="N1284">
        <v>5</v>
      </c>
      <c r="O1284" s="6">
        <v>5</v>
      </c>
      <c r="P1284" t="s">
        <v>107</v>
      </c>
      <c r="Q1284" t="s">
        <v>107</v>
      </c>
      <c r="R1284">
        <f>IF(F1284="Monthly",2,0)
+IF(E1284&lt;=6,2,0)
+IF(N1284&lt;=2,2,0)
+IF(L1284&gt;=4,2,0)
+IF(M1284&gt;=2,1,0)
+IF(H1284&gt;=_xlfn.PERCENTILE.INC($H$2:$H$10001,0.75),1,0)</f>
        <v>0</v>
      </c>
      <c r="S1284" t="str">
        <f>IF(R1284&gt;=7,"High",IF(R1284&gt;=4,"Medium","Low"))</f>
        <v>Low</v>
      </c>
    </row>
    <row r="1285" spans="1:19">
      <c r="A1285" t="s">
        <v>1410</v>
      </c>
      <c r="B1285">
        <v>37</v>
      </c>
      <c r="C1285" t="s">
        <v>112</v>
      </c>
      <c r="D1285" t="s">
        <v>102</v>
      </c>
      <c r="E1285">
        <v>70</v>
      </c>
      <c r="F1285" t="s">
        <v>109</v>
      </c>
      <c r="G1285" t="s">
        <v>129</v>
      </c>
      <c r="H1285" s="5">
        <v>990</v>
      </c>
      <c r="I1285" s="5">
        <v>67326.09</v>
      </c>
      <c r="J1285" t="s">
        <v>117</v>
      </c>
      <c r="K1285" t="s">
        <v>106</v>
      </c>
      <c r="L1285">
        <v>0</v>
      </c>
      <c r="M1285">
        <v>0</v>
      </c>
      <c r="N1285">
        <v>5</v>
      </c>
      <c r="O1285" s="6">
        <v>0</v>
      </c>
      <c r="P1285" t="s">
        <v>106</v>
      </c>
      <c r="Q1285" t="s">
        <v>106</v>
      </c>
      <c r="R1285">
        <f>IF(F1285="Monthly",2,0)
+IF(E1285&lt;=6,2,0)
+IF(N1285&lt;=2,2,0)
+IF(L1285&gt;=4,2,0)
+IF(M1285&gt;=2,1,0)
+IF(H1285&gt;=_xlfn.PERCENTILE.INC($H$2:$H$10001,0.75),1,0)</f>
        <v>1</v>
      </c>
      <c r="S1285" t="str">
        <f>IF(R1285&gt;=7,"High",IF(R1285&gt;=4,"Medium","Low"))</f>
        <v>Low</v>
      </c>
    </row>
    <row r="1286" spans="1:19">
      <c r="A1286" t="s">
        <v>1411</v>
      </c>
      <c r="B1286">
        <v>18</v>
      </c>
      <c r="C1286" t="s">
        <v>112</v>
      </c>
      <c r="D1286" t="s">
        <v>128</v>
      </c>
      <c r="E1286">
        <v>54</v>
      </c>
      <c r="F1286" t="s">
        <v>103</v>
      </c>
      <c r="G1286" t="s">
        <v>129</v>
      </c>
      <c r="H1286" s="5">
        <v>1053</v>
      </c>
      <c r="I1286" s="5">
        <v>55268.38</v>
      </c>
      <c r="J1286" t="s">
        <v>105</v>
      </c>
      <c r="K1286" t="s">
        <v>106</v>
      </c>
      <c r="L1286">
        <v>0</v>
      </c>
      <c r="M1286">
        <v>0</v>
      </c>
      <c r="N1286">
        <v>5</v>
      </c>
      <c r="O1286" s="6">
        <v>0</v>
      </c>
      <c r="P1286" t="s">
        <v>106</v>
      </c>
      <c r="Q1286" t="s">
        <v>107</v>
      </c>
      <c r="R1286">
        <f>IF(F1286="Monthly",2,0)
+IF(E1286&lt;=6,2,0)
+IF(N1286&lt;=2,2,0)
+IF(L1286&gt;=4,2,0)
+IF(M1286&gt;=2,1,0)
+IF(H1286&gt;=_xlfn.PERCENTILE.INC($H$2:$H$10001,0.75),1,0)</f>
        <v>3</v>
      </c>
      <c r="S1286" t="str">
        <f>IF(R1286&gt;=7,"High",IF(R1286&gt;=4,"Medium","Low"))</f>
        <v>Low</v>
      </c>
    </row>
    <row r="1287" spans="1:19">
      <c r="A1287" t="s">
        <v>1412</v>
      </c>
      <c r="B1287">
        <v>38</v>
      </c>
      <c r="C1287" t="s">
        <v>101</v>
      </c>
      <c r="D1287" t="s">
        <v>102</v>
      </c>
      <c r="E1287">
        <v>17</v>
      </c>
      <c r="F1287" t="s">
        <v>103</v>
      </c>
      <c r="G1287" t="s">
        <v>129</v>
      </c>
      <c r="H1287" s="5">
        <v>1005</v>
      </c>
      <c r="I1287" s="5">
        <v>17511.32</v>
      </c>
      <c r="J1287" t="s">
        <v>117</v>
      </c>
      <c r="K1287" t="s">
        <v>106</v>
      </c>
      <c r="L1287">
        <v>0</v>
      </c>
      <c r="M1287">
        <v>0</v>
      </c>
      <c r="N1287">
        <v>5</v>
      </c>
      <c r="O1287" s="6">
        <v>0</v>
      </c>
      <c r="P1287" t="s">
        <v>107</v>
      </c>
      <c r="Q1287" t="s">
        <v>106</v>
      </c>
      <c r="R1287">
        <f>IF(F1287="Monthly",2,0)
+IF(E1287&lt;=6,2,0)
+IF(N1287&lt;=2,2,0)
+IF(L1287&gt;=4,2,0)
+IF(M1287&gt;=2,1,0)
+IF(H1287&gt;=_xlfn.PERCENTILE.INC($H$2:$H$10001,0.75),1,0)</f>
        <v>3</v>
      </c>
      <c r="S1287" t="str">
        <f>IF(R1287&gt;=7,"High",IF(R1287&gt;=4,"Medium","Low"))</f>
        <v>Low</v>
      </c>
    </row>
    <row r="1288" spans="1:19">
      <c r="A1288" t="s">
        <v>1413</v>
      </c>
      <c r="B1288">
        <v>38</v>
      </c>
      <c r="C1288" t="s">
        <v>101</v>
      </c>
      <c r="D1288" t="s">
        <v>159</v>
      </c>
      <c r="E1288">
        <v>50</v>
      </c>
      <c r="F1288" t="s">
        <v>103</v>
      </c>
      <c r="G1288" t="s">
        <v>104</v>
      </c>
      <c r="H1288" s="5">
        <v>546</v>
      </c>
      <c r="I1288" s="5">
        <v>27469.73</v>
      </c>
      <c r="J1288" t="s">
        <v>134</v>
      </c>
      <c r="K1288" t="s">
        <v>107</v>
      </c>
      <c r="L1288">
        <v>1</v>
      </c>
      <c r="M1288">
        <v>0</v>
      </c>
      <c r="N1288">
        <v>5</v>
      </c>
      <c r="O1288" s="6">
        <v>0</v>
      </c>
      <c r="P1288" t="s">
        <v>106</v>
      </c>
      <c r="Q1288" t="s">
        <v>107</v>
      </c>
      <c r="R1288">
        <f>IF(F1288="Monthly",2,0)
+IF(E1288&lt;=6,2,0)
+IF(N1288&lt;=2,2,0)
+IF(L1288&gt;=4,2,0)
+IF(M1288&gt;=2,1,0)
+IF(H1288&gt;=_xlfn.PERCENTILE.INC($H$2:$H$10001,0.75),1,0)</f>
        <v>2</v>
      </c>
      <c r="S1288" t="str">
        <f>IF(R1288&gt;=7,"High",IF(R1288&gt;=4,"Medium","Low"))</f>
        <v>Low</v>
      </c>
    </row>
    <row r="1289" spans="1:19">
      <c r="A1289" t="s">
        <v>1414</v>
      </c>
      <c r="B1289">
        <v>37</v>
      </c>
      <c r="C1289" t="s">
        <v>112</v>
      </c>
      <c r="D1289" t="s">
        <v>113</v>
      </c>
      <c r="E1289">
        <v>15</v>
      </c>
      <c r="F1289" t="s">
        <v>109</v>
      </c>
      <c r="G1289" t="s">
        <v>110</v>
      </c>
      <c r="H1289" s="5">
        <v>738</v>
      </c>
      <c r="I1289" s="5">
        <v>10777.42</v>
      </c>
      <c r="J1289" t="s">
        <v>115</v>
      </c>
      <c r="K1289" t="s">
        <v>106</v>
      </c>
      <c r="L1289">
        <v>0</v>
      </c>
      <c r="M1289">
        <v>0</v>
      </c>
      <c r="N1289">
        <v>5</v>
      </c>
      <c r="O1289" s="6">
        <v>0</v>
      </c>
      <c r="P1289" t="s">
        <v>107</v>
      </c>
      <c r="Q1289" t="s">
        <v>107</v>
      </c>
      <c r="R1289">
        <f>IF(F1289="Monthly",2,0)
+IF(E1289&lt;=6,2,0)
+IF(N1289&lt;=2,2,0)
+IF(L1289&gt;=4,2,0)
+IF(M1289&gt;=2,1,0)
+IF(H1289&gt;=_xlfn.PERCENTILE.INC($H$2:$H$10001,0.75),1,0)</f>
        <v>0</v>
      </c>
      <c r="S1289" t="str">
        <f>IF(R1289&gt;=7,"High",IF(R1289&gt;=4,"Medium","Low"))</f>
        <v>Low</v>
      </c>
    </row>
    <row r="1290" spans="1:19">
      <c r="A1290" t="s">
        <v>1415</v>
      </c>
      <c r="B1290">
        <v>33</v>
      </c>
      <c r="C1290" t="s">
        <v>101</v>
      </c>
      <c r="D1290" t="s">
        <v>123</v>
      </c>
      <c r="E1290">
        <v>35</v>
      </c>
      <c r="F1290" t="s">
        <v>103</v>
      </c>
      <c r="G1290" t="s">
        <v>110</v>
      </c>
      <c r="H1290" s="5">
        <v>730</v>
      </c>
      <c r="I1290" s="5">
        <v>25682.43</v>
      </c>
      <c r="J1290" t="s">
        <v>140</v>
      </c>
      <c r="K1290" t="s">
        <v>107</v>
      </c>
      <c r="L1290">
        <v>0</v>
      </c>
      <c r="M1290">
        <v>0</v>
      </c>
      <c r="N1290">
        <v>4</v>
      </c>
      <c r="O1290" s="6">
        <v>0</v>
      </c>
      <c r="P1290" t="s">
        <v>107</v>
      </c>
      <c r="Q1290" t="s">
        <v>106</v>
      </c>
      <c r="R1290">
        <f>IF(F1290="Monthly",2,0)
+IF(E1290&lt;=6,2,0)
+IF(N1290&lt;=2,2,0)
+IF(L1290&gt;=4,2,0)
+IF(M1290&gt;=2,1,0)
+IF(H1290&gt;=_xlfn.PERCENTILE.INC($H$2:$H$10001,0.75),1,0)</f>
        <v>2</v>
      </c>
      <c r="S1290" t="str">
        <f>IF(R1290&gt;=7,"High",IF(R1290&gt;=4,"Medium","Low"))</f>
        <v>Low</v>
      </c>
    </row>
    <row r="1291" spans="1:19">
      <c r="A1291" t="s">
        <v>1416</v>
      </c>
      <c r="B1291">
        <v>33</v>
      </c>
      <c r="C1291" t="s">
        <v>101</v>
      </c>
      <c r="D1291" t="s">
        <v>126</v>
      </c>
      <c r="E1291">
        <v>72</v>
      </c>
      <c r="F1291" t="s">
        <v>109</v>
      </c>
      <c r="G1291" t="s">
        <v>104</v>
      </c>
      <c r="H1291" s="5">
        <v>414</v>
      </c>
      <c r="I1291" s="5">
        <v>29210.48</v>
      </c>
      <c r="J1291" t="s">
        <v>105</v>
      </c>
      <c r="K1291" t="s">
        <v>106</v>
      </c>
      <c r="L1291">
        <v>2</v>
      </c>
      <c r="M1291">
        <v>0</v>
      </c>
      <c r="N1291">
        <v>5</v>
      </c>
      <c r="O1291" s="6">
        <v>0</v>
      </c>
      <c r="P1291" t="s">
        <v>107</v>
      </c>
      <c r="Q1291" t="s">
        <v>107</v>
      </c>
      <c r="R1291">
        <f>IF(F1291="Monthly",2,0)
+IF(E1291&lt;=6,2,0)
+IF(N1291&lt;=2,2,0)
+IF(L1291&gt;=4,2,0)
+IF(M1291&gt;=2,1,0)
+IF(H1291&gt;=_xlfn.PERCENTILE.INC($H$2:$H$10001,0.75),1,0)</f>
        <v>0</v>
      </c>
      <c r="S1291" t="str">
        <f>IF(R1291&gt;=7,"High",IF(R1291&gt;=4,"Medium","Low"))</f>
        <v>Low</v>
      </c>
    </row>
    <row r="1292" spans="1:19">
      <c r="A1292" t="s">
        <v>1417</v>
      </c>
      <c r="B1292">
        <v>52</v>
      </c>
      <c r="C1292" t="s">
        <v>101</v>
      </c>
      <c r="D1292" t="s">
        <v>159</v>
      </c>
      <c r="E1292">
        <v>25</v>
      </c>
      <c r="F1292" t="s">
        <v>121</v>
      </c>
      <c r="G1292" t="s">
        <v>129</v>
      </c>
      <c r="H1292" s="5">
        <v>1010</v>
      </c>
      <c r="I1292" s="5">
        <v>22279.56</v>
      </c>
      <c r="J1292" t="s">
        <v>140</v>
      </c>
      <c r="K1292" t="s">
        <v>106</v>
      </c>
      <c r="L1292">
        <v>0</v>
      </c>
      <c r="M1292">
        <v>0</v>
      </c>
      <c r="N1292">
        <v>5</v>
      </c>
      <c r="O1292" s="6">
        <v>10</v>
      </c>
      <c r="P1292" t="s">
        <v>107</v>
      </c>
      <c r="Q1292" t="s">
        <v>107</v>
      </c>
      <c r="R1292">
        <f>IF(F1292="Monthly",2,0)
+IF(E1292&lt;=6,2,0)
+IF(N1292&lt;=2,2,0)
+IF(L1292&gt;=4,2,0)
+IF(M1292&gt;=2,1,0)
+IF(H1292&gt;=_xlfn.PERCENTILE.INC($H$2:$H$10001,0.75),1,0)</f>
        <v>1</v>
      </c>
      <c r="S1292" t="str">
        <f>IF(R1292&gt;=7,"High",IF(R1292&gt;=4,"Medium","Low"))</f>
        <v>Low</v>
      </c>
    </row>
    <row r="1293" spans="1:19">
      <c r="A1293" t="s">
        <v>1418</v>
      </c>
      <c r="B1293">
        <v>59</v>
      </c>
      <c r="C1293" t="s">
        <v>112</v>
      </c>
      <c r="D1293" t="s">
        <v>126</v>
      </c>
      <c r="E1293">
        <v>61</v>
      </c>
      <c r="F1293" t="s">
        <v>109</v>
      </c>
      <c r="G1293" t="s">
        <v>104</v>
      </c>
      <c r="H1293" s="5">
        <v>490</v>
      </c>
      <c r="I1293" s="5">
        <v>29398.67</v>
      </c>
      <c r="J1293" t="s">
        <v>134</v>
      </c>
      <c r="K1293" t="s">
        <v>106</v>
      </c>
      <c r="L1293">
        <v>0</v>
      </c>
      <c r="M1293">
        <v>0</v>
      </c>
      <c r="N1293">
        <v>5</v>
      </c>
      <c r="O1293" s="6">
        <v>0</v>
      </c>
      <c r="P1293" t="s">
        <v>107</v>
      </c>
      <c r="Q1293" t="s">
        <v>107</v>
      </c>
      <c r="R1293">
        <f>IF(F1293="Monthly",2,0)
+IF(E1293&lt;=6,2,0)
+IF(N1293&lt;=2,2,0)
+IF(L1293&gt;=4,2,0)
+IF(M1293&gt;=2,1,0)
+IF(H1293&gt;=_xlfn.PERCENTILE.INC($H$2:$H$10001,0.75),1,0)</f>
        <v>0</v>
      </c>
      <c r="S1293" t="str">
        <f>IF(R1293&gt;=7,"High",IF(R1293&gt;=4,"Medium","Low"))</f>
        <v>Low</v>
      </c>
    </row>
    <row r="1294" spans="1:19">
      <c r="A1294" t="s">
        <v>1419</v>
      </c>
      <c r="B1294">
        <v>44</v>
      </c>
      <c r="C1294" t="s">
        <v>101</v>
      </c>
      <c r="D1294" t="s">
        <v>119</v>
      </c>
      <c r="E1294">
        <v>42</v>
      </c>
      <c r="F1294" t="s">
        <v>103</v>
      </c>
      <c r="G1294" t="s">
        <v>104</v>
      </c>
      <c r="H1294" s="5">
        <v>438</v>
      </c>
      <c r="I1294" s="5">
        <v>18740.2</v>
      </c>
      <c r="J1294" t="s">
        <v>117</v>
      </c>
      <c r="K1294" t="s">
        <v>107</v>
      </c>
      <c r="L1294">
        <v>0</v>
      </c>
      <c r="M1294">
        <v>0</v>
      </c>
      <c r="N1294">
        <v>5</v>
      </c>
      <c r="O1294" s="6">
        <v>0</v>
      </c>
      <c r="P1294" t="s">
        <v>106</v>
      </c>
      <c r="Q1294" t="s">
        <v>106</v>
      </c>
      <c r="R1294">
        <f>IF(F1294="Monthly",2,0)
+IF(E1294&lt;=6,2,0)
+IF(N1294&lt;=2,2,0)
+IF(L1294&gt;=4,2,0)
+IF(M1294&gt;=2,1,0)
+IF(H1294&gt;=_xlfn.PERCENTILE.INC($H$2:$H$10001,0.75),1,0)</f>
        <v>2</v>
      </c>
      <c r="S1294" t="str">
        <f>IF(R1294&gt;=7,"High",IF(R1294&gt;=4,"Medium","Low"))</f>
        <v>Low</v>
      </c>
    </row>
    <row r="1295" spans="1:19">
      <c r="A1295" t="s">
        <v>1420</v>
      </c>
      <c r="B1295">
        <v>28</v>
      </c>
      <c r="C1295" t="s">
        <v>112</v>
      </c>
      <c r="D1295" t="s">
        <v>137</v>
      </c>
      <c r="E1295">
        <v>45</v>
      </c>
      <c r="F1295" t="s">
        <v>109</v>
      </c>
      <c r="G1295" t="s">
        <v>129</v>
      </c>
      <c r="H1295" s="5">
        <v>980</v>
      </c>
      <c r="I1295" s="5">
        <v>44403.73</v>
      </c>
      <c r="J1295" t="s">
        <v>105</v>
      </c>
      <c r="K1295" t="s">
        <v>106</v>
      </c>
      <c r="L1295">
        <v>2</v>
      </c>
      <c r="M1295">
        <v>0</v>
      </c>
      <c r="N1295">
        <v>4</v>
      </c>
      <c r="O1295" s="6">
        <v>0</v>
      </c>
      <c r="P1295" t="s">
        <v>107</v>
      </c>
      <c r="Q1295" t="s">
        <v>107</v>
      </c>
      <c r="R1295">
        <f>IF(F1295="Monthly",2,0)
+IF(E1295&lt;=6,2,0)
+IF(N1295&lt;=2,2,0)
+IF(L1295&gt;=4,2,0)
+IF(M1295&gt;=2,1,0)
+IF(H1295&gt;=_xlfn.PERCENTILE.INC($H$2:$H$10001,0.75),1,0)</f>
        <v>1</v>
      </c>
      <c r="S1295" t="str">
        <f>IF(R1295&gt;=7,"High",IF(R1295&gt;=4,"Medium","Low"))</f>
        <v>Low</v>
      </c>
    </row>
    <row r="1296" spans="1:19">
      <c r="A1296" t="s">
        <v>1421</v>
      </c>
      <c r="B1296">
        <v>42</v>
      </c>
      <c r="C1296" t="s">
        <v>101</v>
      </c>
      <c r="D1296" t="s">
        <v>126</v>
      </c>
      <c r="E1296">
        <v>32</v>
      </c>
      <c r="F1296" t="s">
        <v>103</v>
      </c>
      <c r="G1296" t="s">
        <v>104</v>
      </c>
      <c r="H1296" s="5">
        <v>480</v>
      </c>
      <c r="I1296" s="5">
        <v>15146.37</v>
      </c>
      <c r="J1296" t="s">
        <v>105</v>
      </c>
      <c r="K1296" t="s">
        <v>106</v>
      </c>
      <c r="L1296">
        <v>0</v>
      </c>
      <c r="M1296">
        <v>0</v>
      </c>
      <c r="N1296">
        <v>5</v>
      </c>
      <c r="O1296" s="6">
        <v>0</v>
      </c>
      <c r="P1296" t="s">
        <v>107</v>
      </c>
      <c r="Q1296" t="s">
        <v>106</v>
      </c>
      <c r="R1296">
        <f>IF(F1296="Monthly",2,0)
+IF(E1296&lt;=6,2,0)
+IF(N1296&lt;=2,2,0)
+IF(L1296&gt;=4,2,0)
+IF(M1296&gt;=2,1,0)
+IF(H1296&gt;=_xlfn.PERCENTILE.INC($H$2:$H$10001,0.75),1,0)</f>
        <v>2</v>
      </c>
      <c r="S1296" t="str">
        <f>IF(R1296&gt;=7,"High",IF(R1296&gt;=4,"Medium","Low"))</f>
        <v>Low</v>
      </c>
    </row>
    <row r="1297" spans="1:19">
      <c r="A1297" t="s">
        <v>1422</v>
      </c>
      <c r="B1297">
        <v>39</v>
      </c>
      <c r="C1297" t="s">
        <v>112</v>
      </c>
      <c r="D1297" t="s">
        <v>131</v>
      </c>
      <c r="E1297">
        <v>38</v>
      </c>
      <c r="F1297" t="s">
        <v>103</v>
      </c>
      <c r="G1297" t="s">
        <v>104</v>
      </c>
      <c r="H1297" s="5">
        <v>454</v>
      </c>
      <c r="I1297" s="5">
        <v>17718.62</v>
      </c>
      <c r="J1297" t="s">
        <v>115</v>
      </c>
      <c r="K1297" t="s">
        <v>106</v>
      </c>
      <c r="L1297">
        <v>0</v>
      </c>
      <c r="M1297">
        <v>0</v>
      </c>
      <c r="N1297">
        <v>5</v>
      </c>
      <c r="O1297" s="6">
        <v>0</v>
      </c>
      <c r="P1297" t="s">
        <v>107</v>
      </c>
      <c r="Q1297" t="s">
        <v>107</v>
      </c>
      <c r="R1297">
        <f>IF(F1297="Monthly",2,0)
+IF(E1297&lt;=6,2,0)
+IF(N1297&lt;=2,2,0)
+IF(L1297&gt;=4,2,0)
+IF(M1297&gt;=2,1,0)
+IF(H1297&gt;=_xlfn.PERCENTILE.INC($H$2:$H$10001,0.75),1,0)</f>
        <v>2</v>
      </c>
      <c r="S1297" t="str">
        <f>IF(R1297&gt;=7,"High",IF(R1297&gt;=4,"Medium","Low"))</f>
        <v>Low</v>
      </c>
    </row>
    <row r="1298" spans="1:19">
      <c r="A1298" t="s">
        <v>1423</v>
      </c>
      <c r="B1298">
        <v>48</v>
      </c>
      <c r="C1298" t="s">
        <v>101</v>
      </c>
      <c r="D1298" t="s">
        <v>102</v>
      </c>
      <c r="E1298">
        <v>55</v>
      </c>
      <c r="F1298" t="s">
        <v>121</v>
      </c>
      <c r="G1298" t="s">
        <v>104</v>
      </c>
      <c r="H1298" s="5">
        <v>514</v>
      </c>
      <c r="I1298" s="5">
        <v>23763.360000000001</v>
      </c>
      <c r="J1298" t="s">
        <v>115</v>
      </c>
      <c r="K1298" t="s">
        <v>106</v>
      </c>
      <c r="L1298">
        <v>0</v>
      </c>
      <c r="M1298">
        <v>0</v>
      </c>
      <c r="N1298">
        <v>5</v>
      </c>
      <c r="O1298" s="6">
        <v>15</v>
      </c>
      <c r="P1298" t="s">
        <v>107</v>
      </c>
      <c r="Q1298" t="s">
        <v>107</v>
      </c>
      <c r="R1298">
        <f>IF(F1298="Monthly",2,0)
+IF(E1298&lt;=6,2,0)
+IF(N1298&lt;=2,2,0)
+IF(L1298&gt;=4,2,0)
+IF(M1298&gt;=2,1,0)
+IF(H1298&gt;=_xlfn.PERCENTILE.INC($H$2:$H$10001,0.75),1,0)</f>
        <v>0</v>
      </c>
      <c r="S1298" t="str">
        <f>IF(R1298&gt;=7,"High",IF(R1298&gt;=4,"Medium","Low"))</f>
        <v>Low</v>
      </c>
    </row>
    <row r="1299" spans="1:19">
      <c r="A1299" t="s">
        <v>1424</v>
      </c>
      <c r="B1299">
        <v>42</v>
      </c>
      <c r="C1299" t="s">
        <v>112</v>
      </c>
      <c r="D1299" t="s">
        <v>137</v>
      </c>
      <c r="E1299">
        <v>35</v>
      </c>
      <c r="F1299" t="s">
        <v>121</v>
      </c>
      <c r="G1299" t="s">
        <v>110</v>
      </c>
      <c r="H1299" s="5">
        <v>663</v>
      </c>
      <c r="I1299" s="5">
        <v>21092.75</v>
      </c>
      <c r="J1299" t="s">
        <v>115</v>
      </c>
      <c r="K1299" t="s">
        <v>106</v>
      </c>
      <c r="L1299">
        <v>0</v>
      </c>
      <c r="M1299">
        <v>0</v>
      </c>
      <c r="N1299">
        <v>5</v>
      </c>
      <c r="O1299" s="6">
        <v>10</v>
      </c>
      <c r="P1299" t="s">
        <v>107</v>
      </c>
      <c r="Q1299" t="s">
        <v>106</v>
      </c>
      <c r="R1299">
        <f>IF(F1299="Monthly",2,0)
+IF(E1299&lt;=6,2,0)
+IF(N1299&lt;=2,2,0)
+IF(L1299&gt;=4,2,0)
+IF(M1299&gt;=2,1,0)
+IF(H1299&gt;=_xlfn.PERCENTILE.INC($H$2:$H$10001,0.75),1,0)</f>
        <v>0</v>
      </c>
      <c r="S1299" t="str">
        <f>IF(R1299&gt;=7,"High",IF(R1299&gt;=4,"Medium","Low"))</f>
        <v>Low</v>
      </c>
    </row>
    <row r="1300" spans="1:19">
      <c r="A1300" t="s">
        <v>1425</v>
      </c>
      <c r="B1300">
        <v>43</v>
      </c>
      <c r="C1300" t="s">
        <v>101</v>
      </c>
      <c r="D1300" t="s">
        <v>131</v>
      </c>
      <c r="E1300">
        <v>20</v>
      </c>
      <c r="F1300" t="s">
        <v>109</v>
      </c>
      <c r="G1300" t="s">
        <v>104</v>
      </c>
      <c r="H1300" s="5">
        <v>441</v>
      </c>
      <c r="I1300" s="5">
        <v>8912.82</v>
      </c>
      <c r="J1300" t="s">
        <v>140</v>
      </c>
      <c r="K1300" t="s">
        <v>107</v>
      </c>
      <c r="L1300">
        <v>0</v>
      </c>
      <c r="M1300">
        <v>0</v>
      </c>
      <c r="N1300">
        <v>4</v>
      </c>
      <c r="O1300" s="6">
        <v>0</v>
      </c>
      <c r="P1300" t="s">
        <v>107</v>
      </c>
      <c r="Q1300" t="s">
        <v>107</v>
      </c>
      <c r="R1300">
        <f>IF(F1300="Monthly",2,0)
+IF(E1300&lt;=6,2,0)
+IF(N1300&lt;=2,2,0)
+IF(L1300&gt;=4,2,0)
+IF(M1300&gt;=2,1,0)
+IF(H1300&gt;=_xlfn.PERCENTILE.INC($H$2:$H$10001,0.75),1,0)</f>
        <v>0</v>
      </c>
      <c r="S1300" t="str">
        <f>IF(R1300&gt;=7,"High",IF(R1300&gt;=4,"Medium","Low"))</f>
        <v>Low</v>
      </c>
    </row>
    <row r="1301" spans="1:19">
      <c r="A1301" t="s">
        <v>1426</v>
      </c>
      <c r="B1301">
        <v>30</v>
      </c>
      <c r="C1301" t="s">
        <v>112</v>
      </c>
      <c r="D1301" t="s">
        <v>119</v>
      </c>
      <c r="E1301">
        <v>30</v>
      </c>
      <c r="F1301" t="s">
        <v>103</v>
      </c>
      <c r="G1301" t="s">
        <v>129</v>
      </c>
      <c r="H1301" s="5">
        <v>1065</v>
      </c>
      <c r="I1301" s="5">
        <v>32834.97</v>
      </c>
      <c r="J1301" t="s">
        <v>140</v>
      </c>
      <c r="K1301" t="s">
        <v>106</v>
      </c>
      <c r="L1301">
        <v>0</v>
      </c>
      <c r="M1301">
        <v>0</v>
      </c>
      <c r="N1301">
        <v>5</v>
      </c>
      <c r="O1301" s="6">
        <v>0</v>
      </c>
      <c r="P1301" t="s">
        <v>107</v>
      </c>
      <c r="Q1301" t="s">
        <v>107</v>
      </c>
      <c r="R1301">
        <f>IF(F1301="Monthly",2,0)
+IF(E1301&lt;=6,2,0)
+IF(N1301&lt;=2,2,0)
+IF(L1301&gt;=4,2,0)
+IF(M1301&gt;=2,1,0)
+IF(H1301&gt;=_xlfn.PERCENTILE.INC($H$2:$H$10001,0.75),1,0)</f>
        <v>3</v>
      </c>
      <c r="S1301" t="str">
        <f>IF(R1301&gt;=7,"High",IF(R1301&gt;=4,"Medium","Low"))</f>
        <v>Low</v>
      </c>
    </row>
    <row r="1302" spans="1:19">
      <c r="A1302" t="s">
        <v>1427</v>
      </c>
      <c r="B1302">
        <v>36</v>
      </c>
      <c r="C1302" t="s">
        <v>101</v>
      </c>
      <c r="D1302" t="s">
        <v>126</v>
      </c>
      <c r="E1302">
        <v>17</v>
      </c>
      <c r="F1302" t="s">
        <v>109</v>
      </c>
      <c r="G1302" t="s">
        <v>104</v>
      </c>
      <c r="H1302" s="5">
        <v>552</v>
      </c>
      <c r="I1302" s="5">
        <v>8564.81</v>
      </c>
      <c r="J1302" t="s">
        <v>134</v>
      </c>
      <c r="K1302" t="s">
        <v>106</v>
      </c>
      <c r="L1302">
        <v>0</v>
      </c>
      <c r="M1302">
        <v>0</v>
      </c>
      <c r="N1302">
        <v>4</v>
      </c>
      <c r="O1302" s="6">
        <v>10</v>
      </c>
      <c r="P1302" t="s">
        <v>107</v>
      </c>
      <c r="Q1302" t="s">
        <v>107</v>
      </c>
      <c r="R1302">
        <f>IF(F1302="Monthly",2,0)
+IF(E1302&lt;=6,2,0)
+IF(N1302&lt;=2,2,0)
+IF(L1302&gt;=4,2,0)
+IF(M1302&gt;=2,1,0)
+IF(H1302&gt;=_xlfn.PERCENTILE.INC($H$2:$H$10001,0.75),1,0)</f>
        <v>0</v>
      </c>
      <c r="S1302" t="str">
        <f>IF(R1302&gt;=7,"High",IF(R1302&gt;=4,"Medium","Low"))</f>
        <v>Low</v>
      </c>
    </row>
    <row r="1303" spans="1:19">
      <c r="A1303" t="s">
        <v>1428</v>
      </c>
      <c r="B1303">
        <v>42</v>
      </c>
      <c r="C1303" t="s">
        <v>101</v>
      </c>
      <c r="D1303" t="s">
        <v>119</v>
      </c>
      <c r="E1303">
        <v>24</v>
      </c>
      <c r="F1303" t="s">
        <v>103</v>
      </c>
      <c r="G1303" t="s">
        <v>110</v>
      </c>
      <c r="H1303" s="5">
        <v>683</v>
      </c>
      <c r="I1303" s="5">
        <v>16475.11</v>
      </c>
      <c r="J1303" t="s">
        <v>140</v>
      </c>
      <c r="K1303" t="s">
        <v>106</v>
      </c>
      <c r="L1303">
        <v>0</v>
      </c>
      <c r="M1303">
        <v>0</v>
      </c>
      <c r="N1303">
        <v>4</v>
      </c>
      <c r="O1303" s="6">
        <v>0</v>
      </c>
      <c r="P1303" t="s">
        <v>106</v>
      </c>
      <c r="Q1303" t="s">
        <v>106</v>
      </c>
      <c r="R1303">
        <f>IF(F1303="Monthly",2,0)
+IF(E1303&lt;=6,2,0)
+IF(N1303&lt;=2,2,0)
+IF(L1303&gt;=4,2,0)
+IF(M1303&gt;=2,1,0)
+IF(H1303&gt;=_xlfn.PERCENTILE.INC($H$2:$H$10001,0.75),1,0)</f>
        <v>2</v>
      </c>
      <c r="S1303" t="str">
        <f>IF(R1303&gt;=7,"High",IF(R1303&gt;=4,"Medium","Low"))</f>
        <v>Low</v>
      </c>
    </row>
    <row r="1304" spans="1:19">
      <c r="A1304" t="s">
        <v>1429</v>
      </c>
      <c r="B1304">
        <v>33</v>
      </c>
      <c r="C1304" t="s">
        <v>101</v>
      </c>
      <c r="D1304" t="s">
        <v>119</v>
      </c>
      <c r="E1304">
        <v>20</v>
      </c>
      <c r="F1304" t="s">
        <v>109</v>
      </c>
      <c r="G1304" t="s">
        <v>104</v>
      </c>
      <c r="H1304" s="5">
        <v>433</v>
      </c>
      <c r="I1304" s="5">
        <v>8611.02</v>
      </c>
      <c r="J1304" t="s">
        <v>117</v>
      </c>
      <c r="K1304" t="s">
        <v>106</v>
      </c>
      <c r="L1304">
        <v>2</v>
      </c>
      <c r="M1304">
        <v>1</v>
      </c>
      <c r="N1304">
        <v>4</v>
      </c>
      <c r="O1304" s="6">
        <v>0</v>
      </c>
      <c r="P1304" t="s">
        <v>107</v>
      </c>
      <c r="Q1304" t="s">
        <v>107</v>
      </c>
      <c r="R1304">
        <f>IF(F1304="Monthly",2,0)
+IF(E1304&lt;=6,2,0)
+IF(N1304&lt;=2,2,0)
+IF(L1304&gt;=4,2,0)
+IF(M1304&gt;=2,1,0)
+IF(H1304&gt;=_xlfn.PERCENTILE.INC($H$2:$H$10001,0.75),1,0)</f>
        <v>0</v>
      </c>
      <c r="S1304" t="str">
        <f>IF(R1304&gt;=7,"High",IF(R1304&gt;=4,"Medium","Low"))</f>
        <v>Low</v>
      </c>
    </row>
    <row r="1305" spans="1:19">
      <c r="A1305" t="s">
        <v>1430</v>
      </c>
      <c r="B1305">
        <v>33</v>
      </c>
      <c r="C1305" t="s">
        <v>101</v>
      </c>
      <c r="D1305" t="s">
        <v>133</v>
      </c>
      <c r="E1305">
        <v>41</v>
      </c>
      <c r="F1305" t="s">
        <v>103</v>
      </c>
      <c r="G1305" t="s">
        <v>110</v>
      </c>
      <c r="H1305" s="5">
        <v>685</v>
      </c>
      <c r="I1305" s="5">
        <v>27726.87</v>
      </c>
      <c r="J1305" t="s">
        <v>105</v>
      </c>
      <c r="K1305" t="s">
        <v>106</v>
      </c>
      <c r="L1305">
        <v>5</v>
      </c>
      <c r="M1305">
        <v>2</v>
      </c>
      <c r="N1305">
        <v>3</v>
      </c>
      <c r="O1305" s="6">
        <v>0</v>
      </c>
      <c r="P1305" t="s">
        <v>107</v>
      </c>
      <c r="Q1305" t="s">
        <v>106</v>
      </c>
      <c r="R1305">
        <f>IF(F1305="Monthly",2,0)
+IF(E1305&lt;=6,2,0)
+IF(N1305&lt;=2,2,0)
+IF(L1305&gt;=4,2,0)
+IF(M1305&gt;=2,1,0)
+IF(H1305&gt;=_xlfn.PERCENTILE.INC($H$2:$H$10001,0.75),1,0)</f>
        <v>5</v>
      </c>
      <c r="S1305" t="str">
        <f>IF(R1305&gt;=7,"High",IF(R1305&gt;=4,"Medium","Low"))</f>
        <v>Medium</v>
      </c>
    </row>
    <row r="1306" spans="1:19">
      <c r="A1306" t="s">
        <v>1431</v>
      </c>
      <c r="B1306">
        <v>19</v>
      </c>
      <c r="C1306" t="s">
        <v>101</v>
      </c>
      <c r="D1306" t="s">
        <v>126</v>
      </c>
      <c r="E1306">
        <v>13</v>
      </c>
      <c r="F1306" t="s">
        <v>103</v>
      </c>
      <c r="G1306" t="s">
        <v>129</v>
      </c>
      <c r="H1306" s="5">
        <v>1051</v>
      </c>
      <c r="I1306" s="5">
        <v>14042.45</v>
      </c>
      <c r="J1306" t="s">
        <v>134</v>
      </c>
      <c r="K1306" t="s">
        <v>106</v>
      </c>
      <c r="L1306">
        <v>0</v>
      </c>
      <c r="M1306">
        <v>0</v>
      </c>
      <c r="N1306">
        <v>4</v>
      </c>
      <c r="O1306" s="6">
        <v>0</v>
      </c>
      <c r="P1306" t="s">
        <v>107</v>
      </c>
      <c r="Q1306" t="s">
        <v>107</v>
      </c>
      <c r="R1306">
        <f>IF(F1306="Monthly",2,0)
+IF(E1306&lt;=6,2,0)
+IF(N1306&lt;=2,2,0)
+IF(L1306&gt;=4,2,0)
+IF(M1306&gt;=2,1,0)
+IF(H1306&gt;=_xlfn.PERCENTILE.INC($H$2:$H$10001,0.75),1,0)</f>
        <v>3</v>
      </c>
      <c r="S1306" t="str">
        <f>IF(R1306&gt;=7,"High",IF(R1306&gt;=4,"Medium","Low"))</f>
        <v>Low</v>
      </c>
    </row>
    <row r="1307" spans="1:19">
      <c r="A1307" t="s">
        <v>1432</v>
      </c>
      <c r="B1307">
        <v>37</v>
      </c>
      <c r="C1307" t="s">
        <v>101</v>
      </c>
      <c r="D1307" t="s">
        <v>131</v>
      </c>
      <c r="E1307">
        <v>10</v>
      </c>
      <c r="F1307" t="s">
        <v>103</v>
      </c>
      <c r="G1307" t="s">
        <v>104</v>
      </c>
      <c r="H1307" s="5">
        <v>456</v>
      </c>
      <c r="I1307" s="5">
        <v>4459.99</v>
      </c>
      <c r="J1307" t="s">
        <v>117</v>
      </c>
      <c r="K1307" t="s">
        <v>106</v>
      </c>
      <c r="L1307">
        <v>0</v>
      </c>
      <c r="M1307">
        <v>0</v>
      </c>
      <c r="N1307">
        <v>5</v>
      </c>
      <c r="O1307" s="6">
        <v>0</v>
      </c>
      <c r="P1307" t="s">
        <v>107</v>
      </c>
      <c r="Q1307" t="s">
        <v>106</v>
      </c>
      <c r="R1307">
        <f>IF(F1307="Monthly",2,0)
+IF(E1307&lt;=6,2,0)
+IF(N1307&lt;=2,2,0)
+IF(L1307&gt;=4,2,0)
+IF(M1307&gt;=2,1,0)
+IF(H1307&gt;=_xlfn.PERCENTILE.INC($H$2:$H$10001,0.75),1,0)</f>
        <v>2</v>
      </c>
      <c r="S1307" t="str">
        <f>IF(R1307&gt;=7,"High",IF(R1307&gt;=4,"Medium","Low"))</f>
        <v>Low</v>
      </c>
    </row>
    <row r="1308" spans="1:19">
      <c r="A1308" t="s">
        <v>1433</v>
      </c>
      <c r="B1308">
        <v>31</v>
      </c>
      <c r="C1308" t="s">
        <v>112</v>
      </c>
      <c r="D1308" t="s">
        <v>126</v>
      </c>
      <c r="E1308">
        <v>60</v>
      </c>
      <c r="F1308" t="s">
        <v>103</v>
      </c>
      <c r="G1308" t="s">
        <v>104</v>
      </c>
      <c r="H1308" s="5">
        <v>543</v>
      </c>
      <c r="I1308" s="5">
        <v>31819.38</v>
      </c>
      <c r="J1308" t="s">
        <v>115</v>
      </c>
      <c r="K1308" t="s">
        <v>106</v>
      </c>
      <c r="L1308">
        <v>0</v>
      </c>
      <c r="M1308">
        <v>0</v>
      </c>
      <c r="N1308">
        <v>5</v>
      </c>
      <c r="O1308" s="6">
        <v>0</v>
      </c>
      <c r="P1308" t="s">
        <v>106</v>
      </c>
      <c r="Q1308" t="s">
        <v>107</v>
      </c>
      <c r="R1308">
        <f>IF(F1308="Monthly",2,0)
+IF(E1308&lt;=6,2,0)
+IF(N1308&lt;=2,2,0)
+IF(L1308&gt;=4,2,0)
+IF(M1308&gt;=2,1,0)
+IF(H1308&gt;=_xlfn.PERCENTILE.INC($H$2:$H$10001,0.75),1,0)</f>
        <v>2</v>
      </c>
      <c r="S1308" t="str">
        <f>IF(R1308&gt;=7,"High",IF(R1308&gt;=4,"Medium","Low"))</f>
        <v>Low</v>
      </c>
    </row>
    <row r="1309" spans="1:19">
      <c r="A1309" t="s">
        <v>1434</v>
      </c>
      <c r="B1309">
        <v>18</v>
      </c>
      <c r="C1309" t="s">
        <v>101</v>
      </c>
      <c r="D1309" t="s">
        <v>113</v>
      </c>
      <c r="E1309">
        <v>17</v>
      </c>
      <c r="F1309" t="s">
        <v>103</v>
      </c>
      <c r="G1309" t="s">
        <v>129</v>
      </c>
      <c r="H1309" s="5">
        <v>1073</v>
      </c>
      <c r="I1309" s="5">
        <v>18200.54</v>
      </c>
      <c r="J1309" t="s">
        <v>117</v>
      </c>
      <c r="K1309" t="s">
        <v>106</v>
      </c>
      <c r="L1309">
        <v>0</v>
      </c>
      <c r="M1309">
        <v>0</v>
      </c>
      <c r="N1309">
        <v>5</v>
      </c>
      <c r="O1309" s="6">
        <v>0</v>
      </c>
      <c r="P1309" t="s">
        <v>107</v>
      </c>
      <c r="Q1309" t="s">
        <v>106</v>
      </c>
      <c r="R1309">
        <f>IF(F1309="Monthly",2,0)
+IF(E1309&lt;=6,2,0)
+IF(N1309&lt;=2,2,0)
+IF(L1309&gt;=4,2,0)
+IF(M1309&gt;=2,1,0)
+IF(H1309&gt;=_xlfn.PERCENTILE.INC($H$2:$H$10001,0.75),1,0)</f>
        <v>3</v>
      </c>
      <c r="S1309" t="str">
        <f>IF(R1309&gt;=7,"High",IF(R1309&gt;=4,"Medium","Low"))</f>
        <v>Low</v>
      </c>
    </row>
    <row r="1310" spans="1:19">
      <c r="A1310" t="s">
        <v>1435</v>
      </c>
      <c r="B1310">
        <v>25</v>
      </c>
      <c r="C1310" t="s">
        <v>101</v>
      </c>
      <c r="D1310" t="s">
        <v>131</v>
      </c>
      <c r="E1310">
        <v>22</v>
      </c>
      <c r="F1310" t="s">
        <v>109</v>
      </c>
      <c r="G1310" t="s">
        <v>129</v>
      </c>
      <c r="H1310" s="5">
        <v>1061</v>
      </c>
      <c r="I1310" s="5">
        <v>20755.29</v>
      </c>
      <c r="J1310" t="s">
        <v>134</v>
      </c>
      <c r="K1310" t="s">
        <v>106</v>
      </c>
      <c r="L1310">
        <v>1</v>
      </c>
      <c r="M1310">
        <v>0</v>
      </c>
      <c r="N1310">
        <v>5</v>
      </c>
      <c r="O1310" s="6">
        <v>10</v>
      </c>
      <c r="P1310" t="s">
        <v>106</v>
      </c>
      <c r="Q1310" t="s">
        <v>107</v>
      </c>
      <c r="R1310">
        <f>IF(F1310="Monthly",2,0)
+IF(E1310&lt;=6,2,0)
+IF(N1310&lt;=2,2,0)
+IF(L1310&gt;=4,2,0)
+IF(M1310&gt;=2,1,0)
+IF(H1310&gt;=_xlfn.PERCENTILE.INC($H$2:$H$10001,0.75),1,0)</f>
        <v>1</v>
      </c>
      <c r="S1310" t="str">
        <f>IF(R1310&gt;=7,"High",IF(R1310&gt;=4,"Medium","Low"))</f>
        <v>Low</v>
      </c>
    </row>
    <row r="1311" spans="1:19">
      <c r="A1311" t="s">
        <v>1436</v>
      </c>
      <c r="B1311">
        <v>33</v>
      </c>
      <c r="C1311" t="s">
        <v>101</v>
      </c>
      <c r="D1311" t="s">
        <v>128</v>
      </c>
      <c r="E1311">
        <v>26</v>
      </c>
      <c r="F1311" t="s">
        <v>121</v>
      </c>
      <c r="G1311" t="s">
        <v>104</v>
      </c>
      <c r="H1311" s="5">
        <v>507</v>
      </c>
      <c r="I1311" s="5">
        <v>11808.27</v>
      </c>
      <c r="J1311" t="s">
        <v>134</v>
      </c>
      <c r="K1311" t="s">
        <v>106</v>
      </c>
      <c r="L1311">
        <v>1</v>
      </c>
      <c r="M1311">
        <v>0</v>
      </c>
      <c r="N1311">
        <v>4</v>
      </c>
      <c r="O1311" s="6">
        <v>10</v>
      </c>
      <c r="P1311" t="s">
        <v>107</v>
      </c>
      <c r="Q1311" t="s">
        <v>107</v>
      </c>
      <c r="R1311">
        <f>IF(F1311="Monthly",2,0)
+IF(E1311&lt;=6,2,0)
+IF(N1311&lt;=2,2,0)
+IF(L1311&gt;=4,2,0)
+IF(M1311&gt;=2,1,0)
+IF(H1311&gt;=_xlfn.PERCENTILE.INC($H$2:$H$10001,0.75),1,0)</f>
        <v>0</v>
      </c>
      <c r="S1311" t="str">
        <f>IF(R1311&gt;=7,"High",IF(R1311&gt;=4,"Medium","Low"))</f>
        <v>Low</v>
      </c>
    </row>
    <row r="1312" spans="1:19">
      <c r="A1312" t="s">
        <v>1437</v>
      </c>
      <c r="B1312">
        <v>39</v>
      </c>
      <c r="C1312" t="s">
        <v>112</v>
      </c>
      <c r="D1312" t="s">
        <v>131</v>
      </c>
      <c r="E1312">
        <v>25</v>
      </c>
      <c r="F1312" t="s">
        <v>103</v>
      </c>
      <c r="G1312" t="s">
        <v>104</v>
      </c>
      <c r="H1312" s="5">
        <v>446</v>
      </c>
      <c r="I1312" s="5">
        <v>11483.17</v>
      </c>
      <c r="J1312" t="s">
        <v>117</v>
      </c>
      <c r="K1312" t="s">
        <v>106</v>
      </c>
      <c r="L1312">
        <v>1</v>
      </c>
      <c r="M1312">
        <v>0</v>
      </c>
      <c r="N1312">
        <v>4</v>
      </c>
      <c r="O1312" s="6">
        <v>0</v>
      </c>
      <c r="P1312" t="s">
        <v>107</v>
      </c>
      <c r="Q1312" t="s">
        <v>107</v>
      </c>
      <c r="R1312">
        <f>IF(F1312="Monthly",2,0)
+IF(E1312&lt;=6,2,0)
+IF(N1312&lt;=2,2,0)
+IF(L1312&gt;=4,2,0)
+IF(M1312&gt;=2,1,0)
+IF(H1312&gt;=_xlfn.PERCENTILE.INC($H$2:$H$10001,0.75),1,0)</f>
        <v>2</v>
      </c>
      <c r="S1312" t="str">
        <f>IF(R1312&gt;=7,"High",IF(R1312&gt;=4,"Medium","Low"))</f>
        <v>Low</v>
      </c>
    </row>
    <row r="1313" spans="1:19">
      <c r="A1313" t="s">
        <v>1438</v>
      </c>
      <c r="B1313">
        <v>20</v>
      </c>
      <c r="C1313" t="s">
        <v>112</v>
      </c>
      <c r="D1313" t="s">
        <v>102</v>
      </c>
      <c r="E1313">
        <v>15</v>
      </c>
      <c r="F1313" t="s">
        <v>103</v>
      </c>
      <c r="G1313" t="s">
        <v>110</v>
      </c>
      <c r="H1313" s="5">
        <v>806</v>
      </c>
      <c r="I1313" s="5">
        <v>11849.33</v>
      </c>
      <c r="J1313" t="s">
        <v>117</v>
      </c>
      <c r="K1313" t="s">
        <v>106</v>
      </c>
      <c r="L1313">
        <v>0</v>
      </c>
      <c r="M1313">
        <v>0</v>
      </c>
      <c r="N1313">
        <v>5</v>
      </c>
      <c r="O1313" s="6">
        <v>0</v>
      </c>
      <c r="P1313" t="s">
        <v>107</v>
      </c>
      <c r="Q1313" t="s">
        <v>106</v>
      </c>
      <c r="R1313">
        <f>IF(F1313="Monthly",2,0)
+IF(E1313&lt;=6,2,0)
+IF(N1313&lt;=2,2,0)
+IF(L1313&gt;=4,2,0)
+IF(M1313&gt;=2,1,0)
+IF(H1313&gt;=_xlfn.PERCENTILE.INC($H$2:$H$10001,0.75),1,0)</f>
        <v>3</v>
      </c>
      <c r="S1313" t="str">
        <f>IF(R1313&gt;=7,"High",IF(R1313&gt;=4,"Medium","Low"))</f>
        <v>Low</v>
      </c>
    </row>
    <row r="1314" spans="1:19">
      <c r="A1314" t="s">
        <v>1439</v>
      </c>
      <c r="B1314">
        <v>27</v>
      </c>
      <c r="C1314" t="s">
        <v>112</v>
      </c>
      <c r="D1314" t="s">
        <v>133</v>
      </c>
      <c r="E1314">
        <v>31</v>
      </c>
      <c r="F1314" t="s">
        <v>103</v>
      </c>
      <c r="G1314" t="s">
        <v>110</v>
      </c>
      <c r="H1314" s="5">
        <v>641</v>
      </c>
      <c r="I1314" s="5">
        <v>19437.990000000002</v>
      </c>
      <c r="J1314" t="s">
        <v>134</v>
      </c>
      <c r="K1314" t="s">
        <v>106</v>
      </c>
      <c r="L1314">
        <v>2</v>
      </c>
      <c r="M1314">
        <v>1</v>
      </c>
      <c r="N1314">
        <v>4</v>
      </c>
      <c r="O1314" s="6">
        <v>0</v>
      </c>
      <c r="P1314" t="s">
        <v>107</v>
      </c>
      <c r="Q1314" t="s">
        <v>107</v>
      </c>
      <c r="R1314">
        <f>IF(F1314="Monthly",2,0)
+IF(E1314&lt;=6,2,0)
+IF(N1314&lt;=2,2,0)
+IF(L1314&gt;=4,2,0)
+IF(M1314&gt;=2,1,0)
+IF(H1314&gt;=_xlfn.PERCENTILE.INC($H$2:$H$10001,0.75),1,0)</f>
        <v>2</v>
      </c>
      <c r="S1314" t="str">
        <f>IF(R1314&gt;=7,"High",IF(R1314&gt;=4,"Medium","Low"))</f>
        <v>Low</v>
      </c>
    </row>
    <row r="1315" spans="1:19">
      <c r="A1315" t="s">
        <v>1440</v>
      </c>
      <c r="B1315">
        <v>41</v>
      </c>
      <c r="C1315" t="s">
        <v>112</v>
      </c>
      <c r="D1315" t="s">
        <v>126</v>
      </c>
      <c r="E1315">
        <v>25</v>
      </c>
      <c r="F1315" t="s">
        <v>103</v>
      </c>
      <c r="G1315" t="s">
        <v>110</v>
      </c>
      <c r="H1315" s="5">
        <v>721</v>
      </c>
      <c r="I1315" s="5">
        <v>18442.07</v>
      </c>
      <c r="J1315" t="s">
        <v>134</v>
      </c>
      <c r="K1315" t="s">
        <v>106</v>
      </c>
      <c r="L1315">
        <v>0</v>
      </c>
      <c r="M1315">
        <v>0</v>
      </c>
      <c r="N1315">
        <v>5</v>
      </c>
      <c r="O1315" s="6">
        <v>0</v>
      </c>
      <c r="P1315" t="s">
        <v>107</v>
      </c>
      <c r="Q1315" t="s">
        <v>107</v>
      </c>
      <c r="R1315">
        <f>IF(F1315="Monthly",2,0)
+IF(E1315&lt;=6,2,0)
+IF(N1315&lt;=2,2,0)
+IF(L1315&gt;=4,2,0)
+IF(M1315&gt;=2,1,0)
+IF(H1315&gt;=_xlfn.PERCENTILE.INC($H$2:$H$10001,0.75),1,0)</f>
        <v>2</v>
      </c>
      <c r="S1315" t="str">
        <f>IF(R1315&gt;=7,"High",IF(R1315&gt;=4,"Medium","Low"))</f>
        <v>Low</v>
      </c>
    </row>
    <row r="1316" spans="1:19">
      <c r="A1316" t="s">
        <v>1441</v>
      </c>
      <c r="B1316">
        <v>46</v>
      </c>
      <c r="C1316" t="s">
        <v>101</v>
      </c>
      <c r="D1316" t="s">
        <v>102</v>
      </c>
      <c r="E1316">
        <v>20</v>
      </c>
      <c r="F1316" t="s">
        <v>103</v>
      </c>
      <c r="G1316" t="s">
        <v>110</v>
      </c>
      <c r="H1316" s="5">
        <v>838</v>
      </c>
      <c r="I1316" s="5">
        <v>16686.93</v>
      </c>
      <c r="J1316" t="s">
        <v>134</v>
      </c>
      <c r="K1316" t="s">
        <v>106</v>
      </c>
      <c r="L1316">
        <v>1</v>
      </c>
      <c r="M1316">
        <v>0</v>
      </c>
      <c r="N1316">
        <v>5</v>
      </c>
      <c r="O1316" s="6">
        <v>0</v>
      </c>
      <c r="P1316" t="s">
        <v>106</v>
      </c>
      <c r="Q1316" t="s">
        <v>107</v>
      </c>
      <c r="R1316">
        <f>IF(F1316="Monthly",2,0)
+IF(E1316&lt;=6,2,0)
+IF(N1316&lt;=2,2,0)
+IF(L1316&gt;=4,2,0)
+IF(M1316&gt;=2,1,0)
+IF(H1316&gt;=_xlfn.PERCENTILE.INC($H$2:$H$10001,0.75),1,0)</f>
        <v>3</v>
      </c>
      <c r="S1316" t="str">
        <f>IF(R1316&gt;=7,"High",IF(R1316&gt;=4,"Medium","Low"))</f>
        <v>Low</v>
      </c>
    </row>
    <row r="1317" spans="1:19">
      <c r="A1317" t="s">
        <v>1442</v>
      </c>
      <c r="B1317">
        <v>49</v>
      </c>
      <c r="C1317" t="s">
        <v>101</v>
      </c>
      <c r="D1317" t="s">
        <v>119</v>
      </c>
      <c r="E1317">
        <v>59</v>
      </c>
      <c r="F1317" t="s">
        <v>103</v>
      </c>
      <c r="G1317" t="s">
        <v>104</v>
      </c>
      <c r="H1317" s="5">
        <v>522</v>
      </c>
      <c r="I1317" s="5">
        <v>31432.27</v>
      </c>
      <c r="J1317" t="s">
        <v>105</v>
      </c>
      <c r="K1317" t="s">
        <v>106</v>
      </c>
      <c r="L1317">
        <v>0</v>
      </c>
      <c r="M1317">
        <v>0</v>
      </c>
      <c r="N1317">
        <v>5</v>
      </c>
      <c r="O1317" s="6">
        <v>0</v>
      </c>
      <c r="P1317" t="s">
        <v>107</v>
      </c>
      <c r="Q1317" t="s">
        <v>107</v>
      </c>
      <c r="R1317">
        <f>IF(F1317="Monthly",2,0)
+IF(E1317&lt;=6,2,0)
+IF(N1317&lt;=2,2,0)
+IF(L1317&gt;=4,2,0)
+IF(M1317&gt;=2,1,0)
+IF(H1317&gt;=_xlfn.PERCENTILE.INC($H$2:$H$10001,0.75),1,0)</f>
        <v>2</v>
      </c>
      <c r="S1317" t="str">
        <f>IF(R1317&gt;=7,"High",IF(R1317&gt;=4,"Medium","Low"))</f>
        <v>Low</v>
      </c>
    </row>
    <row r="1318" spans="1:19">
      <c r="A1318" t="s">
        <v>1443</v>
      </c>
      <c r="B1318">
        <v>31</v>
      </c>
      <c r="C1318" t="s">
        <v>101</v>
      </c>
      <c r="D1318" t="s">
        <v>123</v>
      </c>
      <c r="E1318">
        <v>26</v>
      </c>
      <c r="F1318" t="s">
        <v>103</v>
      </c>
      <c r="G1318" t="s">
        <v>104</v>
      </c>
      <c r="H1318" s="5">
        <v>488</v>
      </c>
      <c r="I1318" s="5">
        <v>12533.41</v>
      </c>
      <c r="J1318" t="s">
        <v>117</v>
      </c>
      <c r="K1318" t="s">
        <v>107</v>
      </c>
      <c r="L1318">
        <v>4</v>
      </c>
      <c r="M1318">
        <v>2</v>
      </c>
      <c r="N1318">
        <v>3</v>
      </c>
      <c r="O1318" s="6">
        <v>0</v>
      </c>
      <c r="P1318" t="s">
        <v>107</v>
      </c>
      <c r="Q1318" t="s">
        <v>106</v>
      </c>
      <c r="R1318">
        <f>IF(F1318="Monthly",2,0)
+IF(E1318&lt;=6,2,0)
+IF(N1318&lt;=2,2,0)
+IF(L1318&gt;=4,2,0)
+IF(M1318&gt;=2,1,0)
+IF(H1318&gt;=_xlfn.PERCENTILE.INC($H$2:$H$10001,0.75),1,0)</f>
        <v>5</v>
      </c>
      <c r="S1318" t="str">
        <f>IF(R1318&gt;=7,"High",IF(R1318&gt;=4,"Medium","Low"))</f>
        <v>Medium</v>
      </c>
    </row>
    <row r="1319" spans="1:19">
      <c r="A1319" t="s">
        <v>1444</v>
      </c>
      <c r="B1319">
        <v>18</v>
      </c>
      <c r="C1319" t="s">
        <v>112</v>
      </c>
      <c r="D1319" t="s">
        <v>128</v>
      </c>
      <c r="E1319">
        <v>37</v>
      </c>
      <c r="F1319" t="s">
        <v>103</v>
      </c>
      <c r="G1319" t="s">
        <v>104</v>
      </c>
      <c r="H1319" s="5">
        <v>536</v>
      </c>
      <c r="I1319" s="5">
        <v>20067.009999999998</v>
      </c>
      <c r="J1319" t="s">
        <v>105</v>
      </c>
      <c r="K1319" t="s">
        <v>107</v>
      </c>
      <c r="L1319">
        <v>1</v>
      </c>
      <c r="M1319">
        <v>0</v>
      </c>
      <c r="N1319">
        <v>5</v>
      </c>
      <c r="O1319" s="6">
        <v>0</v>
      </c>
      <c r="P1319" t="s">
        <v>107</v>
      </c>
      <c r="Q1319" t="s">
        <v>107</v>
      </c>
      <c r="R1319">
        <f>IF(F1319="Monthly",2,0)
+IF(E1319&lt;=6,2,0)
+IF(N1319&lt;=2,2,0)
+IF(L1319&gt;=4,2,0)
+IF(M1319&gt;=2,1,0)
+IF(H1319&gt;=_xlfn.PERCENTILE.INC($H$2:$H$10001,0.75),1,0)</f>
        <v>2</v>
      </c>
      <c r="S1319" t="str">
        <f>IF(R1319&gt;=7,"High",IF(R1319&gt;=4,"Medium","Low"))</f>
        <v>Low</v>
      </c>
    </row>
    <row r="1320" spans="1:19">
      <c r="A1320" t="s">
        <v>1445</v>
      </c>
      <c r="B1320">
        <v>41</v>
      </c>
      <c r="C1320" t="s">
        <v>101</v>
      </c>
      <c r="D1320" t="s">
        <v>113</v>
      </c>
      <c r="E1320">
        <v>33</v>
      </c>
      <c r="F1320" t="s">
        <v>109</v>
      </c>
      <c r="G1320" t="s">
        <v>104</v>
      </c>
      <c r="H1320" s="5">
        <v>398</v>
      </c>
      <c r="I1320" s="5">
        <v>12906.47</v>
      </c>
      <c r="J1320" t="s">
        <v>105</v>
      </c>
      <c r="K1320" t="s">
        <v>106</v>
      </c>
      <c r="L1320">
        <v>0</v>
      </c>
      <c r="M1320">
        <v>0</v>
      </c>
      <c r="N1320">
        <v>4</v>
      </c>
      <c r="O1320" s="6">
        <v>0</v>
      </c>
      <c r="P1320" t="s">
        <v>107</v>
      </c>
      <c r="Q1320" t="s">
        <v>107</v>
      </c>
      <c r="R1320">
        <f>IF(F1320="Monthly",2,0)
+IF(E1320&lt;=6,2,0)
+IF(N1320&lt;=2,2,0)
+IF(L1320&gt;=4,2,0)
+IF(M1320&gt;=2,1,0)
+IF(H1320&gt;=_xlfn.PERCENTILE.INC($H$2:$H$10001,0.75),1,0)</f>
        <v>0</v>
      </c>
      <c r="S1320" t="str">
        <f>IF(R1320&gt;=7,"High",IF(R1320&gt;=4,"Medium","Low"))</f>
        <v>Low</v>
      </c>
    </row>
    <row r="1321" spans="1:19">
      <c r="A1321" t="s">
        <v>1446</v>
      </c>
      <c r="B1321">
        <v>25</v>
      </c>
      <c r="C1321" t="s">
        <v>112</v>
      </c>
      <c r="D1321" t="s">
        <v>159</v>
      </c>
      <c r="E1321">
        <v>57</v>
      </c>
      <c r="F1321" t="s">
        <v>109</v>
      </c>
      <c r="G1321" t="s">
        <v>110</v>
      </c>
      <c r="H1321" s="5">
        <v>685</v>
      </c>
      <c r="I1321" s="5">
        <v>37696.089999999997</v>
      </c>
      <c r="J1321" t="s">
        <v>117</v>
      </c>
      <c r="K1321" t="s">
        <v>106</v>
      </c>
      <c r="L1321">
        <v>3</v>
      </c>
      <c r="M1321">
        <v>0</v>
      </c>
      <c r="N1321">
        <v>4</v>
      </c>
      <c r="O1321" s="6">
        <v>5</v>
      </c>
      <c r="P1321" t="s">
        <v>106</v>
      </c>
      <c r="Q1321" t="s">
        <v>107</v>
      </c>
      <c r="R1321">
        <f>IF(F1321="Monthly",2,0)
+IF(E1321&lt;=6,2,0)
+IF(N1321&lt;=2,2,0)
+IF(L1321&gt;=4,2,0)
+IF(M1321&gt;=2,1,0)
+IF(H1321&gt;=_xlfn.PERCENTILE.INC($H$2:$H$10001,0.75),1,0)</f>
        <v>0</v>
      </c>
      <c r="S1321" t="str">
        <f>IF(R1321&gt;=7,"High",IF(R1321&gt;=4,"Medium","Low"))</f>
        <v>Low</v>
      </c>
    </row>
    <row r="1322" spans="1:19">
      <c r="A1322" t="s">
        <v>1447</v>
      </c>
      <c r="B1322">
        <v>38</v>
      </c>
      <c r="C1322" t="s">
        <v>101</v>
      </c>
      <c r="D1322" t="s">
        <v>126</v>
      </c>
      <c r="E1322">
        <v>32</v>
      </c>
      <c r="F1322" t="s">
        <v>103</v>
      </c>
      <c r="G1322" t="s">
        <v>110</v>
      </c>
      <c r="H1322" s="5">
        <v>684</v>
      </c>
      <c r="I1322" s="5">
        <v>22142.25</v>
      </c>
      <c r="J1322" t="s">
        <v>105</v>
      </c>
      <c r="K1322" t="s">
        <v>106</v>
      </c>
      <c r="L1322">
        <v>0</v>
      </c>
      <c r="M1322">
        <v>0</v>
      </c>
      <c r="N1322">
        <v>5</v>
      </c>
      <c r="O1322" s="6">
        <v>0</v>
      </c>
      <c r="P1322" t="s">
        <v>107</v>
      </c>
      <c r="Q1322" t="s">
        <v>107</v>
      </c>
      <c r="R1322">
        <f>IF(F1322="Monthly",2,0)
+IF(E1322&lt;=6,2,0)
+IF(N1322&lt;=2,2,0)
+IF(L1322&gt;=4,2,0)
+IF(M1322&gt;=2,1,0)
+IF(H1322&gt;=_xlfn.PERCENTILE.INC($H$2:$H$10001,0.75),1,0)</f>
        <v>2</v>
      </c>
      <c r="S1322" t="str">
        <f>IF(R1322&gt;=7,"High",IF(R1322&gt;=4,"Medium","Low"))</f>
        <v>Low</v>
      </c>
    </row>
    <row r="1323" spans="1:19">
      <c r="A1323" t="s">
        <v>1448</v>
      </c>
      <c r="B1323">
        <v>54</v>
      </c>
      <c r="C1323" t="s">
        <v>101</v>
      </c>
      <c r="D1323" t="s">
        <v>113</v>
      </c>
      <c r="E1323">
        <v>62</v>
      </c>
      <c r="F1323" t="s">
        <v>121</v>
      </c>
      <c r="G1323" t="s">
        <v>104</v>
      </c>
      <c r="H1323" s="5">
        <v>471</v>
      </c>
      <c r="I1323" s="5">
        <v>25041.99</v>
      </c>
      <c r="J1323" t="s">
        <v>134</v>
      </c>
      <c r="K1323" t="s">
        <v>107</v>
      </c>
      <c r="L1323">
        <v>1</v>
      </c>
      <c r="M1323">
        <v>0</v>
      </c>
      <c r="N1323">
        <v>5</v>
      </c>
      <c r="O1323" s="6">
        <v>15</v>
      </c>
      <c r="P1323" t="s">
        <v>106</v>
      </c>
      <c r="Q1323" t="s">
        <v>107</v>
      </c>
      <c r="R1323">
        <f>IF(F1323="Monthly",2,0)
+IF(E1323&lt;=6,2,0)
+IF(N1323&lt;=2,2,0)
+IF(L1323&gt;=4,2,0)
+IF(M1323&gt;=2,1,0)
+IF(H1323&gt;=_xlfn.PERCENTILE.INC($H$2:$H$10001,0.75),1,0)</f>
        <v>0</v>
      </c>
      <c r="S1323" t="str">
        <f>IF(R1323&gt;=7,"High",IF(R1323&gt;=4,"Medium","Low"))</f>
        <v>Low</v>
      </c>
    </row>
    <row r="1324" spans="1:19">
      <c r="A1324" t="s">
        <v>1449</v>
      </c>
      <c r="B1324">
        <v>33</v>
      </c>
      <c r="C1324" t="s">
        <v>112</v>
      </c>
      <c r="D1324" t="s">
        <v>131</v>
      </c>
      <c r="E1324">
        <v>15</v>
      </c>
      <c r="F1324" t="s">
        <v>109</v>
      </c>
      <c r="G1324" t="s">
        <v>110</v>
      </c>
      <c r="H1324" s="5">
        <v>712</v>
      </c>
      <c r="I1324" s="5">
        <v>10663.7</v>
      </c>
      <c r="J1324" t="s">
        <v>115</v>
      </c>
      <c r="K1324" t="s">
        <v>106</v>
      </c>
      <c r="L1324">
        <v>0</v>
      </c>
      <c r="M1324">
        <v>0</v>
      </c>
      <c r="N1324">
        <v>5</v>
      </c>
      <c r="O1324" s="6">
        <v>0</v>
      </c>
      <c r="P1324" t="s">
        <v>107</v>
      </c>
      <c r="Q1324" t="s">
        <v>107</v>
      </c>
      <c r="R1324">
        <f>IF(F1324="Monthly",2,0)
+IF(E1324&lt;=6,2,0)
+IF(N1324&lt;=2,2,0)
+IF(L1324&gt;=4,2,0)
+IF(M1324&gt;=2,1,0)
+IF(H1324&gt;=_xlfn.PERCENTILE.INC($H$2:$H$10001,0.75),1,0)</f>
        <v>0</v>
      </c>
      <c r="S1324" t="str">
        <f>IF(R1324&gt;=7,"High",IF(R1324&gt;=4,"Medium","Low"))</f>
        <v>Low</v>
      </c>
    </row>
    <row r="1325" spans="1:19">
      <c r="A1325" t="s">
        <v>1450</v>
      </c>
      <c r="B1325">
        <v>57</v>
      </c>
      <c r="C1325" t="s">
        <v>112</v>
      </c>
      <c r="D1325" t="s">
        <v>159</v>
      </c>
      <c r="E1325">
        <v>41</v>
      </c>
      <c r="F1325" t="s">
        <v>109</v>
      </c>
      <c r="G1325" t="s">
        <v>110</v>
      </c>
      <c r="H1325" s="5">
        <v>764</v>
      </c>
      <c r="I1325" s="5">
        <v>29681.99</v>
      </c>
      <c r="J1325" t="s">
        <v>105</v>
      </c>
      <c r="K1325" t="s">
        <v>106</v>
      </c>
      <c r="L1325">
        <v>2</v>
      </c>
      <c r="M1325">
        <v>2</v>
      </c>
      <c r="N1325">
        <v>3</v>
      </c>
      <c r="O1325" s="6">
        <v>5</v>
      </c>
      <c r="P1325" t="s">
        <v>107</v>
      </c>
      <c r="Q1325" t="s">
        <v>107</v>
      </c>
      <c r="R1325">
        <f>IF(F1325="Monthly",2,0)
+IF(E1325&lt;=6,2,0)
+IF(N1325&lt;=2,2,0)
+IF(L1325&gt;=4,2,0)
+IF(M1325&gt;=2,1,0)
+IF(H1325&gt;=_xlfn.PERCENTILE.INC($H$2:$H$10001,0.75),1,0)</f>
        <v>1</v>
      </c>
      <c r="S1325" t="str">
        <f>IF(R1325&gt;=7,"High",IF(R1325&gt;=4,"Medium","Low"))</f>
        <v>Low</v>
      </c>
    </row>
    <row r="1326" spans="1:19">
      <c r="A1326" t="s">
        <v>1451</v>
      </c>
      <c r="B1326">
        <v>47</v>
      </c>
      <c r="C1326" t="s">
        <v>101</v>
      </c>
      <c r="D1326" t="s">
        <v>131</v>
      </c>
      <c r="E1326">
        <v>20</v>
      </c>
      <c r="F1326" t="s">
        <v>109</v>
      </c>
      <c r="G1326" t="s">
        <v>104</v>
      </c>
      <c r="H1326" s="5">
        <v>584</v>
      </c>
      <c r="I1326" s="5">
        <v>10838.32</v>
      </c>
      <c r="J1326" t="s">
        <v>115</v>
      </c>
      <c r="K1326" t="s">
        <v>106</v>
      </c>
      <c r="L1326">
        <v>6</v>
      </c>
      <c r="M1326">
        <v>2</v>
      </c>
      <c r="N1326">
        <v>4</v>
      </c>
      <c r="O1326" s="6">
        <v>5</v>
      </c>
      <c r="P1326" t="s">
        <v>107</v>
      </c>
      <c r="Q1326" t="s">
        <v>107</v>
      </c>
      <c r="R1326">
        <f>IF(F1326="Monthly",2,0)
+IF(E1326&lt;=6,2,0)
+IF(N1326&lt;=2,2,0)
+IF(L1326&gt;=4,2,0)
+IF(M1326&gt;=2,1,0)
+IF(H1326&gt;=_xlfn.PERCENTILE.INC($H$2:$H$10001,0.75),1,0)</f>
        <v>3</v>
      </c>
      <c r="S1326" t="str">
        <f>IF(R1326&gt;=7,"High",IF(R1326&gt;=4,"Medium","Low"))</f>
        <v>Low</v>
      </c>
    </row>
    <row r="1327" spans="1:19">
      <c r="A1327" t="s">
        <v>1452</v>
      </c>
      <c r="B1327">
        <v>45</v>
      </c>
      <c r="C1327" t="s">
        <v>101</v>
      </c>
      <c r="D1327" t="s">
        <v>133</v>
      </c>
      <c r="E1327">
        <v>17</v>
      </c>
      <c r="F1327" t="s">
        <v>109</v>
      </c>
      <c r="G1327" t="s">
        <v>129</v>
      </c>
      <c r="H1327" s="5">
        <v>1076</v>
      </c>
      <c r="I1327" s="5">
        <v>16619.55</v>
      </c>
      <c r="J1327" t="s">
        <v>105</v>
      </c>
      <c r="K1327" t="s">
        <v>106</v>
      </c>
      <c r="L1327">
        <v>0</v>
      </c>
      <c r="M1327">
        <v>0</v>
      </c>
      <c r="N1327">
        <v>5</v>
      </c>
      <c r="O1327" s="6">
        <v>10</v>
      </c>
      <c r="P1327" t="s">
        <v>107</v>
      </c>
      <c r="Q1327" t="s">
        <v>107</v>
      </c>
      <c r="R1327">
        <f>IF(F1327="Monthly",2,0)
+IF(E1327&lt;=6,2,0)
+IF(N1327&lt;=2,2,0)
+IF(L1327&gt;=4,2,0)
+IF(M1327&gt;=2,1,0)
+IF(H1327&gt;=_xlfn.PERCENTILE.INC($H$2:$H$10001,0.75),1,0)</f>
        <v>1</v>
      </c>
      <c r="S1327" t="str">
        <f>IF(R1327&gt;=7,"High",IF(R1327&gt;=4,"Medium","Low"))</f>
        <v>Low</v>
      </c>
    </row>
    <row r="1328" spans="1:19">
      <c r="A1328" t="s">
        <v>1453</v>
      </c>
      <c r="B1328">
        <v>31</v>
      </c>
      <c r="C1328" t="s">
        <v>112</v>
      </c>
      <c r="D1328" t="s">
        <v>119</v>
      </c>
      <c r="E1328">
        <v>49</v>
      </c>
      <c r="F1328" t="s">
        <v>109</v>
      </c>
      <c r="G1328" t="s">
        <v>110</v>
      </c>
      <c r="H1328" s="5">
        <v>758</v>
      </c>
      <c r="I1328" s="5">
        <v>36631.85</v>
      </c>
      <c r="J1328" t="s">
        <v>105</v>
      </c>
      <c r="K1328" t="s">
        <v>106</v>
      </c>
      <c r="L1328">
        <v>1</v>
      </c>
      <c r="M1328">
        <v>0</v>
      </c>
      <c r="N1328">
        <v>5</v>
      </c>
      <c r="O1328" s="6">
        <v>0</v>
      </c>
      <c r="P1328" t="s">
        <v>107</v>
      </c>
      <c r="Q1328" t="s">
        <v>107</v>
      </c>
      <c r="R1328">
        <f>IF(F1328="Monthly",2,0)
+IF(E1328&lt;=6,2,0)
+IF(N1328&lt;=2,2,0)
+IF(L1328&gt;=4,2,0)
+IF(M1328&gt;=2,1,0)
+IF(H1328&gt;=_xlfn.PERCENTILE.INC($H$2:$H$10001,0.75),1,0)</f>
        <v>0</v>
      </c>
      <c r="S1328" t="str">
        <f>IF(R1328&gt;=7,"High",IF(R1328&gt;=4,"Medium","Low"))</f>
        <v>Low</v>
      </c>
    </row>
    <row r="1329" spans="1:19">
      <c r="A1329" t="s">
        <v>1454</v>
      </c>
      <c r="B1329">
        <v>35</v>
      </c>
      <c r="C1329" t="s">
        <v>112</v>
      </c>
      <c r="D1329" t="s">
        <v>126</v>
      </c>
      <c r="E1329">
        <v>44</v>
      </c>
      <c r="F1329" t="s">
        <v>109</v>
      </c>
      <c r="G1329" t="s">
        <v>110</v>
      </c>
      <c r="H1329" s="5">
        <v>699</v>
      </c>
      <c r="I1329" s="5">
        <v>30005.22</v>
      </c>
      <c r="J1329" t="s">
        <v>117</v>
      </c>
      <c r="K1329" t="s">
        <v>106</v>
      </c>
      <c r="L1329">
        <v>2</v>
      </c>
      <c r="M1329">
        <v>1</v>
      </c>
      <c r="N1329">
        <v>4</v>
      </c>
      <c r="O1329" s="6">
        <v>0</v>
      </c>
      <c r="P1329" t="s">
        <v>107</v>
      </c>
      <c r="Q1329" t="s">
        <v>106</v>
      </c>
      <c r="R1329">
        <f>IF(F1329="Monthly",2,0)
+IF(E1329&lt;=6,2,0)
+IF(N1329&lt;=2,2,0)
+IF(L1329&gt;=4,2,0)
+IF(M1329&gt;=2,1,0)
+IF(H1329&gt;=_xlfn.PERCENTILE.INC($H$2:$H$10001,0.75),1,0)</f>
        <v>0</v>
      </c>
      <c r="S1329" t="str">
        <f>IF(R1329&gt;=7,"High",IF(R1329&gt;=4,"Medium","Low"))</f>
        <v>Low</v>
      </c>
    </row>
    <row r="1330" spans="1:19">
      <c r="A1330" t="s">
        <v>1455</v>
      </c>
      <c r="B1330">
        <v>53</v>
      </c>
      <c r="C1330" t="s">
        <v>112</v>
      </c>
      <c r="D1330" t="s">
        <v>133</v>
      </c>
      <c r="E1330">
        <v>36</v>
      </c>
      <c r="F1330" t="s">
        <v>121</v>
      </c>
      <c r="G1330" t="s">
        <v>129</v>
      </c>
      <c r="H1330" s="5">
        <v>949</v>
      </c>
      <c r="I1330" s="5">
        <v>30663.22</v>
      </c>
      <c r="J1330" t="s">
        <v>105</v>
      </c>
      <c r="K1330" t="s">
        <v>106</v>
      </c>
      <c r="L1330">
        <v>0</v>
      </c>
      <c r="M1330">
        <v>0</v>
      </c>
      <c r="N1330">
        <v>5</v>
      </c>
      <c r="O1330" s="6">
        <v>10</v>
      </c>
      <c r="P1330" t="s">
        <v>107</v>
      </c>
      <c r="Q1330" t="s">
        <v>107</v>
      </c>
      <c r="R1330">
        <f>IF(F1330="Monthly",2,0)
+IF(E1330&lt;=6,2,0)
+IF(N1330&lt;=2,2,0)
+IF(L1330&gt;=4,2,0)
+IF(M1330&gt;=2,1,0)
+IF(H1330&gt;=_xlfn.PERCENTILE.INC($H$2:$H$10001,0.75),1,0)</f>
        <v>1</v>
      </c>
      <c r="S1330" t="str">
        <f>IF(R1330&gt;=7,"High",IF(R1330&gt;=4,"Medium","Low"))</f>
        <v>Low</v>
      </c>
    </row>
    <row r="1331" spans="1:19">
      <c r="A1331" t="s">
        <v>1456</v>
      </c>
      <c r="B1331">
        <v>21</v>
      </c>
      <c r="C1331" t="s">
        <v>101</v>
      </c>
      <c r="D1331" t="s">
        <v>131</v>
      </c>
      <c r="E1331">
        <v>54</v>
      </c>
      <c r="F1331" t="s">
        <v>109</v>
      </c>
      <c r="G1331" t="s">
        <v>110</v>
      </c>
      <c r="H1331" s="5">
        <v>657</v>
      </c>
      <c r="I1331" s="5">
        <v>34805.019999999997</v>
      </c>
      <c r="J1331" t="s">
        <v>140</v>
      </c>
      <c r="K1331" t="s">
        <v>106</v>
      </c>
      <c r="L1331">
        <v>1</v>
      </c>
      <c r="M1331">
        <v>0</v>
      </c>
      <c r="N1331">
        <v>5</v>
      </c>
      <c r="O1331" s="6">
        <v>0</v>
      </c>
      <c r="P1331" t="s">
        <v>107</v>
      </c>
      <c r="Q1331" t="s">
        <v>107</v>
      </c>
      <c r="R1331">
        <f>IF(F1331="Monthly",2,0)
+IF(E1331&lt;=6,2,0)
+IF(N1331&lt;=2,2,0)
+IF(L1331&gt;=4,2,0)
+IF(M1331&gt;=2,1,0)
+IF(H1331&gt;=_xlfn.PERCENTILE.INC($H$2:$H$10001,0.75),1,0)</f>
        <v>0</v>
      </c>
      <c r="S1331" t="str">
        <f>IF(R1331&gt;=7,"High",IF(R1331&gt;=4,"Medium","Low"))</f>
        <v>Low</v>
      </c>
    </row>
    <row r="1332" spans="1:19">
      <c r="A1332" t="s">
        <v>1457</v>
      </c>
      <c r="B1332">
        <v>32</v>
      </c>
      <c r="C1332" t="s">
        <v>101</v>
      </c>
      <c r="D1332" t="s">
        <v>131</v>
      </c>
      <c r="E1332">
        <v>21</v>
      </c>
      <c r="F1332" t="s">
        <v>109</v>
      </c>
      <c r="G1332" t="s">
        <v>110</v>
      </c>
      <c r="H1332" s="5">
        <v>687</v>
      </c>
      <c r="I1332" s="5">
        <v>14721.89</v>
      </c>
      <c r="J1332" t="s">
        <v>117</v>
      </c>
      <c r="K1332" t="s">
        <v>106</v>
      </c>
      <c r="L1332">
        <v>0</v>
      </c>
      <c r="M1332">
        <v>0</v>
      </c>
      <c r="N1332">
        <v>5</v>
      </c>
      <c r="O1332" s="6">
        <v>0</v>
      </c>
      <c r="P1332" t="s">
        <v>107</v>
      </c>
      <c r="Q1332" t="s">
        <v>107</v>
      </c>
      <c r="R1332">
        <f>IF(F1332="Monthly",2,0)
+IF(E1332&lt;=6,2,0)
+IF(N1332&lt;=2,2,0)
+IF(L1332&gt;=4,2,0)
+IF(M1332&gt;=2,1,0)
+IF(H1332&gt;=_xlfn.PERCENTILE.INC($H$2:$H$10001,0.75),1,0)</f>
        <v>0</v>
      </c>
      <c r="S1332" t="str">
        <f>IF(R1332&gt;=7,"High",IF(R1332&gt;=4,"Medium","Low"))</f>
        <v>Low</v>
      </c>
    </row>
    <row r="1333" spans="1:19">
      <c r="A1333" t="s">
        <v>1458</v>
      </c>
      <c r="B1333">
        <v>38</v>
      </c>
      <c r="C1333" t="s">
        <v>112</v>
      </c>
      <c r="D1333" t="s">
        <v>113</v>
      </c>
      <c r="E1333">
        <v>57</v>
      </c>
      <c r="F1333" t="s">
        <v>109</v>
      </c>
      <c r="G1333" t="s">
        <v>110</v>
      </c>
      <c r="H1333" s="5">
        <v>707</v>
      </c>
      <c r="I1333" s="5">
        <v>39897.64</v>
      </c>
      <c r="J1333" t="s">
        <v>134</v>
      </c>
      <c r="K1333" t="s">
        <v>106</v>
      </c>
      <c r="L1333">
        <v>0</v>
      </c>
      <c r="M1333">
        <v>0</v>
      </c>
      <c r="N1333">
        <v>5</v>
      </c>
      <c r="O1333" s="6">
        <v>0</v>
      </c>
      <c r="P1333" t="s">
        <v>107</v>
      </c>
      <c r="Q1333" t="s">
        <v>107</v>
      </c>
      <c r="R1333">
        <f>IF(F1333="Monthly",2,0)
+IF(E1333&lt;=6,2,0)
+IF(N1333&lt;=2,2,0)
+IF(L1333&gt;=4,2,0)
+IF(M1333&gt;=2,1,0)
+IF(H1333&gt;=_xlfn.PERCENTILE.INC($H$2:$H$10001,0.75),1,0)</f>
        <v>0</v>
      </c>
      <c r="S1333" t="str">
        <f>IF(R1333&gt;=7,"High",IF(R1333&gt;=4,"Medium","Low"))</f>
        <v>Low</v>
      </c>
    </row>
    <row r="1334" spans="1:19">
      <c r="A1334" t="s">
        <v>1459</v>
      </c>
      <c r="B1334">
        <v>41</v>
      </c>
      <c r="C1334" t="s">
        <v>112</v>
      </c>
      <c r="D1334" t="s">
        <v>137</v>
      </c>
      <c r="E1334">
        <v>50</v>
      </c>
      <c r="F1334" t="s">
        <v>109</v>
      </c>
      <c r="G1334" t="s">
        <v>104</v>
      </c>
      <c r="H1334" s="5">
        <v>465</v>
      </c>
      <c r="I1334" s="5">
        <v>23862.11</v>
      </c>
      <c r="J1334" t="s">
        <v>134</v>
      </c>
      <c r="K1334" t="s">
        <v>106</v>
      </c>
      <c r="L1334">
        <v>0</v>
      </c>
      <c r="M1334">
        <v>0</v>
      </c>
      <c r="N1334">
        <v>4</v>
      </c>
      <c r="O1334" s="6">
        <v>0</v>
      </c>
      <c r="P1334" t="s">
        <v>107</v>
      </c>
      <c r="Q1334" t="s">
        <v>107</v>
      </c>
      <c r="R1334">
        <f>IF(F1334="Monthly",2,0)
+IF(E1334&lt;=6,2,0)
+IF(N1334&lt;=2,2,0)
+IF(L1334&gt;=4,2,0)
+IF(M1334&gt;=2,1,0)
+IF(H1334&gt;=_xlfn.PERCENTILE.INC($H$2:$H$10001,0.75),1,0)</f>
        <v>0</v>
      </c>
      <c r="S1334" t="str">
        <f>IF(R1334&gt;=7,"High",IF(R1334&gt;=4,"Medium","Low"))</f>
        <v>Low</v>
      </c>
    </row>
    <row r="1335" spans="1:19">
      <c r="A1335" t="s">
        <v>1460</v>
      </c>
      <c r="B1335">
        <v>37</v>
      </c>
      <c r="C1335" t="s">
        <v>112</v>
      </c>
      <c r="D1335" t="s">
        <v>102</v>
      </c>
      <c r="E1335">
        <v>27</v>
      </c>
      <c r="F1335" t="s">
        <v>109</v>
      </c>
      <c r="G1335" t="s">
        <v>129</v>
      </c>
      <c r="H1335" s="5">
        <v>1051</v>
      </c>
      <c r="I1335" s="5">
        <v>25260.79</v>
      </c>
      <c r="J1335" t="s">
        <v>115</v>
      </c>
      <c r="K1335" t="s">
        <v>106</v>
      </c>
      <c r="L1335">
        <v>0</v>
      </c>
      <c r="M1335">
        <v>0</v>
      </c>
      <c r="N1335">
        <v>5</v>
      </c>
      <c r="O1335" s="6">
        <v>10</v>
      </c>
      <c r="P1335" t="s">
        <v>107</v>
      </c>
      <c r="Q1335" t="s">
        <v>107</v>
      </c>
      <c r="R1335">
        <f>IF(F1335="Monthly",2,0)
+IF(E1335&lt;=6,2,0)
+IF(N1335&lt;=2,2,0)
+IF(L1335&gt;=4,2,0)
+IF(M1335&gt;=2,1,0)
+IF(H1335&gt;=_xlfn.PERCENTILE.INC($H$2:$H$10001,0.75),1,0)</f>
        <v>1</v>
      </c>
      <c r="S1335" t="str">
        <f>IF(R1335&gt;=7,"High",IF(R1335&gt;=4,"Medium","Low"))</f>
        <v>Low</v>
      </c>
    </row>
    <row r="1336" spans="1:19">
      <c r="A1336" t="s">
        <v>1461</v>
      </c>
      <c r="B1336">
        <v>43</v>
      </c>
      <c r="C1336" t="s">
        <v>101</v>
      </c>
      <c r="D1336" t="s">
        <v>126</v>
      </c>
      <c r="E1336">
        <v>28</v>
      </c>
      <c r="F1336" t="s">
        <v>103</v>
      </c>
      <c r="G1336" t="s">
        <v>110</v>
      </c>
      <c r="H1336" s="5">
        <v>703</v>
      </c>
      <c r="I1336" s="5">
        <v>19566.02</v>
      </c>
      <c r="J1336" t="s">
        <v>115</v>
      </c>
      <c r="K1336" t="s">
        <v>106</v>
      </c>
      <c r="L1336">
        <v>2</v>
      </c>
      <c r="M1336">
        <v>0</v>
      </c>
      <c r="N1336">
        <v>5</v>
      </c>
      <c r="O1336" s="6">
        <v>0</v>
      </c>
      <c r="P1336" t="s">
        <v>106</v>
      </c>
      <c r="Q1336" t="s">
        <v>107</v>
      </c>
      <c r="R1336">
        <f>IF(F1336="Monthly",2,0)
+IF(E1336&lt;=6,2,0)
+IF(N1336&lt;=2,2,0)
+IF(L1336&gt;=4,2,0)
+IF(M1336&gt;=2,1,0)
+IF(H1336&gt;=_xlfn.PERCENTILE.INC($H$2:$H$10001,0.75),1,0)</f>
        <v>2</v>
      </c>
      <c r="S1336" t="str">
        <f>IF(R1336&gt;=7,"High",IF(R1336&gt;=4,"Medium","Low"))</f>
        <v>Low</v>
      </c>
    </row>
    <row r="1337" spans="1:19">
      <c r="A1337" t="s">
        <v>1462</v>
      </c>
      <c r="B1337">
        <v>37</v>
      </c>
      <c r="C1337" t="s">
        <v>112</v>
      </c>
      <c r="D1337" t="s">
        <v>137</v>
      </c>
      <c r="E1337">
        <v>72</v>
      </c>
      <c r="F1337" t="s">
        <v>109</v>
      </c>
      <c r="G1337" t="s">
        <v>129</v>
      </c>
      <c r="H1337" s="5">
        <v>1071</v>
      </c>
      <c r="I1337" s="5">
        <v>76562.16</v>
      </c>
      <c r="J1337" t="s">
        <v>134</v>
      </c>
      <c r="K1337" t="s">
        <v>106</v>
      </c>
      <c r="L1337">
        <v>0</v>
      </c>
      <c r="M1337">
        <v>0</v>
      </c>
      <c r="N1337">
        <v>5</v>
      </c>
      <c r="O1337" s="6">
        <v>0</v>
      </c>
      <c r="P1337" t="s">
        <v>106</v>
      </c>
      <c r="Q1337" t="s">
        <v>107</v>
      </c>
      <c r="R1337">
        <f>IF(F1337="Monthly",2,0)
+IF(E1337&lt;=6,2,0)
+IF(N1337&lt;=2,2,0)
+IF(L1337&gt;=4,2,0)
+IF(M1337&gt;=2,1,0)
+IF(H1337&gt;=_xlfn.PERCENTILE.INC($H$2:$H$10001,0.75),1,0)</f>
        <v>1</v>
      </c>
      <c r="S1337" t="str">
        <f>IF(R1337&gt;=7,"High",IF(R1337&gt;=4,"Medium","Low"))</f>
        <v>Low</v>
      </c>
    </row>
    <row r="1338" spans="1:19">
      <c r="A1338" t="s">
        <v>1463</v>
      </c>
      <c r="B1338">
        <v>41</v>
      </c>
      <c r="C1338" t="s">
        <v>101</v>
      </c>
      <c r="D1338" t="s">
        <v>126</v>
      </c>
      <c r="E1338">
        <v>20</v>
      </c>
      <c r="F1338" t="s">
        <v>103</v>
      </c>
      <c r="G1338" t="s">
        <v>104</v>
      </c>
      <c r="H1338" s="5">
        <v>534</v>
      </c>
      <c r="I1338" s="5">
        <v>10622.8</v>
      </c>
      <c r="J1338" t="s">
        <v>105</v>
      </c>
      <c r="K1338" t="s">
        <v>106</v>
      </c>
      <c r="L1338">
        <v>0</v>
      </c>
      <c r="M1338">
        <v>0</v>
      </c>
      <c r="N1338">
        <v>4</v>
      </c>
      <c r="O1338" s="6">
        <v>0</v>
      </c>
      <c r="P1338" t="s">
        <v>106</v>
      </c>
      <c r="Q1338" t="s">
        <v>107</v>
      </c>
      <c r="R1338">
        <f>IF(F1338="Monthly",2,0)
+IF(E1338&lt;=6,2,0)
+IF(N1338&lt;=2,2,0)
+IF(L1338&gt;=4,2,0)
+IF(M1338&gt;=2,1,0)
+IF(H1338&gt;=_xlfn.PERCENTILE.INC($H$2:$H$10001,0.75),1,0)</f>
        <v>2</v>
      </c>
      <c r="S1338" t="str">
        <f>IF(R1338&gt;=7,"High",IF(R1338&gt;=4,"Medium","Low"))</f>
        <v>Low</v>
      </c>
    </row>
    <row r="1339" spans="1:19">
      <c r="A1339" t="s">
        <v>1464</v>
      </c>
      <c r="B1339">
        <v>29</v>
      </c>
      <c r="C1339" t="s">
        <v>112</v>
      </c>
      <c r="D1339" t="s">
        <v>126</v>
      </c>
      <c r="E1339">
        <v>72</v>
      </c>
      <c r="F1339" t="s">
        <v>121</v>
      </c>
      <c r="G1339" t="s">
        <v>110</v>
      </c>
      <c r="H1339" s="5">
        <v>824</v>
      </c>
      <c r="I1339" s="5">
        <v>58097.49</v>
      </c>
      <c r="J1339" t="s">
        <v>134</v>
      </c>
      <c r="K1339" t="s">
        <v>106</v>
      </c>
      <c r="L1339">
        <v>0</v>
      </c>
      <c r="M1339">
        <v>0</v>
      </c>
      <c r="N1339">
        <v>5</v>
      </c>
      <c r="O1339" s="6">
        <v>0</v>
      </c>
      <c r="P1339" t="s">
        <v>107</v>
      </c>
      <c r="Q1339" t="s">
        <v>107</v>
      </c>
      <c r="R1339">
        <f>IF(F1339="Monthly",2,0)
+IF(E1339&lt;=6,2,0)
+IF(N1339&lt;=2,2,0)
+IF(L1339&gt;=4,2,0)
+IF(M1339&gt;=2,1,0)
+IF(H1339&gt;=_xlfn.PERCENTILE.INC($H$2:$H$10001,0.75),1,0)</f>
        <v>1</v>
      </c>
      <c r="S1339" t="str">
        <f>IF(R1339&gt;=7,"High",IF(R1339&gt;=4,"Medium","Low"))</f>
        <v>Low</v>
      </c>
    </row>
    <row r="1340" spans="1:19">
      <c r="A1340" t="s">
        <v>1465</v>
      </c>
      <c r="B1340">
        <v>33</v>
      </c>
      <c r="C1340" t="s">
        <v>112</v>
      </c>
      <c r="D1340" t="s">
        <v>102</v>
      </c>
      <c r="E1340">
        <v>58</v>
      </c>
      <c r="F1340" t="s">
        <v>109</v>
      </c>
      <c r="G1340" t="s">
        <v>110</v>
      </c>
      <c r="H1340" s="5">
        <v>823</v>
      </c>
      <c r="I1340" s="5">
        <v>43025.54</v>
      </c>
      <c r="J1340" t="s">
        <v>140</v>
      </c>
      <c r="K1340" t="s">
        <v>106</v>
      </c>
      <c r="L1340">
        <v>1</v>
      </c>
      <c r="M1340">
        <v>0</v>
      </c>
      <c r="N1340">
        <v>4</v>
      </c>
      <c r="O1340" s="6">
        <v>10</v>
      </c>
      <c r="P1340" t="s">
        <v>106</v>
      </c>
      <c r="Q1340" t="s">
        <v>106</v>
      </c>
      <c r="R1340">
        <f>IF(F1340="Monthly",2,0)
+IF(E1340&lt;=6,2,0)
+IF(N1340&lt;=2,2,0)
+IF(L1340&gt;=4,2,0)
+IF(M1340&gt;=2,1,0)
+IF(H1340&gt;=_xlfn.PERCENTILE.INC($H$2:$H$10001,0.75),1,0)</f>
        <v>1</v>
      </c>
      <c r="S1340" t="str">
        <f>IF(R1340&gt;=7,"High",IF(R1340&gt;=4,"Medium","Low"))</f>
        <v>Low</v>
      </c>
    </row>
    <row r="1341" spans="1:19">
      <c r="A1341" t="s">
        <v>1466</v>
      </c>
      <c r="B1341">
        <v>49</v>
      </c>
      <c r="C1341" t="s">
        <v>101</v>
      </c>
      <c r="D1341" t="s">
        <v>128</v>
      </c>
      <c r="E1341">
        <v>16</v>
      </c>
      <c r="F1341" t="s">
        <v>103</v>
      </c>
      <c r="G1341" t="s">
        <v>129</v>
      </c>
      <c r="H1341" s="5">
        <v>1074</v>
      </c>
      <c r="I1341" s="5">
        <v>16673.04</v>
      </c>
      <c r="J1341" t="s">
        <v>134</v>
      </c>
      <c r="K1341" t="s">
        <v>106</v>
      </c>
      <c r="L1341">
        <v>1</v>
      </c>
      <c r="M1341">
        <v>0</v>
      </c>
      <c r="N1341">
        <v>5</v>
      </c>
      <c r="O1341" s="6">
        <v>0</v>
      </c>
      <c r="P1341" t="s">
        <v>106</v>
      </c>
      <c r="Q1341" t="s">
        <v>106</v>
      </c>
      <c r="R1341">
        <f>IF(F1341="Monthly",2,0)
+IF(E1341&lt;=6,2,0)
+IF(N1341&lt;=2,2,0)
+IF(L1341&gt;=4,2,0)
+IF(M1341&gt;=2,1,0)
+IF(H1341&gt;=_xlfn.PERCENTILE.INC($H$2:$H$10001,0.75),1,0)</f>
        <v>3</v>
      </c>
      <c r="S1341" t="str">
        <f>IF(R1341&gt;=7,"High",IF(R1341&gt;=4,"Medium","Low"))</f>
        <v>Low</v>
      </c>
    </row>
    <row r="1342" spans="1:19">
      <c r="A1342" t="s">
        <v>1467</v>
      </c>
      <c r="B1342">
        <v>40</v>
      </c>
      <c r="C1342" t="s">
        <v>101</v>
      </c>
      <c r="D1342" t="s">
        <v>137</v>
      </c>
      <c r="E1342">
        <v>60</v>
      </c>
      <c r="F1342" t="s">
        <v>109</v>
      </c>
      <c r="G1342" t="s">
        <v>129</v>
      </c>
      <c r="H1342" s="5">
        <v>1096</v>
      </c>
      <c r="I1342" s="5">
        <v>60004.61</v>
      </c>
      <c r="J1342" t="s">
        <v>134</v>
      </c>
      <c r="K1342" t="s">
        <v>106</v>
      </c>
      <c r="L1342">
        <v>4</v>
      </c>
      <c r="M1342">
        <v>1</v>
      </c>
      <c r="N1342">
        <v>5</v>
      </c>
      <c r="O1342" s="6">
        <v>10</v>
      </c>
      <c r="P1342" t="s">
        <v>106</v>
      </c>
      <c r="Q1342" t="s">
        <v>107</v>
      </c>
      <c r="R1342">
        <f>IF(F1342="Monthly",2,0)
+IF(E1342&lt;=6,2,0)
+IF(N1342&lt;=2,2,0)
+IF(L1342&gt;=4,2,0)
+IF(M1342&gt;=2,1,0)
+IF(H1342&gt;=_xlfn.PERCENTILE.INC($H$2:$H$10001,0.75),1,0)</f>
        <v>3</v>
      </c>
      <c r="S1342" t="str">
        <f>IF(R1342&gt;=7,"High",IF(R1342&gt;=4,"Medium","Low"))</f>
        <v>Low</v>
      </c>
    </row>
    <row r="1343" spans="1:19">
      <c r="A1343" t="s">
        <v>1468</v>
      </c>
      <c r="B1343">
        <v>37</v>
      </c>
      <c r="C1343" t="s">
        <v>112</v>
      </c>
      <c r="D1343" t="s">
        <v>133</v>
      </c>
      <c r="E1343">
        <v>52</v>
      </c>
      <c r="F1343" t="s">
        <v>103</v>
      </c>
      <c r="G1343" t="s">
        <v>110</v>
      </c>
      <c r="H1343" s="5">
        <v>778</v>
      </c>
      <c r="I1343" s="5">
        <v>40036.61</v>
      </c>
      <c r="J1343" t="s">
        <v>105</v>
      </c>
      <c r="K1343" t="s">
        <v>106</v>
      </c>
      <c r="L1343">
        <v>1</v>
      </c>
      <c r="M1343">
        <v>0</v>
      </c>
      <c r="N1343">
        <v>5</v>
      </c>
      <c r="O1343" s="6">
        <v>0</v>
      </c>
      <c r="P1343" t="s">
        <v>107</v>
      </c>
      <c r="Q1343" t="s">
        <v>107</v>
      </c>
      <c r="R1343">
        <f>IF(F1343="Monthly",2,0)
+IF(E1343&lt;=6,2,0)
+IF(N1343&lt;=2,2,0)
+IF(L1343&gt;=4,2,0)
+IF(M1343&gt;=2,1,0)
+IF(H1343&gt;=_xlfn.PERCENTILE.INC($H$2:$H$10001,0.75),1,0)</f>
        <v>2</v>
      </c>
      <c r="S1343" t="str">
        <f>IF(R1343&gt;=7,"High",IF(R1343&gt;=4,"Medium","Low"))</f>
        <v>Low</v>
      </c>
    </row>
    <row r="1344" spans="1:19">
      <c r="A1344" t="s">
        <v>1469</v>
      </c>
      <c r="B1344">
        <v>30</v>
      </c>
      <c r="C1344" t="s">
        <v>112</v>
      </c>
      <c r="D1344" t="s">
        <v>126</v>
      </c>
      <c r="E1344">
        <v>43</v>
      </c>
      <c r="F1344" t="s">
        <v>109</v>
      </c>
      <c r="G1344" t="s">
        <v>104</v>
      </c>
      <c r="H1344" s="5">
        <v>446</v>
      </c>
      <c r="I1344" s="5">
        <v>19093.57</v>
      </c>
      <c r="J1344" t="s">
        <v>117</v>
      </c>
      <c r="K1344" t="s">
        <v>106</v>
      </c>
      <c r="L1344">
        <v>0</v>
      </c>
      <c r="M1344">
        <v>0</v>
      </c>
      <c r="N1344">
        <v>5</v>
      </c>
      <c r="O1344" s="6">
        <v>0</v>
      </c>
      <c r="P1344" t="s">
        <v>107</v>
      </c>
      <c r="Q1344" t="s">
        <v>107</v>
      </c>
      <c r="R1344">
        <f>IF(F1344="Monthly",2,0)
+IF(E1344&lt;=6,2,0)
+IF(N1344&lt;=2,2,0)
+IF(L1344&gt;=4,2,0)
+IF(M1344&gt;=2,1,0)
+IF(H1344&gt;=_xlfn.PERCENTILE.INC($H$2:$H$10001,0.75),1,0)</f>
        <v>0</v>
      </c>
      <c r="S1344" t="str">
        <f>IF(R1344&gt;=7,"High",IF(R1344&gt;=4,"Medium","Low"))</f>
        <v>Low</v>
      </c>
    </row>
    <row r="1345" spans="1:19">
      <c r="A1345" t="s">
        <v>1470</v>
      </c>
      <c r="B1345">
        <v>40</v>
      </c>
      <c r="C1345" t="s">
        <v>101</v>
      </c>
      <c r="D1345" t="s">
        <v>131</v>
      </c>
      <c r="E1345">
        <v>56</v>
      </c>
      <c r="F1345" t="s">
        <v>103</v>
      </c>
      <c r="G1345" t="s">
        <v>110</v>
      </c>
      <c r="H1345" s="5">
        <v>790</v>
      </c>
      <c r="I1345" s="5">
        <v>42924.25</v>
      </c>
      <c r="J1345" t="s">
        <v>134</v>
      </c>
      <c r="K1345" t="s">
        <v>106</v>
      </c>
      <c r="L1345">
        <v>0</v>
      </c>
      <c r="M1345">
        <v>0</v>
      </c>
      <c r="N1345">
        <v>4</v>
      </c>
      <c r="O1345" s="6">
        <v>0</v>
      </c>
      <c r="P1345" t="s">
        <v>106</v>
      </c>
      <c r="Q1345" t="s">
        <v>107</v>
      </c>
      <c r="R1345">
        <f>IF(F1345="Monthly",2,0)
+IF(E1345&lt;=6,2,0)
+IF(N1345&lt;=2,2,0)
+IF(L1345&gt;=4,2,0)
+IF(M1345&gt;=2,1,0)
+IF(H1345&gt;=_xlfn.PERCENTILE.INC($H$2:$H$10001,0.75),1,0)</f>
        <v>2</v>
      </c>
      <c r="S1345" t="str">
        <f>IF(R1345&gt;=7,"High",IF(R1345&gt;=4,"Medium","Low"))</f>
        <v>Low</v>
      </c>
    </row>
    <row r="1346" spans="1:19">
      <c r="A1346" t="s">
        <v>1471</v>
      </c>
      <c r="B1346">
        <v>25</v>
      </c>
      <c r="C1346" t="s">
        <v>112</v>
      </c>
      <c r="D1346" t="s">
        <v>133</v>
      </c>
      <c r="E1346">
        <v>29</v>
      </c>
      <c r="F1346" t="s">
        <v>103</v>
      </c>
      <c r="G1346" t="s">
        <v>110</v>
      </c>
      <c r="H1346" s="5">
        <v>785</v>
      </c>
      <c r="I1346" s="5">
        <v>22478.68</v>
      </c>
      <c r="J1346" t="s">
        <v>140</v>
      </c>
      <c r="K1346" t="s">
        <v>106</v>
      </c>
      <c r="L1346">
        <v>2</v>
      </c>
      <c r="M1346">
        <v>1</v>
      </c>
      <c r="N1346">
        <v>4</v>
      </c>
      <c r="O1346" s="6">
        <v>0</v>
      </c>
      <c r="P1346" t="s">
        <v>107</v>
      </c>
      <c r="Q1346" t="s">
        <v>107</v>
      </c>
      <c r="R1346">
        <f>IF(F1346="Monthly",2,0)
+IF(E1346&lt;=6,2,0)
+IF(N1346&lt;=2,2,0)
+IF(L1346&gt;=4,2,0)
+IF(M1346&gt;=2,1,0)
+IF(H1346&gt;=_xlfn.PERCENTILE.INC($H$2:$H$10001,0.75),1,0)</f>
        <v>2</v>
      </c>
      <c r="S1346" t="str">
        <f>IF(R1346&gt;=7,"High",IF(R1346&gt;=4,"Medium","Low"))</f>
        <v>Low</v>
      </c>
    </row>
    <row r="1347" spans="1:19">
      <c r="A1347" t="s">
        <v>1472</v>
      </c>
      <c r="B1347">
        <v>21</v>
      </c>
      <c r="C1347" t="s">
        <v>101</v>
      </c>
      <c r="D1347" t="s">
        <v>102</v>
      </c>
      <c r="E1347">
        <v>13</v>
      </c>
      <c r="F1347" t="s">
        <v>103</v>
      </c>
      <c r="G1347" t="s">
        <v>129</v>
      </c>
      <c r="H1347" s="5">
        <v>1010</v>
      </c>
      <c r="I1347" s="5">
        <v>12746.13</v>
      </c>
      <c r="J1347" t="s">
        <v>105</v>
      </c>
      <c r="K1347" t="s">
        <v>106</v>
      </c>
      <c r="L1347">
        <v>0</v>
      </c>
      <c r="M1347">
        <v>0</v>
      </c>
      <c r="N1347">
        <v>5</v>
      </c>
      <c r="O1347" s="6">
        <v>0</v>
      </c>
      <c r="P1347" t="s">
        <v>107</v>
      </c>
      <c r="Q1347" t="s">
        <v>107</v>
      </c>
      <c r="R1347">
        <f>IF(F1347="Monthly",2,0)
+IF(E1347&lt;=6,2,0)
+IF(N1347&lt;=2,2,0)
+IF(L1347&gt;=4,2,0)
+IF(M1347&gt;=2,1,0)
+IF(H1347&gt;=_xlfn.PERCENTILE.INC($H$2:$H$10001,0.75),1,0)</f>
        <v>3</v>
      </c>
      <c r="S1347" t="str">
        <f>IF(R1347&gt;=7,"High",IF(R1347&gt;=4,"Medium","Low"))</f>
        <v>Low</v>
      </c>
    </row>
    <row r="1348" spans="1:19">
      <c r="A1348" t="s">
        <v>1473</v>
      </c>
      <c r="B1348">
        <v>27</v>
      </c>
      <c r="C1348" t="s">
        <v>101</v>
      </c>
      <c r="D1348" t="s">
        <v>102</v>
      </c>
      <c r="E1348">
        <v>61</v>
      </c>
      <c r="F1348" t="s">
        <v>103</v>
      </c>
      <c r="G1348" t="s">
        <v>104</v>
      </c>
      <c r="H1348" s="5">
        <v>428</v>
      </c>
      <c r="I1348" s="5">
        <v>26630.15</v>
      </c>
      <c r="J1348" t="s">
        <v>115</v>
      </c>
      <c r="K1348" t="s">
        <v>106</v>
      </c>
      <c r="L1348">
        <v>2</v>
      </c>
      <c r="M1348">
        <v>1</v>
      </c>
      <c r="N1348">
        <v>5</v>
      </c>
      <c r="O1348" s="6">
        <v>0</v>
      </c>
      <c r="P1348" t="s">
        <v>107</v>
      </c>
      <c r="Q1348" t="s">
        <v>107</v>
      </c>
      <c r="R1348">
        <f>IF(F1348="Monthly",2,0)
+IF(E1348&lt;=6,2,0)
+IF(N1348&lt;=2,2,0)
+IF(L1348&gt;=4,2,0)
+IF(M1348&gt;=2,1,0)
+IF(H1348&gt;=_xlfn.PERCENTILE.INC($H$2:$H$10001,0.75),1,0)</f>
        <v>2</v>
      </c>
      <c r="S1348" t="str">
        <f>IF(R1348&gt;=7,"High",IF(R1348&gt;=4,"Medium","Low"))</f>
        <v>Low</v>
      </c>
    </row>
    <row r="1349" spans="1:19">
      <c r="A1349" t="s">
        <v>1474</v>
      </c>
      <c r="B1349">
        <v>20</v>
      </c>
      <c r="C1349" t="s">
        <v>112</v>
      </c>
      <c r="D1349" t="s">
        <v>133</v>
      </c>
      <c r="E1349">
        <v>16</v>
      </c>
      <c r="F1349" t="s">
        <v>103</v>
      </c>
      <c r="G1349" t="s">
        <v>104</v>
      </c>
      <c r="H1349" s="5">
        <v>436</v>
      </c>
      <c r="I1349" s="5">
        <v>6886.68</v>
      </c>
      <c r="J1349" t="s">
        <v>134</v>
      </c>
      <c r="K1349" t="s">
        <v>107</v>
      </c>
      <c r="L1349">
        <v>0</v>
      </c>
      <c r="M1349">
        <v>0</v>
      </c>
      <c r="N1349">
        <v>4</v>
      </c>
      <c r="O1349" s="6">
        <v>0</v>
      </c>
      <c r="P1349" t="s">
        <v>107</v>
      </c>
      <c r="Q1349" t="s">
        <v>107</v>
      </c>
      <c r="R1349">
        <f>IF(F1349="Monthly",2,0)
+IF(E1349&lt;=6,2,0)
+IF(N1349&lt;=2,2,0)
+IF(L1349&gt;=4,2,0)
+IF(M1349&gt;=2,1,0)
+IF(H1349&gt;=_xlfn.PERCENTILE.INC($H$2:$H$10001,0.75),1,0)</f>
        <v>2</v>
      </c>
      <c r="S1349" t="str">
        <f>IF(R1349&gt;=7,"High",IF(R1349&gt;=4,"Medium","Low"))</f>
        <v>Low</v>
      </c>
    </row>
    <row r="1350" spans="1:19">
      <c r="A1350" t="s">
        <v>1475</v>
      </c>
      <c r="B1350">
        <v>38</v>
      </c>
      <c r="C1350" t="s">
        <v>112</v>
      </c>
      <c r="D1350" t="s">
        <v>133</v>
      </c>
      <c r="E1350">
        <v>13</v>
      </c>
      <c r="F1350" t="s">
        <v>103</v>
      </c>
      <c r="G1350" t="s">
        <v>129</v>
      </c>
      <c r="H1350" s="5">
        <v>996</v>
      </c>
      <c r="I1350" s="5">
        <v>12618.77</v>
      </c>
      <c r="J1350" t="s">
        <v>105</v>
      </c>
      <c r="K1350" t="s">
        <v>106</v>
      </c>
      <c r="L1350">
        <v>4</v>
      </c>
      <c r="M1350">
        <v>0</v>
      </c>
      <c r="N1350">
        <v>5</v>
      </c>
      <c r="O1350" s="6">
        <v>0</v>
      </c>
      <c r="P1350" t="s">
        <v>107</v>
      </c>
      <c r="Q1350" t="s">
        <v>107</v>
      </c>
      <c r="R1350">
        <f>IF(F1350="Monthly",2,0)
+IF(E1350&lt;=6,2,0)
+IF(N1350&lt;=2,2,0)
+IF(L1350&gt;=4,2,0)
+IF(M1350&gt;=2,1,0)
+IF(H1350&gt;=_xlfn.PERCENTILE.INC($H$2:$H$10001,0.75),1,0)</f>
        <v>5</v>
      </c>
      <c r="S1350" t="str">
        <f>IF(R1350&gt;=7,"High",IF(R1350&gt;=4,"Medium","Low"))</f>
        <v>Medium</v>
      </c>
    </row>
    <row r="1351" spans="1:19">
      <c r="A1351" t="s">
        <v>1476</v>
      </c>
      <c r="B1351">
        <v>36</v>
      </c>
      <c r="C1351" t="s">
        <v>112</v>
      </c>
      <c r="D1351" t="s">
        <v>159</v>
      </c>
      <c r="E1351">
        <v>57</v>
      </c>
      <c r="F1351" t="s">
        <v>121</v>
      </c>
      <c r="G1351" t="s">
        <v>110</v>
      </c>
      <c r="H1351" s="5">
        <v>730</v>
      </c>
      <c r="I1351" s="5">
        <v>34716.129999999997</v>
      </c>
      <c r="J1351" t="s">
        <v>115</v>
      </c>
      <c r="K1351" t="s">
        <v>106</v>
      </c>
      <c r="L1351">
        <v>5</v>
      </c>
      <c r="M1351">
        <v>2</v>
      </c>
      <c r="N1351">
        <v>4</v>
      </c>
      <c r="O1351" s="6">
        <v>15</v>
      </c>
      <c r="P1351" t="s">
        <v>107</v>
      </c>
      <c r="Q1351" t="s">
        <v>107</v>
      </c>
      <c r="R1351">
        <f>IF(F1351="Monthly",2,0)
+IF(E1351&lt;=6,2,0)
+IF(N1351&lt;=2,2,0)
+IF(L1351&gt;=4,2,0)
+IF(M1351&gt;=2,1,0)
+IF(H1351&gt;=_xlfn.PERCENTILE.INC($H$2:$H$10001,0.75),1,0)</f>
        <v>3</v>
      </c>
      <c r="S1351" t="str">
        <f>IF(R1351&gt;=7,"High",IF(R1351&gt;=4,"Medium","Low"))</f>
        <v>Low</v>
      </c>
    </row>
    <row r="1352" spans="1:19">
      <c r="A1352" t="s">
        <v>1477</v>
      </c>
      <c r="B1352">
        <v>32</v>
      </c>
      <c r="C1352" t="s">
        <v>101</v>
      </c>
      <c r="D1352" t="s">
        <v>133</v>
      </c>
      <c r="E1352">
        <v>14</v>
      </c>
      <c r="F1352" t="s">
        <v>109</v>
      </c>
      <c r="G1352" t="s">
        <v>104</v>
      </c>
      <c r="H1352" s="5">
        <v>471</v>
      </c>
      <c r="I1352" s="5">
        <v>6540.88</v>
      </c>
      <c r="J1352" t="s">
        <v>117</v>
      </c>
      <c r="K1352" t="s">
        <v>107</v>
      </c>
      <c r="L1352">
        <v>0</v>
      </c>
      <c r="M1352">
        <v>0</v>
      </c>
      <c r="N1352">
        <v>5</v>
      </c>
      <c r="O1352" s="6">
        <v>0</v>
      </c>
      <c r="P1352" t="s">
        <v>107</v>
      </c>
      <c r="Q1352" t="s">
        <v>107</v>
      </c>
      <c r="R1352">
        <f>IF(F1352="Monthly",2,0)
+IF(E1352&lt;=6,2,0)
+IF(N1352&lt;=2,2,0)
+IF(L1352&gt;=4,2,0)
+IF(M1352&gt;=2,1,0)
+IF(H1352&gt;=_xlfn.PERCENTILE.INC($H$2:$H$10001,0.75),1,0)</f>
        <v>0</v>
      </c>
      <c r="S1352" t="str">
        <f>IF(R1352&gt;=7,"High",IF(R1352&gt;=4,"Medium","Low"))</f>
        <v>Low</v>
      </c>
    </row>
    <row r="1353" spans="1:19">
      <c r="A1353" t="s">
        <v>1478</v>
      </c>
      <c r="B1353">
        <v>44</v>
      </c>
      <c r="C1353" t="s">
        <v>101</v>
      </c>
      <c r="D1353" t="s">
        <v>123</v>
      </c>
      <c r="E1353">
        <v>32</v>
      </c>
      <c r="F1353" t="s">
        <v>103</v>
      </c>
      <c r="G1353" t="s">
        <v>104</v>
      </c>
      <c r="H1353" s="5">
        <v>392</v>
      </c>
      <c r="I1353" s="5">
        <v>12908.81</v>
      </c>
      <c r="J1353" t="s">
        <v>117</v>
      </c>
      <c r="K1353" t="s">
        <v>106</v>
      </c>
      <c r="L1353">
        <v>0</v>
      </c>
      <c r="M1353">
        <v>0</v>
      </c>
      <c r="N1353">
        <v>5</v>
      </c>
      <c r="O1353" s="6">
        <v>0</v>
      </c>
      <c r="P1353" t="s">
        <v>107</v>
      </c>
      <c r="Q1353" t="s">
        <v>107</v>
      </c>
      <c r="R1353">
        <f>IF(F1353="Monthly",2,0)
+IF(E1353&lt;=6,2,0)
+IF(N1353&lt;=2,2,0)
+IF(L1353&gt;=4,2,0)
+IF(M1353&gt;=2,1,0)
+IF(H1353&gt;=_xlfn.PERCENTILE.INC($H$2:$H$10001,0.75),1,0)</f>
        <v>2</v>
      </c>
      <c r="S1353" t="str">
        <f>IF(R1353&gt;=7,"High",IF(R1353&gt;=4,"Medium","Low"))</f>
        <v>Low</v>
      </c>
    </row>
    <row r="1354" spans="1:19">
      <c r="A1354" t="s">
        <v>1479</v>
      </c>
      <c r="B1354">
        <v>36</v>
      </c>
      <c r="C1354" t="s">
        <v>112</v>
      </c>
      <c r="D1354" t="s">
        <v>102</v>
      </c>
      <c r="E1354">
        <v>16</v>
      </c>
      <c r="F1354" t="s">
        <v>103</v>
      </c>
      <c r="G1354" t="s">
        <v>129</v>
      </c>
      <c r="H1354" s="5">
        <v>1071</v>
      </c>
      <c r="I1354" s="5">
        <v>17150.13</v>
      </c>
      <c r="J1354" t="s">
        <v>115</v>
      </c>
      <c r="K1354" t="s">
        <v>106</v>
      </c>
      <c r="L1354">
        <v>1</v>
      </c>
      <c r="M1354">
        <v>0</v>
      </c>
      <c r="N1354">
        <v>5</v>
      </c>
      <c r="O1354" s="6">
        <v>0</v>
      </c>
      <c r="P1354" t="s">
        <v>106</v>
      </c>
      <c r="Q1354" t="s">
        <v>107</v>
      </c>
      <c r="R1354">
        <f>IF(F1354="Monthly",2,0)
+IF(E1354&lt;=6,2,0)
+IF(N1354&lt;=2,2,0)
+IF(L1354&gt;=4,2,0)
+IF(M1354&gt;=2,1,0)
+IF(H1354&gt;=_xlfn.PERCENTILE.INC($H$2:$H$10001,0.75),1,0)</f>
        <v>3</v>
      </c>
      <c r="S1354" t="str">
        <f>IF(R1354&gt;=7,"High",IF(R1354&gt;=4,"Medium","Low"))</f>
        <v>Low</v>
      </c>
    </row>
    <row r="1355" spans="1:19">
      <c r="A1355" t="s">
        <v>1480</v>
      </c>
      <c r="B1355">
        <v>25</v>
      </c>
      <c r="C1355" t="s">
        <v>101</v>
      </c>
      <c r="D1355" t="s">
        <v>131</v>
      </c>
      <c r="E1355">
        <v>25</v>
      </c>
      <c r="F1355" t="s">
        <v>103</v>
      </c>
      <c r="G1355" t="s">
        <v>110</v>
      </c>
      <c r="H1355" s="5">
        <v>787</v>
      </c>
      <c r="I1355" s="5">
        <v>20230.810000000001</v>
      </c>
      <c r="J1355" t="s">
        <v>117</v>
      </c>
      <c r="K1355" t="s">
        <v>106</v>
      </c>
      <c r="L1355">
        <v>1</v>
      </c>
      <c r="M1355">
        <v>0</v>
      </c>
      <c r="N1355">
        <v>5</v>
      </c>
      <c r="O1355" s="6">
        <v>0</v>
      </c>
      <c r="P1355" t="s">
        <v>107</v>
      </c>
      <c r="Q1355" t="s">
        <v>107</v>
      </c>
      <c r="R1355">
        <f>IF(F1355="Monthly",2,0)
+IF(E1355&lt;=6,2,0)
+IF(N1355&lt;=2,2,0)
+IF(L1355&gt;=4,2,0)
+IF(M1355&gt;=2,1,0)
+IF(H1355&gt;=_xlfn.PERCENTILE.INC($H$2:$H$10001,0.75),1,0)</f>
        <v>2</v>
      </c>
      <c r="S1355" t="str">
        <f>IF(R1355&gt;=7,"High",IF(R1355&gt;=4,"Medium","Low"))</f>
        <v>Low</v>
      </c>
    </row>
    <row r="1356" spans="1:19">
      <c r="A1356" t="s">
        <v>1481</v>
      </c>
      <c r="B1356">
        <v>29</v>
      </c>
      <c r="C1356" t="s">
        <v>112</v>
      </c>
      <c r="D1356" t="s">
        <v>123</v>
      </c>
      <c r="E1356">
        <v>24</v>
      </c>
      <c r="F1356" t="s">
        <v>103</v>
      </c>
      <c r="G1356" t="s">
        <v>110</v>
      </c>
      <c r="H1356" s="5">
        <v>690</v>
      </c>
      <c r="I1356" s="5">
        <v>16567.18</v>
      </c>
      <c r="J1356" t="s">
        <v>105</v>
      </c>
      <c r="K1356" t="s">
        <v>106</v>
      </c>
      <c r="L1356">
        <v>7</v>
      </c>
      <c r="M1356">
        <v>1</v>
      </c>
      <c r="N1356">
        <v>3</v>
      </c>
      <c r="O1356" s="6">
        <v>0</v>
      </c>
      <c r="P1356" t="s">
        <v>107</v>
      </c>
      <c r="Q1356" t="s">
        <v>106</v>
      </c>
      <c r="R1356">
        <f>IF(F1356="Monthly",2,0)
+IF(E1356&lt;=6,2,0)
+IF(N1356&lt;=2,2,0)
+IF(L1356&gt;=4,2,0)
+IF(M1356&gt;=2,1,0)
+IF(H1356&gt;=_xlfn.PERCENTILE.INC($H$2:$H$10001,0.75),1,0)</f>
        <v>4</v>
      </c>
      <c r="S1356" t="str">
        <f>IF(R1356&gt;=7,"High",IF(R1356&gt;=4,"Medium","Low"))</f>
        <v>Medium</v>
      </c>
    </row>
    <row r="1357" spans="1:19">
      <c r="A1357" t="s">
        <v>1482</v>
      </c>
      <c r="B1357">
        <v>56</v>
      </c>
      <c r="C1357" t="s">
        <v>101</v>
      </c>
      <c r="D1357" t="s">
        <v>133</v>
      </c>
      <c r="E1357">
        <v>38</v>
      </c>
      <c r="F1357" t="s">
        <v>121</v>
      </c>
      <c r="G1357" t="s">
        <v>110</v>
      </c>
      <c r="H1357" s="5">
        <v>791</v>
      </c>
      <c r="I1357" s="5">
        <v>30405.63</v>
      </c>
      <c r="J1357" t="s">
        <v>134</v>
      </c>
      <c r="K1357" t="s">
        <v>106</v>
      </c>
      <c r="L1357">
        <v>2</v>
      </c>
      <c r="M1357">
        <v>0</v>
      </c>
      <c r="N1357">
        <v>4</v>
      </c>
      <c r="O1357" s="6">
        <v>0</v>
      </c>
      <c r="P1357" t="s">
        <v>107</v>
      </c>
      <c r="Q1357" t="s">
        <v>107</v>
      </c>
      <c r="R1357">
        <f>IF(F1357="Monthly",2,0)
+IF(E1357&lt;=6,2,0)
+IF(N1357&lt;=2,2,0)
+IF(L1357&gt;=4,2,0)
+IF(M1357&gt;=2,1,0)
+IF(H1357&gt;=_xlfn.PERCENTILE.INC($H$2:$H$10001,0.75),1,0)</f>
        <v>0</v>
      </c>
      <c r="S1357" t="str">
        <f>IF(R1357&gt;=7,"High",IF(R1357&gt;=4,"Medium","Low"))</f>
        <v>Low</v>
      </c>
    </row>
    <row r="1358" spans="1:19">
      <c r="A1358" t="s">
        <v>1483</v>
      </c>
      <c r="B1358">
        <v>34</v>
      </c>
      <c r="C1358" t="s">
        <v>112</v>
      </c>
      <c r="D1358" t="s">
        <v>102</v>
      </c>
      <c r="E1358">
        <v>23</v>
      </c>
      <c r="F1358" t="s">
        <v>103</v>
      </c>
      <c r="G1358" t="s">
        <v>129</v>
      </c>
      <c r="H1358" s="5">
        <v>980</v>
      </c>
      <c r="I1358" s="5">
        <v>22084.25</v>
      </c>
      <c r="J1358" t="s">
        <v>117</v>
      </c>
      <c r="K1358" t="s">
        <v>106</v>
      </c>
      <c r="L1358">
        <v>0</v>
      </c>
      <c r="M1358">
        <v>0</v>
      </c>
      <c r="N1358">
        <v>5</v>
      </c>
      <c r="O1358" s="6">
        <v>0</v>
      </c>
      <c r="P1358" t="s">
        <v>106</v>
      </c>
      <c r="Q1358" t="s">
        <v>107</v>
      </c>
      <c r="R1358">
        <f>IF(F1358="Monthly",2,0)
+IF(E1358&lt;=6,2,0)
+IF(N1358&lt;=2,2,0)
+IF(L1358&gt;=4,2,0)
+IF(M1358&gt;=2,1,0)
+IF(H1358&gt;=_xlfn.PERCENTILE.INC($H$2:$H$10001,0.75),1,0)</f>
        <v>3</v>
      </c>
      <c r="S1358" t="str">
        <f>IF(R1358&gt;=7,"High",IF(R1358&gt;=4,"Medium","Low"))</f>
        <v>Low</v>
      </c>
    </row>
    <row r="1359" spans="1:19">
      <c r="A1359" t="s">
        <v>1484</v>
      </c>
      <c r="B1359">
        <v>38</v>
      </c>
      <c r="C1359" t="s">
        <v>101</v>
      </c>
      <c r="D1359" t="s">
        <v>137</v>
      </c>
      <c r="E1359">
        <v>41</v>
      </c>
      <c r="F1359" t="s">
        <v>109</v>
      </c>
      <c r="G1359" t="s">
        <v>129</v>
      </c>
      <c r="H1359" s="5">
        <v>976</v>
      </c>
      <c r="I1359" s="5">
        <v>35574.160000000003</v>
      </c>
      <c r="J1359" t="s">
        <v>105</v>
      </c>
      <c r="K1359" t="s">
        <v>106</v>
      </c>
      <c r="L1359">
        <v>3</v>
      </c>
      <c r="M1359">
        <v>1</v>
      </c>
      <c r="N1359">
        <v>4</v>
      </c>
      <c r="O1359" s="6">
        <v>10</v>
      </c>
      <c r="P1359" t="s">
        <v>107</v>
      </c>
      <c r="Q1359" t="s">
        <v>107</v>
      </c>
      <c r="R1359">
        <f>IF(F1359="Monthly",2,0)
+IF(E1359&lt;=6,2,0)
+IF(N1359&lt;=2,2,0)
+IF(L1359&gt;=4,2,0)
+IF(M1359&gt;=2,1,0)
+IF(H1359&gt;=_xlfn.PERCENTILE.INC($H$2:$H$10001,0.75),1,0)</f>
        <v>1</v>
      </c>
      <c r="S1359" t="str">
        <f>IF(R1359&gt;=7,"High",IF(R1359&gt;=4,"Medium","Low"))</f>
        <v>Low</v>
      </c>
    </row>
    <row r="1360" spans="1:19">
      <c r="A1360" t="s">
        <v>1485</v>
      </c>
      <c r="B1360">
        <v>24</v>
      </c>
      <c r="C1360" t="s">
        <v>112</v>
      </c>
      <c r="D1360" t="s">
        <v>123</v>
      </c>
      <c r="E1360">
        <v>19</v>
      </c>
      <c r="F1360" t="s">
        <v>109</v>
      </c>
      <c r="G1360" t="s">
        <v>110</v>
      </c>
      <c r="H1360" s="5">
        <v>659</v>
      </c>
      <c r="I1360" s="5">
        <v>11215.64</v>
      </c>
      <c r="J1360" t="s">
        <v>105</v>
      </c>
      <c r="K1360" t="s">
        <v>106</v>
      </c>
      <c r="L1360">
        <v>0</v>
      </c>
      <c r="M1360">
        <v>0</v>
      </c>
      <c r="N1360">
        <v>5</v>
      </c>
      <c r="O1360" s="6">
        <v>10</v>
      </c>
      <c r="P1360" t="s">
        <v>107</v>
      </c>
      <c r="Q1360" t="s">
        <v>107</v>
      </c>
      <c r="R1360">
        <f>IF(F1360="Monthly",2,0)
+IF(E1360&lt;=6,2,0)
+IF(N1360&lt;=2,2,0)
+IF(L1360&gt;=4,2,0)
+IF(M1360&gt;=2,1,0)
+IF(H1360&gt;=_xlfn.PERCENTILE.INC($H$2:$H$10001,0.75),1,0)</f>
        <v>0</v>
      </c>
      <c r="S1360" t="str">
        <f>IF(R1360&gt;=7,"High",IF(R1360&gt;=4,"Medium","Low"))</f>
        <v>Low</v>
      </c>
    </row>
    <row r="1361" spans="1:19">
      <c r="A1361" t="s">
        <v>1486</v>
      </c>
      <c r="B1361">
        <v>42</v>
      </c>
      <c r="C1361" t="s">
        <v>101</v>
      </c>
      <c r="D1361" t="s">
        <v>113</v>
      </c>
      <c r="E1361">
        <v>18</v>
      </c>
      <c r="F1361" t="s">
        <v>103</v>
      </c>
      <c r="G1361" t="s">
        <v>104</v>
      </c>
      <c r="H1361" s="5">
        <v>536</v>
      </c>
      <c r="I1361" s="5">
        <v>9668.0400000000009</v>
      </c>
      <c r="J1361" t="s">
        <v>105</v>
      </c>
      <c r="K1361" t="s">
        <v>106</v>
      </c>
      <c r="L1361">
        <v>0</v>
      </c>
      <c r="M1361">
        <v>0</v>
      </c>
      <c r="N1361">
        <v>5</v>
      </c>
      <c r="O1361" s="6">
        <v>0</v>
      </c>
      <c r="P1361" t="s">
        <v>106</v>
      </c>
      <c r="Q1361" t="s">
        <v>106</v>
      </c>
      <c r="R1361">
        <f>IF(F1361="Monthly",2,0)
+IF(E1361&lt;=6,2,0)
+IF(N1361&lt;=2,2,0)
+IF(L1361&gt;=4,2,0)
+IF(M1361&gt;=2,1,0)
+IF(H1361&gt;=_xlfn.PERCENTILE.INC($H$2:$H$10001,0.75),1,0)</f>
        <v>2</v>
      </c>
      <c r="S1361" t="str">
        <f>IF(R1361&gt;=7,"High",IF(R1361&gt;=4,"Medium","Low"))</f>
        <v>Low</v>
      </c>
    </row>
    <row r="1362" spans="1:19">
      <c r="A1362" t="s">
        <v>1487</v>
      </c>
      <c r="B1362">
        <v>37</v>
      </c>
      <c r="C1362" t="s">
        <v>101</v>
      </c>
      <c r="D1362" t="s">
        <v>133</v>
      </c>
      <c r="E1362">
        <v>17</v>
      </c>
      <c r="F1362" t="s">
        <v>103</v>
      </c>
      <c r="G1362" t="s">
        <v>110</v>
      </c>
      <c r="H1362" s="5">
        <v>738</v>
      </c>
      <c r="I1362" s="5">
        <v>12349.31</v>
      </c>
      <c r="J1362" t="s">
        <v>105</v>
      </c>
      <c r="K1362" t="s">
        <v>106</v>
      </c>
      <c r="L1362">
        <v>4</v>
      </c>
      <c r="M1362">
        <v>2</v>
      </c>
      <c r="N1362">
        <v>3</v>
      </c>
      <c r="O1362" s="6">
        <v>0</v>
      </c>
      <c r="P1362" t="s">
        <v>107</v>
      </c>
      <c r="Q1362" t="s">
        <v>107</v>
      </c>
      <c r="R1362">
        <f>IF(F1362="Monthly",2,0)
+IF(E1362&lt;=6,2,0)
+IF(N1362&lt;=2,2,0)
+IF(L1362&gt;=4,2,0)
+IF(M1362&gt;=2,1,0)
+IF(H1362&gt;=_xlfn.PERCENTILE.INC($H$2:$H$10001,0.75),1,0)</f>
        <v>5</v>
      </c>
      <c r="S1362" t="str">
        <f>IF(R1362&gt;=7,"High",IF(R1362&gt;=4,"Medium","Low"))</f>
        <v>Medium</v>
      </c>
    </row>
    <row r="1363" spans="1:19">
      <c r="A1363" t="s">
        <v>1488</v>
      </c>
      <c r="B1363">
        <v>32</v>
      </c>
      <c r="C1363" t="s">
        <v>112</v>
      </c>
      <c r="D1363" t="s">
        <v>131</v>
      </c>
      <c r="E1363">
        <v>38</v>
      </c>
      <c r="F1363" t="s">
        <v>109</v>
      </c>
      <c r="G1363" t="s">
        <v>110</v>
      </c>
      <c r="H1363" s="5">
        <v>664</v>
      </c>
      <c r="I1363" s="5">
        <v>23284.81</v>
      </c>
      <c r="J1363" t="s">
        <v>140</v>
      </c>
      <c r="K1363" t="s">
        <v>106</v>
      </c>
      <c r="L1363">
        <v>8</v>
      </c>
      <c r="M1363">
        <v>3</v>
      </c>
      <c r="N1363">
        <v>3</v>
      </c>
      <c r="O1363" s="6">
        <v>5</v>
      </c>
      <c r="P1363" t="s">
        <v>107</v>
      </c>
      <c r="Q1363" t="s">
        <v>106</v>
      </c>
      <c r="R1363">
        <f>IF(F1363="Monthly",2,0)
+IF(E1363&lt;=6,2,0)
+IF(N1363&lt;=2,2,0)
+IF(L1363&gt;=4,2,0)
+IF(M1363&gt;=2,1,0)
+IF(H1363&gt;=_xlfn.PERCENTILE.INC($H$2:$H$10001,0.75),1,0)</f>
        <v>3</v>
      </c>
      <c r="S1363" t="str">
        <f>IF(R1363&gt;=7,"High",IF(R1363&gt;=4,"Medium","Low"))</f>
        <v>Low</v>
      </c>
    </row>
    <row r="1364" spans="1:19">
      <c r="A1364" t="s">
        <v>1489</v>
      </c>
      <c r="B1364">
        <v>42</v>
      </c>
      <c r="C1364" t="s">
        <v>112</v>
      </c>
      <c r="D1364" t="s">
        <v>119</v>
      </c>
      <c r="E1364">
        <v>22</v>
      </c>
      <c r="F1364" t="s">
        <v>103</v>
      </c>
      <c r="G1364" t="s">
        <v>110</v>
      </c>
      <c r="H1364" s="5">
        <v>758</v>
      </c>
      <c r="I1364" s="5">
        <v>16217.4</v>
      </c>
      <c r="J1364" t="s">
        <v>117</v>
      </c>
      <c r="K1364" t="s">
        <v>106</v>
      </c>
      <c r="L1364">
        <v>3</v>
      </c>
      <c r="M1364">
        <v>0</v>
      </c>
      <c r="N1364">
        <v>4</v>
      </c>
      <c r="O1364" s="6">
        <v>0</v>
      </c>
      <c r="P1364" t="s">
        <v>107</v>
      </c>
      <c r="Q1364" t="s">
        <v>107</v>
      </c>
      <c r="R1364">
        <f>IF(F1364="Monthly",2,0)
+IF(E1364&lt;=6,2,0)
+IF(N1364&lt;=2,2,0)
+IF(L1364&gt;=4,2,0)
+IF(M1364&gt;=2,1,0)
+IF(H1364&gt;=_xlfn.PERCENTILE.INC($H$2:$H$10001,0.75),1,0)</f>
        <v>2</v>
      </c>
      <c r="S1364" t="str">
        <f>IF(R1364&gt;=7,"High",IF(R1364&gt;=4,"Medium","Low"))</f>
        <v>Low</v>
      </c>
    </row>
    <row r="1365" spans="1:19">
      <c r="A1365" t="s">
        <v>1490</v>
      </c>
      <c r="B1365">
        <v>32</v>
      </c>
      <c r="C1365" t="s">
        <v>101</v>
      </c>
      <c r="D1365" t="s">
        <v>126</v>
      </c>
      <c r="E1365">
        <v>20</v>
      </c>
      <c r="F1365" t="s">
        <v>103</v>
      </c>
      <c r="G1365" t="s">
        <v>129</v>
      </c>
      <c r="H1365" s="5">
        <v>1047</v>
      </c>
      <c r="I1365" s="5">
        <v>20712.62</v>
      </c>
      <c r="J1365" t="s">
        <v>134</v>
      </c>
      <c r="K1365" t="s">
        <v>106</v>
      </c>
      <c r="L1365">
        <v>1</v>
      </c>
      <c r="M1365">
        <v>0</v>
      </c>
      <c r="N1365">
        <v>5</v>
      </c>
      <c r="O1365" s="6">
        <v>0</v>
      </c>
      <c r="P1365" t="s">
        <v>106</v>
      </c>
      <c r="Q1365" t="s">
        <v>107</v>
      </c>
      <c r="R1365">
        <f>IF(F1365="Monthly",2,0)
+IF(E1365&lt;=6,2,0)
+IF(N1365&lt;=2,2,0)
+IF(L1365&gt;=4,2,0)
+IF(M1365&gt;=2,1,0)
+IF(H1365&gt;=_xlfn.PERCENTILE.INC($H$2:$H$10001,0.75),1,0)</f>
        <v>3</v>
      </c>
      <c r="S1365" t="str">
        <f>IF(R1365&gt;=7,"High",IF(R1365&gt;=4,"Medium","Low"))</f>
        <v>Low</v>
      </c>
    </row>
    <row r="1366" spans="1:19">
      <c r="A1366" t="s">
        <v>1491</v>
      </c>
      <c r="B1366">
        <v>44</v>
      </c>
      <c r="C1366" t="s">
        <v>101</v>
      </c>
      <c r="D1366" t="s">
        <v>128</v>
      </c>
      <c r="E1366">
        <v>30</v>
      </c>
      <c r="F1366" t="s">
        <v>103</v>
      </c>
      <c r="G1366" t="s">
        <v>104</v>
      </c>
      <c r="H1366" s="5">
        <v>532</v>
      </c>
      <c r="I1366" s="5">
        <v>15988.15</v>
      </c>
      <c r="J1366" t="s">
        <v>140</v>
      </c>
      <c r="K1366" t="s">
        <v>106</v>
      </c>
      <c r="L1366">
        <v>0</v>
      </c>
      <c r="M1366">
        <v>0</v>
      </c>
      <c r="N1366">
        <v>5</v>
      </c>
      <c r="O1366" s="6">
        <v>0</v>
      </c>
      <c r="P1366" t="s">
        <v>107</v>
      </c>
      <c r="Q1366" t="s">
        <v>106</v>
      </c>
      <c r="R1366">
        <f>IF(F1366="Monthly",2,0)
+IF(E1366&lt;=6,2,0)
+IF(N1366&lt;=2,2,0)
+IF(L1366&gt;=4,2,0)
+IF(M1366&gt;=2,1,0)
+IF(H1366&gt;=_xlfn.PERCENTILE.INC($H$2:$H$10001,0.75),1,0)</f>
        <v>2</v>
      </c>
      <c r="S1366" t="str">
        <f>IF(R1366&gt;=7,"High",IF(R1366&gt;=4,"Medium","Low"))</f>
        <v>Low</v>
      </c>
    </row>
    <row r="1367" spans="1:19">
      <c r="A1367" t="s">
        <v>1492</v>
      </c>
      <c r="B1367">
        <v>40</v>
      </c>
      <c r="C1367" t="s">
        <v>101</v>
      </c>
      <c r="D1367" t="s">
        <v>126</v>
      </c>
      <c r="E1367">
        <v>50</v>
      </c>
      <c r="F1367" t="s">
        <v>121</v>
      </c>
      <c r="G1367" t="s">
        <v>110</v>
      </c>
      <c r="H1367" s="5">
        <v>752</v>
      </c>
      <c r="I1367" s="5">
        <v>34793.29</v>
      </c>
      <c r="J1367" t="s">
        <v>140</v>
      </c>
      <c r="K1367" t="s">
        <v>106</v>
      </c>
      <c r="L1367">
        <v>0</v>
      </c>
      <c r="M1367">
        <v>0</v>
      </c>
      <c r="N1367">
        <v>5</v>
      </c>
      <c r="O1367" s="6">
        <v>10</v>
      </c>
      <c r="P1367" t="s">
        <v>107</v>
      </c>
      <c r="Q1367" t="s">
        <v>107</v>
      </c>
      <c r="R1367">
        <f>IF(F1367="Monthly",2,0)
+IF(E1367&lt;=6,2,0)
+IF(N1367&lt;=2,2,0)
+IF(L1367&gt;=4,2,0)
+IF(M1367&gt;=2,1,0)
+IF(H1367&gt;=_xlfn.PERCENTILE.INC($H$2:$H$10001,0.75),1,0)</f>
        <v>0</v>
      </c>
      <c r="S1367" t="str">
        <f>IF(R1367&gt;=7,"High",IF(R1367&gt;=4,"Medium","Low"))</f>
        <v>Low</v>
      </c>
    </row>
    <row r="1368" spans="1:19">
      <c r="A1368" t="s">
        <v>1493</v>
      </c>
      <c r="B1368">
        <v>43</v>
      </c>
      <c r="C1368" t="s">
        <v>101</v>
      </c>
      <c r="D1368" t="s">
        <v>131</v>
      </c>
      <c r="E1368">
        <v>26</v>
      </c>
      <c r="F1368" t="s">
        <v>103</v>
      </c>
      <c r="G1368" t="s">
        <v>104</v>
      </c>
      <c r="H1368" s="5">
        <v>464</v>
      </c>
      <c r="I1368" s="5">
        <v>12421.8</v>
      </c>
      <c r="J1368" t="s">
        <v>117</v>
      </c>
      <c r="K1368" t="s">
        <v>107</v>
      </c>
      <c r="L1368">
        <v>0</v>
      </c>
      <c r="M1368">
        <v>0</v>
      </c>
      <c r="N1368">
        <v>4</v>
      </c>
      <c r="O1368" s="6">
        <v>0</v>
      </c>
      <c r="P1368" t="s">
        <v>107</v>
      </c>
      <c r="Q1368" t="s">
        <v>107</v>
      </c>
      <c r="R1368">
        <f>IF(F1368="Monthly",2,0)
+IF(E1368&lt;=6,2,0)
+IF(N1368&lt;=2,2,0)
+IF(L1368&gt;=4,2,0)
+IF(M1368&gt;=2,1,0)
+IF(H1368&gt;=_xlfn.PERCENTILE.INC($H$2:$H$10001,0.75),1,0)</f>
        <v>2</v>
      </c>
      <c r="S1368" t="str">
        <f>IF(R1368&gt;=7,"High",IF(R1368&gt;=4,"Medium","Low"))</f>
        <v>Low</v>
      </c>
    </row>
    <row r="1369" spans="1:19">
      <c r="A1369" t="s">
        <v>1494</v>
      </c>
      <c r="B1369">
        <v>33</v>
      </c>
      <c r="C1369" t="s">
        <v>112</v>
      </c>
      <c r="D1369" t="s">
        <v>119</v>
      </c>
      <c r="E1369">
        <v>39</v>
      </c>
      <c r="F1369" t="s">
        <v>103</v>
      </c>
      <c r="G1369" t="s">
        <v>104</v>
      </c>
      <c r="H1369" s="5">
        <v>412</v>
      </c>
      <c r="I1369" s="5">
        <v>16093.61</v>
      </c>
      <c r="J1369" t="s">
        <v>134</v>
      </c>
      <c r="K1369" t="s">
        <v>106</v>
      </c>
      <c r="L1369">
        <v>0</v>
      </c>
      <c r="M1369">
        <v>0</v>
      </c>
      <c r="N1369">
        <v>5</v>
      </c>
      <c r="O1369" s="6">
        <v>0</v>
      </c>
      <c r="P1369" t="s">
        <v>106</v>
      </c>
      <c r="Q1369" t="s">
        <v>107</v>
      </c>
      <c r="R1369">
        <f>IF(F1369="Monthly",2,0)
+IF(E1369&lt;=6,2,0)
+IF(N1369&lt;=2,2,0)
+IF(L1369&gt;=4,2,0)
+IF(M1369&gt;=2,1,0)
+IF(H1369&gt;=_xlfn.PERCENTILE.INC($H$2:$H$10001,0.75),1,0)</f>
        <v>2</v>
      </c>
      <c r="S1369" t="str">
        <f>IF(R1369&gt;=7,"High",IF(R1369&gt;=4,"Medium","Low"))</f>
        <v>Low</v>
      </c>
    </row>
    <row r="1370" spans="1:19">
      <c r="A1370" t="s">
        <v>1495</v>
      </c>
      <c r="B1370">
        <v>31</v>
      </c>
      <c r="C1370" t="s">
        <v>101</v>
      </c>
      <c r="D1370" t="s">
        <v>137</v>
      </c>
      <c r="E1370">
        <v>25</v>
      </c>
      <c r="F1370" t="s">
        <v>103</v>
      </c>
      <c r="G1370" t="s">
        <v>104</v>
      </c>
      <c r="H1370" s="5">
        <v>456</v>
      </c>
      <c r="I1370" s="5">
        <v>11204.24</v>
      </c>
      <c r="J1370" t="s">
        <v>117</v>
      </c>
      <c r="K1370" t="s">
        <v>106</v>
      </c>
      <c r="L1370">
        <v>0</v>
      </c>
      <c r="M1370">
        <v>0</v>
      </c>
      <c r="N1370">
        <v>5</v>
      </c>
      <c r="O1370" s="6">
        <v>0</v>
      </c>
      <c r="P1370" t="s">
        <v>107</v>
      </c>
      <c r="Q1370" t="s">
        <v>107</v>
      </c>
      <c r="R1370">
        <f>IF(F1370="Monthly",2,0)
+IF(E1370&lt;=6,2,0)
+IF(N1370&lt;=2,2,0)
+IF(L1370&gt;=4,2,0)
+IF(M1370&gt;=2,1,0)
+IF(H1370&gt;=_xlfn.PERCENTILE.INC($H$2:$H$10001,0.75),1,0)</f>
        <v>2</v>
      </c>
      <c r="S1370" t="str">
        <f>IF(R1370&gt;=7,"High",IF(R1370&gt;=4,"Medium","Low"))</f>
        <v>Low</v>
      </c>
    </row>
    <row r="1371" spans="1:19">
      <c r="A1371" t="s">
        <v>1496</v>
      </c>
      <c r="B1371">
        <v>24</v>
      </c>
      <c r="C1371" t="s">
        <v>101</v>
      </c>
      <c r="D1371" t="s">
        <v>131</v>
      </c>
      <c r="E1371">
        <v>31</v>
      </c>
      <c r="F1371" t="s">
        <v>103</v>
      </c>
      <c r="G1371" t="s">
        <v>104</v>
      </c>
      <c r="H1371" s="5">
        <v>452</v>
      </c>
      <c r="I1371" s="5">
        <v>13844.15</v>
      </c>
      <c r="J1371" t="s">
        <v>140</v>
      </c>
      <c r="K1371" t="s">
        <v>106</v>
      </c>
      <c r="L1371">
        <v>1</v>
      </c>
      <c r="M1371">
        <v>0</v>
      </c>
      <c r="N1371">
        <v>5</v>
      </c>
      <c r="O1371" s="6">
        <v>0</v>
      </c>
      <c r="P1371" t="s">
        <v>107</v>
      </c>
      <c r="Q1371" t="s">
        <v>107</v>
      </c>
      <c r="R1371">
        <f>IF(F1371="Monthly",2,0)
+IF(E1371&lt;=6,2,0)
+IF(N1371&lt;=2,2,0)
+IF(L1371&gt;=4,2,0)
+IF(M1371&gt;=2,1,0)
+IF(H1371&gt;=_xlfn.PERCENTILE.INC($H$2:$H$10001,0.75),1,0)</f>
        <v>2</v>
      </c>
      <c r="S1371" t="str">
        <f>IF(R1371&gt;=7,"High",IF(R1371&gt;=4,"Medium","Low"))</f>
        <v>Low</v>
      </c>
    </row>
    <row r="1372" spans="1:19">
      <c r="A1372" t="s">
        <v>1497</v>
      </c>
      <c r="B1372">
        <v>25</v>
      </c>
      <c r="C1372" t="s">
        <v>101</v>
      </c>
      <c r="D1372" t="s">
        <v>123</v>
      </c>
      <c r="E1372">
        <v>21</v>
      </c>
      <c r="F1372" t="s">
        <v>103</v>
      </c>
      <c r="G1372" t="s">
        <v>110</v>
      </c>
      <c r="H1372" s="5">
        <v>794</v>
      </c>
      <c r="I1372" s="5">
        <v>17129.05</v>
      </c>
      <c r="J1372" t="s">
        <v>140</v>
      </c>
      <c r="K1372" t="s">
        <v>106</v>
      </c>
      <c r="L1372">
        <v>1</v>
      </c>
      <c r="M1372">
        <v>0</v>
      </c>
      <c r="N1372">
        <v>5</v>
      </c>
      <c r="O1372" s="6">
        <v>0</v>
      </c>
      <c r="P1372" t="s">
        <v>107</v>
      </c>
      <c r="Q1372" t="s">
        <v>107</v>
      </c>
      <c r="R1372">
        <f>IF(F1372="Monthly",2,0)
+IF(E1372&lt;=6,2,0)
+IF(N1372&lt;=2,2,0)
+IF(L1372&gt;=4,2,0)
+IF(M1372&gt;=2,1,0)
+IF(H1372&gt;=_xlfn.PERCENTILE.INC($H$2:$H$10001,0.75),1,0)</f>
        <v>3</v>
      </c>
      <c r="S1372" t="str">
        <f>IF(R1372&gt;=7,"High",IF(R1372&gt;=4,"Medium","Low"))</f>
        <v>Low</v>
      </c>
    </row>
    <row r="1373" spans="1:19">
      <c r="A1373" t="s">
        <v>1498</v>
      </c>
      <c r="B1373">
        <v>18</v>
      </c>
      <c r="C1373" t="s">
        <v>112</v>
      </c>
      <c r="D1373" t="s">
        <v>113</v>
      </c>
      <c r="E1373">
        <v>53</v>
      </c>
      <c r="F1373" t="s">
        <v>121</v>
      </c>
      <c r="G1373" t="s">
        <v>110</v>
      </c>
      <c r="H1373" s="5">
        <v>777</v>
      </c>
      <c r="I1373" s="5">
        <v>34461.769999999997</v>
      </c>
      <c r="J1373" t="s">
        <v>134</v>
      </c>
      <c r="K1373" t="s">
        <v>106</v>
      </c>
      <c r="L1373">
        <v>2</v>
      </c>
      <c r="M1373">
        <v>1</v>
      </c>
      <c r="N1373">
        <v>5</v>
      </c>
      <c r="O1373" s="6">
        <v>15</v>
      </c>
      <c r="P1373" t="s">
        <v>106</v>
      </c>
      <c r="Q1373" t="s">
        <v>107</v>
      </c>
      <c r="R1373">
        <f>IF(F1373="Monthly",2,0)
+IF(E1373&lt;=6,2,0)
+IF(N1373&lt;=2,2,0)
+IF(L1373&gt;=4,2,0)
+IF(M1373&gt;=2,1,0)
+IF(H1373&gt;=_xlfn.PERCENTILE.INC($H$2:$H$10001,0.75),1,0)</f>
        <v>0</v>
      </c>
      <c r="S1373" t="str">
        <f>IF(R1373&gt;=7,"High",IF(R1373&gt;=4,"Medium","Low"))</f>
        <v>Low</v>
      </c>
    </row>
    <row r="1374" spans="1:19">
      <c r="A1374" t="s">
        <v>1499</v>
      </c>
      <c r="B1374">
        <v>40</v>
      </c>
      <c r="C1374" t="s">
        <v>112</v>
      </c>
      <c r="D1374" t="s">
        <v>119</v>
      </c>
      <c r="E1374">
        <v>43</v>
      </c>
      <c r="F1374" t="s">
        <v>103</v>
      </c>
      <c r="G1374" t="s">
        <v>110</v>
      </c>
      <c r="H1374" s="5">
        <v>673</v>
      </c>
      <c r="I1374" s="5">
        <v>28302.41</v>
      </c>
      <c r="J1374" t="s">
        <v>134</v>
      </c>
      <c r="K1374" t="s">
        <v>106</v>
      </c>
      <c r="L1374">
        <v>0</v>
      </c>
      <c r="M1374">
        <v>0</v>
      </c>
      <c r="N1374">
        <v>5</v>
      </c>
      <c r="O1374" s="6">
        <v>0</v>
      </c>
      <c r="P1374" t="s">
        <v>107</v>
      </c>
      <c r="Q1374" t="s">
        <v>107</v>
      </c>
      <c r="R1374">
        <f>IF(F1374="Monthly",2,0)
+IF(E1374&lt;=6,2,0)
+IF(N1374&lt;=2,2,0)
+IF(L1374&gt;=4,2,0)
+IF(M1374&gt;=2,1,0)
+IF(H1374&gt;=_xlfn.PERCENTILE.INC($H$2:$H$10001,0.75),1,0)</f>
        <v>2</v>
      </c>
      <c r="S1374" t="str">
        <f>IF(R1374&gt;=7,"High",IF(R1374&gt;=4,"Medium","Low"))</f>
        <v>Low</v>
      </c>
    </row>
    <row r="1375" spans="1:19">
      <c r="A1375" t="s">
        <v>1500</v>
      </c>
      <c r="B1375">
        <v>43</v>
      </c>
      <c r="C1375" t="s">
        <v>112</v>
      </c>
      <c r="D1375" t="s">
        <v>159</v>
      </c>
      <c r="E1375">
        <v>43</v>
      </c>
      <c r="F1375" t="s">
        <v>121</v>
      </c>
      <c r="G1375" t="s">
        <v>129</v>
      </c>
      <c r="H1375" s="5">
        <v>1090</v>
      </c>
      <c r="I1375" s="5">
        <v>40202.129999999997</v>
      </c>
      <c r="J1375" t="s">
        <v>117</v>
      </c>
      <c r="K1375" t="s">
        <v>106</v>
      </c>
      <c r="L1375">
        <v>0</v>
      </c>
      <c r="M1375">
        <v>0</v>
      </c>
      <c r="N1375">
        <v>5</v>
      </c>
      <c r="O1375" s="6">
        <v>15</v>
      </c>
      <c r="P1375" t="s">
        <v>107</v>
      </c>
      <c r="Q1375" t="s">
        <v>107</v>
      </c>
      <c r="R1375">
        <f>IF(F1375="Monthly",2,0)
+IF(E1375&lt;=6,2,0)
+IF(N1375&lt;=2,2,0)
+IF(L1375&gt;=4,2,0)
+IF(M1375&gt;=2,1,0)
+IF(H1375&gt;=_xlfn.PERCENTILE.INC($H$2:$H$10001,0.75),1,0)</f>
        <v>1</v>
      </c>
      <c r="S1375" t="str">
        <f>IF(R1375&gt;=7,"High",IF(R1375&gt;=4,"Medium","Low"))</f>
        <v>Low</v>
      </c>
    </row>
    <row r="1376" spans="1:19">
      <c r="A1376" t="s">
        <v>1501</v>
      </c>
      <c r="B1376">
        <v>28</v>
      </c>
      <c r="C1376" t="s">
        <v>112</v>
      </c>
      <c r="D1376" t="s">
        <v>119</v>
      </c>
      <c r="E1376">
        <v>37</v>
      </c>
      <c r="F1376" t="s">
        <v>103</v>
      </c>
      <c r="G1376" t="s">
        <v>104</v>
      </c>
      <c r="H1376" s="5">
        <v>389</v>
      </c>
      <c r="I1376" s="5">
        <v>14144.65</v>
      </c>
      <c r="J1376" t="s">
        <v>140</v>
      </c>
      <c r="K1376" t="s">
        <v>106</v>
      </c>
      <c r="L1376">
        <v>0</v>
      </c>
      <c r="M1376">
        <v>0</v>
      </c>
      <c r="N1376">
        <v>5</v>
      </c>
      <c r="O1376" s="6">
        <v>0</v>
      </c>
      <c r="P1376" t="s">
        <v>106</v>
      </c>
      <c r="Q1376" t="s">
        <v>107</v>
      </c>
      <c r="R1376">
        <f>IF(F1376="Monthly",2,0)
+IF(E1376&lt;=6,2,0)
+IF(N1376&lt;=2,2,0)
+IF(L1376&gt;=4,2,0)
+IF(M1376&gt;=2,1,0)
+IF(H1376&gt;=_xlfn.PERCENTILE.INC($H$2:$H$10001,0.75),1,0)</f>
        <v>2</v>
      </c>
      <c r="S1376" t="str">
        <f>IF(R1376&gt;=7,"High",IF(R1376&gt;=4,"Medium","Low"))</f>
        <v>Low</v>
      </c>
    </row>
    <row r="1377" spans="1:19">
      <c r="A1377" t="s">
        <v>1502</v>
      </c>
      <c r="B1377">
        <v>23</v>
      </c>
      <c r="C1377" t="s">
        <v>112</v>
      </c>
      <c r="D1377" t="s">
        <v>131</v>
      </c>
      <c r="E1377">
        <v>22</v>
      </c>
      <c r="F1377" t="s">
        <v>121</v>
      </c>
      <c r="G1377" t="s">
        <v>110</v>
      </c>
      <c r="H1377" s="5">
        <v>793</v>
      </c>
      <c r="I1377" s="5">
        <v>14672.16</v>
      </c>
      <c r="J1377" t="s">
        <v>134</v>
      </c>
      <c r="K1377" t="s">
        <v>106</v>
      </c>
      <c r="L1377">
        <v>0</v>
      </c>
      <c r="M1377">
        <v>0</v>
      </c>
      <c r="N1377">
        <v>5</v>
      </c>
      <c r="O1377" s="6">
        <v>15</v>
      </c>
      <c r="P1377" t="s">
        <v>107</v>
      </c>
      <c r="Q1377" t="s">
        <v>107</v>
      </c>
      <c r="R1377">
        <f>IF(F1377="Monthly",2,0)
+IF(E1377&lt;=6,2,0)
+IF(N1377&lt;=2,2,0)
+IF(L1377&gt;=4,2,0)
+IF(M1377&gt;=2,1,0)
+IF(H1377&gt;=_xlfn.PERCENTILE.INC($H$2:$H$10001,0.75),1,0)</f>
        <v>0</v>
      </c>
      <c r="S1377" t="str">
        <f>IF(R1377&gt;=7,"High",IF(R1377&gt;=4,"Medium","Low"))</f>
        <v>Low</v>
      </c>
    </row>
    <row r="1378" spans="1:19">
      <c r="A1378" t="s">
        <v>1503</v>
      </c>
      <c r="B1378">
        <v>45</v>
      </c>
      <c r="C1378" t="s">
        <v>112</v>
      </c>
      <c r="D1378" t="s">
        <v>102</v>
      </c>
      <c r="E1378">
        <v>3</v>
      </c>
      <c r="F1378" t="s">
        <v>103</v>
      </c>
      <c r="G1378" t="s">
        <v>129</v>
      </c>
      <c r="H1378" s="5">
        <v>1067</v>
      </c>
      <c r="I1378" s="5">
        <v>3280.44</v>
      </c>
      <c r="J1378" t="s">
        <v>105</v>
      </c>
      <c r="K1378" t="s">
        <v>107</v>
      </c>
      <c r="L1378">
        <v>0</v>
      </c>
      <c r="M1378">
        <v>0</v>
      </c>
      <c r="N1378">
        <v>5</v>
      </c>
      <c r="O1378" s="6">
        <v>0</v>
      </c>
      <c r="P1378" t="s">
        <v>107</v>
      </c>
      <c r="Q1378" t="s">
        <v>106</v>
      </c>
      <c r="R1378">
        <f>IF(F1378="Monthly",2,0)
+IF(E1378&lt;=6,2,0)
+IF(N1378&lt;=2,2,0)
+IF(L1378&gt;=4,2,0)
+IF(M1378&gt;=2,1,0)
+IF(H1378&gt;=_xlfn.PERCENTILE.INC($H$2:$H$10001,0.75),1,0)</f>
        <v>5</v>
      </c>
      <c r="S1378" t="str">
        <f>IF(R1378&gt;=7,"High",IF(R1378&gt;=4,"Medium","Low"))</f>
        <v>Medium</v>
      </c>
    </row>
    <row r="1379" spans="1:19">
      <c r="A1379" t="s">
        <v>1504</v>
      </c>
      <c r="B1379">
        <v>24</v>
      </c>
      <c r="C1379" t="s">
        <v>101</v>
      </c>
      <c r="D1379" t="s">
        <v>133</v>
      </c>
      <c r="E1379">
        <v>51</v>
      </c>
      <c r="F1379" t="s">
        <v>103</v>
      </c>
      <c r="G1379" t="s">
        <v>104</v>
      </c>
      <c r="H1379" s="5">
        <v>518</v>
      </c>
      <c r="I1379" s="5">
        <v>26897.73</v>
      </c>
      <c r="J1379" t="s">
        <v>105</v>
      </c>
      <c r="K1379" t="s">
        <v>106</v>
      </c>
      <c r="L1379">
        <v>0</v>
      </c>
      <c r="M1379">
        <v>0</v>
      </c>
      <c r="N1379">
        <v>5</v>
      </c>
      <c r="O1379" s="6">
        <v>0</v>
      </c>
      <c r="P1379" t="s">
        <v>106</v>
      </c>
      <c r="Q1379" t="s">
        <v>106</v>
      </c>
      <c r="R1379">
        <f>IF(F1379="Monthly",2,0)
+IF(E1379&lt;=6,2,0)
+IF(N1379&lt;=2,2,0)
+IF(L1379&gt;=4,2,0)
+IF(M1379&gt;=2,1,0)
+IF(H1379&gt;=_xlfn.PERCENTILE.INC($H$2:$H$10001,0.75),1,0)</f>
        <v>2</v>
      </c>
      <c r="S1379" t="str">
        <f>IF(R1379&gt;=7,"High",IF(R1379&gt;=4,"Medium","Low"))</f>
        <v>Low</v>
      </c>
    </row>
    <row r="1380" spans="1:19">
      <c r="A1380" t="s">
        <v>1505</v>
      </c>
      <c r="B1380">
        <v>28</v>
      </c>
      <c r="C1380" t="s">
        <v>101</v>
      </c>
      <c r="D1380" t="s">
        <v>137</v>
      </c>
      <c r="E1380">
        <v>33</v>
      </c>
      <c r="F1380" t="s">
        <v>103</v>
      </c>
      <c r="G1380" t="s">
        <v>104</v>
      </c>
      <c r="H1380" s="5">
        <v>432</v>
      </c>
      <c r="I1380" s="5">
        <v>14232.83</v>
      </c>
      <c r="J1380" t="s">
        <v>134</v>
      </c>
      <c r="K1380" t="s">
        <v>106</v>
      </c>
      <c r="L1380">
        <v>0</v>
      </c>
      <c r="M1380">
        <v>0</v>
      </c>
      <c r="N1380">
        <v>5</v>
      </c>
      <c r="O1380" s="6">
        <v>0</v>
      </c>
      <c r="P1380" t="s">
        <v>106</v>
      </c>
      <c r="Q1380" t="s">
        <v>107</v>
      </c>
      <c r="R1380">
        <f>IF(F1380="Monthly",2,0)
+IF(E1380&lt;=6,2,0)
+IF(N1380&lt;=2,2,0)
+IF(L1380&gt;=4,2,0)
+IF(M1380&gt;=2,1,0)
+IF(H1380&gt;=_xlfn.PERCENTILE.INC($H$2:$H$10001,0.75),1,0)</f>
        <v>2</v>
      </c>
      <c r="S1380" t="str">
        <f>IF(R1380&gt;=7,"High",IF(R1380&gt;=4,"Medium","Low"))</f>
        <v>Low</v>
      </c>
    </row>
    <row r="1381" spans="1:19">
      <c r="A1381" t="s">
        <v>1506</v>
      </c>
      <c r="B1381">
        <v>53</v>
      </c>
      <c r="C1381" t="s">
        <v>112</v>
      </c>
      <c r="D1381" t="s">
        <v>102</v>
      </c>
      <c r="E1381">
        <v>35</v>
      </c>
      <c r="F1381" t="s">
        <v>103</v>
      </c>
      <c r="G1381" t="s">
        <v>110</v>
      </c>
      <c r="H1381" s="5">
        <v>790</v>
      </c>
      <c r="I1381" s="5">
        <v>26824.52</v>
      </c>
      <c r="J1381" t="s">
        <v>117</v>
      </c>
      <c r="K1381" t="s">
        <v>106</v>
      </c>
      <c r="L1381">
        <v>0</v>
      </c>
      <c r="M1381">
        <v>0</v>
      </c>
      <c r="N1381">
        <v>5</v>
      </c>
      <c r="O1381" s="6">
        <v>0</v>
      </c>
      <c r="P1381" t="s">
        <v>107</v>
      </c>
      <c r="Q1381" t="s">
        <v>107</v>
      </c>
      <c r="R1381">
        <f>IF(F1381="Monthly",2,0)
+IF(E1381&lt;=6,2,0)
+IF(N1381&lt;=2,2,0)
+IF(L1381&gt;=4,2,0)
+IF(M1381&gt;=2,1,0)
+IF(H1381&gt;=_xlfn.PERCENTILE.INC($H$2:$H$10001,0.75),1,0)</f>
        <v>2</v>
      </c>
      <c r="S1381" t="str">
        <f>IF(R1381&gt;=7,"High",IF(R1381&gt;=4,"Medium","Low"))</f>
        <v>Low</v>
      </c>
    </row>
    <row r="1382" spans="1:19">
      <c r="A1382" t="s">
        <v>1507</v>
      </c>
      <c r="B1382">
        <v>37</v>
      </c>
      <c r="C1382" t="s">
        <v>112</v>
      </c>
      <c r="D1382" t="s">
        <v>137</v>
      </c>
      <c r="E1382">
        <v>24</v>
      </c>
      <c r="F1382" t="s">
        <v>109</v>
      </c>
      <c r="G1382" t="s">
        <v>104</v>
      </c>
      <c r="H1382" s="5">
        <v>492</v>
      </c>
      <c r="I1382" s="5">
        <v>10720.1</v>
      </c>
      <c r="J1382" t="s">
        <v>134</v>
      </c>
      <c r="K1382" t="s">
        <v>107</v>
      </c>
      <c r="L1382">
        <v>5</v>
      </c>
      <c r="M1382">
        <v>2</v>
      </c>
      <c r="N1382">
        <v>3</v>
      </c>
      <c r="O1382" s="6">
        <v>10</v>
      </c>
      <c r="P1382" t="s">
        <v>107</v>
      </c>
      <c r="Q1382" t="s">
        <v>106</v>
      </c>
      <c r="R1382">
        <f>IF(F1382="Monthly",2,0)
+IF(E1382&lt;=6,2,0)
+IF(N1382&lt;=2,2,0)
+IF(L1382&gt;=4,2,0)
+IF(M1382&gt;=2,1,0)
+IF(H1382&gt;=_xlfn.PERCENTILE.INC($H$2:$H$10001,0.75),1,0)</f>
        <v>3</v>
      </c>
      <c r="S1382" t="str">
        <f>IF(R1382&gt;=7,"High",IF(R1382&gt;=4,"Medium","Low"))</f>
        <v>Low</v>
      </c>
    </row>
    <row r="1383" spans="1:19">
      <c r="A1383" t="s">
        <v>1508</v>
      </c>
      <c r="B1383">
        <v>28</v>
      </c>
      <c r="C1383" t="s">
        <v>101</v>
      </c>
      <c r="D1383" t="s">
        <v>119</v>
      </c>
      <c r="E1383">
        <v>51</v>
      </c>
      <c r="F1383" t="s">
        <v>109</v>
      </c>
      <c r="G1383" t="s">
        <v>129</v>
      </c>
      <c r="H1383" s="5">
        <v>1004</v>
      </c>
      <c r="I1383" s="5">
        <v>50635.62</v>
      </c>
      <c r="J1383" t="s">
        <v>115</v>
      </c>
      <c r="K1383" t="s">
        <v>106</v>
      </c>
      <c r="L1383">
        <v>0</v>
      </c>
      <c r="M1383">
        <v>0</v>
      </c>
      <c r="N1383">
        <v>5</v>
      </c>
      <c r="O1383" s="6">
        <v>0</v>
      </c>
      <c r="P1383" t="s">
        <v>107</v>
      </c>
      <c r="Q1383" t="s">
        <v>107</v>
      </c>
      <c r="R1383">
        <f>IF(F1383="Monthly",2,0)
+IF(E1383&lt;=6,2,0)
+IF(N1383&lt;=2,2,0)
+IF(L1383&gt;=4,2,0)
+IF(M1383&gt;=2,1,0)
+IF(H1383&gt;=_xlfn.PERCENTILE.INC($H$2:$H$10001,0.75),1,0)</f>
        <v>1</v>
      </c>
      <c r="S1383" t="str">
        <f>IF(R1383&gt;=7,"High",IF(R1383&gt;=4,"Medium","Low"))</f>
        <v>Low</v>
      </c>
    </row>
    <row r="1384" spans="1:19">
      <c r="A1384" t="s">
        <v>1509</v>
      </c>
      <c r="B1384">
        <v>45</v>
      </c>
      <c r="C1384" t="s">
        <v>112</v>
      </c>
      <c r="D1384" t="s">
        <v>102</v>
      </c>
      <c r="E1384">
        <v>30</v>
      </c>
      <c r="F1384" t="s">
        <v>121</v>
      </c>
      <c r="G1384" t="s">
        <v>110</v>
      </c>
      <c r="H1384" s="5">
        <v>696</v>
      </c>
      <c r="I1384" s="5">
        <v>18973</v>
      </c>
      <c r="J1384" t="s">
        <v>117</v>
      </c>
      <c r="K1384" t="s">
        <v>107</v>
      </c>
      <c r="L1384">
        <v>0</v>
      </c>
      <c r="M1384">
        <v>0</v>
      </c>
      <c r="N1384">
        <v>4</v>
      </c>
      <c r="O1384" s="6">
        <v>10</v>
      </c>
      <c r="P1384" t="s">
        <v>106</v>
      </c>
      <c r="Q1384" t="s">
        <v>107</v>
      </c>
      <c r="R1384">
        <f>IF(F1384="Monthly",2,0)
+IF(E1384&lt;=6,2,0)
+IF(N1384&lt;=2,2,0)
+IF(L1384&gt;=4,2,0)
+IF(M1384&gt;=2,1,0)
+IF(H1384&gt;=_xlfn.PERCENTILE.INC($H$2:$H$10001,0.75),1,0)</f>
        <v>0</v>
      </c>
      <c r="S1384" t="str">
        <f>IF(R1384&gt;=7,"High",IF(R1384&gt;=4,"Medium","Low"))</f>
        <v>Low</v>
      </c>
    </row>
    <row r="1385" spans="1:19">
      <c r="A1385" t="s">
        <v>1510</v>
      </c>
      <c r="B1385">
        <v>31</v>
      </c>
      <c r="C1385" t="s">
        <v>101</v>
      </c>
      <c r="D1385" t="s">
        <v>102</v>
      </c>
      <c r="E1385">
        <v>25</v>
      </c>
      <c r="F1385" t="s">
        <v>109</v>
      </c>
      <c r="G1385" t="s">
        <v>104</v>
      </c>
      <c r="H1385" s="5">
        <v>520</v>
      </c>
      <c r="I1385" s="5">
        <v>13342.46</v>
      </c>
      <c r="J1385" t="s">
        <v>105</v>
      </c>
      <c r="K1385" t="s">
        <v>106</v>
      </c>
      <c r="L1385">
        <v>1</v>
      </c>
      <c r="M1385">
        <v>0</v>
      </c>
      <c r="N1385">
        <v>5</v>
      </c>
      <c r="O1385" s="6">
        <v>0</v>
      </c>
      <c r="P1385" t="s">
        <v>107</v>
      </c>
      <c r="Q1385" t="s">
        <v>107</v>
      </c>
      <c r="R1385">
        <f>IF(F1385="Monthly",2,0)
+IF(E1385&lt;=6,2,0)
+IF(N1385&lt;=2,2,0)
+IF(L1385&gt;=4,2,0)
+IF(M1385&gt;=2,1,0)
+IF(H1385&gt;=_xlfn.PERCENTILE.INC($H$2:$H$10001,0.75),1,0)</f>
        <v>0</v>
      </c>
      <c r="S1385" t="str">
        <f>IF(R1385&gt;=7,"High",IF(R1385&gt;=4,"Medium","Low"))</f>
        <v>Low</v>
      </c>
    </row>
    <row r="1386" spans="1:19">
      <c r="A1386" t="s">
        <v>1511</v>
      </c>
      <c r="B1386">
        <v>47</v>
      </c>
      <c r="C1386" t="s">
        <v>112</v>
      </c>
      <c r="D1386" t="s">
        <v>126</v>
      </c>
      <c r="E1386">
        <v>41</v>
      </c>
      <c r="F1386" t="s">
        <v>109</v>
      </c>
      <c r="G1386" t="s">
        <v>110</v>
      </c>
      <c r="H1386" s="5">
        <v>812</v>
      </c>
      <c r="I1386" s="5">
        <v>33589.49</v>
      </c>
      <c r="J1386" t="s">
        <v>134</v>
      </c>
      <c r="K1386" t="s">
        <v>106</v>
      </c>
      <c r="L1386">
        <v>0</v>
      </c>
      <c r="M1386">
        <v>0</v>
      </c>
      <c r="N1386">
        <v>4</v>
      </c>
      <c r="O1386" s="6">
        <v>0</v>
      </c>
      <c r="P1386" t="s">
        <v>107</v>
      </c>
      <c r="Q1386" t="s">
        <v>106</v>
      </c>
      <c r="R1386">
        <f>IF(F1386="Monthly",2,0)
+IF(E1386&lt;=6,2,0)
+IF(N1386&lt;=2,2,0)
+IF(L1386&gt;=4,2,0)
+IF(M1386&gt;=2,1,0)
+IF(H1386&gt;=_xlfn.PERCENTILE.INC($H$2:$H$10001,0.75),1,0)</f>
        <v>1</v>
      </c>
      <c r="S1386" t="str">
        <f>IF(R1386&gt;=7,"High",IF(R1386&gt;=4,"Medium","Low"))</f>
        <v>Low</v>
      </c>
    </row>
    <row r="1387" spans="1:19">
      <c r="A1387" t="s">
        <v>1512</v>
      </c>
      <c r="B1387">
        <v>19</v>
      </c>
      <c r="C1387" t="s">
        <v>101</v>
      </c>
      <c r="D1387" t="s">
        <v>137</v>
      </c>
      <c r="E1387">
        <v>10</v>
      </c>
      <c r="F1387" t="s">
        <v>103</v>
      </c>
      <c r="G1387" t="s">
        <v>110</v>
      </c>
      <c r="H1387" s="5">
        <v>690</v>
      </c>
      <c r="I1387" s="5">
        <v>6886.56</v>
      </c>
      <c r="J1387" t="s">
        <v>117</v>
      </c>
      <c r="K1387" t="s">
        <v>106</v>
      </c>
      <c r="L1387">
        <v>1</v>
      </c>
      <c r="M1387">
        <v>0</v>
      </c>
      <c r="N1387">
        <v>4</v>
      </c>
      <c r="O1387" s="6">
        <v>0</v>
      </c>
      <c r="P1387" t="s">
        <v>107</v>
      </c>
      <c r="Q1387" t="s">
        <v>107</v>
      </c>
      <c r="R1387">
        <f>IF(F1387="Monthly",2,0)
+IF(E1387&lt;=6,2,0)
+IF(N1387&lt;=2,2,0)
+IF(L1387&gt;=4,2,0)
+IF(M1387&gt;=2,1,0)
+IF(H1387&gt;=_xlfn.PERCENTILE.INC($H$2:$H$10001,0.75),1,0)</f>
        <v>2</v>
      </c>
      <c r="S1387" t="str">
        <f>IF(R1387&gt;=7,"High",IF(R1387&gt;=4,"Medium","Low"))</f>
        <v>Low</v>
      </c>
    </row>
    <row r="1388" spans="1:19">
      <c r="A1388" t="s">
        <v>1513</v>
      </c>
      <c r="B1388">
        <v>18</v>
      </c>
      <c r="C1388" t="s">
        <v>101</v>
      </c>
      <c r="D1388" t="s">
        <v>126</v>
      </c>
      <c r="E1388">
        <v>25</v>
      </c>
      <c r="F1388" t="s">
        <v>103</v>
      </c>
      <c r="G1388" t="s">
        <v>110</v>
      </c>
      <c r="H1388" s="5">
        <v>801</v>
      </c>
      <c r="I1388" s="5">
        <v>20074.95</v>
      </c>
      <c r="J1388" t="s">
        <v>115</v>
      </c>
      <c r="K1388" t="s">
        <v>106</v>
      </c>
      <c r="L1388">
        <v>0</v>
      </c>
      <c r="M1388">
        <v>0</v>
      </c>
      <c r="N1388">
        <v>4</v>
      </c>
      <c r="O1388" s="6">
        <v>0</v>
      </c>
      <c r="P1388" t="s">
        <v>107</v>
      </c>
      <c r="Q1388" t="s">
        <v>107</v>
      </c>
      <c r="R1388">
        <f>IF(F1388="Monthly",2,0)
+IF(E1388&lt;=6,2,0)
+IF(N1388&lt;=2,2,0)
+IF(L1388&gt;=4,2,0)
+IF(M1388&gt;=2,1,0)
+IF(H1388&gt;=_xlfn.PERCENTILE.INC($H$2:$H$10001,0.75),1,0)</f>
        <v>3</v>
      </c>
      <c r="S1388" t="str">
        <f>IF(R1388&gt;=7,"High",IF(R1388&gt;=4,"Medium","Low"))</f>
        <v>Low</v>
      </c>
    </row>
    <row r="1389" spans="1:19">
      <c r="A1389" t="s">
        <v>1514</v>
      </c>
      <c r="B1389">
        <v>49</v>
      </c>
      <c r="C1389" t="s">
        <v>101</v>
      </c>
      <c r="D1389" t="s">
        <v>102</v>
      </c>
      <c r="E1389">
        <v>47</v>
      </c>
      <c r="F1389" t="s">
        <v>103</v>
      </c>
      <c r="G1389" t="s">
        <v>110</v>
      </c>
      <c r="H1389" s="5">
        <v>700</v>
      </c>
      <c r="I1389" s="5">
        <v>32108.34</v>
      </c>
      <c r="J1389" t="s">
        <v>117</v>
      </c>
      <c r="K1389" t="s">
        <v>106</v>
      </c>
      <c r="L1389">
        <v>0</v>
      </c>
      <c r="M1389">
        <v>0</v>
      </c>
      <c r="N1389">
        <v>4</v>
      </c>
      <c r="O1389" s="6">
        <v>0</v>
      </c>
      <c r="P1389" t="s">
        <v>106</v>
      </c>
      <c r="Q1389" t="s">
        <v>107</v>
      </c>
      <c r="R1389">
        <f>IF(F1389="Monthly",2,0)
+IF(E1389&lt;=6,2,0)
+IF(N1389&lt;=2,2,0)
+IF(L1389&gt;=4,2,0)
+IF(M1389&gt;=2,1,0)
+IF(H1389&gt;=_xlfn.PERCENTILE.INC($H$2:$H$10001,0.75),1,0)</f>
        <v>2</v>
      </c>
      <c r="S1389" t="str">
        <f>IF(R1389&gt;=7,"High",IF(R1389&gt;=4,"Medium","Low"))</f>
        <v>Low</v>
      </c>
    </row>
    <row r="1390" spans="1:19">
      <c r="A1390" t="s">
        <v>1515</v>
      </c>
      <c r="B1390">
        <v>50</v>
      </c>
      <c r="C1390" t="s">
        <v>101</v>
      </c>
      <c r="D1390" t="s">
        <v>113</v>
      </c>
      <c r="E1390">
        <v>38</v>
      </c>
      <c r="F1390" t="s">
        <v>109</v>
      </c>
      <c r="G1390" t="s">
        <v>104</v>
      </c>
      <c r="H1390" s="5">
        <v>471</v>
      </c>
      <c r="I1390" s="5">
        <v>17655.939999999999</v>
      </c>
      <c r="J1390" t="s">
        <v>115</v>
      </c>
      <c r="K1390" t="s">
        <v>106</v>
      </c>
      <c r="L1390">
        <v>3</v>
      </c>
      <c r="M1390">
        <v>0</v>
      </c>
      <c r="N1390">
        <v>4</v>
      </c>
      <c r="O1390" s="6">
        <v>0</v>
      </c>
      <c r="P1390" t="s">
        <v>106</v>
      </c>
      <c r="Q1390" t="s">
        <v>106</v>
      </c>
      <c r="R1390">
        <f>IF(F1390="Monthly",2,0)
+IF(E1390&lt;=6,2,0)
+IF(N1390&lt;=2,2,0)
+IF(L1390&gt;=4,2,0)
+IF(M1390&gt;=2,1,0)
+IF(H1390&gt;=_xlfn.PERCENTILE.INC($H$2:$H$10001,0.75),1,0)</f>
        <v>0</v>
      </c>
      <c r="S1390" t="str">
        <f>IF(R1390&gt;=7,"High",IF(R1390&gt;=4,"Medium","Low"))</f>
        <v>Low</v>
      </c>
    </row>
    <row r="1391" spans="1:19">
      <c r="A1391" t="s">
        <v>1516</v>
      </c>
      <c r="B1391">
        <v>63</v>
      </c>
      <c r="C1391" t="s">
        <v>101</v>
      </c>
      <c r="D1391" t="s">
        <v>133</v>
      </c>
      <c r="E1391">
        <v>29</v>
      </c>
      <c r="F1391" t="s">
        <v>109</v>
      </c>
      <c r="G1391" t="s">
        <v>104</v>
      </c>
      <c r="H1391" s="5">
        <v>463</v>
      </c>
      <c r="I1391" s="5">
        <v>13718.29</v>
      </c>
      <c r="J1391" t="s">
        <v>117</v>
      </c>
      <c r="K1391" t="s">
        <v>106</v>
      </c>
      <c r="L1391">
        <v>0</v>
      </c>
      <c r="M1391">
        <v>0</v>
      </c>
      <c r="N1391">
        <v>5</v>
      </c>
      <c r="O1391" s="6">
        <v>0</v>
      </c>
      <c r="P1391" t="s">
        <v>106</v>
      </c>
      <c r="Q1391" t="s">
        <v>107</v>
      </c>
      <c r="R1391">
        <f>IF(F1391="Monthly",2,0)
+IF(E1391&lt;=6,2,0)
+IF(N1391&lt;=2,2,0)
+IF(L1391&gt;=4,2,0)
+IF(M1391&gt;=2,1,0)
+IF(H1391&gt;=_xlfn.PERCENTILE.INC($H$2:$H$10001,0.75),1,0)</f>
        <v>0</v>
      </c>
      <c r="S1391" t="str">
        <f>IF(R1391&gt;=7,"High",IF(R1391&gt;=4,"Medium","Low"))</f>
        <v>Low</v>
      </c>
    </row>
    <row r="1392" spans="1:19">
      <c r="A1392" t="s">
        <v>1517</v>
      </c>
      <c r="B1392">
        <v>43</v>
      </c>
      <c r="C1392" t="s">
        <v>101</v>
      </c>
      <c r="D1392" t="s">
        <v>128</v>
      </c>
      <c r="E1392">
        <v>52</v>
      </c>
      <c r="F1392" t="s">
        <v>109</v>
      </c>
      <c r="G1392" t="s">
        <v>104</v>
      </c>
      <c r="H1392" s="5">
        <v>524</v>
      </c>
      <c r="I1392" s="5">
        <v>26499.06</v>
      </c>
      <c r="J1392" t="s">
        <v>140</v>
      </c>
      <c r="K1392" t="s">
        <v>106</v>
      </c>
      <c r="L1392">
        <v>0</v>
      </c>
      <c r="M1392">
        <v>0</v>
      </c>
      <c r="N1392">
        <v>5</v>
      </c>
      <c r="O1392" s="6">
        <v>0</v>
      </c>
      <c r="P1392" t="s">
        <v>107</v>
      </c>
      <c r="Q1392" t="s">
        <v>106</v>
      </c>
      <c r="R1392">
        <f>IF(F1392="Monthly",2,0)
+IF(E1392&lt;=6,2,0)
+IF(N1392&lt;=2,2,0)
+IF(L1392&gt;=4,2,0)
+IF(M1392&gt;=2,1,0)
+IF(H1392&gt;=_xlfn.PERCENTILE.INC($H$2:$H$10001,0.75),1,0)</f>
        <v>0</v>
      </c>
      <c r="S1392" t="str">
        <f>IF(R1392&gt;=7,"High",IF(R1392&gt;=4,"Medium","Low"))</f>
        <v>Low</v>
      </c>
    </row>
    <row r="1393" spans="1:19">
      <c r="A1393" t="s">
        <v>1518</v>
      </c>
      <c r="B1393">
        <v>35</v>
      </c>
      <c r="C1393" t="s">
        <v>112</v>
      </c>
      <c r="D1393" t="s">
        <v>113</v>
      </c>
      <c r="E1393">
        <v>33</v>
      </c>
      <c r="F1393" t="s">
        <v>103</v>
      </c>
      <c r="G1393" t="s">
        <v>110</v>
      </c>
      <c r="H1393" s="5">
        <v>707</v>
      </c>
      <c r="I1393" s="5">
        <v>23654.82</v>
      </c>
      <c r="J1393" t="s">
        <v>105</v>
      </c>
      <c r="K1393" t="s">
        <v>106</v>
      </c>
      <c r="L1393">
        <v>1</v>
      </c>
      <c r="M1393">
        <v>0</v>
      </c>
      <c r="N1393">
        <v>5</v>
      </c>
      <c r="O1393" s="6">
        <v>0</v>
      </c>
      <c r="P1393" t="s">
        <v>107</v>
      </c>
      <c r="Q1393" t="s">
        <v>107</v>
      </c>
      <c r="R1393">
        <f>IF(F1393="Monthly",2,0)
+IF(E1393&lt;=6,2,0)
+IF(N1393&lt;=2,2,0)
+IF(L1393&gt;=4,2,0)
+IF(M1393&gt;=2,1,0)
+IF(H1393&gt;=_xlfn.PERCENTILE.INC($H$2:$H$10001,0.75),1,0)</f>
        <v>2</v>
      </c>
      <c r="S1393" t="str">
        <f>IF(R1393&gt;=7,"High",IF(R1393&gt;=4,"Medium","Low"))</f>
        <v>Low</v>
      </c>
    </row>
    <row r="1394" spans="1:19">
      <c r="A1394" t="s">
        <v>1519</v>
      </c>
      <c r="B1394">
        <v>37</v>
      </c>
      <c r="C1394" t="s">
        <v>112</v>
      </c>
      <c r="D1394" t="s">
        <v>137</v>
      </c>
      <c r="E1394">
        <v>51</v>
      </c>
      <c r="F1394" t="s">
        <v>121</v>
      </c>
      <c r="G1394" t="s">
        <v>110</v>
      </c>
      <c r="H1394" s="5">
        <v>707</v>
      </c>
      <c r="I1394" s="5">
        <v>29977.119999999999</v>
      </c>
      <c r="J1394" t="s">
        <v>105</v>
      </c>
      <c r="K1394" t="s">
        <v>106</v>
      </c>
      <c r="L1394">
        <v>2</v>
      </c>
      <c r="M1394">
        <v>0</v>
      </c>
      <c r="N1394">
        <v>4</v>
      </c>
      <c r="O1394" s="6">
        <v>15</v>
      </c>
      <c r="P1394" t="s">
        <v>107</v>
      </c>
      <c r="Q1394" t="s">
        <v>107</v>
      </c>
      <c r="R1394">
        <f>IF(F1394="Monthly",2,0)
+IF(E1394&lt;=6,2,0)
+IF(N1394&lt;=2,2,0)
+IF(L1394&gt;=4,2,0)
+IF(M1394&gt;=2,1,0)
+IF(H1394&gt;=_xlfn.PERCENTILE.INC($H$2:$H$10001,0.75),1,0)</f>
        <v>0</v>
      </c>
      <c r="S1394" t="str">
        <f>IF(R1394&gt;=7,"High",IF(R1394&gt;=4,"Medium","Low"))</f>
        <v>Low</v>
      </c>
    </row>
    <row r="1395" spans="1:19">
      <c r="A1395" t="s">
        <v>1520</v>
      </c>
      <c r="B1395">
        <v>49</v>
      </c>
      <c r="C1395" t="s">
        <v>112</v>
      </c>
      <c r="D1395" t="s">
        <v>102</v>
      </c>
      <c r="E1395">
        <v>4</v>
      </c>
      <c r="F1395" t="s">
        <v>103</v>
      </c>
      <c r="G1395" t="s">
        <v>110</v>
      </c>
      <c r="H1395" s="5">
        <v>732</v>
      </c>
      <c r="I1395" s="5">
        <v>2842.65</v>
      </c>
      <c r="J1395" t="s">
        <v>117</v>
      </c>
      <c r="K1395" t="s">
        <v>106</v>
      </c>
      <c r="L1395">
        <v>2</v>
      </c>
      <c r="M1395">
        <v>0</v>
      </c>
      <c r="N1395">
        <v>5</v>
      </c>
      <c r="O1395" s="6">
        <v>0</v>
      </c>
      <c r="P1395" t="s">
        <v>107</v>
      </c>
      <c r="Q1395" t="s">
        <v>106</v>
      </c>
      <c r="R1395">
        <f>IF(F1395="Monthly",2,0)
+IF(E1395&lt;=6,2,0)
+IF(N1395&lt;=2,2,0)
+IF(L1395&gt;=4,2,0)
+IF(M1395&gt;=2,1,0)
+IF(H1395&gt;=_xlfn.PERCENTILE.INC($H$2:$H$10001,0.75),1,0)</f>
        <v>4</v>
      </c>
      <c r="S1395" t="str">
        <f>IF(R1395&gt;=7,"High",IF(R1395&gt;=4,"Medium","Low"))</f>
        <v>Medium</v>
      </c>
    </row>
    <row r="1396" spans="1:19">
      <c r="A1396" t="s">
        <v>1521</v>
      </c>
      <c r="B1396">
        <v>23</v>
      </c>
      <c r="C1396" t="s">
        <v>112</v>
      </c>
      <c r="D1396" t="s">
        <v>131</v>
      </c>
      <c r="E1396">
        <v>50</v>
      </c>
      <c r="F1396" t="s">
        <v>121</v>
      </c>
      <c r="G1396" t="s">
        <v>110</v>
      </c>
      <c r="H1396" s="5">
        <v>791</v>
      </c>
      <c r="I1396" s="5">
        <v>40396.239999999998</v>
      </c>
      <c r="J1396" t="s">
        <v>134</v>
      </c>
      <c r="K1396" t="s">
        <v>106</v>
      </c>
      <c r="L1396">
        <v>0</v>
      </c>
      <c r="M1396">
        <v>0</v>
      </c>
      <c r="N1396">
        <v>5</v>
      </c>
      <c r="O1396" s="6">
        <v>0</v>
      </c>
      <c r="P1396" t="s">
        <v>106</v>
      </c>
      <c r="Q1396" t="s">
        <v>107</v>
      </c>
      <c r="R1396">
        <f>IF(F1396="Monthly",2,0)
+IF(E1396&lt;=6,2,0)
+IF(N1396&lt;=2,2,0)
+IF(L1396&gt;=4,2,0)
+IF(M1396&gt;=2,1,0)
+IF(H1396&gt;=_xlfn.PERCENTILE.INC($H$2:$H$10001,0.75),1,0)</f>
        <v>0</v>
      </c>
      <c r="S1396" t="str">
        <f>IF(R1396&gt;=7,"High",IF(R1396&gt;=4,"Medium","Low"))</f>
        <v>Low</v>
      </c>
    </row>
    <row r="1397" spans="1:19">
      <c r="A1397" t="s">
        <v>1522</v>
      </c>
      <c r="B1397">
        <v>27</v>
      </c>
      <c r="C1397" t="s">
        <v>112</v>
      </c>
      <c r="D1397" t="s">
        <v>126</v>
      </c>
      <c r="E1397">
        <v>29</v>
      </c>
      <c r="F1397" t="s">
        <v>121</v>
      </c>
      <c r="G1397" t="s">
        <v>110</v>
      </c>
      <c r="H1397" s="5">
        <v>759</v>
      </c>
      <c r="I1397" s="5">
        <v>22228.89</v>
      </c>
      <c r="J1397" t="s">
        <v>105</v>
      </c>
      <c r="K1397" t="s">
        <v>106</v>
      </c>
      <c r="L1397">
        <v>0</v>
      </c>
      <c r="M1397">
        <v>0</v>
      </c>
      <c r="N1397">
        <v>5</v>
      </c>
      <c r="O1397" s="6">
        <v>0</v>
      </c>
      <c r="P1397" t="s">
        <v>106</v>
      </c>
      <c r="Q1397" t="s">
        <v>107</v>
      </c>
      <c r="R1397">
        <f>IF(F1397="Monthly",2,0)
+IF(E1397&lt;=6,2,0)
+IF(N1397&lt;=2,2,0)
+IF(L1397&gt;=4,2,0)
+IF(M1397&gt;=2,1,0)
+IF(H1397&gt;=_xlfn.PERCENTILE.INC($H$2:$H$10001,0.75),1,0)</f>
        <v>0</v>
      </c>
      <c r="S1397" t="str">
        <f>IF(R1397&gt;=7,"High",IF(R1397&gt;=4,"Medium","Low"))</f>
        <v>Low</v>
      </c>
    </row>
    <row r="1398" spans="1:19">
      <c r="A1398" t="s">
        <v>1523</v>
      </c>
      <c r="B1398">
        <v>38</v>
      </c>
      <c r="C1398" t="s">
        <v>101</v>
      </c>
      <c r="D1398" t="s">
        <v>133</v>
      </c>
      <c r="E1398">
        <v>24</v>
      </c>
      <c r="F1398" t="s">
        <v>121</v>
      </c>
      <c r="G1398" t="s">
        <v>110</v>
      </c>
      <c r="H1398" s="5">
        <v>656</v>
      </c>
      <c r="I1398" s="5">
        <v>14457.89</v>
      </c>
      <c r="J1398" t="s">
        <v>117</v>
      </c>
      <c r="K1398" t="s">
        <v>106</v>
      </c>
      <c r="L1398">
        <v>0</v>
      </c>
      <c r="M1398">
        <v>0</v>
      </c>
      <c r="N1398">
        <v>5</v>
      </c>
      <c r="O1398" s="6">
        <v>10</v>
      </c>
      <c r="P1398" t="s">
        <v>106</v>
      </c>
      <c r="Q1398" t="s">
        <v>107</v>
      </c>
      <c r="R1398">
        <f>IF(F1398="Monthly",2,0)
+IF(E1398&lt;=6,2,0)
+IF(N1398&lt;=2,2,0)
+IF(L1398&gt;=4,2,0)
+IF(M1398&gt;=2,1,0)
+IF(H1398&gt;=_xlfn.PERCENTILE.INC($H$2:$H$10001,0.75),1,0)</f>
        <v>0</v>
      </c>
      <c r="S1398" t="str">
        <f>IF(R1398&gt;=7,"High",IF(R1398&gt;=4,"Medium","Low"))</f>
        <v>Low</v>
      </c>
    </row>
    <row r="1399" spans="1:19">
      <c r="A1399" t="s">
        <v>1524</v>
      </c>
      <c r="B1399">
        <v>28</v>
      </c>
      <c r="C1399" t="s">
        <v>101</v>
      </c>
      <c r="D1399" t="s">
        <v>119</v>
      </c>
      <c r="E1399">
        <v>31</v>
      </c>
      <c r="F1399" t="s">
        <v>103</v>
      </c>
      <c r="G1399" t="s">
        <v>129</v>
      </c>
      <c r="H1399" s="5">
        <v>979</v>
      </c>
      <c r="I1399" s="5">
        <v>30754.29</v>
      </c>
      <c r="J1399" t="s">
        <v>115</v>
      </c>
      <c r="K1399" t="s">
        <v>106</v>
      </c>
      <c r="L1399">
        <v>0</v>
      </c>
      <c r="M1399">
        <v>0</v>
      </c>
      <c r="N1399">
        <v>5</v>
      </c>
      <c r="O1399" s="6">
        <v>0</v>
      </c>
      <c r="P1399" t="s">
        <v>107</v>
      </c>
      <c r="Q1399" t="s">
        <v>106</v>
      </c>
      <c r="R1399">
        <f>IF(F1399="Monthly",2,0)
+IF(E1399&lt;=6,2,0)
+IF(N1399&lt;=2,2,0)
+IF(L1399&gt;=4,2,0)
+IF(M1399&gt;=2,1,0)
+IF(H1399&gt;=_xlfn.PERCENTILE.INC($H$2:$H$10001,0.75),1,0)</f>
        <v>3</v>
      </c>
      <c r="S1399" t="str">
        <f>IF(R1399&gt;=7,"High",IF(R1399&gt;=4,"Medium","Low"))</f>
        <v>Low</v>
      </c>
    </row>
    <row r="1400" spans="1:19">
      <c r="A1400" t="s">
        <v>1525</v>
      </c>
      <c r="B1400">
        <v>34</v>
      </c>
      <c r="C1400" t="s">
        <v>101</v>
      </c>
      <c r="D1400" t="s">
        <v>102</v>
      </c>
      <c r="E1400">
        <v>55</v>
      </c>
      <c r="F1400" t="s">
        <v>103</v>
      </c>
      <c r="G1400" t="s">
        <v>110</v>
      </c>
      <c r="H1400" s="5">
        <v>708</v>
      </c>
      <c r="I1400" s="5">
        <v>39307.29</v>
      </c>
      <c r="J1400" t="s">
        <v>117</v>
      </c>
      <c r="K1400" t="s">
        <v>106</v>
      </c>
      <c r="L1400">
        <v>2</v>
      </c>
      <c r="M1400">
        <v>0</v>
      </c>
      <c r="N1400">
        <v>5</v>
      </c>
      <c r="O1400" s="6">
        <v>0</v>
      </c>
      <c r="P1400" t="s">
        <v>107</v>
      </c>
      <c r="Q1400" t="s">
        <v>107</v>
      </c>
      <c r="R1400">
        <f>IF(F1400="Monthly",2,0)
+IF(E1400&lt;=6,2,0)
+IF(N1400&lt;=2,2,0)
+IF(L1400&gt;=4,2,0)
+IF(M1400&gt;=2,1,0)
+IF(H1400&gt;=_xlfn.PERCENTILE.INC($H$2:$H$10001,0.75),1,0)</f>
        <v>2</v>
      </c>
      <c r="S1400" t="str">
        <f>IF(R1400&gt;=7,"High",IF(R1400&gt;=4,"Medium","Low"))</f>
        <v>Low</v>
      </c>
    </row>
    <row r="1401" spans="1:19">
      <c r="A1401" t="s">
        <v>1526</v>
      </c>
      <c r="B1401">
        <v>31</v>
      </c>
      <c r="C1401" t="s">
        <v>112</v>
      </c>
      <c r="D1401" t="s">
        <v>133</v>
      </c>
      <c r="E1401">
        <v>14</v>
      </c>
      <c r="F1401" t="s">
        <v>103</v>
      </c>
      <c r="G1401" t="s">
        <v>110</v>
      </c>
      <c r="H1401" s="5">
        <v>736</v>
      </c>
      <c r="I1401" s="5">
        <v>10334.14</v>
      </c>
      <c r="J1401" t="s">
        <v>134</v>
      </c>
      <c r="K1401" t="s">
        <v>106</v>
      </c>
      <c r="L1401">
        <v>1</v>
      </c>
      <c r="M1401">
        <v>0</v>
      </c>
      <c r="N1401">
        <v>4</v>
      </c>
      <c r="O1401" s="6">
        <v>0</v>
      </c>
      <c r="P1401" t="s">
        <v>107</v>
      </c>
      <c r="Q1401" t="s">
        <v>107</v>
      </c>
      <c r="R1401">
        <f>IF(F1401="Monthly",2,0)
+IF(E1401&lt;=6,2,0)
+IF(N1401&lt;=2,2,0)
+IF(L1401&gt;=4,2,0)
+IF(M1401&gt;=2,1,0)
+IF(H1401&gt;=_xlfn.PERCENTILE.INC($H$2:$H$10001,0.75),1,0)</f>
        <v>2</v>
      </c>
      <c r="S1401" t="str">
        <f>IF(R1401&gt;=7,"High",IF(R1401&gt;=4,"Medium","Low"))</f>
        <v>Low</v>
      </c>
    </row>
    <row r="1402" spans="1:19">
      <c r="A1402" t="s">
        <v>1527</v>
      </c>
      <c r="B1402">
        <v>59</v>
      </c>
      <c r="C1402" t="s">
        <v>112</v>
      </c>
      <c r="D1402" t="s">
        <v>102</v>
      </c>
      <c r="E1402">
        <v>27</v>
      </c>
      <c r="F1402" t="s">
        <v>103</v>
      </c>
      <c r="G1402" t="s">
        <v>110</v>
      </c>
      <c r="H1402" s="5">
        <v>803</v>
      </c>
      <c r="I1402" s="5">
        <v>21776.23</v>
      </c>
      <c r="J1402" t="s">
        <v>140</v>
      </c>
      <c r="K1402" t="s">
        <v>106</v>
      </c>
      <c r="L1402">
        <v>7</v>
      </c>
      <c r="M1402">
        <v>2</v>
      </c>
      <c r="N1402">
        <v>3</v>
      </c>
      <c r="O1402" s="6">
        <v>0</v>
      </c>
      <c r="P1402" t="s">
        <v>107</v>
      </c>
      <c r="Q1402" t="s">
        <v>106</v>
      </c>
      <c r="R1402">
        <f>IF(F1402="Monthly",2,0)
+IF(E1402&lt;=6,2,0)
+IF(N1402&lt;=2,2,0)
+IF(L1402&gt;=4,2,0)
+IF(M1402&gt;=2,1,0)
+IF(H1402&gt;=_xlfn.PERCENTILE.INC($H$2:$H$10001,0.75),1,0)</f>
        <v>6</v>
      </c>
      <c r="S1402" t="str">
        <f>IF(R1402&gt;=7,"High",IF(R1402&gt;=4,"Medium","Low"))</f>
        <v>Medium</v>
      </c>
    </row>
    <row r="1403" spans="1:19">
      <c r="A1403" t="s">
        <v>1528</v>
      </c>
      <c r="B1403">
        <v>30</v>
      </c>
      <c r="C1403" t="s">
        <v>101</v>
      </c>
      <c r="D1403" t="s">
        <v>126</v>
      </c>
      <c r="E1403">
        <v>40</v>
      </c>
      <c r="F1403" t="s">
        <v>109</v>
      </c>
      <c r="G1403" t="s">
        <v>104</v>
      </c>
      <c r="H1403" s="5">
        <v>448</v>
      </c>
      <c r="I1403" s="5">
        <v>17916.13</v>
      </c>
      <c r="J1403" t="s">
        <v>117</v>
      </c>
      <c r="K1403" t="s">
        <v>106</v>
      </c>
      <c r="L1403">
        <v>1</v>
      </c>
      <c r="M1403">
        <v>0</v>
      </c>
      <c r="N1403">
        <v>5</v>
      </c>
      <c r="O1403" s="6">
        <v>0</v>
      </c>
      <c r="P1403" t="s">
        <v>107</v>
      </c>
      <c r="Q1403" t="s">
        <v>107</v>
      </c>
      <c r="R1403">
        <f>IF(F1403="Monthly",2,0)
+IF(E1403&lt;=6,2,0)
+IF(N1403&lt;=2,2,0)
+IF(L1403&gt;=4,2,0)
+IF(M1403&gt;=2,1,0)
+IF(H1403&gt;=_xlfn.PERCENTILE.INC($H$2:$H$10001,0.75),1,0)</f>
        <v>0</v>
      </c>
      <c r="S1403" t="str">
        <f>IF(R1403&gt;=7,"High",IF(R1403&gt;=4,"Medium","Low"))</f>
        <v>Low</v>
      </c>
    </row>
    <row r="1404" spans="1:19">
      <c r="A1404" t="s">
        <v>1529</v>
      </c>
      <c r="B1404">
        <v>43</v>
      </c>
      <c r="C1404" t="s">
        <v>112</v>
      </c>
      <c r="D1404" t="s">
        <v>113</v>
      </c>
      <c r="E1404">
        <v>37</v>
      </c>
      <c r="F1404" t="s">
        <v>109</v>
      </c>
      <c r="G1404" t="s">
        <v>129</v>
      </c>
      <c r="H1404" s="5">
        <v>1054</v>
      </c>
      <c r="I1404" s="5">
        <v>38535.870000000003</v>
      </c>
      <c r="J1404" t="s">
        <v>117</v>
      </c>
      <c r="K1404" t="s">
        <v>106</v>
      </c>
      <c r="L1404">
        <v>0</v>
      </c>
      <c r="M1404">
        <v>0</v>
      </c>
      <c r="N1404">
        <v>5</v>
      </c>
      <c r="O1404" s="6">
        <v>0</v>
      </c>
      <c r="P1404" t="s">
        <v>107</v>
      </c>
      <c r="Q1404" t="s">
        <v>107</v>
      </c>
      <c r="R1404">
        <f>IF(F1404="Monthly",2,0)
+IF(E1404&lt;=6,2,0)
+IF(N1404&lt;=2,2,0)
+IF(L1404&gt;=4,2,0)
+IF(M1404&gt;=2,1,0)
+IF(H1404&gt;=_xlfn.PERCENTILE.INC($H$2:$H$10001,0.75),1,0)</f>
        <v>1</v>
      </c>
      <c r="S1404" t="str">
        <f>IF(R1404&gt;=7,"High",IF(R1404&gt;=4,"Medium","Low"))</f>
        <v>Low</v>
      </c>
    </row>
    <row r="1405" spans="1:19">
      <c r="A1405" t="s">
        <v>1530</v>
      </c>
      <c r="B1405">
        <v>31</v>
      </c>
      <c r="C1405" t="s">
        <v>101</v>
      </c>
      <c r="D1405" t="s">
        <v>102</v>
      </c>
      <c r="E1405">
        <v>18</v>
      </c>
      <c r="F1405" t="s">
        <v>103</v>
      </c>
      <c r="G1405" t="s">
        <v>129</v>
      </c>
      <c r="H1405" s="5">
        <v>1108</v>
      </c>
      <c r="I1405" s="5">
        <v>19526.3</v>
      </c>
      <c r="J1405" t="s">
        <v>140</v>
      </c>
      <c r="K1405" t="s">
        <v>106</v>
      </c>
      <c r="L1405">
        <v>2</v>
      </c>
      <c r="M1405">
        <v>2</v>
      </c>
      <c r="N1405">
        <v>3</v>
      </c>
      <c r="O1405" s="6">
        <v>0</v>
      </c>
      <c r="P1405" t="s">
        <v>107</v>
      </c>
      <c r="Q1405" t="s">
        <v>106</v>
      </c>
      <c r="R1405">
        <f>IF(F1405="Monthly",2,0)
+IF(E1405&lt;=6,2,0)
+IF(N1405&lt;=2,2,0)
+IF(L1405&gt;=4,2,0)
+IF(M1405&gt;=2,1,0)
+IF(H1405&gt;=_xlfn.PERCENTILE.INC($H$2:$H$10001,0.75),1,0)</f>
        <v>4</v>
      </c>
      <c r="S1405" t="str">
        <f>IF(R1405&gt;=7,"High",IF(R1405&gt;=4,"Medium","Low"))</f>
        <v>Medium</v>
      </c>
    </row>
    <row r="1406" spans="1:19">
      <c r="A1406" t="s">
        <v>1531</v>
      </c>
      <c r="B1406">
        <v>33</v>
      </c>
      <c r="C1406" t="s">
        <v>112</v>
      </c>
      <c r="D1406" t="s">
        <v>131</v>
      </c>
      <c r="E1406">
        <v>50</v>
      </c>
      <c r="F1406" t="s">
        <v>103</v>
      </c>
      <c r="G1406" t="s">
        <v>104</v>
      </c>
      <c r="H1406" s="5">
        <v>544</v>
      </c>
      <c r="I1406" s="5">
        <v>27628.27</v>
      </c>
      <c r="J1406" t="s">
        <v>140</v>
      </c>
      <c r="K1406" t="s">
        <v>106</v>
      </c>
      <c r="L1406">
        <v>2</v>
      </c>
      <c r="M1406">
        <v>0</v>
      </c>
      <c r="N1406">
        <v>4</v>
      </c>
      <c r="O1406" s="6">
        <v>0</v>
      </c>
      <c r="P1406" t="s">
        <v>107</v>
      </c>
      <c r="Q1406" t="s">
        <v>107</v>
      </c>
      <c r="R1406">
        <f>IF(F1406="Monthly",2,0)
+IF(E1406&lt;=6,2,0)
+IF(N1406&lt;=2,2,0)
+IF(L1406&gt;=4,2,0)
+IF(M1406&gt;=2,1,0)
+IF(H1406&gt;=_xlfn.PERCENTILE.INC($H$2:$H$10001,0.75),1,0)</f>
        <v>2</v>
      </c>
      <c r="S1406" t="str">
        <f>IF(R1406&gt;=7,"High",IF(R1406&gt;=4,"Medium","Low"))</f>
        <v>Low</v>
      </c>
    </row>
    <row r="1407" spans="1:19">
      <c r="A1407" t="s">
        <v>1532</v>
      </c>
      <c r="B1407">
        <v>34</v>
      </c>
      <c r="C1407" t="s">
        <v>112</v>
      </c>
      <c r="D1407" t="s">
        <v>159</v>
      </c>
      <c r="E1407">
        <v>12</v>
      </c>
      <c r="F1407" t="s">
        <v>109</v>
      </c>
      <c r="G1407" t="s">
        <v>104</v>
      </c>
      <c r="H1407" s="5">
        <v>488</v>
      </c>
      <c r="I1407" s="5">
        <v>5593.07</v>
      </c>
      <c r="J1407" t="s">
        <v>134</v>
      </c>
      <c r="K1407" t="s">
        <v>106</v>
      </c>
      <c r="L1407">
        <v>1</v>
      </c>
      <c r="M1407">
        <v>0</v>
      </c>
      <c r="N1407">
        <v>5</v>
      </c>
      <c r="O1407" s="6">
        <v>5</v>
      </c>
      <c r="P1407" t="s">
        <v>107</v>
      </c>
      <c r="Q1407" t="s">
        <v>107</v>
      </c>
      <c r="R1407">
        <f>IF(F1407="Monthly",2,0)
+IF(E1407&lt;=6,2,0)
+IF(N1407&lt;=2,2,0)
+IF(L1407&gt;=4,2,0)
+IF(M1407&gt;=2,1,0)
+IF(H1407&gt;=_xlfn.PERCENTILE.INC($H$2:$H$10001,0.75),1,0)</f>
        <v>0</v>
      </c>
      <c r="S1407" t="str">
        <f>IF(R1407&gt;=7,"High",IF(R1407&gt;=4,"Medium","Low"))</f>
        <v>Low</v>
      </c>
    </row>
    <row r="1408" spans="1:19">
      <c r="A1408" t="s">
        <v>1533</v>
      </c>
      <c r="B1408">
        <v>33</v>
      </c>
      <c r="C1408" t="s">
        <v>112</v>
      </c>
      <c r="D1408" t="s">
        <v>102</v>
      </c>
      <c r="E1408">
        <v>55</v>
      </c>
      <c r="F1408" t="s">
        <v>103</v>
      </c>
      <c r="G1408" t="s">
        <v>129</v>
      </c>
      <c r="H1408" s="5">
        <v>1079</v>
      </c>
      <c r="I1408" s="5">
        <v>59203.43</v>
      </c>
      <c r="J1408" t="s">
        <v>117</v>
      </c>
      <c r="K1408" t="s">
        <v>106</v>
      </c>
      <c r="L1408">
        <v>0</v>
      </c>
      <c r="M1408">
        <v>0</v>
      </c>
      <c r="N1408">
        <v>5</v>
      </c>
      <c r="O1408" s="6">
        <v>0</v>
      </c>
      <c r="P1408" t="s">
        <v>107</v>
      </c>
      <c r="Q1408" t="s">
        <v>107</v>
      </c>
      <c r="R1408">
        <f>IF(F1408="Monthly",2,0)
+IF(E1408&lt;=6,2,0)
+IF(N1408&lt;=2,2,0)
+IF(L1408&gt;=4,2,0)
+IF(M1408&gt;=2,1,0)
+IF(H1408&gt;=_xlfn.PERCENTILE.INC($H$2:$H$10001,0.75),1,0)</f>
        <v>3</v>
      </c>
      <c r="S1408" t="str">
        <f>IF(R1408&gt;=7,"High",IF(R1408&gt;=4,"Medium","Low"))</f>
        <v>Low</v>
      </c>
    </row>
    <row r="1409" spans="1:19">
      <c r="A1409" t="s">
        <v>1534</v>
      </c>
      <c r="B1409">
        <v>32</v>
      </c>
      <c r="C1409" t="s">
        <v>112</v>
      </c>
      <c r="D1409" t="s">
        <v>113</v>
      </c>
      <c r="E1409">
        <v>25</v>
      </c>
      <c r="F1409" t="s">
        <v>103</v>
      </c>
      <c r="G1409" t="s">
        <v>104</v>
      </c>
      <c r="H1409" s="5">
        <v>513</v>
      </c>
      <c r="I1409" s="5">
        <v>12517.32</v>
      </c>
      <c r="J1409" t="s">
        <v>115</v>
      </c>
      <c r="K1409" t="s">
        <v>106</v>
      </c>
      <c r="L1409">
        <v>2</v>
      </c>
      <c r="M1409">
        <v>1</v>
      </c>
      <c r="N1409">
        <v>4</v>
      </c>
      <c r="O1409" s="6">
        <v>0</v>
      </c>
      <c r="P1409" t="s">
        <v>107</v>
      </c>
      <c r="Q1409" t="s">
        <v>107</v>
      </c>
      <c r="R1409">
        <f>IF(F1409="Monthly",2,0)
+IF(E1409&lt;=6,2,0)
+IF(N1409&lt;=2,2,0)
+IF(L1409&gt;=4,2,0)
+IF(M1409&gt;=2,1,0)
+IF(H1409&gt;=_xlfn.PERCENTILE.INC($H$2:$H$10001,0.75),1,0)</f>
        <v>2</v>
      </c>
      <c r="S1409" t="str">
        <f>IF(R1409&gt;=7,"High",IF(R1409&gt;=4,"Medium","Low"))</f>
        <v>Low</v>
      </c>
    </row>
    <row r="1410" spans="1:19">
      <c r="A1410" t="s">
        <v>1535</v>
      </c>
      <c r="B1410">
        <v>24</v>
      </c>
      <c r="C1410" t="s">
        <v>101</v>
      </c>
      <c r="D1410" t="s">
        <v>133</v>
      </c>
      <c r="E1410">
        <v>35</v>
      </c>
      <c r="F1410" t="s">
        <v>103</v>
      </c>
      <c r="G1410" t="s">
        <v>129</v>
      </c>
      <c r="H1410" s="5">
        <v>1073</v>
      </c>
      <c r="I1410" s="5">
        <v>37021.89</v>
      </c>
      <c r="J1410" t="s">
        <v>140</v>
      </c>
      <c r="K1410" t="s">
        <v>106</v>
      </c>
      <c r="L1410">
        <v>2</v>
      </c>
      <c r="M1410">
        <v>0</v>
      </c>
      <c r="N1410">
        <v>5</v>
      </c>
      <c r="O1410" s="6">
        <v>0</v>
      </c>
      <c r="P1410" t="s">
        <v>107</v>
      </c>
      <c r="Q1410" t="s">
        <v>106</v>
      </c>
      <c r="R1410">
        <f>IF(F1410="Monthly",2,0)
+IF(E1410&lt;=6,2,0)
+IF(N1410&lt;=2,2,0)
+IF(L1410&gt;=4,2,0)
+IF(M1410&gt;=2,1,0)
+IF(H1410&gt;=_xlfn.PERCENTILE.INC($H$2:$H$10001,0.75),1,0)</f>
        <v>3</v>
      </c>
      <c r="S1410" t="str">
        <f>IF(R1410&gt;=7,"High",IF(R1410&gt;=4,"Medium","Low"))</f>
        <v>Low</v>
      </c>
    </row>
    <row r="1411" spans="1:19">
      <c r="A1411" t="s">
        <v>1536</v>
      </c>
      <c r="B1411">
        <v>44</v>
      </c>
      <c r="C1411" t="s">
        <v>112</v>
      </c>
      <c r="D1411" t="s">
        <v>137</v>
      </c>
      <c r="E1411">
        <v>51</v>
      </c>
      <c r="F1411" t="s">
        <v>103</v>
      </c>
      <c r="G1411" t="s">
        <v>104</v>
      </c>
      <c r="H1411" s="5">
        <v>402</v>
      </c>
      <c r="I1411" s="5">
        <v>20933.57</v>
      </c>
      <c r="J1411" t="s">
        <v>115</v>
      </c>
      <c r="K1411" t="s">
        <v>106</v>
      </c>
      <c r="L1411">
        <v>2</v>
      </c>
      <c r="M1411">
        <v>2</v>
      </c>
      <c r="N1411">
        <v>3</v>
      </c>
      <c r="O1411" s="6">
        <v>0</v>
      </c>
      <c r="P1411" t="s">
        <v>107</v>
      </c>
      <c r="Q1411" t="s">
        <v>106</v>
      </c>
      <c r="R1411">
        <f>IF(F1411="Monthly",2,0)
+IF(E1411&lt;=6,2,0)
+IF(N1411&lt;=2,2,0)
+IF(L1411&gt;=4,2,0)
+IF(M1411&gt;=2,1,0)
+IF(H1411&gt;=_xlfn.PERCENTILE.INC($H$2:$H$10001,0.75),1,0)</f>
        <v>3</v>
      </c>
      <c r="S1411" t="str">
        <f>IF(R1411&gt;=7,"High",IF(R1411&gt;=4,"Medium","Low"))</f>
        <v>Low</v>
      </c>
    </row>
    <row r="1412" spans="1:19">
      <c r="A1412" t="s">
        <v>1537</v>
      </c>
      <c r="B1412">
        <v>24</v>
      </c>
      <c r="C1412" t="s">
        <v>101</v>
      </c>
      <c r="D1412" t="s">
        <v>131</v>
      </c>
      <c r="E1412">
        <v>38</v>
      </c>
      <c r="F1412" t="s">
        <v>121</v>
      </c>
      <c r="G1412" t="s">
        <v>110</v>
      </c>
      <c r="H1412" s="5">
        <v>695</v>
      </c>
      <c r="I1412" s="5">
        <v>23386.97</v>
      </c>
      <c r="J1412" t="s">
        <v>134</v>
      </c>
      <c r="K1412" t="s">
        <v>106</v>
      </c>
      <c r="L1412">
        <v>1</v>
      </c>
      <c r="M1412">
        <v>0</v>
      </c>
      <c r="N1412">
        <v>5</v>
      </c>
      <c r="O1412" s="6">
        <v>10</v>
      </c>
      <c r="P1412" t="s">
        <v>107</v>
      </c>
      <c r="Q1412" t="s">
        <v>107</v>
      </c>
      <c r="R1412">
        <f>IF(F1412="Monthly",2,0)
+IF(E1412&lt;=6,2,0)
+IF(N1412&lt;=2,2,0)
+IF(L1412&gt;=4,2,0)
+IF(M1412&gt;=2,1,0)
+IF(H1412&gt;=_xlfn.PERCENTILE.INC($H$2:$H$10001,0.75),1,0)</f>
        <v>0</v>
      </c>
      <c r="S1412" t="str">
        <f>IF(R1412&gt;=7,"High",IF(R1412&gt;=4,"Medium","Low"))</f>
        <v>Low</v>
      </c>
    </row>
    <row r="1413" spans="1:19">
      <c r="A1413" t="s">
        <v>1538</v>
      </c>
      <c r="B1413">
        <v>41</v>
      </c>
      <c r="C1413" t="s">
        <v>101</v>
      </c>
      <c r="D1413" t="s">
        <v>133</v>
      </c>
      <c r="E1413">
        <v>27</v>
      </c>
      <c r="F1413" t="s">
        <v>103</v>
      </c>
      <c r="G1413" t="s">
        <v>104</v>
      </c>
      <c r="H1413" s="5">
        <v>464</v>
      </c>
      <c r="I1413" s="5">
        <v>12697.6</v>
      </c>
      <c r="J1413" t="s">
        <v>115</v>
      </c>
      <c r="K1413" t="s">
        <v>106</v>
      </c>
      <c r="L1413">
        <v>0</v>
      </c>
      <c r="M1413">
        <v>0</v>
      </c>
      <c r="N1413">
        <v>4</v>
      </c>
      <c r="O1413" s="6">
        <v>0</v>
      </c>
      <c r="P1413" t="s">
        <v>107</v>
      </c>
      <c r="Q1413" t="s">
        <v>107</v>
      </c>
      <c r="R1413">
        <f>IF(F1413="Monthly",2,0)
+IF(E1413&lt;=6,2,0)
+IF(N1413&lt;=2,2,0)
+IF(L1413&gt;=4,2,0)
+IF(M1413&gt;=2,1,0)
+IF(H1413&gt;=_xlfn.PERCENTILE.INC($H$2:$H$10001,0.75),1,0)</f>
        <v>2</v>
      </c>
      <c r="S1413" t="str">
        <f>IF(R1413&gt;=7,"High",IF(R1413&gt;=4,"Medium","Low"))</f>
        <v>Low</v>
      </c>
    </row>
    <row r="1414" spans="1:19">
      <c r="A1414" t="s">
        <v>1539</v>
      </c>
      <c r="B1414">
        <v>35</v>
      </c>
      <c r="C1414" t="s">
        <v>101</v>
      </c>
      <c r="D1414" t="s">
        <v>102</v>
      </c>
      <c r="E1414">
        <v>17</v>
      </c>
      <c r="F1414" t="s">
        <v>103</v>
      </c>
      <c r="G1414" t="s">
        <v>104</v>
      </c>
      <c r="H1414" s="5">
        <v>558</v>
      </c>
      <c r="I1414" s="5">
        <v>9409.76</v>
      </c>
      <c r="J1414" t="s">
        <v>134</v>
      </c>
      <c r="K1414" t="s">
        <v>106</v>
      </c>
      <c r="L1414">
        <v>0</v>
      </c>
      <c r="M1414">
        <v>0</v>
      </c>
      <c r="N1414">
        <v>5</v>
      </c>
      <c r="O1414" s="6">
        <v>0</v>
      </c>
      <c r="P1414" t="s">
        <v>107</v>
      </c>
      <c r="Q1414" t="s">
        <v>107</v>
      </c>
      <c r="R1414">
        <f>IF(F1414="Monthly",2,0)
+IF(E1414&lt;=6,2,0)
+IF(N1414&lt;=2,2,0)
+IF(L1414&gt;=4,2,0)
+IF(M1414&gt;=2,1,0)
+IF(H1414&gt;=_xlfn.PERCENTILE.INC($H$2:$H$10001,0.75),1,0)</f>
        <v>2</v>
      </c>
      <c r="S1414" t="str">
        <f>IF(R1414&gt;=7,"High",IF(R1414&gt;=4,"Medium","Low"))</f>
        <v>Low</v>
      </c>
    </row>
    <row r="1415" spans="1:19">
      <c r="A1415" t="s">
        <v>1540</v>
      </c>
      <c r="B1415">
        <v>48</v>
      </c>
      <c r="C1415" t="s">
        <v>112</v>
      </c>
      <c r="D1415" t="s">
        <v>119</v>
      </c>
      <c r="E1415">
        <v>59</v>
      </c>
      <c r="F1415" t="s">
        <v>103</v>
      </c>
      <c r="G1415" t="s">
        <v>104</v>
      </c>
      <c r="H1415" s="5">
        <v>442</v>
      </c>
      <c r="I1415" s="5">
        <v>25771.79</v>
      </c>
      <c r="J1415" t="s">
        <v>105</v>
      </c>
      <c r="K1415" t="s">
        <v>106</v>
      </c>
      <c r="L1415">
        <v>3</v>
      </c>
      <c r="M1415">
        <v>2</v>
      </c>
      <c r="N1415">
        <v>3</v>
      </c>
      <c r="O1415" s="6">
        <v>0</v>
      </c>
      <c r="P1415" t="s">
        <v>107</v>
      </c>
      <c r="Q1415" t="s">
        <v>106</v>
      </c>
      <c r="R1415">
        <f>IF(F1415="Monthly",2,0)
+IF(E1415&lt;=6,2,0)
+IF(N1415&lt;=2,2,0)
+IF(L1415&gt;=4,2,0)
+IF(M1415&gt;=2,1,0)
+IF(H1415&gt;=_xlfn.PERCENTILE.INC($H$2:$H$10001,0.75),1,0)</f>
        <v>3</v>
      </c>
      <c r="S1415" t="str">
        <f>IF(R1415&gt;=7,"High",IF(R1415&gt;=4,"Medium","Low"))</f>
        <v>Low</v>
      </c>
    </row>
    <row r="1416" spans="1:19">
      <c r="A1416" t="s">
        <v>1541</v>
      </c>
      <c r="B1416">
        <v>45</v>
      </c>
      <c r="C1416" t="s">
        <v>112</v>
      </c>
      <c r="D1416" t="s">
        <v>102</v>
      </c>
      <c r="E1416">
        <v>66</v>
      </c>
      <c r="F1416" t="s">
        <v>103</v>
      </c>
      <c r="G1416" t="s">
        <v>104</v>
      </c>
      <c r="H1416" s="5">
        <v>498</v>
      </c>
      <c r="I1416" s="5">
        <v>33749</v>
      </c>
      <c r="J1416" t="s">
        <v>140</v>
      </c>
      <c r="K1416" t="s">
        <v>106</v>
      </c>
      <c r="L1416">
        <v>0</v>
      </c>
      <c r="M1416">
        <v>0</v>
      </c>
      <c r="N1416">
        <v>5</v>
      </c>
      <c r="O1416" s="6">
        <v>0</v>
      </c>
      <c r="P1416" t="s">
        <v>107</v>
      </c>
      <c r="Q1416" t="s">
        <v>107</v>
      </c>
      <c r="R1416">
        <f>IF(F1416="Monthly",2,0)
+IF(E1416&lt;=6,2,0)
+IF(N1416&lt;=2,2,0)
+IF(L1416&gt;=4,2,0)
+IF(M1416&gt;=2,1,0)
+IF(H1416&gt;=_xlfn.PERCENTILE.INC($H$2:$H$10001,0.75),1,0)</f>
        <v>2</v>
      </c>
      <c r="S1416" t="str">
        <f>IF(R1416&gt;=7,"High",IF(R1416&gt;=4,"Medium","Low"))</f>
        <v>Low</v>
      </c>
    </row>
    <row r="1417" spans="1:19">
      <c r="A1417" t="s">
        <v>1542</v>
      </c>
      <c r="B1417">
        <v>47</v>
      </c>
      <c r="C1417" t="s">
        <v>101</v>
      </c>
      <c r="D1417" t="s">
        <v>126</v>
      </c>
      <c r="E1417">
        <v>18</v>
      </c>
      <c r="F1417" t="s">
        <v>103</v>
      </c>
      <c r="G1417" t="s">
        <v>110</v>
      </c>
      <c r="H1417" s="5">
        <v>701</v>
      </c>
      <c r="I1417" s="5">
        <v>12442.16</v>
      </c>
      <c r="J1417" t="s">
        <v>140</v>
      </c>
      <c r="K1417" t="s">
        <v>106</v>
      </c>
      <c r="L1417">
        <v>0</v>
      </c>
      <c r="M1417">
        <v>0</v>
      </c>
      <c r="N1417">
        <v>5</v>
      </c>
      <c r="O1417" s="6">
        <v>0</v>
      </c>
      <c r="P1417" t="s">
        <v>107</v>
      </c>
      <c r="Q1417" t="s">
        <v>107</v>
      </c>
      <c r="R1417">
        <f>IF(F1417="Monthly",2,0)
+IF(E1417&lt;=6,2,0)
+IF(N1417&lt;=2,2,0)
+IF(L1417&gt;=4,2,0)
+IF(M1417&gt;=2,1,0)
+IF(H1417&gt;=_xlfn.PERCENTILE.INC($H$2:$H$10001,0.75),1,0)</f>
        <v>2</v>
      </c>
      <c r="S1417" t="str">
        <f>IF(R1417&gt;=7,"High",IF(R1417&gt;=4,"Medium","Low"))</f>
        <v>Low</v>
      </c>
    </row>
    <row r="1418" spans="1:19">
      <c r="A1418" t="s">
        <v>1543</v>
      </c>
      <c r="B1418">
        <v>40</v>
      </c>
      <c r="C1418" t="s">
        <v>112</v>
      </c>
      <c r="D1418" t="s">
        <v>133</v>
      </c>
      <c r="E1418">
        <v>57</v>
      </c>
      <c r="F1418" t="s">
        <v>103</v>
      </c>
      <c r="G1418" t="s">
        <v>110</v>
      </c>
      <c r="H1418" s="5">
        <v>681</v>
      </c>
      <c r="I1418" s="5">
        <v>39728.21</v>
      </c>
      <c r="J1418" t="s">
        <v>115</v>
      </c>
      <c r="K1418" t="s">
        <v>106</v>
      </c>
      <c r="L1418">
        <v>0</v>
      </c>
      <c r="M1418">
        <v>0</v>
      </c>
      <c r="N1418">
        <v>4</v>
      </c>
      <c r="O1418" s="6">
        <v>0</v>
      </c>
      <c r="P1418" t="s">
        <v>107</v>
      </c>
      <c r="Q1418" t="s">
        <v>106</v>
      </c>
      <c r="R1418">
        <f>IF(F1418="Monthly",2,0)
+IF(E1418&lt;=6,2,0)
+IF(N1418&lt;=2,2,0)
+IF(L1418&gt;=4,2,0)
+IF(M1418&gt;=2,1,0)
+IF(H1418&gt;=_xlfn.PERCENTILE.INC($H$2:$H$10001,0.75),1,0)</f>
        <v>2</v>
      </c>
      <c r="S1418" t="str">
        <f>IF(R1418&gt;=7,"High",IF(R1418&gt;=4,"Medium","Low"))</f>
        <v>Low</v>
      </c>
    </row>
    <row r="1419" spans="1:19">
      <c r="A1419" t="s">
        <v>1544</v>
      </c>
      <c r="B1419">
        <v>30</v>
      </c>
      <c r="C1419" t="s">
        <v>101</v>
      </c>
      <c r="D1419" t="s">
        <v>123</v>
      </c>
      <c r="E1419">
        <v>51</v>
      </c>
      <c r="F1419" t="s">
        <v>103</v>
      </c>
      <c r="G1419" t="s">
        <v>110</v>
      </c>
      <c r="H1419" s="5">
        <v>790</v>
      </c>
      <c r="I1419" s="5">
        <v>39391.839999999997</v>
      </c>
      <c r="J1419" t="s">
        <v>140</v>
      </c>
      <c r="K1419" t="s">
        <v>106</v>
      </c>
      <c r="L1419">
        <v>2</v>
      </c>
      <c r="M1419">
        <v>1</v>
      </c>
      <c r="N1419">
        <v>4</v>
      </c>
      <c r="O1419" s="6">
        <v>0</v>
      </c>
      <c r="P1419" t="s">
        <v>107</v>
      </c>
      <c r="Q1419" t="s">
        <v>107</v>
      </c>
      <c r="R1419">
        <f>IF(F1419="Monthly",2,0)
+IF(E1419&lt;=6,2,0)
+IF(N1419&lt;=2,2,0)
+IF(L1419&gt;=4,2,0)
+IF(M1419&gt;=2,1,0)
+IF(H1419&gt;=_xlfn.PERCENTILE.INC($H$2:$H$10001,0.75),1,0)</f>
        <v>2</v>
      </c>
      <c r="S1419" t="str">
        <f>IF(R1419&gt;=7,"High",IF(R1419&gt;=4,"Medium","Low"))</f>
        <v>Low</v>
      </c>
    </row>
    <row r="1420" spans="1:19">
      <c r="A1420" t="s">
        <v>1545</v>
      </c>
      <c r="B1420">
        <v>44</v>
      </c>
      <c r="C1420" t="s">
        <v>101</v>
      </c>
      <c r="D1420" t="s">
        <v>119</v>
      </c>
      <c r="E1420">
        <v>50</v>
      </c>
      <c r="F1420" t="s">
        <v>121</v>
      </c>
      <c r="G1420" t="s">
        <v>129</v>
      </c>
      <c r="H1420" s="5">
        <v>977</v>
      </c>
      <c r="I1420" s="5">
        <v>42038.41</v>
      </c>
      <c r="J1420" t="s">
        <v>134</v>
      </c>
      <c r="K1420" t="s">
        <v>106</v>
      </c>
      <c r="L1420">
        <v>0</v>
      </c>
      <c r="M1420">
        <v>0</v>
      </c>
      <c r="N1420">
        <v>4</v>
      </c>
      <c r="O1420" s="6">
        <v>15</v>
      </c>
      <c r="P1420" t="s">
        <v>107</v>
      </c>
      <c r="Q1420" t="s">
        <v>107</v>
      </c>
      <c r="R1420">
        <f>IF(F1420="Monthly",2,0)
+IF(E1420&lt;=6,2,0)
+IF(N1420&lt;=2,2,0)
+IF(L1420&gt;=4,2,0)
+IF(M1420&gt;=2,1,0)
+IF(H1420&gt;=_xlfn.PERCENTILE.INC($H$2:$H$10001,0.75),1,0)</f>
        <v>1</v>
      </c>
      <c r="S1420" t="str">
        <f>IF(R1420&gt;=7,"High",IF(R1420&gt;=4,"Medium","Low"))</f>
        <v>Low</v>
      </c>
    </row>
    <row r="1421" spans="1:19">
      <c r="A1421" t="s">
        <v>1546</v>
      </c>
      <c r="B1421">
        <v>29</v>
      </c>
      <c r="C1421" t="s">
        <v>101</v>
      </c>
      <c r="D1421" t="s">
        <v>133</v>
      </c>
      <c r="E1421">
        <v>72</v>
      </c>
      <c r="F1421" t="s">
        <v>109</v>
      </c>
      <c r="G1421" t="s">
        <v>104</v>
      </c>
      <c r="H1421" s="5">
        <v>500</v>
      </c>
      <c r="I1421" s="5">
        <v>36910.910000000003</v>
      </c>
      <c r="J1421" t="s">
        <v>105</v>
      </c>
      <c r="K1421" t="s">
        <v>107</v>
      </c>
      <c r="L1421">
        <v>10</v>
      </c>
      <c r="M1421">
        <v>4</v>
      </c>
      <c r="N1421">
        <v>1</v>
      </c>
      <c r="O1421" s="6">
        <v>0</v>
      </c>
      <c r="P1421" t="s">
        <v>107</v>
      </c>
      <c r="Q1421" t="s">
        <v>106</v>
      </c>
      <c r="R1421">
        <f>IF(F1421="Monthly",2,0)
+IF(E1421&lt;=6,2,0)
+IF(N1421&lt;=2,2,0)
+IF(L1421&gt;=4,2,0)
+IF(M1421&gt;=2,1,0)
+IF(H1421&gt;=_xlfn.PERCENTILE.INC($H$2:$H$10001,0.75),1,0)</f>
        <v>5</v>
      </c>
      <c r="S1421" t="str">
        <f>IF(R1421&gt;=7,"High",IF(R1421&gt;=4,"Medium","Low"))</f>
        <v>Medium</v>
      </c>
    </row>
    <row r="1422" spans="1:19">
      <c r="A1422" t="s">
        <v>1547</v>
      </c>
      <c r="B1422">
        <v>18</v>
      </c>
      <c r="C1422" t="s">
        <v>112</v>
      </c>
      <c r="D1422" t="s">
        <v>102</v>
      </c>
      <c r="E1422">
        <v>33</v>
      </c>
      <c r="F1422" t="s">
        <v>103</v>
      </c>
      <c r="G1422" t="s">
        <v>110</v>
      </c>
      <c r="H1422" s="5">
        <v>790</v>
      </c>
      <c r="I1422" s="5">
        <v>26051.58</v>
      </c>
      <c r="J1422" t="s">
        <v>134</v>
      </c>
      <c r="K1422" t="s">
        <v>106</v>
      </c>
      <c r="L1422">
        <v>2</v>
      </c>
      <c r="M1422">
        <v>1</v>
      </c>
      <c r="N1422">
        <v>4</v>
      </c>
      <c r="O1422" s="6">
        <v>0</v>
      </c>
      <c r="P1422" t="s">
        <v>107</v>
      </c>
      <c r="Q1422" t="s">
        <v>107</v>
      </c>
      <c r="R1422">
        <f>IF(F1422="Monthly",2,0)
+IF(E1422&lt;=6,2,0)
+IF(N1422&lt;=2,2,0)
+IF(L1422&gt;=4,2,0)
+IF(M1422&gt;=2,1,0)
+IF(H1422&gt;=_xlfn.PERCENTILE.INC($H$2:$H$10001,0.75),1,0)</f>
        <v>2</v>
      </c>
      <c r="S1422" t="str">
        <f>IF(R1422&gt;=7,"High",IF(R1422&gt;=4,"Medium","Low"))</f>
        <v>Low</v>
      </c>
    </row>
    <row r="1423" spans="1:19">
      <c r="A1423" t="s">
        <v>1548</v>
      </c>
      <c r="B1423">
        <v>48</v>
      </c>
      <c r="C1423" t="s">
        <v>101</v>
      </c>
      <c r="D1423" t="s">
        <v>131</v>
      </c>
      <c r="E1423">
        <v>28</v>
      </c>
      <c r="F1423" t="s">
        <v>109</v>
      </c>
      <c r="G1423" t="s">
        <v>104</v>
      </c>
      <c r="H1423" s="5">
        <v>446</v>
      </c>
      <c r="I1423" s="5">
        <v>11107.06</v>
      </c>
      <c r="J1423" t="s">
        <v>140</v>
      </c>
      <c r="K1423" t="s">
        <v>106</v>
      </c>
      <c r="L1423">
        <v>0</v>
      </c>
      <c r="M1423">
        <v>0</v>
      </c>
      <c r="N1423">
        <v>5</v>
      </c>
      <c r="O1423" s="6">
        <v>10</v>
      </c>
      <c r="P1423" t="s">
        <v>107</v>
      </c>
      <c r="Q1423" t="s">
        <v>107</v>
      </c>
      <c r="R1423">
        <f>IF(F1423="Monthly",2,0)
+IF(E1423&lt;=6,2,0)
+IF(N1423&lt;=2,2,0)
+IF(L1423&gt;=4,2,0)
+IF(M1423&gt;=2,1,0)
+IF(H1423&gt;=_xlfn.PERCENTILE.INC($H$2:$H$10001,0.75),1,0)</f>
        <v>0</v>
      </c>
      <c r="S1423" t="str">
        <f>IF(R1423&gt;=7,"High",IF(R1423&gt;=4,"Medium","Low"))</f>
        <v>Low</v>
      </c>
    </row>
    <row r="1424" spans="1:19">
      <c r="A1424" t="s">
        <v>1549</v>
      </c>
      <c r="B1424">
        <v>21</v>
      </c>
      <c r="C1424" t="s">
        <v>112</v>
      </c>
      <c r="D1424" t="s">
        <v>123</v>
      </c>
      <c r="E1424">
        <v>30</v>
      </c>
      <c r="F1424" t="s">
        <v>103</v>
      </c>
      <c r="G1424" t="s">
        <v>104</v>
      </c>
      <c r="H1424" s="5">
        <v>452</v>
      </c>
      <c r="I1424" s="5">
        <v>13789.68</v>
      </c>
      <c r="J1424" t="s">
        <v>105</v>
      </c>
      <c r="K1424" t="s">
        <v>106</v>
      </c>
      <c r="L1424">
        <v>0</v>
      </c>
      <c r="M1424">
        <v>0</v>
      </c>
      <c r="N1424">
        <v>5</v>
      </c>
      <c r="O1424" s="6">
        <v>0</v>
      </c>
      <c r="P1424" t="s">
        <v>107</v>
      </c>
      <c r="Q1424" t="s">
        <v>107</v>
      </c>
      <c r="R1424">
        <f>IF(F1424="Monthly",2,0)
+IF(E1424&lt;=6,2,0)
+IF(N1424&lt;=2,2,0)
+IF(L1424&gt;=4,2,0)
+IF(M1424&gt;=2,1,0)
+IF(H1424&gt;=_xlfn.PERCENTILE.INC($H$2:$H$10001,0.75),1,0)</f>
        <v>2</v>
      </c>
      <c r="S1424" t="str">
        <f>IF(R1424&gt;=7,"High",IF(R1424&gt;=4,"Medium","Low"))</f>
        <v>Low</v>
      </c>
    </row>
    <row r="1425" spans="1:19">
      <c r="A1425" t="s">
        <v>1550</v>
      </c>
      <c r="B1425">
        <v>44</v>
      </c>
      <c r="C1425" t="s">
        <v>101</v>
      </c>
      <c r="D1425" t="s">
        <v>126</v>
      </c>
      <c r="E1425">
        <v>37</v>
      </c>
      <c r="F1425" t="s">
        <v>109</v>
      </c>
      <c r="G1425" t="s">
        <v>110</v>
      </c>
      <c r="H1425" s="5">
        <v>761</v>
      </c>
      <c r="I1425" s="5">
        <v>28651.68</v>
      </c>
      <c r="J1425" t="s">
        <v>117</v>
      </c>
      <c r="K1425" t="s">
        <v>106</v>
      </c>
      <c r="L1425">
        <v>0</v>
      </c>
      <c r="M1425">
        <v>0</v>
      </c>
      <c r="N1425">
        <v>5</v>
      </c>
      <c r="O1425" s="6">
        <v>0</v>
      </c>
      <c r="P1425" t="s">
        <v>106</v>
      </c>
      <c r="Q1425" t="s">
        <v>107</v>
      </c>
      <c r="R1425">
        <f>IF(F1425="Monthly",2,0)
+IF(E1425&lt;=6,2,0)
+IF(N1425&lt;=2,2,0)
+IF(L1425&gt;=4,2,0)
+IF(M1425&gt;=2,1,0)
+IF(H1425&gt;=_xlfn.PERCENTILE.INC($H$2:$H$10001,0.75),1,0)</f>
        <v>0</v>
      </c>
      <c r="S1425" t="str">
        <f>IF(R1425&gt;=7,"High",IF(R1425&gt;=4,"Medium","Low"))</f>
        <v>Low</v>
      </c>
    </row>
    <row r="1426" spans="1:19">
      <c r="A1426" t="s">
        <v>1551</v>
      </c>
      <c r="B1426">
        <v>22</v>
      </c>
      <c r="C1426" t="s">
        <v>101</v>
      </c>
      <c r="D1426" t="s">
        <v>126</v>
      </c>
      <c r="E1426">
        <v>66</v>
      </c>
      <c r="F1426" t="s">
        <v>121</v>
      </c>
      <c r="G1426" t="s">
        <v>110</v>
      </c>
      <c r="H1426" s="5">
        <v>736</v>
      </c>
      <c r="I1426" s="5">
        <v>43909</v>
      </c>
      <c r="J1426" t="s">
        <v>117</v>
      </c>
      <c r="K1426" t="s">
        <v>107</v>
      </c>
      <c r="L1426">
        <v>1</v>
      </c>
      <c r="M1426">
        <v>0</v>
      </c>
      <c r="N1426">
        <v>5</v>
      </c>
      <c r="O1426" s="6">
        <v>10</v>
      </c>
      <c r="P1426" t="s">
        <v>107</v>
      </c>
      <c r="Q1426" t="s">
        <v>107</v>
      </c>
      <c r="R1426">
        <f>IF(F1426="Monthly",2,0)
+IF(E1426&lt;=6,2,0)
+IF(N1426&lt;=2,2,0)
+IF(L1426&gt;=4,2,0)
+IF(M1426&gt;=2,1,0)
+IF(H1426&gt;=_xlfn.PERCENTILE.INC($H$2:$H$10001,0.75),1,0)</f>
        <v>0</v>
      </c>
      <c r="S1426" t="str">
        <f>IF(R1426&gt;=7,"High",IF(R1426&gt;=4,"Medium","Low"))</f>
        <v>Low</v>
      </c>
    </row>
    <row r="1427" spans="1:19">
      <c r="A1427" t="s">
        <v>1552</v>
      </c>
      <c r="B1427">
        <v>36</v>
      </c>
      <c r="C1427" t="s">
        <v>112</v>
      </c>
      <c r="D1427" t="s">
        <v>102</v>
      </c>
      <c r="E1427">
        <v>40</v>
      </c>
      <c r="F1427" t="s">
        <v>103</v>
      </c>
      <c r="G1427" t="s">
        <v>104</v>
      </c>
      <c r="H1427" s="5">
        <v>443</v>
      </c>
      <c r="I1427" s="5">
        <v>18019.47</v>
      </c>
      <c r="J1427" t="s">
        <v>117</v>
      </c>
      <c r="K1427" t="s">
        <v>106</v>
      </c>
      <c r="L1427">
        <v>3</v>
      </c>
      <c r="M1427">
        <v>0</v>
      </c>
      <c r="N1427">
        <v>5</v>
      </c>
      <c r="O1427" s="6">
        <v>0</v>
      </c>
      <c r="P1427" t="s">
        <v>106</v>
      </c>
      <c r="Q1427" t="s">
        <v>107</v>
      </c>
      <c r="R1427">
        <f>IF(F1427="Monthly",2,0)
+IF(E1427&lt;=6,2,0)
+IF(N1427&lt;=2,2,0)
+IF(L1427&gt;=4,2,0)
+IF(M1427&gt;=2,1,0)
+IF(H1427&gt;=_xlfn.PERCENTILE.INC($H$2:$H$10001,0.75),1,0)</f>
        <v>2</v>
      </c>
      <c r="S1427" t="str">
        <f>IF(R1427&gt;=7,"High",IF(R1427&gt;=4,"Medium","Low"))</f>
        <v>Low</v>
      </c>
    </row>
    <row r="1428" spans="1:19">
      <c r="A1428" t="s">
        <v>1553</v>
      </c>
      <c r="B1428">
        <v>39</v>
      </c>
      <c r="C1428" t="s">
        <v>101</v>
      </c>
      <c r="D1428" t="s">
        <v>131</v>
      </c>
      <c r="E1428">
        <v>50</v>
      </c>
      <c r="F1428" t="s">
        <v>103</v>
      </c>
      <c r="G1428" t="s">
        <v>104</v>
      </c>
      <c r="H1428" s="5">
        <v>419</v>
      </c>
      <c r="I1428" s="5">
        <v>20565.759999999998</v>
      </c>
      <c r="J1428" t="s">
        <v>117</v>
      </c>
      <c r="K1428" t="s">
        <v>106</v>
      </c>
      <c r="L1428">
        <v>0</v>
      </c>
      <c r="M1428">
        <v>0</v>
      </c>
      <c r="N1428">
        <v>4</v>
      </c>
      <c r="O1428" s="6">
        <v>0</v>
      </c>
      <c r="P1428" t="s">
        <v>106</v>
      </c>
      <c r="Q1428" t="s">
        <v>107</v>
      </c>
      <c r="R1428">
        <f>IF(F1428="Monthly",2,0)
+IF(E1428&lt;=6,2,0)
+IF(N1428&lt;=2,2,0)
+IF(L1428&gt;=4,2,0)
+IF(M1428&gt;=2,1,0)
+IF(H1428&gt;=_xlfn.PERCENTILE.INC($H$2:$H$10001,0.75),1,0)</f>
        <v>2</v>
      </c>
      <c r="S1428" t="str">
        <f>IF(R1428&gt;=7,"High",IF(R1428&gt;=4,"Medium","Low"))</f>
        <v>Low</v>
      </c>
    </row>
    <row r="1429" spans="1:19">
      <c r="A1429" t="s">
        <v>1554</v>
      </c>
      <c r="B1429">
        <v>36</v>
      </c>
      <c r="C1429" t="s">
        <v>101</v>
      </c>
      <c r="D1429" t="s">
        <v>133</v>
      </c>
      <c r="E1429">
        <v>35</v>
      </c>
      <c r="F1429" t="s">
        <v>109</v>
      </c>
      <c r="G1429" t="s">
        <v>104</v>
      </c>
      <c r="H1429" s="5">
        <v>410</v>
      </c>
      <c r="I1429" s="5">
        <v>14066.58</v>
      </c>
      <c r="J1429" t="s">
        <v>140</v>
      </c>
      <c r="K1429" t="s">
        <v>106</v>
      </c>
      <c r="L1429">
        <v>0</v>
      </c>
      <c r="M1429">
        <v>0</v>
      </c>
      <c r="N1429">
        <v>5</v>
      </c>
      <c r="O1429" s="6">
        <v>0</v>
      </c>
      <c r="P1429" t="s">
        <v>107</v>
      </c>
      <c r="Q1429" t="s">
        <v>106</v>
      </c>
      <c r="R1429">
        <f>IF(F1429="Monthly",2,0)
+IF(E1429&lt;=6,2,0)
+IF(N1429&lt;=2,2,0)
+IF(L1429&gt;=4,2,0)
+IF(M1429&gt;=2,1,0)
+IF(H1429&gt;=_xlfn.PERCENTILE.INC($H$2:$H$10001,0.75),1,0)</f>
        <v>0</v>
      </c>
      <c r="S1429" t="str">
        <f>IF(R1429&gt;=7,"High",IF(R1429&gt;=4,"Medium","Low"))</f>
        <v>Low</v>
      </c>
    </row>
    <row r="1430" spans="1:19">
      <c r="A1430" t="s">
        <v>1555</v>
      </c>
      <c r="B1430">
        <v>32</v>
      </c>
      <c r="C1430" t="s">
        <v>112</v>
      </c>
      <c r="D1430" t="s">
        <v>133</v>
      </c>
      <c r="E1430">
        <v>20</v>
      </c>
      <c r="F1430" t="s">
        <v>109</v>
      </c>
      <c r="G1430" t="s">
        <v>110</v>
      </c>
      <c r="H1430" s="5">
        <v>773</v>
      </c>
      <c r="I1430" s="5">
        <v>14998.33</v>
      </c>
      <c r="J1430" t="s">
        <v>117</v>
      </c>
      <c r="K1430" t="s">
        <v>106</v>
      </c>
      <c r="L1430">
        <v>0</v>
      </c>
      <c r="M1430">
        <v>0</v>
      </c>
      <c r="N1430">
        <v>5</v>
      </c>
      <c r="O1430" s="6">
        <v>0</v>
      </c>
      <c r="P1430" t="s">
        <v>107</v>
      </c>
      <c r="Q1430" t="s">
        <v>107</v>
      </c>
      <c r="R1430">
        <f>IF(F1430="Monthly",2,0)
+IF(E1430&lt;=6,2,0)
+IF(N1430&lt;=2,2,0)
+IF(L1430&gt;=4,2,0)
+IF(M1430&gt;=2,1,0)
+IF(H1430&gt;=_xlfn.PERCENTILE.INC($H$2:$H$10001,0.75),1,0)</f>
        <v>0</v>
      </c>
      <c r="S1430" t="str">
        <f>IF(R1430&gt;=7,"High",IF(R1430&gt;=4,"Medium","Low"))</f>
        <v>Low</v>
      </c>
    </row>
    <row r="1431" spans="1:19">
      <c r="A1431" t="s">
        <v>1556</v>
      </c>
      <c r="B1431">
        <v>37</v>
      </c>
      <c r="C1431" t="s">
        <v>112</v>
      </c>
      <c r="D1431" t="s">
        <v>102</v>
      </c>
      <c r="E1431">
        <v>57</v>
      </c>
      <c r="F1431" t="s">
        <v>103</v>
      </c>
      <c r="G1431" t="s">
        <v>129</v>
      </c>
      <c r="H1431" s="5">
        <v>1006</v>
      </c>
      <c r="I1431" s="5">
        <v>56775.14</v>
      </c>
      <c r="J1431" t="s">
        <v>105</v>
      </c>
      <c r="K1431" t="s">
        <v>106</v>
      </c>
      <c r="L1431">
        <v>0</v>
      </c>
      <c r="M1431">
        <v>0</v>
      </c>
      <c r="N1431">
        <v>5</v>
      </c>
      <c r="O1431" s="6">
        <v>0</v>
      </c>
      <c r="P1431" t="s">
        <v>107</v>
      </c>
      <c r="Q1431" t="s">
        <v>107</v>
      </c>
      <c r="R1431">
        <f>IF(F1431="Monthly",2,0)
+IF(E1431&lt;=6,2,0)
+IF(N1431&lt;=2,2,0)
+IF(L1431&gt;=4,2,0)
+IF(M1431&gt;=2,1,0)
+IF(H1431&gt;=_xlfn.PERCENTILE.INC($H$2:$H$10001,0.75),1,0)</f>
        <v>3</v>
      </c>
      <c r="S1431" t="str">
        <f>IF(R1431&gt;=7,"High",IF(R1431&gt;=4,"Medium","Low"))</f>
        <v>Low</v>
      </c>
    </row>
    <row r="1432" spans="1:19">
      <c r="A1432" t="s">
        <v>1557</v>
      </c>
      <c r="B1432">
        <v>45</v>
      </c>
      <c r="C1432" t="s">
        <v>101</v>
      </c>
      <c r="D1432" t="s">
        <v>128</v>
      </c>
      <c r="E1432">
        <v>46</v>
      </c>
      <c r="F1432" t="s">
        <v>103</v>
      </c>
      <c r="G1432" t="s">
        <v>104</v>
      </c>
      <c r="H1432" s="5">
        <v>432</v>
      </c>
      <c r="I1432" s="5">
        <v>19398.759999999998</v>
      </c>
      <c r="J1432" t="s">
        <v>105</v>
      </c>
      <c r="K1432" t="s">
        <v>106</v>
      </c>
      <c r="L1432">
        <v>0</v>
      </c>
      <c r="M1432">
        <v>0</v>
      </c>
      <c r="N1432">
        <v>5</v>
      </c>
      <c r="O1432" s="6">
        <v>0</v>
      </c>
      <c r="P1432" t="s">
        <v>107</v>
      </c>
      <c r="Q1432" t="s">
        <v>106</v>
      </c>
      <c r="R1432">
        <f>IF(F1432="Monthly",2,0)
+IF(E1432&lt;=6,2,0)
+IF(N1432&lt;=2,2,0)
+IF(L1432&gt;=4,2,0)
+IF(M1432&gt;=2,1,0)
+IF(H1432&gt;=_xlfn.PERCENTILE.INC($H$2:$H$10001,0.75),1,0)</f>
        <v>2</v>
      </c>
      <c r="S1432" t="str">
        <f>IF(R1432&gt;=7,"High",IF(R1432&gt;=4,"Medium","Low"))</f>
        <v>Low</v>
      </c>
    </row>
    <row r="1433" spans="1:19">
      <c r="A1433" t="s">
        <v>1558</v>
      </c>
      <c r="B1433">
        <v>45</v>
      </c>
      <c r="C1433" t="s">
        <v>101</v>
      </c>
      <c r="D1433" t="s">
        <v>119</v>
      </c>
      <c r="E1433">
        <v>63</v>
      </c>
      <c r="F1433" t="s">
        <v>103</v>
      </c>
      <c r="G1433" t="s">
        <v>110</v>
      </c>
      <c r="H1433" s="5">
        <v>741</v>
      </c>
      <c r="I1433" s="5">
        <v>46060.83</v>
      </c>
      <c r="J1433" t="s">
        <v>105</v>
      </c>
      <c r="K1433" t="s">
        <v>106</v>
      </c>
      <c r="L1433">
        <v>3</v>
      </c>
      <c r="M1433">
        <v>0</v>
      </c>
      <c r="N1433">
        <v>5</v>
      </c>
      <c r="O1433" s="6">
        <v>0</v>
      </c>
      <c r="P1433" t="s">
        <v>107</v>
      </c>
      <c r="Q1433" t="s">
        <v>106</v>
      </c>
      <c r="R1433">
        <f>IF(F1433="Monthly",2,0)
+IF(E1433&lt;=6,2,0)
+IF(N1433&lt;=2,2,0)
+IF(L1433&gt;=4,2,0)
+IF(M1433&gt;=2,1,0)
+IF(H1433&gt;=_xlfn.PERCENTILE.INC($H$2:$H$10001,0.75),1,0)</f>
        <v>2</v>
      </c>
      <c r="S1433" t="str">
        <f>IF(R1433&gt;=7,"High",IF(R1433&gt;=4,"Medium","Low"))</f>
        <v>Low</v>
      </c>
    </row>
    <row r="1434" spans="1:19">
      <c r="A1434" t="s">
        <v>1559</v>
      </c>
      <c r="B1434">
        <v>26</v>
      </c>
      <c r="C1434" t="s">
        <v>112</v>
      </c>
      <c r="D1434" t="s">
        <v>102</v>
      </c>
      <c r="E1434">
        <v>13</v>
      </c>
      <c r="F1434" t="s">
        <v>103</v>
      </c>
      <c r="G1434" t="s">
        <v>104</v>
      </c>
      <c r="H1434" s="5">
        <v>412</v>
      </c>
      <c r="I1434" s="5">
        <v>5366.99</v>
      </c>
      <c r="J1434" t="s">
        <v>115</v>
      </c>
      <c r="K1434" t="s">
        <v>107</v>
      </c>
      <c r="L1434">
        <v>2</v>
      </c>
      <c r="M1434">
        <v>2</v>
      </c>
      <c r="N1434">
        <v>4</v>
      </c>
      <c r="O1434" s="6">
        <v>0</v>
      </c>
      <c r="P1434" t="s">
        <v>106</v>
      </c>
      <c r="Q1434" t="s">
        <v>106</v>
      </c>
      <c r="R1434">
        <f>IF(F1434="Monthly",2,0)
+IF(E1434&lt;=6,2,0)
+IF(N1434&lt;=2,2,0)
+IF(L1434&gt;=4,2,0)
+IF(M1434&gt;=2,1,0)
+IF(H1434&gt;=_xlfn.PERCENTILE.INC($H$2:$H$10001,0.75),1,0)</f>
        <v>3</v>
      </c>
      <c r="S1434" t="str">
        <f>IF(R1434&gt;=7,"High",IF(R1434&gt;=4,"Medium","Low"))</f>
        <v>Low</v>
      </c>
    </row>
    <row r="1435" spans="1:19">
      <c r="A1435" t="s">
        <v>1560</v>
      </c>
      <c r="B1435">
        <v>31</v>
      </c>
      <c r="C1435" t="s">
        <v>112</v>
      </c>
      <c r="D1435" t="s">
        <v>102</v>
      </c>
      <c r="E1435">
        <v>28</v>
      </c>
      <c r="F1435" t="s">
        <v>103</v>
      </c>
      <c r="G1435" t="s">
        <v>110</v>
      </c>
      <c r="H1435" s="5">
        <v>691</v>
      </c>
      <c r="I1435" s="5">
        <v>18914.11</v>
      </c>
      <c r="J1435" t="s">
        <v>115</v>
      </c>
      <c r="K1435" t="s">
        <v>106</v>
      </c>
      <c r="L1435">
        <v>0</v>
      </c>
      <c r="M1435">
        <v>0</v>
      </c>
      <c r="N1435">
        <v>5</v>
      </c>
      <c r="O1435" s="6">
        <v>0</v>
      </c>
      <c r="P1435" t="s">
        <v>106</v>
      </c>
      <c r="Q1435" t="s">
        <v>107</v>
      </c>
      <c r="R1435">
        <f>IF(F1435="Monthly",2,0)
+IF(E1435&lt;=6,2,0)
+IF(N1435&lt;=2,2,0)
+IF(L1435&gt;=4,2,0)
+IF(M1435&gt;=2,1,0)
+IF(H1435&gt;=_xlfn.PERCENTILE.INC($H$2:$H$10001,0.75),1,0)</f>
        <v>2</v>
      </c>
      <c r="S1435" t="str">
        <f>IF(R1435&gt;=7,"High",IF(R1435&gt;=4,"Medium","Low"))</f>
        <v>Low</v>
      </c>
    </row>
    <row r="1436" spans="1:19">
      <c r="A1436" t="s">
        <v>1561</v>
      </c>
      <c r="B1436">
        <v>26</v>
      </c>
      <c r="C1436" t="s">
        <v>101</v>
      </c>
      <c r="D1436" t="s">
        <v>126</v>
      </c>
      <c r="E1436">
        <v>28</v>
      </c>
      <c r="F1436" t="s">
        <v>109</v>
      </c>
      <c r="G1436" t="s">
        <v>129</v>
      </c>
      <c r="H1436" s="5">
        <v>1009</v>
      </c>
      <c r="I1436" s="5">
        <v>27824.01</v>
      </c>
      <c r="J1436" t="s">
        <v>117</v>
      </c>
      <c r="K1436" t="s">
        <v>106</v>
      </c>
      <c r="L1436">
        <v>0</v>
      </c>
      <c r="M1436">
        <v>0</v>
      </c>
      <c r="N1436">
        <v>5</v>
      </c>
      <c r="O1436" s="6">
        <v>0</v>
      </c>
      <c r="P1436" t="s">
        <v>107</v>
      </c>
      <c r="Q1436" t="s">
        <v>107</v>
      </c>
      <c r="R1436">
        <f>IF(F1436="Monthly",2,0)
+IF(E1436&lt;=6,2,0)
+IF(N1436&lt;=2,2,0)
+IF(L1436&gt;=4,2,0)
+IF(M1436&gt;=2,1,0)
+IF(H1436&gt;=_xlfn.PERCENTILE.INC($H$2:$H$10001,0.75),1,0)</f>
        <v>1</v>
      </c>
      <c r="S1436" t="str">
        <f>IF(R1436&gt;=7,"High",IF(R1436&gt;=4,"Medium","Low"))</f>
        <v>Low</v>
      </c>
    </row>
    <row r="1437" spans="1:19">
      <c r="A1437" t="s">
        <v>1562</v>
      </c>
      <c r="B1437">
        <v>39</v>
      </c>
      <c r="C1437" t="s">
        <v>101</v>
      </c>
      <c r="D1437" t="s">
        <v>131</v>
      </c>
      <c r="E1437">
        <v>35</v>
      </c>
      <c r="F1437" t="s">
        <v>103</v>
      </c>
      <c r="G1437" t="s">
        <v>129</v>
      </c>
      <c r="H1437" s="5">
        <v>1129</v>
      </c>
      <c r="I1437" s="5">
        <v>39122.870000000003</v>
      </c>
      <c r="J1437" t="s">
        <v>105</v>
      </c>
      <c r="K1437" t="s">
        <v>106</v>
      </c>
      <c r="L1437">
        <v>0</v>
      </c>
      <c r="M1437">
        <v>0</v>
      </c>
      <c r="N1437">
        <v>5</v>
      </c>
      <c r="O1437" s="6">
        <v>0</v>
      </c>
      <c r="P1437" t="s">
        <v>107</v>
      </c>
      <c r="Q1437" t="s">
        <v>106</v>
      </c>
      <c r="R1437">
        <f>IF(F1437="Monthly",2,0)
+IF(E1437&lt;=6,2,0)
+IF(N1437&lt;=2,2,0)
+IF(L1437&gt;=4,2,0)
+IF(M1437&gt;=2,1,0)
+IF(H1437&gt;=_xlfn.PERCENTILE.INC($H$2:$H$10001,0.75),1,0)</f>
        <v>3</v>
      </c>
      <c r="S1437" t="str">
        <f>IF(R1437&gt;=7,"High",IF(R1437&gt;=4,"Medium","Low"))</f>
        <v>Low</v>
      </c>
    </row>
    <row r="1438" spans="1:19">
      <c r="A1438" t="s">
        <v>1563</v>
      </c>
      <c r="B1438">
        <v>47</v>
      </c>
      <c r="C1438" t="s">
        <v>101</v>
      </c>
      <c r="D1438" t="s">
        <v>113</v>
      </c>
      <c r="E1438">
        <v>35</v>
      </c>
      <c r="F1438" t="s">
        <v>109</v>
      </c>
      <c r="G1438" t="s">
        <v>110</v>
      </c>
      <c r="H1438" s="5">
        <v>707</v>
      </c>
      <c r="I1438" s="5">
        <v>22158.91</v>
      </c>
      <c r="J1438" t="s">
        <v>134</v>
      </c>
      <c r="K1438" t="s">
        <v>106</v>
      </c>
      <c r="L1438">
        <v>5</v>
      </c>
      <c r="M1438">
        <v>1</v>
      </c>
      <c r="N1438">
        <v>4</v>
      </c>
      <c r="O1438" s="6">
        <v>10</v>
      </c>
      <c r="P1438" t="s">
        <v>107</v>
      </c>
      <c r="Q1438" t="s">
        <v>106</v>
      </c>
      <c r="R1438">
        <f>IF(F1438="Monthly",2,0)
+IF(E1438&lt;=6,2,0)
+IF(N1438&lt;=2,2,0)
+IF(L1438&gt;=4,2,0)
+IF(M1438&gt;=2,1,0)
+IF(H1438&gt;=_xlfn.PERCENTILE.INC($H$2:$H$10001,0.75),1,0)</f>
        <v>2</v>
      </c>
      <c r="S1438" t="str">
        <f>IF(R1438&gt;=7,"High",IF(R1438&gt;=4,"Medium","Low"))</f>
        <v>Low</v>
      </c>
    </row>
    <row r="1439" spans="1:19">
      <c r="A1439" t="s">
        <v>1564</v>
      </c>
      <c r="B1439">
        <v>18</v>
      </c>
      <c r="C1439" t="s">
        <v>112</v>
      </c>
      <c r="D1439" t="s">
        <v>102</v>
      </c>
      <c r="E1439">
        <v>24</v>
      </c>
      <c r="F1439" t="s">
        <v>109</v>
      </c>
      <c r="G1439" t="s">
        <v>129</v>
      </c>
      <c r="H1439" s="5">
        <v>1043</v>
      </c>
      <c r="I1439" s="5">
        <v>25316.46</v>
      </c>
      <c r="J1439" t="s">
        <v>117</v>
      </c>
      <c r="K1439" t="s">
        <v>106</v>
      </c>
      <c r="L1439">
        <v>0</v>
      </c>
      <c r="M1439">
        <v>0</v>
      </c>
      <c r="N1439">
        <v>5</v>
      </c>
      <c r="O1439" s="6">
        <v>0</v>
      </c>
      <c r="P1439" t="s">
        <v>106</v>
      </c>
      <c r="Q1439" t="s">
        <v>107</v>
      </c>
      <c r="R1439">
        <f>IF(F1439="Monthly",2,0)
+IF(E1439&lt;=6,2,0)
+IF(N1439&lt;=2,2,0)
+IF(L1439&gt;=4,2,0)
+IF(M1439&gt;=2,1,0)
+IF(H1439&gt;=_xlfn.PERCENTILE.INC($H$2:$H$10001,0.75),1,0)</f>
        <v>1</v>
      </c>
      <c r="S1439" t="str">
        <f>IF(R1439&gt;=7,"High",IF(R1439&gt;=4,"Medium","Low"))</f>
        <v>Low</v>
      </c>
    </row>
    <row r="1440" spans="1:19">
      <c r="A1440" t="s">
        <v>1565</v>
      </c>
      <c r="B1440">
        <v>46</v>
      </c>
      <c r="C1440" t="s">
        <v>101</v>
      </c>
      <c r="D1440" t="s">
        <v>119</v>
      </c>
      <c r="E1440">
        <v>53</v>
      </c>
      <c r="F1440" t="s">
        <v>103</v>
      </c>
      <c r="G1440" t="s">
        <v>104</v>
      </c>
      <c r="H1440" s="5">
        <v>488</v>
      </c>
      <c r="I1440" s="5">
        <v>25215.01</v>
      </c>
      <c r="J1440" t="s">
        <v>140</v>
      </c>
      <c r="K1440" t="s">
        <v>106</v>
      </c>
      <c r="L1440">
        <v>0</v>
      </c>
      <c r="M1440">
        <v>0</v>
      </c>
      <c r="N1440">
        <v>5</v>
      </c>
      <c r="O1440" s="6">
        <v>0</v>
      </c>
      <c r="P1440" t="s">
        <v>107</v>
      </c>
      <c r="Q1440" t="s">
        <v>107</v>
      </c>
      <c r="R1440">
        <f>IF(F1440="Monthly",2,0)
+IF(E1440&lt;=6,2,0)
+IF(N1440&lt;=2,2,0)
+IF(L1440&gt;=4,2,0)
+IF(M1440&gt;=2,1,0)
+IF(H1440&gt;=_xlfn.PERCENTILE.INC($H$2:$H$10001,0.75),1,0)</f>
        <v>2</v>
      </c>
      <c r="S1440" t="str">
        <f>IF(R1440&gt;=7,"High",IF(R1440&gt;=4,"Medium","Low"))</f>
        <v>Low</v>
      </c>
    </row>
    <row r="1441" spans="1:19">
      <c r="A1441" t="s">
        <v>1566</v>
      </c>
      <c r="B1441">
        <v>47</v>
      </c>
      <c r="C1441" t="s">
        <v>101</v>
      </c>
      <c r="D1441" t="s">
        <v>113</v>
      </c>
      <c r="E1441">
        <v>24</v>
      </c>
      <c r="F1441" t="s">
        <v>109</v>
      </c>
      <c r="G1441" t="s">
        <v>110</v>
      </c>
      <c r="H1441" s="5">
        <v>693</v>
      </c>
      <c r="I1441" s="5">
        <v>16800.400000000001</v>
      </c>
      <c r="J1441" t="s">
        <v>117</v>
      </c>
      <c r="K1441" t="s">
        <v>107</v>
      </c>
      <c r="L1441">
        <v>1</v>
      </c>
      <c r="M1441">
        <v>0</v>
      </c>
      <c r="N1441">
        <v>4</v>
      </c>
      <c r="O1441" s="6">
        <v>0</v>
      </c>
      <c r="P1441" t="s">
        <v>107</v>
      </c>
      <c r="Q1441" t="s">
        <v>106</v>
      </c>
      <c r="R1441">
        <f>IF(F1441="Monthly",2,0)
+IF(E1441&lt;=6,2,0)
+IF(N1441&lt;=2,2,0)
+IF(L1441&gt;=4,2,0)
+IF(M1441&gt;=2,1,0)
+IF(H1441&gt;=_xlfn.PERCENTILE.INC($H$2:$H$10001,0.75),1,0)</f>
        <v>0</v>
      </c>
      <c r="S1441" t="str">
        <f>IF(R1441&gt;=7,"High",IF(R1441&gt;=4,"Medium","Low"))</f>
        <v>Low</v>
      </c>
    </row>
    <row r="1442" spans="1:19">
      <c r="A1442" t="s">
        <v>1567</v>
      </c>
      <c r="B1442">
        <v>38</v>
      </c>
      <c r="C1442" t="s">
        <v>112</v>
      </c>
      <c r="D1442" t="s">
        <v>126</v>
      </c>
      <c r="E1442">
        <v>37</v>
      </c>
      <c r="F1442" t="s">
        <v>109</v>
      </c>
      <c r="G1442" t="s">
        <v>110</v>
      </c>
      <c r="H1442" s="5">
        <v>761</v>
      </c>
      <c r="I1442" s="5">
        <v>28485.83</v>
      </c>
      <c r="J1442" t="s">
        <v>105</v>
      </c>
      <c r="K1442" t="s">
        <v>106</v>
      </c>
      <c r="L1442">
        <v>5</v>
      </c>
      <c r="M1442">
        <v>1</v>
      </c>
      <c r="N1442">
        <v>4</v>
      </c>
      <c r="O1442" s="6">
        <v>0</v>
      </c>
      <c r="P1442" t="s">
        <v>107</v>
      </c>
      <c r="Q1442" t="s">
        <v>106</v>
      </c>
      <c r="R1442">
        <f>IF(F1442="Monthly",2,0)
+IF(E1442&lt;=6,2,0)
+IF(N1442&lt;=2,2,0)
+IF(L1442&gt;=4,2,0)
+IF(M1442&gt;=2,1,0)
+IF(H1442&gt;=_xlfn.PERCENTILE.INC($H$2:$H$10001,0.75),1,0)</f>
        <v>2</v>
      </c>
      <c r="S1442" t="str">
        <f>IF(R1442&gt;=7,"High",IF(R1442&gt;=4,"Medium","Low"))</f>
        <v>Low</v>
      </c>
    </row>
    <row r="1443" spans="1:19">
      <c r="A1443" t="s">
        <v>1568</v>
      </c>
      <c r="B1443">
        <v>41</v>
      </c>
      <c r="C1443" t="s">
        <v>112</v>
      </c>
      <c r="D1443" t="s">
        <v>137</v>
      </c>
      <c r="E1443">
        <v>23</v>
      </c>
      <c r="F1443" t="s">
        <v>103</v>
      </c>
      <c r="G1443" t="s">
        <v>129</v>
      </c>
      <c r="H1443" s="5">
        <v>1059</v>
      </c>
      <c r="I1443" s="5">
        <v>24816.639999999999</v>
      </c>
      <c r="J1443" t="s">
        <v>115</v>
      </c>
      <c r="K1443" t="s">
        <v>106</v>
      </c>
      <c r="L1443">
        <v>2</v>
      </c>
      <c r="M1443">
        <v>1</v>
      </c>
      <c r="N1443">
        <v>4</v>
      </c>
      <c r="O1443" s="6">
        <v>0</v>
      </c>
      <c r="P1443" t="s">
        <v>107</v>
      </c>
      <c r="Q1443" t="s">
        <v>107</v>
      </c>
      <c r="R1443">
        <f>IF(F1443="Monthly",2,0)
+IF(E1443&lt;=6,2,0)
+IF(N1443&lt;=2,2,0)
+IF(L1443&gt;=4,2,0)
+IF(M1443&gt;=2,1,0)
+IF(H1443&gt;=_xlfn.PERCENTILE.INC($H$2:$H$10001,0.75),1,0)</f>
        <v>3</v>
      </c>
      <c r="S1443" t="str">
        <f>IF(R1443&gt;=7,"High",IF(R1443&gt;=4,"Medium","Low"))</f>
        <v>Low</v>
      </c>
    </row>
    <row r="1444" spans="1:19">
      <c r="A1444" t="s">
        <v>1569</v>
      </c>
      <c r="B1444">
        <v>37</v>
      </c>
      <c r="C1444" t="s">
        <v>112</v>
      </c>
      <c r="D1444" t="s">
        <v>126</v>
      </c>
      <c r="E1444">
        <v>13</v>
      </c>
      <c r="F1444" t="s">
        <v>103</v>
      </c>
      <c r="G1444" t="s">
        <v>104</v>
      </c>
      <c r="H1444" s="5">
        <v>448</v>
      </c>
      <c r="I1444" s="5">
        <v>5873.78</v>
      </c>
      <c r="J1444" t="s">
        <v>105</v>
      </c>
      <c r="K1444" t="s">
        <v>106</v>
      </c>
      <c r="L1444">
        <v>2</v>
      </c>
      <c r="M1444">
        <v>0</v>
      </c>
      <c r="N1444">
        <v>5</v>
      </c>
      <c r="O1444" s="6">
        <v>0</v>
      </c>
      <c r="P1444" t="s">
        <v>106</v>
      </c>
      <c r="Q1444" t="s">
        <v>107</v>
      </c>
      <c r="R1444">
        <f>IF(F1444="Monthly",2,0)
+IF(E1444&lt;=6,2,0)
+IF(N1444&lt;=2,2,0)
+IF(L1444&gt;=4,2,0)
+IF(M1444&gt;=2,1,0)
+IF(H1444&gt;=_xlfn.PERCENTILE.INC($H$2:$H$10001,0.75),1,0)</f>
        <v>2</v>
      </c>
      <c r="S1444" t="str">
        <f>IF(R1444&gt;=7,"High",IF(R1444&gt;=4,"Medium","Low"))</f>
        <v>Low</v>
      </c>
    </row>
    <row r="1445" spans="1:19">
      <c r="A1445" t="s">
        <v>1570</v>
      </c>
      <c r="B1445">
        <v>24</v>
      </c>
      <c r="C1445" t="s">
        <v>112</v>
      </c>
      <c r="D1445" t="s">
        <v>126</v>
      </c>
      <c r="E1445">
        <v>24</v>
      </c>
      <c r="F1445" t="s">
        <v>103</v>
      </c>
      <c r="G1445" t="s">
        <v>110</v>
      </c>
      <c r="H1445" s="5">
        <v>735</v>
      </c>
      <c r="I1445" s="5">
        <v>17122.810000000001</v>
      </c>
      <c r="J1445" t="s">
        <v>105</v>
      </c>
      <c r="K1445" t="s">
        <v>106</v>
      </c>
      <c r="L1445">
        <v>4</v>
      </c>
      <c r="M1445">
        <v>2</v>
      </c>
      <c r="N1445">
        <v>3</v>
      </c>
      <c r="O1445" s="6">
        <v>0</v>
      </c>
      <c r="P1445" t="s">
        <v>107</v>
      </c>
      <c r="Q1445" t="s">
        <v>106</v>
      </c>
      <c r="R1445">
        <f>IF(F1445="Monthly",2,0)
+IF(E1445&lt;=6,2,0)
+IF(N1445&lt;=2,2,0)
+IF(L1445&gt;=4,2,0)
+IF(M1445&gt;=2,1,0)
+IF(H1445&gt;=_xlfn.PERCENTILE.INC($H$2:$H$10001,0.75),1,0)</f>
        <v>5</v>
      </c>
      <c r="S1445" t="str">
        <f>IF(R1445&gt;=7,"High",IF(R1445&gt;=4,"Medium","Low"))</f>
        <v>Medium</v>
      </c>
    </row>
    <row r="1446" spans="1:19">
      <c r="A1446" t="s">
        <v>1571</v>
      </c>
      <c r="B1446">
        <v>24</v>
      </c>
      <c r="C1446" t="s">
        <v>112</v>
      </c>
      <c r="D1446" t="s">
        <v>113</v>
      </c>
      <c r="E1446">
        <v>47</v>
      </c>
      <c r="F1446" t="s">
        <v>109</v>
      </c>
      <c r="G1446" t="s">
        <v>104</v>
      </c>
      <c r="H1446" s="5">
        <v>463</v>
      </c>
      <c r="I1446" s="5">
        <v>20323.72</v>
      </c>
      <c r="J1446" t="s">
        <v>105</v>
      </c>
      <c r="K1446" t="s">
        <v>106</v>
      </c>
      <c r="L1446">
        <v>0</v>
      </c>
      <c r="M1446">
        <v>0</v>
      </c>
      <c r="N1446">
        <v>5</v>
      </c>
      <c r="O1446" s="6">
        <v>5</v>
      </c>
      <c r="P1446" t="s">
        <v>107</v>
      </c>
      <c r="Q1446" t="s">
        <v>107</v>
      </c>
      <c r="R1446">
        <f>IF(F1446="Monthly",2,0)
+IF(E1446&lt;=6,2,0)
+IF(N1446&lt;=2,2,0)
+IF(L1446&gt;=4,2,0)
+IF(M1446&gt;=2,1,0)
+IF(H1446&gt;=_xlfn.PERCENTILE.INC($H$2:$H$10001,0.75),1,0)</f>
        <v>0</v>
      </c>
      <c r="S1446" t="str">
        <f>IF(R1446&gt;=7,"High",IF(R1446&gt;=4,"Medium","Low"))</f>
        <v>Low</v>
      </c>
    </row>
    <row r="1447" spans="1:19">
      <c r="A1447" t="s">
        <v>1572</v>
      </c>
      <c r="B1447">
        <v>39</v>
      </c>
      <c r="C1447" t="s">
        <v>101</v>
      </c>
      <c r="D1447" t="s">
        <v>137</v>
      </c>
      <c r="E1447">
        <v>15</v>
      </c>
      <c r="F1447" t="s">
        <v>109</v>
      </c>
      <c r="G1447" t="s">
        <v>104</v>
      </c>
      <c r="H1447" s="5">
        <v>452</v>
      </c>
      <c r="I1447" s="5">
        <v>6337.28</v>
      </c>
      <c r="J1447" t="s">
        <v>117</v>
      </c>
      <c r="K1447" t="s">
        <v>106</v>
      </c>
      <c r="L1447">
        <v>1</v>
      </c>
      <c r="M1447">
        <v>0</v>
      </c>
      <c r="N1447">
        <v>5</v>
      </c>
      <c r="O1447" s="6">
        <v>5</v>
      </c>
      <c r="P1447" t="s">
        <v>107</v>
      </c>
      <c r="Q1447" t="s">
        <v>107</v>
      </c>
      <c r="R1447">
        <f>IF(F1447="Monthly",2,0)
+IF(E1447&lt;=6,2,0)
+IF(N1447&lt;=2,2,0)
+IF(L1447&gt;=4,2,0)
+IF(M1447&gt;=2,1,0)
+IF(H1447&gt;=_xlfn.PERCENTILE.INC($H$2:$H$10001,0.75),1,0)</f>
        <v>0</v>
      </c>
      <c r="S1447" t="str">
        <f>IF(R1447&gt;=7,"High",IF(R1447&gt;=4,"Medium","Low"))</f>
        <v>Low</v>
      </c>
    </row>
    <row r="1448" spans="1:19">
      <c r="A1448" t="s">
        <v>1573</v>
      </c>
      <c r="B1448">
        <v>41</v>
      </c>
      <c r="C1448" t="s">
        <v>101</v>
      </c>
      <c r="D1448" t="s">
        <v>123</v>
      </c>
      <c r="E1448">
        <v>37</v>
      </c>
      <c r="F1448" t="s">
        <v>103</v>
      </c>
      <c r="G1448" t="s">
        <v>110</v>
      </c>
      <c r="H1448" s="5">
        <v>775</v>
      </c>
      <c r="I1448" s="5">
        <v>27921.55</v>
      </c>
      <c r="J1448" t="s">
        <v>117</v>
      </c>
      <c r="K1448" t="s">
        <v>106</v>
      </c>
      <c r="L1448">
        <v>3</v>
      </c>
      <c r="M1448">
        <v>3</v>
      </c>
      <c r="N1448">
        <v>2</v>
      </c>
      <c r="O1448" s="6">
        <v>0</v>
      </c>
      <c r="P1448" t="s">
        <v>106</v>
      </c>
      <c r="Q1448" t="s">
        <v>106</v>
      </c>
      <c r="R1448">
        <f>IF(F1448="Monthly",2,0)
+IF(E1448&lt;=6,2,0)
+IF(N1448&lt;=2,2,0)
+IF(L1448&gt;=4,2,0)
+IF(M1448&gt;=2,1,0)
+IF(H1448&gt;=_xlfn.PERCENTILE.INC($H$2:$H$10001,0.75),1,0)</f>
        <v>5</v>
      </c>
      <c r="S1448" t="str">
        <f>IF(R1448&gt;=7,"High",IF(R1448&gt;=4,"Medium","Low"))</f>
        <v>Medium</v>
      </c>
    </row>
    <row r="1449" spans="1:19">
      <c r="A1449" t="s">
        <v>1574</v>
      </c>
      <c r="B1449">
        <v>31</v>
      </c>
      <c r="C1449" t="s">
        <v>101</v>
      </c>
      <c r="D1449" t="s">
        <v>133</v>
      </c>
      <c r="E1449">
        <v>18</v>
      </c>
      <c r="F1449" t="s">
        <v>103</v>
      </c>
      <c r="G1449" t="s">
        <v>104</v>
      </c>
      <c r="H1449" s="5">
        <v>528</v>
      </c>
      <c r="I1449" s="5">
        <v>9266.23</v>
      </c>
      <c r="J1449" t="s">
        <v>117</v>
      </c>
      <c r="K1449" t="s">
        <v>106</v>
      </c>
      <c r="L1449">
        <v>6</v>
      </c>
      <c r="M1449">
        <v>1</v>
      </c>
      <c r="N1449">
        <v>3</v>
      </c>
      <c r="O1449" s="6">
        <v>0</v>
      </c>
      <c r="P1449" t="s">
        <v>107</v>
      </c>
      <c r="Q1449" t="s">
        <v>106</v>
      </c>
      <c r="R1449">
        <f>IF(F1449="Monthly",2,0)
+IF(E1449&lt;=6,2,0)
+IF(N1449&lt;=2,2,0)
+IF(L1449&gt;=4,2,0)
+IF(M1449&gt;=2,1,0)
+IF(H1449&gt;=_xlfn.PERCENTILE.INC($H$2:$H$10001,0.75),1,0)</f>
        <v>4</v>
      </c>
      <c r="S1449" t="str">
        <f>IF(R1449&gt;=7,"High",IF(R1449&gt;=4,"Medium","Low"))</f>
        <v>Medium</v>
      </c>
    </row>
    <row r="1450" spans="1:19">
      <c r="A1450" t="s">
        <v>1575</v>
      </c>
      <c r="B1450">
        <v>45</v>
      </c>
      <c r="C1450" t="s">
        <v>112</v>
      </c>
      <c r="D1450" t="s">
        <v>128</v>
      </c>
      <c r="E1450">
        <v>55</v>
      </c>
      <c r="F1450" t="s">
        <v>109</v>
      </c>
      <c r="G1450" t="s">
        <v>104</v>
      </c>
      <c r="H1450" s="5">
        <v>495</v>
      </c>
      <c r="I1450" s="5">
        <v>27839.48</v>
      </c>
      <c r="J1450" t="s">
        <v>117</v>
      </c>
      <c r="K1450" t="s">
        <v>107</v>
      </c>
      <c r="L1450">
        <v>1</v>
      </c>
      <c r="M1450">
        <v>0</v>
      </c>
      <c r="N1450">
        <v>4</v>
      </c>
      <c r="O1450" s="6">
        <v>0</v>
      </c>
      <c r="P1450" t="s">
        <v>106</v>
      </c>
      <c r="Q1450" t="s">
        <v>107</v>
      </c>
      <c r="R1450">
        <f>IF(F1450="Monthly",2,0)
+IF(E1450&lt;=6,2,0)
+IF(N1450&lt;=2,2,0)
+IF(L1450&gt;=4,2,0)
+IF(M1450&gt;=2,1,0)
+IF(H1450&gt;=_xlfn.PERCENTILE.INC($H$2:$H$10001,0.75),1,0)</f>
        <v>0</v>
      </c>
      <c r="S1450" t="str">
        <f>IF(R1450&gt;=7,"High",IF(R1450&gt;=4,"Medium","Low"))</f>
        <v>Low</v>
      </c>
    </row>
    <row r="1451" spans="1:19">
      <c r="A1451" t="s">
        <v>1576</v>
      </c>
      <c r="B1451">
        <v>36</v>
      </c>
      <c r="C1451" t="s">
        <v>112</v>
      </c>
      <c r="D1451" t="s">
        <v>102</v>
      </c>
      <c r="E1451">
        <v>32</v>
      </c>
      <c r="F1451" t="s">
        <v>121</v>
      </c>
      <c r="G1451" t="s">
        <v>129</v>
      </c>
      <c r="H1451" s="5">
        <v>991</v>
      </c>
      <c r="I1451" s="5">
        <v>32037.94</v>
      </c>
      <c r="J1451" t="s">
        <v>105</v>
      </c>
      <c r="K1451" t="s">
        <v>106</v>
      </c>
      <c r="L1451">
        <v>0</v>
      </c>
      <c r="M1451">
        <v>0</v>
      </c>
      <c r="N1451">
        <v>5</v>
      </c>
      <c r="O1451" s="6">
        <v>0</v>
      </c>
      <c r="P1451" t="s">
        <v>107</v>
      </c>
      <c r="Q1451" t="s">
        <v>107</v>
      </c>
      <c r="R1451">
        <f>IF(F1451="Monthly",2,0)
+IF(E1451&lt;=6,2,0)
+IF(N1451&lt;=2,2,0)
+IF(L1451&gt;=4,2,0)
+IF(M1451&gt;=2,1,0)
+IF(H1451&gt;=_xlfn.PERCENTILE.INC($H$2:$H$10001,0.75),1,0)</f>
        <v>1</v>
      </c>
      <c r="S1451" t="str">
        <f>IF(R1451&gt;=7,"High",IF(R1451&gt;=4,"Medium","Low"))</f>
        <v>Low</v>
      </c>
    </row>
    <row r="1452" spans="1:19">
      <c r="A1452" t="s">
        <v>1577</v>
      </c>
      <c r="B1452">
        <v>49</v>
      </c>
      <c r="C1452" t="s">
        <v>112</v>
      </c>
      <c r="D1452" t="s">
        <v>128</v>
      </c>
      <c r="E1452">
        <v>43</v>
      </c>
      <c r="F1452" t="s">
        <v>103</v>
      </c>
      <c r="G1452" t="s">
        <v>110</v>
      </c>
      <c r="H1452" s="5">
        <v>664</v>
      </c>
      <c r="I1452" s="5">
        <v>27862.92</v>
      </c>
      <c r="J1452" t="s">
        <v>134</v>
      </c>
      <c r="K1452" t="s">
        <v>106</v>
      </c>
      <c r="L1452">
        <v>2</v>
      </c>
      <c r="M1452">
        <v>0</v>
      </c>
      <c r="N1452">
        <v>5</v>
      </c>
      <c r="O1452" s="6">
        <v>0</v>
      </c>
      <c r="P1452" t="s">
        <v>107</v>
      </c>
      <c r="Q1452" t="s">
        <v>107</v>
      </c>
      <c r="R1452">
        <f>IF(F1452="Monthly",2,0)
+IF(E1452&lt;=6,2,0)
+IF(N1452&lt;=2,2,0)
+IF(L1452&gt;=4,2,0)
+IF(M1452&gt;=2,1,0)
+IF(H1452&gt;=_xlfn.PERCENTILE.INC($H$2:$H$10001,0.75),1,0)</f>
        <v>2</v>
      </c>
      <c r="S1452" t="str">
        <f>IF(R1452&gt;=7,"High",IF(R1452&gt;=4,"Medium","Low"))</f>
        <v>Low</v>
      </c>
    </row>
    <row r="1453" spans="1:19">
      <c r="A1453" t="s">
        <v>1578</v>
      </c>
      <c r="B1453">
        <v>50</v>
      </c>
      <c r="C1453" t="s">
        <v>112</v>
      </c>
      <c r="D1453" t="s">
        <v>113</v>
      </c>
      <c r="E1453">
        <v>49</v>
      </c>
      <c r="F1453" t="s">
        <v>103</v>
      </c>
      <c r="G1453" t="s">
        <v>104</v>
      </c>
      <c r="H1453" s="5">
        <v>430</v>
      </c>
      <c r="I1453" s="5">
        <v>21112.5</v>
      </c>
      <c r="J1453" t="s">
        <v>140</v>
      </c>
      <c r="K1453" t="s">
        <v>107</v>
      </c>
      <c r="L1453">
        <v>2</v>
      </c>
      <c r="M1453">
        <v>1</v>
      </c>
      <c r="N1453">
        <v>5</v>
      </c>
      <c r="O1453" s="6">
        <v>0</v>
      </c>
      <c r="P1453" t="s">
        <v>106</v>
      </c>
      <c r="Q1453" t="s">
        <v>107</v>
      </c>
      <c r="R1453">
        <f>IF(F1453="Monthly",2,0)
+IF(E1453&lt;=6,2,0)
+IF(N1453&lt;=2,2,0)
+IF(L1453&gt;=4,2,0)
+IF(M1453&gt;=2,1,0)
+IF(H1453&gt;=_xlfn.PERCENTILE.INC($H$2:$H$10001,0.75),1,0)</f>
        <v>2</v>
      </c>
      <c r="S1453" t="str">
        <f>IF(R1453&gt;=7,"High",IF(R1453&gt;=4,"Medium","Low"))</f>
        <v>Low</v>
      </c>
    </row>
    <row r="1454" spans="1:19">
      <c r="A1454" t="s">
        <v>1579</v>
      </c>
      <c r="B1454">
        <v>34</v>
      </c>
      <c r="C1454" t="s">
        <v>101</v>
      </c>
      <c r="D1454" t="s">
        <v>128</v>
      </c>
      <c r="E1454">
        <v>31</v>
      </c>
      <c r="F1454" t="s">
        <v>121</v>
      </c>
      <c r="G1454" t="s">
        <v>104</v>
      </c>
      <c r="H1454" s="5">
        <v>510</v>
      </c>
      <c r="I1454" s="5">
        <v>14006.04</v>
      </c>
      <c r="J1454" t="s">
        <v>117</v>
      </c>
      <c r="K1454" t="s">
        <v>107</v>
      </c>
      <c r="L1454">
        <v>0</v>
      </c>
      <c r="M1454">
        <v>0</v>
      </c>
      <c r="N1454">
        <v>5</v>
      </c>
      <c r="O1454" s="6">
        <v>10</v>
      </c>
      <c r="P1454" t="s">
        <v>107</v>
      </c>
      <c r="Q1454" t="s">
        <v>107</v>
      </c>
      <c r="R1454">
        <f>IF(F1454="Monthly",2,0)
+IF(E1454&lt;=6,2,0)
+IF(N1454&lt;=2,2,0)
+IF(L1454&gt;=4,2,0)
+IF(M1454&gt;=2,1,0)
+IF(H1454&gt;=_xlfn.PERCENTILE.INC($H$2:$H$10001,0.75),1,0)</f>
        <v>0</v>
      </c>
      <c r="S1454" t="str">
        <f>IF(R1454&gt;=7,"High",IF(R1454&gt;=4,"Medium","Low"))</f>
        <v>Low</v>
      </c>
    </row>
    <row r="1455" spans="1:19">
      <c r="A1455" t="s">
        <v>1580</v>
      </c>
      <c r="B1455">
        <v>57</v>
      </c>
      <c r="C1455" t="s">
        <v>101</v>
      </c>
      <c r="D1455" t="s">
        <v>126</v>
      </c>
      <c r="E1455">
        <v>30</v>
      </c>
      <c r="F1455" t="s">
        <v>109</v>
      </c>
      <c r="G1455" t="s">
        <v>129</v>
      </c>
      <c r="H1455" s="5">
        <v>1007</v>
      </c>
      <c r="I1455" s="5">
        <v>29453.06</v>
      </c>
      <c r="J1455" t="s">
        <v>105</v>
      </c>
      <c r="K1455" t="s">
        <v>106</v>
      </c>
      <c r="L1455">
        <v>0</v>
      </c>
      <c r="M1455">
        <v>0</v>
      </c>
      <c r="N1455">
        <v>5</v>
      </c>
      <c r="O1455" s="6">
        <v>0</v>
      </c>
      <c r="P1455" t="s">
        <v>106</v>
      </c>
      <c r="Q1455" t="s">
        <v>107</v>
      </c>
      <c r="R1455">
        <f>IF(F1455="Monthly",2,0)
+IF(E1455&lt;=6,2,0)
+IF(N1455&lt;=2,2,0)
+IF(L1455&gt;=4,2,0)
+IF(M1455&gt;=2,1,0)
+IF(H1455&gt;=_xlfn.PERCENTILE.INC($H$2:$H$10001,0.75),1,0)</f>
        <v>1</v>
      </c>
      <c r="S1455" t="str">
        <f>IF(R1455&gt;=7,"High",IF(R1455&gt;=4,"Medium","Low"))</f>
        <v>Low</v>
      </c>
    </row>
    <row r="1456" spans="1:19">
      <c r="A1456" t="s">
        <v>1581</v>
      </c>
      <c r="B1456">
        <v>30</v>
      </c>
      <c r="C1456" t="s">
        <v>101</v>
      </c>
      <c r="D1456" t="s">
        <v>113</v>
      </c>
      <c r="E1456">
        <v>30</v>
      </c>
      <c r="F1456" t="s">
        <v>103</v>
      </c>
      <c r="G1456" t="s">
        <v>104</v>
      </c>
      <c r="H1456" s="5">
        <v>477</v>
      </c>
      <c r="I1456" s="5">
        <v>14515.72</v>
      </c>
      <c r="J1456" t="s">
        <v>134</v>
      </c>
      <c r="K1456" t="s">
        <v>106</v>
      </c>
      <c r="L1456">
        <v>0</v>
      </c>
      <c r="M1456">
        <v>0</v>
      </c>
      <c r="N1456">
        <v>5</v>
      </c>
      <c r="O1456" s="6">
        <v>0</v>
      </c>
      <c r="P1456" t="s">
        <v>107</v>
      </c>
      <c r="Q1456" t="s">
        <v>107</v>
      </c>
      <c r="R1456">
        <f>IF(F1456="Monthly",2,0)
+IF(E1456&lt;=6,2,0)
+IF(N1456&lt;=2,2,0)
+IF(L1456&gt;=4,2,0)
+IF(M1456&gt;=2,1,0)
+IF(H1456&gt;=_xlfn.PERCENTILE.INC($H$2:$H$10001,0.75),1,0)</f>
        <v>2</v>
      </c>
      <c r="S1456" t="str">
        <f>IF(R1456&gt;=7,"High",IF(R1456&gt;=4,"Medium","Low"))</f>
        <v>Low</v>
      </c>
    </row>
    <row r="1457" spans="1:19">
      <c r="A1457" t="s">
        <v>1582</v>
      </c>
      <c r="B1457">
        <v>51</v>
      </c>
      <c r="C1457" t="s">
        <v>101</v>
      </c>
      <c r="D1457" t="s">
        <v>133</v>
      </c>
      <c r="E1457">
        <v>42</v>
      </c>
      <c r="F1457" t="s">
        <v>121</v>
      </c>
      <c r="G1457" t="s">
        <v>129</v>
      </c>
      <c r="H1457" s="5">
        <v>1091</v>
      </c>
      <c r="I1457" s="5">
        <v>38964.32</v>
      </c>
      <c r="J1457" t="s">
        <v>117</v>
      </c>
      <c r="K1457" t="s">
        <v>106</v>
      </c>
      <c r="L1457">
        <v>1</v>
      </c>
      <c r="M1457">
        <v>0</v>
      </c>
      <c r="N1457">
        <v>5</v>
      </c>
      <c r="O1457" s="6">
        <v>15</v>
      </c>
      <c r="P1457" t="s">
        <v>107</v>
      </c>
      <c r="Q1457" t="s">
        <v>107</v>
      </c>
      <c r="R1457">
        <f>IF(F1457="Monthly",2,0)
+IF(E1457&lt;=6,2,0)
+IF(N1457&lt;=2,2,0)
+IF(L1457&gt;=4,2,0)
+IF(M1457&gt;=2,1,0)
+IF(H1457&gt;=_xlfn.PERCENTILE.INC($H$2:$H$10001,0.75),1,0)</f>
        <v>1</v>
      </c>
      <c r="S1457" t="str">
        <f>IF(R1457&gt;=7,"High",IF(R1457&gt;=4,"Medium","Low"))</f>
        <v>Low</v>
      </c>
    </row>
    <row r="1458" spans="1:19">
      <c r="A1458" t="s">
        <v>1583</v>
      </c>
      <c r="B1458">
        <v>18</v>
      </c>
      <c r="C1458" t="s">
        <v>112</v>
      </c>
      <c r="D1458" t="s">
        <v>126</v>
      </c>
      <c r="E1458">
        <v>48</v>
      </c>
      <c r="F1458" t="s">
        <v>109</v>
      </c>
      <c r="G1458" t="s">
        <v>110</v>
      </c>
      <c r="H1458" s="5">
        <v>786</v>
      </c>
      <c r="I1458" s="5">
        <v>38602.94</v>
      </c>
      <c r="J1458" t="s">
        <v>134</v>
      </c>
      <c r="K1458" t="s">
        <v>107</v>
      </c>
      <c r="L1458">
        <v>0</v>
      </c>
      <c r="M1458">
        <v>0</v>
      </c>
      <c r="N1458">
        <v>4</v>
      </c>
      <c r="O1458" s="6">
        <v>0</v>
      </c>
      <c r="P1458" t="s">
        <v>107</v>
      </c>
      <c r="Q1458" t="s">
        <v>107</v>
      </c>
      <c r="R1458">
        <f>IF(F1458="Monthly",2,0)
+IF(E1458&lt;=6,2,0)
+IF(N1458&lt;=2,2,0)
+IF(L1458&gt;=4,2,0)
+IF(M1458&gt;=2,1,0)
+IF(H1458&gt;=_xlfn.PERCENTILE.INC($H$2:$H$10001,0.75),1,0)</f>
        <v>0</v>
      </c>
      <c r="S1458" t="str">
        <f>IF(R1458&gt;=7,"High",IF(R1458&gt;=4,"Medium","Low"))</f>
        <v>Low</v>
      </c>
    </row>
    <row r="1459" spans="1:19">
      <c r="A1459" t="s">
        <v>1584</v>
      </c>
      <c r="B1459">
        <v>42</v>
      </c>
      <c r="C1459" t="s">
        <v>112</v>
      </c>
      <c r="D1459" t="s">
        <v>133</v>
      </c>
      <c r="E1459">
        <v>35</v>
      </c>
      <c r="F1459" t="s">
        <v>103</v>
      </c>
      <c r="G1459" t="s">
        <v>110</v>
      </c>
      <c r="H1459" s="5">
        <v>742</v>
      </c>
      <c r="I1459" s="5">
        <v>26529.43</v>
      </c>
      <c r="J1459" t="s">
        <v>117</v>
      </c>
      <c r="K1459" t="s">
        <v>106</v>
      </c>
      <c r="L1459">
        <v>3</v>
      </c>
      <c r="M1459">
        <v>2</v>
      </c>
      <c r="N1459">
        <v>3</v>
      </c>
      <c r="O1459" s="6">
        <v>0</v>
      </c>
      <c r="P1459" t="s">
        <v>106</v>
      </c>
      <c r="Q1459" t="s">
        <v>107</v>
      </c>
      <c r="R1459">
        <f>IF(F1459="Monthly",2,0)
+IF(E1459&lt;=6,2,0)
+IF(N1459&lt;=2,2,0)
+IF(L1459&gt;=4,2,0)
+IF(M1459&gt;=2,1,0)
+IF(H1459&gt;=_xlfn.PERCENTILE.INC($H$2:$H$10001,0.75),1,0)</f>
        <v>3</v>
      </c>
      <c r="S1459" t="str">
        <f>IF(R1459&gt;=7,"High",IF(R1459&gt;=4,"Medium","Low"))</f>
        <v>Low</v>
      </c>
    </row>
    <row r="1460" spans="1:19">
      <c r="A1460" t="s">
        <v>1585</v>
      </c>
      <c r="B1460">
        <v>38</v>
      </c>
      <c r="C1460" t="s">
        <v>101</v>
      </c>
      <c r="D1460" t="s">
        <v>137</v>
      </c>
      <c r="E1460">
        <v>41</v>
      </c>
      <c r="F1460" t="s">
        <v>121</v>
      </c>
      <c r="G1460" t="s">
        <v>104</v>
      </c>
      <c r="H1460" s="5">
        <v>496</v>
      </c>
      <c r="I1460" s="5">
        <v>17191.41</v>
      </c>
      <c r="J1460" t="s">
        <v>117</v>
      </c>
      <c r="K1460" t="s">
        <v>107</v>
      </c>
      <c r="L1460">
        <v>2</v>
      </c>
      <c r="M1460">
        <v>0</v>
      </c>
      <c r="N1460">
        <v>5</v>
      </c>
      <c r="O1460" s="6">
        <v>15</v>
      </c>
      <c r="P1460" t="s">
        <v>106</v>
      </c>
      <c r="Q1460" t="s">
        <v>107</v>
      </c>
      <c r="R1460">
        <f>IF(F1460="Monthly",2,0)
+IF(E1460&lt;=6,2,0)
+IF(N1460&lt;=2,2,0)
+IF(L1460&gt;=4,2,0)
+IF(M1460&gt;=2,1,0)
+IF(H1460&gt;=_xlfn.PERCENTILE.INC($H$2:$H$10001,0.75),1,0)</f>
        <v>0</v>
      </c>
      <c r="S1460" t="str">
        <f>IF(R1460&gt;=7,"High",IF(R1460&gt;=4,"Medium","Low"))</f>
        <v>Low</v>
      </c>
    </row>
    <row r="1461" spans="1:19">
      <c r="A1461" t="s">
        <v>1586</v>
      </c>
      <c r="B1461">
        <v>20</v>
      </c>
      <c r="C1461" t="s">
        <v>112</v>
      </c>
      <c r="D1461" t="s">
        <v>133</v>
      </c>
      <c r="E1461">
        <v>24</v>
      </c>
      <c r="F1461" t="s">
        <v>103</v>
      </c>
      <c r="G1461" t="s">
        <v>110</v>
      </c>
      <c r="H1461" s="5">
        <v>688</v>
      </c>
      <c r="I1461" s="5">
        <v>16176.48</v>
      </c>
      <c r="J1461" t="s">
        <v>105</v>
      </c>
      <c r="K1461" t="s">
        <v>106</v>
      </c>
      <c r="L1461">
        <v>0</v>
      </c>
      <c r="M1461">
        <v>0</v>
      </c>
      <c r="N1461">
        <v>3</v>
      </c>
      <c r="O1461" s="6">
        <v>0</v>
      </c>
      <c r="P1461" t="s">
        <v>107</v>
      </c>
      <c r="Q1461" t="s">
        <v>106</v>
      </c>
      <c r="R1461">
        <f>IF(F1461="Monthly",2,0)
+IF(E1461&lt;=6,2,0)
+IF(N1461&lt;=2,2,0)
+IF(L1461&gt;=4,2,0)
+IF(M1461&gt;=2,1,0)
+IF(H1461&gt;=_xlfn.PERCENTILE.INC($H$2:$H$10001,0.75),1,0)</f>
        <v>2</v>
      </c>
      <c r="S1461" t="str">
        <f>IF(R1461&gt;=7,"High",IF(R1461&gt;=4,"Medium","Low"))</f>
        <v>Low</v>
      </c>
    </row>
    <row r="1462" spans="1:19">
      <c r="A1462" t="s">
        <v>1587</v>
      </c>
      <c r="B1462">
        <v>29</v>
      </c>
      <c r="C1462" t="s">
        <v>112</v>
      </c>
      <c r="D1462" t="s">
        <v>126</v>
      </c>
      <c r="E1462">
        <v>49</v>
      </c>
      <c r="F1462" t="s">
        <v>103</v>
      </c>
      <c r="G1462" t="s">
        <v>110</v>
      </c>
      <c r="H1462" s="5">
        <v>795</v>
      </c>
      <c r="I1462" s="5">
        <v>38424.239999999998</v>
      </c>
      <c r="J1462" t="s">
        <v>140</v>
      </c>
      <c r="K1462" t="s">
        <v>106</v>
      </c>
      <c r="L1462">
        <v>1</v>
      </c>
      <c r="M1462">
        <v>0</v>
      </c>
      <c r="N1462">
        <v>5</v>
      </c>
      <c r="O1462" s="6">
        <v>0</v>
      </c>
      <c r="P1462" t="s">
        <v>106</v>
      </c>
      <c r="Q1462" t="s">
        <v>106</v>
      </c>
      <c r="R1462">
        <f>IF(F1462="Monthly",2,0)
+IF(E1462&lt;=6,2,0)
+IF(N1462&lt;=2,2,0)
+IF(L1462&gt;=4,2,0)
+IF(M1462&gt;=2,1,0)
+IF(H1462&gt;=_xlfn.PERCENTILE.INC($H$2:$H$10001,0.75),1,0)</f>
        <v>3</v>
      </c>
      <c r="S1462" t="str">
        <f>IF(R1462&gt;=7,"High",IF(R1462&gt;=4,"Medium","Low"))</f>
        <v>Low</v>
      </c>
    </row>
    <row r="1463" spans="1:19">
      <c r="A1463" t="s">
        <v>1588</v>
      </c>
      <c r="B1463">
        <v>36</v>
      </c>
      <c r="C1463" t="s">
        <v>112</v>
      </c>
      <c r="D1463" t="s">
        <v>102</v>
      </c>
      <c r="E1463">
        <v>12</v>
      </c>
      <c r="F1463" t="s">
        <v>103</v>
      </c>
      <c r="G1463" t="s">
        <v>129</v>
      </c>
      <c r="H1463" s="5">
        <v>1034</v>
      </c>
      <c r="I1463" s="5">
        <f>RawCustomerTable[[#This Row],[Monthly_Charges]]*RawCustomerTable[[#This Row],[Tenure_Months]]*(1-RawCustomerTable[[#This Row],[Discount_Percent]]/100)</f>
        <v>12408</v>
      </c>
      <c r="J1463" t="s">
        <v>134</v>
      </c>
      <c r="K1463" t="s">
        <v>106</v>
      </c>
      <c r="L1463">
        <v>4</v>
      </c>
      <c r="M1463">
        <v>1</v>
      </c>
      <c r="N1463">
        <v>4</v>
      </c>
      <c r="O1463" s="6">
        <v>0</v>
      </c>
      <c r="P1463" t="s">
        <v>107</v>
      </c>
      <c r="Q1463" t="s">
        <v>106</v>
      </c>
      <c r="R1463">
        <f>IF(F1463="Monthly",2,0)
+IF(E1463&lt;=6,2,0)
+IF(N1463&lt;=2,2,0)
+IF(L1463&gt;=4,2,0)
+IF(M1463&gt;=2,1,0)
+IF(H1463&gt;=_xlfn.PERCENTILE.INC($H$2:$H$10001,0.75),1,0)</f>
        <v>5</v>
      </c>
      <c r="S1463" t="str">
        <f>IF(R1463&gt;=7,"High",IF(R1463&gt;=4,"Medium","Low"))</f>
        <v>Medium</v>
      </c>
    </row>
    <row r="1464" spans="1:19">
      <c r="A1464" t="s">
        <v>1589</v>
      </c>
      <c r="B1464">
        <v>44</v>
      </c>
      <c r="C1464" t="s">
        <v>112</v>
      </c>
      <c r="D1464" t="s">
        <v>128</v>
      </c>
      <c r="E1464">
        <v>37</v>
      </c>
      <c r="F1464" t="s">
        <v>121</v>
      </c>
      <c r="G1464" t="s">
        <v>104</v>
      </c>
      <c r="H1464" s="5">
        <v>481</v>
      </c>
      <c r="I1464" s="5">
        <v>17281.45</v>
      </c>
      <c r="J1464" t="s">
        <v>140</v>
      </c>
      <c r="K1464" t="s">
        <v>107</v>
      </c>
      <c r="L1464">
        <v>0</v>
      </c>
      <c r="M1464">
        <v>0</v>
      </c>
      <c r="N1464">
        <v>5</v>
      </c>
      <c r="O1464" s="6">
        <v>0</v>
      </c>
      <c r="P1464" t="s">
        <v>106</v>
      </c>
      <c r="Q1464" t="s">
        <v>107</v>
      </c>
      <c r="R1464">
        <f>IF(F1464="Monthly",2,0)
+IF(E1464&lt;=6,2,0)
+IF(N1464&lt;=2,2,0)
+IF(L1464&gt;=4,2,0)
+IF(M1464&gt;=2,1,0)
+IF(H1464&gt;=_xlfn.PERCENTILE.INC($H$2:$H$10001,0.75),1,0)</f>
        <v>0</v>
      </c>
      <c r="S1464" t="str">
        <f>IF(R1464&gt;=7,"High",IF(R1464&gt;=4,"Medium","Low"))</f>
        <v>Low</v>
      </c>
    </row>
    <row r="1465" spans="1:19">
      <c r="A1465" t="s">
        <v>1590</v>
      </c>
      <c r="B1465">
        <v>22</v>
      </c>
      <c r="C1465" t="s">
        <v>101</v>
      </c>
      <c r="D1465" t="s">
        <v>137</v>
      </c>
      <c r="E1465">
        <v>68</v>
      </c>
      <c r="F1465" t="s">
        <v>121</v>
      </c>
      <c r="G1465" t="s">
        <v>104</v>
      </c>
      <c r="H1465" s="5">
        <v>466</v>
      </c>
      <c r="I1465" s="5">
        <v>31236.71</v>
      </c>
      <c r="J1465" t="s">
        <v>117</v>
      </c>
      <c r="K1465" t="s">
        <v>106</v>
      </c>
      <c r="L1465">
        <v>2</v>
      </c>
      <c r="M1465">
        <v>1</v>
      </c>
      <c r="N1465">
        <v>4</v>
      </c>
      <c r="O1465" s="6">
        <v>0</v>
      </c>
      <c r="P1465" t="s">
        <v>107</v>
      </c>
      <c r="Q1465" t="s">
        <v>107</v>
      </c>
      <c r="R1465">
        <f>IF(F1465="Monthly",2,0)
+IF(E1465&lt;=6,2,0)
+IF(N1465&lt;=2,2,0)
+IF(L1465&gt;=4,2,0)
+IF(M1465&gt;=2,1,0)
+IF(H1465&gt;=_xlfn.PERCENTILE.INC($H$2:$H$10001,0.75),1,0)</f>
        <v>0</v>
      </c>
      <c r="S1465" t="str">
        <f>IF(R1465&gt;=7,"High",IF(R1465&gt;=4,"Medium","Low"))</f>
        <v>Low</v>
      </c>
    </row>
    <row r="1466" spans="1:19">
      <c r="A1466" t="s">
        <v>1591</v>
      </c>
      <c r="B1466">
        <v>25</v>
      </c>
      <c r="C1466" t="s">
        <v>112</v>
      </c>
      <c r="D1466" t="s">
        <v>131</v>
      </c>
      <c r="E1466">
        <v>42</v>
      </c>
      <c r="F1466" t="s">
        <v>109</v>
      </c>
      <c r="G1466" t="s">
        <v>104</v>
      </c>
      <c r="H1466" s="5">
        <v>428</v>
      </c>
      <c r="I1466" s="5">
        <v>17937.88</v>
      </c>
      <c r="J1466" t="s">
        <v>117</v>
      </c>
      <c r="K1466" t="s">
        <v>106</v>
      </c>
      <c r="L1466">
        <v>7</v>
      </c>
      <c r="M1466">
        <v>3</v>
      </c>
      <c r="N1466">
        <v>1</v>
      </c>
      <c r="O1466" s="6">
        <v>0</v>
      </c>
      <c r="P1466" t="s">
        <v>106</v>
      </c>
      <c r="Q1466" t="s">
        <v>107</v>
      </c>
      <c r="R1466">
        <f>IF(F1466="Monthly",2,0)
+IF(E1466&lt;=6,2,0)
+IF(N1466&lt;=2,2,0)
+IF(L1466&gt;=4,2,0)
+IF(M1466&gt;=2,1,0)
+IF(H1466&gt;=_xlfn.PERCENTILE.INC($H$2:$H$10001,0.75),1,0)</f>
        <v>5</v>
      </c>
      <c r="S1466" t="str">
        <f>IF(R1466&gt;=7,"High",IF(R1466&gt;=4,"Medium","Low"))</f>
        <v>Medium</v>
      </c>
    </row>
    <row r="1467" spans="1:19">
      <c r="A1467" t="s">
        <v>1592</v>
      </c>
      <c r="B1467">
        <v>29</v>
      </c>
      <c r="C1467" t="s">
        <v>112</v>
      </c>
      <c r="D1467" t="s">
        <v>119</v>
      </c>
      <c r="E1467">
        <v>43</v>
      </c>
      <c r="F1467" t="s">
        <v>109</v>
      </c>
      <c r="G1467" t="s">
        <v>104</v>
      </c>
      <c r="H1467" s="5">
        <v>453</v>
      </c>
      <c r="I1467" s="5">
        <v>18012.669999999998</v>
      </c>
      <c r="J1467" t="s">
        <v>134</v>
      </c>
      <c r="K1467" t="s">
        <v>107</v>
      </c>
      <c r="L1467">
        <v>3</v>
      </c>
      <c r="M1467">
        <v>0</v>
      </c>
      <c r="N1467">
        <v>5</v>
      </c>
      <c r="O1467" s="6">
        <v>10</v>
      </c>
      <c r="P1467" t="s">
        <v>107</v>
      </c>
      <c r="Q1467" t="s">
        <v>107</v>
      </c>
      <c r="R1467">
        <f>IF(F1467="Monthly",2,0)
+IF(E1467&lt;=6,2,0)
+IF(N1467&lt;=2,2,0)
+IF(L1467&gt;=4,2,0)
+IF(M1467&gt;=2,1,0)
+IF(H1467&gt;=_xlfn.PERCENTILE.INC($H$2:$H$10001,0.75),1,0)</f>
        <v>0</v>
      </c>
      <c r="S1467" t="str">
        <f>IF(R1467&gt;=7,"High",IF(R1467&gt;=4,"Medium","Low"))</f>
        <v>Low</v>
      </c>
    </row>
    <row r="1468" spans="1:19">
      <c r="A1468" t="s">
        <v>1593</v>
      </c>
      <c r="B1468">
        <v>39</v>
      </c>
      <c r="C1468" t="s">
        <v>101</v>
      </c>
      <c r="D1468" t="s">
        <v>119</v>
      </c>
      <c r="E1468">
        <v>19</v>
      </c>
      <c r="F1468" t="s">
        <v>109</v>
      </c>
      <c r="G1468" t="s">
        <v>104</v>
      </c>
      <c r="H1468" s="5">
        <v>496</v>
      </c>
      <c r="I1468" s="5">
        <v>8963.4500000000007</v>
      </c>
      <c r="J1468" t="s">
        <v>117</v>
      </c>
      <c r="K1468" t="s">
        <v>106</v>
      </c>
      <c r="L1468">
        <v>1</v>
      </c>
      <c r="M1468">
        <v>0</v>
      </c>
      <c r="N1468">
        <v>4</v>
      </c>
      <c r="O1468" s="6">
        <v>5</v>
      </c>
      <c r="P1468" t="s">
        <v>107</v>
      </c>
      <c r="Q1468" t="s">
        <v>107</v>
      </c>
      <c r="R1468">
        <f>IF(F1468="Monthly",2,0)
+IF(E1468&lt;=6,2,0)
+IF(N1468&lt;=2,2,0)
+IF(L1468&gt;=4,2,0)
+IF(M1468&gt;=2,1,0)
+IF(H1468&gt;=_xlfn.PERCENTILE.INC($H$2:$H$10001,0.75),1,0)</f>
        <v>0</v>
      </c>
      <c r="S1468" t="str">
        <f>IF(R1468&gt;=7,"High",IF(R1468&gt;=4,"Medium","Low"))</f>
        <v>Low</v>
      </c>
    </row>
    <row r="1469" spans="1:19">
      <c r="A1469" t="s">
        <v>1594</v>
      </c>
      <c r="B1469">
        <v>26</v>
      </c>
      <c r="C1469" t="s">
        <v>112</v>
      </c>
      <c r="D1469" t="s">
        <v>126</v>
      </c>
      <c r="E1469">
        <v>26</v>
      </c>
      <c r="F1469" t="s">
        <v>103</v>
      </c>
      <c r="G1469" t="s">
        <v>110</v>
      </c>
      <c r="H1469" s="5">
        <v>741</v>
      </c>
      <c r="I1469" s="5">
        <v>19167.02</v>
      </c>
      <c r="J1469" t="s">
        <v>105</v>
      </c>
      <c r="K1469" t="s">
        <v>106</v>
      </c>
      <c r="L1469">
        <v>0</v>
      </c>
      <c r="M1469">
        <v>0</v>
      </c>
      <c r="N1469">
        <v>5</v>
      </c>
      <c r="O1469" s="6">
        <v>0</v>
      </c>
      <c r="P1469" t="s">
        <v>106</v>
      </c>
      <c r="Q1469" t="s">
        <v>107</v>
      </c>
      <c r="R1469">
        <f>IF(F1469="Monthly",2,0)
+IF(E1469&lt;=6,2,0)
+IF(N1469&lt;=2,2,0)
+IF(L1469&gt;=4,2,0)
+IF(M1469&gt;=2,1,0)
+IF(H1469&gt;=_xlfn.PERCENTILE.INC($H$2:$H$10001,0.75),1,0)</f>
        <v>2</v>
      </c>
      <c r="S1469" t="str">
        <f>IF(R1469&gt;=7,"High",IF(R1469&gt;=4,"Medium","Low"))</f>
        <v>Low</v>
      </c>
    </row>
    <row r="1470" spans="1:19">
      <c r="A1470" t="s">
        <v>1595</v>
      </c>
      <c r="B1470">
        <v>23</v>
      </c>
      <c r="C1470" t="s">
        <v>101</v>
      </c>
      <c r="D1470" t="s">
        <v>131</v>
      </c>
      <c r="E1470">
        <v>17</v>
      </c>
      <c r="F1470" t="s">
        <v>103</v>
      </c>
      <c r="G1470" t="s">
        <v>110</v>
      </c>
      <c r="H1470" s="5">
        <v>686</v>
      </c>
      <c r="I1470" s="5">
        <v>11760.06</v>
      </c>
      <c r="J1470" t="s">
        <v>140</v>
      </c>
      <c r="K1470" t="s">
        <v>106</v>
      </c>
      <c r="L1470">
        <v>0</v>
      </c>
      <c r="M1470">
        <v>0</v>
      </c>
      <c r="N1470">
        <v>5</v>
      </c>
      <c r="O1470" s="6">
        <v>0</v>
      </c>
      <c r="P1470" t="s">
        <v>107</v>
      </c>
      <c r="Q1470" t="s">
        <v>107</v>
      </c>
      <c r="R1470">
        <f>IF(F1470="Monthly",2,0)
+IF(E1470&lt;=6,2,0)
+IF(N1470&lt;=2,2,0)
+IF(L1470&gt;=4,2,0)
+IF(M1470&gt;=2,1,0)
+IF(H1470&gt;=_xlfn.PERCENTILE.INC($H$2:$H$10001,0.75),1,0)</f>
        <v>2</v>
      </c>
      <c r="S1470" t="str">
        <f>IF(R1470&gt;=7,"High",IF(R1470&gt;=4,"Medium","Low"))</f>
        <v>Low</v>
      </c>
    </row>
    <row r="1471" spans="1:19">
      <c r="A1471" t="s">
        <v>1596</v>
      </c>
      <c r="B1471">
        <v>33</v>
      </c>
      <c r="C1471" t="s">
        <v>101</v>
      </c>
      <c r="D1471" t="s">
        <v>123</v>
      </c>
      <c r="E1471">
        <v>52</v>
      </c>
      <c r="F1471" t="s">
        <v>109</v>
      </c>
      <c r="G1471" t="s">
        <v>104</v>
      </c>
      <c r="H1471" s="5">
        <v>436</v>
      </c>
      <c r="I1471" s="5">
        <v>23034.92</v>
      </c>
      <c r="J1471" t="s">
        <v>105</v>
      </c>
      <c r="K1471" t="s">
        <v>106</v>
      </c>
      <c r="L1471">
        <v>0</v>
      </c>
      <c r="M1471">
        <v>0</v>
      </c>
      <c r="N1471">
        <v>5</v>
      </c>
      <c r="O1471" s="6">
        <v>0</v>
      </c>
      <c r="P1471" t="s">
        <v>106</v>
      </c>
      <c r="Q1471" t="s">
        <v>107</v>
      </c>
      <c r="R1471">
        <f>IF(F1471="Monthly",2,0)
+IF(E1471&lt;=6,2,0)
+IF(N1471&lt;=2,2,0)
+IF(L1471&gt;=4,2,0)
+IF(M1471&gt;=2,1,0)
+IF(H1471&gt;=_xlfn.PERCENTILE.INC($H$2:$H$10001,0.75),1,0)</f>
        <v>0</v>
      </c>
      <c r="S1471" t="str">
        <f>IF(R1471&gt;=7,"High",IF(R1471&gt;=4,"Medium","Low"))</f>
        <v>Low</v>
      </c>
    </row>
    <row r="1472" spans="1:19">
      <c r="A1472" t="s">
        <v>1597</v>
      </c>
      <c r="B1472">
        <v>30</v>
      </c>
      <c r="C1472" t="s">
        <v>112</v>
      </c>
      <c r="D1472" t="s">
        <v>119</v>
      </c>
      <c r="E1472">
        <v>32</v>
      </c>
      <c r="F1472" t="s">
        <v>121</v>
      </c>
      <c r="G1472" t="s">
        <v>104</v>
      </c>
      <c r="H1472" s="5">
        <v>472</v>
      </c>
      <c r="I1472" s="5">
        <v>14999.03</v>
      </c>
      <c r="J1472" t="s">
        <v>117</v>
      </c>
      <c r="K1472" t="s">
        <v>106</v>
      </c>
      <c r="L1472">
        <v>0</v>
      </c>
      <c r="M1472">
        <v>0</v>
      </c>
      <c r="N1472">
        <v>5</v>
      </c>
      <c r="O1472" s="6">
        <v>0</v>
      </c>
      <c r="P1472" t="s">
        <v>107</v>
      </c>
      <c r="Q1472" t="s">
        <v>107</v>
      </c>
      <c r="R1472">
        <f>IF(F1472="Monthly",2,0)
+IF(E1472&lt;=6,2,0)
+IF(N1472&lt;=2,2,0)
+IF(L1472&gt;=4,2,0)
+IF(M1472&gt;=2,1,0)
+IF(H1472&gt;=_xlfn.PERCENTILE.INC($H$2:$H$10001,0.75),1,0)</f>
        <v>0</v>
      </c>
      <c r="S1472" t="str">
        <f>IF(R1472&gt;=7,"High",IF(R1472&gt;=4,"Medium","Low"))</f>
        <v>Low</v>
      </c>
    </row>
    <row r="1473" spans="1:19">
      <c r="A1473" t="s">
        <v>1598</v>
      </c>
      <c r="B1473">
        <v>26</v>
      </c>
      <c r="C1473" t="s">
        <v>112</v>
      </c>
      <c r="D1473" t="s">
        <v>102</v>
      </c>
      <c r="E1473">
        <v>68</v>
      </c>
      <c r="F1473" t="s">
        <v>103</v>
      </c>
      <c r="G1473" t="s">
        <v>104</v>
      </c>
      <c r="H1473" s="5">
        <v>467</v>
      </c>
      <c r="I1473" s="5">
        <v>31487.03</v>
      </c>
      <c r="J1473" t="s">
        <v>140</v>
      </c>
      <c r="K1473" t="s">
        <v>106</v>
      </c>
      <c r="L1473">
        <v>0</v>
      </c>
      <c r="M1473">
        <v>0</v>
      </c>
      <c r="N1473">
        <f>MEDIAN(1,5)</f>
        <v>3</v>
      </c>
      <c r="O1473" s="6">
        <v>0</v>
      </c>
      <c r="P1473" t="s">
        <v>107</v>
      </c>
      <c r="Q1473" t="s">
        <v>107</v>
      </c>
      <c r="R1473">
        <f>IF(F1473="Monthly",2,0)
+IF(E1473&lt;=6,2,0)
+IF(N1473&lt;=2,2,0)
+IF(L1473&gt;=4,2,0)
+IF(M1473&gt;=2,1,0)
+IF(H1473&gt;=_xlfn.PERCENTILE.INC($H$2:$H$10001,0.75),1,0)</f>
        <v>2</v>
      </c>
      <c r="S1473" t="str">
        <f>IF(R1473&gt;=7,"High",IF(R1473&gt;=4,"Medium","Low"))</f>
        <v>Low</v>
      </c>
    </row>
    <row r="1474" spans="1:19">
      <c r="A1474" t="s">
        <v>1599</v>
      </c>
      <c r="B1474">
        <v>41</v>
      </c>
      <c r="C1474" t="s">
        <v>112</v>
      </c>
      <c r="D1474" t="s">
        <v>133</v>
      </c>
      <c r="E1474">
        <v>53</v>
      </c>
      <c r="F1474" t="s">
        <v>103</v>
      </c>
      <c r="G1474" t="s">
        <v>104</v>
      </c>
      <c r="H1474" s="5">
        <v>424</v>
      </c>
      <c r="I1474" s="5">
        <v>21931.61</v>
      </c>
      <c r="J1474" t="s">
        <v>117</v>
      </c>
      <c r="K1474" t="s">
        <v>106</v>
      </c>
      <c r="L1474">
        <v>4</v>
      </c>
      <c r="M1474">
        <v>1</v>
      </c>
      <c r="N1474">
        <v>4</v>
      </c>
      <c r="O1474" s="6">
        <v>0</v>
      </c>
      <c r="P1474" t="s">
        <v>107</v>
      </c>
      <c r="Q1474" t="s">
        <v>106</v>
      </c>
      <c r="R1474">
        <f>IF(F1474="Monthly",2,0)
+IF(E1474&lt;=6,2,0)
+IF(N1474&lt;=2,2,0)
+IF(L1474&gt;=4,2,0)
+IF(M1474&gt;=2,1,0)
+IF(H1474&gt;=_xlfn.PERCENTILE.INC($H$2:$H$10001,0.75),1,0)</f>
        <v>4</v>
      </c>
      <c r="S1474" t="str">
        <f>IF(R1474&gt;=7,"High",IF(R1474&gt;=4,"Medium","Low"))</f>
        <v>Medium</v>
      </c>
    </row>
    <row r="1475" spans="1:19">
      <c r="A1475" t="s">
        <v>1600</v>
      </c>
      <c r="B1475">
        <v>22</v>
      </c>
      <c r="C1475" t="s">
        <v>112</v>
      </c>
      <c r="D1475" t="s">
        <v>131</v>
      </c>
      <c r="E1475">
        <v>11</v>
      </c>
      <c r="F1475" t="s">
        <v>103</v>
      </c>
      <c r="G1475" t="s">
        <v>129</v>
      </c>
      <c r="H1475" s="5">
        <v>1101</v>
      </c>
      <c r="I1475" s="5">
        <v>12025.58</v>
      </c>
      <c r="J1475" t="s">
        <v>105</v>
      </c>
      <c r="K1475" t="s">
        <v>106</v>
      </c>
      <c r="L1475">
        <v>0</v>
      </c>
      <c r="M1475">
        <v>0</v>
      </c>
      <c r="N1475">
        <v>5</v>
      </c>
      <c r="O1475" s="6">
        <v>0</v>
      </c>
      <c r="P1475" t="s">
        <v>107</v>
      </c>
      <c r="Q1475" t="s">
        <v>106</v>
      </c>
      <c r="R1475">
        <f>IF(F1475="Monthly",2,0)
+IF(E1475&lt;=6,2,0)
+IF(N1475&lt;=2,2,0)
+IF(L1475&gt;=4,2,0)
+IF(M1475&gt;=2,1,0)
+IF(H1475&gt;=_xlfn.PERCENTILE.INC($H$2:$H$10001,0.75),1,0)</f>
        <v>3</v>
      </c>
      <c r="S1475" t="str">
        <f>IF(R1475&gt;=7,"High",IF(R1475&gt;=4,"Medium","Low"))</f>
        <v>Low</v>
      </c>
    </row>
    <row r="1476" spans="1:19">
      <c r="A1476" t="s">
        <v>1601</v>
      </c>
      <c r="B1476">
        <v>22</v>
      </c>
      <c r="C1476" t="s">
        <v>112</v>
      </c>
      <c r="D1476" t="s">
        <v>126</v>
      </c>
      <c r="E1476">
        <v>47</v>
      </c>
      <c r="F1476" t="s">
        <v>109</v>
      </c>
      <c r="G1476" t="s">
        <v>129</v>
      </c>
      <c r="H1476" s="5">
        <v>994</v>
      </c>
      <c r="I1476" s="5">
        <v>41025.03</v>
      </c>
      <c r="J1476" t="s">
        <v>140</v>
      </c>
      <c r="K1476" t="s">
        <v>106</v>
      </c>
      <c r="L1476">
        <v>0</v>
      </c>
      <c r="M1476">
        <v>0</v>
      </c>
      <c r="N1476">
        <v>5</v>
      </c>
      <c r="O1476" s="6">
        <v>10</v>
      </c>
      <c r="P1476" t="s">
        <v>106</v>
      </c>
      <c r="Q1476" t="s">
        <v>107</v>
      </c>
      <c r="R1476">
        <f>IF(F1476="Monthly",2,0)
+IF(E1476&lt;=6,2,0)
+IF(N1476&lt;=2,2,0)
+IF(L1476&gt;=4,2,0)
+IF(M1476&gt;=2,1,0)
+IF(H1476&gt;=_xlfn.PERCENTILE.INC($H$2:$H$10001,0.75),1,0)</f>
        <v>1</v>
      </c>
      <c r="S1476" t="str">
        <f>IF(R1476&gt;=7,"High",IF(R1476&gt;=4,"Medium","Low"))</f>
        <v>Low</v>
      </c>
    </row>
    <row r="1477" spans="1:19">
      <c r="A1477" t="s">
        <v>1602</v>
      </c>
      <c r="B1477">
        <v>18</v>
      </c>
      <c r="C1477" t="s">
        <v>112</v>
      </c>
      <c r="D1477" t="s">
        <v>131</v>
      </c>
      <c r="E1477">
        <v>33</v>
      </c>
      <c r="F1477" t="s">
        <v>103</v>
      </c>
      <c r="G1477" t="s">
        <v>110</v>
      </c>
      <c r="H1477" s="5">
        <v>812</v>
      </c>
      <c r="I1477" s="5">
        <v>26541.32</v>
      </c>
      <c r="J1477" t="s">
        <v>140</v>
      </c>
      <c r="K1477" t="s">
        <v>106</v>
      </c>
      <c r="L1477">
        <v>0</v>
      </c>
      <c r="M1477">
        <v>0</v>
      </c>
      <c r="N1477">
        <v>5</v>
      </c>
      <c r="O1477" s="6">
        <v>0</v>
      </c>
      <c r="P1477" t="s">
        <v>107</v>
      </c>
      <c r="Q1477" t="s">
        <v>106</v>
      </c>
      <c r="R1477">
        <f>IF(F1477="Monthly",2,0)
+IF(E1477&lt;=6,2,0)
+IF(N1477&lt;=2,2,0)
+IF(L1477&gt;=4,2,0)
+IF(M1477&gt;=2,1,0)
+IF(H1477&gt;=_xlfn.PERCENTILE.INC($H$2:$H$10001,0.75),1,0)</f>
        <v>3</v>
      </c>
      <c r="S1477" t="str">
        <f>IF(R1477&gt;=7,"High",IF(R1477&gt;=4,"Medium","Low"))</f>
        <v>Low</v>
      </c>
    </row>
    <row r="1478" spans="1:19">
      <c r="A1478" t="s">
        <v>1603</v>
      </c>
      <c r="B1478">
        <v>30</v>
      </c>
      <c r="C1478" t="s">
        <v>112</v>
      </c>
      <c r="D1478" t="s">
        <v>102</v>
      </c>
      <c r="E1478">
        <v>46</v>
      </c>
      <c r="F1478" t="s">
        <v>109</v>
      </c>
      <c r="G1478" t="s">
        <v>104</v>
      </c>
      <c r="H1478" s="5">
        <v>447</v>
      </c>
      <c r="I1478" s="5">
        <v>20121.099999999999</v>
      </c>
      <c r="J1478" t="s">
        <v>117</v>
      </c>
      <c r="K1478" t="s">
        <v>107</v>
      </c>
      <c r="L1478">
        <v>1</v>
      </c>
      <c r="M1478">
        <v>0</v>
      </c>
      <c r="N1478">
        <v>5</v>
      </c>
      <c r="O1478" s="6">
        <v>0</v>
      </c>
      <c r="P1478" t="s">
        <v>107</v>
      </c>
      <c r="Q1478" t="s">
        <v>106</v>
      </c>
      <c r="R1478">
        <f>IF(F1478="Monthly",2,0)
+IF(E1478&lt;=6,2,0)
+IF(N1478&lt;=2,2,0)
+IF(L1478&gt;=4,2,0)
+IF(M1478&gt;=2,1,0)
+IF(H1478&gt;=_xlfn.PERCENTILE.INC($H$2:$H$10001,0.75),1,0)</f>
        <v>0</v>
      </c>
      <c r="S1478" t="str">
        <f>IF(R1478&gt;=7,"High",IF(R1478&gt;=4,"Medium","Low"))</f>
        <v>Low</v>
      </c>
    </row>
    <row r="1479" spans="1:19">
      <c r="A1479" t="s">
        <v>1604</v>
      </c>
      <c r="B1479">
        <v>36</v>
      </c>
      <c r="C1479" t="s">
        <v>101</v>
      </c>
      <c r="D1479" t="s">
        <v>119</v>
      </c>
      <c r="E1479">
        <v>17</v>
      </c>
      <c r="F1479" t="s">
        <v>103</v>
      </c>
      <c r="G1479" t="s">
        <v>129</v>
      </c>
      <c r="H1479" s="5">
        <v>1037</v>
      </c>
      <c r="I1479" s="5">
        <v>17406.48</v>
      </c>
      <c r="J1479" t="s">
        <v>117</v>
      </c>
      <c r="K1479" t="s">
        <v>106</v>
      </c>
      <c r="L1479">
        <v>3</v>
      </c>
      <c r="M1479">
        <v>1</v>
      </c>
      <c r="N1479">
        <v>4</v>
      </c>
      <c r="O1479" s="6">
        <v>0</v>
      </c>
      <c r="P1479" t="s">
        <v>107</v>
      </c>
      <c r="Q1479" t="s">
        <v>107</v>
      </c>
      <c r="R1479">
        <f>IF(F1479="Monthly",2,0)
+IF(E1479&lt;=6,2,0)
+IF(N1479&lt;=2,2,0)
+IF(L1479&gt;=4,2,0)
+IF(M1479&gt;=2,1,0)
+IF(H1479&gt;=_xlfn.PERCENTILE.INC($H$2:$H$10001,0.75),1,0)</f>
        <v>3</v>
      </c>
      <c r="S1479" t="str">
        <f>IF(R1479&gt;=7,"High",IF(R1479&gt;=4,"Medium","Low"))</f>
        <v>Low</v>
      </c>
    </row>
    <row r="1480" spans="1:19">
      <c r="A1480" t="s">
        <v>1605</v>
      </c>
      <c r="B1480">
        <v>42</v>
      </c>
      <c r="C1480" t="s">
        <v>112</v>
      </c>
      <c r="D1480" t="s">
        <v>131</v>
      </c>
      <c r="E1480">
        <v>36</v>
      </c>
      <c r="F1480" t="s">
        <v>103</v>
      </c>
      <c r="G1480" t="s">
        <v>129</v>
      </c>
      <c r="H1480" s="5">
        <v>980</v>
      </c>
      <c r="I1480" s="5">
        <v>35127.61</v>
      </c>
      <c r="J1480" t="s">
        <v>134</v>
      </c>
      <c r="K1480" t="s">
        <v>106</v>
      </c>
      <c r="L1480">
        <v>0</v>
      </c>
      <c r="M1480">
        <v>0</v>
      </c>
      <c r="N1480">
        <v>4</v>
      </c>
      <c r="O1480" s="6">
        <v>0</v>
      </c>
      <c r="P1480" t="s">
        <v>107</v>
      </c>
      <c r="Q1480" t="s">
        <v>106</v>
      </c>
      <c r="R1480">
        <f>IF(F1480="Monthly",2,0)
+IF(E1480&lt;=6,2,0)
+IF(N1480&lt;=2,2,0)
+IF(L1480&gt;=4,2,0)
+IF(M1480&gt;=2,1,0)
+IF(H1480&gt;=_xlfn.PERCENTILE.INC($H$2:$H$10001,0.75),1,0)</f>
        <v>3</v>
      </c>
      <c r="S1480" t="str">
        <f>IF(R1480&gt;=7,"High",IF(R1480&gt;=4,"Medium","Low"))</f>
        <v>Low</v>
      </c>
    </row>
    <row r="1481" spans="1:19">
      <c r="A1481" t="s">
        <v>1606</v>
      </c>
      <c r="B1481">
        <v>41</v>
      </c>
      <c r="C1481" t="s">
        <v>101</v>
      </c>
      <c r="D1481" t="s">
        <v>137</v>
      </c>
      <c r="E1481">
        <v>38</v>
      </c>
      <c r="F1481" t="s">
        <v>109</v>
      </c>
      <c r="G1481" t="s">
        <v>104</v>
      </c>
      <c r="H1481" s="5">
        <v>511</v>
      </c>
      <c r="I1481" s="5">
        <v>18165.86</v>
      </c>
      <c r="J1481" t="s">
        <v>117</v>
      </c>
      <c r="K1481" t="s">
        <v>106</v>
      </c>
      <c r="L1481">
        <v>0</v>
      </c>
      <c r="M1481">
        <v>0</v>
      </c>
      <c r="N1481">
        <v>5</v>
      </c>
      <c r="O1481" s="6">
        <v>5</v>
      </c>
      <c r="P1481" t="s">
        <v>107</v>
      </c>
      <c r="Q1481" t="s">
        <v>107</v>
      </c>
      <c r="R1481">
        <f>IF(F1481="Monthly",2,0)
+IF(E1481&lt;=6,2,0)
+IF(N1481&lt;=2,2,0)
+IF(L1481&gt;=4,2,0)
+IF(M1481&gt;=2,1,0)
+IF(H1481&gt;=_xlfn.PERCENTILE.INC($H$2:$H$10001,0.75),1,0)</f>
        <v>0</v>
      </c>
      <c r="S1481" t="str">
        <f>IF(R1481&gt;=7,"High",IF(R1481&gt;=4,"Medium","Low"))</f>
        <v>Low</v>
      </c>
    </row>
    <row r="1482" spans="1:19">
      <c r="A1482" t="s">
        <v>1607</v>
      </c>
      <c r="B1482">
        <v>24</v>
      </c>
      <c r="C1482" t="s">
        <v>101</v>
      </c>
      <c r="D1482" t="s">
        <v>137</v>
      </c>
      <c r="E1482">
        <v>25</v>
      </c>
      <c r="F1482" t="s">
        <v>103</v>
      </c>
      <c r="G1482" t="s">
        <v>110</v>
      </c>
      <c r="H1482" s="5">
        <v>724</v>
      </c>
      <c r="I1482" s="5">
        <v>18500.740000000002</v>
      </c>
      <c r="J1482" t="s">
        <v>105</v>
      </c>
      <c r="K1482" t="s">
        <v>106</v>
      </c>
      <c r="L1482">
        <v>2</v>
      </c>
      <c r="M1482">
        <v>1</v>
      </c>
      <c r="N1482">
        <v>5</v>
      </c>
      <c r="O1482" s="6">
        <v>0</v>
      </c>
      <c r="P1482" t="s">
        <v>106</v>
      </c>
      <c r="Q1482" t="s">
        <v>107</v>
      </c>
      <c r="R1482">
        <f>IF(F1482="Monthly",2,0)
+IF(E1482&lt;=6,2,0)
+IF(N1482&lt;=2,2,0)
+IF(L1482&gt;=4,2,0)
+IF(M1482&gt;=2,1,0)
+IF(H1482&gt;=_xlfn.PERCENTILE.INC($H$2:$H$10001,0.75),1,0)</f>
        <v>2</v>
      </c>
      <c r="S1482" t="str">
        <f>IF(R1482&gt;=7,"High",IF(R1482&gt;=4,"Medium","Low"))</f>
        <v>Low</v>
      </c>
    </row>
    <row r="1483" spans="1:19">
      <c r="A1483" t="s">
        <v>1608</v>
      </c>
      <c r="B1483">
        <v>43</v>
      </c>
      <c r="C1483" t="s">
        <v>101</v>
      </c>
      <c r="D1483" t="s">
        <v>131</v>
      </c>
      <c r="E1483">
        <v>28</v>
      </c>
      <c r="F1483" t="s">
        <v>103</v>
      </c>
      <c r="G1483" t="s">
        <v>104</v>
      </c>
      <c r="H1483" s="5">
        <v>438</v>
      </c>
      <c r="I1483" s="5">
        <v>12506.96</v>
      </c>
      <c r="J1483" t="s">
        <v>140</v>
      </c>
      <c r="K1483" t="s">
        <v>107</v>
      </c>
      <c r="L1483">
        <v>0</v>
      </c>
      <c r="M1483">
        <v>0</v>
      </c>
      <c r="N1483">
        <v>5</v>
      </c>
      <c r="O1483" s="6">
        <v>0</v>
      </c>
      <c r="P1483" t="s">
        <v>106</v>
      </c>
      <c r="Q1483" t="s">
        <v>107</v>
      </c>
      <c r="R1483">
        <f>IF(F1483="Monthly",2,0)
+IF(E1483&lt;=6,2,0)
+IF(N1483&lt;=2,2,0)
+IF(L1483&gt;=4,2,0)
+IF(M1483&gt;=2,1,0)
+IF(H1483&gt;=_xlfn.PERCENTILE.INC($H$2:$H$10001,0.75),1,0)</f>
        <v>2</v>
      </c>
      <c r="S1483" t="str">
        <f>IF(R1483&gt;=7,"High",IF(R1483&gt;=4,"Medium","Low"))</f>
        <v>Low</v>
      </c>
    </row>
    <row r="1484" spans="1:19">
      <c r="A1484" t="s">
        <v>1609</v>
      </c>
      <c r="B1484">
        <v>42</v>
      </c>
      <c r="C1484" t="s">
        <v>112</v>
      </c>
      <c r="D1484" t="s">
        <v>131</v>
      </c>
      <c r="E1484">
        <v>25</v>
      </c>
      <c r="F1484" t="s">
        <v>121</v>
      </c>
      <c r="G1484" t="s">
        <v>110</v>
      </c>
      <c r="H1484" s="5">
        <v>680</v>
      </c>
      <c r="I1484" s="5">
        <v>14671.06</v>
      </c>
      <c r="J1484" t="s">
        <v>117</v>
      </c>
      <c r="K1484" t="s">
        <v>106</v>
      </c>
      <c r="L1484">
        <v>1</v>
      </c>
      <c r="M1484">
        <v>0</v>
      </c>
      <c r="N1484">
        <v>4</v>
      </c>
      <c r="O1484" s="6">
        <v>15</v>
      </c>
      <c r="P1484" t="s">
        <v>107</v>
      </c>
      <c r="Q1484" t="s">
        <v>107</v>
      </c>
      <c r="R1484">
        <f>IF(F1484="Monthly",2,0)
+IF(E1484&lt;=6,2,0)
+IF(N1484&lt;=2,2,0)
+IF(L1484&gt;=4,2,0)
+IF(M1484&gt;=2,1,0)
+IF(H1484&gt;=_xlfn.PERCENTILE.INC($H$2:$H$10001,0.75),1,0)</f>
        <v>0</v>
      </c>
      <c r="S1484" t="str">
        <f>IF(R1484&gt;=7,"High",IF(R1484&gt;=4,"Medium","Low"))</f>
        <v>Low</v>
      </c>
    </row>
    <row r="1485" spans="1:19">
      <c r="A1485" t="s">
        <v>1610</v>
      </c>
      <c r="B1485">
        <v>20</v>
      </c>
      <c r="C1485" t="s">
        <v>101</v>
      </c>
      <c r="D1485" t="s">
        <v>137</v>
      </c>
      <c r="E1485">
        <v>37</v>
      </c>
      <c r="F1485" t="s">
        <v>103</v>
      </c>
      <c r="G1485" t="s">
        <v>110</v>
      </c>
      <c r="H1485" s="5">
        <v>744</v>
      </c>
      <c r="I1485" s="5">
        <v>26857.83</v>
      </c>
      <c r="J1485" t="s">
        <v>105</v>
      </c>
      <c r="K1485" t="s">
        <v>106</v>
      </c>
      <c r="L1485">
        <v>7</v>
      </c>
      <c r="M1485">
        <v>4</v>
      </c>
      <c r="N1485">
        <v>1</v>
      </c>
      <c r="O1485" s="6">
        <v>0</v>
      </c>
      <c r="P1485" t="s">
        <v>106</v>
      </c>
      <c r="Q1485" t="s">
        <v>106</v>
      </c>
      <c r="R1485">
        <f>IF(F1485="Monthly",2,0)
+IF(E1485&lt;=6,2,0)
+IF(N1485&lt;=2,2,0)
+IF(L1485&gt;=4,2,0)
+IF(M1485&gt;=2,1,0)
+IF(H1485&gt;=_xlfn.PERCENTILE.INC($H$2:$H$10001,0.75),1,0)</f>
        <v>7</v>
      </c>
      <c r="S1485" t="str">
        <f>IF(R1485&gt;=7,"High",IF(R1485&gt;=4,"Medium","Low"))</f>
        <v>High</v>
      </c>
    </row>
    <row r="1486" spans="1:19">
      <c r="A1486" t="s">
        <v>1611</v>
      </c>
      <c r="B1486">
        <v>34</v>
      </c>
      <c r="C1486" t="s">
        <v>101</v>
      </c>
      <c r="D1486" t="s">
        <v>159</v>
      </c>
      <c r="E1486">
        <v>19</v>
      </c>
      <c r="F1486" t="s">
        <v>103</v>
      </c>
      <c r="G1486" t="s">
        <v>104</v>
      </c>
      <c r="H1486" s="5">
        <v>499</v>
      </c>
      <c r="I1486" s="5">
        <v>9232.76</v>
      </c>
      <c r="J1486" t="s">
        <v>134</v>
      </c>
      <c r="K1486" t="s">
        <v>106</v>
      </c>
      <c r="L1486">
        <v>0</v>
      </c>
      <c r="M1486">
        <v>0</v>
      </c>
      <c r="N1486">
        <v>5</v>
      </c>
      <c r="O1486" s="6">
        <v>0</v>
      </c>
      <c r="P1486" t="s">
        <v>107</v>
      </c>
      <c r="Q1486" t="s">
        <v>106</v>
      </c>
      <c r="R1486">
        <f>IF(F1486="Monthly",2,0)
+IF(E1486&lt;=6,2,0)
+IF(N1486&lt;=2,2,0)
+IF(L1486&gt;=4,2,0)
+IF(M1486&gt;=2,1,0)
+IF(H1486&gt;=_xlfn.PERCENTILE.INC($H$2:$H$10001,0.75),1,0)</f>
        <v>2</v>
      </c>
      <c r="S1486" t="str">
        <f>IF(R1486&gt;=7,"High",IF(R1486&gt;=4,"Medium","Low"))</f>
        <v>Low</v>
      </c>
    </row>
    <row r="1487" spans="1:19">
      <c r="A1487" t="s">
        <v>1612</v>
      </c>
      <c r="B1487">
        <v>39</v>
      </c>
      <c r="C1487" t="s">
        <v>101</v>
      </c>
      <c r="D1487" t="s">
        <v>102</v>
      </c>
      <c r="E1487">
        <v>58</v>
      </c>
      <c r="F1487" t="s">
        <v>103</v>
      </c>
      <c r="G1487" t="s">
        <v>129</v>
      </c>
      <c r="H1487" s="5">
        <v>1067</v>
      </c>
      <c r="I1487" s="5">
        <v>60995.5</v>
      </c>
      <c r="J1487" t="s">
        <v>115</v>
      </c>
      <c r="K1487" t="s">
        <v>106</v>
      </c>
      <c r="L1487">
        <v>1</v>
      </c>
      <c r="M1487">
        <v>0</v>
      </c>
      <c r="N1487">
        <v>5</v>
      </c>
      <c r="O1487" s="6">
        <v>0</v>
      </c>
      <c r="P1487" t="s">
        <v>107</v>
      </c>
      <c r="Q1487" t="s">
        <v>107</v>
      </c>
      <c r="R1487">
        <f>IF(F1487="Monthly",2,0)
+IF(E1487&lt;=6,2,0)
+IF(N1487&lt;=2,2,0)
+IF(L1487&gt;=4,2,0)
+IF(M1487&gt;=2,1,0)
+IF(H1487&gt;=_xlfn.PERCENTILE.INC($H$2:$H$10001,0.75),1,0)</f>
        <v>3</v>
      </c>
      <c r="S1487" t="str">
        <f>IF(R1487&gt;=7,"High",IF(R1487&gt;=4,"Medium","Low"))</f>
        <v>Low</v>
      </c>
    </row>
    <row r="1488" spans="1:19">
      <c r="A1488" t="s">
        <v>1613</v>
      </c>
      <c r="B1488">
        <v>32</v>
      </c>
      <c r="C1488" t="s">
        <v>112</v>
      </c>
      <c r="D1488" t="s">
        <v>102</v>
      </c>
      <c r="E1488">
        <v>22</v>
      </c>
      <c r="F1488" t="s">
        <v>103</v>
      </c>
      <c r="G1488" t="s">
        <v>129</v>
      </c>
      <c r="H1488" s="5">
        <v>980</v>
      </c>
      <c r="I1488" s="5">
        <v>21661.67</v>
      </c>
      <c r="J1488" t="s">
        <v>140</v>
      </c>
      <c r="K1488" t="s">
        <v>106</v>
      </c>
      <c r="L1488">
        <v>0</v>
      </c>
      <c r="M1488">
        <v>0</v>
      </c>
      <c r="N1488">
        <v>5</v>
      </c>
      <c r="O1488" s="6">
        <v>0</v>
      </c>
      <c r="P1488" t="s">
        <v>107</v>
      </c>
      <c r="Q1488" t="s">
        <v>107</v>
      </c>
      <c r="R1488">
        <f>IF(F1488="Monthly",2,0)
+IF(E1488&lt;=6,2,0)
+IF(N1488&lt;=2,2,0)
+IF(L1488&gt;=4,2,0)
+IF(M1488&gt;=2,1,0)
+IF(H1488&gt;=_xlfn.PERCENTILE.INC($H$2:$H$10001,0.75),1,0)</f>
        <v>3</v>
      </c>
      <c r="S1488" t="str">
        <f>IF(R1488&gt;=7,"High",IF(R1488&gt;=4,"Medium","Low"))</f>
        <v>Low</v>
      </c>
    </row>
    <row r="1489" spans="1:19">
      <c r="A1489" t="s">
        <v>1614</v>
      </c>
      <c r="B1489">
        <v>26</v>
      </c>
      <c r="C1489" t="s">
        <v>101</v>
      </c>
      <c r="D1489" t="s">
        <v>123</v>
      </c>
      <c r="E1489">
        <v>54</v>
      </c>
      <c r="F1489" t="s">
        <v>109</v>
      </c>
      <c r="G1489" t="s">
        <v>104</v>
      </c>
      <c r="H1489" s="5">
        <v>503</v>
      </c>
      <c r="I1489" s="5">
        <v>27491.45</v>
      </c>
      <c r="J1489" t="s">
        <v>115</v>
      </c>
      <c r="K1489" t="s">
        <v>107</v>
      </c>
      <c r="L1489">
        <v>0</v>
      </c>
      <c r="M1489">
        <v>0</v>
      </c>
      <c r="N1489">
        <v>5</v>
      </c>
      <c r="O1489" s="6">
        <v>0</v>
      </c>
      <c r="P1489" t="s">
        <v>107</v>
      </c>
      <c r="Q1489" t="s">
        <v>107</v>
      </c>
      <c r="R1489">
        <f>IF(F1489="Monthly",2,0)
+IF(E1489&lt;=6,2,0)
+IF(N1489&lt;=2,2,0)
+IF(L1489&gt;=4,2,0)
+IF(M1489&gt;=2,1,0)
+IF(H1489&gt;=_xlfn.PERCENTILE.INC($H$2:$H$10001,0.75),1,0)</f>
        <v>0</v>
      </c>
      <c r="S1489" t="str">
        <f>IF(R1489&gt;=7,"High",IF(R1489&gt;=4,"Medium","Low"))</f>
        <v>Low</v>
      </c>
    </row>
    <row r="1490" spans="1:19">
      <c r="A1490" t="s">
        <v>1615</v>
      </c>
      <c r="B1490">
        <v>29</v>
      </c>
      <c r="C1490" t="s">
        <v>101</v>
      </c>
      <c r="D1490" t="s">
        <v>123</v>
      </c>
      <c r="E1490">
        <v>28</v>
      </c>
      <c r="F1490" t="s">
        <v>109</v>
      </c>
      <c r="G1490" t="s">
        <v>104</v>
      </c>
      <c r="H1490" s="5">
        <v>390</v>
      </c>
      <c r="I1490" s="5">
        <v>11153.93</v>
      </c>
      <c r="J1490" t="s">
        <v>115</v>
      </c>
      <c r="K1490" t="s">
        <v>106</v>
      </c>
      <c r="L1490">
        <v>0</v>
      </c>
      <c r="M1490">
        <v>0</v>
      </c>
      <c r="N1490">
        <v>5</v>
      </c>
      <c r="O1490" s="6">
        <v>0</v>
      </c>
      <c r="P1490" t="s">
        <v>107</v>
      </c>
      <c r="Q1490" t="s">
        <v>107</v>
      </c>
      <c r="R1490">
        <f>IF(F1490="Monthly",2,0)
+IF(E1490&lt;=6,2,0)
+IF(N1490&lt;=2,2,0)
+IF(L1490&gt;=4,2,0)
+IF(M1490&gt;=2,1,0)
+IF(H1490&gt;=_xlfn.PERCENTILE.INC($H$2:$H$10001,0.75),1,0)</f>
        <v>0</v>
      </c>
      <c r="S1490" t="str">
        <f>IF(R1490&gt;=7,"High",IF(R1490&gt;=4,"Medium","Low"))</f>
        <v>Low</v>
      </c>
    </row>
    <row r="1491" spans="1:19">
      <c r="A1491" t="s">
        <v>1616</v>
      </c>
      <c r="B1491">
        <v>30</v>
      </c>
      <c r="C1491" t="s">
        <v>112</v>
      </c>
      <c r="D1491" t="s">
        <v>126</v>
      </c>
      <c r="E1491">
        <v>31</v>
      </c>
      <c r="F1491" t="s">
        <v>103</v>
      </c>
      <c r="G1491" t="s">
        <v>104</v>
      </c>
      <c r="H1491" s="5">
        <v>457</v>
      </c>
      <c r="I1491" s="5">
        <v>14261.32</v>
      </c>
      <c r="J1491" t="s">
        <v>140</v>
      </c>
      <c r="K1491" t="s">
        <v>106</v>
      </c>
      <c r="L1491">
        <v>2</v>
      </c>
      <c r="M1491">
        <v>0</v>
      </c>
      <c r="N1491">
        <v>5</v>
      </c>
      <c r="O1491" s="6">
        <v>0</v>
      </c>
      <c r="P1491" t="s">
        <v>106</v>
      </c>
      <c r="Q1491" t="s">
        <v>106</v>
      </c>
      <c r="R1491">
        <f>IF(F1491="Monthly",2,0)
+IF(E1491&lt;=6,2,0)
+IF(N1491&lt;=2,2,0)
+IF(L1491&gt;=4,2,0)
+IF(M1491&gt;=2,1,0)
+IF(H1491&gt;=_xlfn.PERCENTILE.INC($H$2:$H$10001,0.75),1,0)</f>
        <v>2</v>
      </c>
      <c r="S1491" t="str">
        <f>IF(R1491&gt;=7,"High",IF(R1491&gt;=4,"Medium","Low"))</f>
        <v>Low</v>
      </c>
    </row>
    <row r="1492" spans="1:19">
      <c r="A1492" t="s">
        <v>1617</v>
      </c>
      <c r="B1492">
        <v>36</v>
      </c>
      <c r="C1492" t="s">
        <v>101</v>
      </c>
      <c r="D1492" t="s">
        <v>133</v>
      </c>
      <c r="E1492">
        <v>72</v>
      </c>
      <c r="F1492" t="s">
        <v>121</v>
      </c>
      <c r="G1492" t="s">
        <v>110</v>
      </c>
      <c r="H1492" s="5">
        <v>701</v>
      </c>
      <c r="I1492" s="5">
        <v>46018.32</v>
      </c>
      <c r="J1492" t="s">
        <v>115</v>
      </c>
      <c r="K1492" t="s">
        <v>106</v>
      </c>
      <c r="L1492">
        <v>3</v>
      </c>
      <c r="M1492">
        <v>0</v>
      </c>
      <c r="N1492">
        <v>3</v>
      </c>
      <c r="O1492" s="6">
        <v>10</v>
      </c>
      <c r="P1492" t="s">
        <v>107</v>
      </c>
      <c r="Q1492" t="s">
        <v>107</v>
      </c>
      <c r="R1492">
        <f>IF(F1492="Monthly",2,0)
+IF(E1492&lt;=6,2,0)
+IF(N1492&lt;=2,2,0)
+IF(L1492&gt;=4,2,0)
+IF(M1492&gt;=2,1,0)
+IF(H1492&gt;=_xlfn.PERCENTILE.INC($H$2:$H$10001,0.75),1,0)</f>
        <v>0</v>
      </c>
      <c r="S1492" t="str">
        <f>IF(R1492&gt;=7,"High",IF(R1492&gt;=4,"Medium","Low"))</f>
        <v>Low</v>
      </c>
    </row>
    <row r="1493" spans="1:19">
      <c r="A1493" t="s">
        <v>1618</v>
      </c>
      <c r="B1493">
        <v>21</v>
      </c>
      <c r="C1493" t="s">
        <v>112</v>
      </c>
      <c r="D1493" t="s">
        <v>126</v>
      </c>
      <c r="E1493">
        <v>14</v>
      </c>
      <c r="F1493" t="s">
        <v>103</v>
      </c>
      <c r="G1493" t="s">
        <v>110</v>
      </c>
      <c r="H1493" s="5">
        <v>809</v>
      </c>
      <c r="I1493" s="5">
        <v>11631.22</v>
      </c>
      <c r="J1493" t="s">
        <v>105</v>
      </c>
      <c r="K1493" t="s">
        <v>106</v>
      </c>
      <c r="L1493">
        <v>8</v>
      </c>
      <c r="M1493">
        <v>4</v>
      </c>
      <c r="N1493">
        <v>2</v>
      </c>
      <c r="O1493" s="6">
        <v>0</v>
      </c>
      <c r="P1493" t="s">
        <v>106</v>
      </c>
      <c r="Q1493" t="s">
        <v>106</v>
      </c>
      <c r="R1493">
        <f>IF(F1493="Monthly",2,0)
+IF(E1493&lt;=6,2,0)
+IF(N1493&lt;=2,2,0)
+IF(L1493&gt;=4,2,0)
+IF(M1493&gt;=2,1,0)
+IF(H1493&gt;=_xlfn.PERCENTILE.INC($H$2:$H$10001,0.75),1,0)</f>
        <v>8</v>
      </c>
      <c r="S1493" t="str">
        <f>IF(R1493&gt;=7,"High",IF(R1493&gt;=4,"Medium","Low"))</f>
        <v>High</v>
      </c>
    </row>
    <row r="1494" spans="1:19">
      <c r="A1494" t="s">
        <v>1619</v>
      </c>
      <c r="B1494">
        <v>22</v>
      </c>
      <c r="C1494" t="s">
        <v>101</v>
      </c>
      <c r="D1494" t="s">
        <v>133</v>
      </c>
      <c r="E1494">
        <v>18</v>
      </c>
      <c r="F1494" t="s">
        <v>103</v>
      </c>
      <c r="G1494" t="s">
        <v>104</v>
      </c>
      <c r="H1494" s="5">
        <v>528</v>
      </c>
      <c r="I1494" s="5">
        <v>9758.9</v>
      </c>
      <c r="J1494" t="s">
        <v>134</v>
      </c>
      <c r="K1494" t="s">
        <v>106</v>
      </c>
      <c r="L1494">
        <v>0</v>
      </c>
      <c r="M1494">
        <v>0</v>
      </c>
      <c r="N1494">
        <v>5</v>
      </c>
      <c r="O1494" s="6">
        <v>0</v>
      </c>
      <c r="P1494" t="s">
        <v>107</v>
      </c>
      <c r="Q1494" t="s">
        <v>107</v>
      </c>
      <c r="R1494">
        <f>IF(F1494="Monthly",2,0)
+IF(E1494&lt;=6,2,0)
+IF(N1494&lt;=2,2,0)
+IF(L1494&gt;=4,2,0)
+IF(M1494&gt;=2,1,0)
+IF(H1494&gt;=_xlfn.PERCENTILE.INC($H$2:$H$10001,0.75),1,0)</f>
        <v>2</v>
      </c>
      <c r="S1494" t="str">
        <f>IF(R1494&gt;=7,"High",IF(R1494&gt;=4,"Medium","Low"))</f>
        <v>Low</v>
      </c>
    </row>
    <row r="1495" spans="1:19">
      <c r="A1495" t="s">
        <v>1620</v>
      </c>
      <c r="B1495">
        <v>22</v>
      </c>
      <c r="C1495" t="s">
        <v>101</v>
      </c>
      <c r="D1495" t="s">
        <v>133</v>
      </c>
      <c r="E1495">
        <v>16</v>
      </c>
      <c r="F1495" t="s">
        <v>103</v>
      </c>
      <c r="G1495" t="s">
        <v>110</v>
      </c>
      <c r="H1495" s="5">
        <v>641</v>
      </c>
      <c r="I1495" s="5">
        <v>10317.16</v>
      </c>
      <c r="J1495" t="s">
        <v>115</v>
      </c>
      <c r="K1495" t="s">
        <v>106</v>
      </c>
      <c r="L1495">
        <v>0</v>
      </c>
      <c r="M1495">
        <v>0</v>
      </c>
      <c r="N1495">
        <v>5</v>
      </c>
      <c r="O1495" s="6">
        <v>0</v>
      </c>
      <c r="P1495" t="s">
        <v>107</v>
      </c>
      <c r="Q1495" t="s">
        <v>106</v>
      </c>
      <c r="R1495">
        <f>IF(F1495="Monthly",2,0)
+IF(E1495&lt;=6,2,0)
+IF(N1495&lt;=2,2,0)
+IF(L1495&gt;=4,2,0)
+IF(M1495&gt;=2,1,0)
+IF(H1495&gt;=_xlfn.PERCENTILE.INC($H$2:$H$10001,0.75),1,0)</f>
        <v>2</v>
      </c>
      <c r="S1495" t="str">
        <f>IF(R1495&gt;=7,"High",IF(R1495&gt;=4,"Medium","Low"))</f>
        <v>Low</v>
      </c>
    </row>
    <row r="1496" spans="1:19">
      <c r="A1496" t="s">
        <v>1621</v>
      </c>
      <c r="B1496">
        <v>24</v>
      </c>
      <c r="C1496" t="s">
        <v>101</v>
      </c>
      <c r="D1496" t="s">
        <v>128</v>
      </c>
      <c r="E1496">
        <v>14</v>
      </c>
      <c r="F1496" t="s">
        <v>109</v>
      </c>
      <c r="G1496" t="s">
        <v>104</v>
      </c>
      <c r="H1496" s="5">
        <v>426</v>
      </c>
      <c r="I1496" s="5">
        <v>6131.87</v>
      </c>
      <c r="J1496" t="s">
        <v>117</v>
      </c>
      <c r="K1496" t="s">
        <v>106</v>
      </c>
      <c r="L1496">
        <v>3</v>
      </c>
      <c r="M1496">
        <v>2</v>
      </c>
      <c r="N1496">
        <v>3</v>
      </c>
      <c r="O1496" s="6">
        <v>0</v>
      </c>
      <c r="P1496" t="s">
        <v>107</v>
      </c>
      <c r="Q1496" t="s">
        <v>107</v>
      </c>
      <c r="R1496">
        <f>IF(F1496="Monthly",2,0)
+IF(E1496&lt;=6,2,0)
+IF(N1496&lt;=2,2,0)
+IF(L1496&gt;=4,2,0)
+IF(M1496&gt;=2,1,0)
+IF(H1496&gt;=_xlfn.PERCENTILE.INC($H$2:$H$10001,0.75),1,0)</f>
        <v>1</v>
      </c>
      <c r="S1496" t="str">
        <f>IF(R1496&gt;=7,"High",IF(R1496&gt;=4,"Medium","Low"))</f>
        <v>Low</v>
      </c>
    </row>
    <row r="1497" spans="1:19">
      <c r="A1497" t="s">
        <v>1622</v>
      </c>
      <c r="B1497">
        <v>56</v>
      </c>
      <c r="C1497" t="s">
        <v>101</v>
      </c>
      <c r="D1497" t="s">
        <v>126</v>
      </c>
      <c r="E1497">
        <v>32</v>
      </c>
      <c r="F1497" t="s">
        <v>109</v>
      </c>
      <c r="G1497" t="s">
        <v>110</v>
      </c>
      <c r="H1497" s="5">
        <v>790</v>
      </c>
      <c r="I1497" s="5">
        <v>24575.78</v>
      </c>
      <c r="J1497" t="s">
        <v>140</v>
      </c>
      <c r="K1497" t="s">
        <v>106</v>
      </c>
      <c r="L1497">
        <v>1</v>
      </c>
      <c r="M1497">
        <v>0</v>
      </c>
      <c r="N1497">
        <v>5</v>
      </c>
      <c r="O1497" s="6">
        <v>0</v>
      </c>
      <c r="P1497" t="s">
        <v>107</v>
      </c>
      <c r="Q1497" t="s">
        <v>107</v>
      </c>
      <c r="R1497">
        <f>IF(F1497="Monthly",2,0)
+IF(E1497&lt;=6,2,0)
+IF(N1497&lt;=2,2,0)
+IF(L1497&gt;=4,2,0)
+IF(M1497&gt;=2,1,0)
+IF(H1497&gt;=_xlfn.PERCENTILE.INC($H$2:$H$10001,0.75),1,0)</f>
        <v>0</v>
      </c>
      <c r="S1497" t="str">
        <f>IF(R1497&gt;=7,"High",IF(R1497&gt;=4,"Medium","Low"))</f>
        <v>Low</v>
      </c>
    </row>
    <row r="1498" spans="1:19">
      <c r="A1498" t="s">
        <v>1623</v>
      </c>
      <c r="B1498">
        <v>44</v>
      </c>
      <c r="C1498" t="s">
        <v>101</v>
      </c>
      <c r="D1498" t="s">
        <v>102</v>
      </c>
      <c r="E1498">
        <v>28</v>
      </c>
      <c r="F1498" t="s">
        <v>103</v>
      </c>
      <c r="G1498" t="s">
        <v>104</v>
      </c>
      <c r="H1498" s="5">
        <v>431</v>
      </c>
      <c r="I1498" s="5">
        <v>12078.9</v>
      </c>
      <c r="J1498" t="s">
        <v>105</v>
      </c>
      <c r="K1498" t="s">
        <v>107</v>
      </c>
      <c r="L1498">
        <v>1</v>
      </c>
      <c r="M1498">
        <v>0</v>
      </c>
      <c r="N1498">
        <v>5</v>
      </c>
      <c r="O1498" s="6">
        <v>0</v>
      </c>
      <c r="P1498" t="s">
        <v>106</v>
      </c>
      <c r="Q1498" t="s">
        <v>106</v>
      </c>
      <c r="R1498">
        <f>IF(F1498="Monthly",2,0)
+IF(E1498&lt;=6,2,0)
+IF(N1498&lt;=2,2,0)
+IF(L1498&gt;=4,2,0)
+IF(M1498&gt;=2,1,0)
+IF(H1498&gt;=_xlfn.PERCENTILE.INC($H$2:$H$10001,0.75),1,0)</f>
        <v>2</v>
      </c>
      <c r="S1498" t="str">
        <f>IF(R1498&gt;=7,"High",IF(R1498&gt;=4,"Medium","Low"))</f>
        <v>Low</v>
      </c>
    </row>
    <row r="1499" spans="1:19">
      <c r="A1499" t="s">
        <v>1624</v>
      </c>
      <c r="B1499">
        <v>32</v>
      </c>
      <c r="C1499" t="s">
        <v>112</v>
      </c>
      <c r="D1499" t="s">
        <v>102</v>
      </c>
      <c r="E1499">
        <v>54</v>
      </c>
      <c r="F1499" t="s">
        <v>103</v>
      </c>
      <c r="G1499" t="s">
        <v>110</v>
      </c>
      <c r="H1499" s="5">
        <v>801</v>
      </c>
      <c r="I1499" s="5">
        <v>43380.95</v>
      </c>
      <c r="J1499" t="s">
        <v>117</v>
      </c>
      <c r="K1499" t="s">
        <v>106</v>
      </c>
      <c r="L1499">
        <v>1</v>
      </c>
      <c r="M1499">
        <v>0</v>
      </c>
      <c r="N1499">
        <v>5</v>
      </c>
      <c r="O1499" s="6">
        <v>0</v>
      </c>
      <c r="P1499" t="s">
        <v>107</v>
      </c>
      <c r="Q1499" t="s">
        <v>106</v>
      </c>
      <c r="R1499">
        <f>IF(F1499="Monthly",2,0)
+IF(E1499&lt;=6,2,0)
+IF(N1499&lt;=2,2,0)
+IF(L1499&gt;=4,2,0)
+IF(M1499&gt;=2,1,0)
+IF(H1499&gt;=_xlfn.PERCENTILE.INC($H$2:$H$10001,0.75),1,0)</f>
        <v>3</v>
      </c>
      <c r="S1499" t="str">
        <f>IF(R1499&gt;=7,"High",IF(R1499&gt;=4,"Medium","Low"))</f>
        <v>Low</v>
      </c>
    </row>
    <row r="1500" spans="1:19">
      <c r="A1500" t="s">
        <v>1625</v>
      </c>
      <c r="B1500">
        <v>50</v>
      </c>
      <c r="C1500" t="s">
        <v>112</v>
      </c>
      <c r="D1500" t="s">
        <v>123</v>
      </c>
      <c r="E1500">
        <v>30</v>
      </c>
      <c r="F1500" t="s">
        <v>109</v>
      </c>
      <c r="G1500" t="s">
        <v>110</v>
      </c>
      <c r="H1500" s="5">
        <v>762</v>
      </c>
      <c r="I1500" s="5">
        <v>23519.67</v>
      </c>
      <c r="J1500" t="s">
        <v>117</v>
      </c>
      <c r="K1500" t="s">
        <v>106</v>
      </c>
      <c r="L1500">
        <v>0</v>
      </c>
      <c r="M1500">
        <v>0</v>
      </c>
      <c r="N1500">
        <v>5</v>
      </c>
      <c r="O1500" s="6">
        <v>0</v>
      </c>
      <c r="P1500" t="s">
        <v>107</v>
      </c>
      <c r="Q1500" t="s">
        <v>107</v>
      </c>
      <c r="R1500">
        <f>IF(F1500="Monthly",2,0)
+IF(E1500&lt;=6,2,0)
+IF(N1500&lt;=2,2,0)
+IF(L1500&gt;=4,2,0)
+IF(M1500&gt;=2,1,0)
+IF(H1500&gt;=_xlfn.PERCENTILE.INC($H$2:$H$10001,0.75),1,0)</f>
        <v>0</v>
      </c>
      <c r="S1500" t="str">
        <f>IF(R1500&gt;=7,"High",IF(R1500&gt;=4,"Medium","Low"))</f>
        <v>Low</v>
      </c>
    </row>
    <row r="1501" spans="1:19">
      <c r="A1501" t="s">
        <v>1626</v>
      </c>
      <c r="B1501">
        <v>31</v>
      </c>
      <c r="C1501" t="s">
        <v>101</v>
      </c>
      <c r="D1501" t="s">
        <v>123</v>
      </c>
      <c r="E1501">
        <v>40</v>
      </c>
      <c r="F1501" t="s">
        <v>103</v>
      </c>
      <c r="G1501" t="s">
        <v>110</v>
      </c>
      <c r="H1501" s="5">
        <v>772</v>
      </c>
      <c r="I1501" s="5">
        <v>30030.83</v>
      </c>
      <c r="J1501" t="s">
        <v>105</v>
      </c>
      <c r="K1501" t="s">
        <v>106</v>
      </c>
      <c r="L1501">
        <v>0</v>
      </c>
      <c r="M1501">
        <v>0</v>
      </c>
      <c r="N1501">
        <v>5</v>
      </c>
      <c r="O1501" s="6">
        <v>0</v>
      </c>
      <c r="P1501" t="s">
        <v>107</v>
      </c>
      <c r="Q1501" t="s">
        <v>107</v>
      </c>
      <c r="R1501">
        <f>IF(F1501="Monthly",2,0)
+IF(E1501&lt;=6,2,0)
+IF(N1501&lt;=2,2,0)
+IF(L1501&gt;=4,2,0)
+IF(M1501&gt;=2,1,0)
+IF(H1501&gt;=_xlfn.PERCENTILE.INC($H$2:$H$10001,0.75),1,0)</f>
        <v>2</v>
      </c>
      <c r="S1501" t="str">
        <f>IF(R1501&gt;=7,"High",IF(R1501&gt;=4,"Medium","Low"))</f>
        <v>Low</v>
      </c>
    </row>
    <row r="1502" spans="1:19">
      <c r="A1502" t="s">
        <v>1627</v>
      </c>
      <c r="B1502">
        <v>64</v>
      </c>
      <c r="C1502" t="s">
        <v>112</v>
      </c>
      <c r="D1502" t="s">
        <v>126</v>
      </c>
      <c r="E1502">
        <v>17</v>
      </c>
      <c r="F1502" t="s">
        <v>109</v>
      </c>
      <c r="G1502" t="s">
        <v>104</v>
      </c>
      <c r="H1502" s="5">
        <v>527</v>
      </c>
      <c r="I1502" s="5">
        <v>8551.14</v>
      </c>
      <c r="J1502" t="s">
        <v>105</v>
      </c>
      <c r="K1502" t="s">
        <v>106</v>
      </c>
      <c r="L1502">
        <v>0</v>
      </c>
      <c r="M1502">
        <v>0</v>
      </c>
      <c r="N1502">
        <v>5</v>
      </c>
      <c r="O1502" s="6">
        <v>5</v>
      </c>
      <c r="P1502" t="s">
        <v>107</v>
      </c>
      <c r="Q1502" t="s">
        <v>107</v>
      </c>
      <c r="R1502">
        <f>IF(F1502="Monthly",2,0)
+IF(E1502&lt;=6,2,0)
+IF(N1502&lt;=2,2,0)
+IF(L1502&gt;=4,2,0)
+IF(M1502&gt;=2,1,0)
+IF(H1502&gt;=_xlfn.PERCENTILE.INC($H$2:$H$10001,0.75),1,0)</f>
        <v>0</v>
      </c>
      <c r="S1502" t="str">
        <f>IF(R1502&gt;=7,"High",IF(R1502&gt;=4,"Medium","Low"))</f>
        <v>Low</v>
      </c>
    </row>
    <row r="1503" spans="1:19">
      <c r="A1503" t="s">
        <v>1628</v>
      </c>
      <c r="B1503">
        <v>36</v>
      </c>
      <c r="C1503" t="s">
        <v>112</v>
      </c>
      <c r="D1503" t="s">
        <v>126</v>
      </c>
      <c r="E1503">
        <v>52</v>
      </c>
      <c r="F1503" t="s">
        <v>103</v>
      </c>
      <c r="G1503" t="s">
        <v>110</v>
      </c>
      <c r="H1503" s="5">
        <v>793</v>
      </c>
      <c r="I1503" s="5">
        <v>42297.49</v>
      </c>
      <c r="J1503" t="s">
        <v>105</v>
      </c>
      <c r="K1503" t="s">
        <v>106</v>
      </c>
      <c r="L1503">
        <v>0</v>
      </c>
      <c r="M1503">
        <v>0</v>
      </c>
      <c r="N1503">
        <v>5</v>
      </c>
      <c r="O1503" s="6">
        <v>0</v>
      </c>
      <c r="P1503" t="s">
        <v>107</v>
      </c>
      <c r="Q1503" t="s">
        <v>107</v>
      </c>
      <c r="R1503">
        <f>IF(F1503="Monthly",2,0)
+IF(E1503&lt;=6,2,0)
+IF(N1503&lt;=2,2,0)
+IF(L1503&gt;=4,2,0)
+IF(M1503&gt;=2,1,0)
+IF(H1503&gt;=_xlfn.PERCENTILE.INC($H$2:$H$10001,0.75),1,0)</f>
        <v>2</v>
      </c>
      <c r="S1503" t="str">
        <f>IF(R1503&gt;=7,"High",IF(R1503&gt;=4,"Medium","Low"))</f>
        <v>Low</v>
      </c>
    </row>
    <row r="1504" spans="1:19">
      <c r="A1504" t="s">
        <v>1629</v>
      </c>
      <c r="B1504">
        <v>18</v>
      </c>
      <c r="C1504" t="s">
        <v>112</v>
      </c>
      <c r="D1504" t="s">
        <v>159</v>
      </c>
      <c r="E1504">
        <v>43</v>
      </c>
      <c r="F1504" t="s">
        <v>103</v>
      </c>
      <c r="G1504" t="s">
        <v>110</v>
      </c>
      <c r="H1504" s="5">
        <v>726</v>
      </c>
      <c r="I1504" s="5">
        <v>31001.19</v>
      </c>
      <c r="J1504" t="s">
        <v>134</v>
      </c>
      <c r="K1504" t="s">
        <v>106</v>
      </c>
      <c r="L1504">
        <v>1</v>
      </c>
      <c r="M1504">
        <v>0</v>
      </c>
      <c r="N1504">
        <v>5</v>
      </c>
      <c r="O1504" s="6">
        <v>0</v>
      </c>
      <c r="P1504" t="s">
        <v>107</v>
      </c>
      <c r="Q1504" t="s">
        <v>107</v>
      </c>
      <c r="R1504">
        <f>IF(F1504="Monthly",2,0)
+IF(E1504&lt;=6,2,0)
+IF(N1504&lt;=2,2,0)
+IF(L1504&gt;=4,2,0)
+IF(M1504&gt;=2,1,0)
+IF(H1504&gt;=_xlfn.PERCENTILE.INC($H$2:$H$10001,0.75),1,0)</f>
        <v>2</v>
      </c>
      <c r="S1504" t="str">
        <f>IF(R1504&gt;=7,"High",IF(R1504&gt;=4,"Medium","Low"))</f>
        <v>Low</v>
      </c>
    </row>
    <row r="1505" spans="1:19">
      <c r="A1505" t="s">
        <v>1630</v>
      </c>
      <c r="B1505">
        <v>38</v>
      </c>
      <c r="C1505" t="s">
        <v>101</v>
      </c>
      <c r="D1505" t="s">
        <v>137</v>
      </c>
      <c r="E1505">
        <v>17</v>
      </c>
      <c r="F1505" t="s">
        <v>109</v>
      </c>
      <c r="G1505" t="s">
        <v>104</v>
      </c>
      <c r="H1505" s="5">
        <v>421</v>
      </c>
      <c r="I1505" s="5">
        <v>6564.27</v>
      </c>
      <c r="J1505" t="s">
        <v>117</v>
      </c>
      <c r="K1505" t="s">
        <v>107</v>
      </c>
      <c r="L1505">
        <v>0</v>
      </c>
      <c r="M1505">
        <v>0</v>
      </c>
      <c r="N1505">
        <v>5</v>
      </c>
      <c r="O1505" s="6">
        <v>10</v>
      </c>
      <c r="P1505" t="s">
        <v>106</v>
      </c>
      <c r="Q1505" t="s">
        <v>107</v>
      </c>
      <c r="R1505">
        <f>IF(F1505="Monthly",2,0)
+IF(E1505&lt;=6,2,0)
+IF(N1505&lt;=2,2,0)
+IF(L1505&gt;=4,2,0)
+IF(M1505&gt;=2,1,0)
+IF(H1505&gt;=_xlfn.PERCENTILE.INC($H$2:$H$10001,0.75),1,0)</f>
        <v>0</v>
      </c>
      <c r="S1505" t="str">
        <f>IF(R1505&gt;=7,"High",IF(R1505&gt;=4,"Medium","Low"))</f>
        <v>Low</v>
      </c>
    </row>
    <row r="1506" spans="1:19">
      <c r="A1506" t="s">
        <v>1631</v>
      </c>
      <c r="B1506">
        <v>60</v>
      </c>
      <c r="C1506" t="s">
        <v>101</v>
      </c>
      <c r="D1506" t="s">
        <v>137</v>
      </c>
      <c r="E1506">
        <v>26</v>
      </c>
      <c r="F1506" t="s">
        <v>103</v>
      </c>
      <c r="G1506" t="s">
        <v>110</v>
      </c>
      <c r="H1506" s="5">
        <v>696</v>
      </c>
      <c r="I1506" s="5">
        <v>18068.98</v>
      </c>
      <c r="J1506" t="s">
        <v>115</v>
      </c>
      <c r="K1506" t="s">
        <v>106</v>
      </c>
      <c r="L1506">
        <v>0</v>
      </c>
      <c r="M1506">
        <v>0</v>
      </c>
      <c r="N1506">
        <v>5</v>
      </c>
      <c r="O1506" s="6">
        <v>0</v>
      </c>
      <c r="P1506" t="s">
        <v>107</v>
      </c>
      <c r="Q1506" t="s">
        <v>107</v>
      </c>
      <c r="R1506">
        <f>IF(F1506="Monthly",2,0)
+IF(E1506&lt;=6,2,0)
+IF(N1506&lt;=2,2,0)
+IF(L1506&gt;=4,2,0)
+IF(M1506&gt;=2,1,0)
+IF(H1506&gt;=_xlfn.PERCENTILE.INC($H$2:$H$10001,0.75),1,0)</f>
        <v>2</v>
      </c>
      <c r="S1506" t="str">
        <f>IF(R1506&gt;=7,"High",IF(R1506&gt;=4,"Medium","Low"))</f>
        <v>Low</v>
      </c>
    </row>
    <row r="1507" spans="1:19">
      <c r="A1507" t="s">
        <v>1632</v>
      </c>
      <c r="B1507">
        <v>35</v>
      </c>
      <c r="C1507" t="s">
        <v>112</v>
      </c>
      <c r="D1507" t="s">
        <v>123</v>
      </c>
      <c r="E1507">
        <v>13</v>
      </c>
      <c r="F1507" t="s">
        <v>103</v>
      </c>
      <c r="G1507" t="s">
        <v>110</v>
      </c>
      <c r="H1507" s="5">
        <v>762</v>
      </c>
      <c r="I1507" s="5">
        <v>9645.36</v>
      </c>
      <c r="J1507" t="s">
        <v>134</v>
      </c>
      <c r="K1507" t="s">
        <v>106</v>
      </c>
      <c r="L1507">
        <v>0</v>
      </c>
      <c r="M1507">
        <v>0</v>
      </c>
      <c r="N1507">
        <v>4</v>
      </c>
      <c r="O1507" s="6">
        <v>0</v>
      </c>
      <c r="P1507" t="s">
        <v>107</v>
      </c>
      <c r="Q1507" t="s">
        <v>107</v>
      </c>
      <c r="R1507">
        <f>IF(F1507="Monthly",2,0)
+IF(E1507&lt;=6,2,0)
+IF(N1507&lt;=2,2,0)
+IF(L1507&gt;=4,2,0)
+IF(M1507&gt;=2,1,0)
+IF(H1507&gt;=_xlfn.PERCENTILE.INC($H$2:$H$10001,0.75),1,0)</f>
        <v>2</v>
      </c>
      <c r="S1507" t="str">
        <f>IF(R1507&gt;=7,"High",IF(R1507&gt;=4,"Medium","Low"))</f>
        <v>Low</v>
      </c>
    </row>
    <row r="1508" spans="1:19">
      <c r="A1508" t="s">
        <v>1633</v>
      </c>
      <c r="B1508">
        <v>39</v>
      </c>
      <c r="C1508" t="s">
        <v>112</v>
      </c>
      <c r="D1508" t="s">
        <v>119</v>
      </c>
      <c r="E1508">
        <v>36</v>
      </c>
      <c r="F1508" t="s">
        <v>103</v>
      </c>
      <c r="G1508" t="s">
        <v>104</v>
      </c>
      <c r="H1508" s="5">
        <v>514</v>
      </c>
      <c r="I1508" s="5">
        <v>18485.599999999999</v>
      </c>
      <c r="J1508" t="s">
        <v>115</v>
      </c>
      <c r="K1508" t="s">
        <v>106</v>
      </c>
      <c r="L1508">
        <v>0</v>
      </c>
      <c r="M1508">
        <v>0</v>
      </c>
      <c r="N1508">
        <v>5</v>
      </c>
      <c r="O1508" s="6">
        <v>0</v>
      </c>
      <c r="P1508" t="s">
        <v>107</v>
      </c>
      <c r="Q1508" t="s">
        <v>107</v>
      </c>
      <c r="R1508">
        <f>IF(F1508="Monthly",2,0)
+IF(E1508&lt;=6,2,0)
+IF(N1508&lt;=2,2,0)
+IF(L1508&gt;=4,2,0)
+IF(M1508&gt;=2,1,0)
+IF(H1508&gt;=_xlfn.PERCENTILE.INC($H$2:$H$10001,0.75),1,0)</f>
        <v>2</v>
      </c>
      <c r="S1508" t="str">
        <f>IF(R1508&gt;=7,"High",IF(R1508&gt;=4,"Medium","Low"))</f>
        <v>Low</v>
      </c>
    </row>
    <row r="1509" spans="1:19">
      <c r="A1509" t="s">
        <v>1634</v>
      </c>
      <c r="B1509">
        <v>19</v>
      </c>
      <c r="C1509" t="s">
        <v>112</v>
      </c>
      <c r="D1509" t="s">
        <v>159</v>
      </c>
      <c r="E1509">
        <v>56</v>
      </c>
      <c r="F1509" t="s">
        <v>109</v>
      </c>
      <c r="G1509" t="s">
        <v>129</v>
      </c>
      <c r="H1509" s="5">
        <v>1087</v>
      </c>
      <c r="I1509" s="5">
        <v>61865</v>
      </c>
      <c r="J1509" t="s">
        <v>140</v>
      </c>
      <c r="K1509" t="s">
        <v>106</v>
      </c>
      <c r="L1509">
        <v>0</v>
      </c>
      <c r="M1509">
        <v>0</v>
      </c>
      <c r="N1509">
        <v>3</v>
      </c>
      <c r="O1509" s="6">
        <v>0</v>
      </c>
      <c r="P1509" t="s">
        <v>107</v>
      </c>
      <c r="Q1509" t="s">
        <v>107</v>
      </c>
      <c r="R1509">
        <f>IF(F1509="Monthly",2,0)
+IF(E1509&lt;=6,2,0)
+IF(N1509&lt;=2,2,0)
+IF(L1509&gt;=4,2,0)
+IF(M1509&gt;=2,1,0)
+IF(H1509&gt;=_xlfn.PERCENTILE.INC($H$2:$H$10001,0.75),1,0)</f>
        <v>1</v>
      </c>
      <c r="S1509" t="str">
        <f>IF(R1509&gt;=7,"High",IF(R1509&gt;=4,"Medium","Low"))</f>
        <v>Low</v>
      </c>
    </row>
    <row r="1510" spans="1:19">
      <c r="A1510" t="s">
        <v>1635</v>
      </c>
      <c r="B1510">
        <v>27</v>
      </c>
      <c r="C1510" t="s">
        <v>101</v>
      </c>
      <c r="D1510" t="s">
        <v>133</v>
      </c>
      <c r="E1510">
        <v>18</v>
      </c>
      <c r="F1510" t="s">
        <v>103</v>
      </c>
      <c r="G1510" t="s">
        <v>104</v>
      </c>
      <c r="H1510" s="5">
        <v>393</v>
      </c>
      <c r="I1510" s="5">
        <v>6981.28</v>
      </c>
      <c r="J1510" t="s">
        <v>117</v>
      </c>
      <c r="K1510" t="s">
        <v>106</v>
      </c>
      <c r="L1510">
        <v>0</v>
      </c>
      <c r="M1510">
        <v>0</v>
      </c>
      <c r="N1510">
        <v>5</v>
      </c>
      <c r="O1510" s="6">
        <v>0</v>
      </c>
      <c r="P1510" t="s">
        <v>107</v>
      </c>
      <c r="Q1510" t="s">
        <v>106</v>
      </c>
      <c r="R1510">
        <f>IF(F1510="Monthly",2,0)
+IF(E1510&lt;=6,2,0)
+IF(N1510&lt;=2,2,0)
+IF(L1510&gt;=4,2,0)
+IF(M1510&gt;=2,1,0)
+IF(H1510&gt;=_xlfn.PERCENTILE.INC($H$2:$H$10001,0.75),1,0)</f>
        <v>2</v>
      </c>
      <c r="S1510" t="str">
        <f>IF(R1510&gt;=7,"High",IF(R1510&gt;=4,"Medium","Low"))</f>
        <v>Low</v>
      </c>
    </row>
    <row r="1511" spans="1:19">
      <c r="A1511" t="s">
        <v>1636</v>
      </c>
      <c r="B1511">
        <v>28</v>
      </c>
      <c r="C1511" t="s">
        <v>101</v>
      </c>
      <c r="D1511" t="s">
        <v>102</v>
      </c>
      <c r="E1511">
        <v>37</v>
      </c>
      <c r="F1511" t="s">
        <v>103</v>
      </c>
      <c r="G1511" t="s">
        <v>110</v>
      </c>
      <c r="H1511" s="5">
        <v>686</v>
      </c>
      <c r="I1511" s="5">
        <v>24640.77</v>
      </c>
      <c r="J1511" t="s">
        <v>115</v>
      </c>
      <c r="K1511" t="s">
        <v>106</v>
      </c>
      <c r="L1511">
        <v>0</v>
      </c>
      <c r="M1511">
        <v>0</v>
      </c>
      <c r="N1511">
        <v>4</v>
      </c>
      <c r="O1511" s="6">
        <v>0</v>
      </c>
      <c r="P1511" t="s">
        <v>107</v>
      </c>
      <c r="Q1511" t="s">
        <v>106</v>
      </c>
      <c r="R1511">
        <f>IF(F1511="Monthly",2,0)
+IF(E1511&lt;=6,2,0)
+IF(N1511&lt;=2,2,0)
+IF(L1511&gt;=4,2,0)
+IF(M1511&gt;=2,1,0)
+IF(H1511&gt;=_xlfn.PERCENTILE.INC($H$2:$H$10001,0.75),1,0)</f>
        <v>2</v>
      </c>
      <c r="S1511" t="str">
        <f>IF(R1511&gt;=7,"High",IF(R1511&gt;=4,"Medium","Low"))</f>
        <v>Low</v>
      </c>
    </row>
    <row r="1512" spans="1:19">
      <c r="A1512" t="s">
        <v>1637</v>
      </c>
      <c r="B1512">
        <v>31</v>
      </c>
      <c r="C1512" t="s">
        <v>112</v>
      </c>
      <c r="D1512" t="s">
        <v>133</v>
      </c>
      <c r="E1512">
        <v>43</v>
      </c>
      <c r="F1512" t="s">
        <v>103</v>
      </c>
      <c r="G1512" t="s">
        <v>110</v>
      </c>
      <c r="H1512" s="5">
        <v>789</v>
      </c>
      <c r="I1512" s="5">
        <v>33104.980000000003</v>
      </c>
      <c r="J1512" t="s">
        <v>134</v>
      </c>
      <c r="K1512" t="s">
        <v>106</v>
      </c>
      <c r="L1512">
        <v>0</v>
      </c>
      <c r="M1512">
        <v>0</v>
      </c>
      <c r="N1512">
        <v>4</v>
      </c>
      <c r="O1512" s="6">
        <v>0</v>
      </c>
      <c r="P1512" t="s">
        <v>107</v>
      </c>
      <c r="Q1512" t="s">
        <v>106</v>
      </c>
      <c r="R1512">
        <f>IF(F1512="Monthly",2,0)
+IF(E1512&lt;=6,2,0)
+IF(N1512&lt;=2,2,0)
+IF(L1512&gt;=4,2,0)
+IF(M1512&gt;=2,1,0)
+IF(H1512&gt;=_xlfn.PERCENTILE.INC($H$2:$H$10001,0.75),1,0)</f>
        <v>2</v>
      </c>
      <c r="S1512" t="str">
        <f>IF(R1512&gt;=7,"High",IF(R1512&gt;=4,"Medium","Low"))</f>
        <v>Low</v>
      </c>
    </row>
    <row r="1513" spans="1:19">
      <c r="A1513" t="s">
        <v>1638</v>
      </c>
      <c r="B1513">
        <v>29</v>
      </c>
      <c r="C1513" t="s">
        <v>101</v>
      </c>
      <c r="D1513" t="s">
        <v>137</v>
      </c>
      <c r="E1513">
        <v>22</v>
      </c>
      <c r="F1513" t="s">
        <v>103</v>
      </c>
      <c r="G1513" t="s">
        <v>110</v>
      </c>
      <c r="H1513" s="5">
        <v>785</v>
      </c>
      <c r="I1513" s="5">
        <v>17703.66</v>
      </c>
      <c r="J1513" t="s">
        <v>115</v>
      </c>
      <c r="K1513" t="s">
        <v>106</v>
      </c>
      <c r="L1513">
        <v>3</v>
      </c>
      <c r="M1513">
        <v>0</v>
      </c>
      <c r="N1513">
        <v>5</v>
      </c>
      <c r="O1513" s="6">
        <v>0</v>
      </c>
      <c r="P1513" t="s">
        <v>107</v>
      </c>
      <c r="Q1513" t="s">
        <v>106</v>
      </c>
      <c r="R1513">
        <f>IF(F1513="Monthly",2,0)
+IF(E1513&lt;=6,2,0)
+IF(N1513&lt;=2,2,0)
+IF(L1513&gt;=4,2,0)
+IF(M1513&gt;=2,1,0)
+IF(H1513&gt;=_xlfn.PERCENTILE.INC($H$2:$H$10001,0.75),1,0)</f>
        <v>2</v>
      </c>
      <c r="S1513" t="str">
        <f>IF(R1513&gt;=7,"High",IF(R1513&gt;=4,"Medium","Low"))</f>
        <v>Low</v>
      </c>
    </row>
    <row r="1514" spans="1:19">
      <c r="A1514" t="s">
        <v>1639</v>
      </c>
      <c r="B1514">
        <v>28</v>
      </c>
      <c r="C1514" t="s">
        <v>101</v>
      </c>
      <c r="D1514" t="s">
        <v>126</v>
      </c>
      <c r="E1514">
        <v>27</v>
      </c>
      <c r="F1514" t="s">
        <v>103</v>
      </c>
      <c r="G1514" t="s">
        <v>110</v>
      </c>
      <c r="H1514" s="5">
        <v>709</v>
      </c>
      <c r="I1514" s="5">
        <v>19683.18</v>
      </c>
      <c r="J1514" t="s">
        <v>117</v>
      </c>
      <c r="K1514" t="s">
        <v>106</v>
      </c>
      <c r="L1514">
        <v>0</v>
      </c>
      <c r="M1514">
        <v>0</v>
      </c>
      <c r="N1514">
        <v>4</v>
      </c>
      <c r="O1514" s="6">
        <v>0</v>
      </c>
      <c r="P1514" t="s">
        <v>107</v>
      </c>
      <c r="Q1514" t="s">
        <v>107</v>
      </c>
      <c r="R1514">
        <f>IF(F1514="Monthly",2,0)
+IF(E1514&lt;=6,2,0)
+IF(N1514&lt;=2,2,0)
+IF(L1514&gt;=4,2,0)
+IF(M1514&gt;=2,1,0)
+IF(H1514&gt;=_xlfn.PERCENTILE.INC($H$2:$H$10001,0.75),1,0)</f>
        <v>2</v>
      </c>
      <c r="S1514" t="str">
        <f>IF(R1514&gt;=7,"High",IF(R1514&gt;=4,"Medium","Low"))</f>
        <v>Low</v>
      </c>
    </row>
    <row r="1515" spans="1:19">
      <c r="A1515" t="s">
        <v>1640</v>
      </c>
      <c r="B1515">
        <v>27</v>
      </c>
      <c r="C1515" t="s">
        <v>101</v>
      </c>
      <c r="D1515" t="s">
        <v>113</v>
      </c>
      <c r="E1515">
        <v>46</v>
      </c>
      <c r="F1515" t="s">
        <v>103</v>
      </c>
      <c r="G1515" t="s">
        <v>110</v>
      </c>
      <c r="H1515" s="5">
        <v>678</v>
      </c>
      <c r="I1515" s="5">
        <v>31015.22</v>
      </c>
      <c r="J1515" t="s">
        <v>105</v>
      </c>
      <c r="K1515" t="s">
        <v>106</v>
      </c>
      <c r="L1515">
        <v>5</v>
      </c>
      <c r="M1515">
        <v>3</v>
      </c>
      <c r="N1515">
        <v>2</v>
      </c>
      <c r="O1515" s="6">
        <v>0</v>
      </c>
      <c r="P1515" t="s">
        <v>107</v>
      </c>
      <c r="Q1515" t="s">
        <v>106</v>
      </c>
      <c r="R1515">
        <f>IF(F1515="Monthly",2,0)
+IF(E1515&lt;=6,2,0)
+IF(N1515&lt;=2,2,0)
+IF(L1515&gt;=4,2,0)
+IF(M1515&gt;=2,1,0)
+IF(H1515&gt;=_xlfn.PERCENTILE.INC($H$2:$H$10001,0.75),1,0)</f>
        <v>7</v>
      </c>
      <c r="S1515" t="str">
        <f>IF(R1515&gt;=7,"High",IF(R1515&gt;=4,"Medium","Low"))</f>
        <v>High</v>
      </c>
    </row>
    <row r="1516" spans="1:19">
      <c r="A1516" t="s">
        <v>1641</v>
      </c>
      <c r="B1516">
        <v>37</v>
      </c>
      <c r="C1516" t="s">
        <v>101</v>
      </c>
      <c r="D1516" t="s">
        <v>131</v>
      </c>
      <c r="E1516">
        <v>71</v>
      </c>
      <c r="F1516" t="s">
        <v>121</v>
      </c>
      <c r="G1516" t="s">
        <v>104</v>
      </c>
      <c r="H1516" s="5">
        <v>534</v>
      </c>
      <c r="I1516" s="5">
        <v>37097.9</v>
      </c>
      <c r="J1516" t="s">
        <v>105</v>
      </c>
      <c r="K1516" t="s">
        <v>106</v>
      </c>
      <c r="L1516">
        <v>0</v>
      </c>
      <c r="M1516">
        <v>0</v>
      </c>
      <c r="N1516">
        <v>5</v>
      </c>
      <c r="O1516" s="6">
        <v>0</v>
      </c>
      <c r="P1516" t="s">
        <v>107</v>
      </c>
      <c r="Q1516" t="s">
        <v>107</v>
      </c>
      <c r="R1516">
        <f>IF(F1516="Monthly",2,0)
+IF(E1516&lt;=6,2,0)
+IF(N1516&lt;=2,2,0)
+IF(L1516&gt;=4,2,0)
+IF(M1516&gt;=2,1,0)
+IF(H1516&gt;=_xlfn.PERCENTILE.INC($H$2:$H$10001,0.75),1,0)</f>
        <v>0</v>
      </c>
      <c r="S1516" t="str">
        <f>IF(R1516&gt;=7,"High",IF(R1516&gt;=4,"Medium","Low"))</f>
        <v>Low</v>
      </c>
    </row>
    <row r="1517" spans="1:19">
      <c r="A1517" t="s">
        <v>1642</v>
      </c>
      <c r="B1517">
        <v>33</v>
      </c>
      <c r="C1517" t="s">
        <v>101</v>
      </c>
      <c r="D1517" t="s">
        <v>159</v>
      </c>
      <c r="E1517">
        <v>38</v>
      </c>
      <c r="F1517" t="s">
        <v>109</v>
      </c>
      <c r="G1517" t="s">
        <v>104</v>
      </c>
      <c r="H1517" s="5">
        <v>460</v>
      </c>
      <c r="I1517" s="5">
        <v>17685.64</v>
      </c>
      <c r="J1517" t="s">
        <v>105</v>
      </c>
      <c r="K1517" t="s">
        <v>106</v>
      </c>
      <c r="L1517">
        <v>3</v>
      </c>
      <c r="M1517">
        <v>1</v>
      </c>
      <c r="N1517">
        <v>3</v>
      </c>
      <c r="O1517" s="6">
        <v>0</v>
      </c>
      <c r="P1517" t="s">
        <v>107</v>
      </c>
      <c r="Q1517" t="s">
        <v>107</v>
      </c>
      <c r="R1517">
        <f>IF(F1517="Monthly",2,0)
+IF(E1517&lt;=6,2,0)
+IF(N1517&lt;=2,2,0)
+IF(L1517&gt;=4,2,0)
+IF(M1517&gt;=2,1,0)
+IF(H1517&gt;=_xlfn.PERCENTILE.INC($H$2:$H$10001,0.75),1,0)</f>
        <v>0</v>
      </c>
      <c r="S1517" t="str">
        <f>IF(R1517&gt;=7,"High",IF(R1517&gt;=4,"Medium","Low"))</f>
        <v>Low</v>
      </c>
    </row>
    <row r="1518" spans="1:19">
      <c r="A1518" t="s">
        <v>1643</v>
      </c>
      <c r="B1518">
        <v>45</v>
      </c>
      <c r="C1518" t="s">
        <v>112</v>
      </c>
      <c r="D1518" t="s">
        <v>126</v>
      </c>
      <c r="E1518">
        <v>23</v>
      </c>
      <c r="F1518" t="s">
        <v>109</v>
      </c>
      <c r="G1518" t="s">
        <v>110</v>
      </c>
      <c r="H1518" s="5">
        <v>657</v>
      </c>
      <c r="I1518" s="5">
        <v>13617.07</v>
      </c>
      <c r="J1518" t="s">
        <v>105</v>
      </c>
      <c r="K1518" t="s">
        <v>107</v>
      </c>
      <c r="L1518">
        <v>0</v>
      </c>
      <c r="M1518">
        <v>0</v>
      </c>
      <c r="N1518">
        <v>5</v>
      </c>
      <c r="O1518" s="6">
        <v>10</v>
      </c>
      <c r="P1518" t="s">
        <v>107</v>
      </c>
      <c r="Q1518" t="s">
        <v>107</v>
      </c>
      <c r="R1518">
        <f>IF(F1518="Monthly",2,0)
+IF(E1518&lt;=6,2,0)
+IF(N1518&lt;=2,2,0)
+IF(L1518&gt;=4,2,0)
+IF(M1518&gt;=2,1,0)
+IF(H1518&gt;=_xlfn.PERCENTILE.INC($H$2:$H$10001,0.75),1,0)</f>
        <v>0</v>
      </c>
      <c r="S1518" t="str">
        <f>IF(R1518&gt;=7,"High",IF(R1518&gt;=4,"Medium","Low"))</f>
        <v>Low</v>
      </c>
    </row>
    <row r="1519" spans="1:19">
      <c r="A1519" t="s">
        <v>1644</v>
      </c>
      <c r="B1519">
        <v>42</v>
      </c>
      <c r="C1519" t="s">
        <v>101</v>
      </c>
      <c r="D1519" t="s">
        <v>123</v>
      </c>
      <c r="E1519">
        <v>29</v>
      </c>
      <c r="F1519" t="s">
        <v>103</v>
      </c>
      <c r="G1519" t="s">
        <v>110</v>
      </c>
      <c r="H1519" s="5">
        <v>698</v>
      </c>
      <c r="I1519" s="5">
        <v>20393.810000000001</v>
      </c>
      <c r="J1519" t="s">
        <v>134</v>
      </c>
      <c r="K1519" t="s">
        <v>106</v>
      </c>
      <c r="L1519">
        <v>0</v>
      </c>
      <c r="M1519">
        <v>0</v>
      </c>
      <c r="N1519">
        <v>4</v>
      </c>
      <c r="O1519" s="6">
        <v>0</v>
      </c>
      <c r="P1519" t="s">
        <v>107</v>
      </c>
      <c r="Q1519" t="s">
        <v>106</v>
      </c>
      <c r="R1519">
        <f>IF(F1519="Monthly",2,0)
+IF(E1519&lt;=6,2,0)
+IF(N1519&lt;=2,2,0)
+IF(L1519&gt;=4,2,0)
+IF(M1519&gt;=2,1,0)
+IF(H1519&gt;=_xlfn.PERCENTILE.INC($H$2:$H$10001,0.75),1,0)</f>
        <v>2</v>
      </c>
      <c r="S1519" t="str">
        <f>IF(R1519&gt;=7,"High",IF(R1519&gt;=4,"Medium","Low"))</f>
        <v>Low</v>
      </c>
    </row>
    <row r="1520" spans="1:19">
      <c r="A1520" t="s">
        <v>1645</v>
      </c>
      <c r="B1520">
        <v>28</v>
      </c>
      <c r="C1520" t="s">
        <v>112</v>
      </c>
      <c r="D1520" t="s">
        <v>137</v>
      </c>
      <c r="E1520">
        <v>25</v>
      </c>
      <c r="F1520" t="s">
        <v>103</v>
      </c>
      <c r="G1520" t="s">
        <v>104</v>
      </c>
      <c r="H1520" s="5">
        <v>497</v>
      </c>
      <c r="I1520" s="5">
        <v>12656.68</v>
      </c>
      <c r="J1520" t="s">
        <v>115</v>
      </c>
      <c r="K1520" t="s">
        <v>106</v>
      </c>
      <c r="L1520">
        <v>0</v>
      </c>
      <c r="M1520">
        <v>0</v>
      </c>
      <c r="N1520">
        <v>4</v>
      </c>
      <c r="O1520" s="6">
        <v>0</v>
      </c>
      <c r="P1520" t="s">
        <v>107</v>
      </c>
      <c r="Q1520" t="s">
        <v>106</v>
      </c>
      <c r="R1520">
        <f>IF(F1520="Monthly",2,0)
+IF(E1520&lt;=6,2,0)
+IF(N1520&lt;=2,2,0)
+IF(L1520&gt;=4,2,0)
+IF(M1520&gt;=2,1,0)
+IF(H1520&gt;=_xlfn.PERCENTILE.INC($H$2:$H$10001,0.75),1,0)</f>
        <v>2</v>
      </c>
      <c r="S1520" t="str">
        <f>IF(R1520&gt;=7,"High",IF(R1520&gt;=4,"Medium","Low"))</f>
        <v>Low</v>
      </c>
    </row>
    <row r="1521" spans="1:19">
      <c r="A1521" t="s">
        <v>1646</v>
      </c>
      <c r="B1521">
        <v>32</v>
      </c>
      <c r="C1521" t="s">
        <v>112</v>
      </c>
      <c r="D1521" t="s">
        <v>119</v>
      </c>
      <c r="E1521">
        <v>48</v>
      </c>
      <c r="F1521" t="s">
        <v>103</v>
      </c>
      <c r="G1521" t="s">
        <v>110</v>
      </c>
      <c r="H1521" s="5">
        <v>785</v>
      </c>
      <c r="I1521" s="5">
        <f>RawCustomerTable[[#This Row],[Monthly_Charges]]*RawCustomerTable[[#This Row],[Tenure_Months]]*(1-RawCustomerTable[[#This Row],[Discount_Percent]]/100)</f>
        <v>37680</v>
      </c>
      <c r="J1521" t="s">
        <v>117</v>
      </c>
      <c r="K1521" t="s">
        <v>106</v>
      </c>
      <c r="L1521">
        <v>2</v>
      </c>
      <c r="M1521">
        <v>0</v>
      </c>
      <c r="N1521">
        <v>5</v>
      </c>
      <c r="O1521" s="6">
        <v>0</v>
      </c>
      <c r="P1521" t="s">
        <v>106</v>
      </c>
      <c r="Q1521" t="s">
        <v>107</v>
      </c>
      <c r="R1521">
        <f>IF(F1521="Monthly",2,0)
+IF(E1521&lt;=6,2,0)
+IF(N1521&lt;=2,2,0)
+IF(L1521&gt;=4,2,0)
+IF(M1521&gt;=2,1,0)
+IF(H1521&gt;=_xlfn.PERCENTILE.INC($H$2:$H$10001,0.75),1,0)</f>
        <v>2</v>
      </c>
      <c r="S1521" t="str">
        <f>IF(R1521&gt;=7,"High",IF(R1521&gt;=4,"Medium","Low"))</f>
        <v>Low</v>
      </c>
    </row>
    <row r="1522" spans="1:19">
      <c r="A1522" t="s">
        <v>1647</v>
      </c>
      <c r="B1522">
        <v>54</v>
      </c>
      <c r="C1522" t="s">
        <v>112</v>
      </c>
      <c r="D1522" t="s">
        <v>137</v>
      </c>
      <c r="E1522">
        <v>22</v>
      </c>
      <c r="F1522" t="s">
        <v>109</v>
      </c>
      <c r="G1522" t="s">
        <v>104</v>
      </c>
      <c r="H1522" s="5">
        <v>391</v>
      </c>
      <c r="I1522" s="5">
        <v>8293.01</v>
      </c>
      <c r="J1522" t="s">
        <v>117</v>
      </c>
      <c r="K1522" t="s">
        <v>107</v>
      </c>
      <c r="L1522">
        <v>4</v>
      </c>
      <c r="M1522">
        <v>2</v>
      </c>
      <c r="N1522">
        <v>3</v>
      </c>
      <c r="O1522" s="6">
        <v>5</v>
      </c>
      <c r="P1522" t="s">
        <v>107</v>
      </c>
      <c r="Q1522" t="s">
        <v>106</v>
      </c>
      <c r="R1522">
        <f>IF(F1522="Monthly",2,0)
+IF(E1522&lt;=6,2,0)
+IF(N1522&lt;=2,2,0)
+IF(L1522&gt;=4,2,0)
+IF(M1522&gt;=2,1,0)
+IF(H1522&gt;=_xlfn.PERCENTILE.INC($H$2:$H$10001,0.75),1,0)</f>
        <v>3</v>
      </c>
      <c r="S1522" t="str">
        <f>IF(R1522&gt;=7,"High",IF(R1522&gt;=4,"Medium","Low"))</f>
        <v>Low</v>
      </c>
    </row>
    <row r="1523" spans="1:19">
      <c r="A1523" t="s">
        <v>1648</v>
      </c>
      <c r="B1523">
        <v>26</v>
      </c>
      <c r="C1523" t="s">
        <v>101</v>
      </c>
      <c r="D1523" t="s">
        <v>131</v>
      </c>
      <c r="E1523">
        <v>49</v>
      </c>
      <c r="F1523" t="s">
        <v>103</v>
      </c>
      <c r="G1523" t="s">
        <v>110</v>
      </c>
      <c r="H1523" s="5">
        <v>662</v>
      </c>
      <c r="I1523" s="5">
        <v>33157.599999999999</v>
      </c>
      <c r="J1523" t="s">
        <v>140</v>
      </c>
      <c r="K1523" t="s">
        <v>106</v>
      </c>
      <c r="L1523">
        <v>1</v>
      </c>
      <c r="M1523">
        <v>0</v>
      </c>
      <c r="N1523">
        <v>5</v>
      </c>
      <c r="O1523" s="6">
        <v>0</v>
      </c>
      <c r="P1523" t="s">
        <v>107</v>
      </c>
      <c r="Q1523" t="s">
        <v>106</v>
      </c>
      <c r="R1523">
        <f>IF(F1523="Monthly",2,0)
+IF(E1523&lt;=6,2,0)
+IF(N1523&lt;=2,2,0)
+IF(L1523&gt;=4,2,0)
+IF(M1523&gt;=2,1,0)
+IF(H1523&gt;=_xlfn.PERCENTILE.INC($H$2:$H$10001,0.75),1,0)</f>
        <v>2</v>
      </c>
      <c r="S1523" t="str">
        <f>IF(R1523&gt;=7,"High",IF(R1523&gt;=4,"Medium","Low"))</f>
        <v>Low</v>
      </c>
    </row>
    <row r="1524" spans="1:19">
      <c r="A1524" t="s">
        <v>1649</v>
      </c>
      <c r="B1524">
        <v>26</v>
      </c>
      <c r="C1524" t="s">
        <v>112</v>
      </c>
      <c r="D1524" t="s">
        <v>126</v>
      </c>
      <c r="E1524">
        <v>61</v>
      </c>
      <c r="F1524" t="s">
        <v>109</v>
      </c>
      <c r="G1524" t="s">
        <v>104</v>
      </c>
      <c r="H1524" s="5">
        <v>410</v>
      </c>
      <c r="I1524" s="5">
        <v>24535.919999999998</v>
      </c>
      <c r="J1524" t="s">
        <v>117</v>
      </c>
      <c r="K1524" t="s">
        <v>107</v>
      </c>
      <c r="L1524">
        <v>2</v>
      </c>
      <c r="M1524">
        <v>0</v>
      </c>
      <c r="N1524">
        <v>4</v>
      </c>
      <c r="O1524" s="6">
        <v>0</v>
      </c>
      <c r="P1524" t="s">
        <v>107</v>
      </c>
      <c r="Q1524" t="s">
        <v>107</v>
      </c>
      <c r="R1524">
        <f>IF(F1524="Monthly",2,0)
+IF(E1524&lt;=6,2,0)
+IF(N1524&lt;=2,2,0)
+IF(L1524&gt;=4,2,0)
+IF(M1524&gt;=2,1,0)
+IF(H1524&gt;=_xlfn.PERCENTILE.INC($H$2:$H$10001,0.75),1,0)</f>
        <v>0</v>
      </c>
      <c r="S1524" t="str">
        <f>IF(R1524&gt;=7,"High",IF(R1524&gt;=4,"Medium","Low"))</f>
        <v>Low</v>
      </c>
    </row>
    <row r="1525" spans="1:19">
      <c r="A1525" t="s">
        <v>1650</v>
      </c>
      <c r="B1525">
        <v>18</v>
      </c>
      <c r="C1525" t="s">
        <v>112</v>
      </c>
      <c r="D1525" t="s">
        <v>131</v>
      </c>
      <c r="E1525">
        <v>23</v>
      </c>
      <c r="F1525" t="s">
        <v>103</v>
      </c>
      <c r="G1525" t="s">
        <v>110</v>
      </c>
      <c r="H1525" s="5">
        <v>770</v>
      </c>
      <c r="I1525" s="5">
        <v>17937.53</v>
      </c>
      <c r="J1525" t="s">
        <v>140</v>
      </c>
      <c r="K1525" t="s">
        <v>106</v>
      </c>
      <c r="L1525">
        <v>1</v>
      </c>
      <c r="M1525">
        <v>0</v>
      </c>
      <c r="N1525">
        <v>5</v>
      </c>
      <c r="O1525" s="6">
        <v>0</v>
      </c>
      <c r="P1525" t="s">
        <v>107</v>
      </c>
      <c r="Q1525" t="s">
        <v>107</v>
      </c>
      <c r="R1525">
        <f>IF(F1525="Monthly",2,0)
+IF(E1525&lt;=6,2,0)
+IF(N1525&lt;=2,2,0)
+IF(L1525&gt;=4,2,0)
+IF(M1525&gt;=2,1,0)
+IF(H1525&gt;=_xlfn.PERCENTILE.INC($H$2:$H$10001,0.75),1,0)</f>
        <v>2</v>
      </c>
      <c r="S1525" t="str">
        <f>IF(R1525&gt;=7,"High",IF(R1525&gt;=4,"Medium","Low"))</f>
        <v>Low</v>
      </c>
    </row>
    <row r="1526" spans="1:19">
      <c r="A1526" t="s">
        <v>1651</v>
      </c>
      <c r="B1526">
        <v>45</v>
      </c>
      <c r="C1526" t="s">
        <v>112</v>
      </c>
      <c r="D1526" t="s">
        <v>159</v>
      </c>
      <c r="E1526">
        <v>21</v>
      </c>
      <c r="F1526" t="s">
        <v>103</v>
      </c>
      <c r="G1526" t="s">
        <v>110</v>
      </c>
      <c r="H1526" s="5">
        <v>798</v>
      </c>
      <c r="I1526" s="5">
        <v>17095.79</v>
      </c>
      <c r="J1526" t="s">
        <v>117</v>
      </c>
      <c r="K1526" t="s">
        <v>106</v>
      </c>
      <c r="L1526">
        <v>1</v>
      </c>
      <c r="M1526">
        <v>0</v>
      </c>
      <c r="N1526">
        <v>5</v>
      </c>
      <c r="O1526" s="6">
        <v>0</v>
      </c>
      <c r="P1526" t="s">
        <v>107</v>
      </c>
      <c r="Q1526" t="s">
        <v>107</v>
      </c>
      <c r="R1526">
        <f>IF(F1526="Monthly",2,0)
+IF(E1526&lt;=6,2,0)
+IF(N1526&lt;=2,2,0)
+IF(L1526&gt;=4,2,0)
+IF(M1526&gt;=2,1,0)
+IF(H1526&gt;=_xlfn.PERCENTILE.INC($H$2:$H$10001,0.75),1,0)</f>
        <v>3</v>
      </c>
      <c r="S1526" t="str">
        <f>IF(R1526&gt;=7,"High",IF(R1526&gt;=4,"Medium","Low"))</f>
        <v>Low</v>
      </c>
    </row>
    <row r="1527" spans="1:19">
      <c r="A1527" t="s">
        <v>1652</v>
      </c>
      <c r="B1527">
        <v>56</v>
      </c>
      <c r="C1527" t="s">
        <v>101</v>
      </c>
      <c r="D1527" t="s">
        <v>113</v>
      </c>
      <c r="E1527">
        <v>54</v>
      </c>
      <c r="F1527" t="s">
        <v>103</v>
      </c>
      <c r="G1527" t="s">
        <v>110</v>
      </c>
      <c r="H1527" s="5">
        <v>713</v>
      </c>
      <c r="I1527" s="5">
        <v>37782.33</v>
      </c>
      <c r="J1527" t="s">
        <v>117</v>
      </c>
      <c r="K1527" t="s">
        <v>106</v>
      </c>
      <c r="L1527">
        <v>4</v>
      </c>
      <c r="M1527">
        <v>2</v>
      </c>
      <c r="N1527">
        <v>3</v>
      </c>
      <c r="O1527" s="6">
        <v>0</v>
      </c>
      <c r="P1527" t="s">
        <v>107</v>
      </c>
      <c r="Q1527" t="s">
        <v>106</v>
      </c>
      <c r="R1527">
        <f>IF(F1527="Monthly",2,0)
+IF(E1527&lt;=6,2,0)
+IF(N1527&lt;=2,2,0)
+IF(L1527&gt;=4,2,0)
+IF(M1527&gt;=2,1,0)
+IF(H1527&gt;=_xlfn.PERCENTILE.INC($H$2:$H$10001,0.75),1,0)</f>
        <v>5</v>
      </c>
      <c r="S1527" t="str">
        <f>IF(R1527&gt;=7,"High",IF(R1527&gt;=4,"Medium","Low"))</f>
        <v>Medium</v>
      </c>
    </row>
    <row r="1528" spans="1:19">
      <c r="A1528" t="s">
        <v>1653</v>
      </c>
      <c r="B1528">
        <v>26</v>
      </c>
      <c r="C1528" t="s">
        <v>112</v>
      </c>
      <c r="D1528" t="s">
        <v>131</v>
      </c>
      <c r="E1528">
        <v>23</v>
      </c>
      <c r="F1528" t="s">
        <v>103</v>
      </c>
      <c r="G1528" t="s">
        <v>129</v>
      </c>
      <c r="H1528" s="5">
        <v>1006</v>
      </c>
      <c r="I1528" s="5">
        <v>23655.88</v>
      </c>
      <c r="J1528" t="s">
        <v>105</v>
      </c>
      <c r="K1528" t="s">
        <v>106</v>
      </c>
      <c r="L1528">
        <v>0</v>
      </c>
      <c r="M1528">
        <v>0</v>
      </c>
      <c r="N1528">
        <v>5</v>
      </c>
      <c r="O1528" s="6">
        <v>0</v>
      </c>
      <c r="P1528" t="s">
        <v>106</v>
      </c>
      <c r="Q1528" t="s">
        <v>107</v>
      </c>
      <c r="R1528">
        <f>IF(F1528="Monthly",2,0)
+IF(E1528&lt;=6,2,0)
+IF(N1528&lt;=2,2,0)
+IF(L1528&gt;=4,2,0)
+IF(M1528&gt;=2,1,0)
+IF(H1528&gt;=_xlfn.PERCENTILE.INC($H$2:$H$10001,0.75),1,0)</f>
        <v>3</v>
      </c>
      <c r="S1528" t="str">
        <f>IF(R1528&gt;=7,"High",IF(R1528&gt;=4,"Medium","Low"))</f>
        <v>Low</v>
      </c>
    </row>
    <row r="1529" spans="1:19">
      <c r="A1529" t="s">
        <v>1654</v>
      </c>
      <c r="B1529">
        <v>34</v>
      </c>
      <c r="C1529" t="s">
        <v>112</v>
      </c>
      <c r="D1529" t="s">
        <v>137</v>
      </c>
      <c r="E1529">
        <v>32</v>
      </c>
      <c r="F1529" t="s">
        <v>103</v>
      </c>
      <c r="G1529" t="s">
        <v>110</v>
      </c>
      <c r="H1529" s="5">
        <v>685</v>
      </c>
      <c r="I1529" s="5">
        <v>22086.32</v>
      </c>
      <c r="J1529" t="s">
        <v>117</v>
      </c>
      <c r="K1529" t="s">
        <v>106</v>
      </c>
      <c r="L1529">
        <v>3</v>
      </c>
      <c r="M1529">
        <v>0</v>
      </c>
      <c r="N1529">
        <v>5</v>
      </c>
      <c r="O1529" s="6">
        <v>0</v>
      </c>
      <c r="P1529" t="s">
        <v>107</v>
      </c>
      <c r="Q1529" t="s">
        <v>107</v>
      </c>
      <c r="R1529">
        <f>IF(F1529="Monthly",2,0)
+IF(E1529&lt;=6,2,0)
+IF(N1529&lt;=2,2,0)
+IF(L1529&gt;=4,2,0)
+IF(M1529&gt;=2,1,0)
+IF(H1529&gt;=_xlfn.PERCENTILE.INC($H$2:$H$10001,0.75),1,0)</f>
        <v>2</v>
      </c>
      <c r="S1529" t="str">
        <f>IF(R1529&gt;=7,"High",IF(R1529&gt;=4,"Medium","Low"))</f>
        <v>Low</v>
      </c>
    </row>
    <row r="1530" spans="1:19">
      <c r="A1530" t="s">
        <v>1655</v>
      </c>
      <c r="B1530">
        <v>38</v>
      </c>
      <c r="C1530" t="s">
        <v>112</v>
      </c>
      <c r="D1530" t="s">
        <v>137</v>
      </c>
      <c r="E1530">
        <v>34</v>
      </c>
      <c r="F1530" t="s">
        <v>103</v>
      </c>
      <c r="G1530" t="s">
        <v>110</v>
      </c>
      <c r="H1530" s="5">
        <v>655</v>
      </c>
      <c r="I1530" s="5">
        <v>21830.28</v>
      </c>
      <c r="J1530" t="s">
        <v>117</v>
      </c>
      <c r="K1530" t="s">
        <v>106</v>
      </c>
      <c r="L1530">
        <v>1</v>
      </c>
      <c r="M1530">
        <v>0</v>
      </c>
      <c r="N1530">
        <v>4</v>
      </c>
      <c r="O1530" s="6">
        <v>0</v>
      </c>
      <c r="P1530" t="s">
        <v>107</v>
      </c>
      <c r="Q1530" t="s">
        <v>107</v>
      </c>
      <c r="R1530">
        <f>IF(F1530="Monthly",2,0)
+IF(E1530&lt;=6,2,0)
+IF(N1530&lt;=2,2,0)
+IF(L1530&gt;=4,2,0)
+IF(M1530&gt;=2,1,0)
+IF(H1530&gt;=_xlfn.PERCENTILE.INC($H$2:$H$10001,0.75),1,0)</f>
        <v>2</v>
      </c>
      <c r="S1530" t="str">
        <f>IF(R1530&gt;=7,"High",IF(R1530&gt;=4,"Medium","Low"))</f>
        <v>Low</v>
      </c>
    </row>
    <row r="1531" spans="1:19">
      <c r="A1531" t="s">
        <v>1656</v>
      </c>
      <c r="B1531">
        <v>52</v>
      </c>
      <c r="C1531" t="s">
        <v>101</v>
      </c>
      <c r="D1531" t="s">
        <v>102</v>
      </c>
      <c r="E1531">
        <v>16</v>
      </c>
      <c r="F1531" t="s">
        <v>103</v>
      </c>
      <c r="G1531" t="s">
        <v>104</v>
      </c>
      <c r="H1531" s="5">
        <v>566</v>
      </c>
      <c r="I1531" s="5">
        <v>8807.06</v>
      </c>
      <c r="J1531" t="s">
        <v>140</v>
      </c>
      <c r="K1531" t="s">
        <v>107</v>
      </c>
      <c r="L1531">
        <v>0</v>
      </c>
      <c r="M1531">
        <v>0</v>
      </c>
      <c r="N1531">
        <v>5</v>
      </c>
      <c r="O1531" s="6">
        <v>0</v>
      </c>
      <c r="P1531" t="s">
        <v>106</v>
      </c>
      <c r="Q1531" t="s">
        <v>107</v>
      </c>
      <c r="R1531">
        <f>IF(F1531="Monthly",2,0)
+IF(E1531&lt;=6,2,0)
+IF(N1531&lt;=2,2,0)
+IF(L1531&gt;=4,2,0)
+IF(M1531&gt;=2,1,0)
+IF(H1531&gt;=_xlfn.PERCENTILE.INC($H$2:$H$10001,0.75),1,0)</f>
        <v>2</v>
      </c>
      <c r="S1531" t="str">
        <f>IF(R1531&gt;=7,"High",IF(R1531&gt;=4,"Medium","Low"))</f>
        <v>Low</v>
      </c>
    </row>
    <row r="1532" spans="1:19">
      <c r="A1532" t="s">
        <v>1657</v>
      </c>
      <c r="B1532">
        <v>28</v>
      </c>
      <c r="C1532" t="s">
        <v>112</v>
      </c>
      <c r="D1532" t="s">
        <v>159</v>
      </c>
      <c r="E1532">
        <v>49</v>
      </c>
      <c r="F1532" t="s">
        <v>121</v>
      </c>
      <c r="G1532" t="s">
        <v>110</v>
      </c>
      <c r="H1532" s="5">
        <v>674</v>
      </c>
      <c r="I1532" s="5">
        <v>33491.22</v>
      </c>
      <c r="J1532" t="s">
        <v>134</v>
      </c>
      <c r="K1532" t="s">
        <v>106</v>
      </c>
      <c r="L1532">
        <v>1</v>
      </c>
      <c r="M1532">
        <v>0</v>
      </c>
      <c r="N1532">
        <v>5</v>
      </c>
      <c r="O1532" s="6">
        <v>0</v>
      </c>
      <c r="P1532" t="s">
        <v>106</v>
      </c>
      <c r="Q1532" t="s">
        <v>107</v>
      </c>
      <c r="R1532">
        <f>IF(F1532="Monthly",2,0)
+IF(E1532&lt;=6,2,0)
+IF(N1532&lt;=2,2,0)
+IF(L1532&gt;=4,2,0)
+IF(M1532&gt;=2,1,0)
+IF(H1532&gt;=_xlfn.PERCENTILE.INC($H$2:$H$10001,0.75),1,0)</f>
        <v>0</v>
      </c>
      <c r="S1532" t="str">
        <f>IF(R1532&gt;=7,"High",IF(R1532&gt;=4,"Medium","Low"))</f>
        <v>Low</v>
      </c>
    </row>
    <row r="1533" spans="1:19">
      <c r="A1533" t="s">
        <v>1658</v>
      </c>
      <c r="B1533">
        <v>55</v>
      </c>
      <c r="C1533" t="s">
        <v>101</v>
      </c>
      <c r="D1533" t="s">
        <v>123</v>
      </c>
      <c r="E1533">
        <v>48</v>
      </c>
      <c r="F1533" t="s">
        <v>109</v>
      </c>
      <c r="G1533" t="s">
        <v>110</v>
      </c>
      <c r="H1533" s="5">
        <v>739</v>
      </c>
      <c r="I1533" s="5">
        <v>35463.57</v>
      </c>
      <c r="J1533" t="s">
        <v>134</v>
      </c>
      <c r="K1533" t="s">
        <v>107</v>
      </c>
      <c r="L1533">
        <v>0</v>
      </c>
      <c r="M1533">
        <v>0</v>
      </c>
      <c r="N1533">
        <v>5</v>
      </c>
      <c r="O1533" s="6">
        <v>0</v>
      </c>
      <c r="P1533" t="s">
        <v>107</v>
      </c>
      <c r="Q1533" t="s">
        <v>106</v>
      </c>
      <c r="R1533">
        <f>IF(F1533="Monthly",2,0)
+IF(E1533&lt;=6,2,0)
+IF(N1533&lt;=2,2,0)
+IF(L1533&gt;=4,2,0)
+IF(M1533&gt;=2,1,0)
+IF(H1533&gt;=_xlfn.PERCENTILE.INC($H$2:$H$10001,0.75),1,0)</f>
        <v>0</v>
      </c>
      <c r="S1533" t="str">
        <f>IF(R1533&gt;=7,"High",IF(R1533&gt;=4,"Medium","Low"))</f>
        <v>Low</v>
      </c>
    </row>
    <row r="1534" spans="1:19">
      <c r="A1534" t="s">
        <v>1659</v>
      </c>
      <c r="B1534">
        <v>18</v>
      </c>
      <c r="C1534" t="s">
        <v>112</v>
      </c>
      <c r="D1534" t="s">
        <v>126</v>
      </c>
      <c r="E1534">
        <v>30</v>
      </c>
      <c r="F1534" t="s">
        <v>121</v>
      </c>
      <c r="G1534" t="s">
        <v>104</v>
      </c>
      <c r="H1534" s="5">
        <v>432</v>
      </c>
      <c r="I1534" s="5">
        <v>12846.42</v>
      </c>
      <c r="J1534" t="s">
        <v>117</v>
      </c>
      <c r="K1534" t="s">
        <v>106</v>
      </c>
      <c r="L1534">
        <v>1</v>
      </c>
      <c r="M1534">
        <v>0</v>
      </c>
      <c r="N1534">
        <v>5</v>
      </c>
      <c r="O1534" s="6">
        <v>0</v>
      </c>
      <c r="P1534" t="s">
        <v>107</v>
      </c>
      <c r="Q1534" t="s">
        <v>107</v>
      </c>
      <c r="R1534">
        <f>IF(F1534="Monthly",2,0)
+IF(E1534&lt;=6,2,0)
+IF(N1534&lt;=2,2,0)
+IF(L1534&gt;=4,2,0)
+IF(M1534&gt;=2,1,0)
+IF(H1534&gt;=_xlfn.PERCENTILE.INC($H$2:$H$10001,0.75),1,0)</f>
        <v>0</v>
      </c>
      <c r="S1534" t="str">
        <f>IF(R1534&gt;=7,"High",IF(R1534&gt;=4,"Medium","Low"))</f>
        <v>Low</v>
      </c>
    </row>
    <row r="1535" spans="1:19">
      <c r="A1535" t="s">
        <v>1660</v>
      </c>
      <c r="B1535">
        <v>41</v>
      </c>
      <c r="C1535" t="s">
        <v>101</v>
      </c>
      <c r="D1535" t="s">
        <v>133</v>
      </c>
      <c r="E1535">
        <v>56</v>
      </c>
      <c r="F1535" t="s">
        <v>109</v>
      </c>
      <c r="G1535" t="s">
        <v>110</v>
      </c>
      <c r="H1535" s="5">
        <v>779</v>
      </c>
      <c r="I1535" s="5">
        <v>43670.03</v>
      </c>
      <c r="J1535" t="s">
        <v>140</v>
      </c>
      <c r="K1535" t="s">
        <v>107</v>
      </c>
      <c r="L1535">
        <v>3</v>
      </c>
      <c r="M1535">
        <v>2</v>
      </c>
      <c r="N1535">
        <v>4</v>
      </c>
      <c r="O1535" s="6">
        <v>0</v>
      </c>
      <c r="P1535" t="s">
        <v>107</v>
      </c>
      <c r="Q1535" t="s">
        <v>107</v>
      </c>
      <c r="R1535">
        <f>IF(F1535="Monthly",2,0)
+IF(E1535&lt;=6,2,0)
+IF(N1535&lt;=2,2,0)
+IF(L1535&gt;=4,2,0)
+IF(M1535&gt;=2,1,0)
+IF(H1535&gt;=_xlfn.PERCENTILE.INC($H$2:$H$10001,0.75),1,0)</f>
        <v>1</v>
      </c>
      <c r="S1535" t="str">
        <f>IF(R1535&gt;=7,"High",IF(R1535&gt;=4,"Medium","Low"))</f>
        <v>Low</v>
      </c>
    </row>
    <row r="1536" spans="1:19">
      <c r="A1536" t="s">
        <v>1661</v>
      </c>
      <c r="B1536">
        <v>29</v>
      </c>
      <c r="C1536" t="s">
        <v>112</v>
      </c>
      <c r="D1536" t="s">
        <v>123</v>
      </c>
      <c r="E1536">
        <v>29</v>
      </c>
      <c r="F1536" t="s">
        <v>103</v>
      </c>
      <c r="G1536" t="s">
        <v>129</v>
      </c>
      <c r="H1536" s="5">
        <v>940</v>
      </c>
      <c r="I1536" s="5">
        <v>27757.52</v>
      </c>
      <c r="J1536" t="s">
        <v>134</v>
      </c>
      <c r="K1536" t="s">
        <v>106</v>
      </c>
      <c r="L1536">
        <v>0</v>
      </c>
      <c r="M1536">
        <v>0</v>
      </c>
      <c r="N1536">
        <v>5</v>
      </c>
      <c r="O1536" s="6">
        <v>0</v>
      </c>
      <c r="P1536" t="s">
        <v>107</v>
      </c>
      <c r="Q1536" t="s">
        <v>107</v>
      </c>
      <c r="R1536">
        <f>IF(F1536="Monthly",2,0)
+IF(E1536&lt;=6,2,0)
+IF(N1536&lt;=2,2,0)
+IF(L1536&gt;=4,2,0)
+IF(M1536&gt;=2,1,0)
+IF(H1536&gt;=_xlfn.PERCENTILE.INC($H$2:$H$10001,0.75),1,0)</f>
        <v>3</v>
      </c>
      <c r="S1536" t="str">
        <f>IF(R1536&gt;=7,"High",IF(R1536&gt;=4,"Medium","Low"))</f>
        <v>Low</v>
      </c>
    </row>
    <row r="1537" spans="1:19">
      <c r="A1537" t="s">
        <v>1662</v>
      </c>
      <c r="B1537">
        <v>55</v>
      </c>
      <c r="C1537" t="s">
        <v>101</v>
      </c>
      <c r="D1537" t="s">
        <v>126</v>
      </c>
      <c r="E1537">
        <v>72</v>
      </c>
      <c r="F1537" t="s">
        <v>109</v>
      </c>
      <c r="G1537" t="s">
        <v>129</v>
      </c>
      <c r="H1537" s="5">
        <v>1088</v>
      </c>
      <c r="I1537" s="5">
        <v>74562.14</v>
      </c>
      <c r="J1537" t="s">
        <v>115</v>
      </c>
      <c r="K1537" t="s">
        <v>106</v>
      </c>
      <c r="L1537">
        <v>2</v>
      </c>
      <c r="M1537">
        <v>0</v>
      </c>
      <c r="N1537">
        <v>5</v>
      </c>
      <c r="O1537" s="6">
        <v>5</v>
      </c>
      <c r="P1537" t="s">
        <v>107</v>
      </c>
      <c r="Q1537" t="s">
        <v>107</v>
      </c>
      <c r="R1537">
        <f>IF(F1537="Monthly",2,0)
+IF(E1537&lt;=6,2,0)
+IF(N1537&lt;=2,2,0)
+IF(L1537&gt;=4,2,0)
+IF(M1537&gt;=2,1,0)
+IF(H1537&gt;=_xlfn.PERCENTILE.INC($H$2:$H$10001,0.75),1,0)</f>
        <v>1</v>
      </c>
      <c r="S1537" t="str">
        <f>IF(R1537&gt;=7,"High",IF(R1537&gt;=4,"Medium","Low"))</f>
        <v>Low</v>
      </c>
    </row>
    <row r="1538" spans="1:19">
      <c r="A1538" t="s">
        <v>1663</v>
      </c>
      <c r="B1538">
        <v>46</v>
      </c>
      <c r="C1538" t="s">
        <v>112</v>
      </c>
      <c r="D1538" t="s">
        <v>133</v>
      </c>
      <c r="E1538">
        <v>61</v>
      </c>
      <c r="F1538" t="s">
        <v>121</v>
      </c>
      <c r="G1538" t="s">
        <v>104</v>
      </c>
      <c r="H1538" s="5">
        <v>439</v>
      </c>
      <c r="I1538" s="5">
        <v>24599.32</v>
      </c>
      <c r="J1538" t="s">
        <v>115</v>
      </c>
      <c r="K1538" t="s">
        <v>106</v>
      </c>
      <c r="L1538">
        <v>1</v>
      </c>
      <c r="M1538">
        <v>0</v>
      </c>
      <c r="N1538">
        <v>5</v>
      </c>
      <c r="O1538" s="6">
        <v>10</v>
      </c>
      <c r="P1538" t="s">
        <v>107</v>
      </c>
      <c r="Q1538" t="s">
        <v>107</v>
      </c>
      <c r="R1538">
        <f>IF(F1538="Monthly",2,0)
+IF(E1538&lt;=6,2,0)
+IF(N1538&lt;=2,2,0)
+IF(L1538&gt;=4,2,0)
+IF(M1538&gt;=2,1,0)
+IF(H1538&gt;=_xlfn.PERCENTILE.INC($H$2:$H$10001,0.75),1,0)</f>
        <v>0</v>
      </c>
      <c r="S1538" t="str">
        <f>IF(R1538&gt;=7,"High",IF(R1538&gt;=4,"Medium","Low"))</f>
        <v>Low</v>
      </c>
    </row>
    <row r="1539" spans="1:19">
      <c r="A1539" t="s">
        <v>1664</v>
      </c>
      <c r="B1539">
        <v>33</v>
      </c>
      <c r="C1539" t="s">
        <v>101</v>
      </c>
      <c r="D1539" t="s">
        <v>119</v>
      </c>
      <c r="E1539">
        <v>31</v>
      </c>
      <c r="F1539" t="s">
        <v>103</v>
      </c>
      <c r="G1539" t="s">
        <v>129</v>
      </c>
      <c r="H1539" s="5">
        <v>946</v>
      </c>
      <c r="I1539" s="5">
        <v>29069.72</v>
      </c>
      <c r="J1539" t="s">
        <v>105</v>
      </c>
      <c r="K1539" t="s">
        <v>106</v>
      </c>
      <c r="L1539">
        <v>1</v>
      </c>
      <c r="M1539">
        <v>0</v>
      </c>
      <c r="N1539">
        <v>5</v>
      </c>
      <c r="O1539" s="6">
        <v>0</v>
      </c>
      <c r="P1539" t="s">
        <v>107</v>
      </c>
      <c r="Q1539" t="s">
        <v>107</v>
      </c>
      <c r="R1539">
        <f>IF(F1539="Monthly",2,0)
+IF(E1539&lt;=6,2,0)
+IF(N1539&lt;=2,2,0)
+IF(L1539&gt;=4,2,0)
+IF(M1539&gt;=2,1,0)
+IF(H1539&gt;=_xlfn.PERCENTILE.INC($H$2:$H$10001,0.75),1,0)</f>
        <v>3</v>
      </c>
      <c r="S1539" t="str">
        <f>IF(R1539&gt;=7,"High",IF(R1539&gt;=4,"Medium","Low"))</f>
        <v>Low</v>
      </c>
    </row>
    <row r="1540" spans="1:19">
      <c r="A1540" t="s">
        <v>1665</v>
      </c>
      <c r="B1540">
        <v>30</v>
      </c>
      <c r="C1540" t="s">
        <v>101</v>
      </c>
      <c r="D1540" t="s">
        <v>113</v>
      </c>
      <c r="E1540">
        <v>31</v>
      </c>
      <c r="F1540" t="s">
        <v>103</v>
      </c>
      <c r="G1540" t="s">
        <v>104</v>
      </c>
      <c r="H1540" s="5">
        <v>468</v>
      </c>
      <c r="I1540" s="5">
        <v>14592.11</v>
      </c>
      <c r="J1540" t="s">
        <v>105</v>
      </c>
      <c r="K1540" t="s">
        <v>106</v>
      </c>
      <c r="L1540">
        <v>0</v>
      </c>
      <c r="M1540">
        <v>0</v>
      </c>
      <c r="N1540">
        <v>4</v>
      </c>
      <c r="O1540" s="6">
        <v>0</v>
      </c>
      <c r="P1540" t="s">
        <v>107</v>
      </c>
      <c r="Q1540" t="s">
        <v>107</v>
      </c>
      <c r="R1540">
        <f>IF(F1540="Monthly",2,0)
+IF(E1540&lt;=6,2,0)
+IF(N1540&lt;=2,2,0)
+IF(L1540&gt;=4,2,0)
+IF(M1540&gt;=2,1,0)
+IF(H1540&gt;=_xlfn.PERCENTILE.INC($H$2:$H$10001,0.75),1,0)</f>
        <v>2</v>
      </c>
      <c r="S1540" t="str">
        <f>IF(R1540&gt;=7,"High",IF(R1540&gt;=4,"Medium","Low"))</f>
        <v>Low</v>
      </c>
    </row>
    <row r="1541" spans="1:19">
      <c r="A1541" t="s">
        <v>1666</v>
      </c>
      <c r="B1541">
        <v>29</v>
      </c>
      <c r="C1541" t="s">
        <v>112</v>
      </c>
      <c r="D1541" t="s">
        <v>159</v>
      </c>
      <c r="E1541">
        <v>25</v>
      </c>
      <c r="F1541" t="s">
        <v>109</v>
      </c>
      <c r="G1541" t="s">
        <v>110</v>
      </c>
      <c r="H1541" s="5">
        <v>664</v>
      </c>
      <c r="I1541" s="5">
        <v>16268.2</v>
      </c>
      <c r="J1541" t="s">
        <v>105</v>
      </c>
      <c r="K1541" t="s">
        <v>106</v>
      </c>
      <c r="L1541">
        <v>0</v>
      </c>
      <c r="M1541">
        <v>0</v>
      </c>
      <c r="N1541">
        <v>4</v>
      </c>
      <c r="O1541" s="6">
        <v>0</v>
      </c>
      <c r="P1541" t="s">
        <v>106</v>
      </c>
      <c r="Q1541" t="s">
        <v>107</v>
      </c>
      <c r="R1541">
        <f>IF(F1541="Monthly",2,0)
+IF(E1541&lt;=6,2,0)
+IF(N1541&lt;=2,2,0)
+IF(L1541&gt;=4,2,0)
+IF(M1541&gt;=2,1,0)
+IF(H1541&gt;=_xlfn.PERCENTILE.INC($H$2:$H$10001,0.75),1,0)</f>
        <v>0</v>
      </c>
      <c r="S1541" t="str">
        <f>IF(R1541&gt;=7,"High",IF(R1541&gt;=4,"Medium","Low"))</f>
        <v>Low</v>
      </c>
    </row>
    <row r="1542" spans="1:19">
      <c r="A1542" t="s">
        <v>1667</v>
      </c>
      <c r="B1542">
        <v>51</v>
      </c>
      <c r="C1542" t="s">
        <v>112</v>
      </c>
      <c r="D1542" t="s">
        <v>131</v>
      </c>
      <c r="E1542">
        <v>15</v>
      </c>
      <c r="F1542" t="s">
        <v>103</v>
      </c>
      <c r="G1542" t="s">
        <v>129</v>
      </c>
      <c r="H1542" s="5">
        <v>1044</v>
      </c>
      <c r="I1542" s="5">
        <v>15710.75</v>
      </c>
      <c r="J1542" t="s">
        <v>140</v>
      </c>
      <c r="K1542" t="s">
        <v>106</v>
      </c>
      <c r="L1542">
        <v>0</v>
      </c>
      <c r="M1542">
        <v>0</v>
      </c>
      <c r="N1542">
        <v>4</v>
      </c>
      <c r="O1542" s="6">
        <v>0</v>
      </c>
      <c r="P1542" t="s">
        <v>107</v>
      </c>
      <c r="Q1542" t="s">
        <v>107</v>
      </c>
      <c r="R1542">
        <f>IF(F1542="Monthly",2,0)
+IF(E1542&lt;=6,2,0)
+IF(N1542&lt;=2,2,0)
+IF(L1542&gt;=4,2,0)
+IF(M1542&gt;=2,1,0)
+IF(H1542&gt;=_xlfn.PERCENTILE.INC($H$2:$H$10001,0.75),1,0)</f>
        <v>3</v>
      </c>
      <c r="S1542" t="str">
        <f>IF(R1542&gt;=7,"High",IF(R1542&gt;=4,"Medium","Low"))</f>
        <v>Low</v>
      </c>
    </row>
    <row r="1543" spans="1:19">
      <c r="A1543" t="s">
        <v>1668</v>
      </c>
      <c r="B1543">
        <v>30</v>
      </c>
      <c r="C1543" t="s">
        <v>112</v>
      </c>
      <c r="D1543" t="s">
        <v>102</v>
      </c>
      <c r="E1543">
        <v>62</v>
      </c>
      <c r="F1543" t="s">
        <v>121</v>
      </c>
      <c r="G1543" t="s">
        <v>110</v>
      </c>
      <c r="H1543" s="5">
        <v>706</v>
      </c>
      <c r="I1543" s="5">
        <v>36788</v>
      </c>
      <c r="J1543" t="s">
        <v>105</v>
      </c>
      <c r="K1543" t="s">
        <v>106</v>
      </c>
      <c r="L1543">
        <v>1</v>
      </c>
      <c r="M1543">
        <v>0</v>
      </c>
      <c r="N1543">
        <v>5</v>
      </c>
      <c r="O1543" s="6">
        <v>15</v>
      </c>
      <c r="P1543" t="s">
        <v>107</v>
      </c>
      <c r="Q1543" t="s">
        <v>107</v>
      </c>
      <c r="R1543">
        <f>IF(F1543="Monthly",2,0)
+IF(E1543&lt;=6,2,0)
+IF(N1543&lt;=2,2,0)
+IF(L1543&gt;=4,2,0)
+IF(M1543&gt;=2,1,0)
+IF(H1543&gt;=_xlfn.PERCENTILE.INC($H$2:$H$10001,0.75),1,0)</f>
        <v>0</v>
      </c>
      <c r="S1543" t="str">
        <f>IF(R1543&gt;=7,"High",IF(R1543&gt;=4,"Medium","Low"))</f>
        <v>Low</v>
      </c>
    </row>
    <row r="1544" spans="1:19">
      <c r="A1544" t="s">
        <v>1669</v>
      </c>
      <c r="B1544">
        <v>29</v>
      </c>
      <c r="C1544" t="s">
        <v>101</v>
      </c>
      <c r="D1544" t="s">
        <v>102</v>
      </c>
      <c r="E1544">
        <v>35</v>
      </c>
      <c r="F1544" t="s">
        <v>121</v>
      </c>
      <c r="G1544" t="s">
        <v>104</v>
      </c>
      <c r="H1544" s="5">
        <v>490</v>
      </c>
      <c r="I1544" s="5">
        <v>14769.17</v>
      </c>
      <c r="J1544" t="s">
        <v>105</v>
      </c>
      <c r="K1544" t="s">
        <v>106</v>
      </c>
      <c r="L1544">
        <v>3</v>
      </c>
      <c r="M1544">
        <v>0</v>
      </c>
      <c r="N1544">
        <v>5</v>
      </c>
      <c r="O1544" s="6">
        <v>15</v>
      </c>
      <c r="P1544" t="s">
        <v>107</v>
      </c>
      <c r="Q1544" t="s">
        <v>107</v>
      </c>
      <c r="R1544">
        <f>IF(F1544="Monthly",2,0)
+IF(E1544&lt;=6,2,0)
+IF(N1544&lt;=2,2,0)
+IF(L1544&gt;=4,2,0)
+IF(M1544&gt;=2,1,0)
+IF(H1544&gt;=_xlfn.PERCENTILE.INC($H$2:$H$10001,0.75),1,0)</f>
        <v>0</v>
      </c>
      <c r="S1544" t="str">
        <f>IF(R1544&gt;=7,"High",IF(R1544&gt;=4,"Medium","Low"))</f>
        <v>Low</v>
      </c>
    </row>
    <row r="1545" spans="1:19">
      <c r="A1545" t="s">
        <v>1670</v>
      </c>
      <c r="B1545">
        <v>22</v>
      </c>
      <c r="C1545" t="s">
        <v>112</v>
      </c>
      <c r="D1545" t="s">
        <v>159</v>
      </c>
      <c r="E1545">
        <v>41</v>
      </c>
      <c r="F1545" t="s">
        <v>103</v>
      </c>
      <c r="G1545" t="s">
        <v>104</v>
      </c>
      <c r="H1545" s="5">
        <v>396</v>
      </c>
      <c r="I1545" s="5">
        <v>16322.85</v>
      </c>
      <c r="J1545" t="s">
        <v>140</v>
      </c>
      <c r="K1545" t="s">
        <v>106</v>
      </c>
      <c r="L1545">
        <v>1</v>
      </c>
      <c r="M1545">
        <v>0</v>
      </c>
      <c r="N1545">
        <v>5</v>
      </c>
      <c r="O1545" s="6">
        <v>0</v>
      </c>
      <c r="P1545" t="s">
        <v>106</v>
      </c>
      <c r="Q1545" t="s">
        <v>107</v>
      </c>
      <c r="R1545">
        <f>IF(F1545="Monthly",2,0)
+IF(E1545&lt;=6,2,0)
+IF(N1545&lt;=2,2,0)
+IF(L1545&gt;=4,2,0)
+IF(M1545&gt;=2,1,0)
+IF(H1545&gt;=_xlfn.PERCENTILE.INC($H$2:$H$10001,0.75),1,0)</f>
        <v>2</v>
      </c>
      <c r="S1545" t="str">
        <f>IF(R1545&gt;=7,"High",IF(R1545&gt;=4,"Medium","Low"))</f>
        <v>Low</v>
      </c>
    </row>
    <row r="1546" spans="1:19">
      <c r="A1546" t="s">
        <v>1671</v>
      </c>
      <c r="B1546">
        <v>24</v>
      </c>
      <c r="C1546" t="s">
        <v>101</v>
      </c>
      <c r="D1546" t="s">
        <v>131</v>
      </c>
      <c r="E1546">
        <v>24</v>
      </c>
      <c r="F1546" t="s">
        <v>109</v>
      </c>
      <c r="G1546" t="s">
        <v>104</v>
      </c>
      <c r="H1546" s="5">
        <v>595</v>
      </c>
      <c r="I1546" s="5">
        <v>13905.98</v>
      </c>
      <c r="J1546" t="s">
        <v>105</v>
      </c>
      <c r="K1546" t="s">
        <v>106</v>
      </c>
      <c r="L1546">
        <v>2</v>
      </c>
      <c r="M1546">
        <v>1</v>
      </c>
      <c r="N1546">
        <v>4</v>
      </c>
      <c r="O1546" s="6">
        <v>5</v>
      </c>
      <c r="P1546" t="s">
        <v>106</v>
      </c>
      <c r="Q1546" t="s">
        <v>107</v>
      </c>
      <c r="R1546">
        <f>IF(F1546="Monthly",2,0)
+IF(E1546&lt;=6,2,0)
+IF(N1546&lt;=2,2,0)
+IF(L1546&gt;=4,2,0)
+IF(M1546&gt;=2,1,0)
+IF(H1546&gt;=_xlfn.PERCENTILE.INC($H$2:$H$10001,0.75),1,0)</f>
        <v>0</v>
      </c>
      <c r="S1546" t="str">
        <f>IF(R1546&gt;=7,"High",IF(R1546&gt;=4,"Medium","Low"))</f>
        <v>Low</v>
      </c>
    </row>
    <row r="1547" spans="1:19">
      <c r="A1547" t="s">
        <v>1672</v>
      </c>
      <c r="B1547">
        <v>28</v>
      </c>
      <c r="C1547" t="s">
        <v>101</v>
      </c>
      <c r="D1547" t="s">
        <v>102</v>
      </c>
      <c r="E1547">
        <v>69</v>
      </c>
      <c r="F1547" t="s">
        <v>121</v>
      </c>
      <c r="G1547" t="s">
        <v>129</v>
      </c>
      <c r="H1547" s="5">
        <v>1034</v>
      </c>
      <c r="I1547" s="5">
        <v>61918.39</v>
      </c>
      <c r="J1547" t="s">
        <v>140</v>
      </c>
      <c r="K1547" t="s">
        <v>106</v>
      </c>
      <c r="L1547">
        <v>1</v>
      </c>
      <c r="M1547">
        <v>0</v>
      </c>
      <c r="N1547">
        <v>4</v>
      </c>
      <c r="O1547" s="6">
        <v>15</v>
      </c>
      <c r="P1547" t="s">
        <v>107</v>
      </c>
      <c r="Q1547" t="s">
        <v>107</v>
      </c>
      <c r="R1547">
        <f>IF(F1547="Monthly",2,0)
+IF(E1547&lt;=6,2,0)
+IF(N1547&lt;=2,2,0)
+IF(L1547&gt;=4,2,0)
+IF(M1547&gt;=2,1,0)
+IF(H1547&gt;=_xlfn.PERCENTILE.INC($H$2:$H$10001,0.75),1,0)</f>
        <v>1</v>
      </c>
      <c r="S1547" t="str">
        <f>IF(R1547&gt;=7,"High",IF(R1547&gt;=4,"Medium","Low"))</f>
        <v>Low</v>
      </c>
    </row>
    <row r="1548" spans="1:19">
      <c r="A1548" t="s">
        <v>1673</v>
      </c>
      <c r="B1548">
        <v>34</v>
      </c>
      <c r="C1548" t="s">
        <v>112</v>
      </c>
      <c r="D1548" t="s">
        <v>126</v>
      </c>
      <c r="E1548">
        <v>22</v>
      </c>
      <c r="F1548" t="s">
        <v>103</v>
      </c>
      <c r="G1548" t="s">
        <v>129</v>
      </c>
      <c r="H1548" s="5">
        <v>1021</v>
      </c>
      <c r="I1548" s="5">
        <v>22423.43</v>
      </c>
      <c r="J1548" t="s">
        <v>115</v>
      </c>
      <c r="K1548" t="s">
        <v>106</v>
      </c>
      <c r="L1548">
        <v>0</v>
      </c>
      <c r="M1548">
        <v>0</v>
      </c>
      <c r="N1548">
        <v>5</v>
      </c>
      <c r="O1548" s="6">
        <v>0</v>
      </c>
      <c r="P1548" t="s">
        <v>106</v>
      </c>
      <c r="Q1548" t="s">
        <v>107</v>
      </c>
      <c r="R1548">
        <f>IF(F1548="Monthly",2,0)
+IF(E1548&lt;=6,2,0)
+IF(N1548&lt;=2,2,0)
+IF(L1548&gt;=4,2,0)
+IF(M1548&gt;=2,1,0)
+IF(H1548&gt;=_xlfn.PERCENTILE.INC($H$2:$H$10001,0.75),1,0)</f>
        <v>3</v>
      </c>
      <c r="S1548" t="str">
        <f>IF(R1548&gt;=7,"High",IF(R1548&gt;=4,"Medium","Low"))</f>
        <v>Low</v>
      </c>
    </row>
    <row r="1549" spans="1:19">
      <c r="A1549" t="s">
        <v>1674</v>
      </c>
      <c r="B1549">
        <v>24</v>
      </c>
      <c r="C1549" t="s">
        <v>112</v>
      </c>
      <c r="D1549" t="s">
        <v>137</v>
      </c>
      <c r="E1549">
        <v>47</v>
      </c>
      <c r="F1549" t="s">
        <v>109</v>
      </c>
      <c r="G1549" t="s">
        <v>104</v>
      </c>
      <c r="H1549" s="5">
        <v>438</v>
      </c>
      <c r="I1549" s="5">
        <v>20010.34</v>
      </c>
      <c r="J1549" t="s">
        <v>140</v>
      </c>
      <c r="K1549" t="s">
        <v>107</v>
      </c>
      <c r="L1549">
        <v>2</v>
      </c>
      <c r="M1549">
        <v>1</v>
      </c>
      <c r="N1549">
        <v>4</v>
      </c>
      <c r="O1549" s="6">
        <v>5</v>
      </c>
      <c r="P1549" t="s">
        <v>107</v>
      </c>
      <c r="Q1549" t="s">
        <v>107</v>
      </c>
      <c r="R1549">
        <f>IF(F1549="Monthly",2,0)
+IF(E1549&lt;=6,2,0)
+IF(N1549&lt;=2,2,0)
+IF(L1549&gt;=4,2,0)
+IF(M1549&gt;=2,1,0)
+IF(H1549&gt;=_xlfn.PERCENTILE.INC($H$2:$H$10001,0.75),1,0)</f>
        <v>0</v>
      </c>
      <c r="S1549" t="str">
        <f>IF(R1549&gt;=7,"High",IF(R1549&gt;=4,"Medium","Low"))</f>
        <v>Low</v>
      </c>
    </row>
    <row r="1550" spans="1:19">
      <c r="A1550" t="s">
        <v>1675</v>
      </c>
      <c r="B1550">
        <v>29</v>
      </c>
      <c r="C1550" t="s">
        <v>112</v>
      </c>
      <c r="D1550" t="s">
        <v>119</v>
      </c>
      <c r="E1550">
        <v>36</v>
      </c>
      <c r="F1550" t="s">
        <v>103</v>
      </c>
      <c r="G1550" t="s">
        <v>110</v>
      </c>
      <c r="H1550" s="5">
        <v>666</v>
      </c>
      <c r="I1550" s="5">
        <v>23438.71</v>
      </c>
      <c r="J1550" t="s">
        <v>117</v>
      </c>
      <c r="K1550" t="s">
        <v>106</v>
      </c>
      <c r="L1550">
        <v>2</v>
      </c>
      <c r="M1550">
        <v>1</v>
      </c>
      <c r="N1550">
        <v>5</v>
      </c>
      <c r="O1550" s="6">
        <v>0</v>
      </c>
      <c r="P1550" t="s">
        <v>107</v>
      </c>
      <c r="Q1550" t="s">
        <v>107</v>
      </c>
      <c r="R1550">
        <f>IF(F1550="Monthly",2,0)
+IF(E1550&lt;=6,2,0)
+IF(N1550&lt;=2,2,0)
+IF(L1550&gt;=4,2,0)
+IF(M1550&gt;=2,1,0)
+IF(H1550&gt;=_xlfn.PERCENTILE.INC($H$2:$H$10001,0.75),1,0)</f>
        <v>2</v>
      </c>
      <c r="S1550" t="str">
        <f>IF(R1550&gt;=7,"High",IF(R1550&gt;=4,"Medium","Low"))</f>
        <v>Low</v>
      </c>
    </row>
    <row r="1551" spans="1:19">
      <c r="A1551" t="s">
        <v>1676</v>
      </c>
      <c r="B1551">
        <v>55</v>
      </c>
      <c r="C1551" t="s">
        <v>101</v>
      </c>
      <c r="D1551" t="s">
        <v>102</v>
      </c>
      <c r="E1551">
        <v>25</v>
      </c>
      <c r="F1551" t="s">
        <v>103</v>
      </c>
      <c r="G1551" t="s">
        <v>104</v>
      </c>
      <c r="H1551" s="5">
        <v>561</v>
      </c>
      <c r="I1551" s="5">
        <v>13735.2</v>
      </c>
      <c r="J1551" t="s">
        <v>115</v>
      </c>
      <c r="K1551" t="s">
        <v>107</v>
      </c>
      <c r="L1551">
        <v>1</v>
      </c>
      <c r="M1551">
        <v>0</v>
      </c>
      <c r="N1551">
        <v>5</v>
      </c>
      <c r="O1551" s="6">
        <v>0</v>
      </c>
      <c r="P1551" t="s">
        <v>107</v>
      </c>
      <c r="Q1551" t="s">
        <v>106</v>
      </c>
      <c r="R1551">
        <f>IF(F1551="Monthly",2,0)
+IF(E1551&lt;=6,2,0)
+IF(N1551&lt;=2,2,0)
+IF(L1551&gt;=4,2,0)
+IF(M1551&gt;=2,1,0)
+IF(H1551&gt;=_xlfn.PERCENTILE.INC($H$2:$H$10001,0.75),1,0)</f>
        <v>2</v>
      </c>
      <c r="S1551" t="str">
        <f>IF(R1551&gt;=7,"High",IF(R1551&gt;=4,"Medium","Low"))</f>
        <v>Low</v>
      </c>
    </row>
    <row r="1552" spans="1:19">
      <c r="A1552" t="s">
        <v>1677</v>
      </c>
      <c r="B1552">
        <v>25</v>
      </c>
      <c r="C1552" t="s">
        <v>112</v>
      </c>
      <c r="D1552" t="s">
        <v>159</v>
      </c>
      <c r="E1552">
        <v>35</v>
      </c>
      <c r="F1552" t="s">
        <v>109</v>
      </c>
      <c r="G1552" t="s">
        <v>110</v>
      </c>
      <c r="H1552" s="5">
        <v>668</v>
      </c>
      <c r="I1552" s="5">
        <v>23298.74</v>
      </c>
      <c r="J1552" t="s">
        <v>117</v>
      </c>
      <c r="K1552" t="s">
        <v>106</v>
      </c>
      <c r="L1552">
        <v>1</v>
      </c>
      <c r="M1552">
        <v>0</v>
      </c>
      <c r="N1552">
        <v>5</v>
      </c>
      <c r="O1552" s="6">
        <v>0</v>
      </c>
      <c r="P1552" t="s">
        <v>107</v>
      </c>
      <c r="Q1552" t="s">
        <v>107</v>
      </c>
      <c r="R1552">
        <f>IF(F1552="Monthly",2,0)
+IF(E1552&lt;=6,2,0)
+IF(N1552&lt;=2,2,0)
+IF(L1552&gt;=4,2,0)
+IF(M1552&gt;=2,1,0)
+IF(H1552&gt;=_xlfn.PERCENTILE.INC($H$2:$H$10001,0.75),1,0)</f>
        <v>0</v>
      </c>
      <c r="S1552" t="str">
        <f>IF(R1552&gt;=7,"High",IF(R1552&gt;=4,"Medium","Low"))</f>
        <v>Low</v>
      </c>
    </row>
    <row r="1553" spans="1:19">
      <c r="A1553" t="s">
        <v>1678</v>
      </c>
      <c r="B1553">
        <v>46</v>
      </c>
      <c r="C1553" t="s">
        <v>112</v>
      </c>
      <c r="D1553" t="s">
        <v>126</v>
      </c>
      <c r="E1553">
        <v>20</v>
      </c>
      <c r="F1553" t="s">
        <v>103</v>
      </c>
      <c r="G1553" t="s">
        <v>104</v>
      </c>
      <c r="H1553" s="5">
        <v>412</v>
      </c>
      <c r="I1553" s="5">
        <v>8113.45</v>
      </c>
      <c r="J1553" t="s">
        <v>115</v>
      </c>
      <c r="K1553" t="s">
        <v>106</v>
      </c>
      <c r="L1553">
        <v>0</v>
      </c>
      <c r="M1553">
        <v>0</v>
      </c>
      <c r="N1553">
        <v>4</v>
      </c>
      <c r="O1553" s="6">
        <v>0</v>
      </c>
      <c r="P1553" t="s">
        <v>107</v>
      </c>
      <c r="Q1553" t="s">
        <v>107</v>
      </c>
      <c r="R1553">
        <f>IF(F1553="Monthly",2,0)
+IF(E1553&lt;=6,2,0)
+IF(N1553&lt;=2,2,0)
+IF(L1553&gt;=4,2,0)
+IF(M1553&gt;=2,1,0)
+IF(H1553&gt;=_xlfn.PERCENTILE.INC($H$2:$H$10001,0.75),1,0)</f>
        <v>2</v>
      </c>
      <c r="S1553" t="str">
        <f>IF(R1553&gt;=7,"High",IF(R1553&gt;=4,"Medium","Low"))</f>
        <v>Low</v>
      </c>
    </row>
    <row r="1554" spans="1:19">
      <c r="A1554" t="s">
        <v>1679</v>
      </c>
      <c r="B1554">
        <v>18</v>
      </c>
      <c r="C1554" t="s">
        <v>101</v>
      </c>
      <c r="D1554" t="s">
        <v>131</v>
      </c>
      <c r="E1554">
        <v>20</v>
      </c>
      <c r="F1554" t="s">
        <v>103</v>
      </c>
      <c r="G1554" t="s">
        <v>129</v>
      </c>
      <c r="H1554" s="5">
        <v>1079</v>
      </c>
      <c r="I1554" s="5">
        <v>20943.62</v>
      </c>
      <c r="J1554" t="s">
        <v>105</v>
      </c>
      <c r="K1554" t="s">
        <v>106</v>
      </c>
      <c r="L1554">
        <v>1</v>
      </c>
      <c r="M1554">
        <v>0</v>
      </c>
      <c r="N1554">
        <v>4</v>
      </c>
      <c r="O1554" s="6">
        <v>0</v>
      </c>
      <c r="P1554" t="s">
        <v>106</v>
      </c>
      <c r="Q1554" t="s">
        <v>107</v>
      </c>
      <c r="R1554">
        <f>IF(F1554="Monthly",2,0)
+IF(E1554&lt;=6,2,0)
+IF(N1554&lt;=2,2,0)
+IF(L1554&gt;=4,2,0)
+IF(M1554&gt;=2,1,0)
+IF(H1554&gt;=_xlfn.PERCENTILE.INC($H$2:$H$10001,0.75),1,0)</f>
        <v>3</v>
      </c>
      <c r="S1554" t="str">
        <f>IF(R1554&gt;=7,"High",IF(R1554&gt;=4,"Medium","Low"))</f>
        <v>Low</v>
      </c>
    </row>
    <row r="1555" spans="1:19">
      <c r="A1555" t="s">
        <v>1680</v>
      </c>
      <c r="B1555">
        <v>38</v>
      </c>
      <c r="C1555" t="s">
        <v>101</v>
      </c>
      <c r="D1555" t="s">
        <v>119</v>
      </c>
      <c r="E1555">
        <v>38</v>
      </c>
      <c r="F1555" t="s">
        <v>103</v>
      </c>
      <c r="G1555" t="s">
        <v>104</v>
      </c>
      <c r="H1555" s="5">
        <v>426</v>
      </c>
      <c r="I1555" s="5">
        <v>16565.5</v>
      </c>
      <c r="J1555" t="s">
        <v>117</v>
      </c>
      <c r="K1555" t="s">
        <v>106</v>
      </c>
      <c r="L1555">
        <v>1</v>
      </c>
      <c r="M1555">
        <v>0</v>
      </c>
      <c r="N1555">
        <v>4</v>
      </c>
      <c r="O1555" s="6">
        <v>0</v>
      </c>
      <c r="P1555" t="s">
        <v>106</v>
      </c>
      <c r="Q1555" t="s">
        <v>107</v>
      </c>
      <c r="R1555">
        <f>IF(F1555="Monthly",2,0)
+IF(E1555&lt;=6,2,0)
+IF(N1555&lt;=2,2,0)
+IF(L1555&gt;=4,2,0)
+IF(M1555&gt;=2,1,0)
+IF(H1555&gt;=_xlfn.PERCENTILE.INC($H$2:$H$10001,0.75),1,0)</f>
        <v>2</v>
      </c>
      <c r="S1555" t="str">
        <f>IF(R1555&gt;=7,"High",IF(R1555&gt;=4,"Medium","Low"))</f>
        <v>Low</v>
      </c>
    </row>
    <row r="1556" spans="1:19">
      <c r="A1556" t="s">
        <v>1681</v>
      </c>
      <c r="B1556">
        <v>29</v>
      </c>
      <c r="C1556" t="s">
        <v>112</v>
      </c>
      <c r="D1556" t="s">
        <v>137</v>
      </c>
      <c r="E1556">
        <v>18</v>
      </c>
      <c r="F1556" t="s">
        <v>103</v>
      </c>
      <c r="G1556" t="s">
        <v>110</v>
      </c>
      <c r="H1556" s="5">
        <v>735</v>
      </c>
      <c r="I1556" s="5">
        <v>13019.66</v>
      </c>
      <c r="J1556" t="s">
        <v>140</v>
      </c>
      <c r="K1556" t="s">
        <v>106</v>
      </c>
      <c r="L1556">
        <v>0</v>
      </c>
      <c r="M1556">
        <v>0</v>
      </c>
      <c r="N1556">
        <v>4</v>
      </c>
      <c r="O1556" s="6">
        <v>0</v>
      </c>
      <c r="P1556" t="s">
        <v>106</v>
      </c>
      <c r="Q1556" t="s">
        <v>107</v>
      </c>
      <c r="R1556">
        <f>IF(F1556="Monthly",2,0)
+IF(E1556&lt;=6,2,0)
+IF(N1556&lt;=2,2,0)
+IF(L1556&gt;=4,2,0)
+IF(M1556&gt;=2,1,0)
+IF(H1556&gt;=_xlfn.PERCENTILE.INC($H$2:$H$10001,0.75),1,0)</f>
        <v>2</v>
      </c>
      <c r="S1556" t="str">
        <f>IF(R1556&gt;=7,"High",IF(R1556&gt;=4,"Medium","Low"))</f>
        <v>Low</v>
      </c>
    </row>
    <row r="1557" spans="1:19">
      <c r="A1557" t="s">
        <v>1682</v>
      </c>
      <c r="B1557">
        <v>45</v>
      </c>
      <c r="C1557" t="s">
        <v>112</v>
      </c>
      <c r="D1557" t="s">
        <v>137</v>
      </c>
      <c r="E1557">
        <v>39</v>
      </c>
      <c r="F1557" t="s">
        <v>103</v>
      </c>
      <c r="G1557" t="s">
        <v>110</v>
      </c>
      <c r="H1557" s="5">
        <v>738</v>
      </c>
      <c r="I1557" s="5">
        <v>29371.05</v>
      </c>
      <c r="J1557" t="s">
        <v>115</v>
      </c>
      <c r="K1557" t="s">
        <v>106</v>
      </c>
      <c r="L1557">
        <v>1</v>
      </c>
      <c r="M1557">
        <v>0</v>
      </c>
      <c r="N1557">
        <v>5</v>
      </c>
      <c r="O1557" s="6">
        <v>0</v>
      </c>
      <c r="P1557" t="s">
        <v>106</v>
      </c>
      <c r="Q1557" t="s">
        <v>107</v>
      </c>
      <c r="R1557">
        <f>IF(F1557="Monthly",2,0)
+IF(E1557&lt;=6,2,0)
+IF(N1557&lt;=2,2,0)
+IF(L1557&gt;=4,2,0)
+IF(M1557&gt;=2,1,0)
+IF(H1557&gt;=_xlfn.PERCENTILE.INC($H$2:$H$10001,0.75),1,0)</f>
        <v>2</v>
      </c>
      <c r="S1557" t="str">
        <f>IF(R1557&gt;=7,"High",IF(R1557&gt;=4,"Medium","Low"))</f>
        <v>Low</v>
      </c>
    </row>
    <row r="1558" spans="1:19">
      <c r="A1558" t="s">
        <v>1683</v>
      </c>
      <c r="B1558">
        <v>21</v>
      </c>
      <c r="C1558" t="s">
        <v>112</v>
      </c>
      <c r="D1558" t="s">
        <v>131</v>
      </c>
      <c r="E1558">
        <v>57</v>
      </c>
      <c r="F1558" t="s">
        <v>121</v>
      </c>
      <c r="G1558" t="s">
        <v>110</v>
      </c>
      <c r="H1558" s="5">
        <v>681</v>
      </c>
      <c r="I1558" s="5">
        <v>33976.83</v>
      </c>
      <c r="J1558" t="s">
        <v>140</v>
      </c>
      <c r="K1558" t="s">
        <v>106</v>
      </c>
      <c r="L1558">
        <v>0</v>
      </c>
      <c r="M1558">
        <v>0</v>
      </c>
      <c r="N1558">
        <v>5</v>
      </c>
      <c r="O1558" s="6">
        <v>10</v>
      </c>
      <c r="P1558" t="s">
        <v>107</v>
      </c>
      <c r="Q1558" t="s">
        <v>107</v>
      </c>
      <c r="R1558">
        <f>IF(F1558="Monthly",2,0)
+IF(E1558&lt;=6,2,0)
+IF(N1558&lt;=2,2,0)
+IF(L1558&gt;=4,2,0)
+IF(M1558&gt;=2,1,0)
+IF(H1558&gt;=_xlfn.PERCENTILE.INC($H$2:$H$10001,0.75),1,0)</f>
        <v>0</v>
      </c>
      <c r="S1558" t="str">
        <f>IF(R1558&gt;=7,"High",IF(R1558&gt;=4,"Medium","Low"))</f>
        <v>Low</v>
      </c>
    </row>
    <row r="1559" spans="1:19">
      <c r="A1559" t="s">
        <v>1684</v>
      </c>
      <c r="B1559">
        <v>50</v>
      </c>
      <c r="C1559" t="s">
        <v>112</v>
      </c>
      <c r="D1559" t="s">
        <v>159</v>
      </c>
      <c r="E1559">
        <v>40</v>
      </c>
      <c r="F1559" t="s">
        <v>121</v>
      </c>
      <c r="G1559" t="s">
        <v>129</v>
      </c>
      <c r="H1559" s="5">
        <v>1000</v>
      </c>
      <c r="I1559" s="5">
        <v>35388.050000000003</v>
      </c>
      <c r="J1559" t="s">
        <v>117</v>
      </c>
      <c r="K1559" t="s">
        <v>106</v>
      </c>
      <c r="L1559">
        <v>2</v>
      </c>
      <c r="M1559">
        <v>1</v>
      </c>
      <c r="N1559">
        <v>5</v>
      </c>
      <c r="O1559" s="6">
        <v>10</v>
      </c>
      <c r="P1559" t="s">
        <v>107</v>
      </c>
      <c r="Q1559" t="s">
        <v>106</v>
      </c>
      <c r="R1559">
        <f>IF(F1559="Monthly",2,0)
+IF(E1559&lt;=6,2,0)
+IF(N1559&lt;=2,2,0)
+IF(L1559&gt;=4,2,0)
+IF(M1559&gt;=2,1,0)
+IF(H1559&gt;=_xlfn.PERCENTILE.INC($H$2:$H$10001,0.75),1,0)</f>
        <v>1</v>
      </c>
      <c r="S1559" t="str">
        <f>IF(R1559&gt;=7,"High",IF(R1559&gt;=4,"Medium","Low"))</f>
        <v>Low</v>
      </c>
    </row>
    <row r="1560" spans="1:19">
      <c r="A1560" t="s">
        <v>1685</v>
      </c>
      <c r="B1560">
        <v>20</v>
      </c>
      <c r="C1560" t="s">
        <v>101</v>
      </c>
      <c r="D1560" t="s">
        <v>137</v>
      </c>
      <c r="E1560">
        <v>48</v>
      </c>
      <c r="F1560" t="s">
        <v>109</v>
      </c>
      <c r="G1560" t="s">
        <v>104</v>
      </c>
      <c r="H1560" s="5">
        <v>466</v>
      </c>
      <c r="I1560" s="5">
        <v>21851.14</v>
      </c>
      <c r="J1560" t="s">
        <v>134</v>
      </c>
      <c r="K1560" t="s">
        <v>106</v>
      </c>
      <c r="L1560">
        <v>0</v>
      </c>
      <c r="M1560">
        <v>0</v>
      </c>
      <c r="N1560">
        <v>4</v>
      </c>
      <c r="O1560" s="6">
        <v>0</v>
      </c>
      <c r="P1560" t="s">
        <v>107</v>
      </c>
      <c r="Q1560" t="s">
        <v>107</v>
      </c>
      <c r="R1560">
        <f>IF(F1560="Monthly",2,0)
+IF(E1560&lt;=6,2,0)
+IF(N1560&lt;=2,2,0)
+IF(L1560&gt;=4,2,0)
+IF(M1560&gt;=2,1,0)
+IF(H1560&gt;=_xlfn.PERCENTILE.INC($H$2:$H$10001,0.75),1,0)</f>
        <v>0</v>
      </c>
      <c r="S1560" t="str">
        <f>IF(R1560&gt;=7,"High",IF(R1560&gt;=4,"Medium","Low"))</f>
        <v>Low</v>
      </c>
    </row>
    <row r="1561" spans="1:19">
      <c r="A1561" t="s">
        <v>1686</v>
      </c>
      <c r="B1561">
        <v>38</v>
      </c>
      <c r="C1561" t="s">
        <v>101</v>
      </c>
      <c r="D1561" t="s">
        <v>133</v>
      </c>
      <c r="E1561">
        <v>37</v>
      </c>
      <c r="F1561" t="s">
        <v>103</v>
      </c>
      <c r="G1561" t="s">
        <v>104</v>
      </c>
      <c r="H1561" s="5">
        <v>418</v>
      </c>
      <c r="I1561" s="5">
        <v>15330.87</v>
      </c>
      <c r="J1561" t="s">
        <v>115</v>
      </c>
      <c r="K1561" t="s">
        <v>106</v>
      </c>
      <c r="L1561">
        <v>1</v>
      </c>
      <c r="M1561">
        <v>0</v>
      </c>
      <c r="N1561">
        <v>5</v>
      </c>
      <c r="O1561" s="6">
        <v>0</v>
      </c>
      <c r="P1561" t="s">
        <v>106</v>
      </c>
      <c r="Q1561" t="s">
        <v>106</v>
      </c>
      <c r="R1561">
        <f>IF(F1561="Monthly",2,0)
+IF(E1561&lt;=6,2,0)
+IF(N1561&lt;=2,2,0)
+IF(L1561&gt;=4,2,0)
+IF(M1561&gt;=2,1,0)
+IF(H1561&gt;=_xlfn.PERCENTILE.INC($H$2:$H$10001,0.75),1,0)</f>
        <v>2</v>
      </c>
      <c r="S1561" t="str">
        <f>IF(R1561&gt;=7,"High",IF(R1561&gt;=4,"Medium","Low"))</f>
        <v>Low</v>
      </c>
    </row>
    <row r="1562" spans="1:19">
      <c r="A1562" t="s">
        <v>1687</v>
      </c>
      <c r="B1562">
        <v>18</v>
      </c>
      <c r="C1562" t="s">
        <v>101</v>
      </c>
      <c r="D1562" t="s">
        <v>159</v>
      </c>
      <c r="E1562">
        <v>33</v>
      </c>
      <c r="F1562" t="s">
        <v>109</v>
      </c>
      <c r="G1562" t="s">
        <v>110</v>
      </c>
      <c r="H1562" s="5">
        <v>734</v>
      </c>
      <c r="I1562" s="5">
        <v>22549.59</v>
      </c>
      <c r="J1562" t="s">
        <v>105</v>
      </c>
      <c r="K1562" t="s">
        <v>106</v>
      </c>
      <c r="L1562">
        <v>0</v>
      </c>
      <c r="M1562">
        <v>0</v>
      </c>
      <c r="N1562">
        <v>4</v>
      </c>
      <c r="O1562" s="6">
        <v>5</v>
      </c>
      <c r="P1562" t="s">
        <v>107</v>
      </c>
      <c r="Q1562" t="s">
        <v>107</v>
      </c>
      <c r="R1562">
        <f>IF(F1562="Monthly",2,0)
+IF(E1562&lt;=6,2,0)
+IF(N1562&lt;=2,2,0)
+IF(L1562&gt;=4,2,0)
+IF(M1562&gt;=2,1,0)
+IF(H1562&gt;=_xlfn.PERCENTILE.INC($H$2:$H$10001,0.75),1,0)</f>
        <v>0</v>
      </c>
      <c r="S1562" t="str">
        <f>IF(R1562&gt;=7,"High",IF(R1562&gt;=4,"Medium","Low"))</f>
        <v>Low</v>
      </c>
    </row>
    <row r="1563" spans="1:19">
      <c r="A1563" t="s">
        <v>1688</v>
      </c>
      <c r="B1563">
        <v>30</v>
      </c>
      <c r="C1563" t="s">
        <v>101</v>
      </c>
      <c r="D1563" t="s">
        <v>119</v>
      </c>
      <c r="E1563">
        <v>43</v>
      </c>
      <c r="F1563" t="s">
        <v>103</v>
      </c>
      <c r="G1563" t="s">
        <v>129</v>
      </c>
      <c r="H1563" s="5">
        <v>1036</v>
      </c>
      <c r="I1563" s="5">
        <v>45364.66</v>
      </c>
      <c r="J1563" t="s">
        <v>117</v>
      </c>
      <c r="K1563" t="s">
        <v>106</v>
      </c>
      <c r="L1563">
        <v>1</v>
      </c>
      <c r="M1563">
        <v>0</v>
      </c>
      <c r="N1563">
        <v>5</v>
      </c>
      <c r="O1563" s="6">
        <v>0</v>
      </c>
      <c r="P1563" t="s">
        <v>106</v>
      </c>
      <c r="Q1563" t="s">
        <v>107</v>
      </c>
      <c r="R1563">
        <f>IF(F1563="Monthly",2,0)
+IF(E1563&lt;=6,2,0)
+IF(N1563&lt;=2,2,0)
+IF(L1563&gt;=4,2,0)
+IF(M1563&gt;=2,1,0)
+IF(H1563&gt;=_xlfn.PERCENTILE.INC($H$2:$H$10001,0.75),1,0)</f>
        <v>3</v>
      </c>
      <c r="S1563" t="str">
        <f>IF(R1563&gt;=7,"High",IF(R1563&gt;=4,"Medium","Low"))</f>
        <v>Low</v>
      </c>
    </row>
    <row r="1564" spans="1:19">
      <c r="A1564" t="s">
        <v>1689</v>
      </c>
      <c r="B1564">
        <v>36</v>
      </c>
      <c r="C1564" t="s">
        <v>112</v>
      </c>
      <c r="D1564" t="s">
        <v>119</v>
      </c>
      <c r="E1564">
        <v>30</v>
      </c>
      <c r="F1564" t="s">
        <v>109</v>
      </c>
      <c r="G1564" t="s">
        <v>104</v>
      </c>
      <c r="H1564" s="5">
        <v>519</v>
      </c>
      <c r="I1564" s="5">
        <v>15094.77</v>
      </c>
      <c r="J1564" t="s">
        <v>140</v>
      </c>
      <c r="K1564" t="s">
        <v>106</v>
      </c>
      <c r="L1564">
        <v>8</v>
      </c>
      <c r="M1564">
        <v>3</v>
      </c>
      <c r="N1564">
        <v>1</v>
      </c>
      <c r="O1564" s="6">
        <v>5</v>
      </c>
      <c r="P1564" t="s">
        <v>107</v>
      </c>
      <c r="Q1564" t="s">
        <v>106</v>
      </c>
      <c r="R1564">
        <f>IF(F1564="Monthly",2,0)
+IF(E1564&lt;=6,2,0)
+IF(N1564&lt;=2,2,0)
+IF(L1564&gt;=4,2,0)
+IF(M1564&gt;=2,1,0)
+IF(H1564&gt;=_xlfn.PERCENTILE.INC($H$2:$H$10001,0.75),1,0)</f>
        <v>5</v>
      </c>
      <c r="S1564" t="str">
        <f>IF(R1564&gt;=7,"High",IF(R1564&gt;=4,"Medium","Low"))</f>
        <v>Medium</v>
      </c>
    </row>
    <row r="1565" spans="1:19">
      <c r="A1565" t="s">
        <v>1690</v>
      </c>
      <c r="B1565">
        <v>18</v>
      </c>
      <c r="C1565" t="s">
        <v>101</v>
      </c>
      <c r="D1565" t="s">
        <v>131</v>
      </c>
      <c r="E1565">
        <v>33</v>
      </c>
      <c r="F1565" t="s">
        <v>121</v>
      </c>
      <c r="G1565" t="s">
        <v>129</v>
      </c>
      <c r="H1565" s="5">
        <v>1106</v>
      </c>
      <c r="I1565" s="5">
        <v>35902</v>
      </c>
      <c r="J1565" t="s">
        <v>117</v>
      </c>
      <c r="K1565" t="s">
        <v>106</v>
      </c>
      <c r="L1565">
        <v>0</v>
      </c>
      <c r="M1565">
        <v>0</v>
      </c>
      <c r="N1565">
        <v>5</v>
      </c>
      <c r="O1565" s="6">
        <v>0</v>
      </c>
      <c r="P1565" t="s">
        <v>107</v>
      </c>
      <c r="Q1565" t="s">
        <v>107</v>
      </c>
      <c r="R1565">
        <f>IF(F1565="Monthly",2,0)
+IF(E1565&lt;=6,2,0)
+IF(N1565&lt;=2,2,0)
+IF(L1565&gt;=4,2,0)
+IF(M1565&gt;=2,1,0)
+IF(H1565&gt;=_xlfn.PERCENTILE.INC($H$2:$H$10001,0.75),1,0)</f>
        <v>1</v>
      </c>
      <c r="S1565" t="str">
        <f>IF(R1565&gt;=7,"High",IF(R1565&gt;=4,"Medium","Low"))</f>
        <v>Low</v>
      </c>
    </row>
    <row r="1566" spans="1:19">
      <c r="A1566" t="s">
        <v>1691</v>
      </c>
      <c r="B1566">
        <v>34</v>
      </c>
      <c r="C1566" t="s">
        <v>101</v>
      </c>
      <c r="D1566" t="s">
        <v>131</v>
      </c>
      <c r="E1566">
        <v>61</v>
      </c>
      <c r="F1566" t="s">
        <v>121</v>
      </c>
      <c r="G1566" t="s">
        <v>104</v>
      </c>
      <c r="H1566" s="5">
        <v>558</v>
      </c>
      <c r="I1566" s="5">
        <v>28150.92</v>
      </c>
      <c r="J1566" t="s">
        <v>105</v>
      </c>
      <c r="K1566" t="s">
        <v>106</v>
      </c>
      <c r="L1566">
        <v>4</v>
      </c>
      <c r="M1566">
        <v>1</v>
      </c>
      <c r="N1566">
        <v>3</v>
      </c>
      <c r="O1566" s="6">
        <v>15</v>
      </c>
      <c r="P1566" t="s">
        <v>107</v>
      </c>
      <c r="Q1566" t="s">
        <v>107</v>
      </c>
      <c r="R1566">
        <f>IF(F1566="Monthly",2,0)
+IF(E1566&lt;=6,2,0)
+IF(N1566&lt;=2,2,0)
+IF(L1566&gt;=4,2,0)
+IF(M1566&gt;=2,1,0)
+IF(H1566&gt;=_xlfn.PERCENTILE.INC($H$2:$H$10001,0.75),1,0)</f>
        <v>2</v>
      </c>
      <c r="S1566" t="str">
        <f>IF(R1566&gt;=7,"High",IF(R1566&gt;=4,"Medium","Low"))</f>
        <v>Low</v>
      </c>
    </row>
    <row r="1567" spans="1:19">
      <c r="A1567" t="s">
        <v>1692</v>
      </c>
      <c r="B1567">
        <v>45</v>
      </c>
      <c r="C1567" t="s">
        <v>112</v>
      </c>
      <c r="D1567" t="s">
        <v>131</v>
      </c>
      <c r="E1567">
        <v>13</v>
      </c>
      <c r="F1567" t="s">
        <v>103</v>
      </c>
      <c r="G1567" t="s">
        <v>104</v>
      </c>
      <c r="H1567" s="5">
        <v>456</v>
      </c>
      <c r="I1567" s="5">
        <v>6101.89</v>
      </c>
      <c r="J1567" t="s">
        <v>140</v>
      </c>
      <c r="K1567" t="s">
        <v>106</v>
      </c>
      <c r="L1567">
        <v>0</v>
      </c>
      <c r="M1567">
        <v>0</v>
      </c>
      <c r="N1567">
        <v>4</v>
      </c>
      <c r="O1567" s="6">
        <v>0</v>
      </c>
      <c r="P1567" t="s">
        <v>107</v>
      </c>
      <c r="Q1567" t="s">
        <v>107</v>
      </c>
      <c r="R1567">
        <f>IF(F1567="Monthly",2,0)
+IF(E1567&lt;=6,2,0)
+IF(N1567&lt;=2,2,0)
+IF(L1567&gt;=4,2,0)
+IF(M1567&gt;=2,1,0)
+IF(H1567&gt;=_xlfn.PERCENTILE.INC($H$2:$H$10001,0.75),1,0)</f>
        <v>2</v>
      </c>
      <c r="S1567" t="str">
        <f>IF(R1567&gt;=7,"High",IF(R1567&gt;=4,"Medium","Low"))</f>
        <v>Low</v>
      </c>
    </row>
    <row r="1568" spans="1:19">
      <c r="A1568" t="s">
        <v>1693</v>
      </c>
      <c r="B1568">
        <v>33</v>
      </c>
      <c r="C1568" t="s">
        <v>112</v>
      </c>
      <c r="D1568" t="s">
        <v>123</v>
      </c>
      <c r="E1568">
        <v>36</v>
      </c>
      <c r="F1568" t="s">
        <v>109</v>
      </c>
      <c r="G1568" t="s">
        <v>110</v>
      </c>
      <c r="H1568" s="5">
        <v>786</v>
      </c>
      <c r="I1568" s="5">
        <v>27627.86</v>
      </c>
      <c r="J1568" t="s">
        <v>117</v>
      </c>
      <c r="K1568" t="s">
        <v>106</v>
      </c>
      <c r="L1568">
        <v>1</v>
      </c>
      <c r="M1568">
        <v>0</v>
      </c>
      <c r="N1568">
        <v>5</v>
      </c>
      <c r="O1568" s="6">
        <v>0</v>
      </c>
      <c r="P1568" t="s">
        <v>106</v>
      </c>
      <c r="Q1568" t="s">
        <v>107</v>
      </c>
      <c r="R1568">
        <f>IF(F1568="Monthly",2,0)
+IF(E1568&lt;=6,2,0)
+IF(N1568&lt;=2,2,0)
+IF(L1568&gt;=4,2,0)
+IF(M1568&gt;=2,1,0)
+IF(H1568&gt;=_xlfn.PERCENTILE.INC($H$2:$H$10001,0.75),1,0)</f>
        <v>0</v>
      </c>
      <c r="S1568" t="str">
        <f>IF(R1568&gt;=7,"High",IF(R1568&gt;=4,"Medium","Low"))</f>
        <v>Low</v>
      </c>
    </row>
    <row r="1569" spans="1:19">
      <c r="A1569" t="s">
        <v>1694</v>
      </c>
      <c r="B1569">
        <v>33</v>
      </c>
      <c r="C1569" t="s">
        <v>101</v>
      </c>
      <c r="D1569" t="s">
        <v>131</v>
      </c>
      <c r="E1569">
        <v>24</v>
      </c>
      <c r="F1569" t="s">
        <v>103</v>
      </c>
      <c r="G1569" t="s">
        <v>110</v>
      </c>
      <c r="H1569" s="5">
        <v>787</v>
      </c>
      <c r="I1569" s="5">
        <v>18879.52</v>
      </c>
      <c r="J1569" t="s">
        <v>140</v>
      </c>
      <c r="K1569" t="s">
        <v>106</v>
      </c>
      <c r="L1569">
        <v>0</v>
      </c>
      <c r="M1569">
        <v>0</v>
      </c>
      <c r="N1569">
        <v>5</v>
      </c>
      <c r="O1569" s="6">
        <v>0</v>
      </c>
      <c r="P1569" t="s">
        <v>107</v>
      </c>
      <c r="Q1569" t="s">
        <v>107</v>
      </c>
      <c r="R1569">
        <f>IF(F1569="Monthly",2,0)
+IF(E1569&lt;=6,2,0)
+IF(N1569&lt;=2,2,0)
+IF(L1569&gt;=4,2,0)
+IF(M1569&gt;=2,1,0)
+IF(H1569&gt;=_xlfn.PERCENTILE.INC($H$2:$H$10001,0.75),1,0)</f>
        <v>2</v>
      </c>
      <c r="S1569" t="str">
        <f>IF(R1569&gt;=7,"High",IF(R1569&gt;=4,"Medium","Low"))</f>
        <v>Low</v>
      </c>
    </row>
    <row r="1570" spans="1:19">
      <c r="A1570" t="s">
        <v>1695</v>
      </c>
      <c r="B1570">
        <v>25</v>
      </c>
      <c r="C1570" t="s">
        <v>101</v>
      </c>
      <c r="D1570" t="s">
        <v>126</v>
      </c>
      <c r="E1570">
        <v>25</v>
      </c>
      <c r="F1570" t="s">
        <v>121</v>
      </c>
      <c r="G1570" t="s">
        <v>104</v>
      </c>
      <c r="H1570" s="5">
        <v>480</v>
      </c>
      <c r="I1570" s="5">
        <v>10259.17</v>
      </c>
      <c r="J1570" t="s">
        <v>134</v>
      </c>
      <c r="K1570" t="s">
        <v>106</v>
      </c>
      <c r="L1570">
        <v>3</v>
      </c>
      <c r="M1570">
        <v>0</v>
      </c>
      <c r="N1570">
        <v>5</v>
      </c>
      <c r="O1570" s="6">
        <v>15</v>
      </c>
      <c r="P1570" t="s">
        <v>107</v>
      </c>
      <c r="Q1570" t="s">
        <v>107</v>
      </c>
      <c r="R1570">
        <f>IF(F1570="Monthly",2,0)
+IF(E1570&lt;=6,2,0)
+IF(N1570&lt;=2,2,0)
+IF(L1570&gt;=4,2,0)
+IF(M1570&gt;=2,1,0)
+IF(H1570&gt;=_xlfn.PERCENTILE.INC($H$2:$H$10001,0.75),1,0)</f>
        <v>0</v>
      </c>
      <c r="S1570" t="str">
        <f>IF(R1570&gt;=7,"High",IF(R1570&gt;=4,"Medium","Low"))</f>
        <v>Low</v>
      </c>
    </row>
    <row r="1571" spans="1:19">
      <c r="A1571" t="s">
        <v>1696</v>
      </c>
      <c r="B1571">
        <v>40</v>
      </c>
      <c r="C1571" t="s">
        <v>112</v>
      </c>
      <c r="D1571" t="s">
        <v>137</v>
      </c>
      <c r="E1571">
        <v>48</v>
      </c>
      <c r="F1571" t="s">
        <v>103</v>
      </c>
      <c r="G1571" t="s">
        <v>129</v>
      </c>
      <c r="H1571" s="5">
        <v>1090</v>
      </c>
      <c r="I1571" s="5">
        <v>53725.61</v>
      </c>
      <c r="J1571" t="s">
        <v>134</v>
      </c>
      <c r="K1571" t="s">
        <v>106</v>
      </c>
      <c r="L1571">
        <v>0</v>
      </c>
      <c r="M1571">
        <v>0</v>
      </c>
      <c r="N1571">
        <v>5</v>
      </c>
      <c r="O1571" s="6">
        <v>0</v>
      </c>
      <c r="P1571" t="s">
        <v>107</v>
      </c>
      <c r="Q1571" t="s">
        <v>107</v>
      </c>
      <c r="R1571">
        <f>IF(F1571="Monthly",2,0)
+IF(E1571&lt;=6,2,0)
+IF(N1571&lt;=2,2,0)
+IF(L1571&gt;=4,2,0)
+IF(M1571&gt;=2,1,0)
+IF(H1571&gt;=_xlfn.PERCENTILE.INC($H$2:$H$10001,0.75),1,0)</f>
        <v>3</v>
      </c>
      <c r="S1571" t="str">
        <f>IF(R1571&gt;=7,"High",IF(R1571&gt;=4,"Medium","Low"))</f>
        <v>Low</v>
      </c>
    </row>
    <row r="1572" spans="1:19">
      <c r="A1572" t="s">
        <v>1697</v>
      </c>
      <c r="B1572">
        <v>41</v>
      </c>
      <c r="C1572" t="s">
        <v>112</v>
      </c>
      <c r="D1572" t="s">
        <v>133</v>
      </c>
      <c r="E1572">
        <v>16</v>
      </c>
      <c r="F1572" t="s">
        <v>103</v>
      </c>
      <c r="G1572" t="s">
        <v>110</v>
      </c>
      <c r="H1572" s="5">
        <v>682</v>
      </c>
      <c r="I1572" s="5">
        <v>10743.13</v>
      </c>
      <c r="J1572" t="s">
        <v>105</v>
      </c>
      <c r="K1572" t="s">
        <v>106</v>
      </c>
      <c r="L1572">
        <v>7</v>
      </c>
      <c r="M1572">
        <v>3</v>
      </c>
      <c r="N1572">
        <v>2</v>
      </c>
      <c r="O1572" s="6">
        <v>0</v>
      </c>
      <c r="P1572" t="s">
        <v>107</v>
      </c>
      <c r="Q1572" t="s">
        <v>106</v>
      </c>
      <c r="R1572">
        <f>IF(F1572="Monthly",2,0)
+IF(E1572&lt;=6,2,0)
+IF(N1572&lt;=2,2,0)
+IF(L1572&gt;=4,2,0)
+IF(M1572&gt;=2,1,0)
+IF(H1572&gt;=_xlfn.PERCENTILE.INC($H$2:$H$10001,0.75),1,0)</f>
        <v>7</v>
      </c>
      <c r="S1572" t="str">
        <f>IF(R1572&gt;=7,"High",IF(R1572&gt;=4,"Medium","Low"))</f>
        <v>High</v>
      </c>
    </row>
    <row r="1573" spans="1:19">
      <c r="A1573" t="s">
        <v>1698</v>
      </c>
      <c r="B1573">
        <v>59</v>
      </c>
      <c r="C1573" t="s">
        <v>101</v>
      </c>
      <c r="D1573" t="s">
        <v>102</v>
      </c>
      <c r="E1573">
        <v>37</v>
      </c>
      <c r="F1573" t="s">
        <v>121</v>
      </c>
      <c r="G1573" t="s">
        <v>104</v>
      </c>
      <c r="H1573" s="5">
        <v>428</v>
      </c>
      <c r="I1573" s="5">
        <v>13786.73</v>
      </c>
      <c r="J1573" t="s">
        <v>105</v>
      </c>
      <c r="K1573" t="s">
        <v>106</v>
      </c>
      <c r="L1573">
        <v>0</v>
      </c>
      <c r="M1573">
        <v>0</v>
      </c>
      <c r="N1573">
        <v>5</v>
      </c>
      <c r="O1573" s="6">
        <v>15</v>
      </c>
      <c r="P1573" t="s">
        <v>107</v>
      </c>
      <c r="Q1573" t="s">
        <v>107</v>
      </c>
      <c r="R1573">
        <f>IF(F1573="Monthly",2,0)
+IF(E1573&lt;=6,2,0)
+IF(N1573&lt;=2,2,0)
+IF(L1573&gt;=4,2,0)
+IF(M1573&gt;=2,1,0)
+IF(H1573&gt;=_xlfn.PERCENTILE.INC($H$2:$H$10001,0.75),1,0)</f>
        <v>0</v>
      </c>
      <c r="S1573" t="str">
        <f>IF(R1573&gt;=7,"High",IF(R1573&gt;=4,"Medium","Low"))</f>
        <v>Low</v>
      </c>
    </row>
    <row r="1574" spans="1:19">
      <c r="A1574" t="s">
        <v>1699</v>
      </c>
      <c r="B1574">
        <v>48</v>
      </c>
      <c r="C1574" t="s">
        <v>112</v>
      </c>
      <c r="D1574" t="s">
        <v>119</v>
      </c>
      <c r="E1574">
        <v>51</v>
      </c>
      <c r="F1574" t="s">
        <v>109</v>
      </c>
      <c r="G1574" t="s">
        <v>129</v>
      </c>
      <c r="H1574" s="5">
        <v>1062</v>
      </c>
      <c r="I1574" s="5">
        <v>53648.63</v>
      </c>
      <c r="J1574" t="s">
        <v>134</v>
      </c>
      <c r="K1574" t="s">
        <v>106</v>
      </c>
      <c r="L1574">
        <v>0</v>
      </c>
      <c r="M1574">
        <v>0</v>
      </c>
      <c r="N1574">
        <v>5</v>
      </c>
      <c r="O1574" s="6">
        <v>0</v>
      </c>
      <c r="P1574" t="s">
        <v>107</v>
      </c>
      <c r="Q1574" t="s">
        <v>107</v>
      </c>
      <c r="R1574">
        <f>IF(F1574="Monthly",2,0)
+IF(E1574&lt;=6,2,0)
+IF(N1574&lt;=2,2,0)
+IF(L1574&gt;=4,2,0)
+IF(M1574&gt;=2,1,0)
+IF(H1574&gt;=_xlfn.PERCENTILE.INC($H$2:$H$10001,0.75),1,0)</f>
        <v>1</v>
      </c>
      <c r="S1574" t="str">
        <f>IF(R1574&gt;=7,"High",IF(R1574&gt;=4,"Medium","Low"))</f>
        <v>Low</v>
      </c>
    </row>
    <row r="1575" spans="1:19">
      <c r="A1575" t="s">
        <v>1700</v>
      </c>
      <c r="B1575">
        <v>31</v>
      </c>
      <c r="C1575" t="s">
        <v>101</v>
      </c>
      <c r="D1575" t="s">
        <v>137</v>
      </c>
      <c r="E1575">
        <v>25</v>
      </c>
      <c r="F1575" t="s">
        <v>109</v>
      </c>
      <c r="G1575" t="s">
        <v>110</v>
      </c>
      <c r="H1575" s="5">
        <v>704</v>
      </c>
      <c r="I1575" s="5">
        <v>16625.509999999998</v>
      </c>
      <c r="J1575" t="s">
        <v>134</v>
      </c>
      <c r="K1575" t="s">
        <v>106</v>
      </c>
      <c r="L1575">
        <v>4</v>
      </c>
      <c r="M1575">
        <v>2</v>
      </c>
      <c r="N1575">
        <v>3</v>
      </c>
      <c r="O1575" s="6">
        <v>5</v>
      </c>
      <c r="P1575" t="s">
        <v>107</v>
      </c>
      <c r="Q1575" t="s">
        <v>106</v>
      </c>
      <c r="R1575">
        <f>IF(F1575="Monthly",2,0)
+IF(E1575&lt;=6,2,0)
+IF(N1575&lt;=2,2,0)
+IF(L1575&gt;=4,2,0)
+IF(M1575&gt;=2,1,0)
+IF(H1575&gt;=_xlfn.PERCENTILE.INC($H$2:$H$10001,0.75),1,0)</f>
        <v>3</v>
      </c>
      <c r="S1575" t="str">
        <f>IF(R1575&gt;=7,"High",IF(R1575&gt;=4,"Medium","Low"))</f>
        <v>Low</v>
      </c>
    </row>
    <row r="1576" spans="1:19">
      <c r="A1576" t="s">
        <v>1701</v>
      </c>
      <c r="B1576">
        <v>32</v>
      </c>
      <c r="C1576" t="s">
        <v>101</v>
      </c>
      <c r="D1576" t="s">
        <v>126</v>
      </c>
      <c r="E1576">
        <v>42</v>
      </c>
      <c r="F1576" t="s">
        <v>103</v>
      </c>
      <c r="G1576" t="s">
        <v>104</v>
      </c>
      <c r="H1576" s="5">
        <v>483</v>
      </c>
      <c r="I1576" s="5">
        <v>19972.41</v>
      </c>
      <c r="J1576" t="s">
        <v>117</v>
      </c>
      <c r="K1576" t="s">
        <v>106</v>
      </c>
      <c r="L1576">
        <v>0</v>
      </c>
      <c r="M1576">
        <v>0</v>
      </c>
      <c r="N1576">
        <v>4</v>
      </c>
      <c r="O1576" s="6">
        <v>0</v>
      </c>
      <c r="P1576" t="s">
        <v>106</v>
      </c>
      <c r="Q1576" t="s">
        <v>107</v>
      </c>
      <c r="R1576">
        <f>IF(F1576="Monthly",2,0)
+IF(E1576&lt;=6,2,0)
+IF(N1576&lt;=2,2,0)
+IF(L1576&gt;=4,2,0)
+IF(M1576&gt;=2,1,0)
+IF(H1576&gt;=_xlfn.PERCENTILE.INC($H$2:$H$10001,0.75),1,0)</f>
        <v>2</v>
      </c>
      <c r="S1576" t="str">
        <f>IF(R1576&gt;=7,"High",IF(R1576&gt;=4,"Medium","Low"))</f>
        <v>Low</v>
      </c>
    </row>
    <row r="1577" spans="1:19">
      <c r="A1577" t="s">
        <v>1702</v>
      </c>
      <c r="B1577">
        <v>40</v>
      </c>
      <c r="C1577" t="s">
        <v>101</v>
      </c>
      <c r="D1577" t="s">
        <v>159</v>
      </c>
      <c r="E1577">
        <v>32</v>
      </c>
      <c r="F1577" t="s">
        <v>109</v>
      </c>
      <c r="G1577" t="s">
        <v>110</v>
      </c>
      <c r="H1577" s="5">
        <v>731</v>
      </c>
      <c r="I1577" s="5">
        <v>22735.31</v>
      </c>
      <c r="J1577" t="s">
        <v>140</v>
      </c>
      <c r="K1577" t="s">
        <v>106</v>
      </c>
      <c r="L1577">
        <v>1</v>
      </c>
      <c r="M1577">
        <v>0</v>
      </c>
      <c r="N1577">
        <v>4</v>
      </c>
      <c r="O1577" s="6">
        <v>0</v>
      </c>
      <c r="P1577" t="s">
        <v>107</v>
      </c>
      <c r="Q1577" t="s">
        <v>107</v>
      </c>
      <c r="R1577">
        <f>IF(F1577="Monthly",2,0)
+IF(E1577&lt;=6,2,0)
+IF(N1577&lt;=2,2,0)
+IF(L1577&gt;=4,2,0)
+IF(M1577&gt;=2,1,0)
+IF(H1577&gt;=_xlfn.PERCENTILE.INC($H$2:$H$10001,0.75),1,0)</f>
        <v>0</v>
      </c>
      <c r="S1577" t="str">
        <f>IF(R1577&gt;=7,"High",IF(R1577&gt;=4,"Medium","Low"))</f>
        <v>Low</v>
      </c>
    </row>
    <row r="1578" spans="1:19">
      <c r="A1578" t="s">
        <v>1703</v>
      </c>
      <c r="B1578">
        <v>19</v>
      </c>
      <c r="C1578" t="s">
        <v>112</v>
      </c>
      <c r="D1578" t="s">
        <v>133</v>
      </c>
      <c r="E1578">
        <v>41</v>
      </c>
      <c r="F1578" t="s">
        <v>121</v>
      </c>
      <c r="G1578" t="s">
        <v>110</v>
      </c>
      <c r="H1578" s="5">
        <v>662</v>
      </c>
      <c r="I1578" s="5">
        <v>27093.91</v>
      </c>
      <c r="J1578" t="s">
        <v>140</v>
      </c>
      <c r="K1578" t="s">
        <v>106</v>
      </c>
      <c r="L1578">
        <v>0</v>
      </c>
      <c r="M1578">
        <v>0</v>
      </c>
      <c r="N1578">
        <v>4</v>
      </c>
      <c r="O1578" s="6">
        <v>0</v>
      </c>
      <c r="P1578" t="s">
        <v>106</v>
      </c>
      <c r="Q1578" t="s">
        <v>107</v>
      </c>
      <c r="R1578">
        <f>IF(F1578="Monthly",2,0)
+IF(E1578&lt;=6,2,0)
+IF(N1578&lt;=2,2,0)
+IF(L1578&gt;=4,2,0)
+IF(M1578&gt;=2,1,0)
+IF(H1578&gt;=_xlfn.PERCENTILE.INC($H$2:$H$10001,0.75),1,0)</f>
        <v>0</v>
      </c>
      <c r="S1578" t="str">
        <f>IF(R1578&gt;=7,"High",IF(R1578&gt;=4,"Medium","Low"))</f>
        <v>Low</v>
      </c>
    </row>
    <row r="1579" spans="1:19">
      <c r="A1579" t="s">
        <v>1704</v>
      </c>
      <c r="B1579">
        <v>24</v>
      </c>
      <c r="C1579" t="s">
        <v>112</v>
      </c>
      <c r="D1579" t="s">
        <v>137</v>
      </c>
      <c r="E1579">
        <v>67</v>
      </c>
      <c r="F1579" t="s">
        <v>109</v>
      </c>
      <c r="G1579" t="s">
        <v>110</v>
      </c>
      <c r="H1579" s="5">
        <v>717</v>
      </c>
      <c r="I1579" s="5">
        <v>46487.98</v>
      </c>
      <c r="J1579" t="s">
        <v>105</v>
      </c>
      <c r="K1579" t="s">
        <v>106</v>
      </c>
      <c r="L1579">
        <v>0</v>
      </c>
      <c r="M1579">
        <v>0</v>
      </c>
      <c r="N1579">
        <v>5</v>
      </c>
      <c r="O1579" s="6">
        <v>5</v>
      </c>
      <c r="P1579" t="s">
        <v>107</v>
      </c>
      <c r="Q1579" t="s">
        <v>106</v>
      </c>
      <c r="R1579">
        <f>IF(F1579="Monthly",2,0)
+IF(E1579&lt;=6,2,0)
+IF(N1579&lt;=2,2,0)
+IF(L1579&gt;=4,2,0)
+IF(M1579&gt;=2,1,0)
+IF(H1579&gt;=_xlfn.PERCENTILE.INC($H$2:$H$10001,0.75),1,0)</f>
        <v>0</v>
      </c>
      <c r="S1579" t="str">
        <f>IF(R1579&gt;=7,"High",IF(R1579&gt;=4,"Medium","Low"))</f>
        <v>Low</v>
      </c>
    </row>
    <row r="1580" spans="1:19">
      <c r="A1580" t="s">
        <v>1705</v>
      </c>
      <c r="B1580">
        <v>32</v>
      </c>
      <c r="C1580" t="s">
        <v>112</v>
      </c>
      <c r="D1580" t="s">
        <v>133</v>
      </c>
      <c r="E1580">
        <v>51</v>
      </c>
      <c r="F1580" t="s">
        <v>103</v>
      </c>
      <c r="G1580" t="s">
        <v>104</v>
      </c>
      <c r="H1580" s="5">
        <v>414</v>
      </c>
      <c r="I1580" s="5">
        <v>21711.98</v>
      </c>
      <c r="J1580" t="s">
        <v>117</v>
      </c>
      <c r="K1580" t="s">
        <v>106</v>
      </c>
      <c r="L1580">
        <v>0</v>
      </c>
      <c r="M1580">
        <v>0</v>
      </c>
      <c r="N1580">
        <v>5</v>
      </c>
      <c r="O1580" s="6">
        <v>0</v>
      </c>
      <c r="P1580" t="s">
        <v>106</v>
      </c>
      <c r="Q1580" t="s">
        <v>107</v>
      </c>
      <c r="R1580">
        <f>IF(F1580="Monthly",2,0)
+IF(E1580&lt;=6,2,0)
+IF(N1580&lt;=2,2,0)
+IF(L1580&gt;=4,2,0)
+IF(M1580&gt;=2,1,0)
+IF(H1580&gt;=_xlfn.PERCENTILE.INC($H$2:$H$10001,0.75),1,0)</f>
        <v>2</v>
      </c>
      <c r="S1580" t="str">
        <f>IF(R1580&gt;=7,"High",IF(R1580&gt;=4,"Medium","Low"))</f>
        <v>Low</v>
      </c>
    </row>
    <row r="1581" spans="1:19">
      <c r="A1581" t="s">
        <v>1706</v>
      </c>
      <c r="B1581">
        <v>33</v>
      </c>
      <c r="C1581" t="s">
        <v>112</v>
      </c>
      <c r="D1581" t="s">
        <v>102</v>
      </c>
      <c r="E1581">
        <v>44</v>
      </c>
      <c r="F1581" t="s">
        <v>109</v>
      </c>
      <c r="G1581" t="s">
        <v>104</v>
      </c>
      <c r="H1581" s="5">
        <v>571</v>
      </c>
      <c r="I1581" s="5">
        <v>25847.38</v>
      </c>
      <c r="J1581" t="s">
        <v>117</v>
      </c>
      <c r="K1581" t="s">
        <v>106</v>
      </c>
      <c r="L1581">
        <v>4</v>
      </c>
      <c r="M1581">
        <v>2</v>
      </c>
      <c r="N1581">
        <v>4</v>
      </c>
      <c r="O1581" s="6">
        <v>0</v>
      </c>
      <c r="P1581" t="s">
        <v>107</v>
      </c>
      <c r="Q1581" t="s">
        <v>107</v>
      </c>
      <c r="R1581">
        <f>IF(F1581="Monthly",2,0)
+IF(E1581&lt;=6,2,0)
+IF(N1581&lt;=2,2,0)
+IF(L1581&gt;=4,2,0)
+IF(M1581&gt;=2,1,0)
+IF(H1581&gt;=_xlfn.PERCENTILE.INC($H$2:$H$10001,0.75),1,0)</f>
        <v>3</v>
      </c>
      <c r="S1581" t="str">
        <f>IF(R1581&gt;=7,"High",IF(R1581&gt;=4,"Medium","Low"))</f>
        <v>Low</v>
      </c>
    </row>
    <row r="1582" spans="1:19">
      <c r="A1582" t="s">
        <v>1707</v>
      </c>
      <c r="B1582">
        <v>44</v>
      </c>
      <c r="C1582" t="s">
        <v>101</v>
      </c>
      <c r="D1582" t="s">
        <v>137</v>
      </c>
      <c r="E1582">
        <v>20</v>
      </c>
      <c r="F1582" t="s">
        <v>103</v>
      </c>
      <c r="G1582" t="s">
        <v>129</v>
      </c>
      <c r="H1582" s="5">
        <v>1028</v>
      </c>
      <c r="I1582" s="5">
        <v>20968.099999999999</v>
      </c>
      <c r="J1582" t="s">
        <v>140</v>
      </c>
      <c r="K1582" t="s">
        <v>106</v>
      </c>
      <c r="L1582">
        <v>1</v>
      </c>
      <c r="M1582">
        <v>0</v>
      </c>
      <c r="N1582">
        <v>5</v>
      </c>
      <c r="O1582" s="6">
        <v>0</v>
      </c>
      <c r="P1582" t="s">
        <v>107</v>
      </c>
      <c r="Q1582" t="s">
        <v>106</v>
      </c>
      <c r="R1582">
        <f>IF(F1582="Monthly",2,0)
+IF(E1582&lt;=6,2,0)
+IF(N1582&lt;=2,2,0)
+IF(L1582&gt;=4,2,0)
+IF(M1582&gt;=2,1,0)
+IF(H1582&gt;=_xlfn.PERCENTILE.INC($H$2:$H$10001,0.75),1,0)</f>
        <v>3</v>
      </c>
      <c r="S1582" t="str">
        <f>IF(R1582&gt;=7,"High",IF(R1582&gt;=4,"Medium","Low"))</f>
        <v>Low</v>
      </c>
    </row>
    <row r="1583" spans="1:19">
      <c r="A1583" t="s">
        <v>1708</v>
      </c>
      <c r="B1583">
        <v>28</v>
      </c>
      <c r="C1583" t="s">
        <v>101</v>
      </c>
      <c r="D1583" t="s">
        <v>113</v>
      </c>
      <c r="E1583">
        <v>33</v>
      </c>
      <c r="F1583" t="s">
        <v>109</v>
      </c>
      <c r="G1583" t="s">
        <v>110</v>
      </c>
      <c r="H1583" s="5">
        <v>737</v>
      </c>
      <c r="I1583" s="5">
        <v>21470.26</v>
      </c>
      <c r="J1583" t="s">
        <v>115</v>
      </c>
      <c r="K1583" t="s">
        <v>106</v>
      </c>
      <c r="L1583">
        <v>3</v>
      </c>
      <c r="M1583">
        <v>2</v>
      </c>
      <c r="N1583">
        <v>4</v>
      </c>
      <c r="O1583" s="6">
        <v>10</v>
      </c>
      <c r="P1583" t="s">
        <v>107</v>
      </c>
      <c r="Q1583" t="s">
        <v>107</v>
      </c>
      <c r="R1583">
        <f>IF(F1583="Monthly",2,0)
+IF(E1583&lt;=6,2,0)
+IF(N1583&lt;=2,2,0)
+IF(L1583&gt;=4,2,0)
+IF(M1583&gt;=2,1,0)
+IF(H1583&gt;=_xlfn.PERCENTILE.INC($H$2:$H$10001,0.75),1,0)</f>
        <v>1</v>
      </c>
      <c r="S1583" t="str">
        <f>IF(R1583&gt;=7,"High",IF(R1583&gt;=4,"Medium","Low"))</f>
        <v>Low</v>
      </c>
    </row>
    <row r="1584" spans="1:19">
      <c r="A1584" t="s">
        <v>1709</v>
      </c>
      <c r="B1584">
        <v>38</v>
      </c>
      <c r="C1584" t="s">
        <v>112</v>
      </c>
      <c r="D1584" t="s">
        <v>102</v>
      </c>
      <c r="E1584">
        <v>32</v>
      </c>
      <c r="F1584" t="s">
        <v>103</v>
      </c>
      <c r="G1584" t="s">
        <v>110</v>
      </c>
      <c r="H1584" s="5">
        <v>795</v>
      </c>
      <c r="I1584" s="5">
        <v>25262.52</v>
      </c>
      <c r="J1584" t="s">
        <v>105</v>
      </c>
      <c r="K1584" t="s">
        <v>106</v>
      </c>
      <c r="L1584">
        <v>0</v>
      </c>
      <c r="M1584">
        <v>0</v>
      </c>
      <c r="N1584">
        <v>5</v>
      </c>
      <c r="O1584" s="6">
        <v>0</v>
      </c>
      <c r="P1584" t="s">
        <v>106</v>
      </c>
      <c r="Q1584" t="s">
        <v>107</v>
      </c>
      <c r="R1584">
        <f>IF(F1584="Monthly",2,0)
+IF(E1584&lt;=6,2,0)
+IF(N1584&lt;=2,2,0)
+IF(L1584&gt;=4,2,0)
+IF(M1584&gt;=2,1,0)
+IF(H1584&gt;=_xlfn.PERCENTILE.INC($H$2:$H$10001,0.75),1,0)</f>
        <v>3</v>
      </c>
      <c r="S1584" t="str">
        <f>IF(R1584&gt;=7,"High",IF(R1584&gt;=4,"Medium","Low"))</f>
        <v>Low</v>
      </c>
    </row>
    <row r="1585" spans="1:19">
      <c r="A1585" t="s">
        <v>1710</v>
      </c>
      <c r="B1585">
        <v>39</v>
      </c>
      <c r="C1585" t="s">
        <v>112</v>
      </c>
      <c r="D1585" t="s">
        <v>131</v>
      </c>
      <c r="E1585">
        <v>24</v>
      </c>
      <c r="F1585" t="s">
        <v>109</v>
      </c>
      <c r="G1585" t="s">
        <v>104</v>
      </c>
      <c r="H1585" s="5">
        <v>448</v>
      </c>
      <c r="I1585" s="5">
        <v>10759.99</v>
      </c>
      <c r="J1585" t="s">
        <v>134</v>
      </c>
      <c r="K1585" t="s">
        <v>106</v>
      </c>
      <c r="L1585">
        <v>0</v>
      </c>
      <c r="M1585">
        <v>0</v>
      </c>
      <c r="N1585">
        <v>5</v>
      </c>
      <c r="O1585" s="6">
        <v>0</v>
      </c>
      <c r="P1585" t="s">
        <v>107</v>
      </c>
      <c r="Q1585" t="s">
        <v>107</v>
      </c>
      <c r="R1585">
        <f>IF(F1585="Monthly",2,0)
+IF(E1585&lt;=6,2,0)
+IF(N1585&lt;=2,2,0)
+IF(L1585&gt;=4,2,0)
+IF(M1585&gt;=2,1,0)
+IF(H1585&gt;=_xlfn.PERCENTILE.INC($H$2:$H$10001,0.75),1,0)</f>
        <v>0</v>
      </c>
      <c r="S1585" t="str">
        <f>IF(R1585&gt;=7,"High",IF(R1585&gt;=4,"Medium","Low"))</f>
        <v>Low</v>
      </c>
    </row>
    <row r="1586" spans="1:19">
      <c r="A1586" t="s">
        <v>1711</v>
      </c>
      <c r="B1586">
        <v>29</v>
      </c>
      <c r="C1586" t="s">
        <v>101</v>
      </c>
      <c r="D1586" t="s">
        <v>119</v>
      </c>
      <c r="E1586">
        <v>17</v>
      </c>
      <c r="F1586" t="s">
        <v>103</v>
      </c>
      <c r="G1586" t="s">
        <v>110</v>
      </c>
      <c r="H1586" s="5">
        <v>692</v>
      </c>
      <c r="I1586" s="5">
        <v>11927.51</v>
      </c>
      <c r="J1586" t="s">
        <v>105</v>
      </c>
      <c r="K1586" t="s">
        <v>106</v>
      </c>
      <c r="L1586">
        <v>5</v>
      </c>
      <c r="M1586">
        <v>2</v>
      </c>
      <c r="N1586">
        <v>2</v>
      </c>
      <c r="O1586" s="6">
        <v>0</v>
      </c>
      <c r="P1586" t="s">
        <v>107</v>
      </c>
      <c r="Q1586" t="s">
        <v>106</v>
      </c>
      <c r="R1586">
        <f>IF(F1586="Monthly",2,0)
+IF(E1586&lt;=6,2,0)
+IF(N1586&lt;=2,2,0)
+IF(L1586&gt;=4,2,0)
+IF(M1586&gt;=2,1,0)
+IF(H1586&gt;=_xlfn.PERCENTILE.INC($H$2:$H$10001,0.75),1,0)</f>
        <v>7</v>
      </c>
      <c r="S1586" t="str">
        <f>IF(R1586&gt;=7,"High",IF(R1586&gt;=4,"Medium","Low"))</f>
        <v>High</v>
      </c>
    </row>
    <row r="1587" spans="1:19">
      <c r="A1587" t="s">
        <v>1712</v>
      </c>
      <c r="B1587">
        <v>34</v>
      </c>
      <c r="C1587" t="s">
        <v>101</v>
      </c>
      <c r="D1587" t="s">
        <v>159</v>
      </c>
      <c r="E1587">
        <v>31</v>
      </c>
      <c r="F1587" t="s">
        <v>103</v>
      </c>
      <c r="G1587" t="s">
        <v>104</v>
      </c>
      <c r="H1587" s="5">
        <v>487</v>
      </c>
      <c r="I1587" s="5">
        <f>RawCustomerTable[[#This Row],[Monthly_Charges]]*RawCustomerTable[[#This Row],[Tenure_Months]]*(1-RawCustomerTable[[#This Row],[Discount_Percent]]/100)</f>
        <v>15097</v>
      </c>
      <c r="J1587" t="s">
        <v>134</v>
      </c>
      <c r="K1587" t="s">
        <v>107</v>
      </c>
      <c r="L1587">
        <v>1</v>
      </c>
      <c r="M1587">
        <v>0</v>
      </c>
      <c r="N1587">
        <v>5</v>
      </c>
      <c r="O1587" s="6">
        <v>0</v>
      </c>
      <c r="P1587" t="s">
        <v>106</v>
      </c>
      <c r="Q1587" t="s">
        <v>106</v>
      </c>
      <c r="R1587">
        <f>IF(F1587="Monthly",2,0)
+IF(E1587&lt;=6,2,0)
+IF(N1587&lt;=2,2,0)
+IF(L1587&gt;=4,2,0)
+IF(M1587&gt;=2,1,0)
+IF(H1587&gt;=_xlfn.PERCENTILE.INC($H$2:$H$10001,0.75),1,0)</f>
        <v>2</v>
      </c>
      <c r="S1587" t="str">
        <f>IF(R1587&gt;=7,"High",IF(R1587&gt;=4,"Medium","Low"))</f>
        <v>Low</v>
      </c>
    </row>
    <row r="1588" spans="1:19">
      <c r="A1588" t="s">
        <v>1713</v>
      </c>
      <c r="B1588">
        <v>46</v>
      </c>
      <c r="C1588" t="s">
        <v>101</v>
      </c>
      <c r="D1588" t="s">
        <v>102</v>
      </c>
      <c r="E1588">
        <v>60</v>
      </c>
      <c r="F1588" t="s">
        <v>109</v>
      </c>
      <c r="G1588" t="s">
        <v>110</v>
      </c>
      <c r="H1588" s="5">
        <v>821</v>
      </c>
      <c r="I1588" s="5">
        <v>50364.28</v>
      </c>
      <c r="J1588" t="s">
        <v>134</v>
      </c>
      <c r="K1588" t="s">
        <v>106</v>
      </c>
      <c r="L1588">
        <v>3</v>
      </c>
      <c r="M1588">
        <v>1</v>
      </c>
      <c r="N1588">
        <v>4</v>
      </c>
      <c r="O1588" s="6">
        <v>0</v>
      </c>
      <c r="P1588" t="s">
        <v>107</v>
      </c>
      <c r="Q1588" t="s">
        <v>107</v>
      </c>
      <c r="R1588">
        <f>IF(F1588="Monthly",2,0)
+IF(E1588&lt;=6,2,0)
+IF(N1588&lt;=2,2,0)
+IF(L1588&gt;=4,2,0)
+IF(M1588&gt;=2,1,0)
+IF(H1588&gt;=_xlfn.PERCENTILE.INC($H$2:$H$10001,0.75),1,0)</f>
        <v>1</v>
      </c>
      <c r="S1588" t="str">
        <f>IF(R1588&gt;=7,"High",IF(R1588&gt;=4,"Medium","Low"))</f>
        <v>Low</v>
      </c>
    </row>
    <row r="1589" spans="1:19">
      <c r="A1589" t="s">
        <v>1714</v>
      </c>
      <c r="B1589">
        <v>31</v>
      </c>
      <c r="C1589" t="s">
        <v>112</v>
      </c>
      <c r="D1589" t="s">
        <v>123</v>
      </c>
      <c r="E1589">
        <v>18</v>
      </c>
      <c r="F1589" t="s">
        <v>103</v>
      </c>
      <c r="G1589" t="s">
        <v>110</v>
      </c>
      <c r="H1589" s="5">
        <v>670</v>
      </c>
      <c r="I1589" s="5">
        <v>12275.76</v>
      </c>
      <c r="J1589" t="s">
        <v>140</v>
      </c>
      <c r="K1589" t="s">
        <v>106</v>
      </c>
      <c r="L1589">
        <v>0</v>
      </c>
      <c r="M1589">
        <v>0</v>
      </c>
      <c r="N1589">
        <v>5</v>
      </c>
      <c r="O1589" s="6">
        <v>0</v>
      </c>
      <c r="P1589" t="s">
        <v>107</v>
      </c>
      <c r="Q1589" t="s">
        <v>107</v>
      </c>
      <c r="R1589">
        <f>IF(F1589="Monthly",2,0)
+IF(E1589&lt;=6,2,0)
+IF(N1589&lt;=2,2,0)
+IF(L1589&gt;=4,2,0)
+IF(M1589&gt;=2,1,0)
+IF(H1589&gt;=_xlfn.PERCENTILE.INC($H$2:$H$10001,0.75),1,0)</f>
        <v>2</v>
      </c>
      <c r="S1589" t="str">
        <f>IF(R1589&gt;=7,"High",IF(R1589&gt;=4,"Medium","Low"))</f>
        <v>Low</v>
      </c>
    </row>
    <row r="1590" spans="1:19">
      <c r="A1590" t="s">
        <v>1715</v>
      </c>
      <c r="B1590">
        <v>44</v>
      </c>
      <c r="C1590" t="s">
        <v>101</v>
      </c>
      <c r="D1590" t="s">
        <v>102</v>
      </c>
      <c r="E1590">
        <v>39</v>
      </c>
      <c r="F1590" t="s">
        <v>103</v>
      </c>
      <c r="G1590" t="s">
        <v>104</v>
      </c>
      <c r="H1590" s="5">
        <v>525</v>
      </c>
      <c r="I1590" s="5">
        <v>20572.53</v>
      </c>
      <c r="J1590" t="s">
        <v>117</v>
      </c>
      <c r="K1590" t="s">
        <v>106</v>
      </c>
      <c r="L1590">
        <v>1</v>
      </c>
      <c r="M1590">
        <v>0</v>
      </c>
      <c r="N1590">
        <v>5</v>
      </c>
      <c r="O1590" s="6">
        <v>0</v>
      </c>
      <c r="P1590" t="s">
        <v>107</v>
      </c>
      <c r="Q1590" t="s">
        <v>107</v>
      </c>
      <c r="R1590">
        <f>IF(F1590="Monthly",2,0)
+IF(E1590&lt;=6,2,0)
+IF(N1590&lt;=2,2,0)
+IF(L1590&gt;=4,2,0)
+IF(M1590&gt;=2,1,0)
+IF(H1590&gt;=_xlfn.PERCENTILE.INC($H$2:$H$10001,0.75),1,0)</f>
        <v>2</v>
      </c>
      <c r="S1590" t="str">
        <f>IF(R1590&gt;=7,"High",IF(R1590&gt;=4,"Medium","Low"))</f>
        <v>Low</v>
      </c>
    </row>
    <row r="1591" spans="1:19">
      <c r="A1591" t="s">
        <v>1716</v>
      </c>
      <c r="B1591">
        <v>31</v>
      </c>
      <c r="C1591" t="s">
        <v>112</v>
      </c>
      <c r="D1591" t="s">
        <v>123</v>
      </c>
      <c r="E1591">
        <v>8</v>
      </c>
      <c r="F1591" t="s">
        <v>103</v>
      </c>
      <c r="G1591" t="s">
        <v>129</v>
      </c>
      <c r="H1591" s="5">
        <v>1005</v>
      </c>
      <c r="I1591" s="5">
        <v>7902.46</v>
      </c>
      <c r="J1591" t="s">
        <v>134</v>
      </c>
      <c r="K1591" t="s">
        <v>106</v>
      </c>
      <c r="L1591">
        <v>0</v>
      </c>
      <c r="M1591">
        <v>0</v>
      </c>
      <c r="N1591">
        <v>5</v>
      </c>
      <c r="O1591" s="6">
        <v>0</v>
      </c>
      <c r="P1591" t="s">
        <v>107</v>
      </c>
      <c r="Q1591" t="s">
        <v>107</v>
      </c>
      <c r="R1591">
        <f>IF(F1591="Monthly",2,0)
+IF(E1591&lt;=6,2,0)
+IF(N1591&lt;=2,2,0)
+IF(L1591&gt;=4,2,0)
+IF(M1591&gt;=2,1,0)
+IF(H1591&gt;=_xlfn.PERCENTILE.INC($H$2:$H$10001,0.75),1,0)</f>
        <v>3</v>
      </c>
      <c r="S1591" t="str">
        <f>IF(R1591&gt;=7,"High",IF(R1591&gt;=4,"Medium","Low"))</f>
        <v>Low</v>
      </c>
    </row>
    <row r="1592" spans="1:19">
      <c r="A1592" t="s">
        <v>1717</v>
      </c>
      <c r="B1592">
        <v>43</v>
      </c>
      <c r="C1592" t="s">
        <v>101</v>
      </c>
      <c r="D1592" t="s">
        <v>137</v>
      </c>
      <c r="E1592">
        <v>32</v>
      </c>
      <c r="F1592" t="s">
        <v>109</v>
      </c>
      <c r="G1592" t="s">
        <v>110</v>
      </c>
      <c r="H1592" s="5">
        <v>639</v>
      </c>
      <c r="I1592" s="5">
        <v>20193.46</v>
      </c>
      <c r="J1592" t="s">
        <v>105</v>
      </c>
      <c r="K1592" t="s">
        <v>106</v>
      </c>
      <c r="L1592">
        <v>2</v>
      </c>
      <c r="M1592">
        <v>0</v>
      </c>
      <c r="N1592">
        <v>5</v>
      </c>
      <c r="O1592" s="6">
        <v>0</v>
      </c>
      <c r="P1592" t="s">
        <v>106</v>
      </c>
      <c r="Q1592" t="s">
        <v>107</v>
      </c>
      <c r="R1592">
        <f>IF(F1592="Monthly",2,0)
+IF(E1592&lt;=6,2,0)
+IF(N1592&lt;=2,2,0)
+IF(L1592&gt;=4,2,0)
+IF(M1592&gt;=2,1,0)
+IF(H1592&gt;=_xlfn.PERCENTILE.INC($H$2:$H$10001,0.75),1,0)</f>
        <v>0</v>
      </c>
      <c r="S1592" t="str">
        <f>IF(R1592&gt;=7,"High",IF(R1592&gt;=4,"Medium","Low"))</f>
        <v>Low</v>
      </c>
    </row>
    <row r="1593" spans="1:19">
      <c r="A1593" t="s">
        <v>1718</v>
      </c>
      <c r="B1593">
        <v>37</v>
      </c>
      <c r="C1593" t="s">
        <v>112</v>
      </c>
      <c r="D1593" t="s">
        <v>102</v>
      </c>
      <c r="E1593">
        <v>40</v>
      </c>
      <c r="F1593" t="s">
        <v>121</v>
      </c>
      <c r="G1593" t="s">
        <v>110</v>
      </c>
      <c r="H1593" s="5">
        <v>796</v>
      </c>
      <c r="I1593" s="5">
        <v>32377.85</v>
      </c>
      <c r="J1593" t="s">
        <v>105</v>
      </c>
      <c r="K1593" t="s">
        <v>106</v>
      </c>
      <c r="L1593">
        <v>6</v>
      </c>
      <c r="M1593">
        <v>3</v>
      </c>
      <c r="N1593">
        <v>2</v>
      </c>
      <c r="O1593" s="6">
        <v>0</v>
      </c>
      <c r="P1593" t="s">
        <v>107</v>
      </c>
      <c r="Q1593" t="s">
        <v>106</v>
      </c>
      <c r="R1593">
        <f>IF(F1593="Monthly",2,0)
+IF(E1593&lt;=6,2,0)
+IF(N1593&lt;=2,2,0)
+IF(L1593&gt;=4,2,0)
+IF(M1593&gt;=2,1,0)
+IF(H1593&gt;=_xlfn.PERCENTILE.INC($H$2:$H$10001,0.75),1,0)</f>
        <v>6</v>
      </c>
      <c r="S1593" t="str">
        <f>IF(R1593&gt;=7,"High",IF(R1593&gt;=4,"Medium","Low"))</f>
        <v>Medium</v>
      </c>
    </row>
    <row r="1594" spans="1:19">
      <c r="A1594" t="s">
        <v>1719</v>
      </c>
      <c r="B1594">
        <v>30</v>
      </c>
      <c r="C1594" t="s">
        <v>112</v>
      </c>
      <c r="D1594" t="s">
        <v>133</v>
      </c>
      <c r="E1594">
        <v>38</v>
      </c>
      <c r="F1594" t="s">
        <v>103</v>
      </c>
      <c r="G1594" t="s">
        <v>104</v>
      </c>
      <c r="H1594" s="5">
        <v>456</v>
      </c>
      <c r="I1594" s="5">
        <v>17539.060000000001</v>
      </c>
      <c r="J1594" t="s">
        <v>134</v>
      </c>
      <c r="K1594" t="s">
        <v>107</v>
      </c>
      <c r="L1594">
        <v>1</v>
      </c>
      <c r="M1594">
        <v>0</v>
      </c>
      <c r="N1594">
        <v>4</v>
      </c>
      <c r="O1594" s="6">
        <v>0</v>
      </c>
      <c r="P1594" t="s">
        <v>107</v>
      </c>
      <c r="Q1594" t="s">
        <v>107</v>
      </c>
      <c r="R1594">
        <f>IF(F1594="Monthly",2,0)
+IF(E1594&lt;=6,2,0)
+IF(N1594&lt;=2,2,0)
+IF(L1594&gt;=4,2,0)
+IF(M1594&gt;=2,1,0)
+IF(H1594&gt;=_xlfn.PERCENTILE.INC($H$2:$H$10001,0.75),1,0)</f>
        <v>2</v>
      </c>
      <c r="S1594" t="str">
        <f>IF(R1594&gt;=7,"High",IF(R1594&gt;=4,"Medium","Low"))</f>
        <v>Low</v>
      </c>
    </row>
    <row r="1595" spans="1:19">
      <c r="A1595" t="s">
        <v>1720</v>
      </c>
      <c r="B1595">
        <v>51</v>
      </c>
      <c r="C1595" t="s">
        <v>112</v>
      </c>
      <c r="D1595" t="s">
        <v>126</v>
      </c>
      <c r="E1595">
        <v>9</v>
      </c>
      <c r="F1595" t="s">
        <v>103</v>
      </c>
      <c r="G1595" t="s">
        <v>104</v>
      </c>
      <c r="H1595" s="5">
        <v>494</v>
      </c>
      <c r="I1595" s="5">
        <v>4514.18</v>
      </c>
      <c r="J1595" t="s">
        <v>115</v>
      </c>
      <c r="K1595" t="s">
        <v>106</v>
      </c>
      <c r="L1595">
        <v>1</v>
      </c>
      <c r="M1595">
        <v>0</v>
      </c>
      <c r="N1595">
        <v>4</v>
      </c>
      <c r="O1595" s="6">
        <v>0</v>
      </c>
      <c r="P1595" t="s">
        <v>107</v>
      </c>
      <c r="Q1595" t="s">
        <v>107</v>
      </c>
      <c r="R1595">
        <f>IF(F1595="Monthly",2,0)
+IF(E1595&lt;=6,2,0)
+IF(N1595&lt;=2,2,0)
+IF(L1595&gt;=4,2,0)
+IF(M1595&gt;=2,1,0)
+IF(H1595&gt;=_xlfn.PERCENTILE.INC($H$2:$H$10001,0.75),1,0)</f>
        <v>2</v>
      </c>
      <c r="S1595" t="str">
        <f>IF(R1595&gt;=7,"High",IF(R1595&gt;=4,"Medium","Low"))</f>
        <v>Low</v>
      </c>
    </row>
    <row r="1596" spans="1:19">
      <c r="A1596" t="s">
        <v>1721</v>
      </c>
      <c r="B1596">
        <v>25</v>
      </c>
      <c r="C1596" t="s">
        <v>112</v>
      </c>
      <c r="D1596" t="s">
        <v>131</v>
      </c>
      <c r="E1596">
        <v>35</v>
      </c>
      <c r="F1596" t="s">
        <v>103</v>
      </c>
      <c r="G1596" t="s">
        <v>110</v>
      </c>
      <c r="H1596" s="5">
        <v>810</v>
      </c>
      <c r="I1596" s="5">
        <v>28155</v>
      </c>
      <c r="J1596" t="s">
        <v>117</v>
      </c>
      <c r="K1596" t="s">
        <v>106</v>
      </c>
      <c r="L1596">
        <v>1</v>
      </c>
      <c r="M1596">
        <v>0</v>
      </c>
      <c r="N1596">
        <v>5</v>
      </c>
      <c r="O1596" s="6">
        <v>0</v>
      </c>
      <c r="P1596" t="s">
        <v>106</v>
      </c>
      <c r="Q1596" t="s">
        <v>107</v>
      </c>
      <c r="R1596">
        <f>IF(F1596="Monthly",2,0)
+IF(E1596&lt;=6,2,0)
+IF(N1596&lt;=2,2,0)
+IF(L1596&gt;=4,2,0)
+IF(M1596&gt;=2,1,0)
+IF(H1596&gt;=_xlfn.PERCENTILE.INC($H$2:$H$10001,0.75),1,0)</f>
        <v>3</v>
      </c>
      <c r="S1596" t="str">
        <f>IF(R1596&gt;=7,"High",IF(R1596&gt;=4,"Medium","Low"))</f>
        <v>Low</v>
      </c>
    </row>
    <row r="1597" spans="1:19">
      <c r="A1597" t="s">
        <v>1722</v>
      </c>
      <c r="B1597">
        <v>34</v>
      </c>
      <c r="C1597" t="s">
        <v>112</v>
      </c>
      <c r="D1597" t="s">
        <v>137</v>
      </c>
      <c r="E1597">
        <v>34</v>
      </c>
      <c r="F1597" t="s">
        <v>109</v>
      </c>
      <c r="G1597" t="s">
        <v>104</v>
      </c>
      <c r="H1597" s="5">
        <v>542</v>
      </c>
      <c r="I1597" s="5">
        <v>18585.78</v>
      </c>
      <c r="J1597" t="s">
        <v>134</v>
      </c>
      <c r="K1597" t="s">
        <v>106</v>
      </c>
      <c r="L1597">
        <v>1</v>
      </c>
      <c r="M1597">
        <v>0</v>
      </c>
      <c r="N1597">
        <v>5</v>
      </c>
      <c r="O1597" s="6">
        <v>0</v>
      </c>
      <c r="P1597" t="s">
        <v>106</v>
      </c>
      <c r="Q1597" t="s">
        <v>107</v>
      </c>
      <c r="R1597">
        <f>IF(F1597="Monthly",2,0)
+IF(E1597&lt;=6,2,0)
+IF(N1597&lt;=2,2,0)
+IF(L1597&gt;=4,2,0)
+IF(M1597&gt;=2,1,0)
+IF(H1597&gt;=_xlfn.PERCENTILE.INC($H$2:$H$10001,0.75),1,0)</f>
        <v>0</v>
      </c>
      <c r="S1597" t="str">
        <f>IF(R1597&gt;=7,"High",IF(R1597&gt;=4,"Medium","Low"))</f>
        <v>Low</v>
      </c>
    </row>
    <row r="1598" spans="1:19">
      <c r="A1598" t="s">
        <v>1723</v>
      </c>
      <c r="B1598">
        <v>19</v>
      </c>
      <c r="C1598" t="s">
        <v>101</v>
      </c>
      <c r="D1598" t="s">
        <v>133</v>
      </c>
      <c r="E1598">
        <v>14</v>
      </c>
      <c r="F1598" t="s">
        <v>109</v>
      </c>
      <c r="G1598" t="s">
        <v>110</v>
      </c>
      <c r="H1598" s="5">
        <v>738</v>
      </c>
      <c r="I1598" s="5">
        <v>9244.66</v>
      </c>
      <c r="J1598" t="s">
        <v>105</v>
      </c>
      <c r="K1598" t="s">
        <v>106</v>
      </c>
      <c r="L1598">
        <v>5</v>
      </c>
      <c r="M1598">
        <v>3</v>
      </c>
      <c r="N1598">
        <v>2</v>
      </c>
      <c r="O1598" s="6">
        <v>10</v>
      </c>
      <c r="P1598" t="s">
        <v>107</v>
      </c>
      <c r="Q1598" t="s">
        <v>107</v>
      </c>
      <c r="R1598">
        <f>IF(F1598="Monthly",2,0)
+IF(E1598&lt;=6,2,0)
+IF(N1598&lt;=2,2,0)
+IF(L1598&gt;=4,2,0)
+IF(M1598&gt;=2,1,0)
+IF(H1598&gt;=_xlfn.PERCENTILE.INC($H$2:$H$10001,0.75),1,0)</f>
        <v>5</v>
      </c>
      <c r="S1598" t="str">
        <f>IF(R1598&gt;=7,"High",IF(R1598&gt;=4,"Medium","Low"))</f>
        <v>Medium</v>
      </c>
    </row>
    <row r="1599" spans="1:19">
      <c r="A1599" t="s">
        <v>1724</v>
      </c>
      <c r="B1599">
        <v>28</v>
      </c>
      <c r="C1599" t="s">
        <v>101</v>
      </c>
      <c r="D1599" t="s">
        <v>119</v>
      </c>
      <c r="E1599">
        <v>29</v>
      </c>
      <c r="F1599" t="s">
        <v>103</v>
      </c>
      <c r="G1599" t="s">
        <v>110</v>
      </c>
      <c r="H1599" s="5">
        <v>677</v>
      </c>
      <c r="I1599" s="5">
        <v>19100.34</v>
      </c>
      <c r="J1599" t="s">
        <v>117</v>
      </c>
      <c r="K1599" t="s">
        <v>106</v>
      </c>
      <c r="L1599">
        <v>2</v>
      </c>
      <c r="M1599">
        <v>1</v>
      </c>
      <c r="N1599">
        <v>5</v>
      </c>
      <c r="O1599" s="6">
        <v>0</v>
      </c>
      <c r="P1599" t="s">
        <v>107</v>
      </c>
      <c r="Q1599" t="s">
        <v>107</v>
      </c>
      <c r="R1599">
        <f>IF(F1599="Monthly",2,0)
+IF(E1599&lt;=6,2,0)
+IF(N1599&lt;=2,2,0)
+IF(L1599&gt;=4,2,0)
+IF(M1599&gt;=2,1,0)
+IF(H1599&gt;=_xlfn.PERCENTILE.INC($H$2:$H$10001,0.75),1,0)</f>
        <v>2</v>
      </c>
      <c r="S1599" t="str">
        <f>IF(R1599&gt;=7,"High",IF(R1599&gt;=4,"Medium","Low"))</f>
        <v>Low</v>
      </c>
    </row>
    <row r="1600" spans="1:19">
      <c r="A1600" t="s">
        <v>1725</v>
      </c>
      <c r="B1600">
        <v>48</v>
      </c>
      <c r="C1600" t="s">
        <v>101</v>
      </c>
      <c r="D1600" t="s">
        <v>102</v>
      </c>
      <c r="E1600">
        <v>25</v>
      </c>
      <c r="F1600" t="s">
        <v>103</v>
      </c>
      <c r="G1600" t="s">
        <v>104</v>
      </c>
      <c r="H1600" s="5">
        <v>512</v>
      </c>
      <c r="I1600" s="5">
        <v>12447.6</v>
      </c>
      <c r="J1600" t="s">
        <v>134</v>
      </c>
      <c r="K1600" t="s">
        <v>106</v>
      </c>
      <c r="L1600">
        <v>1</v>
      </c>
      <c r="M1600">
        <v>0</v>
      </c>
      <c r="N1600">
        <v>4</v>
      </c>
      <c r="O1600" s="6">
        <v>0</v>
      </c>
      <c r="P1600" t="s">
        <v>107</v>
      </c>
      <c r="Q1600" t="s">
        <v>107</v>
      </c>
      <c r="R1600">
        <f>IF(F1600="Monthly",2,0)
+IF(E1600&lt;=6,2,0)
+IF(N1600&lt;=2,2,0)
+IF(L1600&gt;=4,2,0)
+IF(M1600&gt;=2,1,0)
+IF(H1600&gt;=_xlfn.PERCENTILE.INC($H$2:$H$10001,0.75),1,0)</f>
        <v>2</v>
      </c>
      <c r="S1600" t="str">
        <f>IF(R1600&gt;=7,"High",IF(R1600&gt;=4,"Medium","Low"))</f>
        <v>Low</v>
      </c>
    </row>
    <row r="1601" spans="1:19">
      <c r="A1601" t="s">
        <v>1726</v>
      </c>
      <c r="B1601">
        <v>56</v>
      </c>
      <c r="C1601" t="s">
        <v>101</v>
      </c>
      <c r="D1601" t="s">
        <v>159</v>
      </c>
      <c r="E1601">
        <v>42</v>
      </c>
      <c r="F1601" t="s">
        <v>103</v>
      </c>
      <c r="G1601" t="s">
        <v>104</v>
      </c>
      <c r="H1601" s="5">
        <v>484</v>
      </c>
      <c r="I1601" s="5">
        <v>20741.849999999999</v>
      </c>
      <c r="J1601" t="s">
        <v>115</v>
      </c>
      <c r="K1601" t="s">
        <v>106</v>
      </c>
      <c r="L1601">
        <v>1</v>
      </c>
      <c r="M1601">
        <v>0</v>
      </c>
      <c r="N1601">
        <v>4</v>
      </c>
      <c r="O1601" s="6">
        <v>0</v>
      </c>
      <c r="P1601" t="s">
        <v>107</v>
      </c>
      <c r="Q1601" t="s">
        <v>107</v>
      </c>
      <c r="R1601">
        <f>IF(F1601="Monthly",2,0)
+IF(E1601&lt;=6,2,0)
+IF(N1601&lt;=2,2,0)
+IF(L1601&gt;=4,2,0)
+IF(M1601&gt;=2,1,0)
+IF(H1601&gt;=_xlfn.PERCENTILE.INC($H$2:$H$10001,0.75),1,0)</f>
        <v>2</v>
      </c>
      <c r="S1601" t="str">
        <f>IF(R1601&gt;=7,"High",IF(R1601&gt;=4,"Medium","Low"))</f>
        <v>Low</v>
      </c>
    </row>
    <row r="1602" spans="1:19">
      <c r="A1602" t="s">
        <v>1727</v>
      </c>
      <c r="B1602">
        <v>42</v>
      </c>
      <c r="C1602" t="s">
        <v>112</v>
      </c>
      <c r="D1602" t="s">
        <v>133</v>
      </c>
      <c r="E1602">
        <v>46</v>
      </c>
      <c r="F1602" t="s">
        <v>103</v>
      </c>
      <c r="G1602" t="s">
        <v>110</v>
      </c>
      <c r="H1602" s="5">
        <v>646</v>
      </c>
      <c r="I1602" s="5">
        <v>29818.65</v>
      </c>
      <c r="J1602" t="s">
        <v>115</v>
      </c>
      <c r="K1602" t="s">
        <v>107</v>
      </c>
      <c r="L1602">
        <v>1</v>
      </c>
      <c r="M1602">
        <v>0</v>
      </c>
      <c r="N1602">
        <v>5</v>
      </c>
      <c r="O1602" s="6">
        <v>0</v>
      </c>
      <c r="P1602" t="s">
        <v>107</v>
      </c>
      <c r="Q1602" t="s">
        <v>107</v>
      </c>
      <c r="R1602">
        <f>IF(F1602="Monthly",2,0)
+IF(E1602&lt;=6,2,0)
+IF(N1602&lt;=2,2,0)
+IF(L1602&gt;=4,2,0)
+IF(M1602&gt;=2,1,0)
+IF(H1602&gt;=_xlfn.PERCENTILE.INC($H$2:$H$10001,0.75),1,0)</f>
        <v>2</v>
      </c>
      <c r="S1602" t="str">
        <f>IF(R1602&gt;=7,"High",IF(R1602&gt;=4,"Medium","Low"))</f>
        <v>Low</v>
      </c>
    </row>
    <row r="1603" spans="1:19">
      <c r="A1603" t="s">
        <v>1728</v>
      </c>
      <c r="B1603">
        <v>35</v>
      </c>
      <c r="C1603" t="s">
        <v>101</v>
      </c>
      <c r="D1603" t="s">
        <v>133</v>
      </c>
      <c r="E1603">
        <v>25</v>
      </c>
      <c r="F1603" t="s">
        <v>103</v>
      </c>
      <c r="G1603" t="s">
        <v>104</v>
      </c>
      <c r="H1603" s="5">
        <v>440</v>
      </c>
      <c r="I1603" s="5">
        <v>11080.51</v>
      </c>
      <c r="J1603" t="s">
        <v>105</v>
      </c>
      <c r="K1603" t="s">
        <v>106</v>
      </c>
      <c r="L1603">
        <v>2</v>
      </c>
      <c r="M1603">
        <v>1</v>
      </c>
      <c r="N1603">
        <v>4</v>
      </c>
      <c r="O1603" s="6">
        <v>0</v>
      </c>
      <c r="P1603" t="s">
        <v>106</v>
      </c>
      <c r="Q1603" t="s">
        <v>106</v>
      </c>
      <c r="R1603">
        <f>IF(F1603="Monthly",2,0)
+IF(E1603&lt;=6,2,0)
+IF(N1603&lt;=2,2,0)
+IF(L1603&gt;=4,2,0)
+IF(M1603&gt;=2,1,0)
+IF(H1603&gt;=_xlfn.PERCENTILE.INC($H$2:$H$10001,0.75),1,0)</f>
        <v>2</v>
      </c>
      <c r="S1603" t="str">
        <f>IF(R1603&gt;=7,"High",IF(R1603&gt;=4,"Medium","Low"))</f>
        <v>Low</v>
      </c>
    </row>
    <row r="1604" spans="1:19">
      <c r="A1604" t="s">
        <v>1729</v>
      </c>
      <c r="B1604">
        <v>20</v>
      </c>
      <c r="C1604" t="s">
        <v>112</v>
      </c>
      <c r="D1604" t="s">
        <v>131</v>
      </c>
      <c r="E1604">
        <v>60</v>
      </c>
      <c r="F1604" t="s">
        <v>121</v>
      </c>
      <c r="G1604" t="s">
        <v>104</v>
      </c>
      <c r="H1604" s="5">
        <v>526</v>
      </c>
      <c r="I1604" s="5">
        <v>27074.99</v>
      </c>
      <c r="J1604" t="s">
        <v>115</v>
      </c>
      <c r="K1604" t="s">
        <v>106</v>
      </c>
      <c r="L1604">
        <v>0</v>
      </c>
      <c r="M1604">
        <v>0</v>
      </c>
      <c r="N1604">
        <v>5</v>
      </c>
      <c r="O1604" s="6">
        <v>15</v>
      </c>
      <c r="P1604" t="s">
        <v>107</v>
      </c>
      <c r="Q1604" t="s">
        <v>107</v>
      </c>
      <c r="R1604">
        <f>IF(F1604="Monthly",2,0)
+IF(E1604&lt;=6,2,0)
+IF(N1604&lt;=2,2,0)
+IF(L1604&gt;=4,2,0)
+IF(M1604&gt;=2,1,0)
+IF(H1604&gt;=_xlfn.PERCENTILE.INC($H$2:$H$10001,0.75),1,0)</f>
        <v>0</v>
      </c>
      <c r="S1604" t="str">
        <f>IF(R1604&gt;=7,"High",IF(R1604&gt;=4,"Medium","Low"))</f>
        <v>Low</v>
      </c>
    </row>
    <row r="1605" spans="1:19">
      <c r="A1605" t="s">
        <v>1730</v>
      </c>
      <c r="B1605">
        <v>18</v>
      </c>
      <c r="C1605" t="s">
        <v>112</v>
      </c>
      <c r="D1605" t="s">
        <v>126</v>
      </c>
      <c r="E1605">
        <v>36</v>
      </c>
      <c r="F1605" t="s">
        <v>103</v>
      </c>
      <c r="G1605" t="s">
        <v>104</v>
      </c>
      <c r="H1605" s="5">
        <v>531</v>
      </c>
      <c r="I1605" s="5">
        <v>18840.990000000002</v>
      </c>
      <c r="J1605" t="s">
        <v>140</v>
      </c>
      <c r="K1605" t="s">
        <v>107</v>
      </c>
      <c r="L1605">
        <v>4</v>
      </c>
      <c r="M1605">
        <v>1</v>
      </c>
      <c r="N1605">
        <v>4</v>
      </c>
      <c r="O1605" s="6">
        <v>0</v>
      </c>
      <c r="P1605" t="s">
        <v>107</v>
      </c>
      <c r="Q1605" t="s">
        <v>106</v>
      </c>
      <c r="R1605">
        <f>IF(F1605="Monthly",2,0)
+IF(E1605&lt;=6,2,0)
+IF(N1605&lt;=2,2,0)
+IF(L1605&gt;=4,2,0)
+IF(M1605&gt;=2,1,0)
+IF(H1605&gt;=_xlfn.PERCENTILE.INC($H$2:$H$10001,0.75),1,0)</f>
        <v>4</v>
      </c>
      <c r="S1605" t="str">
        <f>IF(R1605&gt;=7,"High",IF(R1605&gt;=4,"Medium","Low"))</f>
        <v>Medium</v>
      </c>
    </row>
    <row r="1606" spans="1:19">
      <c r="A1606" t="s">
        <v>1731</v>
      </c>
      <c r="B1606">
        <v>53</v>
      </c>
      <c r="C1606" t="s">
        <v>112</v>
      </c>
      <c r="D1606" t="s">
        <v>137</v>
      </c>
      <c r="E1606">
        <v>65</v>
      </c>
      <c r="F1606" t="s">
        <v>103</v>
      </c>
      <c r="G1606" t="s">
        <v>104</v>
      </c>
      <c r="H1606" s="5">
        <v>481</v>
      </c>
      <c r="I1606" s="5">
        <v>31268.5</v>
      </c>
      <c r="J1606" t="s">
        <v>105</v>
      </c>
      <c r="K1606" t="s">
        <v>107</v>
      </c>
      <c r="L1606">
        <v>1</v>
      </c>
      <c r="M1606">
        <v>0</v>
      </c>
      <c r="N1606">
        <v>5</v>
      </c>
      <c r="O1606" s="6">
        <v>0</v>
      </c>
      <c r="P1606" t="s">
        <v>107</v>
      </c>
      <c r="Q1606" t="s">
        <v>107</v>
      </c>
      <c r="R1606">
        <f>IF(F1606="Monthly",2,0)
+IF(E1606&lt;=6,2,0)
+IF(N1606&lt;=2,2,0)
+IF(L1606&gt;=4,2,0)
+IF(M1606&gt;=2,1,0)
+IF(H1606&gt;=_xlfn.PERCENTILE.INC($H$2:$H$10001,0.75),1,0)</f>
        <v>2</v>
      </c>
      <c r="S1606" t="str">
        <f>IF(R1606&gt;=7,"High",IF(R1606&gt;=4,"Medium","Low"))</f>
        <v>Low</v>
      </c>
    </row>
    <row r="1607" spans="1:19">
      <c r="A1607" t="s">
        <v>1732</v>
      </c>
      <c r="B1607">
        <v>28</v>
      </c>
      <c r="C1607" t="s">
        <v>112</v>
      </c>
      <c r="D1607" t="s">
        <v>137</v>
      </c>
      <c r="E1607">
        <v>47</v>
      </c>
      <c r="F1607" t="s">
        <v>121</v>
      </c>
      <c r="G1607" t="s">
        <v>104</v>
      </c>
      <c r="H1607" s="5">
        <v>503</v>
      </c>
      <c r="I1607" s="5">
        <v>20004.48</v>
      </c>
      <c r="J1607" t="s">
        <v>117</v>
      </c>
      <c r="K1607" t="s">
        <v>107</v>
      </c>
      <c r="L1607">
        <v>1</v>
      </c>
      <c r="M1607">
        <v>0</v>
      </c>
      <c r="N1607">
        <v>5</v>
      </c>
      <c r="O1607" s="6">
        <v>15</v>
      </c>
      <c r="P1607" t="s">
        <v>107</v>
      </c>
      <c r="Q1607" t="s">
        <v>107</v>
      </c>
      <c r="R1607">
        <f>IF(F1607="Monthly",2,0)
+IF(E1607&lt;=6,2,0)
+IF(N1607&lt;=2,2,0)
+IF(L1607&gt;=4,2,0)
+IF(M1607&gt;=2,1,0)
+IF(H1607&gt;=_xlfn.PERCENTILE.INC($H$2:$H$10001,0.75),1,0)</f>
        <v>0</v>
      </c>
      <c r="S1607" t="str">
        <f>IF(R1607&gt;=7,"High",IF(R1607&gt;=4,"Medium","Low"))</f>
        <v>Low</v>
      </c>
    </row>
    <row r="1608" spans="1:19">
      <c r="A1608" t="s">
        <v>1733</v>
      </c>
      <c r="B1608">
        <v>26</v>
      </c>
      <c r="C1608" t="s">
        <v>101</v>
      </c>
      <c r="D1608" t="s">
        <v>119</v>
      </c>
      <c r="E1608">
        <v>32</v>
      </c>
      <c r="F1608" t="s">
        <v>103</v>
      </c>
      <c r="G1608" t="s">
        <v>104</v>
      </c>
      <c r="H1608" s="5">
        <v>491</v>
      </c>
      <c r="I1608" s="5">
        <f>RawCustomerTable[[#This Row],[Monthly_Charges]]*RawCustomerTable[[#This Row],[Tenure_Months]]*(1-RawCustomerTable[[#This Row],[Discount_Percent]]/100)</f>
        <v>15712</v>
      </c>
      <c r="J1608" t="s">
        <v>134</v>
      </c>
      <c r="K1608" t="s">
        <v>106</v>
      </c>
      <c r="L1608">
        <v>3</v>
      </c>
      <c r="M1608">
        <v>0</v>
      </c>
      <c r="N1608">
        <v>4</v>
      </c>
      <c r="O1608" s="6">
        <v>0</v>
      </c>
      <c r="P1608" t="s">
        <v>107</v>
      </c>
      <c r="Q1608" t="s">
        <v>107</v>
      </c>
      <c r="R1608">
        <f>IF(F1608="Monthly",2,0)
+IF(E1608&lt;=6,2,0)
+IF(N1608&lt;=2,2,0)
+IF(L1608&gt;=4,2,0)
+IF(M1608&gt;=2,1,0)
+IF(H1608&gt;=_xlfn.PERCENTILE.INC($H$2:$H$10001,0.75),1,0)</f>
        <v>2</v>
      </c>
      <c r="S1608" t="str">
        <f>IF(R1608&gt;=7,"High",IF(R1608&gt;=4,"Medium","Low"))</f>
        <v>Low</v>
      </c>
    </row>
    <row r="1609" spans="1:19">
      <c r="A1609" t="s">
        <v>1734</v>
      </c>
      <c r="B1609">
        <v>34</v>
      </c>
      <c r="C1609" t="s">
        <v>101</v>
      </c>
      <c r="D1609" t="s">
        <v>126</v>
      </c>
      <c r="E1609">
        <v>9</v>
      </c>
      <c r="F1609" t="s">
        <v>109</v>
      </c>
      <c r="G1609" t="s">
        <v>129</v>
      </c>
      <c r="H1609" s="5">
        <v>1029</v>
      </c>
      <c r="I1609" s="5">
        <v>9458.4599999999991</v>
      </c>
      <c r="J1609" t="s">
        <v>115</v>
      </c>
      <c r="K1609" t="s">
        <v>106</v>
      </c>
      <c r="L1609">
        <v>0</v>
      </c>
      <c r="M1609">
        <v>0</v>
      </c>
      <c r="N1609">
        <v>5</v>
      </c>
      <c r="O1609" s="6">
        <v>0</v>
      </c>
      <c r="P1609" t="s">
        <v>107</v>
      </c>
      <c r="Q1609" t="s">
        <v>107</v>
      </c>
      <c r="R1609">
        <f>IF(F1609="Monthly",2,0)
+IF(E1609&lt;=6,2,0)
+IF(N1609&lt;=2,2,0)
+IF(L1609&gt;=4,2,0)
+IF(M1609&gt;=2,1,0)
+IF(H1609&gt;=_xlfn.PERCENTILE.INC($H$2:$H$10001,0.75),1,0)</f>
        <v>1</v>
      </c>
      <c r="S1609" t="str">
        <f>IF(R1609&gt;=7,"High",IF(R1609&gt;=4,"Medium","Low"))</f>
        <v>Low</v>
      </c>
    </row>
    <row r="1610" spans="1:19">
      <c r="A1610" t="s">
        <v>1735</v>
      </c>
      <c r="B1610">
        <v>51</v>
      </c>
      <c r="C1610" t="s">
        <v>101</v>
      </c>
      <c r="D1610" t="s">
        <v>119</v>
      </c>
      <c r="E1610">
        <v>53</v>
      </c>
      <c r="F1610" t="s">
        <v>103</v>
      </c>
      <c r="G1610" t="s">
        <v>110</v>
      </c>
      <c r="H1610" s="5">
        <v>656</v>
      </c>
      <c r="I1610" s="5">
        <v>34735.78</v>
      </c>
      <c r="J1610" t="s">
        <v>117</v>
      </c>
      <c r="K1610" t="s">
        <v>106</v>
      </c>
      <c r="L1610">
        <v>0</v>
      </c>
      <c r="M1610">
        <v>0</v>
      </c>
      <c r="N1610">
        <v>5</v>
      </c>
      <c r="O1610" s="6">
        <v>0</v>
      </c>
      <c r="P1610" t="s">
        <v>106</v>
      </c>
      <c r="Q1610" t="s">
        <v>107</v>
      </c>
      <c r="R1610">
        <f>IF(F1610="Monthly",2,0)
+IF(E1610&lt;=6,2,0)
+IF(N1610&lt;=2,2,0)
+IF(L1610&gt;=4,2,0)
+IF(M1610&gt;=2,1,0)
+IF(H1610&gt;=_xlfn.PERCENTILE.INC($H$2:$H$10001,0.75),1,0)</f>
        <v>2</v>
      </c>
      <c r="S1610" t="str">
        <f>IF(R1610&gt;=7,"High",IF(R1610&gt;=4,"Medium","Low"))</f>
        <v>Low</v>
      </c>
    </row>
    <row r="1611" spans="1:19">
      <c r="A1611" t="s">
        <v>1736</v>
      </c>
      <c r="B1611">
        <v>41</v>
      </c>
      <c r="C1611" t="s">
        <v>112</v>
      </c>
      <c r="D1611" t="s">
        <v>102</v>
      </c>
      <c r="E1611">
        <v>26</v>
      </c>
      <c r="F1611" t="s">
        <v>103</v>
      </c>
      <c r="G1611" t="s">
        <v>110</v>
      </c>
      <c r="H1611" s="5">
        <v>798</v>
      </c>
      <c r="I1611" s="5">
        <v>20452.29</v>
      </c>
      <c r="J1611" t="s">
        <v>117</v>
      </c>
      <c r="K1611" t="s">
        <v>106</v>
      </c>
      <c r="L1611">
        <v>3</v>
      </c>
      <c r="M1611">
        <v>1</v>
      </c>
      <c r="N1611">
        <v>4</v>
      </c>
      <c r="O1611" s="6">
        <v>0</v>
      </c>
      <c r="P1611" t="s">
        <v>107</v>
      </c>
      <c r="Q1611" t="s">
        <v>106</v>
      </c>
      <c r="R1611">
        <f>IF(F1611="Monthly",2,0)
+IF(E1611&lt;=6,2,0)
+IF(N1611&lt;=2,2,0)
+IF(L1611&gt;=4,2,0)
+IF(M1611&gt;=2,1,0)
+IF(H1611&gt;=_xlfn.PERCENTILE.INC($H$2:$H$10001,0.75),1,0)</f>
        <v>3</v>
      </c>
      <c r="S1611" t="str">
        <f>IF(R1611&gt;=7,"High",IF(R1611&gt;=4,"Medium","Low"))</f>
        <v>Low</v>
      </c>
    </row>
    <row r="1612" spans="1:19">
      <c r="A1612" t="s">
        <v>1737</v>
      </c>
      <c r="B1612">
        <v>52</v>
      </c>
      <c r="C1612" t="s">
        <v>112</v>
      </c>
      <c r="D1612" t="s">
        <v>128</v>
      </c>
      <c r="E1612">
        <v>35</v>
      </c>
      <c r="F1612" t="s">
        <v>103</v>
      </c>
      <c r="G1612" t="s">
        <v>104</v>
      </c>
      <c r="H1612" s="5">
        <v>480</v>
      </c>
      <c r="I1612" s="5">
        <v>17229.080000000002</v>
      </c>
      <c r="J1612" t="s">
        <v>140</v>
      </c>
      <c r="K1612" t="s">
        <v>107</v>
      </c>
      <c r="L1612">
        <v>2</v>
      </c>
      <c r="M1612">
        <v>0</v>
      </c>
      <c r="N1612">
        <v>5</v>
      </c>
      <c r="O1612" s="6">
        <v>0</v>
      </c>
      <c r="P1612" t="s">
        <v>107</v>
      </c>
      <c r="Q1612" t="s">
        <v>107</v>
      </c>
      <c r="R1612">
        <f>IF(F1612="Monthly",2,0)
+IF(E1612&lt;=6,2,0)
+IF(N1612&lt;=2,2,0)
+IF(L1612&gt;=4,2,0)
+IF(M1612&gt;=2,1,0)
+IF(H1612&gt;=_xlfn.PERCENTILE.INC($H$2:$H$10001,0.75),1,0)</f>
        <v>2</v>
      </c>
      <c r="S1612" t="str">
        <f>IF(R1612&gt;=7,"High",IF(R1612&gt;=4,"Medium","Low"))</f>
        <v>Low</v>
      </c>
    </row>
    <row r="1613" spans="1:19">
      <c r="A1613" t="s">
        <v>1738</v>
      </c>
      <c r="B1613">
        <v>18</v>
      </c>
      <c r="C1613" t="s">
        <v>101</v>
      </c>
      <c r="D1613" t="s">
        <v>126</v>
      </c>
      <c r="E1613">
        <v>63</v>
      </c>
      <c r="F1613" t="s">
        <v>121</v>
      </c>
      <c r="G1613" t="s">
        <v>104</v>
      </c>
      <c r="H1613" s="5">
        <v>540</v>
      </c>
      <c r="I1613" s="5">
        <v>30341.08</v>
      </c>
      <c r="J1613" t="s">
        <v>117</v>
      </c>
      <c r="K1613" t="s">
        <v>106</v>
      </c>
      <c r="L1613">
        <v>0</v>
      </c>
      <c r="M1613">
        <v>0</v>
      </c>
      <c r="N1613">
        <v>5</v>
      </c>
      <c r="O1613" s="6">
        <v>10</v>
      </c>
      <c r="P1613" t="s">
        <v>107</v>
      </c>
      <c r="Q1613" t="s">
        <v>107</v>
      </c>
      <c r="R1613">
        <f>IF(F1613="Monthly",2,0)
+IF(E1613&lt;=6,2,0)
+IF(N1613&lt;=2,2,0)
+IF(L1613&gt;=4,2,0)
+IF(M1613&gt;=2,1,0)
+IF(H1613&gt;=_xlfn.PERCENTILE.INC($H$2:$H$10001,0.75),1,0)</f>
        <v>0</v>
      </c>
      <c r="S1613" t="str">
        <f>IF(R1613&gt;=7,"High",IF(R1613&gt;=4,"Medium","Low"))</f>
        <v>Low</v>
      </c>
    </row>
    <row r="1614" spans="1:19">
      <c r="A1614" t="s">
        <v>1739</v>
      </c>
      <c r="B1614">
        <v>62</v>
      </c>
      <c r="C1614" t="s">
        <v>101</v>
      </c>
      <c r="D1614" t="s">
        <v>131</v>
      </c>
      <c r="E1614">
        <v>32</v>
      </c>
      <c r="F1614" t="s">
        <v>103</v>
      </c>
      <c r="G1614" t="s">
        <v>110</v>
      </c>
      <c r="H1614" s="5">
        <v>775</v>
      </c>
      <c r="I1614" s="5">
        <v>24169.05</v>
      </c>
      <c r="J1614" t="s">
        <v>105</v>
      </c>
      <c r="K1614" t="s">
        <v>106</v>
      </c>
      <c r="L1614">
        <v>1</v>
      </c>
      <c r="M1614">
        <v>0</v>
      </c>
      <c r="N1614">
        <v>5</v>
      </c>
      <c r="O1614" s="6">
        <v>0</v>
      </c>
      <c r="P1614" t="s">
        <v>107</v>
      </c>
      <c r="Q1614" t="s">
        <v>106</v>
      </c>
      <c r="R1614">
        <f>IF(F1614="Monthly",2,0)
+IF(E1614&lt;=6,2,0)
+IF(N1614&lt;=2,2,0)
+IF(L1614&gt;=4,2,0)
+IF(M1614&gt;=2,1,0)
+IF(H1614&gt;=_xlfn.PERCENTILE.INC($H$2:$H$10001,0.75),1,0)</f>
        <v>2</v>
      </c>
      <c r="S1614" t="str">
        <f>IF(R1614&gt;=7,"High",IF(R1614&gt;=4,"Medium","Low"))</f>
        <v>Low</v>
      </c>
    </row>
    <row r="1615" spans="1:19">
      <c r="A1615" t="s">
        <v>1740</v>
      </c>
      <c r="B1615">
        <v>57</v>
      </c>
      <c r="C1615" t="s">
        <v>101</v>
      </c>
      <c r="D1615" t="s">
        <v>126</v>
      </c>
      <c r="E1615">
        <v>65</v>
      </c>
      <c r="F1615" t="s">
        <v>109</v>
      </c>
      <c r="G1615" t="s">
        <v>129</v>
      </c>
      <c r="H1615" s="5">
        <v>1074</v>
      </c>
      <c r="I1615" s="5">
        <v>66509.429999999993</v>
      </c>
      <c r="J1615" t="s">
        <v>140</v>
      </c>
      <c r="K1615" t="s">
        <v>106</v>
      </c>
      <c r="L1615">
        <v>0</v>
      </c>
      <c r="M1615">
        <v>0</v>
      </c>
      <c r="N1615">
        <v>5</v>
      </c>
      <c r="O1615" s="6">
        <v>5</v>
      </c>
      <c r="P1615" t="s">
        <v>107</v>
      </c>
      <c r="Q1615" t="s">
        <v>107</v>
      </c>
      <c r="R1615">
        <f>IF(F1615="Monthly",2,0)
+IF(E1615&lt;=6,2,0)
+IF(N1615&lt;=2,2,0)
+IF(L1615&gt;=4,2,0)
+IF(M1615&gt;=2,1,0)
+IF(H1615&gt;=_xlfn.PERCENTILE.INC($H$2:$H$10001,0.75),1,0)</f>
        <v>1</v>
      </c>
      <c r="S1615" t="str">
        <f>IF(R1615&gt;=7,"High",IF(R1615&gt;=4,"Medium","Low"))</f>
        <v>Low</v>
      </c>
    </row>
    <row r="1616" spans="1:19">
      <c r="A1616" t="s">
        <v>1741</v>
      </c>
      <c r="B1616">
        <v>56</v>
      </c>
      <c r="C1616" t="s">
        <v>112</v>
      </c>
      <c r="D1616" t="s">
        <v>119</v>
      </c>
      <c r="E1616">
        <v>21</v>
      </c>
      <c r="F1616" t="s">
        <v>121</v>
      </c>
      <c r="G1616" t="s">
        <v>129</v>
      </c>
      <c r="H1616" s="5">
        <v>1037</v>
      </c>
      <c r="I1616" s="5">
        <v>22268.68</v>
      </c>
      <c r="J1616" t="s">
        <v>105</v>
      </c>
      <c r="K1616" t="s">
        <v>106</v>
      </c>
      <c r="L1616">
        <v>1</v>
      </c>
      <c r="M1616">
        <v>0</v>
      </c>
      <c r="N1616">
        <v>5</v>
      </c>
      <c r="O1616" s="6">
        <v>0</v>
      </c>
      <c r="P1616" t="s">
        <v>106</v>
      </c>
      <c r="Q1616" t="s">
        <v>107</v>
      </c>
      <c r="R1616">
        <f>IF(F1616="Monthly",2,0)
+IF(E1616&lt;=6,2,0)
+IF(N1616&lt;=2,2,0)
+IF(L1616&gt;=4,2,0)
+IF(M1616&gt;=2,1,0)
+IF(H1616&gt;=_xlfn.PERCENTILE.INC($H$2:$H$10001,0.75),1,0)</f>
        <v>1</v>
      </c>
      <c r="S1616" t="str">
        <f>IF(R1616&gt;=7,"High",IF(R1616&gt;=4,"Medium","Low"))</f>
        <v>Low</v>
      </c>
    </row>
    <row r="1617" spans="1:19">
      <c r="A1617" t="s">
        <v>1742</v>
      </c>
      <c r="B1617">
        <v>27</v>
      </c>
      <c r="C1617" t="s">
        <v>112</v>
      </c>
      <c r="D1617" t="s">
        <v>113</v>
      </c>
      <c r="E1617">
        <v>49</v>
      </c>
      <c r="F1617" t="s">
        <v>121</v>
      </c>
      <c r="G1617" t="s">
        <v>129</v>
      </c>
      <c r="H1617" s="5">
        <v>983</v>
      </c>
      <c r="I1617" s="5">
        <v>46976.66</v>
      </c>
      <c r="J1617" t="s">
        <v>117</v>
      </c>
      <c r="K1617" t="s">
        <v>106</v>
      </c>
      <c r="L1617">
        <v>0</v>
      </c>
      <c r="M1617">
        <v>0</v>
      </c>
      <c r="N1617">
        <v>5</v>
      </c>
      <c r="O1617" s="6">
        <v>0</v>
      </c>
      <c r="P1617" t="s">
        <v>106</v>
      </c>
      <c r="Q1617" t="s">
        <v>107</v>
      </c>
      <c r="R1617">
        <f>IF(F1617="Monthly",2,0)
+IF(E1617&lt;=6,2,0)
+IF(N1617&lt;=2,2,0)
+IF(L1617&gt;=4,2,0)
+IF(M1617&gt;=2,1,0)
+IF(H1617&gt;=_xlfn.PERCENTILE.INC($H$2:$H$10001,0.75),1,0)</f>
        <v>1</v>
      </c>
      <c r="S1617" t="str">
        <f>IF(R1617&gt;=7,"High",IF(R1617&gt;=4,"Medium","Low"))</f>
        <v>Low</v>
      </c>
    </row>
    <row r="1618" spans="1:19">
      <c r="A1618" t="s">
        <v>1743</v>
      </c>
      <c r="B1618">
        <v>40</v>
      </c>
      <c r="C1618" t="s">
        <v>101</v>
      </c>
      <c r="D1618" t="s">
        <v>123</v>
      </c>
      <c r="E1618">
        <v>9</v>
      </c>
      <c r="F1618" t="s">
        <v>103</v>
      </c>
      <c r="G1618" t="s">
        <v>104</v>
      </c>
      <c r="H1618" s="5">
        <v>405</v>
      </c>
      <c r="I1618" s="5">
        <v>3554.88</v>
      </c>
      <c r="J1618" t="s">
        <v>105</v>
      </c>
      <c r="K1618" t="s">
        <v>106</v>
      </c>
      <c r="L1618">
        <v>0</v>
      </c>
      <c r="M1618">
        <v>0</v>
      </c>
      <c r="N1618">
        <v>5</v>
      </c>
      <c r="O1618" s="6">
        <v>0</v>
      </c>
      <c r="P1618" t="s">
        <v>107</v>
      </c>
      <c r="Q1618" t="s">
        <v>107</v>
      </c>
      <c r="R1618">
        <f>IF(F1618="Monthly",2,0)
+IF(E1618&lt;=6,2,0)
+IF(N1618&lt;=2,2,0)
+IF(L1618&gt;=4,2,0)
+IF(M1618&gt;=2,1,0)
+IF(H1618&gt;=_xlfn.PERCENTILE.INC($H$2:$H$10001,0.75),1,0)</f>
        <v>2</v>
      </c>
      <c r="S1618" t="str">
        <f>IF(R1618&gt;=7,"High",IF(R1618&gt;=4,"Medium","Low"))</f>
        <v>Low</v>
      </c>
    </row>
    <row r="1619" spans="1:19">
      <c r="A1619" t="s">
        <v>1744</v>
      </c>
      <c r="B1619">
        <v>37</v>
      </c>
      <c r="C1619" t="s">
        <v>112</v>
      </c>
      <c r="D1619" t="s">
        <v>131</v>
      </c>
      <c r="E1619">
        <v>33</v>
      </c>
      <c r="F1619" t="s">
        <v>103</v>
      </c>
      <c r="G1619" t="s">
        <v>129</v>
      </c>
      <c r="H1619" s="5">
        <v>1046</v>
      </c>
      <c r="I1619" s="5">
        <v>35528.589999999997</v>
      </c>
      <c r="J1619" t="s">
        <v>117</v>
      </c>
      <c r="K1619" t="s">
        <v>106</v>
      </c>
      <c r="L1619">
        <v>2</v>
      </c>
      <c r="M1619">
        <v>0</v>
      </c>
      <c r="N1619">
        <v>5</v>
      </c>
      <c r="O1619" s="6">
        <v>0</v>
      </c>
      <c r="P1619" t="s">
        <v>106</v>
      </c>
      <c r="Q1619" t="s">
        <v>106</v>
      </c>
      <c r="R1619">
        <f>IF(F1619="Monthly",2,0)
+IF(E1619&lt;=6,2,0)
+IF(N1619&lt;=2,2,0)
+IF(L1619&gt;=4,2,0)
+IF(M1619&gt;=2,1,0)
+IF(H1619&gt;=_xlfn.PERCENTILE.INC($H$2:$H$10001,0.75),1,0)</f>
        <v>3</v>
      </c>
      <c r="S1619" t="str">
        <f>IF(R1619&gt;=7,"High",IF(R1619&gt;=4,"Medium","Low"))</f>
        <v>Low</v>
      </c>
    </row>
    <row r="1620" spans="1:19">
      <c r="A1620" t="s">
        <v>1745</v>
      </c>
      <c r="B1620">
        <v>39</v>
      </c>
      <c r="C1620" t="s">
        <v>112</v>
      </c>
      <c r="D1620" t="s">
        <v>131</v>
      </c>
      <c r="E1620">
        <v>33</v>
      </c>
      <c r="F1620" t="s">
        <v>103</v>
      </c>
      <c r="G1620" t="s">
        <v>104</v>
      </c>
      <c r="H1620" s="5">
        <v>569</v>
      </c>
      <c r="I1620" s="5">
        <v>18910.080000000002</v>
      </c>
      <c r="J1620" t="s">
        <v>105</v>
      </c>
      <c r="K1620" t="s">
        <v>106</v>
      </c>
      <c r="L1620">
        <v>0</v>
      </c>
      <c r="M1620">
        <v>0</v>
      </c>
      <c r="N1620">
        <v>4</v>
      </c>
      <c r="O1620" s="6">
        <v>0</v>
      </c>
      <c r="P1620" t="s">
        <v>106</v>
      </c>
      <c r="Q1620" t="s">
        <v>107</v>
      </c>
      <c r="R1620">
        <f>IF(F1620="Monthly",2,0)
+IF(E1620&lt;=6,2,0)
+IF(N1620&lt;=2,2,0)
+IF(L1620&gt;=4,2,0)
+IF(M1620&gt;=2,1,0)
+IF(H1620&gt;=_xlfn.PERCENTILE.INC($H$2:$H$10001,0.75),1,0)</f>
        <v>2</v>
      </c>
      <c r="S1620" t="str">
        <f>IF(R1620&gt;=7,"High",IF(R1620&gt;=4,"Medium","Low"))</f>
        <v>Low</v>
      </c>
    </row>
    <row r="1621" spans="1:19">
      <c r="A1621" t="s">
        <v>1746</v>
      </c>
      <c r="B1621">
        <v>45</v>
      </c>
      <c r="C1621" t="s">
        <v>112</v>
      </c>
      <c r="D1621" t="s">
        <v>128</v>
      </c>
      <c r="E1621">
        <v>40</v>
      </c>
      <c r="F1621" t="s">
        <v>121</v>
      </c>
      <c r="G1621" t="s">
        <v>110</v>
      </c>
      <c r="H1621" s="5">
        <v>662</v>
      </c>
      <c r="I1621" s="5">
        <v>22013.72</v>
      </c>
      <c r="J1621" t="s">
        <v>134</v>
      </c>
      <c r="K1621" t="s">
        <v>106</v>
      </c>
      <c r="L1621">
        <v>3</v>
      </c>
      <c r="M1621">
        <v>1</v>
      </c>
      <c r="N1621">
        <v>5</v>
      </c>
      <c r="O1621" s="6">
        <v>15</v>
      </c>
      <c r="P1621" t="s">
        <v>107</v>
      </c>
      <c r="Q1621" t="s">
        <v>107</v>
      </c>
      <c r="R1621">
        <f>IF(F1621="Monthly",2,0)
+IF(E1621&lt;=6,2,0)
+IF(N1621&lt;=2,2,0)
+IF(L1621&gt;=4,2,0)
+IF(M1621&gt;=2,1,0)
+IF(H1621&gt;=_xlfn.PERCENTILE.INC($H$2:$H$10001,0.75),1,0)</f>
        <v>0</v>
      </c>
      <c r="S1621" t="str">
        <f>IF(R1621&gt;=7,"High",IF(R1621&gt;=4,"Medium","Low"))</f>
        <v>Low</v>
      </c>
    </row>
    <row r="1622" spans="1:19">
      <c r="A1622" t="s">
        <v>1747</v>
      </c>
      <c r="B1622">
        <v>21</v>
      </c>
      <c r="C1622" t="s">
        <v>101</v>
      </c>
      <c r="D1622" t="s">
        <v>131</v>
      </c>
      <c r="E1622">
        <v>13</v>
      </c>
      <c r="F1622" t="s">
        <v>103</v>
      </c>
      <c r="G1622" t="s">
        <v>110</v>
      </c>
      <c r="H1622" s="5">
        <v>710</v>
      </c>
      <c r="I1622" s="5">
        <v>9267.92</v>
      </c>
      <c r="J1622" t="s">
        <v>117</v>
      </c>
      <c r="K1622" t="s">
        <v>106</v>
      </c>
      <c r="L1622">
        <v>1</v>
      </c>
      <c r="M1622">
        <v>0</v>
      </c>
      <c r="N1622">
        <v>5</v>
      </c>
      <c r="O1622" s="6">
        <v>0</v>
      </c>
      <c r="P1622" t="s">
        <v>107</v>
      </c>
      <c r="Q1622" t="s">
        <v>107</v>
      </c>
      <c r="R1622">
        <f>IF(F1622="Monthly",2,0)
+IF(E1622&lt;=6,2,0)
+IF(N1622&lt;=2,2,0)
+IF(L1622&gt;=4,2,0)
+IF(M1622&gt;=2,1,0)
+IF(H1622&gt;=_xlfn.PERCENTILE.INC($H$2:$H$10001,0.75),1,0)</f>
        <v>2</v>
      </c>
      <c r="S1622" t="str">
        <f>IF(R1622&gt;=7,"High",IF(R1622&gt;=4,"Medium","Low"))</f>
        <v>Low</v>
      </c>
    </row>
    <row r="1623" spans="1:19">
      <c r="A1623" t="s">
        <v>1748</v>
      </c>
      <c r="B1623">
        <v>52</v>
      </c>
      <c r="C1623" t="s">
        <v>112</v>
      </c>
      <c r="D1623" t="s">
        <v>137</v>
      </c>
      <c r="E1623">
        <v>31</v>
      </c>
      <c r="F1623" t="s">
        <v>103</v>
      </c>
      <c r="G1623" t="s">
        <v>104</v>
      </c>
      <c r="H1623" s="5">
        <v>411</v>
      </c>
      <c r="I1623" s="5">
        <v>13075.06</v>
      </c>
      <c r="J1623" t="s">
        <v>105</v>
      </c>
      <c r="K1623" t="s">
        <v>107</v>
      </c>
      <c r="L1623">
        <v>1</v>
      </c>
      <c r="M1623">
        <v>0</v>
      </c>
      <c r="N1623">
        <v>5</v>
      </c>
      <c r="O1623" s="6">
        <v>0</v>
      </c>
      <c r="P1623" t="s">
        <v>107</v>
      </c>
      <c r="Q1623" t="s">
        <v>107</v>
      </c>
      <c r="R1623">
        <f>IF(F1623="Monthly",2,0)
+IF(E1623&lt;=6,2,0)
+IF(N1623&lt;=2,2,0)
+IF(L1623&gt;=4,2,0)
+IF(M1623&gt;=2,1,0)
+IF(H1623&gt;=_xlfn.PERCENTILE.INC($H$2:$H$10001,0.75),1,0)</f>
        <v>2</v>
      </c>
      <c r="S1623" t="str">
        <f>IF(R1623&gt;=7,"High",IF(R1623&gt;=4,"Medium","Low"))</f>
        <v>Low</v>
      </c>
    </row>
    <row r="1624" spans="1:19">
      <c r="A1624" t="s">
        <v>1749</v>
      </c>
      <c r="B1624">
        <v>51</v>
      </c>
      <c r="C1624" t="s">
        <v>101</v>
      </c>
      <c r="D1624" t="s">
        <v>137</v>
      </c>
      <c r="E1624">
        <v>14</v>
      </c>
      <c r="F1624" t="s">
        <v>109</v>
      </c>
      <c r="G1624" t="s">
        <v>104</v>
      </c>
      <c r="H1624" s="5">
        <v>429</v>
      </c>
      <c r="I1624" s="5">
        <v>6090.69</v>
      </c>
      <c r="J1624" t="s">
        <v>105</v>
      </c>
      <c r="K1624" t="s">
        <v>106</v>
      </c>
      <c r="L1624">
        <v>1</v>
      </c>
      <c r="M1624">
        <v>0</v>
      </c>
      <c r="N1624">
        <v>4</v>
      </c>
      <c r="O1624" s="6">
        <v>0</v>
      </c>
      <c r="P1624" t="s">
        <v>107</v>
      </c>
      <c r="Q1624" t="s">
        <v>107</v>
      </c>
      <c r="R1624">
        <f>IF(F1624="Monthly",2,0)
+IF(E1624&lt;=6,2,0)
+IF(N1624&lt;=2,2,0)
+IF(L1624&gt;=4,2,0)
+IF(M1624&gt;=2,1,0)
+IF(H1624&gt;=_xlfn.PERCENTILE.INC($H$2:$H$10001,0.75),1,0)</f>
        <v>0</v>
      </c>
      <c r="S1624" t="str">
        <f>IF(R1624&gt;=7,"High",IF(R1624&gt;=4,"Medium","Low"))</f>
        <v>Low</v>
      </c>
    </row>
    <row r="1625" spans="1:19">
      <c r="A1625" t="s">
        <v>1750</v>
      </c>
      <c r="B1625">
        <v>40</v>
      </c>
      <c r="C1625" t="s">
        <v>112</v>
      </c>
      <c r="D1625" t="s">
        <v>131</v>
      </c>
      <c r="E1625">
        <v>22</v>
      </c>
      <c r="F1625" t="s">
        <v>103</v>
      </c>
      <c r="G1625" t="s">
        <v>129</v>
      </c>
      <c r="H1625" s="5">
        <v>1045</v>
      </c>
      <c r="I1625" s="5">
        <v>23186.59</v>
      </c>
      <c r="J1625" t="s">
        <v>115</v>
      </c>
      <c r="K1625" t="s">
        <v>106</v>
      </c>
      <c r="L1625">
        <v>0</v>
      </c>
      <c r="M1625">
        <v>0</v>
      </c>
      <c r="N1625">
        <v>5</v>
      </c>
      <c r="O1625" s="6">
        <v>0</v>
      </c>
      <c r="P1625" t="s">
        <v>107</v>
      </c>
      <c r="Q1625" t="s">
        <v>107</v>
      </c>
      <c r="R1625">
        <f>IF(F1625="Monthly",2,0)
+IF(E1625&lt;=6,2,0)
+IF(N1625&lt;=2,2,0)
+IF(L1625&gt;=4,2,0)
+IF(M1625&gt;=2,1,0)
+IF(H1625&gt;=_xlfn.PERCENTILE.INC($H$2:$H$10001,0.75),1,0)</f>
        <v>3</v>
      </c>
      <c r="S1625" t="str">
        <f>IF(R1625&gt;=7,"High",IF(R1625&gt;=4,"Medium","Low"))</f>
        <v>Low</v>
      </c>
    </row>
    <row r="1626" spans="1:19">
      <c r="A1626" t="s">
        <v>1751</v>
      </c>
      <c r="B1626">
        <v>24</v>
      </c>
      <c r="C1626" t="s">
        <v>112</v>
      </c>
      <c r="D1626" t="s">
        <v>128</v>
      </c>
      <c r="E1626">
        <v>44</v>
      </c>
      <c r="F1626" t="s">
        <v>103</v>
      </c>
      <c r="G1626" t="s">
        <v>129</v>
      </c>
      <c r="H1626" s="5">
        <v>950</v>
      </c>
      <c r="I1626" s="5">
        <v>41445.4</v>
      </c>
      <c r="J1626" t="s">
        <v>105</v>
      </c>
      <c r="K1626" t="s">
        <v>106</v>
      </c>
      <c r="L1626">
        <v>2</v>
      </c>
      <c r="M1626">
        <v>1</v>
      </c>
      <c r="N1626">
        <v>4</v>
      </c>
      <c r="O1626" s="6">
        <v>0</v>
      </c>
      <c r="P1626" t="s">
        <v>107</v>
      </c>
      <c r="Q1626" t="s">
        <v>107</v>
      </c>
      <c r="R1626">
        <f>IF(F1626="Monthly",2,0)
+IF(E1626&lt;=6,2,0)
+IF(N1626&lt;=2,2,0)
+IF(L1626&gt;=4,2,0)
+IF(M1626&gt;=2,1,0)
+IF(H1626&gt;=_xlfn.PERCENTILE.INC($H$2:$H$10001,0.75),1,0)</f>
        <v>3</v>
      </c>
      <c r="S1626" t="str">
        <f>IF(R1626&gt;=7,"High",IF(R1626&gt;=4,"Medium","Low"))</f>
        <v>Low</v>
      </c>
    </row>
    <row r="1627" spans="1:19">
      <c r="A1627" t="s">
        <v>1752</v>
      </c>
      <c r="B1627">
        <v>24</v>
      </c>
      <c r="C1627" t="s">
        <v>101</v>
      </c>
      <c r="D1627" t="s">
        <v>119</v>
      </c>
      <c r="E1627">
        <v>39</v>
      </c>
      <c r="F1627" t="s">
        <v>103</v>
      </c>
      <c r="G1627" t="s">
        <v>110</v>
      </c>
      <c r="H1627" s="5">
        <v>644</v>
      </c>
      <c r="I1627" s="5">
        <v>25123.62</v>
      </c>
      <c r="J1627" t="s">
        <v>105</v>
      </c>
      <c r="K1627" t="s">
        <v>106</v>
      </c>
      <c r="L1627">
        <v>1</v>
      </c>
      <c r="M1627">
        <v>0</v>
      </c>
      <c r="N1627">
        <v>5</v>
      </c>
      <c r="O1627" s="6">
        <v>0</v>
      </c>
      <c r="P1627" t="s">
        <v>107</v>
      </c>
      <c r="Q1627" t="s">
        <v>107</v>
      </c>
      <c r="R1627">
        <f>IF(F1627="Monthly",2,0)
+IF(E1627&lt;=6,2,0)
+IF(N1627&lt;=2,2,0)
+IF(L1627&gt;=4,2,0)
+IF(M1627&gt;=2,1,0)
+IF(H1627&gt;=_xlfn.PERCENTILE.INC($H$2:$H$10001,0.75),1,0)</f>
        <v>2</v>
      </c>
      <c r="S1627" t="str">
        <f>IF(R1627&gt;=7,"High",IF(R1627&gt;=4,"Medium","Low"))</f>
        <v>Low</v>
      </c>
    </row>
    <row r="1628" spans="1:19">
      <c r="A1628" t="s">
        <v>1753</v>
      </c>
      <c r="B1628">
        <v>44</v>
      </c>
      <c r="C1628" t="s">
        <v>112</v>
      </c>
      <c r="D1628" t="s">
        <v>137</v>
      </c>
      <c r="E1628">
        <v>27</v>
      </c>
      <c r="F1628" t="s">
        <v>109</v>
      </c>
      <c r="G1628" t="s">
        <v>110</v>
      </c>
      <c r="H1628" s="5">
        <v>695</v>
      </c>
      <c r="I1628" s="5">
        <v>18630.919999999998</v>
      </c>
      <c r="J1628" t="s">
        <v>140</v>
      </c>
      <c r="K1628" t="s">
        <v>106</v>
      </c>
      <c r="L1628">
        <v>1</v>
      </c>
      <c r="M1628">
        <v>0</v>
      </c>
      <c r="N1628">
        <v>5</v>
      </c>
      <c r="O1628" s="6">
        <v>0</v>
      </c>
      <c r="P1628" t="s">
        <v>107</v>
      </c>
      <c r="Q1628" t="s">
        <v>107</v>
      </c>
      <c r="R1628">
        <f>IF(F1628="Monthly",2,0)
+IF(E1628&lt;=6,2,0)
+IF(N1628&lt;=2,2,0)
+IF(L1628&gt;=4,2,0)
+IF(M1628&gt;=2,1,0)
+IF(H1628&gt;=_xlfn.PERCENTILE.INC($H$2:$H$10001,0.75),1,0)</f>
        <v>0</v>
      </c>
      <c r="S1628" t="str">
        <f>IF(R1628&gt;=7,"High",IF(R1628&gt;=4,"Medium","Low"))</f>
        <v>Low</v>
      </c>
    </row>
    <row r="1629" spans="1:19">
      <c r="A1629" t="s">
        <v>1754</v>
      </c>
      <c r="B1629">
        <v>65</v>
      </c>
      <c r="C1629" t="s">
        <v>112</v>
      </c>
      <c r="D1629" t="s">
        <v>137</v>
      </c>
      <c r="E1629">
        <v>34</v>
      </c>
      <c r="F1629" t="s">
        <v>121</v>
      </c>
      <c r="G1629" t="s">
        <v>110</v>
      </c>
      <c r="H1629" s="5">
        <v>674</v>
      </c>
      <c r="I1629" s="5">
        <v>22494.62</v>
      </c>
      <c r="J1629" t="s">
        <v>105</v>
      </c>
      <c r="K1629" t="s">
        <v>106</v>
      </c>
      <c r="L1629">
        <v>0</v>
      </c>
      <c r="M1629">
        <v>0</v>
      </c>
      <c r="N1629">
        <v>5</v>
      </c>
      <c r="O1629" s="6">
        <v>0</v>
      </c>
      <c r="P1629" t="s">
        <v>106</v>
      </c>
      <c r="Q1629" t="s">
        <v>107</v>
      </c>
      <c r="R1629">
        <f>IF(F1629="Monthly",2,0)
+IF(E1629&lt;=6,2,0)
+IF(N1629&lt;=2,2,0)
+IF(L1629&gt;=4,2,0)
+IF(M1629&gt;=2,1,0)
+IF(H1629&gt;=_xlfn.PERCENTILE.INC($H$2:$H$10001,0.75),1,0)</f>
        <v>0</v>
      </c>
      <c r="S1629" t="str">
        <f>IF(R1629&gt;=7,"High",IF(R1629&gt;=4,"Medium","Low"))</f>
        <v>Low</v>
      </c>
    </row>
    <row r="1630" spans="1:19">
      <c r="A1630" t="s">
        <v>1755</v>
      </c>
      <c r="B1630">
        <v>47</v>
      </c>
      <c r="C1630" t="s">
        <v>101</v>
      </c>
      <c r="D1630" t="s">
        <v>119</v>
      </c>
      <c r="E1630">
        <v>58</v>
      </c>
      <c r="F1630" t="s">
        <v>121</v>
      </c>
      <c r="G1630" t="s">
        <v>110</v>
      </c>
      <c r="H1630" s="5">
        <v>642</v>
      </c>
      <c r="I1630" s="5">
        <v>38033.230000000003</v>
      </c>
      <c r="J1630" t="s">
        <v>105</v>
      </c>
      <c r="K1630" t="s">
        <v>106</v>
      </c>
      <c r="L1630">
        <v>0</v>
      </c>
      <c r="M1630">
        <v>0</v>
      </c>
      <c r="N1630">
        <v>5</v>
      </c>
      <c r="O1630" s="6">
        <v>0</v>
      </c>
      <c r="P1630" t="s">
        <v>107</v>
      </c>
      <c r="Q1630" t="s">
        <v>107</v>
      </c>
      <c r="R1630">
        <f>IF(F1630="Monthly",2,0)
+IF(E1630&lt;=6,2,0)
+IF(N1630&lt;=2,2,0)
+IF(L1630&gt;=4,2,0)
+IF(M1630&gt;=2,1,0)
+IF(H1630&gt;=_xlfn.PERCENTILE.INC($H$2:$H$10001,0.75),1,0)</f>
        <v>0</v>
      </c>
      <c r="S1630" t="str">
        <f>IF(R1630&gt;=7,"High",IF(R1630&gt;=4,"Medium","Low"))</f>
        <v>Low</v>
      </c>
    </row>
    <row r="1631" spans="1:19">
      <c r="A1631" t="s">
        <v>1756</v>
      </c>
      <c r="B1631">
        <v>41</v>
      </c>
      <c r="C1631" t="s">
        <v>112</v>
      </c>
      <c r="D1631" t="s">
        <v>131</v>
      </c>
      <c r="E1631">
        <v>24</v>
      </c>
      <c r="F1631" t="s">
        <v>109</v>
      </c>
      <c r="G1631" t="s">
        <v>129</v>
      </c>
      <c r="H1631" s="5">
        <v>1044</v>
      </c>
      <c r="I1631" s="5">
        <v>25631.34</v>
      </c>
      <c r="J1631" t="s">
        <v>115</v>
      </c>
      <c r="K1631" t="s">
        <v>106</v>
      </c>
      <c r="L1631">
        <v>4</v>
      </c>
      <c r="M1631">
        <v>0</v>
      </c>
      <c r="N1631">
        <v>5</v>
      </c>
      <c r="O1631" s="6">
        <v>0</v>
      </c>
      <c r="P1631" t="s">
        <v>107</v>
      </c>
      <c r="Q1631" t="s">
        <v>107</v>
      </c>
      <c r="R1631">
        <f>IF(F1631="Monthly",2,0)
+IF(E1631&lt;=6,2,0)
+IF(N1631&lt;=2,2,0)
+IF(L1631&gt;=4,2,0)
+IF(M1631&gt;=2,1,0)
+IF(H1631&gt;=_xlfn.PERCENTILE.INC($H$2:$H$10001,0.75),1,0)</f>
        <v>3</v>
      </c>
      <c r="S1631" t="str">
        <f>IF(R1631&gt;=7,"High",IF(R1631&gt;=4,"Medium","Low"))</f>
        <v>Low</v>
      </c>
    </row>
    <row r="1632" spans="1:19">
      <c r="A1632" t="s">
        <v>1757</v>
      </c>
      <c r="B1632">
        <v>47</v>
      </c>
      <c r="C1632" t="s">
        <v>101</v>
      </c>
      <c r="D1632" t="s">
        <v>133</v>
      </c>
      <c r="E1632">
        <v>27</v>
      </c>
      <c r="F1632" t="s">
        <v>109</v>
      </c>
      <c r="G1632" t="s">
        <v>110</v>
      </c>
      <c r="H1632" s="5">
        <v>671</v>
      </c>
      <c r="I1632" s="5">
        <v>18254.82</v>
      </c>
      <c r="J1632" t="s">
        <v>117</v>
      </c>
      <c r="K1632" t="s">
        <v>106</v>
      </c>
      <c r="L1632">
        <v>0</v>
      </c>
      <c r="M1632">
        <v>0</v>
      </c>
      <c r="N1632">
        <v>4</v>
      </c>
      <c r="O1632" s="6">
        <v>0</v>
      </c>
      <c r="P1632" t="s">
        <v>107</v>
      </c>
      <c r="Q1632" t="s">
        <v>107</v>
      </c>
      <c r="R1632">
        <f>IF(F1632="Monthly",2,0)
+IF(E1632&lt;=6,2,0)
+IF(N1632&lt;=2,2,0)
+IF(L1632&gt;=4,2,0)
+IF(M1632&gt;=2,1,0)
+IF(H1632&gt;=_xlfn.PERCENTILE.INC($H$2:$H$10001,0.75),1,0)</f>
        <v>0</v>
      </c>
      <c r="S1632" t="str">
        <f>IF(R1632&gt;=7,"High",IF(R1632&gt;=4,"Medium","Low"))</f>
        <v>Low</v>
      </c>
    </row>
    <row r="1633" spans="1:19">
      <c r="A1633" t="s">
        <v>1758</v>
      </c>
      <c r="B1633">
        <v>28</v>
      </c>
      <c r="C1633" t="s">
        <v>101</v>
      </c>
      <c r="D1633" t="s">
        <v>123</v>
      </c>
      <c r="E1633">
        <v>19</v>
      </c>
      <c r="F1633" t="s">
        <v>109</v>
      </c>
      <c r="G1633" t="s">
        <v>104</v>
      </c>
      <c r="H1633" s="5">
        <v>483</v>
      </c>
      <c r="I1633" s="5">
        <v>8854.2199999999993</v>
      </c>
      <c r="J1633" t="s">
        <v>134</v>
      </c>
      <c r="K1633" t="s">
        <v>107</v>
      </c>
      <c r="L1633">
        <v>1</v>
      </c>
      <c r="M1633">
        <v>0</v>
      </c>
      <c r="N1633">
        <v>5</v>
      </c>
      <c r="O1633" s="6">
        <v>5</v>
      </c>
      <c r="P1633" t="s">
        <v>107</v>
      </c>
      <c r="Q1633" t="s">
        <v>107</v>
      </c>
      <c r="R1633">
        <f>IF(F1633="Monthly",2,0)
+IF(E1633&lt;=6,2,0)
+IF(N1633&lt;=2,2,0)
+IF(L1633&gt;=4,2,0)
+IF(M1633&gt;=2,1,0)
+IF(H1633&gt;=_xlfn.PERCENTILE.INC($H$2:$H$10001,0.75),1,0)</f>
        <v>0</v>
      </c>
      <c r="S1633" t="str">
        <f>IF(R1633&gt;=7,"High",IF(R1633&gt;=4,"Medium","Low"))</f>
        <v>Low</v>
      </c>
    </row>
    <row r="1634" spans="1:19">
      <c r="A1634" t="s">
        <v>1759</v>
      </c>
      <c r="B1634">
        <v>57</v>
      </c>
      <c r="C1634" t="s">
        <v>112</v>
      </c>
      <c r="D1634" t="s">
        <v>102</v>
      </c>
      <c r="E1634">
        <v>52</v>
      </c>
      <c r="F1634" t="s">
        <v>103</v>
      </c>
      <c r="G1634" t="s">
        <v>104</v>
      </c>
      <c r="H1634" s="5">
        <v>551</v>
      </c>
      <c r="I1634" s="5">
        <v>28643.759999999998</v>
      </c>
      <c r="J1634" t="s">
        <v>115</v>
      </c>
      <c r="K1634" t="s">
        <v>106</v>
      </c>
      <c r="L1634">
        <v>2</v>
      </c>
      <c r="M1634">
        <v>1</v>
      </c>
      <c r="N1634">
        <v>4</v>
      </c>
      <c r="O1634" s="6">
        <v>0</v>
      </c>
      <c r="P1634" t="s">
        <v>107</v>
      </c>
      <c r="Q1634" t="s">
        <v>106</v>
      </c>
      <c r="R1634">
        <f>IF(F1634="Monthly",2,0)
+IF(E1634&lt;=6,2,0)
+IF(N1634&lt;=2,2,0)
+IF(L1634&gt;=4,2,0)
+IF(M1634&gt;=2,1,0)
+IF(H1634&gt;=_xlfn.PERCENTILE.INC($H$2:$H$10001,0.75),1,0)</f>
        <v>2</v>
      </c>
      <c r="S1634" t="str">
        <f>IF(R1634&gt;=7,"High",IF(R1634&gt;=4,"Medium","Low"))</f>
        <v>Low</v>
      </c>
    </row>
    <row r="1635" spans="1:19">
      <c r="A1635" t="s">
        <v>1760</v>
      </c>
      <c r="B1635">
        <v>44</v>
      </c>
      <c r="C1635" t="s">
        <v>112</v>
      </c>
      <c r="D1635" t="s">
        <v>133</v>
      </c>
      <c r="E1635">
        <v>21</v>
      </c>
      <c r="F1635" t="s">
        <v>103</v>
      </c>
      <c r="G1635" t="s">
        <v>104</v>
      </c>
      <c r="H1635" s="5">
        <v>536</v>
      </c>
      <c r="I1635" s="5">
        <v>10973.13</v>
      </c>
      <c r="J1635" t="s">
        <v>105</v>
      </c>
      <c r="K1635" t="s">
        <v>106</v>
      </c>
      <c r="L1635">
        <v>0</v>
      </c>
      <c r="M1635">
        <v>0</v>
      </c>
      <c r="N1635">
        <v>5</v>
      </c>
      <c r="O1635" s="6">
        <v>0</v>
      </c>
      <c r="P1635" t="s">
        <v>107</v>
      </c>
      <c r="Q1635" t="s">
        <v>107</v>
      </c>
      <c r="R1635">
        <f>IF(F1635="Monthly",2,0)
+IF(E1635&lt;=6,2,0)
+IF(N1635&lt;=2,2,0)
+IF(L1635&gt;=4,2,0)
+IF(M1635&gt;=2,1,0)
+IF(H1635&gt;=_xlfn.PERCENTILE.INC($H$2:$H$10001,0.75),1,0)</f>
        <v>2</v>
      </c>
      <c r="S1635" t="str">
        <f>IF(R1635&gt;=7,"High",IF(R1635&gt;=4,"Medium","Low"))</f>
        <v>Low</v>
      </c>
    </row>
    <row r="1636" spans="1:19">
      <c r="A1636" t="s">
        <v>1761</v>
      </c>
      <c r="B1636">
        <v>49</v>
      </c>
      <c r="C1636" t="s">
        <v>101</v>
      </c>
      <c r="D1636" t="s">
        <v>131</v>
      </c>
      <c r="E1636">
        <v>33</v>
      </c>
      <c r="F1636" t="s">
        <v>103</v>
      </c>
      <c r="G1636" t="s">
        <v>104</v>
      </c>
      <c r="H1636" s="5">
        <v>503</v>
      </c>
      <c r="I1636" s="5">
        <v>16803.919999999998</v>
      </c>
      <c r="J1636" t="s">
        <v>134</v>
      </c>
      <c r="K1636" t="s">
        <v>106</v>
      </c>
      <c r="L1636">
        <v>0</v>
      </c>
      <c r="M1636">
        <v>0</v>
      </c>
      <c r="N1636">
        <v>4</v>
      </c>
      <c r="O1636" s="6">
        <v>0</v>
      </c>
      <c r="P1636" t="s">
        <v>107</v>
      </c>
      <c r="Q1636" t="s">
        <v>107</v>
      </c>
      <c r="R1636">
        <f>IF(F1636="Monthly",2,0)
+IF(E1636&lt;=6,2,0)
+IF(N1636&lt;=2,2,0)
+IF(L1636&gt;=4,2,0)
+IF(M1636&gt;=2,1,0)
+IF(H1636&gt;=_xlfn.PERCENTILE.INC($H$2:$H$10001,0.75),1,0)</f>
        <v>2</v>
      </c>
      <c r="S1636" t="str">
        <f>IF(R1636&gt;=7,"High",IF(R1636&gt;=4,"Medium","Low"))</f>
        <v>Low</v>
      </c>
    </row>
    <row r="1637" spans="1:19">
      <c r="A1637" t="s">
        <v>1762</v>
      </c>
      <c r="B1637">
        <v>19</v>
      </c>
      <c r="C1637" t="s">
        <v>112</v>
      </c>
      <c r="D1637" t="s">
        <v>133</v>
      </c>
      <c r="E1637">
        <v>40</v>
      </c>
      <c r="F1637" t="s">
        <v>103</v>
      </c>
      <c r="G1637" t="s">
        <v>104</v>
      </c>
      <c r="H1637" s="5">
        <v>419</v>
      </c>
      <c r="I1637" s="5">
        <v>16526.919999999998</v>
      </c>
      <c r="J1637" t="s">
        <v>140</v>
      </c>
      <c r="K1637" t="s">
        <v>107</v>
      </c>
      <c r="L1637">
        <v>0</v>
      </c>
      <c r="M1637">
        <v>0</v>
      </c>
      <c r="N1637">
        <v>5</v>
      </c>
      <c r="O1637" s="6">
        <v>0</v>
      </c>
      <c r="P1637" t="s">
        <v>107</v>
      </c>
      <c r="Q1637" t="s">
        <v>107</v>
      </c>
      <c r="R1637">
        <f>IF(F1637="Monthly",2,0)
+IF(E1637&lt;=6,2,0)
+IF(N1637&lt;=2,2,0)
+IF(L1637&gt;=4,2,0)
+IF(M1637&gt;=2,1,0)
+IF(H1637&gt;=_xlfn.PERCENTILE.INC($H$2:$H$10001,0.75),1,0)</f>
        <v>2</v>
      </c>
      <c r="S1637" t="str">
        <f>IF(R1637&gt;=7,"High",IF(R1637&gt;=4,"Medium","Low"))</f>
        <v>Low</v>
      </c>
    </row>
    <row r="1638" spans="1:19">
      <c r="A1638" t="s">
        <v>1763</v>
      </c>
      <c r="B1638">
        <v>36</v>
      </c>
      <c r="C1638" t="s">
        <v>101</v>
      </c>
      <c r="D1638" t="s">
        <v>159</v>
      </c>
      <c r="E1638">
        <v>48</v>
      </c>
      <c r="F1638" t="s">
        <v>121</v>
      </c>
      <c r="G1638" t="s">
        <v>110</v>
      </c>
      <c r="H1638" s="5">
        <v>774</v>
      </c>
      <c r="I1638" s="5">
        <v>32556.13</v>
      </c>
      <c r="J1638" t="s">
        <v>105</v>
      </c>
      <c r="K1638" t="s">
        <v>106</v>
      </c>
      <c r="L1638">
        <v>2</v>
      </c>
      <c r="M1638">
        <v>0</v>
      </c>
      <c r="N1638">
        <v>5</v>
      </c>
      <c r="O1638" s="6">
        <v>10</v>
      </c>
      <c r="P1638" t="s">
        <v>107</v>
      </c>
      <c r="Q1638" t="s">
        <v>107</v>
      </c>
      <c r="R1638">
        <f>IF(F1638="Monthly",2,0)
+IF(E1638&lt;=6,2,0)
+IF(N1638&lt;=2,2,0)
+IF(L1638&gt;=4,2,0)
+IF(M1638&gt;=2,1,0)
+IF(H1638&gt;=_xlfn.PERCENTILE.INC($H$2:$H$10001,0.75),1,0)</f>
        <v>0</v>
      </c>
      <c r="S1638" t="str">
        <f>IF(R1638&gt;=7,"High",IF(R1638&gt;=4,"Medium","Low"))</f>
        <v>Low</v>
      </c>
    </row>
    <row r="1639" spans="1:19">
      <c r="A1639" t="s">
        <v>1764</v>
      </c>
      <c r="B1639">
        <v>34</v>
      </c>
      <c r="C1639" t="s">
        <v>112</v>
      </c>
      <c r="D1639" t="s">
        <v>123</v>
      </c>
      <c r="E1639">
        <v>36</v>
      </c>
      <c r="F1639" t="s">
        <v>109</v>
      </c>
      <c r="G1639" t="s">
        <v>104</v>
      </c>
      <c r="H1639" s="5">
        <v>433</v>
      </c>
      <c r="I1639" s="5">
        <v>15681.72</v>
      </c>
      <c r="J1639" t="s">
        <v>105</v>
      </c>
      <c r="K1639" t="s">
        <v>107</v>
      </c>
      <c r="L1639">
        <v>1</v>
      </c>
      <c r="M1639">
        <v>0</v>
      </c>
      <c r="N1639">
        <v>5</v>
      </c>
      <c r="O1639" s="6">
        <v>0</v>
      </c>
      <c r="P1639" t="s">
        <v>106</v>
      </c>
      <c r="Q1639" t="s">
        <v>107</v>
      </c>
      <c r="R1639">
        <f>IF(F1639="Monthly",2,0)
+IF(E1639&lt;=6,2,0)
+IF(N1639&lt;=2,2,0)
+IF(L1639&gt;=4,2,0)
+IF(M1639&gt;=2,1,0)
+IF(H1639&gt;=_xlfn.PERCENTILE.INC($H$2:$H$10001,0.75),1,0)</f>
        <v>0</v>
      </c>
      <c r="S1639" t="str">
        <f>IF(R1639&gt;=7,"High",IF(R1639&gt;=4,"Medium","Low"))</f>
        <v>Low</v>
      </c>
    </row>
    <row r="1640" spans="1:19">
      <c r="A1640" t="s">
        <v>1765</v>
      </c>
      <c r="B1640">
        <v>18</v>
      </c>
      <c r="C1640" t="s">
        <v>101</v>
      </c>
      <c r="D1640" t="s">
        <v>131</v>
      </c>
      <c r="E1640">
        <v>18</v>
      </c>
      <c r="F1640" t="s">
        <v>103</v>
      </c>
      <c r="G1640" t="s">
        <v>110</v>
      </c>
      <c r="H1640" s="5">
        <v>666</v>
      </c>
      <c r="I1640" s="5">
        <v>11844.15</v>
      </c>
      <c r="J1640" t="s">
        <v>134</v>
      </c>
      <c r="K1640" t="s">
        <v>106</v>
      </c>
      <c r="L1640">
        <v>6</v>
      </c>
      <c r="M1640">
        <v>2</v>
      </c>
      <c r="N1640">
        <v>4</v>
      </c>
      <c r="O1640" s="6">
        <v>0</v>
      </c>
      <c r="P1640" t="s">
        <v>106</v>
      </c>
      <c r="Q1640" t="s">
        <v>106</v>
      </c>
      <c r="R1640">
        <f>IF(F1640="Monthly",2,0)
+IF(E1640&lt;=6,2,0)
+IF(N1640&lt;=2,2,0)
+IF(L1640&gt;=4,2,0)
+IF(M1640&gt;=2,1,0)
+IF(H1640&gt;=_xlfn.PERCENTILE.INC($H$2:$H$10001,0.75),1,0)</f>
        <v>5</v>
      </c>
      <c r="S1640" t="str">
        <f>IF(R1640&gt;=7,"High",IF(R1640&gt;=4,"Medium","Low"))</f>
        <v>Medium</v>
      </c>
    </row>
    <row r="1641" spans="1:19">
      <c r="A1641" t="s">
        <v>1766</v>
      </c>
      <c r="B1641">
        <v>41</v>
      </c>
      <c r="C1641" t="s">
        <v>112</v>
      </c>
      <c r="D1641" t="s">
        <v>133</v>
      </c>
      <c r="E1641">
        <v>38</v>
      </c>
      <c r="F1641" t="s">
        <v>109</v>
      </c>
      <c r="G1641" t="s">
        <v>104</v>
      </c>
      <c r="H1641" s="5">
        <v>513</v>
      </c>
      <c r="I1641" s="5">
        <v>18614.599999999999</v>
      </c>
      <c r="J1641" t="s">
        <v>117</v>
      </c>
      <c r="K1641" t="s">
        <v>106</v>
      </c>
      <c r="L1641">
        <v>0</v>
      </c>
      <c r="M1641">
        <v>0</v>
      </c>
      <c r="N1641">
        <v>5</v>
      </c>
      <c r="O1641" s="6">
        <v>5</v>
      </c>
      <c r="P1641" t="s">
        <v>107</v>
      </c>
      <c r="Q1641" t="s">
        <v>107</v>
      </c>
      <c r="R1641">
        <f>IF(F1641="Monthly",2,0)
+IF(E1641&lt;=6,2,0)
+IF(N1641&lt;=2,2,0)
+IF(L1641&gt;=4,2,0)
+IF(M1641&gt;=2,1,0)
+IF(H1641&gt;=_xlfn.PERCENTILE.INC($H$2:$H$10001,0.75),1,0)</f>
        <v>0</v>
      </c>
      <c r="S1641" t="str">
        <f>IF(R1641&gt;=7,"High",IF(R1641&gt;=4,"Medium","Low"))</f>
        <v>Low</v>
      </c>
    </row>
    <row r="1642" spans="1:19">
      <c r="A1642" t="s">
        <v>1767</v>
      </c>
      <c r="B1642">
        <v>58</v>
      </c>
      <c r="C1642" t="s">
        <v>101</v>
      </c>
      <c r="D1642" t="s">
        <v>123</v>
      </c>
      <c r="E1642">
        <v>29</v>
      </c>
      <c r="F1642" t="s">
        <v>109</v>
      </c>
      <c r="G1642" t="s">
        <v>129</v>
      </c>
      <c r="H1642" s="5">
        <v>1065</v>
      </c>
      <c r="I1642" s="5">
        <v>31428.53</v>
      </c>
      <c r="J1642" t="s">
        <v>140</v>
      </c>
      <c r="K1642" t="s">
        <v>106</v>
      </c>
      <c r="L1642">
        <v>1</v>
      </c>
      <c r="M1642">
        <v>0</v>
      </c>
      <c r="N1642">
        <v>5</v>
      </c>
      <c r="O1642" s="6">
        <v>0</v>
      </c>
      <c r="P1642" t="s">
        <v>107</v>
      </c>
      <c r="Q1642" t="s">
        <v>107</v>
      </c>
      <c r="R1642">
        <f>IF(F1642="Monthly",2,0)
+IF(E1642&lt;=6,2,0)
+IF(N1642&lt;=2,2,0)
+IF(L1642&gt;=4,2,0)
+IF(M1642&gt;=2,1,0)
+IF(H1642&gt;=_xlfn.PERCENTILE.INC($H$2:$H$10001,0.75),1,0)</f>
        <v>1</v>
      </c>
      <c r="S1642" t="str">
        <f>IF(R1642&gt;=7,"High",IF(R1642&gt;=4,"Medium","Low"))</f>
        <v>Low</v>
      </c>
    </row>
    <row r="1643" spans="1:19">
      <c r="A1643" t="s">
        <v>1768</v>
      </c>
      <c r="B1643">
        <v>49</v>
      </c>
      <c r="C1643" t="s">
        <v>112</v>
      </c>
      <c r="D1643" t="s">
        <v>119</v>
      </c>
      <c r="E1643">
        <v>25</v>
      </c>
      <c r="F1643" t="s">
        <v>103</v>
      </c>
      <c r="G1643" t="s">
        <v>129</v>
      </c>
      <c r="H1643" s="5">
        <v>1099</v>
      </c>
      <c r="I1643" s="5">
        <v>26932.17</v>
      </c>
      <c r="J1643" t="s">
        <v>105</v>
      </c>
      <c r="K1643" t="s">
        <v>106</v>
      </c>
      <c r="L1643">
        <v>0</v>
      </c>
      <c r="M1643">
        <v>0</v>
      </c>
      <c r="N1643">
        <v>5</v>
      </c>
      <c r="O1643" s="6">
        <v>0</v>
      </c>
      <c r="P1643" t="s">
        <v>107</v>
      </c>
      <c r="Q1643" t="s">
        <v>106</v>
      </c>
      <c r="R1643">
        <f>IF(F1643="Monthly",2,0)
+IF(E1643&lt;=6,2,0)
+IF(N1643&lt;=2,2,0)
+IF(L1643&gt;=4,2,0)
+IF(M1643&gt;=2,1,0)
+IF(H1643&gt;=_xlfn.PERCENTILE.INC($H$2:$H$10001,0.75),1,0)</f>
        <v>3</v>
      </c>
      <c r="S1643" t="str">
        <f>IF(R1643&gt;=7,"High",IF(R1643&gt;=4,"Medium","Low"))</f>
        <v>Low</v>
      </c>
    </row>
    <row r="1644" spans="1:19">
      <c r="A1644" t="s">
        <v>1769</v>
      </c>
      <c r="B1644">
        <v>43</v>
      </c>
      <c r="C1644" t="s">
        <v>101</v>
      </c>
      <c r="D1644" t="s">
        <v>119</v>
      </c>
      <c r="E1644">
        <v>41</v>
      </c>
      <c r="F1644" t="s">
        <v>109</v>
      </c>
      <c r="G1644" t="s">
        <v>129</v>
      </c>
      <c r="H1644" s="5">
        <v>944</v>
      </c>
      <c r="I1644" s="5">
        <v>34243.26</v>
      </c>
      <c r="J1644" t="s">
        <v>117</v>
      </c>
      <c r="K1644" t="s">
        <v>106</v>
      </c>
      <c r="L1644">
        <v>2</v>
      </c>
      <c r="M1644">
        <v>0</v>
      </c>
      <c r="N1644">
        <v>5</v>
      </c>
      <c r="O1644" s="6">
        <v>10</v>
      </c>
      <c r="P1644" t="s">
        <v>106</v>
      </c>
      <c r="Q1644" t="s">
        <v>107</v>
      </c>
      <c r="R1644">
        <f>IF(F1644="Monthly",2,0)
+IF(E1644&lt;=6,2,0)
+IF(N1644&lt;=2,2,0)
+IF(L1644&gt;=4,2,0)
+IF(M1644&gt;=2,1,0)
+IF(H1644&gt;=_xlfn.PERCENTILE.INC($H$2:$H$10001,0.75),1,0)</f>
        <v>1</v>
      </c>
      <c r="S1644" t="str">
        <f>IF(R1644&gt;=7,"High",IF(R1644&gt;=4,"Medium","Low"))</f>
        <v>Low</v>
      </c>
    </row>
    <row r="1645" spans="1:19">
      <c r="A1645" t="s">
        <v>1770</v>
      </c>
      <c r="B1645">
        <v>34</v>
      </c>
      <c r="C1645" t="s">
        <v>101</v>
      </c>
      <c r="D1645" t="s">
        <v>133</v>
      </c>
      <c r="E1645">
        <v>23</v>
      </c>
      <c r="F1645" t="s">
        <v>103</v>
      </c>
      <c r="G1645" t="s">
        <v>110</v>
      </c>
      <c r="H1645" s="5">
        <v>753</v>
      </c>
      <c r="I1645" s="5">
        <v>17728.12</v>
      </c>
      <c r="J1645" t="s">
        <v>115</v>
      </c>
      <c r="K1645" t="s">
        <v>106</v>
      </c>
      <c r="L1645">
        <v>0</v>
      </c>
      <c r="M1645">
        <v>0</v>
      </c>
      <c r="N1645">
        <v>4</v>
      </c>
      <c r="O1645" s="6">
        <v>0</v>
      </c>
      <c r="P1645" t="s">
        <v>107</v>
      </c>
      <c r="Q1645" t="s">
        <v>107</v>
      </c>
      <c r="R1645">
        <f>IF(F1645="Monthly",2,0)
+IF(E1645&lt;=6,2,0)
+IF(N1645&lt;=2,2,0)
+IF(L1645&gt;=4,2,0)
+IF(M1645&gt;=2,1,0)
+IF(H1645&gt;=_xlfn.PERCENTILE.INC($H$2:$H$10001,0.75),1,0)</f>
        <v>2</v>
      </c>
      <c r="S1645" t="str">
        <f>IF(R1645&gt;=7,"High",IF(R1645&gt;=4,"Medium","Low"))</f>
        <v>Low</v>
      </c>
    </row>
    <row r="1646" spans="1:19">
      <c r="A1646" t="s">
        <v>1771</v>
      </c>
      <c r="B1646">
        <v>37</v>
      </c>
      <c r="C1646" t="s">
        <v>112</v>
      </c>
      <c r="D1646" t="s">
        <v>131</v>
      </c>
      <c r="E1646">
        <v>22</v>
      </c>
      <c r="F1646" t="s">
        <v>103</v>
      </c>
      <c r="G1646" t="s">
        <v>104</v>
      </c>
      <c r="H1646" s="5">
        <v>474</v>
      </c>
      <c r="I1646" s="5">
        <v>10535.73</v>
      </c>
      <c r="J1646" t="s">
        <v>117</v>
      </c>
      <c r="K1646" t="s">
        <v>106</v>
      </c>
      <c r="L1646">
        <v>0</v>
      </c>
      <c r="M1646">
        <v>0</v>
      </c>
      <c r="N1646">
        <v>5</v>
      </c>
      <c r="O1646" s="6">
        <v>0</v>
      </c>
      <c r="P1646" t="s">
        <v>107</v>
      </c>
      <c r="Q1646" t="s">
        <v>107</v>
      </c>
      <c r="R1646">
        <f>IF(F1646="Monthly",2,0)
+IF(E1646&lt;=6,2,0)
+IF(N1646&lt;=2,2,0)
+IF(L1646&gt;=4,2,0)
+IF(M1646&gt;=2,1,0)
+IF(H1646&gt;=_xlfn.PERCENTILE.INC($H$2:$H$10001,0.75),1,0)</f>
        <v>2</v>
      </c>
      <c r="S1646" t="str">
        <f>IF(R1646&gt;=7,"High",IF(R1646&gt;=4,"Medium","Low"))</f>
        <v>Low</v>
      </c>
    </row>
    <row r="1647" spans="1:19">
      <c r="A1647" t="s">
        <v>1772</v>
      </c>
      <c r="B1647">
        <v>53</v>
      </c>
      <c r="C1647" t="s">
        <v>101</v>
      </c>
      <c r="D1647" t="s">
        <v>131</v>
      </c>
      <c r="E1647">
        <v>49</v>
      </c>
      <c r="F1647" t="s">
        <v>109</v>
      </c>
      <c r="G1647" t="s">
        <v>104</v>
      </c>
      <c r="H1647" s="5">
        <v>575</v>
      </c>
      <c r="I1647" s="5">
        <v>25057.759999999998</v>
      </c>
      <c r="J1647" t="s">
        <v>117</v>
      </c>
      <c r="K1647" t="s">
        <v>106</v>
      </c>
      <c r="L1647">
        <v>0</v>
      </c>
      <c r="M1647">
        <v>0</v>
      </c>
      <c r="N1647">
        <v>5</v>
      </c>
      <c r="O1647" s="6">
        <v>10</v>
      </c>
      <c r="P1647" t="s">
        <v>106</v>
      </c>
      <c r="Q1647" t="s">
        <v>107</v>
      </c>
      <c r="R1647">
        <f>IF(F1647="Monthly",2,0)
+IF(E1647&lt;=6,2,0)
+IF(N1647&lt;=2,2,0)
+IF(L1647&gt;=4,2,0)
+IF(M1647&gt;=2,1,0)
+IF(H1647&gt;=_xlfn.PERCENTILE.INC($H$2:$H$10001,0.75),1,0)</f>
        <v>0</v>
      </c>
      <c r="S1647" t="str">
        <f>IF(R1647&gt;=7,"High",IF(R1647&gt;=4,"Medium","Low"))</f>
        <v>Low</v>
      </c>
    </row>
    <row r="1648" spans="1:19">
      <c r="A1648" t="s">
        <v>1773</v>
      </c>
      <c r="B1648">
        <v>21</v>
      </c>
      <c r="C1648" t="s">
        <v>112</v>
      </c>
      <c r="D1648" t="s">
        <v>131</v>
      </c>
      <c r="E1648">
        <v>40</v>
      </c>
      <c r="F1648" t="s">
        <v>121</v>
      </c>
      <c r="G1648" t="s">
        <v>104</v>
      </c>
      <c r="H1648" s="5">
        <v>531</v>
      </c>
      <c r="I1648" s="5">
        <v>19100.95</v>
      </c>
      <c r="J1648" t="s">
        <v>117</v>
      </c>
      <c r="K1648" t="s">
        <v>106</v>
      </c>
      <c r="L1648">
        <v>1</v>
      </c>
      <c r="M1648">
        <v>0</v>
      </c>
      <c r="N1648">
        <v>5</v>
      </c>
      <c r="O1648" s="6">
        <v>10</v>
      </c>
      <c r="P1648" t="s">
        <v>107</v>
      </c>
      <c r="Q1648" t="s">
        <v>107</v>
      </c>
      <c r="R1648">
        <f>IF(F1648="Monthly",2,0)
+IF(E1648&lt;=6,2,0)
+IF(N1648&lt;=2,2,0)
+IF(L1648&gt;=4,2,0)
+IF(M1648&gt;=2,1,0)
+IF(H1648&gt;=_xlfn.PERCENTILE.INC($H$2:$H$10001,0.75),1,0)</f>
        <v>0</v>
      </c>
      <c r="S1648" t="str">
        <f>IF(R1648&gt;=7,"High",IF(R1648&gt;=4,"Medium","Low"))</f>
        <v>Low</v>
      </c>
    </row>
    <row r="1649" spans="1:19">
      <c r="A1649" t="s">
        <v>1774</v>
      </c>
      <c r="B1649">
        <v>30</v>
      </c>
      <c r="C1649" t="s">
        <v>112</v>
      </c>
      <c r="D1649" t="s">
        <v>126</v>
      </c>
      <c r="E1649">
        <v>32</v>
      </c>
      <c r="F1649" t="s">
        <v>103</v>
      </c>
      <c r="G1649" t="s">
        <v>104</v>
      </c>
      <c r="H1649" s="5">
        <v>525</v>
      </c>
      <c r="I1649" s="5">
        <v>17161.68</v>
      </c>
      <c r="J1649" t="s">
        <v>115</v>
      </c>
      <c r="K1649" t="s">
        <v>107</v>
      </c>
      <c r="L1649">
        <v>0</v>
      </c>
      <c r="M1649">
        <v>0</v>
      </c>
      <c r="N1649">
        <v>5</v>
      </c>
      <c r="O1649" s="6">
        <v>0</v>
      </c>
      <c r="P1649" t="s">
        <v>107</v>
      </c>
      <c r="Q1649" t="s">
        <v>107</v>
      </c>
      <c r="R1649">
        <f>IF(F1649="Monthly",2,0)
+IF(E1649&lt;=6,2,0)
+IF(N1649&lt;=2,2,0)
+IF(L1649&gt;=4,2,0)
+IF(M1649&gt;=2,1,0)
+IF(H1649&gt;=_xlfn.PERCENTILE.INC($H$2:$H$10001,0.75),1,0)</f>
        <v>2</v>
      </c>
      <c r="S1649" t="str">
        <f>IF(R1649&gt;=7,"High",IF(R1649&gt;=4,"Medium","Low"))</f>
        <v>Low</v>
      </c>
    </row>
    <row r="1650" spans="1:19">
      <c r="A1650" t="s">
        <v>1775</v>
      </c>
      <c r="B1650">
        <v>31</v>
      </c>
      <c r="C1650" t="s">
        <v>101</v>
      </c>
      <c r="D1650" t="s">
        <v>102</v>
      </c>
      <c r="E1650">
        <v>34</v>
      </c>
      <c r="F1650" t="s">
        <v>121</v>
      </c>
      <c r="G1650" t="s">
        <v>104</v>
      </c>
      <c r="H1650" s="5">
        <v>530</v>
      </c>
      <c r="I1650" s="5">
        <v>15141.49</v>
      </c>
      <c r="J1650" t="s">
        <v>134</v>
      </c>
      <c r="K1650" t="s">
        <v>106</v>
      </c>
      <c r="L1650">
        <v>1</v>
      </c>
      <c r="M1650">
        <v>0</v>
      </c>
      <c r="N1650">
        <v>4</v>
      </c>
      <c r="O1650" s="6">
        <v>15</v>
      </c>
      <c r="P1650" t="s">
        <v>106</v>
      </c>
      <c r="Q1650" t="s">
        <v>107</v>
      </c>
      <c r="R1650">
        <f>IF(F1650="Monthly",2,0)
+IF(E1650&lt;=6,2,0)
+IF(N1650&lt;=2,2,0)
+IF(L1650&gt;=4,2,0)
+IF(M1650&gt;=2,1,0)
+IF(H1650&gt;=_xlfn.PERCENTILE.INC($H$2:$H$10001,0.75),1,0)</f>
        <v>0</v>
      </c>
      <c r="S1650" t="str">
        <f>IF(R1650&gt;=7,"High",IF(R1650&gt;=4,"Medium","Low"))</f>
        <v>Low</v>
      </c>
    </row>
    <row r="1651" spans="1:19">
      <c r="A1651" t="s">
        <v>1776</v>
      </c>
      <c r="B1651">
        <v>35</v>
      </c>
      <c r="C1651" t="s">
        <v>101</v>
      </c>
      <c r="D1651" t="s">
        <v>123</v>
      </c>
      <c r="E1651">
        <v>36</v>
      </c>
      <c r="F1651" t="s">
        <v>103</v>
      </c>
      <c r="G1651" t="s">
        <v>104</v>
      </c>
      <c r="H1651" s="5">
        <v>427</v>
      </c>
      <c r="I1651" s="5">
        <v>15532.62</v>
      </c>
      <c r="J1651" t="s">
        <v>105</v>
      </c>
      <c r="K1651" t="s">
        <v>106</v>
      </c>
      <c r="L1651">
        <v>0</v>
      </c>
      <c r="M1651">
        <v>0</v>
      </c>
      <c r="N1651">
        <v>4</v>
      </c>
      <c r="O1651" s="6">
        <v>0</v>
      </c>
      <c r="P1651" t="s">
        <v>107</v>
      </c>
      <c r="Q1651" t="s">
        <v>107</v>
      </c>
      <c r="R1651">
        <f>IF(F1651="Monthly",2,0)
+IF(E1651&lt;=6,2,0)
+IF(N1651&lt;=2,2,0)
+IF(L1651&gt;=4,2,0)
+IF(M1651&gt;=2,1,0)
+IF(H1651&gt;=_xlfn.PERCENTILE.INC($H$2:$H$10001,0.75),1,0)</f>
        <v>2</v>
      </c>
      <c r="S1651" t="str">
        <f>IF(R1651&gt;=7,"High",IF(R1651&gt;=4,"Medium","Low"))</f>
        <v>Low</v>
      </c>
    </row>
    <row r="1652" spans="1:19">
      <c r="A1652" t="s">
        <v>1777</v>
      </c>
      <c r="B1652">
        <v>45</v>
      </c>
      <c r="C1652" t="s">
        <v>101</v>
      </c>
      <c r="D1652" t="s">
        <v>133</v>
      </c>
      <c r="E1652">
        <v>26</v>
      </c>
      <c r="F1652" t="s">
        <v>109</v>
      </c>
      <c r="G1652" t="s">
        <v>110</v>
      </c>
      <c r="H1652" s="5">
        <v>743</v>
      </c>
      <c r="I1652" s="5">
        <v>18253.599999999999</v>
      </c>
      <c r="J1652" t="s">
        <v>105</v>
      </c>
      <c r="K1652" t="s">
        <v>106</v>
      </c>
      <c r="L1652">
        <v>4</v>
      </c>
      <c r="M1652">
        <v>0</v>
      </c>
      <c r="N1652">
        <v>4</v>
      </c>
      <c r="O1652" s="6">
        <v>5</v>
      </c>
      <c r="P1652" t="s">
        <v>107</v>
      </c>
      <c r="Q1652" t="s">
        <v>107</v>
      </c>
      <c r="R1652">
        <f>IF(F1652="Monthly",2,0)
+IF(E1652&lt;=6,2,0)
+IF(N1652&lt;=2,2,0)
+IF(L1652&gt;=4,2,0)
+IF(M1652&gt;=2,1,0)
+IF(H1652&gt;=_xlfn.PERCENTILE.INC($H$2:$H$10001,0.75),1,0)</f>
        <v>2</v>
      </c>
      <c r="S1652" t="str">
        <f>IF(R1652&gt;=7,"High",IF(R1652&gt;=4,"Medium","Low"))</f>
        <v>Low</v>
      </c>
    </row>
    <row r="1653" spans="1:19">
      <c r="A1653" t="s">
        <v>1778</v>
      </c>
      <c r="B1653">
        <v>35</v>
      </c>
      <c r="C1653" t="s">
        <v>101</v>
      </c>
      <c r="D1653" t="s">
        <v>133</v>
      </c>
      <c r="E1653">
        <v>18</v>
      </c>
      <c r="F1653" t="s">
        <v>103</v>
      </c>
      <c r="G1653" t="s">
        <v>104</v>
      </c>
      <c r="H1653" s="5">
        <v>540</v>
      </c>
      <c r="I1653" s="5">
        <v>9713.67</v>
      </c>
      <c r="J1653" t="s">
        <v>117</v>
      </c>
      <c r="K1653" t="s">
        <v>107</v>
      </c>
      <c r="L1653">
        <v>2</v>
      </c>
      <c r="M1653">
        <v>0</v>
      </c>
      <c r="N1653">
        <v>5</v>
      </c>
      <c r="O1653" s="6">
        <v>0</v>
      </c>
      <c r="P1653" t="s">
        <v>107</v>
      </c>
      <c r="Q1653" t="s">
        <v>107</v>
      </c>
      <c r="R1653">
        <f>IF(F1653="Monthly",2,0)
+IF(E1653&lt;=6,2,0)
+IF(N1653&lt;=2,2,0)
+IF(L1653&gt;=4,2,0)
+IF(M1653&gt;=2,1,0)
+IF(H1653&gt;=_xlfn.PERCENTILE.INC($H$2:$H$10001,0.75),1,0)</f>
        <v>2</v>
      </c>
      <c r="S1653" t="str">
        <f>IF(R1653&gt;=7,"High",IF(R1653&gt;=4,"Medium","Low"))</f>
        <v>Low</v>
      </c>
    </row>
    <row r="1654" spans="1:19">
      <c r="A1654" t="s">
        <v>1779</v>
      </c>
      <c r="B1654">
        <v>66</v>
      </c>
      <c r="C1654" t="s">
        <v>112</v>
      </c>
      <c r="D1654" t="s">
        <v>113</v>
      </c>
      <c r="E1654">
        <v>20</v>
      </c>
      <c r="F1654" t="s">
        <v>103</v>
      </c>
      <c r="G1654" t="s">
        <v>104</v>
      </c>
      <c r="H1654" s="5">
        <v>476</v>
      </c>
      <c r="I1654" s="5">
        <v>9255.58</v>
      </c>
      <c r="J1654" t="s">
        <v>140</v>
      </c>
      <c r="K1654" t="s">
        <v>107</v>
      </c>
      <c r="L1654">
        <v>0</v>
      </c>
      <c r="M1654">
        <v>0</v>
      </c>
      <c r="N1654">
        <v>5</v>
      </c>
      <c r="O1654" s="6">
        <v>0</v>
      </c>
      <c r="P1654" t="s">
        <v>107</v>
      </c>
      <c r="Q1654" t="s">
        <v>107</v>
      </c>
      <c r="R1654">
        <f>IF(F1654="Monthly",2,0)
+IF(E1654&lt;=6,2,0)
+IF(N1654&lt;=2,2,0)
+IF(L1654&gt;=4,2,0)
+IF(M1654&gt;=2,1,0)
+IF(H1654&gt;=_xlfn.PERCENTILE.INC($H$2:$H$10001,0.75),1,0)</f>
        <v>2</v>
      </c>
      <c r="S1654" t="str">
        <f>IF(R1654&gt;=7,"High",IF(R1654&gt;=4,"Medium","Low"))</f>
        <v>Low</v>
      </c>
    </row>
    <row r="1655" spans="1:19">
      <c r="A1655" t="s">
        <v>1780</v>
      </c>
      <c r="B1655">
        <v>32</v>
      </c>
      <c r="C1655" t="s">
        <v>112</v>
      </c>
      <c r="D1655" t="s">
        <v>131</v>
      </c>
      <c r="E1655">
        <v>26</v>
      </c>
      <c r="F1655" t="s">
        <v>103</v>
      </c>
      <c r="G1655" t="s">
        <v>110</v>
      </c>
      <c r="H1655" s="5">
        <v>807</v>
      </c>
      <c r="I1655" s="5">
        <v>21347.81</v>
      </c>
      <c r="J1655" t="s">
        <v>105</v>
      </c>
      <c r="K1655" t="s">
        <v>106</v>
      </c>
      <c r="L1655">
        <v>0</v>
      </c>
      <c r="M1655">
        <v>0</v>
      </c>
      <c r="N1655">
        <v>5</v>
      </c>
      <c r="O1655" s="6">
        <v>0</v>
      </c>
      <c r="P1655" t="s">
        <v>107</v>
      </c>
      <c r="Q1655" t="s">
        <v>106</v>
      </c>
      <c r="R1655">
        <f>IF(F1655="Monthly",2,0)
+IF(E1655&lt;=6,2,0)
+IF(N1655&lt;=2,2,0)
+IF(L1655&gt;=4,2,0)
+IF(M1655&gt;=2,1,0)
+IF(H1655&gt;=_xlfn.PERCENTILE.INC($H$2:$H$10001,0.75),1,0)</f>
        <v>3</v>
      </c>
      <c r="S1655" t="str">
        <f>IF(R1655&gt;=7,"High",IF(R1655&gt;=4,"Medium","Low"))</f>
        <v>Low</v>
      </c>
    </row>
    <row r="1656" spans="1:19">
      <c r="A1656" t="s">
        <v>1781</v>
      </c>
      <c r="B1656">
        <v>18</v>
      </c>
      <c r="C1656" t="s">
        <v>112</v>
      </c>
      <c r="D1656" t="s">
        <v>133</v>
      </c>
      <c r="E1656">
        <v>65</v>
      </c>
      <c r="F1656" t="s">
        <v>109</v>
      </c>
      <c r="G1656" t="s">
        <v>110</v>
      </c>
      <c r="H1656" s="5">
        <v>719</v>
      </c>
      <c r="I1656" s="5">
        <v>47196.51</v>
      </c>
      <c r="J1656" t="s">
        <v>117</v>
      </c>
      <c r="K1656" t="s">
        <v>106</v>
      </c>
      <c r="L1656">
        <v>2</v>
      </c>
      <c r="M1656">
        <v>2</v>
      </c>
      <c r="N1656">
        <v>4</v>
      </c>
      <c r="O1656" s="6">
        <v>0</v>
      </c>
      <c r="P1656" t="s">
        <v>107</v>
      </c>
      <c r="Q1656" t="s">
        <v>107</v>
      </c>
      <c r="R1656">
        <f>IF(F1656="Monthly",2,0)
+IF(E1656&lt;=6,2,0)
+IF(N1656&lt;=2,2,0)
+IF(L1656&gt;=4,2,0)
+IF(M1656&gt;=2,1,0)
+IF(H1656&gt;=_xlfn.PERCENTILE.INC($H$2:$H$10001,0.75),1,0)</f>
        <v>1</v>
      </c>
      <c r="S1656" t="str">
        <f>IF(R1656&gt;=7,"High",IF(R1656&gt;=4,"Medium","Low"))</f>
        <v>Low</v>
      </c>
    </row>
    <row r="1657" spans="1:19">
      <c r="A1657" t="s">
        <v>1782</v>
      </c>
      <c r="B1657">
        <v>46</v>
      </c>
      <c r="C1657" t="s">
        <v>101</v>
      </c>
      <c r="D1657" t="s">
        <v>119</v>
      </c>
      <c r="E1657">
        <v>25</v>
      </c>
      <c r="F1657" t="s">
        <v>103</v>
      </c>
      <c r="G1657" t="s">
        <v>104</v>
      </c>
      <c r="H1657" s="5">
        <v>450</v>
      </c>
      <c r="I1657" s="5">
        <v>11187.58</v>
      </c>
      <c r="J1657" t="s">
        <v>115</v>
      </c>
      <c r="K1657" t="s">
        <v>106</v>
      </c>
      <c r="L1657">
        <v>0</v>
      </c>
      <c r="M1657">
        <v>0</v>
      </c>
      <c r="N1657">
        <v>5</v>
      </c>
      <c r="O1657" s="6">
        <v>0</v>
      </c>
      <c r="P1657" t="s">
        <v>107</v>
      </c>
      <c r="Q1657" t="s">
        <v>107</v>
      </c>
      <c r="R1657">
        <f>IF(F1657="Monthly",2,0)
+IF(E1657&lt;=6,2,0)
+IF(N1657&lt;=2,2,0)
+IF(L1657&gt;=4,2,0)
+IF(M1657&gt;=2,1,0)
+IF(H1657&gt;=_xlfn.PERCENTILE.INC($H$2:$H$10001,0.75),1,0)</f>
        <v>2</v>
      </c>
      <c r="S1657" t="str">
        <f>IF(R1657&gt;=7,"High",IF(R1657&gt;=4,"Medium","Low"))</f>
        <v>Low</v>
      </c>
    </row>
    <row r="1658" spans="1:19">
      <c r="A1658" t="s">
        <v>1783</v>
      </c>
      <c r="B1658">
        <v>30</v>
      </c>
      <c r="C1658" t="s">
        <v>112</v>
      </c>
      <c r="D1658" t="s">
        <v>102</v>
      </c>
      <c r="E1658">
        <v>44</v>
      </c>
      <c r="F1658" t="s">
        <v>103</v>
      </c>
      <c r="G1658" t="s">
        <v>104</v>
      </c>
      <c r="H1658" s="5">
        <v>438</v>
      </c>
      <c r="I1658" s="5">
        <v>19746.990000000002</v>
      </c>
      <c r="J1658" t="s">
        <v>105</v>
      </c>
      <c r="K1658" t="s">
        <v>106</v>
      </c>
      <c r="L1658">
        <v>0</v>
      </c>
      <c r="M1658">
        <v>0</v>
      </c>
      <c r="N1658">
        <v>5</v>
      </c>
      <c r="O1658" s="6">
        <v>0</v>
      </c>
      <c r="P1658" t="s">
        <v>107</v>
      </c>
      <c r="Q1658" t="s">
        <v>107</v>
      </c>
      <c r="R1658">
        <f>IF(F1658="Monthly",2,0)
+IF(E1658&lt;=6,2,0)
+IF(N1658&lt;=2,2,0)
+IF(L1658&gt;=4,2,0)
+IF(M1658&gt;=2,1,0)
+IF(H1658&gt;=_xlfn.PERCENTILE.INC($H$2:$H$10001,0.75),1,0)</f>
        <v>2</v>
      </c>
      <c r="S1658" t="str">
        <f>IF(R1658&gt;=7,"High",IF(R1658&gt;=4,"Medium","Low"))</f>
        <v>Low</v>
      </c>
    </row>
    <row r="1659" spans="1:19">
      <c r="A1659" t="s">
        <v>1784</v>
      </c>
      <c r="B1659">
        <v>26</v>
      </c>
      <c r="C1659" t="s">
        <v>112</v>
      </c>
      <c r="D1659" t="s">
        <v>133</v>
      </c>
      <c r="E1659">
        <v>39</v>
      </c>
      <c r="F1659" t="s">
        <v>121</v>
      </c>
      <c r="G1659" t="s">
        <v>129</v>
      </c>
      <c r="H1659" s="5">
        <v>1084</v>
      </c>
      <c r="I1659" s="5">
        <v>38423.24</v>
      </c>
      <c r="J1659" t="s">
        <v>115</v>
      </c>
      <c r="K1659" t="s">
        <v>106</v>
      </c>
      <c r="L1659">
        <v>3</v>
      </c>
      <c r="M1659">
        <v>1</v>
      </c>
      <c r="N1659">
        <v>5</v>
      </c>
      <c r="O1659" s="6">
        <v>10</v>
      </c>
      <c r="P1659" t="s">
        <v>107</v>
      </c>
      <c r="Q1659" t="s">
        <v>107</v>
      </c>
      <c r="R1659">
        <f>IF(F1659="Monthly",2,0)
+IF(E1659&lt;=6,2,0)
+IF(N1659&lt;=2,2,0)
+IF(L1659&gt;=4,2,0)
+IF(M1659&gt;=2,1,0)
+IF(H1659&gt;=_xlfn.PERCENTILE.INC($H$2:$H$10001,0.75),1,0)</f>
        <v>1</v>
      </c>
      <c r="S1659" t="str">
        <f>IF(R1659&gt;=7,"High",IF(R1659&gt;=4,"Medium","Low"))</f>
        <v>Low</v>
      </c>
    </row>
    <row r="1660" spans="1:19">
      <c r="A1660" t="s">
        <v>1785</v>
      </c>
      <c r="B1660">
        <v>33</v>
      </c>
      <c r="C1660" t="s">
        <v>112</v>
      </c>
      <c r="D1660" t="s">
        <v>159</v>
      </c>
      <c r="E1660">
        <v>22</v>
      </c>
      <c r="F1660" t="s">
        <v>103</v>
      </c>
      <c r="G1660" t="s">
        <v>110</v>
      </c>
      <c r="H1660" s="5">
        <v>678</v>
      </c>
      <c r="I1660" s="5">
        <v>14840</v>
      </c>
      <c r="J1660" t="s">
        <v>105</v>
      </c>
      <c r="K1660" t="s">
        <v>106</v>
      </c>
      <c r="L1660">
        <v>0</v>
      </c>
      <c r="M1660">
        <v>0</v>
      </c>
      <c r="N1660">
        <v>5</v>
      </c>
      <c r="O1660" s="6">
        <v>0</v>
      </c>
      <c r="P1660" t="s">
        <v>107</v>
      </c>
      <c r="Q1660" t="s">
        <v>107</v>
      </c>
      <c r="R1660">
        <f>IF(F1660="Monthly",2,0)
+IF(E1660&lt;=6,2,0)
+IF(N1660&lt;=2,2,0)
+IF(L1660&gt;=4,2,0)
+IF(M1660&gt;=2,1,0)
+IF(H1660&gt;=_xlfn.PERCENTILE.INC($H$2:$H$10001,0.75),1,0)</f>
        <v>2</v>
      </c>
      <c r="S1660" t="str">
        <f>IF(R1660&gt;=7,"High",IF(R1660&gt;=4,"Medium","Low"))</f>
        <v>Low</v>
      </c>
    </row>
    <row r="1661" spans="1:19">
      <c r="A1661" t="s">
        <v>1786</v>
      </c>
      <c r="B1661">
        <v>30</v>
      </c>
      <c r="C1661" t="s">
        <v>101</v>
      </c>
      <c r="D1661" t="s">
        <v>159</v>
      </c>
      <c r="E1661">
        <v>49</v>
      </c>
      <c r="F1661" t="s">
        <v>109</v>
      </c>
      <c r="G1661" t="s">
        <v>129</v>
      </c>
      <c r="H1661" s="5">
        <v>1068</v>
      </c>
      <c r="I1661" s="5">
        <v>50600.62</v>
      </c>
      <c r="J1661" t="s">
        <v>140</v>
      </c>
      <c r="K1661" t="s">
        <v>106</v>
      </c>
      <c r="L1661">
        <v>0</v>
      </c>
      <c r="M1661">
        <v>0</v>
      </c>
      <c r="N1661">
        <v>5</v>
      </c>
      <c r="O1661" s="6">
        <v>5</v>
      </c>
      <c r="P1661" t="s">
        <v>106</v>
      </c>
      <c r="Q1661" t="s">
        <v>107</v>
      </c>
      <c r="R1661">
        <f>IF(F1661="Monthly",2,0)
+IF(E1661&lt;=6,2,0)
+IF(N1661&lt;=2,2,0)
+IF(L1661&gt;=4,2,0)
+IF(M1661&gt;=2,1,0)
+IF(H1661&gt;=_xlfn.PERCENTILE.INC($H$2:$H$10001,0.75),1,0)</f>
        <v>1</v>
      </c>
      <c r="S1661" t="str">
        <f>IF(R1661&gt;=7,"High",IF(R1661&gt;=4,"Medium","Low"))</f>
        <v>Low</v>
      </c>
    </row>
    <row r="1662" spans="1:19">
      <c r="A1662" t="s">
        <v>1787</v>
      </c>
      <c r="B1662">
        <v>33</v>
      </c>
      <c r="C1662" t="s">
        <v>101</v>
      </c>
      <c r="D1662" t="s">
        <v>131</v>
      </c>
      <c r="E1662">
        <v>53</v>
      </c>
      <c r="F1662" t="s">
        <v>121</v>
      </c>
      <c r="G1662" t="s">
        <v>104</v>
      </c>
      <c r="H1662" s="5">
        <v>463</v>
      </c>
      <c r="I1662" s="5">
        <v>24383.39</v>
      </c>
      <c r="J1662" t="s">
        <v>115</v>
      </c>
      <c r="K1662" t="s">
        <v>106</v>
      </c>
      <c r="L1662">
        <v>1</v>
      </c>
      <c r="M1662">
        <v>0</v>
      </c>
      <c r="N1662">
        <v>5</v>
      </c>
      <c r="O1662" s="6">
        <v>0</v>
      </c>
      <c r="P1662" t="s">
        <v>107</v>
      </c>
      <c r="Q1662" t="s">
        <v>107</v>
      </c>
      <c r="R1662">
        <f>IF(F1662="Monthly",2,0)
+IF(E1662&lt;=6,2,0)
+IF(N1662&lt;=2,2,0)
+IF(L1662&gt;=4,2,0)
+IF(M1662&gt;=2,1,0)
+IF(H1662&gt;=_xlfn.PERCENTILE.INC($H$2:$H$10001,0.75),1,0)</f>
        <v>0</v>
      </c>
      <c r="S1662" t="str">
        <f>IF(R1662&gt;=7,"High",IF(R1662&gt;=4,"Medium","Low"))</f>
        <v>Low</v>
      </c>
    </row>
    <row r="1663" spans="1:19">
      <c r="A1663" t="s">
        <v>1788</v>
      </c>
      <c r="B1663">
        <v>33</v>
      </c>
      <c r="C1663" t="s">
        <v>101</v>
      </c>
      <c r="D1663" t="s">
        <v>133</v>
      </c>
      <c r="E1663">
        <v>31</v>
      </c>
      <c r="F1663" t="s">
        <v>109</v>
      </c>
      <c r="G1663" t="s">
        <v>104</v>
      </c>
      <c r="H1663" s="5">
        <v>443</v>
      </c>
      <c r="I1663" s="5">
        <v>13887.52</v>
      </c>
      <c r="J1663" t="s">
        <v>115</v>
      </c>
      <c r="K1663" t="s">
        <v>106</v>
      </c>
      <c r="L1663">
        <v>0</v>
      </c>
      <c r="M1663">
        <v>0</v>
      </c>
      <c r="N1663">
        <v>5</v>
      </c>
      <c r="O1663" s="6">
        <v>0</v>
      </c>
      <c r="P1663" t="s">
        <v>107</v>
      </c>
      <c r="Q1663" t="s">
        <v>107</v>
      </c>
      <c r="R1663">
        <f>IF(F1663="Monthly",2,0)
+IF(E1663&lt;=6,2,0)
+IF(N1663&lt;=2,2,0)
+IF(L1663&gt;=4,2,0)
+IF(M1663&gt;=2,1,0)
+IF(H1663&gt;=_xlfn.PERCENTILE.INC($H$2:$H$10001,0.75),1,0)</f>
        <v>0</v>
      </c>
      <c r="S1663" t="str">
        <f>IF(R1663&gt;=7,"High",IF(R1663&gt;=4,"Medium","Low"))</f>
        <v>Low</v>
      </c>
    </row>
    <row r="1664" spans="1:19">
      <c r="A1664" t="s">
        <v>1789</v>
      </c>
      <c r="B1664">
        <v>40</v>
      </c>
      <c r="C1664" t="s">
        <v>101</v>
      </c>
      <c r="D1664" t="s">
        <v>137</v>
      </c>
      <c r="E1664">
        <v>28</v>
      </c>
      <c r="F1664" t="s">
        <v>103</v>
      </c>
      <c r="G1664" t="s">
        <v>110</v>
      </c>
      <c r="H1664" s="5">
        <v>643</v>
      </c>
      <c r="I1664" s="5">
        <v>18104.580000000002</v>
      </c>
      <c r="J1664" t="s">
        <v>105</v>
      </c>
      <c r="K1664" t="s">
        <v>106</v>
      </c>
      <c r="L1664">
        <v>0</v>
      </c>
      <c r="M1664">
        <v>0</v>
      </c>
      <c r="N1664">
        <v>5</v>
      </c>
      <c r="O1664" s="6">
        <v>0</v>
      </c>
      <c r="P1664" t="s">
        <v>106</v>
      </c>
      <c r="Q1664" t="s">
        <v>107</v>
      </c>
      <c r="R1664">
        <f>IF(F1664="Monthly",2,0)
+IF(E1664&lt;=6,2,0)
+IF(N1664&lt;=2,2,0)
+IF(L1664&gt;=4,2,0)
+IF(M1664&gt;=2,1,0)
+IF(H1664&gt;=_xlfn.PERCENTILE.INC($H$2:$H$10001,0.75),1,0)</f>
        <v>2</v>
      </c>
      <c r="S1664" t="str">
        <f>IF(R1664&gt;=7,"High",IF(R1664&gt;=4,"Medium","Low"))</f>
        <v>Low</v>
      </c>
    </row>
    <row r="1665" spans="1:19">
      <c r="A1665" t="s">
        <v>1790</v>
      </c>
      <c r="B1665">
        <v>21</v>
      </c>
      <c r="C1665" t="s">
        <v>101</v>
      </c>
      <c r="D1665" t="s">
        <v>133</v>
      </c>
      <c r="E1665">
        <v>62</v>
      </c>
      <c r="F1665" t="s">
        <v>109</v>
      </c>
      <c r="G1665" t="s">
        <v>110</v>
      </c>
      <c r="H1665" s="5">
        <v>659</v>
      </c>
      <c r="I1665" s="5">
        <v>36258.04</v>
      </c>
      <c r="J1665" t="s">
        <v>115</v>
      </c>
      <c r="K1665" t="s">
        <v>106</v>
      </c>
      <c r="L1665">
        <v>0</v>
      </c>
      <c r="M1665">
        <v>0</v>
      </c>
      <c r="N1665">
        <v>5</v>
      </c>
      <c r="O1665" s="6">
        <v>10</v>
      </c>
      <c r="P1665" t="s">
        <v>107</v>
      </c>
      <c r="Q1665" t="s">
        <v>106</v>
      </c>
      <c r="R1665">
        <f>IF(F1665="Monthly",2,0)
+IF(E1665&lt;=6,2,0)
+IF(N1665&lt;=2,2,0)
+IF(L1665&gt;=4,2,0)
+IF(M1665&gt;=2,1,0)
+IF(H1665&gt;=_xlfn.PERCENTILE.INC($H$2:$H$10001,0.75),1,0)</f>
        <v>0</v>
      </c>
      <c r="S1665" t="str">
        <f>IF(R1665&gt;=7,"High",IF(R1665&gt;=4,"Medium","Low"))</f>
        <v>Low</v>
      </c>
    </row>
    <row r="1666" spans="1:19">
      <c r="A1666" t="s">
        <v>1791</v>
      </c>
      <c r="B1666">
        <v>33</v>
      </c>
      <c r="C1666" t="s">
        <v>112</v>
      </c>
      <c r="D1666" t="s">
        <v>137</v>
      </c>
      <c r="E1666">
        <v>56</v>
      </c>
      <c r="F1666" t="s">
        <v>109</v>
      </c>
      <c r="G1666" t="s">
        <v>110</v>
      </c>
      <c r="H1666" s="5">
        <v>689</v>
      </c>
      <c r="I1666" s="5">
        <v>37450.94</v>
      </c>
      <c r="J1666" t="s">
        <v>140</v>
      </c>
      <c r="K1666" t="s">
        <v>106</v>
      </c>
      <c r="L1666">
        <v>2</v>
      </c>
      <c r="M1666">
        <v>1</v>
      </c>
      <c r="N1666">
        <v>4</v>
      </c>
      <c r="O1666" s="6">
        <v>0</v>
      </c>
      <c r="P1666" t="s">
        <v>107</v>
      </c>
      <c r="Q1666" t="s">
        <v>107</v>
      </c>
      <c r="R1666">
        <f>IF(F1666="Monthly",2,0)
+IF(E1666&lt;=6,2,0)
+IF(N1666&lt;=2,2,0)
+IF(L1666&gt;=4,2,0)
+IF(M1666&gt;=2,1,0)
+IF(H1666&gt;=_xlfn.PERCENTILE.INC($H$2:$H$10001,0.75),1,0)</f>
        <v>0</v>
      </c>
      <c r="S1666" t="str">
        <f>IF(R1666&gt;=7,"High",IF(R1666&gt;=4,"Medium","Low"))</f>
        <v>Low</v>
      </c>
    </row>
    <row r="1667" spans="1:19">
      <c r="A1667" t="s">
        <v>1792</v>
      </c>
      <c r="B1667">
        <v>30</v>
      </c>
      <c r="C1667" t="s">
        <v>112</v>
      </c>
      <c r="D1667" t="s">
        <v>159</v>
      </c>
      <c r="E1667">
        <v>32</v>
      </c>
      <c r="F1667" t="s">
        <v>109</v>
      </c>
      <c r="G1667" t="s">
        <v>104</v>
      </c>
      <c r="H1667" s="5">
        <v>496</v>
      </c>
      <c r="I1667" s="5">
        <v>15871.04</v>
      </c>
      <c r="J1667" t="s">
        <v>115</v>
      </c>
      <c r="K1667" t="s">
        <v>106</v>
      </c>
      <c r="L1667">
        <v>0</v>
      </c>
      <c r="M1667">
        <v>0</v>
      </c>
      <c r="N1667">
        <v>4</v>
      </c>
      <c r="O1667" s="6">
        <v>0</v>
      </c>
      <c r="P1667" t="s">
        <v>107</v>
      </c>
      <c r="Q1667" t="s">
        <v>106</v>
      </c>
      <c r="R1667">
        <f>IF(F1667="Monthly",2,0)
+IF(E1667&lt;=6,2,0)
+IF(N1667&lt;=2,2,0)
+IF(L1667&gt;=4,2,0)
+IF(M1667&gt;=2,1,0)
+IF(H1667&gt;=_xlfn.PERCENTILE.INC($H$2:$H$10001,0.75),1,0)</f>
        <v>0</v>
      </c>
      <c r="S1667" t="str">
        <f>IF(R1667&gt;=7,"High",IF(R1667&gt;=4,"Medium","Low"))</f>
        <v>Low</v>
      </c>
    </row>
    <row r="1668" spans="1:19">
      <c r="A1668" t="s">
        <v>1793</v>
      </c>
      <c r="B1668">
        <v>18</v>
      </c>
      <c r="C1668" t="s">
        <v>101</v>
      </c>
      <c r="D1668" t="s">
        <v>131</v>
      </c>
      <c r="E1668">
        <v>23</v>
      </c>
      <c r="F1668" t="s">
        <v>103</v>
      </c>
      <c r="G1668" t="s">
        <v>110</v>
      </c>
      <c r="H1668" s="5">
        <v>810</v>
      </c>
      <c r="I1668" s="5">
        <v>18518.900000000001</v>
      </c>
      <c r="J1668" t="s">
        <v>134</v>
      </c>
      <c r="K1668" t="s">
        <v>106</v>
      </c>
      <c r="L1668">
        <v>2</v>
      </c>
      <c r="M1668">
        <v>0</v>
      </c>
      <c r="N1668">
        <v>5</v>
      </c>
      <c r="O1668" s="6">
        <v>0</v>
      </c>
      <c r="P1668" t="s">
        <v>107</v>
      </c>
      <c r="Q1668" t="s">
        <v>107</v>
      </c>
      <c r="R1668">
        <f>IF(F1668="Monthly",2,0)
+IF(E1668&lt;=6,2,0)
+IF(N1668&lt;=2,2,0)
+IF(L1668&gt;=4,2,0)
+IF(M1668&gt;=2,1,0)
+IF(H1668&gt;=_xlfn.PERCENTILE.INC($H$2:$H$10001,0.75),1,0)</f>
        <v>3</v>
      </c>
      <c r="S1668" t="str">
        <f>IF(R1668&gt;=7,"High",IF(R1668&gt;=4,"Medium","Low"))</f>
        <v>Low</v>
      </c>
    </row>
    <row r="1669" spans="1:19">
      <c r="A1669" t="s">
        <v>1794</v>
      </c>
      <c r="B1669">
        <v>42</v>
      </c>
      <c r="C1669" t="s">
        <v>101</v>
      </c>
      <c r="D1669" t="s">
        <v>126</v>
      </c>
      <c r="E1669">
        <v>7</v>
      </c>
      <c r="F1669" t="s">
        <v>103</v>
      </c>
      <c r="G1669" t="s">
        <v>110</v>
      </c>
      <c r="H1669" s="5">
        <v>746</v>
      </c>
      <c r="I1669" s="5">
        <v>5290.72</v>
      </c>
      <c r="J1669" t="s">
        <v>117</v>
      </c>
      <c r="K1669" t="s">
        <v>106</v>
      </c>
      <c r="L1669">
        <v>4</v>
      </c>
      <c r="M1669">
        <v>2</v>
      </c>
      <c r="N1669">
        <v>2</v>
      </c>
      <c r="O1669" s="6">
        <v>0</v>
      </c>
      <c r="P1669" t="s">
        <v>107</v>
      </c>
      <c r="Q1669" t="s">
        <v>106</v>
      </c>
      <c r="R1669">
        <f>IF(F1669="Monthly",2,0)
+IF(E1669&lt;=6,2,0)
+IF(N1669&lt;=2,2,0)
+IF(L1669&gt;=4,2,0)
+IF(M1669&gt;=2,1,0)
+IF(H1669&gt;=_xlfn.PERCENTILE.INC($H$2:$H$10001,0.75),1,0)</f>
        <v>7</v>
      </c>
      <c r="S1669" t="str">
        <f>IF(R1669&gt;=7,"High",IF(R1669&gt;=4,"Medium","Low"))</f>
        <v>High</v>
      </c>
    </row>
    <row r="1670" spans="1:19">
      <c r="A1670" t="s">
        <v>1795</v>
      </c>
      <c r="B1670">
        <v>31</v>
      </c>
      <c r="C1670" t="s">
        <v>112</v>
      </c>
      <c r="D1670" t="s">
        <v>126</v>
      </c>
      <c r="E1670">
        <v>59</v>
      </c>
      <c r="F1670" t="s">
        <v>103</v>
      </c>
      <c r="G1670" t="s">
        <v>110</v>
      </c>
      <c r="H1670" s="5">
        <v>767</v>
      </c>
      <c r="I1670" s="5">
        <v>45374.720000000001</v>
      </c>
      <c r="J1670" t="s">
        <v>105</v>
      </c>
      <c r="K1670" t="s">
        <v>106</v>
      </c>
      <c r="L1670">
        <v>3</v>
      </c>
      <c r="M1670">
        <v>0</v>
      </c>
      <c r="N1670">
        <v>5</v>
      </c>
      <c r="O1670" s="6">
        <v>0</v>
      </c>
      <c r="P1670" t="s">
        <v>107</v>
      </c>
      <c r="Q1670" t="s">
        <v>107</v>
      </c>
      <c r="R1670">
        <f>IF(F1670="Monthly",2,0)
+IF(E1670&lt;=6,2,0)
+IF(N1670&lt;=2,2,0)
+IF(L1670&gt;=4,2,0)
+IF(M1670&gt;=2,1,0)
+IF(H1670&gt;=_xlfn.PERCENTILE.INC($H$2:$H$10001,0.75),1,0)</f>
        <v>2</v>
      </c>
      <c r="S1670" t="str">
        <f>IF(R1670&gt;=7,"High",IF(R1670&gt;=4,"Medium","Low"))</f>
        <v>Low</v>
      </c>
    </row>
    <row r="1671" spans="1:19">
      <c r="A1671" t="s">
        <v>1796</v>
      </c>
      <c r="B1671">
        <v>34</v>
      </c>
      <c r="C1671" t="s">
        <v>101</v>
      </c>
      <c r="D1671" t="s">
        <v>113</v>
      </c>
      <c r="E1671">
        <v>59</v>
      </c>
      <c r="F1671" t="s">
        <v>103</v>
      </c>
      <c r="G1671" t="s">
        <v>110</v>
      </c>
      <c r="H1671" s="5">
        <v>702</v>
      </c>
      <c r="I1671" s="5">
        <v>40602.58</v>
      </c>
      <c r="J1671" t="s">
        <v>105</v>
      </c>
      <c r="K1671" t="s">
        <v>106</v>
      </c>
      <c r="L1671">
        <v>4</v>
      </c>
      <c r="M1671">
        <v>1</v>
      </c>
      <c r="N1671">
        <v>3</v>
      </c>
      <c r="O1671" s="6">
        <v>0</v>
      </c>
      <c r="P1671" t="s">
        <v>107</v>
      </c>
      <c r="Q1671" t="s">
        <v>107</v>
      </c>
      <c r="R1671">
        <f>IF(F1671="Monthly",2,0)
+IF(E1671&lt;=6,2,0)
+IF(N1671&lt;=2,2,0)
+IF(L1671&gt;=4,2,0)
+IF(M1671&gt;=2,1,0)
+IF(H1671&gt;=_xlfn.PERCENTILE.INC($H$2:$H$10001,0.75),1,0)</f>
        <v>4</v>
      </c>
      <c r="S1671" t="str">
        <f>IF(R1671&gt;=7,"High",IF(R1671&gt;=4,"Medium","Low"))</f>
        <v>Medium</v>
      </c>
    </row>
    <row r="1672" spans="1:19">
      <c r="A1672" t="s">
        <v>1797</v>
      </c>
      <c r="B1672">
        <v>39</v>
      </c>
      <c r="C1672" t="s">
        <v>112</v>
      </c>
      <c r="D1672" t="s">
        <v>131</v>
      </c>
      <c r="E1672">
        <v>19</v>
      </c>
      <c r="F1672" t="s">
        <v>103</v>
      </c>
      <c r="G1672" t="s">
        <v>110</v>
      </c>
      <c r="H1672" s="5">
        <v>660</v>
      </c>
      <c r="I1672" s="5">
        <v>12440.73</v>
      </c>
      <c r="J1672" t="s">
        <v>134</v>
      </c>
      <c r="K1672" t="s">
        <v>106</v>
      </c>
      <c r="L1672">
        <v>0</v>
      </c>
      <c r="M1672">
        <v>0</v>
      </c>
      <c r="N1672">
        <v>5</v>
      </c>
      <c r="O1672" s="6">
        <v>0</v>
      </c>
      <c r="P1672" t="s">
        <v>107</v>
      </c>
      <c r="Q1672" t="s">
        <v>106</v>
      </c>
      <c r="R1672">
        <f>IF(F1672="Monthly",2,0)
+IF(E1672&lt;=6,2,0)
+IF(N1672&lt;=2,2,0)
+IF(L1672&gt;=4,2,0)
+IF(M1672&gt;=2,1,0)
+IF(H1672&gt;=_xlfn.PERCENTILE.INC($H$2:$H$10001,0.75),1,0)</f>
        <v>2</v>
      </c>
      <c r="S1672" t="str">
        <f>IF(R1672&gt;=7,"High",IF(R1672&gt;=4,"Medium","Low"))</f>
        <v>Low</v>
      </c>
    </row>
    <row r="1673" spans="1:19">
      <c r="A1673" t="s">
        <v>1798</v>
      </c>
      <c r="B1673">
        <v>26</v>
      </c>
      <c r="C1673" t="s">
        <v>112</v>
      </c>
      <c r="D1673" t="s">
        <v>137</v>
      </c>
      <c r="E1673">
        <v>44</v>
      </c>
      <c r="F1673" t="s">
        <v>103</v>
      </c>
      <c r="G1673" t="s">
        <v>104</v>
      </c>
      <c r="H1673" s="5">
        <v>410</v>
      </c>
      <c r="I1673" s="5">
        <v>18333.86</v>
      </c>
      <c r="J1673" t="s">
        <v>117</v>
      </c>
      <c r="K1673" t="s">
        <v>106</v>
      </c>
      <c r="L1673">
        <v>0</v>
      </c>
      <c r="M1673">
        <v>0</v>
      </c>
      <c r="N1673">
        <v>5</v>
      </c>
      <c r="O1673" s="6">
        <v>0</v>
      </c>
      <c r="P1673" t="s">
        <v>107</v>
      </c>
      <c r="Q1673" t="s">
        <v>107</v>
      </c>
      <c r="R1673">
        <f>IF(F1673="Monthly",2,0)
+IF(E1673&lt;=6,2,0)
+IF(N1673&lt;=2,2,0)
+IF(L1673&gt;=4,2,0)
+IF(M1673&gt;=2,1,0)
+IF(H1673&gt;=_xlfn.PERCENTILE.INC($H$2:$H$10001,0.75),1,0)</f>
        <v>2</v>
      </c>
      <c r="S1673" t="str">
        <f>IF(R1673&gt;=7,"High",IF(R1673&gt;=4,"Medium","Low"))</f>
        <v>Low</v>
      </c>
    </row>
    <row r="1674" spans="1:19">
      <c r="A1674" t="s">
        <v>1799</v>
      </c>
      <c r="B1674">
        <v>52</v>
      </c>
      <c r="C1674" t="s">
        <v>112</v>
      </c>
      <c r="D1674" t="s">
        <v>126</v>
      </c>
      <c r="E1674">
        <v>20</v>
      </c>
      <c r="F1674" t="s">
        <v>109</v>
      </c>
      <c r="G1674" t="s">
        <v>129</v>
      </c>
      <c r="H1674" s="5">
        <v>1002</v>
      </c>
      <c r="I1674" s="5">
        <v>19846.259999999998</v>
      </c>
      <c r="J1674" t="s">
        <v>117</v>
      </c>
      <c r="K1674" t="s">
        <v>106</v>
      </c>
      <c r="L1674">
        <v>4</v>
      </c>
      <c r="M1674">
        <v>2</v>
      </c>
      <c r="N1674">
        <v>3</v>
      </c>
      <c r="O1674" s="6">
        <v>0</v>
      </c>
      <c r="P1674" t="s">
        <v>107</v>
      </c>
      <c r="Q1674" t="s">
        <v>107</v>
      </c>
      <c r="R1674">
        <f>IF(F1674="Monthly",2,0)
+IF(E1674&lt;=6,2,0)
+IF(N1674&lt;=2,2,0)
+IF(L1674&gt;=4,2,0)
+IF(M1674&gt;=2,1,0)
+IF(H1674&gt;=_xlfn.PERCENTILE.INC($H$2:$H$10001,0.75),1,0)</f>
        <v>4</v>
      </c>
      <c r="S1674" t="str">
        <f>IF(R1674&gt;=7,"High",IF(R1674&gt;=4,"Medium","Low"))</f>
        <v>Medium</v>
      </c>
    </row>
    <row r="1675" spans="1:19">
      <c r="A1675" t="s">
        <v>1800</v>
      </c>
      <c r="B1675">
        <v>29</v>
      </c>
      <c r="C1675" t="s">
        <v>101</v>
      </c>
      <c r="D1675" t="s">
        <v>137</v>
      </c>
      <c r="E1675">
        <v>27</v>
      </c>
      <c r="F1675" t="s">
        <v>103</v>
      </c>
      <c r="G1675" t="s">
        <v>129</v>
      </c>
      <c r="H1675" s="5">
        <v>945</v>
      </c>
      <c r="I1675" s="5">
        <v>24947.91</v>
      </c>
      <c r="J1675" t="s">
        <v>117</v>
      </c>
      <c r="K1675" t="s">
        <v>106</v>
      </c>
      <c r="L1675">
        <v>0</v>
      </c>
      <c r="M1675">
        <v>0</v>
      </c>
      <c r="N1675">
        <v>5</v>
      </c>
      <c r="O1675" s="6">
        <v>0</v>
      </c>
      <c r="P1675" t="s">
        <v>106</v>
      </c>
      <c r="Q1675" t="s">
        <v>107</v>
      </c>
      <c r="R1675">
        <f>IF(F1675="Monthly",2,0)
+IF(E1675&lt;=6,2,0)
+IF(N1675&lt;=2,2,0)
+IF(L1675&gt;=4,2,0)
+IF(M1675&gt;=2,1,0)
+IF(H1675&gt;=_xlfn.PERCENTILE.INC($H$2:$H$10001,0.75),1,0)</f>
        <v>3</v>
      </c>
      <c r="S1675" t="str">
        <f>IF(R1675&gt;=7,"High",IF(R1675&gt;=4,"Medium","Low"))</f>
        <v>Low</v>
      </c>
    </row>
    <row r="1676" spans="1:19">
      <c r="A1676" t="s">
        <v>1801</v>
      </c>
      <c r="B1676">
        <v>23</v>
      </c>
      <c r="C1676" t="s">
        <v>101</v>
      </c>
      <c r="D1676" t="s">
        <v>137</v>
      </c>
      <c r="E1676">
        <v>30</v>
      </c>
      <c r="F1676" t="s">
        <v>103</v>
      </c>
      <c r="G1676" t="s">
        <v>104</v>
      </c>
      <c r="H1676" s="5">
        <v>448</v>
      </c>
      <c r="I1676" s="5">
        <v>13129.78</v>
      </c>
      <c r="J1676" t="s">
        <v>140</v>
      </c>
      <c r="K1676" t="s">
        <v>107</v>
      </c>
      <c r="L1676">
        <v>1</v>
      </c>
      <c r="M1676">
        <v>0</v>
      </c>
      <c r="N1676">
        <v>5</v>
      </c>
      <c r="O1676" s="6">
        <v>0</v>
      </c>
      <c r="P1676" t="s">
        <v>107</v>
      </c>
      <c r="Q1676" t="s">
        <v>107</v>
      </c>
      <c r="R1676">
        <f>IF(F1676="Monthly",2,0)
+IF(E1676&lt;=6,2,0)
+IF(N1676&lt;=2,2,0)
+IF(L1676&gt;=4,2,0)
+IF(M1676&gt;=2,1,0)
+IF(H1676&gt;=_xlfn.PERCENTILE.INC($H$2:$H$10001,0.75),1,0)</f>
        <v>2</v>
      </c>
      <c r="S1676" t="str">
        <f>IF(R1676&gt;=7,"High",IF(R1676&gt;=4,"Medium","Low"))</f>
        <v>Low</v>
      </c>
    </row>
    <row r="1677" spans="1:19">
      <c r="A1677" t="s">
        <v>1802</v>
      </c>
      <c r="B1677">
        <v>47</v>
      </c>
      <c r="C1677" t="s">
        <v>101</v>
      </c>
      <c r="D1677" t="s">
        <v>133</v>
      </c>
      <c r="E1677">
        <v>9</v>
      </c>
      <c r="F1677" t="s">
        <v>103</v>
      </c>
      <c r="G1677" t="s">
        <v>129</v>
      </c>
      <c r="H1677" s="5">
        <v>1038</v>
      </c>
      <c r="I1677" s="5">
        <v>9463.06</v>
      </c>
      <c r="J1677" t="s">
        <v>117</v>
      </c>
      <c r="K1677" t="s">
        <v>106</v>
      </c>
      <c r="L1677">
        <v>3</v>
      </c>
      <c r="M1677">
        <v>0</v>
      </c>
      <c r="N1677">
        <v>4</v>
      </c>
      <c r="O1677" s="6">
        <v>0</v>
      </c>
      <c r="P1677" t="s">
        <v>107</v>
      </c>
      <c r="Q1677" t="s">
        <v>107</v>
      </c>
      <c r="R1677">
        <f>IF(F1677="Monthly",2,0)
+IF(E1677&lt;=6,2,0)
+IF(N1677&lt;=2,2,0)
+IF(L1677&gt;=4,2,0)
+IF(M1677&gt;=2,1,0)
+IF(H1677&gt;=_xlfn.PERCENTILE.INC($H$2:$H$10001,0.75),1,0)</f>
        <v>3</v>
      </c>
      <c r="S1677" t="str">
        <f>IF(R1677&gt;=7,"High",IF(R1677&gt;=4,"Medium","Low"))</f>
        <v>Low</v>
      </c>
    </row>
    <row r="1678" spans="1:19">
      <c r="A1678" t="s">
        <v>1803</v>
      </c>
      <c r="B1678">
        <v>32</v>
      </c>
      <c r="C1678" t="s">
        <v>112</v>
      </c>
      <c r="D1678" t="s">
        <v>131</v>
      </c>
      <c r="E1678">
        <v>17</v>
      </c>
      <c r="F1678" t="s">
        <v>103</v>
      </c>
      <c r="G1678" t="s">
        <v>110</v>
      </c>
      <c r="H1678" s="5">
        <v>710</v>
      </c>
      <c r="I1678" s="5">
        <v>12069.91</v>
      </c>
      <c r="J1678" t="s">
        <v>117</v>
      </c>
      <c r="K1678" t="s">
        <v>106</v>
      </c>
      <c r="L1678">
        <v>3</v>
      </c>
      <c r="M1678">
        <v>0</v>
      </c>
      <c r="N1678">
        <v>5</v>
      </c>
      <c r="O1678" s="6">
        <v>0</v>
      </c>
      <c r="P1678" t="s">
        <v>107</v>
      </c>
      <c r="Q1678" t="s">
        <v>107</v>
      </c>
      <c r="R1678">
        <f>IF(F1678="Monthly",2,0)
+IF(E1678&lt;=6,2,0)
+IF(N1678&lt;=2,2,0)
+IF(L1678&gt;=4,2,0)
+IF(M1678&gt;=2,1,0)
+IF(H1678&gt;=_xlfn.PERCENTILE.INC($H$2:$H$10001,0.75),1,0)</f>
        <v>2</v>
      </c>
      <c r="S1678" t="str">
        <f>IF(R1678&gt;=7,"High",IF(R1678&gt;=4,"Medium","Low"))</f>
        <v>Low</v>
      </c>
    </row>
    <row r="1679" spans="1:19">
      <c r="A1679" t="s">
        <v>1804</v>
      </c>
      <c r="B1679">
        <v>26</v>
      </c>
      <c r="C1679" t="s">
        <v>101</v>
      </c>
      <c r="D1679" t="s">
        <v>137</v>
      </c>
      <c r="E1679">
        <v>55</v>
      </c>
      <c r="F1679" t="s">
        <v>109</v>
      </c>
      <c r="G1679" t="s">
        <v>104</v>
      </c>
      <c r="H1679" s="5">
        <v>539</v>
      </c>
      <c r="I1679" s="5">
        <v>29444.04</v>
      </c>
      <c r="J1679" t="s">
        <v>134</v>
      </c>
      <c r="K1679" t="s">
        <v>106</v>
      </c>
      <c r="L1679">
        <v>1</v>
      </c>
      <c r="M1679">
        <v>0</v>
      </c>
      <c r="N1679">
        <v>5</v>
      </c>
      <c r="O1679" s="6">
        <v>0</v>
      </c>
      <c r="P1679" t="s">
        <v>107</v>
      </c>
      <c r="Q1679" t="s">
        <v>107</v>
      </c>
      <c r="R1679">
        <f>IF(F1679="Monthly",2,0)
+IF(E1679&lt;=6,2,0)
+IF(N1679&lt;=2,2,0)
+IF(L1679&gt;=4,2,0)
+IF(M1679&gt;=2,1,0)
+IF(H1679&gt;=_xlfn.PERCENTILE.INC($H$2:$H$10001,0.75),1,0)</f>
        <v>0</v>
      </c>
      <c r="S1679" t="str">
        <f>IF(R1679&gt;=7,"High",IF(R1679&gt;=4,"Medium","Low"))</f>
        <v>Low</v>
      </c>
    </row>
    <row r="1680" spans="1:19">
      <c r="A1680" t="s">
        <v>1805</v>
      </c>
      <c r="B1680">
        <v>18</v>
      </c>
      <c r="C1680" t="s">
        <v>101</v>
      </c>
      <c r="D1680" t="s">
        <v>102</v>
      </c>
      <c r="E1680">
        <v>55</v>
      </c>
      <c r="F1680" t="s">
        <v>109</v>
      </c>
      <c r="G1680" t="s">
        <v>104</v>
      </c>
      <c r="H1680" s="5">
        <v>566</v>
      </c>
      <c r="I1680" s="5">
        <v>30768.9</v>
      </c>
      <c r="J1680" t="s">
        <v>117</v>
      </c>
      <c r="K1680" t="s">
        <v>107</v>
      </c>
      <c r="L1680">
        <v>0</v>
      </c>
      <c r="M1680">
        <v>0</v>
      </c>
      <c r="N1680">
        <v>5</v>
      </c>
      <c r="O1680" s="6">
        <v>0</v>
      </c>
      <c r="P1680" t="s">
        <v>107</v>
      </c>
      <c r="Q1680" t="s">
        <v>107</v>
      </c>
      <c r="R1680">
        <f>IF(F1680="Monthly",2,0)
+IF(E1680&lt;=6,2,0)
+IF(N1680&lt;=2,2,0)
+IF(L1680&gt;=4,2,0)
+IF(M1680&gt;=2,1,0)
+IF(H1680&gt;=_xlfn.PERCENTILE.INC($H$2:$H$10001,0.75),1,0)</f>
        <v>0</v>
      </c>
      <c r="S1680" t="str">
        <f>IF(R1680&gt;=7,"High",IF(R1680&gt;=4,"Medium","Low"))</f>
        <v>Low</v>
      </c>
    </row>
    <row r="1681" spans="1:19">
      <c r="A1681" t="s">
        <v>1806</v>
      </c>
      <c r="B1681">
        <v>43</v>
      </c>
      <c r="C1681" t="s">
        <v>101</v>
      </c>
      <c r="D1681" t="s">
        <v>119</v>
      </c>
      <c r="E1681">
        <v>14</v>
      </c>
      <c r="F1681" t="s">
        <v>103</v>
      </c>
      <c r="G1681" t="s">
        <v>104</v>
      </c>
      <c r="H1681" s="5">
        <v>533</v>
      </c>
      <c r="I1681" s="5">
        <v>7660.46</v>
      </c>
      <c r="J1681" t="s">
        <v>105</v>
      </c>
      <c r="K1681" t="s">
        <v>107</v>
      </c>
      <c r="L1681">
        <v>0</v>
      </c>
      <c r="M1681">
        <v>0</v>
      </c>
      <c r="N1681">
        <v>5</v>
      </c>
      <c r="O1681" s="6">
        <v>0</v>
      </c>
      <c r="P1681" t="s">
        <v>107</v>
      </c>
      <c r="Q1681" t="s">
        <v>107</v>
      </c>
      <c r="R1681">
        <f>IF(F1681="Monthly",2,0)
+IF(E1681&lt;=6,2,0)
+IF(N1681&lt;=2,2,0)
+IF(L1681&gt;=4,2,0)
+IF(M1681&gt;=2,1,0)
+IF(H1681&gt;=_xlfn.PERCENTILE.INC($H$2:$H$10001,0.75),1,0)</f>
        <v>2</v>
      </c>
      <c r="S1681" t="str">
        <f>IF(R1681&gt;=7,"High",IF(R1681&gt;=4,"Medium","Low"))</f>
        <v>Low</v>
      </c>
    </row>
    <row r="1682" spans="1:19">
      <c r="A1682" t="s">
        <v>1807</v>
      </c>
      <c r="B1682">
        <v>31</v>
      </c>
      <c r="C1682" t="s">
        <v>112</v>
      </c>
      <c r="D1682" t="s">
        <v>131</v>
      </c>
      <c r="E1682">
        <v>37</v>
      </c>
      <c r="F1682" t="s">
        <v>103</v>
      </c>
      <c r="G1682" t="s">
        <v>110</v>
      </c>
      <c r="H1682" s="5">
        <v>806</v>
      </c>
      <c r="I1682" s="5">
        <v>30476</v>
      </c>
      <c r="J1682" t="s">
        <v>105</v>
      </c>
      <c r="K1682" t="s">
        <v>106</v>
      </c>
      <c r="L1682">
        <v>1</v>
      </c>
      <c r="M1682">
        <v>0</v>
      </c>
      <c r="N1682">
        <v>5</v>
      </c>
      <c r="O1682" s="6">
        <v>0</v>
      </c>
      <c r="P1682" t="s">
        <v>106</v>
      </c>
      <c r="Q1682" t="s">
        <v>107</v>
      </c>
      <c r="R1682">
        <f>IF(F1682="Monthly",2,0)
+IF(E1682&lt;=6,2,0)
+IF(N1682&lt;=2,2,0)
+IF(L1682&gt;=4,2,0)
+IF(M1682&gt;=2,1,0)
+IF(H1682&gt;=_xlfn.PERCENTILE.INC($H$2:$H$10001,0.75),1,0)</f>
        <v>3</v>
      </c>
      <c r="S1682" t="str">
        <f>IF(R1682&gt;=7,"High",IF(R1682&gt;=4,"Medium","Low"))</f>
        <v>Low</v>
      </c>
    </row>
    <row r="1683" spans="1:19">
      <c r="A1683" t="s">
        <v>1808</v>
      </c>
      <c r="B1683">
        <v>18</v>
      </c>
      <c r="C1683" t="s">
        <v>101</v>
      </c>
      <c r="D1683" t="s">
        <v>137</v>
      </c>
      <c r="E1683">
        <v>58</v>
      </c>
      <c r="F1683" t="s">
        <v>121</v>
      </c>
      <c r="G1683" t="s">
        <v>110</v>
      </c>
      <c r="H1683" s="5">
        <v>647</v>
      </c>
      <c r="I1683" s="5">
        <v>33914.239999999998</v>
      </c>
      <c r="J1683" t="s">
        <v>134</v>
      </c>
      <c r="K1683" t="s">
        <v>106</v>
      </c>
      <c r="L1683">
        <v>3</v>
      </c>
      <c r="M1683">
        <v>2</v>
      </c>
      <c r="N1683">
        <v>3</v>
      </c>
      <c r="O1683" s="6">
        <v>10</v>
      </c>
      <c r="P1683" t="s">
        <v>107</v>
      </c>
      <c r="Q1683" t="s">
        <v>107</v>
      </c>
      <c r="R1683">
        <f>IF(F1683="Monthly",2,0)
+IF(E1683&lt;=6,2,0)
+IF(N1683&lt;=2,2,0)
+IF(L1683&gt;=4,2,0)
+IF(M1683&gt;=2,1,0)
+IF(H1683&gt;=_xlfn.PERCENTILE.INC($H$2:$H$10001,0.75),1,0)</f>
        <v>1</v>
      </c>
      <c r="S1683" t="str">
        <f>IF(R1683&gt;=7,"High",IF(R1683&gt;=4,"Medium","Low"))</f>
        <v>Low</v>
      </c>
    </row>
    <row r="1684" spans="1:19">
      <c r="A1684" t="s">
        <v>1809</v>
      </c>
      <c r="B1684">
        <v>27</v>
      </c>
      <c r="C1684" t="s">
        <v>101</v>
      </c>
      <c r="D1684" t="s">
        <v>133</v>
      </c>
      <c r="E1684">
        <v>51</v>
      </c>
      <c r="F1684" t="s">
        <v>109</v>
      </c>
      <c r="G1684" t="s">
        <v>104</v>
      </c>
      <c r="H1684" s="5">
        <v>406</v>
      </c>
      <c r="I1684" s="5">
        <v>20605.919999999998</v>
      </c>
      <c r="J1684" t="s">
        <v>105</v>
      </c>
      <c r="K1684" t="s">
        <v>106</v>
      </c>
      <c r="L1684">
        <v>5</v>
      </c>
      <c r="M1684">
        <v>2</v>
      </c>
      <c r="N1684">
        <v>3</v>
      </c>
      <c r="O1684" s="6">
        <v>0</v>
      </c>
      <c r="P1684" t="s">
        <v>106</v>
      </c>
      <c r="Q1684" t="s">
        <v>106</v>
      </c>
      <c r="R1684">
        <f>IF(F1684="Monthly",2,0)
+IF(E1684&lt;=6,2,0)
+IF(N1684&lt;=2,2,0)
+IF(L1684&gt;=4,2,0)
+IF(M1684&gt;=2,1,0)
+IF(H1684&gt;=_xlfn.PERCENTILE.INC($H$2:$H$10001,0.75),1,0)</f>
        <v>3</v>
      </c>
      <c r="S1684" t="str">
        <f>IF(R1684&gt;=7,"High",IF(R1684&gt;=4,"Medium","Low"))</f>
        <v>Low</v>
      </c>
    </row>
    <row r="1685" spans="1:19">
      <c r="A1685" t="s">
        <v>1810</v>
      </c>
      <c r="B1685">
        <v>18</v>
      </c>
      <c r="C1685" t="s">
        <v>112</v>
      </c>
      <c r="D1685" t="s">
        <v>126</v>
      </c>
      <c r="E1685">
        <v>21</v>
      </c>
      <c r="F1685" t="s">
        <v>109</v>
      </c>
      <c r="G1685" t="s">
        <v>129</v>
      </c>
      <c r="H1685" s="5">
        <v>1004</v>
      </c>
      <c r="I1685" s="5">
        <v>18837.93</v>
      </c>
      <c r="J1685" t="s">
        <v>134</v>
      </c>
      <c r="K1685" t="s">
        <v>106</v>
      </c>
      <c r="L1685">
        <v>0</v>
      </c>
      <c r="M1685">
        <v>0</v>
      </c>
      <c r="N1685">
        <v>5</v>
      </c>
      <c r="O1685" s="6">
        <v>10</v>
      </c>
      <c r="P1685" t="s">
        <v>107</v>
      </c>
      <c r="Q1685" t="s">
        <v>107</v>
      </c>
      <c r="R1685">
        <f>IF(F1685="Monthly",2,0)
+IF(E1685&lt;=6,2,0)
+IF(N1685&lt;=2,2,0)
+IF(L1685&gt;=4,2,0)
+IF(M1685&gt;=2,1,0)
+IF(H1685&gt;=_xlfn.PERCENTILE.INC($H$2:$H$10001,0.75),1,0)</f>
        <v>1</v>
      </c>
      <c r="S1685" t="str">
        <f>IF(R1685&gt;=7,"High",IF(R1685&gt;=4,"Medium","Low"))</f>
        <v>Low</v>
      </c>
    </row>
    <row r="1686" spans="1:19">
      <c r="A1686" t="s">
        <v>1811</v>
      </c>
      <c r="B1686">
        <v>28</v>
      </c>
      <c r="C1686" t="s">
        <v>112</v>
      </c>
      <c r="D1686" t="s">
        <v>123</v>
      </c>
      <c r="E1686">
        <v>64</v>
      </c>
      <c r="F1686" t="s">
        <v>103</v>
      </c>
      <c r="G1686" t="s">
        <v>129</v>
      </c>
      <c r="H1686" s="5">
        <v>1005</v>
      </c>
      <c r="I1686" s="5">
        <v>64079.360000000001</v>
      </c>
      <c r="J1686" t="s">
        <v>115</v>
      </c>
      <c r="K1686" t="s">
        <v>106</v>
      </c>
      <c r="L1686">
        <v>0</v>
      </c>
      <c r="M1686">
        <v>0</v>
      </c>
      <c r="N1686">
        <v>4</v>
      </c>
      <c r="O1686" s="6">
        <v>0</v>
      </c>
      <c r="P1686" t="s">
        <v>106</v>
      </c>
      <c r="Q1686" t="s">
        <v>107</v>
      </c>
      <c r="R1686">
        <f>IF(F1686="Monthly",2,0)
+IF(E1686&lt;=6,2,0)
+IF(N1686&lt;=2,2,0)
+IF(L1686&gt;=4,2,0)
+IF(M1686&gt;=2,1,0)
+IF(H1686&gt;=_xlfn.PERCENTILE.INC($H$2:$H$10001,0.75),1,0)</f>
        <v>3</v>
      </c>
      <c r="S1686" t="str">
        <f>IF(R1686&gt;=7,"High",IF(R1686&gt;=4,"Medium","Low"))</f>
        <v>Low</v>
      </c>
    </row>
    <row r="1687" spans="1:19">
      <c r="A1687" t="s">
        <v>1812</v>
      </c>
      <c r="B1687">
        <v>25</v>
      </c>
      <c r="C1687" t="s">
        <v>101</v>
      </c>
      <c r="D1687" t="s">
        <v>159</v>
      </c>
      <c r="E1687">
        <v>28</v>
      </c>
      <c r="F1687" t="s">
        <v>103</v>
      </c>
      <c r="G1687" t="s">
        <v>110</v>
      </c>
      <c r="H1687" s="5">
        <v>701</v>
      </c>
      <c r="I1687" s="5">
        <v>20082.330000000002</v>
      </c>
      <c r="J1687" t="s">
        <v>134</v>
      </c>
      <c r="K1687" t="s">
        <v>106</v>
      </c>
      <c r="L1687">
        <v>0</v>
      </c>
      <c r="M1687">
        <v>0</v>
      </c>
      <c r="N1687">
        <v>4</v>
      </c>
      <c r="O1687" s="6">
        <v>0</v>
      </c>
      <c r="P1687" t="s">
        <v>106</v>
      </c>
      <c r="Q1687" t="s">
        <v>107</v>
      </c>
      <c r="R1687">
        <f>IF(F1687="Monthly",2,0)
+IF(E1687&lt;=6,2,0)
+IF(N1687&lt;=2,2,0)
+IF(L1687&gt;=4,2,0)
+IF(M1687&gt;=2,1,0)
+IF(H1687&gt;=_xlfn.PERCENTILE.INC($H$2:$H$10001,0.75),1,0)</f>
        <v>2</v>
      </c>
      <c r="S1687" t="str">
        <f>IF(R1687&gt;=7,"High",IF(R1687&gt;=4,"Medium","Low"))</f>
        <v>Low</v>
      </c>
    </row>
    <row r="1688" spans="1:19">
      <c r="A1688" t="s">
        <v>1813</v>
      </c>
      <c r="B1688">
        <v>53</v>
      </c>
      <c r="C1688" t="s">
        <v>101</v>
      </c>
      <c r="D1688" t="s">
        <v>131</v>
      </c>
      <c r="E1688">
        <v>12</v>
      </c>
      <c r="F1688" t="s">
        <v>103</v>
      </c>
      <c r="G1688" t="s">
        <v>110</v>
      </c>
      <c r="H1688" s="5">
        <v>837</v>
      </c>
      <c r="I1688" s="5">
        <v>10287.780000000001</v>
      </c>
      <c r="J1688" t="s">
        <v>134</v>
      </c>
      <c r="K1688" t="s">
        <v>106</v>
      </c>
      <c r="L1688">
        <v>2</v>
      </c>
      <c r="M1688">
        <v>0</v>
      </c>
      <c r="N1688">
        <v>5</v>
      </c>
      <c r="O1688" s="6">
        <v>0</v>
      </c>
      <c r="P1688" t="s">
        <v>107</v>
      </c>
      <c r="Q1688" t="s">
        <v>107</v>
      </c>
      <c r="R1688">
        <f>IF(F1688="Monthly",2,0)
+IF(E1688&lt;=6,2,0)
+IF(N1688&lt;=2,2,0)
+IF(L1688&gt;=4,2,0)
+IF(M1688&gt;=2,1,0)
+IF(H1688&gt;=_xlfn.PERCENTILE.INC($H$2:$H$10001,0.75),1,0)</f>
        <v>3</v>
      </c>
      <c r="S1688" t="str">
        <f>IF(R1688&gt;=7,"High",IF(R1688&gt;=4,"Medium","Low"))</f>
        <v>Low</v>
      </c>
    </row>
    <row r="1689" spans="1:19">
      <c r="A1689" t="s">
        <v>1814</v>
      </c>
      <c r="B1689">
        <v>44</v>
      </c>
      <c r="C1689" t="s">
        <v>101</v>
      </c>
      <c r="D1689" t="s">
        <v>126</v>
      </c>
      <c r="E1689">
        <v>42</v>
      </c>
      <c r="F1689" t="s">
        <v>121</v>
      </c>
      <c r="G1689" t="s">
        <v>129</v>
      </c>
      <c r="H1689" s="5">
        <v>986</v>
      </c>
      <c r="I1689" s="5">
        <v>41522.21</v>
      </c>
      <c r="J1689" t="s">
        <v>134</v>
      </c>
      <c r="K1689" t="s">
        <v>106</v>
      </c>
      <c r="L1689">
        <v>0</v>
      </c>
      <c r="M1689">
        <v>0</v>
      </c>
      <c r="N1689">
        <v>5</v>
      </c>
      <c r="O1689" s="6">
        <v>0</v>
      </c>
      <c r="P1689" t="s">
        <v>107</v>
      </c>
      <c r="Q1689" t="s">
        <v>106</v>
      </c>
      <c r="R1689">
        <f>IF(F1689="Monthly",2,0)
+IF(E1689&lt;=6,2,0)
+IF(N1689&lt;=2,2,0)
+IF(L1689&gt;=4,2,0)
+IF(M1689&gt;=2,1,0)
+IF(H1689&gt;=_xlfn.PERCENTILE.INC($H$2:$H$10001,0.75),1,0)</f>
        <v>1</v>
      </c>
      <c r="S1689" t="str">
        <f>IF(R1689&gt;=7,"High",IF(R1689&gt;=4,"Medium","Low"))</f>
        <v>Low</v>
      </c>
    </row>
    <row r="1690" spans="1:19">
      <c r="A1690" t="s">
        <v>1815</v>
      </c>
      <c r="B1690">
        <v>39</v>
      </c>
      <c r="C1690" t="s">
        <v>112</v>
      </c>
      <c r="D1690" t="s">
        <v>102</v>
      </c>
      <c r="E1690">
        <v>27</v>
      </c>
      <c r="F1690" t="s">
        <v>103</v>
      </c>
      <c r="G1690" t="s">
        <v>104</v>
      </c>
      <c r="H1690" s="5">
        <v>461</v>
      </c>
      <c r="I1690" s="5">
        <v>12762.53</v>
      </c>
      <c r="J1690" t="s">
        <v>134</v>
      </c>
      <c r="K1690" t="s">
        <v>107</v>
      </c>
      <c r="L1690">
        <v>1</v>
      </c>
      <c r="M1690">
        <v>0</v>
      </c>
      <c r="N1690">
        <v>5</v>
      </c>
      <c r="O1690" s="6">
        <v>0</v>
      </c>
      <c r="P1690" t="s">
        <v>107</v>
      </c>
      <c r="Q1690" t="s">
        <v>107</v>
      </c>
      <c r="R1690">
        <f>IF(F1690="Monthly",2,0)
+IF(E1690&lt;=6,2,0)
+IF(N1690&lt;=2,2,0)
+IF(L1690&gt;=4,2,0)
+IF(M1690&gt;=2,1,0)
+IF(H1690&gt;=_xlfn.PERCENTILE.INC($H$2:$H$10001,0.75),1,0)</f>
        <v>2</v>
      </c>
      <c r="S1690" t="str">
        <f>IF(R1690&gt;=7,"High",IF(R1690&gt;=4,"Medium","Low"))</f>
        <v>Low</v>
      </c>
    </row>
    <row r="1691" spans="1:19">
      <c r="A1691" t="s">
        <v>1816</v>
      </c>
      <c r="B1691">
        <v>38</v>
      </c>
      <c r="C1691" t="s">
        <v>101</v>
      </c>
      <c r="D1691" t="s">
        <v>131</v>
      </c>
      <c r="E1691">
        <v>51</v>
      </c>
      <c r="F1691" t="s">
        <v>103</v>
      </c>
      <c r="G1691" t="s">
        <v>110</v>
      </c>
      <c r="H1691" s="5">
        <v>788</v>
      </c>
      <c r="I1691" s="5">
        <v>39729.17</v>
      </c>
      <c r="J1691" t="s">
        <v>115</v>
      </c>
      <c r="K1691" t="s">
        <v>106</v>
      </c>
      <c r="L1691">
        <v>0</v>
      </c>
      <c r="M1691">
        <v>0</v>
      </c>
      <c r="N1691">
        <v>4</v>
      </c>
      <c r="O1691" s="6">
        <v>0</v>
      </c>
      <c r="P1691" t="s">
        <v>106</v>
      </c>
      <c r="Q1691" t="s">
        <v>107</v>
      </c>
      <c r="R1691">
        <f>IF(F1691="Monthly",2,0)
+IF(E1691&lt;=6,2,0)
+IF(N1691&lt;=2,2,0)
+IF(L1691&gt;=4,2,0)
+IF(M1691&gt;=2,1,0)
+IF(H1691&gt;=_xlfn.PERCENTILE.INC($H$2:$H$10001,0.75),1,0)</f>
        <v>2</v>
      </c>
      <c r="S1691" t="str">
        <f>IF(R1691&gt;=7,"High",IF(R1691&gt;=4,"Medium","Low"))</f>
        <v>Low</v>
      </c>
    </row>
    <row r="1692" spans="1:19">
      <c r="A1692" t="s">
        <v>1817</v>
      </c>
      <c r="B1692">
        <v>23</v>
      </c>
      <c r="C1692" t="s">
        <v>112</v>
      </c>
      <c r="D1692" t="s">
        <v>133</v>
      </c>
      <c r="E1692">
        <v>20</v>
      </c>
      <c r="F1692" t="s">
        <v>103</v>
      </c>
      <c r="G1692" t="s">
        <v>110</v>
      </c>
      <c r="H1692" s="5">
        <v>748</v>
      </c>
      <c r="I1692" s="5">
        <v>14517.15</v>
      </c>
      <c r="J1692" t="s">
        <v>105</v>
      </c>
      <c r="K1692" t="s">
        <v>106</v>
      </c>
      <c r="L1692">
        <v>0</v>
      </c>
      <c r="M1692">
        <v>0</v>
      </c>
      <c r="N1692">
        <v>5</v>
      </c>
      <c r="O1692" s="6">
        <v>0</v>
      </c>
      <c r="P1692" t="s">
        <v>107</v>
      </c>
      <c r="Q1692" t="s">
        <v>106</v>
      </c>
      <c r="R1692">
        <f>IF(F1692="Monthly",2,0)
+IF(E1692&lt;=6,2,0)
+IF(N1692&lt;=2,2,0)
+IF(L1692&gt;=4,2,0)
+IF(M1692&gt;=2,1,0)
+IF(H1692&gt;=_xlfn.PERCENTILE.INC($H$2:$H$10001,0.75),1,0)</f>
        <v>2</v>
      </c>
      <c r="S1692" t="str">
        <f>IF(R1692&gt;=7,"High",IF(R1692&gt;=4,"Medium","Low"))</f>
        <v>Low</v>
      </c>
    </row>
    <row r="1693" spans="1:19">
      <c r="A1693" t="s">
        <v>1818</v>
      </c>
      <c r="B1693">
        <v>28</v>
      </c>
      <c r="C1693" t="s">
        <v>112</v>
      </c>
      <c r="D1693" t="s">
        <v>133</v>
      </c>
      <c r="E1693">
        <v>17</v>
      </c>
      <c r="F1693" t="s">
        <v>109</v>
      </c>
      <c r="G1693" t="s">
        <v>104</v>
      </c>
      <c r="H1693" s="5">
        <v>426</v>
      </c>
      <c r="I1693" s="5">
        <v>7237.26</v>
      </c>
      <c r="J1693" t="s">
        <v>115</v>
      </c>
      <c r="K1693" t="s">
        <v>106</v>
      </c>
      <c r="L1693">
        <v>1</v>
      </c>
      <c r="M1693">
        <v>0</v>
      </c>
      <c r="N1693">
        <v>5</v>
      </c>
      <c r="O1693" s="6">
        <v>0</v>
      </c>
      <c r="P1693" t="s">
        <v>106</v>
      </c>
      <c r="Q1693" t="s">
        <v>107</v>
      </c>
      <c r="R1693">
        <f>IF(F1693="Monthly",2,0)
+IF(E1693&lt;=6,2,0)
+IF(N1693&lt;=2,2,0)
+IF(L1693&gt;=4,2,0)
+IF(M1693&gt;=2,1,0)
+IF(H1693&gt;=_xlfn.PERCENTILE.INC($H$2:$H$10001,0.75),1,0)</f>
        <v>0</v>
      </c>
      <c r="S1693" t="str">
        <f>IF(R1693&gt;=7,"High",IF(R1693&gt;=4,"Medium","Low"))</f>
        <v>Low</v>
      </c>
    </row>
    <row r="1694" spans="1:19">
      <c r="A1694" t="s">
        <v>1819</v>
      </c>
      <c r="B1694">
        <v>39</v>
      </c>
      <c r="C1694" t="s">
        <v>101</v>
      </c>
      <c r="D1694" t="s">
        <v>133</v>
      </c>
      <c r="E1694">
        <v>40</v>
      </c>
      <c r="F1694" t="s">
        <v>109</v>
      </c>
      <c r="G1694" t="s">
        <v>110</v>
      </c>
      <c r="H1694" s="5">
        <v>707</v>
      </c>
      <c r="I1694" s="5">
        <v>26633.09</v>
      </c>
      <c r="J1694" t="s">
        <v>105</v>
      </c>
      <c r="K1694" t="s">
        <v>106</v>
      </c>
      <c r="L1694">
        <v>1</v>
      </c>
      <c r="M1694">
        <v>0</v>
      </c>
      <c r="N1694">
        <v>5</v>
      </c>
      <c r="O1694" s="6">
        <v>5</v>
      </c>
      <c r="P1694" t="s">
        <v>107</v>
      </c>
      <c r="Q1694" t="s">
        <v>107</v>
      </c>
      <c r="R1694">
        <f>IF(F1694="Monthly",2,0)
+IF(E1694&lt;=6,2,0)
+IF(N1694&lt;=2,2,0)
+IF(L1694&gt;=4,2,0)
+IF(M1694&gt;=2,1,0)
+IF(H1694&gt;=_xlfn.PERCENTILE.INC($H$2:$H$10001,0.75),1,0)</f>
        <v>0</v>
      </c>
      <c r="S1694" t="str">
        <f>IF(R1694&gt;=7,"High",IF(R1694&gt;=4,"Medium","Low"))</f>
        <v>Low</v>
      </c>
    </row>
    <row r="1695" spans="1:19">
      <c r="A1695" t="s">
        <v>1820</v>
      </c>
      <c r="B1695">
        <v>30</v>
      </c>
      <c r="C1695" t="s">
        <v>101</v>
      </c>
      <c r="D1695" t="s">
        <v>102</v>
      </c>
      <c r="E1695">
        <v>38</v>
      </c>
      <c r="F1695" t="s">
        <v>121</v>
      </c>
      <c r="G1695" t="s">
        <v>104</v>
      </c>
      <c r="H1695" s="5">
        <v>556</v>
      </c>
      <c r="I1695" s="5">
        <v>17572.79</v>
      </c>
      <c r="J1695" t="s">
        <v>140</v>
      </c>
      <c r="K1695" t="s">
        <v>106</v>
      </c>
      <c r="L1695">
        <v>5</v>
      </c>
      <c r="M1695">
        <v>1</v>
      </c>
      <c r="N1695">
        <v>4</v>
      </c>
      <c r="O1695" s="6">
        <v>15</v>
      </c>
      <c r="P1695" t="s">
        <v>107</v>
      </c>
      <c r="Q1695" t="s">
        <v>107</v>
      </c>
      <c r="R1695">
        <f>IF(F1695="Monthly",2,0)
+IF(E1695&lt;=6,2,0)
+IF(N1695&lt;=2,2,0)
+IF(L1695&gt;=4,2,0)
+IF(M1695&gt;=2,1,0)
+IF(H1695&gt;=_xlfn.PERCENTILE.INC($H$2:$H$10001,0.75),1,0)</f>
        <v>2</v>
      </c>
      <c r="S1695" t="str">
        <f>IF(R1695&gt;=7,"High",IF(R1695&gt;=4,"Medium","Low"))</f>
        <v>Low</v>
      </c>
    </row>
    <row r="1696" spans="1:19">
      <c r="A1696" t="s">
        <v>1821</v>
      </c>
      <c r="B1696">
        <v>37</v>
      </c>
      <c r="C1696" t="s">
        <v>112</v>
      </c>
      <c r="D1696" t="s">
        <v>126</v>
      </c>
      <c r="E1696">
        <v>8</v>
      </c>
      <c r="F1696" t="s">
        <v>103</v>
      </c>
      <c r="G1696" t="s">
        <v>110</v>
      </c>
      <c r="H1696" s="5">
        <v>687</v>
      </c>
      <c r="I1696" s="5">
        <v>5549.97</v>
      </c>
      <c r="J1696" t="s">
        <v>134</v>
      </c>
      <c r="K1696" t="s">
        <v>106</v>
      </c>
      <c r="L1696">
        <v>0</v>
      </c>
      <c r="M1696">
        <v>0</v>
      </c>
      <c r="N1696">
        <v>5</v>
      </c>
      <c r="O1696" s="6">
        <v>0</v>
      </c>
      <c r="P1696" t="s">
        <v>106</v>
      </c>
      <c r="Q1696" t="s">
        <v>107</v>
      </c>
      <c r="R1696">
        <f>IF(F1696="Monthly",2,0)
+IF(E1696&lt;=6,2,0)
+IF(N1696&lt;=2,2,0)
+IF(L1696&gt;=4,2,0)
+IF(M1696&gt;=2,1,0)
+IF(H1696&gt;=_xlfn.PERCENTILE.INC($H$2:$H$10001,0.75),1,0)</f>
        <v>2</v>
      </c>
      <c r="S1696" t="str">
        <f>IF(R1696&gt;=7,"High",IF(R1696&gt;=4,"Medium","Low"))</f>
        <v>Low</v>
      </c>
    </row>
    <row r="1697" spans="1:19">
      <c r="A1697" t="s">
        <v>1822</v>
      </c>
      <c r="B1697">
        <v>45</v>
      </c>
      <c r="C1697" t="s">
        <v>112</v>
      </c>
      <c r="D1697" t="s">
        <v>131</v>
      </c>
      <c r="E1697">
        <v>8</v>
      </c>
      <c r="F1697" t="s">
        <v>103</v>
      </c>
      <c r="G1697" t="s">
        <v>110</v>
      </c>
      <c r="H1697" s="5">
        <v>712</v>
      </c>
      <c r="I1697" s="5">
        <v>5644.87</v>
      </c>
      <c r="J1697" t="s">
        <v>140</v>
      </c>
      <c r="K1697" t="s">
        <v>106</v>
      </c>
      <c r="L1697">
        <v>3</v>
      </c>
      <c r="M1697">
        <v>0</v>
      </c>
      <c r="N1697">
        <v>5</v>
      </c>
      <c r="O1697" s="6">
        <v>0</v>
      </c>
      <c r="P1697" t="s">
        <v>107</v>
      </c>
      <c r="Q1697" t="s">
        <v>107</v>
      </c>
      <c r="R1697">
        <f>IF(F1697="Monthly",2,0)
+IF(E1697&lt;=6,2,0)
+IF(N1697&lt;=2,2,0)
+IF(L1697&gt;=4,2,0)
+IF(M1697&gt;=2,1,0)
+IF(H1697&gt;=_xlfn.PERCENTILE.INC($H$2:$H$10001,0.75),1,0)</f>
        <v>2</v>
      </c>
      <c r="S1697" t="str">
        <f>IF(R1697&gt;=7,"High",IF(R1697&gt;=4,"Medium","Low"))</f>
        <v>Low</v>
      </c>
    </row>
    <row r="1698" spans="1:19">
      <c r="A1698" t="s">
        <v>1823</v>
      </c>
      <c r="B1698">
        <v>56</v>
      </c>
      <c r="C1698" t="s">
        <v>112</v>
      </c>
      <c r="D1698" t="s">
        <v>131</v>
      </c>
      <c r="E1698">
        <v>17</v>
      </c>
      <c r="F1698" t="s">
        <v>103</v>
      </c>
      <c r="G1698" t="s">
        <v>110</v>
      </c>
      <c r="H1698" s="5">
        <v>723</v>
      </c>
      <c r="I1698" s="5">
        <v>12068.07</v>
      </c>
      <c r="J1698" t="s">
        <v>105</v>
      </c>
      <c r="K1698" t="s">
        <v>106</v>
      </c>
      <c r="L1698">
        <v>0</v>
      </c>
      <c r="M1698">
        <v>0</v>
      </c>
      <c r="N1698">
        <v>5</v>
      </c>
      <c r="O1698" s="6">
        <v>0</v>
      </c>
      <c r="P1698" t="s">
        <v>107</v>
      </c>
      <c r="Q1698" t="s">
        <v>107</v>
      </c>
      <c r="R1698">
        <f>IF(F1698="Monthly",2,0)
+IF(E1698&lt;=6,2,0)
+IF(N1698&lt;=2,2,0)
+IF(L1698&gt;=4,2,0)
+IF(M1698&gt;=2,1,0)
+IF(H1698&gt;=_xlfn.PERCENTILE.INC($H$2:$H$10001,0.75),1,0)</f>
        <v>2</v>
      </c>
      <c r="S1698" t="str">
        <f>IF(R1698&gt;=7,"High",IF(R1698&gt;=4,"Medium","Low"))</f>
        <v>Low</v>
      </c>
    </row>
    <row r="1699" spans="1:19">
      <c r="A1699" t="s">
        <v>1824</v>
      </c>
      <c r="B1699">
        <v>32</v>
      </c>
      <c r="C1699" t="s">
        <v>112</v>
      </c>
      <c r="D1699" t="s">
        <v>126</v>
      </c>
      <c r="E1699">
        <v>30</v>
      </c>
      <c r="F1699" t="s">
        <v>109</v>
      </c>
      <c r="G1699" t="s">
        <v>129</v>
      </c>
      <c r="H1699" s="5">
        <v>984</v>
      </c>
      <c r="I1699" s="5">
        <v>28840.89</v>
      </c>
      <c r="J1699" t="s">
        <v>105</v>
      </c>
      <c r="K1699" t="s">
        <v>106</v>
      </c>
      <c r="L1699">
        <v>1</v>
      </c>
      <c r="M1699">
        <v>0</v>
      </c>
      <c r="N1699">
        <v>5</v>
      </c>
      <c r="O1699" s="6">
        <v>5</v>
      </c>
      <c r="P1699" t="s">
        <v>107</v>
      </c>
      <c r="Q1699" t="s">
        <v>107</v>
      </c>
      <c r="R1699">
        <f>IF(F1699="Monthly",2,0)
+IF(E1699&lt;=6,2,0)
+IF(N1699&lt;=2,2,0)
+IF(L1699&gt;=4,2,0)
+IF(M1699&gt;=2,1,0)
+IF(H1699&gt;=_xlfn.PERCENTILE.INC($H$2:$H$10001,0.75),1,0)</f>
        <v>1</v>
      </c>
      <c r="S1699" t="str">
        <f>IF(R1699&gt;=7,"High",IF(R1699&gt;=4,"Medium","Low"))</f>
        <v>Low</v>
      </c>
    </row>
    <row r="1700" spans="1:19">
      <c r="A1700" t="s">
        <v>1825</v>
      </c>
      <c r="B1700">
        <v>18</v>
      </c>
      <c r="C1700" t="s">
        <v>101</v>
      </c>
      <c r="D1700" t="s">
        <v>126</v>
      </c>
      <c r="E1700">
        <v>70</v>
      </c>
      <c r="F1700" t="s">
        <v>121</v>
      </c>
      <c r="G1700" t="s">
        <v>129</v>
      </c>
      <c r="H1700" s="5">
        <v>1060</v>
      </c>
      <c r="I1700" s="5">
        <v>66848.639999999999</v>
      </c>
      <c r="J1700" t="s">
        <v>134</v>
      </c>
      <c r="K1700" t="s">
        <v>106</v>
      </c>
      <c r="L1700">
        <v>1</v>
      </c>
      <c r="M1700">
        <v>0</v>
      </c>
      <c r="N1700">
        <v>5</v>
      </c>
      <c r="O1700" s="6">
        <v>10</v>
      </c>
      <c r="P1700" t="s">
        <v>106</v>
      </c>
      <c r="Q1700" t="s">
        <v>107</v>
      </c>
      <c r="R1700">
        <f>IF(F1700="Monthly",2,0)
+IF(E1700&lt;=6,2,0)
+IF(N1700&lt;=2,2,0)
+IF(L1700&gt;=4,2,0)
+IF(M1700&gt;=2,1,0)
+IF(H1700&gt;=_xlfn.PERCENTILE.INC($H$2:$H$10001,0.75),1,0)</f>
        <v>1</v>
      </c>
      <c r="S1700" t="str">
        <f>IF(R1700&gt;=7,"High",IF(R1700&gt;=4,"Medium","Low"))</f>
        <v>Low</v>
      </c>
    </row>
    <row r="1701" spans="1:19">
      <c r="A1701" t="s">
        <v>1826</v>
      </c>
      <c r="B1701">
        <v>33</v>
      </c>
      <c r="C1701" t="s">
        <v>101</v>
      </c>
      <c r="D1701" t="s">
        <v>119</v>
      </c>
      <c r="E1701">
        <v>45</v>
      </c>
      <c r="F1701" t="s">
        <v>121</v>
      </c>
      <c r="G1701" t="s">
        <v>104</v>
      </c>
      <c r="H1701" s="5">
        <v>507</v>
      </c>
      <c r="I1701" s="5">
        <v>19811.55</v>
      </c>
      <c r="J1701" t="s">
        <v>134</v>
      </c>
      <c r="K1701" t="s">
        <v>106</v>
      </c>
      <c r="L1701">
        <v>0</v>
      </c>
      <c r="M1701">
        <v>0</v>
      </c>
      <c r="N1701">
        <v>5</v>
      </c>
      <c r="O1701" s="6">
        <v>15</v>
      </c>
      <c r="P1701" t="s">
        <v>106</v>
      </c>
      <c r="Q1701" t="s">
        <v>107</v>
      </c>
      <c r="R1701">
        <f>IF(F1701="Monthly",2,0)
+IF(E1701&lt;=6,2,0)
+IF(N1701&lt;=2,2,0)
+IF(L1701&gt;=4,2,0)
+IF(M1701&gt;=2,1,0)
+IF(H1701&gt;=_xlfn.PERCENTILE.INC($H$2:$H$10001,0.75),1,0)</f>
        <v>0</v>
      </c>
      <c r="S1701" t="str">
        <f>IF(R1701&gt;=7,"High",IF(R1701&gt;=4,"Medium","Low"))</f>
        <v>Low</v>
      </c>
    </row>
    <row r="1702" spans="1:19">
      <c r="A1702" t="s">
        <v>1827</v>
      </c>
      <c r="B1702">
        <v>23</v>
      </c>
      <c r="C1702" t="s">
        <v>101</v>
      </c>
      <c r="D1702" t="s">
        <v>126</v>
      </c>
      <c r="E1702">
        <v>53</v>
      </c>
      <c r="F1702" t="s">
        <v>121</v>
      </c>
      <c r="G1702" t="s">
        <v>104</v>
      </c>
      <c r="H1702" s="5">
        <v>489</v>
      </c>
      <c r="I1702" s="5">
        <v>23522.22</v>
      </c>
      <c r="J1702" t="s">
        <v>115</v>
      </c>
      <c r="K1702" t="s">
        <v>107</v>
      </c>
      <c r="L1702">
        <v>3</v>
      </c>
      <c r="M1702">
        <v>1</v>
      </c>
      <c r="N1702">
        <v>3</v>
      </c>
      <c r="O1702" s="6">
        <v>10</v>
      </c>
      <c r="P1702" t="s">
        <v>107</v>
      </c>
      <c r="Q1702" t="s">
        <v>107</v>
      </c>
      <c r="R1702">
        <f>IF(F1702="Monthly",2,0)
+IF(E1702&lt;=6,2,0)
+IF(N1702&lt;=2,2,0)
+IF(L1702&gt;=4,2,0)
+IF(M1702&gt;=2,1,0)
+IF(H1702&gt;=_xlfn.PERCENTILE.INC($H$2:$H$10001,0.75),1,0)</f>
        <v>0</v>
      </c>
      <c r="S1702" t="str">
        <f>IF(R1702&gt;=7,"High",IF(R1702&gt;=4,"Medium","Low"))</f>
        <v>Low</v>
      </c>
    </row>
    <row r="1703" spans="1:19">
      <c r="A1703" t="s">
        <v>1828</v>
      </c>
      <c r="B1703">
        <v>26</v>
      </c>
      <c r="C1703" t="s">
        <v>101</v>
      </c>
      <c r="D1703" t="s">
        <v>131</v>
      </c>
      <c r="E1703">
        <v>7</v>
      </c>
      <c r="F1703" t="s">
        <v>103</v>
      </c>
      <c r="G1703" t="s">
        <v>110</v>
      </c>
      <c r="H1703" s="5">
        <v>697</v>
      </c>
      <c r="I1703" s="5">
        <v>4816.93</v>
      </c>
      <c r="J1703" t="s">
        <v>140</v>
      </c>
      <c r="K1703" t="s">
        <v>106</v>
      </c>
      <c r="L1703">
        <v>0</v>
      </c>
      <c r="M1703">
        <v>0</v>
      </c>
      <c r="N1703">
        <v>5</v>
      </c>
      <c r="O1703" s="6">
        <v>0</v>
      </c>
      <c r="P1703" t="s">
        <v>107</v>
      </c>
      <c r="Q1703" t="s">
        <v>106</v>
      </c>
      <c r="R1703">
        <f>IF(F1703="Monthly",2,0)
+IF(E1703&lt;=6,2,0)
+IF(N1703&lt;=2,2,0)
+IF(L1703&gt;=4,2,0)
+IF(M1703&gt;=2,1,0)
+IF(H1703&gt;=_xlfn.PERCENTILE.INC($H$2:$H$10001,0.75),1,0)</f>
        <v>2</v>
      </c>
      <c r="S1703" t="str">
        <f>IF(R1703&gt;=7,"High",IF(R1703&gt;=4,"Medium","Low"))</f>
        <v>Low</v>
      </c>
    </row>
    <row r="1704" spans="1:19">
      <c r="A1704" t="s">
        <v>1829</v>
      </c>
      <c r="B1704">
        <v>42</v>
      </c>
      <c r="C1704" t="s">
        <v>101</v>
      </c>
      <c r="D1704" t="s">
        <v>119</v>
      </c>
      <c r="E1704">
        <v>20</v>
      </c>
      <c r="F1704" t="s">
        <v>109</v>
      </c>
      <c r="G1704" t="s">
        <v>129</v>
      </c>
      <c r="H1704" s="5">
        <v>1091</v>
      </c>
      <c r="I1704" s="5">
        <v>21516.83</v>
      </c>
      <c r="J1704" t="s">
        <v>105</v>
      </c>
      <c r="K1704" t="s">
        <v>106</v>
      </c>
      <c r="L1704">
        <v>0</v>
      </c>
      <c r="M1704">
        <v>0</v>
      </c>
      <c r="N1704">
        <v>5</v>
      </c>
      <c r="O1704" s="6">
        <v>0</v>
      </c>
      <c r="P1704" t="s">
        <v>107</v>
      </c>
      <c r="Q1704" t="s">
        <v>107</v>
      </c>
      <c r="R1704">
        <f>IF(F1704="Monthly",2,0)
+IF(E1704&lt;=6,2,0)
+IF(N1704&lt;=2,2,0)
+IF(L1704&gt;=4,2,0)
+IF(M1704&gt;=2,1,0)
+IF(H1704&gt;=_xlfn.PERCENTILE.INC($H$2:$H$10001,0.75),1,0)</f>
        <v>1</v>
      </c>
      <c r="S1704" t="str">
        <f>IF(R1704&gt;=7,"High",IF(R1704&gt;=4,"Medium","Low"))</f>
        <v>Low</v>
      </c>
    </row>
    <row r="1705" spans="1:19">
      <c r="A1705" t="s">
        <v>1830</v>
      </c>
      <c r="B1705">
        <v>33</v>
      </c>
      <c r="C1705" t="s">
        <v>112</v>
      </c>
      <c r="D1705" t="s">
        <v>128</v>
      </c>
      <c r="E1705">
        <v>18</v>
      </c>
      <c r="F1705" t="s">
        <v>103</v>
      </c>
      <c r="G1705" t="s">
        <v>110</v>
      </c>
      <c r="H1705" s="5">
        <v>668</v>
      </c>
      <c r="I1705" s="5">
        <v>12288.25</v>
      </c>
      <c r="J1705" t="s">
        <v>105</v>
      </c>
      <c r="K1705" t="s">
        <v>106</v>
      </c>
      <c r="L1705">
        <v>0</v>
      </c>
      <c r="M1705">
        <v>0</v>
      </c>
      <c r="N1705">
        <v>5</v>
      </c>
      <c r="O1705" s="6">
        <v>0</v>
      </c>
      <c r="P1705" t="s">
        <v>107</v>
      </c>
      <c r="Q1705" t="s">
        <v>107</v>
      </c>
      <c r="R1705">
        <f>IF(F1705="Monthly",2,0)
+IF(E1705&lt;=6,2,0)
+IF(N1705&lt;=2,2,0)
+IF(L1705&gt;=4,2,0)
+IF(M1705&gt;=2,1,0)
+IF(H1705&gt;=_xlfn.PERCENTILE.INC($H$2:$H$10001,0.75),1,0)</f>
        <v>2</v>
      </c>
      <c r="S1705" t="str">
        <f>IF(R1705&gt;=7,"High",IF(R1705&gt;=4,"Medium","Low"))</f>
        <v>Low</v>
      </c>
    </row>
    <row r="1706" spans="1:19">
      <c r="A1706" t="s">
        <v>1831</v>
      </c>
      <c r="B1706">
        <v>39</v>
      </c>
      <c r="C1706" t="s">
        <v>112</v>
      </c>
      <c r="D1706" t="s">
        <v>123</v>
      </c>
      <c r="E1706">
        <v>19</v>
      </c>
      <c r="F1706" t="s">
        <v>109</v>
      </c>
      <c r="G1706" t="s">
        <v>110</v>
      </c>
      <c r="H1706" s="5">
        <v>694</v>
      </c>
      <c r="I1706" s="5">
        <v>13294.68</v>
      </c>
      <c r="J1706" t="s">
        <v>140</v>
      </c>
      <c r="K1706" t="s">
        <v>107</v>
      </c>
      <c r="L1706">
        <v>7</v>
      </c>
      <c r="M1706">
        <v>2</v>
      </c>
      <c r="N1706">
        <v>4</v>
      </c>
      <c r="O1706" s="6">
        <v>0</v>
      </c>
      <c r="P1706" t="s">
        <v>106</v>
      </c>
      <c r="Q1706" t="s">
        <v>107</v>
      </c>
      <c r="R1706">
        <f>IF(F1706="Monthly",2,0)
+IF(E1706&lt;=6,2,0)
+IF(N1706&lt;=2,2,0)
+IF(L1706&gt;=4,2,0)
+IF(M1706&gt;=2,1,0)
+IF(H1706&gt;=_xlfn.PERCENTILE.INC($H$2:$H$10001,0.75),1,0)</f>
        <v>3</v>
      </c>
      <c r="S1706" t="str">
        <f>IF(R1706&gt;=7,"High",IF(R1706&gt;=4,"Medium","Low"))</f>
        <v>Low</v>
      </c>
    </row>
    <row r="1707" spans="1:19">
      <c r="A1707" t="s">
        <v>1832</v>
      </c>
      <c r="B1707">
        <v>51</v>
      </c>
      <c r="C1707" t="s">
        <v>101</v>
      </c>
      <c r="D1707" t="s">
        <v>131</v>
      </c>
      <c r="E1707">
        <v>42</v>
      </c>
      <c r="F1707" t="s">
        <v>121</v>
      </c>
      <c r="G1707" t="s">
        <v>110</v>
      </c>
      <c r="H1707" s="5">
        <v>692</v>
      </c>
      <c r="I1707" s="5">
        <v>26004.87</v>
      </c>
      <c r="J1707" t="s">
        <v>140</v>
      </c>
      <c r="K1707" t="s">
        <v>106</v>
      </c>
      <c r="L1707">
        <v>2</v>
      </c>
      <c r="M1707">
        <v>0</v>
      </c>
      <c r="N1707">
        <v>5</v>
      </c>
      <c r="O1707" s="6">
        <v>10</v>
      </c>
      <c r="P1707" t="s">
        <v>106</v>
      </c>
      <c r="Q1707" t="s">
        <v>106</v>
      </c>
      <c r="R1707">
        <f>IF(F1707="Monthly",2,0)
+IF(E1707&lt;=6,2,0)
+IF(N1707&lt;=2,2,0)
+IF(L1707&gt;=4,2,0)
+IF(M1707&gt;=2,1,0)
+IF(H1707&gt;=_xlfn.PERCENTILE.INC($H$2:$H$10001,0.75),1,0)</f>
        <v>0</v>
      </c>
      <c r="S1707" t="str">
        <f>IF(R1707&gt;=7,"High",IF(R1707&gt;=4,"Medium","Low"))</f>
        <v>Low</v>
      </c>
    </row>
    <row r="1708" spans="1:19">
      <c r="A1708" t="s">
        <v>1833</v>
      </c>
      <c r="B1708">
        <v>52</v>
      </c>
      <c r="C1708" t="s">
        <v>112</v>
      </c>
      <c r="D1708" t="s">
        <v>102</v>
      </c>
      <c r="E1708">
        <v>41</v>
      </c>
      <c r="F1708" t="s">
        <v>109</v>
      </c>
      <c r="G1708" t="s">
        <v>110</v>
      </c>
      <c r="H1708" s="5">
        <v>778</v>
      </c>
      <c r="I1708" s="5">
        <v>32552.61</v>
      </c>
      <c r="J1708" t="s">
        <v>117</v>
      </c>
      <c r="K1708" t="s">
        <v>106</v>
      </c>
      <c r="L1708">
        <v>3</v>
      </c>
      <c r="M1708">
        <v>0</v>
      </c>
      <c r="N1708">
        <v>4</v>
      </c>
      <c r="O1708" s="6">
        <v>0</v>
      </c>
      <c r="P1708" t="s">
        <v>107</v>
      </c>
      <c r="Q1708" t="s">
        <v>107</v>
      </c>
      <c r="R1708">
        <f>IF(F1708="Monthly",2,0)
+IF(E1708&lt;=6,2,0)
+IF(N1708&lt;=2,2,0)
+IF(L1708&gt;=4,2,0)
+IF(M1708&gt;=2,1,0)
+IF(H1708&gt;=_xlfn.PERCENTILE.INC($H$2:$H$10001,0.75),1,0)</f>
        <v>0</v>
      </c>
      <c r="S1708" t="str">
        <f>IF(R1708&gt;=7,"High",IF(R1708&gt;=4,"Medium","Low"))</f>
        <v>Low</v>
      </c>
    </row>
    <row r="1709" spans="1:19">
      <c r="A1709" t="s">
        <v>1834</v>
      </c>
      <c r="B1709">
        <v>29</v>
      </c>
      <c r="C1709" t="s">
        <v>112</v>
      </c>
      <c r="D1709" t="s">
        <v>119</v>
      </c>
      <c r="E1709">
        <v>23</v>
      </c>
      <c r="F1709" t="s">
        <v>109</v>
      </c>
      <c r="G1709" t="s">
        <v>104</v>
      </c>
      <c r="H1709" s="5">
        <v>542</v>
      </c>
      <c r="I1709" s="5">
        <v>12698.93</v>
      </c>
      <c r="J1709" t="s">
        <v>115</v>
      </c>
      <c r="K1709" t="s">
        <v>106</v>
      </c>
      <c r="L1709">
        <v>0</v>
      </c>
      <c r="M1709">
        <v>0</v>
      </c>
      <c r="N1709">
        <v>5</v>
      </c>
      <c r="O1709" s="6">
        <v>0</v>
      </c>
      <c r="P1709" t="s">
        <v>107</v>
      </c>
      <c r="Q1709" t="s">
        <v>107</v>
      </c>
      <c r="R1709">
        <f>IF(F1709="Monthly",2,0)
+IF(E1709&lt;=6,2,0)
+IF(N1709&lt;=2,2,0)
+IF(L1709&gt;=4,2,0)
+IF(M1709&gt;=2,1,0)
+IF(H1709&gt;=_xlfn.PERCENTILE.INC($H$2:$H$10001,0.75),1,0)</f>
        <v>0</v>
      </c>
      <c r="S1709" t="str">
        <f>IF(R1709&gt;=7,"High",IF(R1709&gt;=4,"Medium","Low"))</f>
        <v>Low</v>
      </c>
    </row>
    <row r="1710" spans="1:19">
      <c r="A1710" t="s">
        <v>1835</v>
      </c>
      <c r="B1710">
        <v>22</v>
      </c>
      <c r="C1710" t="s">
        <v>101</v>
      </c>
      <c r="D1710" t="s">
        <v>113</v>
      </c>
      <c r="E1710">
        <v>5</v>
      </c>
      <c r="F1710" t="s">
        <v>103</v>
      </c>
      <c r="G1710" t="s">
        <v>110</v>
      </c>
      <c r="H1710" s="5">
        <v>720</v>
      </c>
      <c r="I1710" s="5">
        <v>3251.26</v>
      </c>
      <c r="J1710" t="s">
        <v>115</v>
      </c>
      <c r="K1710" t="s">
        <v>106</v>
      </c>
      <c r="L1710">
        <v>2</v>
      </c>
      <c r="M1710">
        <v>0</v>
      </c>
      <c r="N1710">
        <v>5</v>
      </c>
      <c r="O1710" s="6">
        <v>10</v>
      </c>
      <c r="P1710" t="s">
        <v>107</v>
      </c>
      <c r="Q1710" t="s">
        <v>106</v>
      </c>
      <c r="R1710">
        <f>IF(F1710="Monthly",2,0)
+IF(E1710&lt;=6,2,0)
+IF(N1710&lt;=2,2,0)
+IF(L1710&gt;=4,2,0)
+IF(M1710&gt;=2,1,0)
+IF(H1710&gt;=_xlfn.PERCENTILE.INC($H$2:$H$10001,0.75),1,0)</f>
        <v>4</v>
      </c>
      <c r="S1710" t="str">
        <f>IF(R1710&gt;=7,"High",IF(R1710&gt;=4,"Medium","Low"))</f>
        <v>Medium</v>
      </c>
    </row>
    <row r="1711" spans="1:19">
      <c r="A1711" t="s">
        <v>1836</v>
      </c>
      <c r="B1711">
        <v>21</v>
      </c>
      <c r="C1711" t="s">
        <v>101</v>
      </c>
      <c r="D1711" t="s">
        <v>102</v>
      </c>
      <c r="E1711">
        <v>17</v>
      </c>
      <c r="F1711" t="s">
        <v>109</v>
      </c>
      <c r="G1711" t="s">
        <v>129</v>
      </c>
      <c r="H1711" s="5">
        <v>1013</v>
      </c>
      <c r="I1711" s="5">
        <v>16284.47</v>
      </c>
      <c r="J1711" t="s">
        <v>105</v>
      </c>
      <c r="K1711" t="s">
        <v>106</v>
      </c>
      <c r="L1711">
        <v>0</v>
      </c>
      <c r="M1711">
        <v>0</v>
      </c>
      <c r="N1711">
        <v>4</v>
      </c>
      <c r="O1711" s="6">
        <v>5</v>
      </c>
      <c r="P1711" t="s">
        <v>106</v>
      </c>
      <c r="Q1711" t="s">
        <v>106</v>
      </c>
      <c r="R1711">
        <f>IF(F1711="Monthly",2,0)
+IF(E1711&lt;=6,2,0)
+IF(N1711&lt;=2,2,0)
+IF(L1711&gt;=4,2,0)
+IF(M1711&gt;=2,1,0)
+IF(H1711&gt;=_xlfn.PERCENTILE.INC($H$2:$H$10001,0.75),1,0)</f>
        <v>1</v>
      </c>
      <c r="S1711" t="str">
        <f>IF(R1711&gt;=7,"High",IF(R1711&gt;=4,"Medium","Low"))</f>
        <v>Low</v>
      </c>
    </row>
    <row r="1712" spans="1:19">
      <c r="A1712" t="s">
        <v>1837</v>
      </c>
      <c r="B1712">
        <v>20</v>
      </c>
      <c r="C1712" t="s">
        <v>112</v>
      </c>
      <c r="D1712" t="s">
        <v>102</v>
      </c>
      <c r="E1712">
        <v>23</v>
      </c>
      <c r="F1712" t="s">
        <v>121</v>
      </c>
      <c r="G1712" t="s">
        <v>110</v>
      </c>
      <c r="H1712" s="5">
        <v>809</v>
      </c>
      <c r="I1712" s="5">
        <v>16370.02</v>
      </c>
      <c r="J1712" t="s">
        <v>134</v>
      </c>
      <c r="K1712" t="s">
        <v>106</v>
      </c>
      <c r="L1712">
        <v>0</v>
      </c>
      <c r="M1712">
        <v>0</v>
      </c>
      <c r="N1712">
        <v>5</v>
      </c>
      <c r="O1712" s="6">
        <v>10</v>
      </c>
      <c r="P1712" t="s">
        <v>107</v>
      </c>
      <c r="Q1712" t="s">
        <v>107</v>
      </c>
      <c r="R1712">
        <f>IF(F1712="Monthly",2,0)
+IF(E1712&lt;=6,2,0)
+IF(N1712&lt;=2,2,0)
+IF(L1712&gt;=4,2,0)
+IF(M1712&gt;=2,1,0)
+IF(H1712&gt;=_xlfn.PERCENTILE.INC($H$2:$H$10001,0.75),1,0)</f>
        <v>1</v>
      </c>
      <c r="S1712" t="str">
        <f>IF(R1712&gt;=7,"High",IF(R1712&gt;=4,"Medium","Low"))</f>
        <v>Low</v>
      </c>
    </row>
    <row r="1713" spans="1:19">
      <c r="A1713" t="s">
        <v>1838</v>
      </c>
      <c r="B1713">
        <v>46</v>
      </c>
      <c r="C1713" t="s">
        <v>101</v>
      </c>
      <c r="D1713" t="s">
        <v>137</v>
      </c>
      <c r="E1713">
        <v>30</v>
      </c>
      <c r="F1713" t="s">
        <v>109</v>
      </c>
      <c r="G1713" t="s">
        <v>104</v>
      </c>
      <c r="H1713" s="5">
        <v>472</v>
      </c>
      <c r="I1713" s="5">
        <v>13171.37</v>
      </c>
      <c r="J1713" t="s">
        <v>140</v>
      </c>
      <c r="K1713" t="s">
        <v>106</v>
      </c>
      <c r="L1713">
        <v>2</v>
      </c>
      <c r="M1713">
        <v>1</v>
      </c>
      <c r="N1713">
        <v>4</v>
      </c>
      <c r="O1713" s="6">
        <v>5</v>
      </c>
      <c r="P1713" t="s">
        <v>107</v>
      </c>
      <c r="Q1713" t="s">
        <v>107</v>
      </c>
      <c r="R1713">
        <f>IF(F1713="Monthly",2,0)
+IF(E1713&lt;=6,2,0)
+IF(N1713&lt;=2,2,0)
+IF(L1713&gt;=4,2,0)
+IF(M1713&gt;=2,1,0)
+IF(H1713&gt;=_xlfn.PERCENTILE.INC($H$2:$H$10001,0.75),1,0)</f>
        <v>0</v>
      </c>
      <c r="S1713" t="str">
        <f>IF(R1713&gt;=7,"High",IF(R1713&gt;=4,"Medium","Low"))</f>
        <v>Low</v>
      </c>
    </row>
    <row r="1714" spans="1:19">
      <c r="A1714" t="s">
        <v>1839</v>
      </c>
      <c r="B1714">
        <v>32</v>
      </c>
      <c r="C1714" t="s">
        <v>101</v>
      </c>
      <c r="D1714" t="s">
        <v>126</v>
      </c>
      <c r="E1714">
        <v>22</v>
      </c>
      <c r="F1714" t="s">
        <v>109</v>
      </c>
      <c r="G1714" t="s">
        <v>104</v>
      </c>
      <c r="H1714" s="5">
        <v>429</v>
      </c>
      <c r="I1714" s="5">
        <v>9139.48</v>
      </c>
      <c r="J1714" t="s">
        <v>140</v>
      </c>
      <c r="K1714" t="s">
        <v>106</v>
      </c>
      <c r="L1714">
        <v>3</v>
      </c>
      <c r="M1714">
        <v>0</v>
      </c>
      <c r="N1714">
        <v>5</v>
      </c>
      <c r="O1714" s="6">
        <v>5</v>
      </c>
      <c r="P1714" t="s">
        <v>106</v>
      </c>
      <c r="Q1714" t="s">
        <v>107</v>
      </c>
      <c r="R1714">
        <f>IF(F1714="Monthly",2,0)
+IF(E1714&lt;=6,2,0)
+IF(N1714&lt;=2,2,0)
+IF(L1714&gt;=4,2,0)
+IF(M1714&gt;=2,1,0)
+IF(H1714&gt;=_xlfn.PERCENTILE.INC($H$2:$H$10001,0.75),1,0)</f>
        <v>0</v>
      </c>
      <c r="S1714" t="str">
        <f>IF(R1714&gt;=7,"High",IF(R1714&gt;=4,"Medium","Low"))</f>
        <v>Low</v>
      </c>
    </row>
    <row r="1715" spans="1:19">
      <c r="A1715" t="s">
        <v>1840</v>
      </c>
      <c r="B1715">
        <v>29</v>
      </c>
      <c r="C1715" t="s">
        <v>101</v>
      </c>
      <c r="D1715" t="s">
        <v>128</v>
      </c>
      <c r="E1715">
        <v>46</v>
      </c>
      <c r="F1715" t="s">
        <v>109</v>
      </c>
      <c r="G1715" t="s">
        <v>104</v>
      </c>
      <c r="H1715" s="5">
        <v>545</v>
      </c>
      <c r="I1715" s="5">
        <v>25608.99</v>
      </c>
      <c r="J1715" t="s">
        <v>134</v>
      </c>
      <c r="K1715" t="s">
        <v>107</v>
      </c>
      <c r="L1715">
        <v>6</v>
      </c>
      <c r="M1715">
        <v>1</v>
      </c>
      <c r="N1715">
        <v>3</v>
      </c>
      <c r="O1715" s="6">
        <v>0</v>
      </c>
      <c r="P1715" t="s">
        <v>106</v>
      </c>
      <c r="Q1715" t="s">
        <v>107</v>
      </c>
      <c r="R1715">
        <f>IF(F1715="Monthly",2,0)
+IF(E1715&lt;=6,2,0)
+IF(N1715&lt;=2,2,0)
+IF(L1715&gt;=4,2,0)
+IF(M1715&gt;=2,1,0)
+IF(H1715&gt;=_xlfn.PERCENTILE.INC($H$2:$H$10001,0.75),1,0)</f>
        <v>2</v>
      </c>
      <c r="S1715" t="str">
        <f>IF(R1715&gt;=7,"High",IF(R1715&gt;=4,"Medium","Low"))</f>
        <v>Low</v>
      </c>
    </row>
    <row r="1716" spans="1:19">
      <c r="A1716" t="s">
        <v>1841</v>
      </c>
      <c r="B1716">
        <v>30</v>
      </c>
      <c r="C1716" t="s">
        <v>101</v>
      </c>
      <c r="D1716" t="s">
        <v>133</v>
      </c>
      <c r="E1716">
        <v>44</v>
      </c>
      <c r="F1716" t="s">
        <v>121</v>
      </c>
      <c r="G1716" t="s">
        <v>104</v>
      </c>
      <c r="H1716" s="5">
        <v>460</v>
      </c>
      <c r="I1716" s="5">
        <v>17608.41</v>
      </c>
      <c r="J1716" t="s">
        <v>105</v>
      </c>
      <c r="K1716" t="s">
        <v>106</v>
      </c>
      <c r="L1716">
        <v>2</v>
      </c>
      <c r="M1716">
        <v>0</v>
      </c>
      <c r="N1716">
        <f>MEDIAN(1,5)</f>
        <v>3</v>
      </c>
      <c r="O1716" s="6">
        <v>15</v>
      </c>
      <c r="P1716" t="s">
        <v>107</v>
      </c>
      <c r="Q1716" t="s">
        <v>107</v>
      </c>
      <c r="R1716">
        <f>IF(F1716="Monthly",2,0)
+IF(E1716&lt;=6,2,0)
+IF(N1716&lt;=2,2,0)
+IF(L1716&gt;=4,2,0)
+IF(M1716&gt;=2,1,0)
+IF(H1716&gt;=_xlfn.PERCENTILE.INC($H$2:$H$10001,0.75),1,0)</f>
        <v>0</v>
      </c>
      <c r="S1716" t="str">
        <f>IF(R1716&gt;=7,"High",IF(R1716&gt;=4,"Medium","Low"))</f>
        <v>Low</v>
      </c>
    </row>
    <row r="1717" spans="1:19">
      <c r="A1717" t="s">
        <v>1842</v>
      </c>
      <c r="B1717">
        <v>43</v>
      </c>
      <c r="C1717" t="s">
        <v>112</v>
      </c>
      <c r="D1717" t="s">
        <v>126</v>
      </c>
      <c r="E1717">
        <v>30</v>
      </c>
      <c r="F1717" t="s">
        <v>109</v>
      </c>
      <c r="G1717" t="s">
        <v>104</v>
      </c>
      <c r="H1717" s="5">
        <v>481</v>
      </c>
      <c r="I1717" s="5">
        <v>14512.81</v>
      </c>
      <c r="J1717" t="s">
        <v>105</v>
      </c>
      <c r="K1717" t="s">
        <v>106</v>
      </c>
      <c r="L1717">
        <v>1</v>
      </c>
      <c r="M1717">
        <v>0</v>
      </c>
      <c r="N1717">
        <v>5</v>
      </c>
      <c r="O1717" s="6">
        <v>0</v>
      </c>
      <c r="P1717" t="s">
        <v>107</v>
      </c>
      <c r="Q1717" t="s">
        <v>107</v>
      </c>
      <c r="R1717">
        <f>IF(F1717="Monthly",2,0)
+IF(E1717&lt;=6,2,0)
+IF(N1717&lt;=2,2,0)
+IF(L1717&gt;=4,2,0)
+IF(M1717&gt;=2,1,0)
+IF(H1717&gt;=_xlfn.PERCENTILE.INC($H$2:$H$10001,0.75),1,0)</f>
        <v>0</v>
      </c>
      <c r="S1717" t="str">
        <f>IF(R1717&gt;=7,"High",IF(R1717&gt;=4,"Medium","Low"))</f>
        <v>Low</v>
      </c>
    </row>
    <row r="1718" spans="1:19">
      <c r="A1718" t="s">
        <v>1843</v>
      </c>
      <c r="B1718">
        <v>25</v>
      </c>
      <c r="C1718" t="s">
        <v>112</v>
      </c>
      <c r="D1718" t="s">
        <v>126</v>
      </c>
      <c r="E1718">
        <v>27</v>
      </c>
      <c r="F1718" t="s">
        <v>109</v>
      </c>
      <c r="G1718" t="s">
        <v>110</v>
      </c>
      <c r="H1718" s="5">
        <v>802</v>
      </c>
      <c r="I1718" s="5">
        <v>21783.79</v>
      </c>
      <c r="J1718" t="s">
        <v>105</v>
      </c>
      <c r="K1718" t="s">
        <v>106</v>
      </c>
      <c r="L1718">
        <v>0</v>
      </c>
      <c r="M1718">
        <v>0</v>
      </c>
      <c r="N1718">
        <v>5</v>
      </c>
      <c r="O1718" s="6">
        <v>0</v>
      </c>
      <c r="P1718" t="s">
        <v>107</v>
      </c>
      <c r="Q1718" t="s">
        <v>107</v>
      </c>
      <c r="R1718">
        <f>IF(F1718="Monthly",2,0)
+IF(E1718&lt;=6,2,0)
+IF(N1718&lt;=2,2,0)
+IF(L1718&gt;=4,2,0)
+IF(M1718&gt;=2,1,0)
+IF(H1718&gt;=_xlfn.PERCENTILE.INC($H$2:$H$10001,0.75),1,0)</f>
        <v>1</v>
      </c>
      <c r="S1718" t="str">
        <f>IF(R1718&gt;=7,"High",IF(R1718&gt;=4,"Medium","Low"))</f>
        <v>Low</v>
      </c>
    </row>
    <row r="1719" spans="1:19">
      <c r="A1719" t="s">
        <v>1844</v>
      </c>
      <c r="B1719">
        <v>18</v>
      </c>
      <c r="C1719" t="s">
        <v>112</v>
      </c>
      <c r="D1719" t="s">
        <v>131</v>
      </c>
      <c r="E1719">
        <v>61</v>
      </c>
      <c r="F1719" t="s">
        <v>103</v>
      </c>
      <c r="G1719" t="s">
        <v>104</v>
      </c>
      <c r="H1719" s="5">
        <v>506</v>
      </c>
      <c r="I1719" s="5">
        <v>31299.1</v>
      </c>
      <c r="J1719" t="s">
        <v>105</v>
      </c>
      <c r="K1719" t="s">
        <v>106</v>
      </c>
      <c r="L1719">
        <v>1</v>
      </c>
      <c r="M1719">
        <v>0</v>
      </c>
      <c r="N1719">
        <v>4</v>
      </c>
      <c r="O1719" s="6">
        <v>0</v>
      </c>
      <c r="P1719" t="s">
        <v>107</v>
      </c>
      <c r="Q1719" t="s">
        <v>106</v>
      </c>
      <c r="R1719">
        <f>IF(F1719="Monthly",2,0)
+IF(E1719&lt;=6,2,0)
+IF(N1719&lt;=2,2,0)
+IF(L1719&gt;=4,2,0)
+IF(M1719&gt;=2,1,0)
+IF(H1719&gt;=_xlfn.PERCENTILE.INC($H$2:$H$10001,0.75),1,0)</f>
        <v>2</v>
      </c>
      <c r="S1719" t="str">
        <f>IF(R1719&gt;=7,"High",IF(R1719&gt;=4,"Medium","Low"))</f>
        <v>Low</v>
      </c>
    </row>
    <row r="1720" spans="1:19">
      <c r="A1720" t="s">
        <v>1845</v>
      </c>
      <c r="B1720">
        <v>43</v>
      </c>
      <c r="C1720" t="s">
        <v>101</v>
      </c>
      <c r="D1720" t="s">
        <v>128</v>
      </c>
      <c r="E1720">
        <v>22</v>
      </c>
      <c r="F1720" t="s">
        <v>103</v>
      </c>
      <c r="G1720" t="s">
        <v>129</v>
      </c>
      <c r="H1720" s="5">
        <v>948</v>
      </c>
      <c r="I1720" s="5">
        <v>20829.259999999998</v>
      </c>
      <c r="J1720" t="s">
        <v>117</v>
      </c>
      <c r="K1720" t="s">
        <v>106</v>
      </c>
      <c r="L1720">
        <v>6</v>
      </c>
      <c r="M1720">
        <v>2</v>
      </c>
      <c r="N1720">
        <v>2</v>
      </c>
      <c r="O1720" s="6">
        <v>0</v>
      </c>
      <c r="P1720" t="s">
        <v>107</v>
      </c>
      <c r="Q1720" t="s">
        <v>106</v>
      </c>
      <c r="R1720">
        <f>IF(F1720="Monthly",2,0)
+IF(E1720&lt;=6,2,0)
+IF(N1720&lt;=2,2,0)
+IF(L1720&gt;=4,2,0)
+IF(M1720&gt;=2,1,0)
+IF(H1720&gt;=_xlfn.PERCENTILE.INC($H$2:$H$10001,0.75),1,0)</f>
        <v>8</v>
      </c>
      <c r="S1720" t="str">
        <f>IF(R1720&gt;=7,"High",IF(R1720&gt;=4,"Medium","Low"))</f>
        <v>High</v>
      </c>
    </row>
    <row r="1721" spans="1:19">
      <c r="A1721" t="s">
        <v>1846</v>
      </c>
      <c r="B1721">
        <v>62</v>
      </c>
      <c r="C1721" t="s">
        <v>101</v>
      </c>
      <c r="D1721" t="s">
        <v>102</v>
      </c>
      <c r="E1721">
        <v>37</v>
      </c>
      <c r="F1721" t="s">
        <v>109</v>
      </c>
      <c r="G1721" t="s">
        <v>104</v>
      </c>
      <c r="H1721" s="5">
        <v>522</v>
      </c>
      <c r="I1721" s="5">
        <v>18993.32</v>
      </c>
      <c r="J1721" t="s">
        <v>117</v>
      </c>
      <c r="K1721" t="s">
        <v>106</v>
      </c>
      <c r="L1721">
        <v>0</v>
      </c>
      <c r="M1721">
        <v>0</v>
      </c>
      <c r="N1721">
        <v>5</v>
      </c>
      <c r="O1721" s="6">
        <v>0</v>
      </c>
      <c r="P1721" t="s">
        <v>106</v>
      </c>
      <c r="Q1721" t="s">
        <v>107</v>
      </c>
      <c r="R1721">
        <f>IF(F1721="Monthly",2,0)
+IF(E1721&lt;=6,2,0)
+IF(N1721&lt;=2,2,0)
+IF(L1721&gt;=4,2,0)
+IF(M1721&gt;=2,1,0)
+IF(H1721&gt;=_xlfn.PERCENTILE.INC($H$2:$H$10001,0.75),1,0)</f>
        <v>0</v>
      </c>
      <c r="S1721" t="str">
        <f>IF(R1721&gt;=7,"High",IF(R1721&gt;=4,"Medium","Low"))</f>
        <v>Low</v>
      </c>
    </row>
    <row r="1722" spans="1:19">
      <c r="A1722" t="s">
        <v>1847</v>
      </c>
      <c r="B1722">
        <v>41</v>
      </c>
      <c r="C1722" t="s">
        <v>112</v>
      </c>
      <c r="D1722" t="s">
        <v>137</v>
      </c>
      <c r="E1722">
        <v>50</v>
      </c>
      <c r="F1722" t="s">
        <v>103</v>
      </c>
      <c r="G1722" t="s">
        <v>110</v>
      </c>
      <c r="H1722" s="5">
        <v>792</v>
      </c>
      <c r="I1722" s="5">
        <v>39235.71</v>
      </c>
      <c r="J1722" t="s">
        <v>134</v>
      </c>
      <c r="K1722" t="s">
        <v>106</v>
      </c>
      <c r="L1722">
        <v>0</v>
      </c>
      <c r="M1722">
        <v>0</v>
      </c>
      <c r="N1722">
        <v>3</v>
      </c>
      <c r="O1722" s="6">
        <v>0</v>
      </c>
      <c r="P1722" t="s">
        <v>107</v>
      </c>
      <c r="Q1722" t="s">
        <v>107</v>
      </c>
      <c r="R1722">
        <f>IF(F1722="Monthly",2,0)
+IF(E1722&lt;=6,2,0)
+IF(N1722&lt;=2,2,0)
+IF(L1722&gt;=4,2,0)
+IF(M1722&gt;=2,1,0)
+IF(H1722&gt;=_xlfn.PERCENTILE.INC($H$2:$H$10001,0.75),1,0)</f>
        <v>2</v>
      </c>
      <c r="S1722" t="str">
        <f>IF(R1722&gt;=7,"High",IF(R1722&gt;=4,"Medium","Low"))</f>
        <v>Low</v>
      </c>
    </row>
    <row r="1723" spans="1:19">
      <c r="A1723" t="s">
        <v>1848</v>
      </c>
      <c r="B1723">
        <v>25</v>
      </c>
      <c r="C1723" t="s">
        <v>112</v>
      </c>
      <c r="D1723" t="s">
        <v>102</v>
      </c>
      <c r="E1723">
        <v>66</v>
      </c>
      <c r="F1723" t="s">
        <v>109</v>
      </c>
      <c r="G1723" t="s">
        <v>110</v>
      </c>
      <c r="H1723" s="5">
        <v>815</v>
      </c>
      <c r="I1723" s="5">
        <v>55059.06</v>
      </c>
      <c r="J1723" t="s">
        <v>117</v>
      </c>
      <c r="K1723" t="s">
        <v>106</v>
      </c>
      <c r="L1723">
        <v>0</v>
      </c>
      <c r="M1723">
        <v>0</v>
      </c>
      <c r="N1723">
        <v>5</v>
      </c>
      <c r="O1723" s="6">
        <v>0</v>
      </c>
      <c r="P1723" t="s">
        <v>107</v>
      </c>
      <c r="Q1723" t="s">
        <v>107</v>
      </c>
      <c r="R1723">
        <f>IF(F1723="Monthly",2,0)
+IF(E1723&lt;=6,2,0)
+IF(N1723&lt;=2,2,0)
+IF(L1723&gt;=4,2,0)
+IF(M1723&gt;=2,1,0)
+IF(H1723&gt;=_xlfn.PERCENTILE.INC($H$2:$H$10001,0.75),1,0)</f>
        <v>1</v>
      </c>
      <c r="S1723" t="str">
        <f>IF(R1723&gt;=7,"High",IF(R1723&gt;=4,"Medium","Low"))</f>
        <v>Low</v>
      </c>
    </row>
    <row r="1724" spans="1:19">
      <c r="A1724" t="s">
        <v>1849</v>
      </c>
      <c r="B1724">
        <v>32</v>
      </c>
      <c r="C1724" t="s">
        <v>101</v>
      </c>
      <c r="D1724" t="s">
        <v>119</v>
      </c>
      <c r="E1724">
        <v>23</v>
      </c>
      <c r="F1724" t="s">
        <v>109</v>
      </c>
      <c r="G1724" t="s">
        <v>110</v>
      </c>
      <c r="H1724" s="5">
        <v>702</v>
      </c>
      <c r="I1724" s="5">
        <v>16231.8</v>
      </c>
      <c r="J1724" t="s">
        <v>105</v>
      </c>
      <c r="K1724" t="s">
        <v>107</v>
      </c>
      <c r="L1724">
        <v>0</v>
      </c>
      <c r="M1724">
        <v>0</v>
      </c>
      <c r="N1724">
        <v>5</v>
      </c>
      <c r="O1724" s="6">
        <v>0</v>
      </c>
      <c r="P1724" t="s">
        <v>107</v>
      </c>
      <c r="Q1724" t="s">
        <v>107</v>
      </c>
      <c r="R1724">
        <f>IF(F1724="Monthly",2,0)
+IF(E1724&lt;=6,2,0)
+IF(N1724&lt;=2,2,0)
+IF(L1724&gt;=4,2,0)
+IF(M1724&gt;=2,1,0)
+IF(H1724&gt;=_xlfn.PERCENTILE.INC($H$2:$H$10001,0.75),1,0)</f>
        <v>0</v>
      </c>
      <c r="S1724" t="str">
        <f>IF(R1724&gt;=7,"High",IF(R1724&gt;=4,"Medium","Low"))</f>
        <v>Low</v>
      </c>
    </row>
    <row r="1725" spans="1:19">
      <c r="A1725" t="s">
        <v>1850</v>
      </c>
      <c r="B1725">
        <v>34</v>
      </c>
      <c r="C1725" t="s">
        <v>101</v>
      </c>
      <c r="D1725" t="s">
        <v>133</v>
      </c>
      <c r="E1725">
        <v>42</v>
      </c>
      <c r="F1725" t="s">
        <v>103</v>
      </c>
      <c r="G1725" t="s">
        <v>110</v>
      </c>
      <c r="H1725" s="5">
        <v>761</v>
      </c>
      <c r="I1725" s="5">
        <v>31210.76</v>
      </c>
      <c r="J1725" t="s">
        <v>105</v>
      </c>
      <c r="K1725" t="s">
        <v>106</v>
      </c>
      <c r="L1725">
        <v>2</v>
      </c>
      <c r="M1725">
        <v>0</v>
      </c>
      <c r="N1725">
        <v>5</v>
      </c>
      <c r="O1725" s="6">
        <v>0</v>
      </c>
      <c r="P1725" t="s">
        <v>107</v>
      </c>
      <c r="Q1725" t="s">
        <v>107</v>
      </c>
      <c r="R1725">
        <f>IF(F1725="Monthly",2,0)
+IF(E1725&lt;=6,2,0)
+IF(N1725&lt;=2,2,0)
+IF(L1725&gt;=4,2,0)
+IF(M1725&gt;=2,1,0)
+IF(H1725&gt;=_xlfn.PERCENTILE.INC($H$2:$H$10001,0.75),1,0)</f>
        <v>2</v>
      </c>
      <c r="S1725" t="str">
        <f>IF(R1725&gt;=7,"High",IF(R1725&gt;=4,"Medium","Low"))</f>
        <v>Low</v>
      </c>
    </row>
    <row r="1726" spans="1:19">
      <c r="A1726" t="s">
        <v>1851</v>
      </c>
      <c r="B1726">
        <v>43</v>
      </c>
      <c r="C1726" t="s">
        <v>101</v>
      </c>
      <c r="D1726" t="s">
        <v>137</v>
      </c>
      <c r="E1726">
        <v>14</v>
      </c>
      <c r="F1726" t="s">
        <v>103</v>
      </c>
      <c r="G1726" t="s">
        <v>104</v>
      </c>
      <c r="H1726" s="5">
        <v>415</v>
      </c>
      <c r="I1726" s="5">
        <v>5643.99</v>
      </c>
      <c r="J1726" t="s">
        <v>115</v>
      </c>
      <c r="K1726" t="s">
        <v>106</v>
      </c>
      <c r="L1726">
        <v>0</v>
      </c>
      <c r="M1726">
        <v>0</v>
      </c>
      <c r="N1726">
        <v>4</v>
      </c>
      <c r="O1726" s="6">
        <v>0</v>
      </c>
      <c r="P1726" t="s">
        <v>107</v>
      </c>
      <c r="Q1726" t="s">
        <v>106</v>
      </c>
      <c r="R1726">
        <f>IF(F1726="Monthly",2,0)
+IF(E1726&lt;=6,2,0)
+IF(N1726&lt;=2,2,0)
+IF(L1726&gt;=4,2,0)
+IF(M1726&gt;=2,1,0)
+IF(H1726&gt;=_xlfn.PERCENTILE.INC($H$2:$H$10001,0.75),1,0)</f>
        <v>2</v>
      </c>
      <c r="S1726" t="str">
        <f>IF(R1726&gt;=7,"High",IF(R1726&gt;=4,"Medium","Low"))</f>
        <v>Low</v>
      </c>
    </row>
    <row r="1727" spans="1:19">
      <c r="A1727" t="s">
        <v>1852</v>
      </c>
      <c r="B1727">
        <v>50</v>
      </c>
      <c r="C1727" t="s">
        <v>101</v>
      </c>
      <c r="D1727" t="s">
        <v>126</v>
      </c>
      <c r="E1727">
        <v>40</v>
      </c>
      <c r="F1727" t="s">
        <v>103</v>
      </c>
      <c r="G1727" t="s">
        <v>129</v>
      </c>
      <c r="H1727" s="5">
        <v>994</v>
      </c>
      <c r="I1727" s="5">
        <v>39808.730000000003</v>
      </c>
      <c r="J1727" t="s">
        <v>140</v>
      </c>
      <c r="K1727" t="s">
        <v>106</v>
      </c>
      <c r="L1727">
        <v>0</v>
      </c>
      <c r="M1727">
        <v>0</v>
      </c>
      <c r="N1727">
        <v>5</v>
      </c>
      <c r="O1727" s="6">
        <v>0</v>
      </c>
      <c r="P1727" t="s">
        <v>107</v>
      </c>
      <c r="Q1727" t="s">
        <v>107</v>
      </c>
      <c r="R1727">
        <f>IF(F1727="Monthly",2,0)
+IF(E1727&lt;=6,2,0)
+IF(N1727&lt;=2,2,0)
+IF(L1727&gt;=4,2,0)
+IF(M1727&gt;=2,1,0)
+IF(H1727&gt;=_xlfn.PERCENTILE.INC($H$2:$H$10001,0.75),1,0)</f>
        <v>3</v>
      </c>
      <c r="S1727" t="str">
        <f>IF(R1727&gt;=7,"High",IF(R1727&gt;=4,"Medium","Low"))</f>
        <v>Low</v>
      </c>
    </row>
    <row r="1728" spans="1:19">
      <c r="A1728" t="s">
        <v>1853</v>
      </c>
      <c r="B1728">
        <v>26</v>
      </c>
      <c r="C1728" t="s">
        <v>101</v>
      </c>
      <c r="D1728" t="s">
        <v>126</v>
      </c>
      <c r="E1728">
        <v>44</v>
      </c>
      <c r="F1728" t="s">
        <v>103</v>
      </c>
      <c r="G1728" t="s">
        <v>110</v>
      </c>
      <c r="H1728" s="5">
        <v>736</v>
      </c>
      <c r="I1728" s="5">
        <v>31718.29</v>
      </c>
      <c r="J1728" t="s">
        <v>115</v>
      </c>
      <c r="K1728" t="s">
        <v>106</v>
      </c>
      <c r="L1728">
        <v>0</v>
      </c>
      <c r="M1728">
        <v>0</v>
      </c>
      <c r="N1728">
        <v>5</v>
      </c>
      <c r="O1728" s="6">
        <v>0</v>
      </c>
      <c r="P1728" t="s">
        <v>106</v>
      </c>
      <c r="Q1728" t="s">
        <v>107</v>
      </c>
      <c r="R1728">
        <f>IF(F1728="Monthly",2,0)
+IF(E1728&lt;=6,2,0)
+IF(N1728&lt;=2,2,0)
+IF(L1728&gt;=4,2,0)
+IF(M1728&gt;=2,1,0)
+IF(H1728&gt;=_xlfn.PERCENTILE.INC($H$2:$H$10001,0.75),1,0)</f>
        <v>2</v>
      </c>
      <c r="S1728" t="str">
        <f>IF(R1728&gt;=7,"High",IF(R1728&gt;=4,"Medium","Low"))</f>
        <v>Low</v>
      </c>
    </row>
    <row r="1729" spans="1:19">
      <c r="A1729" t="s">
        <v>1854</v>
      </c>
      <c r="B1729">
        <v>36</v>
      </c>
      <c r="C1729" t="s">
        <v>112</v>
      </c>
      <c r="D1729" t="s">
        <v>113</v>
      </c>
      <c r="E1729">
        <v>34</v>
      </c>
      <c r="F1729" t="s">
        <v>121</v>
      </c>
      <c r="G1729" t="s">
        <v>110</v>
      </c>
      <c r="H1729" s="5">
        <v>784</v>
      </c>
      <c r="I1729" s="5">
        <v>26964.98</v>
      </c>
      <c r="J1729" t="s">
        <v>115</v>
      </c>
      <c r="K1729" t="s">
        <v>106</v>
      </c>
      <c r="L1729">
        <v>0</v>
      </c>
      <c r="M1729">
        <v>0</v>
      </c>
      <c r="N1729">
        <v>5</v>
      </c>
      <c r="O1729" s="6">
        <v>0</v>
      </c>
      <c r="P1729" t="s">
        <v>106</v>
      </c>
      <c r="Q1729" t="s">
        <v>107</v>
      </c>
      <c r="R1729">
        <f>IF(F1729="Monthly",2,0)
+IF(E1729&lt;=6,2,0)
+IF(N1729&lt;=2,2,0)
+IF(L1729&gt;=4,2,0)
+IF(M1729&gt;=2,1,0)
+IF(H1729&gt;=_xlfn.PERCENTILE.INC($H$2:$H$10001,0.75),1,0)</f>
        <v>0</v>
      </c>
      <c r="S1729" t="str">
        <f>IF(R1729&gt;=7,"High",IF(R1729&gt;=4,"Medium","Low"))</f>
        <v>Low</v>
      </c>
    </row>
    <row r="1730" spans="1:19">
      <c r="A1730" t="s">
        <v>1855</v>
      </c>
      <c r="B1730">
        <v>54</v>
      </c>
      <c r="C1730" t="s">
        <v>101</v>
      </c>
      <c r="D1730" t="s">
        <v>102</v>
      </c>
      <c r="E1730">
        <v>21</v>
      </c>
      <c r="F1730" t="s">
        <v>103</v>
      </c>
      <c r="G1730" t="s">
        <v>104</v>
      </c>
      <c r="H1730" s="5">
        <v>505</v>
      </c>
      <c r="I1730" s="5">
        <v>10530.07</v>
      </c>
      <c r="J1730" t="s">
        <v>105</v>
      </c>
      <c r="K1730" t="s">
        <v>106</v>
      </c>
      <c r="L1730">
        <v>0</v>
      </c>
      <c r="M1730">
        <v>0</v>
      </c>
      <c r="N1730">
        <v>5</v>
      </c>
      <c r="O1730" s="6">
        <v>0</v>
      </c>
      <c r="P1730" t="s">
        <v>106</v>
      </c>
      <c r="Q1730" t="s">
        <v>107</v>
      </c>
      <c r="R1730">
        <f>IF(F1730="Monthly",2,0)
+IF(E1730&lt;=6,2,0)
+IF(N1730&lt;=2,2,0)
+IF(L1730&gt;=4,2,0)
+IF(M1730&gt;=2,1,0)
+IF(H1730&gt;=_xlfn.PERCENTILE.INC($H$2:$H$10001,0.75),1,0)</f>
        <v>2</v>
      </c>
      <c r="S1730" t="str">
        <f>IF(R1730&gt;=7,"High",IF(R1730&gt;=4,"Medium","Low"))</f>
        <v>Low</v>
      </c>
    </row>
    <row r="1731" spans="1:19">
      <c r="A1731" t="s">
        <v>1856</v>
      </c>
      <c r="B1731">
        <v>62</v>
      </c>
      <c r="C1731" t="s">
        <v>112</v>
      </c>
      <c r="D1731" t="s">
        <v>102</v>
      </c>
      <c r="E1731">
        <v>31</v>
      </c>
      <c r="F1731" t="s">
        <v>103</v>
      </c>
      <c r="G1731" t="s">
        <v>104</v>
      </c>
      <c r="H1731" s="5">
        <v>426</v>
      </c>
      <c r="I1731" s="5">
        <v>13076.7</v>
      </c>
      <c r="J1731" t="s">
        <v>140</v>
      </c>
      <c r="K1731" t="s">
        <v>106</v>
      </c>
      <c r="L1731">
        <v>1</v>
      </c>
      <c r="M1731">
        <v>0</v>
      </c>
      <c r="N1731">
        <v>5</v>
      </c>
      <c r="O1731" s="6">
        <v>0</v>
      </c>
      <c r="P1731" t="s">
        <v>107</v>
      </c>
      <c r="Q1731" t="s">
        <v>107</v>
      </c>
      <c r="R1731">
        <f>IF(F1731="Monthly",2,0)
+IF(E1731&lt;=6,2,0)
+IF(N1731&lt;=2,2,0)
+IF(L1731&gt;=4,2,0)
+IF(M1731&gt;=2,1,0)
+IF(H1731&gt;=_xlfn.PERCENTILE.INC($H$2:$H$10001,0.75),1,0)</f>
        <v>2</v>
      </c>
      <c r="S1731" t="str">
        <f>IF(R1731&gt;=7,"High",IF(R1731&gt;=4,"Medium","Low"))</f>
        <v>Low</v>
      </c>
    </row>
    <row r="1732" spans="1:19">
      <c r="A1732" t="s">
        <v>1857</v>
      </c>
      <c r="B1732">
        <v>23</v>
      </c>
      <c r="C1732" t="s">
        <v>101</v>
      </c>
      <c r="D1732" t="s">
        <v>137</v>
      </c>
      <c r="E1732">
        <v>15</v>
      </c>
      <c r="F1732" t="s">
        <v>103</v>
      </c>
      <c r="G1732" t="s">
        <v>110</v>
      </c>
      <c r="H1732" s="5">
        <v>787</v>
      </c>
      <c r="I1732" s="5">
        <v>11845.28</v>
      </c>
      <c r="J1732" t="s">
        <v>140</v>
      </c>
      <c r="K1732" t="s">
        <v>106</v>
      </c>
      <c r="L1732">
        <v>0</v>
      </c>
      <c r="M1732">
        <v>0</v>
      </c>
      <c r="N1732">
        <v>5</v>
      </c>
      <c r="O1732" s="6">
        <v>0</v>
      </c>
      <c r="P1732" t="s">
        <v>106</v>
      </c>
      <c r="Q1732" t="s">
        <v>107</v>
      </c>
      <c r="R1732">
        <f>IF(F1732="Monthly",2,0)
+IF(E1732&lt;=6,2,0)
+IF(N1732&lt;=2,2,0)
+IF(L1732&gt;=4,2,0)
+IF(M1732&gt;=2,1,0)
+IF(H1732&gt;=_xlfn.PERCENTILE.INC($H$2:$H$10001,0.75),1,0)</f>
        <v>2</v>
      </c>
      <c r="S1732" t="str">
        <f>IF(R1732&gt;=7,"High",IF(R1732&gt;=4,"Medium","Low"))</f>
        <v>Low</v>
      </c>
    </row>
    <row r="1733" spans="1:19">
      <c r="A1733" t="s">
        <v>1858</v>
      </c>
      <c r="B1733">
        <v>51</v>
      </c>
      <c r="C1733" t="s">
        <v>101</v>
      </c>
      <c r="D1733" t="s">
        <v>137</v>
      </c>
      <c r="E1733">
        <v>21</v>
      </c>
      <c r="F1733" t="s">
        <v>103</v>
      </c>
      <c r="G1733" t="s">
        <v>104</v>
      </c>
      <c r="H1733" s="5">
        <v>530</v>
      </c>
      <c r="I1733" s="5">
        <v>11448.59</v>
      </c>
      <c r="J1733" t="s">
        <v>134</v>
      </c>
      <c r="K1733" t="s">
        <v>107</v>
      </c>
      <c r="L1733">
        <v>0</v>
      </c>
      <c r="M1733">
        <v>0</v>
      </c>
      <c r="N1733">
        <v>5</v>
      </c>
      <c r="O1733" s="6">
        <v>0</v>
      </c>
      <c r="P1733" t="s">
        <v>106</v>
      </c>
      <c r="Q1733" t="s">
        <v>107</v>
      </c>
      <c r="R1733">
        <f>IF(F1733="Monthly",2,0)
+IF(E1733&lt;=6,2,0)
+IF(N1733&lt;=2,2,0)
+IF(L1733&gt;=4,2,0)
+IF(M1733&gt;=2,1,0)
+IF(H1733&gt;=_xlfn.PERCENTILE.INC($H$2:$H$10001,0.75),1,0)</f>
        <v>2</v>
      </c>
      <c r="S1733" t="str">
        <f>IF(R1733&gt;=7,"High",IF(R1733&gt;=4,"Medium","Low"))</f>
        <v>Low</v>
      </c>
    </row>
    <row r="1734" spans="1:19">
      <c r="A1734" t="s">
        <v>1859</v>
      </c>
      <c r="B1734">
        <v>37</v>
      </c>
      <c r="C1734" t="s">
        <v>112</v>
      </c>
      <c r="D1734" t="s">
        <v>102</v>
      </c>
      <c r="E1734">
        <v>39</v>
      </c>
      <c r="F1734" t="s">
        <v>103</v>
      </c>
      <c r="G1734" t="s">
        <v>110</v>
      </c>
      <c r="H1734" s="5">
        <v>740</v>
      </c>
      <c r="I1734" s="5">
        <v>28184.46</v>
      </c>
      <c r="J1734" t="s">
        <v>105</v>
      </c>
      <c r="K1734" t="s">
        <v>106</v>
      </c>
      <c r="L1734">
        <v>0</v>
      </c>
      <c r="M1734">
        <v>0</v>
      </c>
      <c r="N1734">
        <v>5</v>
      </c>
      <c r="O1734" s="6">
        <v>0</v>
      </c>
      <c r="P1734" t="s">
        <v>107</v>
      </c>
      <c r="Q1734" t="s">
        <v>107</v>
      </c>
      <c r="R1734">
        <f>IF(F1734="Monthly",2,0)
+IF(E1734&lt;=6,2,0)
+IF(N1734&lt;=2,2,0)
+IF(L1734&gt;=4,2,0)
+IF(M1734&gt;=2,1,0)
+IF(H1734&gt;=_xlfn.PERCENTILE.INC($H$2:$H$10001,0.75),1,0)</f>
        <v>2</v>
      </c>
      <c r="S1734" t="str">
        <f>IF(R1734&gt;=7,"High",IF(R1734&gt;=4,"Medium","Low"))</f>
        <v>Low</v>
      </c>
    </row>
    <row r="1735" spans="1:19">
      <c r="A1735" t="s">
        <v>1860</v>
      </c>
      <c r="B1735">
        <v>40</v>
      </c>
      <c r="C1735" t="s">
        <v>112</v>
      </c>
      <c r="D1735" t="s">
        <v>126</v>
      </c>
      <c r="E1735">
        <v>20</v>
      </c>
      <c r="F1735" t="s">
        <v>109</v>
      </c>
      <c r="G1735" t="s">
        <v>110</v>
      </c>
      <c r="H1735" s="5">
        <v>718</v>
      </c>
      <c r="I1735" s="5">
        <v>14008.91</v>
      </c>
      <c r="J1735" t="s">
        <v>115</v>
      </c>
      <c r="K1735" t="s">
        <v>106</v>
      </c>
      <c r="L1735">
        <v>0</v>
      </c>
      <c r="M1735">
        <v>0</v>
      </c>
      <c r="N1735">
        <v>5</v>
      </c>
      <c r="O1735" s="6">
        <v>0</v>
      </c>
      <c r="P1735" t="s">
        <v>107</v>
      </c>
      <c r="Q1735" t="s">
        <v>107</v>
      </c>
      <c r="R1735">
        <f>IF(F1735="Monthly",2,0)
+IF(E1735&lt;=6,2,0)
+IF(N1735&lt;=2,2,0)
+IF(L1735&gt;=4,2,0)
+IF(M1735&gt;=2,1,0)
+IF(H1735&gt;=_xlfn.PERCENTILE.INC($H$2:$H$10001,0.75),1,0)</f>
        <v>0</v>
      </c>
      <c r="S1735" t="str">
        <f>IF(R1735&gt;=7,"High",IF(R1735&gt;=4,"Medium","Low"))</f>
        <v>Low</v>
      </c>
    </row>
    <row r="1736" spans="1:19">
      <c r="A1736" t="s">
        <v>1861</v>
      </c>
      <c r="B1736">
        <v>37</v>
      </c>
      <c r="C1736" t="s">
        <v>112</v>
      </c>
      <c r="D1736" t="s">
        <v>123</v>
      </c>
      <c r="E1736">
        <v>41</v>
      </c>
      <c r="F1736" t="s">
        <v>109</v>
      </c>
      <c r="G1736" t="s">
        <v>129</v>
      </c>
      <c r="H1736" s="5">
        <v>1035</v>
      </c>
      <c r="I1736" s="5">
        <v>41700.239999999998</v>
      </c>
      <c r="J1736" t="s">
        <v>115</v>
      </c>
      <c r="K1736" t="s">
        <v>106</v>
      </c>
      <c r="L1736">
        <v>0</v>
      </c>
      <c r="M1736">
        <v>0</v>
      </c>
      <c r="N1736">
        <v>5</v>
      </c>
      <c r="O1736" s="6">
        <v>0</v>
      </c>
      <c r="P1736" t="s">
        <v>107</v>
      </c>
      <c r="Q1736" t="s">
        <v>106</v>
      </c>
      <c r="R1736">
        <f>IF(F1736="Monthly",2,0)
+IF(E1736&lt;=6,2,0)
+IF(N1736&lt;=2,2,0)
+IF(L1736&gt;=4,2,0)
+IF(M1736&gt;=2,1,0)
+IF(H1736&gt;=_xlfn.PERCENTILE.INC($H$2:$H$10001,0.75),1,0)</f>
        <v>1</v>
      </c>
      <c r="S1736" t="str">
        <f>IF(R1736&gt;=7,"High",IF(R1736&gt;=4,"Medium","Low"))</f>
        <v>Low</v>
      </c>
    </row>
    <row r="1737" spans="1:19">
      <c r="A1737" t="s">
        <v>1862</v>
      </c>
      <c r="B1737">
        <v>47</v>
      </c>
      <c r="C1737" t="s">
        <v>112</v>
      </c>
      <c r="D1737" t="s">
        <v>102</v>
      </c>
      <c r="E1737">
        <v>41</v>
      </c>
      <c r="F1737" t="s">
        <v>103</v>
      </c>
      <c r="G1737" t="s">
        <v>104</v>
      </c>
      <c r="H1737" s="5">
        <v>537</v>
      </c>
      <c r="I1737" s="5">
        <v>21808.02</v>
      </c>
      <c r="J1737" t="s">
        <v>134</v>
      </c>
      <c r="K1737" t="s">
        <v>106</v>
      </c>
      <c r="L1737">
        <v>3</v>
      </c>
      <c r="M1737">
        <v>0</v>
      </c>
      <c r="N1737">
        <v>4</v>
      </c>
      <c r="O1737" s="6">
        <v>0</v>
      </c>
      <c r="P1737" t="s">
        <v>107</v>
      </c>
      <c r="Q1737" t="s">
        <v>106</v>
      </c>
      <c r="R1737">
        <f>IF(F1737="Monthly",2,0)
+IF(E1737&lt;=6,2,0)
+IF(N1737&lt;=2,2,0)
+IF(L1737&gt;=4,2,0)
+IF(M1737&gt;=2,1,0)
+IF(H1737&gt;=_xlfn.PERCENTILE.INC($H$2:$H$10001,0.75),1,0)</f>
        <v>2</v>
      </c>
      <c r="S1737" t="str">
        <f>IF(R1737&gt;=7,"High",IF(R1737&gt;=4,"Medium","Low"))</f>
        <v>Low</v>
      </c>
    </row>
    <row r="1738" spans="1:19">
      <c r="A1738" t="s">
        <v>1863</v>
      </c>
      <c r="B1738">
        <v>34</v>
      </c>
      <c r="C1738" t="s">
        <v>112</v>
      </c>
      <c r="D1738" t="s">
        <v>133</v>
      </c>
      <c r="E1738">
        <v>20</v>
      </c>
      <c r="F1738" t="s">
        <v>103</v>
      </c>
      <c r="G1738" t="s">
        <v>110</v>
      </c>
      <c r="H1738" s="5">
        <v>648</v>
      </c>
      <c r="I1738" s="5">
        <v>12608.34</v>
      </c>
      <c r="J1738" t="s">
        <v>117</v>
      </c>
      <c r="K1738" t="s">
        <v>106</v>
      </c>
      <c r="L1738">
        <v>1</v>
      </c>
      <c r="M1738">
        <v>0</v>
      </c>
      <c r="N1738">
        <v>5</v>
      </c>
      <c r="O1738" s="6">
        <v>0</v>
      </c>
      <c r="P1738" t="s">
        <v>106</v>
      </c>
      <c r="Q1738" t="s">
        <v>107</v>
      </c>
      <c r="R1738">
        <f>IF(F1738="Monthly",2,0)
+IF(E1738&lt;=6,2,0)
+IF(N1738&lt;=2,2,0)
+IF(L1738&gt;=4,2,0)
+IF(M1738&gt;=2,1,0)
+IF(H1738&gt;=_xlfn.PERCENTILE.INC($H$2:$H$10001,0.75),1,0)</f>
        <v>2</v>
      </c>
      <c r="S1738" t="str">
        <f>IF(R1738&gt;=7,"High",IF(R1738&gt;=4,"Medium","Low"))</f>
        <v>Low</v>
      </c>
    </row>
    <row r="1739" spans="1:19">
      <c r="A1739" t="s">
        <v>1864</v>
      </c>
      <c r="B1739">
        <v>32</v>
      </c>
      <c r="C1739" t="s">
        <v>101</v>
      </c>
      <c r="D1739" t="s">
        <v>133</v>
      </c>
      <c r="E1739">
        <v>18</v>
      </c>
      <c r="F1739" t="s">
        <v>103</v>
      </c>
      <c r="G1739" t="s">
        <v>104</v>
      </c>
      <c r="H1739" s="5">
        <v>479</v>
      </c>
      <c r="I1739" s="5">
        <v>8758.8700000000008</v>
      </c>
      <c r="J1739" t="s">
        <v>117</v>
      </c>
      <c r="K1739" t="s">
        <v>107</v>
      </c>
      <c r="L1739">
        <v>0</v>
      </c>
      <c r="M1739">
        <v>0</v>
      </c>
      <c r="N1739">
        <v>5</v>
      </c>
      <c r="O1739" s="6">
        <v>0</v>
      </c>
      <c r="P1739" t="s">
        <v>106</v>
      </c>
      <c r="Q1739" t="s">
        <v>107</v>
      </c>
      <c r="R1739">
        <f>IF(F1739="Monthly",2,0)
+IF(E1739&lt;=6,2,0)
+IF(N1739&lt;=2,2,0)
+IF(L1739&gt;=4,2,0)
+IF(M1739&gt;=2,1,0)
+IF(H1739&gt;=_xlfn.PERCENTILE.INC($H$2:$H$10001,0.75),1,0)</f>
        <v>2</v>
      </c>
      <c r="S1739" t="str">
        <f>IF(R1739&gt;=7,"High",IF(R1739&gt;=4,"Medium","Low"))</f>
        <v>Low</v>
      </c>
    </row>
    <row r="1740" spans="1:19">
      <c r="A1740" t="s">
        <v>1865</v>
      </c>
      <c r="B1740">
        <v>29</v>
      </c>
      <c r="C1740" t="s">
        <v>101</v>
      </c>
      <c r="D1740" t="s">
        <v>159</v>
      </c>
      <c r="E1740">
        <v>17</v>
      </c>
      <c r="F1740" t="s">
        <v>103</v>
      </c>
      <c r="G1740" t="s">
        <v>110</v>
      </c>
      <c r="H1740" s="5">
        <v>754</v>
      </c>
      <c r="I1740" s="5">
        <v>12837.43</v>
      </c>
      <c r="J1740" t="s">
        <v>140</v>
      </c>
      <c r="K1740" t="s">
        <v>106</v>
      </c>
      <c r="L1740">
        <v>1</v>
      </c>
      <c r="M1740">
        <v>0</v>
      </c>
      <c r="N1740">
        <v>4</v>
      </c>
      <c r="O1740" s="6">
        <v>0</v>
      </c>
      <c r="P1740" t="s">
        <v>107</v>
      </c>
      <c r="Q1740" t="s">
        <v>106</v>
      </c>
      <c r="R1740">
        <f>IF(F1740="Monthly",2,0)
+IF(E1740&lt;=6,2,0)
+IF(N1740&lt;=2,2,0)
+IF(L1740&gt;=4,2,0)
+IF(M1740&gt;=2,1,0)
+IF(H1740&gt;=_xlfn.PERCENTILE.INC($H$2:$H$10001,0.75),1,0)</f>
        <v>2</v>
      </c>
      <c r="S1740" t="str">
        <f>IF(R1740&gt;=7,"High",IF(R1740&gt;=4,"Medium","Low"))</f>
        <v>Low</v>
      </c>
    </row>
    <row r="1741" spans="1:19">
      <c r="A1741" t="s">
        <v>1866</v>
      </c>
      <c r="B1741">
        <v>43</v>
      </c>
      <c r="C1741" t="s">
        <v>112</v>
      </c>
      <c r="D1741" t="s">
        <v>119</v>
      </c>
      <c r="E1741">
        <v>42</v>
      </c>
      <c r="F1741" t="s">
        <v>121</v>
      </c>
      <c r="G1741" t="s">
        <v>110</v>
      </c>
      <c r="H1741" s="5">
        <v>686</v>
      </c>
      <c r="I1741" s="5">
        <v>25413.99</v>
      </c>
      <c r="J1741" t="s">
        <v>117</v>
      </c>
      <c r="K1741" t="s">
        <v>106</v>
      </c>
      <c r="L1741">
        <v>0</v>
      </c>
      <c r="M1741">
        <v>0</v>
      </c>
      <c r="N1741">
        <v>5</v>
      </c>
      <c r="O1741" s="6">
        <v>10</v>
      </c>
      <c r="P1741" t="s">
        <v>106</v>
      </c>
      <c r="Q1741" t="s">
        <v>107</v>
      </c>
      <c r="R1741">
        <f>IF(F1741="Monthly",2,0)
+IF(E1741&lt;=6,2,0)
+IF(N1741&lt;=2,2,0)
+IF(L1741&gt;=4,2,0)
+IF(M1741&gt;=2,1,0)
+IF(H1741&gt;=_xlfn.PERCENTILE.INC($H$2:$H$10001,0.75),1,0)</f>
        <v>0</v>
      </c>
      <c r="S1741" t="str">
        <f>IF(R1741&gt;=7,"High",IF(R1741&gt;=4,"Medium","Low"))</f>
        <v>Low</v>
      </c>
    </row>
    <row r="1742" spans="1:19">
      <c r="A1742" t="s">
        <v>1867</v>
      </c>
      <c r="B1742">
        <v>28</v>
      </c>
      <c r="C1742" t="s">
        <v>112</v>
      </c>
      <c r="D1742" t="s">
        <v>119</v>
      </c>
      <c r="E1742">
        <v>55</v>
      </c>
      <c r="F1742" t="s">
        <v>103</v>
      </c>
      <c r="G1742" t="s">
        <v>110</v>
      </c>
      <c r="H1742" s="5">
        <v>740</v>
      </c>
      <c r="I1742" s="5">
        <v>40782.58</v>
      </c>
      <c r="J1742" t="s">
        <v>115</v>
      </c>
      <c r="K1742" t="s">
        <v>106</v>
      </c>
      <c r="L1742">
        <v>0</v>
      </c>
      <c r="M1742">
        <v>0</v>
      </c>
      <c r="N1742">
        <v>5</v>
      </c>
      <c r="O1742" s="6">
        <v>0</v>
      </c>
      <c r="P1742" t="s">
        <v>106</v>
      </c>
      <c r="Q1742" t="s">
        <v>107</v>
      </c>
      <c r="R1742">
        <f>IF(F1742="Monthly",2,0)
+IF(E1742&lt;=6,2,0)
+IF(N1742&lt;=2,2,0)
+IF(L1742&gt;=4,2,0)
+IF(M1742&gt;=2,1,0)
+IF(H1742&gt;=_xlfn.PERCENTILE.INC($H$2:$H$10001,0.75),1,0)</f>
        <v>2</v>
      </c>
      <c r="S1742" t="str">
        <f>IF(R1742&gt;=7,"High",IF(R1742&gt;=4,"Medium","Low"))</f>
        <v>Low</v>
      </c>
    </row>
    <row r="1743" spans="1:19">
      <c r="A1743" t="s">
        <v>1868</v>
      </c>
      <c r="B1743">
        <v>30</v>
      </c>
      <c r="C1743" t="s">
        <v>112</v>
      </c>
      <c r="D1743" t="s">
        <v>102</v>
      </c>
      <c r="E1743">
        <v>55</v>
      </c>
      <c r="F1743" t="s">
        <v>103</v>
      </c>
      <c r="G1743" t="s">
        <v>104</v>
      </c>
      <c r="H1743" s="5">
        <v>407</v>
      </c>
      <c r="I1743" s="5">
        <v>22116.799999999999</v>
      </c>
      <c r="J1743" t="s">
        <v>117</v>
      </c>
      <c r="K1743" t="s">
        <v>106</v>
      </c>
      <c r="L1743">
        <v>1</v>
      </c>
      <c r="M1743">
        <v>0</v>
      </c>
      <c r="N1743">
        <v>5</v>
      </c>
      <c r="O1743" s="6">
        <v>0</v>
      </c>
      <c r="P1743" t="s">
        <v>107</v>
      </c>
      <c r="Q1743" t="s">
        <v>107</v>
      </c>
      <c r="R1743">
        <f>IF(F1743="Monthly",2,0)
+IF(E1743&lt;=6,2,0)
+IF(N1743&lt;=2,2,0)
+IF(L1743&gt;=4,2,0)
+IF(M1743&gt;=2,1,0)
+IF(H1743&gt;=_xlfn.PERCENTILE.INC($H$2:$H$10001,0.75),1,0)</f>
        <v>2</v>
      </c>
      <c r="S1743" t="str">
        <f>IF(R1743&gt;=7,"High",IF(R1743&gt;=4,"Medium","Low"))</f>
        <v>Low</v>
      </c>
    </row>
    <row r="1744" spans="1:19">
      <c r="A1744" t="s">
        <v>1869</v>
      </c>
      <c r="B1744">
        <v>38</v>
      </c>
      <c r="C1744" t="s">
        <v>101</v>
      </c>
      <c r="D1744" t="s">
        <v>133</v>
      </c>
      <c r="E1744">
        <v>52</v>
      </c>
      <c r="F1744" t="s">
        <v>103</v>
      </c>
      <c r="G1744" t="s">
        <v>110</v>
      </c>
      <c r="H1744" s="5">
        <v>702</v>
      </c>
      <c r="I1744" s="5">
        <v>37059.21</v>
      </c>
      <c r="J1744" t="s">
        <v>105</v>
      </c>
      <c r="K1744" t="s">
        <v>106</v>
      </c>
      <c r="L1744">
        <v>7</v>
      </c>
      <c r="M1744">
        <v>2</v>
      </c>
      <c r="N1744">
        <v>3</v>
      </c>
      <c r="O1744" s="6">
        <v>0</v>
      </c>
      <c r="P1744" t="s">
        <v>107</v>
      </c>
      <c r="Q1744" t="s">
        <v>106</v>
      </c>
      <c r="R1744">
        <f>IF(F1744="Monthly",2,0)
+IF(E1744&lt;=6,2,0)
+IF(N1744&lt;=2,2,0)
+IF(L1744&gt;=4,2,0)
+IF(M1744&gt;=2,1,0)
+IF(H1744&gt;=_xlfn.PERCENTILE.INC($H$2:$H$10001,0.75),1,0)</f>
        <v>5</v>
      </c>
      <c r="S1744" t="str">
        <f>IF(R1744&gt;=7,"High",IF(R1744&gt;=4,"Medium","Low"))</f>
        <v>Medium</v>
      </c>
    </row>
    <row r="1745" spans="1:19">
      <c r="A1745" t="s">
        <v>1870</v>
      </c>
      <c r="B1745">
        <v>30</v>
      </c>
      <c r="C1745" t="s">
        <v>112</v>
      </c>
      <c r="D1745" t="s">
        <v>131</v>
      </c>
      <c r="E1745">
        <v>52</v>
      </c>
      <c r="F1745" t="s">
        <v>121</v>
      </c>
      <c r="G1745" t="s">
        <v>104</v>
      </c>
      <c r="H1745" s="5">
        <v>452</v>
      </c>
      <c r="I1745" s="5">
        <v>21778.94</v>
      </c>
      <c r="J1745" t="s">
        <v>105</v>
      </c>
      <c r="K1745" t="s">
        <v>106</v>
      </c>
      <c r="L1745">
        <v>4</v>
      </c>
      <c r="M1745">
        <v>2</v>
      </c>
      <c r="N1745">
        <v>3</v>
      </c>
      <c r="O1745" s="6">
        <v>10</v>
      </c>
      <c r="P1745" t="s">
        <v>107</v>
      </c>
      <c r="Q1745" t="s">
        <v>107</v>
      </c>
      <c r="R1745">
        <f>IF(F1745="Monthly",2,0)
+IF(E1745&lt;=6,2,0)
+IF(N1745&lt;=2,2,0)
+IF(L1745&gt;=4,2,0)
+IF(M1745&gt;=2,1,0)
+IF(H1745&gt;=_xlfn.PERCENTILE.INC($H$2:$H$10001,0.75),1,0)</f>
        <v>3</v>
      </c>
      <c r="S1745" t="str">
        <f>IF(R1745&gt;=7,"High",IF(R1745&gt;=4,"Medium","Low"))</f>
        <v>Low</v>
      </c>
    </row>
    <row r="1746" spans="1:19">
      <c r="A1746" t="s">
        <v>1871</v>
      </c>
      <c r="B1746">
        <v>60</v>
      </c>
      <c r="C1746" t="s">
        <v>101</v>
      </c>
      <c r="D1746" t="s">
        <v>126</v>
      </c>
      <c r="E1746">
        <v>39</v>
      </c>
      <c r="F1746" t="s">
        <v>121</v>
      </c>
      <c r="G1746" t="s">
        <v>104</v>
      </c>
      <c r="H1746" s="5">
        <v>535</v>
      </c>
      <c r="I1746" s="5">
        <v>21153.45</v>
      </c>
      <c r="J1746" t="s">
        <v>105</v>
      </c>
      <c r="K1746" t="s">
        <v>106</v>
      </c>
      <c r="L1746">
        <v>1</v>
      </c>
      <c r="M1746">
        <v>0</v>
      </c>
      <c r="N1746">
        <v>5</v>
      </c>
      <c r="O1746" s="6">
        <v>0</v>
      </c>
      <c r="P1746" t="s">
        <v>107</v>
      </c>
      <c r="Q1746" t="s">
        <v>107</v>
      </c>
      <c r="R1746">
        <f>IF(F1746="Monthly",2,0)
+IF(E1746&lt;=6,2,0)
+IF(N1746&lt;=2,2,0)
+IF(L1746&gt;=4,2,0)
+IF(M1746&gt;=2,1,0)
+IF(H1746&gt;=_xlfn.PERCENTILE.INC($H$2:$H$10001,0.75),1,0)</f>
        <v>0</v>
      </c>
      <c r="S1746" t="str">
        <f>IF(R1746&gt;=7,"High",IF(R1746&gt;=4,"Medium","Low"))</f>
        <v>Low</v>
      </c>
    </row>
    <row r="1747" spans="1:19">
      <c r="A1747" t="s">
        <v>1872</v>
      </c>
      <c r="B1747">
        <v>45</v>
      </c>
      <c r="C1747" t="s">
        <v>112</v>
      </c>
      <c r="D1747" t="s">
        <v>102</v>
      </c>
      <c r="E1747">
        <v>36</v>
      </c>
      <c r="F1747" t="s">
        <v>103</v>
      </c>
      <c r="G1747" t="s">
        <v>129</v>
      </c>
      <c r="H1747" s="5">
        <v>1017</v>
      </c>
      <c r="I1747" s="5">
        <v>36800.19</v>
      </c>
      <c r="J1747" t="s">
        <v>134</v>
      </c>
      <c r="K1747" t="s">
        <v>106</v>
      </c>
      <c r="L1747">
        <v>2</v>
      </c>
      <c r="M1747">
        <v>0</v>
      </c>
      <c r="N1747">
        <v>5</v>
      </c>
      <c r="O1747" s="6">
        <v>0</v>
      </c>
      <c r="P1747" t="s">
        <v>107</v>
      </c>
      <c r="Q1747" t="s">
        <v>106</v>
      </c>
      <c r="R1747">
        <f>IF(F1747="Monthly",2,0)
+IF(E1747&lt;=6,2,0)
+IF(N1747&lt;=2,2,0)
+IF(L1747&gt;=4,2,0)
+IF(M1747&gt;=2,1,0)
+IF(H1747&gt;=_xlfn.PERCENTILE.INC($H$2:$H$10001,0.75),1,0)</f>
        <v>3</v>
      </c>
      <c r="S1747" t="str">
        <f>IF(R1747&gt;=7,"High",IF(R1747&gt;=4,"Medium","Low"))</f>
        <v>Low</v>
      </c>
    </row>
    <row r="1748" spans="1:19">
      <c r="A1748" t="s">
        <v>1873</v>
      </c>
      <c r="B1748">
        <v>26</v>
      </c>
      <c r="C1748" t="s">
        <v>101</v>
      </c>
      <c r="D1748" t="s">
        <v>113</v>
      </c>
      <c r="E1748">
        <v>12</v>
      </c>
      <c r="F1748" t="s">
        <v>103</v>
      </c>
      <c r="G1748" t="s">
        <v>104</v>
      </c>
      <c r="H1748" s="5">
        <v>546</v>
      </c>
      <c r="I1748" s="5">
        <v>6474.73</v>
      </c>
      <c r="J1748" t="s">
        <v>134</v>
      </c>
      <c r="K1748" t="s">
        <v>106</v>
      </c>
      <c r="L1748">
        <v>0</v>
      </c>
      <c r="M1748">
        <v>0</v>
      </c>
      <c r="N1748">
        <v>5</v>
      </c>
      <c r="O1748" s="6">
        <v>0</v>
      </c>
      <c r="P1748" t="s">
        <v>107</v>
      </c>
      <c r="Q1748" t="s">
        <v>107</v>
      </c>
      <c r="R1748">
        <f>IF(F1748="Monthly",2,0)
+IF(E1748&lt;=6,2,0)
+IF(N1748&lt;=2,2,0)
+IF(L1748&gt;=4,2,0)
+IF(M1748&gt;=2,1,0)
+IF(H1748&gt;=_xlfn.PERCENTILE.INC($H$2:$H$10001,0.75),1,0)</f>
        <v>2</v>
      </c>
      <c r="S1748" t="str">
        <f>IF(R1748&gt;=7,"High",IF(R1748&gt;=4,"Medium","Low"))</f>
        <v>Low</v>
      </c>
    </row>
    <row r="1749" spans="1:19">
      <c r="A1749" t="s">
        <v>1874</v>
      </c>
      <c r="B1749">
        <v>35</v>
      </c>
      <c r="C1749" t="s">
        <v>112</v>
      </c>
      <c r="D1749" t="s">
        <v>102</v>
      </c>
      <c r="E1749">
        <v>61</v>
      </c>
      <c r="F1749" t="s">
        <v>109</v>
      </c>
      <c r="G1749" t="s">
        <v>110</v>
      </c>
      <c r="H1749" s="5">
        <v>814</v>
      </c>
      <c r="I1749" s="5">
        <v>50583.73</v>
      </c>
      <c r="J1749" t="s">
        <v>117</v>
      </c>
      <c r="K1749" t="s">
        <v>106</v>
      </c>
      <c r="L1749">
        <v>0</v>
      </c>
      <c r="M1749">
        <v>0</v>
      </c>
      <c r="N1749">
        <v>4</v>
      </c>
      <c r="O1749" s="6">
        <v>0</v>
      </c>
      <c r="P1749" t="s">
        <v>106</v>
      </c>
      <c r="Q1749" t="s">
        <v>107</v>
      </c>
      <c r="R1749">
        <f>IF(F1749="Monthly",2,0)
+IF(E1749&lt;=6,2,0)
+IF(N1749&lt;=2,2,0)
+IF(L1749&gt;=4,2,0)
+IF(M1749&gt;=2,1,0)
+IF(H1749&gt;=_xlfn.PERCENTILE.INC($H$2:$H$10001,0.75),1,0)</f>
        <v>1</v>
      </c>
      <c r="S1749" t="str">
        <f>IF(R1749&gt;=7,"High",IF(R1749&gt;=4,"Medium","Low"))</f>
        <v>Low</v>
      </c>
    </row>
    <row r="1750" spans="1:19">
      <c r="A1750" t="s">
        <v>1875</v>
      </c>
      <c r="B1750">
        <v>18</v>
      </c>
      <c r="C1750" t="s">
        <v>112</v>
      </c>
      <c r="D1750" t="s">
        <v>102</v>
      </c>
      <c r="E1750">
        <v>35</v>
      </c>
      <c r="F1750" t="s">
        <v>121</v>
      </c>
      <c r="G1750" t="s">
        <v>104</v>
      </c>
      <c r="H1750" s="5">
        <v>457</v>
      </c>
      <c r="I1750" s="5">
        <v>14376.23</v>
      </c>
      <c r="J1750" t="s">
        <v>140</v>
      </c>
      <c r="K1750" t="s">
        <v>107</v>
      </c>
      <c r="L1750">
        <v>1</v>
      </c>
      <c r="M1750">
        <v>0</v>
      </c>
      <c r="N1750">
        <v>5</v>
      </c>
      <c r="O1750" s="6">
        <v>10</v>
      </c>
      <c r="P1750" t="s">
        <v>106</v>
      </c>
      <c r="Q1750" t="s">
        <v>107</v>
      </c>
      <c r="R1750">
        <f>IF(F1750="Monthly",2,0)
+IF(E1750&lt;=6,2,0)
+IF(N1750&lt;=2,2,0)
+IF(L1750&gt;=4,2,0)
+IF(M1750&gt;=2,1,0)
+IF(H1750&gt;=_xlfn.PERCENTILE.INC($H$2:$H$10001,0.75),1,0)</f>
        <v>0</v>
      </c>
      <c r="S1750" t="str">
        <f>IF(R1750&gt;=7,"High",IF(R1750&gt;=4,"Medium","Low"))</f>
        <v>Low</v>
      </c>
    </row>
    <row r="1751" spans="1:19">
      <c r="A1751" t="s">
        <v>1876</v>
      </c>
      <c r="B1751">
        <v>37</v>
      </c>
      <c r="C1751" t="s">
        <v>101</v>
      </c>
      <c r="D1751" t="s">
        <v>133</v>
      </c>
      <c r="E1751">
        <v>23</v>
      </c>
      <c r="F1751" t="s">
        <v>121</v>
      </c>
      <c r="G1751" t="s">
        <v>104</v>
      </c>
      <c r="H1751" s="5">
        <v>475</v>
      </c>
      <c r="I1751" s="5">
        <v>9230.89</v>
      </c>
      <c r="J1751" t="s">
        <v>115</v>
      </c>
      <c r="K1751" t="s">
        <v>106</v>
      </c>
      <c r="L1751">
        <v>1</v>
      </c>
      <c r="M1751">
        <v>0</v>
      </c>
      <c r="N1751">
        <v>4</v>
      </c>
      <c r="O1751" s="6">
        <v>15</v>
      </c>
      <c r="P1751" t="s">
        <v>107</v>
      </c>
      <c r="Q1751" t="s">
        <v>107</v>
      </c>
      <c r="R1751">
        <f>IF(F1751="Monthly",2,0)
+IF(E1751&lt;=6,2,0)
+IF(N1751&lt;=2,2,0)
+IF(L1751&gt;=4,2,0)
+IF(M1751&gt;=2,1,0)
+IF(H1751&gt;=_xlfn.PERCENTILE.INC($H$2:$H$10001,0.75),1,0)</f>
        <v>0</v>
      </c>
      <c r="S1751" t="str">
        <f>IF(R1751&gt;=7,"High",IF(R1751&gt;=4,"Medium","Low"))</f>
        <v>Low</v>
      </c>
    </row>
    <row r="1752" spans="1:19">
      <c r="A1752" t="s">
        <v>1877</v>
      </c>
      <c r="B1752">
        <v>19</v>
      </c>
      <c r="C1752" t="s">
        <v>101</v>
      </c>
      <c r="D1752" t="s">
        <v>137</v>
      </c>
      <c r="E1752">
        <v>42</v>
      </c>
      <c r="F1752" t="s">
        <v>109</v>
      </c>
      <c r="G1752" t="s">
        <v>129</v>
      </c>
      <c r="H1752" s="5">
        <v>1031</v>
      </c>
      <c r="I1752" s="5">
        <v>44554.78</v>
      </c>
      <c r="J1752" t="s">
        <v>134</v>
      </c>
      <c r="K1752" t="s">
        <v>106</v>
      </c>
      <c r="L1752">
        <v>0</v>
      </c>
      <c r="M1752">
        <v>0</v>
      </c>
      <c r="N1752">
        <v>5</v>
      </c>
      <c r="O1752" s="6">
        <v>0</v>
      </c>
      <c r="P1752" t="s">
        <v>106</v>
      </c>
      <c r="Q1752" t="s">
        <v>107</v>
      </c>
      <c r="R1752">
        <f>IF(F1752="Monthly",2,0)
+IF(E1752&lt;=6,2,0)
+IF(N1752&lt;=2,2,0)
+IF(L1752&gt;=4,2,0)
+IF(M1752&gt;=2,1,0)
+IF(H1752&gt;=_xlfn.PERCENTILE.INC($H$2:$H$10001,0.75),1,0)</f>
        <v>1</v>
      </c>
      <c r="S1752" t="str">
        <f>IF(R1752&gt;=7,"High",IF(R1752&gt;=4,"Medium","Low"))</f>
        <v>Low</v>
      </c>
    </row>
    <row r="1753" spans="1:19">
      <c r="A1753" t="s">
        <v>1878</v>
      </c>
      <c r="B1753">
        <v>27</v>
      </c>
      <c r="C1753" t="s">
        <v>101</v>
      </c>
      <c r="D1753" t="s">
        <v>126</v>
      </c>
      <c r="E1753">
        <v>32</v>
      </c>
      <c r="F1753" t="s">
        <v>121</v>
      </c>
      <c r="G1753" t="s">
        <v>110</v>
      </c>
      <c r="H1753" s="5">
        <v>806</v>
      </c>
      <c r="I1753" s="5">
        <v>26250.49</v>
      </c>
      <c r="J1753" t="s">
        <v>140</v>
      </c>
      <c r="K1753" t="s">
        <v>106</v>
      </c>
      <c r="L1753">
        <v>0</v>
      </c>
      <c r="M1753">
        <v>0</v>
      </c>
      <c r="N1753">
        <v>5</v>
      </c>
      <c r="O1753" s="6">
        <v>0</v>
      </c>
      <c r="P1753" t="s">
        <v>107</v>
      </c>
      <c r="Q1753" t="s">
        <v>107</v>
      </c>
      <c r="R1753">
        <f>IF(F1753="Monthly",2,0)
+IF(E1753&lt;=6,2,0)
+IF(N1753&lt;=2,2,0)
+IF(L1753&gt;=4,2,0)
+IF(M1753&gt;=2,1,0)
+IF(H1753&gt;=_xlfn.PERCENTILE.INC($H$2:$H$10001,0.75),1,0)</f>
        <v>1</v>
      </c>
      <c r="S1753" t="str">
        <f>IF(R1753&gt;=7,"High",IF(R1753&gt;=4,"Medium","Low"))</f>
        <v>Low</v>
      </c>
    </row>
    <row r="1754" spans="1:19">
      <c r="A1754" t="s">
        <v>1879</v>
      </c>
      <c r="B1754">
        <v>35</v>
      </c>
      <c r="C1754" t="s">
        <v>112</v>
      </c>
      <c r="D1754" t="s">
        <v>137</v>
      </c>
      <c r="E1754">
        <v>10</v>
      </c>
      <c r="F1754" t="s">
        <v>103</v>
      </c>
      <c r="G1754" t="s">
        <v>104</v>
      </c>
      <c r="H1754" s="5">
        <v>538</v>
      </c>
      <c r="I1754" s="5">
        <v>5245.04</v>
      </c>
      <c r="J1754" t="s">
        <v>140</v>
      </c>
      <c r="K1754" t="s">
        <v>106</v>
      </c>
      <c r="L1754">
        <v>2</v>
      </c>
      <c r="M1754">
        <v>2</v>
      </c>
      <c r="N1754">
        <v>3</v>
      </c>
      <c r="O1754" s="6">
        <v>0</v>
      </c>
      <c r="P1754" t="s">
        <v>107</v>
      </c>
      <c r="Q1754" t="s">
        <v>107</v>
      </c>
      <c r="R1754">
        <f>IF(F1754="Monthly",2,0)
+IF(E1754&lt;=6,2,0)
+IF(N1754&lt;=2,2,0)
+IF(L1754&gt;=4,2,0)
+IF(M1754&gt;=2,1,0)
+IF(H1754&gt;=_xlfn.PERCENTILE.INC($H$2:$H$10001,0.75),1,0)</f>
        <v>3</v>
      </c>
      <c r="S1754" t="str">
        <f>IF(R1754&gt;=7,"High",IF(R1754&gt;=4,"Medium","Low"))</f>
        <v>Low</v>
      </c>
    </row>
    <row r="1755" spans="1:19">
      <c r="A1755" t="s">
        <v>1880</v>
      </c>
      <c r="B1755">
        <v>36</v>
      </c>
      <c r="C1755" t="s">
        <v>112</v>
      </c>
      <c r="D1755" t="s">
        <v>131</v>
      </c>
      <c r="E1755">
        <v>50</v>
      </c>
      <c r="F1755" t="s">
        <v>121</v>
      </c>
      <c r="G1755" t="s">
        <v>104</v>
      </c>
      <c r="H1755" s="5">
        <v>584</v>
      </c>
      <c r="I1755" s="5">
        <v>26554.13</v>
      </c>
      <c r="J1755" t="s">
        <v>115</v>
      </c>
      <c r="K1755" t="s">
        <v>106</v>
      </c>
      <c r="L1755">
        <v>5</v>
      </c>
      <c r="M1755">
        <v>2</v>
      </c>
      <c r="N1755">
        <v>4</v>
      </c>
      <c r="O1755" s="6">
        <v>10</v>
      </c>
      <c r="P1755" t="s">
        <v>107</v>
      </c>
      <c r="Q1755" t="s">
        <v>107</v>
      </c>
      <c r="R1755">
        <f>IF(F1755="Monthly",2,0)
+IF(E1755&lt;=6,2,0)
+IF(N1755&lt;=2,2,0)
+IF(L1755&gt;=4,2,0)
+IF(M1755&gt;=2,1,0)
+IF(H1755&gt;=_xlfn.PERCENTILE.INC($H$2:$H$10001,0.75),1,0)</f>
        <v>3</v>
      </c>
      <c r="S1755" t="str">
        <f>IF(R1755&gt;=7,"High",IF(R1755&gt;=4,"Medium","Low"))</f>
        <v>Low</v>
      </c>
    </row>
    <row r="1756" spans="1:19">
      <c r="A1756" t="s">
        <v>1881</v>
      </c>
      <c r="B1756">
        <v>25</v>
      </c>
      <c r="C1756" t="s">
        <v>112</v>
      </c>
      <c r="D1756" t="s">
        <v>102</v>
      </c>
      <c r="E1756">
        <v>36</v>
      </c>
      <c r="F1756" t="s">
        <v>103</v>
      </c>
      <c r="G1756" t="s">
        <v>104</v>
      </c>
      <c r="H1756" s="5">
        <v>558</v>
      </c>
      <c r="I1756" s="5">
        <v>19569.98</v>
      </c>
      <c r="J1756" t="s">
        <v>134</v>
      </c>
      <c r="K1756" t="s">
        <v>106</v>
      </c>
      <c r="L1756">
        <v>3</v>
      </c>
      <c r="M1756">
        <v>3</v>
      </c>
      <c r="N1756">
        <v>2</v>
      </c>
      <c r="O1756" s="6">
        <v>0</v>
      </c>
      <c r="P1756" t="s">
        <v>107</v>
      </c>
      <c r="Q1756" t="s">
        <v>106</v>
      </c>
      <c r="R1756">
        <f>IF(F1756="Monthly",2,0)
+IF(E1756&lt;=6,2,0)
+IF(N1756&lt;=2,2,0)
+IF(L1756&gt;=4,2,0)
+IF(M1756&gt;=2,1,0)
+IF(H1756&gt;=_xlfn.PERCENTILE.INC($H$2:$H$10001,0.75),1,0)</f>
        <v>5</v>
      </c>
      <c r="S1756" t="str">
        <f>IF(R1756&gt;=7,"High",IF(R1756&gt;=4,"Medium","Low"))</f>
        <v>Medium</v>
      </c>
    </row>
    <row r="1757" spans="1:19">
      <c r="A1757" t="s">
        <v>1882</v>
      </c>
      <c r="B1757">
        <v>54</v>
      </c>
      <c r="C1757" t="s">
        <v>112</v>
      </c>
      <c r="D1757" t="s">
        <v>123</v>
      </c>
      <c r="E1757">
        <v>10</v>
      </c>
      <c r="F1757" t="s">
        <v>103</v>
      </c>
      <c r="G1757" t="s">
        <v>104</v>
      </c>
      <c r="H1757" s="5">
        <v>490</v>
      </c>
      <c r="I1757" s="5">
        <v>4937.45</v>
      </c>
      <c r="J1757" t="s">
        <v>105</v>
      </c>
      <c r="K1757" t="s">
        <v>107</v>
      </c>
      <c r="L1757">
        <v>0</v>
      </c>
      <c r="M1757">
        <v>0</v>
      </c>
      <c r="N1757">
        <v>5</v>
      </c>
      <c r="O1757" s="6">
        <v>0</v>
      </c>
      <c r="P1757" t="s">
        <v>107</v>
      </c>
      <c r="Q1757" t="s">
        <v>107</v>
      </c>
      <c r="R1757">
        <f>IF(F1757="Monthly",2,0)
+IF(E1757&lt;=6,2,0)
+IF(N1757&lt;=2,2,0)
+IF(L1757&gt;=4,2,0)
+IF(M1757&gt;=2,1,0)
+IF(H1757&gt;=_xlfn.PERCENTILE.INC($H$2:$H$10001,0.75),1,0)</f>
        <v>2</v>
      </c>
      <c r="S1757" t="str">
        <f>IF(R1757&gt;=7,"High",IF(R1757&gt;=4,"Medium","Low"))</f>
        <v>Low</v>
      </c>
    </row>
    <row r="1758" spans="1:19">
      <c r="A1758" t="s">
        <v>1883</v>
      </c>
      <c r="B1758">
        <v>39</v>
      </c>
      <c r="C1758" t="s">
        <v>101</v>
      </c>
      <c r="D1758" t="s">
        <v>102</v>
      </c>
      <c r="E1758">
        <v>42</v>
      </c>
      <c r="F1758" t="s">
        <v>109</v>
      </c>
      <c r="G1758" t="s">
        <v>104</v>
      </c>
      <c r="H1758" s="5">
        <v>540</v>
      </c>
      <c r="I1758" s="5">
        <v>22372.34</v>
      </c>
      <c r="J1758" t="s">
        <v>140</v>
      </c>
      <c r="K1758" t="s">
        <v>106</v>
      </c>
      <c r="L1758">
        <v>1</v>
      </c>
      <c r="M1758">
        <v>0</v>
      </c>
      <c r="N1758">
        <v>5</v>
      </c>
      <c r="O1758" s="6">
        <v>0</v>
      </c>
      <c r="P1758" t="s">
        <v>107</v>
      </c>
      <c r="Q1758" t="s">
        <v>107</v>
      </c>
      <c r="R1758">
        <f>IF(F1758="Monthly",2,0)
+IF(E1758&lt;=6,2,0)
+IF(N1758&lt;=2,2,0)
+IF(L1758&gt;=4,2,0)
+IF(M1758&gt;=2,1,0)
+IF(H1758&gt;=_xlfn.PERCENTILE.INC($H$2:$H$10001,0.75),1,0)</f>
        <v>0</v>
      </c>
      <c r="S1758" t="str">
        <f>IF(R1758&gt;=7,"High",IF(R1758&gt;=4,"Medium","Low"))</f>
        <v>Low</v>
      </c>
    </row>
    <row r="1759" spans="1:19">
      <c r="A1759" t="s">
        <v>1884</v>
      </c>
      <c r="B1759">
        <v>47</v>
      </c>
      <c r="C1759" t="s">
        <v>112</v>
      </c>
      <c r="D1759" t="s">
        <v>119</v>
      </c>
      <c r="E1759">
        <v>67</v>
      </c>
      <c r="F1759" t="s">
        <v>109</v>
      </c>
      <c r="G1759" t="s">
        <v>110</v>
      </c>
      <c r="H1759" s="5">
        <v>775</v>
      </c>
      <c r="I1759" s="5">
        <v>51116.22</v>
      </c>
      <c r="J1759" t="s">
        <v>134</v>
      </c>
      <c r="K1759" t="s">
        <v>106</v>
      </c>
      <c r="L1759">
        <v>2</v>
      </c>
      <c r="M1759">
        <v>2</v>
      </c>
      <c r="N1759">
        <v>4</v>
      </c>
      <c r="O1759" s="6">
        <v>0</v>
      </c>
      <c r="P1759" t="s">
        <v>106</v>
      </c>
      <c r="Q1759" t="s">
        <v>107</v>
      </c>
      <c r="R1759">
        <f>IF(F1759="Monthly",2,0)
+IF(E1759&lt;=6,2,0)
+IF(N1759&lt;=2,2,0)
+IF(L1759&gt;=4,2,0)
+IF(M1759&gt;=2,1,0)
+IF(H1759&gt;=_xlfn.PERCENTILE.INC($H$2:$H$10001,0.75),1,0)</f>
        <v>1</v>
      </c>
      <c r="S1759" t="str">
        <f>IF(R1759&gt;=7,"High",IF(R1759&gt;=4,"Medium","Low"))</f>
        <v>Low</v>
      </c>
    </row>
    <row r="1760" spans="1:19">
      <c r="A1760" t="s">
        <v>1885</v>
      </c>
      <c r="B1760">
        <v>18</v>
      </c>
      <c r="C1760" t="s">
        <v>101</v>
      </c>
      <c r="D1760" t="s">
        <v>123</v>
      </c>
      <c r="E1760">
        <v>15</v>
      </c>
      <c r="F1760" t="s">
        <v>103</v>
      </c>
      <c r="G1760" t="s">
        <v>104</v>
      </c>
      <c r="H1760" s="5">
        <v>546</v>
      </c>
      <c r="I1760" s="5">
        <v>8397.27</v>
      </c>
      <c r="J1760" t="s">
        <v>117</v>
      </c>
      <c r="K1760" t="s">
        <v>106</v>
      </c>
      <c r="L1760">
        <v>0</v>
      </c>
      <c r="M1760">
        <v>0</v>
      </c>
      <c r="N1760">
        <v>4</v>
      </c>
      <c r="O1760" s="6">
        <v>0</v>
      </c>
      <c r="P1760" t="s">
        <v>106</v>
      </c>
      <c r="Q1760" t="s">
        <v>107</v>
      </c>
      <c r="R1760">
        <f>IF(F1760="Monthly",2,0)
+IF(E1760&lt;=6,2,0)
+IF(N1760&lt;=2,2,0)
+IF(L1760&gt;=4,2,0)
+IF(M1760&gt;=2,1,0)
+IF(H1760&gt;=_xlfn.PERCENTILE.INC($H$2:$H$10001,0.75),1,0)</f>
        <v>2</v>
      </c>
      <c r="S1760" t="str">
        <f>IF(R1760&gt;=7,"High",IF(R1760&gt;=4,"Medium","Low"))</f>
        <v>Low</v>
      </c>
    </row>
    <row r="1761" spans="1:19">
      <c r="A1761" t="s">
        <v>1886</v>
      </c>
      <c r="B1761">
        <v>33</v>
      </c>
      <c r="C1761" t="s">
        <v>101</v>
      </c>
      <c r="D1761" t="s">
        <v>133</v>
      </c>
      <c r="E1761">
        <v>30</v>
      </c>
      <c r="F1761" t="s">
        <v>121</v>
      </c>
      <c r="G1761" t="s">
        <v>129</v>
      </c>
      <c r="H1761" s="5">
        <v>995</v>
      </c>
      <c r="I1761" s="5">
        <v>25094.31</v>
      </c>
      <c r="J1761" t="s">
        <v>117</v>
      </c>
      <c r="K1761" t="s">
        <v>106</v>
      </c>
      <c r="L1761">
        <v>0</v>
      </c>
      <c r="M1761">
        <v>0</v>
      </c>
      <c r="N1761">
        <v>5</v>
      </c>
      <c r="O1761" s="6">
        <v>15</v>
      </c>
      <c r="P1761" t="s">
        <v>107</v>
      </c>
      <c r="Q1761" t="s">
        <v>107</v>
      </c>
      <c r="R1761">
        <f>IF(F1761="Monthly",2,0)
+IF(E1761&lt;=6,2,0)
+IF(N1761&lt;=2,2,0)
+IF(L1761&gt;=4,2,0)
+IF(M1761&gt;=2,1,0)
+IF(H1761&gt;=_xlfn.PERCENTILE.INC($H$2:$H$10001,0.75),1,0)</f>
        <v>1</v>
      </c>
      <c r="S1761" t="str">
        <f>IF(R1761&gt;=7,"High",IF(R1761&gt;=4,"Medium","Low"))</f>
        <v>Low</v>
      </c>
    </row>
    <row r="1762" spans="1:19">
      <c r="A1762" t="s">
        <v>1887</v>
      </c>
      <c r="B1762">
        <v>33</v>
      </c>
      <c r="C1762" t="s">
        <v>112</v>
      </c>
      <c r="D1762" t="s">
        <v>159</v>
      </c>
      <c r="E1762">
        <v>25</v>
      </c>
      <c r="F1762" t="s">
        <v>109</v>
      </c>
      <c r="G1762" t="s">
        <v>129</v>
      </c>
      <c r="H1762" s="5">
        <v>1074</v>
      </c>
      <c r="I1762" s="5">
        <v>26473.75</v>
      </c>
      <c r="J1762" t="s">
        <v>140</v>
      </c>
      <c r="K1762" t="s">
        <v>106</v>
      </c>
      <c r="L1762">
        <v>0</v>
      </c>
      <c r="M1762">
        <v>0</v>
      </c>
      <c r="N1762">
        <v>5</v>
      </c>
      <c r="O1762" s="6">
        <v>0</v>
      </c>
      <c r="P1762" t="s">
        <v>106</v>
      </c>
      <c r="Q1762" t="s">
        <v>107</v>
      </c>
      <c r="R1762">
        <f>IF(F1762="Monthly",2,0)
+IF(E1762&lt;=6,2,0)
+IF(N1762&lt;=2,2,0)
+IF(L1762&gt;=4,2,0)
+IF(M1762&gt;=2,1,0)
+IF(H1762&gt;=_xlfn.PERCENTILE.INC($H$2:$H$10001,0.75),1,0)</f>
        <v>1</v>
      </c>
      <c r="S1762" t="str">
        <f>IF(R1762&gt;=7,"High",IF(R1762&gt;=4,"Medium","Low"))</f>
        <v>Low</v>
      </c>
    </row>
    <row r="1763" spans="1:19">
      <c r="A1763" t="s">
        <v>1888</v>
      </c>
      <c r="B1763">
        <v>39</v>
      </c>
      <c r="C1763" t="s">
        <v>112</v>
      </c>
      <c r="D1763" t="s">
        <v>133</v>
      </c>
      <c r="E1763">
        <v>39</v>
      </c>
      <c r="F1763" t="s">
        <v>103</v>
      </c>
      <c r="G1763" t="s">
        <v>104</v>
      </c>
      <c r="H1763" s="5">
        <v>490</v>
      </c>
      <c r="I1763" s="5">
        <v>18544.400000000001</v>
      </c>
      <c r="J1763" t="s">
        <v>105</v>
      </c>
      <c r="K1763" t="s">
        <v>106</v>
      </c>
      <c r="L1763">
        <v>0</v>
      </c>
      <c r="M1763">
        <v>0</v>
      </c>
      <c r="N1763">
        <v>5</v>
      </c>
      <c r="O1763" s="6">
        <v>0</v>
      </c>
      <c r="P1763" t="s">
        <v>107</v>
      </c>
      <c r="Q1763" t="s">
        <v>107</v>
      </c>
      <c r="R1763">
        <f>IF(F1763="Monthly",2,0)
+IF(E1763&lt;=6,2,0)
+IF(N1763&lt;=2,2,0)
+IF(L1763&gt;=4,2,0)
+IF(M1763&gt;=2,1,0)
+IF(H1763&gt;=_xlfn.PERCENTILE.INC($H$2:$H$10001,0.75),1,0)</f>
        <v>2</v>
      </c>
      <c r="S1763" t="str">
        <f>IF(R1763&gt;=7,"High",IF(R1763&gt;=4,"Medium","Low"))</f>
        <v>Low</v>
      </c>
    </row>
    <row r="1764" spans="1:19">
      <c r="A1764" t="s">
        <v>1889</v>
      </c>
      <c r="B1764">
        <v>44</v>
      </c>
      <c r="C1764" t="s">
        <v>101</v>
      </c>
      <c r="D1764" t="s">
        <v>131</v>
      </c>
      <c r="E1764">
        <v>37</v>
      </c>
      <c r="F1764" t="s">
        <v>121</v>
      </c>
      <c r="G1764" t="s">
        <v>110</v>
      </c>
      <c r="H1764" s="5">
        <v>801</v>
      </c>
      <c r="I1764" s="5">
        <v>29892.17</v>
      </c>
      <c r="J1764" t="s">
        <v>134</v>
      </c>
      <c r="K1764" t="s">
        <v>106</v>
      </c>
      <c r="L1764">
        <v>6</v>
      </c>
      <c r="M1764">
        <v>3</v>
      </c>
      <c r="N1764">
        <v>2</v>
      </c>
      <c r="O1764" s="6">
        <v>0</v>
      </c>
      <c r="P1764" t="s">
        <v>107</v>
      </c>
      <c r="Q1764" t="s">
        <v>106</v>
      </c>
      <c r="R1764">
        <f>IF(F1764="Monthly",2,0)
+IF(E1764&lt;=6,2,0)
+IF(N1764&lt;=2,2,0)
+IF(L1764&gt;=4,2,0)
+IF(M1764&gt;=2,1,0)
+IF(H1764&gt;=_xlfn.PERCENTILE.INC($H$2:$H$10001,0.75),1,0)</f>
        <v>6</v>
      </c>
      <c r="S1764" t="str">
        <f>IF(R1764&gt;=7,"High",IF(R1764&gt;=4,"Medium","Low"))</f>
        <v>Medium</v>
      </c>
    </row>
    <row r="1765" spans="1:19">
      <c r="A1765" t="s">
        <v>1890</v>
      </c>
      <c r="B1765">
        <v>34</v>
      </c>
      <c r="C1765" t="s">
        <v>112</v>
      </c>
      <c r="D1765" t="s">
        <v>137</v>
      </c>
      <c r="E1765">
        <v>23</v>
      </c>
      <c r="F1765" t="s">
        <v>103</v>
      </c>
      <c r="G1765" t="s">
        <v>110</v>
      </c>
      <c r="H1765" s="5">
        <v>755</v>
      </c>
      <c r="I1765" s="5">
        <v>17253.46</v>
      </c>
      <c r="J1765" t="s">
        <v>115</v>
      </c>
      <c r="K1765" t="s">
        <v>106</v>
      </c>
      <c r="L1765">
        <v>0</v>
      </c>
      <c r="M1765">
        <v>0</v>
      </c>
      <c r="N1765">
        <v>4</v>
      </c>
      <c r="O1765" s="6">
        <v>0</v>
      </c>
      <c r="P1765" t="s">
        <v>107</v>
      </c>
      <c r="Q1765" t="s">
        <v>107</v>
      </c>
      <c r="R1765">
        <f>IF(F1765="Monthly",2,0)
+IF(E1765&lt;=6,2,0)
+IF(N1765&lt;=2,2,0)
+IF(L1765&gt;=4,2,0)
+IF(M1765&gt;=2,1,0)
+IF(H1765&gt;=_xlfn.PERCENTILE.INC($H$2:$H$10001,0.75),1,0)</f>
        <v>2</v>
      </c>
      <c r="S1765" t="str">
        <f>IF(R1765&gt;=7,"High",IF(R1765&gt;=4,"Medium","Low"))</f>
        <v>Low</v>
      </c>
    </row>
    <row r="1766" spans="1:19">
      <c r="A1766" t="s">
        <v>1891</v>
      </c>
      <c r="B1766">
        <v>39</v>
      </c>
      <c r="C1766" t="s">
        <v>112</v>
      </c>
      <c r="D1766" t="s">
        <v>126</v>
      </c>
      <c r="E1766">
        <v>20</v>
      </c>
      <c r="F1766" t="s">
        <v>109</v>
      </c>
      <c r="G1766" t="s">
        <v>110</v>
      </c>
      <c r="H1766" s="5">
        <v>656</v>
      </c>
      <c r="I1766" s="5">
        <v>12857.18</v>
      </c>
      <c r="J1766" t="s">
        <v>117</v>
      </c>
      <c r="K1766" t="s">
        <v>106</v>
      </c>
      <c r="L1766">
        <v>5</v>
      </c>
      <c r="M1766">
        <v>1</v>
      </c>
      <c r="N1766">
        <v>5</v>
      </c>
      <c r="O1766" s="6">
        <v>0</v>
      </c>
      <c r="P1766" t="s">
        <v>107</v>
      </c>
      <c r="Q1766" t="s">
        <v>107</v>
      </c>
      <c r="R1766">
        <f>IF(F1766="Monthly",2,0)
+IF(E1766&lt;=6,2,0)
+IF(N1766&lt;=2,2,0)
+IF(L1766&gt;=4,2,0)
+IF(M1766&gt;=2,1,0)
+IF(H1766&gt;=_xlfn.PERCENTILE.INC($H$2:$H$10001,0.75),1,0)</f>
        <v>2</v>
      </c>
      <c r="S1766" t="str">
        <f>IF(R1766&gt;=7,"High",IF(R1766&gt;=4,"Medium","Low"))</f>
        <v>Low</v>
      </c>
    </row>
    <row r="1767" spans="1:19">
      <c r="A1767" t="s">
        <v>1892</v>
      </c>
      <c r="B1767">
        <v>41</v>
      </c>
      <c r="C1767" t="s">
        <v>112</v>
      </c>
      <c r="D1767" t="s">
        <v>133</v>
      </c>
      <c r="E1767">
        <v>69</v>
      </c>
      <c r="F1767" t="s">
        <v>121</v>
      </c>
      <c r="G1767" t="s">
        <v>104</v>
      </c>
      <c r="H1767" s="5">
        <v>417</v>
      </c>
      <c r="I1767" s="5">
        <v>25163.75</v>
      </c>
      <c r="J1767" t="s">
        <v>140</v>
      </c>
      <c r="K1767" t="s">
        <v>106</v>
      </c>
      <c r="L1767">
        <v>2</v>
      </c>
      <c r="M1767">
        <v>0</v>
      </c>
      <c r="N1767">
        <v>5</v>
      </c>
      <c r="O1767" s="6">
        <v>15</v>
      </c>
      <c r="P1767" t="s">
        <v>107</v>
      </c>
      <c r="Q1767" t="s">
        <v>107</v>
      </c>
      <c r="R1767">
        <f>IF(F1767="Monthly",2,0)
+IF(E1767&lt;=6,2,0)
+IF(N1767&lt;=2,2,0)
+IF(L1767&gt;=4,2,0)
+IF(M1767&gt;=2,1,0)
+IF(H1767&gt;=_xlfn.PERCENTILE.INC($H$2:$H$10001,0.75),1,0)</f>
        <v>0</v>
      </c>
      <c r="S1767" t="str">
        <f>IF(R1767&gt;=7,"High",IF(R1767&gt;=4,"Medium","Low"))</f>
        <v>Low</v>
      </c>
    </row>
    <row r="1768" spans="1:19">
      <c r="A1768" t="s">
        <v>1893</v>
      </c>
      <c r="B1768">
        <v>33</v>
      </c>
      <c r="C1768" t="s">
        <v>112</v>
      </c>
      <c r="D1768" t="s">
        <v>137</v>
      </c>
      <c r="E1768">
        <v>26</v>
      </c>
      <c r="F1768" t="s">
        <v>103</v>
      </c>
      <c r="G1768" t="s">
        <v>104</v>
      </c>
      <c r="H1768" s="5">
        <v>394</v>
      </c>
      <c r="I1768" s="5">
        <v>9979.31</v>
      </c>
      <c r="J1768" t="s">
        <v>105</v>
      </c>
      <c r="K1768" t="s">
        <v>106</v>
      </c>
      <c r="L1768">
        <v>1</v>
      </c>
      <c r="M1768">
        <v>0</v>
      </c>
      <c r="N1768">
        <v>5</v>
      </c>
      <c r="O1768" s="6">
        <v>0</v>
      </c>
      <c r="P1768" t="s">
        <v>107</v>
      </c>
      <c r="Q1768" t="s">
        <v>107</v>
      </c>
      <c r="R1768">
        <f>IF(F1768="Monthly",2,0)
+IF(E1768&lt;=6,2,0)
+IF(N1768&lt;=2,2,0)
+IF(L1768&gt;=4,2,0)
+IF(M1768&gt;=2,1,0)
+IF(H1768&gt;=_xlfn.PERCENTILE.INC($H$2:$H$10001,0.75),1,0)</f>
        <v>2</v>
      </c>
      <c r="S1768" t="str">
        <f>IF(R1768&gt;=7,"High",IF(R1768&gt;=4,"Medium","Low"))</f>
        <v>Low</v>
      </c>
    </row>
    <row r="1769" spans="1:19">
      <c r="A1769" t="s">
        <v>1894</v>
      </c>
      <c r="B1769">
        <v>44</v>
      </c>
      <c r="C1769" t="s">
        <v>101</v>
      </c>
      <c r="D1769" t="s">
        <v>159</v>
      </c>
      <c r="E1769">
        <v>9</v>
      </c>
      <c r="F1769" t="s">
        <v>103</v>
      </c>
      <c r="G1769" t="s">
        <v>104</v>
      </c>
      <c r="H1769" s="5">
        <v>548</v>
      </c>
      <c r="I1769" s="5">
        <v>4789.8100000000004</v>
      </c>
      <c r="J1769" t="s">
        <v>117</v>
      </c>
      <c r="K1769" t="s">
        <v>107</v>
      </c>
      <c r="L1769">
        <v>0</v>
      </c>
      <c r="M1769">
        <v>0</v>
      </c>
      <c r="N1769">
        <v>5</v>
      </c>
      <c r="O1769" s="6">
        <v>0</v>
      </c>
      <c r="P1769" t="s">
        <v>107</v>
      </c>
      <c r="Q1769" t="s">
        <v>107</v>
      </c>
      <c r="R1769">
        <f>IF(F1769="Monthly",2,0)
+IF(E1769&lt;=6,2,0)
+IF(N1769&lt;=2,2,0)
+IF(L1769&gt;=4,2,0)
+IF(M1769&gt;=2,1,0)
+IF(H1769&gt;=_xlfn.PERCENTILE.INC($H$2:$H$10001,0.75),1,0)</f>
        <v>2</v>
      </c>
      <c r="S1769" t="str">
        <f>IF(R1769&gt;=7,"High",IF(R1769&gt;=4,"Medium","Low"))</f>
        <v>Low</v>
      </c>
    </row>
    <row r="1770" spans="1:19">
      <c r="A1770" t="s">
        <v>1895</v>
      </c>
      <c r="B1770">
        <v>38</v>
      </c>
      <c r="C1770" t="s">
        <v>112</v>
      </c>
      <c r="D1770" t="s">
        <v>131</v>
      </c>
      <c r="E1770">
        <v>43</v>
      </c>
      <c r="F1770" t="s">
        <v>109</v>
      </c>
      <c r="G1770" t="s">
        <v>110</v>
      </c>
      <c r="H1770" s="5">
        <v>769</v>
      </c>
      <c r="I1770" s="5">
        <v>32330.93</v>
      </c>
      <c r="J1770" t="s">
        <v>105</v>
      </c>
      <c r="K1770" t="s">
        <v>106</v>
      </c>
      <c r="L1770">
        <v>0</v>
      </c>
      <c r="M1770">
        <v>0</v>
      </c>
      <c r="N1770">
        <v>5</v>
      </c>
      <c r="O1770" s="6">
        <v>0</v>
      </c>
      <c r="P1770" t="s">
        <v>106</v>
      </c>
      <c r="Q1770" t="s">
        <v>107</v>
      </c>
      <c r="R1770">
        <f>IF(F1770="Monthly",2,0)
+IF(E1770&lt;=6,2,0)
+IF(N1770&lt;=2,2,0)
+IF(L1770&gt;=4,2,0)
+IF(M1770&gt;=2,1,0)
+IF(H1770&gt;=_xlfn.PERCENTILE.INC($H$2:$H$10001,0.75),1,0)</f>
        <v>0</v>
      </c>
      <c r="S1770" t="str">
        <f>IF(R1770&gt;=7,"High",IF(R1770&gt;=4,"Medium","Low"))</f>
        <v>Low</v>
      </c>
    </row>
    <row r="1771" spans="1:19">
      <c r="A1771" t="s">
        <v>1896</v>
      </c>
      <c r="B1771">
        <v>45</v>
      </c>
      <c r="C1771" t="s">
        <v>112</v>
      </c>
      <c r="D1771" t="s">
        <v>137</v>
      </c>
      <c r="E1771">
        <v>44</v>
      </c>
      <c r="F1771" t="s">
        <v>109</v>
      </c>
      <c r="G1771" t="s">
        <v>129</v>
      </c>
      <c r="H1771" s="5">
        <v>989</v>
      </c>
      <c r="I1771" s="5">
        <v>43706.93</v>
      </c>
      <c r="J1771" t="s">
        <v>117</v>
      </c>
      <c r="K1771" t="s">
        <v>107</v>
      </c>
      <c r="L1771">
        <v>0</v>
      </c>
      <c r="M1771">
        <v>0</v>
      </c>
      <c r="N1771">
        <v>5</v>
      </c>
      <c r="O1771" s="6">
        <v>0</v>
      </c>
      <c r="P1771" t="s">
        <v>106</v>
      </c>
      <c r="Q1771" t="s">
        <v>107</v>
      </c>
      <c r="R1771">
        <f>IF(F1771="Monthly",2,0)
+IF(E1771&lt;=6,2,0)
+IF(N1771&lt;=2,2,0)
+IF(L1771&gt;=4,2,0)
+IF(M1771&gt;=2,1,0)
+IF(H1771&gt;=_xlfn.PERCENTILE.INC($H$2:$H$10001,0.75),1,0)</f>
        <v>1</v>
      </c>
      <c r="S1771" t="str">
        <f>IF(R1771&gt;=7,"High",IF(R1771&gt;=4,"Medium","Low"))</f>
        <v>Low</v>
      </c>
    </row>
    <row r="1772" spans="1:19">
      <c r="A1772" t="s">
        <v>1897</v>
      </c>
      <c r="B1772">
        <v>18</v>
      </c>
      <c r="C1772" t="s">
        <v>112</v>
      </c>
      <c r="D1772" t="s">
        <v>123</v>
      </c>
      <c r="E1772">
        <v>24</v>
      </c>
      <c r="F1772" t="s">
        <v>103</v>
      </c>
      <c r="G1772" t="s">
        <v>110</v>
      </c>
      <c r="H1772" s="5">
        <v>748</v>
      </c>
      <c r="I1772" s="5">
        <v>17423.400000000001</v>
      </c>
      <c r="J1772" t="s">
        <v>134</v>
      </c>
      <c r="K1772" t="s">
        <v>106</v>
      </c>
      <c r="L1772">
        <v>1</v>
      </c>
      <c r="M1772">
        <v>0</v>
      </c>
      <c r="N1772">
        <v>5</v>
      </c>
      <c r="O1772" s="6">
        <v>0</v>
      </c>
      <c r="P1772" t="s">
        <v>107</v>
      </c>
      <c r="Q1772" t="s">
        <v>106</v>
      </c>
      <c r="R1772">
        <f>IF(F1772="Monthly",2,0)
+IF(E1772&lt;=6,2,0)
+IF(N1772&lt;=2,2,0)
+IF(L1772&gt;=4,2,0)
+IF(M1772&gt;=2,1,0)
+IF(H1772&gt;=_xlfn.PERCENTILE.INC($H$2:$H$10001,0.75),1,0)</f>
        <v>2</v>
      </c>
      <c r="S1772" t="str">
        <f>IF(R1772&gt;=7,"High",IF(R1772&gt;=4,"Medium","Low"))</f>
        <v>Low</v>
      </c>
    </row>
    <row r="1773" spans="1:19">
      <c r="A1773" t="s">
        <v>1898</v>
      </c>
      <c r="B1773">
        <v>46</v>
      </c>
      <c r="C1773" t="s">
        <v>101</v>
      </c>
      <c r="D1773" t="s">
        <v>137</v>
      </c>
      <c r="E1773">
        <v>23</v>
      </c>
      <c r="F1773" t="s">
        <v>103</v>
      </c>
      <c r="G1773" t="s">
        <v>104</v>
      </c>
      <c r="H1773" s="5">
        <v>537</v>
      </c>
      <c r="I1773" s="5">
        <v>12524.69</v>
      </c>
      <c r="J1773" t="s">
        <v>105</v>
      </c>
      <c r="K1773" t="s">
        <v>106</v>
      </c>
      <c r="L1773">
        <v>1</v>
      </c>
      <c r="M1773">
        <v>0</v>
      </c>
      <c r="N1773">
        <v>5</v>
      </c>
      <c r="O1773" s="6">
        <v>0</v>
      </c>
      <c r="P1773" t="s">
        <v>106</v>
      </c>
      <c r="Q1773" t="s">
        <v>107</v>
      </c>
      <c r="R1773">
        <f>IF(F1773="Monthly",2,0)
+IF(E1773&lt;=6,2,0)
+IF(N1773&lt;=2,2,0)
+IF(L1773&gt;=4,2,0)
+IF(M1773&gt;=2,1,0)
+IF(H1773&gt;=_xlfn.PERCENTILE.INC($H$2:$H$10001,0.75),1,0)</f>
        <v>2</v>
      </c>
      <c r="S1773" t="str">
        <f>IF(R1773&gt;=7,"High",IF(R1773&gt;=4,"Medium","Low"))</f>
        <v>Low</v>
      </c>
    </row>
    <row r="1774" spans="1:19">
      <c r="A1774" t="s">
        <v>1899</v>
      </c>
      <c r="B1774">
        <v>50</v>
      </c>
      <c r="C1774" t="s">
        <v>112</v>
      </c>
      <c r="D1774" t="s">
        <v>133</v>
      </c>
      <c r="E1774">
        <v>29</v>
      </c>
      <c r="F1774" t="s">
        <v>109</v>
      </c>
      <c r="G1774" t="s">
        <v>104</v>
      </c>
      <c r="H1774" s="5">
        <v>521</v>
      </c>
      <c r="I1774" s="5">
        <v>14486.35</v>
      </c>
      <c r="J1774" t="s">
        <v>105</v>
      </c>
      <c r="K1774" t="s">
        <v>106</v>
      </c>
      <c r="L1774">
        <v>0</v>
      </c>
      <c r="M1774">
        <v>0</v>
      </c>
      <c r="N1774">
        <v>5</v>
      </c>
      <c r="O1774" s="6">
        <v>5</v>
      </c>
      <c r="P1774" t="s">
        <v>107</v>
      </c>
      <c r="Q1774" t="s">
        <v>107</v>
      </c>
      <c r="R1774">
        <f>IF(F1774="Monthly",2,0)
+IF(E1774&lt;=6,2,0)
+IF(N1774&lt;=2,2,0)
+IF(L1774&gt;=4,2,0)
+IF(M1774&gt;=2,1,0)
+IF(H1774&gt;=_xlfn.PERCENTILE.INC($H$2:$H$10001,0.75),1,0)</f>
        <v>0</v>
      </c>
      <c r="S1774" t="str">
        <f>IF(R1774&gt;=7,"High",IF(R1774&gt;=4,"Medium","Low"))</f>
        <v>Low</v>
      </c>
    </row>
    <row r="1775" spans="1:19">
      <c r="A1775" t="s">
        <v>1900</v>
      </c>
      <c r="B1775">
        <v>23</v>
      </c>
      <c r="C1775" t="s">
        <v>101</v>
      </c>
      <c r="D1775" t="s">
        <v>137</v>
      </c>
      <c r="E1775">
        <v>21</v>
      </c>
      <c r="F1775" t="s">
        <v>103</v>
      </c>
      <c r="G1775" t="s">
        <v>110</v>
      </c>
      <c r="H1775" s="5">
        <v>680</v>
      </c>
      <c r="I1775" s="5">
        <v>14325.13</v>
      </c>
      <c r="J1775" t="s">
        <v>117</v>
      </c>
      <c r="K1775" t="s">
        <v>106</v>
      </c>
      <c r="L1775">
        <v>2</v>
      </c>
      <c r="M1775">
        <v>1</v>
      </c>
      <c r="N1775">
        <v>4</v>
      </c>
      <c r="O1775" s="6">
        <v>0</v>
      </c>
      <c r="P1775" t="s">
        <v>107</v>
      </c>
      <c r="Q1775" t="s">
        <v>106</v>
      </c>
      <c r="R1775">
        <f>IF(F1775="Monthly",2,0)
+IF(E1775&lt;=6,2,0)
+IF(N1775&lt;=2,2,0)
+IF(L1775&gt;=4,2,0)
+IF(M1775&gt;=2,1,0)
+IF(H1775&gt;=_xlfn.PERCENTILE.INC($H$2:$H$10001,0.75),1,0)</f>
        <v>2</v>
      </c>
      <c r="S1775" t="str">
        <f>IF(R1775&gt;=7,"High",IF(R1775&gt;=4,"Medium","Low"))</f>
        <v>Low</v>
      </c>
    </row>
    <row r="1776" spans="1:19">
      <c r="A1776" t="s">
        <v>1901</v>
      </c>
      <c r="B1776">
        <v>30</v>
      </c>
      <c r="C1776" t="s">
        <v>112</v>
      </c>
      <c r="D1776" t="s">
        <v>113</v>
      </c>
      <c r="E1776">
        <v>24</v>
      </c>
      <c r="F1776" t="s">
        <v>109</v>
      </c>
      <c r="G1776" t="s">
        <v>110</v>
      </c>
      <c r="H1776" s="5">
        <v>653</v>
      </c>
      <c r="I1776" s="5">
        <v>15388.47</v>
      </c>
      <c r="J1776" t="s">
        <v>134</v>
      </c>
      <c r="K1776" t="s">
        <v>107</v>
      </c>
      <c r="L1776">
        <v>0</v>
      </c>
      <c r="M1776">
        <v>0</v>
      </c>
      <c r="N1776">
        <v>5</v>
      </c>
      <c r="O1776" s="6">
        <v>0</v>
      </c>
      <c r="P1776" t="s">
        <v>107</v>
      </c>
      <c r="Q1776" t="s">
        <v>107</v>
      </c>
      <c r="R1776">
        <f>IF(F1776="Monthly",2,0)
+IF(E1776&lt;=6,2,0)
+IF(N1776&lt;=2,2,0)
+IF(L1776&gt;=4,2,0)
+IF(M1776&gt;=2,1,0)
+IF(H1776&gt;=_xlfn.PERCENTILE.INC($H$2:$H$10001,0.75),1,0)</f>
        <v>0</v>
      </c>
      <c r="S1776" t="str">
        <f>IF(R1776&gt;=7,"High",IF(R1776&gt;=4,"Medium","Low"))</f>
        <v>Low</v>
      </c>
    </row>
    <row r="1777" spans="1:19">
      <c r="A1777" t="s">
        <v>1902</v>
      </c>
      <c r="B1777">
        <v>35</v>
      </c>
      <c r="C1777" t="s">
        <v>112</v>
      </c>
      <c r="D1777" t="s">
        <v>137</v>
      </c>
      <c r="E1777">
        <v>53</v>
      </c>
      <c r="F1777" t="s">
        <v>109</v>
      </c>
      <c r="G1777" t="s">
        <v>129</v>
      </c>
      <c r="H1777" s="5">
        <v>1068</v>
      </c>
      <c r="I1777" s="5">
        <v>55332.73</v>
      </c>
      <c r="J1777" t="s">
        <v>134</v>
      </c>
      <c r="K1777" t="s">
        <v>106</v>
      </c>
      <c r="L1777">
        <v>0</v>
      </c>
      <c r="M1777">
        <v>0</v>
      </c>
      <c r="N1777">
        <v>5</v>
      </c>
      <c r="O1777" s="6">
        <v>5</v>
      </c>
      <c r="P1777" t="s">
        <v>106</v>
      </c>
      <c r="Q1777" t="s">
        <v>107</v>
      </c>
      <c r="R1777">
        <f>IF(F1777="Monthly",2,0)
+IF(E1777&lt;=6,2,0)
+IF(N1777&lt;=2,2,0)
+IF(L1777&gt;=4,2,0)
+IF(M1777&gt;=2,1,0)
+IF(H1777&gt;=_xlfn.PERCENTILE.INC($H$2:$H$10001,0.75),1,0)</f>
        <v>1</v>
      </c>
      <c r="S1777" t="str">
        <f>IF(R1777&gt;=7,"High",IF(R1777&gt;=4,"Medium","Low"))</f>
        <v>Low</v>
      </c>
    </row>
    <row r="1778" spans="1:19">
      <c r="A1778" t="s">
        <v>1903</v>
      </c>
      <c r="B1778">
        <v>22</v>
      </c>
      <c r="C1778" t="s">
        <v>112</v>
      </c>
      <c r="D1778" t="s">
        <v>113</v>
      </c>
      <c r="E1778">
        <v>38</v>
      </c>
      <c r="F1778" t="s">
        <v>121</v>
      </c>
      <c r="G1778" t="s">
        <v>104</v>
      </c>
      <c r="H1778" s="5">
        <v>518</v>
      </c>
      <c r="I1778" s="5">
        <v>19459.009999999998</v>
      </c>
      <c r="J1778" t="s">
        <v>115</v>
      </c>
      <c r="K1778" t="s">
        <v>106</v>
      </c>
      <c r="L1778">
        <v>1</v>
      </c>
      <c r="M1778">
        <v>0</v>
      </c>
      <c r="N1778">
        <v>5</v>
      </c>
      <c r="O1778" s="6">
        <v>0</v>
      </c>
      <c r="P1778" t="s">
        <v>107</v>
      </c>
      <c r="Q1778" t="s">
        <v>107</v>
      </c>
      <c r="R1778">
        <f>IF(F1778="Monthly",2,0)
+IF(E1778&lt;=6,2,0)
+IF(N1778&lt;=2,2,0)
+IF(L1778&gt;=4,2,0)
+IF(M1778&gt;=2,1,0)
+IF(H1778&gt;=_xlfn.PERCENTILE.INC($H$2:$H$10001,0.75),1,0)</f>
        <v>0</v>
      </c>
      <c r="S1778" t="str">
        <f>IF(R1778&gt;=7,"High",IF(R1778&gt;=4,"Medium","Low"))</f>
        <v>Low</v>
      </c>
    </row>
    <row r="1779" spans="1:19">
      <c r="A1779" t="s">
        <v>1904</v>
      </c>
      <c r="B1779">
        <v>26</v>
      </c>
      <c r="C1779" t="s">
        <v>112</v>
      </c>
      <c r="D1779" t="s">
        <v>131</v>
      </c>
      <c r="E1779">
        <v>38</v>
      </c>
      <c r="F1779" t="s">
        <v>103</v>
      </c>
      <c r="G1779" t="s">
        <v>129</v>
      </c>
      <c r="H1779" s="5">
        <v>1047</v>
      </c>
      <c r="I1779" s="5">
        <v>39654.51</v>
      </c>
      <c r="J1779" t="s">
        <v>105</v>
      </c>
      <c r="K1779" t="s">
        <v>106</v>
      </c>
      <c r="L1779">
        <v>0</v>
      </c>
      <c r="M1779">
        <v>0</v>
      </c>
      <c r="N1779">
        <v>5</v>
      </c>
      <c r="O1779" s="6">
        <v>0</v>
      </c>
      <c r="P1779" t="s">
        <v>107</v>
      </c>
      <c r="Q1779" t="s">
        <v>107</v>
      </c>
      <c r="R1779">
        <f>IF(F1779="Monthly",2,0)
+IF(E1779&lt;=6,2,0)
+IF(N1779&lt;=2,2,0)
+IF(L1779&gt;=4,2,0)
+IF(M1779&gt;=2,1,0)
+IF(H1779&gt;=_xlfn.PERCENTILE.INC($H$2:$H$10001,0.75),1,0)</f>
        <v>3</v>
      </c>
      <c r="S1779" t="str">
        <f>IF(R1779&gt;=7,"High",IF(R1779&gt;=4,"Medium","Low"))</f>
        <v>Low</v>
      </c>
    </row>
    <row r="1780" spans="1:19">
      <c r="A1780" t="s">
        <v>1905</v>
      </c>
      <c r="B1780">
        <v>22</v>
      </c>
      <c r="C1780" t="s">
        <v>112</v>
      </c>
      <c r="D1780" t="s">
        <v>137</v>
      </c>
      <c r="E1780">
        <v>32</v>
      </c>
      <c r="F1780" t="s">
        <v>103</v>
      </c>
      <c r="G1780" t="s">
        <v>104</v>
      </c>
      <c r="H1780" s="5">
        <v>529</v>
      </c>
      <c r="I1780" s="5">
        <v>16674.2</v>
      </c>
      <c r="J1780" t="s">
        <v>115</v>
      </c>
      <c r="K1780" t="s">
        <v>106</v>
      </c>
      <c r="L1780">
        <v>2</v>
      </c>
      <c r="M1780">
        <v>0</v>
      </c>
      <c r="N1780">
        <v>5</v>
      </c>
      <c r="O1780" s="6">
        <v>0</v>
      </c>
      <c r="P1780" t="s">
        <v>107</v>
      </c>
      <c r="Q1780" t="s">
        <v>107</v>
      </c>
      <c r="R1780">
        <f>IF(F1780="Monthly",2,0)
+IF(E1780&lt;=6,2,0)
+IF(N1780&lt;=2,2,0)
+IF(L1780&gt;=4,2,0)
+IF(M1780&gt;=2,1,0)
+IF(H1780&gt;=_xlfn.PERCENTILE.INC($H$2:$H$10001,0.75),1,0)</f>
        <v>2</v>
      </c>
      <c r="S1780" t="str">
        <f>IF(R1780&gt;=7,"High",IF(R1780&gt;=4,"Medium","Low"))</f>
        <v>Low</v>
      </c>
    </row>
    <row r="1781" spans="1:19">
      <c r="A1781" t="s">
        <v>1906</v>
      </c>
      <c r="B1781">
        <v>34</v>
      </c>
      <c r="C1781" t="s">
        <v>101</v>
      </c>
      <c r="D1781" t="s">
        <v>137</v>
      </c>
      <c r="E1781">
        <v>38</v>
      </c>
      <c r="F1781" t="s">
        <v>121</v>
      </c>
      <c r="G1781" t="s">
        <v>110</v>
      </c>
      <c r="H1781" s="5">
        <v>785</v>
      </c>
      <c r="I1781" s="5">
        <v>27292.53</v>
      </c>
      <c r="J1781" t="s">
        <v>134</v>
      </c>
      <c r="K1781" t="s">
        <v>106</v>
      </c>
      <c r="L1781">
        <v>2</v>
      </c>
      <c r="M1781">
        <v>0</v>
      </c>
      <c r="N1781">
        <v>5</v>
      </c>
      <c r="O1781" s="6">
        <v>10</v>
      </c>
      <c r="P1781" t="s">
        <v>107</v>
      </c>
      <c r="Q1781" t="s">
        <v>107</v>
      </c>
      <c r="R1781">
        <f>IF(F1781="Monthly",2,0)
+IF(E1781&lt;=6,2,0)
+IF(N1781&lt;=2,2,0)
+IF(L1781&gt;=4,2,0)
+IF(M1781&gt;=2,1,0)
+IF(H1781&gt;=_xlfn.PERCENTILE.INC($H$2:$H$10001,0.75),1,0)</f>
        <v>0</v>
      </c>
      <c r="S1781" t="str">
        <f>IF(R1781&gt;=7,"High",IF(R1781&gt;=4,"Medium","Low"))</f>
        <v>Low</v>
      </c>
    </row>
    <row r="1782" spans="1:19">
      <c r="A1782" t="s">
        <v>1907</v>
      </c>
      <c r="B1782">
        <v>42</v>
      </c>
      <c r="C1782" t="s">
        <v>101</v>
      </c>
      <c r="D1782" t="s">
        <v>137</v>
      </c>
      <c r="E1782">
        <v>26</v>
      </c>
      <c r="F1782" t="s">
        <v>103</v>
      </c>
      <c r="G1782" t="s">
        <v>129</v>
      </c>
      <c r="H1782" s="5">
        <v>957</v>
      </c>
      <c r="I1782" s="5">
        <v>25160.97</v>
      </c>
      <c r="J1782" t="s">
        <v>140</v>
      </c>
      <c r="K1782" t="s">
        <v>106</v>
      </c>
      <c r="L1782">
        <v>1</v>
      </c>
      <c r="M1782">
        <v>0</v>
      </c>
      <c r="N1782">
        <v>4</v>
      </c>
      <c r="O1782" s="6">
        <v>0</v>
      </c>
      <c r="P1782" t="s">
        <v>106</v>
      </c>
      <c r="Q1782" t="s">
        <v>107</v>
      </c>
      <c r="R1782">
        <f>IF(F1782="Monthly",2,0)
+IF(E1782&lt;=6,2,0)
+IF(N1782&lt;=2,2,0)
+IF(L1782&gt;=4,2,0)
+IF(M1782&gt;=2,1,0)
+IF(H1782&gt;=_xlfn.PERCENTILE.INC($H$2:$H$10001,0.75),1,0)</f>
        <v>3</v>
      </c>
      <c r="S1782" t="str">
        <f>IF(R1782&gt;=7,"High",IF(R1782&gt;=4,"Medium","Low"))</f>
        <v>Low</v>
      </c>
    </row>
    <row r="1783" spans="1:19">
      <c r="A1783" t="s">
        <v>1908</v>
      </c>
      <c r="B1783">
        <v>34</v>
      </c>
      <c r="C1783" t="s">
        <v>101</v>
      </c>
      <c r="D1783" t="s">
        <v>126</v>
      </c>
      <c r="E1783">
        <v>18</v>
      </c>
      <c r="F1783" t="s">
        <v>103</v>
      </c>
      <c r="G1783" t="s">
        <v>104</v>
      </c>
      <c r="H1783" s="5">
        <v>583</v>
      </c>
      <c r="I1783" s="5">
        <v>10749.86</v>
      </c>
      <c r="J1783" t="s">
        <v>140</v>
      </c>
      <c r="K1783" t="s">
        <v>107</v>
      </c>
      <c r="L1783">
        <v>3</v>
      </c>
      <c r="M1783">
        <v>1</v>
      </c>
      <c r="N1783">
        <v>4</v>
      </c>
      <c r="O1783" s="6">
        <v>0</v>
      </c>
      <c r="P1783" t="s">
        <v>106</v>
      </c>
      <c r="Q1783" t="s">
        <v>107</v>
      </c>
      <c r="R1783">
        <f>IF(F1783="Monthly",2,0)
+IF(E1783&lt;=6,2,0)
+IF(N1783&lt;=2,2,0)
+IF(L1783&gt;=4,2,0)
+IF(M1783&gt;=2,1,0)
+IF(H1783&gt;=_xlfn.PERCENTILE.INC($H$2:$H$10001,0.75),1,0)</f>
        <v>2</v>
      </c>
      <c r="S1783" t="str">
        <f>IF(R1783&gt;=7,"High",IF(R1783&gt;=4,"Medium","Low"))</f>
        <v>Low</v>
      </c>
    </row>
    <row r="1784" spans="1:19">
      <c r="A1784" t="s">
        <v>1909</v>
      </c>
      <c r="B1784">
        <v>33</v>
      </c>
      <c r="C1784" t="s">
        <v>112</v>
      </c>
      <c r="D1784" t="s">
        <v>102</v>
      </c>
      <c r="E1784">
        <v>58</v>
      </c>
      <c r="F1784" t="s">
        <v>109</v>
      </c>
      <c r="G1784" t="s">
        <v>110</v>
      </c>
      <c r="H1784" s="5">
        <v>718</v>
      </c>
      <c r="I1784" s="5">
        <v>38100.129999999997</v>
      </c>
      <c r="J1784" t="s">
        <v>115</v>
      </c>
      <c r="K1784" t="s">
        <v>106</v>
      </c>
      <c r="L1784">
        <v>5</v>
      </c>
      <c r="M1784">
        <v>2</v>
      </c>
      <c r="N1784">
        <v>4</v>
      </c>
      <c r="O1784" s="6">
        <v>10</v>
      </c>
      <c r="P1784" t="s">
        <v>107</v>
      </c>
      <c r="Q1784" t="s">
        <v>107</v>
      </c>
      <c r="R1784">
        <f>IF(F1784="Monthly",2,0)
+IF(E1784&lt;=6,2,0)
+IF(N1784&lt;=2,2,0)
+IF(L1784&gt;=4,2,0)
+IF(M1784&gt;=2,1,0)
+IF(H1784&gt;=_xlfn.PERCENTILE.INC($H$2:$H$10001,0.75),1,0)</f>
        <v>3</v>
      </c>
      <c r="S1784" t="str">
        <f>IF(R1784&gt;=7,"High",IF(R1784&gt;=4,"Medium","Low"))</f>
        <v>Low</v>
      </c>
    </row>
    <row r="1785" spans="1:19">
      <c r="A1785" t="s">
        <v>1910</v>
      </c>
      <c r="B1785">
        <v>25</v>
      </c>
      <c r="C1785" t="s">
        <v>101</v>
      </c>
      <c r="D1785" t="s">
        <v>126</v>
      </c>
      <c r="E1785">
        <v>55</v>
      </c>
      <c r="F1785" t="s">
        <v>109</v>
      </c>
      <c r="G1785" t="s">
        <v>104</v>
      </c>
      <c r="H1785" s="5">
        <v>430</v>
      </c>
      <c r="I1785" s="5">
        <v>23362.21</v>
      </c>
      <c r="J1785" t="s">
        <v>140</v>
      </c>
      <c r="K1785" t="s">
        <v>106</v>
      </c>
      <c r="L1785">
        <v>1</v>
      </c>
      <c r="M1785">
        <v>0</v>
      </c>
      <c r="N1785">
        <v>5</v>
      </c>
      <c r="O1785" s="6">
        <v>0</v>
      </c>
      <c r="P1785" t="s">
        <v>107</v>
      </c>
      <c r="Q1785" t="s">
        <v>107</v>
      </c>
      <c r="R1785">
        <f>IF(F1785="Monthly",2,0)
+IF(E1785&lt;=6,2,0)
+IF(N1785&lt;=2,2,0)
+IF(L1785&gt;=4,2,0)
+IF(M1785&gt;=2,1,0)
+IF(H1785&gt;=_xlfn.PERCENTILE.INC($H$2:$H$10001,0.75),1,0)</f>
        <v>0</v>
      </c>
      <c r="S1785" t="str">
        <f>IF(R1785&gt;=7,"High",IF(R1785&gt;=4,"Medium","Low"))</f>
        <v>Low</v>
      </c>
    </row>
    <row r="1786" spans="1:19">
      <c r="A1786" t="s">
        <v>1911</v>
      </c>
      <c r="B1786">
        <v>33</v>
      </c>
      <c r="C1786" t="s">
        <v>101</v>
      </c>
      <c r="D1786" t="s">
        <v>119</v>
      </c>
      <c r="E1786">
        <v>44</v>
      </c>
      <c r="F1786" t="s">
        <v>103</v>
      </c>
      <c r="G1786" t="s">
        <v>110</v>
      </c>
      <c r="H1786" s="5">
        <v>709</v>
      </c>
      <c r="I1786" s="5">
        <v>30513.63</v>
      </c>
      <c r="J1786" t="s">
        <v>134</v>
      </c>
      <c r="K1786" t="s">
        <v>106</v>
      </c>
      <c r="L1786">
        <v>1</v>
      </c>
      <c r="M1786">
        <v>0</v>
      </c>
      <c r="N1786">
        <v>4</v>
      </c>
      <c r="O1786" s="6">
        <v>0</v>
      </c>
      <c r="P1786" t="s">
        <v>107</v>
      </c>
      <c r="Q1786" t="s">
        <v>107</v>
      </c>
      <c r="R1786">
        <f>IF(F1786="Monthly",2,0)
+IF(E1786&lt;=6,2,0)
+IF(N1786&lt;=2,2,0)
+IF(L1786&gt;=4,2,0)
+IF(M1786&gt;=2,1,0)
+IF(H1786&gt;=_xlfn.PERCENTILE.INC($H$2:$H$10001,0.75),1,0)</f>
        <v>2</v>
      </c>
      <c r="S1786" t="str">
        <f>IF(R1786&gt;=7,"High",IF(R1786&gt;=4,"Medium","Low"))</f>
        <v>Low</v>
      </c>
    </row>
    <row r="1787" spans="1:19">
      <c r="A1787" t="s">
        <v>1912</v>
      </c>
      <c r="B1787">
        <v>25</v>
      </c>
      <c r="C1787" t="s">
        <v>101</v>
      </c>
      <c r="D1787" t="s">
        <v>126</v>
      </c>
      <c r="E1787">
        <v>50</v>
      </c>
      <c r="F1787" t="s">
        <v>109</v>
      </c>
      <c r="G1787" t="s">
        <v>104</v>
      </c>
      <c r="H1787" s="5">
        <v>500</v>
      </c>
      <c r="I1787" s="5">
        <v>24744.080000000002</v>
      </c>
      <c r="J1787" t="s">
        <v>115</v>
      </c>
      <c r="K1787" t="s">
        <v>107</v>
      </c>
      <c r="L1787">
        <v>0</v>
      </c>
      <c r="M1787">
        <v>0</v>
      </c>
      <c r="N1787">
        <v>4</v>
      </c>
      <c r="O1787" s="6">
        <v>0</v>
      </c>
      <c r="P1787" t="s">
        <v>106</v>
      </c>
      <c r="Q1787" t="s">
        <v>107</v>
      </c>
      <c r="R1787">
        <f>IF(F1787="Monthly",2,0)
+IF(E1787&lt;=6,2,0)
+IF(N1787&lt;=2,2,0)
+IF(L1787&gt;=4,2,0)
+IF(M1787&gt;=2,1,0)
+IF(H1787&gt;=_xlfn.PERCENTILE.INC($H$2:$H$10001,0.75),1,0)</f>
        <v>0</v>
      </c>
      <c r="S1787" t="str">
        <f>IF(R1787&gt;=7,"High",IF(R1787&gt;=4,"Medium","Low"))</f>
        <v>Low</v>
      </c>
    </row>
    <row r="1788" spans="1:19">
      <c r="A1788" t="s">
        <v>1913</v>
      </c>
      <c r="B1788">
        <v>24</v>
      </c>
      <c r="C1788" t="s">
        <v>112</v>
      </c>
      <c r="D1788" t="s">
        <v>133</v>
      </c>
      <c r="E1788">
        <v>68</v>
      </c>
      <c r="F1788" t="s">
        <v>109</v>
      </c>
      <c r="G1788" t="s">
        <v>110</v>
      </c>
      <c r="H1788" s="5">
        <v>768</v>
      </c>
      <c r="I1788" s="5">
        <v>52387.45</v>
      </c>
      <c r="J1788" t="s">
        <v>117</v>
      </c>
      <c r="K1788" t="s">
        <v>106</v>
      </c>
      <c r="L1788">
        <v>2</v>
      </c>
      <c r="M1788">
        <v>1</v>
      </c>
      <c r="N1788">
        <v>4</v>
      </c>
      <c r="O1788" s="6">
        <v>0</v>
      </c>
      <c r="P1788" t="s">
        <v>107</v>
      </c>
      <c r="Q1788" t="s">
        <v>107</v>
      </c>
      <c r="R1788">
        <f>IF(F1788="Monthly",2,0)
+IF(E1788&lt;=6,2,0)
+IF(N1788&lt;=2,2,0)
+IF(L1788&gt;=4,2,0)
+IF(M1788&gt;=2,1,0)
+IF(H1788&gt;=_xlfn.PERCENTILE.INC($H$2:$H$10001,0.75),1,0)</f>
        <v>0</v>
      </c>
      <c r="S1788" t="str">
        <f>IF(R1788&gt;=7,"High",IF(R1788&gt;=4,"Medium","Low"))</f>
        <v>Low</v>
      </c>
    </row>
    <row r="1789" spans="1:19">
      <c r="A1789" t="s">
        <v>1914</v>
      </c>
      <c r="B1789">
        <v>18</v>
      </c>
      <c r="C1789" t="s">
        <v>112</v>
      </c>
      <c r="D1789" t="s">
        <v>113</v>
      </c>
      <c r="E1789">
        <v>58</v>
      </c>
      <c r="F1789" t="s">
        <v>103</v>
      </c>
      <c r="G1789" t="s">
        <v>110</v>
      </c>
      <c r="H1789" s="5">
        <v>692</v>
      </c>
      <c r="I1789" s="5">
        <v>40955.25</v>
      </c>
      <c r="J1789" t="s">
        <v>117</v>
      </c>
      <c r="K1789" t="s">
        <v>106</v>
      </c>
      <c r="L1789">
        <v>1</v>
      </c>
      <c r="M1789">
        <v>0</v>
      </c>
      <c r="N1789">
        <v>5</v>
      </c>
      <c r="O1789" s="6">
        <v>0</v>
      </c>
      <c r="P1789" t="s">
        <v>107</v>
      </c>
      <c r="Q1789" t="s">
        <v>107</v>
      </c>
      <c r="R1789">
        <f>IF(F1789="Monthly",2,0)
+IF(E1789&lt;=6,2,0)
+IF(N1789&lt;=2,2,0)
+IF(L1789&gt;=4,2,0)
+IF(M1789&gt;=2,1,0)
+IF(H1789&gt;=_xlfn.PERCENTILE.INC($H$2:$H$10001,0.75),1,0)</f>
        <v>2</v>
      </c>
      <c r="S1789" t="str">
        <f>IF(R1789&gt;=7,"High",IF(R1789&gt;=4,"Medium","Low"))</f>
        <v>Low</v>
      </c>
    </row>
    <row r="1790" spans="1:19">
      <c r="A1790" t="s">
        <v>1915</v>
      </c>
      <c r="B1790">
        <v>18</v>
      </c>
      <c r="C1790" t="s">
        <v>112</v>
      </c>
      <c r="D1790" t="s">
        <v>126</v>
      </c>
      <c r="E1790">
        <v>33</v>
      </c>
      <c r="F1790" t="s">
        <v>109</v>
      </c>
      <c r="G1790" t="s">
        <v>104</v>
      </c>
      <c r="H1790" s="5">
        <v>535</v>
      </c>
      <c r="I1790" s="5">
        <v>15536.65</v>
      </c>
      <c r="J1790" t="s">
        <v>105</v>
      </c>
      <c r="K1790" t="s">
        <v>106</v>
      </c>
      <c r="L1790">
        <v>2</v>
      </c>
      <c r="M1790">
        <v>1</v>
      </c>
      <c r="N1790">
        <v>4</v>
      </c>
      <c r="O1790" s="6">
        <v>10</v>
      </c>
      <c r="P1790" t="s">
        <v>106</v>
      </c>
      <c r="Q1790" t="s">
        <v>107</v>
      </c>
      <c r="R1790">
        <f>IF(F1790="Monthly",2,0)
+IF(E1790&lt;=6,2,0)
+IF(N1790&lt;=2,2,0)
+IF(L1790&gt;=4,2,0)
+IF(M1790&gt;=2,1,0)
+IF(H1790&gt;=_xlfn.PERCENTILE.INC($H$2:$H$10001,0.75),1,0)</f>
        <v>0</v>
      </c>
      <c r="S1790" t="str">
        <f>IF(R1790&gt;=7,"High",IF(R1790&gt;=4,"Medium","Low"))</f>
        <v>Low</v>
      </c>
    </row>
    <row r="1791" spans="1:19">
      <c r="A1791" t="s">
        <v>1916</v>
      </c>
      <c r="B1791">
        <v>35</v>
      </c>
      <c r="C1791" t="s">
        <v>112</v>
      </c>
      <c r="D1791" t="s">
        <v>119</v>
      </c>
      <c r="E1791">
        <v>68</v>
      </c>
      <c r="F1791" t="s">
        <v>109</v>
      </c>
      <c r="G1791" t="s">
        <v>104</v>
      </c>
      <c r="H1791" s="5">
        <v>469</v>
      </c>
      <c r="I1791" s="5">
        <v>31233.51</v>
      </c>
      <c r="J1791" t="s">
        <v>117</v>
      </c>
      <c r="K1791" t="s">
        <v>106</v>
      </c>
      <c r="L1791">
        <v>0</v>
      </c>
      <c r="M1791">
        <v>0</v>
      </c>
      <c r="N1791">
        <v>5</v>
      </c>
      <c r="O1791" s="6">
        <v>0</v>
      </c>
      <c r="P1791" t="s">
        <v>106</v>
      </c>
      <c r="Q1791" t="s">
        <v>107</v>
      </c>
      <c r="R1791">
        <f>IF(F1791="Monthly",2,0)
+IF(E1791&lt;=6,2,0)
+IF(N1791&lt;=2,2,0)
+IF(L1791&gt;=4,2,0)
+IF(M1791&gt;=2,1,0)
+IF(H1791&gt;=_xlfn.PERCENTILE.INC($H$2:$H$10001,0.75),1,0)</f>
        <v>0</v>
      </c>
      <c r="S1791" t="str">
        <f>IF(R1791&gt;=7,"High",IF(R1791&gt;=4,"Medium","Low"))</f>
        <v>Low</v>
      </c>
    </row>
    <row r="1792" spans="1:19">
      <c r="A1792" t="s">
        <v>1917</v>
      </c>
      <c r="B1792">
        <v>27</v>
      </c>
      <c r="C1792" t="s">
        <v>112</v>
      </c>
      <c r="D1792" t="s">
        <v>102</v>
      </c>
      <c r="E1792">
        <v>27</v>
      </c>
      <c r="F1792" t="s">
        <v>103</v>
      </c>
      <c r="G1792" t="s">
        <v>129</v>
      </c>
      <c r="H1792" s="5">
        <v>986</v>
      </c>
      <c r="I1792" s="5">
        <v>26373.9</v>
      </c>
      <c r="J1792" t="s">
        <v>140</v>
      </c>
      <c r="K1792" t="s">
        <v>106</v>
      </c>
      <c r="L1792">
        <v>3</v>
      </c>
      <c r="M1792">
        <v>0</v>
      </c>
      <c r="N1792">
        <v>4</v>
      </c>
      <c r="O1792" s="6">
        <v>0</v>
      </c>
      <c r="P1792" t="s">
        <v>107</v>
      </c>
      <c r="Q1792" t="s">
        <v>107</v>
      </c>
      <c r="R1792">
        <f>IF(F1792="Monthly",2,0)
+IF(E1792&lt;=6,2,0)
+IF(N1792&lt;=2,2,0)
+IF(L1792&gt;=4,2,0)
+IF(M1792&gt;=2,1,0)
+IF(H1792&gt;=_xlfn.PERCENTILE.INC($H$2:$H$10001,0.75),1,0)</f>
        <v>3</v>
      </c>
      <c r="S1792" t="str">
        <f>IF(R1792&gt;=7,"High",IF(R1792&gt;=4,"Medium","Low"))</f>
        <v>Low</v>
      </c>
    </row>
    <row r="1793" spans="1:19">
      <c r="A1793" t="s">
        <v>1918</v>
      </c>
      <c r="B1793">
        <v>60</v>
      </c>
      <c r="C1793" t="s">
        <v>112</v>
      </c>
      <c r="D1793" t="s">
        <v>137</v>
      </c>
      <c r="E1793">
        <v>10</v>
      </c>
      <c r="F1793" t="s">
        <v>103</v>
      </c>
      <c r="G1793" t="s">
        <v>110</v>
      </c>
      <c r="H1793" s="5">
        <v>746</v>
      </c>
      <c r="I1793" s="5">
        <v>7411.49</v>
      </c>
      <c r="J1793" t="s">
        <v>117</v>
      </c>
      <c r="K1793" t="s">
        <v>107</v>
      </c>
      <c r="L1793">
        <v>4</v>
      </c>
      <c r="M1793">
        <v>1</v>
      </c>
      <c r="N1793">
        <v>4</v>
      </c>
      <c r="O1793" s="6">
        <v>0</v>
      </c>
      <c r="P1793" t="s">
        <v>107</v>
      </c>
      <c r="Q1793" t="s">
        <v>107</v>
      </c>
      <c r="R1793">
        <f>IF(F1793="Monthly",2,0)
+IF(E1793&lt;=6,2,0)
+IF(N1793&lt;=2,2,0)
+IF(L1793&gt;=4,2,0)
+IF(M1793&gt;=2,1,0)
+IF(H1793&gt;=_xlfn.PERCENTILE.INC($H$2:$H$10001,0.75),1,0)</f>
        <v>4</v>
      </c>
      <c r="S1793" t="str">
        <f>IF(R1793&gt;=7,"High",IF(R1793&gt;=4,"Medium","Low"))</f>
        <v>Medium</v>
      </c>
    </row>
    <row r="1794" spans="1:19">
      <c r="A1794" t="s">
        <v>1919</v>
      </c>
      <c r="B1794">
        <v>42</v>
      </c>
      <c r="C1794" t="s">
        <v>112</v>
      </c>
      <c r="D1794" t="s">
        <v>131</v>
      </c>
      <c r="E1794">
        <v>16</v>
      </c>
      <c r="F1794" t="s">
        <v>109</v>
      </c>
      <c r="G1794" t="s">
        <v>104</v>
      </c>
      <c r="H1794" s="5">
        <v>521</v>
      </c>
      <c r="I1794" s="5">
        <v>7993.43</v>
      </c>
      <c r="J1794" t="s">
        <v>117</v>
      </c>
      <c r="K1794" t="s">
        <v>107</v>
      </c>
      <c r="L1794">
        <v>1</v>
      </c>
      <c r="M1794">
        <v>0</v>
      </c>
      <c r="N1794">
        <v>4</v>
      </c>
      <c r="O1794" s="6">
        <v>5</v>
      </c>
      <c r="P1794" t="s">
        <v>106</v>
      </c>
      <c r="Q1794" t="s">
        <v>107</v>
      </c>
      <c r="R1794">
        <f>IF(F1794="Monthly",2,0)
+IF(E1794&lt;=6,2,0)
+IF(N1794&lt;=2,2,0)
+IF(L1794&gt;=4,2,0)
+IF(M1794&gt;=2,1,0)
+IF(H1794&gt;=_xlfn.PERCENTILE.INC($H$2:$H$10001,0.75),1,0)</f>
        <v>0</v>
      </c>
      <c r="S1794" t="str">
        <f>IF(R1794&gt;=7,"High",IF(R1794&gt;=4,"Medium","Low"))</f>
        <v>Low</v>
      </c>
    </row>
    <row r="1795" spans="1:19">
      <c r="A1795" t="s">
        <v>1920</v>
      </c>
      <c r="B1795">
        <v>49</v>
      </c>
      <c r="C1795" t="s">
        <v>101</v>
      </c>
      <c r="D1795" t="s">
        <v>126</v>
      </c>
      <c r="E1795">
        <v>25</v>
      </c>
      <c r="F1795" t="s">
        <v>109</v>
      </c>
      <c r="G1795" t="s">
        <v>104</v>
      </c>
      <c r="H1795" s="5">
        <v>487</v>
      </c>
      <c r="I1795" s="5">
        <v>12122.92</v>
      </c>
      <c r="J1795" t="s">
        <v>134</v>
      </c>
      <c r="K1795" t="s">
        <v>106</v>
      </c>
      <c r="L1795">
        <v>0</v>
      </c>
      <c r="M1795">
        <v>0</v>
      </c>
      <c r="N1795">
        <v>5</v>
      </c>
      <c r="O1795" s="6">
        <v>0</v>
      </c>
      <c r="P1795" t="s">
        <v>107</v>
      </c>
      <c r="Q1795" t="s">
        <v>107</v>
      </c>
      <c r="R1795">
        <f>IF(F1795="Monthly",2,0)
+IF(E1795&lt;=6,2,0)
+IF(N1795&lt;=2,2,0)
+IF(L1795&gt;=4,2,0)
+IF(M1795&gt;=2,1,0)
+IF(H1795&gt;=_xlfn.PERCENTILE.INC($H$2:$H$10001,0.75),1,0)</f>
        <v>0</v>
      </c>
      <c r="S1795" t="str">
        <f>IF(R1795&gt;=7,"High",IF(R1795&gt;=4,"Medium","Low"))</f>
        <v>Low</v>
      </c>
    </row>
    <row r="1796" spans="1:19">
      <c r="A1796" t="s">
        <v>1921</v>
      </c>
      <c r="B1796">
        <v>40</v>
      </c>
      <c r="C1796" t="s">
        <v>101</v>
      </c>
      <c r="D1796" t="s">
        <v>159</v>
      </c>
      <c r="E1796">
        <v>60</v>
      </c>
      <c r="F1796" t="s">
        <v>109</v>
      </c>
      <c r="G1796" t="s">
        <v>110</v>
      </c>
      <c r="H1796" s="5">
        <v>698</v>
      </c>
      <c r="I1796" s="5">
        <v>41656.51</v>
      </c>
      <c r="J1796" t="s">
        <v>140</v>
      </c>
      <c r="K1796" t="s">
        <v>106</v>
      </c>
      <c r="L1796">
        <v>3</v>
      </c>
      <c r="M1796">
        <v>1</v>
      </c>
      <c r="N1796">
        <v>5</v>
      </c>
      <c r="O1796" s="6">
        <v>0</v>
      </c>
      <c r="P1796" t="s">
        <v>106</v>
      </c>
      <c r="Q1796" t="s">
        <v>106</v>
      </c>
      <c r="R1796">
        <f>IF(F1796="Monthly",2,0)
+IF(E1796&lt;=6,2,0)
+IF(N1796&lt;=2,2,0)
+IF(L1796&gt;=4,2,0)
+IF(M1796&gt;=2,1,0)
+IF(H1796&gt;=_xlfn.PERCENTILE.INC($H$2:$H$10001,0.75),1,0)</f>
        <v>0</v>
      </c>
      <c r="S1796" t="str">
        <f>IF(R1796&gt;=7,"High",IF(R1796&gt;=4,"Medium","Low"))</f>
        <v>Low</v>
      </c>
    </row>
    <row r="1797" spans="1:19">
      <c r="A1797" t="s">
        <v>1922</v>
      </c>
      <c r="B1797">
        <v>43</v>
      </c>
      <c r="C1797" t="s">
        <v>112</v>
      </c>
      <c r="D1797" t="s">
        <v>126</v>
      </c>
      <c r="E1797">
        <v>50</v>
      </c>
      <c r="F1797" t="s">
        <v>109</v>
      </c>
      <c r="G1797" t="s">
        <v>104</v>
      </c>
      <c r="H1797" s="5">
        <v>543</v>
      </c>
      <c r="I1797" s="5">
        <v>27881.25</v>
      </c>
      <c r="J1797" t="s">
        <v>134</v>
      </c>
      <c r="K1797" t="s">
        <v>106</v>
      </c>
      <c r="L1797">
        <v>0</v>
      </c>
      <c r="M1797">
        <v>0</v>
      </c>
      <c r="N1797">
        <v>5</v>
      </c>
      <c r="O1797" s="6">
        <v>0</v>
      </c>
      <c r="P1797" t="s">
        <v>106</v>
      </c>
      <c r="Q1797" t="s">
        <v>107</v>
      </c>
      <c r="R1797">
        <f>IF(F1797="Monthly",2,0)
+IF(E1797&lt;=6,2,0)
+IF(N1797&lt;=2,2,0)
+IF(L1797&gt;=4,2,0)
+IF(M1797&gt;=2,1,0)
+IF(H1797&gt;=_xlfn.PERCENTILE.INC($H$2:$H$10001,0.75),1,0)</f>
        <v>0</v>
      </c>
      <c r="S1797" t="str">
        <f>IF(R1797&gt;=7,"High",IF(R1797&gt;=4,"Medium","Low"))</f>
        <v>Low</v>
      </c>
    </row>
    <row r="1798" spans="1:19">
      <c r="A1798" t="s">
        <v>1923</v>
      </c>
      <c r="B1798">
        <v>26</v>
      </c>
      <c r="C1798" t="s">
        <v>112</v>
      </c>
      <c r="D1798" t="s">
        <v>133</v>
      </c>
      <c r="E1798">
        <v>54</v>
      </c>
      <c r="F1798" t="s">
        <v>103</v>
      </c>
      <c r="G1798" t="s">
        <v>129</v>
      </c>
      <c r="H1798" s="5">
        <v>956</v>
      </c>
      <c r="I1798" s="5">
        <v>51884.24</v>
      </c>
      <c r="J1798" t="s">
        <v>115</v>
      </c>
      <c r="K1798" t="s">
        <v>106</v>
      </c>
      <c r="L1798">
        <v>0</v>
      </c>
      <c r="M1798">
        <v>0</v>
      </c>
      <c r="N1798">
        <v>5</v>
      </c>
      <c r="O1798" s="6">
        <v>0</v>
      </c>
      <c r="P1798" t="s">
        <v>106</v>
      </c>
      <c r="Q1798" t="s">
        <v>106</v>
      </c>
      <c r="R1798">
        <f>IF(F1798="Monthly",2,0)
+IF(E1798&lt;=6,2,0)
+IF(N1798&lt;=2,2,0)
+IF(L1798&gt;=4,2,0)
+IF(M1798&gt;=2,1,0)
+IF(H1798&gt;=_xlfn.PERCENTILE.INC($H$2:$H$10001,0.75),1,0)</f>
        <v>3</v>
      </c>
      <c r="S1798" t="str">
        <f>IF(R1798&gt;=7,"High",IF(R1798&gt;=4,"Medium","Low"))</f>
        <v>Low</v>
      </c>
    </row>
    <row r="1799" spans="1:19">
      <c r="A1799" t="s">
        <v>1924</v>
      </c>
      <c r="B1799">
        <v>34</v>
      </c>
      <c r="C1799" t="s">
        <v>101</v>
      </c>
      <c r="D1799" t="s">
        <v>131</v>
      </c>
      <c r="E1799">
        <v>42</v>
      </c>
      <c r="F1799" t="s">
        <v>121</v>
      </c>
      <c r="G1799" t="s">
        <v>129</v>
      </c>
      <c r="H1799" s="5">
        <v>1002</v>
      </c>
      <c r="I1799" s="5">
        <v>42425.37</v>
      </c>
      <c r="J1799" t="s">
        <v>115</v>
      </c>
      <c r="K1799" t="s">
        <v>106</v>
      </c>
      <c r="L1799">
        <v>1</v>
      </c>
      <c r="M1799">
        <v>0</v>
      </c>
      <c r="N1799">
        <v>5</v>
      </c>
      <c r="O1799" s="6">
        <v>0</v>
      </c>
      <c r="P1799" t="s">
        <v>107</v>
      </c>
      <c r="Q1799" t="s">
        <v>107</v>
      </c>
      <c r="R1799">
        <f>IF(F1799="Monthly",2,0)
+IF(E1799&lt;=6,2,0)
+IF(N1799&lt;=2,2,0)
+IF(L1799&gt;=4,2,0)
+IF(M1799&gt;=2,1,0)
+IF(H1799&gt;=_xlfn.PERCENTILE.INC($H$2:$H$10001,0.75),1,0)</f>
        <v>1</v>
      </c>
      <c r="S1799" t="str">
        <f>IF(R1799&gt;=7,"High",IF(R1799&gt;=4,"Medium","Low"))</f>
        <v>Low</v>
      </c>
    </row>
    <row r="1800" spans="1:19">
      <c r="A1800" t="s">
        <v>1925</v>
      </c>
      <c r="B1800">
        <v>35</v>
      </c>
      <c r="C1800" t="s">
        <v>101</v>
      </c>
      <c r="D1800" t="s">
        <v>159</v>
      </c>
      <c r="E1800">
        <v>48</v>
      </c>
      <c r="F1800" t="s">
        <v>103</v>
      </c>
      <c r="G1800" t="s">
        <v>110</v>
      </c>
      <c r="H1800" s="5">
        <v>696</v>
      </c>
      <c r="I1800" s="5">
        <v>34141.42</v>
      </c>
      <c r="J1800" t="s">
        <v>105</v>
      </c>
      <c r="K1800" t="s">
        <v>106</v>
      </c>
      <c r="L1800">
        <v>0</v>
      </c>
      <c r="M1800">
        <v>0</v>
      </c>
      <c r="N1800">
        <v>5</v>
      </c>
      <c r="O1800" s="6">
        <v>0</v>
      </c>
      <c r="P1800" t="s">
        <v>107</v>
      </c>
      <c r="Q1800" t="s">
        <v>107</v>
      </c>
      <c r="R1800">
        <f>IF(F1800="Monthly",2,0)
+IF(E1800&lt;=6,2,0)
+IF(N1800&lt;=2,2,0)
+IF(L1800&gt;=4,2,0)
+IF(M1800&gt;=2,1,0)
+IF(H1800&gt;=_xlfn.PERCENTILE.INC($H$2:$H$10001,0.75),1,0)</f>
        <v>2</v>
      </c>
      <c r="S1800" t="str">
        <f>IF(R1800&gt;=7,"High",IF(R1800&gt;=4,"Medium","Low"))</f>
        <v>Low</v>
      </c>
    </row>
    <row r="1801" spans="1:19">
      <c r="A1801" t="s">
        <v>1926</v>
      </c>
      <c r="B1801">
        <v>40</v>
      </c>
      <c r="C1801" t="s">
        <v>112</v>
      </c>
      <c r="D1801" t="s">
        <v>131</v>
      </c>
      <c r="E1801">
        <v>26</v>
      </c>
      <c r="F1801" t="s">
        <v>103</v>
      </c>
      <c r="G1801" t="s">
        <v>110</v>
      </c>
      <c r="H1801" s="5">
        <v>682</v>
      </c>
      <c r="I1801" s="5">
        <v>18146.009999999998</v>
      </c>
      <c r="J1801" t="s">
        <v>140</v>
      </c>
      <c r="K1801" t="s">
        <v>106</v>
      </c>
      <c r="L1801">
        <v>1</v>
      </c>
      <c r="M1801">
        <v>0</v>
      </c>
      <c r="N1801">
        <v>5</v>
      </c>
      <c r="O1801" s="6">
        <v>0</v>
      </c>
      <c r="P1801" t="s">
        <v>107</v>
      </c>
      <c r="Q1801" t="s">
        <v>107</v>
      </c>
      <c r="R1801">
        <f>IF(F1801="Monthly",2,0)
+IF(E1801&lt;=6,2,0)
+IF(N1801&lt;=2,2,0)
+IF(L1801&gt;=4,2,0)
+IF(M1801&gt;=2,1,0)
+IF(H1801&gt;=_xlfn.PERCENTILE.INC($H$2:$H$10001,0.75),1,0)</f>
        <v>2</v>
      </c>
      <c r="S1801" t="str">
        <f>IF(R1801&gt;=7,"High",IF(R1801&gt;=4,"Medium","Low"))</f>
        <v>Low</v>
      </c>
    </row>
    <row r="1802" spans="1:19">
      <c r="A1802" t="s">
        <v>1927</v>
      </c>
      <c r="B1802">
        <v>55</v>
      </c>
      <c r="C1802" t="s">
        <v>112</v>
      </c>
      <c r="D1802" t="s">
        <v>126</v>
      </c>
      <c r="E1802">
        <v>32</v>
      </c>
      <c r="F1802" t="s">
        <v>109</v>
      </c>
      <c r="G1802" t="s">
        <v>104</v>
      </c>
      <c r="H1802" s="5">
        <v>429</v>
      </c>
      <c r="I1802" s="5">
        <v>13661.35</v>
      </c>
      <c r="J1802" t="s">
        <v>140</v>
      </c>
      <c r="K1802" t="s">
        <v>106</v>
      </c>
      <c r="L1802">
        <v>0</v>
      </c>
      <c r="M1802">
        <v>0</v>
      </c>
      <c r="N1802">
        <v>4</v>
      </c>
      <c r="O1802" s="6">
        <v>0</v>
      </c>
      <c r="P1802" t="s">
        <v>106</v>
      </c>
      <c r="Q1802" t="s">
        <v>107</v>
      </c>
      <c r="R1802">
        <f>IF(F1802="Monthly",2,0)
+IF(E1802&lt;=6,2,0)
+IF(N1802&lt;=2,2,0)
+IF(L1802&gt;=4,2,0)
+IF(M1802&gt;=2,1,0)
+IF(H1802&gt;=_xlfn.PERCENTILE.INC($H$2:$H$10001,0.75),1,0)</f>
        <v>0</v>
      </c>
      <c r="S1802" t="str">
        <f>IF(R1802&gt;=7,"High",IF(R1802&gt;=4,"Medium","Low"))</f>
        <v>Low</v>
      </c>
    </row>
    <row r="1803" spans="1:19">
      <c r="A1803" t="s">
        <v>1928</v>
      </c>
      <c r="B1803">
        <v>27</v>
      </c>
      <c r="C1803" t="s">
        <v>101</v>
      </c>
      <c r="D1803" t="s">
        <v>133</v>
      </c>
      <c r="E1803">
        <v>48</v>
      </c>
      <c r="F1803" t="s">
        <v>109</v>
      </c>
      <c r="G1803" t="s">
        <v>104</v>
      </c>
      <c r="H1803" s="5">
        <v>498</v>
      </c>
      <c r="I1803" s="5">
        <v>21096.52</v>
      </c>
      <c r="J1803" t="s">
        <v>134</v>
      </c>
      <c r="K1803" t="s">
        <v>107</v>
      </c>
      <c r="L1803">
        <v>1</v>
      </c>
      <c r="M1803">
        <v>0</v>
      </c>
      <c r="N1803">
        <v>5</v>
      </c>
      <c r="O1803" s="6">
        <v>10</v>
      </c>
      <c r="P1803" t="s">
        <v>107</v>
      </c>
      <c r="Q1803" t="s">
        <v>107</v>
      </c>
      <c r="R1803">
        <f>IF(F1803="Monthly",2,0)
+IF(E1803&lt;=6,2,0)
+IF(N1803&lt;=2,2,0)
+IF(L1803&gt;=4,2,0)
+IF(M1803&gt;=2,1,0)
+IF(H1803&gt;=_xlfn.PERCENTILE.INC($H$2:$H$10001,0.75),1,0)</f>
        <v>0</v>
      </c>
      <c r="S1803" t="str">
        <f>IF(R1803&gt;=7,"High",IF(R1803&gt;=4,"Medium","Low"))</f>
        <v>Low</v>
      </c>
    </row>
    <row r="1804" spans="1:19">
      <c r="A1804" t="s">
        <v>1929</v>
      </c>
      <c r="B1804">
        <v>24</v>
      </c>
      <c r="C1804" t="s">
        <v>101</v>
      </c>
      <c r="D1804" t="s">
        <v>133</v>
      </c>
      <c r="E1804">
        <v>8</v>
      </c>
      <c r="F1804" t="s">
        <v>109</v>
      </c>
      <c r="G1804" t="s">
        <v>110</v>
      </c>
      <c r="H1804" s="5">
        <v>794</v>
      </c>
      <c r="I1804" s="5">
        <v>5574.94</v>
      </c>
      <c r="J1804" t="s">
        <v>117</v>
      </c>
      <c r="K1804" t="s">
        <v>106</v>
      </c>
      <c r="L1804">
        <v>1</v>
      </c>
      <c r="M1804">
        <v>0</v>
      </c>
      <c r="N1804">
        <v>5</v>
      </c>
      <c r="O1804" s="6">
        <v>10</v>
      </c>
      <c r="P1804" t="s">
        <v>107</v>
      </c>
      <c r="Q1804" t="s">
        <v>107</v>
      </c>
      <c r="R1804">
        <f>IF(F1804="Monthly",2,0)
+IF(E1804&lt;=6,2,0)
+IF(N1804&lt;=2,2,0)
+IF(L1804&gt;=4,2,0)
+IF(M1804&gt;=2,1,0)
+IF(H1804&gt;=_xlfn.PERCENTILE.INC($H$2:$H$10001,0.75),1,0)</f>
        <v>1</v>
      </c>
      <c r="S1804" t="str">
        <f>IF(R1804&gt;=7,"High",IF(R1804&gt;=4,"Medium","Low"))</f>
        <v>Low</v>
      </c>
    </row>
    <row r="1805" spans="1:19">
      <c r="A1805" t="s">
        <v>1930</v>
      </c>
      <c r="B1805">
        <v>21</v>
      </c>
      <c r="C1805" t="s">
        <v>112</v>
      </c>
      <c r="D1805" t="s">
        <v>131</v>
      </c>
      <c r="E1805">
        <v>49</v>
      </c>
      <c r="F1805" t="s">
        <v>109</v>
      </c>
      <c r="G1805" t="s">
        <v>104</v>
      </c>
      <c r="H1805" s="5">
        <v>539</v>
      </c>
      <c r="I1805" s="5">
        <v>24996.43</v>
      </c>
      <c r="J1805" t="s">
        <v>115</v>
      </c>
      <c r="K1805" t="s">
        <v>107</v>
      </c>
      <c r="L1805">
        <v>0</v>
      </c>
      <c r="M1805">
        <v>0</v>
      </c>
      <c r="N1805">
        <v>5</v>
      </c>
      <c r="O1805" s="6">
        <v>5</v>
      </c>
      <c r="P1805" t="s">
        <v>107</v>
      </c>
      <c r="Q1805" t="s">
        <v>106</v>
      </c>
      <c r="R1805">
        <f>IF(F1805="Monthly",2,0)
+IF(E1805&lt;=6,2,0)
+IF(N1805&lt;=2,2,0)
+IF(L1805&gt;=4,2,0)
+IF(M1805&gt;=2,1,0)
+IF(H1805&gt;=_xlfn.PERCENTILE.INC($H$2:$H$10001,0.75),1,0)</f>
        <v>0</v>
      </c>
      <c r="S1805" t="str">
        <f>IF(R1805&gt;=7,"High",IF(R1805&gt;=4,"Medium","Low"))</f>
        <v>Low</v>
      </c>
    </row>
    <row r="1806" spans="1:19">
      <c r="A1806" t="s">
        <v>1931</v>
      </c>
      <c r="B1806">
        <v>40</v>
      </c>
      <c r="C1806" t="s">
        <v>101</v>
      </c>
      <c r="D1806" t="s">
        <v>137</v>
      </c>
      <c r="E1806">
        <v>33</v>
      </c>
      <c r="F1806" t="s">
        <v>109</v>
      </c>
      <c r="G1806" t="s">
        <v>110</v>
      </c>
      <c r="H1806" s="5">
        <v>690</v>
      </c>
      <c r="I1806" s="5">
        <v>23411.31</v>
      </c>
      <c r="J1806" t="s">
        <v>134</v>
      </c>
      <c r="K1806" t="s">
        <v>106</v>
      </c>
      <c r="L1806">
        <v>1</v>
      </c>
      <c r="M1806">
        <v>0</v>
      </c>
      <c r="N1806">
        <v>5</v>
      </c>
      <c r="O1806" s="6">
        <v>0</v>
      </c>
      <c r="P1806" t="s">
        <v>107</v>
      </c>
      <c r="Q1806" t="s">
        <v>107</v>
      </c>
      <c r="R1806">
        <f>IF(F1806="Monthly",2,0)
+IF(E1806&lt;=6,2,0)
+IF(N1806&lt;=2,2,0)
+IF(L1806&gt;=4,2,0)
+IF(M1806&gt;=2,1,0)
+IF(H1806&gt;=_xlfn.PERCENTILE.INC($H$2:$H$10001,0.75),1,0)</f>
        <v>0</v>
      </c>
      <c r="S1806" t="str">
        <f>IF(R1806&gt;=7,"High",IF(R1806&gt;=4,"Medium","Low"))</f>
        <v>Low</v>
      </c>
    </row>
    <row r="1807" spans="1:19">
      <c r="A1807" t="s">
        <v>1932</v>
      </c>
      <c r="B1807">
        <v>33</v>
      </c>
      <c r="C1807" t="s">
        <v>101</v>
      </c>
      <c r="D1807" t="s">
        <v>131</v>
      </c>
      <c r="E1807">
        <v>15</v>
      </c>
      <c r="F1807" t="s">
        <v>103</v>
      </c>
      <c r="G1807" t="s">
        <v>104</v>
      </c>
      <c r="H1807" s="5">
        <v>474</v>
      </c>
      <c r="I1807" s="5">
        <v>7234.48</v>
      </c>
      <c r="J1807" t="s">
        <v>117</v>
      </c>
      <c r="K1807" t="s">
        <v>106</v>
      </c>
      <c r="L1807">
        <v>7</v>
      </c>
      <c r="M1807">
        <v>3</v>
      </c>
      <c r="N1807">
        <v>2</v>
      </c>
      <c r="O1807" s="6">
        <v>0</v>
      </c>
      <c r="P1807" t="s">
        <v>107</v>
      </c>
      <c r="Q1807" t="s">
        <v>106</v>
      </c>
      <c r="R1807">
        <f>IF(F1807="Monthly",2,0)
+IF(E1807&lt;=6,2,0)
+IF(N1807&lt;=2,2,0)
+IF(L1807&gt;=4,2,0)
+IF(M1807&gt;=2,1,0)
+IF(H1807&gt;=_xlfn.PERCENTILE.INC($H$2:$H$10001,0.75),1,0)</f>
        <v>7</v>
      </c>
      <c r="S1807" t="str">
        <f>IF(R1807&gt;=7,"High",IF(R1807&gt;=4,"Medium","Low"))</f>
        <v>High</v>
      </c>
    </row>
    <row r="1808" spans="1:19">
      <c r="A1808" t="s">
        <v>1933</v>
      </c>
      <c r="B1808">
        <v>28</v>
      </c>
      <c r="C1808" t="s">
        <v>112</v>
      </c>
      <c r="D1808" t="s">
        <v>113</v>
      </c>
      <c r="E1808">
        <v>5</v>
      </c>
      <c r="F1808" t="s">
        <v>103</v>
      </c>
      <c r="G1808" t="s">
        <v>110</v>
      </c>
      <c r="H1808" s="5">
        <v>751</v>
      </c>
      <c r="I1808" s="5">
        <v>3844.76</v>
      </c>
      <c r="J1808" t="s">
        <v>115</v>
      </c>
      <c r="K1808" t="s">
        <v>106</v>
      </c>
      <c r="L1808">
        <v>1</v>
      </c>
      <c r="M1808">
        <v>0</v>
      </c>
      <c r="N1808">
        <v>5</v>
      </c>
      <c r="O1808" s="6">
        <v>0</v>
      </c>
      <c r="P1808" t="s">
        <v>107</v>
      </c>
      <c r="Q1808" t="s">
        <v>106</v>
      </c>
      <c r="R1808">
        <f>IF(F1808="Monthly",2,0)
+IF(E1808&lt;=6,2,0)
+IF(N1808&lt;=2,2,0)
+IF(L1808&gt;=4,2,0)
+IF(M1808&gt;=2,1,0)
+IF(H1808&gt;=_xlfn.PERCENTILE.INC($H$2:$H$10001,0.75),1,0)</f>
        <v>4</v>
      </c>
      <c r="S1808" t="str">
        <f>IF(R1808&gt;=7,"High",IF(R1808&gt;=4,"Medium","Low"))</f>
        <v>Medium</v>
      </c>
    </row>
    <row r="1809" spans="1:19">
      <c r="A1809" t="s">
        <v>1934</v>
      </c>
      <c r="B1809">
        <v>18</v>
      </c>
      <c r="C1809" t="s">
        <v>112</v>
      </c>
      <c r="D1809" t="s">
        <v>133</v>
      </c>
      <c r="E1809">
        <v>16</v>
      </c>
      <c r="F1809" t="s">
        <v>109</v>
      </c>
      <c r="G1809" t="s">
        <v>110</v>
      </c>
      <c r="H1809" s="5">
        <v>653</v>
      </c>
      <c r="I1809" s="5">
        <v>10229.64</v>
      </c>
      <c r="J1809" t="s">
        <v>105</v>
      </c>
      <c r="K1809" t="s">
        <v>106</v>
      </c>
      <c r="L1809">
        <v>6</v>
      </c>
      <c r="M1809">
        <v>1</v>
      </c>
      <c r="N1809">
        <v>3</v>
      </c>
      <c r="O1809" s="6">
        <v>0</v>
      </c>
      <c r="P1809" t="s">
        <v>107</v>
      </c>
      <c r="Q1809" t="s">
        <v>107</v>
      </c>
      <c r="R1809">
        <f>IF(F1809="Monthly",2,0)
+IF(E1809&lt;=6,2,0)
+IF(N1809&lt;=2,2,0)
+IF(L1809&gt;=4,2,0)
+IF(M1809&gt;=2,1,0)
+IF(H1809&gt;=_xlfn.PERCENTILE.INC($H$2:$H$10001,0.75),1,0)</f>
        <v>2</v>
      </c>
      <c r="S1809" t="str">
        <f>IF(R1809&gt;=7,"High",IF(R1809&gt;=4,"Medium","Low"))</f>
        <v>Low</v>
      </c>
    </row>
    <row r="1810" spans="1:19">
      <c r="A1810" t="s">
        <v>1935</v>
      </c>
      <c r="B1810">
        <v>22</v>
      </c>
      <c r="C1810" t="s">
        <v>101</v>
      </c>
      <c r="D1810" t="s">
        <v>113</v>
      </c>
      <c r="E1810">
        <v>39</v>
      </c>
      <c r="F1810" t="s">
        <v>121</v>
      </c>
      <c r="G1810" t="s">
        <v>104</v>
      </c>
      <c r="H1810" s="5">
        <v>402</v>
      </c>
      <c r="I1810" s="5">
        <v>13696.9</v>
      </c>
      <c r="J1810" t="s">
        <v>105</v>
      </c>
      <c r="K1810" t="s">
        <v>106</v>
      </c>
      <c r="L1810">
        <v>0</v>
      </c>
      <c r="M1810">
        <v>0</v>
      </c>
      <c r="N1810">
        <v>5</v>
      </c>
      <c r="O1810" s="6">
        <v>10</v>
      </c>
      <c r="P1810" t="s">
        <v>107</v>
      </c>
      <c r="Q1810" t="s">
        <v>107</v>
      </c>
      <c r="R1810">
        <f>IF(F1810="Monthly",2,0)
+IF(E1810&lt;=6,2,0)
+IF(N1810&lt;=2,2,0)
+IF(L1810&gt;=4,2,0)
+IF(M1810&gt;=2,1,0)
+IF(H1810&gt;=_xlfn.PERCENTILE.INC($H$2:$H$10001,0.75),1,0)</f>
        <v>0</v>
      </c>
      <c r="S1810" t="str">
        <f>IF(R1810&gt;=7,"High",IF(R1810&gt;=4,"Medium","Low"))</f>
        <v>Low</v>
      </c>
    </row>
    <row r="1811" spans="1:19">
      <c r="A1811" t="s">
        <v>1936</v>
      </c>
      <c r="B1811">
        <v>30</v>
      </c>
      <c r="C1811" t="s">
        <v>101</v>
      </c>
      <c r="D1811" t="s">
        <v>102</v>
      </c>
      <c r="E1811">
        <v>43</v>
      </c>
      <c r="F1811" t="s">
        <v>109</v>
      </c>
      <c r="G1811" t="s">
        <v>110</v>
      </c>
      <c r="H1811" s="5">
        <v>662</v>
      </c>
      <c r="I1811" s="5">
        <v>25264.36</v>
      </c>
      <c r="J1811" t="s">
        <v>115</v>
      </c>
      <c r="K1811" t="s">
        <v>106</v>
      </c>
      <c r="L1811">
        <v>1</v>
      </c>
      <c r="M1811">
        <v>0</v>
      </c>
      <c r="N1811">
        <v>5</v>
      </c>
      <c r="O1811" s="6">
        <v>10</v>
      </c>
      <c r="P1811" t="s">
        <v>107</v>
      </c>
      <c r="Q1811" t="s">
        <v>107</v>
      </c>
      <c r="R1811">
        <f>IF(F1811="Monthly",2,0)
+IF(E1811&lt;=6,2,0)
+IF(N1811&lt;=2,2,0)
+IF(L1811&gt;=4,2,0)
+IF(M1811&gt;=2,1,0)
+IF(H1811&gt;=_xlfn.PERCENTILE.INC($H$2:$H$10001,0.75),1,0)</f>
        <v>0</v>
      </c>
      <c r="S1811" t="str">
        <f>IF(R1811&gt;=7,"High",IF(R1811&gt;=4,"Medium","Low"))</f>
        <v>Low</v>
      </c>
    </row>
    <row r="1812" spans="1:19">
      <c r="A1812" t="s">
        <v>1937</v>
      </c>
      <c r="B1812">
        <v>30</v>
      </c>
      <c r="C1812" t="s">
        <v>101</v>
      </c>
      <c r="D1812" t="s">
        <v>131</v>
      </c>
      <c r="E1812">
        <v>32</v>
      </c>
      <c r="F1812" t="s">
        <v>103</v>
      </c>
      <c r="G1812" t="s">
        <v>129</v>
      </c>
      <c r="H1812" s="5">
        <v>1083</v>
      </c>
      <c r="I1812" s="5">
        <v>35026.54</v>
      </c>
      <c r="J1812" t="s">
        <v>115</v>
      </c>
      <c r="K1812" t="s">
        <v>106</v>
      </c>
      <c r="L1812">
        <v>0</v>
      </c>
      <c r="M1812">
        <v>0</v>
      </c>
      <c r="N1812">
        <v>4</v>
      </c>
      <c r="O1812" s="6">
        <v>0</v>
      </c>
      <c r="P1812" t="s">
        <v>107</v>
      </c>
      <c r="Q1812" t="s">
        <v>107</v>
      </c>
      <c r="R1812">
        <f>IF(F1812="Monthly",2,0)
+IF(E1812&lt;=6,2,0)
+IF(N1812&lt;=2,2,0)
+IF(L1812&gt;=4,2,0)
+IF(M1812&gt;=2,1,0)
+IF(H1812&gt;=_xlfn.PERCENTILE.INC($H$2:$H$10001,0.75),1,0)</f>
        <v>3</v>
      </c>
      <c r="S1812" t="str">
        <f>IF(R1812&gt;=7,"High",IF(R1812&gt;=4,"Medium","Low"))</f>
        <v>Low</v>
      </c>
    </row>
    <row r="1813" spans="1:19">
      <c r="A1813" t="s">
        <v>1938</v>
      </c>
      <c r="B1813">
        <v>35</v>
      </c>
      <c r="C1813" t="s">
        <v>112</v>
      </c>
      <c r="D1813" t="s">
        <v>137</v>
      </c>
      <c r="E1813">
        <v>22</v>
      </c>
      <c r="F1813" t="s">
        <v>103</v>
      </c>
      <c r="G1813" t="s">
        <v>104</v>
      </c>
      <c r="H1813" s="5">
        <v>443</v>
      </c>
      <c r="I1813" s="5">
        <v>10035.67</v>
      </c>
      <c r="J1813" t="s">
        <v>105</v>
      </c>
      <c r="K1813" t="s">
        <v>106</v>
      </c>
      <c r="L1813">
        <v>2</v>
      </c>
      <c r="M1813">
        <v>0</v>
      </c>
      <c r="N1813">
        <v>5</v>
      </c>
      <c r="O1813" s="6">
        <v>0</v>
      </c>
      <c r="P1813" t="s">
        <v>107</v>
      </c>
      <c r="Q1813" t="s">
        <v>106</v>
      </c>
      <c r="R1813">
        <f>IF(F1813="Monthly",2,0)
+IF(E1813&lt;=6,2,0)
+IF(N1813&lt;=2,2,0)
+IF(L1813&gt;=4,2,0)
+IF(M1813&gt;=2,1,0)
+IF(H1813&gt;=_xlfn.PERCENTILE.INC($H$2:$H$10001,0.75),1,0)</f>
        <v>2</v>
      </c>
      <c r="S1813" t="str">
        <f>IF(R1813&gt;=7,"High",IF(R1813&gt;=4,"Medium","Low"))</f>
        <v>Low</v>
      </c>
    </row>
    <row r="1814" spans="1:19">
      <c r="A1814" t="s">
        <v>1939</v>
      </c>
      <c r="B1814">
        <v>26</v>
      </c>
      <c r="C1814" t="s">
        <v>112</v>
      </c>
      <c r="D1814" t="s">
        <v>123</v>
      </c>
      <c r="E1814">
        <v>33</v>
      </c>
      <c r="F1814" t="s">
        <v>109</v>
      </c>
      <c r="G1814" t="s">
        <v>110</v>
      </c>
      <c r="H1814" s="5">
        <v>736</v>
      </c>
      <c r="I1814" s="5">
        <v>23500.46</v>
      </c>
      <c r="J1814" t="s">
        <v>115</v>
      </c>
      <c r="K1814" t="s">
        <v>106</v>
      </c>
      <c r="L1814">
        <v>4</v>
      </c>
      <c r="M1814">
        <v>1</v>
      </c>
      <c r="N1814">
        <v>4</v>
      </c>
      <c r="O1814" s="6">
        <v>5</v>
      </c>
      <c r="P1814" t="s">
        <v>107</v>
      </c>
      <c r="Q1814" t="s">
        <v>107</v>
      </c>
      <c r="R1814">
        <f>IF(F1814="Monthly",2,0)
+IF(E1814&lt;=6,2,0)
+IF(N1814&lt;=2,2,0)
+IF(L1814&gt;=4,2,0)
+IF(M1814&gt;=2,1,0)
+IF(H1814&gt;=_xlfn.PERCENTILE.INC($H$2:$H$10001,0.75),1,0)</f>
        <v>2</v>
      </c>
      <c r="S1814" t="str">
        <f>IF(R1814&gt;=7,"High",IF(R1814&gt;=4,"Medium","Low"))</f>
        <v>Low</v>
      </c>
    </row>
    <row r="1815" spans="1:19">
      <c r="A1815" t="s">
        <v>1940</v>
      </c>
      <c r="B1815">
        <v>33</v>
      </c>
      <c r="C1815" t="s">
        <v>101</v>
      </c>
      <c r="D1815" t="s">
        <v>133</v>
      </c>
      <c r="E1815">
        <v>28</v>
      </c>
      <c r="F1815" t="s">
        <v>103</v>
      </c>
      <c r="G1815" t="s">
        <v>110</v>
      </c>
      <c r="H1815" s="5">
        <v>709</v>
      </c>
      <c r="I1815" s="5">
        <v>20232.55</v>
      </c>
      <c r="J1815" t="s">
        <v>140</v>
      </c>
      <c r="K1815" t="s">
        <v>106</v>
      </c>
      <c r="L1815">
        <v>1</v>
      </c>
      <c r="M1815">
        <v>0</v>
      </c>
      <c r="N1815">
        <v>5</v>
      </c>
      <c r="O1815" s="6">
        <v>0</v>
      </c>
      <c r="P1815" t="s">
        <v>106</v>
      </c>
      <c r="Q1815" t="s">
        <v>107</v>
      </c>
      <c r="R1815">
        <f>IF(F1815="Monthly",2,0)
+IF(E1815&lt;=6,2,0)
+IF(N1815&lt;=2,2,0)
+IF(L1815&gt;=4,2,0)
+IF(M1815&gt;=2,1,0)
+IF(H1815&gt;=_xlfn.PERCENTILE.INC($H$2:$H$10001,0.75),1,0)</f>
        <v>2</v>
      </c>
      <c r="S1815" t="str">
        <f>IF(R1815&gt;=7,"High",IF(R1815&gt;=4,"Medium","Low"))</f>
        <v>Low</v>
      </c>
    </row>
    <row r="1816" spans="1:19">
      <c r="A1816" t="s">
        <v>1941</v>
      </c>
      <c r="B1816">
        <v>28</v>
      </c>
      <c r="C1816" t="s">
        <v>112</v>
      </c>
      <c r="D1816" t="s">
        <v>119</v>
      </c>
      <c r="E1816">
        <v>6</v>
      </c>
      <c r="F1816" t="s">
        <v>103</v>
      </c>
      <c r="G1816" t="s">
        <v>110</v>
      </c>
      <c r="H1816" s="5">
        <v>797</v>
      </c>
      <c r="I1816" s="5">
        <v>4672.1000000000004</v>
      </c>
      <c r="J1816" t="s">
        <v>117</v>
      </c>
      <c r="K1816" t="s">
        <v>106</v>
      </c>
      <c r="L1816">
        <v>0</v>
      </c>
      <c r="M1816">
        <v>0</v>
      </c>
      <c r="N1816">
        <v>5</v>
      </c>
      <c r="O1816" s="6">
        <v>5</v>
      </c>
      <c r="P1816" t="s">
        <v>107</v>
      </c>
      <c r="Q1816" t="s">
        <v>107</v>
      </c>
      <c r="R1816">
        <f>IF(F1816="Monthly",2,0)
+IF(E1816&lt;=6,2,0)
+IF(N1816&lt;=2,2,0)
+IF(L1816&gt;=4,2,0)
+IF(M1816&gt;=2,1,0)
+IF(H1816&gt;=_xlfn.PERCENTILE.INC($H$2:$H$10001,0.75),1,0)</f>
        <v>5</v>
      </c>
      <c r="S1816" t="str">
        <f>IF(R1816&gt;=7,"High",IF(R1816&gt;=4,"Medium","Low"))</f>
        <v>Medium</v>
      </c>
    </row>
    <row r="1817" spans="1:19">
      <c r="A1817" t="s">
        <v>1942</v>
      </c>
      <c r="B1817">
        <v>54</v>
      </c>
      <c r="C1817" t="s">
        <v>112</v>
      </c>
      <c r="D1817" t="s">
        <v>119</v>
      </c>
      <c r="E1817">
        <v>26</v>
      </c>
      <c r="F1817" t="s">
        <v>109</v>
      </c>
      <c r="G1817" t="s">
        <v>104</v>
      </c>
      <c r="H1817" s="5">
        <v>525</v>
      </c>
      <c r="I1817" s="5">
        <v>13910.86</v>
      </c>
      <c r="J1817" t="s">
        <v>115</v>
      </c>
      <c r="K1817" t="s">
        <v>106</v>
      </c>
      <c r="L1817">
        <v>4</v>
      </c>
      <c r="M1817">
        <v>2</v>
      </c>
      <c r="N1817">
        <v>3</v>
      </c>
      <c r="O1817" s="6">
        <v>0</v>
      </c>
      <c r="P1817" t="s">
        <v>107</v>
      </c>
      <c r="Q1817" t="s">
        <v>106</v>
      </c>
      <c r="R1817">
        <f>IF(F1817="Monthly",2,0)
+IF(E1817&lt;=6,2,0)
+IF(N1817&lt;=2,2,0)
+IF(L1817&gt;=4,2,0)
+IF(M1817&gt;=2,1,0)
+IF(H1817&gt;=_xlfn.PERCENTILE.INC($H$2:$H$10001,0.75),1,0)</f>
        <v>3</v>
      </c>
      <c r="S1817" t="str">
        <f>IF(R1817&gt;=7,"High",IF(R1817&gt;=4,"Medium","Low"))</f>
        <v>Low</v>
      </c>
    </row>
    <row r="1818" spans="1:19">
      <c r="A1818" t="s">
        <v>1943</v>
      </c>
      <c r="B1818">
        <v>25</v>
      </c>
      <c r="C1818" t="s">
        <v>101</v>
      </c>
      <c r="D1818" t="s">
        <v>123</v>
      </c>
      <c r="E1818">
        <v>16</v>
      </c>
      <c r="F1818" t="s">
        <v>103</v>
      </c>
      <c r="G1818" t="s">
        <v>110</v>
      </c>
      <c r="H1818" s="5">
        <v>755</v>
      </c>
      <c r="I1818" s="5">
        <v>11746.51</v>
      </c>
      <c r="J1818" t="s">
        <v>105</v>
      </c>
      <c r="K1818" t="s">
        <v>106</v>
      </c>
      <c r="L1818">
        <v>0</v>
      </c>
      <c r="M1818">
        <v>0</v>
      </c>
      <c r="N1818">
        <v>5</v>
      </c>
      <c r="O1818" s="6">
        <v>0</v>
      </c>
      <c r="P1818" t="s">
        <v>107</v>
      </c>
      <c r="Q1818" t="s">
        <v>106</v>
      </c>
      <c r="R1818">
        <f>IF(F1818="Monthly",2,0)
+IF(E1818&lt;=6,2,0)
+IF(N1818&lt;=2,2,0)
+IF(L1818&gt;=4,2,0)
+IF(M1818&gt;=2,1,0)
+IF(H1818&gt;=_xlfn.PERCENTILE.INC($H$2:$H$10001,0.75),1,0)</f>
        <v>2</v>
      </c>
      <c r="S1818" t="str">
        <f>IF(R1818&gt;=7,"High",IF(R1818&gt;=4,"Medium","Low"))</f>
        <v>Low</v>
      </c>
    </row>
    <row r="1819" spans="1:19">
      <c r="A1819" t="s">
        <v>1944</v>
      </c>
      <c r="B1819">
        <v>30</v>
      </c>
      <c r="C1819" t="s">
        <v>101</v>
      </c>
      <c r="D1819" t="s">
        <v>102</v>
      </c>
      <c r="E1819">
        <v>38</v>
      </c>
      <c r="F1819" t="s">
        <v>121</v>
      </c>
      <c r="G1819" t="s">
        <v>104</v>
      </c>
      <c r="H1819" s="5">
        <v>422</v>
      </c>
      <c r="I1819" s="5">
        <v>14621.4</v>
      </c>
      <c r="J1819" t="s">
        <v>117</v>
      </c>
      <c r="K1819" t="s">
        <v>107</v>
      </c>
      <c r="L1819">
        <v>3</v>
      </c>
      <c r="M1819">
        <v>1</v>
      </c>
      <c r="N1819">
        <v>3</v>
      </c>
      <c r="O1819" s="6">
        <v>10</v>
      </c>
      <c r="P1819" t="s">
        <v>107</v>
      </c>
      <c r="Q1819" t="s">
        <v>107</v>
      </c>
      <c r="R1819">
        <f>IF(F1819="Monthly",2,0)
+IF(E1819&lt;=6,2,0)
+IF(N1819&lt;=2,2,0)
+IF(L1819&gt;=4,2,0)
+IF(M1819&gt;=2,1,0)
+IF(H1819&gt;=_xlfn.PERCENTILE.INC($H$2:$H$10001,0.75),1,0)</f>
        <v>0</v>
      </c>
      <c r="S1819" t="str">
        <f>IF(R1819&gt;=7,"High",IF(R1819&gt;=4,"Medium","Low"))</f>
        <v>Low</v>
      </c>
    </row>
    <row r="1820" spans="1:19">
      <c r="A1820" t="s">
        <v>1945</v>
      </c>
      <c r="B1820">
        <v>53</v>
      </c>
      <c r="C1820" t="s">
        <v>101</v>
      </c>
      <c r="D1820" t="s">
        <v>133</v>
      </c>
      <c r="E1820">
        <v>39</v>
      </c>
      <c r="F1820" t="s">
        <v>109</v>
      </c>
      <c r="G1820" t="s">
        <v>110</v>
      </c>
      <c r="H1820" s="5">
        <v>717</v>
      </c>
      <c r="I1820" s="5">
        <v>27932.43</v>
      </c>
      <c r="J1820" t="s">
        <v>117</v>
      </c>
      <c r="K1820" t="s">
        <v>106</v>
      </c>
      <c r="L1820">
        <v>1</v>
      </c>
      <c r="M1820">
        <v>0</v>
      </c>
      <c r="N1820">
        <v>5</v>
      </c>
      <c r="O1820" s="6">
        <v>0</v>
      </c>
      <c r="P1820" t="s">
        <v>107</v>
      </c>
      <c r="Q1820" t="s">
        <v>107</v>
      </c>
      <c r="R1820">
        <f>IF(F1820="Monthly",2,0)
+IF(E1820&lt;=6,2,0)
+IF(N1820&lt;=2,2,0)
+IF(L1820&gt;=4,2,0)
+IF(M1820&gt;=2,1,0)
+IF(H1820&gt;=_xlfn.PERCENTILE.INC($H$2:$H$10001,0.75),1,0)</f>
        <v>0</v>
      </c>
      <c r="S1820" t="str">
        <f>IF(R1820&gt;=7,"High",IF(R1820&gt;=4,"Medium","Low"))</f>
        <v>Low</v>
      </c>
    </row>
    <row r="1821" spans="1:19">
      <c r="A1821" t="s">
        <v>1946</v>
      </c>
      <c r="B1821">
        <v>35</v>
      </c>
      <c r="C1821" t="s">
        <v>112</v>
      </c>
      <c r="D1821" t="s">
        <v>137</v>
      </c>
      <c r="E1821">
        <v>28</v>
      </c>
      <c r="F1821" t="s">
        <v>103</v>
      </c>
      <c r="G1821" t="s">
        <v>110</v>
      </c>
      <c r="H1821" s="5">
        <v>776</v>
      </c>
      <c r="I1821" s="5">
        <v>22202.89</v>
      </c>
      <c r="J1821" t="s">
        <v>117</v>
      </c>
      <c r="K1821" t="s">
        <v>106</v>
      </c>
      <c r="L1821">
        <v>2</v>
      </c>
      <c r="M1821">
        <v>1</v>
      </c>
      <c r="N1821">
        <v>3</v>
      </c>
      <c r="O1821" s="6">
        <v>0</v>
      </c>
      <c r="P1821" t="s">
        <v>107</v>
      </c>
      <c r="Q1821" t="s">
        <v>107</v>
      </c>
      <c r="R1821">
        <f>IF(F1821="Monthly",2,0)
+IF(E1821&lt;=6,2,0)
+IF(N1821&lt;=2,2,0)
+IF(L1821&gt;=4,2,0)
+IF(M1821&gt;=2,1,0)
+IF(H1821&gt;=_xlfn.PERCENTILE.INC($H$2:$H$10001,0.75),1,0)</f>
        <v>2</v>
      </c>
      <c r="S1821" t="str">
        <f>IF(R1821&gt;=7,"High",IF(R1821&gt;=4,"Medium","Low"))</f>
        <v>Low</v>
      </c>
    </row>
    <row r="1822" spans="1:19">
      <c r="A1822" t="s">
        <v>1947</v>
      </c>
      <c r="B1822">
        <v>19</v>
      </c>
      <c r="C1822" t="s">
        <v>101</v>
      </c>
      <c r="D1822" t="s">
        <v>131</v>
      </c>
      <c r="E1822">
        <v>26</v>
      </c>
      <c r="F1822" t="s">
        <v>103</v>
      </c>
      <c r="G1822" t="s">
        <v>110</v>
      </c>
      <c r="H1822" s="5">
        <v>741</v>
      </c>
      <c r="I1822" s="5">
        <v>18821.59</v>
      </c>
      <c r="J1822" t="s">
        <v>117</v>
      </c>
      <c r="K1822" t="s">
        <v>106</v>
      </c>
      <c r="L1822">
        <v>1</v>
      </c>
      <c r="M1822">
        <v>0</v>
      </c>
      <c r="N1822">
        <v>5</v>
      </c>
      <c r="O1822" s="6">
        <v>0</v>
      </c>
      <c r="P1822" t="s">
        <v>106</v>
      </c>
      <c r="Q1822" t="s">
        <v>107</v>
      </c>
      <c r="R1822">
        <f>IF(F1822="Monthly",2,0)
+IF(E1822&lt;=6,2,0)
+IF(N1822&lt;=2,2,0)
+IF(L1822&gt;=4,2,0)
+IF(M1822&gt;=2,1,0)
+IF(H1822&gt;=_xlfn.PERCENTILE.INC($H$2:$H$10001,0.75),1,0)</f>
        <v>2</v>
      </c>
      <c r="S1822" t="str">
        <f>IF(R1822&gt;=7,"High",IF(R1822&gt;=4,"Medium","Low"))</f>
        <v>Low</v>
      </c>
    </row>
    <row r="1823" spans="1:19">
      <c r="A1823" t="s">
        <v>1948</v>
      </c>
      <c r="B1823">
        <v>40</v>
      </c>
      <c r="C1823" t="s">
        <v>112</v>
      </c>
      <c r="D1823" t="s">
        <v>119</v>
      </c>
      <c r="E1823">
        <v>20</v>
      </c>
      <c r="F1823" t="s">
        <v>109</v>
      </c>
      <c r="G1823" t="s">
        <v>110</v>
      </c>
      <c r="H1823" s="5">
        <v>723</v>
      </c>
      <c r="I1823" s="5">
        <v>14244.11</v>
      </c>
      <c r="J1823" t="s">
        <v>117</v>
      </c>
      <c r="K1823" t="s">
        <v>107</v>
      </c>
      <c r="L1823">
        <v>2</v>
      </c>
      <c r="M1823">
        <v>0</v>
      </c>
      <c r="N1823">
        <v>5</v>
      </c>
      <c r="O1823" s="6">
        <v>0</v>
      </c>
      <c r="P1823" t="s">
        <v>107</v>
      </c>
      <c r="Q1823" t="s">
        <v>107</v>
      </c>
      <c r="R1823">
        <f>IF(F1823="Monthly",2,0)
+IF(E1823&lt;=6,2,0)
+IF(N1823&lt;=2,2,0)
+IF(L1823&gt;=4,2,0)
+IF(M1823&gt;=2,1,0)
+IF(H1823&gt;=_xlfn.PERCENTILE.INC($H$2:$H$10001,0.75),1,0)</f>
        <v>0</v>
      </c>
      <c r="S1823" t="str">
        <f>IF(R1823&gt;=7,"High",IF(R1823&gt;=4,"Medium","Low"))</f>
        <v>Low</v>
      </c>
    </row>
    <row r="1824" spans="1:19">
      <c r="A1824" t="s">
        <v>1949</v>
      </c>
      <c r="B1824">
        <v>33</v>
      </c>
      <c r="C1824" t="s">
        <v>112</v>
      </c>
      <c r="D1824" t="s">
        <v>123</v>
      </c>
      <c r="E1824">
        <v>53</v>
      </c>
      <c r="F1824" t="s">
        <v>109</v>
      </c>
      <c r="G1824" t="s">
        <v>129</v>
      </c>
      <c r="H1824" s="5">
        <v>1093</v>
      </c>
      <c r="I1824" s="5">
        <v>56434.1</v>
      </c>
      <c r="J1824" t="s">
        <v>115</v>
      </c>
      <c r="K1824" t="s">
        <v>106</v>
      </c>
      <c r="L1824">
        <v>1</v>
      </c>
      <c r="M1824">
        <v>0</v>
      </c>
      <c r="N1824">
        <v>5</v>
      </c>
      <c r="O1824" s="6">
        <v>0</v>
      </c>
      <c r="P1824" t="s">
        <v>107</v>
      </c>
      <c r="Q1824" t="s">
        <v>107</v>
      </c>
      <c r="R1824">
        <f>IF(F1824="Monthly",2,0)
+IF(E1824&lt;=6,2,0)
+IF(N1824&lt;=2,2,0)
+IF(L1824&gt;=4,2,0)
+IF(M1824&gt;=2,1,0)
+IF(H1824&gt;=_xlfn.PERCENTILE.INC($H$2:$H$10001,0.75),1,0)</f>
        <v>1</v>
      </c>
      <c r="S1824" t="str">
        <f>IF(R1824&gt;=7,"High",IF(R1824&gt;=4,"Medium","Low"))</f>
        <v>Low</v>
      </c>
    </row>
    <row r="1825" spans="1:19">
      <c r="A1825" t="s">
        <v>1950</v>
      </c>
      <c r="B1825">
        <v>25</v>
      </c>
      <c r="C1825" t="s">
        <v>112</v>
      </c>
      <c r="D1825" t="s">
        <v>119</v>
      </c>
      <c r="E1825">
        <v>72</v>
      </c>
      <c r="F1825" t="s">
        <v>121</v>
      </c>
      <c r="G1825" t="s">
        <v>104</v>
      </c>
      <c r="H1825" s="5">
        <v>508</v>
      </c>
      <c r="I1825" s="5">
        <v>37602.620000000003</v>
      </c>
      <c r="J1825" t="s">
        <v>117</v>
      </c>
      <c r="K1825" t="s">
        <v>106</v>
      </c>
      <c r="L1825">
        <v>1</v>
      </c>
      <c r="M1825">
        <v>0</v>
      </c>
      <c r="N1825">
        <v>5</v>
      </c>
      <c r="O1825" s="6">
        <v>0</v>
      </c>
      <c r="P1825" t="s">
        <v>107</v>
      </c>
      <c r="Q1825" t="s">
        <v>107</v>
      </c>
      <c r="R1825">
        <f>IF(F1825="Monthly",2,0)
+IF(E1825&lt;=6,2,0)
+IF(N1825&lt;=2,2,0)
+IF(L1825&gt;=4,2,0)
+IF(M1825&gt;=2,1,0)
+IF(H1825&gt;=_xlfn.PERCENTILE.INC($H$2:$H$10001,0.75),1,0)</f>
        <v>0</v>
      </c>
      <c r="S1825" t="str">
        <f>IF(R1825&gt;=7,"High",IF(R1825&gt;=4,"Medium","Low"))</f>
        <v>Low</v>
      </c>
    </row>
    <row r="1826" spans="1:19">
      <c r="A1826" t="s">
        <v>1951</v>
      </c>
      <c r="B1826">
        <v>52</v>
      </c>
      <c r="C1826" t="s">
        <v>101</v>
      </c>
      <c r="D1826" t="s">
        <v>131</v>
      </c>
      <c r="E1826">
        <v>17</v>
      </c>
      <c r="F1826" t="s">
        <v>103</v>
      </c>
      <c r="G1826" t="s">
        <v>104</v>
      </c>
      <c r="H1826" s="5">
        <v>522</v>
      </c>
      <c r="I1826" s="5">
        <v>8953.17</v>
      </c>
      <c r="J1826" t="s">
        <v>134</v>
      </c>
      <c r="K1826" t="s">
        <v>107</v>
      </c>
      <c r="L1826">
        <v>2</v>
      </c>
      <c r="M1826">
        <v>1</v>
      </c>
      <c r="N1826">
        <v>5</v>
      </c>
      <c r="O1826" s="6">
        <v>0</v>
      </c>
      <c r="P1826" t="s">
        <v>107</v>
      </c>
      <c r="Q1826" t="s">
        <v>107</v>
      </c>
      <c r="R1826">
        <f>IF(F1826="Monthly",2,0)
+IF(E1826&lt;=6,2,0)
+IF(N1826&lt;=2,2,0)
+IF(L1826&gt;=4,2,0)
+IF(M1826&gt;=2,1,0)
+IF(H1826&gt;=_xlfn.PERCENTILE.INC($H$2:$H$10001,0.75),1,0)</f>
        <v>2</v>
      </c>
      <c r="S1826" t="str">
        <f>IF(R1826&gt;=7,"High",IF(R1826&gt;=4,"Medium","Low"))</f>
        <v>Low</v>
      </c>
    </row>
    <row r="1827" spans="1:19">
      <c r="A1827" t="s">
        <v>1952</v>
      </c>
      <c r="B1827">
        <v>33</v>
      </c>
      <c r="C1827" t="s">
        <v>101</v>
      </c>
      <c r="D1827" t="s">
        <v>123</v>
      </c>
      <c r="E1827">
        <v>9</v>
      </c>
      <c r="F1827" t="s">
        <v>103</v>
      </c>
      <c r="G1827" t="s">
        <v>104</v>
      </c>
      <c r="H1827" s="5">
        <v>415</v>
      </c>
      <c r="I1827" s="5">
        <v>3825.55</v>
      </c>
      <c r="J1827" t="s">
        <v>105</v>
      </c>
      <c r="K1827" t="s">
        <v>106</v>
      </c>
      <c r="L1827">
        <v>1</v>
      </c>
      <c r="M1827">
        <v>0</v>
      </c>
      <c r="N1827">
        <v>5</v>
      </c>
      <c r="O1827" s="6">
        <v>0</v>
      </c>
      <c r="P1827" t="s">
        <v>106</v>
      </c>
      <c r="Q1827" t="s">
        <v>107</v>
      </c>
      <c r="R1827">
        <f>IF(F1827="Monthly",2,0)
+IF(E1827&lt;=6,2,0)
+IF(N1827&lt;=2,2,0)
+IF(L1827&gt;=4,2,0)
+IF(M1827&gt;=2,1,0)
+IF(H1827&gt;=_xlfn.PERCENTILE.INC($H$2:$H$10001,0.75),1,0)</f>
        <v>2</v>
      </c>
      <c r="S1827" t="str">
        <f>IF(R1827&gt;=7,"High",IF(R1827&gt;=4,"Medium","Low"))</f>
        <v>Low</v>
      </c>
    </row>
    <row r="1828" spans="1:19">
      <c r="A1828" t="s">
        <v>1953</v>
      </c>
      <c r="B1828">
        <v>37</v>
      </c>
      <c r="C1828" t="s">
        <v>112</v>
      </c>
      <c r="D1828" t="s">
        <v>128</v>
      </c>
      <c r="E1828">
        <v>50</v>
      </c>
      <c r="F1828" t="s">
        <v>103</v>
      </c>
      <c r="G1828" t="s">
        <v>110</v>
      </c>
      <c r="H1828" s="5">
        <v>727</v>
      </c>
      <c r="I1828" s="5">
        <v>37077.1</v>
      </c>
      <c r="J1828" t="s">
        <v>140</v>
      </c>
      <c r="K1828" t="s">
        <v>106</v>
      </c>
      <c r="L1828">
        <v>1</v>
      </c>
      <c r="M1828">
        <v>0</v>
      </c>
      <c r="N1828">
        <v>5</v>
      </c>
      <c r="O1828" s="6">
        <v>0</v>
      </c>
      <c r="P1828" t="s">
        <v>107</v>
      </c>
      <c r="Q1828" t="s">
        <v>106</v>
      </c>
      <c r="R1828">
        <f>IF(F1828="Monthly",2,0)
+IF(E1828&lt;=6,2,0)
+IF(N1828&lt;=2,2,0)
+IF(L1828&gt;=4,2,0)
+IF(M1828&gt;=2,1,0)
+IF(H1828&gt;=_xlfn.PERCENTILE.INC($H$2:$H$10001,0.75),1,0)</f>
        <v>2</v>
      </c>
      <c r="S1828" t="str">
        <f>IF(R1828&gt;=7,"High",IF(R1828&gt;=4,"Medium","Low"))</f>
        <v>Low</v>
      </c>
    </row>
    <row r="1829" spans="1:19">
      <c r="A1829" t="s">
        <v>1954</v>
      </c>
      <c r="B1829">
        <v>43</v>
      </c>
      <c r="C1829" t="s">
        <v>112</v>
      </c>
      <c r="D1829" t="s">
        <v>102</v>
      </c>
      <c r="E1829">
        <v>20</v>
      </c>
      <c r="F1829" t="s">
        <v>109</v>
      </c>
      <c r="G1829" t="s">
        <v>129</v>
      </c>
      <c r="H1829" s="5">
        <v>978</v>
      </c>
      <c r="I1829" s="5">
        <v>19693.150000000001</v>
      </c>
      <c r="J1829" t="s">
        <v>140</v>
      </c>
      <c r="K1829" t="s">
        <v>106</v>
      </c>
      <c r="L1829">
        <v>1</v>
      </c>
      <c r="M1829">
        <v>0</v>
      </c>
      <c r="N1829">
        <v>5</v>
      </c>
      <c r="O1829" s="6">
        <v>0</v>
      </c>
      <c r="P1829" t="s">
        <v>107</v>
      </c>
      <c r="Q1829" t="s">
        <v>107</v>
      </c>
      <c r="R1829">
        <f>IF(F1829="Monthly",2,0)
+IF(E1829&lt;=6,2,0)
+IF(N1829&lt;=2,2,0)
+IF(L1829&gt;=4,2,0)
+IF(M1829&gt;=2,1,0)
+IF(H1829&gt;=_xlfn.PERCENTILE.INC($H$2:$H$10001,0.75),1,0)</f>
        <v>1</v>
      </c>
      <c r="S1829" t="str">
        <f>IF(R1829&gt;=7,"High",IF(R1829&gt;=4,"Medium","Low"))</f>
        <v>Low</v>
      </c>
    </row>
    <row r="1830" spans="1:19">
      <c r="A1830" t="s">
        <v>1955</v>
      </c>
      <c r="B1830">
        <v>37</v>
      </c>
      <c r="C1830" t="s">
        <v>101</v>
      </c>
      <c r="D1830" t="s">
        <v>102</v>
      </c>
      <c r="E1830">
        <v>37</v>
      </c>
      <c r="F1830" t="s">
        <v>103</v>
      </c>
      <c r="G1830" t="s">
        <v>110</v>
      </c>
      <c r="H1830" s="5">
        <v>803</v>
      </c>
      <c r="I1830" s="5">
        <v>29118.38</v>
      </c>
      <c r="J1830" t="s">
        <v>105</v>
      </c>
      <c r="K1830" t="s">
        <v>106</v>
      </c>
      <c r="L1830">
        <v>0</v>
      </c>
      <c r="M1830">
        <v>0</v>
      </c>
      <c r="N1830">
        <v>5</v>
      </c>
      <c r="O1830" s="6">
        <v>0</v>
      </c>
      <c r="P1830" t="s">
        <v>107</v>
      </c>
      <c r="Q1830" t="s">
        <v>107</v>
      </c>
      <c r="R1830">
        <f>IF(F1830="Monthly",2,0)
+IF(E1830&lt;=6,2,0)
+IF(N1830&lt;=2,2,0)
+IF(L1830&gt;=4,2,0)
+IF(M1830&gt;=2,1,0)
+IF(H1830&gt;=_xlfn.PERCENTILE.INC($H$2:$H$10001,0.75),1,0)</f>
        <v>3</v>
      </c>
      <c r="S1830" t="str">
        <f>IF(R1830&gt;=7,"High",IF(R1830&gt;=4,"Medium","Low"))</f>
        <v>Low</v>
      </c>
    </row>
    <row r="1831" spans="1:19">
      <c r="A1831" t="s">
        <v>1956</v>
      </c>
      <c r="B1831">
        <v>52</v>
      </c>
      <c r="C1831" t="s">
        <v>101</v>
      </c>
      <c r="D1831" t="s">
        <v>137</v>
      </c>
      <c r="E1831">
        <v>26</v>
      </c>
      <c r="F1831" t="s">
        <v>121</v>
      </c>
      <c r="G1831" t="s">
        <v>110</v>
      </c>
      <c r="H1831" s="5">
        <v>643</v>
      </c>
      <c r="I1831" s="5">
        <v>16967.740000000002</v>
      </c>
      <c r="J1831" t="s">
        <v>117</v>
      </c>
      <c r="K1831" t="s">
        <v>106</v>
      </c>
      <c r="L1831">
        <v>0</v>
      </c>
      <c r="M1831">
        <v>0</v>
      </c>
      <c r="N1831">
        <v>5</v>
      </c>
      <c r="O1831" s="6">
        <v>0</v>
      </c>
      <c r="P1831" t="s">
        <v>107</v>
      </c>
      <c r="Q1831" t="s">
        <v>107</v>
      </c>
      <c r="R1831">
        <f>IF(F1831="Monthly",2,0)
+IF(E1831&lt;=6,2,0)
+IF(N1831&lt;=2,2,0)
+IF(L1831&gt;=4,2,0)
+IF(M1831&gt;=2,1,0)
+IF(H1831&gt;=_xlfn.PERCENTILE.INC($H$2:$H$10001,0.75),1,0)</f>
        <v>0</v>
      </c>
      <c r="S1831" t="str">
        <f>IF(R1831&gt;=7,"High",IF(R1831&gt;=4,"Medium","Low"))</f>
        <v>Low</v>
      </c>
    </row>
    <row r="1832" spans="1:19">
      <c r="A1832" t="s">
        <v>1957</v>
      </c>
      <c r="B1832">
        <v>39</v>
      </c>
      <c r="C1832" t="s">
        <v>112</v>
      </c>
      <c r="D1832" t="s">
        <v>133</v>
      </c>
      <c r="E1832">
        <v>31</v>
      </c>
      <c r="F1832" t="s">
        <v>109</v>
      </c>
      <c r="G1832" t="s">
        <v>110</v>
      </c>
      <c r="H1832" s="5">
        <v>675</v>
      </c>
      <c r="I1832" s="5">
        <v>20860.759999999998</v>
      </c>
      <c r="J1832" t="s">
        <v>115</v>
      </c>
      <c r="K1832" t="s">
        <v>106</v>
      </c>
      <c r="L1832">
        <v>7</v>
      </c>
      <c r="M1832">
        <v>3</v>
      </c>
      <c r="N1832">
        <v>2</v>
      </c>
      <c r="O1832" s="6">
        <v>0</v>
      </c>
      <c r="P1832" t="s">
        <v>107</v>
      </c>
      <c r="Q1832" t="s">
        <v>106</v>
      </c>
      <c r="R1832">
        <f>IF(F1832="Monthly",2,0)
+IF(E1832&lt;=6,2,0)
+IF(N1832&lt;=2,2,0)
+IF(L1832&gt;=4,2,0)
+IF(M1832&gt;=2,1,0)
+IF(H1832&gt;=_xlfn.PERCENTILE.INC($H$2:$H$10001,0.75),1,0)</f>
        <v>5</v>
      </c>
      <c r="S1832" t="str">
        <f>IF(R1832&gt;=7,"High",IF(R1832&gt;=4,"Medium","Low"))</f>
        <v>Medium</v>
      </c>
    </row>
    <row r="1833" spans="1:19">
      <c r="A1833" t="s">
        <v>1958</v>
      </c>
      <c r="B1833">
        <v>32</v>
      </c>
      <c r="C1833" t="s">
        <v>112</v>
      </c>
      <c r="D1833" t="s">
        <v>126</v>
      </c>
      <c r="E1833">
        <v>17</v>
      </c>
      <c r="F1833" t="s">
        <v>103</v>
      </c>
      <c r="G1833" t="s">
        <v>110</v>
      </c>
      <c r="H1833" s="5">
        <v>777</v>
      </c>
      <c r="I1833" s="5">
        <v>12965.59</v>
      </c>
      <c r="J1833" t="s">
        <v>140</v>
      </c>
      <c r="K1833" t="s">
        <v>106</v>
      </c>
      <c r="L1833">
        <v>0</v>
      </c>
      <c r="M1833">
        <v>0</v>
      </c>
      <c r="N1833">
        <v>5</v>
      </c>
      <c r="O1833" s="6">
        <v>0</v>
      </c>
      <c r="P1833" t="s">
        <v>107</v>
      </c>
      <c r="Q1833" t="s">
        <v>107</v>
      </c>
      <c r="R1833">
        <f>IF(F1833="Monthly",2,0)
+IF(E1833&lt;=6,2,0)
+IF(N1833&lt;=2,2,0)
+IF(L1833&gt;=4,2,0)
+IF(M1833&gt;=2,1,0)
+IF(H1833&gt;=_xlfn.PERCENTILE.INC($H$2:$H$10001,0.75),1,0)</f>
        <v>2</v>
      </c>
      <c r="S1833" t="str">
        <f>IF(R1833&gt;=7,"High",IF(R1833&gt;=4,"Medium","Low"))</f>
        <v>Low</v>
      </c>
    </row>
    <row r="1834" spans="1:19">
      <c r="A1834" t="s">
        <v>1959</v>
      </c>
      <c r="B1834">
        <v>49</v>
      </c>
      <c r="C1834" t="s">
        <v>101</v>
      </c>
      <c r="D1834" t="s">
        <v>133</v>
      </c>
      <c r="E1834">
        <v>18</v>
      </c>
      <c r="F1834" t="s">
        <v>103</v>
      </c>
      <c r="G1834" t="s">
        <v>110</v>
      </c>
      <c r="H1834" s="5">
        <v>693</v>
      </c>
      <c r="I1834" s="5">
        <v>12804.45</v>
      </c>
      <c r="J1834" t="s">
        <v>117</v>
      </c>
      <c r="K1834" t="s">
        <v>106</v>
      </c>
      <c r="L1834">
        <v>1</v>
      </c>
      <c r="M1834">
        <v>0</v>
      </c>
      <c r="N1834">
        <v>4</v>
      </c>
      <c r="O1834" s="6">
        <v>0</v>
      </c>
      <c r="P1834" t="s">
        <v>106</v>
      </c>
      <c r="Q1834" t="s">
        <v>107</v>
      </c>
      <c r="R1834">
        <f>IF(F1834="Monthly",2,0)
+IF(E1834&lt;=6,2,0)
+IF(N1834&lt;=2,2,0)
+IF(L1834&gt;=4,2,0)
+IF(M1834&gt;=2,1,0)
+IF(H1834&gt;=_xlfn.PERCENTILE.INC($H$2:$H$10001,0.75),1,0)</f>
        <v>2</v>
      </c>
      <c r="S1834" t="str">
        <f>IF(R1834&gt;=7,"High",IF(R1834&gt;=4,"Medium","Low"))</f>
        <v>Low</v>
      </c>
    </row>
    <row r="1835" spans="1:19">
      <c r="A1835" t="s">
        <v>1960</v>
      </c>
      <c r="B1835">
        <v>38</v>
      </c>
      <c r="C1835" t="s">
        <v>112</v>
      </c>
      <c r="D1835" t="s">
        <v>102</v>
      </c>
      <c r="E1835">
        <v>34</v>
      </c>
      <c r="F1835" t="s">
        <v>121</v>
      </c>
      <c r="G1835" t="s">
        <v>104</v>
      </c>
      <c r="H1835" s="5">
        <v>488</v>
      </c>
      <c r="I1835" s="5">
        <v>15363.85</v>
      </c>
      <c r="J1835" t="s">
        <v>105</v>
      </c>
      <c r="K1835" t="s">
        <v>107</v>
      </c>
      <c r="L1835">
        <v>2</v>
      </c>
      <c r="M1835">
        <v>2</v>
      </c>
      <c r="N1835">
        <v>4</v>
      </c>
      <c r="O1835" s="6">
        <v>10</v>
      </c>
      <c r="P1835" t="s">
        <v>106</v>
      </c>
      <c r="Q1835" t="s">
        <v>107</v>
      </c>
      <c r="R1835">
        <f>IF(F1835="Monthly",2,0)
+IF(E1835&lt;=6,2,0)
+IF(N1835&lt;=2,2,0)
+IF(L1835&gt;=4,2,0)
+IF(M1835&gt;=2,1,0)
+IF(H1835&gt;=_xlfn.PERCENTILE.INC($H$2:$H$10001,0.75),1,0)</f>
        <v>1</v>
      </c>
      <c r="S1835" t="str">
        <f>IF(R1835&gt;=7,"High",IF(R1835&gt;=4,"Medium","Low"))</f>
        <v>Low</v>
      </c>
    </row>
    <row r="1836" spans="1:19">
      <c r="A1836" t="s">
        <v>1961</v>
      </c>
      <c r="B1836">
        <v>44</v>
      </c>
      <c r="C1836" t="s">
        <v>101</v>
      </c>
      <c r="D1836" t="s">
        <v>131</v>
      </c>
      <c r="E1836">
        <v>27</v>
      </c>
      <c r="F1836" t="s">
        <v>103</v>
      </c>
      <c r="G1836" t="s">
        <v>104</v>
      </c>
      <c r="H1836" s="5">
        <v>575</v>
      </c>
      <c r="I1836" s="5">
        <v>15869.14</v>
      </c>
      <c r="J1836" t="s">
        <v>105</v>
      </c>
      <c r="K1836" t="s">
        <v>107</v>
      </c>
      <c r="L1836">
        <v>2</v>
      </c>
      <c r="M1836">
        <v>0</v>
      </c>
      <c r="N1836">
        <v>5</v>
      </c>
      <c r="O1836" s="6">
        <v>0</v>
      </c>
      <c r="P1836" t="s">
        <v>106</v>
      </c>
      <c r="Q1836" t="s">
        <v>107</v>
      </c>
      <c r="R1836">
        <f>IF(F1836="Monthly",2,0)
+IF(E1836&lt;=6,2,0)
+IF(N1836&lt;=2,2,0)
+IF(L1836&gt;=4,2,0)
+IF(M1836&gt;=2,1,0)
+IF(H1836&gt;=_xlfn.PERCENTILE.INC($H$2:$H$10001,0.75),1,0)</f>
        <v>2</v>
      </c>
      <c r="S1836" t="str">
        <f>IF(R1836&gt;=7,"High",IF(R1836&gt;=4,"Medium","Low"))</f>
        <v>Low</v>
      </c>
    </row>
    <row r="1837" spans="1:19">
      <c r="A1837" t="s">
        <v>1962</v>
      </c>
      <c r="B1837">
        <v>18</v>
      </c>
      <c r="C1837" t="s">
        <v>101</v>
      </c>
      <c r="D1837" t="s">
        <v>126</v>
      </c>
      <c r="E1837">
        <v>37</v>
      </c>
      <c r="F1837" t="s">
        <v>121</v>
      </c>
      <c r="G1837" t="s">
        <v>104</v>
      </c>
      <c r="H1837" s="5">
        <v>493</v>
      </c>
      <c r="I1837" s="5">
        <v>18749.75</v>
      </c>
      <c r="J1837" t="s">
        <v>105</v>
      </c>
      <c r="K1837" t="s">
        <v>106</v>
      </c>
      <c r="L1837">
        <v>0</v>
      </c>
      <c r="M1837">
        <v>0</v>
      </c>
      <c r="N1837">
        <v>5</v>
      </c>
      <c r="O1837" s="6">
        <v>0</v>
      </c>
      <c r="P1837" t="s">
        <v>106</v>
      </c>
      <c r="Q1837" t="s">
        <v>107</v>
      </c>
      <c r="R1837">
        <f>IF(F1837="Monthly",2,0)
+IF(E1837&lt;=6,2,0)
+IF(N1837&lt;=2,2,0)
+IF(L1837&gt;=4,2,0)
+IF(M1837&gt;=2,1,0)
+IF(H1837&gt;=_xlfn.PERCENTILE.INC($H$2:$H$10001,0.75),1,0)</f>
        <v>0</v>
      </c>
      <c r="S1837" t="str">
        <f>IF(R1837&gt;=7,"High",IF(R1837&gt;=4,"Medium","Low"))</f>
        <v>Low</v>
      </c>
    </row>
    <row r="1838" spans="1:19">
      <c r="A1838" t="s">
        <v>1963</v>
      </c>
      <c r="B1838">
        <v>26</v>
      </c>
      <c r="C1838" t="s">
        <v>101</v>
      </c>
      <c r="D1838" t="s">
        <v>128</v>
      </c>
      <c r="E1838">
        <v>47</v>
      </c>
      <c r="F1838" t="s">
        <v>103</v>
      </c>
      <c r="G1838" t="s">
        <v>110</v>
      </c>
      <c r="H1838" s="5">
        <v>680</v>
      </c>
      <c r="I1838" s="5">
        <v>32839.96</v>
      </c>
      <c r="J1838" t="s">
        <v>140</v>
      </c>
      <c r="K1838" t="s">
        <v>106</v>
      </c>
      <c r="L1838">
        <v>5</v>
      </c>
      <c r="M1838">
        <v>2</v>
      </c>
      <c r="N1838">
        <v>2</v>
      </c>
      <c r="O1838" s="6">
        <v>0</v>
      </c>
      <c r="P1838" t="s">
        <v>107</v>
      </c>
      <c r="Q1838" t="s">
        <v>106</v>
      </c>
      <c r="R1838">
        <f>IF(F1838="Monthly",2,0)
+IF(E1838&lt;=6,2,0)
+IF(N1838&lt;=2,2,0)
+IF(L1838&gt;=4,2,0)
+IF(M1838&gt;=2,1,0)
+IF(H1838&gt;=_xlfn.PERCENTILE.INC($H$2:$H$10001,0.75),1,0)</f>
        <v>7</v>
      </c>
      <c r="S1838" t="str">
        <f>IF(R1838&gt;=7,"High",IF(R1838&gt;=4,"Medium","Low"))</f>
        <v>High</v>
      </c>
    </row>
    <row r="1839" spans="1:19">
      <c r="A1839" t="s">
        <v>1964</v>
      </c>
      <c r="B1839">
        <v>28</v>
      </c>
      <c r="C1839" t="s">
        <v>112</v>
      </c>
      <c r="D1839" t="s">
        <v>133</v>
      </c>
      <c r="E1839">
        <v>24</v>
      </c>
      <c r="F1839" t="s">
        <v>109</v>
      </c>
      <c r="G1839" t="s">
        <v>104</v>
      </c>
      <c r="H1839" s="5">
        <v>410</v>
      </c>
      <c r="I1839" s="5">
        <v>8638.74</v>
      </c>
      <c r="J1839" t="s">
        <v>115</v>
      </c>
      <c r="K1839" t="s">
        <v>106</v>
      </c>
      <c r="L1839">
        <v>0</v>
      </c>
      <c r="M1839">
        <v>0</v>
      </c>
      <c r="N1839">
        <v>5</v>
      </c>
      <c r="O1839" s="6">
        <v>10</v>
      </c>
      <c r="P1839" t="s">
        <v>106</v>
      </c>
      <c r="Q1839" t="s">
        <v>107</v>
      </c>
      <c r="R1839">
        <f>IF(F1839="Monthly",2,0)
+IF(E1839&lt;=6,2,0)
+IF(N1839&lt;=2,2,0)
+IF(L1839&gt;=4,2,0)
+IF(M1839&gt;=2,1,0)
+IF(H1839&gt;=_xlfn.PERCENTILE.INC($H$2:$H$10001,0.75),1,0)</f>
        <v>0</v>
      </c>
      <c r="S1839" t="str">
        <f>IF(R1839&gt;=7,"High",IF(R1839&gt;=4,"Medium","Low"))</f>
        <v>Low</v>
      </c>
    </row>
    <row r="1840" spans="1:19">
      <c r="A1840" t="s">
        <v>1965</v>
      </c>
      <c r="B1840">
        <v>31</v>
      </c>
      <c r="C1840" t="s">
        <v>112</v>
      </c>
      <c r="D1840" t="s">
        <v>131</v>
      </c>
      <c r="E1840">
        <v>34</v>
      </c>
      <c r="F1840" t="s">
        <v>103</v>
      </c>
      <c r="G1840" t="s">
        <v>104</v>
      </c>
      <c r="H1840" s="5">
        <v>516</v>
      </c>
      <c r="I1840" s="5">
        <v>17235.27</v>
      </c>
      <c r="J1840" t="s">
        <v>105</v>
      </c>
      <c r="K1840" t="s">
        <v>107</v>
      </c>
      <c r="L1840">
        <v>1</v>
      </c>
      <c r="M1840">
        <v>0</v>
      </c>
      <c r="N1840">
        <v>5</v>
      </c>
      <c r="O1840" s="6">
        <v>0</v>
      </c>
      <c r="P1840" t="s">
        <v>107</v>
      </c>
      <c r="Q1840" t="s">
        <v>106</v>
      </c>
      <c r="R1840">
        <f>IF(F1840="Monthly",2,0)
+IF(E1840&lt;=6,2,0)
+IF(N1840&lt;=2,2,0)
+IF(L1840&gt;=4,2,0)
+IF(M1840&gt;=2,1,0)
+IF(H1840&gt;=_xlfn.PERCENTILE.INC($H$2:$H$10001,0.75),1,0)</f>
        <v>2</v>
      </c>
      <c r="S1840" t="str">
        <f>IF(R1840&gt;=7,"High",IF(R1840&gt;=4,"Medium","Low"))</f>
        <v>Low</v>
      </c>
    </row>
    <row r="1841" spans="1:19">
      <c r="A1841" t="s">
        <v>1966</v>
      </c>
      <c r="B1841">
        <v>36</v>
      </c>
      <c r="C1841" t="s">
        <v>112</v>
      </c>
      <c r="D1841" t="s">
        <v>126</v>
      </c>
      <c r="E1841">
        <v>35</v>
      </c>
      <c r="F1841" t="s">
        <v>103</v>
      </c>
      <c r="G1841" t="s">
        <v>110</v>
      </c>
      <c r="H1841" s="5">
        <v>784</v>
      </c>
      <c r="I1841" s="5">
        <v>27639.21</v>
      </c>
      <c r="J1841" t="s">
        <v>117</v>
      </c>
      <c r="K1841" t="s">
        <v>106</v>
      </c>
      <c r="L1841">
        <v>10</v>
      </c>
      <c r="M1841">
        <v>5</v>
      </c>
      <c r="N1841">
        <v>1</v>
      </c>
      <c r="O1841" s="6">
        <v>0</v>
      </c>
      <c r="P1841" t="s">
        <v>107</v>
      </c>
      <c r="Q1841" t="s">
        <v>106</v>
      </c>
      <c r="R1841">
        <f>IF(F1841="Monthly",2,0)
+IF(E1841&lt;=6,2,0)
+IF(N1841&lt;=2,2,0)
+IF(L1841&gt;=4,2,0)
+IF(M1841&gt;=2,1,0)
+IF(H1841&gt;=_xlfn.PERCENTILE.INC($H$2:$H$10001,0.75),1,0)</f>
        <v>7</v>
      </c>
      <c r="S1841" t="str">
        <f>IF(R1841&gt;=7,"High",IF(R1841&gt;=4,"Medium","Low"))</f>
        <v>High</v>
      </c>
    </row>
    <row r="1842" spans="1:19">
      <c r="A1842" t="s">
        <v>1967</v>
      </c>
      <c r="B1842">
        <v>50</v>
      </c>
      <c r="C1842" t="s">
        <v>101</v>
      </c>
      <c r="D1842" t="s">
        <v>126</v>
      </c>
      <c r="E1842">
        <v>41</v>
      </c>
      <c r="F1842" t="s">
        <v>109</v>
      </c>
      <c r="G1842" t="s">
        <v>110</v>
      </c>
      <c r="H1842" s="5">
        <v>744</v>
      </c>
      <c r="I1842" s="5">
        <v>30619.57</v>
      </c>
      <c r="J1842" t="s">
        <v>117</v>
      </c>
      <c r="K1842" t="s">
        <v>106</v>
      </c>
      <c r="L1842">
        <v>1</v>
      </c>
      <c r="M1842">
        <v>0</v>
      </c>
      <c r="N1842">
        <v>5</v>
      </c>
      <c r="O1842" s="6">
        <v>0</v>
      </c>
      <c r="P1842" t="s">
        <v>107</v>
      </c>
      <c r="Q1842" t="s">
        <v>107</v>
      </c>
      <c r="R1842">
        <f>IF(F1842="Monthly",2,0)
+IF(E1842&lt;=6,2,0)
+IF(N1842&lt;=2,2,0)
+IF(L1842&gt;=4,2,0)
+IF(M1842&gt;=2,1,0)
+IF(H1842&gt;=_xlfn.PERCENTILE.INC($H$2:$H$10001,0.75),1,0)</f>
        <v>0</v>
      </c>
      <c r="S1842" t="str">
        <f>IF(R1842&gt;=7,"High",IF(R1842&gt;=4,"Medium","Low"))</f>
        <v>Low</v>
      </c>
    </row>
    <row r="1843" spans="1:19">
      <c r="A1843" t="s">
        <v>1968</v>
      </c>
      <c r="B1843">
        <v>27</v>
      </c>
      <c r="C1843" t="s">
        <v>101</v>
      </c>
      <c r="D1843" t="s">
        <v>123</v>
      </c>
      <c r="E1843">
        <v>10</v>
      </c>
      <c r="F1843" t="s">
        <v>103</v>
      </c>
      <c r="G1843" t="s">
        <v>129</v>
      </c>
      <c r="H1843" s="5">
        <v>996</v>
      </c>
      <c r="I1843" s="5">
        <v>10171.1</v>
      </c>
      <c r="J1843" t="s">
        <v>134</v>
      </c>
      <c r="K1843" t="s">
        <v>106</v>
      </c>
      <c r="L1843">
        <v>1</v>
      </c>
      <c r="M1843">
        <v>0</v>
      </c>
      <c r="N1843">
        <v>5</v>
      </c>
      <c r="O1843" s="6">
        <v>0</v>
      </c>
      <c r="P1843" t="s">
        <v>106</v>
      </c>
      <c r="Q1843" t="s">
        <v>107</v>
      </c>
      <c r="R1843">
        <f>IF(F1843="Monthly",2,0)
+IF(E1843&lt;=6,2,0)
+IF(N1843&lt;=2,2,0)
+IF(L1843&gt;=4,2,0)
+IF(M1843&gt;=2,1,0)
+IF(H1843&gt;=_xlfn.PERCENTILE.INC($H$2:$H$10001,0.75),1,0)</f>
        <v>3</v>
      </c>
      <c r="S1843" t="str">
        <f>IF(R1843&gt;=7,"High",IF(R1843&gt;=4,"Medium","Low"))</f>
        <v>Low</v>
      </c>
    </row>
    <row r="1844" spans="1:19">
      <c r="A1844" t="s">
        <v>1969</v>
      </c>
      <c r="B1844">
        <v>51</v>
      </c>
      <c r="C1844" t="s">
        <v>101</v>
      </c>
      <c r="D1844" t="s">
        <v>128</v>
      </c>
      <c r="E1844">
        <v>32</v>
      </c>
      <c r="F1844" t="s">
        <v>109</v>
      </c>
      <c r="G1844" t="s">
        <v>110</v>
      </c>
      <c r="H1844" s="5">
        <v>739</v>
      </c>
      <c r="I1844" s="5">
        <v>21707.46</v>
      </c>
      <c r="J1844" t="s">
        <v>105</v>
      </c>
      <c r="K1844" t="s">
        <v>106</v>
      </c>
      <c r="L1844">
        <v>0</v>
      </c>
      <c r="M1844">
        <v>0</v>
      </c>
      <c r="N1844">
        <v>5</v>
      </c>
      <c r="O1844" s="6">
        <v>10</v>
      </c>
      <c r="P1844" t="s">
        <v>107</v>
      </c>
      <c r="Q1844" t="s">
        <v>107</v>
      </c>
      <c r="R1844">
        <f>IF(F1844="Monthly",2,0)
+IF(E1844&lt;=6,2,0)
+IF(N1844&lt;=2,2,0)
+IF(L1844&gt;=4,2,0)
+IF(M1844&gt;=2,1,0)
+IF(H1844&gt;=_xlfn.PERCENTILE.INC($H$2:$H$10001,0.75),1,0)</f>
        <v>0</v>
      </c>
      <c r="S1844" t="str">
        <f>IF(R1844&gt;=7,"High",IF(R1844&gt;=4,"Medium","Low"))</f>
        <v>Low</v>
      </c>
    </row>
    <row r="1845" spans="1:19">
      <c r="A1845" t="s">
        <v>1970</v>
      </c>
      <c r="B1845">
        <v>33</v>
      </c>
      <c r="C1845" t="s">
        <v>112</v>
      </c>
      <c r="D1845" t="s">
        <v>137</v>
      </c>
      <c r="E1845">
        <v>46</v>
      </c>
      <c r="F1845" t="s">
        <v>109</v>
      </c>
      <c r="G1845" t="s">
        <v>104</v>
      </c>
      <c r="H1845" s="5">
        <v>487</v>
      </c>
      <c r="I1845" s="5">
        <v>22465.07</v>
      </c>
      <c r="J1845" t="s">
        <v>134</v>
      </c>
      <c r="K1845" t="s">
        <v>107</v>
      </c>
      <c r="L1845">
        <v>1</v>
      </c>
      <c r="M1845">
        <v>0</v>
      </c>
      <c r="N1845">
        <v>5</v>
      </c>
      <c r="O1845" s="6">
        <v>0</v>
      </c>
      <c r="P1845" t="s">
        <v>106</v>
      </c>
      <c r="Q1845" t="s">
        <v>107</v>
      </c>
      <c r="R1845">
        <f>IF(F1845="Monthly",2,0)
+IF(E1845&lt;=6,2,0)
+IF(N1845&lt;=2,2,0)
+IF(L1845&gt;=4,2,0)
+IF(M1845&gt;=2,1,0)
+IF(H1845&gt;=_xlfn.PERCENTILE.INC($H$2:$H$10001,0.75),1,0)</f>
        <v>0</v>
      </c>
      <c r="S1845" t="str">
        <f>IF(R1845&gt;=7,"High",IF(R1845&gt;=4,"Medium","Low"))</f>
        <v>Low</v>
      </c>
    </row>
    <row r="1846" spans="1:19">
      <c r="A1846" t="s">
        <v>1971</v>
      </c>
      <c r="B1846">
        <v>55</v>
      </c>
      <c r="C1846" t="s">
        <v>101</v>
      </c>
      <c r="D1846" t="s">
        <v>119</v>
      </c>
      <c r="E1846">
        <v>16</v>
      </c>
      <c r="F1846" t="s">
        <v>109</v>
      </c>
      <c r="G1846" t="s">
        <v>104</v>
      </c>
      <c r="H1846" s="5">
        <v>461</v>
      </c>
      <c r="I1846" s="5">
        <v>7039.1</v>
      </c>
      <c r="J1846" t="s">
        <v>117</v>
      </c>
      <c r="K1846" t="s">
        <v>107</v>
      </c>
      <c r="L1846">
        <v>2</v>
      </c>
      <c r="M1846">
        <v>1</v>
      </c>
      <c r="N1846">
        <v>5</v>
      </c>
      <c r="O1846" s="6">
        <v>5</v>
      </c>
      <c r="P1846" t="s">
        <v>107</v>
      </c>
      <c r="Q1846" t="s">
        <v>106</v>
      </c>
      <c r="R1846">
        <f>IF(F1846="Monthly",2,0)
+IF(E1846&lt;=6,2,0)
+IF(N1846&lt;=2,2,0)
+IF(L1846&gt;=4,2,0)
+IF(M1846&gt;=2,1,0)
+IF(H1846&gt;=_xlfn.PERCENTILE.INC($H$2:$H$10001,0.75),1,0)</f>
        <v>0</v>
      </c>
      <c r="S1846" t="str">
        <f>IF(R1846&gt;=7,"High",IF(R1846&gt;=4,"Medium","Low"))</f>
        <v>Low</v>
      </c>
    </row>
    <row r="1847" spans="1:19">
      <c r="A1847" t="s">
        <v>1972</v>
      </c>
      <c r="B1847">
        <v>42</v>
      </c>
      <c r="C1847" t="s">
        <v>112</v>
      </c>
      <c r="D1847" t="s">
        <v>123</v>
      </c>
      <c r="E1847">
        <v>46</v>
      </c>
      <c r="F1847" t="s">
        <v>103</v>
      </c>
      <c r="G1847" t="s">
        <v>129</v>
      </c>
      <c r="H1847" s="5">
        <v>981</v>
      </c>
      <c r="I1847" s="5">
        <v>45067.66</v>
      </c>
      <c r="J1847" t="s">
        <v>140</v>
      </c>
      <c r="K1847" t="s">
        <v>106</v>
      </c>
      <c r="L1847">
        <v>1</v>
      </c>
      <c r="M1847">
        <v>0</v>
      </c>
      <c r="N1847">
        <v>5</v>
      </c>
      <c r="O1847" s="6">
        <v>0</v>
      </c>
      <c r="P1847" t="s">
        <v>107</v>
      </c>
      <c r="Q1847" t="s">
        <v>107</v>
      </c>
      <c r="R1847">
        <f>IF(F1847="Monthly",2,0)
+IF(E1847&lt;=6,2,0)
+IF(N1847&lt;=2,2,0)
+IF(L1847&gt;=4,2,0)
+IF(M1847&gt;=2,1,0)
+IF(H1847&gt;=_xlfn.PERCENTILE.INC($H$2:$H$10001,0.75),1,0)</f>
        <v>3</v>
      </c>
      <c r="S1847" t="str">
        <f>IF(R1847&gt;=7,"High",IF(R1847&gt;=4,"Medium","Low"))</f>
        <v>Low</v>
      </c>
    </row>
    <row r="1848" spans="1:19">
      <c r="A1848" t="s">
        <v>1973</v>
      </c>
      <c r="B1848">
        <v>36</v>
      </c>
      <c r="C1848" t="s">
        <v>112</v>
      </c>
      <c r="D1848" t="s">
        <v>102</v>
      </c>
      <c r="E1848">
        <v>14</v>
      </c>
      <c r="F1848" t="s">
        <v>103</v>
      </c>
      <c r="G1848" t="s">
        <v>129</v>
      </c>
      <c r="H1848" s="5">
        <v>1052</v>
      </c>
      <c r="I1848" s="5">
        <v>14553.57</v>
      </c>
      <c r="J1848" t="s">
        <v>140</v>
      </c>
      <c r="K1848" t="s">
        <v>106</v>
      </c>
      <c r="L1848">
        <v>1</v>
      </c>
      <c r="M1848">
        <v>0</v>
      </c>
      <c r="N1848">
        <v>5</v>
      </c>
      <c r="O1848" s="6">
        <v>0</v>
      </c>
      <c r="P1848" t="s">
        <v>106</v>
      </c>
      <c r="Q1848" t="s">
        <v>107</v>
      </c>
      <c r="R1848">
        <f>IF(F1848="Monthly",2,0)
+IF(E1848&lt;=6,2,0)
+IF(N1848&lt;=2,2,0)
+IF(L1848&gt;=4,2,0)
+IF(M1848&gt;=2,1,0)
+IF(H1848&gt;=_xlfn.PERCENTILE.INC($H$2:$H$10001,0.75),1,0)</f>
        <v>3</v>
      </c>
      <c r="S1848" t="str">
        <f>IF(R1848&gt;=7,"High",IF(R1848&gt;=4,"Medium","Low"))</f>
        <v>Low</v>
      </c>
    </row>
    <row r="1849" spans="1:19">
      <c r="A1849" t="s">
        <v>1974</v>
      </c>
      <c r="B1849">
        <v>30</v>
      </c>
      <c r="C1849" t="s">
        <v>112</v>
      </c>
      <c r="D1849" t="s">
        <v>102</v>
      </c>
      <c r="E1849">
        <v>10</v>
      </c>
      <c r="F1849" t="s">
        <v>103</v>
      </c>
      <c r="G1849" t="s">
        <v>110</v>
      </c>
      <c r="H1849" s="5">
        <v>741</v>
      </c>
      <c r="I1849" s="5">
        <v>7270.24</v>
      </c>
      <c r="J1849" t="s">
        <v>140</v>
      </c>
      <c r="K1849" t="s">
        <v>106</v>
      </c>
      <c r="L1849">
        <v>2</v>
      </c>
      <c r="M1849">
        <v>1</v>
      </c>
      <c r="N1849">
        <v>4</v>
      </c>
      <c r="O1849" s="6">
        <v>0</v>
      </c>
      <c r="P1849" t="s">
        <v>107</v>
      </c>
      <c r="Q1849" t="s">
        <v>106</v>
      </c>
      <c r="R1849">
        <f>IF(F1849="Monthly",2,0)
+IF(E1849&lt;=6,2,0)
+IF(N1849&lt;=2,2,0)
+IF(L1849&gt;=4,2,0)
+IF(M1849&gt;=2,1,0)
+IF(H1849&gt;=_xlfn.PERCENTILE.INC($H$2:$H$10001,0.75),1,0)</f>
        <v>2</v>
      </c>
      <c r="S1849" t="str">
        <f>IF(R1849&gt;=7,"High",IF(R1849&gt;=4,"Medium","Low"))</f>
        <v>Low</v>
      </c>
    </row>
    <row r="1850" spans="1:19">
      <c r="A1850" t="s">
        <v>1975</v>
      </c>
      <c r="B1850">
        <v>38</v>
      </c>
      <c r="C1850" t="s">
        <v>112</v>
      </c>
      <c r="D1850" t="s">
        <v>102</v>
      </c>
      <c r="E1850">
        <v>56</v>
      </c>
      <c r="F1850" t="s">
        <v>109</v>
      </c>
      <c r="G1850" t="s">
        <v>110</v>
      </c>
      <c r="H1850" s="5">
        <v>782</v>
      </c>
      <c r="I1850" s="5">
        <v>42905.9</v>
      </c>
      <c r="J1850" t="s">
        <v>105</v>
      </c>
      <c r="K1850" t="s">
        <v>107</v>
      </c>
      <c r="L1850">
        <v>0</v>
      </c>
      <c r="M1850">
        <v>0</v>
      </c>
      <c r="N1850">
        <v>5</v>
      </c>
      <c r="O1850" s="6">
        <v>0</v>
      </c>
      <c r="P1850" t="s">
        <v>107</v>
      </c>
      <c r="Q1850" t="s">
        <v>107</v>
      </c>
      <c r="R1850">
        <f>IF(F1850="Monthly",2,0)
+IF(E1850&lt;=6,2,0)
+IF(N1850&lt;=2,2,0)
+IF(L1850&gt;=4,2,0)
+IF(M1850&gt;=2,1,0)
+IF(H1850&gt;=_xlfn.PERCENTILE.INC($H$2:$H$10001,0.75),1,0)</f>
        <v>0</v>
      </c>
      <c r="S1850" t="str">
        <f>IF(R1850&gt;=7,"High",IF(R1850&gt;=4,"Medium","Low"))</f>
        <v>Low</v>
      </c>
    </row>
    <row r="1851" spans="1:19">
      <c r="A1851" t="s">
        <v>1976</v>
      </c>
      <c r="B1851">
        <v>24</v>
      </c>
      <c r="C1851" t="s">
        <v>112</v>
      </c>
      <c r="D1851" t="s">
        <v>131</v>
      </c>
      <c r="E1851">
        <v>22</v>
      </c>
      <c r="F1851" t="s">
        <v>103</v>
      </c>
      <c r="G1851" t="s">
        <v>110</v>
      </c>
      <c r="H1851" s="5">
        <v>704</v>
      </c>
      <c r="I1851" s="5">
        <v>15500.21</v>
      </c>
      <c r="J1851" t="s">
        <v>105</v>
      </c>
      <c r="K1851" t="s">
        <v>106</v>
      </c>
      <c r="L1851">
        <v>1</v>
      </c>
      <c r="M1851">
        <v>0</v>
      </c>
      <c r="N1851">
        <v>5</v>
      </c>
      <c r="O1851" s="6">
        <v>0</v>
      </c>
      <c r="P1851" t="s">
        <v>107</v>
      </c>
      <c r="Q1851" t="s">
        <v>106</v>
      </c>
      <c r="R1851">
        <f>IF(F1851="Monthly",2,0)
+IF(E1851&lt;=6,2,0)
+IF(N1851&lt;=2,2,0)
+IF(L1851&gt;=4,2,0)
+IF(M1851&gt;=2,1,0)
+IF(H1851&gt;=_xlfn.PERCENTILE.INC($H$2:$H$10001,0.75),1,0)</f>
        <v>2</v>
      </c>
      <c r="S1851" t="str">
        <f>IF(R1851&gt;=7,"High",IF(R1851&gt;=4,"Medium","Low"))</f>
        <v>Low</v>
      </c>
    </row>
    <row r="1852" spans="1:19">
      <c r="A1852" t="s">
        <v>1977</v>
      </c>
      <c r="B1852">
        <v>37</v>
      </c>
      <c r="C1852" t="s">
        <v>112</v>
      </c>
      <c r="D1852" t="s">
        <v>137</v>
      </c>
      <c r="E1852">
        <v>25</v>
      </c>
      <c r="F1852" t="s">
        <v>103</v>
      </c>
      <c r="G1852" t="s">
        <v>129</v>
      </c>
      <c r="H1852" s="5">
        <v>1099</v>
      </c>
      <c r="I1852" s="5">
        <v>28101.42</v>
      </c>
      <c r="J1852" t="s">
        <v>105</v>
      </c>
      <c r="K1852" t="s">
        <v>106</v>
      </c>
      <c r="L1852">
        <v>0</v>
      </c>
      <c r="M1852">
        <v>0</v>
      </c>
      <c r="N1852">
        <v>5</v>
      </c>
      <c r="O1852" s="6">
        <v>0</v>
      </c>
      <c r="P1852" t="s">
        <v>107</v>
      </c>
      <c r="Q1852" t="s">
        <v>107</v>
      </c>
      <c r="R1852">
        <f>IF(F1852="Monthly",2,0)
+IF(E1852&lt;=6,2,0)
+IF(N1852&lt;=2,2,0)
+IF(L1852&gt;=4,2,0)
+IF(M1852&gt;=2,1,0)
+IF(H1852&gt;=_xlfn.PERCENTILE.INC($H$2:$H$10001,0.75),1,0)</f>
        <v>3</v>
      </c>
      <c r="S1852" t="str">
        <f>IF(R1852&gt;=7,"High",IF(R1852&gt;=4,"Medium","Low"))</f>
        <v>Low</v>
      </c>
    </row>
    <row r="1853" spans="1:19">
      <c r="A1853" t="s">
        <v>1978</v>
      </c>
      <c r="B1853">
        <v>39</v>
      </c>
      <c r="C1853" t="s">
        <v>112</v>
      </c>
      <c r="D1853" t="s">
        <v>119</v>
      </c>
      <c r="E1853">
        <v>12</v>
      </c>
      <c r="F1853" t="s">
        <v>103</v>
      </c>
      <c r="G1853" t="s">
        <v>129</v>
      </c>
      <c r="H1853" s="5">
        <v>1068</v>
      </c>
      <c r="I1853" s="5">
        <v>12454.72</v>
      </c>
      <c r="J1853" t="s">
        <v>140</v>
      </c>
      <c r="K1853" t="s">
        <v>106</v>
      </c>
      <c r="L1853">
        <v>0</v>
      </c>
      <c r="M1853">
        <v>0</v>
      </c>
      <c r="N1853">
        <v>5</v>
      </c>
      <c r="O1853" s="6">
        <v>0</v>
      </c>
      <c r="P1853" t="s">
        <v>107</v>
      </c>
      <c r="Q1853" t="s">
        <v>106</v>
      </c>
      <c r="R1853">
        <f>IF(F1853="Monthly",2,0)
+IF(E1853&lt;=6,2,0)
+IF(N1853&lt;=2,2,0)
+IF(L1853&gt;=4,2,0)
+IF(M1853&gt;=2,1,0)
+IF(H1853&gt;=_xlfn.PERCENTILE.INC($H$2:$H$10001,0.75),1,0)</f>
        <v>3</v>
      </c>
      <c r="S1853" t="str">
        <f>IF(R1853&gt;=7,"High",IF(R1853&gt;=4,"Medium","Low"))</f>
        <v>Low</v>
      </c>
    </row>
    <row r="1854" spans="1:19">
      <c r="A1854" t="s">
        <v>1979</v>
      </c>
      <c r="B1854">
        <v>37</v>
      </c>
      <c r="C1854" t="s">
        <v>112</v>
      </c>
      <c r="D1854" t="s">
        <v>102</v>
      </c>
      <c r="E1854">
        <v>35</v>
      </c>
      <c r="F1854" t="s">
        <v>109</v>
      </c>
      <c r="G1854" t="s">
        <v>110</v>
      </c>
      <c r="H1854" s="5">
        <v>684</v>
      </c>
      <c r="I1854" s="5">
        <v>23873.61</v>
      </c>
      <c r="J1854" t="s">
        <v>140</v>
      </c>
      <c r="K1854" t="s">
        <v>106</v>
      </c>
      <c r="L1854">
        <v>0</v>
      </c>
      <c r="M1854">
        <v>0</v>
      </c>
      <c r="N1854">
        <v>5</v>
      </c>
      <c r="O1854" s="6">
        <v>0</v>
      </c>
      <c r="P1854" t="s">
        <v>106</v>
      </c>
      <c r="Q1854" t="s">
        <v>107</v>
      </c>
      <c r="R1854">
        <f>IF(F1854="Monthly",2,0)
+IF(E1854&lt;=6,2,0)
+IF(N1854&lt;=2,2,0)
+IF(L1854&gt;=4,2,0)
+IF(M1854&gt;=2,1,0)
+IF(H1854&gt;=_xlfn.PERCENTILE.INC($H$2:$H$10001,0.75),1,0)</f>
        <v>0</v>
      </c>
      <c r="S1854" t="str">
        <f>IF(R1854&gt;=7,"High",IF(R1854&gt;=4,"Medium","Low"))</f>
        <v>Low</v>
      </c>
    </row>
    <row r="1855" spans="1:19">
      <c r="A1855" t="s">
        <v>1980</v>
      </c>
      <c r="B1855">
        <v>45</v>
      </c>
      <c r="C1855" t="s">
        <v>101</v>
      </c>
      <c r="D1855" t="s">
        <v>102</v>
      </c>
      <c r="E1855">
        <v>40</v>
      </c>
      <c r="F1855" t="s">
        <v>103</v>
      </c>
      <c r="G1855" t="s">
        <v>104</v>
      </c>
      <c r="H1855" s="5">
        <v>454</v>
      </c>
      <c r="I1855" s="5">
        <v>18408.53</v>
      </c>
      <c r="J1855" t="s">
        <v>105</v>
      </c>
      <c r="K1855" t="s">
        <v>106</v>
      </c>
      <c r="L1855">
        <v>1</v>
      </c>
      <c r="M1855">
        <v>0</v>
      </c>
      <c r="N1855">
        <v>5</v>
      </c>
      <c r="O1855" s="6">
        <v>0</v>
      </c>
      <c r="P1855" t="s">
        <v>107</v>
      </c>
      <c r="Q1855" t="s">
        <v>106</v>
      </c>
      <c r="R1855">
        <f>IF(F1855="Monthly",2,0)
+IF(E1855&lt;=6,2,0)
+IF(N1855&lt;=2,2,0)
+IF(L1855&gt;=4,2,0)
+IF(M1855&gt;=2,1,0)
+IF(H1855&gt;=_xlfn.PERCENTILE.INC($H$2:$H$10001,0.75),1,0)</f>
        <v>2</v>
      </c>
      <c r="S1855" t="str">
        <f>IF(R1855&gt;=7,"High",IF(R1855&gt;=4,"Medium","Low"))</f>
        <v>Low</v>
      </c>
    </row>
    <row r="1856" spans="1:19">
      <c r="A1856" t="s">
        <v>1981</v>
      </c>
      <c r="B1856">
        <v>52</v>
      </c>
      <c r="C1856" t="s">
        <v>112</v>
      </c>
      <c r="D1856" t="s">
        <v>126</v>
      </c>
      <c r="E1856">
        <v>65</v>
      </c>
      <c r="F1856" t="s">
        <v>109</v>
      </c>
      <c r="G1856" t="s">
        <v>129</v>
      </c>
      <c r="H1856" s="5">
        <v>1033</v>
      </c>
      <c r="I1856" s="5">
        <v>65222.14</v>
      </c>
      <c r="J1856" t="s">
        <v>134</v>
      </c>
      <c r="K1856" t="s">
        <v>106</v>
      </c>
      <c r="L1856">
        <v>0</v>
      </c>
      <c r="M1856">
        <v>0</v>
      </c>
      <c r="N1856">
        <v>5</v>
      </c>
      <c r="O1856" s="6">
        <v>0</v>
      </c>
      <c r="P1856" t="s">
        <v>107</v>
      </c>
      <c r="Q1856" t="s">
        <v>107</v>
      </c>
      <c r="R1856">
        <f>IF(F1856="Monthly",2,0)
+IF(E1856&lt;=6,2,0)
+IF(N1856&lt;=2,2,0)
+IF(L1856&gt;=4,2,0)
+IF(M1856&gt;=2,1,0)
+IF(H1856&gt;=_xlfn.PERCENTILE.INC($H$2:$H$10001,0.75),1,0)</f>
        <v>1</v>
      </c>
      <c r="S1856" t="str">
        <f>IF(R1856&gt;=7,"High",IF(R1856&gt;=4,"Medium","Low"))</f>
        <v>Low</v>
      </c>
    </row>
    <row r="1857" spans="1:19">
      <c r="A1857" t="s">
        <v>1982</v>
      </c>
      <c r="B1857">
        <v>27</v>
      </c>
      <c r="C1857" t="s">
        <v>101</v>
      </c>
      <c r="D1857" t="s">
        <v>126</v>
      </c>
      <c r="E1857">
        <v>33</v>
      </c>
      <c r="F1857" t="s">
        <v>121</v>
      </c>
      <c r="G1857" t="s">
        <v>110</v>
      </c>
      <c r="H1857" s="5">
        <v>725</v>
      </c>
      <c r="I1857" s="5">
        <v>21895.99</v>
      </c>
      <c r="J1857" t="s">
        <v>105</v>
      </c>
      <c r="K1857" t="s">
        <v>106</v>
      </c>
      <c r="L1857">
        <v>1</v>
      </c>
      <c r="M1857">
        <v>0</v>
      </c>
      <c r="N1857">
        <v>5</v>
      </c>
      <c r="O1857" s="6">
        <v>10</v>
      </c>
      <c r="P1857" t="s">
        <v>107</v>
      </c>
      <c r="Q1857" t="s">
        <v>107</v>
      </c>
      <c r="R1857">
        <f>IF(F1857="Monthly",2,0)
+IF(E1857&lt;=6,2,0)
+IF(N1857&lt;=2,2,0)
+IF(L1857&gt;=4,2,0)
+IF(M1857&gt;=2,1,0)
+IF(H1857&gt;=_xlfn.PERCENTILE.INC($H$2:$H$10001,0.75),1,0)</f>
        <v>0</v>
      </c>
      <c r="S1857" t="str">
        <f>IF(R1857&gt;=7,"High",IF(R1857&gt;=4,"Medium","Low"))</f>
        <v>Low</v>
      </c>
    </row>
    <row r="1858" spans="1:19">
      <c r="A1858" t="s">
        <v>1983</v>
      </c>
      <c r="B1858">
        <v>38</v>
      </c>
      <c r="C1858" t="s">
        <v>112</v>
      </c>
      <c r="D1858" t="s">
        <v>131</v>
      </c>
      <c r="E1858">
        <v>20</v>
      </c>
      <c r="F1858" t="s">
        <v>103</v>
      </c>
      <c r="G1858" t="s">
        <v>104</v>
      </c>
      <c r="H1858" s="5">
        <v>431</v>
      </c>
      <c r="I1858" s="5">
        <v>8721.2900000000009</v>
      </c>
      <c r="J1858" t="s">
        <v>140</v>
      </c>
      <c r="K1858" t="s">
        <v>106</v>
      </c>
      <c r="L1858">
        <v>1</v>
      </c>
      <c r="M1858">
        <v>0</v>
      </c>
      <c r="N1858">
        <v>5</v>
      </c>
      <c r="O1858" s="6">
        <v>0</v>
      </c>
      <c r="P1858" t="s">
        <v>106</v>
      </c>
      <c r="Q1858" t="s">
        <v>107</v>
      </c>
      <c r="R1858">
        <f>IF(F1858="Monthly",2,0)
+IF(E1858&lt;=6,2,0)
+IF(N1858&lt;=2,2,0)
+IF(L1858&gt;=4,2,0)
+IF(M1858&gt;=2,1,0)
+IF(H1858&gt;=_xlfn.PERCENTILE.INC($H$2:$H$10001,0.75),1,0)</f>
        <v>2</v>
      </c>
      <c r="S1858" t="str">
        <f>IF(R1858&gt;=7,"High",IF(R1858&gt;=4,"Medium","Low"))</f>
        <v>Low</v>
      </c>
    </row>
    <row r="1859" spans="1:19">
      <c r="A1859" t="s">
        <v>1984</v>
      </c>
      <c r="B1859">
        <v>21</v>
      </c>
      <c r="C1859" t="s">
        <v>112</v>
      </c>
      <c r="D1859" t="s">
        <v>102</v>
      </c>
      <c r="E1859">
        <v>57</v>
      </c>
      <c r="F1859" t="s">
        <v>109</v>
      </c>
      <c r="G1859" t="s">
        <v>104</v>
      </c>
      <c r="H1859" s="5">
        <v>455</v>
      </c>
      <c r="I1859" s="5">
        <v>26312.66</v>
      </c>
      <c r="J1859" t="s">
        <v>134</v>
      </c>
      <c r="K1859" t="s">
        <v>106</v>
      </c>
      <c r="L1859">
        <v>4</v>
      </c>
      <c r="M1859">
        <v>1</v>
      </c>
      <c r="N1859">
        <v>4</v>
      </c>
      <c r="O1859" s="6">
        <v>0</v>
      </c>
      <c r="P1859" t="s">
        <v>107</v>
      </c>
      <c r="Q1859" t="s">
        <v>107</v>
      </c>
      <c r="R1859">
        <f>IF(F1859="Monthly",2,0)
+IF(E1859&lt;=6,2,0)
+IF(N1859&lt;=2,2,0)
+IF(L1859&gt;=4,2,0)
+IF(M1859&gt;=2,1,0)
+IF(H1859&gt;=_xlfn.PERCENTILE.INC($H$2:$H$10001,0.75),1,0)</f>
        <v>2</v>
      </c>
      <c r="S1859" t="str">
        <f>IF(R1859&gt;=7,"High",IF(R1859&gt;=4,"Medium","Low"))</f>
        <v>Low</v>
      </c>
    </row>
    <row r="1860" spans="1:19">
      <c r="A1860" t="s">
        <v>1985</v>
      </c>
      <c r="B1860">
        <v>30</v>
      </c>
      <c r="C1860" t="s">
        <v>112</v>
      </c>
      <c r="D1860" t="s">
        <v>102</v>
      </c>
      <c r="E1860">
        <v>72</v>
      </c>
      <c r="F1860" t="s">
        <v>121</v>
      </c>
      <c r="G1860" t="s">
        <v>110</v>
      </c>
      <c r="H1860" s="5">
        <v>668</v>
      </c>
      <c r="I1860" s="5">
        <v>48233.95</v>
      </c>
      <c r="J1860" t="s">
        <v>140</v>
      </c>
      <c r="K1860" t="s">
        <v>107</v>
      </c>
      <c r="L1860">
        <v>0</v>
      </c>
      <c r="M1860">
        <v>0</v>
      </c>
      <c r="N1860">
        <v>5</v>
      </c>
      <c r="O1860" s="6">
        <v>0</v>
      </c>
      <c r="P1860" t="s">
        <v>107</v>
      </c>
      <c r="Q1860" t="s">
        <v>107</v>
      </c>
      <c r="R1860">
        <f>IF(F1860="Monthly",2,0)
+IF(E1860&lt;=6,2,0)
+IF(N1860&lt;=2,2,0)
+IF(L1860&gt;=4,2,0)
+IF(M1860&gt;=2,1,0)
+IF(H1860&gt;=_xlfn.PERCENTILE.INC($H$2:$H$10001,0.75),1,0)</f>
        <v>0</v>
      </c>
      <c r="S1860" t="str">
        <f>IF(R1860&gt;=7,"High",IF(R1860&gt;=4,"Medium","Low"))</f>
        <v>Low</v>
      </c>
    </row>
    <row r="1861" spans="1:19">
      <c r="A1861" t="s">
        <v>1986</v>
      </c>
      <c r="B1861">
        <v>24</v>
      </c>
      <c r="C1861" t="s">
        <v>101</v>
      </c>
      <c r="D1861" t="s">
        <v>123</v>
      </c>
      <c r="E1861">
        <v>58</v>
      </c>
      <c r="F1861" t="s">
        <v>103</v>
      </c>
      <c r="G1861" t="s">
        <v>129</v>
      </c>
      <c r="H1861" s="5">
        <v>1075</v>
      </c>
      <c r="I1861" s="5">
        <v>62054.8</v>
      </c>
      <c r="J1861" t="s">
        <v>117</v>
      </c>
      <c r="K1861" t="s">
        <v>106</v>
      </c>
      <c r="L1861">
        <v>0</v>
      </c>
      <c r="M1861">
        <v>0</v>
      </c>
      <c r="N1861">
        <v>5</v>
      </c>
      <c r="O1861" s="6">
        <v>0</v>
      </c>
      <c r="P1861" t="s">
        <v>107</v>
      </c>
      <c r="Q1861" t="s">
        <v>107</v>
      </c>
      <c r="R1861">
        <f>IF(F1861="Monthly",2,0)
+IF(E1861&lt;=6,2,0)
+IF(N1861&lt;=2,2,0)
+IF(L1861&gt;=4,2,0)
+IF(M1861&gt;=2,1,0)
+IF(H1861&gt;=_xlfn.PERCENTILE.INC($H$2:$H$10001,0.75),1,0)</f>
        <v>3</v>
      </c>
      <c r="S1861" t="str">
        <f>IF(R1861&gt;=7,"High",IF(R1861&gt;=4,"Medium","Low"))</f>
        <v>Low</v>
      </c>
    </row>
    <row r="1862" spans="1:19">
      <c r="A1862" t="s">
        <v>1987</v>
      </c>
      <c r="B1862">
        <v>46</v>
      </c>
      <c r="C1862" t="s">
        <v>101</v>
      </c>
      <c r="D1862" t="s">
        <v>119</v>
      </c>
      <c r="E1862">
        <v>23</v>
      </c>
      <c r="F1862" t="s">
        <v>103</v>
      </c>
      <c r="G1862" t="s">
        <v>129</v>
      </c>
      <c r="H1862" s="5">
        <v>1064</v>
      </c>
      <c r="I1862" s="5">
        <v>24582.25</v>
      </c>
      <c r="J1862" t="s">
        <v>105</v>
      </c>
      <c r="K1862" t="s">
        <v>106</v>
      </c>
      <c r="L1862">
        <v>0</v>
      </c>
      <c r="M1862">
        <v>0</v>
      </c>
      <c r="N1862">
        <v>5</v>
      </c>
      <c r="O1862" s="6">
        <v>0</v>
      </c>
      <c r="P1862" t="s">
        <v>107</v>
      </c>
      <c r="Q1862" t="s">
        <v>107</v>
      </c>
      <c r="R1862">
        <f>IF(F1862="Monthly",2,0)
+IF(E1862&lt;=6,2,0)
+IF(N1862&lt;=2,2,0)
+IF(L1862&gt;=4,2,0)
+IF(M1862&gt;=2,1,0)
+IF(H1862&gt;=_xlfn.PERCENTILE.INC($H$2:$H$10001,0.75),1,0)</f>
        <v>3</v>
      </c>
      <c r="S1862" t="str">
        <f>IF(R1862&gt;=7,"High",IF(R1862&gt;=4,"Medium","Low"))</f>
        <v>Low</v>
      </c>
    </row>
    <row r="1863" spans="1:19">
      <c r="A1863" t="s">
        <v>1988</v>
      </c>
      <c r="B1863">
        <v>42</v>
      </c>
      <c r="C1863" t="s">
        <v>112</v>
      </c>
      <c r="D1863" t="s">
        <v>137</v>
      </c>
      <c r="E1863">
        <v>28</v>
      </c>
      <c r="F1863" t="s">
        <v>103</v>
      </c>
      <c r="G1863" t="s">
        <v>104</v>
      </c>
      <c r="H1863" s="5">
        <v>417</v>
      </c>
      <c r="I1863" s="5">
        <v>11544.02</v>
      </c>
      <c r="J1863" t="s">
        <v>117</v>
      </c>
      <c r="K1863" t="s">
        <v>107</v>
      </c>
      <c r="L1863">
        <v>2</v>
      </c>
      <c r="M1863">
        <v>0</v>
      </c>
      <c r="N1863">
        <v>5</v>
      </c>
      <c r="O1863" s="6">
        <v>0</v>
      </c>
      <c r="P1863" t="s">
        <v>106</v>
      </c>
      <c r="Q1863" t="s">
        <v>106</v>
      </c>
      <c r="R1863">
        <f>IF(F1863="Monthly",2,0)
+IF(E1863&lt;=6,2,0)
+IF(N1863&lt;=2,2,0)
+IF(L1863&gt;=4,2,0)
+IF(M1863&gt;=2,1,0)
+IF(H1863&gt;=_xlfn.PERCENTILE.INC($H$2:$H$10001,0.75),1,0)</f>
        <v>2</v>
      </c>
      <c r="S1863" t="str">
        <f>IF(R1863&gt;=7,"High",IF(R1863&gt;=4,"Medium","Low"))</f>
        <v>Low</v>
      </c>
    </row>
    <row r="1864" spans="1:19">
      <c r="A1864" t="s">
        <v>1989</v>
      </c>
      <c r="B1864">
        <v>32</v>
      </c>
      <c r="C1864" t="s">
        <v>101</v>
      </c>
      <c r="D1864" t="s">
        <v>131</v>
      </c>
      <c r="E1864">
        <v>54</v>
      </c>
      <c r="F1864" t="s">
        <v>103</v>
      </c>
      <c r="G1864" t="s">
        <v>104</v>
      </c>
      <c r="H1864" s="5">
        <v>473</v>
      </c>
      <c r="I1864" s="5">
        <v>24809.66</v>
      </c>
      <c r="J1864" t="s">
        <v>140</v>
      </c>
      <c r="K1864" t="s">
        <v>106</v>
      </c>
      <c r="L1864">
        <v>0</v>
      </c>
      <c r="M1864">
        <v>0</v>
      </c>
      <c r="N1864">
        <v>5</v>
      </c>
      <c r="O1864" s="6">
        <v>0</v>
      </c>
      <c r="P1864" t="s">
        <v>107</v>
      </c>
      <c r="Q1864" t="s">
        <v>107</v>
      </c>
      <c r="R1864">
        <f>IF(F1864="Monthly",2,0)
+IF(E1864&lt;=6,2,0)
+IF(N1864&lt;=2,2,0)
+IF(L1864&gt;=4,2,0)
+IF(M1864&gt;=2,1,0)
+IF(H1864&gt;=_xlfn.PERCENTILE.INC($H$2:$H$10001,0.75),1,0)</f>
        <v>2</v>
      </c>
      <c r="S1864" t="str">
        <f>IF(R1864&gt;=7,"High",IF(R1864&gt;=4,"Medium","Low"))</f>
        <v>Low</v>
      </c>
    </row>
    <row r="1865" spans="1:19">
      <c r="A1865" t="s">
        <v>1990</v>
      </c>
      <c r="B1865">
        <v>27</v>
      </c>
      <c r="C1865" t="s">
        <v>101</v>
      </c>
      <c r="D1865" t="s">
        <v>113</v>
      </c>
      <c r="E1865">
        <v>23</v>
      </c>
      <c r="F1865" t="s">
        <v>103</v>
      </c>
      <c r="G1865" t="s">
        <v>129</v>
      </c>
      <c r="H1865" s="5">
        <v>1002</v>
      </c>
      <c r="I1865" s="5">
        <v>23045.77</v>
      </c>
      <c r="J1865" t="s">
        <v>115</v>
      </c>
      <c r="K1865" t="s">
        <v>106</v>
      </c>
      <c r="L1865">
        <v>3</v>
      </c>
      <c r="M1865">
        <v>2</v>
      </c>
      <c r="N1865">
        <v>5</v>
      </c>
      <c r="O1865" s="6">
        <v>0</v>
      </c>
      <c r="P1865" t="s">
        <v>107</v>
      </c>
      <c r="Q1865" t="s">
        <v>106</v>
      </c>
      <c r="R1865">
        <f>IF(F1865="Monthly",2,0)
+IF(E1865&lt;=6,2,0)
+IF(N1865&lt;=2,2,0)
+IF(L1865&gt;=4,2,0)
+IF(M1865&gt;=2,1,0)
+IF(H1865&gt;=_xlfn.PERCENTILE.INC($H$2:$H$10001,0.75),1,0)</f>
        <v>4</v>
      </c>
      <c r="S1865" t="str">
        <f>IF(R1865&gt;=7,"High",IF(R1865&gt;=4,"Medium","Low"))</f>
        <v>Medium</v>
      </c>
    </row>
    <row r="1866" spans="1:19">
      <c r="A1866" t="s">
        <v>1991</v>
      </c>
      <c r="B1866">
        <v>25</v>
      </c>
      <c r="C1866" t="s">
        <v>101</v>
      </c>
      <c r="D1866" t="s">
        <v>159</v>
      </c>
      <c r="E1866">
        <v>54</v>
      </c>
      <c r="F1866" t="s">
        <v>121</v>
      </c>
      <c r="G1866" t="s">
        <v>104</v>
      </c>
      <c r="H1866" s="5">
        <v>469</v>
      </c>
      <c r="I1866" s="5">
        <v>23273.74</v>
      </c>
      <c r="J1866" t="s">
        <v>117</v>
      </c>
      <c r="K1866" t="s">
        <v>106</v>
      </c>
      <c r="L1866">
        <v>1</v>
      </c>
      <c r="M1866">
        <v>0</v>
      </c>
      <c r="N1866">
        <v>4</v>
      </c>
      <c r="O1866" s="6">
        <v>10</v>
      </c>
      <c r="P1866" t="s">
        <v>106</v>
      </c>
      <c r="Q1866" t="s">
        <v>107</v>
      </c>
      <c r="R1866">
        <f>IF(F1866="Monthly",2,0)
+IF(E1866&lt;=6,2,0)
+IF(N1866&lt;=2,2,0)
+IF(L1866&gt;=4,2,0)
+IF(M1866&gt;=2,1,0)
+IF(H1866&gt;=_xlfn.PERCENTILE.INC($H$2:$H$10001,0.75),1,0)</f>
        <v>0</v>
      </c>
      <c r="S1866" t="str">
        <f>IF(R1866&gt;=7,"High",IF(R1866&gt;=4,"Medium","Low"))</f>
        <v>Low</v>
      </c>
    </row>
    <row r="1867" spans="1:19">
      <c r="A1867" t="s">
        <v>1992</v>
      </c>
      <c r="B1867">
        <v>18</v>
      </c>
      <c r="C1867" t="s">
        <v>101</v>
      </c>
      <c r="D1867" t="s">
        <v>131</v>
      </c>
      <c r="E1867">
        <v>14</v>
      </c>
      <c r="F1867" t="s">
        <v>103</v>
      </c>
      <c r="G1867" t="s">
        <v>104</v>
      </c>
      <c r="H1867" s="5">
        <v>488</v>
      </c>
      <c r="I1867" s="5">
        <v>6924.96</v>
      </c>
      <c r="J1867" t="s">
        <v>140</v>
      </c>
      <c r="K1867" t="s">
        <v>106</v>
      </c>
      <c r="L1867">
        <v>4</v>
      </c>
      <c r="M1867">
        <v>1</v>
      </c>
      <c r="N1867">
        <v>3</v>
      </c>
      <c r="O1867" s="6">
        <v>0</v>
      </c>
      <c r="P1867" t="s">
        <v>107</v>
      </c>
      <c r="Q1867" t="s">
        <v>107</v>
      </c>
      <c r="R1867">
        <f>IF(F1867="Monthly",2,0)
+IF(E1867&lt;=6,2,0)
+IF(N1867&lt;=2,2,0)
+IF(L1867&gt;=4,2,0)
+IF(M1867&gt;=2,1,0)
+IF(H1867&gt;=_xlfn.PERCENTILE.INC($H$2:$H$10001,0.75),1,0)</f>
        <v>4</v>
      </c>
      <c r="S1867" t="str">
        <f>IF(R1867&gt;=7,"High",IF(R1867&gt;=4,"Medium","Low"))</f>
        <v>Medium</v>
      </c>
    </row>
    <row r="1868" spans="1:19">
      <c r="A1868" t="s">
        <v>1993</v>
      </c>
      <c r="B1868">
        <v>35</v>
      </c>
      <c r="C1868" t="s">
        <v>101</v>
      </c>
      <c r="D1868" t="s">
        <v>159</v>
      </c>
      <c r="E1868">
        <v>43</v>
      </c>
      <c r="F1868" t="s">
        <v>103</v>
      </c>
      <c r="G1868" t="s">
        <v>104</v>
      </c>
      <c r="H1868" s="5">
        <v>403</v>
      </c>
      <c r="I1868" s="5">
        <v>17078.05</v>
      </c>
      <c r="J1868" t="s">
        <v>117</v>
      </c>
      <c r="K1868" t="s">
        <v>107</v>
      </c>
      <c r="L1868">
        <v>2</v>
      </c>
      <c r="M1868">
        <v>0</v>
      </c>
      <c r="N1868">
        <v>3</v>
      </c>
      <c r="O1868" s="6">
        <v>0</v>
      </c>
      <c r="P1868" t="s">
        <v>107</v>
      </c>
      <c r="Q1868" t="s">
        <v>107</v>
      </c>
      <c r="R1868">
        <f>IF(F1868="Monthly",2,0)
+IF(E1868&lt;=6,2,0)
+IF(N1868&lt;=2,2,0)
+IF(L1868&gt;=4,2,0)
+IF(M1868&gt;=2,1,0)
+IF(H1868&gt;=_xlfn.PERCENTILE.INC($H$2:$H$10001,0.75),1,0)</f>
        <v>2</v>
      </c>
      <c r="S1868" t="str">
        <f>IF(R1868&gt;=7,"High",IF(R1868&gt;=4,"Medium","Low"))</f>
        <v>Low</v>
      </c>
    </row>
    <row r="1869" spans="1:19">
      <c r="A1869" t="s">
        <v>1994</v>
      </c>
      <c r="B1869">
        <v>45</v>
      </c>
      <c r="C1869" t="s">
        <v>112</v>
      </c>
      <c r="D1869" t="s">
        <v>126</v>
      </c>
      <c r="E1869">
        <v>30</v>
      </c>
      <c r="F1869" t="s">
        <v>103</v>
      </c>
      <c r="G1869" t="s">
        <v>129</v>
      </c>
      <c r="H1869" s="5">
        <v>978</v>
      </c>
      <c r="I1869" s="5">
        <v>28944.080000000002</v>
      </c>
      <c r="J1869" t="s">
        <v>115</v>
      </c>
      <c r="K1869" t="s">
        <v>106</v>
      </c>
      <c r="L1869">
        <v>0</v>
      </c>
      <c r="M1869">
        <v>0</v>
      </c>
      <c r="N1869">
        <v>5</v>
      </c>
      <c r="O1869" s="6">
        <v>0</v>
      </c>
      <c r="P1869" t="s">
        <v>106</v>
      </c>
      <c r="Q1869" t="s">
        <v>107</v>
      </c>
      <c r="R1869">
        <f>IF(F1869="Monthly",2,0)
+IF(E1869&lt;=6,2,0)
+IF(N1869&lt;=2,2,0)
+IF(L1869&gt;=4,2,0)
+IF(M1869&gt;=2,1,0)
+IF(H1869&gt;=_xlfn.PERCENTILE.INC($H$2:$H$10001,0.75),1,0)</f>
        <v>3</v>
      </c>
      <c r="S1869" t="str">
        <f>IF(R1869&gt;=7,"High",IF(R1869&gt;=4,"Medium","Low"))</f>
        <v>Low</v>
      </c>
    </row>
    <row r="1870" spans="1:19">
      <c r="A1870" t="s">
        <v>1995</v>
      </c>
      <c r="B1870">
        <v>24</v>
      </c>
      <c r="C1870" t="s">
        <v>101</v>
      </c>
      <c r="D1870" t="s">
        <v>131</v>
      </c>
      <c r="E1870">
        <v>37</v>
      </c>
      <c r="F1870" t="s">
        <v>109</v>
      </c>
      <c r="G1870" t="s">
        <v>104</v>
      </c>
      <c r="H1870" s="5">
        <v>407</v>
      </c>
      <c r="I1870" s="5">
        <v>14719.37</v>
      </c>
      <c r="J1870" t="s">
        <v>105</v>
      </c>
      <c r="K1870" t="s">
        <v>106</v>
      </c>
      <c r="L1870">
        <v>1</v>
      </c>
      <c r="M1870">
        <v>0</v>
      </c>
      <c r="N1870">
        <v>4</v>
      </c>
      <c r="O1870" s="6">
        <v>0</v>
      </c>
      <c r="P1870" t="s">
        <v>107</v>
      </c>
      <c r="Q1870" t="s">
        <v>107</v>
      </c>
      <c r="R1870">
        <f>IF(F1870="Monthly",2,0)
+IF(E1870&lt;=6,2,0)
+IF(N1870&lt;=2,2,0)
+IF(L1870&gt;=4,2,0)
+IF(M1870&gt;=2,1,0)
+IF(H1870&gt;=_xlfn.PERCENTILE.INC($H$2:$H$10001,0.75),1,0)</f>
        <v>0</v>
      </c>
      <c r="S1870" t="str">
        <f>IF(R1870&gt;=7,"High",IF(R1870&gt;=4,"Medium","Low"))</f>
        <v>Low</v>
      </c>
    </row>
    <row r="1871" spans="1:19">
      <c r="A1871" t="s">
        <v>1996</v>
      </c>
      <c r="B1871">
        <v>28</v>
      </c>
      <c r="C1871" t="s">
        <v>101</v>
      </c>
      <c r="D1871" t="s">
        <v>102</v>
      </c>
      <c r="E1871">
        <v>31</v>
      </c>
      <c r="F1871" t="s">
        <v>103</v>
      </c>
      <c r="G1871" t="s">
        <v>110</v>
      </c>
      <c r="H1871" s="5">
        <v>732</v>
      </c>
      <c r="I1871" s="5">
        <v>23161.37</v>
      </c>
      <c r="J1871" t="s">
        <v>134</v>
      </c>
      <c r="K1871" t="s">
        <v>106</v>
      </c>
      <c r="L1871">
        <v>2</v>
      </c>
      <c r="M1871">
        <v>0</v>
      </c>
      <c r="N1871">
        <v>5</v>
      </c>
      <c r="O1871" s="6">
        <v>0</v>
      </c>
      <c r="P1871" t="s">
        <v>107</v>
      </c>
      <c r="Q1871" t="s">
        <v>106</v>
      </c>
      <c r="R1871">
        <f>IF(F1871="Monthly",2,0)
+IF(E1871&lt;=6,2,0)
+IF(N1871&lt;=2,2,0)
+IF(L1871&gt;=4,2,0)
+IF(M1871&gt;=2,1,0)
+IF(H1871&gt;=_xlfn.PERCENTILE.INC($H$2:$H$10001,0.75),1,0)</f>
        <v>2</v>
      </c>
      <c r="S1871" t="str">
        <f>IF(R1871&gt;=7,"High",IF(R1871&gt;=4,"Medium","Low"))</f>
        <v>Low</v>
      </c>
    </row>
    <row r="1872" spans="1:19">
      <c r="A1872" t="s">
        <v>1997</v>
      </c>
      <c r="B1872">
        <v>28</v>
      </c>
      <c r="C1872" t="s">
        <v>112</v>
      </c>
      <c r="D1872" t="s">
        <v>137</v>
      </c>
      <c r="E1872">
        <v>72</v>
      </c>
      <c r="F1872" t="s">
        <v>109</v>
      </c>
      <c r="G1872" t="s">
        <v>129</v>
      </c>
      <c r="H1872" s="5">
        <v>1053</v>
      </c>
      <c r="I1872" s="5">
        <v>74992.289999999994</v>
      </c>
      <c r="J1872" t="s">
        <v>117</v>
      </c>
      <c r="K1872" t="s">
        <v>106</v>
      </c>
      <c r="L1872">
        <v>1</v>
      </c>
      <c r="M1872">
        <v>0</v>
      </c>
      <c r="N1872">
        <v>5</v>
      </c>
      <c r="O1872" s="6">
        <v>0</v>
      </c>
      <c r="P1872" t="s">
        <v>107</v>
      </c>
      <c r="Q1872" t="s">
        <v>107</v>
      </c>
      <c r="R1872">
        <f>IF(F1872="Monthly",2,0)
+IF(E1872&lt;=6,2,0)
+IF(N1872&lt;=2,2,0)
+IF(L1872&gt;=4,2,0)
+IF(M1872&gt;=2,1,0)
+IF(H1872&gt;=_xlfn.PERCENTILE.INC($H$2:$H$10001,0.75),1,0)</f>
        <v>1</v>
      </c>
      <c r="S1872" t="str">
        <f>IF(R1872&gt;=7,"High",IF(R1872&gt;=4,"Medium","Low"))</f>
        <v>Low</v>
      </c>
    </row>
    <row r="1873" spans="1:19">
      <c r="A1873" t="s">
        <v>1998</v>
      </c>
      <c r="B1873">
        <v>33</v>
      </c>
      <c r="C1873" t="s">
        <v>101</v>
      </c>
      <c r="D1873" t="s">
        <v>119</v>
      </c>
      <c r="E1873">
        <v>34</v>
      </c>
      <c r="F1873" t="s">
        <v>109</v>
      </c>
      <c r="G1873" t="s">
        <v>110</v>
      </c>
      <c r="H1873" s="5">
        <v>662</v>
      </c>
      <c r="I1873" s="5">
        <v>20902.07</v>
      </c>
      <c r="J1873" t="s">
        <v>115</v>
      </c>
      <c r="K1873" t="s">
        <v>106</v>
      </c>
      <c r="L1873">
        <v>0</v>
      </c>
      <c r="M1873">
        <v>0</v>
      </c>
      <c r="N1873">
        <v>5</v>
      </c>
      <c r="O1873" s="6">
        <v>5</v>
      </c>
      <c r="P1873" t="s">
        <v>106</v>
      </c>
      <c r="Q1873" t="s">
        <v>107</v>
      </c>
      <c r="R1873">
        <f>IF(F1873="Monthly",2,0)
+IF(E1873&lt;=6,2,0)
+IF(N1873&lt;=2,2,0)
+IF(L1873&gt;=4,2,0)
+IF(M1873&gt;=2,1,0)
+IF(H1873&gt;=_xlfn.PERCENTILE.INC($H$2:$H$10001,0.75),1,0)</f>
        <v>0</v>
      </c>
      <c r="S1873" t="str">
        <f>IF(R1873&gt;=7,"High",IF(R1873&gt;=4,"Medium","Low"))</f>
        <v>Low</v>
      </c>
    </row>
    <row r="1874" spans="1:19">
      <c r="A1874" t="s">
        <v>1999</v>
      </c>
      <c r="B1874">
        <v>32</v>
      </c>
      <c r="C1874" t="s">
        <v>101</v>
      </c>
      <c r="D1874" t="s">
        <v>126</v>
      </c>
      <c r="E1874">
        <v>15</v>
      </c>
      <c r="F1874" t="s">
        <v>109</v>
      </c>
      <c r="G1874" t="s">
        <v>104</v>
      </c>
      <c r="H1874" s="5">
        <v>562</v>
      </c>
      <c r="I1874" s="5">
        <v>8581.9500000000007</v>
      </c>
      <c r="J1874" t="s">
        <v>105</v>
      </c>
      <c r="K1874" t="s">
        <v>106</v>
      </c>
      <c r="L1874">
        <v>4</v>
      </c>
      <c r="M1874">
        <v>2</v>
      </c>
      <c r="N1874">
        <v>3</v>
      </c>
      <c r="O1874" s="6">
        <v>0</v>
      </c>
      <c r="P1874" t="s">
        <v>107</v>
      </c>
      <c r="Q1874" t="s">
        <v>106</v>
      </c>
      <c r="R1874">
        <f>IF(F1874="Monthly",2,0)
+IF(E1874&lt;=6,2,0)
+IF(N1874&lt;=2,2,0)
+IF(L1874&gt;=4,2,0)
+IF(M1874&gt;=2,1,0)
+IF(H1874&gt;=_xlfn.PERCENTILE.INC($H$2:$H$10001,0.75),1,0)</f>
        <v>3</v>
      </c>
      <c r="S1874" t="str">
        <f>IF(R1874&gt;=7,"High",IF(R1874&gt;=4,"Medium","Low"))</f>
        <v>Low</v>
      </c>
    </row>
    <row r="1875" spans="1:19">
      <c r="A1875" t="s">
        <v>2000</v>
      </c>
      <c r="B1875">
        <v>50</v>
      </c>
      <c r="C1875" t="s">
        <v>101</v>
      </c>
      <c r="D1875" t="s">
        <v>159</v>
      </c>
      <c r="E1875">
        <v>62</v>
      </c>
      <c r="F1875" t="s">
        <v>121</v>
      </c>
      <c r="G1875" t="s">
        <v>110</v>
      </c>
      <c r="H1875" s="5">
        <v>693</v>
      </c>
      <c r="I1875" s="5">
        <v>43107.26</v>
      </c>
      <c r="J1875" t="s">
        <v>115</v>
      </c>
      <c r="K1875" t="s">
        <v>106</v>
      </c>
      <c r="L1875">
        <v>2</v>
      </c>
      <c r="M1875">
        <v>0</v>
      </c>
      <c r="N1875">
        <v>4</v>
      </c>
      <c r="O1875" s="6">
        <v>0</v>
      </c>
      <c r="P1875" t="s">
        <v>107</v>
      </c>
      <c r="Q1875" t="s">
        <v>107</v>
      </c>
      <c r="R1875">
        <f>IF(F1875="Monthly",2,0)
+IF(E1875&lt;=6,2,0)
+IF(N1875&lt;=2,2,0)
+IF(L1875&gt;=4,2,0)
+IF(M1875&gt;=2,1,0)
+IF(H1875&gt;=_xlfn.PERCENTILE.INC($H$2:$H$10001,0.75),1,0)</f>
        <v>0</v>
      </c>
      <c r="S1875" t="str">
        <f>IF(R1875&gt;=7,"High",IF(R1875&gt;=4,"Medium","Low"))</f>
        <v>Low</v>
      </c>
    </row>
    <row r="1876" spans="1:19">
      <c r="A1876" t="s">
        <v>2001</v>
      </c>
      <c r="B1876">
        <v>41</v>
      </c>
      <c r="C1876" t="s">
        <v>101</v>
      </c>
      <c r="D1876" t="s">
        <v>126</v>
      </c>
      <c r="E1876">
        <v>36</v>
      </c>
      <c r="F1876" t="s">
        <v>121</v>
      </c>
      <c r="G1876" t="s">
        <v>110</v>
      </c>
      <c r="H1876" s="5">
        <v>769</v>
      </c>
      <c r="I1876" s="5">
        <v>25177.42</v>
      </c>
      <c r="J1876" t="s">
        <v>134</v>
      </c>
      <c r="K1876" t="s">
        <v>106</v>
      </c>
      <c r="L1876">
        <v>2</v>
      </c>
      <c r="M1876">
        <v>1</v>
      </c>
      <c r="N1876">
        <v>5</v>
      </c>
      <c r="O1876" s="6">
        <v>10</v>
      </c>
      <c r="P1876" t="s">
        <v>107</v>
      </c>
      <c r="Q1876" t="s">
        <v>107</v>
      </c>
      <c r="R1876">
        <f>IF(F1876="Monthly",2,0)
+IF(E1876&lt;=6,2,0)
+IF(N1876&lt;=2,2,0)
+IF(L1876&gt;=4,2,0)
+IF(M1876&gt;=2,1,0)
+IF(H1876&gt;=_xlfn.PERCENTILE.INC($H$2:$H$10001,0.75),1,0)</f>
        <v>0</v>
      </c>
      <c r="S1876" t="str">
        <f>IF(R1876&gt;=7,"High",IF(R1876&gt;=4,"Medium","Low"))</f>
        <v>Low</v>
      </c>
    </row>
    <row r="1877" spans="1:19">
      <c r="A1877" t="s">
        <v>2002</v>
      </c>
      <c r="B1877">
        <v>41</v>
      </c>
      <c r="C1877" t="s">
        <v>101</v>
      </c>
      <c r="D1877" t="s">
        <v>137</v>
      </c>
      <c r="E1877">
        <v>39</v>
      </c>
      <c r="F1877" t="s">
        <v>103</v>
      </c>
      <c r="G1877" t="s">
        <v>110</v>
      </c>
      <c r="H1877" s="5">
        <v>669</v>
      </c>
      <c r="I1877" s="5">
        <v>26325.25</v>
      </c>
      <c r="J1877" t="s">
        <v>117</v>
      </c>
      <c r="K1877" t="s">
        <v>106</v>
      </c>
      <c r="L1877">
        <v>0</v>
      </c>
      <c r="M1877">
        <v>0</v>
      </c>
      <c r="N1877">
        <v>5</v>
      </c>
      <c r="O1877" s="6">
        <v>0</v>
      </c>
      <c r="P1877" t="s">
        <v>107</v>
      </c>
      <c r="Q1877" t="s">
        <v>107</v>
      </c>
      <c r="R1877">
        <f>IF(F1877="Monthly",2,0)
+IF(E1877&lt;=6,2,0)
+IF(N1877&lt;=2,2,0)
+IF(L1877&gt;=4,2,0)
+IF(M1877&gt;=2,1,0)
+IF(H1877&gt;=_xlfn.PERCENTILE.INC($H$2:$H$10001,0.75),1,0)</f>
        <v>2</v>
      </c>
      <c r="S1877" t="str">
        <f>IF(R1877&gt;=7,"High",IF(R1877&gt;=4,"Medium","Low"))</f>
        <v>Low</v>
      </c>
    </row>
    <row r="1878" spans="1:19">
      <c r="A1878" t="s">
        <v>2003</v>
      </c>
      <c r="B1878">
        <v>32</v>
      </c>
      <c r="C1878" t="s">
        <v>112</v>
      </c>
      <c r="D1878" t="s">
        <v>137</v>
      </c>
      <c r="E1878">
        <v>20</v>
      </c>
      <c r="F1878" t="s">
        <v>103</v>
      </c>
      <c r="G1878" t="s">
        <v>110</v>
      </c>
      <c r="H1878" s="5">
        <v>716</v>
      </c>
      <c r="I1878" s="5">
        <v>14627.58</v>
      </c>
      <c r="J1878" t="s">
        <v>140</v>
      </c>
      <c r="K1878" t="s">
        <v>106</v>
      </c>
      <c r="L1878">
        <v>5</v>
      </c>
      <c r="M1878">
        <v>2</v>
      </c>
      <c r="N1878">
        <v>2</v>
      </c>
      <c r="O1878" s="6">
        <v>0</v>
      </c>
      <c r="P1878" t="s">
        <v>107</v>
      </c>
      <c r="Q1878" t="s">
        <v>106</v>
      </c>
      <c r="R1878">
        <f>IF(F1878="Monthly",2,0)
+IF(E1878&lt;=6,2,0)
+IF(N1878&lt;=2,2,0)
+IF(L1878&gt;=4,2,0)
+IF(M1878&gt;=2,1,0)
+IF(H1878&gt;=_xlfn.PERCENTILE.INC($H$2:$H$10001,0.75),1,0)</f>
        <v>7</v>
      </c>
      <c r="S1878" t="str">
        <f>IF(R1878&gt;=7,"High",IF(R1878&gt;=4,"Medium","Low"))</f>
        <v>High</v>
      </c>
    </row>
    <row r="1879" spans="1:19">
      <c r="A1879" t="s">
        <v>2004</v>
      </c>
      <c r="B1879">
        <v>42</v>
      </c>
      <c r="C1879" t="s">
        <v>101</v>
      </c>
      <c r="D1879" t="s">
        <v>113</v>
      </c>
      <c r="E1879">
        <v>49</v>
      </c>
      <c r="F1879" t="s">
        <v>121</v>
      </c>
      <c r="G1879" t="s">
        <v>110</v>
      </c>
      <c r="H1879" s="5">
        <v>765</v>
      </c>
      <c r="I1879" s="5">
        <v>37126.58</v>
      </c>
      <c r="J1879" t="s">
        <v>105</v>
      </c>
      <c r="K1879" t="s">
        <v>106</v>
      </c>
      <c r="L1879">
        <v>1</v>
      </c>
      <c r="M1879">
        <v>0</v>
      </c>
      <c r="N1879">
        <v>5</v>
      </c>
      <c r="O1879" s="6">
        <v>0</v>
      </c>
      <c r="P1879" t="s">
        <v>107</v>
      </c>
      <c r="Q1879" t="s">
        <v>107</v>
      </c>
      <c r="R1879">
        <f>IF(F1879="Monthly",2,0)
+IF(E1879&lt;=6,2,0)
+IF(N1879&lt;=2,2,0)
+IF(L1879&gt;=4,2,0)
+IF(M1879&gt;=2,1,0)
+IF(H1879&gt;=_xlfn.PERCENTILE.INC($H$2:$H$10001,0.75),1,0)</f>
        <v>0</v>
      </c>
      <c r="S1879" t="str">
        <f>IF(R1879&gt;=7,"High",IF(R1879&gt;=4,"Medium","Low"))</f>
        <v>Low</v>
      </c>
    </row>
    <row r="1880" spans="1:19">
      <c r="A1880" t="s">
        <v>2005</v>
      </c>
      <c r="B1880">
        <v>41</v>
      </c>
      <c r="C1880" t="s">
        <v>112</v>
      </c>
      <c r="D1880" t="s">
        <v>131</v>
      </c>
      <c r="E1880">
        <v>27</v>
      </c>
      <c r="F1880" t="s">
        <v>103</v>
      </c>
      <c r="G1880" t="s">
        <v>104</v>
      </c>
      <c r="H1880" s="5">
        <v>551</v>
      </c>
      <c r="I1880" s="5">
        <v>14913.72</v>
      </c>
      <c r="J1880" t="s">
        <v>115</v>
      </c>
      <c r="K1880" t="s">
        <v>106</v>
      </c>
      <c r="L1880">
        <v>0</v>
      </c>
      <c r="M1880">
        <v>0</v>
      </c>
      <c r="N1880">
        <v>5</v>
      </c>
      <c r="O1880" s="6">
        <v>0</v>
      </c>
      <c r="P1880" t="s">
        <v>106</v>
      </c>
      <c r="Q1880" t="s">
        <v>107</v>
      </c>
      <c r="R1880">
        <f>IF(F1880="Monthly",2,0)
+IF(E1880&lt;=6,2,0)
+IF(N1880&lt;=2,2,0)
+IF(L1880&gt;=4,2,0)
+IF(M1880&gt;=2,1,0)
+IF(H1880&gt;=_xlfn.PERCENTILE.INC($H$2:$H$10001,0.75),1,0)</f>
        <v>2</v>
      </c>
      <c r="S1880" t="str">
        <f>IF(R1880&gt;=7,"High",IF(R1880&gt;=4,"Medium","Low"))</f>
        <v>Low</v>
      </c>
    </row>
    <row r="1881" spans="1:19">
      <c r="A1881" t="s">
        <v>2006</v>
      </c>
      <c r="B1881">
        <v>34</v>
      </c>
      <c r="C1881" t="s">
        <v>112</v>
      </c>
      <c r="D1881" t="s">
        <v>123</v>
      </c>
      <c r="E1881">
        <v>9</v>
      </c>
      <c r="F1881" t="s">
        <v>103</v>
      </c>
      <c r="G1881" t="s">
        <v>110</v>
      </c>
      <c r="H1881" s="5">
        <v>717</v>
      </c>
      <c r="I1881" s="5">
        <v>6556.97</v>
      </c>
      <c r="J1881" t="s">
        <v>134</v>
      </c>
      <c r="K1881" t="s">
        <v>106</v>
      </c>
      <c r="L1881">
        <v>1</v>
      </c>
      <c r="M1881">
        <v>0</v>
      </c>
      <c r="N1881">
        <v>5</v>
      </c>
      <c r="O1881" s="6">
        <v>0</v>
      </c>
      <c r="P1881" t="s">
        <v>107</v>
      </c>
      <c r="Q1881" t="s">
        <v>106</v>
      </c>
      <c r="R1881">
        <f>IF(F1881="Monthly",2,0)
+IF(E1881&lt;=6,2,0)
+IF(N1881&lt;=2,2,0)
+IF(L1881&gt;=4,2,0)
+IF(M1881&gt;=2,1,0)
+IF(H1881&gt;=_xlfn.PERCENTILE.INC($H$2:$H$10001,0.75),1,0)</f>
        <v>2</v>
      </c>
      <c r="S1881" t="str">
        <f>IF(R1881&gt;=7,"High",IF(R1881&gt;=4,"Medium","Low"))</f>
        <v>Low</v>
      </c>
    </row>
    <row r="1882" spans="1:19">
      <c r="A1882" t="s">
        <v>2007</v>
      </c>
      <c r="B1882">
        <v>52</v>
      </c>
      <c r="C1882" t="s">
        <v>101</v>
      </c>
      <c r="D1882" t="s">
        <v>137</v>
      </c>
      <c r="E1882">
        <v>72</v>
      </c>
      <c r="F1882" t="s">
        <v>109</v>
      </c>
      <c r="G1882" t="s">
        <v>110</v>
      </c>
      <c r="H1882" s="5">
        <v>650</v>
      </c>
      <c r="I1882" s="5">
        <v>47375.78</v>
      </c>
      <c r="J1882" t="s">
        <v>140</v>
      </c>
      <c r="K1882" t="s">
        <v>106</v>
      </c>
      <c r="L1882">
        <v>2</v>
      </c>
      <c r="M1882">
        <v>1</v>
      </c>
      <c r="N1882">
        <v>4</v>
      </c>
      <c r="O1882" s="6">
        <v>0</v>
      </c>
      <c r="P1882" t="s">
        <v>107</v>
      </c>
      <c r="Q1882" t="s">
        <v>107</v>
      </c>
      <c r="R1882">
        <f>IF(F1882="Monthly",2,0)
+IF(E1882&lt;=6,2,0)
+IF(N1882&lt;=2,2,0)
+IF(L1882&gt;=4,2,0)
+IF(M1882&gt;=2,1,0)
+IF(H1882&gt;=_xlfn.PERCENTILE.INC($H$2:$H$10001,0.75),1,0)</f>
        <v>0</v>
      </c>
      <c r="S1882" t="str">
        <f>IF(R1882&gt;=7,"High",IF(R1882&gt;=4,"Medium","Low"))</f>
        <v>Low</v>
      </c>
    </row>
    <row r="1883" spans="1:19">
      <c r="A1883" t="s">
        <v>2008</v>
      </c>
      <c r="B1883">
        <v>33</v>
      </c>
      <c r="C1883" t="s">
        <v>112</v>
      </c>
      <c r="D1883" t="s">
        <v>102</v>
      </c>
      <c r="E1883">
        <v>49</v>
      </c>
      <c r="F1883" t="s">
        <v>121</v>
      </c>
      <c r="G1883" t="s">
        <v>110</v>
      </c>
      <c r="H1883" s="5">
        <v>827</v>
      </c>
      <c r="I1883" s="5">
        <v>35199.360000000001</v>
      </c>
      <c r="J1883" t="s">
        <v>140</v>
      </c>
      <c r="K1883" t="s">
        <v>106</v>
      </c>
      <c r="L1883">
        <v>1</v>
      </c>
      <c r="M1883">
        <v>0</v>
      </c>
      <c r="N1883">
        <v>5</v>
      </c>
      <c r="O1883" s="6">
        <v>15</v>
      </c>
      <c r="P1883" t="s">
        <v>107</v>
      </c>
      <c r="Q1883" t="s">
        <v>107</v>
      </c>
      <c r="R1883">
        <f>IF(F1883="Monthly",2,0)
+IF(E1883&lt;=6,2,0)
+IF(N1883&lt;=2,2,0)
+IF(L1883&gt;=4,2,0)
+IF(M1883&gt;=2,1,0)
+IF(H1883&gt;=_xlfn.PERCENTILE.INC($H$2:$H$10001,0.75),1,0)</f>
        <v>1</v>
      </c>
      <c r="S1883" t="str">
        <f>IF(R1883&gt;=7,"High",IF(R1883&gt;=4,"Medium","Low"))</f>
        <v>Low</v>
      </c>
    </row>
    <row r="1884" spans="1:19">
      <c r="A1884" t="s">
        <v>2009</v>
      </c>
      <c r="B1884">
        <v>21</v>
      </c>
      <c r="C1884" t="s">
        <v>112</v>
      </c>
      <c r="D1884" t="s">
        <v>131</v>
      </c>
      <c r="E1884">
        <v>62</v>
      </c>
      <c r="F1884" t="s">
        <v>121</v>
      </c>
      <c r="G1884" t="s">
        <v>104</v>
      </c>
      <c r="H1884" s="5">
        <v>488</v>
      </c>
      <c r="I1884" s="5">
        <v>29639.07</v>
      </c>
      <c r="J1884" t="s">
        <v>117</v>
      </c>
      <c r="K1884" t="s">
        <v>106</v>
      </c>
      <c r="L1884">
        <v>1</v>
      </c>
      <c r="M1884">
        <v>0</v>
      </c>
      <c r="N1884">
        <v>4</v>
      </c>
      <c r="O1884" s="6">
        <v>0</v>
      </c>
      <c r="P1884" t="s">
        <v>106</v>
      </c>
      <c r="Q1884" t="s">
        <v>107</v>
      </c>
      <c r="R1884">
        <f>IF(F1884="Monthly",2,0)
+IF(E1884&lt;=6,2,0)
+IF(N1884&lt;=2,2,0)
+IF(L1884&gt;=4,2,0)
+IF(M1884&gt;=2,1,0)
+IF(H1884&gt;=_xlfn.PERCENTILE.INC($H$2:$H$10001,0.75),1,0)</f>
        <v>0</v>
      </c>
      <c r="S1884" t="str">
        <f>IF(R1884&gt;=7,"High",IF(R1884&gt;=4,"Medium","Low"))</f>
        <v>Low</v>
      </c>
    </row>
    <row r="1885" spans="1:19">
      <c r="A1885" t="s">
        <v>2010</v>
      </c>
      <c r="B1885">
        <v>46</v>
      </c>
      <c r="C1885" t="s">
        <v>101</v>
      </c>
      <c r="D1885" t="s">
        <v>133</v>
      </c>
      <c r="E1885">
        <v>54</v>
      </c>
      <c r="F1885" t="s">
        <v>103</v>
      </c>
      <c r="G1885" t="s">
        <v>110</v>
      </c>
      <c r="H1885" s="5">
        <v>649</v>
      </c>
      <c r="I1885" s="5">
        <v>34829.839999999997</v>
      </c>
      <c r="J1885" t="s">
        <v>117</v>
      </c>
      <c r="K1885" t="s">
        <v>106</v>
      </c>
      <c r="L1885">
        <v>0</v>
      </c>
      <c r="M1885">
        <v>0</v>
      </c>
      <c r="N1885">
        <v>5</v>
      </c>
      <c r="O1885" s="6">
        <v>0</v>
      </c>
      <c r="P1885" t="s">
        <v>107</v>
      </c>
      <c r="Q1885" t="s">
        <v>107</v>
      </c>
      <c r="R1885">
        <f>IF(F1885="Monthly",2,0)
+IF(E1885&lt;=6,2,0)
+IF(N1885&lt;=2,2,0)
+IF(L1885&gt;=4,2,0)
+IF(M1885&gt;=2,1,0)
+IF(H1885&gt;=_xlfn.PERCENTILE.INC($H$2:$H$10001,0.75),1,0)</f>
        <v>2</v>
      </c>
      <c r="S1885" t="str">
        <f>IF(R1885&gt;=7,"High",IF(R1885&gt;=4,"Medium","Low"))</f>
        <v>Low</v>
      </c>
    </row>
    <row r="1886" spans="1:19">
      <c r="A1886" t="s">
        <v>2011</v>
      </c>
      <c r="B1886">
        <v>41</v>
      </c>
      <c r="C1886" t="s">
        <v>112</v>
      </c>
      <c r="D1886" t="s">
        <v>137</v>
      </c>
      <c r="E1886">
        <v>43</v>
      </c>
      <c r="F1886" t="s">
        <v>109</v>
      </c>
      <c r="G1886" t="s">
        <v>104</v>
      </c>
      <c r="H1886" s="5">
        <v>477</v>
      </c>
      <c r="I1886" s="5">
        <v>21125.22</v>
      </c>
      <c r="J1886" t="s">
        <v>134</v>
      </c>
      <c r="K1886" t="s">
        <v>106</v>
      </c>
      <c r="L1886">
        <v>5</v>
      </c>
      <c r="M1886">
        <v>2</v>
      </c>
      <c r="N1886">
        <v>3</v>
      </c>
      <c r="O1886" s="6">
        <v>0</v>
      </c>
      <c r="P1886" t="s">
        <v>107</v>
      </c>
      <c r="Q1886" t="s">
        <v>107</v>
      </c>
      <c r="R1886">
        <f>IF(F1886="Monthly",2,0)
+IF(E1886&lt;=6,2,0)
+IF(N1886&lt;=2,2,0)
+IF(L1886&gt;=4,2,0)
+IF(M1886&gt;=2,1,0)
+IF(H1886&gt;=_xlfn.PERCENTILE.INC($H$2:$H$10001,0.75),1,0)</f>
        <v>3</v>
      </c>
      <c r="S1886" t="str">
        <f>IF(R1886&gt;=7,"High",IF(R1886&gt;=4,"Medium","Low"))</f>
        <v>Low</v>
      </c>
    </row>
    <row r="1887" spans="1:19">
      <c r="A1887" t="s">
        <v>2012</v>
      </c>
      <c r="B1887">
        <v>37</v>
      </c>
      <c r="C1887" t="s">
        <v>112</v>
      </c>
      <c r="D1887" t="s">
        <v>119</v>
      </c>
      <c r="E1887">
        <v>28</v>
      </c>
      <c r="F1887" t="s">
        <v>103</v>
      </c>
      <c r="G1887" t="s">
        <v>104</v>
      </c>
      <c r="H1887" s="5">
        <v>426</v>
      </c>
      <c r="I1887" s="5">
        <v>11657.6</v>
      </c>
      <c r="J1887" t="s">
        <v>117</v>
      </c>
      <c r="K1887" t="s">
        <v>106</v>
      </c>
      <c r="L1887">
        <v>0</v>
      </c>
      <c r="M1887">
        <v>0</v>
      </c>
      <c r="N1887">
        <v>5</v>
      </c>
      <c r="O1887" s="6">
        <v>0</v>
      </c>
      <c r="P1887" t="s">
        <v>107</v>
      </c>
      <c r="Q1887" t="s">
        <v>107</v>
      </c>
      <c r="R1887">
        <f>IF(F1887="Monthly",2,0)
+IF(E1887&lt;=6,2,0)
+IF(N1887&lt;=2,2,0)
+IF(L1887&gt;=4,2,0)
+IF(M1887&gt;=2,1,0)
+IF(H1887&gt;=_xlfn.PERCENTILE.INC($H$2:$H$10001,0.75),1,0)</f>
        <v>2</v>
      </c>
      <c r="S1887" t="str">
        <f>IF(R1887&gt;=7,"High",IF(R1887&gt;=4,"Medium","Low"))</f>
        <v>Low</v>
      </c>
    </row>
    <row r="1888" spans="1:19">
      <c r="A1888" t="s">
        <v>2013</v>
      </c>
      <c r="B1888">
        <v>24</v>
      </c>
      <c r="C1888" t="s">
        <v>112</v>
      </c>
      <c r="D1888" t="s">
        <v>137</v>
      </c>
      <c r="E1888">
        <v>64</v>
      </c>
      <c r="F1888" t="s">
        <v>121</v>
      </c>
      <c r="G1888" t="s">
        <v>110</v>
      </c>
      <c r="H1888" s="5">
        <v>743</v>
      </c>
      <c r="I1888" s="5">
        <v>39520.730000000003</v>
      </c>
      <c r="J1888" t="s">
        <v>105</v>
      </c>
      <c r="K1888" t="s">
        <v>106</v>
      </c>
      <c r="L1888">
        <v>0</v>
      </c>
      <c r="M1888">
        <v>0</v>
      </c>
      <c r="N1888">
        <v>5</v>
      </c>
      <c r="O1888" s="6">
        <v>15</v>
      </c>
      <c r="P1888" t="s">
        <v>107</v>
      </c>
      <c r="Q1888" t="s">
        <v>107</v>
      </c>
      <c r="R1888">
        <f>IF(F1888="Monthly",2,0)
+IF(E1888&lt;=6,2,0)
+IF(N1888&lt;=2,2,0)
+IF(L1888&gt;=4,2,0)
+IF(M1888&gt;=2,1,0)
+IF(H1888&gt;=_xlfn.PERCENTILE.INC($H$2:$H$10001,0.75),1,0)</f>
        <v>0</v>
      </c>
      <c r="S1888" t="str">
        <f>IF(R1888&gt;=7,"High",IF(R1888&gt;=4,"Medium","Low"))</f>
        <v>Low</v>
      </c>
    </row>
    <row r="1889" spans="1:19">
      <c r="A1889" t="s">
        <v>2014</v>
      </c>
      <c r="B1889">
        <v>29</v>
      </c>
      <c r="C1889" t="s">
        <v>112</v>
      </c>
      <c r="D1889" t="s">
        <v>133</v>
      </c>
      <c r="E1889">
        <v>55</v>
      </c>
      <c r="F1889" t="s">
        <v>109</v>
      </c>
      <c r="G1889" t="s">
        <v>129</v>
      </c>
      <c r="H1889" s="5">
        <v>984</v>
      </c>
      <c r="I1889" s="5">
        <v>54826.14</v>
      </c>
      <c r="J1889" t="s">
        <v>115</v>
      </c>
      <c r="K1889" t="s">
        <v>106</v>
      </c>
      <c r="L1889">
        <v>0</v>
      </c>
      <c r="M1889">
        <v>0</v>
      </c>
      <c r="N1889">
        <v>5</v>
      </c>
      <c r="O1889" s="6">
        <v>0</v>
      </c>
      <c r="P1889" t="s">
        <v>106</v>
      </c>
      <c r="Q1889" t="s">
        <v>107</v>
      </c>
      <c r="R1889">
        <f>IF(F1889="Monthly",2,0)
+IF(E1889&lt;=6,2,0)
+IF(N1889&lt;=2,2,0)
+IF(L1889&gt;=4,2,0)
+IF(M1889&gt;=2,1,0)
+IF(H1889&gt;=_xlfn.PERCENTILE.INC($H$2:$H$10001,0.75),1,0)</f>
        <v>1</v>
      </c>
      <c r="S1889" t="str">
        <f>IF(R1889&gt;=7,"High",IF(R1889&gt;=4,"Medium","Low"))</f>
        <v>Low</v>
      </c>
    </row>
    <row r="1890" spans="1:19">
      <c r="A1890" t="s">
        <v>2015</v>
      </c>
      <c r="B1890">
        <v>34</v>
      </c>
      <c r="C1890" t="s">
        <v>112</v>
      </c>
      <c r="D1890" t="s">
        <v>137</v>
      </c>
      <c r="E1890">
        <v>35</v>
      </c>
      <c r="F1890" t="s">
        <v>103</v>
      </c>
      <c r="G1890" t="s">
        <v>110</v>
      </c>
      <c r="H1890" s="5">
        <v>703</v>
      </c>
      <c r="I1890" s="5">
        <v>24991.29</v>
      </c>
      <c r="J1890" t="s">
        <v>105</v>
      </c>
      <c r="K1890" t="s">
        <v>107</v>
      </c>
      <c r="L1890">
        <v>2</v>
      </c>
      <c r="M1890">
        <v>0</v>
      </c>
      <c r="N1890">
        <v>5</v>
      </c>
      <c r="O1890" s="6">
        <v>0</v>
      </c>
      <c r="P1890" t="s">
        <v>106</v>
      </c>
      <c r="Q1890" t="s">
        <v>107</v>
      </c>
      <c r="R1890">
        <f>IF(F1890="Monthly",2,0)
+IF(E1890&lt;=6,2,0)
+IF(N1890&lt;=2,2,0)
+IF(L1890&gt;=4,2,0)
+IF(M1890&gt;=2,1,0)
+IF(H1890&gt;=_xlfn.PERCENTILE.INC($H$2:$H$10001,0.75),1,0)</f>
        <v>2</v>
      </c>
      <c r="S1890" t="str">
        <f>IF(R1890&gt;=7,"High",IF(R1890&gt;=4,"Medium","Low"))</f>
        <v>Low</v>
      </c>
    </row>
    <row r="1891" spans="1:19">
      <c r="A1891" t="s">
        <v>2016</v>
      </c>
      <c r="B1891">
        <v>36</v>
      </c>
      <c r="C1891" t="s">
        <v>112</v>
      </c>
      <c r="D1891" t="s">
        <v>131</v>
      </c>
      <c r="E1891">
        <v>65</v>
      </c>
      <c r="F1891" t="s">
        <v>109</v>
      </c>
      <c r="G1891" t="s">
        <v>104</v>
      </c>
      <c r="H1891" s="5">
        <v>522</v>
      </c>
      <c r="I1891" s="5">
        <v>34218.51</v>
      </c>
      <c r="J1891" t="s">
        <v>140</v>
      </c>
      <c r="K1891" t="s">
        <v>107</v>
      </c>
      <c r="L1891">
        <v>0</v>
      </c>
      <c r="M1891">
        <v>0</v>
      </c>
      <c r="N1891">
        <v>4</v>
      </c>
      <c r="O1891" s="6">
        <v>0</v>
      </c>
      <c r="P1891" t="s">
        <v>107</v>
      </c>
      <c r="Q1891" t="s">
        <v>107</v>
      </c>
      <c r="R1891">
        <f>IF(F1891="Monthly",2,0)
+IF(E1891&lt;=6,2,0)
+IF(N1891&lt;=2,2,0)
+IF(L1891&gt;=4,2,0)
+IF(M1891&gt;=2,1,0)
+IF(H1891&gt;=_xlfn.PERCENTILE.INC($H$2:$H$10001,0.75),1,0)</f>
        <v>0</v>
      </c>
      <c r="S1891" t="str">
        <f>IF(R1891&gt;=7,"High",IF(R1891&gt;=4,"Medium","Low"))</f>
        <v>Low</v>
      </c>
    </row>
    <row r="1892" spans="1:19">
      <c r="A1892" t="s">
        <v>2017</v>
      </c>
      <c r="B1892">
        <v>38</v>
      </c>
      <c r="C1892" t="s">
        <v>112</v>
      </c>
      <c r="D1892" t="s">
        <v>133</v>
      </c>
      <c r="E1892">
        <v>39</v>
      </c>
      <c r="F1892" t="s">
        <v>109</v>
      </c>
      <c r="G1892" t="s">
        <v>110</v>
      </c>
      <c r="H1892" s="5">
        <v>714</v>
      </c>
      <c r="I1892" s="5">
        <v>28174.69</v>
      </c>
      <c r="J1892" t="s">
        <v>115</v>
      </c>
      <c r="K1892" t="s">
        <v>106</v>
      </c>
      <c r="L1892">
        <v>0</v>
      </c>
      <c r="M1892">
        <v>0</v>
      </c>
      <c r="N1892">
        <v>5</v>
      </c>
      <c r="O1892" s="6">
        <v>0</v>
      </c>
      <c r="P1892" t="s">
        <v>106</v>
      </c>
      <c r="Q1892" t="s">
        <v>107</v>
      </c>
      <c r="R1892">
        <f>IF(F1892="Monthly",2,0)
+IF(E1892&lt;=6,2,0)
+IF(N1892&lt;=2,2,0)
+IF(L1892&gt;=4,2,0)
+IF(M1892&gt;=2,1,0)
+IF(H1892&gt;=_xlfn.PERCENTILE.INC($H$2:$H$10001,0.75),1,0)</f>
        <v>0</v>
      </c>
      <c r="S1892" t="str">
        <f>IF(R1892&gt;=7,"High",IF(R1892&gt;=4,"Medium","Low"))</f>
        <v>Low</v>
      </c>
    </row>
    <row r="1893" spans="1:19">
      <c r="A1893" t="s">
        <v>2018</v>
      </c>
      <c r="B1893">
        <v>19</v>
      </c>
      <c r="C1893" t="s">
        <v>101</v>
      </c>
      <c r="D1893" t="s">
        <v>131</v>
      </c>
      <c r="E1893">
        <v>21</v>
      </c>
      <c r="F1893" t="s">
        <v>103</v>
      </c>
      <c r="G1893" t="s">
        <v>104</v>
      </c>
      <c r="H1893" s="5">
        <v>476</v>
      </c>
      <c r="I1893" s="5">
        <v>10066.02</v>
      </c>
      <c r="J1893" t="s">
        <v>105</v>
      </c>
      <c r="K1893" t="s">
        <v>107</v>
      </c>
      <c r="L1893">
        <v>6</v>
      </c>
      <c r="M1893">
        <v>3</v>
      </c>
      <c r="N1893">
        <v>2</v>
      </c>
      <c r="O1893" s="6">
        <v>0</v>
      </c>
      <c r="P1893" t="s">
        <v>107</v>
      </c>
      <c r="Q1893" t="s">
        <v>106</v>
      </c>
      <c r="R1893">
        <f>IF(F1893="Monthly",2,0)
+IF(E1893&lt;=6,2,0)
+IF(N1893&lt;=2,2,0)
+IF(L1893&gt;=4,2,0)
+IF(M1893&gt;=2,1,0)
+IF(H1893&gt;=_xlfn.PERCENTILE.INC($H$2:$H$10001,0.75),1,0)</f>
        <v>7</v>
      </c>
      <c r="S1893" t="str">
        <f>IF(R1893&gt;=7,"High",IF(R1893&gt;=4,"Medium","Low"))</f>
        <v>High</v>
      </c>
    </row>
    <row r="1894" spans="1:19">
      <c r="A1894" t="s">
        <v>2019</v>
      </c>
      <c r="B1894">
        <v>49</v>
      </c>
      <c r="C1894" t="s">
        <v>112</v>
      </c>
      <c r="D1894" t="s">
        <v>131</v>
      </c>
      <c r="E1894">
        <v>26</v>
      </c>
      <c r="F1894" t="s">
        <v>103</v>
      </c>
      <c r="G1894" t="s">
        <v>110</v>
      </c>
      <c r="H1894" s="5">
        <v>833</v>
      </c>
      <c r="I1894" s="5">
        <v>21282.75</v>
      </c>
      <c r="J1894" t="s">
        <v>115</v>
      </c>
      <c r="K1894" t="s">
        <v>107</v>
      </c>
      <c r="L1894">
        <v>1</v>
      </c>
      <c r="M1894">
        <v>0</v>
      </c>
      <c r="N1894">
        <v>5</v>
      </c>
      <c r="O1894" s="6">
        <v>0</v>
      </c>
      <c r="P1894" t="s">
        <v>106</v>
      </c>
      <c r="Q1894" t="s">
        <v>107</v>
      </c>
      <c r="R1894">
        <f>IF(F1894="Monthly",2,0)
+IF(E1894&lt;=6,2,0)
+IF(N1894&lt;=2,2,0)
+IF(L1894&gt;=4,2,0)
+IF(M1894&gt;=2,1,0)
+IF(H1894&gt;=_xlfn.PERCENTILE.INC($H$2:$H$10001,0.75),1,0)</f>
        <v>3</v>
      </c>
      <c r="S1894" t="str">
        <f>IF(R1894&gt;=7,"High",IF(R1894&gt;=4,"Medium","Low"))</f>
        <v>Low</v>
      </c>
    </row>
    <row r="1895" spans="1:19">
      <c r="A1895" t="s">
        <v>2020</v>
      </c>
      <c r="B1895">
        <v>42</v>
      </c>
      <c r="C1895" t="s">
        <v>101</v>
      </c>
      <c r="D1895" t="s">
        <v>159</v>
      </c>
      <c r="E1895">
        <v>21</v>
      </c>
      <c r="F1895" t="s">
        <v>103</v>
      </c>
      <c r="G1895" t="s">
        <v>129</v>
      </c>
      <c r="H1895" s="5">
        <v>1031</v>
      </c>
      <c r="I1895" s="5">
        <v>21016.65</v>
      </c>
      <c r="J1895" t="s">
        <v>115</v>
      </c>
      <c r="K1895" t="s">
        <v>106</v>
      </c>
      <c r="L1895">
        <v>1</v>
      </c>
      <c r="M1895">
        <v>0</v>
      </c>
      <c r="N1895">
        <v>5</v>
      </c>
      <c r="O1895" s="6">
        <v>0</v>
      </c>
      <c r="P1895" t="s">
        <v>106</v>
      </c>
      <c r="Q1895" t="s">
        <v>107</v>
      </c>
      <c r="R1895">
        <f>IF(F1895="Monthly",2,0)
+IF(E1895&lt;=6,2,0)
+IF(N1895&lt;=2,2,0)
+IF(L1895&gt;=4,2,0)
+IF(M1895&gt;=2,1,0)
+IF(H1895&gt;=_xlfn.PERCENTILE.INC($H$2:$H$10001,0.75),1,0)</f>
        <v>3</v>
      </c>
      <c r="S1895" t="str">
        <f>IF(R1895&gt;=7,"High",IF(R1895&gt;=4,"Medium","Low"))</f>
        <v>Low</v>
      </c>
    </row>
    <row r="1896" spans="1:19">
      <c r="A1896" t="s">
        <v>2021</v>
      </c>
      <c r="B1896">
        <v>48</v>
      </c>
      <c r="C1896" t="s">
        <v>101</v>
      </c>
      <c r="D1896" t="s">
        <v>131</v>
      </c>
      <c r="E1896">
        <v>26</v>
      </c>
      <c r="F1896" t="s">
        <v>103</v>
      </c>
      <c r="G1896" t="s">
        <v>110</v>
      </c>
      <c r="H1896" s="5">
        <v>756</v>
      </c>
      <c r="I1896" s="5">
        <v>19866.560000000001</v>
      </c>
      <c r="J1896" t="s">
        <v>105</v>
      </c>
      <c r="K1896" t="s">
        <v>106</v>
      </c>
      <c r="L1896">
        <v>0</v>
      </c>
      <c r="M1896">
        <v>0</v>
      </c>
      <c r="N1896">
        <v>4</v>
      </c>
      <c r="O1896" s="6">
        <v>0</v>
      </c>
      <c r="P1896" t="s">
        <v>107</v>
      </c>
      <c r="Q1896" t="s">
        <v>107</v>
      </c>
      <c r="R1896">
        <f>IF(F1896="Monthly",2,0)
+IF(E1896&lt;=6,2,0)
+IF(N1896&lt;=2,2,0)
+IF(L1896&gt;=4,2,0)
+IF(M1896&gt;=2,1,0)
+IF(H1896&gt;=_xlfn.PERCENTILE.INC($H$2:$H$10001,0.75),1,0)</f>
        <v>2</v>
      </c>
      <c r="S1896" t="str">
        <f>IF(R1896&gt;=7,"High",IF(R1896&gt;=4,"Medium","Low"))</f>
        <v>Low</v>
      </c>
    </row>
    <row r="1897" spans="1:19">
      <c r="A1897" t="s">
        <v>2022</v>
      </c>
      <c r="B1897">
        <v>45</v>
      </c>
      <c r="C1897" t="s">
        <v>112</v>
      </c>
      <c r="D1897" t="s">
        <v>128</v>
      </c>
      <c r="E1897">
        <v>20</v>
      </c>
      <c r="F1897" t="s">
        <v>109</v>
      </c>
      <c r="G1897" t="s">
        <v>104</v>
      </c>
      <c r="H1897" s="5">
        <v>509</v>
      </c>
      <c r="I1897" s="5">
        <v>10428.93</v>
      </c>
      <c r="J1897" t="s">
        <v>105</v>
      </c>
      <c r="K1897" t="s">
        <v>106</v>
      </c>
      <c r="L1897">
        <v>0</v>
      </c>
      <c r="M1897">
        <v>0</v>
      </c>
      <c r="N1897">
        <v>5</v>
      </c>
      <c r="O1897" s="6">
        <v>0</v>
      </c>
      <c r="P1897" t="s">
        <v>107</v>
      </c>
      <c r="Q1897" t="s">
        <v>107</v>
      </c>
      <c r="R1897">
        <f>IF(F1897="Monthly",2,0)
+IF(E1897&lt;=6,2,0)
+IF(N1897&lt;=2,2,0)
+IF(L1897&gt;=4,2,0)
+IF(M1897&gt;=2,1,0)
+IF(H1897&gt;=_xlfn.PERCENTILE.INC($H$2:$H$10001,0.75),1,0)</f>
        <v>0</v>
      </c>
      <c r="S1897" t="str">
        <f>IF(R1897&gt;=7,"High",IF(R1897&gt;=4,"Medium","Low"))</f>
        <v>Low</v>
      </c>
    </row>
    <row r="1898" spans="1:19">
      <c r="A1898" t="s">
        <v>2023</v>
      </c>
      <c r="B1898">
        <v>40</v>
      </c>
      <c r="C1898" t="s">
        <v>101</v>
      </c>
      <c r="D1898" t="s">
        <v>102</v>
      </c>
      <c r="E1898">
        <v>61</v>
      </c>
      <c r="F1898" t="s">
        <v>109</v>
      </c>
      <c r="G1898" t="s">
        <v>110</v>
      </c>
      <c r="H1898" s="5">
        <v>662</v>
      </c>
      <c r="I1898" s="5">
        <v>39651.21</v>
      </c>
      <c r="J1898" t="s">
        <v>117</v>
      </c>
      <c r="K1898" t="s">
        <v>106</v>
      </c>
      <c r="L1898">
        <v>2</v>
      </c>
      <c r="M1898">
        <v>2</v>
      </c>
      <c r="N1898">
        <v>4</v>
      </c>
      <c r="O1898" s="6">
        <v>0</v>
      </c>
      <c r="P1898" t="s">
        <v>107</v>
      </c>
      <c r="Q1898" t="s">
        <v>107</v>
      </c>
      <c r="R1898">
        <f>IF(F1898="Monthly",2,0)
+IF(E1898&lt;=6,2,0)
+IF(N1898&lt;=2,2,0)
+IF(L1898&gt;=4,2,0)
+IF(M1898&gt;=2,1,0)
+IF(H1898&gt;=_xlfn.PERCENTILE.INC($H$2:$H$10001,0.75),1,0)</f>
        <v>1</v>
      </c>
      <c r="S1898" t="str">
        <f>IF(R1898&gt;=7,"High",IF(R1898&gt;=4,"Medium","Low"))</f>
        <v>Low</v>
      </c>
    </row>
    <row r="1899" spans="1:19">
      <c r="A1899" t="s">
        <v>2024</v>
      </c>
      <c r="B1899">
        <v>46</v>
      </c>
      <c r="C1899" t="s">
        <v>101</v>
      </c>
      <c r="D1899" t="s">
        <v>102</v>
      </c>
      <c r="E1899">
        <v>16</v>
      </c>
      <c r="F1899" t="s">
        <v>109</v>
      </c>
      <c r="G1899" t="s">
        <v>104</v>
      </c>
      <c r="H1899" s="5">
        <v>531</v>
      </c>
      <c r="I1899" s="5">
        <v>8345.56</v>
      </c>
      <c r="J1899" t="s">
        <v>117</v>
      </c>
      <c r="K1899" t="s">
        <v>106</v>
      </c>
      <c r="L1899">
        <v>2</v>
      </c>
      <c r="M1899">
        <v>1</v>
      </c>
      <c r="N1899">
        <v>4</v>
      </c>
      <c r="O1899" s="6">
        <v>0</v>
      </c>
      <c r="P1899" t="s">
        <v>107</v>
      </c>
      <c r="Q1899" t="s">
        <v>107</v>
      </c>
      <c r="R1899">
        <f>IF(F1899="Monthly",2,0)
+IF(E1899&lt;=6,2,0)
+IF(N1899&lt;=2,2,0)
+IF(L1899&gt;=4,2,0)
+IF(M1899&gt;=2,1,0)
+IF(H1899&gt;=_xlfn.PERCENTILE.INC($H$2:$H$10001,0.75),1,0)</f>
        <v>0</v>
      </c>
      <c r="S1899" t="str">
        <f>IF(R1899&gt;=7,"High",IF(R1899&gt;=4,"Medium","Low"))</f>
        <v>Low</v>
      </c>
    </row>
    <row r="1900" spans="1:19">
      <c r="A1900" t="s">
        <v>2025</v>
      </c>
      <c r="B1900">
        <v>46</v>
      </c>
      <c r="C1900" t="s">
        <v>112</v>
      </c>
      <c r="D1900" t="s">
        <v>126</v>
      </c>
      <c r="E1900">
        <v>17</v>
      </c>
      <c r="F1900" t="s">
        <v>103</v>
      </c>
      <c r="G1900" t="s">
        <v>110</v>
      </c>
      <c r="H1900" s="5">
        <v>692</v>
      </c>
      <c r="I1900" s="5">
        <v>11836.85</v>
      </c>
      <c r="J1900" t="s">
        <v>105</v>
      </c>
      <c r="K1900" t="s">
        <v>106</v>
      </c>
      <c r="L1900">
        <v>0</v>
      </c>
      <c r="M1900">
        <v>0</v>
      </c>
      <c r="N1900">
        <v>5</v>
      </c>
      <c r="O1900" s="6">
        <v>0</v>
      </c>
      <c r="P1900" t="s">
        <v>106</v>
      </c>
      <c r="Q1900" t="s">
        <v>107</v>
      </c>
      <c r="R1900">
        <f>IF(F1900="Monthly",2,0)
+IF(E1900&lt;=6,2,0)
+IF(N1900&lt;=2,2,0)
+IF(L1900&gt;=4,2,0)
+IF(M1900&gt;=2,1,0)
+IF(H1900&gt;=_xlfn.PERCENTILE.INC($H$2:$H$10001,0.75),1,0)</f>
        <v>2</v>
      </c>
      <c r="S1900" t="str">
        <f>IF(R1900&gt;=7,"High",IF(R1900&gt;=4,"Medium","Low"))</f>
        <v>Low</v>
      </c>
    </row>
    <row r="1901" spans="1:19">
      <c r="A1901" t="s">
        <v>2026</v>
      </c>
      <c r="B1901">
        <v>25</v>
      </c>
      <c r="C1901" t="s">
        <v>112</v>
      </c>
      <c r="D1901" t="s">
        <v>119</v>
      </c>
      <c r="E1901">
        <v>26</v>
      </c>
      <c r="F1901" t="s">
        <v>121</v>
      </c>
      <c r="G1901" t="s">
        <v>104</v>
      </c>
      <c r="H1901" s="5">
        <v>466</v>
      </c>
      <c r="I1901" s="5">
        <v>10369.07</v>
      </c>
      <c r="J1901" t="s">
        <v>117</v>
      </c>
      <c r="K1901" t="s">
        <v>107</v>
      </c>
      <c r="L1901">
        <v>2</v>
      </c>
      <c r="M1901">
        <v>0</v>
      </c>
      <c r="N1901">
        <v>5</v>
      </c>
      <c r="O1901" s="6">
        <v>15</v>
      </c>
      <c r="P1901" t="s">
        <v>106</v>
      </c>
      <c r="Q1901" t="s">
        <v>107</v>
      </c>
      <c r="R1901">
        <f>IF(F1901="Monthly",2,0)
+IF(E1901&lt;=6,2,0)
+IF(N1901&lt;=2,2,0)
+IF(L1901&gt;=4,2,0)
+IF(M1901&gt;=2,1,0)
+IF(H1901&gt;=_xlfn.PERCENTILE.INC($H$2:$H$10001,0.75),1,0)</f>
        <v>0</v>
      </c>
      <c r="S1901" t="str">
        <f>IF(R1901&gt;=7,"High",IF(R1901&gt;=4,"Medium","Low"))</f>
        <v>Low</v>
      </c>
    </row>
    <row r="1902" spans="1:19">
      <c r="A1902" t="s">
        <v>2027</v>
      </c>
      <c r="B1902">
        <v>25</v>
      </c>
      <c r="C1902" t="s">
        <v>101</v>
      </c>
      <c r="D1902" t="s">
        <v>137</v>
      </c>
      <c r="E1902">
        <v>46</v>
      </c>
      <c r="F1902" t="s">
        <v>109</v>
      </c>
      <c r="G1902" t="s">
        <v>129</v>
      </c>
      <c r="H1902" s="5">
        <v>1092</v>
      </c>
      <c r="I1902" s="5">
        <v>46330.239999999998</v>
      </c>
      <c r="J1902" t="s">
        <v>105</v>
      </c>
      <c r="K1902" t="s">
        <v>106</v>
      </c>
      <c r="L1902">
        <v>0</v>
      </c>
      <c r="M1902">
        <v>0</v>
      </c>
      <c r="N1902">
        <v>5</v>
      </c>
      <c r="O1902" s="6">
        <v>5</v>
      </c>
      <c r="P1902" t="s">
        <v>107</v>
      </c>
      <c r="Q1902" t="s">
        <v>107</v>
      </c>
      <c r="R1902">
        <f>IF(F1902="Monthly",2,0)
+IF(E1902&lt;=6,2,0)
+IF(N1902&lt;=2,2,0)
+IF(L1902&gt;=4,2,0)
+IF(M1902&gt;=2,1,0)
+IF(H1902&gt;=_xlfn.PERCENTILE.INC($H$2:$H$10001,0.75),1,0)</f>
        <v>1</v>
      </c>
      <c r="S1902" t="str">
        <f>IF(R1902&gt;=7,"High",IF(R1902&gt;=4,"Medium","Low"))</f>
        <v>Low</v>
      </c>
    </row>
    <row r="1903" spans="1:19">
      <c r="A1903" t="s">
        <v>2028</v>
      </c>
      <c r="B1903">
        <v>26</v>
      </c>
      <c r="C1903" t="s">
        <v>101</v>
      </c>
      <c r="D1903" t="s">
        <v>159</v>
      </c>
      <c r="E1903">
        <v>59</v>
      </c>
      <c r="F1903" t="s">
        <v>103</v>
      </c>
      <c r="G1903" t="s">
        <v>110</v>
      </c>
      <c r="H1903" s="5">
        <v>715</v>
      </c>
      <c r="I1903" s="5">
        <v>42309.279999999999</v>
      </c>
      <c r="J1903" t="s">
        <v>140</v>
      </c>
      <c r="K1903" t="s">
        <v>106</v>
      </c>
      <c r="L1903">
        <v>0</v>
      </c>
      <c r="M1903">
        <v>0</v>
      </c>
      <c r="N1903">
        <v>5</v>
      </c>
      <c r="O1903" s="6">
        <v>0</v>
      </c>
      <c r="P1903" t="s">
        <v>107</v>
      </c>
      <c r="Q1903" t="s">
        <v>106</v>
      </c>
      <c r="R1903">
        <f>IF(F1903="Monthly",2,0)
+IF(E1903&lt;=6,2,0)
+IF(N1903&lt;=2,2,0)
+IF(L1903&gt;=4,2,0)
+IF(M1903&gt;=2,1,0)
+IF(H1903&gt;=_xlfn.PERCENTILE.INC($H$2:$H$10001,0.75),1,0)</f>
        <v>2</v>
      </c>
      <c r="S1903" t="str">
        <f>IF(R1903&gt;=7,"High",IF(R1903&gt;=4,"Medium","Low"))</f>
        <v>Low</v>
      </c>
    </row>
    <row r="1904" spans="1:19">
      <c r="A1904" t="s">
        <v>2029</v>
      </c>
      <c r="B1904">
        <v>34</v>
      </c>
      <c r="C1904" t="s">
        <v>101</v>
      </c>
      <c r="D1904" t="s">
        <v>102</v>
      </c>
      <c r="E1904">
        <v>21</v>
      </c>
      <c r="F1904" t="s">
        <v>103</v>
      </c>
      <c r="G1904" t="s">
        <v>129</v>
      </c>
      <c r="H1904" s="5">
        <v>1082</v>
      </c>
      <c r="I1904" s="5">
        <v>22643.67</v>
      </c>
      <c r="J1904" t="s">
        <v>105</v>
      </c>
      <c r="K1904" t="s">
        <v>106</v>
      </c>
      <c r="L1904">
        <v>0</v>
      </c>
      <c r="M1904">
        <v>0</v>
      </c>
      <c r="N1904">
        <v>4</v>
      </c>
      <c r="O1904" s="6">
        <v>0</v>
      </c>
      <c r="P1904" t="s">
        <v>107</v>
      </c>
      <c r="Q1904" t="s">
        <v>107</v>
      </c>
      <c r="R1904">
        <f>IF(F1904="Monthly",2,0)
+IF(E1904&lt;=6,2,0)
+IF(N1904&lt;=2,2,0)
+IF(L1904&gt;=4,2,0)
+IF(M1904&gt;=2,1,0)
+IF(H1904&gt;=_xlfn.PERCENTILE.INC($H$2:$H$10001,0.75),1,0)</f>
        <v>3</v>
      </c>
      <c r="S1904" t="str">
        <f>IF(R1904&gt;=7,"High",IF(R1904&gt;=4,"Medium","Low"))</f>
        <v>Low</v>
      </c>
    </row>
    <row r="1905" spans="1:19">
      <c r="A1905" t="s">
        <v>2030</v>
      </c>
      <c r="B1905">
        <v>29</v>
      </c>
      <c r="C1905" t="s">
        <v>112</v>
      </c>
      <c r="D1905" t="s">
        <v>113</v>
      </c>
      <c r="E1905">
        <v>31</v>
      </c>
      <c r="F1905" t="s">
        <v>109</v>
      </c>
      <c r="G1905" t="s">
        <v>104</v>
      </c>
      <c r="H1905" s="5">
        <v>519</v>
      </c>
      <c r="I1905" s="5">
        <v>14289.33</v>
      </c>
      <c r="J1905" t="s">
        <v>105</v>
      </c>
      <c r="K1905" t="s">
        <v>106</v>
      </c>
      <c r="L1905">
        <v>0</v>
      </c>
      <c r="M1905">
        <v>0</v>
      </c>
      <c r="N1905">
        <v>5</v>
      </c>
      <c r="O1905" s="6">
        <v>10</v>
      </c>
      <c r="P1905" t="s">
        <v>106</v>
      </c>
      <c r="Q1905" t="s">
        <v>107</v>
      </c>
      <c r="R1905">
        <f>IF(F1905="Monthly",2,0)
+IF(E1905&lt;=6,2,0)
+IF(N1905&lt;=2,2,0)
+IF(L1905&gt;=4,2,0)
+IF(M1905&gt;=2,1,0)
+IF(H1905&gt;=_xlfn.PERCENTILE.INC($H$2:$H$10001,0.75),1,0)</f>
        <v>0</v>
      </c>
      <c r="S1905" t="str">
        <f>IF(R1905&gt;=7,"High",IF(R1905&gt;=4,"Medium","Low"))</f>
        <v>Low</v>
      </c>
    </row>
    <row r="1906" spans="1:19">
      <c r="A1906" t="s">
        <v>2031</v>
      </c>
      <c r="B1906">
        <v>44</v>
      </c>
      <c r="C1906" t="s">
        <v>112</v>
      </c>
      <c r="D1906" t="s">
        <v>102</v>
      </c>
      <c r="E1906">
        <v>24</v>
      </c>
      <c r="F1906" t="s">
        <v>109</v>
      </c>
      <c r="G1906" t="s">
        <v>104</v>
      </c>
      <c r="H1906" s="5">
        <v>559</v>
      </c>
      <c r="I1906" s="5">
        <v>13419.54</v>
      </c>
      <c r="J1906" t="s">
        <v>105</v>
      </c>
      <c r="K1906" t="s">
        <v>106</v>
      </c>
      <c r="L1906">
        <v>0</v>
      </c>
      <c r="M1906">
        <v>0</v>
      </c>
      <c r="N1906">
        <v>5</v>
      </c>
      <c r="O1906" s="6">
        <v>0</v>
      </c>
      <c r="P1906" t="s">
        <v>107</v>
      </c>
      <c r="Q1906" t="s">
        <v>106</v>
      </c>
      <c r="R1906">
        <f>IF(F1906="Monthly",2,0)
+IF(E1906&lt;=6,2,0)
+IF(N1906&lt;=2,2,0)
+IF(L1906&gt;=4,2,0)
+IF(M1906&gt;=2,1,0)
+IF(H1906&gt;=_xlfn.PERCENTILE.INC($H$2:$H$10001,0.75),1,0)</f>
        <v>0</v>
      </c>
      <c r="S1906" t="str">
        <f>IF(R1906&gt;=7,"High",IF(R1906&gt;=4,"Medium","Low"))</f>
        <v>Low</v>
      </c>
    </row>
    <row r="1907" spans="1:19">
      <c r="A1907" t="s">
        <v>2032</v>
      </c>
      <c r="B1907">
        <v>20</v>
      </c>
      <c r="C1907" t="s">
        <v>112</v>
      </c>
      <c r="D1907" t="s">
        <v>102</v>
      </c>
      <c r="E1907">
        <v>19</v>
      </c>
      <c r="F1907" t="s">
        <v>103</v>
      </c>
      <c r="G1907" t="s">
        <v>129</v>
      </c>
      <c r="H1907" s="5">
        <v>1058</v>
      </c>
      <c r="I1907" s="5">
        <v>20017.95</v>
      </c>
      <c r="J1907" t="s">
        <v>140</v>
      </c>
      <c r="K1907" t="s">
        <v>106</v>
      </c>
      <c r="L1907">
        <v>0</v>
      </c>
      <c r="M1907">
        <v>0</v>
      </c>
      <c r="N1907">
        <v>5</v>
      </c>
      <c r="O1907" s="6">
        <v>0</v>
      </c>
      <c r="P1907" t="s">
        <v>106</v>
      </c>
      <c r="Q1907" t="s">
        <v>107</v>
      </c>
      <c r="R1907">
        <f>IF(F1907="Monthly",2,0)
+IF(E1907&lt;=6,2,0)
+IF(N1907&lt;=2,2,0)
+IF(L1907&gt;=4,2,0)
+IF(M1907&gt;=2,1,0)
+IF(H1907&gt;=_xlfn.PERCENTILE.INC($H$2:$H$10001,0.75),1,0)</f>
        <v>3</v>
      </c>
      <c r="S1907" t="str">
        <f>IF(R1907&gt;=7,"High",IF(R1907&gt;=4,"Medium","Low"))</f>
        <v>Low</v>
      </c>
    </row>
    <row r="1908" spans="1:19">
      <c r="A1908" t="s">
        <v>2033</v>
      </c>
      <c r="B1908">
        <v>37</v>
      </c>
      <c r="C1908" t="s">
        <v>112</v>
      </c>
      <c r="D1908" t="s">
        <v>131</v>
      </c>
      <c r="E1908">
        <v>15</v>
      </c>
      <c r="F1908" t="s">
        <v>103</v>
      </c>
      <c r="G1908" t="s">
        <v>129</v>
      </c>
      <c r="H1908" s="5">
        <v>999</v>
      </c>
      <c r="I1908" s="5">
        <v>14851.17</v>
      </c>
      <c r="J1908" t="s">
        <v>115</v>
      </c>
      <c r="K1908" t="s">
        <v>106</v>
      </c>
      <c r="L1908">
        <v>1</v>
      </c>
      <c r="M1908">
        <v>0</v>
      </c>
      <c r="N1908">
        <v>5</v>
      </c>
      <c r="O1908" s="6">
        <v>0</v>
      </c>
      <c r="P1908" t="s">
        <v>107</v>
      </c>
      <c r="Q1908" t="s">
        <v>107</v>
      </c>
      <c r="R1908">
        <f>IF(F1908="Monthly",2,0)
+IF(E1908&lt;=6,2,0)
+IF(N1908&lt;=2,2,0)
+IF(L1908&gt;=4,2,0)
+IF(M1908&gt;=2,1,0)
+IF(H1908&gt;=_xlfn.PERCENTILE.INC($H$2:$H$10001,0.75),1,0)</f>
        <v>3</v>
      </c>
      <c r="S1908" t="str">
        <f>IF(R1908&gt;=7,"High",IF(R1908&gt;=4,"Medium","Low"))</f>
        <v>Low</v>
      </c>
    </row>
    <row r="1909" spans="1:19">
      <c r="A1909" t="s">
        <v>2034</v>
      </c>
      <c r="B1909">
        <v>25</v>
      </c>
      <c r="C1909" t="s">
        <v>112</v>
      </c>
      <c r="D1909" t="s">
        <v>131</v>
      </c>
      <c r="E1909">
        <v>43</v>
      </c>
      <c r="F1909" t="s">
        <v>103</v>
      </c>
      <c r="G1909" t="s">
        <v>129</v>
      </c>
      <c r="H1909" s="5">
        <v>1033</v>
      </c>
      <c r="I1909" s="5">
        <v>44992.33</v>
      </c>
      <c r="J1909" t="s">
        <v>140</v>
      </c>
      <c r="K1909" t="s">
        <v>106</v>
      </c>
      <c r="L1909">
        <v>0</v>
      </c>
      <c r="M1909">
        <v>0</v>
      </c>
      <c r="N1909">
        <v>4</v>
      </c>
      <c r="O1909" s="6">
        <v>0</v>
      </c>
      <c r="P1909" t="s">
        <v>107</v>
      </c>
      <c r="Q1909" t="s">
        <v>107</v>
      </c>
      <c r="R1909">
        <f>IF(F1909="Monthly",2,0)
+IF(E1909&lt;=6,2,0)
+IF(N1909&lt;=2,2,0)
+IF(L1909&gt;=4,2,0)
+IF(M1909&gt;=2,1,0)
+IF(H1909&gt;=_xlfn.PERCENTILE.INC($H$2:$H$10001,0.75),1,0)</f>
        <v>3</v>
      </c>
      <c r="S1909" t="str">
        <f>IF(R1909&gt;=7,"High",IF(R1909&gt;=4,"Medium","Low"))</f>
        <v>Low</v>
      </c>
    </row>
    <row r="1910" spans="1:19">
      <c r="A1910" t="s">
        <v>2035</v>
      </c>
      <c r="B1910">
        <v>51</v>
      </c>
      <c r="C1910" t="s">
        <v>112</v>
      </c>
      <c r="D1910" t="s">
        <v>159</v>
      </c>
      <c r="E1910">
        <v>1</v>
      </c>
      <c r="F1910" t="s">
        <v>103</v>
      </c>
      <c r="G1910" t="s">
        <v>110</v>
      </c>
      <c r="H1910" s="5">
        <v>645</v>
      </c>
      <c r="I1910" s="5">
        <v>626.86</v>
      </c>
      <c r="J1910" t="s">
        <v>10127</v>
      </c>
      <c r="K1910" t="s">
        <v>106</v>
      </c>
      <c r="L1910">
        <v>3</v>
      </c>
      <c r="M1910">
        <v>1</v>
      </c>
      <c r="N1910">
        <v>5</v>
      </c>
      <c r="O1910" s="6">
        <v>0</v>
      </c>
      <c r="P1910" t="s">
        <v>106</v>
      </c>
      <c r="Q1910" t="s">
        <v>106</v>
      </c>
      <c r="R1910">
        <f>IF(F1910="Monthly",2,0)
+IF(E1910&lt;=6,2,0)
+IF(N1910&lt;=2,2,0)
+IF(L1910&gt;=4,2,0)
+IF(M1910&gt;=2,1,0)
+IF(H1910&gt;=_xlfn.PERCENTILE.INC($H$2:$H$10001,0.75),1,0)</f>
        <v>4</v>
      </c>
      <c r="S1910" t="str">
        <f>IF(R1910&gt;=7,"High",IF(R1910&gt;=4,"Medium","Low"))</f>
        <v>Medium</v>
      </c>
    </row>
    <row r="1911" spans="1:19">
      <c r="A1911" t="s">
        <v>2036</v>
      </c>
      <c r="B1911">
        <v>33</v>
      </c>
      <c r="C1911" t="s">
        <v>101</v>
      </c>
      <c r="D1911" t="s">
        <v>137</v>
      </c>
      <c r="E1911">
        <v>44</v>
      </c>
      <c r="F1911" t="s">
        <v>121</v>
      </c>
      <c r="G1911" t="s">
        <v>110</v>
      </c>
      <c r="H1911" s="5">
        <v>662</v>
      </c>
      <c r="I1911" s="5">
        <v>28317.39</v>
      </c>
      <c r="J1911" t="s">
        <v>140</v>
      </c>
      <c r="K1911" t="s">
        <v>106</v>
      </c>
      <c r="L1911">
        <v>2</v>
      </c>
      <c r="M1911">
        <v>1</v>
      </c>
      <c r="N1911">
        <v>5</v>
      </c>
      <c r="O1911" s="6">
        <v>0</v>
      </c>
      <c r="P1911" t="s">
        <v>107</v>
      </c>
      <c r="Q1911" t="s">
        <v>107</v>
      </c>
      <c r="R1911">
        <f>IF(F1911="Monthly",2,0)
+IF(E1911&lt;=6,2,0)
+IF(N1911&lt;=2,2,0)
+IF(L1911&gt;=4,2,0)
+IF(M1911&gt;=2,1,0)
+IF(H1911&gt;=_xlfn.PERCENTILE.INC($H$2:$H$10001,0.75),1,0)</f>
        <v>0</v>
      </c>
      <c r="S1911" t="str">
        <f>IF(R1911&gt;=7,"High",IF(R1911&gt;=4,"Medium","Low"))</f>
        <v>Low</v>
      </c>
    </row>
    <row r="1912" spans="1:19">
      <c r="A1912" t="s">
        <v>2037</v>
      </c>
      <c r="B1912">
        <v>52</v>
      </c>
      <c r="C1912" t="s">
        <v>112</v>
      </c>
      <c r="D1912" t="s">
        <v>131</v>
      </c>
      <c r="E1912">
        <v>41</v>
      </c>
      <c r="F1912" t="s">
        <v>109</v>
      </c>
      <c r="G1912" t="s">
        <v>110</v>
      </c>
      <c r="H1912" s="5">
        <v>813</v>
      </c>
      <c r="I1912" s="5">
        <v>31851.49</v>
      </c>
      <c r="J1912" t="s">
        <v>117</v>
      </c>
      <c r="K1912" t="s">
        <v>106</v>
      </c>
      <c r="L1912">
        <v>1</v>
      </c>
      <c r="M1912">
        <v>0</v>
      </c>
      <c r="N1912">
        <v>5</v>
      </c>
      <c r="O1912" s="6">
        <v>5</v>
      </c>
      <c r="P1912" t="s">
        <v>106</v>
      </c>
      <c r="Q1912" t="s">
        <v>107</v>
      </c>
      <c r="R1912">
        <f>IF(F1912="Monthly",2,0)
+IF(E1912&lt;=6,2,0)
+IF(N1912&lt;=2,2,0)
+IF(L1912&gt;=4,2,0)
+IF(M1912&gt;=2,1,0)
+IF(H1912&gt;=_xlfn.PERCENTILE.INC($H$2:$H$10001,0.75),1,0)</f>
        <v>1</v>
      </c>
      <c r="S1912" t="str">
        <f>IF(R1912&gt;=7,"High",IF(R1912&gt;=4,"Medium","Low"))</f>
        <v>Low</v>
      </c>
    </row>
    <row r="1913" spans="1:19">
      <c r="A1913" t="s">
        <v>2038</v>
      </c>
      <c r="B1913">
        <v>36</v>
      </c>
      <c r="C1913" t="s">
        <v>112</v>
      </c>
      <c r="D1913" t="s">
        <v>159</v>
      </c>
      <c r="E1913">
        <v>72</v>
      </c>
      <c r="F1913" t="s">
        <v>121</v>
      </c>
      <c r="G1913" t="s">
        <v>129</v>
      </c>
      <c r="H1913" s="5">
        <v>1032</v>
      </c>
      <c r="I1913" s="5">
        <v>65165.22</v>
      </c>
      <c r="J1913" t="s">
        <v>134</v>
      </c>
      <c r="K1913" t="s">
        <v>106</v>
      </c>
      <c r="L1913">
        <v>1</v>
      </c>
      <c r="M1913">
        <v>0</v>
      </c>
      <c r="N1913">
        <v>5</v>
      </c>
      <c r="O1913" s="6">
        <v>10</v>
      </c>
      <c r="P1913" t="s">
        <v>107</v>
      </c>
      <c r="Q1913" t="s">
        <v>107</v>
      </c>
      <c r="R1913">
        <f>IF(F1913="Monthly",2,0)
+IF(E1913&lt;=6,2,0)
+IF(N1913&lt;=2,2,0)
+IF(L1913&gt;=4,2,0)
+IF(M1913&gt;=2,1,0)
+IF(H1913&gt;=_xlfn.PERCENTILE.INC($H$2:$H$10001,0.75),1,0)</f>
        <v>1</v>
      </c>
      <c r="S1913" t="str">
        <f>IF(R1913&gt;=7,"High",IF(R1913&gt;=4,"Medium","Low"))</f>
        <v>Low</v>
      </c>
    </row>
    <row r="1914" spans="1:19">
      <c r="A1914" t="s">
        <v>2039</v>
      </c>
      <c r="B1914">
        <v>33</v>
      </c>
      <c r="C1914" t="s">
        <v>101</v>
      </c>
      <c r="D1914" t="s">
        <v>102</v>
      </c>
      <c r="E1914">
        <v>64</v>
      </c>
      <c r="F1914" t="s">
        <v>109</v>
      </c>
      <c r="G1914" t="s">
        <v>104</v>
      </c>
      <c r="H1914" s="5">
        <v>412</v>
      </c>
      <c r="I1914" s="5">
        <v>23567.96</v>
      </c>
      <c r="J1914" t="s">
        <v>134</v>
      </c>
      <c r="K1914" t="s">
        <v>107</v>
      </c>
      <c r="L1914">
        <v>1</v>
      </c>
      <c r="M1914">
        <v>0</v>
      </c>
      <c r="N1914">
        <v>4</v>
      </c>
      <c r="O1914" s="6">
        <v>10</v>
      </c>
      <c r="P1914" t="s">
        <v>107</v>
      </c>
      <c r="Q1914" t="s">
        <v>107</v>
      </c>
      <c r="R1914">
        <f>IF(F1914="Monthly",2,0)
+IF(E1914&lt;=6,2,0)
+IF(N1914&lt;=2,2,0)
+IF(L1914&gt;=4,2,0)
+IF(M1914&gt;=2,1,0)
+IF(H1914&gt;=_xlfn.PERCENTILE.INC($H$2:$H$10001,0.75),1,0)</f>
        <v>0</v>
      </c>
      <c r="S1914" t="str">
        <f>IF(R1914&gt;=7,"High",IF(R1914&gt;=4,"Medium","Low"))</f>
        <v>Low</v>
      </c>
    </row>
    <row r="1915" spans="1:19">
      <c r="A1915" t="s">
        <v>2040</v>
      </c>
      <c r="B1915">
        <v>18</v>
      </c>
      <c r="C1915" t="s">
        <v>101</v>
      </c>
      <c r="D1915" t="s">
        <v>131</v>
      </c>
      <c r="E1915">
        <v>37</v>
      </c>
      <c r="F1915" t="s">
        <v>103</v>
      </c>
      <c r="G1915" t="s">
        <v>110</v>
      </c>
      <c r="H1915" s="5">
        <v>721</v>
      </c>
      <c r="I1915" s="5">
        <v>26824.11</v>
      </c>
      <c r="J1915" t="s">
        <v>115</v>
      </c>
      <c r="K1915" t="s">
        <v>106</v>
      </c>
      <c r="L1915">
        <v>2</v>
      </c>
      <c r="M1915">
        <v>0</v>
      </c>
      <c r="N1915">
        <v>4</v>
      </c>
      <c r="O1915" s="6">
        <v>0</v>
      </c>
      <c r="P1915" t="s">
        <v>107</v>
      </c>
      <c r="Q1915" t="s">
        <v>107</v>
      </c>
      <c r="R1915">
        <f>IF(F1915="Monthly",2,0)
+IF(E1915&lt;=6,2,0)
+IF(N1915&lt;=2,2,0)
+IF(L1915&gt;=4,2,0)
+IF(M1915&gt;=2,1,0)
+IF(H1915&gt;=_xlfn.PERCENTILE.INC($H$2:$H$10001,0.75),1,0)</f>
        <v>2</v>
      </c>
      <c r="S1915" t="str">
        <f>IF(R1915&gt;=7,"High",IF(R1915&gt;=4,"Medium","Low"))</f>
        <v>Low</v>
      </c>
    </row>
    <row r="1916" spans="1:19">
      <c r="A1916" t="s">
        <v>2041</v>
      </c>
      <c r="B1916">
        <v>46</v>
      </c>
      <c r="C1916" t="s">
        <v>101</v>
      </c>
      <c r="D1916" t="s">
        <v>119</v>
      </c>
      <c r="E1916">
        <v>25</v>
      </c>
      <c r="F1916" t="s">
        <v>103</v>
      </c>
      <c r="G1916" t="s">
        <v>104</v>
      </c>
      <c r="H1916" s="5">
        <v>405</v>
      </c>
      <c r="I1916" s="5">
        <v>10227.17</v>
      </c>
      <c r="J1916" t="s">
        <v>134</v>
      </c>
      <c r="K1916" t="s">
        <v>106</v>
      </c>
      <c r="L1916">
        <v>1</v>
      </c>
      <c r="M1916">
        <v>0</v>
      </c>
      <c r="N1916">
        <v>5</v>
      </c>
      <c r="O1916" s="6">
        <v>0</v>
      </c>
      <c r="P1916" t="s">
        <v>106</v>
      </c>
      <c r="Q1916" t="s">
        <v>107</v>
      </c>
      <c r="R1916">
        <f>IF(F1916="Monthly",2,0)
+IF(E1916&lt;=6,2,0)
+IF(N1916&lt;=2,2,0)
+IF(L1916&gt;=4,2,0)
+IF(M1916&gt;=2,1,0)
+IF(H1916&gt;=_xlfn.PERCENTILE.INC($H$2:$H$10001,0.75),1,0)</f>
        <v>2</v>
      </c>
      <c r="S1916" t="str">
        <f>IF(R1916&gt;=7,"High",IF(R1916&gt;=4,"Medium","Low"))</f>
        <v>Low</v>
      </c>
    </row>
    <row r="1917" spans="1:19">
      <c r="A1917" t="s">
        <v>2042</v>
      </c>
      <c r="B1917">
        <v>38</v>
      </c>
      <c r="C1917" t="s">
        <v>112</v>
      </c>
      <c r="D1917" t="s">
        <v>102</v>
      </c>
      <c r="E1917">
        <v>50</v>
      </c>
      <c r="F1917" t="s">
        <v>103</v>
      </c>
      <c r="G1917" t="s">
        <v>104</v>
      </c>
      <c r="H1917" s="5">
        <v>560</v>
      </c>
      <c r="I1917" s="5">
        <v>27531.55</v>
      </c>
      <c r="J1917" t="s">
        <v>134</v>
      </c>
      <c r="K1917" t="s">
        <v>106</v>
      </c>
      <c r="L1917">
        <v>0</v>
      </c>
      <c r="M1917">
        <v>0</v>
      </c>
      <c r="N1917">
        <v>5</v>
      </c>
      <c r="O1917" s="6">
        <v>0</v>
      </c>
      <c r="P1917" t="s">
        <v>107</v>
      </c>
      <c r="Q1917" t="s">
        <v>107</v>
      </c>
      <c r="R1917">
        <f>IF(F1917="Monthly",2,0)
+IF(E1917&lt;=6,2,0)
+IF(N1917&lt;=2,2,0)
+IF(L1917&gt;=4,2,0)
+IF(M1917&gt;=2,1,0)
+IF(H1917&gt;=_xlfn.PERCENTILE.INC($H$2:$H$10001,0.75),1,0)</f>
        <v>2</v>
      </c>
      <c r="S1917" t="str">
        <f>IF(R1917&gt;=7,"High",IF(R1917&gt;=4,"Medium","Low"))</f>
        <v>Low</v>
      </c>
    </row>
    <row r="1918" spans="1:19">
      <c r="A1918" t="s">
        <v>2043</v>
      </c>
      <c r="B1918">
        <v>40</v>
      </c>
      <c r="C1918" t="s">
        <v>101</v>
      </c>
      <c r="D1918" t="s">
        <v>131</v>
      </c>
      <c r="E1918">
        <v>72</v>
      </c>
      <c r="F1918" t="s">
        <v>109</v>
      </c>
      <c r="G1918" t="s">
        <v>110</v>
      </c>
      <c r="H1918" s="5">
        <v>691</v>
      </c>
      <c r="I1918" s="5">
        <v>51145.71</v>
      </c>
      <c r="J1918" t="s">
        <v>140</v>
      </c>
      <c r="K1918" t="s">
        <v>106</v>
      </c>
      <c r="L1918">
        <v>1</v>
      </c>
      <c r="M1918">
        <v>0</v>
      </c>
      <c r="N1918">
        <v>4</v>
      </c>
      <c r="O1918" s="6">
        <v>0</v>
      </c>
      <c r="P1918" t="s">
        <v>107</v>
      </c>
      <c r="Q1918" t="s">
        <v>107</v>
      </c>
      <c r="R1918">
        <f>IF(F1918="Monthly",2,0)
+IF(E1918&lt;=6,2,0)
+IF(N1918&lt;=2,2,0)
+IF(L1918&gt;=4,2,0)
+IF(M1918&gt;=2,1,0)
+IF(H1918&gt;=_xlfn.PERCENTILE.INC($H$2:$H$10001,0.75),1,0)</f>
        <v>0</v>
      </c>
      <c r="S1918" t="str">
        <f>IF(R1918&gt;=7,"High",IF(R1918&gt;=4,"Medium","Low"))</f>
        <v>Low</v>
      </c>
    </row>
    <row r="1919" spans="1:19">
      <c r="A1919" t="s">
        <v>2044</v>
      </c>
      <c r="B1919">
        <v>33</v>
      </c>
      <c r="C1919" t="s">
        <v>112</v>
      </c>
      <c r="D1919" t="s">
        <v>159</v>
      </c>
      <c r="E1919">
        <v>7</v>
      </c>
      <c r="F1919" t="s">
        <v>109</v>
      </c>
      <c r="G1919" t="s">
        <v>129</v>
      </c>
      <c r="H1919" s="5">
        <v>1042</v>
      </c>
      <c r="I1919" s="5">
        <v>7428.47</v>
      </c>
      <c r="J1919" t="s">
        <v>115</v>
      </c>
      <c r="K1919" t="s">
        <v>106</v>
      </c>
      <c r="L1919">
        <v>3</v>
      </c>
      <c r="M1919">
        <v>1</v>
      </c>
      <c r="N1919">
        <v>5</v>
      </c>
      <c r="O1919" s="6">
        <v>0</v>
      </c>
      <c r="P1919" t="s">
        <v>106</v>
      </c>
      <c r="Q1919" t="s">
        <v>107</v>
      </c>
      <c r="R1919">
        <f>IF(F1919="Monthly",2,0)
+IF(E1919&lt;=6,2,0)
+IF(N1919&lt;=2,2,0)
+IF(L1919&gt;=4,2,0)
+IF(M1919&gt;=2,1,0)
+IF(H1919&gt;=_xlfn.PERCENTILE.INC($H$2:$H$10001,0.75),1,0)</f>
        <v>1</v>
      </c>
      <c r="S1919" t="str">
        <f>IF(R1919&gt;=7,"High",IF(R1919&gt;=4,"Medium","Low"))</f>
        <v>Low</v>
      </c>
    </row>
    <row r="1920" spans="1:19">
      <c r="A1920" t="s">
        <v>2045</v>
      </c>
      <c r="B1920">
        <v>23</v>
      </c>
      <c r="C1920" t="s">
        <v>112</v>
      </c>
      <c r="D1920" t="s">
        <v>119</v>
      </c>
      <c r="E1920">
        <v>7</v>
      </c>
      <c r="F1920" t="s">
        <v>103</v>
      </c>
      <c r="G1920" t="s">
        <v>110</v>
      </c>
      <c r="H1920" s="5">
        <v>780</v>
      </c>
      <c r="I1920" s="5">
        <v>5564.91</v>
      </c>
      <c r="J1920" t="s">
        <v>117</v>
      </c>
      <c r="K1920" t="s">
        <v>106</v>
      </c>
      <c r="L1920">
        <v>1</v>
      </c>
      <c r="M1920">
        <v>0</v>
      </c>
      <c r="N1920">
        <v>5</v>
      </c>
      <c r="O1920" s="6">
        <v>0</v>
      </c>
      <c r="P1920" t="s">
        <v>107</v>
      </c>
      <c r="Q1920" t="s">
        <v>106</v>
      </c>
      <c r="R1920">
        <f>IF(F1920="Monthly",2,0)
+IF(E1920&lt;=6,2,0)
+IF(N1920&lt;=2,2,0)
+IF(L1920&gt;=4,2,0)
+IF(M1920&gt;=2,1,0)
+IF(H1920&gt;=_xlfn.PERCENTILE.INC($H$2:$H$10001,0.75),1,0)</f>
        <v>2</v>
      </c>
      <c r="S1920" t="str">
        <f>IF(R1920&gt;=7,"High",IF(R1920&gt;=4,"Medium","Low"))</f>
        <v>Low</v>
      </c>
    </row>
    <row r="1921" spans="1:19">
      <c r="A1921" t="s">
        <v>2046</v>
      </c>
      <c r="B1921">
        <v>50</v>
      </c>
      <c r="C1921" t="s">
        <v>101</v>
      </c>
      <c r="D1921" t="s">
        <v>123</v>
      </c>
      <c r="E1921">
        <v>46</v>
      </c>
      <c r="F1921" t="s">
        <v>103</v>
      </c>
      <c r="G1921" t="s">
        <v>129</v>
      </c>
      <c r="H1921" s="5">
        <v>1055</v>
      </c>
      <c r="I1921" s="5">
        <v>49499.89</v>
      </c>
      <c r="J1921" t="s">
        <v>117</v>
      </c>
      <c r="K1921" t="s">
        <v>106</v>
      </c>
      <c r="L1921">
        <v>1</v>
      </c>
      <c r="M1921">
        <v>0</v>
      </c>
      <c r="N1921">
        <v>5</v>
      </c>
      <c r="O1921" s="6">
        <v>0</v>
      </c>
      <c r="P1921" t="s">
        <v>107</v>
      </c>
      <c r="Q1921" t="s">
        <v>107</v>
      </c>
      <c r="R1921">
        <f>IF(F1921="Monthly",2,0)
+IF(E1921&lt;=6,2,0)
+IF(N1921&lt;=2,2,0)
+IF(L1921&gt;=4,2,0)
+IF(M1921&gt;=2,1,0)
+IF(H1921&gt;=_xlfn.PERCENTILE.INC($H$2:$H$10001,0.75),1,0)</f>
        <v>3</v>
      </c>
      <c r="S1921" t="str">
        <f>IF(R1921&gt;=7,"High",IF(R1921&gt;=4,"Medium","Low"))</f>
        <v>Low</v>
      </c>
    </row>
    <row r="1922" spans="1:19">
      <c r="A1922" t="s">
        <v>2047</v>
      </c>
      <c r="B1922">
        <v>51</v>
      </c>
      <c r="C1922" t="s">
        <v>112</v>
      </c>
      <c r="D1922" t="s">
        <v>133</v>
      </c>
      <c r="E1922">
        <v>20</v>
      </c>
      <c r="F1922" t="s">
        <v>121</v>
      </c>
      <c r="G1922" t="s">
        <v>104</v>
      </c>
      <c r="H1922" s="5">
        <v>547</v>
      </c>
      <c r="I1922" s="5">
        <v>9493.15</v>
      </c>
      <c r="J1922" t="s">
        <v>117</v>
      </c>
      <c r="K1922" t="s">
        <v>106</v>
      </c>
      <c r="L1922">
        <v>0</v>
      </c>
      <c r="M1922">
        <v>0</v>
      </c>
      <c r="N1922">
        <v>5</v>
      </c>
      <c r="O1922" s="6">
        <v>15</v>
      </c>
      <c r="P1922" t="s">
        <v>107</v>
      </c>
      <c r="Q1922" t="s">
        <v>107</v>
      </c>
      <c r="R1922">
        <f>IF(F1922="Monthly",2,0)
+IF(E1922&lt;=6,2,0)
+IF(N1922&lt;=2,2,0)
+IF(L1922&gt;=4,2,0)
+IF(M1922&gt;=2,1,0)
+IF(H1922&gt;=_xlfn.PERCENTILE.INC($H$2:$H$10001,0.75),1,0)</f>
        <v>0</v>
      </c>
      <c r="S1922" t="str">
        <f>IF(R1922&gt;=7,"High",IF(R1922&gt;=4,"Medium","Low"))</f>
        <v>Low</v>
      </c>
    </row>
    <row r="1923" spans="1:19">
      <c r="A1923" t="s">
        <v>2048</v>
      </c>
      <c r="B1923">
        <v>20</v>
      </c>
      <c r="C1923" t="s">
        <v>101</v>
      </c>
      <c r="D1923" t="s">
        <v>133</v>
      </c>
      <c r="E1923">
        <v>58</v>
      </c>
      <c r="F1923" t="s">
        <v>109</v>
      </c>
      <c r="G1923" t="s">
        <v>110</v>
      </c>
      <c r="H1923" s="5">
        <v>688</v>
      </c>
      <c r="I1923" s="5">
        <v>39830.769999999997</v>
      </c>
      <c r="J1923" t="s">
        <v>117</v>
      </c>
      <c r="K1923" t="s">
        <v>106</v>
      </c>
      <c r="L1923">
        <v>3</v>
      </c>
      <c r="M1923">
        <v>1</v>
      </c>
      <c r="N1923">
        <v>4</v>
      </c>
      <c r="O1923" s="6">
        <v>0</v>
      </c>
      <c r="P1923" t="s">
        <v>107</v>
      </c>
      <c r="Q1923" t="s">
        <v>107</v>
      </c>
      <c r="R1923">
        <f>IF(F1923="Monthly",2,0)
+IF(E1923&lt;=6,2,0)
+IF(N1923&lt;=2,2,0)
+IF(L1923&gt;=4,2,0)
+IF(M1923&gt;=2,1,0)
+IF(H1923&gt;=_xlfn.PERCENTILE.INC($H$2:$H$10001,0.75),1,0)</f>
        <v>0</v>
      </c>
      <c r="S1923" t="str">
        <f>IF(R1923&gt;=7,"High",IF(R1923&gt;=4,"Medium","Low"))</f>
        <v>Low</v>
      </c>
    </row>
    <row r="1924" spans="1:19">
      <c r="A1924" t="s">
        <v>2049</v>
      </c>
      <c r="B1924">
        <v>30</v>
      </c>
      <c r="C1924" t="s">
        <v>101</v>
      </c>
      <c r="D1924" t="s">
        <v>131</v>
      </c>
      <c r="E1924">
        <v>72</v>
      </c>
      <c r="F1924" t="s">
        <v>121</v>
      </c>
      <c r="G1924" t="s">
        <v>104</v>
      </c>
      <c r="H1924" s="5">
        <v>470</v>
      </c>
      <c r="I1924" s="5">
        <v>28652.49</v>
      </c>
      <c r="J1924" t="s">
        <v>134</v>
      </c>
      <c r="K1924" t="s">
        <v>107</v>
      </c>
      <c r="L1924">
        <v>0</v>
      </c>
      <c r="M1924">
        <v>0</v>
      </c>
      <c r="N1924">
        <v>4</v>
      </c>
      <c r="O1924" s="6">
        <v>15</v>
      </c>
      <c r="P1924" t="s">
        <v>107</v>
      </c>
      <c r="Q1924" t="s">
        <v>107</v>
      </c>
      <c r="R1924">
        <f>IF(F1924="Monthly",2,0)
+IF(E1924&lt;=6,2,0)
+IF(N1924&lt;=2,2,0)
+IF(L1924&gt;=4,2,0)
+IF(M1924&gt;=2,1,0)
+IF(H1924&gt;=_xlfn.PERCENTILE.INC($H$2:$H$10001,0.75),1,0)</f>
        <v>0</v>
      </c>
      <c r="S1924" t="str">
        <f>IF(R1924&gt;=7,"High",IF(R1924&gt;=4,"Medium","Low"))</f>
        <v>Low</v>
      </c>
    </row>
    <row r="1925" spans="1:19">
      <c r="A1925" t="s">
        <v>2050</v>
      </c>
      <c r="B1925">
        <v>31</v>
      </c>
      <c r="C1925" t="s">
        <v>101</v>
      </c>
      <c r="D1925" t="s">
        <v>159</v>
      </c>
      <c r="E1925">
        <v>63</v>
      </c>
      <c r="F1925" t="s">
        <v>109</v>
      </c>
      <c r="G1925" t="s">
        <v>110</v>
      </c>
      <c r="H1925" s="5">
        <v>762</v>
      </c>
      <c r="I1925" s="5">
        <v>47980.28</v>
      </c>
      <c r="J1925" t="s">
        <v>105</v>
      </c>
      <c r="K1925" t="s">
        <v>106</v>
      </c>
      <c r="L1925">
        <v>0</v>
      </c>
      <c r="M1925">
        <v>0</v>
      </c>
      <c r="N1925">
        <v>5</v>
      </c>
      <c r="O1925" s="6">
        <v>0</v>
      </c>
      <c r="P1925" t="s">
        <v>106</v>
      </c>
      <c r="Q1925" t="s">
        <v>107</v>
      </c>
      <c r="R1925">
        <f>IF(F1925="Monthly",2,0)
+IF(E1925&lt;=6,2,0)
+IF(N1925&lt;=2,2,0)
+IF(L1925&gt;=4,2,0)
+IF(M1925&gt;=2,1,0)
+IF(H1925&gt;=_xlfn.PERCENTILE.INC($H$2:$H$10001,0.75),1,0)</f>
        <v>0</v>
      </c>
      <c r="S1925" t="str">
        <f>IF(R1925&gt;=7,"High",IF(R1925&gt;=4,"Medium","Low"))</f>
        <v>Low</v>
      </c>
    </row>
    <row r="1926" spans="1:19">
      <c r="A1926" t="s">
        <v>2051</v>
      </c>
      <c r="B1926">
        <v>39</v>
      </c>
      <c r="C1926" t="s">
        <v>101</v>
      </c>
      <c r="D1926" t="s">
        <v>123</v>
      </c>
      <c r="E1926">
        <v>11</v>
      </c>
      <c r="F1926" t="s">
        <v>103</v>
      </c>
      <c r="G1926" t="s">
        <v>110</v>
      </c>
      <c r="H1926" s="5">
        <v>676</v>
      </c>
      <c r="I1926" s="5">
        <v>7583.74</v>
      </c>
      <c r="J1926" t="s">
        <v>117</v>
      </c>
      <c r="K1926" t="s">
        <v>106</v>
      </c>
      <c r="L1926">
        <v>5</v>
      </c>
      <c r="M1926">
        <v>2</v>
      </c>
      <c r="N1926">
        <v>3</v>
      </c>
      <c r="O1926" s="6">
        <v>0</v>
      </c>
      <c r="P1926" t="s">
        <v>107</v>
      </c>
      <c r="Q1926" t="s">
        <v>106</v>
      </c>
      <c r="R1926">
        <f>IF(F1926="Monthly",2,0)
+IF(E1926&lt;=6,2,0)
+IF(N1926&lt;=2,2,0)
+IF(L1926&gt;=4,2,0)
+IF(M1926&gt;=2,1,0)
+IF(H1926&gt;=_xlfn.PERCENTILE.INC($H$2:$H$10001,0.75),1,0)</f>
        <v>5</v>
      </c>
      <c r="S1926" t="str">
        <f>IF(R1926&gt;=7,"High",IF(R1926&gt;=4,"Medium","Low"))</f>
        <v>Medium</v>
      </c>
    </row>
    <row r="1927" spans="1:19">
      <c r="A1927" t="s">
        <v>2052</v>
      </c>
      <c r="B1927">
        <v>44</v>
      </c>
      <c r="C1927" t="s">
        <v>101</v>
      </c>
      <c r="D1927" t="s">
        <v>119</v>
      </c>
      <c r="E1927">
        <v>36</v>
      </c>
      <c r="F1927" t="s">
        <v>109</v>
      </c>
      <c r="G1927" t="s">
        <v>110</v>
      </c>
      <c r="H1927" s="5">
        <v>754</v>
      </c>
      <c r="I1927" s="5">
        <v>27790.720000000001</v>
      </c>
      <c r="J1927" t="s">
        <v>117</v>
      </c>
      <c r="K1927" t="s">
        <v>106</v>
      </c>
      <c r="L1927">
        <v>3</v>
      </c>
      <c r="M1927">
        <v>1</v>
      </c>
      <c r="N1927">
        <v>4</v>
      </c>
      <c r="O1927" s="6">
        <v>0</v>
      </c>
      <c r="P1927" t="s">
        <v>107</v>
      </c>
      <c r="Q1927" t="s">
        <v>107</v>
      </c>
      <c r="R1927">
        <f>IF(F1927="Monthly",2,0)
+IF(E1927&lt;=6,2,0)
+IF(N1927&lt;=2,2,0)
+IF(L1927&gt;=4,2,0)
+IF(M1927&gt;=2,1,0)
+IF(H1927&gt;=_xlfn.PERCENTILE.INC($H$2:$H$10001,0.75),1,0)</f>
        <v>0</v>
      </c>
      <c r="S1927" t="str">
        <f>IF(R1927&gt;=7,"High",IF(R1927&gt;=4,"Medium","Low"))</f>
        <v>Low</v>
      </c>
    </row>
    <row r="1928" spans="1:19">
      <c r="A1928" t="s">
        <v>2053</v>
      </c>
      <c r="B1928">
        <v>36</v>
      </c>
      <c r="C1928" t="s">
        <v>112</v>
      </c>
      <c r="D1928" t="s">
        <v>133</v>
      </c>
      <c r="E1928">
        <v>21</v>
      </c>
      <c r="F1928" t="s">
        <v>103</v>
      </c>
      <c r="G1928" t="s">
        <v>104</v>
      </c>
      <c r="H1928" s="5">
        <v>548</v>
      </c>
      <c r="I1928" s="5">
        <v>11658.41</v>
      </c>
      <c r="J1928" t="s">
        <v>115</v>
      </c>
      <c r="K1928" t="s">
        <v>106</v>
      </c>
      <c r="L1928">
        <v>0</v>
      </c>
      <c r="M1928">
        <v>0</v>
      </c>
      <c r="N1928">
        <v>5</v>
      </c>
      <c r="O1928" s="6">
        <v>0</v>
      </c>
      <c r="P1928" t="s">
        <v>106</v>
      </c>
      <c r="Q1928" t="s">
        <v>106</v>
      </c>
      <c r="R1928">
        <f>IF(F1928="Monthly",2,0)
+IF(E1928&lt;=6,2,0)
+IF(N1928&lt;=2,2,0)
+IF(L1928&gt;=4,2,0)
+IF(M1928&gt;=2,1,0)
+IF(H1928&gt;=_xlfn.PERCENTILE.INC($H$2:$H$10001,0.75),1,0)</f>
        <v>2</v>
      </c>
      <c r="S1928" t="str">
        <f>IF(R1928&gt;=7,"High",IF(R1928&gt;=4,"Medium","Low"))</f>
        <v>Low</v>
      </c>
    </row>
    <row r="1929" spans="1:19">
      <c r="A1929" t="s">
        <v>2054</v>
      </c>
      <c r="B1929">
        <v>18</v>
      </c>
      <c r="C1929" t="s">
        <v>101</v>
      </c>
      <c r="D1929" t="s">
        <v>128</v>
      </c>
      <c r="E1929">
        <v>12</v>
      </c>
      <c r="F1929" t="s">
        <v>103</v>
      </c>
      <c r="G1929" t="s">
        <v>129</v>
      </c>
      <c r="H1929" s="5">
        <v>1009</v>
      </c>
      <c r="I1929" s="5">
        <v>12331.35</v>
      </c>
      <c r="J1929" t="s">
        <v>115</v>
      </c>
      <c r="K1929" t="s">
        <v>106</v>
      </c>
      <c r="L1929">
        <v>0</v>
      </c>
      <c r="M1929">
        <v>0</v>
      </c>
      <c r="N1929">
        <v>4</v>
      </c>
      <c r="O1929" s="6">
        <v>0</v>
      </c>
      <c r="P1929" t="s">
        <v>107</v>
      </c>
      <c r="Q1929" t="s">
        <v>107</v>
      </c>
      <c r="R1929">
        <f>IF(F1929="Monthly",2,0)
+IF(E1929&lt;=6,2,0)
+IF(N1929&lt;=2,2,0)
+IF(L1929&gt;=4,2,0)
+IF(M1929&gt;=2,1,0)
+IF(H1929&gt;=_xlfn.PERCENTILE.INC($H$2:$H$10001,0.75),1,0)</f>
        <v>3</v>
      </c>
      <c r="S1929" t="str">
        <f>IF(R1929&gt;=7,"High",IF(R1929&gt;=4,"Medium","Low"))</f>
        <v>Low</v>
      </c>
    </row>
    <row r="1930" spans="1:19">
      <c r="A1930" t="s">
        <v>2055</v>
      </c>
      <c r="B1930">
        <v>39</v>
      </c>
      <c r="C1930" t="s">
        <v>101</v>
      </c>
      <c r="D1930" t="s">
        <v>119</v>
      </c>
      <c r="E1930">
        <v>47</v>
      </c>
      <c r="F1930" t="s">
        <v>103</v>
      </c>
      <c r="G1930" t="s">
        <v>129</v>
      </c>
      <c r="H1930" s="5">
        <v>1058</v>
      </c>
      <c r="I1930" s="5">
        <v>48677.54</v>
      </c>
      <c r="J1930" t="s">
        <v>140</v>
      </c>
      <c r="K1930" t="s">
        <v>106</v>
      </c>
      <c r="L1930">
        <v>2</v>
      </c>
      <c r="M1930">
        <v>0</v>
      </c>
      <c r="N1930">
        <v>5</v>
      </c>
      <c r="O1930" s="6">
        <v>0</v>
      </c>
      <c r="P1930" t="s">
        <v>106</v>
      </c>
      <c r="Q1930" t="s">
        <v>107</v>
      </c>
      <c r="R1930">
        <f>IF(F1930="Monthly",2,0)
+IF(E1930&lt;=6,2,0)
+IF(N1930&lt;=2,2,0)
+IF(L1930&gt;=4,2,0)
+IF(M1930&gt;=2,1,0)
+IF(H1930&gt;=_xlfn.PERCENTILE.INC($H$2:$H$10001,0.75),1,0)</f>
        <v>3</v>
      </c>
      <c r="S1930" t="str">
        <f>IF(R1930&gt;=7,"High",IF(R1930&gt;=4,"Medium","Low"))</f>
        <v>Low</v>
      </c>
    </row>
    <row r="1931" spans="1:19">
      <c r="A1931" t="s">
        <v>2056</v>
      </c>
      <c r="B1931">
        <v>54</v>
      </c>
      <c r="C1931" t="s">
        <v>101</v>
      </c>
      <c r="D1931" t="s">
        <v>128</v>
      </c>
      <c r="E1931">
        <v>27</v>
      </c>
      <c r="F1931" t="s">
        <v>103</v>
      </c>
      <c r="G1931" t="s">
        <v>104</v>
      </c>
      <c r="H1931" s="5">
        <v>533</v>
      </c>
      <c r="I1931" s="5">
        <v>14653.51</v>
      </c>
      <c r="J1931" t="s">
        <v>134</v>
      </c>
      <c r="K1931" t="s">
        <v>107</v>
      </c>
      <c r="L1931">
        <v>1</v>
      </c>
      <c r="M1931">
        <v>0</v>
      </c>
      <c r="N1931">
        <v>4</v>
      </c>
      <c r="O1931" s="6">
        <v>0</v>
      </c>
      <c r="P1931" t="s">
        <v>107</v>
      </c>
      <c r="Q1931" t="s">
        <v>107</v>
      </c>
      <c r="R1931">
        <f>IF(F1931="Monthly",2,0)
+IF(E1931&lt;=6,2,0)
+IF(N1931&lt;=2,2,0)
+IF(L1931&gt;=4,2,0)
+IF(M1931&gt;=2,1,0)
+IF(H1931&gt;=_xlfn.PERCENTILE.INC($H$2:$H$10001,0.75),1,0)</f>
        <v>2</v>
      </c>
      <c r="S1931" t="str">
        <f>IF(R1931&gt;=7,"High",IF(R1931&gt;=4,"Medium","Low"))</f>
        <v>Low</v>
      </c>
    </row>
    <row r="1932" spans="1:19">
      <c r="A1932" t="s">
        <v>2057</v>
      </c>
      <c r="B1932">
        <v>35</v>
      </c>
      <c r="C1932" t="s">
        <v>112</v>
      </c>
      <c r="D1932" t="s">
        <v>123</v>
      </c>
      <c r="E1932">
        <v>66</v>
      </c>
      <c r="F1932" t="s">
        <v>103</v>
      </c>
      <c r="G1932" t="s">
        <v>104</v>
      </c>
      <c r="H1932" s="5">
        <v>521</v>
      </c>
      <c r="I1932" s="5">
        <v>34286.26</v>
      </c>
      <c r="J1932" t="s">
        <v>115</v>
      </c>
      <c r="K1932" t="s">
        <v>107</v>
      </c>
      <c r="L1932">
        <v>1</v>
      </c>
      <c r="M1932">
        <v>0</v>
      </c>
      <c r="N1932">
        <v>5</v>
      </c>
      <c r="O1932" s="6">
        <v>0</v>
      </c>
      <c r="P1932" t="s">
        <v>107</v>
      </c>
      <c r="Q1932" t="s">
        <v>107</v>
      </c>
      <c r="R1932">
        <f>IF(F1932="Monthly",2,0)
+IF(E1932&lt;=6,2,0)
+IF(N1932&lt;=2,2,0)
+IF(L1932&gt;=4,2,0)
+IF(M1932&gt;=2,1,0)
+IF(H1932&gt;=_xlfn.PERCENTILE.INC($H$2:$H$10001,0.75),1,0)</f>
        <v>2</v>
      </c>
      <c r="S1932" t="str">
        <f>IF(R1932&gt;=7,"High",IF(R1932&gt;=4,"Medium","Low"))</f>
        <v>Low</v>
      </c>
    </row>
    <row r="1933" spans="1:19">
      <c r="A1933" t="s">
        <v>2058</v>
      </c>
      <c r="B1933">
        <v>45</v>
      </c>
      <c r="C1933" t="s">
        <v>101</v>
      </c>
      <c r="D1933" t="s">
        <v>123</v>
      </c>
      <c r="E1933">
        <v>25</v>
      </c>
      <c r="F1933" t="s">
        <v>109</v>
      </c>
      <c r="G1933" t="s">
        <v>110</v>
      </c>
      <c r="H1933" s="5">
        <v>689</v>
      </c>
      <c r="I1933" s="5">
        <v>15225.87</v>
      </c>
      <c r="J1933" t="s">
        <v>134</v>
      </c>
      <c r="K1933" t="s">
        <v>106</v>
      </c>
      <c r="L1933">
        <v>3</v>
      </c>
      <c r="M1933">
        <v>1</v>
      </c>
      <c r="N1933">
        <v>5</v>
      </c>
      <c r="O1933" s="6">
        <v>10</v>
      </c>
      <c r="P1933" t="s">
        <v>107</v>
      </c>
      <c r="Q1933" t="s">
        <v>107</v>
      </c>
      <c r="R1933">
        <f>IF(F1933="Monthly",2,0)
+IF(E1933&lt;=6,2,0)
+IF(N1933&lt;=2,2,0)
+IF(L1933&gt;=4,2,0)
+IF(M1933&gt;=2,1,0)
+IF(H1933&gt;=_xlfn.PERCENTILE.INC($H$2:$H$10001,0.75),1,0)</f>
        <v>0</v>
      </c>
      <c r="S1933" t="str">
        <f>IF(R1933&gt;=7,"High",IF(R1933&gt;=4,"Medium","Low"))</f>
        <v>Low</v>
      </c>
    </row>
    <row r="1934" spans="1:19">
      <c r="A1934" t="s">
        <v>2059</v>
      </c>
      <c r="B1934">
        <v>59</v>
      </c>
      <c r="C1934" t="s">
        <v>112</v>
      </c>
      <c r="D1934" t="s">
        <v>131</v>
      </c>
      <c r="E1934">
        <v>31</v>
      </c>
      <c r="F1934" t="s">
        <v>121</v>
      </c>
      <c r="G1934" t="s">
        <v>104</v>
      </c>
      <c r="H1934" s="5">
        <v>492</v>
      </c>
      <c r="I1934" s="5">
        <v>13287.07</v>
      </c>
      <c r="J1934" t="s">
        <v>105</v>
      </c>
      <c r="K1934" t="s">
        <v>107</v>
      </c>
      <c r="L1934">
        <v>5</v>
      </c>
      <c r="M1934">
        <v>0</v>
      </c>
      <c r="N1934">
        <v>5</v>
      </c>
      <c r="O1934" s="6">
        <v>15</v>
      </c>
      <c r="P1934" t="s">
        <v>107</v>
      </c>
      <c r="Q1934" t="s">
        <v>107</v>
      </c>
      <c r="R1934">
        <f>IF(F1934="Monthly",2,0)
+IF(E1934&lt;=6,2,0)
+IF(N1934&lt;=2,2,0)
+IF(L1934&gt;=4,2,0)
+IF(M1934&gt;=2,1,0)
+IF(H1934&gt;=_xlfn.PERCENTILE.INC($H$2:$H$10001,0.75),1,0)</f>
        <v>2</v>
      </c>
      <c r="S1934" t="str">
        <f>IF(R1934&gt;=7,"High",IF(R1934&gt;=4,"Medium","Low"))</f>
        <v>Low</v>
      </c>
    </row>
    <row r="1935" spans="1:19">
      <c r="A1935" t="s">
        <v>2060</v>
      </c>
      <c r="B1935">
        <v>63</v>
      </c>
      <c r="C1935" t="s">
        <v>112</v>
      </c>
      <c r="D1935" t="s">
        <v>131</v>
      </c>
      <c r="E1935">
        <v>38</v>
      </c>
      <c r="F1935" t="s">
        <v>103</v>
      </c>
      <c r="G1935" t="s">
        <v>129</v>
      </c>
      <c r="H1935" s="5">
        <v>1105</v>
      </c>
      <c r="I1935" s="5">
        <v>42800.12</v>
      </c>
      <c r="J1935" t="s">
        <v>115</v>
      </c>
      <c r="K1935" t="s">
        <v>106</v>
      </c>
      <c r="L1935">
        <v>0</v>
      </c>
      <c r="M1935">
        <v>0</v>
      </c>
      <c r="N1935">
        <v>5</v>
      </c>
      <c r="O1935" s="6">
        <v>0</v>
      </c>
      <c r="P1935" t="s">
        <v>107</v>
      </c>
      <c r="Q1935" t="s">
        <v>107</v>
      </c>
      <c r="R1935">
        <f>IF(F1935="Monthly",2,0)
+IF(E1935&lt;=6,2,0)
+IF(N1935&lt;=2,2,0)
+IF(L1935&gt;=4,2,0)
+IF(M1935&gt;=2,1,0)
+IF(H1935&gt;=_xlfn.PERCENTILE.INC($H$2:$H$10001,0.75),1,0)</f>
        <v>3</v>
      </c>
      <c r="S1935" t="str">
        <f>IF(R1935&gt;=7,"High",IF(R1935&gt;=4,"Medium","Low"))</f>
        <v>Low</v>
      </c>
    </row>
    <row r="1936" spans="1:19">
      <c r="A1936" t="s">
        <v>2061</v>
      </c>
      <c r="B1936">
        <v>37</v>
      </c>
      <c r="C1936" t="s">
        <v>101</v>
      </c>
      <c r="D1936" t="s">
        <v>131</v>
      </c>
      <c r="E1936">
        <v>42</v>
      </c>
      <c r="F1936" t="s">
        <v>103</v>
      </c>
      <c r="G1936" t="s">
        <v>110</v>
      </c>
      <c r="H1936" s="5">
        <v>708</v>
      </c>
      <c r="I1936" s="5">
        <v>29302.31</v>
      </c>
      <c r="J1936" t="s">
        <v>115</v>
      </c>
      <c r="K1936" t="s">
        <v>106</v>
      </c>
      <c r="L1936">
        <v>0</v>
      </c>
      <c r="M1936">
        <v>0</v>
      </c>
      <c r="N1936">
        <v>5</v>
      </c>
      <c r="O1936" s="6">
        <v>0</v>
      </c>
      <c r="P1936" t="s">
        <v>107</v>
      </c>
      <c r="Q1936" t="s">
        <v>107</v>
      </c>
      <c r="R1936">
        <f>IF(F1936="Monthly",2,0)
+IF(E1936&lt;=6,2,0)
+IF(N1936&lt;=2,2,0)
+IF(L1936&gt;=4,2,0)
+IF(M1936&gt;=2,1,0)
+IF(H1936&gt;=_xlfn.PERCENTILE.INC($H$2:$H$10001,0.75),1,0)</f>
        <v>2</v>
      </c>
      <c r="S1936" t="str">
        <f>IF(R1936&gt;=7,"High",IF(R1936&gt;=4,"Medium","Low"))</f>
        <v>Low</v>
      </c>
    </row>
    <row r="1937" spans="1:19">
      <c r="A1937" t="s">
        <v>2062</v>
      </c>
      <c r="B1937">
        <v>21</v>
      </c>
      <c r="C1937" t="s">
        <v>112</v>
      </c>
      <c r="D1937" t="s">
        <v>137</v>
      </c>
      <c r="E1937">
        <v>23</v>
      </c>
      <c r="F1937" t="s">
        <v>103</v>
      </c>
      <c r="G1937" t="s">
        <v>129</v>
      </c>
      <c r="H1937" s="5">
        <v>1010</v>
      </c>
      <c r="I1937" s="5">
        <v>23519.67</v>
      </c>
      <c r="J1937" t="s">
        <v>117</v>
      </c>
      <c r="K1937" t="s">
        <v>106</v>
      </c>
      <c r="L1937">
        <v>1</v>
      </c>
      <c r="M1937">
        <v>0</v>
      </c>
      <c r="N1937">
        <v>5</v>
      </c>
      <c r="O1937" s="6">
        <v>0</v>
      </c>
      <c r="P1937" t="s">
        <v>106</v>
      </c>
      <c r="Q1937" t="s">
        <v>106</v>
      </c>
      <c r="R1937">
        <f>IF(F1937="Monthly",2,0)
+IF(E1937&lt;=6,2,0)
+IF(N1937&lt;=2,2,0)
+IF(L1937&gt;=4,2,0)
+IF(M1937&gt;=2,1,0)
+IF(H1937&gt;=_xlfn.PERCENTILE.INC($H$2:$H$10001,0.75),1,0)</f>
        <v>3</v>
      </c>
      <c r="S1937" t="str">
        <f>IF(R1937&gt;=7,"High",IF(R1937&gt;=4,"Medium","Low"))</f>
        <v>Low</v>
      </c>
    </row>
    <row r="1938" spans="1:19">
      <c r="A1938" t="s">
        <v>2063</v>
      </c>
      <c r="B1938">
        <v>28</v>
      </c>
      <c r="C1938" t="s">
        <v>112</v>
      </c>
      <c r="D1938" t="s">
        <v>102</v>
      </c>
      <c r="E1938">
        <v>31</v>
      </c>
      <c r="F1938" t="s">
        <v>109</v>
      </c>
      <c r="G1938" t="s">
        <v>110</v>
      </c>
      <c r="H1938" s="5">
        <v>755</v>
      </c>
      <c r="I1938" s="5">
        <v>23359.22</v>
      </c>
      <c r="J1938" t="s">
        <v>105</v>
      </c>
      <c r="K1938" t="s">
        <v>106</v>
      </c>
      <c r="L1938">
        <v>0</v>
      </c>
      <c r="M1938">
        <v>0</v>
      </c>
      <c r="N1938">
        <v>4</v>
      </c>
      <c r="O1938" s="6">
        <v>0</v>
      </c>
      <c r="P1938" t="s">
        <v>107</v>
      </c>
      <c r="Q1938" t="s">
        <v>106</v>
      </c>
      <c r="R1938">
        <f>IF(F1938="Monthly",2,0)
+IF(E1938&lt;=6,2,0)
+IF(N1938&lt;=2,2,0)
+IF(L1938&gt;=4,2,0)
+IF(M1938&gt;=2,1,0)
+IF(H1938&gt;=_xlfn.PERCENTILE.INC($H$2:$H$10001,0.75),1,0)</f>
        <v>0</v>
      </c>
      <c r="S1938" t="str">
        <f>IF(R1938&gt;=7,"High",IF(R1938&gt;=4,"Medium","Low"))</f>
        <v>Low</v>
      </c>
    </row>
    <row r="1939" spans="1:19">
      <c r="A1939" t="s">
        <v>2064</v>
      </c>
      <c r="B1939">
        <v>30</v>
      </c>
      <c r="C1939" t="s">
        <v>112</v>
      </c>
      <c r="D1939" t="s">
        <v>119</v>
      </c>
      <c r="E1939">
        <v>19</v>
      </c>
      <c r="F1939" t="s">
        <v>103</v>
      </c>
      <c r="G1939" t="s">
        <v>110</v>
      </c>
      <c r="H1939" s="5">
        <v>792</v>
      </c>
      <c r="I1939" s="5">
        <v>15162.57</v>
      </c>
      <c r="J1939" t="s">
        <v>117</v>
      </c>
      <c r="K1939" t="s">
        <v>106</v>
      </c>
      <c r="L1939">
        <v>2</v>
      </c>
      <c r="M1939">
        <v>0</v>
      </c>
      <c r="N1939">
        <v>4</v>
      </c>
      <c r="O1939" s="6">
        <v>0</v>
      </c>
      <c r="P1939" t="s">
        <v>107</v>
      </c>
      <c r="Q1939" t="s">
        <v>107</v>
      </c>
      <c r="R1939">
        <f>IF(F1939="Monthly",2,0)
+IF(E1939&lt;=6,2,0)
+IF(N1939&lt;=2,2,0)
+IF(L1939&gt;=4,2,0)
+IF(M1939&gt;=2,1,0)
+IF(H1939&gt;=_xlfn.PERCENTILE.INC($H$2:$H$10001,0.75),1,0)</f>
        <v>2</v>
      </c>
      <c r="S1939" t="str">
        <f>IF(R1939&gt;=7,"High",IF(R1939&gt;=4,"Medium","Low"))</f>
        <v>Low</v>
      </c>
    </row>
    <row r="1940" spans="1:19">
      <c r="A1940" t="s">
        <v>2065</v>
      </c>
      <c r="B1940">
        <v>31</v>
      </c>
      <c r="C1940" t="s">
        <v>101</v>
      </c>
      <c r="D1940" t="s">
        <v>133</v>
      </c>
      <c r="E1940">
        <v>60</v>
      </c>
      <c r="F1940" t="s">
        <v>109</v>
      </c>
      <c r="G1940" t="s">
        <v>104</v>
      </c>
      <c r="H1940" s="5">
        <v>418</v>
      </c>
      <c r="I1940" s="5">
        <v>25798.74</v>
      </c>
      <c r="J1940" t="s">
        <v>140</v>
      </c>
      <c r="K1940" t="s">
        <v>106</v>
      </c>
      <c r="L1940">
        <v>1</v>
      </c>
      <c r="M1940">
        <v>0</v>
      </c>
      <c r="N1940">
        <v>5</v>
      </c>
      <c r="O1940" s="6">
        <v>0</v>
      </c>
      <c r="P1940" t="s">
        <v>106</v>
      </c>
      <c r="Q1940" t="s">
        <v>107</v>
      </c>
      <c r="R1940">
        <f>IF(F1940="Monthly",2,0)
+IF(E1940&lt;=6,2,0)
+IF(N1940&lt;=2,2,0)
+IF(L1940&gt;=4,2,0)
+IF(M1940&gt;=2,1,0)
+IF(H1940&gt;=_xlfn.PERCENTILE.INC($H$2:$H$10001,0.75),1,0)</f>
        <v>0</v>
      </c>
      <c r="S1940" t="str">
        <f>IF(R1940&gt;=7,"High",IF(R1940&gt;=4,"Medium","Low"))</f>
        <v>Low</v>
      </c>
    </row>
    <row r="1941" spans="1:19">
      <c r="A1941" t="s">
        <v>2066</v>
      </c>
      <c r="B1941">
        <v>52</v>
      </c>
      <c r="C1941" t="s">
        <v>112</v>
      </c>
      <c r="D1941" t="s">
        <v>113</v>
      </c>
      <c r="E1941">
        <v>15</v>
      </c>
      <c r="F1941" t="s">
        <v>103</v>
      </c>
      <c r="G1941" t="s">
        <v>104</v>
      </c>
      <c r="H1941" s="5">
        <v>447</v>
      </c>
      <c r="I1941" s="5">
        <v>6680.45</v>
      </c>
      <c r="J1941" t="s">
        <v>117</v>
      </c>
      <c r="K1941" t="s">
        <v>107</v>
      </c>
      <c r="L1941">
        <v>1</v>
      </c>
      <c r="M1941">
        <v>0</v>
      </c>
      <c r="N1941">
        <v>5</v>
      </c>
      <c r="O1941" s="6">
        <v>0</v>
      </c>
      <c r="P1941" t="s">
        <v>107</v>
      </c>
      <c r="Q1941" t="s">
        <v>106</v>
      </c>
      <c r="R1941">
        <f>IF(F1941="Monthly",2,0)
+IF(E1941&lt;=6,2,0)
+IF(N1941&lt;=2,2,0)
+IF(L1941&gt;=4,2,0)
+IF(M1941&gt;=2,1,0)
+IF(H1941&gt;=_xlfn.PERCENTILE.INC($H$2:$H$10001,0.75),1,0)</f>
        <v>2</v>
      </c>
      <c r="S1941" t="str">
        <f>IF(R1941&gt;=7,"High",IF(R1941&gt;=4,"Medium","Low"))</f>
        <v>Low</v>
      </c>
    </row>
    <row r="1942" spans="1:19">
      <c r="A1942" t="s">
        <v>2067</v>
      </c>
      <c r="B1942">
        <v>37</v>
      </c>
      <c r="C1942" t="s">
        <v>101</v>
      </c>
      <c r="D1942" t="s">
        <v>119</v>
      </c>
      <c r="E1942">
        <v>49</v>
      </c>
      <c r="F1942" t="s">
        <v>121</v>
      </c>
      <c r="G1942" t="s">
        <v>129</v>
      </c>
      <c r="H1942" s="5">
        <v>1040</v>
      </c>
      <c r="I1942" s="5">
        <v>42063.3</v>
      </c>
      <c r="J1942" t="s">
        <v>117</v>
      </c>
      <c r="K1942" t="s">
        <v>106</v>
      </c>
      <c r="L1942">
        <v>0</v>
      </c>
      <c r="M1942">
        <v>0</v>
      </c>
      <c r="N1942">
        <v>5</v>
      </c>
      <c r="O1942" s="6">
        <v>15</v>
      </c>
      <c r="P1942" t="s">
        <v>107</v>
      </c>
      <c r="Q1942" t="s">
        <v>107</v>
      </c>
      <c r="R1942">
        <f>IF(F1942="Monthly",2,0)
+IF(E1942&lt;=6,2,0)
+IF(N1942&lt;=2,2,0)
+IF(L1942&gt;=4,2,0)
+IF(M1942&gt;=2,1,0)
+IF(H1942&gt;=_xlfn.PERCENTILE.INC($H$2:$H$10001,0.75),1,0)</f>
        <v>1</v>
      </c>
      <c r="S1942" t="str">
        <f>IF(R1942&gt;=7,"High",IF(R1942&gt;=4,"Medium","Low"))</f>
        <v>Low</v>
      </c>
    </row>
    <row r="1943" spans="1:19">
      <c r="A1943" t="s">
        <v>2068</v>
      </c>
      <c r="B1943">
        <v>18</v>
      </c>
      <c r="C1943" t="s">
        <v>101</v>
      </c>
      <c r="D1943" t="s">
        <v>126</v>
      </c>
      <c r="E1943">
        <v>42</v>
      </c>
      <c r="F1943" t="s">
        <v>121</v>
      </c>
      <c r="G1943" t="s">
        <v>104</v>
      </c>
      <c r="H1943" s="5">
        <v>444</v>
      </c>
      <c r="I1943" s="5">
        <v>16401.47</v>
      </c>
      <c r="J1943" t="s">
        <v>140</v>
      </c>
      <c r="K1943" t="s">
        <v>107</v>
      </c>
      <c r="L1943">
        <v>0</v>
      </c>
      <c r="M1943">
        <v>0</v>
      </c>
      <c r="N1943">
        <v>5</v>
      </c>
      <c r="O1943" s="6">
        <v>10</v>
      </c>
      <c r="P1943" t="s">
        <v>107</v>
      </c>
      <c r="Q1943" t="s">
        <v>107</v>
      </c>
      <c r="R1943">
        <f>IF(F1943="Monthly",2,0)
+IF(E1943&lt;=6,2,0)
+IF(N1943&lt;=2,2,0)
+IF(L1943&gt;=4,2,0)
+IF(M1943&gt;=2,1,0)
+IF(H1943&gt;=_xlfn.PERCENTILE.INC($H$2:$H$10001,0.75),1,0)</f>
        <v>0</v>
      </c>
      <c r="S1943" t="str">
        <f>IF(R1943&gt;=7,"High",IF(R1943&gt;=4,"Medium","Low"))</f>
        <v>Low</v>
      </c>
    </row>
    <row r="1944" spans="1:19">
      <c r="A1944" t="s">
        <v>2069</v>
      </c>
      <c r="B1944">
        <v>41</v>
      </c>
      <c r="C1944" t="s">
        <v>101</v>
      </c>
      <c r="D1944" t="s">
        <v>123</v>
      </c>
      <c r="E1944">
        <v>43</v>
      </c>
      <c r="F1944" t="s">
        <v>103</v>
      </c>
      <c r="G1944" t="s">
        <v>110</v>
      </c>
      <c r="H1944" s="5">
        <v>751</v>
      </c>
      <c r="I1944" s="5">
        <v>31904.25</v>
      </c>
      <c r="J1944" t="s">
        <v>117</v>
      </c>
      <c r="K1944" t="s">
        <v>106</v>
      </c>
      <c r="L1944">
        <v>2</v>
      </c>
      <c r="M1944">
        <v>2</v>
      </c>
      <c r="N1944">
        <v>3</v>
      </c>
      <c r="O1944" s="6">
        <v>0</v>
      </c>
      <c r="P1944" t="s">
        <v>106</v>
      </c>
      <c r="Q1944" t="s">
        <v>107</v>
      </c>
      <c r="R1944">
        <f>IF(F1944="Monthly",2,0)
+IF(E1944&lt;=6,2,0)
+IF(N1944&lt;=2,2,0)
+IF(L1944&gt;=4,2,0)
+IF(M1944&gt;=2,1,0)
+IF(H1944&gt;=_xlfn.PERCENTILE.INC($H$2:$H$10001,0.75),1,0)</f>
        <v>3</v>
      </c>
      <c r="S1944" t="str">
        <f>IF(R1944&gt;=7,"High",IF(R1944&gt;=4,"Medium","Low"))</f>
        <v>Low</v>
      </c>
    </row>
    <row r="1945" spans="1:19">
      <c r="A1945" t="s">
        <v>2070</v>
      </c>
      <c r="B1945">
        <v>31</v>
      </c>
      <c r="C1945" t="s">
        <v>101</v>
      </c>
      <c r="D1945" t="s">
        <v>131</v>
      </c>
      <c r="E1945">
        <v>24</v>
      </c>
      <c r="F1945" t="s">
        <v>103</v>
      </c>
      <c r="G1945" t="s">
        <v>110</v>
      </c>
      <c r="H1945" s="5">
        <v>752</v>
      </c>
      <c r="I1945" s="5">
        <v>17793.12</v>
      </c>
      <c r="J1945" t="s">
        <v>140</v>
      </c>
      <c r="K1945" t="s">
        <v>106</v>
      </c>
      <c r="L1945">
        <v>8</v>
      </c>
      <c r="M1945">
        <v>4</v>
      </c>
      <c r="N1945">
        <v>1</v>
      </c>
      <c r="O1945" s="6">
        <v>0</v>
      </c>
      <c r="P1945" t="s">
        <v>107</v>
      </c>
      <c r="Q1945" t="s">
        <v>107</v>
      </c>
      <c r="R1945">
        <f>IF(F1945="Monthly",2,0)
+IF(E1945&lt;=6,2,0)
+IF(N1945&lt;=2,2,0)
+IF(L1945&gt;=4,2,0)
+IF(M1945&gt;=2,1,0)
+IF(H1945&gt;=_xlfn.PERCENTILE.INC($H$2:$H$10001,0.75),1,0)</f>
        <v>7</v>
      </c>
      <c r="S1945" t="str">
        <f>IF(R1945&gt;=7,"High",IF(R1945&gt;=4,"Medium","Low"))</f>
        <v>High</v>
      </c>
    </row>
    <row r="1946" spans="1:19">
      <c r="A1946" t="s">
        <v>2071</v>
      </c>
      <c r="B1946">
        <v>18</v>
      </c>
      <c r="C1946" t="s">
        <v>112</v>
      </c>
      <c r="D1946" t="s">
        <v>137</v>
      </c>
      <c r="E1946">
        <v>48</v>
      </c>
      <c r="F1946" t="s">
        <v>103</v>
      </c>
      <c r="G1946" t="s">
        <v>110</v>
      </c>
      <c r="H1946" s="5">
        <v>749</v>
      </c>
      <c r="I1946" s="5">
        <v>36756.43</v>
      </c>
      <c r="J1946" t="s">
        <v>105</v>
      </c>
      <c r="K1946" t="s">
        <v>106</v>
      </c>
      <c r="L1946">
        <v>0</v>
      </c>
      <c r="M1946">
        <v>0</v>
      </c>
      <c r="N1946">
        <v>5</v>
      </c>
      <c r="O1946" s="6">
        <v>0</v>
      </c>
      <c r="P1946" t="s">
        <v>106</v>
      </c>
      <c r="Q1946" t="s">
        <v>107</v>
      </c>
      <c r="R1946">
        <f>IF(F1946="Monthly",2,0)
+IF(E1946&lt;=6,2,0)
+IF(N1946&lt;=2,2,0)
+IF(L1946&gt;=4,2,0)
+IF(M1946&gt;=2,1,0)
+IF(H1946&gt;=_xlfn.PERCENTILE.INC($H$2:$H$10001,0.75),1,0)</f>
        <v>2</v>
      </c>
      <c r="S1946" t="str">
        <f>IF(R1946&gt;=7,"High",IF(R1946&gt;=4,"Medium","Low"))</f>
        <v>Low</v>
      </c>
    </row>
    <row r="1947" spans="1:19">
      <c r="A1947" t="s">
        <v>2072</v>
      </c>
      <c r="B1947">
        <v>19</v>
      </c>
      <c r="C1947" t="s">
        <v>101</v>
      </c>
      <c r="D1947" t="s">
        <v>159</v>
      </c>
      <c r="E1947">
        <v>45</v>
      </c>
      <c r="F1947" t="s">
        <v>109</v>
      </c>
      <c r="G1947" t="s">
        <v>104</v>
      </c>
      <c r="H1947" s="5">
        <v>485</v>
      </c>
      <c r="I1947" s="5">
        <v>21928.95</v>
      </c>
      <c r="J1947" t="s">
        <v>134</v>
      </c>
      <c r="K1947" t="s">
        <v>106</v>
      </c>
      <c r="L1947">
        <v>0</v>
      </c>
      <c r="M1947">
        <v>0</v>
      </c>
      <c r="N1947">
        <v>5</v>
      </c>
      <c r="O1947" s="6">
        <v>0</v>
      </c>
      <c r="P1947" t="s">
        <v>107</v>
      </c>
      <c r="Q1947" t="s">
        <v>107</v>
      </c>
      <c r="R1947">
        <f>IF(F1947="Monthly",2,0)
+IF(E1947&lt;=6,2,0)
+IF(N1947&lt;=2,2,0)
+IF(L1947&gt;=4,2,0)
+IF(M1947&gt;=2,1,0)
+IF(H1947&gt;=_xlfn.PERCENTILE.INC($H$2:$H$10001,0.75),1,0)</f>
        <v>0</v>
      </c>
      <c r="S1947" t="str">
        <f>IF(R1947&gt;=7,"High",IF(R1947&gt;=4,"Medium","Low"))</f>
        <v>Low</v>
      </c>
    </row>
    <row r="1948" spans="1:19">
      <c r="A1948" t="s">
        <v>2073</v>
      </c>
      <c r="B1948">
        <v>34</v>
      </c>
      <c r="C1948" t="s">
        <v>101</v>
      </c>
      <c r="D1948" t="s">
        <v>131</v>
      </c>
      <c r="E1948">
        <v>18</v>
      </c>
      <c r="F1948" t="s">
        <v>103</v>
      </c>
      <c r="G1948" t="s">
        <v>104</v>
      </c>
      <c r="H1948" s="5">
        <v>557</v>
      </c>
      <c r="I1948" s="5">
        <v>10023.92</v>
      </c>
      <c r="J1948" t="s">
        <v>105</v>
      </c>
      <c r="K1948" t="s">
        <v>107</v>
      </c>
      <c r="L1948">
        <v>3</v>
      </c>
      <c r="M1948">
        <v>0</v>
      </c>
      <c r="N1948">
        <v>5</v>
      </c>
      <c r="O1948" s="6">
        <v>0</v>
      </c>
      <c r="P1948" t="s">
        <v>107</v>
      </c>
      <c r="Q1948" t="s">
        <v>107</v>
      </c>
      <c r="R1948">
        <f>IF(F1948="Monthly",2,0)
+IF(E1948&lt;=6,2,0)
+IF(N1948&lt;=2,2,0)
+IF(L1948&gt;=4,2,0)
+IF(M1948&gt;=2,1,0)
+IF(H1948&gt;=_xlfn.PERCENTILE.INC($H$2:$H$10001,0.75),1,0)</f>
        <v>2</v>
      </c>
      <c r="S1948" t="str">
        <f>IF(R1948&gt;=7,"High",IF(R1948&gt;=4,"Medium","Low"))</f>
        <v>Low</v>
      </c>
    </row>
    <row r="1949" spans="1:19">
      <c r="A1949" t="s">
        <v>2074</v>
      </c>
      <c r="B1949">
        <v>51</v>
      </c>
      <c r="C1949" t="s">
        <v>101</v>
      </c>
      <c r="D1949" t="s">
        <v>133</v>
      </c>
      <c r="E1949">
        <v>31</v>
      </c>
      <c r="F1949" t="s">
        <v>103</v>
      </c>
      <c r="G1949" t="s">
        <v>110</v>
      </c>
      <c r="H1949" s="5">
        <v>731</v>
      </c>
      <c r="I1949" s="5">
        <v>22791</v>
      </c>
      <c r="J1949" t="s">
        <v>117</v>
      </c>
      <c r="K1949" t="s">
        <v>106</v>
      </c>
      <c r="L1949">
        <v>0</v>
      </c>
      <c r="M1949">
        <v>0</v>
      </c>
      <c r="N1949">
        <v>5</v>
      </c>
      <c r="O1949" s="6">
        <v>0</v>
      </c>
      <c r="P1949" t="s">
        <v>106</v>
      </c>
      <c r="Q1949" t="s">
        <v>107</v>
      </c>
      <c r="R1949">
        <f>IF(F1949="Monthly",2,0)
+IF(E1949&lt;=6,2,0)
+IF(N1949&lt;=2,2,0)
+IF(L1949&gt;=4,2,0)
+IF(M1949&gt;=2,1,0)
+IF(H1949&gt;=_xlfn.PERCENTILE.INC($H$2:$H$10001,0.75),1,0)</f>
        <v>2</v>
      </c>
      <c r="S1949" t="str">
        <f>IF(R1949&gt;=7,"High",IF(R1949&gt;=4,"Medium","Low"))</f>
        <v>Low</v>
      </c>
    </row>
    <row r="1950" spans="1:19">
      <c r="A1950" t="s">
        <v>2075</v>
      </c>
      <c r="B1950">
        <v>31</v>
      </c>
      <c r="C1950" t="s">
        <v>112</v>
      </c>
      <c r="D1950" t="s">
        <v>159</v>
      </c>
      <c r="E1950">
        <v>30</v>
      </c>
      <c r="F1950" t="s">
        <v>103</v>
      </c>
      <c r="G1950" t="s">
        <v>129</v>
      </c>
      <c r="H1950" s="5">
        <v>1078</v>
      </c>
      <c r="I1950" s="5">
        <v>31395</v>
      </c>
      <c r="J1950" t="s">
        <v>105</v>
      </c>
      <c r="K1950" t="s">
        <v>106</v>
      </c>
      <c r="L1950">
        <v>2</v>
      </c>
      <c r="M1950">
        <v>1</v>
      </c>
      <c r="N1950">
        <v>4</v>
      </c>
      <c r="O1950" s="6">
        <v>0</v>
      </c>
      <c r="P1950" t="s">
        <v>107</v>
      </c>
      <c r="Q1950" t="s">
        <v>107</v>
      </c>
      <c r="R1950">
        <f>IF(F1950="Monthly",2,0)
+IF(E1950&lt;=6,2,0)
+IF(N1950&lt;=2,2,0)
+IF(L1950&gt;=4,2,0)
+IF(M1950&gt;=2,1,0)
+IF(H1950&gt;=_xlfn.PERCENTILE.INC($H$2:$H$10001,0.75),1,0)</f>
        <v>3</v>
      </c>
      <c r="S1950" t="str">
        <f>IF(R1950&gt;=7,"High",IF(R1950&gt;=4,"Medium","Low"))</f>
        <v>Low</v>
      </c>
    </row>
    <row r="1951" spans="1:19">
      <c r="A1951" t="s">
        <v>2076</v>
      </c>
      <c r="B1951">
        <v>39</v>
      </c>
      <c r="C1951" t="s">
        <v>112</v>
      </c>
      <c r="D1951" t="s">
        <v>137</v>
      </c>
      <c r="E1951">
        <v>12</v>
      </c>
      <c r="F1951" t="s">
        <v>103</v>
      </c>
      <c r="G1951" t="s">
        <v>104</v>
      </c>
      <c r="H1951" s="5">
        <v>467</v>
      </c>
      <c r="I1951" s="5">
        <v>5574.65</v>
      </c>
      <c r="J1951" t="s">
        <v>105</v>
      </c>
      <c r="K1951" t="s">
        <v>106</v>
      </c>
      <c r="L1951">
        <v>0</v>
      </c>
      <c r="M1951">
        <v>0</v>
      </c>
      <c r="N1951">
        <v>5</v>
      </c>
      <c r="O1951" s="6">
        <v>0</v>
      </c>
      <c r="P1951" t="s">
        <v>107</v>
      </c>
      <c r="Q1951" t="s">
        <v>106</v>
      </c>
      <c r="R1951">
        <f>IF(F1951="Monthly",2,0)
+IF(E1951&lt;=6,2,0)
+IF(N1951&lt;=2,2,0)
+IF(L1951&gt;=4,2,0)
+IF(M1951&gt;=2,1,0)
+IF(H1951&gt;=_xlfn.PERCENTILE.INC($H$2:$H$10001,0.75),1,0)</f>
        <v>2</v>
      </c>
      <c r="S1951" t="str">
        <f>IF(R1951&gt;=7,"High",IF(R1951&gt;=4,"Medium","Low"))</f>
        <v>Low</v>
      </c>
    </row>
    <row r="1952" spans="1:19">
      <c r="A1952" t="s">
        <v>2077</v>
      </c>
      <c r="B1952">
        <v>22</v>
      </c>
      <c r="C1952" t="s">
        <v>101</v>
      </c>
      <c r="D1952" t="s">
        <v>113</v>
      </c>
      <c r="E1952">
        <v>49</v>
      </c>
      <c r="F1952" t="s">
        <v>103</v>
      </c>
      <c r="G1952" t="s">
        <v>110</v>
      </c>
      <c r="H1952" s="5">
        <v>773</v>
      </c>
      <c r="I1952" s="5">
        <v>37786.71</v>
      </c>
      <c r="J1952" t="s">
        <v>105</v>
      </c>
      <c r="K1952" t="s">
        <v>107</v>
      </c>
      <c r="L1952">
        <v>4</v>
      </c>
      <c r="M1952">
        <v>0</v>
      </c>
      <c r="N1952">
        <v>5</v>
      </c>
      <c r="O1952" s="6">
        <v>0</v>
      </c>
      <c r="P1952" t="s">
        <v>106</v>
      </c>
      <c r="Q1952" t="s">
        <v>107</v>
      </c>
      <c r="R1952">
        <f>IF(F1952="Monthly",2,0)
+IF(E1952&lt;=6,2,0)
+IF(N1952&lt;=2,2,0)
+IF(L1952&gt;=4,2,0)
+IF(M1952&gt;=2,1,0)
+IF(H1952&gt;=_xlfn.PERCENTILE.INC($H$2:$H$10001,0.75),1,0)</f>
        <v>4</v>
      </c>
      <c r="S1952" t="str">
        <f>IF(R1952&gt;=7,"High",IF(R1952&gt;=4,"Medium","Low"))</f>
        <v>Medium</v>
      </c>
    </row>
    <row r="1953" spans="1:19">
      <c r="A1953" t="s">
        <v>2078</v>
      </c>
      <c r="B1953">
        <v>18</v>
      </c>
      <c r="C1953" t="s">
        <v>101</v>
      </c>
      <c r="D1953" t="s">
        <v>123</v>
      </c>
      <c r="E1953">
        <v>35</v>
      </c>
      <c r="F1953" t="s">
        <v>109</v>
      </c>
      <c r="G1953" t="s">
        <v>129</v>
      </c>
      <c r="H1953" s="5">
        <v>1026</v>
      </c>
      <c r="I1953" s="5">
        <v>35827.67</v>
      </c>
      <c r="J1953" t="s">
        <v>140</v>
      </c>
      <c r="K1953" t="s">
        <v>107</v>
      </c>
      <c r="L1953">
        <v>1</v>
      </c>
      <c r="M1953">
        <v>0</v>
      </c>
      <c r="N1953">
        <v>5</v>
      </c>
      <c r="O1953" s="6">
        <v>0</v>
      </c>
      <c r="P1953" t="s">
        <v>107</v>
      </c>
      <c r="Q1953" t="s">
        <v>107</v>
      </c>
      <c r="R1953">
        <f>IF(F1953="Monthly",2,0)
+IF(E1953&lt;=6,2,0)
+IF(N1953&lt;=2,2,0)
+IF(L1953&gt;=4,2,0)
+IF(M1953&gt;=2,1,0)
+IF(H1953&gt;=_xlfn.PERCENTILE.INC($H$2:$H$10001,0.75),1,0)</f>
        <v>1</v>
      </c>
      <c r="S1953" t="str">
        <f>IF(R1953&gt;=7,"High",IF(R1953&gt;=4,"Medium","Low"))</f>
        <v>Low</v>
      </c>
    </row>
    <row r="1954" spans="1:19">
      <c r="A1954" t="s">
        <v>2079</v>
      </c>
      <c r="B1954">
        <v>30</v>
      </c>
      <c r="C1954" t="s">
        <v>101</v>
      </c>
      <c r="D1954" t="s">
        <v>102</v>
      </c>
      <c r="E1954">
        <v>17</v>
      </c>
      <c r="F1954" t="s">
        <v>109</v>
      </c>
      <c r="G1954" t="s">
        <v>104</v>
      </c>
      <c r="H1954" s="5">
        <v>477</v>
      </c>
      <c r="I1954" s="5">
        <v>8342.98</v>
      </c>
      <c r="J1954" t="s">
        <v>117</v>
      </c>
      <c r="K1954" t="s">
        <v>106</v>
      </c>
      <c r="L1954">
        <v>2</v>
      </c>
      <c r="M1954">
        <v>1</v>
      </c>
      <c r="N1954">
        <v>5</v>
      </c>
      <c r="O1954" s="6">
        <v>0</v>
      </c>
      <c r="P1954" t="s">
        <v>107</v>
      </c>
      <c r="Q1954" t="s">
        <v>107</v>
      </c>
      <c r="R1954">
        <f>IF(F1954="Monthly",2,0)
+IF(E1954&lt;=6,2,0)
+IF(N1954&lt;=2,2,0)
+IF(L1954&gt;=4,2,0)
+IF(M1954&gt;=2,1,0)
+IF(H1954&gt;=_xlfn.PERCENTILE.INC($H$2:$H$10001,0.75),1,0)</f>
        <v>0</v>
      </c>
      <c r="S1954" t="str">
        <f>IF(R1954&gt;=7,"High",IF(R1954&gt;=4,"Medium","Low"))</f>
        <v>Low</v>
      </c>
    </row>
    <row r="1955" spans="1:19">
      <c r="A1955" t="s">
        <v>2080</v>
      </c>
      <c r="B1955">
        <v>48</v>
      </c>
      <c r="C1955" t="s">
        <v>101</v>
      </c>
      <c r="D1955" t="s">
        <v>137</v>
      </c>
      <c r="E1955">
        <v>32</v>
      </c>
      <c r="F1955" t="s">
        <v>109</v>
      </c>
      <c r="G1955" t="s">
        <v>129</v>
      </c>
      <c r="H1955" s="5">
        <v>1097</v>
      </c>
      <c r="I1955" s="5">
        <v>31230.12</v>
      </c>
      <c r="J1955" t="s">
        <v>115</v>
      </c>
      <c r="K1955" t="s">
        <v>106</v>
      </c>
      <c r="L1955">
        <v>0</v>
      </c>
      <c r="M1955">
        <v>0</v>
      </c>
      <c r="N1955">
        <v>5</v>
      </c>
      <c r="O1955" s="6">
        <v>10</v>
      </c>
      <c r="P1955" t="s">
        <v>106</v>
      </c>
      <c r="Q1955" t="s">
        <v>107</v>
      </c>
      <c r="R1955">
        <f>IF(F1955="Monthly",2,0)
+IF(E1955&lt;=6,2,0)
+IF(N1955&lt;=2,2,0)
+IF(L1955&gt;=4,2,0)
+IF(M1955&gt;=2,1,0)
+IF(H1955&gt;=_xlfn.PERCENTILE.INC($H$2:$H$10001,0.75),1,0)</f>
        <v>1</v>
      </c>
      <c r="S1955" t="str">
        <f>IF(R1955&gt;=7,"High",IF(R1955&gt;=4,"Medium","Low"))</f>
        <v>Low</v>
      </c>
    </row>
    <row r="1956" spans="1:19">
      <c r="A1956" t="s">
        <v>2081</v>
      </c>
      <c r="B1956">
        <v>42</v>
      </c>
      <c r="C1956" t="s">
        <v>101</v>
      </c>
      <c r="D1956" t="s">
        <v>102</v>
      </c>
      <c r="E1956">
        <v>51</v>
      </c>
      <c r="F1956" t="s">
        <v>109</v>
      </c>
      <c r="G1956" t="s">
        <v>129</v>
      </c>
      <c r="H1956" s="5">
        <v>1126</v>
      </c>
      <c r="I1956" s="5">
        <v>57599.3</v>
      </c>
      <c r="J1956" t="s">
        <v>117</v>
      </c>
      <c r="K1956" t="s">
        <v>106</v>
      </c>
      <c r="L1956">
        <v>1</v>
      </c>
      <c r="M1956">
        <v>0</v>
      </c>
      <c r="N1956">
        <f>MEDIAN(1,5)</f>
        <v>3</v>
      </c>
      <c r="O1956" s="6">
        <v>0</v>
      </c>
      <c r="P1956" t="s">
        <v>107</v>
      </c>
      <c r="Q1956" t="s">
        <v>107</v>
      </c>
      <c r="R1956">
        <f>IF(F1956="Monthly",2,0)
+IF(E1956&lt;=6,2,0)
+IF(N1956&lt;=2,2,0)
+IF(L1956&gt;=4,2,0)
+IF(M1956&gt;=2,1,0)
+IF(H1956&gt;=_xlfn.PERCENTILE.INC($H$2:$H$10001,0.75),1,0)</f>
        <v>1</v>
      </c>
      <c r="S1956" t="str">
        <f>IF(R1956&gt;=7,"High",IF(R1956&gt;=4,"Medium","Low"))</f>
        <v>Low</v>
      </c>
    </row>
    <row r="1957" spans="1:19">
      <c r="A1957" t="s">
        <v>2082</v>
      </c>
      <c r="B1957">
        <v>54</v>
      </c>
      <c r="C1957" t="s">
        <v>101</v>
      </c>
      <c r="D1957" t="s">
        <v>119</v>
      </c>
      <c r="E1957">
        <v>43</v>
      </c>
      <c r="F1957" t="s">
        <v>121</v>
      </c>
      <c r="G1957" t="s">
        <v>110</v>
      </c>
      <c r="H1957" s="5">
        <v>790</v>
      </c>
      <c r="I1957" s="5">
        <v>33054.97</v>
      </c>
      <c r="J1957" t="s">
        <v>105</v>
      </c>
      <c r="K1957" t="s">
        <v>106</v>
      </c>
      <c r="L1957">
        <v>2</v>
      </c>
      <c r="M1957">
        <v>1</v>
      </c>
      <c r="N1957">
        <v>5</v>
      </c>
      <c r="O1957" s="6">
        <v>0</v>
      </c>
      <c r="P1957" t="s">
        <v>106</v>
      </c>
      <c r="Q1957" t="s">
        <v>107</v>
      </c>
      <c r="R1957">
        <f>IF(F1957="Monthly",2,0)
+IF(E1957&lt;=6,2,0)
+IF(N1957&lt;=2,2,0)
+IF(L1957&gt;=4,2,0)
+IF(M1957&gt;=2,1,0)
+IF(H1957&gt;=_xlfn.PERCENTILE.INC($H$2:$H$10001,0.75),1,0)</f>
        <v>0</v>
      </c>
      <c r="S1957" t="str">
        <f>IF(R1957&gt;=7,"High",IF(R1957&gt;=4,"Medium","Low"))</f>
        <v>Low</v>
      </c>
    </row>
    <row r="1958" spans="1:19">
      <c r="A1958" t="s">
        <v>2083</v>
      </c>
      <c r="B1958">
        <v>56</v>
      </c>
      <c r="C1958" t="s">
        <v>112</v>
      </c>
      <c r="D1958" t="s">
        <v>133</v>
      </c>
      <c r="E1958">
        <v>59</v>
      </c>
      <c r="F1958" t="s">
        <v>109</v>
      </c>
      <c r="G1958" t="s">
        <v>129</v>
      </c>
      <c r="H1958" s="5">
        <v>1091</v>
      </c>
      <c r="I1958" s="5">
        <v>63439.32</v>
      </c>
      <c r="J1958" t="s">
        <v>134</v>
      </c>
      <c r="K1958" t="s">
        <v>106</v>
      </c>
      <c r="L1958">
        <v>0</v>
      </c>
      <c r="M1958">
        <v>0</v>
      </c>
      <c r="N1958">
        <v>5</v>
      </c>
      <c r="O1958" s="6">
        <v>0</v>
      </c>
      <c r="P1958" t="s">
        <v>107</v>
      </c>
      <c r="Q1958" t="s">
        <v>107</v>
      </c>
      <c r="R1958">
        <f>IF(F1958="Monthly",2,0)
+IF(E1958&lt;=6,2,0)
+IF(N1958&lt;=2,2,0)
+IF(L1958&gt;=4,2,0)
+IF(M1958&gt;=2,1,0)
+IF(H1958&gt;=_xlfn.PERCENTILE.INC($H$2:$H$10001,0.75),1,0)</f>
        <v>1</v>
      </c>
      <c r="S1958" t="str">
        <f>IF(R1958&gt;=7,"High",IF(R1958&gt;=4,"Medium","Low"))</f>
        <v>Low</v>
      </c>
    </row>
    <row r="1959" spans="1:19">
      <c r="A1959" t="s">
        <v>2084</v>
      </c>
      <c r="B1959">
        <v>46</v>
      </c>
      <c r="C1959" t="s">
        <v>101</v>
      </c>
      <c r="D1959" t="s">
        <v>113</v>
      </c>
      <c r="E1959">
        <v>47</v>
      </c>
      <c r="F1959" t="s">
        <v>103</v>
      </c>
      <c r="G1959" t="s">
        <v>110</v>
      </c>
      <c r="H1959" s="5">
        <v>700</v>
      </c>
      <c r="I1959" s="5">
        <v>32412.79</v>
      </c>
      <c r="J1959" t="s">
        <v>117</v>
      </c>
      <c r="K1959" t="s">
        <v>106</v>
      </c>
      <c r="L1959">
        <v>0</v>
      </c>
      <c r="M1959">
        <v>0</v>
      </c>
      <c r="N1959">
        <v>5</v>
      </c>
      <c r="O1959" s="6">
        <v>0</v>
      </c>
      <c r="P1959" t="s">
        <v>107</v>
      </c>
      <c r="Q1959" t="s">
        <v>107</v>
      </c>
      <c r="R1959">
        <f>IF(F1959="Monthly",2,0)
+IF(E1959&lt;=6,2,0)
+IF(N1959&lt;=2,2,0)
+IF(L1959&gt;=4,2,0)
+IF(M1959&gt;=2,1,0)
+IF(H1959&gt;=_xlfn.PERCENTILE.INC($H$2:$H$10001,0.75),1,0)</f>
        <v>2</v>
      </c>
      <c r="S1959" t="str">
        <f>IF(R1959&gt;=7,"High",IF(R1959&gt;=4,"Medium","Low"))</f>
        <v>Low</v>
      </c>
    </row>
    <row r="1960" spans="1:19">
      <c r="A1960" t="s">
        <v>2085</v>
      </c>
      <c r="B1960">
        <v>38</v>
      </c>
      <c r="C1960" t="s">
        <v>112</v>
      </c>
      <c r="D1960" t="s">
        <v>133</v>
      </c>
      <c r="E1960">
        <v>37</v>
      </c>
      <c r="F1960" t="s">
        <v>109</v>
      </c>
      <c r="G1960" t="s">
        <v>104</v>
      </c>
      <c r="H1960" s="5">
        <v>523</v>
      </c>
      <c r="I1960" s="5">
        <v>19716.43</v>
      </c>
      <c r="J1960" t="s">
        <v>117</v>
      </c>
      <c r="K1960" t="s">
        <v>106</v>
      </c>
      <c r="L1960">
        <v>0</v>
      </c>
      <c r="M1960">
        <v>0</v>
      </c>
      <c r="N1960">
        <v>5</v>
      </c>
      <c r="O1960" s="6">
        <v>0</v>
      </c>
      <c r="P1960" t="s">
        <v>106</v>
      </c>
      <c r="Q1960" t="s">
        <v>107</v>
      </c>
      <c r="R1960">
        <f>IF(F1960="Monthly",2,0)
+IF(E1960&lt;=6,2,0)
+IF(N1960&lt;=2,2,0)
+IF(L1960&gt;=4,2,0)
+IF(M1960&gt;=2,1,0)
+IF(H1960&gt;=_xlfn.PERCENTILE.INC($H$2:$H$10001,0.75),1,0)</f>
        <v>0</v>
      </c>
      <c r="S1960" t="str">
        <f>IF(R1960&gt;=7,"High",IF(R1960&gt;=4,"Medium","Low"))</f>
        <v>Low</v>
      </c>
    </row>
    <row r="1961" spans="1:19">
      <c r="A1961" t="s">
        <v>2086</v>
      </c>
      <c r="B1961">
        <v>29</v>
      </c>
      <c r="C1961" t="s">
        <v>112</v>
      </c>
      <c r="D1961" t="s">
        <v>159</v>
      </c>
      <c r="E1961">
        <v>17</v>
      </c>
      <c r="F1961" t="s">
        <v>103</v>
      </c>
      <c r="G1961" t="s">
        <v>110</v>
      </c>
      <c r="H1961" s="5">
        <v>694</v>
      </c>
      <c r="I1961" s="5">
        <v>11619.38</v>
      </c>
      <c r="J1961" t="s">
        <v>140</v>
      </c>
      <c r="K1961" t="s">
        <v>106</v>
      </c>
      <c r="L1961">
        <v>4</v>
      </c>
      <c r="M1961">
        <v>1</v>
      </c>
      <c r="N1961">
        <v>4</v>
      </c>
      <c r="O1961" s="6">
        <v>0</v>
      </c>
      <c r="P1961" t="s">
        <v>107</v>
      </c>
      <c r="Q1961" t="s">
        <v>107</v>
      </c>
      <c r="R1961">
        <f>IF(F1961="Monthly",2,0)
+IF(E1961&lt;=6,2,0)
+IF(N1961&lt;=2,2,0)
+IF(L1961&gt;=4,2,0)
+IF(M1961&gt;=2,1,0)
+IF(H1961&gt;=_xlfn.PERCENTILE.INC($H$2:$H$10001,0.75),1,0)</f>
        <v>4</v>
      </c>
      <c r="S1961" t="str">
        <f>IF(R1961&gt;=7,"High",IF(R1961&gt;=4,"Medium","Low"))</f>
        <v>Medium</v>
      </c>
    </row>
    <row r="1962" spans="1:19">
      <c r="A1962" t="s">
        <v>2087</v>
      </c>
      <c r="B1962">
        <v>30</v>
      </c>
      <c r="C1962" t="s">
        <v>112</v>
      </c>
      <c r="D1962" t="s">
        <v>119</v>
      </c>
      <c r="E1962">
        <v>37</v>
      </c>
      <c r="F1962" t="s">
        <v>109</v>
      </c>
      <c r="G1962" t="s">
        <v>104</v>
      </c>
      <c r="H1962" s="5">
        <v>442</v>
      </c>
      <c r="I1962" s="5">
        <v>16242.46</v>
      </c>
      <c r="J1962" t="s">
        <v>134</v>
      </c>
      <c r="K1962" t="s">
        <v>106</v>
      </c>
      <c r="L1962">
        <v>0</v>
      </c>
      <c r="M1962">
        <v>0</v>
      </c>
      <c r="N1962">
        <v>5</v>
      </c>
      <c r="O1962" s="6">
        <v>0</v>
      </c>
      <c r="P1962" t="s">
        <v>107</v>
      </c>
      <c r="Q1962" t="s">
        <v>107</v>
      </c>
      <c r="R1962">
        <f>IF(F1962="Monthly",2,0)
+IF(E1962&lt;=6,2,0)
+IF(N1962&lt;=2,2,0)
+IF(L1962&gt;=4,2,0)
+IF(M1962&gt;=2,1,0)
+IF(H1962&gt;=_xlfn.PERCENTILE.INC($H$2:$H$10001,0.75),1,0)</f>
        <v>0</v>
      </c>
      <c r="S1962" t="str">
        <f>IF(R1962&gt;=7,"High",IF(R1962&gt;=4,"Medium","Low"))</f>
        <v>Low</v>
      </c>
    </row>
    <row r="1963" spans="1:19">
      <c r="A1963" t="s">
        <v>2088</v>
      </c>
      <c r="B1963">
        <v>44</v>
      </c>
      <c r="C1963" t="s">
        <v>112</v>
      </c>
      <c r="D1963" t="s">
        <v>126</v>
      </c>
      <c r="E1963">
        <v>22</v>
      </c>
      <c r="F1963" t="s">
        <v>109</v>
      </c>
      <c r="G1963" t="s">
        <v>104</v>
      </c>
      <c r="H1963" s="5">
        <v>545</v>
      </c>
      <c r="I1963" s="5">
        <v>12295.4</v>
      </c>
      <c r="J1963" t="s">
        <v>117</v>
      </c>
      <c r="K1963" t="s">
        <v>107</v>
      </c>
      <c r="L1963">
        <v>1</v>
      </c>
      <c r="M1963">
        <v>0</v>
      </c>
      <c r="N1963">
        <v>5</v>
      </c>
      <c r="O1963" s="6">
        <v>0</v>
      </c>
      <c r="P1963" t="s">
        <v>106</v>
      </c>
      <c r="Q1963" t="s">
        <v>107</v>
      </c>
      <c r="R1963">
        <f>IF(F1963="Monthly",2,0)
+IF(E1963&lt;=6,2,0)
+IF(N1963&lt;=2,2,0)
+IF(L1963&gt;=4,2,0)
+IF(M1963&gt;=2,1,0)
+IF(H1963&gt;=_xlfn.PERCENTILE.INC($H$2:$H$10001,0.75),1,0)</f>
        <v>0</v>
      </c>
      <c r="S1963" t="str">
        <f>IF(R1963&gt;=7,"High",IF(R1963&gt;=4,"Medium","Low"))</f>
        <v>Low</v>
      </c>
    </row>
    <row r="1964" spans="1:19">
      <c r="A1964" t="s">
        <v>2089</v>
      </c>
      <c r="B1964">
        <v>30</v>
      </c>
      <c r="C1964" t="s">
        <v>101</v>
      </c>
      <c r="D1964" t="s">
        <v>123</v>
      </c>
      <c r="E1964">
        <v>48</v>
      </c>
      <c r="F1964" t="s">
        <v>103</v>
      </c>
      <c r="G1964" t="s">
        <v>110</v>
      </c>
      <c r="H1964" s="5">
        <v>673</v>
      </c>
      <c r="I1964" s="5">
        <v>31619.1</v>
      </c>
      <c r="J1964" t="s">
        <v>105</v>
      </c>
      <c r="K1964" t="s">
        <v>107</v>
      </c>
      <c r="L1964">
        <v>2</v>
      </c>
      <c r="M1964">
        <v>0</v>
      </c>
      <c r="N1964">
        <v>5</v>
      </c>
      <c r="O1964" s="6">
        <v>0</v>
      </c>
      <c r="P1964" t="s">
        <v>107</v>
      </c>
      <c r="Q1964" t="s">
        <v>106</v>
      </c>
      <c r="R1964">
        <f>IF(F1964="Monthly",2,0)
+IF(E1964&lt;=6,2,0)
+IF(N1964&lt;=2,2,0)
+IF(L1964&gt;=4,2,0)
+IF(M1964&gt;=2,1,0)
+IF(H1964&gt;=_xlfn.PERCENTILE.INC($H$2:$H$10001,0.75),1,0)</f>
        <v>2</v>
      </c>
      <c r="S1964" t="str">
        <f>IF(R1964&gt;=7,"High",IF(R1964&gt;=4,"Medium","Low"))</f>
        <v>Low</v>
      </c>
    </row>
    <row r="1965" spans="1:19">
      <c r="A1965" t="s">
        <v>2090</v>
      </c>
      <c r="B1965">
        <v>30</v>
      </c>
      <c r="C1965" t="s">
        <v>101</v>
      </c>
      <c r="D1965" t="s">
        <v>159</v>
      </c>
      <c r="E1965">
        <v>24</v>
      </c>
      <c r="F1965" t="s">
        <v>121</v>
      </c>
      <c r="G1965" t="s">
        <v>104</v>
      </c>
      <c r="H1965" s="5">
        <v>514</v>
      </c>
      <c r="I1965" s="5">
        <v>10543.42</v>
      </c>
      <c r="J1965" t="s">
        <v>140</v>
      </c>
      <c r="K1965" t="s">
        <v>106</v>
      </c>
      <c r="L1965">
        <v>1</v>
      </c>
      <c r="M1965">
        <v>0</v>
      </c>
      <c r="N1965">
        <v>5</v>
      </c>
      <c r="O1965" s="6">
        <v>15</v>
      </c>
      <c r="P1965" t="s">
        <v>106</v>
      </c>
      <c r="Q1965" t="s">
        <v>107</v>
      </c>
      <c r="R1965">
        <f>IF(F1965="Monthly",2,0)
+IF(E1965&lt;=6,2,0)
+IF(N1965&lt;=2,2,0)
+IF(L1965&gt;=4,2,0)
+IF(M1965&gt;=2,1,0)
+IF(H1965&gt;=_xlfn.PERCENTILE.INC($H$2:$H$10001,0.75),1,0)</f>
        <v>0</v>
      </c>
      <c r="S1965" t="str">
        <f>IF(R1965&gt;=7,"High",IF(R1965&gt;=4,"Medium","Low"))</f>
        <v>Low</v>
      </c>
    </row>
    <row r="1966" spans="1:19">
      <c r="A1966" t="s">
        <v>2091</v>
      </c>
      <c r="B1966">
        <v>22</v>
      </c>
      <c r="C1966" t="s">
        <v>101</v>
      </c>
      <c r="D1966" t="s">
        <v>102</v>
      </c>
      <c r="E1966">
        <v>46</v>
      </c>
      <c r="F1966" t="s">
        <v>103</v>
      </c>
      <c r="G1966" t="s">
        <v>104</v>
      </c>
      <c r="H1966" s="5">
        <v>513</v>
      </c>
      <c r="I1966" s="5">
        <v>23559.85</v>
      </c>
      <c r="J1966" t="s">
        <v>105</v>
      </c>
      <c r="K1966" t="s">
        <v>106</v>
      </c>
      <c r="L1966">
        <v>0</v>
      </c>
      <c r="M1966">
        <v>0</v>
      </c>
      <c r="N1966">
        <v>5</v>
      </c>
      <c r="O1966" s="6">
        <v>0</v>
      </c>
      <c r="P1966" t="s">
        <v>107</v>
      </c>
      <c r="Q1966" t="s">
        <v>107</v>
      </c>
      <c r="R1966">
        <f>IF(F1966="Monthly",2,0)
+IF(E1966&lt;=6,2,0)
+IF(N1966&lt;=2,2,0)
+IF(L1966&gt;=4,2,0)
+IF(M1966&gt;=2,1,0)
+IF(H1966&gt;=_xlfn.PERCENTILE.INC($H$2:$H$10001,0.75),1,0)</f>
        <v>2</v>
      </c>
      <c r="S1966" t="str">
        <f>IF(R1966&gt;=7,"High",IF(R1966&gt;=4,"Medium","Low"))</f>
        <v>Low</v>
      </c>
    </row>
    <row r="1967" spans="1:19">
      <c r="A1967" t="s">
        <v>2092</v>
      </c>
      <c r="B1967">
        <v>27</v>
      </c>
      <c r="C1967" t="s">
        <v>101</v>
      </c>
      <c r="D1967" t="s">
        <v>137</v>
      </c>
      <c r="E1967">
        <v>41</v>
      </c>
      <c r="F1967" t="s">
        <v>103</v>
      </c>
      <c r="G1967" t="s">
        <v>129</v>
      </c>
      <c r="H1967" s="5">
        <v>985</v>
      </c>
      <c r="I1967" s="5">
        <v>40221.96</v>
      </c>
      <c r="J1967" t="s">
        <v>105</v>
      </c>
      <c r="K1967" t="s">
        <v>106</v>
      </c>
      <c r="L1967">
        <v>0</v>
      </c>
      <c r="M1967">
        <v>0</v>
      </c>
      <c r="N1967">
        <v>5</v>
      </c>
      <c r="O1967" s="6">
        <v>0</v>
      </c>
      <c r="P1967" t="s">
        <v>107</v>
      </c>
      <c r="Q1967" t="s">
        <v>107</v>
      </c>
      <c r="R1967">
        <f>IF(F1967="Monthly",2,0)
+IF(E1967&lt;=6,2,0)
+IF(N1967&lt;=2,2,0)
+IF(L1967&gt;=4,2,0)
+IF(M1967&gt;=2,1,0)
+IF(H1967&gt;=_xlfn.PERCENTILE.INC($H$2:$H$10001,0.75),1,0)</f>
        <v>3</v>
      </c>
      <c r="S1967" t="str">
        <f>IF(R1967&gt;=7,"High",IF(R1967&gt;=4,"Medium","Low"))</f>
        <v>Low</v>
      </c>
    </row>
    <row r="1968" spans="1:19">
      <c r="A1968" t="s">
        <v>2093</v>
      </c>
      <c r="B1968">
        <v>18</v>
      </c>
      <c r="C1968" t="s">
        <v>101</v>
      </c>
      <c r="D1968" t="s">
        <v>137</v>
      </c>
      <c r="E1968">
        <v>40</v>
      </c>
      <c r="F1968" t="s">
        <v>109</v>
      </c>
      <c r="G1968" t="s">
        <v>129</v>
      </c>
      <c r="H1968" s="5">
        <v>979</v>
      </c>
      <c r="I1968" s="5">
        <v>35163.050000000003</v>
      </c>
      <c r="J1968" t="s">
        <v>105</v>
      </c>
      <c r="K1968" t="s">
        <v>106</v>
      </c>
      <c r="L1968">
        <v>1</v>
      </c>
      <c r="M1968">
        <v>0</v>
      </c>
      <c r="N1968">
        <v>5</v>
      </c>
      <c r="O1968" s="6">
        <v>10</v>
      </c>
      <c r="P1968" t="s">
        <v>107</v>
      </c>
      <c r="Q1968" t="s">
        <v>107</v>
      </c>
      <c r="R1968">
        <f>IF(F1968="Monthly",2,0)
+IF(E1968&lt;=6,2,0)
+IF(N1968&lt;=2,2,0)
+IF(L1968&gt;=4,2,0)
+IF(M1968&gt;=2,1,0)
+IF(H1968&gt;=_xlfn.PERCENTILE.INC($H$2:$H$10001,0.75),1,0)</f>
        <v>1</v>
      </c>
      <c r="S1968" t="str">
        <f>IF(R1968&gt;=7,"High",IF(R1968&gt;=4,"Medium","Low"))</f>
        <v>Low</v>
      </c>
    </row>
    <row r="1969" spans="1:19">
      <c r="A1969" t="s">
        <v>2094</v>
      </c>
      <c r="B1969">
        <v>25</v>
      </c>
      <c r="C1969" t="s">
        <v>101</v>
      </c>
      <c r="D1969" t="s">
        <v>113</v>
      </c>
      <c r="E1969">
        <v>22</v>
      </c>
      <c r="F1969" t="s">
        <v>109</v>
      </c>
      <c r="G1969" t="s">
        <v>104</v>
      </c>
      <c r="H1969" s="5">
        <v>516</v>
      </c>
      <c r="I1969" s="5">
        <v>11056.49</v>
      </c>
      <c r="J1969" t="s">
        <v>140</v>
      </c>
      <c r="K1969" t="s">
        <v>106</v>
      </c>
      <c r="L1969">
        <v>0</v>
      </c>
      <c r="M1969">
        <v>0</v>
      </c>
      <c r="N1969">
        <v>5</v>
      </c>
      <c r="O1969" s="6">
        <v>0</v>
      </c>
      <c r="P1969" t="s">
        <v>107</v>
      </c>
      <c r="Q1969" t="s">
        <v>106</v>
      </c>
      <c r="R1969">
        <f>IF(F1969="Monthly",2,0)
+IF(E1969&lt;=6,2,0)
+IF(N1969&lt;=2,2,0)
+IF(L1969&gt;=4,2,0)
+IF(M1969&gt;=2,1,0)
+IF(H1969&gt;=_xlfn.PERCENTILE.INC($H$2:$H$10001,0.75),1,0)</f>
        <v>0</v>
      </c>
      <c r="S1969" t="str">
        <f>IF(R1969&gt;=7,"High",IF(R1969&gt;=4,"Medium","Low"))</f>
        <v>Low</v>
      </c>
    </row>
    <row r="1970" spans="1:19">
      <c r="A1970" t="s">
        <v>2095</v>
      </c>
      <c r="B1970">
        <v>29</v>
      </c>
      <c r="C1970" t="s">
        <v>101</v>
      </c>
      <c r="D1970" t="s">
        <v>123</v>
      </c>
      <c r="E1970">
        <v>57</v>
      </c>
      <c r="F1970" t="s">
        <v>121</v>
      </c>
      <c r="G1970" t="s">
        <v>104</v>
      </c>
      <c r="H1970" s="5">
        <v>399</v>
      </c>
      <c r="I1970" s="5">
        <v>19345.810000000001</v>
      </c>
      <c r="J1970" t="s">
        <v>134</v>
      </c>
      <c r="K1970" t="s">
        <v>106</v>
      </c>
      <c r="L1970">
        <v>1</v>
      </c>
      <c r="M1970">
        <v>0</v>
      </c>
      <c r="N1970">
        <v>5</v>
      </c>
      <c r="O1970" s="6">
        <v>15</v>
      </c>
      <c r="P1970" t="s">
        <v>106</v>
      </c>
      <c r="Q1970" t="s">
        <v>107</v>
      </c>
      <c r="R1970">
        <f>IF(F1970="Monthly",2,0)
+IF(E1970&lt;=6,2,0)
+IF(N1970&lt;=2,2,0)
+IF(L1970&gt;=4,2,0)
+IF(M1970&gt;=2,1,0)
+IF(H1970&gt;=_xlfn.PERCENTILE.INC($H$2:$H$10001,0.75),1,0)</f>
        <v>0</v>
      </c>
      <c r="S1970" t="str">
        <f>IF(R1970&gt;=7,"High",IF(R1970&gt;=4,"Medium","Low"))</f>
        <v>Low</v>
      </c>
    </row>
    <row r="1971" spans="1:19">
      <c r="A1971" t="s">
        <v>2096</v>
      </c>
      <c r="B1971">
        <v>19</v>
      </c>
      <c r="C1971" t="s">
        <v>112</v>
      </c>
      <c r="D1971" t="s">
        <v>102</v>
      </c>
      <c r="E1971">
        <v>35</v>
      </c>
      <c r="F1971" t="s">
        <v>109</v>
      </c>
      <c r="G1971" t="s">
        <v>110</v>
      </c>
      <c r="H1971" s="5">
        <v>751</v>
      </c>
      <c r="I1971" s="5">
        <v>24505.01</v>
      </c>
      <c r="J1971" t="s">
        <v>105</v>
      </c>
      <c r="K1971" t="s">
        <v>106</v>
      </c>
      <c r="L1971">
        <v>0</v>
      </c>
      <c r="M1971">
        <v>0</v>
      </c>
      <c r="N1971">
        <v>5</v>
      </c>
      <c r="O1971" s="6">
        <v>5</v>
      </c>
      <c r="P1971" t="s">
        <v>106</v>
      </c>
      <c r="Q1971" t="s">
        <v>107</v>
      </c>
      <c r="R1971">
        <f>IF(F1971="Monthly",2,0)
+IF(E1971&lt;=6,2,0)
+IF(N1971&lt;=2,2,0)
+IF(L1971&gt;=4,2,0)
+IF(M1971&gt;=2,1,0)
+IF(H1971&gt;=_xlfn.PERCENTILE.INC($H$2:$H$10001,0.75),1,0)</f>
        <v>0</v>
      </c>
      <c r="S1971" t="str">
        <f>IF(R1971&gt;=7,"High",IF(R1971&gt;=4,"Medium","Low"))</f>
        <v>Low</v>
      </c>
    </row>
    <row r="1972" spans="1:19">
      <c r="A1972" t="s">
        <v>2097</v>
      </c>
      <c r="B1972">
        <v>41</v>
      </c>
      <c r="C1972" t="s">
        <v>112</v>
      </c>
      <c r="D1972" t="s">
        <v>159</v>
      </c>
      <c r="E1972">
        <v>22</v>
      </c>
      <c r="F1972" t="s">
        <v>109</v>
      </c>
      <c r="G1972" t="s">
        <v>110</v>
      </c>
      <c r="H1972" s="5">
        <v>748</v>
      </c>
      <c r="I1972" s="5">
        <v>15680.87</v>
      </c>
      <c r="J1972" t="s">
        <v>140</v>
      </c>
      <c r="K1972" t="s">
        <v>106</v>
      </c>
      <c r="L1972">
        <v>2</v>
      </c>
      <c r="M1972">
        <v>0</v>
      </c>
      <c r="N1972">
        <v>5</v>
      </c>
      <c r="O1972" s="6">
        <v>5</v>
      </c>
      <c r="P1972" t="s">
        <v>106</v>
      </c>
      <c r="Q1972" t="s">
        <v>107</v>
      </c>
      <c r="R1972">
        <f>IF(F1972="Monthly",2,0)
+IF(E1972&lt;=6,2,0)
+IF(N1972&lt;=2,2,0)
+IF(L1972&gt;=4,2,0)
+IF(M1972&gt;=2,1,0)
+IF(H1972&gt;=_xlfn.PERCENTILE.INC($H$2:$H$10001,0.75),1,0)</f>
        <v>0</v>
      </c>
      <c r="S1972" t="str">
        <f>IF(R1972&gt;=7,"High",IF(R1972&gt;=4,"Medium","Low"))</f>
        <v>Low</v>
      </c>
    </row>
    <row r="1973" spans="1:19">
      <c r="A1973" t="s">
        <v>2098</v>
      </c>
      <c r="B1973">
        <v>66</v>
      </c>
      <c r="C1973" t="s">
        <v>112</v>
      </c>
      <c r="D1973" t="s">
        <v>137</v>
      </c>
      <c r="E1973">
        <v>25</v>
      </c>
      <c r="F1973" t="s">
        <v>121</v>
      </c>
      <c r="G1973" t="s">
        <v>129</v>
      </c>
      <c r="H1973" s="5">
        <v>1034</v>
      </c>
      <c r="I1973" s="5">
        <v>21522.880000000001</v>
      </c>
      <c r="J1973" t="s">
        <v>134</v>
      </c>
      <c r="K1973" t="s">
        <v>106</v>
      </c>
      <c r="L1973">
        <v>2</v>
      </c>
      <c r="M1973">
        <v>0</v>
      </c>
      <c r="N1973">
        <v>5</v>
      </c>
      <c r="O1973" s="6">
        <v>15</v>
      </c>
      <c r="P1973" t="s">
        <v>107</v>
      </c>
      <c r="Q1973" t="s">
        <v>107</v>
      </c>
      <c r="R1973">
        <f>IF(F1973="Monthly",2,0)
+IF(E1973&lt;=6,2,0)
+IF(N1973&lt;=2,2,0)
+IF(L1973&gt;=4,2,0)
+IF(M1973&gt;=2,1,0)
+IF(H1973&gt;=_xlfn.PERCENTILE.INC($H$2:$H$10001,0.75),1,0)</f>
        <v>1</v>
      </c>
      <c r="S1973" t="str">
        <f>IF(R1973&gt;=7,"High",IF(R1973&gt;=4,"Medium","Low"))</f>
        <v>Low</v>
      </c>
    </row>
    <row r="1974" spans="1:19">
      <c r="A1974" t="s">
        <v>2099</v>
      </c>
      <c r="B1974">
        <v>48</v>
      </c>
      <c r="C1974" t="s">
        <v>112</v>
      </c>
      <c r="D1974" t="s">
        <v>128</v>
      </c>
      <c r="E1974">
        <v>42</v>
      </c>
      <c r="F1974" t="s">
        <v>109</v>
      </c>
      <c r="G1974" t="s">
        <v>110</v>
      </c>
      <c r="H1974" s="5">
        <v>689</v>
      </c>
      <c r="I1974" s="5">
        <v>28529.52</v>
      </c>
      <c r="J1974" t="s">
        <v>134</v>
      </c>
      <c r="K1974" t="s">
        <v>106</v>
      </c>
      <c r="L1974">
        <v>3</v>
      </c>
      <c r="M1974">
        <v>1</v>
      </c>
      <c r="N1974">
        <v>5</v>
      </c>
      <c r="O1974" s="6">
        <v>0</v>
      </c>
      <c r="P1974" t="s">
        <v>107</v>
      </c>
      <c r="Q1974" t="s">
        <v>106</v>
      </c>
      <c r="R1974">
        <f>IF(F1974="Monthly",2,0)
+IF(E1974&lt;=6,2,0)
+IF(N1974&lt;=2,2,0)
+IF(L1974&gt;=4,2,0)
+IF(M1974&gt;=2,1,0)
+IF(H1974&gt;=_xlfn.PERCENTILE.INC($H$2:$H$10001,0.75),1,0)</f>
        <v>0</v>
      </c>
      <c r="S1974" t="str">
        <f>IF(R1974&gt;=7,"High",IF(R1974&gt;=4,"Medium","Low"))</f>
        <v>Low</v>
      </c>
    </row>
    <row r="1975" spans="1:19">
      <c r="A1975" t="s">
        <v>2100</v>
      </c>
      <c r="B1975">
        <v>36</v>
      </c>
      <c r="C1975" t="s">
        <v>112</v>
      </c>
      <c r="D1975" t="s">
        <v>159</v>
      </c>
      <c r="E1975">
        <v>14</v>
      </c>
      <c r="F1975" t="s">
        <v>109</v>
      </c>
      <c r="G1975" t="s">
        <v>104</v>
      </c>
      <c r="H1975" s="5">
        <v>507</v>
      </c>
      <c r="I1975" s="5">
        <v>7037.22</v>
      </c>
      <c r="J1975" t="s">
        <v>105</v>
      </c>
      <c r="K1975" t="s">
        <v>106</v>
      </c>
      <c r="L1975">
        <v>0</v>
      </c>
      <c r="M1975">
        <v>0</v>
      </c>
      <c r="N1975">
        <v>5</v>
      </c>
      <c r="O1975" s="6">
        <v>0</v>
      </c>
      <c r="P1975" t="s">
        <v>107</v>
      </c>
      <c r="Q1975" t="s">
        <v>106</v>
      </c>
      <c r="R1975">
        <f>IF(F1975="Monthly",2,0)
+IF(E1975&lt;=6,2,0)
+IF(N1975&lt;=2,2,0)
+IF(L1975&gt;=4,2,0)
+IF(M1975&gt;=2,1,0)
+IF(H1975&gt;=_xlfn.PERCENTILE.INC($H$2:$H$10001,0.75),1,0)</f>
        <v>0</v>
      </c>
      <c r="S1975" t="str">
        <f>IF(R1975&gt;=7,"High",IF(R1975&gt;=4,"Medium","Low"))</f>
        <v>Low</v>
      </c>
    </row>
    <row r="1976" spans="1:19">
      <c r="A1976" t="s">
        <v>2101</v>
      </c>
      <c r="B1976">
        <v>45</v>
      </c>
      <c r="C1976" t="s">
        <v>112</v>
      </c>
      <c r="D1976" t="s">
        <v>126</v>
      </c>
      <c r="E1976">
        <v>32</v>
      </c>
      <c r="F1976" t="s">
        <v>109</v>
      </c>
      <c r="G1976" t="s">
        <v>104</v>
      </c>
      <c r="H1976" s="5">
        <v>530</v>
      </c>
      <c r="I1976" s="5">
        <v>16484.310000000001</v>
      </c>
      <c r="J1976" t="s">
        <v>134</v>
      </c>
      <c r="K1976" t="s">
        <v>106</v>
      </c>
      <c r="L1976">
        <v>0</v>
      </c>
      <c r="M1976">
        <v>0</v>
      </c>
      <c r="N1976">
        <v>5</v>
      </c>
      <c r="O1976" s="6">
        <v>0</v>
      </c>
      <c r="P1976" t="s">
        <v>107</v>
      </c>
      <c r="Q1976" t="s">
        <v>107</v>
      </c>
      <c r="R1976">
        <f>IF(F1976="Monthly",2,0)
+IF(E1976&lt;=6,2,0)
+IF(N1976&lt;=2,2,0)
+IF(L1976&gt;=4,2,0)
+IF(M1976&gt;=2,1,0)
+IF(H1976&gt;=_xlfn.PERCENTILE.INC($H$2:$H$10001,0.75),1,0)</f>
        <v>0</v>
      </c>
      <c r="S1976" t="str">
        <f>IF(R1976&gt;=7,"High",IF(R1976&gt;=4,"Medium","Low"))</f>
        <v>Low</v>
      </c>
    </row>
    <row r="1977" spans="1:19">
      <c r="A1977" t="s">
        <v>2102</v>
      </c>
      <c r="B1977">
        <v>59</v>
      </c>
      <c r="C1977" t="s">
        <v>101</v>
      </c>
      <c r="D1977" t="s">
        <v>126</v>
      </c>
      <c r="E1977">
        <v>53</v>
      </c>
      <c r="F1977" t="s">
        <v>103</v>
      </c>
      <c r="G1977" t="s">
        <v>104</v>
      </c>
      <c r="H1977" s="5">
        <v>518</v>
      </c>
      <c r="I1977" s="5">
        <v>27966.87</v>
      </c>
      <c r="J1977" t="s">
        <v>140</v>
      </c>
      <c r="K1977" t="s">
        <v>107</v>
      </c>
      <c r="L1977">
        <v>1</v>
      </c>
      <c r="M1977">
        <v>0</v>
      </c>
      <c r="N1977">
        <v>5</v>
      </c>
      <c r="O1977" s="6">
        <v>0</v>
      </c>
      <c r="P1977" t="s">
        <v>106</v>
      </c>
      <c r="Q1977" t="s">
        <v>107</v>
      </c>
      <c r="R1977">
        <f>IF(F1977="Monthly",2,0)
+IF(E1977&lt;=6,2,0)
+IF(N1977&lt;=2,2,0)
+IF(L1977&gt;=4,2,0)
+IF(M1977&gt;=2,1,0)
+IF(H1977&gt;=_xlfn.PERCENTILE.INC($H$2:$H$10001,0.75),1,0)</f>
        <v>2</v>
      </c>
      <c r="S1977" t="str">
        <f>IF(R1977&gt;=7,"High",IF(R1977&gt;=4,"Medium","Low"))</f>
        <v>Low</v>
      </c>
    </row>
    <row r="1978" spans="1:19">
      <c r="A1978" t="s">
        <v>2103</v>
      </c>
      <c r="B1978">
        <v>48</v>
      </c>
      <c r="C1978" t="s">
        <v>101</v>
      </c>
      <c r="D1978" t="s">
        <v>131</v>
      </c>
      <c r="E1978">
        <v>16</v>
      </c>
      <c r="F1978" t="s">
        <v>109</v>
      </c>
      <c r="G1978" t="s">
        <v>104</v>
      </c>
      <c r="H1978" s="5">
        <v>546</v>
      </c>
      <c r="I1978" s="5">
        <v>8028.43</v>
      </c>
      <c r="J1978" t="s">
        <v>134</v>
      </c>
      <c r="K1978" t="s">
        <v>106</v>
      </c>
      <c r="L1978">
        <v>0</v>
      </c>
      <c r="M1978">
        <v>0</v>
      </c>
      <c r="N1978">
        <v>5</v>
      </c>
      <c r="O1978" s="6">
        <v>10</v>
      </c>
      <c r="P1978" t="s">
        <v>107</v>
      </c>
      <c r="Q1978" t="s">
        <v>107</v>
      </c>
      <c r="R1978">
        <f>IF(F1978="Monthly",2,0)
+IF(E1978&lt;=6,2,0)
+IF(N1978&lt;=2,2,0)
+IF(L1978&gt;=4,2,0)
+IF(M1978&gt;=2,1,0)
+IF(H1978&gt;=_xlfn.PERCENTILE.INC($H$2:$H$10001,0.75),1,0)</f>
        <v>0</v>
      </c>
      <c r="S1978" t="str">
        <f>IF(R1978&gt;=7,"High",IF(R1978&gt;=4,"Medium","Low"))</f>
        <v>Low</v>
      </c>
    </row>
    <row r="1979" spans="1:19">
      <c r="A1979" t="s">
        <v>2104</v>
      </c>
      <c r="B1979">
        <v>39</v>
      </c>
      <c r="C1979" t="s">
        <v>101</v>
      </c>
      <c r="D1979" t="s">
        <v>102</v>
      </c>
      <c r="E1979">
        <v>41</v>
      </c>
      <c r="F1979" t="s">
        <v>109</v>
      </c>
      <c r="G1979" t="s">
        <v>104</v>
      </c>
      <c r="H1979" s="5">
        <v>506</v>
      </c>
      <c r="I1979" s="5">
        <v>20532.330000000002</v>
      </c>
      <c r="J1979" t="s">
        <v>105</v>
      </c>
      <c r="K1979" t="s">
        <v>106</v>
      </c>
      <c r="L1979">
        <v>4</v>
      </c>
      <c r="M1979">
        <v>1</v>
      </c>
      <c r="N1979">
        <v>4</v>
      </c>
      <c r="O1979" s="6">
        <v>0</v>
      </c>
      <c r="P1979" t="s">
        <v>107</v>
      </c>
      <c r="Q1979" t="s">
        <v>107</v>
      </c>
      <c r="R1979">
        <f>IF(F1979="Monthly",2,0)
+IF(E1979&lt;=6,2,0)
+IF(N1979&lt;=2,2,0)
+IF(L1979&gt;=4,2,0)
+IF(M1979&gt;=2,1,0)
+IF(H1979&gt;=_xlfn.PERCENTILE.INC($H$2:$H$10001,0.75),1,0)</f>
        <v>2</v>
      </c>
      <c r="S1979" t="str">
        <f>IF(R1979&gt;=7,"High",IF(R1979&gt;=4,"Medium","Low"))</f>
        <v>Low</v>
      </c>
    </row>
    <row r="1980" spans="1:19">
      <c r="A1980" t="s">
        <v>2105</v>
      </c>
      <c r="B1980">
        <v>44</v>
      </c>
      <c r="C1980" t="s">
        <v>101</v>
      </c>
      <c r="D1980" t="s">
        <v>126</v>
      </c>
      <c r="E1980">
        <v>46</v>
      </c>
      <c r="F1980" t="s">
        <v>103</v>
      </c>
      <c r="G1980" t="s">
        <v>110</v>
      </c>
      <c r="H1980" s="5">
        <v>756</v>
      </c>
      <c r="I1980" s="5">
        <v>34926.46</v>
      </c>
      <c r="J1980" t="s">
        <v>140</v>
      </c>
      <c r="K1980" t="s">
        <v>106</v>
      </c>
      <c r="L1980">
        <v>0</v>
      </c>
      <c r="M1980">
        <v>0</v>
      </c>
      <c r="N1980">
        <v>5</v>
      </c>
      <c r="O1980" s="6">
        <v>0</v>
      </c>
      <c r="P1980" t="s">
        <v>106</v>
      </c>
      <c r="Q1980" t="s">
        <v>107</v>
      </c>
      <c r="R1980">
        <f>IF(F1980="Monthly",2,0)
+IF(E1980&lt;=6,2,0)
+IF(N1980&lt;=2,2,0)
+IF(L1980&gt;=4,2,0)
+IF(M1980&gt;=2,1,0)
+IF(H1980&gt;=_xlfn.PERCENTILE.INC($H$2:$H$10001,0.75),1,0)</f>
        <v>2</v>
      </c>
      <c r="S1980" t="str">
        <f>IF(R1980&gt;=7,"High",IF(R1980&gt;=4,"Medium","Low"))</f>
        <v>Low</v>
      </c>
    </row>
    <row r="1981" spans="1:19">
      <c r="A1981" t="s">
        <v>2106</v>
      </c>
      <c r="B1981">
        <v>26</v>
      </c>
      <c r="C1981" t="s">
        <v>101</v>
      </c>
      <c r="D1981" t="s">
        <v>126</v>
      </c>
      <c r="E1981">
        <v>21</v>
      </c>
      <c r="F1981" t="s">
        <v>103</v>
      </c>
      <c r="G1981" t="s">
        <v>104</v>
      </c>
      <c r="H1981" s="5">
        <v>538</v>
      </c>
      <c r="I1981" s="5">
        <v>11208.7</v>
      </c>
      <c r="J1981" t="s">
        <v>117</v>
      </c>
      <c r="K1981" t="s">
        <v>106</v>
      </c>
      <c r="L1981">
        <v>2</v>
      </c>
      <c r="M1981">
        <v>0</v>
      </c>
      <c r="N1981">
        <v>4</v>
      </c>
      <c r="O1981" s="6">
        <v>0</v>
      </c>
      <c r="P1981" t="s">
        <v>107</v>
      </c>
      <c r="Q1981" t="s">
        <v>107</v>
      </c>
      <c r="R1981">
        <f>IF(F1981="Monthly",2,0)
+IF(E1981&lt;=6,2,0)
+IF(N1981&lt;=2,2,0)
+IF(L1981&gt;=4,2,0)
+IF(M1981&gt;=2,1,0)
+IF(H1981&gt;=_xlfn.PERCENTILE.INC($H$2:$H$10001,0.75),1,0)</f>
        <v>2</v>
      </c>
      <c r="S1981" t="str">
        <f>IF(R1981&gt;=7,"High",IF(R1981&gt;=4,"Medium","Low"))</f>
        <v>Low</v>
      </c>
    </row>
    <row r="1982" spans="1:19">
      <c r="A1982" t="s">
        <v>2107</v>
      </c>
      <c r="B1982">
        <v>18</v>
      </c>
      <c r="C1982" t="s">
        <v>112</v>
      </c>
      <c r="D1982" t="s">
        <v>119</v>
      </c>
      <c r="E1982">
        <v>30</v>
      </c>
      <c r="F1982" t="s">
        <v>109</v>
      </c>
      <c r="G1982" t="s">
        <v>110</v>
      </c>
      <c r="H1982" s="5">
        <v>799</v>
      </c>
      <c r="I1982" s="5">
        <v>22260.77</v>
      </c>
      <c r="J1982" t="s">
        <v>140</v>
      </c>
      <c r="K1982" t="s">
        <v>106</v>
      </c>
      <c r="L1982">
        <v>0</v>
      </c>
      <c r="M1982">
        <v>0</v>
      </c>
      <c r="N1982">
        <v>5</v>
      </c>
      <c r="O1982" s="6">
        <v>5</v>
      </c>
      <c r="P1982" t="s">
        <v>107</v>
      </c>
      <c r="Q1982" t="s">
        <v>107</v>
      </c>
      <c r="R1982">
        <f>IF(F1982="Monthly",2,0)
+IF(E1982&lt;=6,2,0)
+IF(N1982&lt;=2,2,0)
+IF(L1982&gt;=4,2,0)
+IF(M1982&gt;=2,1,0)
+IF(H1982&gt;=_xlfn.PERCENTILE.INC($H$2:$H$10001,0.75),1,0)</f>
        <v>1</v>
      </c>
      <c r="S1982" t="str">
        <f>IF(R1982&gt;=7,"High",IF(R1982&gt;=4,"Medium","Low"))</f>
        <v>Low</v>
      </c>
    </row>
    <row r="1983" spans="1:19">
      <c r="A1983" t="s">
        <v>2108</v>
      </c>
      <c r="B1983">
        <v>41</v>
      </c>
      <c r="C1983" t="s">
        <v>112</v>
      </c>
      <c r="D1983" t="s">
        <v>133</v>
      </c>
      <c r="E1983">
        <v>27</v>
      </c>
      <c r="F1983" t="s">
        <v>103</v>
      </c>
      <c r="G1983" t="s">
        <v>110</v>
      </c>
      <c r="H1983" s="5">
        <v>711</v>
      </c>
      <c r="I1983" s="5">
        <v>19579.55</v>
      </c>
      <c r="J1983" t="s">
        <v>134</v>
      </c>
      <c r="K1983" t="s">
        <v>106</v>
      </c>
      <c r="L1983">
        <v>1</v>
      </c>
      <c r="M1983">
        <v>0</v>
      </c>
      <c r="N1983">
        <v>5</v>
      </c>
      <c r="O1983" s="6">
        <v>0</v>
      </c>
      <c r="P1983" t="s">
        <v>106</v>
      </c>
      <c r="Q1983" t="s">
        <v>107</v>
      </c>
      <c r="R1983">
        <f>IF(F1983="Monthly",2,0)
+IF(E1983&lt;=6,2,0)
+IF(N1983&lt;=2,2,0)
+IF(L1983&gt;=4,2,0)
+IF(M1983&gt;=2,1,0)
+IF(H1983&gt;=_xlfn.PERCENTILE.INC($H$2:$H$10001,0.75),1,0)</f>
        <v>2</v>
      </c>
      <c r="S1983" t="str">
        <f>IF(R1983&gt;=7,"High",IF(R1983&gt;=4,"Medium","Low"))</f>
        <v>Low</v>
      </c>
    </row>
    <row r="1984" spans="1:19">
      <c r="A1984" t="s">
        <v>2109</v>
      </c>
      <c r="B1984">
        <v>35</v>
      </c>
      <c r="C1984" t="s">
        <v>101</v>
      </c>
      <c r="D1984" t="s">
        <v>128</v>
      </c>
      <c r="E1984">
        <v>25</v>
      </c>
      <c r="F1984" t="s">
        <v>103</v>
      </c>
      <c r="G1984" t="s">
        <v>129</v>
      </c>
      <c r="H1984" s="5">
        <v>989</v>
      </c>
      <c r="I1984" s="5">
        <v>24157.43</v>
      </c>
      <c r="J1984" t="s">
        <v>117</v>
      </c>
      <c r="K1984" t="s">
        <v>106</v>
      </c>
      <c r="L1984">
        <v>0</v>
      </c>
      <c r="M1984">
        <v>0</v>
      </c>
      <c r="N1984">
        <v>4</v>
      </c>
      <c r="O1984" s="6">
        <v>0</v>
      </c>
      <c r="P1984" t="s">
        <v>107</v>
      </c>
      <c r="Q1984" t="s">
        <v>106</v>
      </c>
      <c r="R1984">
        <f>IF(F1984="Monthly",2,0)
+IF(E1984&lt;=6,2,0)
+IF(N1984&lt;=2,2,0)
+IF(L1984&gt;=4,2,0)
+IF(M1984&gt;=2,1,0)
+IF(H1984&gt;=_xlfn.PERCENTILE.INC($H$2:$H$10001,0.75),1,0)</f>
        <v>3</v>
      </c>
      <c r="S1984" t="str">
        <f>IF(R1984&gt;=7,"High",IF(R1984&gt;=4,"Medium","Low"))</f>
        <v>Low</v>
      </c>
    </row>
    <row r="1985" spans="1:19">
      <c r="A1985" t="s">
        <v>2110</v>
      </c>
      <c r="B1985">
        <v>27</v>
      </c>
      <c r="C1985" t="s">
        <v>112</v>
      </c>
      <c r="D1985" t="s">
        <v>128</v>
      </c>
      <c r="E1985">
        <v>18</v>
      </c>
      <c r="F1985" t="s">
        <v>103</v>
      </c>
      <c r="G1985" t="s">
        <v>110</v>
      </c>
      <c r="H1985" s="5">
        <v>644</v>
      </c>
      <c r="I1985" s="5">
        <v>11350.68</v>
      </c>
      <c r="J1985" t="s">
        <v>105</v>
      </c>
      <c r="K1985" t="s">
        <v>106</v>
      </c>
      <c r="L1985">
        <v>0</v>
      </c>
      <c r="M1985">
        <v>0</v>
      </c>
      <c r="N1985">
        <v>5</v>
      </c>
      <c r="O1985" s="6">
        <v>0</v>
      </c>
      <c r="P1985" t="s">
        <v>107</v>
      </c>
      <c r="Q1985" t="s">
        <v>106</v>
      </c>
      <c r="R1985">
        <f>IF(F1985="Monthly",2,0)
+IF(E1985&lt;=6,2,0)
+IF(N1985&lt;=2,2,0)
+IF(L1985&gt;=4,2,0)
+IF(M1985&gt;=2,1,0)
+IF(H1985&gt;=_xlfn.PERCENTILE.INC($H$2:$H$10001,0.75),1,0)</f>
        <v>2</v>
      </c>
      <c r="S1985" t="str">
        <f>IF(R1985&gt;=7,"High",IF(R1985&gt;=4,"Medium","Low"))</f>
        <v>Low</v>
      </c>
    </row>
    <row r="1986" spans="1:19">
      <c r="A1986" t="s">
        <v>2111</v>
      </c>
      <c r="B1986">
        <v>25</v>
      </c>
      <c r="C1986" t="s">
        <v>112</v>
      </c>
      <c r="D1986" t="s">
        <v>113</v>
      </c>
      <c r="E1986">
        <v>48</v>
      </c>
      <c r="F1986" t="s">
        <v>121</v>
      </c>
      <c r="G1986" t="s">
        <v>129</v>
      </c>
      <c r="H1986" s="5">
        <v>1009</v>
      </c>
      <c r="I1986" s="5">
        <v>40763.08</v>
      </c>
      <c r="J1986" t="s">
        <v>134</v>
      </c>
      <c r="K1986" t="s">
        <v>106</v>
      </c>
      <c r="L1986">
        <v>1</v>
      </c>
      <c r="M1986">
        <v>0</v>
      </c>
      <c r="N1986">
        <v>5</v>
      </c>
      <c r="O1986" s="6">
        <v>15</v>
      </c>
      <c r="P1986" t="s">
        <v>106</v>
      </c>
      <c r="Q1986" t="s">
        <v>107</v>
      </c>
      <c r="R1986">
        <f>IF(F1986="Monthly",2,0)
+IF(E1986&lt;=6,2,0)
+IF(N1986&lt;=2,2,0)
+IF(L1986&gt;=4,2,0)
+IF(M1986&gt;=2,1,0)
+IF(H1986&gt;=_xlfn.PERCENTILE.INC($H$2:$H$10001,0.75),1,0)</f>
        <v>1</v>
      </c>
      <c r="S1986" t="str">
        <f>IF(R1986&gt;=7,"High",IF(R1986&gt;=4,"Medium","Low"))</f>
        <v>Low</v>
      </c>
    </row>
    <row r="1987" spans="1:19">
      <c r="A1987" t="s">
        <v>2112</v>
      </c>
      <c r="B1987">
        <v>33</v>
      </c>
      <c r="C1987" t="s">
        <v>101</v>
      </c>
      <c r="D1987" t="s">
        <v>123</v>
      </c>
      <c r="E1987">
        <v>16</v>
      </c>
      <c r="F1987" t="s">
        <v>103</v>
      </c>
      <c r="G1987" t="s">
        <v>104</v>
      </c>
      <c r="H1987" s="5">
        <v>420</v>
      </c>
      <c r="I1987" s="5">
        <v>6783.72</v>
      </c>
      <c r="J1987" t="s">
        <v>140</v>
      </c>
      <c r="K1987" t="s">
        <v>106</v>
      </c>
      <c r="L1987">
        <v>6</v>
      </c>
      <c r="M1987">
        <v>3</v>
      </c>
      <c r="N1987">
        <v>2</v>
      </c>
      <c r="O1987" s="6">
        <v>0</v>
      </c>
      <c r="P1987" t="s">
        <v>107</v>
      </c>
      <c r="Q1987" t="s">
        <v>106</v>
      </c>
      <c r="R1987">
        <f>IF(F1987="Monthly",2,0)
+IF(E1987&lt;=6,2,0)
+IF(N1987&lt;=2,2,0)
+IF(L1987&gt;=4,2,0)
+IF(M1987&gt;=2,1,0)
+IF(H1987&gt;=_xlfn.PERCENTILE.INC($H$2:$H$10001,0.75),1,0)</f>
        <v>7</v>
      </c>
      <c r="S1987" t="str">
        <f>IF(R1987&gt;=7,"High",IF(R1987&gt;=4,"Medium","Low"))</f>
        <v>High</v>
      </c>
    </row>
    <row r="1988" spans="1:19">
      <c r="A1988" t="s">
        <v>2113</v>
      </c>
      <c r="B1988">
        <v>46</v>
      </c>
      <c r="C1988" t="s">
        <v>101</v>
      </c>
      <c r="D1988" t="s">
        <v>126</v>
      </c>
      <c r="E1988">
        <v>36</v>
      </c>
      <c r="F1988" t="s">
        <v>109</v>
      </c>
      <c r="G1988" t="s">
        <v>104</v>
      </c>
      <c r="H1988" s="5">
        <v>513</v>
      </c>
      <c r="I1988" s="5">
        <v>16801.2</v>
      </c>
      <c r="J1988" t="s">
        <v>140</v>
      </c>
      <c r="K1988" t="s">
        <v>106</v>
      </c>
      <c r="L1988">
        <v>2</v>
      </c>
      <c r="M1988">
        <v>1</v>
      </c>
      <c r="N1988">
        <v>4</v>
      </c>
      <c r="O1988" s="6">
        <v>10</v>
      </c>
      <c r="P1988" t="s">
        <v>107</v>
      </c>
      <c r="Q1988" t="s">
        <v>107</v>
      </c>
      <c r="R1988">
        <f>IF(F1988="Monthly",2,0)
+IF(E1988&lt;=6,2,0)
+IF(N1988&lt;=2,2,0)
+IF(L1988&gt;=4,2,0)
+IF(M1988&gt;=2,1,0)
+IF(H1988&gt;=_xlfn.PERCENTILE.INC($H$2:$H$10001,0.75),1,0)</f>
        <v>0</v>
      </c>
      <c r="S1988" t="str">
        <f>IF(R1988&gt;=7,"High",IF(R1988&gt;=4,"Medium","Low"))</f>
        <v>Low</v>
      </c>
    </row>
    <row r="1989" spans="1:19">
      <c r="A1989" t="s">
        <v>2114</v>
      </c>
      <c r="B1989">
        <v>36</v>
      </c>
      <c r="C1989" t="s">
        <v>101</v>
      </c>
      <c r="D1989" t="s">
        <v>131</v>
      </c>
      <c r="E1989">
        <v>57</v>
      </c>
      <c r="F1989" t="s">
        <v>109</v>
      </c>
      <c r="G1989" t="s">
        <v>104</v>
      </c>
      <c r="H1989" s="5">
        <v>442</v>
      </c>
      <c r="I1989" s="5">
        <v>25918.86</v>
      </c>
      <c r="J1989" t="s">
        <v>140</v>
      </c>
      <c r="K1989" t="s">
        <v>106</v>
      </c>
      <c r="L1989">
        <v>5</v>
      </c>
      <c r="M1989">
        <v>1</v>
      </c>
      <c r="N1989">
        <v>3</v>
      </c>
      <c r="O1989" s="6">
        <v>0</v>
      </c>
      <c r="P1989" t="s">
        <v>107</v>
      </c>
      <c r="Q1989" t="s">
        <v>106</v>
      </c>
      <c r="R1989">
        <f>IF(F1989="Monthly",2,0)
+IF(E1989&lt;=6,2,0)
+IF(N1989&lt;=2,2,0)
+IF(L1989&gt;=4,2,0)
+IF(M1989&gt;=2,1,0)
+IF(H1989&gt;=_xlfn.PERCENTILE.INC($H$2:$H$10001,0.75),1,0)</f>
        <v>2</v>
      </c>
      <c r="S1989" t="str">
        <f>IF(R1989&gt;=7,"High",IF(R1989&gt;=4,"Medium","Low"))</f>
        <v>Low</v>
      </c>
    </row>
    <row r="1990" spans="1:19">
      <c r="A1990" t="s">
        <v>2115</v>
      </c>
      <c r="B1990">
        <v>34</v>
      </c>
      <c r="C1990" t="s">
        <v>101</v>
      </c>
      <c r="D1990" t="s">
        <v>159</v>
      </c>
      <c r="E1990">
        <v>19</v>
      </c>
      <c r="F1990" t="s">
        <v>109</v>
      </c>
      <c r="G1990" t="s">
        <v>110</v>
      </c>
      <c r="H1990" s="5">
        <v>691</v>
      </c>
      <c r="I1990" s="5">
        <v>13292.55</v>
      </c>
      <c r="J1990" t="s">
        <v>105</v>
      </c>
      <c r="K1990" t="s">
        <v>106</v>
      </c>
      <c r="L1990">
        <v>0</v>
      </c>
      <c r="M1990">
        <v>0</v>
      </c>
      <c r="N1990">
        <v>5</v>
      </c>
      <c r="O1990" s="6">
        <v>0</v>
      </c>
      <c r="P1990" t="s">
        <v>107</v>
      </c>
      <c r="Q1990" t="s">
        <v>107</v>
      </c>
      <c r="R1990">
        <f>IF(F1990="Monthly",2,0)
+IF(E1990&lt;=6,2,0)
+IF(N1990&lt;=2,2,0)
+IF(L1990&gt;=4,2,0)
+IF(M1990&gt;=2,1,0)
+IF(H1990&gt;=_xlfn.PERCENTILE.INC($H$2:$H$10001,0.75),1,0)</f>
        <v>0</v>
      </c>
      <c r="S1990" t="str">
        <f>IF(R1990&gt;=7,"High",IF(R1990&gt;=4,"Medium","Low"))</f>
        <v>Low</v>
      </c>
    </row>
    <row r="1991" spans="1:19">
      <c r="A1991" t="s">
        <v>2116</v>
      </c>
      <c r="B1991">
        <v>39</v>
      </c>
      <c r="C1991" t="s">
        <v>101</v>
      </c>
      <c r="D1991" t="s">
        <v>102</v>
      </c>
      <c r="E1991">
        <v>2</v>
      </c>
      <c r="F1991" t="s">
        <v>103</v>
      </c>
      <c r="G1991" t="s">
        <v>110</v>
      </c>
      <c r="H1991" s="5">
        <v>743</v>
      </c>
      <c r="I1991" s="5">
        <v>1488.52</v>
      </c>
      <c r="J1991" t="s">
        <v>117</v>
      </c>
      <c r="K1991" t="s">
        <v>106</v>
      </c>
      <c r="L1991">
        <v>0</v>
      </c>
      <c r="M1991">
        <v>0</v>
      </c>
      <c r="N1991">
        <v>4</v>
      </c>
      <c r="O1991" s="6">
        <v>0</v>
      </c>
      <c r="P1991" t="s">
        <v>107</v>
      </c>
      <c r="Q1991" t="s">
        <v>106</v>
      </c>
      <c r="R1991">
        <f>IF(F1991="Monthly",2,0)
+IF(E1991&lt;=6,2,0)
+IF(N1991&lt;=2,2,0)
+IF(L1991&gt;=4,2,0)
+IF(M1991&gt;=2,1,0)
+IF(H1991&gt;=_xlfn.PERCENTILE.INC($H$2:$H$10001,0.75),1,0)</f>
        <v>4</v>
      </c>
      <c r="S1991" t="str">
        <f>IF(R1991&gt;=7,"High",IF(R1991&gt;=4,"Medium","Low"))</f>
        <v>Medium</v>
      </c>
    </row>
    <row r="1992" spans="1:19">
      <c r="A1992" t="s">
        <v>2117</v>
      </c>
      <c r="B1992">
        <v>18</v>
      </c>
      <c r="C1992" t="s">
        <v>101</v>
      </c>
      <c r="D1992" t="s">
        <v>133</v>
      </c>
      <c r="E1992">
        <v>26</v>
      </c>
      <c r="F1992" t="s">
        <v>103</v>
      </c>
      <c r="G1992" t="s">
        <v>110</v>
      </c>
      <c r="H1992" s="5">
        <v>742</v>
      </c>
      <c r="I1992" s="5">
        <v>19059.310000000001</v>
      </c>
      <c r="J1992" t="s">
        <v>134</v>
      </c>
      <c r="K1992" t="s">
        <v>106</v>
      </c>
      <c r="L1992">
        <v>3</v>
      </c>
      <c r="M1992">
        <v>1</v>
      </c>
      <c r="N1992">
        <v>3</v>
      </c>
      <c r="O1992" s="6">
        <v>0</v>
      </c>
      <c r="P1992" t="s">
        <v>107</v>
      </c>
      <c r="Q1992" t="s">
        <v>107</v>
      </c>
      <c r="R1992">
        <f>IF(F1992="Monthly",2,0)
+IF(E1992&lt;=6,2,0)
+IF(N1992&lt;=2,2,0)
+IF(L1992&gt;=4,2,0)
+IF(M1992&gt;=2,1,0)
+IF(H1992&gt;=_xlfn.PERCENTILE.INC($H$2:$H$10001,0.75),1,0)</f>
        <v>2</v>
      </c>
      <c r="S1992" t="str">
        <f>IF(R1992&gt;=7,"High",IF(R1992&gt;=4,"Medium","Low"))</f>
        <v>Low</v>
      </c>
    </row>
    <row r="1993" spans="1:19">
      <c r="A1993" t="s">
        <v>2118</v>
      </c>
      <c r="B1993">
        <v>38</v>
      </c>
      <c r="C1993" t="s">
        <v>101</v>
      </c>
      <c r="D1993" t="s">
        <v>133</v>
      </c>
      <c r="E1993">
        <v>45</v>
      </c>
      <c r="F1993" t="s">
        <v>103</v>
      </c>
      <c r="G1993" t="s">
        <v>110</v>
      </c>
      <c r="H1993" s="5">
        <v>717</v>
      </c>
      <c r="I1993" s="5">
        <v>32780.910000000003</v>
      </c>
      <c r="J1993" t="s">
        <v>105</v>
      </c>
      <c r="K1993" t="s">
        <v>106</v>
      </c>
      <c r="L1993">
        <v>1</v>
      </c>
      <c r="M1993">
        <v>0</v>
      </c>
      <c r="N1993">
        <v>5</v>
      </c>
      <c r="O1993" s="6">
        <v>0</v>
      </c>
      <c r="P1993" t="s">
        <v>107</v>
      </c>
      <c r="Q1993" t="s">
        <v>107</v>
      </c>
      <c r="R1993">
        <f>IF(F1993="Monthly",2,0)
+IF(E1993&lt;=6,2,0)
+IF(N1993&lt;=2,2,0)
+IF(L1993&gt;=4,2,0)
+IF(M1993&gt;=2,1,0)
+IF(H1993&gt;=_xlfn.PERCENTILE.INC($H$2:$H$10001,0.75),1,0)</f>
        <v>2</v>
      </c>
      <c r="S1993" t="str">
        <f>IF(R1993&gt;=7,"High",IF(R1993&gt;=4,"Medium","Low"))</f>
        <v>Low</v>
      </c>
    </row>
    <row r="1994" spans="1:19">
      <c r="A1994" t="s">
        <v>2119</v>
      </c>
      <c r="B1994">
        <v>37</v>
      </c>
      <c r="C1994" t="s">
        <v>101</v>
      </c>
      <c r="D1994" t="s">
        <v>126</v>
      </c>
      <c r="E1994">
        <v>25</v>
      </c>
      <c r="F1994" t="s">
        <v>109</v>
      </c>
      <c r="G1994" t="s">
        <v>110</v>
      </c>
      <c r="H1994" s="5">
        <v>819</v>
      </c>
      <c r="I1994" s="5">
        <v>18608.55</v>
      </c>
      <c r="J1994" t="s">
        <v>134</v>
      </c>
      <c r="K1994" t="s">
        <v>106</v>
      </c>
      <c r="L1994">
        <v>0</v>
      </c>
      <c r="M1994">
        <v>0</v>
      </c>
      <c r="N1994">
        <v>4</v>
      </c>
      <c r="O1994" s="6">
        <v>10</v>
      </c>
      <c r="P1994" t="s">
        <v>107</v>
      </c>
      <c r="Q1994" t="s">
        <v>107</v>
      </c>
      <c r="R1994">
        <f>IF(F1994="Monthly",2,0)
+IF(E1994&lt;=6,2,0)
+IF(N1994&lt;=2,2,0)
+IF(L1994&gt;=4,2,0)
+IF(M1994&gt;=2,1,0)
+IF(H1994&gt;=_xlfn.PERCENTILE.INC($H$2:$H$10001,0.75),1,0)</f>
        <v>1</v>
      </c>
      <c r="S1994" t="str">
        <f>IF(R1994&gt;=7,"High",IF(R1994&gt;=4,"Medium","Low"))</f>
        <v>Low</v>
      </c>
    </row>
    <row r="1995" spans="1:19">
      <c r="A1995" t="s">
        <v>2120</v>
      </c>
      <c r="B1995">
        <v>46</v>
      </c>
      <c r="C1995" t="s">
        <v>112</v>
      </c>
      <c r="D1995" t="s">
        <v>113</v>
      </c>
      <c r="E1995">
        <v>26</v>
      </c>
      <c r="F1995" t="s">
        <v>109</v>
      </c>
      <c r="G1995" t="s">
        <v>110</v>
      </c>
      <c r="H1995" s="5">
        <v>723</v>
      </c>
      <c r="I1995" s="5">
        <v>17993.759999999998</v>
      </c>
      <c r="J1995" t="s">
        <v>117</v>
      </c>
      <c r="K1995" t="s">
        <v>106</v>
      </c>
      <c r="L1995">
        <v>1</v>
      </c>
      <c r="M1995">
        <v>0</v>
      </c>
      <c r="N1995">
        <v>5</v>
      </c>
      <c r="O1995" s="6">
        <v>5</v>
      </c>
      <c r="P1995" t="s">
        <v>106</v>
      </c>
      <c r="Q1995" t="s">
        <v>107</v>
      </c>
      <c r="R1995">
        <f>IF(F1995="Monthly",2,0)
+IF(E1995&lt;=6,2,0)
+IF(N1995&lt;=2,2,0)
+IF(L1995&gt;=4,2,0)
+IF(M1995&gt;=2,1,0)
+IF(H1995&gt;=_xlfn.PERCENTILE.INC($H$2:$H$10001,0.75),1,0)</f>
        <v>0</v>
      </c>
      <c r="S1995" t="str">
        <f>IF(R1995&gt;=7,"High",IF(R1995&gt;=4,"Medium","Low"))</f>
        <v>Low</v>
      </c>
    </row>
    <row r="1996" spans="1:19">
      <c r="A1996" t="s">
        <v>2121</v>
      </c>
      <c r="B1996">
        <v>34</v>
      </c>
      <c r="C1996" t="s">
        <v>101</v>
      </c>
      <c r="D1996" t="s">
        <v>102</v>
      </c>
      <c r="E1996">
        <v>24</v>
      </c>
      <c r="F1996" t="s">
        <v>103</v>
      </c>
      <c r="G1996" t="s">
        <v>129</v>
      </c>
      <c r="H1996" s="5">
        <v>1085</v>
      </c>
      <c r="I1996" s="5">
        <v>25486.74</v>
      </c>
      <c r="J1996" t="s">
        <v>105</v>
      </c>
      <c r="K1996" t="s">
        <v>106</v>
      </c>
      <c r="L1996">
        <v>6</v>
      </c>
      <c r="M1996">
        <v>2</v>
      </c>
      <c r="N1996">
        <v>3</v>
      </c>
      <c r="O1996" s="6">
        <v>0</v>
      </c>
      <c r="P1996" t="s">
        <v>107</v>
      </c>
      <c r="Q1996" t="s">
        <v>106</v>
      </c>
      <c r="R1996">
        <f>IF(F1996="Monthly",2,0)
+IF(E1996&lt;=6,2,0)
+IF(N1996&lt;=2,2,0)
+IF(L1996&gt;=4,2,0)
+IF(M1996&gt;=2,1,0)
+IF(H1996&gt;=_xlfn.PERCENTILE.INC($H$2:$H$10001,0.75),1,0)</f>
        <v>6</v>
      </c>
      <c r="S1996" t="str">
        <f>IF(R1996&gt;=7,"High",IF(R1996&gt;=4,"Medium","Low"))</f>
        <v>Medium</v>
      </c>
    </row>
    <row r="1997" spans="1:19">
      <c r="A1997" t="s">
        <v>2122</v>
      </c>
      <c r="B1997">
        <v>41</v>
      </c>
      <c r="C1997" t="s">
        <v>112</v>
      </c>
      <c r="D1997" t="s">
        <v>102</v>
      </c>
      <c r="E1997">
        <v>52</v>
      </c>
      <c r="F1997" t="s">
        <v>103</v>
      </c>
      <c r="G1997" t="s">
        <v>110</v>
      </c>
      <c r="H1997" s="5">
        <v>735</v>
      </c>
      <c r="I1997" s="5">
        <v>37220.9</v>
      </c>
      <c r="J1997" t="s">
        <v>140</v>
      </c>
      <c r="K1997" t="s">
        <v>106</v>
      </c>
      <c r="L1997">
        <v>1</v>
      </c>
      <c r="M1997">
        <v>0</v>
      </c>
      <c r="N1997">
        <v>5</v>
      </c>
      <c r="O1997" s="6">
        <v>0</v>
      </c>
      <c r="P1997" t="s">
        <v>107</v>
      </c>
      <c r="Q1997" t="s">
        <v>107</v>
      </c>
      <c r="R1997">
        <f>IF(F1997="Monthly",2,0)
+IF(E1997&lt;=6,2,0)
+IF(N1997&lt;=2,2,0)
+IF(L1997&gt;=4,2,0)
+IF(M1997&gt;=2,1,0)
+IF(H1997&gt;=_xlfn.PERCENTILE.INC($H$2:$H$10001,0.75),1,0)</f>
        <v>2</v>
      </c>
      <c r="S1997" t="str">
        <f>IF(R1997&gt;=7,"High",IF(R1997&gt;=4,"Medium","Low"))</f>
        <v>Low</v>
      </c>
    </row>
    <row r="1998" spans="1:19">
      <c r="A1998" t="s">
        <v>2123</v>
      </c>
      <c r="B1998">
        <v>66</v>
      </c>
      <c r="C1998" t="s">
        <v>101</v>
      </c>
      <c r="D1998" t="s">
        <v>128</v>
      </c>
      <c r="E1998">
        <v>72</v>
      </c>
      <c r="F1998" t="s">
        <v>121</v>
      </c>
      <c r="G1998" t="s">
        <v>110</v>
      </c>
      <c r="H1998" s="5">
        <v>767</v>
      </c>
      <c r="I1998" s="5">
        <v>55806.43</v>
      </c>
      <c r="J1998" t="s">
        <v>134</v>
      </c>
      <c r="K1998" t="s">
        <v>106</v>
      </c>
      <c r="L1998">
        <v>2</v>
      </c>
      <c r="M1998">
        <v>0</v>
      </c>
      <c r="N1998">
        <v>5</v>
      </c>
      <c r="O1998" s="6">
        <v>0</v>
      </c>
      <c r="P1998" t="s">
        <v>107</v>
      </c>
      <c r="Q1998" t="s">
        <v>107</v>
      </c>
      <c r="R1998">
        <f>IF(F1998="Monthly",2,0)
+IF(E1998&lt;=6,2,0)
+IF(N1998&lt;=2,2,0)
+IF(L1998&gt;=4,2,0)
+IF(M1998&gt;=2,1,0)
+IF(H1998&gt;=_xlfn.PERCENTILE.INC($H$2:$H$10001,0.75),1,0)</f>
        <v>0</v>
      </c>
      <c r="S1998" t="str">
        <f>IF(R1998&gt;=7,"High",IF(R1998&gt;=4,"Medium","Low"))</f>
        <v>Low</v>
      </c>
    </row>
    <row r="1999" spans="1:19">
      <c r="A1999" t="s">
        <v>2124</v>
      </c>
      <c r="B1999">
        <v>19</v>
      </c>
      <c r="C1999" t="s">
        <v>101</v>
      </c>
      <c r="D1999" t="s">
        <v>123</v>
      </c>
      <c r="E1999">
        <v>36</v>
      </c>
      <c r="F1999" t="s">
        <v>103</v>
      </c>
      <c r="G1999" t="s">
        <v>110</v>
      </c>
      <c r="H1999" s="5">
        <v>652</v>
      </c>
      <c r="I1999" s="5">
        <v>23685.58</v>
      </c>
      <c r="J1999" t="s">
        <v>117</v>
      </c>
      <c r="K1999" t="s">
        <v>106</v>
      </c>
      <c r="L1999">
        <v>3</v>
      </c>
      <c r="M1999">
        <v>2</v>
      </c>
      <c r="N1999">
        <v>4</v>
      </c>
      <c r="O1999" s="6">
        <v>0</v>
      </c>
      <c r="P1999" t="s">
        <v>107</v>
      </c>
      <c r="Q1999" t="s">
        <v>106</v>
      </c>
      <c r="R1999">
        <f>IF(F1999="Monthly",2,0)
+IF(E1999&lt;=6,2,0)
+IF(N1999&lt;=2,2,0)
+IF(L1999&gt;=4,2,0)
+IF(M1999&gt;=2,1,0)
+IF(H1999&gt;=_xlfn.PERCENTILE.INC($H$2:$H$10001,0.75),1,0)</f>
        <v>3</v>
      </c>
      <c r="S1999" t="str">
        <f>IF(R1999&gt;=7,"High",IF(R1999&gt;=4,"Medium","Low"))</f>
        <v>Low</v>
      </c>
    </row>
    <row r="2000" spans="1:19">
      <c r="A2000" t="s">
        <v>2125</v>
      </c>
      <c r="B2000">
        <v>44</v>
      </c>
      <c r="C2000" t="s">
        <v>101</v>
      </c>
      <c r="D2000" t="s">
        <v>113</v>
      </c>
      <c r="E2000">
        <v>63</v>
      </c>
      <c r="F2000" t="s">
        <v>121</v>
      </c>
      <c r="G2000" t="s">
        <v>104</v>
      </c>
      <c r="H2000" s="5">
        <v>508</v>
      </c>
      <c r="I2000" s="5">
        <v>28045.69</v>
      </c>
      <c r="J2000" t="s">
        <v>117</v>
      </c>
      <c r="K2000" t="s">
        <v>106</v>
      </c>
      <c r="L2000">
        <v>0</v>
      </c>
      <c r="M2000">
        <v>0</v>
      </c>
      <c r="N2000">
        <v>5</v>
      </c>
      <c r="O2000" s="6">
        <v>10</v>
      </c>
      <c r="P2000" t="s">
        <v>106</v>
      </c>
      <c r="Q2000" t="s">
        <v>107</v>
      </c>
      <c r="R2000">
        <f>IF(F2000="Monthly",2,0)
+IF(E2000&lt;=6,2,0)
+IF(N2000&lt;=2,2,0)
+IF(L2000&gt;=4,2,0)
+IF(M2000&gt;=2,1,0)
+IF(H2000&gt;=_xlfn.PERCENTILE.INC($H$2:$H$10001,0.75),1,0)</f>
        <v>0</v>
      </c>
      <c r="S2000" t="str">
        <f>IF(R2000&gt;=7,"High",IF(R2000&gt;=4,"Medium","Low"))</f>
        <v>Low</v>
      </c>
    </row>
    <row r="2001" spans="1:19">
      <c r="A2001" t="s">
        <v>2126</v>
      </c>
      <c r="B2001">
        <v>38</v>
      </c>
      <c r="C2001" t="s">
        <v>101</v>
      </c>
      <c r="D2001" t="s">
        <v>133</v>
      </c>
      <c r="E2001">
        <v>22</v>
      </c>
      <c r="F2001" t="s">
        <v>103</v>
      </c>
      <c r="G2001" t="s">
        <v>110</v>
      </c>
      <c r="H2001" s="5">
        <v>651</v>
      </c>
      <c r="I2001" s="5">
        <v>14457.25</v>
      </c>
      <c r="J2001" t="s">
        <v>105</v>
      </c>
      <c r="K2001" t="s">
        <v>106</v>
      </c>
      <c r="L2001">
        <v>1</v>
      </c>
      <c r="M2001">
        <v>0</v>
      </c>
      <c r="N2001">
        <v>4</v>
      </c>
      <c r="O2001" s="6">
        <v>0</v>
      </c>
      <c r="P2001" t="s">
        <v>107</v>
      </c>
      <c r="Q2001" t="s">
        <v>107</v>
      </c>
      <c r="R2001">
        <f>IF(F2001="Monthly",2,0)
+IF(E2001&lt;=6,2,0)
+IF(N2001&lt;=2,2,0)
+IF(L2001&gt;=4,2,0)
+IF(M2001&gt;=2,1,0)
+IF(H2001&gt;=_xlfn.PERCENTILE.INC($H$2:$H$10001,0.75),1,0)</f>
        <v>2</v>
      </c>
      <c r="S2001" t="str">
        <f>IF(R2001&gt;=7,"High",IF(R2001&gt;=4,"Medium","Low"))</f>
        <v>Low</v>
      </c>
    </row>
    <row r="2002" spans="1:19">
      <c r="A2002" t="s">
        <v>2127</v>
      </c>
      <c r="B2002">
        <v>30</v>
      </c>
      <c r="C2002" t="s">
        <v>101</v>
      </c>
      <c r="D2002" t="s">
        <v>126</v>
      </c>
      <c r="E2002">
        <v>50</v>
      </c>
      <c r="F2002" t="s">
        <v>103</v>
      </c>
      <c r="G2002" t="s">
        <v>104</v>
      </c>
      <c r="H2002" s="5">
        <v>559</v>
      </c>
      <c r="I2002" s="5">
        <v>28055.07</v>
      </c>
      <c r="J2002" t="s">
        <v>105</v>
      </c>
      <c r="K2002" t="s">
        <v>106</v>
      </c>
      <c r="L2002">
        <v>0</v>
      </c>
      <c r="M2002">
        <v>0</v>
      </c>
      <c r="N2002">
        <v>5</v>
      </c>
      <c r="O2002" s="6">
        <v>0</v>
      </c>
      <c r="P2002" t="s">
        <v>106</v>
      </c>
      <c r="Q2002" t="s">
        <v>107</v>
      </c>
      <c r="R2002">
        <f>IF(F2002="Monthly",2,0)
+IF(E2002&lt;=6,2,0)
+IF(N2002&lt;=2,2,0)
+IF(L2002&gt;=4,2,0)
+IF(M2002&gt;=2,1,0)
+IF(H2002&gt;=_xlfn.PERCENTILE.INC($H$2:$H$10001,0.75),1,0)</f>
        <v>2</v>
      </c>
      <c r="S2002" t="str">
        <f>IF(R2002&gt;=7,"High",IF(R2002&gt;=4,"Medium","Low"))</f>
        <v>Low</v>
      </c>
    </row>
    <row r="2003" spans="1:19">
      <c r="A2003" t="s">
        <v>2128</v>
      </c>
      <c r="B2003">
        <v>42</v>
      </c>
      <c r="C2003" t="s">
        <v>101</v>
      </c>
      <c r="D2003" t="s">
        <v>128</v>
      </c>
      <c r="E2003">
        <v>30</v>
      </c>
      <c r="F2003" t="s">
        <v>121</v>
      </c>
      <c r="G2003" t="s">
        <v>110</v>
      </c>
      <c r="H2003" s="5">
        <v>790</v>
      </c>
      <c r="I2003" s="5">
        <v>21632.9</v>
      </c>
      <c r="J2003" t="s">
        <v>105</v>
      </c>
      <c r="K2003" t="s">
        <v>106</v>
      </c>
      <c r="L2003">
        <v>0</v>
      </c>
      <c r="M2003">
        <v>0</v>
      </c>
      <c r="N2003">
        <v>5</v>
      </c>
      <c r="O2003" s="6">
        <v>10</v>
      </c>
      <c r="P2003" t="s">
        <v>106</v>
      </c>
      <c r="Q2003" t="s">
        <v>107</v>
      </c>
      <c r="R2003">
        <f>IF(F2003="Monthly",2,0)
+IF(E2003&lt;=6,2,0)
+IF(N2003&lt;=2,2,0)
+IF(L2003&gt;=4,2,0)
+IF(M2003&gt;=2,1,0)
+IF(H2003&gt;=_xlfn.PERCENTILE.INC($H$2:$H$10001,0.75),1,0)</f>
        <v>0</v>
      </c>
      <c r="S2003" t="str">
        <f>IF(R2003&gt;=7,"High",IF(R2003&gt;=4,"Medium","Low"))</f>
        <v>Low</v>
      </c>
    </row>
    <row r="2004" spans="1:19">
      <c r="A2004" t="s">
        <v>2129</v>
      </c>
      <c r="B2004">
        <v>49</v>
      </c>
      <c r="C2004" t="s">
        <v>112</v>
      </c>
      <c r="D2004" t="s">
        <v>126</v>
      </c>
      <c r="E2004">
        <v>18</v>
      </c>
      <c r="F2004" t="s">
        <v>103</v>
      </c>
      <c r="G2004" t="s">
        <v>104</v>
      </c>
      <c r="H2004" s="5">
        <v>534</v>
      </c>
      <c r="I2004" s="5">
        <v>9334.57</v>
      </c>
      <c r="J2004" t="s">
        <v>115</v>
      </c>
      <c r="K2004" t="s">
        <v>106</v>
      </c>
      <c r="L2004">
        <v>0</v>
      </c>
      <c r="M2004">
        <v>0</v>
      </c>
      <c r="N2004">
        <v>5</v>
      </c>
      <c r="O2004" s="6">
        <v>0</v>
      </c>
      <c r="P2004" t="s">
        <v>106</v>
      </c>
      <c r="Q2004" t="s">
        <v>106</v>
      </c>
      <c r="R2004">
        <f>IF(F2004="Monthly",2,0)
+IF(E2004&lt;=6,2,0)
+IF(N2004&lt;=2,2,0)
+IF(L2004&gt;=4,2,0)
+IF(M2004&gt;=2,1,0)
+IF(H2004&gt;=_xlfn.PERCENTILE.INC($H$2:$H$10001,0.75),1,0)</f>
        <v>2</v>
      </c>
      <c r="S2004" t="str">
        <f>IF(R2004&gt;=7,"High",IF(R2004&gt;=4,"Medium","Low"))</f>
        <v>Low</v>
      </c>
    </row>
    <row r="2005" spans="1:19">
      <c r="A2005" t="s">
        <v>2130</v>
      </c>
      <c r="B2005">
        <v>30</v>
      </c>
      <c r="C2005" t="s">
        <v>101</v>
      </c>
      <c r="D2005" t="s">
        <v>137</v>
      </c>
      <c r="E2005">
        <v>20</v>
      </c>
      <c r="F2005" t="s">
        <v>103</v>
      </c>
      <c r="G2005" t="s">
        <v>104</v>
      </c>
      <c r="H2005" s="5">
        <v>517</v>
      </c>
      <c r="I2005" s="5">
        <v>10490.14</v>
      </c>
      <c r="J2005" t="s">
        <v>105</v>
      </c>
      <c r="K2005" t="s">
        <v>107</v>
      </c>
      <c r="L2005">
        <v>5</v>
      </c>
      <c r="M2005">
        <v>3</v>
      </c>
      <c r="N2005">
        <v>2</v>
      </c>
      <c r="O2005" s="6">
        <v>0</v>
      </c>
      <c r="P2005" t="s">
        <v>107</v>
      </c>
      <c r="Q2005" t="s">
        <v>106</v>
      </c>
      <c r="R2005">
        <f>IF(F2005="Monthly",2,0)
+IF(E2005&lt;=6,2,0)
+IF(N2005&lt;=2,2,0)
+IF(L2005&gt;=4,2,0)
+IF(M2005&gt;=2,1,0)
+IF(H2005&gt;=_xlfn.PERCENTILE.INC($H$2:$H$10001,0.75),1,0)</f>
        <v>7</v>
      </c>
      <c r="S2005" t="str">
        <f>IF(R2005&gt;=7,"High",IF(R2005&gt;=4,"Medium","Low"))</f>
        <v>High</v>
      </c>
    </row>
    <row r="2006" spans="1:19">
      <c r="A2006" t="s">
        <v>2131</v>
      </c>
      <c r="B2006">
        <v>38</v>
      </c>
      <c r="C2006" t="s">
        <v>112</v>
      </c>
      <c r="D2006" t="s">
        <v>131</v>
      </c>
      <c r="E2006">
        <v>27</v>
      </c>
      <c r="F2006" t="s">
        <v>121</v>
      </c>
      <c r="G2006" t="s">
        <v>104</v>
      </c>
      <c r="H2006" s="5">
        <v>576</v>
      </c>
      <c r="I2006" s="5">
        <v>13613.62</v>
      </c>
      <c r="J2006" t="s">
        <v>117</v>
      </c>
      <c r="K2006" t="s">
        <v>106</v>
      </c>
      <c r="L2006">
        <v>4</v>
      </c>
      <c r="M2006">
        <v>2</v>
      </c>
      <c r="N2006">
        <v>3</v>
      </c>
      <c r="O2006" s="6">
        <v>10</v>
      </c>
      <c r="P2006" t="s">
        <v>107</v>
      </c>
      <c r="Q2006" t="s">
        <v>106</v>
      </c>
      <c r="R2006">
        <f>IF(F2006="Monthly",2,0)
+IF(E2006&lt;=6,2,0)
+IF(N2006&lt;=2,2,0)
+IF(L2006&gt;=4,2,0)
+IF(M2006&gt;=2,1,0)
+IF(H2006&gt;=_xlfn.PERCENTILE.INC($H$2:$H$10001,0.75),1,0)</f>
        <v>3</v>
      </c>
      <c r="S2006" t="str">
        <f>IF(R2006&gt;=7,"High",IF(R2006&gt;=4,"Medium","Low"))</f>
        <v>Low</v>
      </c>
    </row>
    <row r="2007" spans="1:19">
      <c r="A2007" t="s">
        <v>2132</v>
      </c>
      <c r="B2007">
        <v>31</v>
      </c>
      <c r="C2007" t="s">
        <v>112</v>
      </c>
      <c r="D2007" t="s">
        <v>133</v>
      </c>
      <c r="E2007">
        <v>24</v>
      </c>
      <c r="F2007" t="s">
        <v>103</v>
      </c>
      <c r="G2007" t="s">
        <v>104</v>
      </c>
      <c r="H2007" s="5">
        <v>494</v>
      </c>
      <c r="I2007" s="5">
        <v>11753.42</v>
      </c>
      <c r="J2007" t="s">
        <v>134</v>
      </c>
      <c r="K2007" t="s">
        <v>106</v>
      </c>
      <c r="L2007">
        <v>0</v>
      </c>
      <c r="M2007">
        <v>0</v>
      </c>
      <c r="N2007">
        <v>5</v>
      </c>
      <c r="O2007" s="6">
        <v>0</v>
      </c>
      <c r="P2007" t="s">
        <v>107</v>
      </c>
      <c r="Q2007" t="s">
        <v>107</v>
      </c>
      <c r="R2007">
        <f>IF(F2007="Monthly",2,0)
+IF(E2007&lt;=6,2,0)
+IF(N2007&lt;=2,2,0)
+IF(L2007&gt;=4,2,0)
+IF(M2007&gt;=2,1,0)
+IF(H2007&gt;=_xlfn.PERCENTILE.INC($H$2:$H$10001,0.75),1,0)</f>
        <v>2</v>
      </c>
      <c r="S2007" t="str">
        <f>IF(R2007&gt;=7,"High",IF(R2007&gt;=4,"Medium","Low"))</f>
        <v>Low</v>
      </c>
    </row>
    <row r="2008" spans="1:19">
      <c r="A2008" t="s">
        <v>2133</v>
      </c>
      <c r="B2008">
        <v>40</v>
      </c>
      <c r="C2008" t="s">
        <v>101</v>
      </c>
      <c r="D2008" t="s">
        <v>159</v>
      </c>
      <c r="E2008">
        <v>21</v>
      </c>
      <c r="F2008" t="s">
        <v>103</v>
      </c>
      <c r="G2008" t="s">
        <v>104</v>
      </c>
      <c r="H2008" s="5">
        <v>496</v>
      </c>
      <c r="I2008" s="5">
        <v>10139.42</v>
      </c>
      <c r="J2008" t="s">
        <v>105</v>
      </c>
      <c r="K2008" t="s">
        <v>106</v>
      </c>
      <c r="L2008">
        <v>0</v>
      </c>
      <c r="M2008">
        <v>0</v>
      </c>
      <c r="N2008">
        <v>5</v>
      </c>
      <c r="O2008" s="6">
        <v>0</v>
      </c>
      <c r="P2008" t="s">
        <v>107</v>
      </c>
      <c r="Q2008" t="s">
        <v>107</v>
      </c>
      <c r="R2008">
        <f>IF(F2008="Monthly",2,0)
+IF(E2008&lt;=6,2,0)
+IF(N2008&lt;=2,2,0)
+IF(L2008&gt;=4,2,0)
+IF(M2008&gt;=2,1,0)
+IF(H2008&gt;=_xlfn.PERCENTILE.INC($H$2:$H$10001,0.75),1,0)</f>
        <v>2</v>
      </c>
      <c r="S2008" t="str">
        <f>IF(R2008&gt;=7,"High",IF(R2008&gt;=4,"Medium","Low"))</f>
        <v>Low</v>
      </c>
    </row>
    <row r="2009" spans="1:19">
      <c r="A2009" t="s">
        <v>2134</v>
      </c>
      <c r="B2009">
        <v>51</v>
      </c>
      <c r="C2009" t="s">
        <v>101</v>
      </c>
      <c r="D2009" t="s">
        <v>137</v>
      </c>
      <c r="E2009">
        <v>70</v>
      </c>
      <c r="F2009" t="s">
        <v>121</v>
      </c>
      <c r="G2009" t="s">
        <v>104</v>
      </c>
      <c r="H2009" s="5">
        <v>500</v>
      </c>
      <c r="I2009" s="5">
        <v>34124.78</v>
      </c>
      <c r="J2009" t="s">
        <v>105</v>
      </c>
      <c r="K2009" t="s">
        <v>106</v>
      </c>
      <c r="L2009">
        <v>1</v>
      </c>
      <c r="M2009">
        <v>0</v>
      </c>
      <c r="N2009">
        <v>4</v>
      </c>
      <c r="O2009" s="6">
        <v>0</v>
      </c>
      <c r="P2009" t="s">
        <v>107</v>
      </c>
      <c r="Q2009" t="s">
        <v>107</v>
      </c>
      <c r="R2009">
        <f>IF(F2009="Monthly",2,0)
+IF(E2009&lt;=6,2,0)
+IF(N2009&lt;=2,2,0)
+IF(L2009&gt;=4,2,0)
+IF(M2009&gt;=2,1,0)
+IF(H2009&gt;=_xlfn.PERCENTILE.INC($H$2:$H$10001,0.75),1,0)</f>
        <v>0</v>
      </c>
      <c r="S2009" t="str">
        <f>IF(R2009&gt;=7,"High",IF(R2009&gt;=4,"Medium","Low"))</f>
        <v>Low</v>
      </c>
    </row>
    <row r="2010" spans="1:19">
      <c r="A2010" t="s">
        <v>2135</v>
      </c>
      <c r="B2010">
        <v>61</v>
      </c>
      <c r="C2010" t="s">
        <v>101</v>
      </c>
      <c r="D2010" t="s">
        <v>133</v>
      </c>
      <c r="E2010">
        <v>15</v>
      </c>
      <c r="F2010" t="s">
        <v>103</v>
      </c>
      <c r="G2010" t="s">
        <v>110</v>
      </c>
      <c r="H2010" s="5">
        <v>700</v>
      </c>
      <c r="I2010" s="5">
        <v>10581.68</v>
      </c>
      <c r="J2010" t="s">
        <v>134</v>
      </c>
      <c r="K2010" t="s">
        <v>106</v>
      </c>
      <c r="L2010">
        <v>1</v>
      </c>
      <c r="M2010">
        <v>0</v>
      </c>
      <c r="N2010">
        <v>5</v>
      </c>
      <c r="O2010" s="6">
        <v>0</v>
      </c>
      <c r="P2010" t="s">
        <v>106</v>
      </c>
      <c r="Q2010" t="s">
        <v>107</v>
      </c>
      <c r="R2010">
        <f>IF(F2010="Monthly",2,0)
+IF(E2010&lt;=6,2,0)
+IF(N2010&lt;=2,2,0)
+IF(L2010&gt;=4,2,0)
+IF(M2010&gt;=2,1,0)
+IF(H2010&gt;=_xlfn.PERCENTILE.INC($H$2:$H$10001,0.75),1,0)</f>
        <v>2</v>
      </c>
      <c r="S2010" t="str">
        <f>IF(R2010&gt;=7,"High",IF(R2010&gt;=4,"Medium","Low"))</f>
        <v>Low</v>
      </c>
    </row>
    <row r="2011" spans="1:19">
      <c r="A2011" t="s">
        <v>2136</v>
      </c>
      <c r="B2011">
        <v>52</v>
      </c>
      <c r="C2011" t="s">
        <v>101</v>
      </c>
      <c r="D2011" t="s">
        <v>119</v>
      </c>
      <c r="E2011">
        <v>63</v>
      </c>
      <c r="F2011" t="s">
        <v>121</v>
      </c>
      <c r="G2011" t="s">
        <v>110</v>
      </c>
      <c r="H2011" s="5">
        <v>723</v>
      </c>
      <c r="I2011" s="5">
        <v>40128.07</v>
      </c>
      <c r="J2011" t="s">
        <v>105</v>
      </c>
      <c r="K2011" t="s">
        <v>106</v>
      </c>
      <c r="L2011">
        <v>1</v>
      </c>
      <c r="M2011">
        <v>0</v>
      </c>
      <c r="N2011">
        <v>5</v>
      </c>
      <c r="O2011" s="6">
        <v>10</v>
      </c>
      <c r="P2011" t="s">
        <v>106</v>
      </c>
      <c r="Q2011" t="s">
        <v>107</v>
      </c>
      <c r="R2011">
        <f>IF(F2011="Monthly",2,0)
+IF(E2011&lt;=6,2,0)
+IF(N2011&lt;=2,2,0)
+IF(L2011&gt;=4,2,0)
+IF(M2011&gt;=2,1,0)
+IF(H2011&gt;=_xlfn.PERCENTILE.INC($H$2:$H$10001,0.75),1,0)</f>
        <v>0</v>
      </c>
      <c r="S2011" t="str">
        <f>IF(R2011&gt;=7,"High",IF(R2011&gt;=4,"Medium","Low"))</f>
        <v>Low</v>
      </c>
    </row>
    <row r="2012" spans="1:19">
      <c r="A2012" t="s">
        <v>2137</v>
      </c>
      <c r="B2012">
        <v>41</v>
      </c>
      <c r="C2012" t="s">
        <v>101</v>
      </c>
      <c r="D2012" t="s">
        <v>126</v>
      </c>
      <c r="E2012">
        <v>55</v>
      </c>
      <c r="F2012" t="s">
        <v>103</v>
      </c>
      <c r="G2012" t="s">
        <v>110</v>
      </c>
      <c r="H2012" s="5">
        <v>740</v>
      </c>
      <c r="I2012" s="5">
        <v>40267.75</v>
      </c>
      <c r="J2012" t="s">
        <v>105</v>
      </c>
      <c r="K2012" t="s">
        <v>106</v>
      </c>
      <c r="L2012">
        <v>0</v>
      </c>
      <c r="M2012">
        <v>0</v>
      </c>
      <c r="N2012">
        <v>5</v>
      </c>
      <c r="O2012" s="6">
        <v>0</v>
      </c>
      <c r="P2012" t="s">
        <v>107</v>
      </c>
      <c r="Q2012" t="s">
        <v>107</v>
      </c>
      <c r="R2012">
        <f>IF(F2012="Monthly",2,0)
+IF(E2012&lt;=6,2,0)
+IF(N2012&lt;=2,2,0)
+IF(L2012&gt;=4,2,0)
+IF(M2012&gt;=2,1,0)
+IF(H2012&gt;=_xlfn.PERCENTILE.INC($H$2:$H$10001,0.75),1,0)</f>
        <v>2</v>
      </c>
      <c r="S2012" t="str">
        <f>IF(R2012&gt;=7,"High",IF(R2012&gt;=4,"Medium","Low"))</f>
        <v>Low</v>
      </c>
    </row>
    <row r="2013" spans="1:19">
      <c r="A2013" t="s">
        <v>2138</v>
      </c>
      <c r="B2013">
        <v>43</v>
      </c>
      <c r="C2013" t="s">
        <v>112</v>
      </c>
      <c r="D2013" t="s">
        <v>159</v>
      </c>
      <c r="E2013">
        <v>25</v>
      </c>
      <c r="F2013" t="s">
        <v>109</v>
      </c>
      <c r="G2013" t="s">
        <v>104</v>
      </c>
      <c r="H2013" s="5">
        <v>482</v>
      </c>
      <c r="I2013" s="5">
        <v>12194.53</v>
      </c>
      <c r="J2013" t="s">
        <v>105</v>
      </c>
      <c r="K2013" t="s">
        <v>107</v>
      </c>
      <c r="L2013">
        <v>0</v>
      </c>
      <c r="M2013">
        <v>0</v>
      </c>
      <c r="N2013">
        <v>5</v>
      </c>
      <c r="O2013" s="6">
        <v>0</v>
      </c>
      <c r="P2013" t="s">
        <v>107</v>
      </c>
      <c r="Q2013" t="s">
        <v>107</v>
      </c>
      <c r="R2013">
        <f>IF(F2013="Monthly",2,0)
+IF(E2013&lt;=6,2,0)
+IF(N2013&lt;=2,2,0)
+IF(L2013&gt;=4,2,0)
+IF(M2013&gt;=2,1,0)
+IF(H2013&gt;=_xlfn.PERCENTILE.INC($H$2:$H$10001,0.75),1,0)</f>
        <v>0</v>
      </c>
      <c r="S2013" t="str">
        <f>IF(R2013&gt;=7,"High",IF(R2013&gt;=4,"Medium","Low"))</f>
        <v>Low</v>
      </c>
    </row>
    <row r="2014" spans="1:19">
      <c r="A2014" t="s">
        <v>2139</v>
      </c>
      <c r="B2014">
        <v>34</v>
      </c>
      <c r="C2014" t="s">
        <v>112</v>
      </c>
      <c r="D2014" t="s">
        <v>137</v>
      </c>
      <c r="E2014">
        <v>33</v>
      </c>
      <c r="F2014" t="s">
        <v>121</v>
      </c>
      <c r="G2014" t="s">
        <v>129</v>
      </c>
      <c r="H2014" s="5">
        <v>1006</v>
      </c>
      <c r="I2014" s="5">
        <v>33689.379999999997</v>
      </c>
      <c r="J2014" t="s">
        <v>134</v>
      </c>
      <c r="K2014" t="s">
        <v>106</v>
      </c>
      <c r="L2014">
        <v>0</v>
      </c>
      <c r="M2014">
        <v>0</v>
      </c>
      <c r="N2014">
        <v>5</v>
      </c>
      <c r="O2014" s="6">
        <v>0</v>
      </c>
      <c r="P2014" t="s">
        <v>107</v>
      </c>
      <c r="Q2014" t="s">
        <v>107</v>
      </c>
      <c r="R2014">
        <f>IF(F2014="Monthly",2,0)
+IF(E2014&lt;=6,2,0)
+IF(N2014&lt;=2,2,0)
+IF(L2014&gt;=4,2,0)
+IF(M2014&gt;=2,1,0)
+IF(H2014&gt;=_xlfn.PERCENTILE.INC($H$2:$H$10001,0.75),1,0)</f>
        <v>1</v>
      </c>
      <c r="S2014" t="str">
        <f>IF(R2014&gt;=7,"High",IF(R2014&gt;=4,"Medium","Low"))</f>
        <v>Low</v>
      </c>
    </row>
    <row r="2015" spans="1:19">
      <c r="A2015" t="s">
        <v>2140</v>
      </c>
      <c r="B2015">
        <v>32</v>
      </c>
      <c r="C2015" t="s">
        <v>112</v>
      </c>
      <c r="D2015" t="s">
        <v>159</v>
      </c>
      <c r="E2015">
        <v>39</v>
      </c>
      <c r="F2015" t="s">
        <v>109</v>
      </c>
      <c r="G2015" t="s">
        <v>104</v>
      </c>
      <c r="H2015" s="5">
        <v>443</v>
      </c>
      <c r="I2015" s="5">
        <v>17153.310000000001</v>
      </c>
      <c r="J2015" t="s">
        <v>140</v>
      </c>
      <c r="K2015" t="s">
        <v>107</v>
      </c>
      <c r="L2015">
        <v>1</v>
      </c>
      <c r="M2015">
        <v>0</v>
      </c>
      <c r="N2015">
        <v>4</v>
      </c>
      <c r="O2015" s="6">
        <v>0</v>
      </c>
      <c r="P2015" t="s">
        <v>107</v>
      </c>
      <c r="Q2015" t="s">
        <v>107</v>
      </c>
      <c r="R2015">
        <f>IF(F2015="Monthly",2,0)
+IF(E2015&lt;=6,2,0)
+IF(N2015&lt;=2,2,0)
+IF(L2015&gt;=4,2,0)
+IF(M2015&gt;=2,1,0)
+IF(H2015&gt;=_xlfn.PERCENTILE.INC($H$2:$H$10001,0.75),1,0)</f>
        <v>0</v>
      </c>
      <c r="S2015" t="str">
        <f>IF(R2015&gt;=7,"High",IF(R2015&gt;=4,"Medium","Low"))</f>
        <v>Low</v>
      </c>
    </row>
    <row r="2016" spans="1:19">
      <c r="A2016" t="s">
        <v>2141</v>
      </c>
      <c r="B2016">
        <v>38</v>
      </c>
      <c r="C2016" t="s">
        <v>101</v>
      </c>
      <c r="D2016" t="s">
        <v>131</v>
      </c>
      <c r="E2016">
        <v>11</v>
      </c>
      <c r="F2016" t="s">
        <v>103</v>
      </c>
      <c r="G2016" t="s">
        <v>104</v>
      </c>
      <c r="H2016" s="5">
        <v>495</v>
      </c>
      <c r="I2016" s="5">
        <v>5551.28</v>
      </c>
      <c r="J2016" t="s">
        <v>115</v>
      </c>
      <c r="K2016" t="s">
        <v>106</v>
      </c>
      <c r="L2016">
        <v>0</v>
      </c>
      <c r="M2016">
        <v>0</v>
      </c>
      <c r="N2016">
        <v>5</v>
      </c>
      <c r="O2016" s="6">
        <v>0</v>
      </c>
      <c r="P2016" t="s">
        <v>107</v>
      </c>
      <c r="Q2016" t="s">
        <v>106</v>
      </c>
      <c r="R2016">
        <f>IF(F2016="Monthly",2,0)
+IF(E2016&lt;=6,2,0)
+IF(N2016&lt;=2,2,0)
+IF(L2016&gt;=4,2,0)
+IF(M2016&gt;=2,1,0)
+IF(H2016&gt;=_xlfn.PERCENTILE.INC($H$2:$H$10001,0.75),1,0)</f>
        <v>2</v>
      </c>
      <c r="S2016" t="str">
        <f>IF(R2016&gt;=7,"High",IF(R2016&gt;=4,"Medium","Low"))</f>
        <v>Low</v>
      </c>
    </row>
    <row r="2017" spans="1:19">
      <c r="A2017" t="s">
        <v>2142</v>
      </c>
      <c r="B2017">
        <v>39</v>
      </c>
      <c r="C2017" t="s">
        <v>101</v>
      </c>
      <c r="D2017" t="s">
        <v>131</v>
      </c>
      <c r="E2017">
        <v>35</v>
      </c>
      <c r="F2017" t="s">
        <v>103</v>
      </c>
      <c r="G2017" t="s">
        <v>110</v>
      </c>
      <c r="H2017" s="5">
        <v>810</v>
      </c>
      <c r="I2017" s="5">
        <v>27937.85</v>
      </c>
      <c r="J2017" t="s">
        <v>134</v>
      </c>
      <c r="K2017" t="s">
        <v>106</v>
      </c>
      <c r="L2017">
        <v>0</v>
      </c>
      <c r="M2017">
        <v>0</v>
      </c>
      <c r="N2017">
        <v>4</v>
      </c>
      <c r="O2017" s="6">
        <v>0</v>
      </c>
      <c r="P2017" t="s">
        <v>107</v>
      </c>
      <c r="Q2017" t="s">
        <v>107</v>
      </c>
      <c r="R2017">
        <f>IF(F2017="Monthly",2,0)
+IF(E2017&lt;=6,2,0)
+IF(N2017&lt;=2,2,0)
+IF(L2017&gt;=4,2,0)
+IF(M2017&gt;=2,1,0)
+IF(H2017&gt;=_xlfn.PERCENTILE.INC($H$2:$H$10001,0.75),1,0)</f>
        <v>3</v>
      </c>
      <c r="S2017" t="str">
        <f>IF(R2017&gt;=7,"High",IF(R2017&gt;=4,"Medium","Low"))</f>
        <v>Low</v>
      </c>
    </row>
    <row r="2018" spans="1:19">
      <c r="A2018" t="s">
        <v>2143</v>
      </c>
      <c r="B2018">
        <v>36</v>
      </c>
      <c r="C2018" t="s">
        <v>101</v>
      </c>
      <c r="D2018" t="s">
        <v>126</v>
      </c>
      <c r="E2018">
        <v>63</v>
      </c>
      <c r="F2018" t="s">
        <v>109</v>
      </c>
      <c r="G2018" t="s">
        <v>110</v>
      </c>
      <c r="H2018" s="5">
        <v>708</v>
      </c>
      <c r="I2018" s="5">
        <v>44252.53</v>
      </c>
      <c r="J2018" t="s">
        <v>134</v>
      </c>
      <c r="K2018" t="s">
        <v>106</v>
      </c>
      <c r="L2018">
        <v>0</v>
      </c>
      <c r="M2018">
        <v>0</v>
      </c>
      <c r="N2018">
        <v>5</v>
      </c>
      <c r="O2018" s="6">
        <v>0</v>
      </c>
      <c r="P2018" t="s">
        <v>107</v>
      </c>
      <c r="Q2018" t="s">
        <v>107</v>
      </c>
      <c r="R2018">
        <f>IF(F2018="Monthly",2,0)
+IF(E2018&lt;=6,2,0)
+IF(N2018&lt;=2,2,0)
+IF(L2018&gt;=4,2,0)
+IF(M2018&gt;=2,1,0)
+IF(H2018&gt;=_xlfn.PERCENTILE.INC($H$2:$H$10001,0.75),1,0)</f>
        <v>0</v>
      </c>
      <c r="S2018" t="str">
        <f>IF(R2018&gt;=7,"High",IF(R2018&gt;=4,"Medium","Low"))</f>
        <v>Low</v>
      </c>
    </row>
    <row r="2019" spans="1:19">
      <c r="A2019" t="s">
        <v>2144</v>
      </c>
      <c r="B2019">
        <v>37</v>
      </c>
      <c r="C2019" t="s">
        <v>101</v>
      </c>
      <c r="D2019" t="s">
        <v>102</v>
      </c>
      <c r="E2019">
        <v>44</v>
      </c>
      <c r="F2019" t="s">
        <v>109</v>
      </c>
      <c r="G2019" t="s">
        <v>104</v>
      </c>
      <c r="H2019" s="5">
        <v>447</v>
      </c>
      <c r="I2019" s="5">
        <v>19854.04</v>
      </c>
      <c r="J2019" t="s">
        <v>140</v>
      </c>
      <c r="K2019" t="s">
        <v>106</v>
      </c>
      <c r="L2019">
        <v>3</v>
      </c>
      <c r="M2019">
        <v>0</v>
      </c>
      <c r="N2019">
        <v>5</v>
      </c>
      <c r="O2019" s="6">
        <v>0</v>
      </c>
      <c r="P2019" t="s">
        <v>107</v>
      </c>
      <c r="Q2019" t="s">
        <v>107</v>
      </c>
      <c r="R2019">
        <f>IF(F2019="Monthly",2,0)
+IF(E2019&lt;=6,2,0)
+IF(N2019&lt;=2,2,0)
+IF(L2019&gt;=4,2,0)
+IF(M2019&gt;=2,1,0)
+IF(H2019&gt;=_xlfn.PERCENTILE.INC($H$2:$H$10001,0.75),1,0)</f>
        <v>0</v>
      </c>
      <c r="S2019" t="str">
        <f>IF(R2019&gt;=7,"High",IF(R2019&gt;=4,"Medium","Low"))</f>
        <v>Low</v>
      </c>
    </row>
    <row r="2020" spans="1:19">
      <c r="A2020" t="s">
        <v>2145</v>
      </c>
      <c r="B2020">
        <v>37</v>
      </c>
      <c r="C2020" t="s">
        <v>101</v>
      </c>
      <c r="D2020" t="s">
        <v>133</v>
      </c>
      <c r="E2020">
        <v>12</v>
      </c>
      <c r="F2020" t="s">
        <v>109</v>
      </c>
      <c r="G2020" t="s">
        <v>129</v>
      </c>
      <c r="H2020" s="5">
        <v>1050</v>
      </c>
      <c r="I2020" s="5">
        <v>12837.82</v>
      </c>
      <c r="J2020" t="s">
        <v>140</v>
      </c>
      <c r="K2020" t="s">
        <v>106</v>
      </c>
      <c r="L2020">
        <v>0</v>
      </c>
      <c r="M2020">
        <v>0</v>
      </c>
      <c r="N2020">
        <v>5</v>
      </c>
      <c r="O2020" s="6">
        <v>0</v>
      </c>
      <c r="P2020" t="s">
        <v>106</v>
      </c>
      <c r="Q2020" t="s">
        <v>106</v>
      </c>
      <c r="R2020">
        <f>IF(F2020="Monthly",2,0)
+IF(E2020&lt;=6,2,0)
+IF(N2020&lt;=2,2,0)
+IF(L2020&gt;=4,2,0)
+IF(M2020&gt;=2,1,0)
+IF(H2020&gt;=_xlfn.PERCENTILE.INC($H$2:$H$10001,0.75),1,0)</f>
        <v>1</v>
      </c>
      <c r="S2020" t="str">
        <f>IF(R2020&gt;=7,"High",IF(R2020&gt;=4,"Medium","Low"))</f>
        <v>Low</v>
      </c>
    </row>
    <row r="2021" spans="1:19">
      <c r="A2021" t="s">
        <v>2146</v>
      </c>
      <c r="B2021">
        <v>32</v>
      </c>
      <c r="C2021" t="s">
        <v>112</v>
      </c>
      <c r="D2021" t="s">
        <v>113</v>
      </c>
      <c r="E2021">
        <v>15</v>
      </c>
      <c r="F2021" t="s">
        <v>103</v>
      </c>
      <c r="G2021" t="s">
        <v>110</v>
      </c>
      <c r="H2021" s="5">
        <v>645</v>
      </c>
      <c r="I2021" s="5">
        <v>9652.84</v>
      </c>
      <c r="J2021" t="s">
        <v>134</v>
      </c>
      <c r="K2021" t="s">
        <v>106</v>
      </c>
      <c r="L2021">
        <v>1</v>
      </c>
      <c r="M2021">
        <v>0</v>
      </c>
      <c r="N2021">
        <v>5</v>
      </c>
      <c r="O2021" s="6">
        <v>0</v>
      </c>
      <c r="P2021" t="s">
        <v>107</v>
      </c>
      <c r="Q2021" t="s">
        <v>107</v>
      </c>
      <c r="R2021">
        <f>IF(F2021="Monthly",2,0)
+IF(E2021&lt;=6,2,0)
+IF(N2021&lt;=2,2,0)
+IF(L2021&gt;=4,2,0)
+IF(M2021&gt;=2,1,0)
+IF(H2021&gt;=_xlfn.PERCENTILE.INC($H$2:$H$10001,0.75),1,0)</f>
        <v>2</v>
      </c>
      <c r="S2021" t="str">
        <f>IF(R2021&gt;=7,"High",IF(R2021&gt;=4,"Medium","Low"))</f>
        <v>Low</v>
      </c>
    </row>
    <row r="2022" spans="1:19">
      <c r="A2022" t="s">
        <v>2147</v>
      </c>
      <c r="B2022">
        <v>47</v>
      </c>
      <c r="C2022" t="s">
        <v>112</v>
      </c>
      <c r="D2022" t="s">
        <v>102</v>
      </c>
      <c r="E2022">
        <v>23</v>
      </c>
      <c r="F2022" t="s">
        <v>103</v>
      </c>
      <c r="G2022" t="s">
        <v>110</v>
      </c>
      <c r="H2022" s="5">
        <v>688</v>
      </c>
      <c r="I2022" s="5">
        <v>15918.85</v>
      </c>
      <c r="J2022" t="s">
        <v>117</v>
      </c>
      <c r="K2022" t="s">
        <v>106</v>
      </c>
      <c r="L2022">
        <v>1</v>
      </c>
      <c r="M2022">
        <v>0</v>
      </c>
      <c r="N2022">
        <v>4</v>
      </c>
      <c r="O2022" s="6">
        <v>0</v>
      </c>
      <c r="P2022" t="s">
        <v>107</v>
      </c>
      <c r="Q2022" t="s">
        <v>107</v>
      </c>
      <c r="R2022">
        <f>IF(F2022="Monthly",2,0)
+IF(E2022&lt;=6,2,0)
+IF(N2022&lt;=2,2,0)
+IF(L2022&gt;=4,2,0)
+IF(M2022&gt;=2,1,0)
+IF(H2022&gt;=_xlfn.PERCENTILE.INC($H$2:$H$10001,0.75),1,0)</f>
        <v>2</v>
      </c>
      <c r="S2022" t="str">
        <f>IF(R2022&gt;=7,"High",IF(R2022&gt;=4,"Medium","Low"))</f>
        <v>Low</v>
      </c>
    </row>
    <row r="2023" spans="1:19">
      <c r="A2023" t="s">
        <v>2148</v>
      </c>
      <c r="B2023">
        <v>18</v>
      </c>
      <c r="C2023" t="s">
        <v>101</v>
      </c>
      <c r="D2023" t="s">
        <v>102</v>
      </c>
      <c r="E2023">
        <v>27</v>
      </c>
      <c r="F2023" t="s">
        <v>109</v>
      </c>
      <c r="G2023" t="s">
        <v>104</v>
      </c>
      <c r="H2023" s="5">
        <v>560</v>
      </c>
      <c r="I2023" s="5">
        <v>13850.56</v>
      </c>
      <c r="J2023" t="s">
        <v>117</v>
      </c>
      <c r="K2023" t="s">
        <v>106</v>
      </c>
      <c r="L2023">
        <v>3</v>
      </c>
      <c r="M2023">
        <v>2</v>
      </c>
      <c r="N2023">
        <v>4</v>
      </c>
      <c r="O2023" s="6">
        <v>10</v>
      </c>
      <c r="P2023" t="s">
        <v>107</v>
      </c>
      <c r="Q2023" t="s">
        <v>107</v>
      </c>
      <c r="R2023">
        <f>IF(F2023="Monthly",2,0)
+IF(E2023&lt;=6,2,0)
+IF(N2023&lt;=2,2,0)
+IF(L2023&gt;=4,2,0)
+IF(M2023&gt;=2,1,0)
+IF(H2023&gt;=_xlfn.PERCENTILE.INC($H$2:$H$10001,0.75),1,0)</f>
        <v>1</v>
      </c>
      <c r="S2023" t="str">
        <f>IF(R2023&gt;=7,"High",IF(R2023&gt;=4,"Medium","Low"))</f>
        <v>Low</v>
      </c>
    </row>
    <row r="2024" spans="1:19">
      <c r="A2024" t="s">
        <v>2149</v>
      </c>
      <c r="B2024">
        <v>18</v>
      </c>
      <c r="C2024" t="s">
        <v>112</v>
      </c>
      <c r="D2024" t="s">
        <v>126</v>
      </c>
      <c r="E2024">
        <v>25</v>
      </c>
      <c r="F2024" t="s">
        <v>103</v>
      </c>
      <c r="G2024" t="s">
        <v>104</v>
      </c>
      <c r="H2024" s="5">
        <v>500</v>
      </c>
      <c r="I2024" s="5">
        <v>12670.2</v>
      </c>
      <c r="J2024" t="s">
        <v>140</v>
      </c>
      <c r="K2024" t="s">
        <v>106</v>
      </c>
      <c r="L2024">
        <v>0</v>
      </c>
      <c r="M2024">
        <v>0</v>
      </c>
      <c r="N2024">
        <v>5</v>
      </c>
      <c r="O2024" s="6">
        <v>0</v>
      </c>
      <c r="P2024" t="s">
        <v>106</v>
      </c>
      <c r="Q2024" t="s">
        <v>106</v>
      </c>
      <c r="R2024">
        <f>IF(F2024="Monthly",2,0)
+IF(E2024&lt;=6,2,0)
+IF(N2024&lt;=2,2,0)
+IF(L2024&gt;=4,2,0)
+IF(M2024&gt;=2,1,0)
+IF(H2024&gt;=_xlfn.PERCENTILE.INC($H$2:$H$10001,0.75),1,0)</f>
        <v>2</v>
      </c>
      <c r="S2024" t="str">
        <f>IF(R2024&gt;=7,"High",IF(R2024&gt;=4,"Medium","Low"))</f>
        <v>Low</v>
      </c>
    </row>
    <row r="2025" spans="1:19">
      <c r="A2025" t="s">
        <v>2150</v>
      </c>
      <c r="B2025">
        <v>40</v>
      </c>
      <c r="C2025" t="s">
        <v>101</v>
      </c>
      <c r="D2025" t="s">
        <v>113</v>
      </c>
      <c r="E2025">
        <v>17</v>
      </c>
      <c r="F2025" t="s">
        <v>103</v>
      </c>
      <c r="G2025" t="s">
        <v>104</v>
      </c>
      <c r="H2025" s="5">
        <v>546</v>
      </c>
      <c r="I2025" s="5">
        <v>9211.18</v>
      </c>
      <c r="J2025" t="s">
        <v>115</v>
      </c>
      <c r="K2025" t="s">
        <v>107</v>
      </c>
      <c r="L2025">
        <v>5</v>
      </c>
      <c r="M2025">
        <v>1</v>
      </c>
      <c r="N2025">
        <v>3</v>
      </c>
      <c r="O2025" s="6">
        <v>0</v>
      </c>
      <c r="P2025" t="s">
        <v>107</v>
      </c>
      <c r="Q2025" t="s">
        <v>107</v>
      </c>
      <c r="R2025">
        <f>IF(F2025="Monthly",2,0)
+IF(E2025&lt;=6,2,0)
+IF(N2025&lt;=2,2,0)
+IF(L2025&gt;=4,2,0)
+IF(M2025&gt;=2,1,0)
+IF(H2025&gt;=_xlfn.PERCENTILE.INC($H$2:$H$10001,0.75),1,0)</f>
        <v>4</v>
      </c>
      <c r="S2025" t="str">
        <f>IF(R2025&gt;=7,"High",IF(R2025&gt;=4,"Medium","Low"))</f>
        <v>Medium</v>
      </c>
    </row>
    <row r="2026" spans="1:19">
      <c r="A2026" t="s">
        <v>2151</v>
      </c>
      <c r="B2026">
        <v>20</v>
      </c>
      <c r="C2026" t="s">
        <v>112</v>
      </c>
      <c r="D2026" t="s">
        <v>126</v>
      </c>
      <c r="E2026">
        <v>41</v>
      </c>
      <c r="F2026" t="s">
        <v>121</v>
      </c>
      <c r="G2026" t="s">
        <v>110</v>
      </c>
      <c r="H2026" s="5">
        <v>762</v>
      </c>
      <c r="I2026" s="5">
        <v>28233.53</v>
      </c>
      <c r="J2026" t="s">
        <v>140</v>
      </c>
      <c r="K2026" t="s">
        <v>106</v>
      </c>
      <c r="L2026">
        <v>0</v>
      </c>
      <c r="M2026">
        <v>0</v>
      </c>
      <c r="N2026">
        <v>4</v>
      </c>
      <c r="O2026" s="6">
        <v>10</v>
      </c>
      <c r="P2026" t="s">
        <v>107</v>
      </c>
      <c r="Q2026" t="s">
        <v>107</v>
      </c>
      <c r="R2026">
        <f>IF(F2026="Monthly",2,0)
+IF(E2026&lt;=6,2,0)
+IF(N2026&lt;=2,2,0)
+IF(L2026&gt;=4,2,0)
+IF(M2026&gt;=2,1,0)
+IF(H2026&gt;=_xlfn.PERCENTILE.INC($H$2:$H$10001,0.75),1,0)</f>
        <v>0</v>
      </c>
      <c r="S2026" t="str">
        <f>IF(R2026&gt;=7,"High",IF(R2026&gt;=4,"Medium","Low"))</f>
        <v>Low</v>
      </c>
    </row>
    <row r="2027" spans="1:19">
      <c r="A2027" t="s">
        <v>2152</v>
      </c>
      <c r="B2027">
        <v>29</v>
      </c>
      <c r="C2027" t="s">
        <v>112</v>
      </c>
      <c r="D2027" t="s">
        <v>119</v>
      </c>
      <c r="E2027">
        <v>41</v>
      </c>
      <c r="F2027" t="s">
        <v>103</v>
      </c>
      <c r="G2027" t="s">
        <v>104</v>
      </c>
      <c r="H2027" s="5">
        <v>511</v>
      </c>
      <c r="I2027" s="5">
        <v>20970.61</v>
      </c>
      <c r="J2027" t="s">
        <v>105</v>
      </c>
      <c r="K2027" t="s">
        <v>106</v>
      </c>
      <c r="L2027">
        <v>1</v>
      </c>
      <c r="M2027">
        <v>0</v>
      </c>
      <c r="N2027">
        <v>5</v>
      </c>
      <c r="O2027" s="6">
        <v>0</v>
      </c>
      <c r="P2027" t="s">
        <v>107</v>
      </c>
      <c r="Q2027" t="s">
        <v>107</v>
      </c>
      <c r="R2027">
        <f>IF(F2027="Monthly",2,0)
+IF(E2027&lt;=6,2,0)
+IF(N2027&lt;=2,2,0)
+IF(L2027&gt;=4,2,0)
+IF(M2027&gt;=2,1,0)
+IF(H2027&gt;=_xlfn.PERCENTILE.INC($H$2:$H$10001,0.75),1,0)</f>
        <v>2</v>
      </c>
      <c r="S2027" t="str">
        <f>IF(R2027&gt;=7,"High",IF(R2027&gt;=4,"Medium","Low"))</f>
        <v>Low</v>
      </c>
    </row>
    <row r="2028" spans="1:19">
      <c r="A2028" t="s">
        <v>2153</v>
      </c>
      <c r="B2028">
        <v>38</v>
      </c>
      <c r="C2028" t="s">
        <v>112</v>
      </c>
      <c r="D2028" t="s">
        <v>126</v>
      </c>
      <c r="E2028">
        <v>15</v>
      </c>
      <c r="F2028" t="s">
        <v>103</v>
      </c>
      <c r="G2028" t="s">
        <v>104</v>
      </c>
      <c r="H2028" s="5">
        <v>471</v>
      </c>
      <c r="I2028" s="5">
        <v>7089.81</v>
      </c>
      <c r="J2028" t="s">
        <v>115</v>
      </c>
      <c r="K2028" t="s">
        <v>106</v>
      </c>
      <c r="L2028">
        <v>5</v>
      </c>
      <c r="M2028">
        <v>1</v>
      </c>
      <c r="N2028">
        <v>4</v>
      </c>
      <c r="O2028" s="6">
        <v>0</v>
      </c>
      <c r="P2028" t="s">
        <v>106</v>
      </c>
      <c r="Q2028" t="s">
        <v>107</v>
      </c>
      <c r="R2028">
        <f>IF(F2028="Monthly",2,0)
+IF(E2028&lt;=6,2,0)
+IF(N2028&lt;=2,2,0)
+IF(L2028&gt;=4,2,0)
+IF(M2028&gt;=2,1,0)
+IF(H2028&gt;=_xlfn.PERCENTILE.INC($H$2:$H$10001,0.75),1,0)</f>
        <v>4</v>
      </c>
      <c r="S2028" t="str">
        <f>IF(R2028&gt;=7,"High",IF(R2028&gt;=4,"Medium","Low"))</f>
        <v>Medium</v>
      </c>
    </row>
    <row r="2029" spans="1:19">
      <c r="A2029" t="s">
        <v>2154</v>
      </c>
      <c r="B2029">
        <v>49</v>
      </c>
      <c r="C2029" t="s">
        <v>112</v>
      </c>
      <c r="D2029" t="s">
        <v>126</v>
      </c>
      <c r="E2029">
        <v>31</v>
      </c>
      <c r="F2029" t="s">
        <v>103</v>
      </c>
      <c r="G2029" t="s">
        <v>104</v>
      </c>
      <c r="H2029" s="5">
        <v>449</v>
      </c>
      <c r="I2029" s="5">
        <v>13508.17</v>
      </c>
      <c r="J2029" t="s">
        <v>105</v>
      </c>
      <c r="K2029" t="s">
        <v>106</v>
      </c>
      <c r="L2029">
        <v>1</v>
      </c>
      <c r="M2029">
        <v>0</v>
      </c>
      <c r="N2029">
        <v>4</v>
      </c>
      <c r="O2029" s="6">
        <v>0</v>
      </c>
      <c r="P2029" t="s">
        <v>107</v>
      </c>
      <c r="Q2029" t="s">
        <v>106</v>
      </c>
      <c r="R2029">
        <f>IF(F2029="Monthly",2,0)
+IF(E2029&lt;=6,2,0)
+IF(N2029&lt;=2,2,0)
+IF(L2029&gt;=4,2,0)
+IF(M2029&gt;=2,1,0)
+IF(H2029&gt;=_xlfn.PERCENTILE.INC($H$2:$H$10001,0.75),1,0)</f>
        <v>2</v>
      </c>
      <c r="S2029" t="str">
        <f>IF(R2029&gt;=7,"High",IF(R2029&gt;=4,"Medium","Low"))</f>
        <v>Low</v>
      </c>
    </row>
    <row r="2030" spans="1:19">
      <c r="A2030" t="s">
        <v>2155</v>
      </c>
      <c r="B2030">
        <v>38</v>
      </c>
      <c r="C2030" t="s">
        <v>101</v>
      </c>
      <c r="D2030" t="s">
        <v>119</v>
      </c>
      <c r="E2030">
        <v>46</v>
      </c>
      <c r="F2030" t="s">
        <v>103</v>
      </c>
      <c r="G2030" t="s">
        <v>129</v>
      </c>
      <c r="H2030" s="5">
        <v>953</v>
      </c>
      <c r="I2030" s="5">
        <v>42730.33</v>
      </c>
      <c r="J2030" t="s">
        <v>134</v>
      </c>
      <c r="K2030" t="s">
        <v>106</v>
      </c>
      <c r="L2030">
        <v>1</v>
      </c>
      <c r="M2030">
        <v>0</v>
      </c>
      <c r="N2030">
        <v>4</v>
      </c>
      <c r="O2030" s="6">
        <v>0</v>
      </c>
      <c r="P2030" t="s">
        <v>107</v>
      </c>
      <c r="Q2030" t="s">
        <v>107</v>
      </c>
      <c r="R2030">
        <f>IF(F2030="Monthly",2,0)
+IF(E2030&lt;=6,2,0)
+IF(N2030&lt;=2,2,0)
+IF(L2030&gt;=4,2,0)
+IF(M2030&gt;=2,1,0)
+IF(H2030&gt;=_xlfn.PERCENTILE.INC($H$2:$H$10001,0.75),1,0)</f>
        <v>3</v>
      </c>
      <c r="S2030" t="str">
        <f>IF(R2030&gt;=7,"High",IF(R2030&gt;=4,"Medium","Low"))</f>
        <v>Low</v>
      </c>
    </row>
    <row r="2031" spans="1:19">
      <c r="A2031" t="s">
        <v>2156</v>
      </c>
      <c r="B2031">
        <v>36</v>
      </c>
      <c r="C2031" t="s">
        <v>112</v>
      </c>
      <c r="D2031" t="s">
        <v>128</v>
      </c>
      <c r="E2031">
        <v>34</v>
      </c>
      <c r="F2031" t="s">
        <v>103</v>
      </c>
      <c r="G2031" t="s">
        <v>110</v>
      </c>
      <c r="H2031" s="5">
        <v>691</v>
      </c>
      <c r="I2031" s="5">
        <v>23997.31</v>
      </c>
      <c r="J2031" t="s">
        <v>140</v>
      </c>
      <c r="K2031" t="s">
        <v>106</v>
      </c>
      <c r="L2031">
        <v>2</v>
      </c>
      <c r="M2031">
        <v>1</v>
      </c>
      <c r="N2031">
        <v>5</v>
      </c>
      <c r="O2031" s="6">
        <v>0</v>
      </c>
      <c r="P2031" t="s">
        <v>107</v>
      </c>
      <c r="Q2031" t="s">
        <v>106</v>
      </c>
      <c r="R2031">
        <f>IF(F2031="Monthly",2,0)
+IF(E2031&lt;=6,2,0)
+IF(N2031&lt;=2,2,0)
+IF(L2031&gt;=4,2,0)
+IF(M2031&gt;=2,1,0)
+IF(H2031&gt;=_xlfn.PERCENTILE.INC($H$2:$H$10001,0.75),1,0)</f>
        <v>2</v>
      </c>
      <c r="S2031" t="str">
        <f>IF(R2031&gt;=7,"High",IF(R2031&gt;=4,"Medium","Low"))</f>
        <v>Low</v>
      </c>
    </row>
    <row r="2032" spans="1:19">
      <c r="A2032" t="s">
        <v>2157</v>
      </c>
      <c r="B2032">
        <v>42</v>
      </c>
      <c r="C2032" t="s">
        <v>101</v>
      </c>
      <c r="D2032" t="s">
        <v>133</v>
      </c>
      <c r="E2032">
        <v>32</v>
      </c>
      <c r="F2032" t="s">
        <v>103</v>
      </c>
      <c r="G2032" t="s">
        <v>110</v>
      </c>
      <c r="H2032" s="5">
        <v>734</v>
      </c>
      <c r="I2032" s="5">
        <v>23144.959999999999</v>
      </c>
      <c r="J2032" t="s">
        <v>117</v>
      </c>
      <c r="K2032" t="s">
        <v>106</v>
      </c>
      <c r="L2032">
        <v>0</v>
      </c>
      <c r="M2032">
        <v>0</v>
      </c>
      <c r="N2032">
        <v>5</v>
      </c>
      <c r="O2032" s="6">
        <v>0</v>
      </c>
      <c r="P2032" t="s">
        <v>107</v>
      </c>
      <c r="Q2032" t="s">
        <v>106</v>
      </c>
      <c r="R2032">
        <f>IF(F2032="Monthly",2,0)
+IF(E2032&lt;=6,2,0)
+IF(N2032&lt;=2,2,0)
+IF(L2032&gt;=4,2,0)
+IF(M2032&gt;=2,1,0)
+IF(H2032&gt;=_xlfn.PERCENTILE.INC($H$2:$H$10001,0.75),1,0)</f>
        <v>2</v>
      </c>
      <c r="S2032" t="str">
        <f>IF(R2032&gt;=7,"High",IF(R2032&gt;=4,"Medium","Low"))</f>
        <v>Low</v>
      </c>
    </row>
    <row r="2033" spans="1:19">
      <c r="A2033" t="s">
        <v>2158</v>
      </c>
      <c r="B2033">
        <v>47</v>
      </c>
      <c r="C2033" t="s">
        <v>101</v>
      </c>
      <c r="D2033" t="s">
        <v>113</v>
      </c>
      <c r="E2033">
        <v>30</v>
      </c>
      <c r="F2033" t="s">
        <v>109</v>
      </c>
      <c r="G2033" t="s">
        <v>129</v>
      </c>
      <c r="H2033" s="5">
        <v>1085</v>
      </c>
      <c r="I2033" s="5">
        <v>30023.85</v>
      </c>
      <c r="J2033" t="s">
        <v>105</v>
      </c>
      <c r="K2033" t="s">
        <v>106</v>
      </c>
      <c r="L2033">
        <v>3</v>
      </c>
      <c r="M2033">
        <v>1</v>
      </c>
      <c r="N2033">
        <v>4</v>
      </c>
      <c r="O2033" s="6">
        <v>5</v>
      </c>
      <c r="P2033" t="s">
        <v>107</v>
      </c>
      <c r="Q2033" t="s">
        <v>106</v>
      </c>
      <c r="R2033">
        <f>IF(F2033="Monthly",2,0)
+IF(E2033&lt;=6,2,0)
+IF(N2033&lt;=2,2,0)
+IF(L2033&gt;=4,2,0)
+IF(M2033&gt;=2,1,0)
+IF(H2033&gt;=_xlfn.PERCENTILE.INC($H$2:$H$10001,0.75),1,0)</f>
        <v>1</v>
      </c>
      <c r="S2033" t="str">
        <f>IF(R2033&gt;=7,"High",IF(R2033&gt;=4,"Medium","Low"))</f>
        <v>Low</v>
      </c>
    </row>
    <row r="2034" spans="1:19">
      <c r="A2034" t="s">
        <v>2159</v>
      </c>
      <c r="B2034">
        <v>29</v>
      </c>
      <c r="C2034" t="s">
        <v>101</v>
      </c>
      <c r="D2034" t="s">
        <v>159</v>
      </c>
      <c r="E2034">
        <v>16</v>
      </c>
      <c r="F2034" t="s">
        <v>103</v>
      </c>
      <c r="G2034" t="s">
        <v>110</v>
      </c>
      <c r="H2034" s="5">
        <v>710</v>
      </c>
      <c r="I2034" s="5">
        <v>11363.36</v>
      </c>
      <c r="J2034" t="s">
        <v>105</v>
      </c>
      <c r="K2034" t="s">
        <v>106</v>
      </c>
      <c r="L2034">
        <v>4</v>
      </c>
      <c r="M2034">
        <v>3</v>
      </c>
      <c r="N2034">
        <v>3</v>
      </c>
      <c r="O2034" s="6">
        <v>0</v>
      </c>
      <c r="P2034" t="s">
        <v>107</v>
      </c>
      <c r="Q2034" t="s">
        <v>107</v>
      </c>
      <c r="R2034">
        <f>IF(F2034="Monthly",2,0)
+IF(E2034&lt;=6,2,0)
+IF(N2034&lt;=2,2,0)
+IF(L2034&gt;=4,2,0)
+IF(M2034&gt;=2,1,0)
+IF(H2034&gt;=_xlfn.PERCENTILE.INC($H$2:$H$10001,0.75),1,0)</f>
        <v>5</v>
      </c>
      <c r="S2034" t="str">
        <f>IF(R2034&gt;=7,"High",IF(R2034&gt;=4,"Medium","Low"))</f>
        <v>Medium</v>
      </c>
    </row>
    <row r="2035" spans="1:19">
      <c r="A2035" t="s">
        <v>2160</v>
      </c>
      <c r="B2035">
        <v>24</v>
      </c>
      <c r="C2035" t="s">
        <v>112</v>
      </c>
      <c r="D2035" t="s">
        <v>102</v>
      </c>
      <c r="E2035">
        <v>45</v>
      </c>
      <c r="F2035" t="s">
        <v>121</v>
      </c>
      <c r="G2035" t="s">
        <v>104</v>
      </c>
      <c r="H2035" s="5">
        <v>521</v>
      </c>
      <c r="I2035" s="5">
        <v>22850.76</v>
      </c>
      <c r="J2035" t="s">
        <v>117</v>
      </c>
      <c r="K2035" t="s">
        <v>107</v>
      </c>
      <c r="L2035">
        <v>1</v>
      </c>
      <c r="M2035">
        <v>0</v>
      </c>
      <c r="N2035">
        <v>4</v>
      </c>
      <c r="O2035" s="6">
        <v>0</v>
      </c>
      <c r="P2035" t="s">
        <v>107</v>
      </c>
      <c r="Q2035" t="s">
        <v>107</v>
      </c>
      <c r="R2035">
        <f>IF(F2035="Monthly",2,0)
+IF(E2035&lt;=6,2,0)
+IF(N2035&lt;=2,2,0)
+IF(L2035&gt;=4,2,0)
+IF(M2035&gt;=2,1,0)
+IF(H2035&gt;=_xlfn.PERCENTILE.INC($H$2:$H$10001,0.75),1,0)</f>
        <v>0</v>
      </c>
      <c r="S2035" t="str">
        <f>IF(R2035&gt;=7,"High",IF(R2035&gt;=4,"Medium","Low"))</f>
        <v>Low</v>
      </c>
    </row>
    <row r="2036" spans="1:19">
      <c r="A2036" t="s">
        <v>2161</v>
      </c>
      <c r="B2036">
        <v>35</v>
      </c>
      <c r="C2036" t="s">
        <v>112</v>
      </c>
      <c r="D2036" t="s">
        <v>126</v>
      </c>
      <c r="E2036">
        <v>11</v>
      </c>
      <c r="F2036" t="s">
        <v>103</v>
      </c>
      <c r="G2036" t="s">
        <v>104</v>
      </c>
      <c r="H2036" s="5">
        <v>522</v>
      </c>
      <c r="I2036" s="5">
        <v>5856.44</v>
      </c>
      <c r="J2036" t="s">
        <v>134</v>
      </c>
      <c r="K2036" t="s">
        <v>107</v>
      </c>
      <c r="L2036">
        <v>0</v>
      </c>
      <c r="M2036">
        <v>0</v>
      </c>
      <c r="N2036">
        <v>5</v>
      </c>
      <c r="O2036" s="6">
        <v>0</v>
      </c>
      <c r="P2036" t="s">
        <v>106</v>
      </c>
      <c r="Q2036" t="s">
        <v>107</v>
      </c>
      <c r="R2036">
        <f>IF(F2036="Monthly",2,0)
+IF(E2036&lt;=6,2,0)
+IF(N2036&lt;=2,2,0)
+IF(L2036&gt;=4,2,0)
+IF(M2036&gt;=2,1,0)
+IF(H2036&gt;=_xlfn.PERCENTILE.INC($H$2:$H$10001,0.75),1,0)</f>
        <v>2</v>
      </c>
      <c r="S2036" t="str">
        <f>IF(R2036&gt;=7,"High",IF(R2036&gt;=4,"Medium","Low"))</f>
        <v>Low</v>
      </c>
    </row>
    <row r="2037" spans="1:19">
      <c r="A2037" t="s">
        <v>2162</v>
      </c>
      <c r="B2037">
        <v>30</v>
      </c>
      <c r="C2037" t="s">
        <v>112</v>
      </c>
      <c r="D2037" t="s">
        <v>137</v>
      </c>
      <c r="E2037">
        <v>17</v>
      </c>
      <c r="F2037" t="s">
        <v>103</v>
      </c>
      <c r="G2037" t="s">
        <v>104</v>
      </c>
      <c r="H2037" s="5">
        <v>453</v>
      </c>
      <c r="I2037" s="5">
        <v>7696.47</v>
      </c>
      <c r="J2037" t="s">
        <v>140</v>
      </c>
      <c r="K2037" t="s">
        <v>107</v>
      </c>
      <c r="L2037">
        <v>2</v>
      </c>
      <c r="M2037">
        <v>1</v>
      </c>
      <c r="N2037">
        <v>5</v>
      </c>
      <c r="O2037" s="6">
        <v>0</v>
      </c>
      <c r="P2037" t="s">
        <v>106</v>
      </c>
      <c r="Q2037" t="s">
        <v>107</v>
      </c>
      <c r="R2037">
        <f>IF(F2037="Monthly",2,0)
+IF(E2037&lt;=6,2,0)
+IF(N2037&lt;=2,2,0)
+IF(L2037&gt;=4,2,0)
+IF(M2037&gt;=2,1,0)
+IF(H2037&gt;=_xlfn.PERCENTILE.INC($H$2:$H$10001,0.75),1,0)</f>
        <v>2</v>
      </c>
      <c r="S2037" t="str">
        <f>IF(R2037&gt;=7,"High",IF(R2037&gt;=4,"Medium","Low"))</f>
        <v>Low</v>
      </c>
    </row>
    <row r="2038" spans="1:19">
      <c r="A2038" t="s">
        <v>2163</v>
      </c>
      <c r="B2038">
        <v>42</v>
      </c>
      <c r="C2038" t="s">
        <v>101</v>
      </c>
      <c r="D2038" t="s">
        <v>102</v>
      </c>
      <c r="E2038">
        <v>23</v>
      </c>
      <c r="F2038" t="s">
        <v>103</v>
      </c>
      <c r="G2038" t="s">
        <v>104</v>
      </c>
      <c r="H2038" s="5">
        <v>453</v>
      </c>
      <c r="I2038" s="5">
        <v>10138.14</v>
      </c>
      <c r="J2038" t="s">
        <v>134</v>
      </c>
      <c r="K2038" t="s">
        <v>107</v>
      </c>
      <c r="L2038">
        <v>0</v>
      </c>
      <c r="M2038">
        <v>0</v>
      </c>
      <c r="N2038">
        <v>5</v>
      </c>
      <c r="O2038" s="6">
        <v>0</v>
      </c>
      <c r="P2038" t="s">
        <v>106</v>
      </c>
      <c r="Q2038" t="s">
        <v>107</v>
      </c>
      <c r="R2038">
        <f>IF(F2038="Monthly",2,0)
+IF(E2038&lt;=6,2,0)
+IF(N2038&lt;=2,2,0)
+IF(L2038&gt;=4,2,0)
+IF(M2038&gt;=2,1,0)
+IF(H2038&gt;=_xlfn.PERCENTILE.INC($H$2:$H$10001,0.75),1,0)</f>
        <v>2</v>
      </c>
      <c r="S2038" t="str">
        <f>IF(R2038&gt;=7,"High",IF(R2038&gt;=4,"Medium","Low"))</f>
        <v>Low</v>
      </c>
    </row>
    <row r="2039" spans="1:19">
      <c r="A2039" t="s">
        <v>2164</v>
      </c>
      <c r="B2039">
        <v>19</v>
      </c>
      <c r="C2039" t="s">
        <v>112</v>
      </c>
      <c r="D2039" t="s">
        <v>137</v>
      </c>
      <c r="E2039">
        <v>18</v>
      </c>
      <c r="F2039" t="s">
        <v>109</v>
      </c>
      <c r="G2039" t="s">
        <v>110</v>
      </c>
      <c r="H2039" s="5">
        <v>725</v>
      </c>
      <c r="I2039" s="5">
        <v>12388.28</v>
      </c>
      <c r="J2039" t="s">
        <v>117</v>
      </c>
      <c r="K2039" t="s">
        <v>106</v>
      </c>
      <c r="L2039">
        <v>2</v>
      </c>
      <c r="M2039">
        <v>1</v>
      </c>
      <c r="N2039">
        <v>5</v>
      </c>
      <c r="O2039" s="6">
        <v>5</v>
      </c>
      <c r="P2039" t="s">
        <v>107</v>
      </c>
      <c r="Q2039" t="s">
        <v>107</v>
      </c>
      <c r="R2039">
        <f>IF(F2039="Monthly",2,0)
+IF(E2039&lt;=6,2,0)
+IF(N2039&lt;=2,2,0)
+IF(L2039&gt;=4,2,0)
+IF(M2039&gt;=2,1,0)
+IF(H2039&gt;=_xlfn.PERCENTILE.INC($H$2:$H$10001,0.75),1,0)</f>
        <v>0</v>
      </c>
      <c r="S2039" t="str">
        <f>IF(R2039&gt;=7,"High",IF(R2039&gt;=4,"Medium","Low"))</f>
        <v>Low</v>
      </c>
    </row>
    <row r="2040" spans="1:19">
      <c r="A2040" t="s">
        <v>2165</v>
      </c>
      <c r="B2040">
        <v>33</v>
      </c>
      <c r="C2040" t="s">
        <v>101</v>
      </c>
      <c r="D2040" t="s">
        <v>133</v>
      </c>
      <c r="E2040">
        <v>39</v>
      </c>
      <c r="F2040" t="s">
        <v>103</v>
      </c>
      <c r="G2040" t="s">
        <v>110</v>
      </c>
      <c r="H2040" s="5">
        <v>724</v>
      </c>
      <c r="I2040" s="5">
        <v>27626.91</v>
      </c>
      <c r="J2040" t="s">
        <v>105</v>
      </c>
      <c r="K2040" t="s">
        <v>106</v>
      </c>
      <c r="L2040">
        <v>2</v>
      </c>
      <c r="M2040">
        <v>1</v>
      </c>
      <c r="N2040">
        <v>4</v>
      </c>
      <c r="O2040" s="6">
        <v>0</v>
      </c>
      <c r="P2040" t="s">
        <v>107</v>
      </c>
      <c r="Q2040" t="s">
        <v>107</v>
      </c>
      <c r="R2040">
        <f>IF(F2040="Monthly",2,0)
+IF(E2040&lt;=6,2,0)
+IF(N2040&lt;=2,2,0)
+IF(L2040&gt;=4,2,0)
+IF(M2040&gt;=2,1,0)
+IF(H2040&gt;=_xlfn.PERCENTILE.INC($H$2:$H$10001,0.75),1,0)</f>
        <v>2</v>
      </c>
      <c r="S2040" t="str">
        <f>IF(R2040&gt;=7,"High",IF(R2040&gt;=4,"Medium","Low"))</f>
        <v>Low</v>
      </c>
    </row>
    <row r="2041" spans="1:19">
      <c r="A2041" t="s">
        <v>2166</v>
      </c>
      <c r="B2041">
        <v>40</v>
      </c>
      <c r="C2041" t="s">
        <v>112</v>
      </c>
      <c r="D2041" t="s">
        <v>126</v>
      </c>
      <c r="E2041">
        <v>24</v>
      </c>
      <c r="F2041" t="s">
        <v>109</v>
      </c>
      <c r="G2041" t="s">
        <v>110</v>
      </c>
      <c r="H2041" s="5">
        <v>800</v>
      </c>
      <c r="I2041" s="5">
        <v>18974.23</v>
      </c>
      <c r="J2041" t="s">
        <v>117</v>
      </c>
      <c r="K2041" t="s">
        <v>106</v>
      </c>
      <c r="L2041">
        <v>1</v>
      </c>
      <c r="M2041">
        <v>0</v>
      </c>
      <c r="N2041">
        <v>5</v>
      </c>
      <c r="O2041" s="6">
        <v>0</v>
      </c>
      <c r="P2041" t="s">
        <v>107</v>
      </c>
      <c r="Q2041" t="s">
        <v>107</v>
      </c>
      <c r="R2041">
        <f>IF(F2041="Monthly",2,0)
+IF(E2041&lt;=6,2,0)
+IF(N2041&lt;=2,2,0)
+IF(L2041&gt;=4,2,0)
+IF(M2041&gt;=2,1,0)
+IF(H2041&gt;=_xlfn.PERCENTILE.INC($H$2:$H$10001,0.75),1,0)</f>
        <v>1</v>
      </c>
      <c r="S2041" t="str">
        <f>IF(R2041&gt;=7,"High",IF(R2041&gt;=4,"Medium","Low"))</f>
        <v>Low</v>
      </c>
    </row>
    <row r="2042" spans="1:19">
      <c r="A2042" t="s">
        <v>2167</v>
      </c>
      <c r="B2042">
        <v>39</v>
      </c>
      <c r="C2042" t="s">
        <v>112</v>
      </c>
      <c r="D2042" t="s">
        <v>159</v>
      </c>
      <c r="E2042">
        <v>19</v>
      </c>
      <c r="F2042" t="s">
        <v>109</v>
      </c>
      <c r="G2042" t="s">
        <v>129</v>
      </c>
      <c r="H2042" s="5">
        <v>979</v>
      </c>
      <c r="I2042" s="5">
        <v>16935.13</v>
      </c>
      <c r="J2042" t="s">
        <v>134</v>
      </c>
      <c r="K2042" t="s">
        <v>106</v>
      </c>
      <c r="L2042">
        <v>0</v>
      </c>
      <c r="M2042">
        <v>0</v>
      </c>
      <c r="N2042">
        <v>5</v>
      </c>
      <c r="O2042" s="6">
        <v>10</v>
      </c>
      <c r="P2042" t="s">
        <v>106</v>
      </c>
      <c r="Q2042" t="s">
        <v>107</v>
      </c>
      <c r="R2042">
        <f>IF(F2042="Monthly",2,0)
+IF(E2042&lt;=6,2,0)
+IF(N2042&lt;=2,2,0)
+IF(L2042&gt;=4,2,0)
+IF(M2042&gt;=2,1,0)
+IF(H2042&gt;=_xlfn.PERCENTILE.INC($H$2:$H$10001,0.75),1,0)</f>
        <v>1</v>
      </c>
      <c r="S2042" t="str">
        <f>IF(R2042&gt;=7,"High",IF(R2042&gt;=4,"Medium","Low"))</f>
        <v>Low</v>
      </c>
    </row>
    <row r="2043" spans="1:19">
      <c r="A2043" t="s">
        <v>2168</v>
      </c>
      <c r="B2043">
        <v>39</v>
      </c>
      <c r="C2043" t="s">
        <v>112</v>
      </c>
      <c r="D2043" t="s">
        <v>131</v>
      </c>
      <c r="E2043">
        <v>20</v>
      </c>
      <c r="F2043" t="s">
        <v>103</v>
      </c>
      <c r="G2043" t="s">
        <v>104</v>
      </c>
      <c r="H2043" s="5">
        <v>407</v>
      </c>
      <c r="I2043" s="5">
        <v>8198.26</v>
      </c>
      <c r="J2043" t="s">
        <v>134</v>
      </c>
      <c r="K2043" t="s">
        <v>107</v>
      </c>
      <c r="L2043">
        <v>0</v>
      </c>
      <c r="M2043">
        <v>0</v>
      </c>
      <c r="N2043">
        <v>4</v>
      </c>
      <c r="O2043" s="6">
        <v>0</v>
      </c>
      <c r="P2043" t="s">
        <v>106</v>
      </c>
      <c r="Q2043" t="s">
        <v>107</v>
      </c>
      <c r="R2043">
        <f>IF(F2043="Monthly",2,0)
+IF(E2043&lt;=6,2,0)
+IF(N2043&lt;=2,2,0)
+IF(L2043&gt;=4,2,0)
+IF(M2043&gt;=2,1,0)
+IF(H2043&gt;=_xlfn.PERCENTILE.INC($H$2:$H$10001,0.75),1,0)</f>
        <v>2</v>
      </c>
      <c r="S2043" t="str">
        <f>IF(R2043&gt;=7,"High",IF(R2043&gt;=4,"Medium","Low"))</f>
        <v>Low</v>
      </c>
    </row>
    <row r="2044" spans="1:19">
      <c r="A2044" t="s">
        <v>2169</v>
      </c>
      <c r="B2044">
        <v>43</v>
      </c>
      <c r="C2044" t="s">
        <v>101</v>
      </c>
      <c r="D2044" t="s">
        <v>119</v>
      </c>
      <c r="E2044">
        <v>44</v>
      </c>
      <c r="F2044" t="s">
        <v>121</v>
      </c>
      <c r="G2044" t="s">
        <v>110</v>
      </c>
      <c r="H2044" s="5">
        <v>739</v>
      </c>
      <c r="I2044" s="5">
        <v>31783.66</v>
      </c>
      <c r="J2044" t="s">
        <v>140</v>
      </c>
      <c r="K2044" t="s">
        <v>106</v>
      </c>
      <c r="L2044">
        <v>1</v>
      </c>
      <c r="M2044">
        <v>0</v>
      </c>
      <c r="N2044">
        <v>5</v>
      </c>
      <c r="O2044" s="6">
        <v>0</v>
      </c>
      <c r="P2044" t="s">
        <v>106</v>
      </c>
      <c r="Q2044" t="s">
        <v>107</v>
      </c>
      <c r="R2044">
        <f>IF(F2044="Monthly",2,0)
+IF(E2044&lt;=6,2,0)
+IF(N2044&lt;=2,2,0)
+IF(L2044&gt;=4,2,0)
+IF(M2044&gt;=2,1,0)
+IF(H2044&gt;=_xlfn.PERCENTILE.INC($H$2:$H$10001,0.75),1,0)</f>
        <v>0</v>
      </c>
      <c r="S2044" t="str">
        <f>IF(R2044&gt;=7,"High",IF(R2044&gt;=4,"Medium","Low"))</f>
        <v>Low</v>
      </c>
    </row>
    <row r="2045" spans="1:19">
      <c r="A2045" t="s">
        <v>2170</v>
      </c>
      <c r="B2045">
        <v>30</v>
      </c>
      <c r="C2045" t="s">
        <v>101</v>
      </c>
      <c r="D2045" t="s">
        <v>123</v>
      </c>
      <c r="E2045">
        <v>21</v>
      </c>
      <c r="F2045" t="s">
        <v>109</v>
      </c>
      <c r="G2045" t="s">
        <v>104</v>
      </c>
      <c r="H2045" s="5">
        <v>468</v>
      </c>
      <c r="I2045" s="5">
        <v>9370.07</v>
      </c>
      <c r="J2045" t="s">
        <v>115</v>
      </c>
      <c r="K2045" t="s">
        <v>107</v>
      </c>
      <c r="L2045">
        <v>1</v>
      </c>
      <c r="M2045">
        <v>0</v>
      </c>
      <c r="N2045">
        <v>5</v>
      </c>
      <c r="O2045" s="6">
        <v>5</v>
      </c>
      <c r="P2045" t="s">
        <v>106</v>
      </c>
      <c r="Q2045" t="s">
        <v>106</v>
      </c>
      <c r="R2045">
        <f>IF(F2045="Monthly",2,0)
+IF(E2045&lt;=6,2,0)
+IF(N2045&lt;=2,2,0)
+IF(L2045&gt;=4,2,0)
+IF(M2045&gt;=2,1,0)
+IF(H2045&gt;=_xlfn.PERCENTILE.INC($H$2:$H$10001,0.75),1,0)</f>
        <v>0</v>
      </c>
      <c r="S2045" t="str">
        <f>IF(R2045&gt;=7,"High",IF(R2045&gt;=4,"Medium","Low"))</f>
        <v>Low</v>
      </c>
    </row>
    <row r="2046" spans="1:19">
      <c r="A2046" t="s">
        <v>2171</v>
      </c>
      <c r="B2046">
        <v>35</v>
      </c>
      <c r="C2046" t="s">
        <v>112</v>
      </c>
      <c r="D2046" t="s">
        <v>137</v>
      </c>
      <c r="E2046">
        <v>13</v>
      </c>
      <c r="F2046" t="s">
        <v>103</v>
      </c>
      <c r="G2046" t="s">
        <v>104</v>
      </c>
      <c r="H2046" s="5">
        <v>415</v>
      </c>
      <c r="I2046" s="5">
        <v>5408.97</v>
      </c>
      <c r="J2046" t="s">
        <v>134</v>
      </c>
      <c r="K2046" t="s">
        <v>106</v>
      </c>
      <c r="L2046">
        <v>1</v>
      </c>
      <c r="M2046">
        <v>0</v>
      </c>
      <c r="N2046">
        <v>5</v>
      </c>
      <c r="O2046" s="6">
        <v>0</v>
      </c>
      <c r="P2046" t="s">
        <v>106</v>
      </c>
      <c r="Q2046" t="s">
        <v>107</v>
      </c>
      <c r="R2046">
        <f>IF(F2046="Monthly",2,0)
+IF(E2046&lt;=6,2,0)
+IF(N2046&lt;=2,2,0)
+IF(L2046&gt;=4,2,0)
+IF(M2046&gt;=2,1,0)
+IF(H2046&gt;=_xlfn.PERCENTILE.INC($H$2:$H$10001,0.75),1,0)</f>
        <v>2</v>
      </c>
      <c r="S2046" t="str">
        <f>IF(R2046&gt;=7,"High",IF(R2046&gt;=4,"Medium","Low"))</f>
        <v>Low</v>
      </c>
    </row>
    <row r="2047" spans="1:19">
      <c r="A2047" t="s">
        <v>2172</v>
      </c>
      <c r="B2047">
        <v>60</v>
      </c>
      <c r="C2047" t="s">
        <v>112</v>
      </c>
      <c r="D2047" t="s">
        <v>119</v>
      </c>
      <c r="E2047">
        <v>47</v>
      </c>
      <c r="F2047" t="s">
        <v>109</v>
      </c>
      <c r="G2047" t="s">
        <v>104</v>
      </c>
      <c r="H2047" s="5">
        <v>490</v>
      </c>
      <c r="I2047" s="5">
        <v>22771.79</v>
      </c>
      <c r="J2047" t="s">
        <v>117</v>
      </c>
      <c r="K2047" t="s">
        <v>106</v>
      </c>
      <c r="L2047">
        <v>3</v>
      </c>
      <c r="M2047">
        <v>0</v>
      </c>
      <c r="N2047">
        <v>3</v>
      </c>
      <c r="O2047" s="6">
        <v>0</v>
      </c>
      <c r="P2047" t="s">
        <v>107</v>
      </c>
      <c r="Q2047" t="s">
        <v>107</v>
      </c>
      <c r="R2047">
        <f>IF(F2047="Monthly",2,0)
+IF(E2047&lt;=6,2,0)
+IF(N2047&lt;=2,2,0)
+IF(L2047&gt;=4,2,0)
+IF(M2047&gt;=2,1,0)
+IF(H2047&gt;=_xlfn.PERCENTILE.INC($H$2:$H$10001,0.75),1,0)</f>
        <v>0</v>
      </c>
      <c r="S2047" t="str">
        <f>IF(R2047&gt;=7,"High",IF(R2047&gt;=4,"Medium","Low"))</f>
        <v>Low</v>
      </c>
    </row>
    <row r="2048" spans="1:19">
      <c r="A2048" t="s">
        <v>2173</v>
      </c>
      <c r="B2048">
        <v>58</v>
      </c>
      <c r="C2048" t="s">
        <v>112</v>
      </c>
      <c r="D2048" t="s">
        <v>102</v>
      </c>
      <c r="E2048">
        <v>55</v>
      </c>
      <c r="F2048" t="s">
        <v>109</v>
      </c>
      <c r="G2048" t="s">
        <v>110</v>
      </c>
      <c r="H2048" s="5">
        <v>748</v>
      </c>
      <c r="I2048" s="5">
        <v>41760.29</v>
      </c>
      <c r="J2048" t="s">
        <v>105</v>
      </c>
      <c r="K2048" t="s">
        <v>106</v>
      </c>
      <c r="L2048">
        <v>4</v>
      </c>
      <c r="M2048">
        <v>1</v>
      </c>
      <c r="N2048">
        <v>5</v>
      </c>
      <c r="O2048" s="6">
        <v>0</v>
      </c>
      <c r="P2048" t="s">
        <v>107</v>
      </c>
      <c r="Q2048" t="s">
        <v>107</v>
      </c>
      <c r="R2048">
        <f>IF(F2048="Monthly",2,0)
+IF(E2048&lt;=6,2,0)
+IF(N2048&lt;=2,2,0)
+IF(L2048&gt;=4,2,0)
+IF(M2048&gt;=2,1,0)
+IF(H2048&gt;=_xlfn.PERCENTILE.INC($H$2:$H$10001,0.75),1,0)</f>
        <v>2</v>
      </c>
      <c r="S2048" t="str">
        <f>IF(R2048&gt;=7,"High",IF(R2048&gt;=4,"Medium","Low"))</f>
        <v>Low</v>
      </c>
    </row>
    <row r="2049" spans="1:19">
      <c r="A2049" t="s">
        <v>2174</v>
      </c>
      <c r="B2049">
        <v>68</v>
      </c>
      <c r="C2049" t="s">
        <v>101</v>
      </c>
      <c r="D2049" t="s">
        <v>119</v>
      </c>
      <c r="E2049">
        <v>61</v>
      </c>
      <c r="F2049" t="s">
        <v>103</v>
      </c>
      <c r="G2049" t="s">
        <v>129</v>
      </c>
      <c r="H2049" s="5">
        <v>1066</v>
      </c>
      <c r="I2049" s="5">
        <v>65760.08</v>
      </c>
      <c r="J2049" t="s">
        <v>105</v>
      </c>
      <c r="K2049" t="s">
        <v>106</v>
      </c>
      <c r="L2049">
        <v>0</v>
      </c>
      <c r="M2049">
        <v>0</v>
      </c>
      <c r="N2049">
        <v>5</v>
      </c>
      <c r="O2049" s="6">
        <v>0</v>
      </c>
      <c r="P2049" t="s">
        <v>106</v>
      </c>
      <c r="Q2049" t="s">
        <v>106</v>
      </c>
      <c r="R2049">
        <f>IF(F2049="Monthly",2,0)
+IF(E2049&lt;=6,2,0)
+IF(N2049&lt;=2,2,0)
+IF(L2049&gt;=4,2,0)
+IF(M2049&gt;=2,1,0)
+IF(H2049&gt;=_xlfn.PERCENTILE.INC($H$2:$H$10001,0.75),1,0)</f>
        <v>3</v>
      </c>
      <c r="S2049" t="str">
        <f>IF(R2049&gt;=7,"High",IF(R2049&gt;=4,"Medium","Low"))</f>
        <v>Low</v>
      </c>
    </row>
    <row r="2050" spans="1:19">
      <c r="A2050" t="s">
        <v>2175</v>
      </c>
      <c r="B2050">
        <v>30</v>
      </c>
      <c r="C2050" t="s">
        <v>112</v>
      </c>
      <c r="D2050" t="s">
        <v>119</v>
      </c>
      <c r="E2050">
        <v>10</v>
      </c>
      <c r="F2050" t="s">
        <v>103</v>
      </c>
      <c r="G2050" t="s">
        <v>129</v>
      </c>
      <c r="H2050" s="5">
        <v>1092</v>
      </c>
      <c r="I2050" s="5">
        <v>10818.22</v>
      </c>
      <c r="J2050" t="s">
        <v>140</v>
      </c>
      <c r="K2050" t="s">
        <v>106</v>
      </c>
      <c r="L2050">
        <v>3</v>
      </c>
      <c r="M2050">
        <v>1</v>
      </c>
      <c r="N2050">
        <v>5</v>
      </c>
      <c r="O2050" s="6">
        <v>0</v>
      </c>
      <c r="P2050" t="s">
        <v>107</v>
      </c>
      <c r="Q2050" t="s">
        <v>106</v>
      </c>
      <c r="R2050">
        <f>IF(F2050="Monthly",2,0)
+IF(E2050&lt;=6,2,0)
+IF(N2050&lt;=2,2,0)
+IF(L2050&gt;=4,2,0)
+IF(M2050&gt;=2,1,0)
+IF(H2050&gt;=_xlfn.PERCENTILE.INC($H$2:$H$10001,0.75),1,0)</f>
        <v>3</v>
      </c>
      <c r="S2050" t="str">
        <f>IF(R2050&gt;=7,"High",IF(R2050&gt;=4,"Medium","Low"))</f>
        <v>Low</v>
      </c>
    </row>
    <row r="2051" spans="1:19">
      <c r="A2051" t="s">
        <v>2176</v>
      </c>
      <c r="B2051">
        <v>22</v>
      </c>
      <c r="C2051" t="s">
        <v>101</v>
      </c>
      <c r="D2051" t="s">
        <v>119</v>
      </c>
      <c r="E2051">
        <v>41</v>
      </c>
      <c r="F2051" t="s">
        <v>109</v>
      </c>
      <c r="G2051" t="s">
        <v>110</v>
      </c>
      <c r="H2051" s="5">
        <v>763</v>
      </c>
      <c r="I2051" s="5">
        <v>29218.74</v>
      </c>
      <c r="J2051" t="s">
        <v>117</v>
      </c>
      <c r="K2051" t="s">
        <v>107</v>
      </c>
      <c r="L2051">
        <v>2</v>
      </c>
      <c r="M2051">
        <v>2</v>
      </c>
      <c r="N2051">
        <v>4</v>
      </c>
      <c r="O2051" s="6">
        <v>5</v>
      </c>
      <c r="P2051" t="s">
        <v>107</v>
      </c>
      <c r="Q2051" t="s">
        <v>107</v>
      </c>
      <c r="R2051">
        <f>IF(F2051="Monthly",2,0)
+IF(E2051&lt;=6,2,0)
+IF(N2051&lt;=2,2,0)
+IF(L2051&gt;=4,2,0)
+IF(M2051&gt;=2,1,0)
+IF(H2051&gt;=_xlfn.PERCENTILE.INC($H$2:$H$10001,0.75),1,0)</f>
        <v>1</v>
      </c>
      <c r="S2051" t="str">
        <f>IF(R2051&gt;=7,"High",IF(R2051&gt;=4,"Medium","Low"))</f>
        <v>Low</v>
      </c>
    </row>
    <row r="2052" spans="1:19">
      <c r="A2052" t="s">
        <v>2177</v>
      </c>
      <c r="B2052">
        <v>18</v>
      </c>
      <c r="C2052" t="s">
        <v>112</v>
      </c>
      <c r="D2052" t="s">
        <v>159</v>
      </c>
      <c r="E2052">
        <v>23</v>
      </c>
      <c r="F2052" t="s">
        <v>103</v>
      </c>
      <c r="G2052" t="s">
        <v>110</v>
      </c>
      <c r="H2052" s="5">
        <v>688</v>
      </c>
      <c r="I2052" s="5">
        <v>15803.21</v>
      </c>
      <c r="J2052" t="s">
        <v>140</v>
      </c>
      <c r="K2052" t="s">
        <v>107</v>
      </c>
      <c r="L2052">
        <v>2</v>
      </c>
      <c r="M2052">
        <v>0</v>
      </c>
      <c r="N2052">
        <v>5</v>
      </c>
      <c r="O2052" s="6">
        <v>0</v>
      </c>
      <c r="P2052" t="s">
        <v>107</v>
      </c>
      <c r="Q2052" t="s">
        <v>107</v>
      </c>
      <c r="R2052">
        <f>IF(F2052="Monthly",2,0)
+IF(E2052&lt;=6,2,0)
+IF(N2052&lt;=2,2,0)
+IF(L2052&gt;=4,2,0)
+IF(M2052&gt;=2,1,0)
+IF(H2052&gt;=_xlfn.PERCENTILE.INC($H$2:$H$10001,0.75),1,0)</f>
        <v>2</v>
      </c>
      <c r="S2052" t="str">
        <f>IF(R2052&gt;=7,"High",IF(R2052&gt;=4,"Medium","Low"))</f>
        <v>Low</v>
      </c>
    </row>
    <row r="2053" spans="1:19">
      <c r="A2053" t="s">
        <v>2178</v>
      </c>
      <c r="B2053">
        <v>43</v>
      </c>
      <c r="C2053" t="s">
        <v>112</v>
      </c>
      <c r="D2053" t="s">
        <v>126</v>
      </c>
      <c r="E2053">
        <v>25</v>
      </c>
      <c r="F2053" t="s">
        <v>109</v>
      </c>
      <c r="G2053" t="s">
        <v>129</v>
      </c>
      <c r="H2053" s="5">
        <v>1112</v>
      </c>
      <c r="I2053" s="5">
        <v>26648.959999999999</v>
      </c>
      <c r="J2053" t="s">
        <v>105</v>
      </c>
      <c r="K2053" t="s">
        <v>106</v>
      </c>
      <c r="L2053">
        <v>0</v>
      </c>
      <c r="M2053">
        <v>0</v>
      </c>
      <c r="N2053">
        <v>5</v>
      </c>
      <c r="O2053" s="6">
        <v>5</v>
      </c>
      <c r="P2053" t="s">
        <v>107</v>
      </c>
      <c r="Q2053" t="s">
        <v>107</v>
      </c>
      <c r="R2053">
        <f>IF(F2053="Monthly",2,0)
+IF(E2053&lt;=6,2,0)
+IF(N2053&lt;=2,2,0)
+IF(L2053&gt;=4,2,0)
+IF(M2053&gt;=2,1,0)
+IF(H2053&gt;=_xlfn.PERCENTILE.INC($H$2:$H$10001,0.75),1,0)</f>
        <v>1</v>
      </c>
      <c r="S2053" t="str">
        <f>IF(R2053&gt;=7,"High",IF(R2053&gt;=4,"Medium","Low"))</f>
        <v>Low</v>
      </c>
    </row>
    <row r="2054" spans="1:19">
      <c r="A2054" t="s">
        <v>2179</v>
      </c>
      <c r="B2054">
        <v>31</v>
      </c>
      <c r="C2054" t="s">
        <v>112</v>
      </c>
      <c r="D2054" t="s">
        <v>126</v>
      </c>
      <c r="E2054">
        <v>72</v>
      </c>
      <c r="F2054" t="s">
        <v>121</v>
      </c>
      <c r="G2054" t="s">
        <v>129</v>
      </c>
      <c r="H2054" s="5">
        <v>1105</v>
      </c>
      <c r="I2054" s="5">
        <v>68269.62</v>
      </c>
      <c r="J2054" t="s">
        <v>115</v>
      </c>
      <c r="K2054" t="s">
        <v>106</v>
      </c>
      <c r="L2054">
        <v>1</v>
      </c>
      <c r="M2054">
        <v>0</v>
      </c>
      <c r="N2054">
        <v>5</v>
      </c>
      <c r="O2054" s="6">
        <v>15</v>
      </c>
      <c r="P2054" t="s">
        <v>107</v>
      </c>
      <c r="Q2054" t="s">
        <v>107</v>
      </c>
      <c r="R2054">
        <f>IF(F2054="Monthly",2,0)
+IF(E2054&lt;=6,2,0)
+IF(N2054&lt;=2,2,0)
+IF(L2054&gt;=4,2,0)
+IF(M2054&gt;=2,1,0)
+IF(H2054&gt;=_xlfn.PERCENTILE.INC($H$2:$H$10001,0.75),1,0)</f>
        <v>1</v>
      </c>
      <c r="S2054" t="str">
        <f>IF(R2054&gt;=7,"High",IF(R2054&gt;=4,"Medium","Low"))</f>
        <v>Low</v>
      </c>
    </row>
    <row r="2055" spans="1:19">
      <c r="A2055" t="s">
        <v>2180</v>
      </c>
      <c r="B2055">
        <v>38</v>
      </c>
      <c r="C2055" t="s">
        <v>101</v>
      </c>
      <c r="D2055" t="s">
        <v>133</v>
      </c>
      <c r="E2055">
        <v>28</v>
      </c>
      <c r="F2055" t="s">
        <v>109</v>
      </c>
      <c r="G2055" t="s">
        <v>110</v>
      </c>
      <c r="H2055" s="5">
        <v>699</v>
      </c>
      <c r="I2055" s="5">
        <v>17670.23</v>
      </c>
      <c r="J2055" t="s">
        <v>105</v>
      </c>
      <c r="K2055" t="s">
        <v>106</v>
      </c>
      <c r="L2055">
        <v>0</v>
      </c>
      <c r="M2055">
        <v>0</v>
      </c>
      <c r="N2055">
        <v>4</v>
      </c>
      <c r="O2055" s="6">
        <v>10</v>
      </c>
      <c r="P2055" t="s">
        <v>107</v>
      </c>
      <c r="Q2055" t="s">
        <v>107</v>
      </c>
      <c r="R2055">
        <f>IF(F2055="Monthly",2,0)
+IF(E2055&lt;=6,2,0)
+IF(N2055&lt;=2,2,0)
+IF(L2055&gt;=4,2,0)
+IF(M2055&gt;=2,1,0)
+IF(H2055&gt;=_xlfn.PERCENTILE.INC($H$2:$H$10001,0.75),1,0)</f>
        <v>0</v>
      </c>
      <c r="S2055" t="str">
        <f>IF(R2055&gt;=7,"High",IF(R2055&gt;=4,"Medium","Low"))</f>
        <v>Low</v>
      </c>
    </row>
    <row r="2056" spans="1:19">
      <c r="A2056" t="s">
        <v>2181</v>
      </c>
      <c r="B2056">
        <v>34</v>
      </c>
      <c r="C2056" t="s">
        <v>101</v>
      </c>
      <c r="D2056" t="s">
        <v>131</v>
      </c>
      <c r="E2056">
        <v>47</v>
      </c>
      <c r="F2056" t="s">
        <v>103</v>
      </c>
      <c r="G2056" t="s">
        <v>104</v>
      </c>
      <c r="H2056" s="5">
        <v>449</v>
      </c>
      <c r="I2056" s="5">
        <v>20993.439999999999</v>
      </c>
      <c r="J2056" t="s">
        <v>140</v>
      </c>
      <c r="K2056" t="s">
        <v>107</v>
      </c>
      <c r="L2056">
        <v>0</v>
      </c>
      <c r="M2056">
        <v>0</v>
      </c>
      <c r="N2056">
        <v>5</v>
      </c>
      <c r="O2056" s="6">
        <v>0</v>
      </c>
      <c r="P2056" t="s">
        <v>106</v>
      </c>
      <c r="Q2056" t="s">
        <v>107</v>
      </c>
      <c r="R2056">
        <f>IF(F2056="Monthly",2,0)
+IF(E2056&lt;=6,2,0)
+IF(N2056&lt;=2,2,0)
+IF(L2056&gt;=4,2,0)
+IF(M2056&gt;=2,1,0)
+IF(H2056&gt;=_xlfn.PERCENTILE.INC($H$2:$H$10001,0.75),1,0)</f>
        <v>2</v>
      </c>
      <c r="S2056" t="str">
        <f>IF(R2056&gt;=7,"High",IF(R2056&gt;=4,"Medium","Low"))</f>
        <v>Low</v>
      </c>
    </row>
    <row r="2057" spans="1:19">
      <c r="A2057" t="s">
        <v>2182</v>
      </c>
      <c r="B2057">
        <v>20</v>
      </c>
      <c r="C2057" t="s">
        <v>112</v>
      </c>
      <c r="D2057" t="s">
        <v>137</v>
      </c>
      <c r="E2057">
        <v>12</v>
      </c>
      <c r="F2057" t="s">
        <v>103</v>
      </c>
      <c r="G2057" t="s">
        <v>110</v>
      </c>
      <c r="H2057" s="5">
        <v>697</v>
      </c>
      <c r="I2057" s="5">
        <v>8291.4699999999993</v>
      </c>
      <c r="J2057" t="s">
        <v>134</v>
      </c>
      <c r="K2057" t="s">
        <v>107</v>
      </c>
      <c r="L2057">
        <v>1</v>
      </c>
      <c r="M2057">
        <v>0</v>
      </c>
      <c r="N2057">
        <v>5</v>
      </c>
      <c r="O2057" s="6">
        <v>0</v>
      </c>
      <c r="P2057" t="s">
        <v>107</v>
      </c>
      <c r="Q2057" t="s">
        <v>107</v>
      </c>
      <c r="R2057">
        <f>IF(F2057="Monthly",2,0)
+IF(E2057&lt;=6,2,0)
+IF(N2057&lt;=2,2,0)
+IF(L2057&gt;=4,2,0)
+IF(M2057&gt;=2,1,0)
+IF(H2057&gt;=_xlfn.PERCENTILE.INC($H$2:$H$10001,0.75),1,0)</f>
        <v>2</v>
      </c>
      <c r="S2057" t="str">
        <f>IF(R2057&gt;=7,"High",IF(R2057&gt;=4,"Medium","Low"))</f>
        <v>Low</v>
      </c>
    </row>
    <row r="2058" spans="1:19">
      <c r="A2058" t="s">
        <v>2183</v>
      </c>
      <c r="B2058">
        <v>45</v>
      </c>
      <c r="C2058" t="s">
        <v>112</v>
      </c>
      <c r="D2058" t="s">
        <v>102</v>
      </c>
      <c r="E2058">
        <v>54</v>
      </c>
      <c r="F2058" t="s">
        <v>103</v>
      </c>
      <c r="G2058" t="s">
        <v>110</v>
      </c>
      <c r="H2058" s="5">
        <v>694</v>
      </c>
      <c r="I2058" s="5">
        <v>38304.31</v>
      </c>
      <c r="J2058" t="s">
        <v>105</v>
      </c>
      <c r="K2058" t="s">
        <v>106</v>
      </c>
      <c r="L2058">
        <v>3</v>
      </c>
      <c r="M2058">
        <v>1</v>
      </c>
      <c r="N2058">
        <v>3</v>
      </c>
      <c r="O2058" s="6">
        <v>0</v>
      </c>
      <c r="P2058" t="s">
        <v>107</v>
      </c>
      <c r="Q2058" t="s">
        <v>107</v>
      </c>
      <c r="R2058">
        <f>IF(F2058="Monthly",2,0)
+IF(E2058&lt;=6,2,0)
+IF(N2058&lt;=2,2,0)
+IF(L2058&gt;=4,2,0)
+IF(M2058&gt;=2,1,0)
+IF(H2058&gt;=_xlfn.PERCENTILE.INC($H$2:$H$10001,0.75),1,0)</f>
        <v>2</v>
      </c>
      <c r="S2058" t="str">
        <f>IF(R2058&gt;=7,"High",IF(R2058&gt;=4,"Medium","Low"))</f>
        <v>Low</v>
      </c>
    </row>
    <row r="2059" spans="1:19">
      <c r="A2059" t="s">
        <v>2184</v>
      </c>
      <c r="B2059">
        <v>37</v>
      </c>
      <c r="C2059" t="s">
        <v>112</v>
      </c>
      <c r="D2059" t="s">
        <v>123</v>
      </c>
      <c r="E2059">
        <v>34</v>
      </c>
      <c r="F2059" t="s">
        <v>103</v>
      </c>
      <c r="G2059" t="s">
        <v>129</v>
      </c>
      <c r="H2059" s="5">
        <v>1078</v>
      </c>
      <c r="I2059" s="5">
        <v>36990.32</v>
      </c>
      <c r="J2059" t="s">
        <v>140</v>
      </c>
      <c r="K2059" t="s">
        <v>106</v>
      </c>
      <c r="L2059">
        <v>0</v>
      </c>
      <c r="M2059">
        <v>0</v>
      </c>
      <c r="N2059">
        <v>5</v>
      </c>
      <c r="O2059" s="6">
        <v>0</v>
      </c>
      <c r="P2059" t="s">
        <v>107</v>
      </c>
      <c r="Q2059" t="s">
        <v>107</v>
      </c>
      <c r="R2059">
        <f>IF(F2059="Monthly",2,0)
+IF(E2059&lt;=6,2,0)
+IF(N2059&lt;=2,2,0)
+IF(L2059&gt;=4,2,0)
+IF(M2059&gt;=2,1,0)
+IF(H2059&gt;=_xlfn.PERCENTILE.INC($H$2:$H$10001,0.75),1,0)</f>
        <v>3</v>
      </c>
      <c r="S2059" t="str">
        <f>IF(R2059&gt;=7,"High",IF(R2059&gt;=4,"Medium","Low"))</f>
        <v>Low</v>
      </c>
    </row>
    <row r="2060" spans="1:19">
      <c r="A2060" t="s">
        <v>2185</v>
      </c>
      <c r="B2060">
        <v>21</v>
      </c>
      <c r="C2060" t="s">
        <v>112</v>
      </c>
      <c r="D2060" t="s">
        <v>126</v>
      </c>
      <c r="E2060">
        <v>48</v>
      </c>
      <c r="F2060" t="s">
        <v>109</v>
      </c>
      <c r="G2060" t="s">
        <v>129</v>
      </c>
      <c r="H2060" s="5">
        <v>991</v>
      </c>
      <c r="I2060" s="5">
        <v>48472.01</v>
      </c>
      <c r="J2060" t="s">
        <v>105</v>
      </c>
      <c r="K2060" t="s">
        <v>106</v>
      </c>
      <c r="L2060">
        <v>1</v>
      </c>
      <c r="M2060">
        <v>0</v>
      </c>
      <c r="N2060">
        <v>5</v>
      </c>
      <c r="O2060" s="6">
        <v>0</v>
      </c>
      <c r="P2060" t="s">
        <v>107</v>
      </c>
      <c r="Q2060" t="s">
        <v>106</v>
      </c>
      <c r="R2060">
        <f>IF(F2060="Monthly",2,0)
+IF(E2060&lt;=6,2,0)
+IF(N2060&lt;=2,2,0)
+IF(L2060&gt;=4,2,0)
+IF(M2060&gt;=2,1,0)
+IF(H2060&gt;=_xlfn.PERCENTILE.INC($H$2:$H$10001,0.75),1,0)</f>
        <v>1</v>
      </c>
      <c r="S2060" t="str">
        <f>IF(R2060&gt;=7,"High",IF(R2060&gt;=4,"Medium","Low"))</f>
        <v>Low</v>
      </c>
    </row>
    <row r="2061" spans="1:19">
      <c r="A2061" t="s">
        <v>2186</v>
      </c>
      <c r="B2061">
        <v>32</v>
      </c>
      <c r="C2061" t="s">
        <v>101</v>
      </c>
      <c r="D2061" t="s">
        <v>131</v>
      </c>
      <c r="E2061">
        <v>65</v>
      </c>
      <c r="F2061" t="s">
        <v>103</v>
      </c>
      <c r="G2061" t="s">
        <v>129</v>
      </c>
      <c r="H2061" s="5">
        <v>987</v>
      </c>
      <c r="I2061" s="5">
        <v>65968.34</v>
      </c>
      <c r="J2061" t="s">
        <v>105</v>
      </c>
      <c r="K2061" t="s">
        <v>106</v>
      </c>
      <c r="L2061">
        <v>0</v>
      </c>
      <c r="M2061">
        <v>0</v>
      </c>
      <c r="N2061">
        <v>5</v>
      </c>
      <c r="O2061" s="6">
        <v>0</v>
      </c>
      <c r="P2061" t="s">
        <v>107</v>
      </c>
      <c r="Q2061" t="s">
        <v>107</v>
      </c>
      <c r="R2061">
        <f>IF(F2061="Monthly",2,0)
+IF(E2061&lt;=6,2,0)
+IF(N2061&lt;=2,2,0)
+IF(L2061&gt;=4,2,0)
+IF(M2061&gt;=2,1,0)
+IF(H2061&gt;=_xlfn.PERCENTILE.INC($H$2:$H$10001,0.75),1,0)</f>
        <v>3</v>
      </c>
      <c r="S2061" t="str">
        <f>IF(R2061&gt;=7,"High",IF(R2061&gt;=4,"Medium","Low"))</f>
        <v>Low</v>
      </c>
    </row>
    <row r="2062" spans="1:19">
      <c r="A2062" t="s">
        <v>2187</v>
      </c>
      <c r="B2062">
        <v>19</v>
      </c>
      <c r="C2062" t="s">
        <v>112</v>
      </c>
      <c r="D2062" t="s">
        <v>137</v>
      </c>
      <c r="E2062">
        <v>31</v>
      </c>
      <c r="F2062" t="s">
        <v>109</v>
      </c>
      <c r="G2062" t="s">
        <v>129</v>
      </c>
      <c r="H2062" s="5">
        <v>1001</v>
      </c>
      <c r="I2062" s="5">
        <v>29133.75</v>
      </c>
      <c r="J2062" t="s">
        <v>117</v>
      </c>
      <c r="K2062" t="s">
        <v>106</v>
      </c>
      <c r="L2062">
        <v>4</v>
      </c>
      <c r="M2062">
        <v>1</v>
      </c>
      <c r="N2062">
        <v>3</v>
      </c>
      <c r="O2062" s="6">
        <v>5</v>
      </c>
      <c r="P2062" t="s">
        <v>107</v>
      </c>
      <c r="Q2062" t="s">
        <v>107</v>
      </c>
      <c r="R2062">
        <f>IF(F2062="Monthly",2,0)
+IF(E2062&lt;=6,2,0)
+IF(N2062&lt;=2,2,0)
+IF(L2062&gt;=4,2,0)
+IF(M2062&gt;=2,1,0)
+IF(H2062&gt;=_xlfn.PERCENTILE.INC($H$2:$H$10001,0.75),1,0)</f>
        <v>3</v>
      </c>
      <c r="S2062" t="str">
        <f>IF(R2062&gt;=7,"High",IF(R2062&gt;=4,"Medium","Low"))</f>
        <v>Low</v>
      </c>
    </row>
    <row r="2063" spans="1:19">
      <c r="A2063" t="s">
        <v>2188</v>
      </c>
      <c r="B2063">
        <v>40</v>
      </c>
      <c r="C2063" t="s">
        <v>112</v>
      </c>
      <c r="D2063" t="s">
        <v>102</v>
      </c>
      <c r="E2063">
        <v>25</v>
      </c>
      <c r="F2063" t="s">
        <v>103</v>
      </c>
      <c r="G2063" t="s">
        <v>104</v>
      </c>
      <c r="H2063" s="5">
        <v>569</v>
      </c>
      <c r="I2063" s="5">
        <v>13853.07</v>
      </c>
      <c r="J2063" t="s">
        <v>115</v>
      </c>
      <c r="K2063" t="s">
        <v>106</v>
      </c>
      <c r="L2063">
        <v>1</v>
      </c>
      <c r="M2063">
        <v>0</v>
      </c>
      <c r="N2063">
        <v>5</v>
      </c>
      <c r="O2063" s="6">
        <v>0</v>
      </c>
      <c r="P2063" t="s">
        <v>106</v>
      </c>
      <c r="Q2063" t="s">
        <v>107</v>
      </c>
      <c r="R2063">
        <f>IF(F2063="Monthly",2,0)
+IF(E2063&lt;=6,2,0)
+IF(N2063&lt;=2,2,0)
+IF(L2063&gt;=4,2,0)
+IF(M2063&gt;=2,1,0)
+IF(H2063&gt;=_xlfn.PERCENTILE.INC($H$2:$H$10001,0.75),1,0)</f>
        <v>2</v>
      </c>
      <c r="S2063" t="str">
        <f>IF(R2063&gt;=7,"High",IF(R2063&gt;=4,"Medium","Low"))</f>
        <v>Low</v>
      </c>
    </row>
    <row r="2064" spans="1:19">
      <c r="A2064" t="s">
        <v>2189</v>
      </c>
      <c r="B2064">
        <v>18</v>
      </c>
      <c r="C2064" t="s">
        <v>112</v>
      </c>
      <c r="D2064" t="s">
        <v>102</v>
      </c>
      <c r="E2064">
        <v>16</v>
      </c>
      <c r="F2064" t="s">
        <v>103</v>
      </c>
      <c r="G2064" t="s">
        <v>104</v>
      </c>
      <c r="H2064" s="5">
        <v>509</v>
      </c>
      <c r="I2064" s="5">
        <v>7920.88</v>
      </c>
      <c r="J2064" t="s">
        <v>115</v>
      </c>
      <c r="K2064" t="s">
        <v>106</v>
      </c>
      <c r="L2064">
        <v>0</v>
      </c>
      <c r="M2064">
        <v>0</v>
      </c>
      <c r="N2064">
        <v>4</v>
      </c>
      <c r="O2064" s="6">
        <v>0</v>
      </c>
      <c r="P2064" t="s">
        <v>106</v>
      </c>
      <c r="Q2064" t="s">
        <v>107</v>
      </c>
      <c r="R2064">
        <f>IF(F2064="Monthly",2,0)
+IF(E2064&lt;=6,2,0)
+IF(N2064&lt;=2,2,0)
+IF(L2064&gt;=4,2,0)
+IF(M2064&gt;=2,1,0)
+IF(H2064&gt;=_xlfn.PERCENTILE.INC($H$2:$H$10001,0.75),1,0)</f>
        <v>2</v>
      </c>
      <c r="S2064" t="str">
        <f>IF(R2064&gt;=7,"High",IF(R2064&gt;=4,"Medium","Low"))</f>
        <v>Low</v>
      </c>
    </row>
    <row r="2065" spans="1:19">
      <c r="A2065" t="s">
        <v>2190</v>
      </c>
      <c r="B2065">
        <v>49</v>
      </c>
      <c r="C2065" t="s">
        <v>101</v>
      </c>
      <c r="D2065" t="s">
        <v>123</v>
      </c>
      <c r="E2065">
        <v>19</v>
      </c>
      <c r="F2065" t="s">
        <v>103</v>
      </c>
      <c r="G2065" t="s">
        <v>104</v>
      </c>
      <c r="H2065" s="5">
        <v>440</v>
      </c>
      <c r="I2065" s="5">
        <v>8395.73</v>
      </c>
      <c r="J2065" t="s">
        <v>117</v>
      </c>
      <c r="K2065" t="s">
        <v>106</v>
      </c>
      <c r="L2065">
        <v>0</v>
      </c>
      <c r="M2065">
        <v>0</v>
      </c>
      <c r="N2065">
        <v>4</v>
      </c>
      <c r="O2065" s="6">
        <v>0</v>
      </c>
      <c r="P2065" t="s">
        <v>107</v>
      </c>
      <c r="Q2065" t="s">
        <v>106</v>
      </c>
      <c r="R2065">
        <f>IF(F2065="Monthly",2,0)
+IF(E2065&lt;=6,2,0)
+IF(N2065&lt;=2,2,0)
+IF(L2065&gt;=4,2,0)
+IF(M2065&gt;=2,1,0)
+IF(H2065&gt;=_xlfn.PERCENTILE.INC($H$2:$H$10001,0.75),1,0)</f>
        <v>2</v>
      </c>
      <c r="S2065" t="str">
        <f>IF(R2065&gt;=7,"High",IF(R2065&gt;=4,"Medium","Low"))</f>
        <v>Low</v>
      </c>
    </row>
    <row r="2066" spans="1:19">
      <c r="A2066" t="s">
        <v>2191</v>
      </c>
      <c r="B2066">
        <v>32</v>
      </c>
      <c r="C2066" t="s">
        <v>112</v>
      </c>
      <c r="D2066" t="s">
        <v>119</v>
      </c>
      <c r="E2066">
        <v>59</v>
      </c>
      <c r="F2066" t="s">
        <v>103</v>
      </c>
      <c r="G2066" t="s">
        <v>104</v>
      </c>
      <c r="H2066" s="5">
        <v>497</v>
      </c>
      <c r="I2066" s="5">
        <v>29303.86</v>
      </c>
      <c r="J2066" t="s">
        <v>134</v>
      </c>
      <c r="K2066" t="s">
        <v>107</v>
      </c>
      <c r="L2066">
        <v>1</v>
      </c>
      <c r="M2066">
        <v>0</v>
      </c>
      <c r="N2066">
        <v>4</v>
      </c>
      <c r="O2066" s="6">
        <v>0</v>
      </c>
      <c r="P2066" t="s">
        <v>107</v>
      </c>
      <c r="Q2066" t="s">
        <v>107</v>
      </c>
      <c r="R2066">
        <f>IF(F2066="Monthly",2,0)
+IF(E2066&lt;=6,2,0)
+IF(N2066&lt;=2,2,0)
+IF(L2066&gt;=4,2,0)
+IF(M2066&gt;=2,1,0)
+IF(H2066&gt;=_xlfn.PERCENTILE.INC($H$2:$H$10001,0.75),1,0)</f>
        <v>2</v>
      </c>
      <c r="S2066" t="str">
        <f>IF(R2066&gt;=7,"High",IF(R2066&gt;=4,"Medium","Low"))</f>
        <v>Low</v>
      </c>
    </row>
    <row r="2067" spans="1:19">
      <c r="A2067" t="s">
        <v>2192</v>
      </c>
      <c r="B2067">
        <v>47</v>
      </c>
      <c r="C2067" t="s">
        <v>101</v>
      </c>
      <c r="D2067" t="s">
        <v>119</v>
      </c>
      <c r="E2067">
        <v>37</v>
      </c>
      <c r="F2067" t="s">
        <v>109</v>
      </c>
      <c r="G2067" t="s">
        <v>129</v>
      </c>
      <c r="H2067" s="5">
        <v>1051</v>
      </c>
      <c r="I2067" s="5">
        <v>38020.89</v>
      </c>
      <c r="J2067" t="s">
        <v>134</v>
      </c>
      <c r="K2067" t="s">
        <v>106</v>
      </c>
      <c r="L2067">
        <v>0</v>
      </c>
      <c r="M2067">
        <v>0</v>
      </c>
      <c r="N2067">
        <v>5</v>
      </c>
      <c r="O2067" s="6">
        <v>0</v>
      </c>
      <c r="P2067" t="s">
        <v>107</v>
      </c>
      <c r="Q2067" t="s">
        <v>107</v>
      </c>
      <c r="R2067">
        <f>IF(F2067="Monthly",2,0)
+IF(E2067&lt;=6,2,0)
+IF(N2067&lt;=2,2,0)
+IF(L2067&gt;=4,2,0)
+IF(M2067&gt;=2,1,0)
+IF(H2067&gt;=_xlfn.PERCENTILE.INC($H$2:$H$10001,0.75),1,0)</f>
        <v>1</v>
      </c>
      <c r="S2067" t="str">
        <f>IF(R2067&gt;=7,"High",IF(R2067&gt;=4,"Medium","Low"))</f>
        <v>Low</v>
      </c>
    </row>
    <row r="2068" spans="1:19">
      <c r="A2068" t="s">
        <v>2193</v>
      </c>
      <c r="B2068">
        <v>22</v>
      </c>
      <c r="C2068" t="s">
        <v>112</v>
      </c>
      <c r="D2068" t="s">
        <v>131</v>
      </c>
      <c r="E2068">
        <v>18</v>
      </c>
      <c r="F2068" t="s">
        <v>109</v>
      </c>
      <c r="G2068" t="s">
        <v>110</v>
      </c>
      <c r="H2068" s="5">
        <v>708</v>
      </c>
      <c r="I2068" s="5">
        <v>13072.33</v>
      </c>
      <c r="J2068" t="s">
        <v>105</v>
      </c>
      <c r="K2068" t="s">
        <v>106</v>
      </c>
      <c r="L2068">
        <v>0</v>
      </c>
      <c r="M2068">
        <v>0</v>
      </c>
      <c r="N2068">
        <v>5</v>
      </c>
      <c r="O2068" s="6">
        <v>0</v>
      </c>
      <c r="P2068" t="s">
        <v>107</v>
      </c>
      <c r="Q2068" t="s">
        <v>107</v>
      </c>
      <c r="R2068">
        <f>IF(F2068="Monthly",2,0)
+IF(E2068&lt;=6,2,0)
+IF(N2068&lt;=2,2,0)
+IF(L2068&gt;=4,2,0)
+IF(M2068&gt;=2,1,0)
+IF(H2068&gt;=_xlfn.PERCENTILE.INC($H$2:$H$10001,0.75),1,0)</f>
        <v>0</v>
      </c>
      <c r="S2068" t="str">
        <f>IF(R2068&gt;=7,"High",IF(R2068&gt;=4,"Medium","Low"))</f>
        <v>Low</v>
      </c>
    </row>
    <row r="2069" spans="1:19">
      <c r="A2069" t="s">
        <v>2194</v>
      </c>
      <c r="B2069">
        <v>51</v>
      </c>
      <c r="C2069" t="s">
        <v>101</v>
      </c>
      <c r="D2069" t="s">
        <v>123</v>
      </c>
      <c r="E2069">
        <v>30</v>
      </c>
      <c r="F2069" t="s">
        <v>103</v>
      </c>
      <c r="G2069" t="s">
        <v>104</v>
      </c>
      <c r="H2069" s="5">
        <v>396</v>
      </c>
      <c r="I2069" s="5">
        <v>12042.46</v>
      </c>
      <c r="J2069" t="s">
        <v>134</v>
      </c>
      <c r="K2069" t="s">
        <v>106</v>
      </c>
      <c r="L2069">
        <v>1</v>
      </c>
      <c r="M2069">
        <v>0</v>
      </c>
      <c r="N2069">
        <v>5</v>
      </c>
      <c r="O2069" s="6">
        <v>0</v>
      </c>
      <c r="P2069" t="s">
        <v>107</v>
      </c>
      <c r="Q2069" t="s">
        <v>106</v>
      </c>
      <c r="R2069">
        <f>IF(F2069="Monthly",2,0)
+IF(E2069&lt;=6,2,0)
+IF(N2069&lt;=2,2,0)
+IF(L2069&gt;=4,2,0)
+IF(M2069&gt;=2,1,0)
+IF(H2069&gt;=_xlfn.PERCENTILE.INC($H$2:$H$10001,0.75),1,0)</f>
        <v>2</v>
      </c>
      <c r="S2069" t="str">
        <f>IF(R2069&gt;=7,"High",IF(R2069&gt;=4,"Medium","Low"))</f>
        <v>Low</v>
      </c>
    </row>
    <row r="2070" spans="1:19">
      <c r="A2070" t="s">
        <v>2195</v>
      </c>
      <c r="B2070">
        <v>22</v>
      </c>
      <c r="C2070" t="s">
        <v>101</v>
      </c>
      <c r="D2070" t="s">
        <v>123</v>
      </c>
      <c r="E2070">
        <v>33</v>
      </c>
      <c r="F2070" t="s">
        <v>103</v>
      </c>
      <c r="G2070" t="s">
        <v>129</v>
      </c>
      <c r="H2070" s="5">
        <v>1084</v>
      </c>
      <c r="I2070" s="5">
        <v>35538.69</v>
      </c>
      <c r="J2070" t="s">
        <v>134</v>
      </c>
      <c r="K2070" t="s">
        <v>106</v>
      </c>
      <c r="L2070">
        <v>1</v>
      </c>
      <c r="M2070">
        <v>0</v>
      </c>
      <c r="N2070">
        <v>4</v>
      </c>
      <c r="O2070" s="6">
        <v>0</v>
      </c>
      <c r="P2070" t="s">
        <v>106</v>
      </c>
      <c r="Q2070" t="s">
        <v>106</v>
      </c>
      <c r="R2070">
        <f>IF(F2070="Monthly",2,0)
+IF(E2070&lt;=6,2,0)
+IF(N2070&lt;=2,2,0)
+IF(L2070&gt;=4,2,0)
+IF(M2070&gt;=2,1,0)
+IF(H2070&gt;=_xlfn.PERCENTILE.INC($H$2:$H$10001,0.75),1,0)</f>
        <v>3</v>
      </c>
      <c r="S2070" t="str">
        <f>IF(R2070&gt;=7,"High",IF(R2070&gt;=4,"Medium","Low"))</f>
        <v>Low</v>
      </c>
    </row>
    <row r="2071" spans="1:19">
      <c r="A2071" t="s">
        <v>2196</v>
      </c>
      <c r="B2071">
        <v>30</v>
      </c>
      <c r="C2071" t="s">
        <v>101</v>
      </c>
      <c r="D2071" t="s">
        <v>131</v>
      </c>
      <c r="E2071">
        <v>33</v>
      </c>
      <c r="F2071" t="s">
        <v>109</v>
      </c>
      <c r="G2071" t="s">
        <v>110</v>
      </c>
      <c r="H2071" s="5">
        <v>714</v>
      </c>
      <c r="I2071" s="5">
        <v>23053.45</v>
      </c>
      <c r="J2071" t="s">
        <v>105</v>
      </c>
      <c r="K2071" t="s">
        <v>107</v>
      </c>
      <c r="L2071">
        <v>0</v>
      </c>
      <c r="M2071">
        <v>0</v>
      </c>
      <c r="N2071">
        <v>5</v>
      </c>
      <c r="O2071" s="6">
        <v>0</v>
      </c>
      <c r="P2071" t="s">
        <v>107</v>
      </c>
      <c r="Q2071" t="s">
        <v>106</v>
      </c>
      <c r="R2071">
        <f>IF(F2071="Monthly",2,0)
+IF(E2071&lt;=6,2,0)
+IF(N2071&lt;=2,2,0)
+IF(L2071&gt;=4,2,0)
+IF(M2071&gt;=2,1,0)
+IF(H2071&gt;=_xlfn.PERCENTILE.INC($H$2:$H$10001,0.75),1,0)</f>
        <v>0</v>
      </c>
      <c r="S2071" t="str">
        <f>IF(R2071&gt;=7,"High",IF(R2071&gt;=4,"Medium","Low"))</f>
        <v>Low</v>
      </c>
    </row>
    <row r="2072" spans="1:19">
      <c r="A2072" t="s">
        <v>2197</v>
      </c>
      <c r="B2072">
        <v>20</v>
      </c>
      <c r="C2072" t="s">
        <v>101</v>
      </c>
      <c r="D2072" t="s">
        <v>102</v>
      </c>
      <c r="E2072">
        <v>9</v>
      </c>
      <c r="F2072" t="s">
        <v>103</v>
      </c>
      <c r="G2072" t="s">
        <v>110</v>
      </c>
      <c r="H2072" s="5">
        <v>759</v>
      </c>
      <c r="I2072" s="5">
        <v>6757.07</v>
      </c>
      <c r="J2072" t="s">
        <v>117</v>
      </c>
      <c r="K2072" t="s">
        <v>106</v>
      </c>
      <c r="L2072">
        <v>0</v>
      </c>
      <c r="M2072">
        <v>0</v>
      </c>
      <c r="N2072">
        <v>5</v>
      </c>
      <c r="O2072" s="6">
        <v>0</v>
      </c>
      <c r="P2072" t="s">
        <v>106</v>
      </c>
      <c r="Q2072" t="s">
        <v>107</v>
      </c>
      <c r="R2072">
        <f>IF(F2072="Monthly",2,0)
+IF(E2072&lt;=6,2,0)
+IF(N2072&lt;=2,2,0)
+IF(L2072&gt;=4,2,0)
+IF(M2072&gt;=2,1,0)
+IF(H2072&gt;=_xlfn.PERCENTILE.INC($H$2:$H$10001,0.75),1,0)</f>
        <v>2</v>
      </c>
      <c r="S2072" t="str">
        <f>IF(R2072&gt;=7,"High",IF(R2072&gt;=4,"Medium","Low"))</f>
        <v>Low</v>
      </c>
    </row>
    <row r="2073" spans="1:19">
      <c r="A2073" t="s">
        <v>2198</v>
      </c>
      <c r="B2073">
        <v>36</v>
      </c>
      <c r="C2073" t="s">
        <v>101</v>
      </c>
      <c r="D2073" t="s">
        <v>133</v>
      </c>
      <c r="E2073">
        <v>29</v>
      </c>
      <c r="F2073" t="s">
        <v>103</v>
      </c>
      <c r="G2073" t="s">
        <v>110</v>
      </c>
      <c r="H2073" s="5">
        <v>789</v>
      </c>
      <c r="I2073" s="5">
        <v>23241.08</v>
      </c>
      <c r="J2073" t="s">
        <v>105</v>
      </c>
      <c r="K2073" t="s">
        <v>107</v>
      </c>
      <c r="L2073">
        <v>2</v>
      </c>
      <c r="M2073">
        <v>0</v>
      </c>
      <c r="N2073">
        <v>5</v>
      </c>
      <c r="O2073" s="6">
        <v>0</v>
      </c>
      <c r="P2073" t="s">
        <v>107</v>
      </c>
      <c r="Q2073" t="s">
        <v>106</v>
      </c>
      <c r="R2073">
        <f>IF(F2073="Monthly",2,0)
+IF(E2073&lt;=6,2,0)
+IF(N2073&lt;=2,2,0)
+IF(L2073&gt;=4,2,0)
+IF(M2073&gt;=2,1,0)
+IF(H2073&gt;=_xlfn.PERCENTILE.INC($H$2:$H$10001,0.75),1,0)</f>
        <v>2</v>
      </c>
      <c r="S2073" t="str">
        <f>IF(R2073&gt;=7,"High",IF(R2073&gt;=4,"Medium","Low"))</f>
        <v>Low</v>
      </c>
    </row>
    <row r="2074" spans="1:19">
      <c r="A2074" t="s">
        <v>2199</v>
      </c>
      <c r="B2074">
        <v>18</v>
      </c>
      <c r="C2074" t="s">
        <v>112</v>
      </c>
      <c r="D2074" t="s">
        <v>133</v>
      </c>
      <c r="E2074">
        <v>58</v>
      </c>
      <c r="F2074" t="s">
        <v>109</v>
      </c>
      <c r="G2074" t="s">
        <v>104</v>
      </c>
      <c r="H2074" s="5">
        <v>547</v>
      </c>
      <c r="I2074" s="5">
        <v>31472.94</v>
      </c>
      <c r="J2074" t="s">
        <v>115</v>
      </c>
      <c r="K2074" t="s">
        <v>106</v>
      </c>
      <c r="L2074">
        <v>0</v>
      </c>
      <c r="M2074">
        <v>0</v>
      </c>
      <c r="N2074">
        <v>5</v>
      </c>
      <c r="O2074" s="6">
        <v>0</v>
      </c>
      <c r="P2074" t="s">
        <v>107</v>
      </c>
      <c r="Q2074" t="s">
        <v>107</v>
      </c>
      <c r="R2074">
        <f>IF(F2074="Monthly",2,0)
+IF(E2074&lt;=6,2,0)
+IF(N2074&lt;=2,2,0)
+IF(L2074&gt;=4,2,0)
+IF(M2074&gt;=2,1,0)
+IF(H2074&gt;=_xlfn.PERCENTILE.INC($H$2:$H$10001,0.75),1,0)</f>
        <v>0</v>
      </c>
      <c r="S2074" t="str">
        <f>IF(R2074&gt;=7,"High",IF(R2074&gt;=4,"Medium","Low"))</f>
        <v>Low</v>
      </c>
    </row>
    <row r="2075" spans="1:19">
      <c r="A2075" t="s">
        <v>2200</v>
      </c>
      <c r="B2075">
        <v>40</v>
      </c>
      <c r="C2075" t="s">
        <v>112</v>
      </c>
      <c r="D2075" t="s">
        <v>128</v>
      </c>
      <c r="E2075">
        <v>25</v>
      </c>
      <c r="F2075" t="s">
        <v>121</v>
      </c>
      <c r="G2075" t="s">
        <v>104</v>
      </c>
      <c r="H2075" s="5">
        <v>468</v>
      </c>
      <c r="I2075" s="5">
        <v>9826.0300000000007</v>
      </c>
      <c r="J2075" t="s">
        <v>117</v>
      </c>
      <c r="K2075" t="s">
        <v>106</v>
      </c>
      <c r="L2075">
        <v>0</v>
      </c>
      <c r="M2075">
        <v>0</v>
      </c>
      <c r="N2075">
        <v>4</v>
      </c>
      <c r="O2075" s="6">
        <v>15</v>
      </c>
      <c r="P2075" t="s">
        <v>106</v>
      </c>
      <c r="Q2075" t="s">
        <v>107</v>
      </c>
      <c r="R2075">
        <f>IF(F2075="Monthly",2,0)
+IF(E2075&lt;=6,2,0)
+IF(N2075&lt;=2,2,0)
+IF(L2075&gt;=4,2,0)
+IF(M2075&gt;=2,1,0)
+IF(H2075&gt;=_xlfn.PERCENTILE.INC($H$2:$H$10001,0.75),1,0)</f>
        <v>0</v>
      </c>
      <c r="S2075" t="str">
        <f>IF(R2075&gt;=7,"High",IF(R2075&gt;=4,"Medium","Low"))</f>
        <v>Low</v>
      </c>
    </row>
    <row r="2076" spans="1:19">
      <c r="A2076" t="s">
        <v>2201</v>
      </c>
      <c r="B2076">
        <v>49</v>
      </c>
      <c r="C2076" t="s">
        <v>101</v>
      </c>
      <c r="D2076" t="s">
        <v>137</v>
      </c>
      <c r="E2076">
        <v>30</v>
      </c>
      <c r="F2076" t="s">
        <v>109</v>
      </c>
      <c r="G2076" t="s">
        <v>104</v>
      </c>
      <c r="H2076" s="5">
        <v>393</v>
      </c>
      <c r="I2076" s="5">
        <v>11926.48</v>
      </c>
      <c r="J2076" t="s">
        <v>140</v>
      </c>
      <c r="K2076" t="s">
        <v>107</v>
      </c>
      <c r="L2076">
        <v>1</v>
      </c>
      <c r="M2076">
        <v>0</v>
      </c>
      <c r="N2076">
        <v>5</v>
      </c>
      <c r="O2076" s="6">
        <v>0</v>
      </c>
      <c r="P2076" t="s">
        <v>107</v>
      </c>
      <c r="Q2076" t="s">
        <v>107</v>
      </c>
      <c r="R2076">
        <f>IF(F2076="Monthly",2,0)
+IF(E2076&lt;=6,2,0)
+IF(N2076&lt;=2,2,0)
+IF(L2076&gt;=4,2,0)
+IF(M2076&gt;=2,1,0)
+IF(H2076&gt;=_xlfn.PERCENTILE.INC($H$2:$H$10001,0.75),1,0)</f>
        <v>0</v>
      </c>
      <c r="S2076" t="str">
        <f>IF(R2076&gt;=7,"High",IF(R2076&gt;=4,"Medium","Low"))</f>
        <v>Low</v>
      </c>
    </row>
    <row r="2077" spans="1:19">
      <c r="A2077" t="s">
        <v>2202</v>
      </c>
      <c r="B2077">
        <v>36</v>
      </c>
      <c r="C2077" t="s">
        <v>112</v>
      </c>
      <c r="D2077" t="s">
        <v>159</v>
      </c>
      <c r="E2077">
        <v>20</v>
      </c>
      <c r="F2077" t="s">
        <v>103</v>
      </c>
      <c r="G2077" t="s">
        <v>104</v>
      </c>
      <c r="H2077" s="5">
        <v>485</v>
      </c>
      <c r="I2077" s="5">
        <v>9758.6200000000008</v>
      </c>
      <c r="J2077" t="s">
        <v>115</v>
      </c>
      <c r="K2077" t="s">
        <v>106</v>
      </c>
      <c r="L2077">
        <v>1</v>
      </c>
      <c r="M2077">
        <v>0</v>
      </c>
      <c r="N2077">
        <v>4</v>
      </c>
      <c r="O2077" s="6">
        <v>0</v>
      </c>
      <c r="P2077" t="s">
        <v>107</v>
      </c>
      <c r="Q2077" t="s">
        <v>107</v>
      </c>
      <c r="R2077">
        <f>IF(F2077="Monthly",2,0)
+IF(E2077&lt;=6,2,0)
+IF(N2077&lt;=2,2,0)
+IF(L2077&gt;=4,2,0)
+IF(M2077&gt;=2,1,0)
+IF(H2077&gt;=_xlfn.PERCENTILE.INC($H$2:$H$10001,0.75),1,0)</f>
        <v>2</v>
      </c>
      <c r="S2077" t="str">
        <f>IF(R2077&gt;=7,"High",IF(R2077&gt;=4,"Medium","Low"))</f>
        <v>Low</v>
      </c>
    </row>
    <row r="2078" spans="1:19">
      <c r="A2078" t="s">
        <v>2203</v>
      </c>
      <c r="B2078">
        <v>27</v>
      </c>
      <c r="C2078" t="s">
        <v>112</v>
      </c>
      <c r="D2078" t="s">
        <v>159</v>
      </c>
      <c r="E2078">
        <v>44</v>
      </c>
      <c r="F2078" t="s">
        <v>103</v>
      </c>
      <c r="G2078" t="s">
        <v>110</v>
      </c>
      <c r="H2078" s="5">
        <v>697</v>
      </c>
      <c r="I2078" s="5">
        <v>30833.4</v>
      </c>
      <c r="J2078" t="s">
        <v>105</v>
      </c>
      <c r="K2078" t="s">
        <v>106</v>
      </c>
      <c r="L2078">
        <v>1</v>
      </c>
      <c r="M2078">
        <v>0</v>
      </c>
      <c r="N2078">
        <v>4</v>
      </c>
      <c r="O2078" s="6">
        <v>0</v>
      </c>
      <c r="P2078" t="s">
        <v>107</v>
      </c>
      <c r="Q2078" t="s">
        <v>106</v>
      </c>
      <c r="R2078">
        <f>IF(F2078="Monthly",2,0)
+IF(E2078&lt;=6,2,0)
+IF(N2078&lt;=2,2,0)
+IF(L2078&gt;=4,2,0)
+IF(M2078&gt;=2,1,0)
+IF(H2078&gt;=_xlfn.PERCENTILE.INC($H$2:$H$10001,0.75),1,0)</f>
        <v>2</v>
      </c>
      <c r="S2078" t="str">
        <f>IF(R2078&gt;=7,"High",IF(R2078&gt;=4,"Medium","Low"))</f>
        <v>Low</v>
      </c>
    </row>
    <row r="2079" spans="1:19">
      <c r="A2079" t="s">
        <v>2204</v>
      </c>
      <c r="B2079">
        <v>20</v>
      </c>
      <c r="C2079" t="s">
        <v>101</v>
      </c>
      <c r="D2079" t="s">
        <v>123</v>
      </c>
      <c r="E2079">
        <v>19</v>
      </c>
      <c r="F2079" t="s">
        <v>103</v>
      </c>
      <c r="G2079" t="s">
        <v>104</v>
      </c>
      <c r="H2079" s="5">
        <v>524</v>
      </c>
      <c r="I2079" s="5">
        <v>9829.61</v>
      </c>
      <c r="J2079" t="s">
        <v>134</v>
      </c>
      <c r="K2079" t="s">
        <v>106</v>
      </c>
      <c r="L2079">
        <v>2</v>
      </c>
      <c r="M2079">
        <v>1</v>
      </c>
      <c r="N2079">
        <v>5</v>
      </c>
      <c r="O2079" s="6">
        <v>0</v>
      </c>
      <c r="P2079" t="s">
        <v>107</v>
      </c>
      <c r="Q2079" t="s">
        <v>106</v>
      </c>
      <c r="R2079">
        <f>IF(F2079="Monthly",2,0)
+IF(E2079&lt;=6,2,0)
+IF(N2079&lt;=2,2,0)
+IF(L2079&gt;=4,2,0)
+IF(M2079&gt;=2,1,0)
+IF(H2079&gt;=_xlfn.PERCENTILE.INC($H$2:$H$10001,0.75),1,0)</f>
        <v>2</v>
      </c>
      <c r="S2079" t="str">
        <f>IF(R2079&gt;=7,"High",IF(R2079&gt;=4,"Medium","Low"))</f>
        <v>Low</v>
      </c>
    </row>
    <row r="2080" spans="1:19">
      <c r="A2080" t="s">
        <v>2205</v>
      </c>
      <c r="B2080">
        <v>43</v>
      </c>
      <c r="C2080" t="s">
        <v>101</v>
      </c>
      <c r="D2080" t="s">
        <v>119</v>
      </c>
      <c r="E2080">
        <v>43</v>
      </c>
      <c r="F2080" t="s">
        <v>103</v>
      </c>
      <c r="G2080" t="s">
        <v>129</v>
      </c>
      <c r="H2080" s="5">
        <v>981</v>
      </c>
      <c r="I2080" s="5">
        <v>43204.32</v>
      </c>
      <c r="J2080" t="s">
        <v>140</v>
      </c>
      <c r="K2080" t="s">
        <v>106</v>
      </c>
      <c r="L2080">
        <v>3</v>
      </c>
      <c r="M2080">
        <v>1</v>
      </c>
      <c r="N2080">
        <v>4</v>
      </c>
      <c r="O2080" s="6">
        <v>0</v>
      </c>
      <c r="P2080" t="s">
        <v>106</v>
      </c>
      <c r="Q2080" t="s">
        <v>107</v>
      </c>
      <c r="R2080">
        <f>IF(F2080="Monthly",2,0)
+IF(E2080&lt;=6,2,0)
+IF(N2080&lt;=2,2,0)
+IF(L2080&gt;=4,2,0)
+IF(M2080&gt;=2,1,0)
+IF(H2080&gt;=_xlfn.PERCENTILE.INC($H$2:$H$10001,0.75),1,0)</f>
        <v>3</v>
      </c>
      <c r="S2080" t="str">
        <f>IF(R2080&gt;=7,"High",IF(R2080&gt;=4,"Medium","Low"))</f>
        <v>Low</v>
      </c>
    </row>
    <row r="2081" spans="1:19">
      <c r="A2081" t="s">
        <v>2206</v>
      </c>
      <c r="B2081">
        <v>36</v>
      </c>
      <c r="C2081" t="s">
        <v>112</v>
      </c>
      <c r="D2081" t="s">
        <v>119</v>
      </c>
      <c r="E2081">
        <v>59</v>
      </c>
      <c r="F2081" t="s">
        <v>121</v>
      </c>
      <c r="G2081" t="s">
        <v>104</v>
      </c>
      <c r="H2081" s="5">
        <v>464</v>
      </c>
      <c r="I2081" s="5">
        <v>24203.05</v>
      </c>
      <c r="J2081" t="s">
        <v>134</v>
      </c>
      <c r="K2081" t="s">
        <v>106</v>
      </c>
      <c r="L2081">
        <v>6</v>
      </c>
      <c r="M2081">
        <v>2</v>
      </c>
      <c r="N2081">
        <v>2</v>
      </c>
      <c r="O2081" s="6">
        <v>10</v>
      </c>
      <c r="P2081" t="s">
        <v>106</v>
      </c>
      <c r="Q2081" t="s">
        <v>106</v>
      </c>
      <c r="R2081">
        <f>IF(F2081="Monthly",2,0)
+IF(E2081&lt;=6,2,0)
+IF(N2081&lt;=2,2,0)
+IF(L2081&gt;=4,2,0)
+IF(M2081&gt;=2,1,0)
+IF(H2081&gt;=_xlfn.PERCENTILE.INC($H$2:$H$10001,0.75),1,0)</f>
        <v>5</v>
      </c>
      <c r="S2081" t="str">
        <f>IF(R2081&gt;=7,"High",IF(R2081&gt;=4,"Medium","Low"))</f>
        <v>Medium</v>
      </c>
    </row>
    <row r="2082" spans="1:19">
      <c r="A2082" t="s">
        <v>2207</v>
      </c>
      <c r="B2082">
        <v>33</v>
      </c>
      <c r="C2082" t="s">
        <v>112</v>
      </c>
      <c r="D2082" t="s">
        <v>137</v>
      </c>
      <c r="E2082">
        <v>42</v>
      </c>
      <c r="F2082" t="s">
        <v>121</v>
      </c>
      <c r="G2082" t="s">
        <v>129</v>
      </c>
      <c r="H2082" s="5">
        <v>1036</v>
      </c>
      <c r="I2082" s="5">
        <v>38832.980000000003</v>
      </c>
      <c r="J2082" t="s">
        <v>105</v>
      </c>
      <c r="K2082" t="s">
        <v>106</v>
      </c>
      <c r="L2082">
        <v>1</v>
      </c>
      <c r="M2082">
        <v>0</v>
      </c>
      <c r="N2082">
        <v>5</v>
      </c>
      <c r="O2082" s="6">
        <v>10</v>
      </c>
      <c r="P2082" t="s">
        <v>107</v>
      </c>
      <c r="Q2082" t="s">
        <v>107</v>
      </c>
      <c r="R2082">
        <f>IF(F2082="Monthly",2,0)
+IF(E2082&lt;=6,2,0)
+IF(N2082&lt;=2,2,0)
+IF(L2082&gt;=4,2,0)
+IF(M2082&gt;=2,1,0)
+IF(H2082&gt;=_xlfn.PERCENTILE.INC($H$2:$H$10001,0.75),1,0)</f>
        <v>1</v>
      </c>
      <c r="S2082" t="str">
        <f>IF(R2082&gt;=7,"High",IF(R2082&gt;=4,"Medium","Low"))</f>
        <v>Low</v>
      </c>
    </row>
    <row r="2083" spans="1:19">
      <c r="A2083" t="s">
        <v>2208</v>
      </c>
      <c r="B2083">
        <v>50</v>
      </c>
      <c r="C2083" t="s">
        <v>101</v>
      </c>
      <c r="D2083" t="s">
        <v>102</v>
      </c>
      <c r="E2083">
        <v>31</v>
      </c>
      <c r="F2083" t="s">
        <v>109</v>
      </c>
      <c r="G2083" t="s">
        <v>129</v>
      </c>
      <c r="H2083" s="5">
        <v>1054</v>
      </c>
      <c r="I2083" s="5">
        <v>28716.13</v>
      </c>
      <c r="J2083" t="s">
        <v>115</v>
      </c>
      <c r="K2083" t="s">
        <v>106</v>
      </c>
      <c r="L2083">
        <v>0</v>
      </c>
      <c r="M2083">
        <v>0</v>
      </c>
      <c r="N2083">
        <v>5</v>
      </c>
      <c r="O2083" s="6">
        <v>10</v>
      </c>
      <c r="P2083" t="s">
        <v>107</v>
      </c>
      <c r="Q2083" t="s">
        <v>107</v>
      </c>
      <c r="R2083">
        <f>IF(F2083="Monthly",2,0)
+IF(E2083&lt;=6,2,0)
+IF(N2083&lt;=2,2,0)
+IF(L2083&gt;=4,2,0)
+IF(M2083&gt;=2,1,0)
+IF(H2083&gt;=_xlfn.PERCENTILE.INC($H$2:$H$10001,0.75),1,0)</f>
        <v>1</v>
      </c>
      <c r="S2083" t="str">
        <f>IF(R2083&gt;=7,"High",IF(R2083&gt;=4,"Medium","Low"))</f>
        <v>Low</v>
      </c>
    </row>
    <row r="2084" spans="1:19">
      <c r="A2084" t="s">
        <v>2209</v>
      </c>
      <c r="B2084">
        <v>28</v>
      </c>
      <c r="C2084" t="s">
        <v>101</v>
      </c>
      <c r="D2084" t="s">
        <v>102</v>
      </c>
      <c r="E2084">
        <v>18</v>
      </c>
      <c r="F2084" t="s">
        <v>109</v>
      </c>
      <c r="G2084" t="s">
        <v>104</v>
      </c>
      <c r="H2084" s="5">
        <v>503</v>
      </c>
      <c r="I2084" s="5">
        <v>7933.49</v>
      </c>
      <c r="J2084" t="s">
        <v>115</v>
      </c>
      <c r="K2084" t="s">
        <v>106</v>
      </c>
      <c r="L2084">
        <v>10</v>
      </c>
      <c r="M2084">
        <v>3</v>
      </c>
      <c r="N2084">
        <v>1</v>
      </c>
      <c r="O2084" s="6">
        <v>10</v>
      </c>
      <c r="P2084" t="s">
        <v>107</v>
      </c>
      <c r="Q2084" t="s">
        <v>106</v>
      </c>
      <c r="R2084">
        <f>IF(F2084="Monthly",2,0)
+IF(E2084&lt;=6,2,0)
+IF(N2084&lt;=2,2,0)
+IF(L2084&gt;=4,2,0)
+IF(M2084&gt;=2,1,0)
+IF(H2084&gt;=_xlfn.PERCENTILE.INC($H$2:$H$10001,0.75),1,0)</f>
        <v>5</v>
      </c>
      <c r="S2084" t="str">
        <f>IF(R2084&gt;=7,"High",IF(R2084&gt;=4,"Medium","Low"))</f>
        <v>Medium</v>
      </c>
    </row>
    <row r="2085" spans="1:19">
      <c r="A2085" t="s">
        <v>2210</v>
      </c>
      <c r="B2085">
        <v>62</v>
      </c>
      <c r="C2085" t="s">
        <v>101</v>
      </c>
      <c r="D2085" t="s">
        <v>113</v>
      </c>
      <c r="E2085">
        <v>16</v>
      </c>
      <c r="F2085" t="s">
        <v>103</v>
      </c>
      <c r="G2085" t="s">
        <v>104</v>
      </c>
      <c r="H2085" s="5">
        <v>531</v>
      </c>
      <c r="I2085" s="5">
        <v>8716.7000000000007</v>
      </c>
      <c r="J2085" t="s">
        <v>105</v>
      </c>
      <c r="K2085" t="s">
        <v>106</v>
      </c>
      <c r="L2085">
        <v>0</v>
      </c>
      <c r="M2085">
        <v>0</v>
      </c>
      <c r="N2085">
        <v>5</v>
      </c>
      <c r="O2085" s="6">
        <v>0</v>
      </c>
      <c r="P2085" t="s">
        <v>107</v>
      </c>
      <c r="Q2085" t="s">
        <v>107</v>
      </c>
      <c r="R2085">
        <f>IF(F2085="Monthly",2,0)
+IF(E2085&lt;=6,2,0)
+IF(N2085&lt;=2,2,0)
+IF(L2085&gt;=4,2,0)
+IF(M2085&gt;=2,1,0)
+IF(H2085&gt;=_xlfn.PERCENTILE.INC($H$2:$H$10001,0.75),1,0)</f>
        <v>2</v>
      </c>
      <c r="S2085" t="str">
        <f>IF(R2085&gt;=7,"High",IF(R2085&gt;=4,"Medium","Low"))</f>
        <v>Low</v>
      </c>
    </row>
    <row r="2086" spans="1:19">
      <c r="A2086" t="s">
        <v>2211</v>
      </c>
      <c r="B2086">
        <v>38</v>
      </c>
      <c r="C2086" t="s">
        <v>112</v>
      </c>
      <c r="D2086" t="s">
        <v>133</v>
      </c>
      <c r="E2086">
        <v>44</v>
      </c>
      <c r="F2086" t="s">
        <v>103</v>
      </c>
      <c r="G2086" t="s">
        <v>104</v>
      </c>
      <c r="H2086" s="5">
        <v>469</v>
      </c>
      <c r="I2086" s="5">
        <v>21033.8</v>
      </c>
      <c r="J2086" t="s">
        <v>140</v>
      </c>
      <c r="K2086" t="s">
        <v>106</v>
      </c>
      <c r="L2086">
        <v>1</v>
      </c>
      <c r="M2086">
        <v>0</v>
      </c>
      <c r="N2086">
        <v>5</v>
      </c>
      <c r="O2086" s="6">
        <v>0</v>
      </c>
      <c r="P2086" t="s">
        <v>107</v>
      </c>
      <c r="Q2086" t="s">
        <v>107</v>
      </c>
      <c r="R2086">
        <f>IF(F2086="Monthly",2,0)
+IF(E2086&lt;=6,2,0)
+IF(N2086&lt;=2,2,0)
+IF(L2086&gt;=4,2,0)
+IF(M2086&gt;=2,1,0)
+IF(H2086&gt;=_xlfn.PERCENTILE.INC($H$2:$H$10001,0.75),1,0)</f>
        <v>2</v>
      </c>
      <c r="S2086" t="str">
        <f>IF(R2086&gt;=7,"High",IF(R2086&gt;=4,"Medium","Low"))</f>
        <v>Low</v>
      </c>
    </row>
    <row r="2087" spans="1:19">
      <c r="A2087" t="s">
        <v>2212</v>
      </c>
      <c r="B2087">
        <v>44</v>
      </c>
      <c r="C2087" t="s">
        <v>101</v>
      </c>
      <c r="D2087" t="s">
        <v>102</v>
      </c>
      <c r="E2087">
        <v>13</v>
      </c>
      <c r="F2087" t="s">
        <v>103</v>
      </c>
      <c r="G2087" t="s">
        <v>110</v>
      </c>
      <c r="H2087" s="5">
        <v>712</v>
      </c>
      <c r="I2087" s="5">
        <v>9195.2000000000007</v>
      </c>
      <c r="J2087" t="s">
        <v>140</v>
      </c>
      <c r="K2087" t="s">
        <v>106</v>
      </c>
      <c r="L2087">
        <v>1</v>
      </c>
      <c r="M2087">
        <v>0</v>
      </c>
      <c r="N2087">
        <v>5</v>
      </c>
      <c r="O2087" s="6">
        <v>0</v>
      </c>
      <c r="P2087" t="s">
        <v>106</v>
      </c>
      <c r="Q2087" t="s">
        <v>107</v>
      </c>
      <c r="R2087">
        <f>IF(F2087="Monthly",2,0)
+IF(E2087&lt;=6,2,0)
+IF(N2087&lt;=2,2,0)
+IF(L2087&gt;=4,2,0)
+IF(M2087&gt;=2,1,0)
+IF(H2087&gt;=_xlfn.PERCENTILE.INC($H$2:$H$10001,0.75),1,0)</f>
        <v>2</v>
      </c>
      <c r="S2087" t="str">
        <f>IF(R2087&gt;=7,"High",IF(R2087&gt;=4,"Medium","Low"))</f>
        <v>Low</v>
      </c>
    </row>
    <row r="2088" spans="1:19">
      <c r="A2088" t="s">
        <v>2213</v>
      </c>
      <c r="B2088">
        <v>55</v>
      </c>
      <c r="C2088" t="s">
        <v>112</v>
      </c>
      <c r="D2088" t="s">
        <v>137</v>
      </c>
      <c r="E2088">
        <v>11</v>
      </c>
      <c r="F2088" t="s">
        <v>109</v>
      </c>
      <c r="G2088" t="s">
        <v>110</v>
      </c>
      <c r="H2088" s="5">
        <v>737</v>
      </c>
      <c r="I2088" s="5">
        <v>8086.31</v>
      </c>
      <c r="J2088" t="s">
        <v>134</v>
      </c>
      <c r="K2088" t="s">
        <v>106</v>
      </c>
      <c r="L2088">
        <v>4</v>
      </c>
      <c r="M2088">
        <v>1</v>
      </c>
      <c r="N2088">
        <v>4</v>
      </c>
      <c r="O2088" s="6">
        <v>0</v>
      </c>
      <c r="P2088" t="s">
        <v>106</v>
      </c>
      <c r="Q2088" t="s">
        <v>107</v>
      </c>
      <c r="R2088">
        <f>IF(F2088="Monthly",2,0)
+IF(E2088&lt;=6,2,0)
+IF(N2088&lt;=2,2,0)
+IF(L2088&gt;=4,2,0)
+IF(M2088&gt;=2,1,0)
+IF(H2088&gt;=_xlfn.PERCENTILE.INC($H$2:$H$10001,0.75),1,0)</f>
        <v>2</v>
      </c>
      <c r="S2088" t="str">
        <f>IF(R2088&gt;=7,"High",IF(R2088&gt;=4,"Medium","Low"))</f>
        <v>Low</v>
      </c>
    </row>
    <row r="2089" spans="1:19">
      <c r="A2089" t="s">
        <v>2214</v>
      </c>
      <c r="B2089">
        <v>40</v>
      </c>
      <c r="C2089" t="s">
        <v>112</v>
      </c>
      <c r="D2089" t="s">
        <v>159</v>
      </c>
      <c r="E2089">
        <v>59</v>
      </c>
      <c r="F2089" t="s">
        <v>109</v>
      </c>
      <c r="G2089" t="s">
        <v>129</v>
      </c>
      <c r="H2089" s="5">
        <v>1036</v>
      </c>
      <c r="I2089" s="5">
        <v>53879.99</v>
      </c>
      <c r="J2089" t="s">
        <v>105</v>
      </c>
      <c r="K2089" t="s">
        <v>106</v>
      </c>
      <c r="L2089">
        <v>0</v>
      </c>
      <c r="M2089">
        <v>0</v>
      </c>
      <c r="N2089">
        <v>4</v>
      </c>
      <c r="O2089" s="6">
        <v>10</v>
      </c>
      <c r="P2089" t="s">
        <v>107</v>
      </c>
      <c r="Q2089" t="s">
        <v>107</v>
      </c>
      <c r="R2089">
        <f>IF(F2089="Monthly",2,0)
+IF(E2089&lt;=6,2,0)
+IF(N2089&lt;=2,2,0)
+IF(L2089&gt;=4,2,0)
+IF(M2089&gt;=2,1,0)
+IF(H2089&gt;=_xlfn.PERCENTILE.INC($H$2:$H$10001,0.75),1,0)</f>
        <v>1</v>
      </c>
      <c r="S2089" t="str">
        <f>IF(R2089&gt;=7,"High",IF(R2089&gt;=4,"Medium","Low"))</f>
        <v>Low</v>
      </c>
    </row>
    <row r="2090" spans="1:19">
      <c r="A2090" t="s">
        <v>2215</v>
      </c>
      <c r="B2090">
        <v>39</v>
      </c>
      <c r="C2090" t="s">
        <v>112</v>
      </c>
      <c r="D2090" t="s">
        <v>131</v>
      </c>
      <c r="E2090">
        <v>15</v>
      </c>
      <c r="F2090" t="s">
        <v>109</v>
      </c>
      <c r="G2090" t="s">
        <v>104</v>
      </c>
      <c r="H2090" s="5">
        <v>475</v>
      </c>
      <c r="I2090" s="5">
        <v>7065.39</v>
      </c>
      <c r="J2090" t="s">
        <v>117</v>
      </c>
      <c r="K2090" t="s">
        <v>107</v>
      </c>
      <c r="L2090">
        <v>1</v>
      </c>
      <c r="M2090">
        <v>0</v>
      </c>
      <c r="N2090">
        <v>4</v>
      </c>
      <c r="O2090" s="6">
        <v>0</v>
      </c>
      <c r="P2090" t="s">
        <v>106</v>
      </c>
      <c r="Q2090" t="s">
        <v>107</v>
      </c>
      <c r="R2090">
        <f>IF(F2090="Monthly",2,0)
+IF(E2090&lt;=6,2,0)
+IF(N2090&lt;=2,2,0)
+IF(L2090&gt;=4,2,0)
+IF(M2090&gt;=2,1,0)
+IF(H2090&gt;=_xlfn.PERCENTILE.INC($H$2:$H$10001,0.75),1,0)</f>
        <v>0</v>
      </c>
      <c r="S2090" t="str">
        <f>IF(R2090&gt;=7,"High",IF(R2090&gt;=4,"Medium","Low"))</f>
        <v>Low</v>
      </c>
    </row>
    <row r="2091" spans="1:19">
      <c r="A2091" t="s">
        <v>2216</v>
      </c>
      <c r="B2091">
        <v>40</v>
      </c>
      <c r="C2091" t="s">
        <v>101</v>
      </c>
      <c r="D2091" t="s">
        <v>102</v>
      </c>
      <c r="E2091">
        <v>25</v>
      </c>
      <c r="F2091" t="s">
        <v>109</v>
      </c>
      <c r="G2091" t="s">
        <v>110</v>
      </c>
      <c r="H2091" s="5">
        <v>678</v>
      </c>
      <c r="I2091" s="5">
        <v>16704.55</v>
      </c>
      <c r="J2091" t="s">
        <v>134</v>
      </c>
      <c r="K2091" t="s">
        <v>106</v>
      </c>
      <c r="L2091">
        <v>2</v>
      </c>
      <c r="M2091">
        <v>0</v>
      </c>
      <c r="N2091">
        <v>5</v>
      </c>
      <c r="O2091" s="6">
        <v>0</v>
      </c>
      <c r="P2091" t="s">
        <v>107</v>
      </c>
      <c r="Q2091" t="s">
        <v>107</v>
      </c>
      <c r="R2091">
        <f>IF(F2091="Monthly",2,0)
+IF(E2091&lt;=6,2,0)
+IF(N2091&lt;=2,2,0)
+IF(L2091&gt;=4,2,0)
+IF(M2091&gt;=2,1,0)
+IF(H2091&gt;=_xlfn.PERCENTILE.INC($H$2:$H$10001,0.75),1,0)</f>
        <v>0</v>
      </c>
      <c r="S2091" t="str">
        <f>IF(R2091&gt;=7,"High",IF(R2091&gt;=4,"Medium","Low"))</f>
        <v>Low</v>
      </c>
    </row>
    <row r="2092" spans="1:19">
      <c r="A2092" t="s">
        <v>2217</v>
      </c>
      <c r="B2092">
        <v>51</v>
      </c>
      <c r="C2092" t="s">
        <v>112</v>
      </c>
      <c r="D2092" t="s">
        <v>133</v>
      </c>
      <c r="E2092">
        <v>55</v>
      </c>
      <c r="F2092" t="s">
        <v>103</v>
      </c>
      <c r="G2092" t="s">
        <v>110</v>
      </c>
      <c r="H2092" s="5">
        <v>748</v>
      </c>
      <c r="I2092" s="5">
        <v>42192.66</v>
      </c>
      <c r="J2092" t="s">
        <v>134</v>
      </c>
      <c r="K2092" t="s">
        <v>106</v>
      </c>
      <c r="L2092">
        <v>1</v>
      </c>
      <c r="M2092">
        <v>0</v>
      </c>
      <c r="N2092">
        <v>5</v>
      </c>
      <c r="O2092" s="6">
        <v>0</v>
      </c>
      <c r="P2092" t="s">
        <v>106</v>
      </c>
      <c r="Q2092" t="s">
        <v>107</v>
      </c>
      <c r="R2092">
        <f>IF(F2092="Monthly",2,0)
+IF(E2092&lt;=6,2,0)
+IF(N2092&lt;=2,2,0)
+IF(L2092&gt;=4,2,0)
+IF(M2092&gt;=2,1,0)
+IF(H2092&gt;=_xlfn.PERCENTILE.INC($H$2:$H$10001,0.75),1,0)</f>
        <v>2</v>
      </c>
      <c r="S2092" t="str">
        <f>IF(R2092&gt;=7,"High",IF(R2092&gt;=4,"Medium","Low"))</f>
        <v>Low</v>
      </c>
    </row>
    <row r="2093" spans="1:19">
      <c r="A2093" t="s">
        <v>2218</v>
      </c>
      <c r="B2093">
        <v>47</v>
      </c>
      <c r="C2093" t="s">
        <v>101</v>
      </c>
      <c r="D2093" t="s">
        <v>119</v>
      </c>
      <c r="E2093">
        <v>28</v>
      </c>
      <c r="F2093" t="s">
        <v>103</v>
      </c>
      <c r="G2093" t="s">
        <v>104</v>
      </c>
      <c r="H2093" s="5">
        <v>418</v>
      </c>
      <c r="I2093" s="5">
        <v>11959.03</v>
      </c>
      <c r="J2093" t="s">
        <v>115</v>
      </c>
      <c r="K2093" t="s">
        <v>106</v>
      </c>
      <c r="L2093">
        <v>2</v>
      </c>
      <c r="M2093">
        <v>0</v>
      </c>
      <c r="N2093">
        <v>5</v>
      </c>
      <c r="O2093" s="6">
        <v>0</v>
      </c>
      <c r="P2093" t="s">
        <v>107</v>
      </c>
      <c r="Q2093" t="s">
        <v>107</v>
      </c>
      <c r="R2093">
        <f>IF(F2093="Monthly",2,0)
+IF(E2093&lt;=6,2,0)
+IF(N2093&lt;=2,2,0)
+IF(L2093&gt;=4,2,0)
+IF(M2093&gt;=2,1,0)
+IF(H2093&gt;=_xlfn.PERCENTILE.INC($H$2:$H$10001,0.75),1,0)</f>
        <v>2</v>
      </c>
      <c r="S2093" t="str">
        <f>IF(R2093&gt;=7,"High",IF(R2093&gt;=4,"Medium","Low"))</f>
        <v>Low</v>
      </c>
    </row>
    <row r="2094" spans="1:19">
      <c r="A2094" t="s">
        <v>2219</v>
      </c>
      <c r="B2094">
        <v>31</v>
      </c>
      <c r="C2094" t="s">
        <v>112</v>
      </c>
      <c r="D2094" t="s">
        <v>102</v>
      </c>
      <c r="E2094">
        <v>57</v>
      </c>
      <c r="F2094" t="s">
        <v>109</v>
      </c>
      <c r="G2094" t="s">
        <v>104</v>
      </c>
      <c r="H2094" s="5">
        <v>491</v>
      </c>
      <c r="I2094" s="5">
        <v>27922.639999999999</v>
      </c>
      <c r="J2094" t="s">
        <v>117</v>
      </c>
      <c r="K2094" t="s">
        <v>107</v>
      </c>
      <c r="L2094">
        <v>1</v>
      </c>
      <c r="M2094">
        <v>0</v>
      </c>
      <c r="N2094">
        <v>5</v>
      </c>
      <c r="O2094" s="6">
        <v>0</v>
      </c>
      <c r="P2094" t="s">
        <v>106</v>
      </c>
      <c r="Q2094" t="s">
        <v>107</v>
      </c>
      <c r="R2094">
        <f>IF(F2094="Monthly",2,0)
+IF(E2094&lt;=6,2,0)
+IF(N2094&lt;=2,2,0)
+IF(L2094&gt;=4,2,0)
+IF(M2094&gt;=2,1,0)
+IF(H2094&gt;=_xlfn.PERCENTILE.INC($H$2:$H$10001,0.75),1,0)</f>
        <v>0</v>
      </c>
      <c r="S2094" t="str">
        <f>IF(R2094&gt;=7,"High",IF(R2094&gt;=4,"Medium","Low"))</f>
        <v>Low</v>
      </c>
    </row>
    <row r="2095" spans="1:19">
      <c r="A2095" t="s">
        <v>2220</v>
      </c>
      <c r="B2095">
        <v>35</v>
      </c>
      <c r="C2095" t="s">
        <v>101</v>
      </c>
      <c r="D2095" t="s">
        <v>113</v>
      </c>
      <c r="E2095">
        <v>34</v>
      </c>
      <c r="F2095" t="s">
        <v>121</v>
      </c>
      <c r="G2095" t="s">
        <v>104</v>
      </c>
      <c r="H2095" s="5">
        <v>414</v>
      </c>
      <c r="I2095" s="5">
        <v>12554.55</v>
      </c>
      <c r="J2095" t="s">
        <v>140</v>
      </c>
      <c r="K2095" t="s">
        <v>106</v>
      </c>
      <c r="L2095">
        <v>0</v>
      </c>
      <c r="M2095">
        <v>0</v>
      </c>
      <c r="N2095">
        <v>5</v>
      </c>
      <c r="O2095" s="6">
        <v>10</v>
      </c>
      <c r="P2095" t="s">
        <v>106</v>
      </c>
      <c r="Q2095" t="s">
        <v>107</v>
      </c>
      <c r="R2095">
        <f>IF(F2095="Monthly",2,0)
+IF(E2095&lt;=6,2,0)
+IF(N2095&lt;=2,2,0)
+IF(L2095&gt;=4,2,0)
+IF(M2095&gt;=2,1,0)
+IF(H2095&gt;=_xlfn.PERCENTILE.INC($H$2:$H$10001,0.75),1,0)</f>
        <v>0</v>
      </c>
      <c r="S2095" t="str">
        <f>IF(R2095&gt;=7,"High",IF(R2095&gt;=4,"Medium","Low"))</f>
        <v>Low</v>
      </c>
    </row>
    <row r="2096" spans="1:19">
      <c r="A2096" t="s">
        <v>2221</v>
      </c>
      <c r="B2096">
        <v>30</v>
      </c>
      <c r="C2096" t="s">
        <v>112</v>
      </c>
      <c r="D2096" t="s">
        <v>137</v>
      </c>
      <c r="E2096">
        <v>34</v>
      </c>
      <c r="F2096" t="s">
        <v>103</v>
      </c>
      <c r="G2096" t="s">
        <v>110</v>
      </c>
      <c r="H2096" s="5">
        <v>789</v>
      </c>
      <c r="I2096" s="5">
        <v>27520.13</v>
      </c>
      <c r="J2096" t="s">
        <v>134</v>
      </c>
      <c r="K2096" t="s">
        <v>106</v>
      </c>
      <c r="L2096">
        <v>4</v>
      </c>
      <c r="M2096">
        <v>0</v>
      </c>
      <c r="N2096">
        <v>5</v>
      </c>
      <c r="O2096" s="6">
        <v>0</v>
      </c>
      <c r="P2096" t="s">
        <v>107</v>
      </c>
      <c r="Q2096" t="s">
        <v>107</v>
      </c>
      <c r="R2096">
        <f>IF(F2096="Monthly",2,0)
+IF(E2096&lt;=6,2,0)
+IF(N2096&lt;=2,2,0)
+IF(L2096&gt;=4,2,0)
+IF(M2096&gt;=2,1,0)
+IF(H2096&gt;=_xlfn.PERCENTILE.INC($H$2:$H$10001,0.75),1,0)</f>
        <v>4</v>
      </c>
      <c r="S2096" t="str">
        <f>IF(R2096&gt;=7,"High",IF(R2096&gt;=4,"Medium","Low"))</f>
        <v>Medium</v>
      </c>
    </row>
    <row r="2097" spans="1:19">
      <c r="A2097" t="s">
        <v>2222</v>
      </c>
      <c r="B2097">
        <v>32</v>
      </c>
      <c r="C2097" t="s">
        <v>101</v>
      </c>
      <c r="D2097" t="s">
        <v>159</v>
      </c>
      <c r="E2097">
        <v>27</v>
      </c>
      <c r="F2097" t="s">
        <v>109</v>
      </c>
      <c r="G2097" t="s">
        <v>104</v>
      </c>
      <c r="H2097" s="5">
        <v>444</v>
      </c>
      <c r="I2097" s="5">
        <v>12002.41</v>
      </c>
      <c r="J2097" t="s">
        <v>105</v>
      </c>
      <c r="K2097" t="s">
        <v>107</v>
      </c>
      <c r="L2097">
        <v>1</v>
      </c>
      <c r="M2097">
        <v>0</v>
      </c>
      <c r="N2097">
        <v>5</v>
      </c>
      <c r="O2097" s="6">
        <v>0</v>
      </c>
      <c r="P2097" t="s">
        <v>107</v>
      </c>
      <c r="Q2097" t="s">
        <v>107</v>
      </c>
      <c r="R2097">
        <f>IF(F2097="Monthly",2,0)
+IF(E2097&lt;=6,2,0)
+IF(N2097&lt;=2,2,0)
+IF(L2097&gt;=4,2,0)
+IF(M2097&gt;=2,1,0)
+IF(H2097&gt;=_xlfn.PERCENTILE.INC($H$2:$H$10001,0.75),1,0)</f>
        <v>0</v>
      </c>
      <c r="S2097" t="str">
        <f>IF(R2097&gt;=7,"High",IF(R2097&gt;=4,"Medium","Low"))</f>
        <v>Low</v>
      </c>
    </row>
    <row r="2098" spans="1:19">
      <c r="A2098" t="s">
        <v>2223</v>
      </c>
      <c r="B2098">
        <v>31</v>
      </c>
      <c r="C2098" t="s">
        <v>101</v>
      </c>
      <c r="D2098" t="s">
        <v>159</v>
      </c>
      <c r="E2098">
        <v>59</v>
      </c>
      <c r="F2098" t="s">
        <v>103</v>
      </c>
      <c r="G2098" t="s">
        <v>110</v>
      </c>
      <c r="H2098" s="5">
        <v>669</v>
      </c>
      <c r="I2098" s="5">
        <v>40404.17</v>
      </c>
      <c r="J2098" t="s">
        <v>105</v>
      </c>
      <c r="K2098" t="s">
        <v>106</v>
      </c>
      <c r="L2098">
        <v>0</v>
      </c>
      <c r="M2098">
        <v>0</v>
      </c>
      <c r="N2098">
        <v>5</v>
      </c>
      <c r="O2098" s="6">
        <v>0</v>
      </c>
      <c r="P2098" t="s">
        <v>106</v>
      </c>
      <c r="Q2098" t="s">
        <v>107</v>
      </c>
      <c r="R2098">
        <f>IF(F2098="Monthly",2,0)
+IF(E2098&lt;=6,2,0)
+IF(N2098&lt;=2,2,0)
+IF(L2098&gt;=4,2,0)
+IF(M2098&gt;=2,1,0)
+IF(H2098&gt;=_xlfn.PERCENTILE.INC($H$2:$H$10001,0.75),1,0)</f>
        <v>2</v>
      </c>
      <c r="S2098" t="str">
        <f>IF(R2098&gt;=7,"High",IF(R2098&gt;=4,"Medium","Low"))</f>
        <v>Low</v>
      </c>
    </row>
    <row r="2099" spans="1:19">
      <c r="A2099" t="s">
        <v>2224</v>
      </c>
      <c r="B2099">
        <v>38</v>
      </c>
      <c r="C2099" t="s">
        <v>101</v>
      </c>
      <c r="D2099" t="s">
        <v>113</v>
      </c>
      <c r="E2099">
        <v>69</v>
      </c>
      <c r="F2099" t="s">
        <v>109</v>
      </c>
      <c r="G2099" t="s">
        <v>110</v>
      </c>
      <c r="H2099" s="5">
        <v>694</v>
      </c>
      <c r="I2099" s="5">
        <v>44305.71</v>
      </c>
      <c r="J2099" t="s">
        <v>105</v>
      </c>
      <c r="K2099" t="s">
        <v>106</v>
      </c>
      <c r="L2099">
        <v>4</v>
      </c>
      <c r="M2099">
        <v>1</v>
      </c>
      <c r="N2099">
        <v>4</v>
      </c>
      <c r="O2099" s="6">
        <v>5</v>
      </c>
      <c r="P2099" t="s">
        <v>106</v>
      </c>
      <c r="Q2099" t="s">
        <v>107</v>
      </c>
      <c r="R2099">
        <f>IF(F2099="Monthly",2,0)
+IF(E2099&lt;=6,2,0)
+IF(N2099&lt;=2,2,0)
+IF(L2099&gt;=4,2,0)
+IF(M2099&gt;=2,1,0)
+IF(H2099&gt;=_xlfn.PERCENTILE.INC($H$2:$H$10001,0.75),1,0)</f>
        <v>2</v>
      </c>
      <c r="S2099" t="str">
        <f>IF(R2099&gt;=7,"High",IF(R2099&gt;=4,"Medium","Low"))</f>
        <v>Low</v>
      </c>
    </row>
    <row r="2100" spans="1:19">
      <c r="A2100" t="s">
        <v>2225</v>
      </c>
      <c r="B2100">
        <v>55</v>
      </c>
      <c r="C2100" t="s">
        <v>101</v>
      </c>
      <c r="D2100" t="s">
        <v>137</v>
      </c>
      <c r="E2100">
        <v>37</v>
      </c>
      <c r="F2100" t="s">
        <v>121</v>
      </c>
      <c r="G2100" t="s">
        <v>110</v>
      </c>
      <c r="H2100" s="5">
        <v>665</v>
      </c>
      <c r="I2100" s="5">
        <v>20351.66</v>
      </c>
      <c r="J2100" t="s">
        <v>140</v>
      </c>
      <c r="K2100" t="s">
        <v>107</v>
      </c>
      <c r="L2100">
        <v>8</v>
      </c>
      <c r="M2100">
        <v>3</v>
      </c>
      <c r="N2100">
        <v>2</v>
      </c>
      <c r="O2100" s="6">
        <v>15</v>
      </c>
      <c r="P2100" t="s">
        <v>106</v>
      </c>
      <c r="Q2100" t="s">
        <v>107</v>
      </c>
      <c r="R2100">
        <f>IF(F2100="Monthly",2,0)
+IF(E2100&lt;=6,2,0)
+IF(N2100&lt;=2,2,0)
+IF(L2100&gt;=4,2,0)
+IF(M2100&gt;=2,1,0)
+IF(H2100&gt;=_xlfn.PERCENTILE.INC($H$2:$H$10001,0.75),1,0)</f>
        <v>5</v>
      </c>
      <c r="S2100" t="str">
        <f>IF(R2100&gt;=7,"High",IF(R2100&gt;=4,"Medium","Low"))</f>
        <v>Medium</v>
      </c>
    </row>
    <row r="2101" spans="1:19">
      <c r="A2101" t="s">
        <v>2226</v>
      </c>
      <c r="B2101">
        <v>30</v>
      </c>
      <c r="C2101" t="s">
        <v>112</v>
      </c>
      <c r="D2101" t="s">
        <v>119</v>
      </c>
      <c r="E2101">
        <v>40</v>
      </c>
      <c r="F2101" t="s">
        <v>121</v>
      </c>
      <c r="G2101" t="s">
        <v>110</v>
      </c>
      <c r="H2101" s="5">
        <v>645</v>
      </c>
      <c r="I2101" s="5">
        <v>21384.46</v>
      </c>
      <c r="J2101" t="s">
        <v>117</v>
      </c>
      <c r="K2101" t="s">
        <v>106</v>
      </c>
      <c r="L2101">
        <v>2</v>
      </c>
      <c r="M2101">
        <v>1</v>
      </c>
      <c r="N2101">
        <v>4</v>
      </c>
      <c r="O2101" s="6">
        <v>15</v>
      </c>
      <c r="P2101" t="s">
        <v>106</v>
      </c>
      <c r="Q2101" t="s">
        <v>107</v>
      </c>
      <c r="R2101">
        <f>IF(F2101="Monthly",2,0)
+IF(E2101&lt;=6,2,0)
+IF(N2101&lt;=2,2,0)
+IF(L2101&gt;=4,2,0)
+IF(M2101&gt;=2,1,0)
+IF(H2101&gt;=_xlfn.PERCENTILE.INC($H$2:$H$10001,0.75),1,0)</f>
        <v>0</v>
      </c>
      <c r="S2101" t="str">
        <f>IF(R2101&gt;=7,"High",IF(R2101&gt;=4,"Medium","Low"))</f>
        <v>Low</v>
      </c>
    </row>
    <row r="2102" spans="1:19">
      <c r="A2102" t="s">
        <v>2227</v>
      </c>
      <c r="B2102">
        <v>36</v>
      </c>
      <c r="C2102" t="s">
        <v>101</v>
      </c>
      <c r="D2102" t="s">
        <v>126</v>
      </c>
      <c r="E2102">
        <v>55</v>
      </c>
      <c r="F2102" t="s">
        <v>121</v>
      </c>
      <c r="G2102" t="s">
        <v>104</v>
      </c>
      <c r="H2102" s="5">
        <v>506</v>
      </c>
      <c r="I2102" s="5">
        <v>24288.63</v>
      </c>
      <c r="J2102" t="s">
        <v>105</v>
      </c>
      <c r="K2102" t="s">
        <v>106</v>
      </c>
      <c r="L2102">
        <v>3</v>
      </c>
      <c r="M2102">
        <v>0</v>
      </c>
      <c r="N2102">
        <v>5</v>
      </c>
      <c r="O2102" s="6">
        <v>15</v>
      </c>
      <c r="P2102" t="s">
        <v>107</v>
      </c>
      <c r="Q2102" t="s">
        <v>107</v>
      </c>
      <c r="R2102">
        <f>IF(F2102="Monthly",2,0)
+IF(E2102&lt;=6,2,0)
+IF(N2102&lt;=2,2,0)
+IF(L2102&gt;=4,2,0)
+IF(M2102&gt;=2,1,0)
+IF(H2102&gt;=_xlfn.PERCENTILE.INC($H$2:$H$10001,0.75),1,0)</f>
        <v>0</v>
      </c>
      <c r="S2102" t="str">
        <f>IF(R2102&gt;=7,"High",IF(R2102&gt;=4,"Medium","Low"))</f>
        <v>Low</v>
      </c>
    </row>
    <row r="2103" spans="1:19">
      <c r="A2103" t="s">
        <v>2228</v>
      </c>
      <c r="B2103">
        <v>18</v>
      </c>
      <c r="C2103" t="s">
        <v>101</v>
      </c>
      <c r="D2103" t="s">
        <v>133</v>
      </c>
      <c r="E2103">
        <v>16</v>
      </c>
      <c r="F2103" t="s">
        <v>103</v>
      </c>
      <c r="G2103" t="s">
        <v>110</v>
      </c>
      <c r="H2103" s="5">
        <v>780</v>
      </c>
      <c r="I2103" s="5">
        <v>12453.68</v>
      </c>
      <c r="J2103" t="s">
        <v>105</v>
      </c>
      <c r="K2103" t="s">
        <v>106</v>
      </c>
      <c r="L2103">
        <v>1</v>
      </c>
      <c r="M2103">
        <v>0</v>
      </c>
      <c r="N2103">
        <v>5</v>
      </c>
      <c r="O2103" s="6">
        <v>0</v>
      </c>
      <c r="P2103" t="s">
        <v>107</v>
      </c>
      <c r="Q2103" t="s">
        <v>106</v>
      </c>
      <c r="R2103">
        <f>IF(F2103="Monthly",2,0)
+IF(E2103&lt;=6,2,0)
+IF(N2103&lt;=2,2,0)
+IF(L2103&gt;=4,2,0)
+IF(M2103&gt;=2,1,0)
+IF(H2103&gt;=_xlfn.PERCENTILE.INC($H$2:$H$10001,0.75),1,0)</f>
        <v>2</v>
      </c>
      <c r="S2103" t="str">
        <f>IF(R2103&gt;=7,"High",IF(R2103&gt;=4,"Medium","Low"))</f>
        <v>Low</v>
      </c>
    </row>
    <row r="2104" spans="1:19">
      <c r="A2104" t="s">
        <v>2229</v>
      </c>
      <c r="B2104">
        <v>36</v>
      </c>
      <c r="C2104" t="s">
        <v>101</v>
      </c>
      <c r="D2104" t="s">
        <v>137</v>
      </c>
      <c r="E2104">
        <v>25</v>
      </c>
      <c r="F2104" t="s">
        <v>103</v>
      </c>
      <c r="G2104" t="s">
        <v>104</v>
      </c>
      <c r="H2104" s="5">
        <v>549</v>
      </c>
      <c r="I2104" s="5">
        <v>13758.94</v>
      </c>
      <c r="J2104" t="s">
        <v>140</v>
      </c>
      <c r="K2104" t="s">
        <v>106</v>
      </c>
      <c r="L2104">
        <v>0</v>
      </c>
      <c r="M2104">
        <v>0</v>
      </c>
      <c r="N2104">
        <v>5</v>
      </c>
      <c r="O2104" s="6">
        <v>0</v>
      </c>
      <c r="P2104" t="s">
        <v>107</v>
      </c>
      <c r="Q2104" t="s">
        <v>107</v>
      </c>
      <c r="R2104">
        <f>IF(F2104="Monthly",2,0)
+IF(E2104&lt;=6,2,0)
+IF(N2104&lt;=2,2,0)
+IF(L2104&gt;=4,2,0)
+IF(M2104&gt;=2,1,0)
+IF(H2104&gt;=_xlfn.PERCENTILE.INC($H$2:$H$10001,0.75),1,0)</f>
        <v>2</v>
      </c>
      <c r="S2104" t="str">
        <f>IF(R2104&gt;=7,"High",IF(R2104&gt;=4,"Medium","Low"))</f>
        <v>Low</v>
      </c>
    </row>
    <row r="2105" spans="1:19">
      <c r="A2105" t="s">
        <v>2230</v>
      </c>
      <c r="B2105">
        <v>23</v>
      </c>
      <c r="C2105" t="s">
        <v>112</v>
      </c>
      <c r="D2105" t="s">
        <v>131</v>
      </c>
      <c r="E2105">
        <v>21</v>
      </c>
      <c r="F2105" t="s">
        <v>103</v>
      </c>
      <c r="G2105" t="s">
        <v>110</v>
      </c>
      <c r="H2105" s="5">
        <v>763</v>
      </c>
      <c r="I2105" s="5">
        <v>15665.31</v>
      </c>
      <c r="J2105" t="s">
        <v>117</v>
      </c>
      <c r="K2105" t="s">
        <v>106</v>
      </c>
      <c r="L2105">
        <v>4</v>
      </c>
      <c r="M2105">
        <v>0</v>
      </c>
      <c r="N2105">
        <v>5</v>
      </c>
      <c r="O2105" s="6">
        <v>0</v>
      </c>
      <c r="P2105" t="s">
        <v>107</v>
      </c>
      <c r="Q2105" t="s">
        <v>106</v>
      </c>
      <c r="R2105">
        <f>IF(F2105="Monthly",2,0)
+IF(E2105&lt;=6,2,0)
+IF(N2105&lt;=2,2,0)
+IF(L2105&gt;=4,2,0)
+IF(M2105&gt;=2,1,0)
+IF(H2105&gt;=_xlfn.PERCENTILE.INC($H$2:$H$10001,0.75),1,0)</f>
        <v>4</v>
      </c>
      <c r="S2105" t="str">
        <f>IF(R2105&gt;=7,"High",IF(R2105&gt;=4,"Medium","Low"))</f>
        <v>Medium</v>
      </c>
    </row>
    <row r="2106" spans="1:19">
      <c r="A2106" t="s">
        <v>2231</v>
      </c>
      <c r="B2106">
        <v>26</v>
      </c>
      <c r="C2106" t="s">
        <v>112</v>
      </c>
      <c r="D2106" t="s">
        <v>126</v>
      </c>
      <c r="E2106">
        <v>43</v>
      </c>
      <c r="F2106" t="s">
        <v>103</v>
      </c>
      <c r="G2106" t="s">
        <v>110</v>
      </c>
      <c r="H2106" s="5">
        <v>741</v>
      </c>
      <c r="I2106" s="5">
        <v>31186.68</v>
      </c>
      <c r="J2106" t="s">
        <v>115</v>
      </c>
      <c r="K2106" t="s">
        <v>106</v>
      </c>
      <c r="L2106">
        <v>4</v>
      </c>
      <c r="M2106">
        <v>2</v>
      </c>
      <c r="N2106">
        <v>3</v>
      </c>
      <c r="O2106" s="6">
        <v>0</v>
      </c>
      <c r="P2106" t="s">
        <v>107</v>
      </c>
      <c r="Q2106" t="s">
        <v>106</v>
      </c>
      <c r="R2106">
        <f>IF(F2106="Monthly",2,0)
+IF(E2106&lt;=6,2,0)
+IF(N2106&lt;=2,2,0)
+IF(L2106&gt;=4,2,0)
+IF(M2106&gt;=2,1,0)
+IF(H2106&gt;=_xlfn.PERCENTILE.INC($H$2:$H$10001,0.75),1,0)</f>
        <v>5</v>
      </c>
      <c r="S2106" t="str">
        <f>IF(R2106&gt;=7,"High",IF(R2106&gt;=4,"Medium","Low"))</f>
        <v>Medium</v>
      </c>
    </row>
    <row r="2107" spans="1:19">
      <c r="A2107" t="s">
        <v>2232</v>
      </c>
      <c r="B2107">
        <v>20</v>
      </c>
      <c r="C2107" t="s">
        <v>101</v>
      </c>
      <c r="D2107" t="s">
        <v>102</v>
      </c>
      <c r="E2107">
        <v>49</v>
      </c>
      <c r="F2107" t="s">
        <v>103</v>
      </c>
      <c r="G2107" t="s">
        <v>104</v>
      </c>
      <c r="H2107" s="5">
        <v>563</v>
      </c>
      <c r="I2107" s="5">
        <v>28362.720000000001</v>
      </c>
      <c r="J2107" t="s">
        <v>115</v>
      </c>
      <c r="K2107" t="s">
        <v>106</v>
      </c>
      <c r="L2107">
        <v>4</v>
      </c>
      <c r="M2107">
        <v>1</v>
      </c>
      <c r="N2107">
        <v>3</v>
      </c>
      <c r="O2107" s="6">
        <v>0</v>
      </c>
      <c r="P2107" t="s">
        <v>107</v>
      </c>
      <c r="Q2107" t="s">
        <v>106</v>
      </c>
      <c r="R2107">
        <f>IF(F2107="Monthly",2,0)
+IF(E2107&lt;=6,2,0)
+IF(N2107&lt;=2,2,0)
+IF(L2107&gt;=4,2,0)
+IF(M2107&gt;=2,1,0)
+IF(H2107&gt;=_xlfn.PERCENTILE.INC($H$2:$H$10001,0.75),1,0)</f>
        <v>4</v>
      </c>
      <c r="S2107" t="str">
        <f>IF(R2107&gt;=7,"High",IF(R2107&gt;=4,"Medium","Low"))</f>
        <v>Medium</v>
      </c>
    </row>
    <row r="2108" spans="1:19">
      <c r="A2108" t="s">
        <v>2233</v>
      </c>
      <c r="B2108">
        <v>47</v>
      </c>
      <c r="C2108" t="s">
        <v>101</v>
      </c>
      <c r="D2108" t="s">
        <v>131</v>
      </c>
      <c r="E2108">
        <v>50</v>
      </c>
      <c r="F2108" t="s">
        <v>121</v>
      </c>
      <c r="G2108" t="s">
        <v>110</v>
      </c>
      <c r="H2108" s="5">
        <v>805</v>
      </c>
      <c r="I2108" s="5">
        <v>37264.67</v>
      </c>
      <c r="J2108" t="s">
        <v>140</v>
      </c>
      <c r="K2108" t="s">
        <v>106</v>
      </c>
      <c r="L2108">
        <v>5</v>
      </c>
      <c r="M2108">
        <v>1</v>
      </c>
      <c r="N2108">
        <v>4</v>
      </c>
      <c r="O2108" s="6">
        <v>10</v>
      </c>
      <c r="P2108" t="s">
        <v>107</v>
      </c>
      <c r="Q2108" t="s">
        <v>107</v>
      </c>
      <c r="R2108">
        <f>IF(F2108="Monthly",2,0)
+IF(E2108&lt;=6,2,0)
+IF(N2108&lt;=2,2,0)
+IF(L2108&gt;=4,2,0)
+IF(M2108&gt;=2,1,0)
+IF(H2108&gt;=_xlfn.PERCENTILE.INC($H$2:$H$10001,0.75),1,0)</f>
        <v>3</v>
      </c>
      <c r="S2108" t="str">
        <f>IF(R2108&gt;=7,"High",IF(R2108&gt;=4,"Medium","Low"))</f>
        <v>Low</v>
      </c>
    </row>
    <row r="2109" spans="1:19">
      <c r="A2109" t="s">
        <v>2234</v>
      </c>
      <c r="B2109">
        <v>41</v>
      </c>
      <c r="C2109" t="s">
        <v>112</v>
      </c>
      <c r="D2109" t="s">
        <v>133</v>
      </c>
      <c r="E2109">
        <v>34</v>
      </c>
      <c r="F2109" t="s">
        <v>109</v>
      </c>
      <c r="G2109" t="s">
        <v>110</v>
      </c>
      <c r="H2109" s="5">
        <v>694</v>
      </c>
      <c r="I2109" s="5">
        <v>23264.67</v>
      </c>
      <c r="J2109" t="s">
        <v>105</v>
      </c>
      <c r="K2109" t="s">
        <v>106</v>
      </c>
      <c r="L2109">
        <v>6</v>
      </c>
      <c r="M2109">
        <v>2</v>
      </c>
      <c r="N2109">
        <v>3</v>
      </c>
      <c r="O2109" s="6">
        <v>0</v>
      </c>
      <c r="P2109" t="s">
        <v>107</v>
      </c>
      <c r="Q2109" t="s">
        <v>107</v>
      </c>
      <c r="R2109">
        <f>IF(F2109="Monthly",2,0)
+IF(E2109&lt;=6,2,0)
+IF(N2109&lt;=2,2,0)
+IF(L2109&gt;=4,2,0)
+IF(M2109&gt;=2,1,0)
+IF(H2109&gt;=_xlfn.PERCENTILE.INC($H$2:$H$10001,0.75),1,0)</f>
        <v>3</v>
      </c>
      <c r="S2109" t="str">
        <f>IF(R2109&gt;=7,"High",IF(R2109&gt;=4,"Medium","Low"))</f>
        <v>Low</v>
      </c>
    </row>
    <row r="2110" spans="1:19">
      <c r="A2110" t="s">
        <v>2235</v>
      </c>
      <c r="B2110">
        <v>18</v>
      </c>
      <c r="C2110" t="s">
        <v>101</v>
      </c>
      <c r="D2110" t="s">
        <v>113</v>
      </c>
      <c r="E2110">
        <v>5</v>
      </c>
      <c r="F2110" t="s">
        <v>103</v>
      </c>
      <c r="G2110" t="s">
        <v>129</v>
      </c>
      <c r="H2110" s="5">
        <v>1051</v>
      </c>
      <c r="I2110" s="5">
        <v>4557.34</v>
      </c>
      <c r="J2110" t="s">
        <v>105</v>
      </c>
      <c r="K2110" t="s">
        <v>106</v>
      </c>
      <c r="L2110">
        <v>1</v>
      </c>
      <c r="M2110">
        <v>0</v>
      </c>
      <c r="N2110">
        <v>4</v>
      </c>
      <c r="O2110" s="6">
        <v>15</v>
      </c>
      <c r="P2110" t="s">
        <v>106</v>
      </c>
      <c r="Q2110" t="s">
        <v>106</v>
      </c>
      <c r="R2110">
        <f>IF(F2110="Monthly",2,0)
+IF(E2110&lt;=6,2,0)
+IF(N2110&lt;=2,2,0)
+IF(L2110&gt;=4,2,0)
+IF(M2110&gt;=2,1,0)
+IF(H2110&gt;=_xlfn.PERCENTILE.INC($H$2:$H$10001,0.75),1,0)</f>
        <v>5</v>
      </c>
      <c r="S2110" t="str">
        <f>IF(R2110&gt;=7,"High",IF(R2110&gt;=4,"Medium","Low"))</f>
        <v>Medium</v>
      </c>
    </row>
    <row r="2111" spans="1:19">
      <c r="A2111" t="s">
        <v>2236</v>
      </c>
      <c r="B2111">
        <v>37</v>
      </c>
      <c r="C2111" t="s">
        <v>101</v>
      </c>
      <c r="D2111" t="s">
        <v>128</v>
      </c>
      <c r="E2111">
        <v>8</v>
      </c>
      <c r="F2111" t="s">
        <v>103</v>
      </c>
      <c r="G2111" t="s">
        <v>129</v>
      </c>
      <c r="H2111" s="5">
        <v>995</v>
      </c>
      <c r="I2111" s="5">
        <v>8181.56</v>
      </c>
      <c r="J2111" t="s">
        <v>134</v>
      </c>
      <c r="K2111" t="s">
        <v>106</v>
      </c>
      <c r="L2111">
        <v>0</v>
      </c>
      <c r="M2111">
        <v>0</v>
      </c>
      <c r="N2111">
        <v>5</v>
      </c>
      <c r="O2111" s="6">
        <v>0</v>
      </c>
      <c r="P2111" t="s">
        <v>107</v>
      </c>
      <c r="Q2111" t="s">
        <v>107</v>
      </c>
      <c r="R2111">
        <f>IF(F2111="Monthly",2,0)
+IF(E2111&lt;=6,2,0)
+IF(N2111&lt;=2,2,0)
+IF(L2111&gt;=4,2,0)
+IF(M2111&gt;=2,1,0)
+IF(H2111&gt;=_xlfn.PERCENTILE.INC($H$2:$H$10001,0.75),1,0)</f>
        <v>3</v>
      </c>
      <c r="S2111" t="str">
        <f>IF(R2111&gt;=7,"High",IF(R2111&gt;=4,"Medium","Low"))</f>
        <v>Low</v>
      </c>
    </row>
    <row r="2112" spans="1:19">
      <c r="A2112" t="s">
        <v>2237</v>
      </c>
      <c r="B2112">
        <v>43</v>
      </c>
      <c r="C2112" t="s">
        <v>101</v>
      </c>
      <c r="D2112" t="s">
        <v>113</v>
      </c>
      <c r="E2112">
        <v>18</v>
      </c>
      <c r="F2112" t="s">
        <v>103</v>
      </c>
      <c r="G2112" t="s">
        <v>129</v>
      </c>
      <c r="H2112" s="5">
        <v>945</v>
      </c>
      <c r="I2112" s="5">
        <v>16855.810000000001</v>
      </c>
      <c r="J2112" t="s">
        <v>117</v>
      </c>
      <c r="K2112" t="s">
        <v>106</v>
      </c>
      <c r="L2112">
        <v>1</v>
      </c>
      <c r="M2112">
        <v>0</v>
      </c>
      <c r="N2112">
        <v>5</v>
      </c>
      <c r="O2112" s="6">
        <v>0</v>
      </c>
      <c r="P2112" t="s">
        <v>107</v>
      </c>
      <c r="Q2112" t="s">
        <v>107</v>
      </c>
      <c r="R2112">
        <f>IF(F2112="Monthly",2,0)
+IF(E2112&lt;=6,2,0)
+IF(N2112&lt;=2,2,0)
+IF(L2112&gt;=4,2,0)
+IF(M2112&gt;=2,1,0)
+IF(H2112&gt;=_xlfn.PERCENTILE.INC($H$2:$H$10001,0.75),1,0)</f>
        <v>3</v>
      </c>
      <c r="S2112" t="str">
        <f>IF(R2112&gt;=7,"High",IF(R2112&gt;=4,"Medium","Low"))</f>
        <v>Low</v>
      </c>
    </row>
    <row r="2113" spans="1:19">
      <c r="A2113" t="s">
        <v>2238</v>
      </c>
      <c r="B2113">
        <v>31</v>
      </c>
      <c r="C2113" t="s">
        <v>101</v>
      </c>
      <c r="D2113" t="s">
        <v>102</v>
      </c>
      <c r="E2113">
        <v>3</v>
      </c>
      <c r="F2113" t="s">
        <v>103</v>
      </c>
      <c r="G2113" t="s">
        <v>110</v>
      </c>
      <c r="H2113" s="5">
        <v>787</v>
      </c>
      <c r="I2113" s="5">
        <v>1952.2</v>
      </c>
      <c r="J2113" t="s">
        <v>117</v>
      </c>
      <c r="K2113" t="s">
        <v>106</v>
      </c>
      <c r="L2113">
        <v>1</v>
      </c>
      <c r="M2113">
        <v>0</v>
      </c>
      <c r="N2113">
        <v>5</v>
      </c>
      <c r="O2113" s="6">
        <v>15</v>
      </c>
      <c r="P2113" t="s">
        <v>107</v>
      </c>
      <c r="Q2113" t="s">
        <v>107</v>
      </c>
      <c r="R2113">
        <f>IF(F2113="Monthly",2,0)
+IF(E2113&lt;=6,2,0)
+IF(N2113&lt;=2,2,0)
+IF(L2113&gt;=4,2,0)
+IF(M2113&gt;=2,1,0)
+IF(H2113&gt;=_xlfn.PERCENTILE.INC($H$2:$H$10001,0.75),1,0)</f>
        <v>4</v>
      </c>
      <c r="S2113" t="str">
        <f>IF(R2113&gt;=7,"High",IF(R2113&gt;=4,"Medium","Low"))</f>
        <v>Medium</v>
      </c>
    </row>
    <row r="2114" spans="1:19">
      <c r="A2114" t="s">
        <v>2239</v>
      </c>
      <c r="B2114">
        <v>59</v>
      </c>
      <c r="C2114" t="s">
        <v>101</v>
      </c>
      <c r="D2114" t="s">
        <v>137</v>
      </c>
      <c r="E2114">
        <v>34</v>
      </c>
      <c r="F2114" t="s">
        <v>103</v>
      </c>
      <c r="G2114" t="s">
        <v>129</v>
      </c>
      <c r="H2114" s="5">
        <v>1025</v>
      </c>
      <c r="I2114" s="5">
        <v>35762.120000000003</v>
      </c>
      <c r="J2114" t="s">
        <v>105</v>
      </c>
      <c r="K2114" t="s">
        <v>106</v>
      </c>
      <c r="L2114">
        <v>1</v>
      </c>
      <c r="M2114">
        <v>0</v>
      </c>
      <c r="N2114">
        <v>5</v>
      </c>
      <c r="O2114" s="6">
        <v>0</v>
      </c>
      <c r="P2114" t="s">
        <v>107</v>
      </c>
      <c r="Q2114" t="s">
        <v>106</v>
      </c>
      <c r="R2114">
        <f>IF(F2114="Monthly",2,0)
+IF(E2114&lt;=6,2,0)
+IF(N2114&lt;=2,2,0)
+IF(L2114&gt;=4,2,0)
+IF(M2114&gt;=2,1,0)
+IF(H2114&gt;=_xlfn.PERCENTILE.INC($H$2:$H$10001,0.75),1,0)</f>
        <v>3</v>
      </c>
      <c r="S2114" t="str">
        <f>IF(R2114&gt;=7,"High",IF(R2114&gt;=4,"Medium","Low"))</f>
        <v>Low</v>
      </c>
    </row>
    <row r="2115" spans="1:19">
      <c r="A2115" t="s">
        <v>2240</v>
      </c>
      <c r="B2115">
        <v>47</v>
      </c>
      <c r="C2115" t="s">
        <v>101</v>
      </c>
      <c r="D2115" t="s">
        <v>123</v>
      </c>
      <c r="E2115">
        <v>16</v>
      </c>
      <c r="F2115" t="s">
        <v>109</v>
      </c>
      <c r="G2115" t="s">
        <v>129</v>
      </c>
      <c r="H2115" s="5">
        <v>950</v>
      </c>
      <c r="I2115" s="5">
        <v>15461.91</v>
      </c>
      <c r="J2115" t="s">
        <v>105</v>
      </c>
      <c r="K2115" t="s">
        <v>106</v>
      </c>
      <c r="L2115">
        <v>0</v>
      </c>
      <c r="M2115">
        <v>0</v>
      </c>
      <c r="N2115">
        <v>4</v>
      </c>
      <c r="O2115" s="6">
        <v>0</v>
      </c>
      <c r="P2115" t="s">
        <v>107</v>
      </c>
      <c r="Q2115" t="s">
        <v>107</v>
      </c>
      <c r="R2115">
        <f>IF(F2115="Monthly",2,0)
+IF(E2115&lt;=6,2,0)
+IF(N2115&lt;=2,2,0)
+IF(L2115&gt;=4,2,0)
+IF(M2115&gt;=2,1,0)
+IF(H2115&gt;=_xlfn.PERCENTILE.INC($H$2:$H$10001,0.75),1,0)</f>
        <v>1</v>
      </c>
      <c r="S2115" t="str">
        <f>IF(R2115&gt;=7,"High",IF(R2115&gt;=4,"Medium","Low"))</f>
        <v>Low</v>
      </c>
    </row>
    <row r="2116" spans="1:19">
      <c r="A2116" t="s">
        <v>2241</v>
      </c>
      <c r="B2116">
        <v>18</v>
      </c>
      <c r="C2116" t="s">
        <v>101</v>
      </c>
      <c r="D2116" t="s">
        <v>119</v>
      </c>
      <c r="E2116">
        <v>39</v>
      </c>
      <c r="F2116" t="s">
        <v>121</v>
      </c>
      <c r="G2116" t="s">
        <v>104</v>
      </c>
      <c r="H2116" s="5">
        <v>461</v>
      </c>
      <c r="I2116" s="5">
        <v>18413.97</v>
      </c>
      <c r="J2116" t="s">
        <v>140</v>
      </c>
      <c r="K2116" t="s">
        <v>106</v>
      </c>
      <c r="L2116">
        <v>0</v>
      </c>
      <c r="M2116">
        <v>0</v>
      </c>
      <c r="N2116">
        <v>5</v>
      </c>
      <c r="O2116" s="6">
        <v>0</v>
      </c>
      <c r="P2116" t="s">
        <v>107</v>
      </c>
      <c r="Q2116" t="s">
        <v>107</v>
      </c>
      <c r="R2116">
        <f>IF(F2116="Monthly",2,0)
+IF(E2116&lt;=6,2,0)
+IF(N2116&lt;=2,2,0)
+IF(L2116&gt;=4,2,0)
+IF(M2116&gt;=2,1,0)
+IF(H2116&gt;=_xlfn.PERCENTILE.INC($H$2:$H$10001,0.75),1,0)</f>
        <v>0</v>
      </c>
      <c r="S2116" t="str">
        <f>IF(R2116&gt;=7,"High",IF(R2116&gt;=4,"Medium","Low"))</f>
        <v>Low</v>
      </c>
    </row>
    <row r="2117" spans="1:19">
      <c r="A2117" t="s">
        <v>2242</v>
      </c>
      <c r="B2117">
        <v>46</v>
      </c>
      <c r="C2117" t="s">
        <v>112</v>
      </c>
      <c r="D2117" t="s">
        <v>123</v>
      </c>
      <c r="E2117">
        <v>58</v>
      </c>
      <c r="F2117" t="s">
        <v>121</v>
      </c>
      <c r="G2117" t="s">
        <v>129</v>
      </c>
      <c r="H2117" s="5">
        <v>1016</v>
      </c>
      <c r="I2117" s="5">
        <v>48952.6</v>
      </c>
      <c r="J2117" t="s">
        <v>115</v>
      </c>
      <c r="K2117" t="s">
        <v>106</v>
      </c>
      <c r="L2117">
        <v>0</v>
      </c>
      <c r="M2117">
        <v>0</v>
      </c>
      <c r="N2117">
        <v>5</v>
      </c>
      <c r="O2117" s="6">
        <v>15</v>
      </c>
      <c r="P2117" t="s">
        <v>107</v>
      </c>
      <c r="Q2117" t="s">
        <v>107</v>
      </c>
      <c r="R2117">
        <f>IF(F2117="Monthly",2,0)
+IF(E2117&lt;=6,2,0)
+IF(N2117&lt;=2,2,0)
+IF(L2117&gt;=4,2,0)
+IF(M2117&gt;=2,1,0)
+IF(H2117&gt;=_xlfn.PERCENTILE.INC($H$2:$H$10001,0.75),1,0)</f>
        <v>1</v>
      </c>
      <c r="S2117" t="str">
        <f>IF(R2117&gt;=7,"High",IF(R2117&gt;=4,"Medium","Low"))</f>
        <v>Low</v>
      </c>
    </row>
    <row r="2118" spans="1:19">
      <c r="A2118" t="s">
        <v>2243</v>
      </c>
      <c r="B2118">
        <v>37</v>
      </c>
      <c r="C2118" t="s">
        <v>101</v>
      </c>
      <c r="D2118" t="s">
        <v>137</v>
      </c>
      <c r="E2118">
        <v>50</v>
      </c>
      <c r="F2118" t="s">
        <v>103</v>
      </c>
      <c r="G2118" t="s">
        <v>104</v>
      </c>
      <c r="H2118" s="5">
        <v>549</v>
      </c>
      <c r="I2118" s="5">
        <v>27793.9</v>
      </c>
      <c r="J2118" t="s">
        <v>105</v>
      </c>
      <c r="K2118" t="s">
        <v>106</v>
      </c>
      <c r="L2118">
        <v>2</v>
      </c>
      <c r="M2118">
        <v>0</v>
      </c>
      <c r="N2118">
        <v>4</v>
      </c>
      <c r="O2118" s="6">
        <v>0</v>
      </c>
      <c r="P2118" t="s">
        <v>107</v>
      </c>
      <c r="Q2118" t="s">
        <v>107</v>
      </c>
      <c r="R2118">
        <f>IF(F2118="Monthly",2,0)
+IF(E2118&lt;=6,2,0)
+IF(N2118&lt;=2,2,0)
+IF(L2118&gt;=4,2,0)
+IF(M2118&gt;=2,1,0)
+IF(H2118&gt;=_xlfn.PERCENTILE.INC($H$2:$H$10001,0.75),1,0)</f>
        <v>2</v>
      </c>
      <c r="S2118" t="str">
        <f>IF(R2118&gt;=7,"High",IF(R2118&gt;=4,"Medium","Low"))</f>
        <v>Low</v>
      </c>
    </row>
    <row r="2119" spans="1:19">
      <c r="A2119" t="s">
        <v>2244</v>
      </c>
      <c r="B2119">
        <v>35</v>
      </c>
      <c r="C2119" t="s">
        <v>112</v>
      </c>
      <c r="D2119" t="s">
        <v>137</v>
      </c>
      <c r="E2119">
        <v>17</v>
      </c>
      <c r="F2119" t="s">
        <v>103</v>
      </c>
      <c r="G2119" t="s">
        <v>104</v>
      </c>
      <c r="H2119" s="5">
        <v>538</v>
      </c>
      <c r="I2119" s="5">
        <v>8884.69</v>
      </c>
      <c r="J2119" t="s">
        <v>140</v>
      </c>
      <c r="K2119" t="s">
        <v>107</v>
      </c>
      <c r="L2119">
        <v>3</v>
      </c>
      <c r="M2119">
        <v>1</v>
      </c>
      <c r="N2119">
        <v>4</v>
      </c>
      <c r="O2119" s="6">
        <v>0</v>
      </c>
      <c r="P2119" t="s">
        <v>107</v>
      </c>
      <c r="Q2119" t="s">
        <v>107</v>
      </c>
      <c r="R2119">
        <f>IF(F2119="Monthly",2,0)
+IF(E2119&lt;=6,2,0)
+IF(N2119&lt;=2,2,0)
+IF(L2119&gt;=4,2,0)
+IF(M2119&gt;=2,1,0)
+IF(H2119&gt;=_xlfn.PERCENTILE.INC($H$2:$H$10001,0.75),1,0)</f>
        <v>2</v>
      </c>
      <c r="S2119" t="str">
        <f>IF(R2119&gt;=7,"High",IF(R2119&gt;=4,"Medium","Low"))</f>
        <v>Low</v>
      </c>
    </row>
    <row r="2120" spans="1:19">
      <c r="A2120" t="s">
        <v>2245</v>
      </c>
      <c r="B2120">
        <v>39</v>
      </c>
      <c r="C2120" t="s">
        <v>112</v>
      </c>
      <c r="D2120" t="s">
        <v>119</v>
      </c>
      <c r="E2120">
        <v>64</v>
      </c>
      <c r="F2120" t="s">
        <v>109</v>
      </c>
      <c r="G2120" t="s">
        <v>104</v>
      </c>
      <c r="H2120" s="5">
        <v>478</v>
      </c>
      <c r="I2120" s="5">
        <v>30162.34</v>
      </c>
      <c r="J2120" t="s">
        <v>134</v>
      </c>
      <c r="K2120" t="s">
        <v>106</v>
      </c>
      <c r="L2120">
        <v>1</v>
      </c>
      <c r="M2120">
        <v>0</v>
      </c>
      <c r="N2120">
        <v>5</v>
      </c>
      <c r="O2120" s="6">
        <v>0</v>
      </c>
      <c r="P2120" t="s">
        <v>107</v>
      </c>
      <c r="Q2120" t="s">
        <v>107</v>
      </c>
      <c r="R2120">
        <f>IF(F2120="Monthly",2,0)
+IF(E2120&lt;=6,2,0)
+IF(N2120&lt;=2,2,0)
+IF(L2120&gt;=4,2,0)
+IF(M2120&gt;=2,1,0)
+IF(H2120&gt;=_xlfn.PERCENTILE.INC($H$2:$H$10001,0.75),1,0)</f>
        <v>0</v>
      </c>
      <c r="S2120" t="str">
        <f>IF(R2120&gt;=7,"High",IF(R2120&gt;=4,"Medium","Low"))</f>
        <v>Low</v>
      </c>
    </row>
    <row r="2121" spans="1:19">
      <c r="A2121" t="s">
        <v>2246</v>
      </c>
      <c r="B2121">
        <v>19</v>
      </c>
      <c r="C2121" t="s">
        <v>101</v>
      </c>
      <c r="D2121" t="s">
        <v>137</v>
      </c>
      <c r="E2121">
        <v>51</v>
      </c>
      <c r="F2121" t="s">
        <v>109</v>
      </c>
      <c r="G2121" t="s">
        <v>104</v>
      </c>
      <c r="H2121" s="5">
        <v>414</v>
      </c>
      <c r="I2121" s="5">
        <v>21646.86</v>
      </c>
      <c r="J2121" t="s">
        <v>134</v>
      </c>
      <c r="K2121" t="s">
        <v>106</v>
      </c>
      <c r="L2121">
        <v>0</v>
      </c>
      <c r="M2121">
        <v>0</v>
      </c>
      <c r="N2121">
        <v>5</v>
      </c>
      <c r="O2121" s="6">
        <v>0</v>
      </c>
      <c r="P2121" t="s">
        <v>107</v>
      </c>
      <c r="Q2121" t="s">
        <v>107</v>
      </c>
      <c r="R2121">
        <f>IF(F2121="Monthly",2,0)
+IF(E2121&lt;=6,2,0)
+IF(N2121&lt;=2,2,0)
+IF(L2121&gt;=4,2,0)
+IF(M2121&gt;=2,1,0)
+IF(H2121&gt;=_xlfn.PERCENTILE.INC($H$2:$H$10001,0.75),1,0)</f>
        <v>0</v>
      </c>
      <c r="S2121" t="str">
        <f>IF(R2121&gt;=7,"High",IF(R2121&gt;=4,"Medium","Low"))</f>
        <v>Low</v>
      </c>
    </row>
    <row r="2122" spans="1:19">
      <c r="A2122" t="s">
        <v>2247</v>
      </c>
      <c r="B2122">
        <v>53</v>
      </c>
      <c r="C2122" t="s">
        <v>101</v>
      </c>
      <c r="D2122" t="s">
        <v>128</v>
      </c>
      <c r="E2122">
        <v>30</v>
      </c>
      <c r="F2122" t="s">
        <v>109</v>
      </c>
      <c r="G2122" t="s">
        <v>129</v>
      </c>
      <c r="H2122" s="5">
        <v>1062</v>
      </c>
      <c r="I2122" s="5">
        <v>32678.79</v>
      </c>
      <c r="J2122" t="s">
        <v>105</v>
      </c>
      <c r="K2122" t="s">
        <v>107</v>
      </c>
      <c r="L2122">
        <v>0</v>
      </c>
      <c r="M2122">
        <v>0</v>
      </c>
      <c r="N2122">
        <v>5</v>
      </c>
      <c r="O2122" s="6">
        <v>0</v>
      </c>
      <c r="P2122" t="s">
        <v>106</v>
      </c>
      <c r="Q2122" t="s">
        <v>107</v>
      </c>
      <c r="R2122">
        <f>IF(F2122="Monthly",2,0)
+IF(E2122&lt;=6,2,0)
+IF(N2122&lt;=2,2,0)
+IF(L2122&gt;=4,2,0)
+IF(M2122&gt;=2,1,0)
+IF(H2122&gt;=_xlfn.PERCENTILE.INC($H$2:$H$10001,0.75),1,0)</f>
        <v>1</v>
      </c>
      <c r="S2122" t="str">
        <f>IF(R2122&gt;=7,"High",IF(R2122&gt;=4,"Medium","Low"))</f>
        <v>Low</v>
      </c>
    </row>
    <row r="2123" spans="1:19">
      <c r="A2123" t="s">
        <v>2248</v>
      </c>
      <c r="B2123">
        <v>43</v>
      </c>
      <c r="C2123" t="s">
        <v>101</v>
      </c>
      <c r="D2123" t="s">
        <v>123</v>
      </c>
      <c r="E2123">
        <v>22</v>
      </c>
      <c r="F2123" t="s">
        <v>103</v>
      </c>
      <c r="G2123" t="s">
        <v>129</v>
      </c>
      <c r="H2123" s="5">
        <v>1012</v>
      </c>
      <c r="I2123" s="5">
        <v>22341.9</v>
      </c>
      <c r="J2123" t="s">
        <v>140</v>
      </c>
      <c r="K2123" t="s">
        <v>106</v>
      </c>
      <c r="L2123">
        <v>0</v>
      </c>
      <c r="M2123">
        <v>0</v>
      </c>
      <c r="N2123">
        <v>5</v>
      </c>
      <c r="O2123" s="6">
        <v>0</v>
      </c>
      <c r="P2123" t="s">
        <v>106</v>
      </c>
      <c r="Q2123" t="s">
        <v>107</v>
      </c>
      <c r="R2123">
        <f>IF(F2123="Monthly",2,0)
+IF(E2123&lt;=6,2,0)
+IF(N2123&lt;=2,2,0)
+IF(L2123&gt;=4,2,0)
+IF(M2123&gt;=2,1,0)
+IF(H2123&gt;=_xlfn.PERCENTILE.INC($H$2:$H$10001,0.75),1,0)</f>
        <v>3</v>
      </c>
      <c r="S2123" t="str">
        <f>IF(R2123&gt;=7,"High",IF(R2123&gt;=4,"Medium","Low"))</f>
        <v>Low</v>
      </c>
    </row>
    <row r="2124" spans="1:19">
      <c r="A2124" t="s">
        <v>2249</v>
      </c>
      <c r="B2124">
        <v>42</v>
      </c>
      <c r="C2124" t="s">
        <v>101</v>
      </c>
      <c r="D2124" t="s">
        <v>102</v>
      </c>
      <c r="E2124">
        <v>38</v>
      </c>
      <c r="F2124" t="s">
        <v>103</v>
      </c>
      <c r="G2124" t="s">
        <v>104</v>
      </c>
      <c r="H2124" s="5">
        <v>493</v>
      </c>
      <c r="I2124" s="5">
        <v>19052.82</v>
      </c>
      <c r="J2124" t="s">
        <v>140</v>
      </c>
      <c r="K2124" t="s">
        <v>106</v>
      </c>
      <c r="L2124">
        <v>1</v>
      </c>
      <c r="M2124">
        <v>0</v>
      </c>
      <c r="N2124">
        <v>5</v>
      </c>
      <c r="O2124" s="6">
        <v>0</v>
      </c>
      <c r="P2124" t="s">
        <v>107</v>
      </c>
      <c r="Q2124" t="s">
        <v>107</v>
      </c>
      <c r="R2124">
        <f>IF(F2124="Monthly",2,0)
+IF(E2124&lt;=6,2,0)
+IF(N2124&lt;=2,2,0)
+IF(L2124&gt;=4,2,0)
+IF(M2124&gt;=2,1,0)
+IF(H2124&gt;=_xlfn.PERCENTILE.INC($H$2:$H$10001,0.75),1,0)</f>
        <v>2</v>
      </c>
      <c r="S2124" t="str">
        <f>IF(R2124&gt;=7,"High",IF(R2124&gt;=4,"Medium","Low"))</f>
        <v>Low</v>
      </c>
    </row>
    <row r="2125" spans="1:19">
      <c r="A2125" t="s">
        <v>2250</v>
      </c>
      <c r="B2125">
        <v>18</v>
      </c>
      <c r="C2125" t="s">
        <v>101</v>
      </c>
      <c r="D2125" t="s">
        <v>137</v>
      </c>
      <c r="E2125">
        <v>20</v>
      </c>
      <c r="F2125" t="s">
        <v>103</v>
      </c>
      <c r="G2125" t="s">
        <v>104</v>
      </c>
      <c r="H2125" s="5">
        <v>499</v>
      </c>
      <c r="I2125" s="5">
        <v>9834.4599999999991</v>
      </c>
      <c r="J2125" t="s">
        <v>105</v>
      </c>
      <c r="K2125" t="s">
        <v>106</v>
      </c>
      <c r="L2125">
        <v>0</v>
      </c>
      <c r="M2125">
        <v>0</v>
      </c>
      <c r="N2125">
        <v>5</v>
      </c>
      <c r="O2125" s="6">
        <v>0</v>
      </c>
      <c r="P2125" t="s">
        <v>107</v>
      </c>
      <c r="Q2125" t="s">
        <v>106</v>
      </c>
      <c r="R2125">
        <f>IF(F2125="Monthly",2,0)
+IF(E2125&lt;=6,2,0)
+IF(N2125&lt;=2,2,0)
+IF(L2125&gt;=4,2,0)
+IF(M2125&gt;=2,1,0)
+IF(H2125&gt;=_xlfn.PERCENTILE.INC($H$2:$H$10001,0.75),1,0)</f>
        <v>2</v>
      </c>
      <c r="S2125" t="str">
        <f>IF(R2125&gt;=7,"High",IF(R2125&gt;=4,"Medium","Low"))</f>
        <v>Low</v>
      </c>
    </row>
    <row r="2126" spans="1:19">
      <c r="A2126" t="s">
        <v>2251</v>
      </c>
      <c r="B2126">
        <v>50</v>
      </c>
      <c r="C2126" t="s">
        <v>112</v>
      </c>
      <c r="D2126" t="s">
        <v>102</v>
      </c>
      <c r="E2126">
        <v>54</v>
      </c>
      <c r="F2126" t="s">
        <v>103</v>
      </c>
      <c r="G2126" t="s">
        <v>104</v>
      </c>
      <c r="H2126" s="5">
        <v>545</v>
      </c>
      <c r="I2126" s="5">
        <v>29153.01</v>
      </c>
      <c r="J2126" t="s">
        <v>117</v>
      </c>
      <c r="K2126" t="s">
        <v>106</v>
      </c>
      <c r="L2126">
        <v>0</v>
      </c>
      <c r="M2126">
        <v>0</v>
      </c>
      <c r="N2126">
        <v>5</v>
      </c>
      <c r="O2126" s="6">
        <v>0</v>
      </c>
      <c r="P2126" t="s">
        <v>107</v>
      </c>
      <c r="Q2126" t="s">
        <v>107</v>
      </c>
      <c r="R2126">
        <f>IF(F2126="Monthly",2,0)
+IF(E2126&lt;=6,2,0)
+IF(N2126&lt;=2,2,0)
+IF(L2126&gt;=4,2,0)
+IF(M2126&gt;=2,1,0)
+IF(H2126&gt;=_xlfn.PERCENTILE.INC($H$2:$H$10001,0.75),1,0)</f>
        <v>2</v>
      </c>
      <c r="S2126" t="str">
        <f>IF(R2126&gt;=7,"High",IF(R2126&gt;=4,"Medium","Low"))</f>
        <v>Low</v>
      </c>
    </row>
    <row r="2127" spans="1:19">
      <c r="A2127" t="s">
        <v>2252</v>
      </c>
      <c r="B2127">
        <v>24</v>
      </c>
      <c r="C2127" t="s">
        <v>101</v>
      </c>
      <c r="D2127" t="s">
        <v>102</v>
      </c>
      <c r="E2127">
        <v>19</v>
      </c>
      <c r="F2127" t="s">
        <v>103</v>
      </c>
      <c r="G2127" t="s">
        <v>110</v>
      </c>
      <c r="H2127" s="5">
        <v>792</v>
      </c>
      <c r="I2127" s="5">
        <v>14787.18</v>
      </c>
      <c r="J2127" t="s">
        <v>117</v>
      </c>
      <c r="K2127" t="s">
        <v>106</v>
      </c>
      <c r="L2127">
        <v>1</v>
      </c>
      <c r="M2127">
        <v>0</v>
      </c>
      <c r="N2127">
        <v>5</v>
      </c>
      <c r="O2127" s="6">
        <v>0</v>
      </c>
      <c r="P2127" t="s">
        <v>107</v>
      </c>
      <c r="Q2127" t="s">
        <v>106</v>
      </c>
      <c r="R2127">
        <f>IF(F2127="Monthly",2,0)
+IF(E2127&lt;=6,2,0)
+IF(N2127&lt;=2,2,0)
+IF(L2127&gt;=4,2,0)
+IF(M2127&gt;=2,1,0)
+IF(H2127&gt;=_xlfn.PERCENTILE.INC($H$2:$H$10001,0.75),1,0)</f>
        <v>2</v>
      </c>
      <c r="S2127" t="str">
        <f>IF(R2127&gt;=7,"High",IF(R2127&gt;=4,"Medium","Low"))</f>
        <v>Low</v>
      </c>
    </row>
    <row r="2128" spans="1:19">
      <c r="A2128" t="s">
        <v>2253</v>
      </c>
      <c r="B2128">
        <v>22</v>
      </c>
      <c r="C2128" t="s">
        <v>112</v>
      </c>
      <c r="D2128" t="s">
        <v>131</v>
      </c>
      <c r="E2128">
        <v>48</v>
      </c>
      <c r="F2128" t="s">
        <v>121</v>
      </c>
      <c r="G2128" t="s">
        <v>110</v>
      </c>
      <c r="H2128" s="5">
        <v>763</v>
      </c>
      <c r="I2128" s="5">
        <v>35972.089999999997</v>
      </c>
      <c r="J2128" t="s">
        <v>134</v>
      </c>
      <c r="K2128" t="s">
        <v>107</v>
      </c>
      <c r="L2128">
        <v>1</v>
      </c>
      <c r="M2128">
        <v>0</v>
      </c>
      <c r="N2128">
        <v>5</v>
      </c>
      <c r="O2128" s="6">
        <v>0</v>
      </c>
      <c r="P2128" t="s">
        <v>107</v>
      </c>
      <c r="Q2128" t="s">
        <v>107</v>
      </c>
      <c r="R2128">
        <f>IF(F2128="Monthly",2,0)
+IF(E2128&lt;=6,2,0)
+IF(N2128&lt;=2,2,0)
+IF(L2128&gt;=4,2,0)
+IF(M2128&gt;=2,1,0)
+IF(H2128&gt;=_xlfn.PERCENTILE.INC($H$2:$H$10001,0.75),1,0)</f>
        <v>0</v>
      </c>
      <c r="S2128" t="str">
        <f>IF(R2128&gt;=7,"High",IF(R2128&gt;=4,"Medium","Low"))</f>
        <v>Low</v>
      </c>
    </row>
    <row r="2129" spans="1:19">
      <c r="A2129" t="s">
        <v>2254</v>
      </c>
      <c r="B2129">
        <v>32</v>
      </c>
      <c r="C2129" t="s">
        <v>101</v>
      </c>
      <c r="D2129" t="s">
        <v>119</v>
      </c>
      <c r="E2129">
        <v>62</v>
      </c>
      <c r="F2129" t="s">
        <v>109</v>
      </c>
      <c r="G2129" t="s">
        <v>104</v>
      </c>
      <c r="H2129" s="5">
        <v>488</v>
      </c>
      <c r="I2129" s="5">
        <v>30755.07</v>
      </c>
      <c r="J2129" t="s">
        <v>115</v>
      </c>
      <c r="K2129" t="s">
        <v>107</v>
      </c>
      <c r="L2129">
        <v>1</v>
      </c>
      <c r="M2129">
        <v>0</v>
      </c>
      <c r="N2129">
        <v>4</v>
      </c>
      <c r="O2129" s="6">
        <v>0</v>
      </c>
      <c r="P2129" t="s">
        <v>107</v>
      </c>
      <c r="Q2129" t="s">
        <v>107</v>
      </c>
      <c r="R2129">
        <f>IF(F2129="Monthly",2,0)
+IF(E2129&lt;=6,2,0)
+IF(N2129&lt;=2,2,0)
+IF(L2129&gt;=4,2,0)
+IF(M2129&gt;=2,1,0)
+IF(H2129&gt;=_xlfn.PERCENTILE.INC($H$2:$H$10001,0.75),1,0)</f>
        <v>0</v>
      </c>
      <c r="S2129" t="str">
        <f>IF(R2129&gt;=7,"High",IF(R2129&gt;=4,"Medium","Low"))</f>
        <v>Low</v>
      </c>
    </row>
    <row r="2130" spans="1:19">
      <c r="A2130" t="s">
        <v>2255</v>
      </c>
      <c r="B2130">
        <v>28</v>
      </c>
      <c r="C2130" t="s">
        <v>101</v>
      </c>
      <c r="D2130" t="s">
        <v>128</v>
      </c>
      <c r="E2130">
        <v>38</v>
      </c>
      <c r="F2130" t="s">
        <v>103</v>
      </c>
      <c r="G2130" t="s">
        <v>104</v>
      </c>
      <c r="H2130" s="5">
        <v>432</v>
      </c>
      <c r="I2130" s="5">
        <v>16770.59</v>
      </c>
      <c r="J2130" t="s">
        <v>117</v>
      </c>
      <c r="K2130" t="s">
        <v>106</v>
      </c>
      <c r="L2130">
        <v>3</v>
      </c>
      <c r="M2130">
        <v>1</v>
      </c>
      <c r="N2130">
        <v>5</v>
      </c>
      <c r="O2130" s="6">
        <v>0</v>
      </c>
      <c r="P2130" t="s">
        <v>107</v>
      </c>
      <c r="Q2130" t="s">
        <v>107</v>
      </c>
      <c r="R2130">
        <f>IF(F2130="Monthly",2,0)
+IF(E2130&lt;=6,2,0)
+IF(N2130&lt;=2,2,0)
+IF(L2130&gt;=4,2,0)
+IF(M2130&gt;=2,1,0)
+IF(H2130&gt;=_xlfn.PERCENTILE.INC($H$2:$H$10001,0.75),1,0)</f>
        <v>2</v>
      </c>
      <c r="S2130" t="str">
        <f>IF(R2130&gt;=7,"High",IF(R2130&gt;=4,"Medium","Low"))</f>
        <v>Low</v>
      </c>
    </row>
    <row r="2131" spans="1:19">
      <c r="A2131" t="s">
        <v>2256</v>
      </c>
      <c r="B2131">
        <v>32</v>
      </c>
      <c r="C2131" t="s">
        <v>101</v>
      </c>
      <c r="D2131" t="s">
        <v>113</v>
      </c>
      <c r="E2131">
        <v>31</v>
      </c>
      <c r="F2131" t="s">
        <v>103</v>
      </c>
      <c r="G2131" t="s">
        <v>110</v>
      </c>
      <c r="H2131" s="5">
        <v>794</v>
      </c>
      <c r="I2131" s="5">
        <v>25129.71</v>
      </c>
      <c r="J2131" t="s">
        <v>105</v>
      </c>
      <c r="K2131" t="s">
        <v>106</v>
      </c>
      <c r="L2131">
        <v>3</v>
      </c>
      <c r="M2131">
        <v>2</v>
      </c>
      <c r="N2131">
        <v>4</v>
      </c>
      <c r="O2131" s="6">
        <v>0</v>
      </c>
      <c r="P2131" t="s">
        <v>107</v>
      </c>
      <c r="Q2131" t="s">
        <v>107</v>
      </c>
      <c r="R2131">
        <f>IF(F2131="Monthly",2,0)
+IF(E2131&lt;=6,2,0)
+IF(N2131&lt;=2,2,0)
+IF(L2131&gt;=4,2,0)
+IF(M2131&gt;=2,1,0)
+IF(H2131&gt;=_xlfn.PERCENTILE.INC($H$2:$H$10001,0.75),1,0)</f>
        <v>4</v>
      </c>
      <c r="S2131" t="str">
        <f>IF(R2131&gt;=7,"High",IF(R2131&gt;=4,"Medium","Low"))</f>
        <v>Medium</v>
      </c>
    </row>
    <row r="2132" spans="1:19">
      <c r="A2132" t="s">
        <v>2257</v>
      </c>
      <c r="B2132">
        <v>33</v>
      </c>
      <c r="C2132" t="s">
        <v>101</v>
      </c>
      <c r="D2132" t="s">
        <v>123</v>
      </c>
      <c r="E2132">
        <v>57</v>
      </c>
      <c r="F2132" t="s">
        <v>121</v>
      </c>
      <c r="G2132" t="s">
        <v>110</v>
      </c>
      <c r="H2132" s="5">
        <v>777</v>
      </c>
      <c r="I2132" s="5">
        <v>45090.59</v>
      </c>
      <c r="J2132" t="s">
        <v>117</v>
      </c>
      <c r="K2132" t="s">
        <v>107</v>
      </c>
      <c r="L2132">
        <v>0</v>
      </c>
      <c r="M2132">
        <v>0</v>
      </c>
      <c r="N2132">
        <v>5</v>
      </c>
      <c r="O2132" s="6">
        <v>0</v>
      </c>
      <c r="P2132" t="s">
        <v>106</v>
      </c>
      <c r="Q2132" t="s">
        <v>107</v>
      </c>
      <c r="R2132">
        <f>IF(F2132="Monthly",2,0)
+IF(E2132&lt;=6,2,0)
+IF(N2132&lt;=2,2,0)
+IF(L2132&gt;=4,2,0)
+IF(M2132&gt;=2,1,0)
+IF(H2132&gt;=_xlfn.PERCENTILE.INC($H$2:$H$10001,0.75),1,0)</f>
        <v>0</v>
      </c>
      <c r="S2132" t="str">
        <f>IF(R2132&gt;=7,"High",IF(R2132&gt;=4,"Medium","Low"))</f>
        <v>Low</v>
      </c>
    </row>
    <row r="2133" spans="1:19">
      <c r="A2133" t="s">
        <v>2258</v>
      </c>
      <c r="B2133">
        <v>21</v>
      </c>
      <c r="C2133" t="s">
        <v>101</v>
      </c>
      <c r="D2133" t="s">
        <v>119</v>
      </c>
      <c r="E2133">
        <v>52</v>
      </c>
      <c r="F2133" t="s">
        <v>109</v>
      </c>
      <c r="G2133" t="s">
        <v>110</v>
      </c>
      <c r="H2133" s="5">
        <v>745</v>
      </c>
      <c r="I2133" s="5">
        <v>39047.22</v>
      </c>
      <c r="J2133" t="s">
        <v>105</v>
      </c>
      <c r="K2133" t="s">
        <v>106</v>
      </c>
      <c r="L2133">
        <v>0</v>
      </c>
      <c r="M2133">
        <v>0</v>
      </c>
      <c r="N2133">
        <v>5</v>
      </c>
      <c r="O2133" s="6">
        <v>0</v>
      </c>
      <c r="P2133" t="s">
        <v>107</v>
      </c>
      <c r="Q2133" t="s">
        <v>107</v>
      </c>
      <c r="R2133">
        <f>IF(F2133="Monthly",2,0)
+IF(E2133&lt;=6,2,0)
+IF(N2133&lt;=2,2,0)
+IF(L2133&gt;=4,2,0)
+IF(M2133&gt;=2,1,0)
+IF(H2133&gt;=_xlfn.PERCENTILE.INC($H$2:$H$10001,0.75),1,0)</f>
        <v>0</v>
      </c>
      <c r="S2133" t="str">
        <f>IF(R2133&gt;=7,"High",IF(R2133&gt;=4,"Medium","Low"))</f>
        <v>Low</v>
      </c>
    </row>
    <row r="2134" spans="1:19">
      <c r="A2134" t="s">
        <v>2259</v>
      </c>
      <c r="B2134">
        <v>39</v>
      </c>
      <c r="C2134" t="s">
        <v>112</v>
      </c>
      <c r="D2134" t="s">
        <v>133</v>
      </c>
      <c r="E2134">
        <v>31</v>
      </c>
      <c r="F2134" t="s">
        <v>109</v>
      </c>
      <c r="G2134" t="s">
        <v>104</v>
      </c>
      <c r="H2134" s="5">
        <v>450</v>
      </c>
      <c r="I2134" s="5">
        <v>13794.22</v>
      </c>
      <c r="J2134" t="s">
        <v>105</v>
      </c>
      <c r="K2134" t="s">
        <v>106</v>
      </c>
      <c r="L2134">
        <v>0</v>
      </c>
      <c r="M2134">
        <v>0</v>
      </c>
      <c r="N2134">
        <v>5</v>
      </c>
      <c r="O2134" s="6">
        <v>0</v>
      </c>
      <c r="P2134" t="s">
        <v>106</v>
      </c>
      <c r="Q2134" t="s">
        <v>107</v>
      </c>
      <c r="R2134">
        <f>IF(F2134="Monthly",2,0)
+IF(E2134&lt;=6,2,0)
+IF(N2134&lt;=2,2,0)
+IF(L2134&gt;=4,2,0)
+IF(M2134&gt;=2,1,0)
+IF(H2134&gt;=_xlfn.PERCENTILE.INC($H$2:$H$10001,0.75),1,0)</f>
        <v>0</v>
      </c>
      <c r="S2134" t="str">
        <f>IF(R2134&gt;=7,"High",IF(R2134&gt;=4,"Medium","Low"))</f>
        <v>Low</v>
      </c>
    </row>
    <row r="2135" spans="1:19">
      <c r="A2135" t="s">
        <v>2260</v>
      </c>
      <c r="B2135">
        <v>24</v>
      </c>
      <c r="C2135" t="s">
        <v>101</v>
      </c>
      <c r="D2135" t="s">
        <v>137</v>
      </c>
      <c r="E2135">
        <v>14</v>
      </c>
      <c r="F2135" t="s">
        <v>103</v>
      </c>
      <c r="G2135" t="s">
        <v>104</v>
      </c>
      <c r="H2135" s="5">
        <v>461</v>
      </c>
      <c r="I2135" s="5">
        <v>6630.1</v>
      </c>
      <c r="J2135" t="s">
        <v>105</v>
      </c>
      <c r="K2135" t="s">
        <v>106</v>
      </c>
      <c r="L2135">
        <v>5</v>
      </c>
      <c r="M2135">
        <v>1</v>
      </c>
      <c r="N2135">
        <v>4</v>
      </c>
      <c r="O2135" s="6">
        <v>0</v>
      </c>
      <c r="P2135" t="s">
        <v>106</v>
      </c>
      <c r="Q2135" t="s">
        <v>107</v>
      </c>
      <c r="R2135">
        <f>IF(F2135="Monthly",2,0)
+IF(E2135&lt;=6,2,0)
+IF(N2135&lt;=2,2,0)
+IF(L2135&gt;=4,2,0)
+IF(M2135&gt;=2,1,0)
+IF(H2135&gt;=_xlfn.PERCENTILE.INC($H$2:$H$10001,0.75),1,0)</f>
        <v>4</v>
      </c>
      <c r="S2135" t="str">
        <f>IF(R2135&gt;=7,"High",IF(R2135&gt;=4,"Medium","Low"))</f>
        <v>Medium</v>
      </c>
    </row>
    <row r="2136" spans="1:19">
      <c r="A2136" t="s">
        <v>2261</v>
      </c>
      <c r="B2136">
        <v>38</v>
      </c>
      <c r="C2136" t="s">
        <v>112</v>
      </c>
      <c r="D2136" t="s">
        <v>113</v>
      </c>
      <c r="E2136">
        <v>51</v>
      </c>
      <c r="F2136" t="s">
        <v>121</v>
      </c>
      <c r="G2136" t="s">
        <v>110</v>
      </c>
      <c r="H2136" s="5">
        <v>794</v>
      </c>
      <c r="I2136" s="5">
        <v>36374.75</v>
      </c>
      <c r="J2136" t="s">
        <v>105</v>
      </c>
      <c r="K2136" t="s">
        <v>106</v>
      </c>
      <c r="L2136">
        <v>0</v>
      </c>
      <c r="M2136">
        <v>0</v>
      </c>
      <c r="N2136">
        <v>5</v>
      </c>
      <c r="O2136" s="6">
        <v>10</v>
      </c>
      <c r="P2136" t="s">
        <v>106</v>
      </c>
      <c r="Q2136" t="s">
        <v>107</v>
      </c>
      <c r="R2136">
        <f>IF(F2136="Monthly",2,0)
+IF(E2136&lt;=6,2,0)
+IF(N2136&lt;=2,2,0)
+IF(L2136&gt;=4,2,0)
+IF(M2136&gt;=2,1,0)
+IF(H2136&gt;=_xlfn.PERCENTILE.INC($H$2:$H$10001,0.75),1,0)</f>
        <v>1</v>
      </c>
      <c r="S2136" t="str">
        <f>IF(R2136&gt;=7,"High",IF(R2136&gt;=4,"Medium","Low"))</f>
        <v>Low</v>
      </c>
    </row>
    <row r="2137" spans="1:19">
      <c r="A2137" t="s">
        <v>2262</v>
      </c>
      <c r="B2137">
        <v>36</v>
      </c>
      <c r="C2137" t="s">
        <v>112</v>
      </c>
      <c r="D2137" t="s">
        <v>102</v>
      </c>
      <c r="E2137">
        <v>61</v>
      </c>
      <c r="F2137" t="s">
        <v>109</v>
      </c>
      <c r="G2137" t="s">
        <v>104</v>
      </c>
      <c r="H2137" s="5">
        <v>554</v>
      </c>
      <c r="I2137" s="5">
        <v>30370.47</v>
      </c>
      <c r="J2137" t="s">
        <v>105</v>
      </c>
      <c r="K2137" t="s">
        <v>106</v>
      </c>
      <c r="L2137">
        <v>1</v>
      </c>
      <c r="M2137">
        <v>0</v>
      </c>
      <c r="N2137">
        <v>5</v>
      </c>
      <c r="O2137" s="6">
        <v>10</v>
      </c>
      <c r="P2137" t="s">
        <v>106</v>
      </c>
      <c r="Q2137" t="s">
        <v>107</v>
      </c>
      <c r="R2137">
        <f>IF(F2137="Monthly",2,0)
+IF(E2137&lt;=6,2,0)
+IF(N2137&lt;=2,2,0)
+IF(L2137&gt;=4,2,0)
+IF(M2137&gt;=2,1,0)
+IF(H2137&gt;=_xlfn.PERCENTILE.INC($H$2:$H$10001,0.75),1,0)</f>
        <v>0</v>
      </c>
      <c r="S2137" t="str">
        <f>IF(R2137&gt;=7,"High",IF(R2137&gt;=4,"Medium","Low"))</f>
        <v>Low</v>
      </c>
    </row>
    <row r="2138" spans="1:19">
      <c r="A2138" t="s">
        <v>2263</v>
      </c>
      <c r="B2138">
        <v>45</v>
      </c>
      <c r="C2138" t="s">
        <v>101</v>
      </c>
      <c r="D2138" t="s">
        <v>126</v>
      </c>
      <c r="E2138">
        <v>56</v>
      </c>
      <c r="F2138" t="s">
        <v>103</v>
      </c>
      <c r="G2138" t="s">
        <v>129</v>
      </c>
      <c r="H2138" s="5">
        <v>1019</v>
      </c>
      <c r="I2138" s="5">
        <v>57902.76</v>
      </c>
      <c r="J2138" t="s">
        <v>105</v>
      </c>
      <c r="K2138" t="s">
        <v>106</v>
      </c>
      <c r="L2138">
        <v>3</v>
      </c>
      <c r="M2138">
        <v>1</v>
      </c>
      <c r="N2138">
        <v>5</v>
      </c>
      <c r="O2138" s="6">
        <v>0</v>
      </c>
      <c r="P2138" t="s">
        <v>107</v>
      </c>
      <c r="Q2138" t="s">
        <v>106</v>
      </c>
      <c r="R2138">
        <f>IF(F2138="Monthly",2,0)
+IF(E2138&lt;=6,2,0)
+IF(N2138&lt;=2,2,0)
+IF(L2138&gt;=4,2,0)
+IF(M2138&gt;=2,1,0)
+IF(H2138&gt;=_xlfn.PERCENTILE.INC($H$2:$H$10001,0.75),1,0)</f>
        <v>3</v>
      </c>
      <c r="S2138" t="str">
        <f>IF(R2138&gt;=7,"High",IF(R2138&gt;=4,"Medium","Low"))</f>
        <v>Low</v>
      </c>
    </row>
    <row r="2139" spans="1:19">
      <c r="A2139" t="s">
        <v>2264</v>
      </c>
      <c r="B2139">
        <v>34</v>
      </c>
      <c r="C2139" t="s">
        <v>112</v>
      </c>
      <c r="D2139" t="s">
        <v>123</v>
      </c>
      <c r="E2139">
        <v>56</v>
      </c>
      <c r="F2139" t="s">
        <v>103</v>
      </c>
      <c r="G2139" t="s">
        <v>129</v>
      </c>
      <c r="H2139" s="5">
        <v>964</v>
      </c>
      <c r="I2139" s="5">
        <v>53895.09</v>
      </c>
      <c r="J2139" t="s">
        <v>117</v>
      </c>
      <c r="K2139" t="s">
        <v>106</v>
      </c>
      <c r="L2139">
        <v>2</v>
      </c>
      <c r="M2139">
        <v>1</v>
      </c>
      <c r="N2139">
        <v>4</v>
      </c>
      <c r="O2139" s="6">
        <v>0</v>
      </c>
      <c r="P2139" t="s">
        <v>107</v>
      </c>
      <c r="Q2139" t="s">
        <v>107</v>
      </c>
      <c r="R2139">
        <f>IF(F2139="Monthly",2,0)
+IF(E2139&lt;=6,2,0)
+IF(N2139&lt;=2,2,0)
+IF(L2139&gt;=4,2,0)
+IF(M2139&gt;=2,1,0)
+IF(H2139&gt;=_xlfn.PERCENTILE.INC($H$2:$H$10001,0.75),1,0)</f>
        <v>3</v>
      </c>
      <c r="S2139" t="str">
        <f>IF(R2139&gt;=7,"High",IF(R2139&gt;=4,"Medium","Low"))</f>
        <v>Low</v>
      </c>
    </row>
    <row r="2140" spans="1:19">
      <c r="A2140" t="s">
        <v>2265</v>
      </c>
      <c r="B2140">
        <v>25</v>
      </c>
      <c r="C2140" t="s">
        <v>101</v>
      </c>
      <c r="D2140" t="s">
        <v>133</v>
      </c>
      <c r="E2140">
        <v>33</v>
      </c>
      <c r="F2140" t="s">
        <v>109</v>
      </c>
      <c r="G2140" t="s">
        <v>129</v>
      </c>
      <c r="H2140" s="5">
        <v>1083</v>
      </c>
      <c r="I2140" s="5">
        <v>34901.94</v>
      </c>
      <c r="J2140" t="s">
        <v>105</v>
      </c>
      <c r="K2140" t="s">
        <v>106</v>
      </c>
      <c r="L2140">
        <v>2</v>
      </c>
      <c r="M2140">
        <v>1</v>
      </c>
      <c r="N2140">
        <v>4</v>
      </c>
      <c r="O2140" s="6">
        <v>0</v>
      </c>
      <c r="P2140" t="s">
        <v>107</v>
      </c>
      <c r="Q2140" t="s">
        <v>107</v>
      </c>
      <c r="R2140">
        <f>IF(F2140="Monthly",2,0)
+IF(E2140&lt;=6,2,0)
+IF(N2140&lt;=2,2,0)
+IF(L2140&gt;=4,2,0)
+IF(M2140&gt;=2,1,0)
+IF(H2140&gt;=_xlfn.PERCENTILE.INC($H$2:$H$10001,0.75),1,0)</f>
        <v>1</v>
      </c>
      <c r="S2140" t="str">
        <f>IF(R2140&gt;=7,"High",IF(R2140&gt;=4,"Medium","Low"))</f>
        <v>Low</v>
      </c>
    </row>
    <row r="2141" spans="1:19">
      <c r="A2141" t="s">
        <v>2266</v>
      </c>
      <c r="B2141">
        <v>31</v>
      </c>
      <c r="C2141" t="s">
        <v>101</v>
      </c>
      <c r="D2141" t="s">
        <v>126</v>
      </c>
      <c r="E2141">
        <v>19</v>
      </c>
      <c r="F2141" t="s">
        <v>103</v>
      </c>
      <c r="G2141" t="s">
        <v>110</v>
      </c>
      <c r="H2141" s="5">
        <v>700</v>
      </c>
      <c r="I2141" s="5">
        <v>13464.55</v>
      </c>
      <c r="J2141" t="s">
        <v>105</v>
      </c>
      <c r="K2141" t="s">
        <v>106</v>
      </c>
      <c r="L2141">
        <v>5</v>
      </c>
      <c r="M2141">
        <v>2</v>
      </c>
      <c r="N2141">
        <v>3</v>
      </c>
      <c r="O2141" s="6">
        <v>0</v>
      </c>
      <c r="P2141" t="s">
        <v>107</v>
      </c>
      <c r="Q2141" t="s">
        <v>107</v>
      </c>
      <c r="R2141">
        <f>IF(F2141="Monthly",2,0)
+IF(E2141&lt;=6,2,0)
+IF(N2141&lt;=2,2,0)
+IF(L2141&gt;=4,2,0)
+IF(M2141&gt;=2,1,0)
+IF(H2141&gt;=_xlfn.PERCENTILE.INC($H$2:$H$10001,0.75),1,0)</f>
        <v>5</v>
      </c>
      <c r="S2141" t="str">
        <f>IF(R2141&gt;=7,"High",IF(R2141&gt;=4,"Medium","Low"))</f>
        <v>Medium</v>
      </c>
    </row>
    <row r="2142" spans="1:19">
      <c r="A2142" t="s">
        <v>2267</v>
      </c>
      <c r="B2142">
        <v>42</v>
      </c>
      <c r="C2142" t="s">
        <v>101</v>
      </c>
      <c r="D2142" t="s">
        <v>131</v>
      </c>
      <c r="E2142">
        <v>52</v>
      </c>
      <c r="F2142" t="s">
        <v>109</v>
      </c>
      <c r="G2142" t="s">
        <v>104</v>
      </c>
      <c r="H2142" s="5">
        <v>515</v>
      </c>
      <c r="I2142" s="5">
        <v>26648.89</v>
      </c>
      <c r="J2142" t="s">
        <v>117</v>
      </c>
      <c r="K2142" t="s">
        <v>107</v>
      </c>
      <c r="L2142">
        <v>0</v>
      </c>
      <c r="M2142">
        <v>0</v>
      </c>
      <c r="N2142">
        <v>5</v>
      </c>
      <c r="O2142" s="6">
        <v>0</v>
      </c>
      <c r="P2142" t="s">
        <v>107</v>
      </c>
      <c r="Q2142" t="s">
        <v>107</v>
      </c>
      <c r="R2142">
        <f>IF(F2142="Monthly",2,0)
+IF(E2142&lt;=6,2,0)
+IF(N2142&lt;=2,2,0)
+IF(L2142&gt;=4,2,0)
+IF(M2142&gt;=2,1,0)
+IF(H2142&gt;=_xlfn.PERCENTILE.INC($H$2:$H$10001,0.75),1,0)</f>
        <v>0</v>
      </c>
      <c r="S2142" t="str">
        <f>IF(R2142&gt;=7,"High",IF(R2142&gt;=4,"Medium","Low"))</f>
        <v>Low</v>
      </c>
    </row>
    <row r="2143" spans="1:19">
      <c r="A2143" t="s">
        <v>2268</v>
      </c>
      <c r="B2143">
        <v>42</v>
      </c>
      <c r="C2143" t="s">
        <v>112</v>
      </c>
      <c r="D2143" t="s">
        <v>102</v>
      </c>
      <c r="E2143">
        <v>11</v>
      </c>
      <c r="F2143" t="s">
        <v>121</v>
      </c>
      <c r="G2143" t="s">
        <v>110</v>
      </c>
      <c r="H2143" s="5">
        <v>807</v>
      </c>
      <c r="I2143" s="5">
        <v>8155.72</v>
      </c>
      <c r="J2143" t="s">
        <v>134</v>
      </c>
      <c r="K2143" t="s">
        <v>106</v>
      </c>
      <c r="L2143">
        <v>5</v>
      </c>
      <c r="M2143">
        <v>1</v>
      </c>
      <c r="N2143">
        <v>4</v>
      </c>
      <c r="O2143" s="6">
        <v>10</v>
      </c>
      <c r="P2143" t="s">
        <v>107</v>
      </c>
      <c r="Q2143" t="s">
        <v>107</v>
      </c>
      <c r="R2143">
        <f>IF(F2143="Monthly",2,0)
+IF(E2143&lt;=6,2,0)
+IF(N2143&lt;=2,2,0)
+IF(L2143&gt;=4,2,0)
+IF(M2143&gt;=2,1,0)
+IF(H2143&gt;=_xlfn.PERCENTILE.INC($H$2:$H$10001,0.75),1,0)</f>
        <v>3</v>
      </c>
      <c r="S2143" t="str">
        <f>IF(R2143&gt;=7,"High",IF(R2143&gt;=4,"Medium","Low"))</f>
        <v>Low</v>
      </c>
    </row>
    <row r="2144" spans="1:19">
      <c r="A2144" t="s">
        <v>2269</v>
      </c>
      <c r="B2144">
        <v>44</v>
      </c>
      <c r="C2144" t="s">
        <v>101</v>
      </c>
      <c r="D2144" t="s">
        <v>119</v>
      </c>
      <c r="E2144">
        <v>25</v>
      </c>
      <c r="F2144" t="s">
        <v>109</v>
      </c>
      <c r="G2144" t="s">
        <v>104</v>
      </c>
      <c r="H2144" s="5">
        <v>444</v>
      </c>
      <c r="I2144" s="5">
        <v>11189.33</v>
      </c>
      <c r="J2144" t="s">
        <v>105</v>
      </c>
      <c r="K2144" t="s">
        <v>106</v>
      </c>
      <c r="L2144">
        <v>0</v>
      </c>
      <c r="M2144">
        <v>0</v>
      </c>
      <c r="N2144">
        <v>5</v>
      </c>
      <c r="O2144" s="6">
        <v>0</v>
      </c>
      <c r="P2144" t="s">
        <v>106</v>
      </c>
      <c r="Q2144" t="s">
        <v>107</v>
      </c>
      <c r="R2144">
        <f>IF(F2144="Monthly",2,0)
+IF(E2144&lt;=6,2,0)
+IF(N2144&lt;=2,2,0)
+IF(L2144&gt;=4,2,0)
+IF(M2144&gt;=2,1,0)
+IF(H2144&gt;=_xlfn.PERCENTILE.INC($H$2:$H$10001,0.75),1,0)</f>
        <v>0</v>
      </c>
      <c r="S2144" t="str">
        <f>IF(R2144&gt;=7,"High",IF(R2144&gt;=4,"Medium","Low"))</f>
        <v>Low</v>
      </c>
    </row>
    <row r="2145" spans="1:19">
      <c r="A2145" t="s">
        <v>2270</v>
      </c>
      <c r="B2145">
        <v>18</v>
      </c>
      <c r="C2145" t="s">
        <v>101</v>
      </c>
      <c r="D2145" t="s">
        <v>128</v>
      </c>
      <c r="E2145">
        <v>22</v>
      </c>
      <c r="F2145" t="s">
        <v>103</v>
      </c>
      <c r="G2145" t="s">
        <v>129</v>
      </c>
      <c r="H2145" s="5">
        <v>1044</v>
      </c>
      <c r="I2145" s="5">
        <v>23180.53</v>
      </c>
      <c r="J2145" t="s">
        <v>105</v>
      </c>
      <c r="K2145" t="s">
        <v>106</v>
      </c>
      <c r="L2145">
        <v>1</v>
      </c>
      <c r="M2145">
        <v>0</v>
      </c>
      <c r="N2145">
        <v>5</v>
      </c>
      <c r="O2145" s="6">
        <v>0</v>
      </c>
      <c r="P2145" t="s">
        <v>107</v>
      </c>
      <c r="Q2145" t="s">
        <v>106</v>
      </c>
      <c r="R2145">
        <f>IF(F2145="Monthly",2,0)
+IF(E2145&lt;=6,2,0)
+IF(N2145&lt;=2,2,0)
+IF(L2145&gt;=4,2,0)
+IF(M2145&gt;=2,1,0)
+IF(H2145&gt;=_xlfn.PERCENTILE.INC($H$2:$H$10001,0.75),1,0)</f>
        <v>3</v>
      </c>
      <c r="S2145" t="str">
        <f>IF(R2145&gt;=7,"High",IF(R2145&gt;=4,"Medium","Low"))</f>
        <v>Low</v>
      </c>
    </row>
    <row r="2146" spans="1:19">
      <c r="A2146" t="s">
        <v>2271</v>
      </c>
      <c r="B2146">
        <v>34</v>
      </c>
      <c r="C2146" t="s">
        <v>112</v>
      </c>
      <c r="D2146" t="s">
        <v>102</v>
      </c>
      <c r="E2146">
        <v>31</v>
      </c>
      <c r="F2146" t="s">
        <v>109</v>
      </c>
      <c r="G2146" t="s">
        <v>110</v>
      </c>
      <c r="H2146" s="5">
        <v>802</v>
      </c>
      <c r="I2146" s="5">
        <v>24612.73</v>
      </c>
      <c r="J2146" t="s">
        <v>115</v>
      </c>
      <c r="K2146" t="s">
        <v>107</v>
      </c>
      <c r="L2146">
        <v>0</v>
      </c>
      <c r="M2146">
        <v>0</v>
      </c>
      <c r="N2146">
        <v>5</v>
      </c>
      <c r="O2146" s="6">
        <v>0</v>
      </c>
      <c r="P2146" t="s">
        <v>107</v>
      </c>
      <c r="Q2146" t="s">
        <v>107</v>
      </c>
      <c r="R2146">
        <f>IF(F2146="Monthly",2,0)
+IF(E2146&lt;=6,2,0)
+IF(N2146&lt;=2,2,0)
+IF(L2146&gt;=4,2,0)
+IF(M2146&gt;=2,1,0)
+IF(H2146&gt;=_xlfn.PERCENTILE.INC($H$2:$H$10001,0.75),1,0)</f>
        <v>1</v>
      </c>
      <c r="S2146" t="str">
        <f>IF(R2146&gt;=7,"High",IF(R2146&gt;=4,"Medium","Low"))</f>
        <v>Low</v>
      </c>
    </row>
    <row r="2147" spans="1:19">
      <c r="A2147" t="s">
        <v>2272</v>
      </c>
      <c r="B2147">
        <v>26</v>
      </c>
      <c r="C2147" t="s">
        <v>112</v>
      </c>
      <c r="D2147" t="s">
        <v>159</v>
      </c>
      <c r="E2147">
        <v>39</v>
      </c>
      <c r="F2147" t="s">
        <v>103</v>
      </c>
      <c r="G2147" t="s">
        <v>110</v>
      </c>
      <c r="H2147" s="5">
        <v>766</v>
      </c>
      <c r="I2147" s="5">
        <v>29624.73</v>
      </c>
      <c r="J2147" t="s">
        <v>115</v>
      </c>
      <c r="K2147" t="s">
        <v>106</v>
      </c>
      <c r="L2147">
        <v>0</v>
      </c>
      <c r="M2147">
        <v>0</v>
      </c>
      <c r="N2147">
        <v>5</v>
      </c>
      <c r="O2147" s="6">
        <v>0</v>
      </c>
      <c r="P2147" t="s">
        <v>107</v>
      </c>
      <c r="Q2147" t="s">
        <v>107</v>
      </c>
      <c r="R2147">
        <f>IF(F2147="Monthly",2,0)
+IF(E2147&lt;=6,2,0)
+IF(N2147&lt;=2,2,0)
+IF(L2147&gt;=4,2,0)
+IF(M2147&gt;=2,1,0)
+IF(H2147&gt;=_xlfn.PERCENTILE.INC($H$2:$H$10001,0.75),1,0)</f>
        <v>2</v>
      </c>
      <c r="S2147" t="str">
        <f>IF(R2147&gt;=7,"High",IF(R2147&gt;=4,"Medium","Low"))</f>
        <v>Low</v>
      </c>
    </row>
    <row r="2148" spans="1:19">
      <c r="A2148" t="s">
        <v>2273</v>
      </c>
      <c r="B2148">
        <v>30</v>
      </c>
      <c r="C2148" t="s">
        <v>112</v>
      </c>
      <c r="D2148" t="s">
        <v>159</v>
      </c>
      <c r="E2148">
        <v>61</v>
      </c>
      <c r="F2148" t="s">
        <v>109</v>
      </c>
      <c r="G2148" t="s">
        <v>110</v>
      </c>
      <c r="H2148" s="5">
        <v>753</v>
      </c>
      <c r="I2148" s="5">
        <v>41680.57</v>
      </c>
      <c r="J2148" t="s">
        <v>105</v>
      </c>
      <c r="K2148" t="s">
        <v>106</v>
      </c>
      <c r="L2148">
        <v>1</v>
      </c>
      <c r="M2148">
        <v>0</v>
      </c>
      <c r="N2148">
        <v>5</v>
      </c>
      <c r="O2148" s="6">
        <v>10</v>
      </c>
      <c r="P2148" t="s">
        <v>107</v>
      </c>
      <c r="Q2148" t="s">
        <v>107</v>
      </c>
      <c r="R2148">
        <f>IF(F2148="Monthly",2,0)
+IF(E2148&lt;=6,2,0)
+IF(N2148&lt;=2,2,0)
+IF(L2148&gt;=4,2,0)
+IF(M2148&gt;=2,1,0)
+IF(H2148&gt;=_xlfn.PERCENTILE.INC($H$2:$H$10001,0.75),1,0)</f>
        <v>0</v>
      </c>
      <c r="S2148" t="str">
        <f>IF(R2148&gt;=7,"High",IF(R2148&gt;=4,"Medium","Low"))</f>
        <v>Low</v>
      </c>
    </row>
    <row r="2149" spans="1:19">
      <c r="A2149" t="s">
        <v>2274</v>
      </c>
      <c r="B2149">
        <v>29</v>
      </c>
      <c r="C2149" t="s">
        <v>112</v>
      </c>
      <c r="D2149" t="s">
        <v>126</v>
      </c>
      <c r="E2149">
        <v>27</v>
      </c>
      <c r="F2149" t="s">
        <v>103</v>
      </c>
      <c r="G2149" t="s">
        <v>110</v>
      </c>
      <c r="H2149" s="5">
        <v>839</v>
      </c>
      <c r="I2149" s="5">
        <v>22632.17</v>
      </c>
      <c r="J2149" t="s">
        <v>115</v>
      </c>
      <c r="K2149" t="s">
        <v>106</v>
      </c>
      <c r="L2149">
        <v>1</v>
      </c>
      <c r="M2149">
        <v>0</v>
      </c>
      <c r="N2149">
        <v>5</v>
      </c>
      <c r="O2149" s="6">
        <v>0</v>
      </c>
      <c r="P2149" t="s">
        <v>106</v>
      </c>
      <c r="Q2149" t="s">
        <v>107</v>
      </c>
      <c r="R2149">
        <f>IF(F2149="Monthly",2,0)
+IF(E2149&lt;=6,2,0)
+IF(N2149&lt;=2,2,0)
+IF(L2149&gt;=4,2,0)
+IF(M2149&gt;=2,1,0)
+IF(H2149&gt;=_xlfn.PERCENTILE.INC($H$2:$H$10001,0.75),1,0)</f>
        <v>3</v>
      </c>
      <c r="S2149" t="str">
        <f>IF(R2149&gt;=7,"High",IF(R2149&gt;=4,"Medium","Low"))</f>
        <v>Low</v>
      </c>
    </row>
    <row r="2150" spans="1:19">
      <c r="A2150" t="s">
        <v>2275</v>
      </c>
      <c r="B2150">
        <v>34</v>
      </c>
      <c r="C2150" t="s">
        <v>101</v>
      </c>
      <c r="D2150" t="s">
        <v>126</v>
      </c>
      <c r="E2150">
        <v>31</v>
      </c>
      <c r="F2150" t="s">
        <v>109</v>
      </c>
      <c r="G2150" t="s">
        <v>104</v>
      </c>
      <c r="H2150" s="5">
        <v>486</v>
      </c>
      <c r="I2150" s="5">
        <v>14940.99</v>
      </c>
      <c r="J2150" t="s">
        <v>140</v>
      </c>
      <c r="K2150" t="s">
        <v>106</v>
      </c>
      <c r="L2150">
        <v>0</v>
      </c>
      <c r="M2150">
        <v>0</v>
      </c>
      <c r="N2150">
        <v>5</v>
      </c>
      <c r="O2150" s="6">
        <v>0</v>
      </c>
      <c r="P2150" t="s">
        <v>106</v>
      </c>
      <c r="Q2150" t="s">
        <v>107</v>
      </c>
      <c r="R2150">
        <f>IF(F2150="Monthly",2,0)
+IF(E2150&lt;=6,2,0)
+IF(N2150&lt;=2,2,0)
+IF(L2150&gt;=4,2,0)
+IF(M2150&gt;=2,1,0)
+IF(H2150&gt;=_xlfn.PERCENTILE.INC($H$2:$H$10001,0.75),1,0)</f>
        <v>0</v>
      </c>
      <c r="S2150" t="str">
        <f>IF(R2150&gt;=7,"High",IF(R2150&gt;=4,"Medium","Low"))</f>
        <v>Low</v>
      </c>
    </row>
    <row r="2151" spans="1:19">
      <c r="A2151" t="s">
        <v>2276</v>
      </c>
      <c r="B2151">
        <v>24</v>
      </c>
      <c r="C2151" t="s">
        <v>112</v>
      </c>
      <c r="D2151" t="s">
        <v>131</v>
      </c>
      <c r="E2151">
        <v>14</v>
      </c>
      <c r="F2151" t="s">
        <v>109</v>
      </c>
      <c r="G2151" t="s">
        <v>104</v>
      </c>
      <c r="H2151" s="5">
        <v>569</v>
      </c>
      <c r="I2151" s="5">
        <v>8046.11</v>
      </c>
      <c r="J2151" t="s">
        <v>140</v>
      </c>
      <c r="K2151" t="s">
        <v>107</v>
      </c>
      <c r="L2151">
        <v>0</v>
      </c>
      <c r="M2151">
        <v>0</v>
      </c>
      <c r="N2151">
        <v>5</v>
      </c>
      <c r="O2151" s="6">
        <v>0</v>
      </c>
      <c r="P2151" t="s">
        <v>107</v>
      </c>
      <c r="Q2151" t="s">
        <v>107</v>
      </c>
      <c r="R2151">
        <f>IF(F2151="Monthly",2,0)
+IF(E2151&lt;=6,2,0)
+IF(N2151&lt;=2,2,0)
+IF(L2151&gt;=4,2,0)
+IF(M2151&gt;=2,1,0)
+IF(H2151&gt;=_xlfn.PERCENTILE.INC($H$2:$H$10001,0.75),1,0)</f>
        <v>0</v>
      </c>
      <c r="S2151" t="str">
        <f>IF(R2151&gt;=7,"High",IF(R2151&gt;=4,"Medium","Low"))</f>
        <v>Low</v>
      </c>
    </row>
    <row r="2152" spans="1:19">
      <c r="A2152" t="s">
        <v>2277</v>
      </c>
      <c r="B2152">
        <v>37</v>
      </c>
      <c r="C2152" t="s">
        <v>101</v>
      </c>
      <c r="D2152" t="s">
        <v>131</v>
      </c>
      <c r="E2152">
        <v>34</v>
      </c>
      <c r="F2152" t="s">
        <v>121</v>
      </c>
      <c r="G2152" t="s">
        <v>104</v>
      </c>
      <c r="H2152" s="5">
        <v>531</v>
      </c>
      <c r="I2152" s="5">
        <v>15232.91</v>
      </c>
      <c r="J2152" t="s">
        <v>105</v>
      </c>
      <c r="K2152" t="s">
        <v>106</v>
      </c>
      <c r="L2152">
        <v>5</v>
      </c>
      <c r="M2152">
        <v>2</v>
      </c>
      <c r="N2152">
        <v>3</v>
      </c>
      <c r="O2152" s="6">
        <v>15</v>
      </c>
      <c r="P2152" t="s">
        <v>107</v>
      </c>
      <c r="Q2152" t="s">
        <v>107</v>
      </c>
      <c r="R2152">
        <f>IF(F2152="Monthly",2,0)
+IF(E2152&lt;=6,2,0)
+IF(N2152&lt;=2,2,0)
+IF(L2152&gt;=4,2,0)
+IF(M2152&gt;=2,1,0)
+IF(H2152&gt;=_xlfn.PERCENTILE.INC($H$2:$H$10001,0.75),1,0)</f>
        <v>3</v>
      </c>
      <c r="S2152" t="str">
        <f>IF(R2152&gt;=7,"High",IF(R2152&gt;=4,"Medium","Low"))</f>
        <v>Low</v>
      </c>
    </row>
    <row r="2153" spans="1:19">
      <c r="A2153" t="s">
        <v>2278</v>
      </c>
      <c r="B2153">
        <v>38</v>
      </c>
      <c r="C2153" t="s">
        <v>112</v>
      </c>
      <c r="D2153" t="s">
        <v>133</v>
      </c>
      <c r="E2153">
        <v>60</v>
      </c>
      <c r="F2153" t="s">
        <v>103</v>
      </c>
      <c r="G2153" t="s">
        <v>110</v>
      </c>
      <c r="H2153" s="5">
        <v>718</v>
      </c>
      <c r="I2153" s="5">
        <v>43155.94</v>
      </c>
      <c r="J2153" t="s">
        <v>117</v>
      </c>
      <c r="K2153" t="s">
        <v>106</v>
      </c>
      <c r="L2153">
        <v>0</v>
      </c>
      <c r="M2153">
        <v>0</v>
      </c>
      <c r="N2153">
        <v>5</v>
      </c>
      <c r="O2153" s="6">
        <v>0</v>
      </c>
      <c r="P2153" t="s">
        <v>107</v>
      </c>
      <c r="Q2153" t="s">
        <v>107</v>
      </c>
      <c r="R2153">
        <f>IF(F2153="Monthly",2,0)
+IF(E2153&lt;=6,2,0)
+IF(N2153&lt;=2,2,0)
+IF(L2153&gt;=4,2,0)
+IF(M2153&gt;=2,1,0)
+IF(H2153&gt;=_xlfn.PERCENTILE.INC($H$2:$H$10001,0.75),1,0)</f>
        <v>2</v>
      </c>
      <c r="S2153" t="str">
        <f>IF(R2153&gt;=7,"High",IF(R2153&gt;=4,"Medium","Low"))</f>
        <v>Low</v>
      </c>
    </row>
    <row r="2154" spans="1:19">
      <c r="A2154" t="s">
        <v>2279</v>
      </c>
      <c r="B2154">
        <v>26</v>
      </c>
      <c r="C2154" t="s">
        <v>112</v>
      </c>
      <c r="D2154" t="s">
        <v>126</v>
      </c>
      <c r="E2154">
        <v>27</v>
      </c>
      <c r="F2154" t="s">
        <v>103</v>
      </c>
      <c r="G2154" t="s">
        <v>110</v>
      </c>
      <c r="H2154" s="5">
        <v>720</v>
      </c>
      <c r="I2154" s="5">
        <v>19713.41</v>
      </c>
      <c r="J2154" t="s">
        <v>115</v>
      </c>
      <c r="K2154" t="s">
        <v>106</v>
      </c>
      <c r="L2154">
        <v>0</v>
      </c>
      <c r="M2154">
        <v>0</v>
      </c>
      <c r="N2154">
        <v>5</v>
      </c>
      <c r="O2154" s="6">
        <v>0</v>
      </c>
      <c r="P2154" t="s">
        <v>107</v>
      </c>
      <c r="Q2154" t="s">
        <v>106</v>
      </c>
      <c r="R2154">
        <f>IF(F2154="Monthly",2,0)
+IF(E2154&lt;=6,2,0)
+IF(N2154&lt;=2,2,0)
+IF(L2154&gt;=4,2,0)
+IF(M2154&gt;=2,1,0)
+IF(H2154&gt;=_xlfn.PERCENTILE.INC($H$2:$H$10001,0.75),1,0)</f>
        <v>2</v>
      </c>
      <c r="S2154" t="str">
        <f>IF(R2154&gt;=7,"High",IF(R2154&gt;=4,"Medium","Low"))</f>
        <v>Low</v>
      </c>
    </row>
    <row r="2155" spans="1:19">
      <c r="A2155" t="s">
        <v>2280</v>
      </c>
      <c r="B2155">
        <v>18</v>
      </c>
      <c r="C2155" t="s">
        <v>112</v>
      </c>
      <c r="D2155" t="s">
        <v>131</v>
      </c>
      <c r="E2155">
        <v>29</v>
      </c>
      <c r="F2155" t="s">
        <v>109</v>
      </c>
      <c r="G2155" t="s">
        <v>104</v>
      </c>
      <c r="H2155" s="5">
        <v>523</v>
      </c>
      <c r="I2155" s="5">
        <v>13581.66</v>
      </c>
      <c r="J2155" t="s">
        <v>117</v>
      </c>
      <c r="K2155" t="s">
        <v>107</v>
      </c>
      <c r="L2155">
        <v>0</v>
      </c>
      <c r="M2155">
        <v>0</v>
      </c>
      <c r="N2155">
        <v>5</v>
      </c>
      <c r="O2155" s="6">
        <v>10</v>
      </c>
      <c r="P2155" t="s">
        <v>106</v>
      </c>
      <c r="Q2155" t="s">
        <v>106</v>
      </c>
      <c r="R2155">
        <f>IF(F2155="Monthly",2,0)
+IF(E2155&lt;=6,2,0)
+IF(N2155&lt;=2,2,0)
+IF(L2155&gt;=4,2,0)
+IF(M2155&gt;=2,1,0)
+IF(H2155&gt;=_xlfn.PERCENTILE.INC($H$2:$H$10001,0.75),1,0)</f>
        <v>0</v>
      </c>
      <c r="S2155" t="str">
        <f>IF(R2155&gt;=7,"High",IF(R2155&gt;=4,"Medium","Low"))</f>
        <v>Low</v>
      </c>
    </row>
    <row r="2156" spans="1:19">
      <c r="A2156" t="s">
        <v>2281</v>
      </c>
      <c r="B2156">
        <v>19</v>
      </c>
      <c r="C2156" t="s">
        <v>101</v>
      </c>
      <c r="D2156" t="s">
        <v>137</v>
      </c>
      <c r="E2156">
        <v>44</v>
      </c>
      <c r="F2156" t="s">
        <v>109</v>
      </c>
      <c r="G2156" t="s">
        <v>129</v>
      </c>
      <c r="H2156" s="5">
        <v>1078</v>
      </c>
      <c r="I2156" s="5">
        <v>47488.79</v>
      </c>
      <c r="J2156" t="s">
        <v>117</v>
      </c>
      <c r="K2156" t="s">
        <v>106</v>
      </c>
      <c r="L2156">
        <v>1</v>
      </c>
      <c r="M2156">
        <v>0</v>
      </c>
      <c r="N2156">
        <v>5</v>
      </c>
      <c r="O2156" s="6">
        <v>0</v>
      </c>
      <c r="P2156" t="s">
        <v>107</v>
      </c>
      <c r="Q2156" t="s">
        <v>107</v>
      </c>
      <c r="R2156">
        <f>IF(F2156="Monthly",2,0)
+IF(E2156&lt;=6,2,0)
+IF(N2156&lt;=2,2,0)
+IF(L2156&gt;=4,2,0)
+IF(M2156&gt;=2,1,0)
+IF(H2156&gt;=_xlfn.PERCENTILE.INC($H$2:$H$10001,0.75),1,0)</f>
        <v>1</v>
      </c>
      <c r="S2156" t="str">
        <f>IF(R2156&gt;=7,"High",IF(R2156&gt;=4,"Medium","Low"))</f>
        <v>Low</v>
      </c>
    </row>
    <row r="2157" spans="1:19">
      <c r="A2157" t="s">
        <v>2282</v>
      </c>
      <c r="B2157">
        <v>53</v>
      </c>
      <c r="C2157" t="s">
        <v>101</v>
      </c>
      <c r="D2157" t="s">
        <v>113</v>
      </c>
      <c r="E2157">
        <v>61</v>
      </c>
      <c r="F2157" t="s">
        <v>103</v>
      </c>
      <c r="G2157" t="s">
        <v>110</v>
      </c>
      <c r="H2157" s="5">
        <v>793</v>
      </c>
      <c r="I2157" s="5">
        <v>48883.34</v>
      </c>
      <c r="J2157" t="s">
        <v>117</v>
      </c>
      <c r="K2157" t="s">
        <v>106</v>
      </c>
      <c r="L2157">
        <v>0</v>
      </c>
      <c r="M2157">
        <v>0</v>
      </c>
      <c r="N2157">
        <v>5</v>
      </c>
      <c r="O2157" s="6">
        <v>0</v>
      </c>
      <c r="P2157" t="s">
        <v>107</v>
      </c>
      <c r="Q2157" t="s">
        <v>107</v>
      </c>
      <c r="R2157">
        <f>IF(F2157="Monthly",2,0)
+IF(E2157&lt;=6,2,0)
+IF(N2157&lt;=2,2,0)
+IF(L2157&gt;=4,2,0)
+IF(M2157&gt;=2,1,0)
+IF(H2157&gt;=_xlfn.PERCENTILE.INC($H$2:$H$10001,0.75),1,0)</f>
        <v>2</v>
      </c>
      <c r="S2157" t="str">
        <f>IF(R2157&gt;=7,"High",IF(R2157&gt;=4,"Medium","Low"))</f>
        <v>Low</v>
      </c>
    </row>
    <row r="2158" spans="1:19">
      <c r="A2158" t="s">
        <v>2283</v>
      </c>
      <c r="B2158">
        <v>61</v>
      </c>
      <c r="C2158" t="s">
        <v>112</v>
      </c>
      <c r="D2158" t="s">
        <v>133</v>
      </c>
      <c r="E2158">
        <v>28</v>
      </c>
      <c r="F2158" t="s">
        <v>109</v>
      </c>
      <c r="G2158" t="s">
        <v>110</v>
      </c>
      <c r="H2158" s="5">
        <v>697</v>
      </c>
      <c r="I2158" s="5">
        <v>19568.060000000001</v>
      </c>
      <c r="J2158" t="s">
        <v>117</v>
      </c>
      <c r="K2158" t="s">
        <v>106</v>
      </c>
      <c r="L2158">
        <v>3</v>
      </c>
      <c r="M2158">
        <v>1</v>
      </c>
      <c r="N2158">
        <v>4</v>
      </c>
      <c r="O2158" s="6">
        <v>0</v>
      </c>
      <c r="P2158" t="s">
        <v>107</v>
      </c>
      <c r="Q2158" t="s">
        <v>107</v>
      </c>
      <c r="R2158">
        <f>IF(F2158="Monthly",2,0)
+IF(E2158&lt;=6,2,0)
+IF(N2158&lt;=2,2,0)
+IF(L2158&gt;=4,2,0)
+IF(M2158&gt;=2,1,0)
+IF(H2158&gt;=_xlfn.PERCENTILE.INC($H$2:$H$10001,0.75),1,0)</f>
        <v>0</v>
      </c>
      <c r="S2158" t="str">
        <f>IF(R2158&gt;=7,"High",IF(R2158&gt;=4,"Medium","Low"))</f>
        <v>Low</v>
      </c>
    </row>
    <row r="2159" spans="1:19">
      <c r="A2159" t="s">
        <v>2284</v>
      </c>
      <c r="B2159">
        <v>46</v>
      </c>
      <c r="C2159" t="s">
        <v>112</v>
      </c>
      <c r="D2159" t="s">
        <v>102</v>
      </c>
      <c r="E2159">
        <v>13</v>
      </c>
      <c r="F2159" t="s">
        <v>103</v>
      </c>
      <c r="G2159" t="s">
        <v>110</v>
      </c>
      <c r="H2159" s="5">
        <v>732</v>
      </c>
      <c r="I2159" s="5">
        <v>9282.51</v>
      </c>
      <c r="J2159" t="s">
        <v>140</v>
      </c>
      <c r="K2159" t="s">
        <v>107</v>
      </c>
      <c r="L2159">
        <v>2</v>
      </c>
      <c r="M2159">
        <v>1</v>
      </c>
      <c r="N2159">
        <v>4</v>
      </c>
      <c r="O2159" s="6">
        <v>0</v>
      </c>
      <c r="P2159" t="s">
        <v>107</v>
      </c>
      <c r="Q2159" t="s">
        <v>107</v>
      </c>
      <c r="R2159">
        <f>IF(F2159="Monthly",2,0)
+IF(E2159&lt;=6,2,0)
+IF(N2159&lt;=2,2,0)
+IF(L2159&gt;=4,2,0)
+IF(M2159&gt;=2,1,0)
+IF(H2159&gt;=_xlfn.PERCENTILE.INC($H$2:$H$10001,0.75),1,0)</f>
        <v>2</v>
      </c>
      <c r="S2159" t="str">
        <f>IF(R2159&gt;=7,"High",IF(R2159&gt;=4,"Medium","Low"))</f>
        <v>Low</v>
      </c>
    </row>
    <row r="2160" spans="1:19">
      <c r="A2160" t="s">
        <v>2285</v>
      </c>
      <c r="B2160">
        <v>24</v>
      </c>
      <c r="C2160" t="s">
        <v>112</v>
      </c>
      <c r="D2160" t="s">
        <v>102</v>
      </c>
      <c r="E2160">
        <v>17</v>
      </c>
      <c r="F2160" t="s">
        <v>103</v>
      </c>
      <c r="G2160" t="s">
        <v>110</v>
      </c>
      <c r="H2160" s="5">
        <v>800</v>
      </c>
      <c r="I2160" s="5">
        <v>13949.4</v>
      </c>
      <c r="J2160" t="s">
        <v>105</v>
      </c>
      <c r="K2160" t="s">
        <v>106</v>
      </c>
      <c r="L2160">
        <v>0</v>
      </c>
      <c r="M2160">
        <v>0</v>
      </c>
      <c r="N2160">
        <v>4</v>
      </c>
      <c r="O2160" s="6">
        <v>0</v>
      </c>
      <c r="P2160" t="s">
        <v>106</v>
      </c>
      <c r="Q2160" t="s">
        <v>106</v>
      </c>
      <c r="R2160">
        <f>IF(F2160="Monthly",2,0)
+IF(E2160&lt;=6,2,0)
+IF(N2160&lt;=2,2,0)
+IF(L2160&gt;=4,2,0)
+IF(M2160&gt;=2,1,0)
+IF(H2160&gt;=_xlfn.PERCENTILE.INC($H$2:$H$10001,0.75),1,0)</f>
        <v>3</v>
      </c>
      <c r="S2160" t="str">
        <f>IF(R2160&gt;=7,"High",IF(R2160&gt;=4,"Medium","Low"))</f>
        <v>Low</v>
      </c>
    </row>
    <row r="2161" spans="1:19">
      <c r="A2161" t="s">
        <v>2286</v>
      </c>
      <c r="B2161">
        <v>30</v>
      </c>
      <c r="C2161" t="s">
        <v>101</v>
      </c>
      <c r="D2161" t="s">
        <v>131</v>
      </c>
      <c r="E2161">
        <v>22</v>
      </c>
      <c r="F2161" t="s">
        <v>109</v>
      </c>
      <c r="G2161" t="s">
        <v>110</v>
      </c>
      <c r="H2161" s="5">
        <v>835</v>
      </c>
      <c r="I2161" s="5">
        <v>17857.439999999999</v>
      </c>
      <c r="J2161" t="s">
        <v>105</v>
      </c>
      <c r="K2161" t="s">
        <v>106</v>
      </c>
      <c r="L2161">
        <v>0</v>
      </c>
      <c r="M2161">
        <v>0</v>
      </c>
      <c r="N2161">
        <v>5</v>
      </c>
      <c r="O2161" s="6">
        <v>0</v>
      </c>
      <c r="P2161" t="s">
        <v>107</v>
      </c>
      <c r="Q2161" t="s">
        <v>106</v>
      </c>
      <c r="R2161">
        <f>IF(F2161="Monthly",2,0)
+IF(E2161&lt;=6,2,0)
+IF(N2161&lt;=2,2,0)
+IF(L2161&gt;=4,2,0)
+IF(M2161&gt;=2,1,0)
+IF(H2161&gt;=_xlfn.PERCENTILE.INC($H$2:$H$10001,0.75),1,0)</f>
        <v>1</v>
      </c>
      <c r="S2161" t="str">
        <f>IF(R2161&gt;=7,"High",IF(R2161&gt;=4,"Medium","Low"))</f>
        <v>Low</v>
      </c>
    </row>
    <row r="2162" spans="1:19">
      <c r="A2162" t="s">
        <v>2287</v>
      </c>
      <c r="B2162">
        <v>49</v>
      </c>
      <c r="C2162" t="s">
        <v>101</v>
      </c>
      <c r="D2162" t="s">
        <v>131</v>
      </c>
      <c r="E2162">
        <v>31</v>
      </c>
      <c r="F2162" t="s">
        <v>121</v>
      </c>
      <c r="G2162" t="s">
        <v>129</v>
      </c>
      <c r="H2162" s="5">
        <v>1096</v>
      </c>
      <c r="I2162" s="5">
        <v>31406.25</v>
      </c>
      <c r="J2162" t="s">
        <v>117</v>
      </c>
      <c r="K2162" t="s">
        <v>106</v>
      </c>
      <c r="L2162">
        <v>1</v>
      </c>
      <c r="M2162">
        <v>0</v>
      </c>
      <c r="N2162">
        <v>5</v>
      </c>
      <c r="O2162" s="6">
        <v>10</v>
      </c>
      <c r="P2162" t="s">
        <v>106</v>
      </c>
      <c r="Q2162" t="s">
        <v>107</v>
      </c>
      <c r="R2162">
        <f>IF(F2162="Monthly",2,0)
+IF(E2162&lt;=6,2,0)
+IF(N2162&lt;=2,2,0)
+IF(L2162&gt;=4,2,0)
+IF(M2162&gt;=2,1,0)
+IF(H2162&gt;=_xlfn.PERCENTILE.INC($H$2:$H$10001,0.75),1,0)</f>
        <v>1</v>
      </c>
      <c r="S2162" t="str">
        <f>IF(R2162&gt;=7,"High",IF(R2162&gt;=4,"Medium","Low"))</f>
        <v>Low</v>
      </c>
    </row>
    <row r="2163" spans="1:19">
      <c r="A2163" t="s">
        <v>2288</v>
      </c>
      <c r="B2163">
        <v>34</v>
      </c>
      <c r="C2163" t="s">
        <v>101</v>
      </c>
      <c r="D2163" t="s">
        <v>123</v>
      </c>
      <c r="E2163">
        <v>22</v>
      </c>
      <c r="F2163" t="s">
        <v>109</v>
      </c>
      <c r="G2163" t="s">
        <v>129</v>
      </c>
      <c r="H2163" s="5">
        <v>1018</v>
      </c>
      <c r="I2163" s="5">
        <v>21036.99</v>
      </c>
      <c r="J2163" t="s">
        <v>117</v>
      </c>
      <c r="K2163" t="s">
        <v>106</v>
      </c>
      <c r="L2163">
        <v>0</v>
      </c>
      <c r="M2163">
        <v>0</v>
      </c>
      <c r="N2163">
        <v>5</v>
      </c>
      <c r="O2163" s="6">
        <v>5</v>
      </c>
      <c r="P2163" t="s">
        <v>107</v>
      </c>
      <c r="Q2163" t="s">
        <v>107</v>
      </c>
      <c r="R2163">
        <f>IF(F2163="Monthly",2,0)
+IF(E2163&lt;=6,2,0)
+IF(N2163&lt;=2,2,0)
+IF(L2163&gt;=4,2,0)
+IF(M2163&gt;=2,1,0)
+IF(H2163&gt;=_xlfn.PERCENTILE.INC($H$2:$H$10001,0.75),1,0)</f>
        <v>1</v>
      </c>
      <c r="S2163" t="str">
        <f>IF(R2163&gt;=7,"High",IF(R2163&gt;=4,"Medium","Low"))</f>
        <v>Low</v>
      </c>
    </row>
    <row r="2164" spans="1:19">
      <c r="A2164" t="s">
        <v>2289</v>
      </c>
      <c r="B2164">
        <v>18</v>
      </c>
      <c r="C2164" t="s">
        <v>101</v>
      </c>
      <c r="D2164" t="s">
        <v>133</v>
      </c>
      <c r="E2164">
        <v>34</v>
      </c>
      <c r="F2164" t="s">
        <v>103</v>
      </c>
      <c r="G2164" t="s">
        <v>104</v>
      </c>
      <c r="H2164" s="5">
        <v>530</v>
      </c>
      <c r="I2164" s="5">
        <v>17536.95</v>
      </c>
      <c r="J2164" t="s">
        <v>105</v>
      </c>
      <c r="K2164" t="s">
        <v>106</v>
      </c>
      <c r="L2164">
        <v>0</v>
      </c>
      <c r="M2164">
        <v>0</v>
      </c>
      <c r="N2164">
        <v>5</v>
      </c>
      <c r="O2164" s="6">
        <v>0</v>
      </c>
      <c r="P2164" t="s">
        <v>107</v>
      </c>
      <c r="Q2164" t="s">
        <v>107</v>
      </c>
      <c r="R2164">
        <f>IF(F2164="Monthly",2,0)
+IF(E2164&lt;=6,2,0)
+IF(N2164&lt;=2,2,0)
+IF(L2164&gt;=4,2,0)
+IF(M2164&gt;=2,1,0)
+IF(H2164&gt;=_xlfn.PERCENTILE.INC($H$2:$H$10001,0.75),1,0)</f>
        <v>2</v>
      </c>
      <c r="S2164" t="str">
        <f>IF(R2164&gt;=7,"High",IF(R2164&gt;=4,"Medium","Low"))</f>
        <v>Low</v>
      </c>
    </row>
    <row r="2165" spans="1:19">
      <c r="A2165" t="s">
        <v>2290</v>
      </c>
      <c r="B2165">
        <v>31</v>
      </c>
      <c r="C2165" t="s">
        <v>112</v>
      </c>
      <c r="D2165" t="s">
        <v>123</v>
      </c>
      <c r="E2165">
        <v>23</v>
      </c>
      <c r="F2165" t="s">
        <v>109</v>
      </c>
      <c r="G2165" t="s">
        <v>110</v>
      </c>
      <c r="H2165" s="5">
        <v>684</v>
      </c>
      <c r="I2165" s="5">
        <v>15462.69</v>
      </c>
      <c r="J2165" t="s">
        <v>105</v>
      </c>
      <c r="K2165" t="s">
        <v>106</v>
      </c>
      <c r="L2165">
        <v>0</v>
      </c>
      <c r="M2165">
        <v>0</v>
      </c>
      <c r="N2165">
        <v>5</v>
      </c>
      <c r="O2165" s="6">
        <v>0</v>
      </c>
      <c r="P2165" t="s">
        <v>107</v>
      </c>
      <c r="Q2165" t="s">
        <v>107</v>
      </c>
      <c r="R2165">
        <f>IF(F2165="Monthly",2,0)
+IF(E2165&lt;=6,2,0)
+IF(N2165&lt;=2,2,0)
+IF(L2165&gt;=4,2,0)
+IF(M2165&gt;=2,1,0)
+IF(H2165&gt;=_xlfn.PERCENTILE.INC($H$2:$H$10001,0.75),1,0)</f>
        <v>0</v>
      </c>
      <c r="S2165" t="str">
        <f>IF(R2165&gt;=7,"High",IF(R2165&gt;=4,"Medium","Low"))</f>
        <v>Low</v>
      </c>
    </row>
    <row r="2166" spans="1:19">
      <c r="A2166" t="s">
        <v>2291</v>
      </c>
      <c r="B2166">
        <v>33</v>
      </c>
      <c r="C2166" t="s">
        <v>112</v>
      </c>
      <c r="D2166" t="s">
        <v>131</v>
      </c>
      <c r="E2166">
        <v>32</v>
      </c>
      <c r="F2166" t="s">
        <v>109</v>
      </c>
      <c r="G2166" t="s">
        <v>104</v>
      </c>
      <c r="H2166" s="5">
        <v>507</v>
      </c>
      <c r="I2166" s="5">
        <v>16074.4</v>
      </c>
      <c r="J2166" t="s">
        <v>115</v>
      </c>
      <c r="K2166" t="s">
        <v>106</v>
      </c>
      <c r="L2166">
        <v>0</v>
      </c>
      <c r="M2166">
        <v>0</v>
      </c>
      <c r="N2166">
        <v>5</v>
      </c>
      <c r="O2166" s="6">
        <v>0</v>
      </c>
      <c r="P2166" t="s">
        <v>106</v>
      </c>
      <c r="Q2166" t="s">
        <v>107</v>
      </c>
      <c r="R2166">
        <f>IF(F2166="Monthly",2,0)
+IF(E2166&lt;=6,2,0)
+IF(N2166&lt;=2,2,0)
+IF(L2166&gt;=4,2,0)
+IF(M2166&gt;=2,1,0)
+IF(H2166&gt;=_xlfn.PERCENTILE.INC($H$2:$H$10001,0.75),1,0)</f>
        <v>0</v>
      </c>
      <c r="S2166" t="str">
        <f>IF(R2166&gt;=7,"High",IF(R2166&gt;=4,"Medium","Low"))</f>
        <v>Low</v>
      </c>
    </row>
    <row r="2167" spans="1:19">
      <c r="A2167" t="s">
        <v>2292</v>
      </c>
      <c r="B2167">
        <v>42</v>
      </c>
      <c r="C2167" t="s">
        <v>112</v>
      </c>
      <c r="D2167" t="s">
        <v>102</v>
      </c>
      <c r="E2167">
        <v>16</v>
      </c>
      <c r="F2167" t="s">
        <v>109</v>
      </c>
      <c r="G2167" t="s">
        <v>110</v>
      </c>
      <c r="H2167" s="5">
        <v>779</v>
      </c>
      <c r="I2167" s="5">
        <v>12191.56</v>
      </c>
      <c r="J2167" t="s">
        <v>105</v>
      </c>
      <c r="K2167" t="s">
        <v>106</v>
      </c>
      <c r="L2167">
        <v>1</v>
      </c>
      <c r="M2167">
        <v>0</v>
      </c>
      <c r="N2167">
        <v>5</v>
      </c>
      <c r="O2167" s="6">
        <v>0</v>
      </c>
      <c r="P2167" t="s">
        <v>107</v>
      </c>
      <c r="Q2167" t="s">
        <v>107</v>
      </c>
      <c r="R2167">
        <f>IF(F2167="Monthly",2,0)
+IF(E2167&lt;=6,2,0)
+IF(N2167&lt;=2,2,0)
+IF(L2167&gt;=4,2,0)
+IF(M2167&gt;=2,1,0)
+IF(H2167&gt;=_xlfn.PERCENTILE.INC($H$2:$H$10001,0.75),1,0)</f>
        <v>0</v>
      </c>
      <c r="S2167" t="str">
        <f>IF(R2167&gt;=7,"High",IF(R2167&gt;=4,"Medium","Low"))</f>
        <v>Low</v>
      </c>
    </row>
    <row r="2168" spans="1:19">
      <c r="A2168" t="s">
        <v>2293</v>
      </c>
      <c r="B2168">
        <v>26</v>
      </c>
      <c r="C2168" t="s">
        <v>112</v>
      </c>
      <c r="D2168" t="s">
        <v>126</v>
      </c>
      <c r="E2168">
        <v>50</v>
      </c>
      <c r="F2168" t="s">
        <v>103</v>
      </c>
      <c r="G2168" t="s">
        <v>104</v>
      </c>
      <c r="H2168" s="5">
        <v>469</v>
      </c>
      <c r="I2168" s="5">
        <v>23711.38</v>
      </c>
      <c r="J2168" t="s">
        <v>115</v>
      </c>
      <c r="K2168" t="s">
        <v>106</v>
      </c>
      <c r="L2168">
        <v>0</v>
      </c>
      <c r="M2168">
        <v>0</v>
      </c>
      <c r="N2168">
        <v>5</v>
      </c>
      <c r="O2168" s="6">
        <v>0</v>
      </c>
      <c r="P2168" t="s">
        <v>106</v>
      </c>
      <c r="Q2168" t="s">
        <v>107</v>
      </c>
      <c r="R2168">
        <f>IF(F2168="Monthly",2,0)
+IF(E2168&lt;=6,2,0)
+IF(N2168&lt;=2,2,0)
+IF(L2168&gt;=4,2,0)
+IF(M2168&gt;=2,1,0)
+IF(H2168&gt;=_xlfn.PERCENTILE.INC($H$2:$H$10001,0.75),1,0)</f>
        <v>2</v>
      </c>
      <c r="S2168" t="str">
        <f>IF(R2168&gt;=7,"High",IF(R2168&gt;=4,"Medium","Low"))</f>
        <v>Low</v>
      </c>
    </row>
    <row r="2169" spans="1:19">
      <c r="A2169" t="s">
        <v>2294</v>
      </c>
      <c r="B2169">
        <v>39</v>
      </c>
      <c r="C2169" t="s">
        <v>101</v>
      </c>
      <c r="D2169" t="s">
        <v>102</v>
      </c>
      <c r="E2169">
        <v>36</v>
      </c>
      <c r="F2169" t="s">
        <v>103</v>
      </c>
      <c r="G2169" t="s">
        <v>129</v>
      </c>
      <c r="H2169" s="5">
        <v>1053</v>
      </c>
      <c r="I2169" s="5">
        <v>38579.800000000003</v>
      </c>
      <c r="J2169" t="s">
        <v>140</v>
      </c>
      <c r="K2169" t="s">
        <v>106</v>
      </c>
      <c r="L2169">
        <v>2</v>
      </c>
      <c r="M2169">
        <v>1</v>
      </c>
      <c r="N2169">
        <v>5</v>
      </c>
      <c r="O2169" s="6">
        <v>0</v>
      </c>
      <c r="P2169" t="s">
        <v>107</v>
      </c>
      <c r="Q2169" t="s">
        <v>106</v>
      </c>
      <c r="R2169">
        <f>IF(F2169="Monthly",2,0)
+IF(E2169&lt;=6,2,0)
+IF(N2169&lt;=2,2,0)
+IF(L2169&gt;=4,2,0)
+IF(M2169&gt;=2,1,0)
+IF(H2169&gt;=_xlfn.PERCENTILE.INC($H$2:$H$10001,0.75),1,0)</f>
        <v>3</v>
      </c>
      <c r="S2169" t="str">
        <f>IF(R2169&gt;=7,"High",IF(R2169&gt;=4,"Medium","Low"))</f>
        <v>Low</v>
      </c>
    </row>
    <row r="2170" spans="1:19">
      <c r="A2170" t="s">
        <v>2295</v>
      </c>
      <c r="B2170">
        <v>35</v>
      </c>
      <c r="C2170" t="s">
        <v>101</v>
      </c>
      <c r="D2170" t="s">
        <v>126</v>
      </c>
      <c r="E2170">
        <v>43</v>
      </c>
      <c r="F2170" t="s">
        <v>103</v>
      </c>
      <c r="G2170" t="s">
        <v>110</v>
      </c>
      <c r="H2170" s="5">
        <v>794</v>
      </c>
      <c r="I2170" s="5">
        <v>34459.620000000003</v>
      </c>
      <c r="J2170" t="s">
        <v>140</v>
      </c>
      <c r="K2170" t="s">
        <v>106</v>
      </c>
      <c r="L2170">
        <v>0</v>
      </c>
      <c r="M2170">
        <v>0</v>
      </c>
      <c r="N2170">
        <v>5</v>
      </c>
      <c r="O2170" s="6">
        <v>0</v>
      </c>
      <c r="P2170" t="s">
        <v>106</v>
      </c>
      <c r="Q2170" t="s">
        <v>107</v>
      </c>
      <c r="R2170">
        <f>IF(F2170="Monthly",2,0)
+IF(E2170&lt;=6,2,0)
+IF(N2170&lt;=2,2,0)
+IF(L2170&gt;=4,2,0)
+IF(M2170&gt;=2,1,0)
+IF(H2170&gt;=_xlfn.PERCENTILE.INC($H$2:$H$10001,0.75),1,0)</f>
        <v>3</v>
      </c>
      <c r="S2170" t="str">
        <f>IF(R2170&gt;=7,"High",IF(R2170&gt;=4,"Medium","Low"))</f>
        <v>Low</v>
      </c>
    </row>
    <row r="2171" spans="1:19">
      <c r="A2171" t="s">
        <v>2296</v>
      </c>
      <c r="B2171">
        <v>47</v>
      </c>
      <c r="C2171" t="s">
        <v>101</v>
      </c>
      <c r="D2171" t="s">
        <v>131</v>
      </c>
      <c r="E2171">
        <v>28</v>
      </c>
      <c r="F2171" t="s">
        <v>103</v>
      </c>
      <c r="G2171" t="s">
        <v>129</v>
      </c>
      <c r="H2171" s="5">
        <v>1051</v>
      </c>
      <c r="I2171" s="5">
        <v>28840.02</v>
      </c>
      <c r="J2171" t="s">
        <v>105</v>
      </c>
      <c r="K2171" t="s">
        <v>106</v>
      </c>
      <c r="L2171">
        <v>0</v>
      </c>
      <c r="M2171">
        <v>0</v>
      </c>
      <c r="N2171">
        <v>5</v>
      </c>
      <c r="O2171" s="6">
        <v>0</v>
      </c>
      <c r="P2171" t="s">
        <v>106</v>
      </c>
      <c r="Q2171" t="s">
        <v>107</v>
      </c>
      <c r="R2171">
        <f>IF(F2171="Monthly",2,0)
+IF(E2171&lt;=6,2,0)
+IF(N2171&lt;=2,2,0)
+IF(L2171&gt;=4,2,0)
+IF(M2171&gt;=2,1,0)
+IF(H2171&gt;=_xlfn.PERCENTILE.INC($H$2:$H$10001,0.75),1,0)</f>
        <v>3</v>
      </c>
      <c r="S2171" t="str">
        <f>IF(R2171&gt;=7,"High",IF(R2171&gt;=4,"Medium","Low"))</f>
        <v>Low</v>
      </c>
    </row>
    <row r="2172" spans="1:19">
      <c r="A2172" t="s">
        <v>2297</v>
      </c>
      <c r="B2172">
        <v>44</v>
      </c>
      <c r="C2172" t="s">
        <v>112</v>
      </c>
      <c r="D2172" t="s">
        <v>131</v>
      </c>
      <c r="E2172">
        <v>37</v>
      </c>
      <c r="F2172" t="s">
        <v>103</v>
      </c>
      <c r="G2172" t="s">
        <v>110</v>
      </c>
      <c r="H2172" s="5">
        <v>717</v>
      </c>
      <c r="I2172" s="5">
        <v>27158.36</v>
      </c>
      <c r="J2172" t="s">
        <v>105</v>
      </c>
      <c r="K2172" t="s">
        <v>106</v>
      </c>
      <c r="L2172">
        <v>2</v>
      </c>
      <c r="M2172">
        <v>0</v>
      </c>
      <c r="N2172">
        <v>5</v>
      </c>
      <c r="O2172" s="6">
        <v>0</v>
      </c>
      <c r="P2172" t="s">
        <v>106</v>
      </c>
      <c r="Q2172" t="s">
        <v>107</v>
      </c>
      <c r="R2172">
        <f>IF(F2172="Monthly",2,0)
+IF(E2172&lt;=6,2,0)
+IF(N2172&lt;=2,2,0)
+IF(L2172&gt;=4,2,0)
+IF(M2172&gt;=2,1,0)
+IF(H2172&gt;=_xlfn.PERCENTILE.INC($H$2:$H$10001,0.75),1,0)</f>
        <v>2</v>
      </c>
      <c r="S2172" t="str">
        <f>IF(R2172&gt;=7,"High",IF(R2172&gt;=4,"Medium","Low"))</f>
        <v>Low</v>
      </c>
    </row>
    <row r="2173" spans="1:19">
      <c r="A2173" t="s">
        <v>2298</v>
      </c>
      <c r="B2173">
        <v>38</v>
      </c>
      <c r="C2173" t="s">
        <v>112</v>
      </c>
      <c r="D2173" t="s">
        <v>137</v>
      </c>
      <c r="E2173">
        <v>6</v>
      </c>
      <c r="F2173" t="s">
        <v>103</v>
      </c>
      <c r="G2173" t="s">
        <v>110</v>
      </c>
      <c r="H2173" s="5">
        <v>716</v>
      </c>
      <c r="I2173" s="5">
        <v>4373.84</v>
      </c>
      <c r="J2173" t="s">
        <v>117</v>
      </c>
      <c r="K2173" t="s">
        <v>106</v>
      </c>
      <c r="L2173">
        <v>0</v>
      </c>
      <c r="M2173">
        <v>0</v>
      </c>
      <c r="N2173">
        <v>4</v>
      </c>
      <c r="O2173" s="6">
        <v>0</v>
      </c>
      <c r="P2173" t="s">
        <v>106</v>
      </c>
      <c r="Q2173" t="s">
        <v>107</v>
      </c>
      <c r="R2173">
        <f>IF(F2173="Monthly",2,0)
+IF(E2173&lt;=6,2,0)
+IF(N2173&lt;=2,2,0)
+IF(L2173&gt;=4,2,0)
+IF(M2173&gt;=2,1,0)
+IF(H2173&gt;=_xlfn.PERCENTILE.INC($H$2:$H$10001,0.75),1,0)</f>
        <v>4</v>
      </c>
      <c r="S2173" t="str">
        <f>IF(R2173&gt;=7,"High",IF(R2173&gt;=4,"Medium","Low"))</f>
        <v>Medium</v>
      </c>
    </row>
    <row r="2174" spans="1:19">
      <c r="A2174" t="s">
        <v>2299</v>
      </c>
      <c r="B2174">
        <v>39</v>
      </c>
      <c r="C2174" t="s">
        <v>101</v>
      </c>
      <c r="D2174" t="s">
        <v>137</v>
      </c>
      <c r="E2174">
        <v>66</v>
      </c>
      <c r="F2174" t="s">
        <v>109</v>
      </c>
      <c r="G2174" t="s">
        <v>110</v>
      </c>
      <c r="H2174" s="5">
        <v>784</v>
      </c>
      <c r="I2174" s="5">
        <v>52654.18</v>
      </c>
      <c r="J2174" t="s">
        <v>140</v>
      </c>
      <c r="K2174" t="s">
        <v>106</v>
      </c>
      <c r="L2174">
        <v>0</v>
      </c>
      <c r="M2174">
        <v>0</v>
      </c>
      <c r="N2174">
        <v>5</v>
      </c>
      <c r="O2174" s="6">
        <v>0</v>
      </c>
      <c r="P2174" t="s">
        <v>106</v>
      </c>
      <c r="Q2174" t="s">
        <v>107</v>
      </c>
      <c r="R2174">
        <f>IF(F2174="Monthly",2,0)
+IF(E2174&lt;=6,2,0)
+IF(N2174&lt;=2,2,0)
+IF(L2174&gt;=4,2,0)
+IF(M2174&gt;=2,1,0)
+IF(H2174&gt;=_xlfn.PERCENTILE.INC($H$2:$H$10001,0.75),1,0)</f>
        <v>0</v>
      </c>
      <c r="S2174" t="str">
        <f>IF(R2174&gt;=7,"High",IF(R2174&gt;=4,"Medium","Low"))</f>
        <v>Low</v>
      </c>
    </row>
    <row r="2175" spans="1:19">
      <c r="A2175" t="s">
        <v>2300</v>
      </c>
      <c r="B2175">
        <v>51</v>
      </c>
      <c r="C2175" t="s">
        <v>101</v>
      </c>
      <c r="D2175" t="s">
        <v>119</v>
      </c>
      <c r="E2175">
        <v>20</v>
      </c>
      <c r="F2175" t="s">
        <v>103</v>
      </c>
      <c r="G2175" t="s">
        <v>110</v>
      </c>
      <c r="H2175" s="5">
        <v>659</v>
      </c>
      <c r="I2175" s="5">
        <v>13572.86</v>
      </c>
      <c r="J2175" t="s">
        <v>140</v>
      </c>
      <c r="K2175" t="s">
        <v>107</v>
      </c>
      <c r="L2175">
        <v>1</v>
      </c>
      <c r="M2175">
        <v>0</v>
      </c>
      <c r="N2175">
        <v>5</v>
      </c>
      <c r="O2175" s="6">
        <v>0</v>
      </c>
      <c r="P2175" t="s">
        <v>106</v>
      </c>
      <c r="Q2175" t="s">
        <v>107</v>
      </c>
      <c r="R2175">
        <f>IF(F2175="Monthly",2,0)
+IF(E2175&lt;=6,2,0)
+IF(N2175&lt;=2,2,0)
+IF(L2175&gt;=4,2,0)
+IF(M2175&gt;=2,1,0)
+IF(H2175&gt;=_xlfn.PERCENTILE.INC($H$2:$H$10001,0.75),1,0)</f>
        <v>2</v>
      </c>
      <c r="S2175" t="str">
        <f>IF(R2175&gt;=7,"High",IF(R2175&gt;=4,"Medium","Low"))</f>
        <v>Low</v>
      </c>
    </row>
    <row r="2176" spans="1:19">
      <c r="A2176" t="s">
        <v>2301</v>
      </c>
      <c r="B2176">
        <v>38</v>
      </c>
      <c r="C2176" t="s">
        <v>101</v>
      </c>
      <c r="D2176" t="s">
        <v>123</v>
      </c>
      <c r="E2176">
        <v>44</v>
      </c>
      <c r="F2176" t="s">
        <v>103</v>
      </c>
      <c r="G2176" t="s">
        <v>104</v>
      </c>
      <c r="H2176" s="5">
        <v>491</v>
      </c>
      <c r="I2176" s="5">
        <v>21912.240000000002</v>
      </c>
      <c r="J2176" t="s">
        <v>117</v>
      </c>
      <c r="K2176" t="s">
        <v>106</v>
      </c>
      <c r="L2176">
        <v>0</v>
      </c>
      <c r="M2176">
        <v>0</v>
      </c>
      <c r="N2176">
        <v>5</v>
      </c>
      <c r="O2176" s="6">
        <v>0</v>
      </c>
      <c r="P2176" t="s">
        <v>107</v>
      </c>
      <c r="Q2176" t="s">
        <v>106</v>
      </c>
      <c r="R2176">
        <f>IF(F2176="Monthly",2,0)
+IF(E2176&lt;=6,2,0)
+IF(N2176&lt;=2,2,0)
+IF(L2176&gt;=4,2,0)
+IF(M2176&gt;=2,1,0)
+IF(H2176&gt;=_xlfn.PERCENTILE.INC($H$2:$H$10001,0.75),1,0)</f>
        <v>2</v>
      </c>
      <c r="S2176" t="str">
        <f>IF(R2176&gt;=7,"High",IF(R2176&gt;=4,"Medium","Low"))</f>
        <v>Low</v>
      </c>
    </row>
    <row r="2177" spans="1:19">
      <c r="A2177" t="s">
        <v>2302</v>
      </c>
      <c r="B2177">
        <v>31</v>
      </c>
      <c r="C2177" t="s">
        <v>112</v>
      </c>
      <c r="D2177" t="s">
        <v>131</v>
      </c>
      <c r="E2177">
        <v>20</v>
      </c>
      <c r="F2177" t="s">
        <v>103</v>
      </c>
      <c r="G2177" t="s">
        <v>110</v>
      </c>
      <c r="H2177" s="5">
        <v>698</v>
      </c>
      <c r="I2177" s="5">
        <v>13544.71</v>
      </c>
      <c r="J2177" t="s">
        <v>117</v>
      </c>
      <c r="K2177" t="s">
        <v>106</v>
      </c>
      <c r="L2177">
        <v>2</v>
      </c>
      <c r="M2177">
        <v>1</v>
      </c>
      <c r="N2177">
        <v>5</v>
      </c>
      <c r="O2177" s="6">
        <v>0</v>
      </c>
      <c r="P2177" t="s">
        <v>106</v>
      </c>
      <c r="Q2177" t="s">
        <v>107</v>
      </c>
      <c r="R2177">
        <f>IF(F2177="Monthly",2,0)
+IF(E2177&lt;=6,2,0)
+IF(N2177&lt;=2,2,0)
+IF(L2177&gt;=4,2,0)
+IF(M2177&gt;=2,1,0)
+IF(H2177&gt;=_xlfn.PERCENTILE.INC($H$2:$H$10001,0.75),1,0)</f>
        <v>2</v>
      </c>
      <c r="S2177" t="str">
        <f>IF(R2177&gt;=7,"High",IF(R2177&gt;=4,"Medium","Low"))</f>
        <v>Low</v>
      </c>
    </row>
    <row r="2178" spans="1:19">
      <c r="A2178" t="s">
        <v>2303</v>
      </c>
      <c r="B2178">
        <v>31</v>
      </c>
      <c r="C2178" t="s">
        <v>101</v>
      </c>
      <c r="D2178" t="s">
        <v>133</v>
      </c>
      <c r="E2178">
        <v>13</v>
      </c>
      <c r="F2178" t="s">
        <v>103</v>
      </c>
      <c r="G2178" t="s">
        <v>104</v>
      </c>
      <c r="H2178" s="5">
        <v>437</v>
      </c>
      <c r="I2178" s="5">
        <v>5601.84</v>
      </c>
      <c r="J2178" t="s">
        <v>105</v>
      </c>
      <c r="K2178" t="s">
        <v>107</v>
      </c>
      <c r="L2178">
        <v>4</v>
      </c>
      <c r="M2178">
        <v>2</v>
      </c>
      <c r="N2178">
        <v>3</v>
      </c>
      <c r="O2178" s="6">
        <v>0</v>
      </c>
      <c r="P2178" t="s">
        <v>107</v>
      </c>
      <c r="Q2178" t="s">
        <v>106</v>
      </c>
      <c r="R2178">
        <f>IF(F2178="Monthly",2,0)
+IF(E2178&lt;=6,2,0)
+IF(N2178&lt;=2,2,0)
+IF(L2178&gt;=4,2,0)
+IF(M2178&gt;=2,1,0)
+IF(H2178&gt;=_xlfn.PERCENTILE.INC($H$2:$H$10001,0.75),1,0)</f>
        <v>5</v>
      </c>
      <c r="S2178" t="str">
        <f>IF(R2178&gt;=7,"High",IF(R2178&gt;=4,"Medium","Low"))</f>
        <v>Medium</v>
      </c>
    </row>
    <row r="2179" spans="1:19">
      <c r="A2179" t="s">
        <v>2304</v>
      </c>
      <c r="B2179">
        <v>24</v>
      </c>
      <c r="C2179" t="s">
        <v>101</v>
      </c>
      <c r="D2179" t="s">
        <v>159</v>
      </c>
      <c r="E2179">
        <v>15</v>
      </c>
      <c r="F2179" t="s">
        <v>103</v>
      </c>
      <c r="G2179" t="s">
        <v>104</v>
      </c>
      <c r="H2179" s="5">
        <v>506</v>
      </c>
      <c r="I2179" s="5">
        <v>7577.52</v>
      </c>
      <c r="J2179" t="s">
        <v>140</v>
      </c>
      <c r="K2179" t="s">
        <v>107</v>
      </c>
      <c r="L2179">
        <v>3</v>
      </c>
      <c r="M2179">
        <v>1</v>
      </c>
      <c r="N2179">
        <v>5</v>
      </c>
      <c r="O2179" s="6">
        <v>0</v>
      </c>
      <c r="P2179" t="s">
        <v>107</v>
      </c>
      <c r="Q2179" t="s">
        <v>107</v>
      </c>
      <c r="R2179">
        <f>IF(F2179="Monthly",2,0)
+IF(E2179&lt;=6,2,0)
+IF(N2179&lt;=2,2,0)
+IF(L2179&gt;=4,2,0)
+IF(M2179&gt;=2,1,0)
+IF(H2179&gt;=_xlfn.PERCENTILE.INC($H$2:$H$10001,0.75),1,0)</f>
        <v>2</v>
      </c>
      <c r="S2179" t="str">
        <f>IF(R2179&gt;=7,"High",IF(R2179&gt;=4,"Medium","Low"))</f>
        <v>Low</v>
      </c>
    </row>
    <row r="2180" spans="1:19">
      <c r="A2180" t="s">
        <v>2305</v>
      </c>
      <c r="B2180">
        <v>52</v>
      </c>
      <c r="C2180" t="s">
        <v>101</v>
      </c>
      <c r="D2180" t="s">
        <v>137</v>
      </c>
      <c r="E2180">
        <v>28</v>
      </c>
      <c r="F2180" t="s">
        <v>103</v>
      </c>
      <c r="G2180" t="s">
        <v>129</v>
      </c>
      <c r="H2180" s="5">
        <v>1047</v>
      </c>
      <c r="I2180" s="5">
        <v>28939.9</v>
      </c>
      <c r="J2180" t="s">
        <v>140</v>
      </c>
      <c r="K2180" t="s">
        <v>106</v>
      </c>
      <c r="L2180">
        <v>1</v>
      </c>
      <c r="M2180">
        <v>0</v>
      </c>
      <c r="N2180">
        <v>5</v>
      </c>
      <c r="O2180" s="6">
        <v>0</v>
      </c>
      <c r="P2180" t="s">
        <v>107</v>
      </c>
      <c r="Q2180" t="s">
        <v>106</v>
      </c>
      <c r="R2180">
        <f>IF(F2180="Monthly",2,0)
+IF(E2180&lt;=6,2,0)
+IF(N2180&lt;=2,2,0)
+IF(L2180&gt;=4,2,0)
+IF(M2180&gt;=2,1,0)
+IF(H2180&gt;=_xlfn.PERCENTILE.INC($H$2:$H$10001,0.75),1,0)</f>
        <v>3</v>
      </c>
      <c r="S2180" t="str">
        <f>IF(R2180&gt;=7,"High",IF(R2180&gt;=4,"Medium","Low"))</f>
        <v>Low</v>
      </c>
    </row>
    <row r="2181" spans="1:19">
      <c r="A2181" t="s">
        <v>2306</v>
      </c>
      <c r="B2181">
        <v>43</v>
      </c>
      <c r="C2181" t="s">
        <v>112</v>
      </c>
      <c r="D2181" t="s">
        <v>126</v>
      </c>
      <c r="E2181">
        <v>27</v>
      </c>
      <c r="F2181" t="s">
        <v>109</v>
      </c>
      <c r="G2181" t="s">
        <v>110</v>
      </c>
      <c r="H2181" s="5">
        <v>807</v>
      </c>
      <c r="I2181" s="5">
        <v>21338.65</v>
      </c>
      <c r="J2181" t="s">
        <v>140</v>
      </c>
      <c r="K2181" t="s">
        <v>106</v>
      </c>
      <c r="L2181">
        <v>1</v>
      </c>
      <c r="M2181">
        <v>0</v>
      </c>
      <c r="N2181">
        <v>5</v>
      </c>
      <c r="O2181" s="6">
        <v>0</v>
      </c>
      <c r="P2181" t="s">
        <v>107</v>
      </c>
      <c r="Q2181" t="s">
        <v>107</v>
      </c>
      <c r="R2181">
        <f>IF(F2181="Monthly",2,0)
+IF(E2181&lt;=6,2,0)
+IF(N2181&lt;=2,2,0)
+IF(L2181&gt;=4,2,0)
+IF(M2181&gt;=2,1,0)
+IF(H2181&gt;=_xlfn.PERCENTILE.INC($H$2:$H$10001,0.75),1,0)</f>
        <v>1</v>
      </c>
      <c r="S2181" t="str">
        <f>IF(R2181&gt;=7,"High",IF(R2181&gt;=4,"Medium","Low"))</f>
        <v>Low</v>
      </c>
    </row>
    <row r="2182" spans="1:19">
      <c r="A2182" t="s">
        <v>2307</v>
      </c>
      <c r="B2182">
        <v>57</v>
      </c>
      <c r="C2182" t="s">
        <v>112</v>
      </c>
      <c r="D2182" t="s">
        <v>123</v>
      </c>
      <c r="E2182">
        <v>42</v>
      </c>
      <c r="F2182" t="s">
        <v>121</v>
      </c>
      <c r="G2182" t="s">
        <v>129</v>
      </c>
      <c r="H2182" s="5">
        <v>965</v>
      </c>
      <c r="I2182" s="5">
        <v>35583.75</v>
      </c>
      <c r="J2182" t="s">
        <v>105</v>
      </c>
      <c r="K2182" t="s">
        <v>106</v>
      </c>
      <c r="L2182">
        <v>0</v>
      </c>
      <c r="M2182">
        <v>0</v>
      </c>
      <c r="N2182">
        <v>5</v>
      </c>
      <c r="O2182" s="6">
        <v>10</v>
      </c>
      <c r="P2182" t="s">
        <v>106</v>
      </c>
      <c r="Q2182" t="s">
        <v>107</v>
      </c>
      <c r="R2182">
        <f>IF(F2182="Monthly",2,0)
+IF(E2182&lt;=6,2,0)
+IF(N2182&lt;=2,2,0)
+IF(L2182&gt;=4,2,0)
+IF(M2182&gt;=2,1,0)
+IF(H2182&gt;=_xlfn.PERCENTILE.INC($H$2:$H$10001,0.75),1,0)</f>
        <v>1</v>
      </c>
      <c r="S2182" t="str">
        <f>IF(R2182&gt;=7,"High",IF(R2182&gt;=4,"Medium","Low"))</f>
        <v>Low</v>
      </c>
    </row>
    <row r="2183" spans="1:19">
      <c r="A2183" t="s">
        <v>2308</v>
      </c>
      <c r="B2183">
        <v>43</v>
      </c>
      <c r="C2183" t="s">
        <v>101</v>
      </c>
      <c r="D2183" t="s">
        <v>102</v>
      </c>
      <c r="E2183">
        <v>15</v>
      </c>
      <c r="F2183" t="s">
        <v>103</v>
      </c>
      <c r="G2183" t="s">
        <v>129</v>
      </c>
      <c r="H2183" s="5">
        <v>1119</v>
      </c>
      <c r="I2183" s="5">
        <v>16566.77</v>
      </c>
      <c r="J2183" t="s">
        <v>134</v>
      </c>
      <c r="K2183" t="s">
        <v>106</v>
      </c>
      <c r="L2183">
        <v>0</v>
      </c>
      <c r="M2183">
        <v>0</v>
      </c>
      <c r="N2183">
        <v>5</v>
      </c>
      <c r="O2183" s="6">
        <v>0</v>
      </c>
      <c r="P2183" t="s">
        <v>107</v>
      </c>
      <c r="Q2183" t="s">
        <v>106</v>
      </c>
      <c r="R2183">
        <f>IF(F2183="Monthly",2,0)
+IF(E2183&lt;=6,2,0)
+IF(N2183&lt;=2,2,0)
+IF(L2183&gt;=4,2,0)
+IF(M2183&gt;=2,1,0)
+IF(H2183&gt;=_xlfn.PERCENTILE.INC($H$2:$H$10001,0.75),1,0)</f>
        <v>3</v>
      </c>
      <c r="S2183" t="str">
        <f>IF(R2183&gt;=7,"High",IF(R2183&gt;=4,"Medium","Low"))</f>
        <v>Low</v>
      </c>
    </row>
    <row r="2184" spans="1:19">
      <c r="A2184" t="s">
        <v>2309</v>
      </c>
      <c r="B2184">
        <v>24</v>
      </c>
      <c r="C2184" t="s">
        <v>101</v>
      </c>
      <c r="D2184" t="s">
        <v>102</v>
      </c>
      <c r="E2184">
        <v>20</v>
      </c>
      <c r="F2184" t="s">
        <v>121</v>
      </c>
      <c r="G2184" t="s">
        <v>129</v>
      </c>
      <c r="H2184" s="5">
        <v>1089</v>
      </c>
      <c r="I2184" s="5">
        <v>18142.78</v>
      </c>
      <c r="J2184" t="s">
        <v>140</v>
      </c>
      <c r="K2184" t="s">
        <v>106</v>
      </c>
      <c r="L2184">
        <v>0</v>
      </c>
      <c r="M2184">
        <v>0</v>
      </c>
      <c r="N2184">
        <v>5</v>
      </c>
      <c r="O2184" s="6">
        <v>15</v>
      </c>
      <c r="P2184" t="s">
        <v>107</v>
      </c>
      <c r="Q2184" t="s">
        <v>107</v>
      </c>
      <c r="R2184">
        <f>IF(F2184="Monthly",2,0)
+IF(E2184&lt;=6,2,0)
+IF(N2184&lt;=2,2,0)
+IF(L2184&gt;=4,2,0)
+IF(M2184&gt;=2,1,0)
+IF(H2184&gt;=_xlfn.PERCENTILE.INC($H$2:$H$10001,0.75),1,0)</f>
        <v>1</v>
      </c>
      <c r="S2184" t="str">
        <f>IF(R2184&gt;=7,"High",IF(R2184&gt;=4,"Medium","Low"))</f>
        <v>Low</v>
      </c>
    </row>
    <row r="2185" spans="1:19">
      <c r="A2185" t="s">
        <v>2310</v>
      </c>
      <c r="B2185">
        <v>26</v>
      </c>
      <c r="C2185" t="s">
        <v>101</v>
      </c>
      <c r="D2185" t="s">
        <v>102</v>
      </c>
      <c r="E2185">
        <v>17</v>
      </c>
      <c r="F2185" t="s">
        <v>103</v>
      </c>
      <c r="G2185" t="s">
        <v>110</v>
      </c>
      <c r="H2185" s="5">
        <v>700</v>
      </c>
      <c r="I2185" s="5">
        <v>11738</v>
      </c>
      <c r="J2185" t="s">
        <v>140</v>
      </c>
      <c r="K2185" t="s">
        <v>106</v>
      </c>
      <c r="L2185">
        <v>0</v>
      </c>
      <c r="M2185">
        <v>0</v>
      </c>
      <c r="N2185">
        <v>4</v>
      </c>
      <c r="O2185" s="6">
        <v>0</v>
      </c>
      <c r="P2185" t="s">
        <v>107</v>
      </c>
      <c r="Q2185" t="s">
        <v>107</v>
      </c>
      <c r="R2185">
        <f>IF(F2185="Monthly",2,0)
+IF(E2185&lt;=6,2,0)
+IF(N2185&lt;=2,2,0)
+IF(L2185&gt;=4,2,0)
+IF(M2185&gt;=2,1,0)
+IF(H2185&gt;=_xlfn.PERCENTILE.INC($H$2:$H$10001,0.75),1,0)</f>
        <v>2</v>
      </c>
      <c r="S2185" t="str">
        <f>IF(R2185&gt;=7,"High",IF(R2185&gt;=4,"Medium","Low"))</f>
        <v>Low</v>
      </c>
    </row>
    <row r="2186" spans="1:19">
      <c r="A2186" t="s">
        <v>2311</v>
      </c>
      <c r="B2186">
        <v>18</v>
      </c>
      <c r="C2186" t="s">
        <v>101</v>
      </c>
      <c r="D2186" t="s">
        <v>126</v>
      </c>
      <c r="E2186">
        <v>72</v>
      </c>
      <c r="F2186" t="s">
        <v>121</v>
      </c>
      <c r="G2186" t="s">
        <v>110</v>
      </c>
      <c r="H2186" s="5">
        <v>741</v>
      </c>
      <c r="I2186" s="5">
        <v>45008.15</v>
      </c>
      <c r="J2186" t="s">
        <v>117</v>
      </c>
      <c r="K2186" t="s">
        <v>106</v>
      </c>
      <c r="L2186">
        <v>1</v>
      </c>
      <c r="M2186">
        <v>0</v>
      </c>
      <c r="N2186">
        <v>4</v>
      </c>
      <c r="O2186" s="6">
        <v>15</v>
      </c>
      <c r="P2186" t="s">
        <v>107</v>
      </c>
      <c r="Q2186" t="s">
        <v>107</v>
      </c>
      <c r="R2186">
        <f>IF(F2186="Monthly",2,0)
+IF(E2186&lt;=6,2,0)
+IF(N2186&lt;=2,2,0)
+IF(L2186&gt;=4,2,0)
+IF(M2186&gt;=2,1,0)
+IF(H2186&gt;=_xlfn.PERCENTILE.INC($H$2:$H$10001,0.75),1,0)</f>
        <v>0</v>
      </c>
      <c r="S2186" t="str">
        <f>IF(R2186&gt;=7,"High",IF(R2186&gt;=4,"Medium","Low"))</f>
        <v>Low</v>
      </c>
    </row>
    <row r="2187" spans="1:19">
      <c r="A2187" t="s">
        <v>2312</v>
      </c>
      <c r="B2187">
        <v>39</v>
      </c>
      <c r="C2187" t="s">
        <v>112</v>
      </c>
      <c r="D2187" t="s">
        <v>137</v>
      </c>
      <c r="E2187">
        <v>22</v>
      </c>
      <c r="F2187" t="s">
        <v>103</v>
      </c>
      <c r="G2187" t="s">
        <v>104</v>
      </c>
      <c r="H2187" s="5">
        <v>408</v>
      </c>
      <c r="I2187" s="5">
        <v>8802.27</v>
      </c>
      <c r="J2187" t="s">
        <v>105</v>
      </c>
      <c r="K2187" t="s">
        <v>107</v>
      </c>
      <c r="L2187">
        <v>0</v>
      </c>
      <c r="M2187">
        <v>0</v>
      </c>
      <c r="N2187">
        <v>4</v>
      </c>
      <c r="O2187" s="6">
        <v>0</v>
      </c>
      <c r="P2187" t="s">
        <v>107</v>
      </c>
      <c r="Q2187" t="s">
        <v>107</v>
      </c>
      <c r="R2187">
        <f>IF(F2187="Monthly",2,0)
+IF(E2187&lt;=6,2,0)
+IF(N2187&lt;=2,2,0)
+IF(L2187&gt;=4,2,0)
+IF(M2187&gt;=2,1,0)
+IF(H2187&gt;=_xlfn.PERCENTILE.INC($H$2:$H$10001,0.75),1,0)</f>
        <v>2</v>
      </c>
      <c r="S2187" t="str">
        <f>IF(R2187&gt;=7,"High",IF(R2187&gt;=4,"Medium","Low"))</f>
        <v>Low</v>
      </c>
    </row>
    <row r="2188" spans="1:19">
      <c r="A2188" t="s">
        <v>2313</v>
      </c>
      <c r="B2188">
        <v>36</v>
      </c>
      <c r="C2188" t="s">
        <v>101</v>
      </c>
      <c r="D2188" t="s">
        <v>159</v>
      </c>
      <c r="E2188">
        <v>40</v>
      </c>
      <c r="F2188" t="s">
        <v>103</v>
      </c>
      <c r="G2188" t="s">
        <v>110</v>
      </c>
      <c r="H2188" s="5">
        <v>658</v>
      </c>
      <c r="I2188" s="5">
        <v>26003.94</v>
      </c>
      <c r="J2188" t="s">
        <v>140</v>
      </c>
      <c r="K2188" t="s">
        <v>106</v>
      </c>
      <c r="L2188">
        <v>0</v>
      </c>
      <c r="M2188">
        <v>0</v>
      </c>
      <c r="N2188">
        <v>5</v>
      </c>
      <c r="O2188" s="6">
        <v>0</v>
      </c>
      <c r="P2188" t="s">
        <v>107</v>
      </c>
      <c r="Q2188" t="s">
        <v>107</v>
      </c>
      <c r="R2188">
        <f>IF(F2188="Monthly",2,0)
+IF(E2188&lt;=6,2,0)
+IF(N2188&lt;=2,2,0)
+IF(L2188&gt;=4,2,0)
+IF(M2188&gt;=2,1,0)
+IF(H2188&gt;=_xlfn.PERCENTILE.INC($H$2:$H$10001,0.75),1,0)</f>
        <v>2</v>
      </c>
      <c r="S2188" t="str">
        <f>IF(R2188&gt;=7,"High",IF(R2188&gt;=4,"Medium","Low"))</f>
        <v>Low</v>
      </c>
    </row>
    <row r="2189" spans="1:19">
      <c r="A2189" t="s">
        <v>2314</v>
      </c>
      <c r="B2189">
        <v>35</v>
      </c>
      <c r="C2189" t="s">
        <v>101</v>
      </c>
      <c r="D2189" t="s">
        <v>128</v>
      </c>
      <c r="E2189">
        <v>69</v>
      </c>
      <c r="F2189" t="s">
        <v>109</v>
      </c>
      <c r="G2189" t="s">
        <v>104</v>
      </c>
      <c r="H2189" s="5">
        <v>457</v>
      </c>
      <c r="I2189" s="5">
        <v>31959.439999999999</v>
      </c>
      <c r="J2189" t="s">
        <v>105</v>
      </c>
      <c r="K2189" t="s">
        <v>106</v>
      </c>
      <c r="L2189">
        <v>0</v>
      </c>
      <c r="M2189">
        <v>0</v>
      </c>
      <c r="N2189">
        <v>4</v>
      </c>
      <c r="O2189" s="6">
        <v>0</v>
      </c>
      <c r="P2189" t="s">
        <v>107</v>
      </c>
      <c r="Q2189" t="s">
        <v>107</v>
      </c>
      <c r="R2189">
        <f>IF(F2189="Monthly",2,0)
+IF(E2189&lt;=6,2,0)
+IF(N2189&lt;=2,2,0)
+IF(L2189&gt;=4,2,0)
+IF(M2189&gt;=2,1,0)
+IF(H2189&gt;=_xlfn.PERCENTILE.INC($H$2:$H$10001,0.75),1,0)</f>
        <v>0</v>
      </c>
      <c r="S2189" t="str">
        <f>IF(R2189&gt;=7,"High",IF(R2189&gt;=4,"Medium","Low"))</f>
        <v>Low</v>
      </c>
    </row>
    <row r="2190" spans="1:19">
      <c r="A2190" t="s">
        <v>2315</v>
      </c>
      <c r="B2190">
        <v>46</v>
      </c>
      <c r="C2190" t="s">
        <v>112</v>
      </c>
      <c r="D2190" t="s">
        <v>119</v>
      </c>
      <c r="E2190">
        <v>55</v>
      </c>
      <c r="F2190" t="s">
        <v>109</v>
      </c>
      <c r="G2190" t="s">
        <v>129</v>
      </c>
      <c r="H2190" s="5">
        <v>955</v>
      </c>
      <c r="I2190" s="5">
        <v>47096</v>
      </c>
      <c r="J2190" t="s">
        <v>140</v>
      </c>
      <c r="K2190" t="s">
        <v>106</v>
      </c>
      <c r="L2190">
        <v>4</v>
      </c>
      <c r="M2190">
        <v>0</v>
      </c>
      <c r="N2190">
        <v>4</v>
      </c>
      <c r="O2190" s="6">
        <v>10</v>
      </c>
      <c r="P2190" t="s">
        <v>106</v>
      </c>
      <c r="Q2190" t="s">
        <v>107</v>
      </c>
      <c r="R2190">
        <f>IF(F2190="Monthly",2,0)
+IF(E2190&lt;=6,2,0)
+IF(N2190&lt;=2,2,0)
+IF(L2190&gt;=4,2,0)
+IF(M2190&gt;=2,1,0)
+IF(H2190&gt;=_xlfn.PERCENTILE.INC($H$2:$H$10001,0.75),1,0)</f>
        <v>3</v>
      </c>
      <c r="S2190" t="str">
        <f>IF(R2190&gt;=7,"High",IF(R2190&gt;=4,"Medium","Low"))</f>
        <v>Low</v>
      </c>
    </row>
    <row r="2191" spans="1:19">
      <c r="A2191" t="s">
        <v>2316</v>
      </c>
      <c r="B2191">
        <v>28</v>
      </c>
      <c r="C2191" t="s">
        <v>112</v>
      </c>
      <c r="D2191" t="s">
        <v>137</v>
      </c>
      <c r="E2191">
        <v>13</v>
      </c>
      <c r="F2191" t="s">
        <v>103</v>
      </c>
      <c r="G2191" t="s">
        <v>129</v>
      </c>
      <c r="H2191" s="5">
        <v>987</v>
      </c>
      <c r="I2191" s="5">
        <v>12573.14</v>
      </c>
      <c r="J2191" t="s">
        <v>105</v>
      </c>
      <c r="K2191" t="s">
        <v>106</v>
      </c>
      <c r="L2191">
        <v>3</v>
      </c>
      <c r="M2191">
        <v>1</v>
      </c>
      <c r="N2191">
        <v>4</v>
      </c>
      <c r="O2191" s="6">
        <v>0</v>
      </c>
      <c r="P2191" t="s">
        <v>107</v>
      </c>
      <c r="Q2191" t="s">
        <v>107</v>
      </c>
      <c r="R2191">
        <f>IF(F2191="Monthly",2,0)
+IF(E2191&lt;=6,2,0)
+IF(N2191&lt;=2,2,0)
+IF(L2191&gt;=4,2,0)
+IF(M2191&gt;=2,1,0)
+IF(H2191&gt;=_xlfn.PERCENTILE.INC($H$2:$H$10001,0.75),1,0)</f>
        <v>3</v>
      </c>
      <c r="S2191" t="str">
        <f>IF(R2191&gt;=7,"High",IF(R2191&gt;=4,"Medium","Low"))</f>
        <v>Low</v>
      </c>
    </row>
    <row r="2192" spans="1:19">
      <c r="A2192" t="s">
        <v>2317</v>
      </c>
      <c r="B2192">
        <v>27</v>
      </c>
      <c r="C2192" t="s">
        <v>112</v>
      </c>
      <c r="D2192" t="s">
        <v>131</v>
      </c>
      <c r="E2192">
        <v>30</v>
      </c>
      <c r="F2192" t="s">
        <v>103</v>
      </c>
      <c r="G2192" t="s">
        <v>104</v>
      </c>
      <c r="H2192" s="5">
        <v>435</v>
      </c>
      <c r="I2192" s="5">
        <v>13324.42</v>
      </c>
      <c r="J2192" t="s">
        <v>140</v>
      </c>
      <c r="K2192" t="s">
        <v>107</v>
      </c>
      <c r="L2192">
        <v>0</v>
      </c>
      <c r="M2192">
        <v>0</v>
      </c>
      <c r="N2192">
        <v>5</v>
      </c>
      <c r="O2192" s="6">
        <v>0</v>
      </c>
      <c r="P2192" t="s">
        <v>107</v>
      </c>
      <c r="Q2192" t="s">
        <v>107</v>
      </c>
      <c r="R2192">
        <f>IF(F2192="Monthly",2,0)
+IF(E2192&lt;=6,2,0)
+IF(N2192&lt;=2,2,0)
+IF(L2192&gt;=4,2,0)
+IF(M2192&gt;=2,1,0)
+IF(H2192&gt;=_xlfn.PERCENTILE.INC($H$2:$H$10001,0.75),1,0)</f>
        <v>2</v>
      </c>
      <c r="S2192" t="str">
        <f>IF(R2192&gt;=7,"High",IF(R2192&gt;=4,"Medium","Low"))</f>
        <v>Low</v>
      </c>
    </row>
    <row r="2193" spans="1:19">
      <c r="A2193" t="s">
        <v>2318</v>
      </c>
      <c r="B2193">
        <v>37</v>
      </c>
      <c r="C2193" t="s">
        <v>101</v>
      </c>
      <c r="D2193" t="s">
        <v>133</v>
      </c>
      <c r="E2193">
        <v>9</v>
      </c>
      <c r="F2193" t="s">
        <v>103</v>
      </c>
      <c r="G2193" t="s">
        <v>104</v>
      </c>
      <c r="H2193" s="5">
        <v>406</v>
      </c>
      <c r="I2193" s="5">
        <v>3547.41</v>
      </c>
      <c r="J2193" t="s">
        <v>117</v>
      </c>
      <c r="K2193" t="s">
        <v>106</v>
      </c>
      <c r="L2193">
        <v>0</v>
      </c>
      <c r="M2193">
        <v>0</v>
      </c>
      <c r="N2193">
        <v>4</v>
      </c>
      <c r="O2193" s="6">
        <v>0</v>
      </c>
      <c r="P2193" t="s">
        <v>106</v>
      </c>
      <c r="Q2193" t="s">
        <v>107</v>
      </c>
      <c r="R2193">
        <f>IF(F2193="Monthly",2,0)
+IF(E2193&lt;=6,2,0)
+IF(N2193&lt;=2,2,0)
+IF(L2193&gt;=4,2,0)
+IF(M2193&gt;=2,1,0)
+IF(H2193&gt;=_xlfn.PERCENTILE.INC($H$2:$H$10001,0.75),1,0)</f>
        <v>2</v>
      </c>
      <c r="S2193" t="str">
        <f>IF(R2193&gt;=7,"High",IF(R2193&gt;=4,"Medium","Low"))</f>
        <v>Low</v>
      </c>
    </row>
    <row r="2194" spans="1:19">
      <c r="A2194" t="s">
        <v>2319</v>
      </c>
      <c r="B2194">
        <v>39</v>
      </c>
      <c r="C2194" t="s">
        <v>101</v>
      </c>
      <c r="D2194" t="s">
        <v>137</v>
      </c>
      <c r="E2194">
        <v>23</v>
      </c>
      <c r="F2194" t="s">
        <v>109</v>
      </c>
      <c r="G2194" t="s">
        <v>129</v>
      </c>
      <c r="H2194" s="5">
        <v>1092</v>
      </c>
      <c r="I2194" s="5">
        <v>25020.79</v>
      </c>
      <c r="J2194" t="s">
        <v>140</v>
      </c>
      <c r="K2194" t="s">
        <v>106</v>
      </c>
      <c r="L2194">
        <v>0</v>
      </c>
      <c r="M2194">
        <v>0</v>
      </c>
      <c r="N2194">
        <v>5</v>
      </c>
      <c r="O2194" s="6">
        <v>0</v>
      </c>
      <c r="P2194" t="s">
        <v>107</v>
      </c>
      <c r="Q2194" t="s">
        <v>107</v>
      </c>
      <c r="R2194">
        <f>IF(F2194="Monthly",2,0)
+IF(E2194&lt;=6,2,0)
+IF(N2194&lt;=2,2,0)
+IF(L2194&gt;=4,2,0)
+IF(M2194&gt;=2,1,0)
+IF(H2194&gt;=_xlfn.PERCENTILE.INC($H$2:$H$10001,0.75),1,0)</f>
        <v>1</v>
      </c>
      <c r="S2194" t="str">
        <f>IF(R2194&gt;=7,"High",IF(R2194&gt;=4,"Medium","Low"))</f>
        <v>Low</v>
      </c>
    </row>
    <row r="2195" spans="1:19">
      <c r="A2195" t="s">
        <v>2320</v>
      </c>
      <c r="B2195">
        <v>49</v>
      </c>
      <c r="C2195" t="s">
        <v>112</v>
      </c>
      <c r="D2195" t="s">
        <v>131</v>
      </c>
      <c r="E2195">
        <v>27</v>
      </c>
      <c r="F2195" t="s">
        <v>103</v>
      </c>
      <c r="G2195" t="s">
        <v>104</v>
      </c>
      <c r="H2195" s="5">
        <v>557</v>
      </c>
      <c r="I2195" s="5">
        <v>14602.15</v>
      </c>
      <c r="J2195" t="s">
        <v>134</v>
      </c>
      <c r="K2195" t="s">
        <v>106</v>
      </c>
      <c r="L2195">
        <v>0</v>
      </c>
      <c r="M2195">
        <v>0</v>
      </c>
      <c r="N2195">
        <v>4</v>
      </c>
      <c r="O2195" s="6">
        <v>0</v>
      </c>
      <c r="P2195" t="s">
        <v>107</v>
      </c>
      <c r="Q2195" t="s">
        <v>107</v>
      </c>
      <c r="R2195">
        <f>IF(F2195="Monthly",2,0)
+IF(E2195&lt;=6,2,0)
+IF(N2195&lt;=2,2,0)
+IF(L2195&gt;=4,2,0)
+IF(M2195&gt;=2,1,0)
+IF(H2195&gt;=_xlfn.PERCENTILE.INC($H$2:$H$10001,0.75),1,0)</f>
        <v>2</v>
      </c>
      <c r="S2195" t="str">
        <f>IF(R2195&gt;=7,"High",IF(R2195&gt;=4,"Medium","Low"))</f>
        <v>Low</v>
      </c>
    </row>
    <row r="2196" spans="1:19">
      <c r="A2196" t="s">
        <v>2321</v>
      </c>
      <c r="B2196">
        <v>33</v>
      </c>
      <c r="C2196" t="s">
        <v>112</v>
      </c>
      <c r="D2196" t="s">
        <v>131</v>
      </c>
      <c r="E2196">
        <v>27</v>
      </c>
      <c r="F2196" t="s">
        <v>109</v>
      </c>
      <c r="G2196" t="s">
        <v>110</v>
      </c>
      <c r="H2196" s="5">
        <v>743</v>
      </c>
      <c r="I2196" s="5">
        <v>18183.78</v>
      </c>
      <c r="J2196" t="s">
        <v>105</v>
      </c>
      <c r="K2196" t="s">
        <v>106</v>
      </c>
      <c r="L2196">
        <v>6</v>
      </c>
      <c r="M2196">
        <v>2</v>
      </c>
      <c r="N2196">
        <v>3</v>
      </c>
      <c r="O2196" s="6">
        <v>10</v>
      </c>
      <c r="P2196" t="s">
        <v>106</v>
      </c>
      <c r="Q2196" t="s">
        <v>107</v>
      </c>
      <c r="R2196">
        <f>IF(F2196="Monthly",2,0)
+IF(E2196&lt;=6,2,0)
+IF(N2196&lt;=2,2,0)
+IF(L2196&gt;=4,2,0)
+IF(M2196&gt;=2,1,0)
+IF(H2196&gt;=_xlfn.PERCENTILE.INC($H$2:$H$10001,0.75),1,0)</f>
        <v>3</v>
      </c>
      <c r="S2196" t="str">
        <f>IF(R2196&gt;=7,"High",IF(R2196&gt;=4,"Medium","Low"))</f>
        <v>Low</v>
      </c>
    </row>
    <row r="2197" spans="1:19">
      <c r="A2197" t="s">
        <v>2322</v>
      </c>
      <c r="B2197">
        <v>37</v>
      </c>
      <c r="C2197" t="s">
        <v>101</v>
      </c>
      <c r="D2197" t="s">
        <v>119</v>
      </c>
      <c r="E2197">
        <v>22</v>
      </c>
      <c r="F2197" t="s">
        <v>103</v>
      </c>
      <c r="G2197" t="s">
        <v>129</v>
      </c>
      <c r="H2197" s="5">
        <v>1058</v>
      </c>
      <c r="I2197" s="5">
        <v>22657.24</v>
      </c>
      <c r="J2197" t="s">
        <v>117</v>
      </c>
      <c r="K2197" t="s">
        <v>106</v>
      </c>
      <c r="L2197">
        <v>3</v>
      </c>
      <c r="M2197">
        <v>1</v>
      </c>
      <c r="N2197">
        <v>4</v>
      </c>
      <c r="O2197" s="6">
        <v>0</v>
      </c>
      <c r="P2197" t="s">
        <v>106</v>
      </c>
      <c r="Q2197" t="s">
        <v>107</v>
      </c>
      <c r="R2197">
        <f>IF(F2197="Monthly",2,0)
+IF(E2197&lt;=6,2,0)
+IF(N2197&lt;=2,2,0)
+IF(L2197&gt;=4,2,0)
+IF(M2197&gt;=2,1,0)
+IF(H2197&gt;=_xlfn.PERCENTILE.INC($H$2:$H$10001,0.75),1,0)</f>
        <v>3</v>
      </c>
      <c r="S2197" t="str">
        <f>IF(R2197&gt;=7,"High",IF(R2197&gt;=4,"Medium","Low"))</f>
        <v>Low</v>
      </c>
    </row>
    <row r="2198" spans="1:19">
      <c r="A2198" t="s">
        <v>2323</v>
      </c>
      <c r="B2198">
        <v>40</v>
      </c>
      <c r="C2198" t="s">
        <v>112</v>
      </c>
      <c r="D2198" t="s">
        <v>126</v>
      </c>
      <c r="E2198">
        <v>12</v>
      </c>
      <c r="F2198" t="s">
        <v>103</v>
      </c>
      <c r="G2198" t="s">
        <v>129</v>
      </c>
      <c r="H2198" s="5">
        <v>962</v>
      </c>
      <c r="I2198" s="5">
        <v>11878.31</v>
      </c>
      <c r="J2198" t="s">
        <v>117</v>
      </c>
      <c r="K2198" t="s">
        <v>106</v>
      </c>
      <c r="L2198">
        <v>0</v>
      </c>
      <c r="M2198">
        <v>0</v>
      </c>
      <c r="N2198">
        <v>5</v>
      </c>
      <c r="O2198" s="6">
        <v>0</v>
      </c>
      <c r="P2198" t="s">
        <v>107</v>
      </c>
      <c r="Q2198" t="s">
        <v>107</v>
      </c>
      <c r="R2198">
        <f>IF(F2198="Monthly",2,0)
+IF(E2198&lt;=6,2,0)
+IF(N2198&lt;=2,2,0)
+IF(L2198&gt;=4,2,0)
+IF(M2198&gt;=2,1,0)
+IF(H2198&gt;=_xlfn.PERCENTILE.INC($H$2:$H$10001,0.75),1,0)</f>
        <v>3</v>
      </c>
      <c r="S2198" t="str">
        <f>IF(R2198&gt;=7,"High",IF(R2198&gt;=4,"Medium","Low"))</f>
        <v>Low</v>
      </c>
    </row>
    <row r="2199" spans="1:19">
      <c r="A2199" t="s">
        <v>2324</v>
      </c>
      <c r="B2199">
        <v>37</v>
      </c>
      <c r="C2199" t="s">
        <v>112</v>
      </c>
      <c r="D2199" t="s">
        <v>126</v>
      </c>
      <c r="E2199">
        <v>36</v>
      </c>
      <c r="F2199" t="s">
        <v>109</v>
      </c>
      <c r="G2199" t="s">
        <v>129</v>
      </c>
      <c r="H2199" s="5">
        <v>1121</v>
      </c>
      <c r="I2199" s="5">
        <v>38305.629999999997</v>
      </c>
      <c r="J2199" t="s">
        <v>117</v>
      </c>
      <c r="K2199" t="s">
        <v>106</v>
      </c>
      <c r="L2199">
        <v>3</v>
      </c>
      <c r="M2199">
        <v>2</v>
      </c>
      <c r="N2199">
        <v>5</v>
      </c>
      <c r="O2199" s="6">
        <v>5</v>
      </c>
      <c r="P2199" t="s">
        <v>107</v>
      </c>
      <c r="Q2199" t="s">
        <v>107</v>
      </c>
      <c r="R2199">
        <f>IF(F2199="Monthly",2,0)
+IF(E2199&lt;=6,2,0)
+IF(N2199&lt;=2,2,0)
+IF(L2199&gt;=4,2,0)
+IF(M2199&gt;=2,1,0)
+IF(H2199&gt;=_xlfn.PERCENTILE.INC($H$2:$H$10001,0.75),1,0)</f>
        <v>2</v>
      </c>
      <c r="S2199" t="str">
        <f>IF(R2199&gt;=7,"High",IF(R2199&gt;=4,"Medium","Low"))</f>
        <v>Low</v>
      </c>
    </row>
    <row r="2200" spans="1:19">
      <c r="A2200" t="s">
        <v>2325</v>
      </c>
      <c r="B2200">
        <v>24</v>
      </c>
      <c r="C2200" t="s">
        <v>101</v>
      </c>
      <c r="D2200" t="s">
        <v>119</v>
      </c>
      <c r="E2200">
        <v>15</v>
      </c>
      <c r="F2200" t="s">
        <v>103</v>
      </c>
      <c r="G2200" t="s">
        <v>110</v>
      </c>
      <c r="H2200" s="5">
        <v>723</v>
      </c>
      <c r="I2200" s="5">
        <v>10553.08</v>
      </c>
      <c r="J2200" t="s">
        <v>115</v>
      </c>
      <c r="K2200" t="s">
        <v>107</v>
      </c>
      <c r="L2200">
        <v>3</v>
      </c>
      <c r="M2200">
        <v>0</v>
      </c>
      <c r="N2200">
        <v>5</v>
      </c>
      <c r="O2200" s="6">
        <v>0</v>
      </c>
      <c r="P2200" t="s">
        <v>107</v>
      </c>
      <c r="Q2200" t="s">
        <v>107</v>
      </c>
      <c r="R2200">
        <f>IF(F2200="Monthly",2,0)
+IF(E2200&lt;=6,2,0)
+IF(N2200&lt;=2,2,0)
+IF(L2200&gt;=4,2,0)
+IF(M2200&gt;=2,1,0)
+IF(H2200&gt;=_xlfn.PERCENTILE.INC($H$2:$H$10001,0.75),1,0)</f>
        <v>2</v>
      </c>
      <c r="S2200" t="str">
        <f>IF(R2200&gt;=7,"High",IF(R2200&gt;=4,"Medium","Low"))</f>
        <v>Low</v>
      </c>
    </row>
    <row r="2201" spans="1:19">
      <c r="A2201" t="s">
        <v>2326</v>
      </c>
      <c r="B2201">
        <v>42</v>
      </c>
      <c r="C2201" t="s">
        <v>112</v>
      </c>
      <c r="D2201" t="s">
        <v>123</v>
      </c>
      <c r="E2201">
        <v>22</v>
      </c>
      <c r="F2201" t="s">
        <v>109</v>
      </c>
      <c r="G2201" t="s">
        <v>110</v>
      </c>
      <c r="H2201" s="5">
        <v>783</v>
      </c>
      <c r="I2201" s="5">
        <v>15500.01</v>
      </c>
      <c r="J2201" t="s">
        <v>134</v>
      </c>
      <c r="K2201" t="s">
        <v>106</v>
      </c>
      <c r="L2201">
        <v>1</v>
      </c>
      <c r="M2201">
        <v>0</v>
      </c>
      <c r="N2201">
        <v>4</v>
      </c>
      <c r="O2201" s="6">
        <v>10</v>
      </c>
      <c r="P2201" t="s">
        <v>107</v>
      </c>
      <c r="Q2201" t="s">
        <v>107</v>
      </c>
      <c r="R2201">
        <f>IF(F2201="Monthly",2,0)
+IF(E2201&lt;=6,2,0)
+IF(N2201&lt;=2,2,0)
+IF(L2201&gt;=4,2,0)
+IF(M2201&gt;=2,1,0)
+IF(H2201&gt;=_xlfn.PERCENTILE.INC($H$2:$H$10001,0.75),1,0)</f>
        <v>0</v>
      </c>
      <c r="S2201" t="str">
        <f>IF(R2201&gt;=7,"High",IF(R2201&gt;=4,"Medium","Low"))</f>
        <v>Low</v>
      </c>
    </row>
    <row r="2202" spans="1:19">
      <c r="A2202" t="s">
        <v>2327</v>
      </c>
      <c r="B2202">
        <v>18</v>
      </c>
      <c r="C2202" t="s">
        <v>112</v>
      </c>
      <c r="D2202" t="s">
        <v>102</v>
      </c>
      <c r="E2202">
        <v>24</v>
      </c>
      <c r="F2202" t="s">
        <v>109</v>
      </c>
      <c r="G2202" t="s">
        <v>129</v>
      </c>
      <c r="H2202" s="5">
        <v>1061</v>
      </c>
      <c r="I2202" s="5">
        <v>23875.64</v>
      </c>
      <c r="J2202" t="s">
        <v>117</v>
      </c>
      <c r="K2202" t="s">
        <v>106</v>
      </c>
      <c r="L2202">
        <v>0</v>
      </c>
      <c r="M2202">
        <v>0</v>
      </c>
      <c r="N2202">
        <v>4</v>
      </c>
      <c r="O2202" s="6">
        <v>5</v>
      </c>
      <c r="P2202" t="s">
        <v>107</v>
      </c>
      <c r="Q2202" t="s">
        <v>107</v>
      </c>
      <c r="R2202">
        <f>IF(F2202="Monthly",2,0)
+IF(E2202&lt;=6,2,0)
+IF(N2202&lt;=2,2,0)
+IF(L2202&gt;=4,2,0)
+IF(M2202&gt;=2,1,0)
+IF(H2202&gt;=_xlfn.PERCENTILE.INC($H$2:$H$10001,0.75),1,0)</f>
        <v>1</v>
      </c>
      <c r="S2202" t="str">
        <f>IF(R2202&gt;=7,"High",IF(R2202&gt;=4,"Medium","Low"))</f>
        <v>Low</v>
      </c>
    </row>
    <row r="2203" spans="1:19">
      <c r="A2203" t="s">
        <v>2328</v>
      </c>
      <c r="B2203">
        <v>35</v>
      </c>
      <c r="C2203" t="s">
        <v>101</v>
      </c>
      <c r="D2203" t="s">
        <v>102</v>
      </c>
      <c r="E2203">
        <v>38</v>
      </c>
      <c r="F2203" t="s">
        <v>103</v>
      </c>
      <c r="G2203" t="s">
        <v>110</v>
      </c>
      <c r="H2203" s="5">
        <v>738</v>
      </c>
      <c r="I2203" s="5">
        <v>27681.09</v>
      </c>
      <c r="J2203" t="s">
        <v>117</v>
      </c>
      <c r="K2203" t="s">
        <v>106</v>
      </c>
      <c r="L2203">
        <v>0</v>
      </c>
      <c r="M2203">
        <v>0</v>
      </c>
      <c r="N2203">
        <v>4</v>
      </c>
      <c r="O2203" s="6">
        <v>0</v>
      </c>
      <c r="P2203" t="s">
        <v>106</v>
      </c>
      <c r="Q2203" t="s">
        <v>106</v>
      </c>
      <c r="R2203">
        <f>IF(F2203="Monthly",2,0)
+IF(E2203&lt;=6,2,0)
+IF(N2203&lt;=2,2,0)
+IF(L2203&gt;=4,2,0)
+IF(M2203&gt;=2,1,0)
+IF(H2203&gt;=_xlfn.PERCENTILE.INC($H$2:$H$10001,0.75),1,0)</f>
        <v>2</v>
      </c>
      <c r="S2203" t="str">
        <f>IF(R2203&gt;=7,"High",IF(R2203&gt;=4,"Medium","Low"))</f>
        <v>Low</v>
      </c>
    </row>
    <row r="2204" spans="1:19">
      <c r="A2204" t="s">
        <v>2329</v>
      </c>
      <c r="B2204">
        <v>43</v>
      </c>
      <c r="C2204" t="s">
        <v>112</v>
      </c>
      <c r="D2204" t="s">
        <v>137</v>
      </c>
      <c r="E2204">
        <v>6</v>
      </c>
      <c r="F2204" t="s">
        <v>103</v>
      </c>
      <c r="G2204" t="s">
        <v>104</v>
      </c>
      <c r="H2204" s="5">
        <v>451</v>
      </c>
      <c r="I2204" s="5">
        <v>2705.35</v>
      </c>
      <c r="J2204" t="s">
        <v>134</v>
      </c>
      <c r="K2204" t="s">
        <v>106</v>
      </c>
      <c r="L2204">
        <v>0</v>
      </c>
      <c r="M2204">
        <v>0</v>
      </c>
      <c r="N2204">
        <v>5</v>
      </c>
      <c r="O2204" s="6">
        <v>0</v>
      </c>
      <c r="P2204" t="s">
        <v>107</v>
      </c>
      <c r="Q2204" t="s">
        <v>106</v>
      </c>
      <c r="R2204">
        <f>IF(F2204="Monthly",2,0)
+IF(E2204&lt;=6,2,0)
+IF(N2204&lt;=2,2,0)
+IF(L2204&gt;=4,2,0)
+IF(M2204&gt;=2,1,0)
+IF(H2204&gt;=_xlfn.PERCENTILE.INC($H$2:$H$10001,0.75),1,0)</f>
        <v>4</v>
      </c>
      <c r="S2204" t="str">
        <f>IF(R2204&gt;=7,"High",IF(R2204&gt;=4,"Medium","Low"))</f>
        <v>Medium</v>
      </c>
    </row>
    <row r="2205" spans="1:19">
      <c r="A2205" t="s">
        <v>2330</v>
      </c>
      <c r="B2205">
        <v>20</v>
      </c>
      <c r="C2205" t="s">
        <v>101</v>
      </c>
      <c r="D2205" t="s">
        <v>113</v>
      </c>
      <c r="E2205">
        <v>17</v>
      </c>
      <c r="F2205" t="s">
        <v>103</v>
      </c>
      <c r="G2205" t="s">
        <v>129</v>
      </c>
      <c r="H2205" s="5">
        <v>1068</v>
      </c>
      <c r="I2205" s="5">
        <v>18030.28</v>
      </c>
      <c r="J2205" t="s">
        <v>105</v>
      </c>
      <c r="K2205" t="s">
        <v>106</v>
      </c>
      <c r="L2205">
        <v>4</v>
      </c>
      <c r="M2205">
        <v>1</v>
      </c>
      <c r="N2205">
        <v>4</v>
      </c>
      <c r="O2205" s="6">
        <v>0</v>
      </c>
      <c r="P2205" t="s">
        <v>107</v>
      </c>
      <c r="Q2205" t="s">
        <v>107</v>
      </c>
      <c r="R2205">
        <f>IF(F2205="Monthly",2,0)
+IF(E2205&lt;=6,2,0)
+IF(N2205&lt;=2,2,0)
+IF(L2205&gt;=4,2,0)
+IF(M2205&gt;=2,1,0)
+IF(H2205&gt;=_xlfn.PERCENTILE.INC($H$2:$H$10001,0.75),1,0)</f>
        <v>5</v>
      </c>
      <c r="S2205" t="str">
        <f>IF(R2205&gt;=7,"High",IF(R2205&gt;=4,"Medium","Low"))</f>
        <v>Medium</v>
      </c>
    </row>
    <row r="2206" spans="1:19">
      <c r="A2206" t="s">
        <v>2331</v>
      </c>
      <c r="B2206">
        <v>37</v>
      </c>
      <c r="C2206" t="s">
        <v>112</v>
      </c>
      <c r="D2206" t="s">
        <v>113</v>
      </c>
      <c r="E2206">
        <v>17</v>
      </c>
      <c r="F2206" t="s">
        <v>109</v>
      </c>
      <c r="G2206" t="s">
        <v>110</v>
      </c>
      <c r="H2206" s="5">
        <v>713</v>
      </c>
      <c r="I2206" s="5">
        <v>12249.71</v>
      </c>
      <c r="J2206" t="s">
        <v>140</v>
      </c>
      <c r="K2206" t="s">
        <v>106</v>
      </c>
      <c r="L2206">
        <v>0</v>
      </c>
      <c r="M2206">
        <v>0</v>
      </c>
      <c r="N2206">
        <v>4</v>
      </c>
      <c r="O2206" s="6">
        <v>0</v>
      </c>
      <c r="P2206" t="s">
        <v>107</v>
      </c>
      <c r="Q2206" t="s">
        <v>107</v>
      </c>
      <c r="R2206">
        <f>IF(F2206="Monthly",2,0)
+IF(E2206&lt;=6,2,0)
+IF(N2206&lt;=2,2,0)
+IF(L2206&gt;=4,2,0)
+IF(M2206&gt;=2,1,0)
+IF(H2206&gt;=_xlfn.PERCENTILE.INC($H$2:$H$10001,0.75),1,0)</f>
        <v>0</v>
      </c>
      <c r="S2206" t="str">
        <f>IF(R2206&gt;=7,"High",IF(R2206&gt;=4,"Medium","Low"))</f>
        <v>Low</v>
      </c>
    </row>
    <row r="2207" spans="1:19">
      <c r="A2207" t="s">
        <v>2332</v>
      </c>
      <c r="B2207">
        <v>45</v>
      </c>
      <c r="C2207" t="s">
        <v>112</v>
      </c>
      <c r="D2207" t="s">
        <v>137</v>
      </c>
      <c r="E2207">
        <v>13</v>
      </c>
      <c r="F2207" t="s">
        <v>109</v>
      </c>
      <c r="G2207" t="s">
        <v>110</v>
      </c>
      <c r="H2207" s="5">
        <v>656</v>
      </c>
      <c r="I2207" s="5">
        <v>8672.8700000000008</v>
      </c>
      <c r="J2207" t="s">
        <v>105</v>
      </c>
      <c r="K2207" t="s">
        <v>106</v>
      </c>
      <c r="L2207">
        <v>0</v>
      </c>
      <c r="M2207">
        <v>0</v>
      </c>
      <c r="N2207">
        <v>5</v>
      </c>
      <c r="O2207" s="6">
        <v>0</v>
      </c>
      <c r="P2207" t="s">
        <v>107</v>
      </c>
      <c r="Q2207" t="s">
        <v>107</v>
      </c>
      <c r="R2207">
        <f>IF(F2207="Monthly",2,0)
+IF(E2207&lt;=6,2,0)
+IF(N2207&lt;=2,2,0)
+IF(L2207&gt;=4,2,0)
+IF(M2207&gt;=2,1,0)
+IF(H2207&gt;=_xlfn.PERCENTILE.INC($H$2:$H$10001,0.75),1,0)</f>
        <v>0</v>
      </c>
      <c r="S2207" t="str">
        <f>IF(R2207&gt;=7,"High",IF(R2207&gt;=4,"Medium","Low"))</f>
        <v>Low</v>
      </c>
    </row>
    <row r="2208" spans="1:19">
      <c r="A2208" t="s">
        <v>2333</v>
      </c>
      <c r="B2208">
        <v>18</v>
      </c>
      <c r="C2208" t="s">
        <v>101</v>
      </c>
      <c r="D2208" t="s">
        <v>126</v>
      </c>
      <c r="E2208">
        <v>22</v>
      </c>
      <c r="F2208" t="s">
        <v>103</v>
      </c>
      <c r="G2208" t="s">
        <v>129</v>
      </c>
      <c r="H2208" s="5">
        <v>1046</v>
      </c>
      <c r="I2208" s="5">
        <v>23510.26</v>
      </c>
      <c r="J2208" t="s">
        <v>105</v>
      </c>
      <c r="K2208" t="s">
        <v>106</v>
      </c>
      <c r="L2208">
        <v>0</v>
      </c>
      <c r="M2208">
        <v>0</v>
      </c>
      <c r="N2208">
        <v>5</v>
      </c>
      <c r="O2208" s="6">
        <v>0</v>
      </c>
      <c r="P2208" t="s">
        <v>107</v>
      </c>
      <c r="Q2208" t="s">
        <v>106</v>
      </c>
      <c r="R2208">
        <f>IF(F2208="Monthly",2,0)
+IF(E2208&lt;=6,2,0)
+IF(N2208&lt;=2,2,0)
+IF(L2208&gt;=4,2,0)
+IF(M2208&gt;=2,1,0)
+IF(H2208&gt;=_xlfn.PERCENTILE.INC($H$2:$H$10001,0.75),1,0)</f>
        <v>3</v>
      </c>
      <c r="S2208" t="str">
        <f>IF(R2208&gt;=7,"High",IF(R2208&gt;=4,"Medium","Low"))</f>
        <v>Low</v>
      </c>
    </row>
    <row r="2209" spans="1:19">
      <c r="A2209" t="s">
        <v>2334</v>
      </c>
      <c r="B2209">
        <v>34</v>
      </c>
      <c r="C2209" t="s">
        <v>101</v>
      </c>
      <c r="D2209" t="s">
        <v>159</v>
      </c>
      <c r="E2209">
        <v>8</v>
      </c>
      <c r="F2209" t="s">
        <v>103</v>
      </c>
      <c r="G2209" t="s">
        <v>110</v>
      </c>
      <c r="H2209" s="5">
        <v>736</v>
      </c>
      <c r="I2209" s="5">
        <v>5976.71</v>
      </c>
      <c r="J2209" t="s">
        <v>140</v>
      </c>
      <c r="K2209" t="s">
        <v>106</v>
      </c>
      <c r="L2209">
        <v>0</v>
      </c>
      <c r="M2209">
        <v>0</v>
      </c>
      <c r="N2209">
        <v>5</v>
      </c>
      <c r="O2209" s="6">
        <v>0</v>
      </c>
      <c r="P2209" t="s">
        <v>107</v>
      </c>
      <c r="Q2209" t="s">
        <v>106</v>
      </c>
      <c r="R2209">
        <f>IF(F2209="Monthly",2,0)
+IF(E2209&lt;=6,2,0)
+IF(N2209&lt;=2,2,0)
+IF(L2209&gt;=4,2,0)
+IF(M2209&gt;=2,1,0)
+IF(H2209&gt;=_xlfn.PERCENTILE.INC($H$2:$H$10001,0.75),1,0)</f>
        <v>2</v>
      </c>
      <c r="S2209" t="str">
        <f>IF(R2209&gt;=7,"High",IF(R2209&gt;=4,"Medium","Low"))</f>
        <v>Low</v>
      </c>
    </row>
    <row r="2210" spans="1:19">
      <c r="A2210" t="s">
        <v>2335</v>
      </c>
      <c r="B2210">
        <v>39</v>
      </c>
      <c r="C2210" t="s">
        <v>112</v>
      </c>
      <c r="D2210" t="s">
        <v>102</v>
      </c>
      <c r="E2210">
        <v>22</v>
      </c>
      <c r="F2210" t="s">
        <v>103</v>
      </c>
      <c r="G2210" t="s">
        <v>129</v>
      </c>
      <c r="H2210" s="5">
        <v>985</v>
      </c>
      <c r="I2210" s="5">
        <v>21345.47</v>
      </c>
      <c r="J2210" t="s">
        <v>140</v>
      </c>
      <c r="K2210" t="s">
        <v>107</v>
      </c>
      <c r="L2210">
        <v>0</v>
      </c>
      <c r="M2210">
        <v>0</v>
      </c>
      <c r="N2210">
        <v>5</v>
      </c>
      <c r="O2210" s="6">
        <v>0</v>
      </c>
      <c r="P2210" t="s">
        <v>106</v>
      </c>
      <c r="Q2210" t="s">
        <v>107</v>
      </c>
      <c r="R2210">
        <f>IF(F2210="Monthly",2,0)
+IF(E2210&lt;=6,2,0)
+IF(N2210&lt;=2,2,0)
+IF(L2210&gt;=4,2,0)
+IF(M2210&gt;=2,1,0)
+IF(H2210&gt;=_xlfn.PERCENTILE.INC($H$2:$H$10001,0.75),1,0)</f>
        <v>3</v>
      </c>
      <c r="S2210" t="str">
        <f>IF(R2210&gt;=7,"High",IF(R2210&gt;=4,"Medium","Low"))</f>
        <v>Low</v>
      </c>
    </row>
    <row r="2211" spans="1:19">
      <c r="A2211" t="s">
        <v>2336</v>
      </c>
      <c r="B2211">
        <v>24</v>
      </c>
      <c r="C2211" t="s">
        <v>101</v>
      </c>
      <c r="D2211" t="s">
        <v>137</v>
      </c>
      <c r="E2211">
        <v>24</v>
      </c>
      <c r="F2211" t="s">
        <v>109</v>
      </c>
      <c r="G2211" t="s">
        <v>110</v>
      </c>
      <c r="H2211" s="5">
        <v>715</v>
      </c>
      <c r="I2211" s="5">
        <v>17224.34</v>
      </c>
      <c r="J2211" t="s">
        <v>140</v>
      </c>
      <c r="K2211" t="s">
        <v>106</v>
      </c>
      <c r="L2211">
        <v>1</v>
      </c>
      <c r="M2211">
        <v>0</v>
      </c>
      <c r="N2211">
        <v>5</v>
      </c>
      <c r="O2211" s="6">
        <v>0</v>
      </c>
      <c r="P2211" t="s">
        <v>107</v>
      </c>
      <c r="Q2211" t="s">
        <v>107</v>
      </c>
      <c r="R2211">
        <f>IF(F2211="Monthly",2,0)
+IF(E2211&lt;=6,2,0)
+IF(N2211&lt;=2,2,0)
+IF(L2211&gt;=4,2,0)
+IF(M2211&gt;=2,1,0)
+IF(H2211&gt;=_xlfn.PERCENTILE.INC($H$2:$H$10001,0.75),1,0)</f>
        <v>0</v>
      </c>
      <c r="S2211" t="str">
        <f>IF(R2211&gt;=7,"High",IF(R2211&gt;=4,"Medium","Low"))</f>
        <v>Low</v>
      </c>
    </row>
    <row r="2212" spans="1:19">
      <c r="A2212" t="s">
        <v>2337</v>
      </c>
      <c r="B2212">
        <v>52</v>
      </c>
      <c r="C2212" t="s">
        <v>101</v>
      </c>
      <c r="D2212" t="s">
        <v>119</v>
      </c>
      <c r="E2212">
        <v>66</v>
      </c>
      <c r="F2212" t="s">
        <v>121</v>
      </c>
      <c r="G2212" t="s">
        <v>110</v>
      </c>
      <c r="H2212" s="5">
        <v>702</v>
      </c>
      <c r="I2212" s="5">
        <v>40842.35</v>
      </c>
      <c r="J2212" t="s">
        <v>140</v>
      </c>
      <c r="K2212" t="s">
        <v>106</v>
      </c>
      <c r="L2212">
        <v>0</v>
      </c>
      <c r="M2212">
        <v>0</v>
      </c>
      <c r="N2212">
        <v>4</v>
      </c>
      <c r="O2212" s="6">
        <v>10</v>
      </c>
      <c r="P2212" t="s">
        <v>107</v>
      </c>
      <c r="Q2212" t="s">
        <v>107</v>
      </c>
      <c r="R2212">
        <f>IF(F2212="Monthly",2,0)
+IF(E2212&lt;=6,2,0)
+IF(N2212&lt;=2,2,0)
+IF(L2212&gt;=4,2,0)
+IF(M2212&gt;=2,1,0)
+IF(H2212&gt;=_xlfn.PERCENTILE.INC($H$2:$H$10001,0.75),1,0)</f>
        <v>0</v>
      </c>
      <c r="S2212" t="str">
        <f>IF(R2212&gt;=7,"High",IF(R2212&gt;=4,"Medium","Low"))</f>
        <v>Low</v>
      </c>
    </row>
    <row r="2213" spans="1:19">
      <c r="A2213" t="s">
        <v>2338</v>
      </c>
      <c r="B2213">
        <v>27</v>
      </c>
      <c r="C2213" t="s">
        <v>101</v>
      </c>
      <c r="D2213" t="s">
        <v>133</v>
      </c>
      <c r="E2213">
        <v>12</v>
      </c>
      <c r="F2213" t="s">
        <v>103</v>
      </c>
      <c r="G2213" t="s">
        <v>104</v>
      </c>
      <c r="H2213" s="5">
        <v>484</v>
      </c>
      <c r="I2213" s="5">
        <v>5867.21</v>
      </c>
      <c r="J2213" t="s">
        <v>140</v>
      </c>
      <c r="K2213" t="s">
        <v>106</v>
      </c>
      <c r="L2213">
        <v>1</v>
      </c>
      <c r="M2213">
        <v>0</v>
      </c>
      <c r="N2213">
        <v>5</v>
      </c>
      <c r="O2213" s="6">
        <v>0</v>
      </c>
      <c r="P2213" t="s">
        <v>106</v>
      </c>
      <c r="Q2213" t="s">
        <v>107</v>
      </c>
      <c r="R2213">
        <f>IF(F2213="Monthly",2,0)
+IF(E2213&lt;=6,2,0)
+IF(N2213&lt;=2,2,0)
+IF(L2213&gt;=4,2,0)
+IF(M2213&gt;=2,1,0)
+IF(H2213&gt;=_xlfn.PERCENTILE.INC($H$2:$H$10001,0.75),1,0)</f>
        <v>2</v>
      </c>
      <c r="S2213" t="str">
        <f>IF(R2213&gt;=7,"High",IF(R2213&gt;=4,"Medium","Low"))</f>
        <v>Low</v>
      </c>
    </row>
    <row r="2214" spans="1:19">
      <c r="A2214" t="s">
        <v>2339</v>
      </c>
      <c r="B2214">
        <v>21</v>
      </c>
      <c r="C2214" t="s">
        <v>101</v>
      </c>
      <c r="D2214" t="s">
        <v>123</v>
      </c>
      <c r="E2214">
        <v>36</v>
      </c>
      <c r="F2214" t="s">
        <v>103</v>
      </c>
      <c r="G2214" t="s">
        <v>104</v>
      </c>
      <c r="H2214" s="5">
        <v>474</v>
      </c>
      <c r="I2214" s="5">
        <v>17224.55</v>
      </c>
      <c r="J2214" t="s">
        <v>105</v>
      </c>
      <c r="K2214" t="s">
        <v>106</v>
      </c>
      <c r="L2214">
        <v>2</v>
      </c>
      <c r="M2214">
        <v>0</v>
      </c>
      <c r="N2214">
        <f>MEDIAN(1,5)</f>
        <v>3</v>
      </c>
      <c r="O2214" s="6">
        <v>0</v>
      </c>
      <c r="P2214" t="s">
        <v>107</v>
      </c>
      <c r="Q2214" t="s">
        <v>107</v>
      </c>
      <c r="R2214">
        <f>IF(F2214="Monthly",2,0)
+IF(E2214&lt;=6,2,0)
+IF(N2214&lt;=2,2,0)
+IF(L2214&gt;=4,2,0)
+IF(M2214&gt;=2,1,0)
+IF(H2214&gt;=_xlfn.PERCENTILE.INC($H$2:$H$10001,0.75),1,0)</f>
        <v>2</v>
      </c>
      <c r="S2214" t="str">
        <f>IF(R2214&gt;=7,"High",IF(R2214&gt;=4,"Medium","Low"))</f>
        <v>Low</v>
      </c>
    </row>
    <row r="2215" spans="1:19">
      <c r="A2215" t="s">
        <v>2340</v>
      </c>
      <c r="B2215">
        <v>33</v>
      </c>
      <c r="C2215" t="s">
        <v>101</v>
      </c>
      <c r="D2215" t="s">
        <v>102</v>
      </c>
      <c r="E2215">
        <v>18</v>
      </c>
      <c r="F2215" t="s">
        <v>103</v>
      </c>
      <c r="G2215" t="s">
        <v>129</v>
      </c>
      <c r="H2215" s="5">
        <v>1053</v>
      </c>
      <c r="I2215" s="5">
        <v>18801.02</v>
      </c>
      <c r="J2215" t="s">
        <v>105</v>
      </c>
      <c r="K2215" t="s">
        <v>106</v>
      </c>
      <c r="L2215">
        <v>2</v>
      </c>
      <c r="M2215">
        <v>1</v>
      </c>
      <c r="N2215">
        <v>5</v>
      </c>
      <c r="O2215" s="6">
        <v>0</v>
      </c>
      <c r="P2215" t="s">
        <v>107</v>
      </c>
      <c r="Q2215" t="s">
        <v>106</v>
      </c>
      <c r="R2215">
        <f>IF(F2215="Monthly",2,0)
+IF(E2215&lt;=6,2,0)
+IF(N2215&lt;=2,2,0)
+IF(L2215&gt;=4,2,0)
+IF(M2215&gt;=2,1,0)
+IF(H2215&gt;=_xlfn.PERCENTILE.INC($H$2:$H$10001,0.75),1,0)</f>
        <v>3</v>
      </c>
      <c r="S2215" t="str">
        <f>IF(R2215&gt;=7,"High",IF(R2215&gt;=4,"Medium","Low"))</f>
        <v>Low</v>
      </c>
    </row>
    <row r="2216" spans="1:19">
      <c r="A2216" t="s">
        <v>2341</v>
      </c>
      <c r="B2216">
        <v>25</v>
      </c>
      <c r="C2216" t="s">
        <v>112</v>
      </c>
      <c r="D2216" t="s">
        <v>159</v>
      </c>
      <c r="E2216">
        <v>27</v>
      </c>
      <c r="F2216" t="s">
        <v>103</v>
      </c>
      <c r="G2216" t="s">
        <v>110</v>
      </c>
      <c r="H2216" s="5">
        <v>727</v>
      </c>
      <c r="I2216" s="5">
        <v>19765.7</v>
      </c>
      <c r="J2216" t="s">
        <v>105</v>
      </c>
      <c r="K2216" t="s">
        <v>106</v>
      </c>
      <c r="L2216">
        <v>2</v>
      </c>
      <c r="M2216">
        <v>0</v>
      </c>
      <c r="N2216">
        <v>5</v>
      </c>
      <c r="O2216" s="6">
        <v>0</v>
      </c>
      <c r="P2216" t="s">
        <v>107</v>
      </c>
      <c r="Q2216" t="s">
        <v>107</v>
      </c>
      <c r="R2216">
        <f>IF(F2216="Monthly",2,0)
+IF(E2216&lt;=6,2,0)
+IF(N2216&lt;=2,2,0)
+IF(L2216&gt;=4,2,0)
+IF(M2216&gt;=2,1,0)
+IF(H2216&gt;=_xlfn.PERCENTILE.INC($H$2:$H$10001,0.75),1,0)</f>
        <v>2</v>
      </c>
      <c r="S2216" t="str">
        <f>IF(R2216&gt;=7,"High",IF(R2216&gt;=4,"Medium","Low"))</f>
        <v>Low</v>
      </c>
    </row>
    <row r="2217" spans="1:19">
      <c r="A2217" t="s">
        <v>2342</v>
      </c>
      <c r="B2217">
        <v>30</v>
      </c>
      <c r="C2217" t="s">
        <v>101</v>
      </c>
      <c r="D2217" t="s">
        <v>128</v>
      </c>
      <c r="E2217">
        <v>45</v>
      </c>
      <c r="F2217" t="s">
        <v>121</v>
      </c>
      <c r="G2217" t="s">
        <v>110</v>
      </c>
      <c r="H2217" s="5">
        <v>718</v>
      </c>
      <c r="I2217" s="5">
        <v>32161.42</v>
      </c>
      <c r="J2217" t="s">
        <v>117</v>
      </c>
      <c r="K2217" t="s">
        <v>106</v>
      </c>
      <c r="L2217">
        <v>4</v>
      </c>
      <c r="M2217">
        <v>2</v>
      </c>
      <c r="N2217">
        <v>4</v>
      </c>
      <c r="O2217" s="6">
        <v>0</v>
      </c>
      <c r="P2217" t="s">
        <v>106</v>
      </c>
      <c r="Q2217" t="s">
        <v>107</v>
      </c>
      <c r="R2217">
        <f>IF(F2217="Monthly",2,0)
+IF(E2217&lt;=6,2,0)
+IF(N2217&lt;=2,2,0)
+IF(L2217&gt;=4,2,0)
+IF(M2217&gt;=2,1,0)
+IF(H2217&gt;=_xlfn.PERCENTILE.INC($H$2:$H$10001,0.75),1,0)</f>
        <v>3</v>
      </c>
      <c r="S2217" t="str">
        <f>IF(R2217&gt;=7,"High",IF(R2217&gt;=4,"Medium","Low"))</f>
        <v>Low</v>
      </c>
    </row>
    <row r="2218" spans="1:19">
      <c r="A2218" t="s">
        <v>2343</v>
      </c>
      <c r="B2218">
        <v>39</v>
      </c>
      <c r="C2218" t="s">
        <v>112</v>
      </c>
      <c r="D2218" t="s">
        <v>126</v>
      </c>
      <c r="E2218">
        <v>40</v>
      </c>
      <c r="F2218" t="s">
        <v>103</v>
      </c>
      <c r="G2218" t="s">
        <v>104</v>
      </c>
      <c r="H2218" s="5">
        <v>588</v>
      </c>
      <c r="I2218" s="5">
        <v>23064.87</v>
      </c>
      <c r="J2218" t="s">
        <v>115</v>
      </c>
      <c r="K2218" t="s">
        <v>106</v>
      </c>
      <c r="L2218">
        <v>0</v>
      </c>
      <c r="M2218">
        <v>0</v>
      </c>
      <c r="N2218">
        <v>5</v>
      </c>
      <c r="O2218" s="6">
        <v>0</v>
      </c>
      <c r="P2218" t="s">
        <v>107</v>
      </c>
      <c r="Q2218" t="s">
        <v>107</v>
      </c>
      <c r="R2218">
        <f>IF(F2218="Monthly",2,0)
+IF(E2218&lt;=6,2,0)
+IF(N2218&lt;=2,2,0)
+IF(L2218&gt;=4,2,0)
+IF(M2218&gt;=2,1,0)
+IF(H2218&gt;=_xlfn.PERCENTILE.INC($H$2:$H$10001,0.75),1,0)</f>
        <v>2</v>
      </c>
      <c r="S2218" t="str">
        <f>IF(R2218&gt;=7,"High",IF(R2218&gt;=4,"Medium","Low"))</f>
        <v>Low</v>
      </c>
    </row>
    <row r="2219" spans="1:19">
      <c r="A2219" t="s">
        <v>2344</v>
      </c>
      <c r="B2219">
        <v>29</v>
      </c>
      <c r="C2219" t="s">
        <v>112</v>
      </c>
      <c r="D2219" t="s">
        <v>119</v>
      </c>
      <c r="E2219">
        <v>21</v>
      </c>
      <c r="F2219" t="s">
        <v>109</v>
      </c>
      <c r="G2219" t="s">
        <v>110</v>
      </c>
      <c r="H2219" s="5">
        <v>782</v>
      </c>
      <c r="I2219" s="5">
        <v>14798.48</v>
      </c>
      <c r="J2219" t="s">
        <v>140</v>
      </c>
      <c r="K2219" t="s">
        <v>106</v>
      </c>
      <c r="L2219">
        <v>4</v>
      </c>
      <c r="M2219">
        <v>1</v>
      </c>
      <c r="N2219">
        <v>4</v>
      </c>
      <c r="O2219" s="6">
        <v>10</v>
      </c>
      <c r="P2219" t="s">
        <v>107</v>
      </c>
      <c r="Q2219" t="s">
        <v>107</v>
      </c>
      <c r="R2219">
        <f>IF(F2219="Monthly",2,0)
+IF(E2219&lt;=6,2,0)
+IF(N2219&lt;=2,2,0)
+IF(L2219&gt;=4,2,0)
+IF(M2219&gt;=2,1,0)
+IF(H2219&gt;=_xlfn.PERCENTILE.INC($H$2:$H$10001,0.75),1,0)</f>
        <v>2</v>
      </c>
      <c r="S2219" t="str">
        <f>IF(R2219&gt;=7,"High",IF(R2219&gt;=4,"Medium","Low"))</f>
        <v>Low</v>
      </c>
    </row>
    <row r="2220" spans="1:19">
      <c r="A2220" t="s">
        <v>2345</v>
      </c>
      <c r="B2220">
        <v>25</v>
      </c>
      <c r="C2220" t="s">
        <v>112</v>
      </c>
      <c r="D2220" t="s">
        <v>119</v>
      </c>
      <c r="E2220">
        <v>24</v>
      </c>
      <c r="F2220" t="s">
        <v>103</v>
      </c>
      <c r="G2220" t="s">
        <v>104</v>
      </c>
      <c r="H2220" s="5">
        <v>496</v>
      </c>
      <c r="I2220" s="5">
        <v>12079.9</v>
      </c>
      <c r="J2220" t="s">
        <v>134</v>
      </c>
      <c r="K2220" t="s">
        <v>106</v>
      </c>
      <c r="L2220">
        <v>3</v>
      </c>
      <c r="M2220">
        <v>2</v>
      </c>
      <c r="N2220">
        <v>4</v>
      </c>
      <c r="O2220" s="6">
        <v>0</v>
      </c>
      <c r="P2220" t="s">
        <v>107</v>
      </c>
      <c r="Q2220" t="s">
        <v>106</v>
      </c>
      <c r="R2220">
        <f>IF(F2220="Monthly",2,0)
+IF(E2220&lt;=6,2,0)
+IF(N2220&lt;=2,2,0)
+IF(L2220&gt;=4,2,0)
+IF(M2220&gt;=2,1,0)
+IF(H2220&gt;=_xlfn.PERCENTILE.INC($H$2:$H$10001,0.75),1,0)</f>
        <v>3</v>
      </c>
      <c r="S2220" t="str">
        <f>IF(R2220&gt;=7,"High",IF(R2220&gt;=4,"Medium","Low"))</f>
        <v>Low</v>
      </c>
    </row>
    <row r="2221" spans="1:19">
      <c r="A2221" t="s">
        <v>2346</v>
      </c>
      <c r="B2221">
        <v>34</v>
      </c>
      <c r="C2221" t="s">
        <v>101</v>
      </c>
      <c r="D2221" t="s">
        <v>131</v>
      </c>
      <c r="E2221">
        <v>39</v>
      </c>
      <c r="F2221" t="s">
        <v>121</v>
      </c>
      <c r="G2221" t="s">
        <v>104</v>
      </c>
      <c r="H2221" s="5">
        <v>511</v>
      </c>
      <c r="I2221" s="5">
        <v>17377.82</v>
      </c>
      <c r="J2221" t="s">
        <v>105</v>
      </c>
      <c r="K2221" t="s">
        <v>107</v>
      </c>
      <c r="L2221">
        <v>0</v>
      </c>
      <c r="M2221">
        <v>0</v>
      </c>
      <c r="N2221">
        <v>4</v>
      </c>
      <c r="O2221" s="6">
        <v>15</v>
      </c>
      <c r="P2221" t="s">
        <v>106</v>
      </c>
      <c r="Q2221" t="s">
        <v>107</v>
      </c>
      <c r="R2221">
        <f>IF(F2221="Monthly",2,0)
+IF(E2221&lt;=6,2,0)
+IF(N2221&lt;=2,2,0)
+IF(L2221&gt;=4,2,0)
+IF(M2221&gt;=2,1,0)
+IF(H2221&gt;=_xlfn.PERCENTILE.INC($H$2:$H$10001,0.75),1,0)</f>
        <v>0</v>
      </c>
      <c r="S2221" t="str">
        <f>IF(R2221&gt;=7,"High",IF(R2221&gt;=4,"Medium","Low"))</f>
        <v>Low</v>
      </c>
    </row>
    <row r="2222" spans="1:19">
      <c r="A2222" t="s">
        <v>2347</v>
      </c>
      <c r="B2222">
        <v>63</v>
      </c>
      <c r="C2222" t="s">
        <v>101</v>
      </c>
      <c r="D2222" t="s">
        <v>126</v>
      </c>
      <c r="E2222">
        <v>15</v>
      </c>
      <c r="F2222" t="s">
        <v>109</v>
      </c>
      <c r="G2222" t="s">
        <v>110</v>
      </c>
      <c r="H2222" s="5">
        <v>794</v>
      </c>
      <c r="I2222" s="5">
        <v>11770.06</v>
      </c>
      <c r="J2222" t="s">
        <v>115</v>
      </c>
      <c r="K2222" t="s">
        <v>106</v>
      </c>
      <c r="L2222">
        <v>0</v>
      </c>
      <c r="M2222">
        <v>0</v>
      </c>
      <c r="N2222">
        <v>5</v>
      </c>
      <c r="O2222" s="6">
        <v>0</v>
      </c>
      <c r="P2222" t="s">
        <v>107</v>
      </c>
      <c r="Q2222" t="s">
        <v>107</v>
      </c>
      <c r="R2222">
        <f>IF(F2222="Monthly",2,0)
+IF(E2222&lt;=6,2,0)
+IF(N2222&lt;=2,2,0)
+IF(L2222&gt;=4,2,0)
+IF(M2222&gt;=2,1,0)
+IF(H2222&gt;=_xlfn.PERCENTILE.INC($H$2:$H$10001,0.75),1,0)</f>
        <v>1</v>
      </c>
      <c r="S2222" t="str">
        <f>IF(R2222&gt;=7,"High",IF(R2222&gt;=4,"Medium","Low"))</f>
        <v>Low</v>
      </c>
    </row>
    <row r="2223" spans="1:19">
      <c r="A2223" t="s">
        <v>2348</v>
      </c>
      <c r="B2223">
        <v>21</v>
      </c>
      <c r="C2223" t="s">
        <v>101</v>
      </c>
      <c r="D2223" t="s">
        <v>119</v>
      </c>
      <c r="E2223">
        <v>17</v>
      </c>
      <c r="F2223" t="s">
        <v>103</v>
      </c>
      <c r="G2223" t="s">
        <v>104</v>
      </c>
      <c r="H2223" s="5">
        <v>477</v>
      </c>
      <c r="I2223" s="5">
        <v>7954.87</v>
      </c>
      <c r="J2223" t="s">
        <v>140</v>
      </c>
      <c r="K2223" t="s">
        <v>106</v>
      </c>
      <c r="L2223">
        <v>0</v>
      </c>
      <c r="M2223">
        <v>0</v>
      </c>
      <c r="N2223">
        <v>5</v>
      </c>
      <c r="O2223" s="6">
        <v>0</v>
      </c>
      <c r="P2223" t="s">
        <v>107</v>
      </c>
      <c r="Q2223" t="s">
        <v>107</v>
      </c>
      <c r="R2223">
        <f>IF(F2223="Monthly",2,0)
+IF(E2223&lt;=6,2,0)
+IF(N2223&lt;=2,2,0)
+IF(L2223&gt;=4,2,0)
+IF(M2223&gt;=2,1,0)
+IF(H2223&gt;=_xlfn.PERCENTILE.INC($H$2:$H$10001,0.75),1,0)</f>
        <v>2</v>
      </c>
      <c r="S2223" t="str">
        <f>IF(R2223&gt;=7,"High",IF(R2223&gt;=4,"Medium","Low"))</f>
        <v>Low</v>
      </c>
    </row>
    <row r="2224" spans="1:19">
      <c r="A2224" t="s">
        <v>2349</v>
      </c>
      <c r="B2224">
        <v>49</v>
      </c>
      <c r="C2224" t="s">
        <v>112</v>
      </c>
      <c r="D2224" t="s">
        <v>133</v>
      </c>
      <c r="E2224">
        <v>13</v>
      </c>
      <c r="F2224" t="s">
        <v>103</v>
      </c>
      <c r="G2224" t="s">
        <v>104</v>
      </c>
      <c r="H2224" s="5">
        <v>512</v>
      </c>
      <c r="I2224" s="5">
        <v>6499.42</v>
      </c>
      <c r="J2224" t="s">
        <v>140</v>
      </c>
      <c r="K2224" t="s">
        <v>106</v>
      </c>
      <c r="L2224">
        <v>2</v>
      </c>
      <c r="M2224">
        <v>1</v>
      </c>
      <c r="N2224">
        <v>4</v>
      </c>
      <c r="O2224" s="6">
        <v>0</v>
      </c>
      <c r="P2224" t="s">
        <v>106</v>
      </c>
      <c r="Q2224" t="s">
        <v>107</v>
      </c>
      <c r="R2224">
        <f>IF(F2224="Monthly",2,0)
+IF(E2224&lt;=6,2,0)
+IF(N2224&lt;=2,2,0)
+IF(L2224&gt;=4,2,0)
+IF(M2224&gt;=2,1,0)
+IF(H2224&gt;=_xlfn.PERCENTILE.INC($H$2:$H$10001,0.75),1,0)</f>
        <v>2</v>
      </c>
      <c r="S2224" t="str">
        <f>IF(R2224&gt;=7,"High",IF(R2224&gt;=4,"Medium","Low"))</f>
        <v>Low</v>
      </c>
    </row>
    <row r="2225" spans="1:19">
      <c r="A2225" t="s">
        <v>2350</v>
      </c>
      <c r="B2225">
        <v>24</v>
      </c>
      <c r="C2225" t="s">
        <v>101</v>
      </c>
      <c r="D2225" t="s">
        <v>102</v>
      </c>
      <c r="E2225">
        <v>54</v>
      </c>
      <c r="F2225" t="s">
        <v>109</v>
      </c>
      <c r="G2225" t="s">
        <v>129</v>
      </c>
      <c r="H2225" s="5">
        <v>1051</v>
      </c>
      <c r="I2225" s="5">
        <v>55753.15</v>
      </c>
      <c r="J2225" t="s">
        <v>105</v>
      </c>
      <c r="K2225" t="s">
        <v>106</v>
      </c>
      <c r="L2225">
        <v>2</v>
      </c>
      <c r="M2225">
        <v>0</v>
      </c>
      <c r="N2225">
        <v>5</v>
      </c>
      <c r="O2225" s="6">
        <v>0</v>
      </c>
      <c r="P2225" t="s">
        <v>106</v>
      </c>
      <c r="Q2225" t="s">
        <v>107</v>
      </c>
      <c r="R2225">
        <f>IF(F2225="Monthly",2,0)
+IF(E2225&lt;=6,2,0)
+IF(N2225&lt;=2,2,0)
+IF(L2225&gt;=4,2,0)
+IF(M2225&gt;=2,1,0)
+IF(H2225&gt;=_xlfn.PERCENTILE.INC($H$2:$H$10001,0.75),1,0)</f>
        <v>1</v>
      </c>
      <c r="S2225" t="str">
        <f>IF(R2225&gt;=7,"High",IF(R2225&gt;=4,"Medium","Low"))</f>
        <v>Low</v>
      </c>
    </row>
    <row r="2226" spans="1:19">
      <c r="A2226" t="s">
        <v>2351</v>
      </c>
      <c r="B2226">
        <v>37</v>
      </c>
      <c r="C2226" t="s">
        <v>101</v>
      </c>
      <c r="D2226" t="s">
        <v>133</v>
      </c>
      <c r="E2226">
        <v>22</v>
      </c>
      <c r="F2226" t="s">
        <v>109</v>
      </c>
      <c r="G2226" t="s">
        <v>110</v>
      </c>
      <c r="H2226" s="5">
        <v>655</v>
      </c>
      <c r="I2226" s="5">
        <v>13293.98</v>
      </c>
      <c r="J2226" t="s">
        <v>117</v>
      </c>
      <c r="K2226" t="s">
        <v>106</v>
      </c>
      <c r="L2226">
        <v>0</v>
      </c>
      <c r="M2226">
        <v>0</v>
      </c>
      <c r="N2226">
        <v>5</v>
      </c>
      <c r="O2226" s="6">
        <v>5</v>
      </c>
      <c r="P2226" t="s">
        <v>107</v>
      </c>
      <c r="Q2226" t="s">
        <v>107</v>
      </c>
      <c r="R2226">
        <f>IF(F2226="Monthly",2,0)
+IF(E2226&lt;=6,2,0)
+IF(N2226&lt;=2,2,0)
+IF(L2226&gt;=4,2,0)
+IF(M2226&gt;=2,1,0)
+IF(H2226&gt;=_xlfn.PERCENTILE.INC($H$2:$H$10001,0.75),1,0)</f>
        <v>0</v>
      </c>
      <c r="S2226" t="str">
        <f>IF(R2226&gt;=7,"High",IF(R2226&gt;=4,"Medium","Low"))</f>
        <v>Low</v>
      </c>
    </row>
    <row r="2227" spans="1:19">
      <c r="A2227" t="s">
        <v>2352</v>
      </c>
      <c r="B2227">
        <v>35</v>
      </c>
      <c r="C2227" t="s">
        <v>101</v>
      </c>
      <c r="D2227" t="s">
        <v>159</v>
      </c>
      <c r="E2227">
        <v>49</v>
      </c>
      <c r="F2227" t="s">
        <v>103</v>
      </c>
      <c r="G2227" t="s">
        <v>104</v>
      </c>
      <c r="H2227" s="5">
        <v>486</v>
      </c>
      <c r="I2227" s="5">
        <v>23215.119999999999</v>
      </c>
      <c r="J2227" t="s">
        <v>134</v>
      </c>
      <c r="K2227" t="s">
        <v>106</v>
      </c>
      <c r="L2227">
        <v>0</v>
      </c>
      <c r="M2227">
        <v>0</v>
      </c>
      <c r="N2227">
        <v>5</v>
      </c>
      <c r="O2227" s="6">
        <v>0</v>
      </c>
      <c r="P2227" t="s">
        <v>107</v>
      </c>
      <c r="Q2227" t="s">
        <v>107</v>
      </c>
      <c r="R2227">
        <f>IF(F2227="Monthly",2,0)
+IF(E2227&lt;=6,2,0)
+IF(N2227&lt;=2,2,0)
+IF(L2227&gt;=4,2,0)
+IF(M2227&gt;=2,1,0)
+IF(H2227&gt;=_xlfn.PERCENTILE.INC($H$2:$H$10001,0.75),1,0)</f>
        <v>2</v>
      </c>
      <c r="S2227" t="str">
        <f>IF(R2227&gt;=7,"High",IF(R2227&gt;=4,"Medium","Low"))</f>
        <v>Low</v>
      </c>
    </row>
    <row r="2228" spans="1:19">
      <c r="A2228" t="s">
        <v>2353</v>
      </c>
      <c r="B2228">
        <v>18</v>
      </c>
      <c r="C2228" t="s">
        <v>112</v>
      </c>
      <c r="D2228" t="s">
        <v>137</v>
      </c>
      <c r="E2228">
        <v>16</v>
      </c>
      <c r="F2228" t="s">
        <v>121</v>
      </c>
      <c r="G2228" t="s">
        <v>104</v>
      </c>
      <c r="H2228" s="5">
        <v>538</v>
      </c>
      <c r="I2228" s="5">
        <v>8849.6</v>
      </c>
      <c r="J2228" t="s">
        <v>115</v>
      </c>
      <c r="K2228" t="s">
        <v>106</v>
      </c>
      <c r="L2228">
        <v>0</v>
      </c>
      <c r="M2228">
        <v>0</v>
      </c>
      <c r="N2228">
        <v>5</v>
      </c>
      <c r="O2228" s="6">
        <v>0</v>
      </c>
      <c r="P2228" t="s">
        <v>107</v>
      </c>
      <c r="Q2228" t="s">
        <v>107</v>
      </c>
      <c r="R2228">
        <f>IF(F2228="Monthly",2,0)
+IF(E2228&lt;=6,2,0)
+IF(N2228&lt;=2,2,0)
+IF(L2228&gt;=4,2,0)
+IF(M2228&gt;=2,1,0)
+IF(H2228&gt;=_xlfn.PERCENTILE.INC($H$2:$H$10001,0.75),1,0)</f>
        <v>0</v>
      </c>
      <c r="S2228" t="str">
        <f>IF(R2228&gt;=7,"High",IF(R2228&gt;=4,"Medium","Low"))</f>
        <v>Low</v>
      </c>
    </row>
    <row r="2229" spans="1:19">
      <c r="A2229" t="s">
        <v>2354</v>
      </c>
      <c r="B2229">
        <v>39</v>
      </c>
      <c r="C2229" t="s">
        <v>112</v>
      </c>
      <c r="D2229" t="s">
        <v>137</v>
      </c>
      <c r="E2229">
        <v>10</v>
      </c>
      <c r="F2229" t="s">
        <v>103</v>
      </c>
      <c r="G2229" t="s">
        <v>129</v>
      </c>
      <c r="H2229" s="5">
        <v>1063</v>
      </c>
      <c r="I2229" s="5">
        <v>10561.3</v>
      </c>
      <c r="J2229" t="s">
        <v>105</v>
      </c>
      <c r="K2229" t="s">
        <v>106</v>
      </c>
      <c r="L2229">
        <v>3</v>
      </c>
      <c r="M2229">
        <v>0</v>
      </c>
      <c r="N2229">
        <v>4</v>
      </c>
      <c r="O2229" s="6">
        <v>0</v>
      </c>
      <c r="P2229" t="s">
        <v>107</v>
      </c>
      <c r="Q2229" t="s">
        <v>107</v>
      </c>
      <c r="R2229">
        <f>IF(F2229="Monthly",2,0)
+IF(E2229&lt;=6,2,0)
+IF(N2229&lt;=2,2,0)
+IF(L2229&gt;=4,2,0)
+IF(M2229&gt;=2,1,0)
+IF(H2229&gt;=_xlfn.PERCENTILE.INC($H$2:$H$10001,0.75),1,0)</f>
        <v>3</v>
      </c>
      <c r="S2229" t="str">
        <f>IF(R2229&gt;=7,"High",IF(R2229&gt;=4,"Medium","Low"))</f>
        <v>Low</v>
      </c>
    </row>
    <row r="2230" spans="1:19">
      <c r="A2230" t="s">
        <v>2355</v>
      </c>
      <c r="B2230">
        <v>26</v>
      </c>
      <c r="C2230" t="s">
        <v>112</v>
      </c>
      <c r="D2230" t="s">
        <v>131</v>
      </c>
      <c r="E2230">
        <v>37</v>
      </c>
      <c r="F2230" t="s">
        <v>121</v>
      </c>
      <c r="G2230" t="s">
        <v>104</v>
      </c>
      <c r="H2230" s="5">
        <v>491</v>
      </c>
      <c r="I2230" s="5">
        <v>18698.810000000001</v>
      </c>
      <c r="J2230" t="s">
        <v>105</v>
      </c>
      <c r="K2230" t="s">
        <v>106</v>
      </c>
      <c r="L2230">
        <v>2</v>
      </c>
      <c r="M2230">
        <v>0</v>
      </c>
      <c r="N2230">
        <v>4</v>
      </c>
      <c r="O2230" s="6">
        <v>0</v>
      </c>
      <c r="P2230" t="s">
        <v>107</v>
      </c>
      <c r="Q2230" t="s">
        <v>106</v>
      </c>
      <c r="R2230">
        <f>IF(F2230="Monthly",2,0)
+IF(E2230&lt;=6,2,0)
+IF(N2230&lt;=2,2,0)
+IF(L2230&gt;=4,2,0)
+IF(M2230&gt;=2,1,0)
+IF(H2230&gt;=_xlfn.PERCENTILE.INC($H$2:$H$10001,0.75),1,0)</f>
        <v>0</v>
      </c>
      <c r="S2230" t="str">
        <f>IF(R2230&gt;=7,"High",IF(R2230&gt;=4,"Medium","Low"))</f>
        <v>Low</v>
      </c>
    </row>
    <row r="2231" spans="1:19">
      <c r="A2231" t="s">
        <v>2356</v>
      </c>
      <c r="B2231">
        <v>24</v>
      </c>
      <c r="C2231" t="s">
        <v>112</v>
      </c>
      <c r="D2231" t="s">
        <v>133</v>
      </c>
      <c r="E2231">
        <v>20</v>
      </c>
      <c r="F2231" t="s">
        <v>109</v>
      </c>
      <c r="G2231" t="s">
        <v>104</v>
      </c>
      <c r="H2231" s="5">
        <v>440</v>
      </c>
      <c r="I2231" s="5">
        <v>8974.49</v>
      </c>
      <c r="J2231" t="s">
        <v>117</v>
      </c>
      <c r="K2231" t="s">
        <v>106</v>
      </c>
      <c r="L2231">
        <v>0</v>
      </c>
      <c r="M2231">
        <v>0</v>
      </c>
      <c r="N2231">
        <v>5</v>
      </c>
      <c r="O2231" s="6">
        <v>0</v>
      </c>
      <c r="P2231" t="s">
        <v>107</v>
      </c>
      <c r="Q2231" t="s">
        <v>107</v>
      </c>
      <c r="R2231">
        <f>IF(F2231="Monthly",2,0)
+IF(E2231&lt;=6,2,0)
+IF(N2231&lt;=2,2,0)
+IF(L2231&gt;=4,2,0)
+IF(M2231&gt;=2,1,0)
+IF(H2231&gt;=_xlfn.PERCENTILE.INC($H$2:$H$10001,0.75),1,0)</f>
        <v>0</v>
      </c>
      <c r="S2231" t="str">
        <f>IF(R2231&gt;=7,"High",IF(R2231&gt;=4,"Medium","Low"))</f>
        <v>Low</v>
      </c>
    </row>
    <row r="2232" spans="1:19">
      <c r="A2232" t="s">
        <v>2357</v>
      </c>
      <c r="B2232">
        <v>26</v>
      </c>
      <c r="C2232" t="s">
        <v>101</v>
      </c>
      <c r="D2232" t="s">
        <v>137</v>
      </c>
      <c r="E2232">
        <v>26</v>
      </c>
      <c r="F2232" t="s">
        <v>109</v>
      </c>
      <c r="G2232" t="s">
        <v>129</v>
      </c>
      <c r="H2232" s="5">
        <v>1042</v>
      </c>
      <c r="I2232" s="5">
        <v>24893.69</v>
      </c>
      <c r="J2232" t="s">
        <v>140</v>
      </c>
      <c r="K2232" t="s">
        <v>106</v>
      </c>
      <c r="L2232">
        <v>0</v>
      </c>
      <c r="M2232">
        <v>0</v>
      </c>
      <c r="N2232">
        <v>5</v>
      </c>
      <c r="O2232" s="6">
        <v>10</v>
      </c>
      <c r="P2232" t="s">
        <v>107</v>
      </c>
      <c r="Q2232" t="s">
        <v>107</v>
      </c>
      <c r="R2232">
        <f>IF(F2232="Monthly",2,0)
+IF(E2232&lt;=6,2,0)
+IF(N2232&lt;=2,2,0)
+IF(L2232&gt;=4,2,0)
+IF(M2232&gt;=2,1,0)
+IF(H2232&gt;=_xlfn.PERCENTILE.INC($H$2:$H$10001,0.75),1,0)</f>
        <v>1</v>
      </c>
      <c r="S2232" t="str">
        <f>IF(R2232&gt;=7,"High",IF(R2232&gt;=4,"Medium","Low"))</f>
        <v>Low</v>
      </c>
    </row>
    <row r="2233" spans="1:19">
      <c r="A2233" t="s">
        <v>2358</v>
      </c>
      <c r="B2233">
        <v>42</v>
      </c>
      <c r="C2233" t="s">
        <v>112</v>
      </c>
      <c r="D2233" t="s">
        <v>133</v>
      </c>
      <c r="E2233">
        <v>65</v>
      </c>
      <c r="F2233" t="s">
        <v>109</v>
      </c>
      <c r="G2233" t="s">
        <v>104</v>
      </c>
      <c r="H2233" s="5">
        <v>518</v>
      </c>
      <c r="I2233" s="5">
        <v>33663.24</v>
      </c>
      <c r="J2233" t="s">
        <v>105</v>
      </c>
      <c r="K2233" t="s">
        <v>106</v>
      </c>
      <c r="L2233">
        <v>0</v>
      </c>
      <c r="M2233">
        <v>0</v>
      </c>
      <c r="N2233">
        <v>5</v>
      </c>
      <c r="O2233" s="6">
        <v>0</v>
      </c>
      <c r="P2233" t="s">
        <v>106</v>
      </c>
      <c r="Q2233" t="s">
        <v>107</v>
      </c>
      <c r="R2233">
        <f>IF(F2233="Monthly",2,0)
+IF(E2233&lt;=6,2,0)
+IF(N2233&lt;=2,2,0)
+IF(L2233&gt;=4,2,0)
+IF(M2233&gt;=2,1,0)
+IF(H2233&gt;=_xlfn.PERCENTILE.INC($H$2:$H$10001,0.75),1,0)</f>
        <v>0</v>
      </c>
      <c r="S2233" t="str">
        <f>IF(R2233&gt;=7,"High",IF(R2233&gt;=4,"Medium","Low"))</f>
        <v>Low</v>
      </c>
    </row>
    <row r="2234" spans="1:19">
      <c r="A2234" t="s">
        <v>2359</v>
      </c>
      <c r="B2234">
        <v>26</v>
      </c>
      <c r="C2234" t="s">
        <v>112</v>
      </c>
      <c r="D2234" t="s">
        <v>102</v>
      </c>
      <c r="E2234">
        <v>22</v>
      </c>
      <c r="F2234" t="s">
        <v>103</v>
      </c>
      <c r="G2234" t="s">
        <v>110</v>
      </c>
      <c r="H2234" s="5">
        <v>776</v>
      </c>
      <c r="I2234" s="5">
        <v>16671</v>
      </c>
      <c r="J2234" t="s">
        <v>134</v>
      </c>
      <c r="K2234" t="s">
        <v>106</v>
      </c>
      <c r="L2234">
        <v>0</v>
      </c>
      <c r="M2234">
        <v>0</v>
      </c>
      <c r="N2234">
        <v>5</v>
      </c>
      <c r="O2234" s="6">
        <v>0</v>
      </c>
      <c r="P2234" t="s">
        <v>107</v>
      </c>
      <c r="Q2234" t="s">
        <v>107</v>
      </c>
      <c r="R2234">
        <f>IF(F2234="Monthly",2,0)
+IF(E2234&lt;=6,2,0)
+IF(N2234&lt;=2,2,0)
+IF(L2234&gt;=4,2,0)
+IF(M2234&gt;=2,1,0)
+IF(H2234&gt;=_xlfn.PERCENTILE.INC($H$2:$H$10001,0.75),1,0)</f>
        <v>2</v>
      </c>
      <c r="S2234" t="str">
        <f>IF(R2234&gt;=7,"High",IF(R2234&gt;=4,"Medium","Low"))</f>
        <v>Low</v>
      </c>
    </row>
    <row r="2235" spans="1:19">
      <c r="A2235" t="s">
        <v>2360</v>
      </c>
      <c r="B2235">
        <v>55</v>
      </c>
      <c r="C2235" t="s">
        <v>101</v>
      </c>
      <c r="D2235" t="s">
        <v>131</v>
      </c>
      <c r="E2235">
        <v>50</v>
      </c>
      <c r="F2235" t="s">
        <v>109</v>
      </c>
      <c r="G2235" t="s">
        <v>110</v>
      </c>
      <c r="H2235" s="5">
        <v>812</v>
      </c>
      <c r="I2235" s="5">
        <v>40161.129999999997</v>
      </c>
      <c r="J2235" t="s">
        <v>117</v>
      </c>
      <c r="K2235" t="s">
        <v>106</v>
      </c>
      <c r="L2235">
        <v>2</v>
      </c>
      <c r="M2235">
        <v>1</v>
      </c>
      <c r="N2235">
        <v>5</v>
      </c>
      <c r="O2235" s="6">
        <v>0</v>
      </c>
      <c r="P2235" t="s">
        <v>107</v>
      </c>
      <c r="Q2235" t="s">
        <v>107</v>
      </c>
      <c r="R2235">
        <f>IF(F2235="Monthly",2,0)
+IF(E2235&lt;=6,2,0)
+IF(N2235&lt;=2,2,0)
+IF(L2235&gt;=4,2,0)
+IF(M2235&gt;=2,1,0)
+IF(H2235&gt;=_xlfn.PERCENTILE.INC($H$2:$H$10001,0.75),1,0)</f>
        <v>1</v>
      </c>
      <c r="S2235" t="str">
        <f>IF(R2235&gt;=7,"High",IF(R2235&gt;=4,"Medium","Low"))</f>
        <v>Low</v>
      </c>
    </row>
    <row r="2236" spans="1:19">
      <c r="A2236" t="s">
        <v>2361</v>
      </c>
      <c r="B2236">
        <v>40</v>
      </c>
      <c r="C2236" t="s">
        <v>101</v>
      </c>
      <c r="D2236" t="s">
        <v>137</v>
      </c>
      <c r="E2236">
        <v>43</v>
      </c>
      <c r="F2236" t="s">
        <v>121</v>
      </c>
      <c r="G2236" t="s">
        <v>129</v>
      </c>
      <c r="H2236" s="5">
        <v>1026</v>
      </c>
      <c r="I2236" s="5">
        <v>40176.57</v>
      </c>
      <c r="J2236" t="s">
        <v>105</v>
      </c>
      <c r="K2236" t="s">
        <v>106</v>
      </c>
      <c r="L2236">
        <v>1</v>
      </c>
      <c r="M2236">
        <v>0</v>
      </c>
      <c r="N2236">
        <v>4</v>
      </c>
      <c r="O2236" s="6">
        <v>10</v>
      </c>
      <c r="P2236" t="s">
        <v>107</v>
      </c>
      <c r="Q2236" t="s">
        <v>107</v>
      </c>
      <c r="R2236">
        <f>IF(F2236="Monthly",2,0)
+IF(E2236&lt;=6,2,0)
+IF(N2236&lt;=2,2,0)
+IF(L2236&gt;=4,2,0)
+IF(M2236&gt;=2,1,0)
+IF(H2236&gt;=_xlfn.PERCENTILE.INC($H$2:$H$10001,0.75),1,0)</f>
        <v>1</v>
      </c>
      <c r="S2236" t="str">
        <f>IF(R2236&gt;=7,"High",IF(R2236&gt;=4,"Medium","Low"))</f>
        <v>Low</v>
      </c>
    </row>
    <row r="2237" spans="1:19">
      <c r="A2237" t="s">
        <v>2362</v>
      </c>
      <c r="B2237">
        <v>32</v>
      </c>
      <c r="C2237" t="s">
        <v>112</v>
      </c>
      <c r="D2237" t="s">
        <v>102</v>
      </c>
      <c r="E2237">
        <v>69</v>
      </c>
      <c r="F2237" t="s">
        <v>109</v>
      </c>
      <c r="G2237" t="s">
        <v>104</v>
      </c>
      <c r="H2237" s="5">
        <v>562</v>
      </c>
      <c r="I2237" s="5">
        <v>33917.46</v>
      </c>
      <c r="J2237" t="s">
        <v>105</v>
      </c>
      <c r="K2237" t="s">
        <v>106</v>
      </c>
      <c r="L2237">
        <v>0</v>
      </c>
      <c r="M2237">
        <v>0</v>
      </c>
      <c r="N2237">
        <v>4</v>
      </c>
      <c r="O2237" s="6">
        <v>10</v>
      </c>
      <c r="P2237" t="s">
        <v>107</v>
      </c>
      <c r="Q2237" t="s">
        <v>107</v>
      </c>
      <c r="R2237">
        <f>IF(F2237="Monthly",2,0)
+IF(E2237&lt;=6,2,0)
+IF(N2237&lt;=2,2,0)
+IF(L2237&gt;=4,2,0)
+IF(M2237&gt;=2,1,0)
+IF(H2237&gt;=_xlfn.PERCENTILE.INC($H$2:$H$10001,0.75),1,0)</f>
        <v>0</v>
      </c>
      <c r="S2237" t="str">
        <f>IF(R2237&gt;=7,"High",IF(R2237&gt;=4,"Medium","Low"))</f>
        <v>Low</v>
      </c>
    </row>
    <row r="2238" spans="1:19">
      <c r="A2238" t="s">
        <v>2363</v>
      </c>
      <c r="B2238">
        <v>26</v>
      </c>
      <c r="C2238" t="s">
        <v>112</v>
      </c>
      <c r="D2238" t="s">
        <v>126</v>
      </c>
      <c r="E2238">
        <v>8</v>
      </c>
      <c r="F2238" t="s">
        <v>103</v>
      </c>
      <c r="G2238" t="s">
        <v>110</v>
      </c>
      <c r="H2238" s="5">
        <v>769</v>
      </c>
      <c r="I2238" s="5">
        <v>6170.67</v>
      </c>
      <c r="J2238" t="s">
        <v>105</v>
      </c>
      <c r="K2238" t="s">
        <v>106</v>
      </c>
      <c r="L2238">
        <v>4</v>
      </c>
      <c r="M2238">
        <v>1</v>
      </c>
      <c r="N2238">
        <v>5</v>
      </c>
      <c r="O2238" s="6">
        <v>0</v>
      </c>
      <c r="P2238" t="s">
        <v>107</v>
      </c>
      <c r="Q2238" t="s">
        <v>107</v>
      </c>
      <c r="R2238">
        <f>IF(F2238="Monthly",2,0)
+IF(E2238&lt;=6,2,0)
+IF(N2238&lt;=2,2,0)
+IF(L2238&gt;=4,2,0)
+IF(M2238&gt;=2,1,0)
+IF(H2238&gt;=_xlfn.PERCENTILE.INC($H$2:$H$10001,0.75),1,0)</f>
        <v>4</v>
      </c>
      <c r="S2238" t="str">
        <f>IF(R2238&gt;=7,"High",IF(R2238&gt;=4,"Medium","Low"))</f>
        <v>Medium</v>
      </c>
    </row>
    <row r="2239" spans="1:19">
      <c r="A2239" t="s">
        <v>2364</v>
      </c>
      <c r="B2239">
        <v>21</v>
      </c>
      <c r="C2239" t="s">
        <v>112</v>
      </c>
      <c r="D2239" t="s">
        <v>102</v>
      </c>
      <c r="E2239">
        <v>35</v>
      </c>
      <c r="F2239" t="s">
        <v>109</v>
      </c>
      <c r="G2239" t="s">
        <v>110</v>
      </c>
      <c r="H2239" s="5">
        <v>772</v>
      </c>
      <c r="I2239" s="5">
        <v>24116.06</v>
      </c>
      <c r="J2239" t="s">
        <v>134</v>
      </c>
      <c r="K2239" t="s">
        <v>106</v>
      </c>
      <c r="L2239">
        <v>0</v>
      </c>
      <c r="M2239">
        <v>0</v>
      </c>
      <c r="N2239">
        <v>4</v>
      </c>
      <c r="O2239" s="6">
        <v>10</v>
      </c>
      <c r="P2239" t="s">
        <v>106</v>
      </c>
      <c r="Q2239" t="s">
        <v>107</v>
      </c>
      <c r="R2239">
        <f>IF(F2239="Monthly",2,0)
+IF(E2239&lt;=6,2,0)
+IF(N2239&lt;=2,2,0)
+IF(L2239&gt;=4,2,0)
+IF(M2239&gt;=2,1,0)
+IF(H2239&gt;=_xlfn.PERCENTILE.INC($H$2:$H$10001,0.75),1,0)</f>
        <v>0</v>
      </c>
      <c r="S2239" t="str">
        <f>IF(R2239&gt;=7,"High",IF(R2239&gt;=4,"Medium","Low"))</f>
        <v>Low</v>
      </c>
    </row>
    <row r="2240" spans="1:19">
      <c r="A2240" t="s">
        <v>2365</v>
      </c>
      <c r="B2240">
        <v>39</v>
      </c>
      <c r="C2240" t="s">
        <v>101</v>
      </c>
      <c r="D2240" t="s">
        <v>131</v>
      </c>
      <c r="E2240">
        <v>29</v>
      </c>
      <c r="F2240" t="s">
        <v>109</v>
      </c>
      <c r="G2240" t="s">
        <v>110</v>
      </c>
      <c r="H2240" s="5">
        <v>792</v>
      </c>
      <c r="I2240" s="5">
        <v>22556.27</v>
      </c>
      <c r="J2240" t="s">
        <v>134</v>
      </c>
      <c r="K2240" t="s">
        <v>106</v>
      </c>
      <c r="L2240">
        <v>1</v>
      </c>
      <c r="M2240">
        <v>0</v>
      </c>
      <c r="N2240">
        <v>5</v>
      </c>
      <c r="O2240" s="6">
        <v>0</v>
      </c>
      <c r="P2240" t="s">
        <v>106</v>
      </c>
      <c r="Q2240" t="s">
        <v>107</v>
      </c>
      <c r="R2240">
        <f>IF(F2240="Monthly",2,0)
+IF(E2240&lt;=6,2,0)
+IF(N2240&lt;=2,2,0)
+IF(L2240&gt;=4,2,0)
+IF(M2240&gt;=2,1,0)
+IF(H2240&gt;=_xlfn.PERCENTILE.INC($H$2:$H$10001,0.75),1,0)</f>
        <v>0</v>
      </c>
      <c r="S2240" t="str">
        <f>IF(R2240&gt;=7,"High",IF(R2240&gt;=4,"Medium","Low"))</f>
        <v>Low</v>
      </c>
    </row>
    <row r="2241" spans="1:19">
      <c r="A2241" t="s">
        <v>2366</v>
      </c>
      <c r="B2241">
        <v>36</v>
      </c>
      <c r="C2241" t="s">
        <v>101</v>
      </c>
      <c r="D2241" t="s">
        <v>102</v>
      </c>
      <c r="E2241">
        <v>48</v>
      </c>
      <c r="F2241" t="s">
        <v>109</v>
      </c>
      <c r="G2241" t="s">
        <v>110</v>
      </c>
      <c r="H2241" s="5">
        <v>745</v>
      </c>
      <c r="I2241" s="5">
        <v>32249.27</v>
      </c>
      <c r="J2241" t="s">
        <v>115</v>
      </c>
      <c r="K2241" t="s">
        <v>106</v>
      </c>
      <c r="L2241">
        <v>1</v>
      </c>
      <c r="M2241">
        <v>0</v>
      </c>
      <c r="N2241">
        <v>5</v>
      </c>
      <c r="O2241" s="6">
        <v>10</v>
      </c>
      <c r="P2241" t="s">
        <v>106</v>
      </c>
      <c r="Q2241" t="s">
        <v>106</v>
      </c>
      <c r="R2241">
        <f>IF(F2241="Monthly",2,0)
+IF(E2241&lt;=6,2,0)
+IF(N2241&lt;=2,2,0)
+IF(L2241&gt;=4,2,0)
+IF(M2241&gt;=2,1,0)
+IF(H2241&gt;=_xlfn.PERCENTILE.INC($H$2:$H$10001,0.75),1,0)</f>
        <v>0</v>
      </c>
      <c r="S2241" t="str">
        <f>IF(R2241&gt;=7,"High",IF(R2241&gt;=4,"Medium","Low"))</f>
        <v>Low</v>
      </c>
    </row>
    <row r="2242" spans="1:19">
      <c r="A2242" t="s">
        <v>2367</v>
      </c>
      <c r="B2242">
        <v>32</v>
      </c>
      <c r="C2242" t="s">
        <v>112</v>
      </c>
      <c r="D2242" t="s">
        <v>126</v>
      </c>
      <c r="E2242">
        <v>32</v>
      </c>
      <c r="F2242" t="s">
        <v>103</v>
      </c>
      <c r="G2242" t="s">
        <v>129</v>
      </c>
      <c r="H2242" s="5">
        <v>1021</v>
      </c>
      <c r="I2242" s="5">
        <v>33037.440000000002</v>
      </c>
      <c r="J2242" t="s">
        <v>117</v>
      </c>
      <c r="K2242" t="s">
        <v>106</v>
      </c>
      <c r="L2242">
        <v>0</v>
      </c>
      <c r="M2242">
        <v>0</v>
      </c>
      <c r="N2242">
        <v>5</v>
      </c>
      <c r="O2242" s="6">
        <v>0</v>
      </c>
      <c r="P2242" t="s">
        <v>107</v>
      </c>
      <c r="Q2242" t="s">
        <v>107</v>
      </c>
      <c r="R2242">
        <f>IF(F2242="Monthly",2,0)
+IF(E2242&lt;=6,2,0)
+IF(N2242&lt;=2,2,0)
+IF(L2242&gt;=4,2,0)
+IF(M2242&gt;=2,1,0)
+IF(H2242&gt;=_xlfn.PERCENTILE.INC($H$2:$H$10001,0.75),1,0)</f>
        <v>3</v>
      </c>
      <c r="S2242" t="str">
        <f>IF(R2242&gt;=7,"High",IF(R2242&gt;=4,"Medium","Low"))</f>
        <v>Low</v>
      </c>
    </row>
    <row r="2243" spans="1:19">
      <c r="A2243" t="s">
        <v>2368</v>
      </c>
      <c r="B2243">
        <v>34</v>
      </c>
      <c r="C2243" t="s">
        <v>112</v>
      </c>
      <c r="D2243" t="s">
        <v>126</v>
      </c>
      <c r="E2243">
        <v>31</v>
      </c>
      <c r="F2243" t="s">
        <v>109</v>
      </c>
      <c r="G2243" t="s">
        <v>129</v>
      </c>
      <c r="H2243" s="5">
        <v>1133</v>
      </c>
      <c r="I2243" s="5">
        <v>35019.199999999997</v>
      </c>
      <c r="J2243" t="s">
        <v>105</v>
      </c>
      <c r="K2243" t="s">
        <v>106</v>
      </c>
      <c r="L2243">
        <v>0</v>
      </c>
      <c r="M2243">
        <v>0</v>
      </c>
      <c r="N2243">
        <v>5</v>
      </c>
      <c r="O2243" s="6">
        <v>0</v>
      </c>
      <c r="P2243" t="s">
        <v>107</v>
      </c>
      <c r="Q2243" t="s">
        <v>107</v>
      </c>
      <c r="R2243">
        <f>IF(F2243="Monthly",2,0)
+IF(E2243&lt;=6,2,0)
+IF(N2243&lt;=2,2,0)
+IF(L2243&gt;=4,2,0)
+IF(M2243&gt;=2,1,0)
+IF(H2243&gt;=_xlfn.PERCENTILE.INC($H$2:$H$10001,0.75),1,0)</f>
        <v>1</v>
      </c>
      <c r="S2243" t="str">
        <f>IF(R2243&gt;=7,"High",IF(R2243&gt;=4,"Medium","Low"))</f>
        <v>Low</v>
      </c>
    </row>
    <row r="2244" spans="1:19">
      <c r="A2244" t="s">
        <v>2369</v>
      </c>
      <c r="B2244">
        <v>27</v>
      </c>
      <c r="C2244" t="s">
        <v>101</v>
      </c>
      <c r="D2244" t="s">
        <v>102</v>
      </c>
      <c r="E2244">
        <v>24</v>
      </c>
      <c r="F2244" t="s">
        <v>109</v>
      </c>
      <c r="G2244" t="s">
        <v>110</v>
      </c>
      <c r="H2244" s="5">
        <v>794</v>
      </c>
      <c r="I2244" s="5">
        <v>18603.95</v>
      </c>
      <c r="J2244" t="s">
        <v>117</v>
      </c>
      <c r="K2244" t="s">
        <v>106</v>
      </c>
      <c r="L2244">
        <v>1</v>
      </c>
      <c r="M2244">
        <v>0</v>
      </c>
      <c r="N2244">
        <v>5</v>
      </c>
      <c r="O2244" s="6">
        <v>0</v>
      </c>
      <c r="P2244" t="s">
        <v>106</v>
      </c>
      <c r="Q2244" t="s">
        <v>106</v>
      </c>
      <c r="R2244">
        <f>IF(F2244="Monthly",2,0)
+IF(E2244&lt;=6,2,0)
+IF(N2244&lt;=2,2,0)
+IF(L2244&gt;=4,2,0)
+IF(M2244&gt;=2,1,0)
+IF(H2244&gt;=_xlfn.PERCENTILE.INC($H$2:$H$10001,0.75),1,0)</f>
        <v>1</v>
      </c>
      <c r="S2244" t="str">
        <f>IF(R2244&gt;=7,"High",IF(R2244&gt;=4,"Medium","Low"))</f>
        <v>Low</v>
      </c>
    </row>
    <row r="2245" spans="1:19">
      <c r="A2245" t="s">
        <v>2370</v>
      </c>
      <c r="B2245">
        <v>21</v>
      </c>
      <c r="C2245" t="s">
        <v>101</v>
      </c>
      <c r="D2245" t="s">
        <v>113</v>
      </c>
      <c r="E2245">
        <v>17</v>
      </c>
      <c r="F2245" t="s">
        <v>103</v>
      </c>
      <c r="G2245" t="s">
        <v>104</v>
      </c>
      <c r="H2245" s="5">
        <v>416</v>
      </c>
      <c r="I2245" s="5">
        <v>7196.3</v>
      </c>
      <c r="J2245" t="s">
        <v>105</v>
      </c>
      <c r="K2245" t="s">
        <v>106</v>
      </c>
      <c r="L2245">
        <v>0</v>
      </c>
      <c r="M2245">
        <v>0</v>
      </c>
      <c r="N2245">
        <v>5</v>
      </c>
      <c r="O2245" s="6">
        <v>0</v>
      </c>
      <c r="P2245" t="s">
        <v>106</v>
      </c>
      <c r="Q2245" t="s">
        <v>106</v>
      </c>
      <c r="R2245">
        <f>IF(F2245="Monthly",2,0)
+IF(E2245&lt;=6,2,0)
+IF(N2245&lt;=2,2,0)
+IF(L2245&gt;=4,2,0)
+IF(M2245&gt;=2,1,0)
+IF(H2245&gt;=_xlfn.PERCENTILE.INC($H$2:$H$10001,0.75),1,0)</f>
        <v>2</v>
      </c>
      <c r="S2245" t="str">
        <f>IF(R2245&gt;=7,"High",IF(R2245&gt;=4,"Medium","Low"))</f>
        <v>Low</v>
      </c>
    </row>
    <row r="2246" spans="1:19">
      <c r="A2246" t="s">
        <v>2371</v>
      </c>
      <c r="B2246">
        <v>30</v>
      </c>
      <c r="C2246" t="s">
        <v>112</v>
      </c>
      <c r="D2246" t="s">
        <v>137</v>
      </c>
      <c r="E2246">
        <v>16</v>
      </c>
      <c r="F2246" t="s">
        <v>109</v>
      </c>
      <c r="G2246" t="s">
        <v>129</v>
      </c>
      <c r="H2246" s="5">
        <v>1092</v>
      </c>
      <c r="I2246" s="5">
        <v>15839.38</v>
      </c>
      <c r="J2246" t="s">
        <v>115</v>
      </c>
      <c r="K2246" t="s">
        <v>106</v>
      </c>
      <c r="L2246">
        <v>1</v>
      </c>
      <c r="M2246">
        <v>0</v>
      </c>
      <c r="N2246">
        <v>5</v>
      </c>
      <c r="O2246" s="6">
        <v>10</v>
      </c>
      <c r="P2246" t="s">
        <v>106</v>
      </c>
      <c r="Q2246" t="s">
        <v>107</v>
      </c>
      <c r="R2246">
        <f>IF(F2246="Monthly",2,0)
+IF(E2246&lt;=6,2,0)
+IF(N2246&lt;=2,2,0)
+IF(L2246&gt;=4,2,0)
+IF(M2246&gt;=2,1,0)
+IF(H2246&gt;=_xlfn.PERCENTILE.INC($H$2:$H$10001,0.75),1,0)</f>
        <v>1</v>
      </c>
      <c r="S2246" t="str">
        <f>IF(R2246&gt;=7,"High",IF(R2246&gt;=4,"Medium","Low"))</f>
        <v>Low</v>
      </c>
    </row>
    <row r="2247" spans="1:19">
      <c r="A2247" t="s">
        <v>2372</v>
      </c>
      <c r="B2247">
        <v>48</v>
      </c>
      <c r="C2247" t="s">
        <v>112</v>
      </c>
      <c r="D2247" t="s">
        <v>119</v>
      </c>
      <c r="E2247">
        <v>28</v>
      </c>
      <c r="F2247" t="s">
        <v>109</v>
      </c>
      <c r="G2247" t="s">
        <v>104</v>
      </c>
      <c r="H2247" s="5">
        <v>496</v>
      </c>
      <c r="I2247" s="5">
        <v>13952.36</v>
      </c>
      <c r="J2247" t="s">
        <v>117</v>
      </c>
      <c r="K2247" t="s">
        <v>107</v>
      </c>
      <c r="L2247">
        <v>1</v>
      </c>
      <c r="M2247">
        <v>0</v>
      </c>
      <c r="N2247">
        <v>5</v>
      </c>
      <c r="O2247" s="6">
        <v>0</v>
      </c>
      <c r="P2247" t="s">
        <v>106</v>
      </c>
      <c r="Q2247" t="s">
        <v>107</v>
      </c>
      <c r="R2247">
        <f>IF(F2247="Monthly",2,0)
+IF(E2247&lt;=6,2,0)
+IF(N2247&lt;=2,2,0)
+IF(L2247&gt;=4,2,0)
+IF(M2247&gt;=2,1,0)
+IF(H2247&gt;=_xlfn.PERCENTILE.INC($H$2:$H$10001,0.75),1,0)</f>
        <v>0</v>
      </c>
      <c r="S2247" t="str">
        <f>IF(R2247&gt;=7,"High",IF(R2247&gt;=4,"Medium","Low"))</f>
        <v>Low</v>
      </c>
    </row>
    <row r="2248" spans="1:19">
      <c r="A2248" t="s">
        <v>2373</v>
      </c>
      <c r="B2248">
        <v>35</v>
      </c>
      <c r="C2248" t="s">
        <v>112</v>
      </c>
      <c r="D2248" t="s">
        <v>128</v>
      </c>
      <c r="E2248">
        <v>11</v>
      </c>
      <c r="F2248" t="s">
        <v>109</v>
      </c>
      <c r="G2248" t="s">
        <v>110</v>
      </c>
      <c r="H2248" s="5">
        <v>783</v>
      </c>
      <c r="I2248" s="5">
        <v>8365.64</v>
      </c>
      <c r="J2248" t="s">
        <v>134</v>
      </c>
      <c r="K2248" t="s">
        <v>106</v>
      </c>
      <c r="L2248">
        <v>1</v>
      </c>
      <c r="M2248">
        <v>0</v>
      </c>
      <c r="N2248">
        <v>4</v>
      </c>
      <c r="O2248" s="6">
        <v>0</v>
      </c>
      <c r="P2248" t="s">
        <v>107</v>
      </c>
      <c r="Q2248" t="s">
        <v>107</v>
      </c>
      <c r="R2248">
        <f>IF(F2248="Monthly",2,0)
+IF(E2248&lt;=6,2,0)
+IF(N2248&lt;=2,2,0)
+IF(L2248&gt;=4,2,0)
+IF(M2248&gt;=2,1,0)
+IF(H2248&gt;=_xlfn.PERCENTILE.INC($H$2:$H$10001,0.75),1,0)</f>
        <v>0</v>
      </c>
      <c r="S2248" t="str">
        <f>IF(R2248&gt;=7,"High",IF(R2248&gt;=4,"Medium","Low"))</f>
        <v>Low</v>
      </c>
    </row>
    <row r="2249" spans="1:19">
      <c r="A2249" t="s">
        <v>2374</v>
      </c>
      <c r="B2249">
        <v>34</v>
      </c>
      <c r="C2249" t="s">
        <v>112</v>
      </c>
      <c r="D2249" t="s">
        <v>126</v>
      </c>
      <c r="E2249">
        <v>46</v>
      </c>
      <c r="F2249" t="s">
        <v>109</v>
      </c>
      <c r="G2249" t="s">
        <v>104</v>
      </c>
      <c r="H2249" s="5">
        <v>412</v>
      </c>
      <c r="I2249" s="5">
        <v>18059.419999999998</v>
      </c>
      <c r="J2249" t="s">
        <v>117</v>
      </c>
      <c r="K2249" t="s">
        <v>106</v>
      </c>
      <c r="L2249">
        <v>1</v>
      </c>
      <c r="M2249">
        <v>0</v>
      </c>
      <c r="N2249">
        <v>5</v>
      </c>
      <c r="O2249" s="6">
        <v>5</v>
      </c>
      <c r="P2249" t="s">
        <v>107</v>
      </c>
      <c r="Q2249" t="s">
        <v>107</v>
      </c>
      <c r="R2249">
        <f>IF(F2249="Monthly",2,0)
+IF(E2249&lt;=6,2,0)
+IF(N2249&lt;=2,2,0)
+IF(L2249&gt;=4,2,0)
+IF(M2249&gt;=2,1,0)
+IF(H2249&gt;=_xlfn.PERCENTILE.INC($H$2:$H$10001,0.75),1,0)</f>
        <v>0</v>
      </c>
      <c r="S2249" t="str">
        <f>IF(R2249&gt;=7,"High",IF(R2249&gt;=4,"Medium","Low"))</f>
        <v>Low</v>
      </c>
    </row>
    <row r="2250" spans="1:19">
      <c r="A2250" t="s">
        <v>2375</v>
      </c>
      <c r="B2250">
        <v>27</v>
      </c>
      <c r="C2250" t="s">
        <v>112</v>
      </c>
      <c r="D2250" t="s">
        <v>123</v>
      </c>
      <c r="E2250">
        <v>31</v>
      </c>
      <c r="F2250" t="s">
        <v>109</v>
      </c>
      <c r="G2250" t="s">
        <v>104</v>
      </c>
      <c r="H2250" s="5">
        <v>476</v>
      </c>
      <c r="I2250" s="5">
        <v>15032.94</v>
      </c>
      <c r="J2250" t="s">
        <v>117</v>
      </c>
      <c r="K2250" t="s">
        <v>106</v>
      </c>
      <c r="L2250">
        <v>3</v>
      </c>
      <c r="M2250">
        <v>0</v>
      </c>
      <c r="N2250">
        <v>5</v>
      </c>
      <c r="O2250" s="6">
        <v>0</v>
      </c>
      <c r="P2250" t="s">
        <v>107</v>
      </c>
      <c r="Q2250" t="s">
        <v>107</v>
      </c>
      <c r="R2250">
        <f>IF(F2250="Monthly",2,0)
+IF(E2250&lt;=6,2,0)
+IF(N2250&lt;=2,2,0)
+IF(L2250&gt;=4,2,0)
+IF(M2250&gt;=2,1,0)
+IF(H2250&gt;=_xlfn.PERCENTILE.INC($H$2:$H$10001,0.75),1,0)</f>
        <v>0</v>
      </c>
      <c r="S2250" t="str">
        <f>IF(R2250&gt;=7,"High",IF(R2250&gt;=4,"Medium","Low"))</f>
        <v>Low</v>
      </c>
    </row>
    <row r="2251" spans="1:19">
      <c r="A2251" t="s">
        <v>2376</v>
      </c>
      <c r="B2251">
        <v>21</v>
      </c>
      <c r="C2251" t="s">
        <v>112</v>
      </c>
      <c r="D2251" t="s">
        <v>137</v>
      </c>
      <c r="E2251">
        <v>72</v>
      </c>
      <c r="F2251" t="s">
        <v>121</v>
      </c>
      <c r="G2251" t="s">
        <v>104</v>
      </c>
      <c r="H2251" s="5">
        <v>501</v>
      </c>
      <c r="I2251" s="5">
        <v>31898.38</v>
      </c>
      <c r="J2251" t="s">
        <v>117</v>
      </c>
      <c r="K2251" t="s">
        <v>106</v>
      </c>
      <c r="L2251">
        <v>1</v>
      </c>
      <c r="M2251">
        <v>0</v>
      </c>
      <c r="N2251">
        <v>4</v>
      </c>
      <c r="O2251" s="6">
        <v>10</v>
      </c>
      <c r="P2251" t="s">
        <v>107</v>
      </c>
      <c r="Q2251" t="s">
        <v>106</v>
      </c>
      <c r="R2251">
        <f>IF(F2251="Monthly",2,0)
+IF(E2251&lt;=6,2,0)
+IF(N2251&lt;=2,2,0)
+IF(L2251&gt;=4,2,0)
+IF(M2251&gt;=2,1,0)
+IF(H2251&gt;=_xlfn.PERCENTILE.INC($H$2:$H$10001,0.75),1,0)</f>
        <v>0</v>
      </c>
      <c r="S2251" t="str">
        <f>IF(R2251&gt;=7,"High",IF(R2251&gt;=4,"Medium","Low"))</f>
        <v>Low</v>
      </c>
    </row>
    <row r="2252" spans="1:19">
      <c r="A2252" t="s">
        <v>2377</v>
      </c>
      <c r="B2252">
        <v>23</v>
      </c>
      <c r="C2252" t="s">
        <v>112</v>
      </c>
      <c r="D2252" t="s">
        <v>131</v>
      </c>
      <c r="E2252">
        <v>32</v>
      </c>
      <c r="F2252" t="s">
        <v>103</v>
      </c>
      <c r="G2252" t="s">
        <v>110</v>
      </c>
      <c r="H2252" s="5">
        <v>717</v>
      </c>
      <c r="I2252" s="5">
        <v>22813.05</v>
      </c>
      <c r="J2252" t="s">
        <v>115</v>
      </c>
      <c r="K2252" t="s">
        <v>106</v>
      </c>
      <c r="L2252">
        <v>1</v>
      </c>
      <c r="M2252">
        <v>0</v>
      </c>
      <c r="N2252">
        <v>5</v>
      </c>
      <c r="O2252" s="6">
        <v>0</v>
      </c>
      <c r="P2252" t="s">
        <v>106</v>
      </c>
      <c r="Q2252" t="s">
        <v>107</v>
      </c>
      <c r="R2252">
        <f>IF(F2252="Monthly",2,0)
+IF(E2252&lt;=6,2,0)
+IF(N2252&lt;=2,2,0)
+IF(L2252&gt;=4,2,0)
+IF(M2252&gt;=2,1,0)
+IF(H2252&gt;=_xlfn.PERCENTILE.INC($H$2:$H$10001,0.75),1,0)</f>
        <v>2</v>
      </c>
      <c r="S2252" t="str">
        <f>IF(R2252&gt;=7,"High",IF(R2252&gt;=4,"Medium","Low"))</f>
        <v>Low</v>
      </c>
    </row>
    <row r="2253" spans="1:19">
      <c r="A2253" t="s">
        <v>2378</v>
      </c>
      <c r="B2253">
        <v>18</v>
      </c>
      <c r="C2253" t="s">
        <v>101</v>
      </c>
      <c r="D2253" t="s">
        <v>137</v>
      </c>
      <c r="E2253">
        <v>26</v>
      </c>
      <c r="F2253" t="s">
        <v>103</v>
      </c>
      <c r="G2253" t="s">
        <v>110</v>
      </c>
      <c r="H2253" s="5">
        <v>684</v>
      </c>
      <c r="I2253" s="5">
        <v>17817.98</v>
      </c>
      <c r="J2253" t="s">
        <v>115</v>
      </c>
      <c r="K2253" t="s">
        <v>106</v>
      </c>
      <c r="L2253">
        <v>6</v>
      </c>
      <c r="M2253">
        <v>3</v>
      </c>
      <c r="N2253">
        <v>2</v>
      </c>
      <c r="O2253" s="6">
        <v>0</v>
      </c>
      <c r="P2253" t="s">
        <v>107</v>
      </c>
      <c r="Q2253" t="s">
        <v>107</v>
      </c>
      <c r="R2253">
        <f>IF(F2253="Monthly",2,0)
+IF(E2253&lt;=6,2,0)
+IF(N2253&lt;=2,2,0)
+IF(L2253&gt;=4,2,0)
+IF(M2253&gt;=2,1,0)
+IF(H2253&gt;=_xlfn.PERCENTILE.INC($H$2:$H$10001,0.75),1,0)</f>
        <v>7</v>
      </c>
      <c r="S2253" t="str">
        <f>IF(R2253&gt;=7,"High",IF(R2253&gt;=4,"Medium","Low"))</f>
        <v>High</v>
      </c>
    </row>
    <row r="2254" spans="1:19">
      <c r="A2254" t="s">
        <v>2379</v>
      </c>
      <c r="B2254">
        <v>55</v>
      </c>
      <c r="C2254" t="s">
        <v>101</v>
      </c>
      <c r="D2254" t="s">
        <v>102</v>
      </c>
      <c r="E2254">
        <v>41</v>
      </c>
      <c r="F2254" t="s">
        <v>121</v>
      </c>
      <c r="G2254" t="s">
        <v>110</v>
      </c>
      <c r="H2254" s="5">
        <v>710</v>
      </c>
      <c r="I2254" s="5">
        <v>29611.88</v>
      </c>
      <c r="J2254" t="s">
        <v>105</v>
      </c>
      <c r="K2254" t="s">
        <v>106</v>
      </c>
      <c r="L2254">
        <v>4</v>
      </c>
      <c r="M2254">
        <v>2</v>
      </c>
      <c r="N2254">
        <v>3</v>
      </c>
      <c r="O2254" s="6">
        <v>0</v>
      </c>
      <c r="P2254" t="s">
        <v>107</v>
      </c>
      <c r="Q2254" t="s">
        <v>107</v>
      </c>
      <c r="R2254">
        <f>IF(F2254="Monthly",2,0)
+IF(E2254&lt;=6,2,0)
+IF(N2254&lt;=2,2,0)
+IF(L2254&gt;=4,2,0)
+IF(M2254&gt;=2,1,0)
+IF(H2254&gt;=_xlfn.PERCENTILE.INC($H$2:$H$10001,0.75),1,0)</f>
        <v>3</v>
      </c>
      <c r="S2254" t="str">
        <f>IF(R2254&gt;=7,"High",IF(R2254&gt;=4,"Medium","Low"))</f>
        <v>Low</v>
      </c>
    </row>
    <row r="2255" spans="1:19">
      <c r="A2255" t="s">
        <v>2380</v>
      </c>
      <c r="B2255">
        <v>30</v>
      </c>
      <c r="C2255" t="s">
        <v>101</v>
      </c>
      <c r="D2255" t="s">
        <v>126</v>
      </c>
      <c r="E2255">
        <v>43</v>
      </c>
      <c r="F2255" t="s">
        <v>121</v>
      </c>
      <c r="G2255" t="s">
        <v>110</v>
      </c>
      <c r="H2255" s="5">
        <v>788</v>
      </c>
      <c r="I2255" s="5">
        <v>34614.839999999997</v>
      </c>
      <c r="J2255" t="s">
        <v>140</v>
      </c>
      <c r="K2255" t="s">
        <v>106</v>
      </c>
      <c r="L2255">
        <v>0</v>
      </c>
      <c r="M2255">
        <v>0</v>
      </c>
      <c r="N2255">
        <v>5</v>
      </c>
      <c r="O2255" s="6">
        <v>0</v>
      </c>
      <c r="P2255" t="s">
        <v>107</v>
      </c>
      <c r="Q2255" t="s">
        <v>107</v>
      </c>
      <c r="R2255">
        <f>IF(F2255="Monthly",2,0)
+IF(E2255&lt;=6,2,0)
+IF(N2255&lt;=2,2,0)
+IF(L2255&gt;=4,2,0)
+IF(M2255&gt;=2,1,0)
+IF(H2255&gt;=_xlfn.PERCENTILE.INC($H$2:$H$10001,0.75),1,0)</f>
        <v>0</v>
      </c>
      <c r="S2255" t="str">
        <f>IF(R2255&gt;=7,"High",IF(R2255&gt;=4,"Medium","Low"))</f>
        <v>Low</v>
      </c>
    </row>
    <row r="2256" spans="1:19">
      <c r="A2256" t="s">
        <v>2381</v>
      </c>
      <c r="B2256">
        <v>20</v>
      </c>
      <c r="C2256" t="s">
        <v>112</v>
      </c>
      <c r="D2256" t="s">
        <v>159</v>
      </c>
      <c r="E2256">
        <v>26</v>
      </c>
      <c r="F2256" t="s">
        <v>121</v>
      </c>
      <c r="G2256" t="s">
        <v>104</v>
      </c>
      <c r="H2256" s="5">
        <v>465</v>
      </c>
      <c r="I2256" s="5">
        <v>12291.24</v>
      </c>
      <c r="J2256" t="s">
        <v>134</v>
      </c>
      <c r="K2256" t="s">
        <v>107</v>
      </c>
      <c r="L2256">
        <v>0</v>
      </c>
      <c r="M2256">
        <v>0</v>
      </c>
      <c r="N2256">
        <v>5</v>
      </c>
      <c r="O2256" s="6">
        <v>0</v>
      </c>
      <c r="P2256" t="s">
        <v>107</v>
      </c>
      <c r="Q2256" t="s">
        <v>107</v>
      </c>
      <c r="R2256">
        <f>IF(F2256="Monthly",2,0)
+IF(E2256&lt;=6,2,0)
+IF(N2256&lt;=2,2,0)
+IF(L2256&gt;=4,2,0)
+IF(M2256&gt;=2,1,0)
+IF(H2256&gt;=_xlfn.PERCENTILE.INC($H$2:$H$10001,0.75),1,0)</f>
        <v>0</v>
      </c>
      <c r="S2256" t="str">
        <f>IF(R2256&gt;=7,"High",IF(R2256&gt;=4,"Medium","Low"))</f>
        <v>Low</v>
      </c>
    </row>
    <row r="2257" spans="1:19">
      <c r="A2257" t="s">
        <v>2382</v>
      </c>
      <c r="B2257">
        <v>36</v>
      </c>
      <c r="C2257" t="s">
        <v>101</v>
      </c>
      <c r="D2257" t="s">
        <v>102</v>
      </c>
      <c r="E2257">
        <v>21</v>
      </c>
      <c r="F2257" t="s">
        <v>103</v>
      </c>
      <c r="G2257" t="s">
        <v>110</v>
      </c>
      <c r="H2257" s="5">
        <v>751</v>
      </c>
      <c r="I2257" s="5">
        <v>15305.02</v>
      </c>
      <c r="J2257" t="s">
        <v>134</v>
      </c>
      <c r="K2257" t="s">
        <v>106</v>
      </c>
      <c r="L2257">
        <v>5</v>
      </c>
      <c r="M2257">
        <v>3</v>
      </c>
      <c r="N2257">
        <v>2</v>
      </c>
      <c r="O2257" s="6">
        <v>0</v>
      </c>
      <c r="P2257" t="s">
        <v>107</v>
      </c>
      <c r="Q2257" t="s">
        <v>106</v>
      </c>
      <c r="R2257">
        <f>IF(F2257="Monthly",2,0)
+IF(E2257&lt;=6,2,0)
+IF(N2257&lt;=2,2,0)
+IF(L2257&gt;=4,2,0)
+IF(M2257&gt;=2,1,0)
+IF(H2257&gt;=_xlfn.PERCENTILE.INC($H$2:$H$10001,0.75),1,0)</f>
        <v>7</v>
      </c>
      <c r="S2257" t="str">
        <f>IF(R2257&gt;=7,"High",IF(R2257&gt;=4,"Medium","Low"))</f>
        <v>High</v>
      </c>
    </row>
    <row r="2258" spans="1:19">
      <c r="A2258" t="s">
        <v>2383</v>
      </c>
      <c r="B2258">
        <v>27</v>
      </c>
      <c r="C2258" t="s">
        <v>112</v>
      </c>
      <c r="D2258" t="s">
        <v>113</v>
      </c>
      <c r="E2258">
        <v>63</v>
      </c>
      <c r="F2258" t="s">
        <v>109</v>
      </c>
      <c r="G2258" t="s">
        <v>129</v>
      </c>
      <c r="H2258" s="5">
        <v>961</v>
      </c>
      <c r="I2258" s="5">
        <v>61022.27</v>
      </c>
      <c r="J2258" t="s">
        <v>115</v>
      </c>
      <c r="K2258" t="s">
        <v>106</v>
      </c>
      <c r="L2258">
        <v>1</v>
      </c>
      <c r="M2258">
        <v>0</v>
      </c>
      <c r="N2258">
        <v>5</v>
      </c>
      <c r="O2258" s="6">
        <v>0</v>
      </c>
      <c r="P2258" t="s">
        <v>107</v>
      </c>
      <c r="Q2258" t="s">
        <v>107</v>
      </c>
      <c r="R2258">
        <f>IF(F2258="Monthly",2,0)
+IF(E2258&lt;=6,2,0)
+IF(N2258&lt;=2,2,0)
+IF(L2258&gt;=4,2,0)
+IF(M2258&gt;=2,1,0)
+IF(H2258&gt;=_xlfn.PERCENTILE.INC($H$2:$H$10001,0.75),1,0)</f>
        <v>1</v>
      </c>
      <c r="S2258" t="str">
        <f>IF(R2258&gt;=7,"High",IF(R2258&gt;=4,"Medium","Low"))</f>
        <v>Low</v>
      </c>
    </row>
    <row r="2259" spans="1:19">
      <c r="A2259" t="s">
        <v>2384</v>
      </c>
      <c r="B2259">
        <v>40</v>
      </c>
      <c r="C2259" t="s">
        <v>101</v>
      </c>
      <c r="D2259" t="s">
        <v>113</v>
      </c>
      <c r="E2259">
        <v>44</v>
      </c>
      <c r="F2259" t="s">
        <v>103</v>
      </c>
      <c r="G2259" t="s">
        <v>104</v>
      </c>
      <c r="H2259" s="5">
        <v>444</v>
      </c>
      <c r="I2259" s="5">
        <v>19837.740000000002</v>
      </c>
      <c r="J2259" t="s">
        <v>105</v>
      </c>
      <c r="K2259" t="s">
        <v>106</v>
      </c>
      <c r="L2259">
        <v>2</v>
      </c>
      <c r="M2259">
        <v>0</v>
      </c>
      <c r="N2259">
        <v>5</v>
      </c>
      <c r="O2259" s="6">
        <v>0</v>
      </c>
      <c r="P2259" t="s">
        <v>107</v>
      </c>
      <c r="Q2259" t="s">
        <v>107</v>
      </c>
      <c r="R2259">
        <f>IF(F2259="Monthly",2,0)
+IF(E2259&lt;=6,2,0)
+IF(N2259&lt;=2,2,0)
+IF(L2259&gt;=4,2,0)
+IF(M2259&gt;=2,1,0)
+IF(H2259&gt;=_xlfn.PERCENTILE.INC($H$2:$H$10001,0.75),1,0)</f>
        <v>2</v>
      </c>
      <c r="S2259" t="str">
        <f>IF(R2259&gt;=7,"High",IF(R2259&gt;=4,"Medium","Low"))</f>
        <v>Low</v>
      </c>
    </row>
    <row r="2260" spans="1:19">
      <c r="A2260" t="s">
        <v>2385</v>
      </c>
      <c r="B2260">
        <v>32</v>
      </c>
      <c r="C2260" t="s">
        <v>112</v>
      </c>
      <c r="D2260" t="s">
        <v>131</v>
      </c>
      <c r="E2260">
        <v>54</v>
      </c>
      <c r="F2260" t="s">
        <v>121</v>
      </c>
      <c r="G2260" t="s">
        <v>129</v>
      </c>
      <c r="H2260" s="5">
        <v>1030</v>
      </c>
      <c r="I2260" s="5">
        <v>51160.4</v>
      </c>
      <c r="J2260" t="s">
        <v>105</v>
      </c>
      <c r="K2260" t="s">
        <v>106</v>
      </c>
      <c r="L2260">
        <v>2</v>
      </c>
      <c r="M2260">
        <v>0</v>
      </c>
      <c r="N2260">
        <v>5</v>
      </c>
      <c r="O2260" s="6">
        <v>10</v>
      </c>
      <c r="P2260" t="s">
        <v>107</v>
      </c>
      <c r="Q2260" t="s">
        <v>107</v>
      </c>
      <c r="R2260">
        <f>IF(F2260="Monthly",2,0)
+IF(E2260&lt;=6,2,0)
+IF(N2260&lt;=2,2,0)
+IF(L2260&gt;=4,2,0)
+IF(M2260&gt;=2,1,0)
+IF(H2260&gt;=_xlfn.PERCENTILE.INC($H$2:$H$10001,0.75),1,0)</f>
        <v>1</v>
      </c>
      <c r="S2260" t="str">
        <f>IF(R2260&gt;=7,"High",IF(R2260&gt;=4,"Medium","Low"))</f>
        <v>Low</v>
      </c>
    </row>
    <row r="2261" spans="1:19">
      <c r="A2261" t="s">
        <v>2386</v>
      </c>
      <c r="B2261">
        <v>30</v>
      </c>
      <c r="C2261" t="s">
        <v>101</v>
      </c>
      <c r="D2261" t="s">
        <v>102</v>
      </c>
      <c r="E2261">
        <v>53</v>
      </c>
      <c r="F2261" t="s">
        <v>109</v>
      </c>
      <c r="G2261" t="s">
        <v>104</v>
      </c>
      <c r="H2261" s="5">
        <v>550</v>
      </c>
      <c r="I2261" s="5">
        <v>29888.880000000001</v>
      </c>
      <c r="J2261" t="s">
        <v>117</v>
      </c>
      <c r="K2261" t="s">
        <v>106</v>
      </c>
      <c r="L2261">
        <v>0</v>
      </c>
      <c r="M2261">
        <v>0</v>
      </c>
      <c r="N2261">
        <v>5</v>
      </c>
      <c r="O2261" s="6">
        <v>0</v>
      </c>
      <c r="P2261" t="s">
        <v>107</v>
      </c>
      <c r="Q2261" t="s">
        <v>107</v>
      </c>
      <c r="R2261">
        <f>IF(F2261="Monthly",2,0)
+IF(E2261&lt;=6,2,0)
+IF(N2261&lt;=2,2,0)
+IF(L2261&gt;=4,2,0)
+IF(M2261&gt;=2,1,0)
+IF(H2261&gt;=_xlfn.PERCENTILE.INC($H$2:$H$10001,0.75),1,0)</f>
        <v>0</v>
      </c>
      <c r="S2261" t="str">
        <f>IF(R2261&gt;=7,"High",IF(R2261&gt;=4,"Medium","Low"))</f>
        <v>Low</v>
      </c>
    </row>
    <row r="2262" spans="1:19">
      <c r="A2262" t="s">
        <v>2387</v>
      </c>
      <c r="B2262">
        <v>34</v>
      </c>
      <c r="C2262" t="s">
        <v>101</v>
      </c>
      <c r="D2262" t="s">
        <v>159</v>
      </c>
      <c r="E2262">
        <v>24</v>
      </c>
      <c r="F2262" t="s">
        <v>103</v>
      </c>
      <c r="G2262" t="s">
        <v>104</v>
      </c>
      <c r="H2262" s="5">
        <v>396</v>
      </c>
      <c r="I2262" s="5">
        <v>9715.6</v>
      </c>
      <c r="J2262" t="s">
        <v>134</v>
      </c>
      <c r="K2262" t="s">
        <v>106</v>
      </c>
      <c r="L2262">
        <v>1</v>
      </c>
      <c r="M2262">
        <v>0</v>
      </c>
      <c r="N2262">
        <v>5</v>
      </c>
      <c r="O2262" s="6">
        <v>0</v>
      </c>
      <c r="P2262" t="s">
        <v>107</v>
      </c>
      <c r="Q2262" t="s">
        <v>106</v>
      </c>
      <c r="R2262">
        <f>IF(F2262="Monthly",2,0)
+IF(E2262&lt;=6,2,0)
+IF(N2262&lt;=2,2,0)
+IF(L2262&gt;=4,2,0)
+IF(M2262&gt;=2,1,0)
+IF(H2262&gt;=_xlfn.PERCENTILE.INC($H$2:$H$10001,0.75),1,0)</f>
        <v>2</v>
      </c>
      <c r="S2262" t="str">
        <f>IF(R2262&gt;=7,"High",IF(R2262&gt;=4,"Medium","Low"))</f>
        <v>Low</v>
      </c>
    </row>
    <row r="2263" spans="1:19">
      <c r="A2263" t="s">
        <v>2388</v>
      </c>
      <c r="B2263">
        <v>39</v>
      </c>
      <c r="C2263" t="s">
        <v>101</v>
      </c>
      <c r="D2263" t="s">
        <v>131</v>
      </c>
      <c r="E2263">
        <v>31</v>
      </c>
      <c r="F2263" t="s">
        <v>121</v>
      </c>
      <c r="G2263" t="s">
        <v>110</v>
      </c>
      <c r="H2263" s="5">
        <v>790</v>
      </c>
      <c r="I2263" s="5">
        <v>20407.599999999999</v>
      </c>
      <c r="J2263" t="s">
        <v>117</v>
      </c>
      <c r="K2263" t="s">
        <v>106</v>
      </c>
      <c r="L2263">
        <v>0</v>
      </c>
      <c r="M2263">
        <v>0</v>
      </c>
      <c r="N2263">
        <v>5</v>
      </c>
      <c r="O2263" s="6">
        <v>15</v>
      </c>
      <c r="P2263" t="s">
        <v>107</v>
      </c>
      <c r="Q2263" t="s">
        <v>107</v>
      </c>
      <c r="R2263">
        <f>IF(F2263="Monthly",2,0)
+IF(E2263&lt;=6,2,0)
+IF(N2263&lt;=2,2,0)
+IF(L2263&gt;=4,2,0)
+IF(M2263&gt;=2,1,0)
+IF(H2263&gt;=_xlfn.PERCENTILE.INC($H$2:$H$10001,0.75),1,0)</f>
        <v>0</v>
      </c>
      <c r="S2263" t="str">
        <f>IF(R2263&gt;=7,"High",IF(R2263&gt;=4,"Medium","Low"))</f>
        <v>Low</v>
      </c>
    </row>
    <row r="2264" spans="1:19">
      <c r="A2264" t="s">
        <v>2389</v>
      </c>
      <c r="B2264">
        <v>53</v>
      </c>
      <c r="C2264" t="s">
        <v>101</v>
      </c>
      <c r="D2264" t="s">
        <v>126</v>
      </c>
      <c r="E2264">
        <v>25</v>
      </c>
      <c r="F2264" t="s">
        <v>103</v>
      </c>
      <c r="G2264" t="s">
        <v>129</v>
      </c>
      <c r="H2264" s="5">
        <v>994</v>
      </c>
      <c r="I2264" s="5">
        <v>24759.59</v>
      </c>
      <c r="J2264" t="s">
        <v>134</v>
      </c>
      <c r="K2264" t="s">
        <v>106</v>
      </c>
      <c r="L2264">
        <v>0</v>
      </c>
      <c r="M2264">
        <v>0</v>
      </c>
      <c r="N2264">
        <v>5</v>
      </c>
      <c r="O2264" s="6">
        <v>0</v>
      </c>
      <c r="P2264" t="s">
        <v>107</v>
      </c>
      <c r="Q2264" t="s">
        <v>107</v>
      </c>
      <c r="R2264">
        <f>IF(F2264="Monthly",2,0)
+IF(E2264&lt;=6,2,0)
+IF(N2264&lt;=2,2,0)
+IF(L2264&gt;=4,2,0)
+IF(M2264&gt;=2,1,0)
+IF(H2264&gt;=_xlfn.PERCENTILE.INC($H$2:$H$10001,0.75),1,0)</f>
        <v>3</v>
      </c>
      <c r="S2264" t="str">
        <f>IF(R2264&gt;=7,"High",IF(R2264&gt;=4,"Medium","Low"))</f>
        <v>Low</v>
      </c>
    </row>
    <row r="2265" spans="1:19">
      <c r="A2265" t="s">
        <v>2390</v>
      </c>
      <c r="B2265">
        <v>36</v>
      </c>
      <c r="C2265" t="s">
        <v>101</v>
      </c>
      <c r="D2265" t="s">
        <v>126</v>
      </c>
      <c r="E2265">
        <v>27</v>
      </c>
      <c r="F2265" t="s">
        <v>109</v>
      </c>
      <c r="G2265" t="s">
        <v>129</v>
      </c>
      <c r="H2265" s="5">
        <v>1062</v>
      </c>
      <c r="I2265" s="5">
        <v>28075.72</v>
      </c>
      <c r="J2265" t="s">
        <v>134</v>
      </c>
      <c r="K2265" t="s">
        <v>106</v>
      </c>
      <c r="L2265">
        <v>0</v>
      </c>
      <c r="M2265">
        <v>0</v>
      </c>
      <c r="N2265">
        <v>5</v>
      </c>
      <c r="O2265" s="6">
        <v>0</v>
      </c>
      <c r="P2265" t="s">
        <v>107</v>
      </c>
      <c r="Q2265" t="s">
        <v>107</v>
      </c>
      <c r="R2265">
        <f>IF(F2265="Monthly",2,0)
+IF(E2265&lt;=6,2,0)
+IF(N2265&lt;=2,2,0)
+IF(L2265&gt;=4,2,0)
+IF(M2265&gt;=2,1,0)
+IF(H2265&gt;=_xlfn.PERCENTILE.INC($H$2:$H$10001,0.75),1,0)</f>
        <v>1</v>
      </c>
      <c r="S2265" t="str">
        <f>IF(R2265&gt;=7,"High",IF(R2265&gt;=4,"Medium","Low"))</f>
        <v>Low</v>
      </c>
    </row>
    <row r="2266" spans="1:19">
      <c r="A2266" t="s">
        <v>2391</v>
      </c>
      <c r="B2266">
        <v>39</v>
      </c>
      <c r="C2266" t="s">
        <v>112</v>
      </c>
      <c r="D2266" t="s">
        <v>113</v>
      </c>
      <c r="E2266">
        <v>33</v>
      </c>
      <c r="F2266" t="s">
        <v>103</v>
      </c>
      <c r="G2266" t="s">
        <v>110</v>
      </c>
      <c r="H2266" s="5">
        <v>770</v>
      </c>
      <c r="I2266" s="5">
        <v>25308.02</v>
      </c>
      <c r="J2266" t="s">
        <v>117</v>
      </c>
      <c r="K2266" t="s">
        <v>106</v>
      </c>
      <c r="L2266">
        <v>3</v>
      </c>
      <c r="M2266">
        <v>0</v>
      </c>
      <c r="N2266">
        <v>5</v>
      </c>
      <c r="O2266" s="6">
        <v>0</v>
      </c>
      <c r="P2266" t="s">
        <v>107</v>
      </c>
      <c r="Q2266" t="s">
        <v>107</v>
      </c>
      <c r="R2266">
        <f>IF(F2266="Monthly",2,0)
+IF(E2266&lt;=6,2,0)
+IF(N2266&lt;=2,2,0)
+IF(L2266&gt;=4,2,0)
+IF(M2266&gt;=2,1,0)
+IF(H2266&gt;=_xlfn.PERCENTILE.INC($H$2:$H$10001,0.75),1,0)</f>
        <v>2</v>
      </c>
      <c r="S2266" t="str">
        <f>IF(R2266&gt;=7,"High",IF(R2266&gt;=4,"Medium","Low"))</f>
        <v>Low</v>
      </c>
    </row>
    <row r="2267" spans="1:19">
      <c r="A2267" t="s">
        <v>2392</v>
      </c>
      <c r="B2267">
        <v>35</v>
      </c>
      <c r="C2267" t="s">
        <v>112</v>
      </c>
      <c r="D2267" t="s">
        <v>123</v>
      </c>
      <c r="E2267">
        <v>11</v>
      </c>
      <c r="F2267" t="s">
        <v>103</v>
      </c>
      <c r="G2267" t="s">
        <v>110</v>
      </c>
      <c r="H2267" s="5">
        <v>664</v>
      </c>
      <c r="I2267" s="5">
        <v>7414.32</v>
      </c>
      <c r="J2267" t="s">
        <v>105</v>
      </c>
      <c r="K2267" t="s">
        <v>106</v>
      </c>
      <c r="L2267">
        <v>0</v>
      </c>
      <c r="M2267">
        <v>0</v>
      </c>
      <c r="N2267">
        <v>5</v>
      </c>
      <c r="O2267" s="6">
        <v>0</v>
      </c>
      <c r="P2267" t="s">
        <v>106</v>
      </c>
      <c r="Q2267" t="s">
        <v>106</v>
      </c>
      <c r="R2267">
        <f>IF(F2267="Monthly",2,0)
+IF(E2267&lt;=6,2,0)
+IF(N2267&lt;=2,2,0)
+IF(L2267&gt;=4,2,0)
+IF(M2267&gt;=2,1,0)
+IF(H2267&gt;=_xlfn.PERCENTILE.INC($H$2:$H$10001,0.75),1,0)</f>
        <v>2</v>
      </c>
      <c r="S2267" t="str">
        <f>IF(R2267&gt;=7,"High",IF(R2267&gt;=4,"Medium","Low"))</f>
        <v>Low</v>
      </c>
    </row>
    <row r="2268" spans="1:19">
      <c r="A2268" t="s">
        <v>2393</v>
      </c>
      <c r="B2268">
        <v>32</v>
      </c>
      <c r="C2268" t="s">
        <v>101</v>
      </c>
      <c r="D2268" t="s">
        <v>137</v>
      </c>
      <c r="E2268">
        <v>30</v>
      </c>
      <c r="F2268" t="s">
        <v>109</v>
      </c>
      <c r="G2268" t="s">
        <v>110</v>
      </c>
      <c r="H2268" s="5">
        <v>677</v>
      </c>
      <c r="I2268" s="5">
        <v>20323.95</v>
      </c>
      <c r="J2268" t="s">
        <v>140</v>
      </c>
      <c r="K2268" t="s">
        <v>106</v>
      </c>
      <c r="L2268">
        <v>0</v>
      </c>
      <c r="M2268">
        <v>0</v>
      </c>
      <c r="N2268">
        <v>5</v>
      </c>
      <c r="O2268" s="6">
        <v>0</v>
      </c>
      <c r="P2268" t="s">
        <v>107</v>
      </c>
      <c r="Q2268" t="s">
        <v>107</v>
      </c>
      <c r="R2268">
        <f>IF(F2268="Monthly",2,0)
+IF(E2268&lt;=6,2,0)
+IF(N2268&lt;=2,2,0)
+IF(L2268&gt;=4,2,0)
+IF(M2268&gt;=2,1,0)
+IF(H2268&gt;=_xlfn.PERCENTILE.INC($H$2:$H$10001,0.75),1,0)</f>
        <v>0</v>
      </c>
      <c r="S2268" t="str">
        <f>IF(R2268&gt;=7,"High",IF(R2268&gt;=4,"Medium","Low"))</f>
        <v>Low</v>
      </c>
    </row>
    <row r="2269" spans="1:19">
      <c r="A2269" t="s">
        <v>2394</v>
      </c>
      <c r="B2269">
        <v>45</v>
      </c>
      <c r="C2269" t="s">
        <v>101</v>
      </c>
      <c r="D2269" t="s">
        <v>119</v>
      </c>
      <c r="E2269">
        <v>24</v>
      </c>
      <c r="F2269" t="s">
        <v>109</v>
      </c>
      <c r="G2269" t="s">
        <v>110</v>
      </c>
      <c r="H2269" s="5">
        <v>640</v>
      </c>
      <c r="I2269" s="5">
        <v>15208.4</v>
      </c>
      <c r="J2269" t="s">
        <v>140</v>
      </c>
      <c r="K2269" t="s">
        <v>106</v>
      </c>
      <c r="L2269">
        <v>1</v>
      </c>
      <c r="M2269">
        <v>0</v>
      </c>
      <c r="N2269">
        <v>5</v>
      </c>
      <c r="O2269" s="6">
        <v>0</v>
      </c>
      <c r="P2269" t="s">
        <v>107</v>
      </c>
      <c r="Q2269" t="s">
        <v>107</v>
      </c>
      <c r="R2269">
        <f>IF(F2269="Monthly",2,0)
+IF(E2269&lt;=6,2,0)
+IF(N2269&lt;=2,2,0)
+IF(L2269&gt;=4,2,0)
+IF(M2269&gt;=2,1,0)
+IF(H2269&gt;=_xlfn.PERCENTILE.INC($H$2:$H$10001,0.75),1,0)</f>
        <v>0</v>
      </c>
      <c r="S2269" t="str">
        <f>IF(R2269&gt;=7,"High",IF(R2269&gt;=4,"Medium","Low"))</f>
        <v>Low</v>
      </c>
    </row>
    <row r="2270" spans="1:19">
      <c r="A2270" t="s">
        <v>2395</v>
      </c>
      <c r="B2270">
        <v>32</v>
      </c>
      <c r="C2270" t="s">
        <v>101</v>
      </c>
      <c r="D2270" t="s">
        <v>128</v>
      </c>
      <c r="E2270">
        <v>10</v>
      </c>
      <c r="F2270" t="s">
        <v>103</v>
      </c>
      <c r="G2270" t="s">
        <v>104</v>
      </c>
      <c r="H2270" s="5">
        <v>395</v>
      </c>
      <c r="I2270" s="5">
        <v>4065.36</v>
      </c>
      <c r="J2270" t="s">
        <v>140</v>
      </c>
      <c r="K2270" t="s">
        <v>106</v>
      </c>
      <c r="L2270">
        <v>1</v>
      </c>
      <c r="M2270">
        <v>0</v>
      </c>
      <c r="N2270">
        <v>5</v>
      </c>
      <c r="O2270" s="6">
        <v>0</v>
      </c>
      <c r="P2270" t="s">
        <v>106</v>
      </c>
      <c r="Q2270" t="s">
        <v>107</v>
      </c>
      <c r="R2270">
        <f>IF(F2270="Monthly",2,0)
+IF(E2270&lt;=6,2,0)
+IF(N2270&lt;=2,2,0)
+IF(L2270&gt;=4,2,0)
+IF(M2270&gt;=2,1,0)
+IF(H2270&gt;=_xlfn.PERCENTILE.INC($H$2:$H$10001,0.75),1,0)</f>
        <v>2</v>
      </c>
      <c r="S2270" t="str">
        <f>IF(R2270&gt;=7,"High",IF(R2270&gt;=4,"Medium","Low"))</f>
        <v>Low</v>
      </c>
    </row>
    <row r="2271" spans="1:19">
      <c r="A2271" t="s">
        <v>2396</v>
      </c>
      <c r="B2271">
        <v>39</v>
      </c>
      <c r="C2271" t="s">
        <v>112</v>
      </c>
      <c r="D2271" t="s">
        <v>133</v>
      </c>
      <c r="E2271">
        <v>37</v>
      </c>
      <c r="F2271" t="s">
        <v>103</v>
      </c>
      <c r="G2271" t="s">
        <v>104</v>
      </c>
      <c r="H2271" s="5">
        <v>428</v>
      </c>
      <c r="I2271" s="5">
        <v>16066.45</v>
      </c>
      <c r="J2271" t="s">
        <v>115</v>
      </c>
      <c r="K2271" t="s">
        <v>107</v>
      </c>
      <c r="L2271">
        <v>1</v>
      </c>
      <c r="M2271">
        <v>0</v>
      </c>
      <c r="N2271">
        <v>5</v>
      </c>
      <c r="O2271" s="6">
        <v>0</v>
      </c>
      <c r="P2271" t="s">
        <v>107</v>
      </c>
      <c r="Q2271" t="s">
        <v>107</v>
      </c>
      <c r="R2271">
        <f>IF(F2271="Monthly",2,0)
+IF(E2271&lt;=6,2,0)
+IF(N2271&lt;=2,2,0)
+IF(L2271&gt;=4,2,0)
+IF(M2271&gt;=2,1,0)
+IF(H2271&gt;=_xlfn.PERCENTILE.INC($H$2:$H$10001,0.75),1,0)</f>
        <v>2</v>
      </c>
      <c r="S2271" t="str">
        <f>IF(R2271&gt;=7,"High",IF(R2271&gt;=4,"Medium","Low"))</f>
        <v>Low</v>
      </c>
    </row>
    <row r="2272" spans="1:19">
      <c r="A2272" t="s">
        <v>2397</v>
      </c>
      <c r="B2272">
        <v>40</v>
      </c>
      <c r="C2272" t="s">
        <v>112</v>
      </c>
      <c r="D2272" t="s">
        <v>131</v>
      </c>
      <c r="E2272">
        <v>15</v>
      </c>
      <c r="F2272" t="s">
        <v>103</v>
      </c>
      <c r="G2272" t="s">
        <v>104</v>
      </c>
      <c r="H2272" s="5">
        <v>554</v>
      </c>
      <c r="I2272" s="5">
        <v>8379.15</v>
      </c>
      <c r="J2272" t="s">
        <v>105</v>
      </c>
      <c r="K2272" t="s">
        <v>106</v>
      </c>
      <c r="L2272">
        <v>1</v>
      </c>
      <c r="M2272">
        <v>0</v>
      </c>
      <c r="N2272">
        <v>5</v>
      </c>
      <c r="O2272" s="6">
        <v>0</v>
      </c>
      <c r="P2272" t="s">
        <v>107</v>
      </c>
      <c r="Q2272" t="s">
        <v>107</v>
      </c>
      <c r="R2272">
        <f>IF(F2272="Monthly",2,0)
+IF(E2272&lt;=6,2,0)
+IF(N2272&lt;=2,2,0)
+IF(L2272&gt;=4,2,0)
+IF(M2272&gt;=2,1,0)
+IF(H2272&gt;=_xlfn.PERCENTILE.INC($H$2:$H$10001,0.75),1,0)</f>
        <v>2</v>
      </c>
      <c r="S2272" t="str">
        <f>IF(R2272&gt;=7,"High",IF(R2272&gt;=4,"Medium","Low"))</f>
        <v>Low</v>
      </c>
    </row>
    <row r="2273" spans="1:19">
      <c r="A2273" t="s">
        <v>2398</v>
      </c>
      <c r="B2273">
        <v>42</v>
      </c>
      <c r="C2273" t="s">
        <v>112</v>
      </c>
      <c r="D2273" t="s">
        <v>102</v>
      </c>
      <c r="E2273">
        <v>55</v>
      </c>
      <c r="F2273" t="s">
        <v>121</v>
      </c>
      <c r="G2273" t="s">
        <v>104</v>
      </c>
      <c r="H2273" s="5">
        <v>461</v>
      </c>
      <c r="I2273" s="5">
        <v>22368.639999999999</v>
      </c>
      <c r="J2273" t="s">
        <v>117</v>
      </c>
      <c r="K2273" t="s">
        <v>107</v>
      </c>
      <c r="L2273">
        <v>1</v>
      </c>
      <c r="M2273">
        <v>0</v>
      </c>
      <c r="N2273">
        <v>4</v>
      </c>
      <c r="O2273" s="6">
        <v>10</v>
      </c>
      <c r="P2273" t="s">
        <v>107</v>
      </c>
      <c r="Q2273" t="s">
        <v>107</v>
      </c>
      <c r="R2273">
        <f>IF(F2273="Monthly",2,0)
+IF(E2273&lt;=6,2,0)
+IF(N2273&lt;=2,2,0)
+IF(L2273&gt;=4,2,0)
+IF(M2273&gt;=2,1,0)
+IF(H2273&gt;=_xlfn.PERCENTILE.INC($H$2:$H$10001,0.75),1,0)</f>
        <v>0</v>
      </c>
      <c r="S2273" t="str">
        <f>IF(R2273&gt;=7,"High",IF(R2273&gt;=4,"Medium","Low"))</f>
        <v>Low</v>
      </c>
    </row>
    <row r="2274" spans="1:19">
      <c r="A2274" t="s">
        <v>2399</v>
      </c>
      <c r="B2274">
        <v>47</v>
      </c>
      <c r="C2274" t="s">
        <v>101</v>
      </c>
      <c r="D2274" t="s">
        <v>159</v>
      </c>
      <c r="E2274">
        <v>45</v>
      </c>
      <c r="F2274" t="s">
        <v>103</v>
      </c>
      <c r="G2274" t="s">
        <v>110</v>
      </c>
      <c r="H2274" s="5">
        <v>685</v>
      </c>
      <c r="I2274" s="5">
        <v>31109.040000000001</v>
      </c>
      <c r="J2274" t="s">
        <v>115</v>
      </c>
      <c r="K2274" t="s">
        <v>106</v>
      </c>
      <c r="L2274">
        <v>1</v>
      </c>
      <c r="M2274">
        <v>0</v>
      </c>
      <c r="N2274">
        <v>4</v>
      </c>
      <c r="O2274" s="6">
        <v>0</v>
      </c>
      <c r="P2274" t="s">
        <v>107</v>
      </c>
      <c r="Q2274" t="s">
        <v>106</v>
      </c>
      <c r="R2274">
        <f>IF(F2274="Monthly",2,0)
+IF(E2274&lt;=6,2,0)
+IF(N2274&lt;=2,2,0)
+IF(L2274&gt;=4,2,0)
+IF(M2274&gt;=2,1,0)
+IF(H2274&gt;=_xlfn.PERCENTILE.INC($H$2:$H$10001,0.75),1,0)</f>
        <v>2</v>
      </c>
      <c r="S2274" t="str">
        <f>IF(R2274&gt;=7,"High",IF(R2274&gt;=4,"Medium","Low"))</f>
        <v>Low</v>
      </c>
    </row>
    <row r="2275" spans="1:19">
      <c r="A2275" t="s">
        <v>2400</v>
      </c>
      <c r="B2275">
        <v>18</v>
      </c>
      <c r="C2275" t="s">
        <v>101</v>
      </c>
      <c r="D2275" t="s">
        <v>102</v>
      </c>
      <c r="E2275">
        <v>39</v>
      </c>
      <c r="F2275" t="s">
        <v>121</v>
      </c>
      <c r="G2275" t="s">
        <v>129</v>
      </c>
      <c r="H2275" s="5">
        <v>1015</v>
      </c>
      <c r="I2275" s="5">
        <v>35153.15</v>
      </c>
      <c r="J2275" t="s">
        <v>105</v>
      </c>
      <c r="K2275" t="s">
        <v>106</v>
      </c>
      <c r="L2275">
        <v>4</v>
      </c>
      <c r="M2275">
        <v>0</v>
      </c>
      <c r="N2275">
        <v>5</v>
      </c>
      <c r="O2275" s="6">
        <v>10</v>
      </c>
      <c r="P2275" t="s">
        <v>107</v>
      </c>
      <c r="Q2275" t="s">
        <v>107</v>
      </c>
      <c r="R2275">
        <f>IF(F2275="Monthly",2,0)
+IF(E2275&lt;=6,2,0)
+IF(N2275&lt;=2,2,0)
+IF(L2275&gt;=4,2,0)
+IF(M2275&gt;=2,1,0)
+IF(H2275&gt;=_xlfn.PERCENTILE.INC($H$2:$H$10001,0.75),1,0)</f>
        <v>3</v>
      </c>
      <c r="S2275" t="str">
        <f>IF(R2275&gt;=7,"High",IF(R2275&gt;=4,"Medium","Low"))</f>
        <v>Low</v>
      </c>
    </row>
    <row r="2276" spans="1:19">
      <c r="A2276" t="s">
        <v>2401</v>
      </c>
      <c r="B2276">
        <v>21</v>
      </c>
      <c r="C2276" t="s">
        <v>112</v>
      </c>
      <c r="D2276" t="s">
        <v>102</v>
      </c>
      <c r="E2276">
        <v>18</v>
      </c>
      <c r="F2276" t="s">
        <v>103</v>
      </c>
      <c r="G2276" t="s">
        <v>110</v>
      </c>
      <c r="H2276" s="5">
        <v>715</v>
      </c>
      <c r="I2276" s="5">
        <v>12669</v>
      </c>
      <c r="J2276" t="s">
        <v>115</v>
      </c>
      <c r="K2276" t="s">
        <v>106</v>
      </c>
      <c r="L2276">
        <v>1</v>
      </c>
      <c r="M2276">
        <v>0</v>
      </c>
      <c r="N2276">
        <v>4</v>
      </c>
      <c r="O2276" s="6">
        <v>0</v>
      </c>
      <c r="P2276" t="s">
        <v>107</v>
      </c>
      <c r="Q2276" t="s">
        <v>106</v>
      </c>
      <c r="R2276">
        <f>IF(F2276="Monthly",2,0)
+IF(E2276&lt;=6,2,0)
+IF(N2276&lt;=2,2,0)
+IF(L2276&gt;=4,2,0)
+IF(M2276&gt;=2,1,0)
+IF(H2276&gt;=_xlfn.PERCENTILE.INC($H$2:$H$10001,0.75),1,0)</f>
        <v>2</v>
      </c>
      <c r="S2276" t="str">
        <f>IF(R2276&gt;=7,"High",IF(R2276&gt;=4,"Medium","Low"))</f>
        <v>Low</v>
      </c>
    </row>
    <row r="2277" spans="1:19">
      <c r="A2277" t="s">
        <v>2402</v>
      </c>
      <c r="B2277">
        <v>24</v>
      </c>
      <c r="C2277" t="s">
        <v>101</v>
      </c>
      <c r="D2277" t="s">
        <v>126</v>
      </c>
      <c r="E2277">
        <v>72</v>
      </c>
      <c r="F2277" t="s">
        <v>121</v>
      </c>
      <c r="G2277" t="s">
        <v>110</v>
      </c>
      <c r="H2277" s="5">
        <v>738</v>
      </c>
      <c r="I2277" s="5">
        <v>52678.06</v>
      </c>
      <c r="J2277" t="s">
        <v>117</v>
      </c>
      <c r="K2277" t="s">
        <v>106</v>
      </c>
      <c r="L2277">
        <v>0</v>
      </c>
      <c r="M2277">
        <v>0</v>
      </c>
      <c r="N2277">
        <v>5</v>
      </c>
      <c r="O2277" s="6">
        <v>0</v>
      </c>
      <c r="P2277" t="s">
        <v>107</v>
      </c>
      <c r="Q2277" t="s">
        <v>107</v>
      </c>
      <c r="R2277">
        <f>IF(F2277="Monthly",2,0)
+IF(E2277&lt;=6,2,0)
+IF(N2277&lt;=2,2,0)
+IF(L2277&gt;=4,2,0)
+IF(M2277&gt;=2,1,0)
+IF(H2277&gt;=_xlfn.PERCENTILE.INC($H$2:$H$10001,0.75),1,0)</f>
        <v>0</v>
      </c>
      <c r="S2277" t="str">
        <f>IF(R2277&gt;=7,"High",IF(R2277&gt;=4,"Medium","Low"))</f>
        <v>Low</v>
      </c>
    </row>
    <row r="2278" spans="1:19">
      <c r="A2278" t="s">
        <v>2403</v>
      </c>
      <c r="B2278">
        <v>31</v>
      </c>
      <c r="C2278" t="s">
        <v>112</v>
      </c>
      <c r="D2278" t="s">
        <v>102</v>
      </c>
      <c r="E2278">
        <v>18</v>
      </c>
      <c r="F2278" t="s">
        <v>103</v>
      </c>
      <c r="G2278" t="s">
        <v>104</v>
      </c>
      <c r="H2278" s="5">
        <v>441</v>
      </c>
      <c r="I2278" s="5">
        <v>7709.55</v>
      </c>
      <c r="J2278" t="s">
        <v>115</v>
      </c>
      <c r="K2278" t="s">
        <v>106</v>
      </c>
      <c r="L2278">
        <v>3</v>
      </c>
      <c r="M2278">
        <v>1</v>
      </c>
      <c r="N2278">
        <v>4</v>
      </c>
      <c r="O2278" s="6">
        <v>0</v>
      </c>
      <c r="P2278" t="s">
        <v>107</v>
      </c>
      <c r="Q2278" t="s">
        <v>107</v>
      </c>
      <c r="R2278">
        <f>IF(F2278="Monthly",2,0)
+IF(E2278&lt;=6,2,0)
+IF(N2278&lt;=2,2,0)
+IF(L2278&gt;=4,2,0)
+IF(M2278&gt;=2,1,0)
+IF(H2278&gt;=_xlfn.PERCENTILE.INC($H$2:$H$10001,0.75),1,0)</f>
        <v>2</v>
      </c>
      <c r="S2278" t="str">
        <f>IF(R2278&gt;=7,"High",IF(R2278&gt;=4,"Medium","Low"))</f>
        <v>Low</v>
      </c>
    </row>
    <row r="2279" spans="1:19">
      <c r="A2279" t="s">
        <v>2404</v>
      </c>
      <c r="B2279">
        <v>36</v>
      </c>
      <c r="C2279" t="s">
        <v>101</v>
      </c>
      <c r="D2279" t="s">
        <v>119</v>
      </c>
      <c r="E2279">
        <v>20</v>
      </c>
      <c r="F2279" t="s">
        <v>103</v>
      </c>
      <c r="G2279" t="s">
        <v>104</v>
      </c>
      <c r="H2279" s="5">
        <v>531</v>
      </c>
      <c r="I2279" s="5">
        <v>10692.82</v>
      </c>
      <c r="J2279" t="s">
        <v>105</v>
      </c>
      <c r="K2279" t="s">
        <v>106</v>
      </c>
      <c r="L2279">
        <v>1</v>
      </c>
      <c r="M2279">
        <v>0</v>
      </c>
      <c r="N2279">
        <v>4</v>
      </c>
      <c r="O2279" s="6">
        <v>0</v>
      </c>
      <c r="P2279" t="s">
        <v>106</v>
      </c>
      <c r="Q2279" t="s">
        <v>107</v>
      </c>
      <c r="R2279">
        <f>IF(F2279="Monthly",2,0)
+IF(E2279&lt;=6,2,0)
+IF(N2279&lt;=2,2,0)
+IF(L2279&gt;=4,2,0)
+IF(M2279&gt;=2,1,0)
+IF(H2279&gt;=_xlfn.PERCENTILE.INC($H$2:$H$10001,0.75),1,0)</f>
        <v>2</v>
      </c>
      <c r="S2279" t="str">
        <f>IF(R2279&gt;=7,"High",IF(R2279&gt;=4,"Medium","Low"))</f>
        <v>Low</v>
      </c>
    </row>
    <row r="2280" spans="1:19">
      <c r="A2280" t="s">
        <v>2405</v>
      </c>
      <c r="B2280">
        <v>32</v>
      </c>
      <c r="C2280" t="s">
        <v>112</v>
      </c>
      <c r="D2280" t="s">
        <v>131</v>
      </c>
      <c r="E2280">
        <v>27</v>
      </c>
      <c r="F2280" t="s">
        <v>103</v>
      </c>
      <c r="G2280" t="s">
        <v>110</v>
      </c>
      <c r="H2280" s="5">
        <v>713</v>
      </c>
      <c r="I2280" s="5">
        <v>19701.09</v>
      </c>
      <c r="J2280" t="s">
        <v>115</v>
      </c>
      <c r="K2280" t="s">
        <v>106</v>
      </c>
      <c r="L2280">
        <v>0</v>
      </c>
      <c r="M2280">
        <v>0</v>
      </c>
      <c r="N2280">
        <v>5</v>
      </c>
      <c r="O2280" s="6">
        <v>0</v>
      </c>
      <c r="P2280" t="s">
        <v>107</v>
      </c>
      <c r="Q2280" t="s">
        <v>107</v>
      </c>
      <c r="R2280">
        <f>IF(F2280="Monthly",2,0)
+IF(E2280&lt;=6,2,0)
+IF(N2280&lt;=2,2,0)
+IF(L2280&gt;=4,2,0)
+IF(M2280&gt;=2,1,0)
+IF(H2280&gt;=_xlfn.PERCENTILE.INC($H$2:$H$10001,0.75),1,0)</f>
        <v>2</v>
      </c>
      <c r="S2280" t="str">
        <f>IF(R2280&gt;=7,"High",IF(R2280&gt;=4,"Medium","Low"))</f>
        <v>Low</v>
      </c>
    </row>
    <row r="2281" spans="1:19">
      <c r="A2281" t="s">
        <v>2406</v>
      </c>
      <c r="B2281">
        <v>47</v>
      </c>
      <c r="C2281" t="s">
        <v>101</v>
      </c>
      <c r="D2281" t="s">
        <v>119</v>
      </c>
      <c r="E2281">
        <v>19</v>
      </c>
      <c r="F2281" t="s">
        <v>103</v>
      </c>
      <c r="G2281" t="s">
        <v>110</v>
      </c>
      <c r="H2281" s="5">
        <v>710</v>
      </c>
      <c r="I2281" s="5">
        <v>13132.29</v>
      </c>
      <c r="J2281" t="s">
        <v>117</v>
      </c>
      <c r="K2281" t="s">
        <v>106</v>
      </c>
      <c r="L2281">
        <v>5</v>
      </c>
      <c r="M2281">
        <v>1</v>
      </c>
      <c r="N2281">
        <v>3</v>
      </c>
      <c r="O2281" s="6">
        <v>0</v>
      </c>
      <c r="P2281" t="s">
        <v>107</v>
      </c>
      <c r="Q2281" t="s">
        <v>106</v>
      </c>
      <c r="R2281">
        <f>IF(F2281="Monthly",2,0)
+IF(E2281&lt;=6,2,0)
+IF(N2281&lt;=2,2,0)
+IF(L2281&gt;=4,2,0)
+IF(M2281&gt;=2,1,0)
+IF(H2281&gt;=_xlfn.PERCENTILE.INC($H$2:$H$10001,0.75),1,0)</f>
        <v>4</v>
      </c>
      <c r="S2281" t="str">
        <f>IF(R2281&gt;=7,"High",IF(R2281&gt;=4,"Medium","Low"))</f>
        <v>Medium</v>
      </c>
    </row>
    <row r="2282" spans="1:19">
      <c r="A2282" t="s">
        <v>2407</v>
      </c>
      <c r="B2282">
        <v>38</v>
      </c>
      <c r="C2282" t="s">
        <v>101</v>
      </c>
      <c r="D2282" t="s">
        <v>102</v>
      </c>
      <c r="E2282">
        <v>36</v>
      </c>
      <c r="F2282" t="s">
        <v>109</v>
      </c>
      <c r="G2282" t="s">
        <v>104</v>
      </c>
      <c r="H2282" s="5">
        <v>543</v>
      </c>
      <c r="I2282" s="5">
        <v>19694.79</v>
      </c>
      <c r="J2282" t="s">
        <v>140</v>
      </c>
      <c r="K2282" t="s">
        <v>106</v>
      </c>
      <c r="L2282">
        <v>0</v>
      </c>
      <c r="M2282">
        <v>0</v>
      </c>
      <c r="N2282">
        <v>5</v>
      </c>
      <c r="O2282" s="6">
        <v>0</v>
      </c>
      <c r="P2282" t="s">
        <v>107</v>
      </c>
      <c r="Q2282" t="s">
        <v>106</v>
      </c>
      <c r="R2282">
        <f>IF(F2282="Monthly",2,0)
+IF(E2282&lt;=6,2,0)
+IF(N2282&lt;=2,2,0)
+IF(L2282&gt;=4,2,0)
+IF(M2282&gt;=2,1,0)
+IF(H2282&gt;=_xlfn.PERCENTILE.INC($H$2:$H$10001,0.75),1,0)</f>
        <v>0</v>
      </c>
      <c r="S2282" t="str">
        <f>IF(R2282&gt;=7,"High",IF(R2282&gt;=4,"Medium","Low"))</f>
        <v>Low</v>
      </c>
    </row>
    <row r="2283" spans="1:19">
      <c r="A2283" t="s">
        <v>2408</v>
      </c>
      <c r="B2283">
        <v>31</v>
      </c>
      <c r="C2283" t="s">
        <v>112</v>
      </c>
      <c r="D2283" t="s">
        <v>131</v>
      </c>
      <c r="E2283">
        <v>5</v>
      </c>
      <c r="F2283" t="s">
        <v>103</v>
      </c>
      <c r="G2283" t="s">
        <v>110</v>
      </c>
      <c r="H2283" s="5">
        <v>788</v>
      </c>
      <c r="I2283" s="5">
        <v>4045.71</v>
      </c>
      <c r="J2283" t="s">
        <v>117</v>
      </c>
      <c r="K2283" t="s">
        <v>106</v>
      </c>
      <c r="L2283">
        <v>6</v>
      </c>
      <c r="M2283">
        <v>1</v>
      </c>
      <c r="N2283">
        <v>4</v>
      </c>
      <c r="O2283" s="6">
        <v>0</v>
      </c>
      <c r="P2283" t="s">
        <v>107</v>
      </c>
      <c r="Q2283" t="s">
        <v>107</v>
      </c>
      <c r="R2283">
        <f>IF(F2283="Monthly",2,0)
+IF(E2283&lt;=6,2,0)
+IF(N2283&lt;=2,2,0)
+IF(L2283&gt;=4,2,0)
+IF(M2283&gt;=2,1,0)
+IF(H2283&gt;=_xlfn.PERCENTILE.INC($H$2:$H$10001,0.75),1,0)</f>
        <v>6</v>
      </c>
      <c r="S2283" t="str">
        <f>IF(R2283&gt;=7,"High",IF(R2283&gt;=4,"Medium","Low"))</f>
        <v>Medium</v>
      </c>
    </row>
    <row r="2284" spans="1:19">
      <c r="A2284" t="s">
        <v>2409</v>
      </c>
      <c r="B2284">
        <v>39</v>
      </c>
      <c r="C2284" t="s">
        <v>101</v>
      </c>
      <c r="D2284" t="s">
        <v>102</v>
      </c>
      <c r="E2284">
        <v>20</v>
      </c>
      <c r="F2284" t="s">
        <v>103</v>
      </c>
      <c r="G2284" t="s">
        <v>110</v>
      </c>
      <c r="H2284" s="5">
        <v>750</v>
      </c>
      <c r="I2284" s="5">
        <v>14691.06</v>
      </c>
      <c r="J2284" t="s">
        <v>117</v>
      </c>
      <c r="K2284" t="s">
        <v>106</v>
      </c>
      <c r="L2284">
        <v>1</v>
      </c>
      <c r="M2284">
        <v>0</v>
      </c>
      <c r="N2284">
        <v>5</v>
      </c>
      <c r="O2284" s="6">
        <v>0</v>
      </c>
      <c r="P2284" t="s">
        <v>107</v>
      </c>
      <c r="Q2284" t="s">
        <v>107</v>
      </c>
      <c r="R2284">
        <f>IF(F2284="Monthly",2,0)
+IF(E2284&lt;=6,2,0)
+IF(N2284&lt;=2,2,0)
+IF(L2284&gt;=4,2,0)
+IF(M2284&gt;=2,1,0)
+IF(H2284&gt;=_xlfn.PERCENTILE.INC($H$2:$H$10001,0.75),1,0)</f>
        <v>2</v>
      </c>
      <c r="S2284" t="str">
        <f>IF(R2284&gt;=7,"High",IF(R2284&gt;=4,"Medium","Low"))</f>
        <v>Low</v>
      </c>
    </row>
    <row r="2285" spans="1:19">
      <c r="A2285" t="s">
        <v>2410</v>
      </c>
      <c r="B2285">
        <v>43</v>
      </c>
      <c r="C2285" t="s">
        <v>112</v>
      </c>
      <c r="D2285" t="s">
        <v>137</v>
      </c>
      <c r="E2285">
        <v>30</v>
      </c>
      <c r="F2285" t="s">
        <v>109</v>
      </c>
      <c r="G2285" t="s">
        <v>129</v>
      </c>
      <c r="H2285" s="5">
        <v>973</v>
      </c>
      <c r="I2285" s="5">
        <v>28919.8</v>
      </c>
      <c r="J2285" t="s">
        <v>134</v>
      </c>
      <c r="K2285" t="s">
        <v>106</v>
      </c>
      <c r="L2285">
        <v>0</v>
      </c>
      <c r="M2285">
        <v>0</v>
      </c>
      <c r="N2285">
        <v>5</v>
      </c>
      <c r="O2285" s="6">
        <v>0</v>
      </c>
      <c r="P2285" t="s">
        <v>107</v>
      </c>
      <c r="Q2285" t="s">
        <v>107</v>
      </c>
      <c r="R2285">
        <f>IF(F2285="Monthly",2,0)
+IF(E2285&lt;=6,2,0)
+IF(N2285&lt;=2,2,0)
+IF(L2285&gt;=4,2,0)
+IF(M2285&gt;=2,1,0)
+IF(H2285&gt;=_xlfn.PERCENTILE.INC($H$2:$H$10001,0.75),1,0)</f>
        <v>1</v>
      </c>
      <c r="S2285" t="str">
        <f>IF(R2285&gt;=7,"High",IF(R2285&gt;=4,"Medium","Low"))</f>
        <v>Low</v>
      </c>
    </row>
    <row r="2286" spans="1:19">
      <c r="A2286" t="s">
        <v>2411</v>
      </c>
      <c r="B2286">
        <v>43</v>
      </c>
      <c r="C2286" t="s">
        <v>112</v>
      </c>
      <c r="D2286" t="s">
        <v>126</v>
      </c>
      <c r="E2286">
        <v>18</v>
      </c>
      <c r="F2286" t="s">
        <v>103</v>
      </c>
      <c r="G2286" t="s">
        <v>129</v>
      </c>
      <c r="H2286" s="5">
        <v>1134</v>
      </c>
      <c r="I2286" s="5">
        <v>20600.86</v>
      </c>
      <c r="J2286" t="s">
        <v>117</v>
      </c>
      <c r="K2286" t="s">
        <v>106</v>
      </c>
      <c r="L2286">
        <v>5</v>
      </c>
      <c r="M2286">
        <v>0</v>
      </c>
      <c r="N2286">
        <v>4</v>
      </c>
      <c r="O2286" s="6">
        <v>0</v>
      </c>
      <c r="P2286" t="s">
        <v>107</v>
      </c>
      <c r="Q2286" t="s">
        <v>107</v>
      </c>
      <c r="R2286">
        <f>IF(F2286="Monthly",2,0)
+IF(E2286&lt;=6,2,0)
+IF(N2286&lt;=2,2,0)
+IF(L2286&gt;=4,2,0)
+IF(M2286&gt;=2,1,0)
+IF(H2286&gt;=_xlfn.PERCENTILE.INC($H$2:$H$10001,0.75),1,0)</f>
        <v>5</v>
      </c>
      <c r="S2286" t="str">
        <f>IF(R2286&gt;=7,"High",IF(R2286&gt;=4,"Medium","Low"))</f>
        <v>Medium</v>
      </c>
    </row>
    <row r="2287" spans="1:19">
      <c r="A2287" t="s">
        <v>2412</v>
      </c>
      <c r="B2287">
        <v>48</v>
      </c>
      <c r="C2287" t="s">
        <v>112</v>
      </c>
      <c r="D2287" t="s">
        <v>102</v>
      </c>
      <c r="E2287">
        <v>40</v>
      </c>
      <c r="F2287" t="s">
        <v>109</v>
      </c>
      <c r="G2287" t="s">
        <v>110</v>
      </c>
      <c r="H2287" s="5">
        <v>800</v>
      </c>
      <c r="I2287" s="5">
        <v>31487.39</v>
      </c>
      <c r="J2287" t="s">
        <v>117</v>
      </c>
      <c r="K2287" t="s">
        <v>106</v>
      </c>
      <c r="L2287">
        <v>3</v>
      </c>
      <c r="M2287">
        <v>0</v>
      </c>
      <c r="N2287">
        <v>5</v>
      </c>
      <c r="O2287" s="6">
        <v>0</v>
      </c>
      <c r="P2287" t="s">
        <v>107</v>
      </c>
      <c r="Q2287" t="s">
        <v>107</v>
      </c>
      <c r="R2287">
        <f>IF(F2287="Monthly",2,0)
+IF(E2287&lt;=6,2,0)
+IF(N2287&lt;=2,2,0)
+IF(L2287&gt;=4,2,0)
+IF(M2287&gt;=2,1,0)
+IF(H2287&gt;=_xlfn.PERCENTILE.INC($H$2:$H$10001,0.75),1,0)</f>
        <v>1</v>
      </c>
      <c r="S2287" t="str">
        <f>IF(R2287&gt;=7,"High",IF(R2287&gt;=4,"Medium","Low"))</f>
        <v>Low</v>
      </c>
    </row>
    <row r="2288" spans="1:19">
      <c r="A2288" t="s">
        <v>2413</v>
      </c>
      <c r="B2288">
        <v>36</v>
      </c>
      <c r="C2288" t="s">
        <v>112</v>
      </c>
      <c r="D2288" t="s">
        <v>159</v>
      </c>
      <c r="E2288">
        <v>16</v>
      </c>
      <c r="F2288" t="s">
        <v>103</v>
      </c>
      <c r="G2288" t="s">
        <v>104</v>
      </c>
      <c r="H2288" s="5">
        <v>491</v>
      </c>
      <c r="I2288" s="5">
        <v>7864.9</v>
      </c>
      <c r="J2288" t="s">
        <v>134</v>
      </c>
      <c r="K2288" t="s">
        <v>106</v>
      </c>
      <c r="L2288">
        <v>1</v>
      </c>
      <c r="M2288">
        <v>0</v>
      </c>
      <c r="N2288">
        <v>5</v>
      </c>
      <c r="O2288" s="6">
        <v>0</v>
      </c>
      <c r="P2288" t="s">
        <v>107</v>
      </c>
      <c r="Q2288" t="s">
        <v>107</v>
      </c>
      <c r="R2288">
        <f>IF(F2288="Monthly",2,0)
+IF(E2288&lt;=6,2,0)
+IF(N2288&lt;=2,2,0)
+IF(L2288&gt;=4,2,0)
+IF(M2288&gt;=2,1,0)
+IF(H2288&gt;=_xlfn.PERCENTILE.INC($H$2:$H$10001,0.75),1,0)</f>
        <v>2</v>
      </c>
      <c r="S2288" t="str">
        <f>IF(R2288&gt;=7,"High",IF(R2288&gt;=4,"Medium","Low"))</f>
        <v>Low</v>
      </c>
    </row>
    <row r="2289" spans="1:19">
      <c r="A2289" t="s">
        <v>2414</v>
      </c>
      <c r="B2289">
        <v>34</v>
      </c>
      <c r="C2289" t="s">
        <v>101</v>
      </c>
      <c r="D2289" t="s">
        <v>113</v>
      </c>
      <c r="E2289">
        <v>25</v>
      </c>
      <c r="F2289" t="s">
        <v>109</v>
      </c>
      <c r="G2289" t="s">
        <v>104</v>
      </c>
      <c r="H2289" s="5">
        <v>397</v>
      </c>
      <c r="I2289" s="5">
        <v>10020.42</v>
      </c>
      <c r="J2289" t="s">
        <v>115</v>
      </c>
      <c r="K2289" t="s">
        <v>106</v>
      </c>
      <c r="L2289">
        <v>0</v>
      </c>
      <c r="M2289">
        <v>0</v>
      </c>
      <c r="N2289">
        <v>5</v>
      </c>
      <c r="O2289" s="6">
        <v>0</v>
      </c>
      <c r="P2289" t="s">
        <v>106</v>
      </c>
      <c r="Q2289" t="s">
        <v>107</v>
      </c>
      <c r="R2289">
        <f>IF(F2289="Monthly",2,0)
+IF(E2289&lt;=6,2,0)
+IF(N2289&lt;=2,2,0)
+IF(L2289&gt;=4,2,0)
+IF(M2289&gt;=2,1,0)
+IF(H2289&gt;=_xlfn.PERCENTILE.INC($H$2:$H$10001,0.75),1,0)</f>
        <v>0</v>
      </c>
      <c r="S2289" t="str">
        <f>IF(R2289&gt;=7,"High",IF(R2289&gt;=4,"Medium","Low"))</f>
        <v>Low</v>
      </c>
    </row>
    <row r="2290" spans="1:19">
      <c r="A2290" t="s">
        <v>2415</v>
      </c>
      <c r="B2290">
        <v>25</v>
      </c>
      <c r="C2290" t="s">
        <v>101</v>
      </c>
      <c r="D2290" t="s">
        <v>113</v>
      </c>
      <c r="E2290">
        <v>20</v>
      </c>
      <c r="F2290" t="s">
        <v>103</v>
      </c>
      <c r="G2290" t="s">
        <v>110</v>
      </c>
      <c r="H2290" s="5">
        <v>757</v>
      </c>
      <c r="I2290" s="5">
        <v>14714.91</v>
      </c>
      <c r="J2290" t="s">
        <v>117</v>
      </c>
      <c r="K2290" t="s">
        <v>106</v>
      </c>
      <c r="L2290">
        <v>0</v>
      </c>
      <c r="M2290">
        <v>0</v>
      </c>
      <c r="N2290">
        <v>4</v>
      </c>
      <c r="O2290" s="6">
        <v>0</v>
      </c>
      <c r="P2290" t="s">
        <v>106</v>
      </c>
      <c r="Q2290" t="s">
        <v>107</v>
      </c>
      <c r="R2290">
        <f>IF(F2290="Monthly",2,0)
+IF(E2290&lt;=6,2,0)
+IF(N2290&lt;=2,2,0)
+IF(L2290&gt;=4,2,0)
+IF(M2290&gt;=2,1,0)
+IF(H2290&gt;=_xlfn.PERCENTILE.INC($H$2:$H$10001,0.75),1,0)</f>
        <v>2</v>
      </c>
      <c r="S2290" t="str">
        <f>IF(R2290&gt;=7,"High",IF(R2290&gt;=4,"Medium","Low"))</f>
        <v>Low</v>
      </c>
    </row>
    <row r="2291" spans="1:19">
      <c r="A2291" t="s">
        <v>2416</v>
      </c>
      <c r="B2291">
        <v>18</v>
      </c>
      <c r="C2291" t="s">
        <v>101</v>
      </c>
      <c r="D2291" t="s">
        <v>133</v>
      </c>
      <c r="E2291">
        <v>43</v>
      </c>
      <c r="F2291" t="s">
        <v>121</v>
      </c>
      <c r="G2291" t="s">
        <v>129</v>
      </c>
      <c r="H2291" s="5">
        <v>1061</v>
      </c>
      <c r="I2291" s="5">
        <v>45860.73</v>
      </c>
      <c r="J2291" t="s">
        <v>140</v>
      </c>
      <c r="K2291" t="s">
        <v>106</v>
      </c>
      <c r="L2291">
        <v>0</v>
      </c>
      <c r="M2291">
        <v>0</v>
      </c>
      <c r="N2291">
        <v>5</v>
      </c>
      <c r="O2291" s="6">
        <v>0</v>
      </c>
      <c r="P2291" t="s">
        <v>107</v>
      </c>
      <c r="Q2291" t="s">
        <v>107</v>
      </c>
      <c r="R2291">
        <f>IF(F2291="Monthly",2,0)
+IF(E2291&lt;=6,2,0)
+IF(N2291&lt;=2,2,0)
+IF(L2291&gt;=4,2,0)
+IF(M2291&gt;=2,1,0)
+IF(H2291&gt;=_xlfn.PERCENTILE.INC($H$2:$H$10001,0.75),1,0)</f>
        <v>1</v>
      </c>
      <c r="S2291" t="str">
        <f>IF(R2291&gt;=7,"High",IF(R2291&gt;=4,"Medium","Low"))</f>
        <v>Low</v>
      </c>
    </row>
    <row r="2292" spans="1:19">
      <c r="A2292" t="s">
        <v>2417</v>
      </c>
      <c r="B2292">
        <v>46</v>
      </c>
      <c r="C2292" t="s">
        <v>101</v>
      </c>
      <c r="D2292" t="s">
        <v>128</v>
      </c>
      <c r="E2292">
        <v>40</v>
      </c>
      <c r="F2292" t="s">
        <v>109</v>
      </c>
      <c r="G2292" t="s">
        <v>104</v>
      </c>
      <c r="H2292" s="5">
        <v>548</v>
      </c>
      <c r="I2292" s="5">
        <v>22153.3</v>
      </c>
      <c r="J2292" t="s">
        <v>105</v>
      </c>
      <c r="K2292" t="s">
        <v>107</v>
      </c>
      <c r="L2292">
        <v>1</v>
      </c>
      <c r="M2292">
        <v>0</v>
      </c>
      <c r="N2292">
        <v>4</v>
      </c>
      <c r="O2292" s="6">
        <v>0</v>
      </c>
      <c r="P2292" t="s">
        <v>106</v>
      </c>
      <c r="Q2292" t="s">
        <v>107</v>
      </c>
      <c r="R2292">
        <f>IF(F2292="Monthly",2,0)
+IF(E2292&lt;=6,2,0)
+IF(N2292&lt;=2,2,0)
+IF(L2292&gt;=4,2,0)
+IF(M2292&gt;=2,1,0)
+IF(H2292&gt;=_xlfn.PERCENTILE.INC($H$2:$H$10001,0.75),1,0)</f>
        <v>0</v>
      </c>
      <c r="S2292" t="str">
        <f>IF(R2292&gt;=7,"High",IF(R2292&gt;=4,"Medium","Low"))</f>
        <v>Low</v>
      </c>
    </row>
    <row r="2293" spans="1:19">
      <c r="A2293" t="s">
        <v>2418</v>
      </c>
      <c r="B2293">
        <v>30</v>
      </c>
      <c r="C2293" t="s">
        <v>101</v>
      </c>
      <c r="D2293" t="s">
        <v>119</v>
      </c>
      <c r="E2293">
        <v>26</v>
      </c>
      <c r="F2293" t="s">
        <v>109</v>
      </c>
      <c r="G2293" t="s">
        <v>104</v>
      </c>
      <c r="H2293" s="5">
        <v>441</v>
      </c>
      <c r="I2293" s="5">
        <v>10850.35</v>
      </c>
      <c r="J2293" t="s">
        <v>117</v>
      </c>
      <c r="K2293" t="s">
        <v>106</v>
      </c>
      <c r="L2293">
        <v>1</v>
      </c>
      <c r="M2293">
        <v>0</v>
      </c>
      <c r="N2293">
        <v>5</v>
      </c>
      <c r="O2293" s="6">
        <v>5</v>
      </c>
      <c r="P2293" t="s">
        <v>107</v>
      </c>
      <c r="Q2293" t="s">
        <v>107</v>
      </c>
      <c r="R2293">
        <f>IF(F2293="Monthly",2,0)
+IF(E2293&lt;=6,2,0)
+IF(N2293&lt;=2,2,0)
+IF(L2293&gt;=4,2,0)
+IF(M2293&gt;=2,1,0)
+IF(H2293&gt;=_xlfn.PERCENTILE.INC($H$2:$H$10001,0.75),1,0)</f>
        <v>0</v>
      </c>
      <c r="S2293" t="str">
        <f>IF(R2293&gt;=7,"High",IF(R2293&gt;=4,"Medium","Low"))</f>
        <v>Low</v>
      </c>
    </row>
    <row r="2294" spans="1:19">
      <c r="A2294" t="s">
        <v>2419</v>
      </c>
      <c r="B2294">
        <v>35</v>
      </c>
      <c r="C2294" t="s">
        <v>112</v>
      </c>
      <c r="D2294" t="s">
        <v>102</v>
      </c>
      <c r="E2294">
        <v>40</v>
      </c>
      <c r="F2294" t="s">
        <v>103</v>
      </c>
      <c r="G2294" t="s">
        <v>104</v>
      </c>
      <c r="H2294" s="5">
        <v>470</v>
      </c>
      <c r="I2294" s="5">
        <v>19207.72</v>
      </c>
      <c r="J2294" t="s">
        <v>117</v>
      </c>
      <c r="K2294" t="s">
        <v>107</v>
      </c>
      <c r="L2294">
        <v>0</v>
      </c>
      <c r="M2294">
        <v>0</v>
      </c>
      <c r="N2294">
        <v>5</v>
      </c>
      <c r="O2294" s="6">
        <v>0</v>
      </c>
      <c r="P2294" t="s">
        <v>106</v>
      </c>
      <c r="Q2294" t="s">
        <v>106</v>
      </c>
      <c r="R2294">
        <f>IF(F2294="Monthly",2,0)
+IF(E2294&lt;=6,2,0)
+IF(N2294&lt;=2,2,0)
+IF(L2294&gt;=4,2,0)
+IF(M2294&gt;=2,1,0)
+IF(H2294&gt;=_xlfn.PERCENTILE.INC($H$2:$H$10001,0.75),1,0)</f>
        <v>2</v>
      </c>
      <c r="S2294" t="str">
        <f>IF(R2294&gt;=7,"High",IF(R2294&gt;=4,"Medium","Low"))</f>
        <v>Low</v>
      </c>
    </row>
    <row r="2295" spans="1:19">
      <c r="A2295" t="s">
        <v>2420</v>
      </c>
      <c r="B2295">
        <v>34</v>
      </c>
      <c r="C2295" t="s">
        <v>112</v>
      </c>
      <c r="D2295" t="s">
        <v>133</v>
      </c>
      <c r="E2295">
        <v>32</v>
      </c>
      <c r="F2295" t="s">
        <v>103</v>
      </c>
      <c r="G2295" t="s">
        <v>129</v>
      </c>
      <c r="H2295" s="5">
        <v>1073</v>
      </c>
      <c r="I2295" s="5">
        <v>33986.160000000003</v>
      </c>
      <c r="J2295" t="s">
        <v>105</v>
      </c>
      <c r="K2295" t="s">
        <v>106</v>
      </c>
      <c r="L2295">
        <v>1</v>
      </c>
      <c r="M2295">
        <v>0</v>
      </c>
      <c r="N2295">
        <v>4</v>
      </c>
      <c r="O2295" s="6">
        <v>0</v>
      </c>
      <c r="P2295" t="s">
        <v>107</v>
      </c>
      <c r="Q2295" t="s">
        <v>107</v>
      </c>
      <c r="R2295">
        <f>IF(F2295="Monthly",2,0)
+IF(E2295&lt;=6,2,0)
+IF(N2295&lt;=2,2,0)
+IF(L2295&gt;=4,2,0)
+IF(M2295&gt;=2,1,0)
+IF(H2295&gt;=_xlfn.PERCENTILE.INC($H$2:$H$10001,0.75),1,0)</f>
        <v>3</v>
      </c>
      <c r="S2295" t="str">
        <f>IF(R2295&gt;=7,"High",IF(R2295&gt;=4,"Medium","Low"))</f>
        <v>Low</v>
      </c>
    </row>
    <row r="2296" spans="1:19">
      <c r="A2296" t="s">
        <v>2421</v>
      </c>
      <c r="B2296">
        <v>50</v>
      </c>
      <c r="C2296" t="s">
        <v>101</v>
      </c>
      <c r="D2296" t="s">
        <v>102</v>
      </c>
      <c r="E2296">
        <v>45</v>
      </c>
      <c r="F2296" t="s">
        <v>103</v>
      </c>
      <c r="G2296" t="s">
        <v>110</v>
      </c>
      <c r="H2296" s="5">
        <v>811</v>
      </c>
      <c r="I2296" s="5">
        <v>37179.17</v>
      </c>
      <c r="J2296" t="s">
        <v>117</v>
      </c>
      <c r="K2296" t="s">
        <v>106</v>
      </c>
      <c r="L2296">
        <v>2</v>
      </c>
      <c r="M2296">
        <v>2</v>
      </c>
      <c r="N2296">
        <v>3</v>
      </c>
      <c r="O2296" s="6">
        <v>0</v>
      </c>
      <c r="P2296" t="s">
        <v>107</v>
      </c>
      <c r="Q2296" t="s">
        <v>106</v>
      </c>
      <c r="R2296">
        <f>IF(F2296="Monthly",2,0)
+IF(E2296&lt;=6,2,0)
+IF(N2296&lt;=2,2,0)
+IF(L2296&gt;=4,2,0)
+IF(M2296&gt;=2,1,0)
+IF(H2296&gt;=_xlfn.PERCENTILE.INC($H$2:$H$10001,0.75),1,0)</f>
        <v>4</v>
      </c>
      <c r="S2296" t="str">
        <f>IF(R2296&gt;=7,"High",IF(R2296&gt;=4,"Medium","Low"))</f>
        <v>Medium</v>
      </c>
    </row>
    <row r="2297" spans="1:19">
      <c r="A2297" t="s">
        <v>2422</v>
      </c>
      <c r="B2297">
        <v>24</v>
      </c>
      <c r="C2297" t="s">
        <v>101</v>
      </c>
      <c r="D2297" t="s">
        <v>113</v>
      </c>
      <c r="E2297">
        <v>43</v>
      </c>
      <c r="F2297" t="s">
        <v>121</v>
      </c>
      <c r="G2297" t="s">
        <v>110</v>
      </c>
      <c r="H2297" s="5">
        <v>782</v>
      </c>
      <c r="I2297" s="5">
        <v>34310.980000000003</v>
      </c>
      <c r="J2297" t="s">
        <v>134</v>
      </c>
      <c r="K2297" t="s">
        <v>106</v>
      </c>
      <c r="L2297">
        <v>6</v>
      </c>
      <c r="M2297">
        <v>2</v>
      </c>
      <c r="N2297">
        <v>4</v>
      </c>
      <c r="O2297" s="6">
        <v>0</v>
      </c>
      <c r="P2297" t="s">
        <v>107</v>
      </c>
      <c r="Q2297" t="s">
        <v>107</v>
      </c>
      <c r="R2297">
        <f>IF(F2297="Monthly",2,0)
+IF(E2297&lt;=6,2,0)
+IF(N2297&lt;=2,2,0)
+IF(L2297&gt;=4,2,0)
+IF(M2297&gt;=2,1,0)
+IF(H2297&gt;=_xlfn.PERCENTILE.INC($H$2:$H$10001,0.75),1,0)</f>
        <v>3</v>
      </c>
      <c r="S2297" t="str">
        <f>IF(R2297&gt;=7,"High",IF(R2297&gt;=4,"Medium","Low"))</f>
        <v>Low</v>
      </c>
    </row>
    <row r="2298" spans="1:19">
      <c r="A2298" t="s">
        <v>2423</v>
      </c>
      <c r="B2298">
        <v>53</v>
      </c>
      <c r="C2298" t="s">
        <v>112</v>
      </c>
      <c r="D2298" t="s">
        <v>126</v>
      </c>
      <c r="E2298">
        <v>25</v>
      </c>
      <c r="F2298" t="s">
        <v>103</v>
      </c>
      <c r="G2298" t="s">
        <v>110</v>
      </c>
      <c r="H2298" s="5">
        <v>804</v>
      </c>
      <c r="I2298" s="5">
        <v>20616.63</v>
      </c>
      <c r="J2298" t="s">
        <v>117</v>
      </c>
      <c r="K2298" t="s">
        <v>106</v>
      </c>
      <c r="L2298">
        <v>2</v>
      </c>
      <c r="M2298">
        <v>0</v>
      </c>
      <c r="N2298">
        <v>5</v>
      </c>
      <c r="O2298" s="6">
        <v>0</v>
      </c>
      <c r="P2298" t="s">
        <v>107</v>
      </c>
      <c r="Q2298" t="s">
        <v>107</v>
      </c>
      <c r="R2298">
        <f>IF(F2298="Monthly",2,0)
+IF(E2298&lt;=6,2,0)
+IF(N2298&lt;=2,2,0)
+IF(L2298&gt;=4,2,0)
+IF(M2298&gt;=2,1,0)
+IF(H2298&gt;=_xlfn.PERCENTILE.INC($H$2:$H$10001,0.75),1,0)</f>
        <v>3</v>
      </c>
      <c r="S2298" t="str">
        <f>IF(R2298&gt;=7,"High",IF(R2298&gt;=4,"Medium","Low"))</f>
        <v>Low</v>
      </c>
    </row>
    <row r="2299" spans="1:19">
      <c r="A2299" t="s">
        <v>2424</v>
      </c>
      <c r="B2299">
        <v>36</v>
      </c>
      <c r="C2299" t="s">
        <v>101</v>
      </c>
      <c r="D2299" t="s">
        <v>137</v>
      </c>
      <c r="E2299">
        <v>58</v>
      </c>
      <c r="F2299" t="s">
        <v>103</v>
      </c>
      <c r="G2299" t="s">
        <v>129</v>
      </c>
      <c r="H2299" s="5">
        <v>954</v>
      </c>
      <c r="I2299" s="5">
        <v>54841.06</v>
      </c>
      <c r="J2299" t="s">
        <v>105</v>
      </c>
      <c r="K2299" t="s">
        <v>106</v>
      </c>
      <c r="L2299">
        <v>3</v>
      </c>
      <c r="M2299">
        <v>0</v>
      </c>
      <c r="N2299">
        <v>5</v>
      </c>
      <c r="O2299" s="6">
        <v>0</v>
      </c>
      <c r="P2299" t="s">
        <v>107</v>
      </c>
      <c r="Q2299" t="s">
        <v>107</v>
      </c>
      <c r="R2299">
        <f>IF(F2299="Monthly",2,0)
+IF(E2299&lt;=6,2,0)
+IF(N2299&lt;=2,2,0)
+IF(L2299&gt;=4,2,0)
+IF(M2299&gt;=2,1,0)
+IF(H2299&gt;=_xlfn.PERCENTILE.INC($H$2:$H$10001,0.75),1,0)</f>
        <v>3</v>
      </c>
      <c r="S2299" t="str">
        <f>IF(R2299&gt;=7,"High",IF(R2299&gt;=4,"Medium","Low"))</f>
        <v>Low</v>
      </c>
    </row>
    <row r="2300" spans="1:19">
      <c r="A2300" t="s">
        <v>2425</v>
      </c>
      <c r="B2300">
        <v>47</v>
      </c>
      <c r="C2300" t="s">
        <v>112</v>
      </c>
      <c r="D2300" t="s">
        <v>123</v>
      </c>
      <c r="E2300">
        <v>41</v>
      </c>
      <c r="F2300" t="s">
        <v>109</v>
      </c>
      <c r="G2300" t="s">
        <v>110</v>
      </c>
      <c r="H2300" s="5">
        <v>751</v>
      </c>
      <c r="I2300" s="5">
        <v>30413.43</v>
      </c>
      <c r="J2300" t="s">
        <v>115</v>
      </c>
      <c r="K2300" t="s">
        <v>106</v>
      </c>
      <c r="L2300">
        <v>0</v>
      </c>
      <c r="M2300">
        <v>0</v>
      </c>
      <c r="N2300">
        <v>5</v>
      </c>
      <c r="O2300" s="6">
        <v>0</v>
      </c>
      <c r="P2300" t="s">
        <v>107</v>
      </c>
      <c r="Q2300" t="s">
        <v>107</v>
      </c>
      <c r="R2300">
        <f>IF(F2300="Monthly",2,0)
+IF(E2300&lt;=6,2,0)
+IF(N2300&lt;=2,2,0)
+IF(L2300&gt;=4,2,0)
+IF(M2300&gt;=2,1,0)
+IF(H2300&gt;=_xlfn.PERCENTILE.INC($H$2:$H$10001,0.75),1,0)</f>
        <v>0</v>
      </c>
      <c r="S2300" t="str">
        <f>IF(R2300&gt;=7,"High",IF(R2300&gt;=4,"Medium","Low"))</f>
        <v>Low</v>
      </c>
    </row>
    <row r="2301" spans="1:19">
      <c r="A2301" t="s">
        <v>2426</v>
      </c>
      <c r="B2301">
        <v>22</v>
      </c>
      <c r="C2301" t="s">
        <v>112</v>
      </c>
      <c r="D2301" t="s">
        <v>119</v>
      </c>
      <c r="E2301">
        <v>21</v>
      </c>
      <c r="F2301" t="s">
        <v>109</v>
      </c>
      <c r="G2301" t="s">
        <v>104</v>
      </c>
      <c r="H2301" s="5">
        <v>507</v>
      </c>
      <c r="I2301" s="5">
        <v>9474.2199999999993</v>
      </c>
      <c r="J2301" t="s">
        <v>134</v>
      </c>
      <c r="K2301" t="s">
        <v>106</v>
      </c>
      <c r="L2301">
        <v>0</v>
      </c>
      <c r="M2301">
        <v>0</v>
      </c>
      <c r="N2301">
        <v>5</v>
      </c>
      <c r="O2301" s="6">
        <v>10</v>
      </c>
      <c r="P2301" t="s">
        <v>107</v>
      </c>
      <c r="Q2301" t="s">
        <v>107</v>
      </c>
      <c r="R2301">
        <f>IF(F2301="Monthly",2,0)
+IF(E2301&lt;=6,2,0)
+IF(N2301&lt;=2,2,0)
+IF(L2301&gt;=4,2,0)
+IF(M2301&gt;=2,1,0)
+IF(H2301&gt;=_xlfn.PERCENTILE.INC($H$2:$H$10001,0.75),1,0)</f>
        <v>0</v>
      </c>
      <c r="S2301" t="str">
        <f>IF(R2301&gt;=7,"High",IF(R2301&gt;=4,"Medium","Low"))</f>
        <v>Low</v>
      </c>
    </row>
    <row r="2302" spans="1:19">
      <c r="A2302" t="s">
        <v>2427</v>
      </c>
      <c r="B2302">
        <v>18</v>
      </c>
      <c r="C2302" t="s">
        <v>112</v>
      </c>
      <c r="D2302" t="s">
        <v>131</v>
      </c>
      <c r="E2302">
        <v>24</v>
      </c>
      <c r="F2302" t="s">
        <v>103</v>
      </c>
      <c r="G2302" t="s">
        <v>104</v>
      </c>
      <c r="H2302" s="5">
        <v>530</v>
      </c>
      <c r="I2302" s="5">
        <v>13093.07</v>
      </c>
      <c r="J2302" t="s">
        <v>105</v>
      </c>
      <c r="K2302" t="s">
        <v>106</v>
      </c>
      <c r="L2302">
        <v>0</v>
      </c>
      <c r="M2302">
        <v>0</v>
      </c>
      <c r="N2302">
        <v>5</v>
      </c>
      <c r="O2302" s="6">
        <v>0</v>
      </c>
      <c r="P2302" t="s">
        <v>107</v>
      </c>
      <c r="Q2302" t="s">
        <v>107</v>
      </c>
      <c r="R2302">
        <f>IF(F2302="Monthly",2,0)
+IF(E2302&lt;=6,2,0)
+IF(N2302&lt;=2,2,0)
+IF(L2302&gt;=4,2,0)
+IF(M2302&gt;=2,1,0)
+IF(H2302&gt;=_xlfn.PERCENTILE.INC($H$2:$H$10001,0.75),1,0)</f>
        <v>2</v>
      </c>
      <c r="S2302" t="str">
        <f>IF(R2302&gt;=7,"High",IF(R2302&gt;=4,"Medium","Low"))</f>
        <v>Low</v>
      </c>
    </row>
    <row r="2303" spans="1:19">
      <c r="A2303" t="s">
        <v>2428</v>
      </c>
      <c r="B2303">
        <v>39</v>
      </c>
      <c r="C2303" t="s">
        <v>112</v>
      </c>
      <c r="D2303" t="s">
        <v>133</v>
      </c>
      <c r="E2303">
        <v>20</v>
      </c>
      <c r="F2303" t="s">
        <v>109</v>
      </c>
      <c r="G2303" t="s">
        <v>104</v>
      </c>
      <c r="H2303" s="5">
        <v>397</v>
      </c>
      <c r="I2303" s="5">
        <v>7809.67</v>
      </c>
      <c r="J2303" t="s">
        <v>105</v>
      </c>
      <c r="K2303" t="s">
        <v>106</v>
      </c>
      <c r="L2303">
        <v>4</v>
      </c>
      <c r="M2303">
        <v>1</v>
      </c>
      <c r="N2303">
        <v>4</v>
      </c>
      <c r="O2303" s="6">
        <v>0</v>
      </c>
      <c r="P2303" t="s">
        <v>107</v>
      </c>
      <c r="Q2303" t="s">
        <v>107</v>
      </c>
      <c r="R2303">
        <f>IF(F2303="Monthly",2,0)
+IF(E2303&lt;=6,2,0)
+IF(N2303&lt;=2,2,0)
+IF(L2303&gt;=4,2,0)
+IF(M2303&gt;=2,1,0)
+IF(H2303&gt;=_xlfn.PERCENTILE.INC($H$2:$H$10001,0.75),1,0)</f>
        <v>2</v>
      </c>
      <c r="S2303" t="str">
        <f>IF(R2303&gt;=7,"High",IF(R2303&gt;=4,"Medium","Low"))</f>
        <v>Low</v>
      </c>
    </row>
    <row r="2304" spans="1:19">
      <c r="A2304" t="s">
        <v>2429</v>
      </c>
      <c r="B2304">
        <v>38</v>
      </c>
      <c r="C2304" t="s">
        <v>112</v>
      </c>
      <c r="D2304" t="s">
        <v>159</v>
      </c>
      <c r="E2304">
        <v>47</v>
      </c>
      <c r="F2304" t="s">
        <v>109</v>
      </c>
      <c r="G2304" t="s">
        <v>110</v>
      </c>
      <c r="H2304" s="5">
        <v>751</v>
      </c>
      <c r="I2304" s="5">
        <v>33917.65</v>
      </c>
      <c r="J2304" t="s">
        <v>134</v>
      </c>
      <c r="K2304" t="s">
        <v>106</v>
      </c>
      <c r="L2304">
        <v>0</v>
      </c>
      <c r="M2304">
        <v>0</v>
      </c>
      <c r="N2304">
        <v>5</v>
      </c>
      <c r="O2304" s="6">
        <v>5</v>
      </c>
      <c r="P2304" t="s">
        <v>107</v>
      </c>
      <c r="Q2304" t="s">
        <v>107</v>
      </c>
      <c r="R2304">
        <f>IF(F2304="Monthly",2,0)
+IF(E2304&lt;=6,2,0)
+IF(N2304&lt;=2,2,0)
+IF(L2304&gt;=4,2,0)
+IF(M2304&gt;=2,1,0)
+IF(H2304&gt;=_xlfn.PERCENTILE.INC($H$2:$H$10001,0.75),1,0)</f>
        <v>0</v>
      </c>
      <c r="S2304" t="str">
        <f>IF(R2304&gt;=7,"High",IF(R2304&gt;=4,"Medium","Low"))</f>
        <v>Low</v>
      </c>
    </row>
    <row r="2305" spans="1:19">
      <c r="A2305" t="s">
        <v>2430</v>
      </c>
      <c r="B2305">
        <v>36</v>
      </c>
      <c r="C2305" t="s">
        <v>101</v>
      </c>
      <c r="D2305" t="s">
        <v>102</v>
      </c>
      <c r="E2305">
        <v>60</v>
      </c>
      <c r="F2305" t="s">
        <v>103</v>
      </c>
      <c r="G2305" t="s">
        <v>104</v>
      </c>
      <c r="H2305" s="5">
        <v>514</v>
      </c>
      <c r="I2305" s="5">
        <v>29974.05</v>
      </c>
      <c r="J2305" t="s">
        <v>115</v>
      </c>
      <c r="K2305" t="s">
        <v>106</v>
      </c>
      <c r="L2305">
        <v>0</v>
      </c>
      <c r="M2305">
        <v>0</v>
      </c>
      <c r="N2305">
        <v>5</v>
      </c>
      <c r="O2305" s="6">
        <v>0</v>
      </c>
      <c r="P2305" t="s">
        <v>107</v>
      </c>
      <c r="Q2305" t="s">
        <v>107</v>
      </c>
      <c r="R2305">
        <f>IF(F2305="Monthly",2,0)
+IF(E2305&lt;=6,2,0)
+IF(N2305&lt;=2,2,0)
+IF(L2305&gt;=4,2,0)
+IF(M2305&gt;=2,1,0)
+IF(H2305&gt;=_xlfn.PERCENTILE.INC($H$2:$H$10001,0.75),1,0)</f>
        <v>2</v>
      </c>
      <c r="S2305" t="str">
        <f>IF(R2305&gt;=7,"High",IF(R2305&gt;=4,"Medium","Low"))</f>
        <v>Low</v>
      </c>
    </row>
    <row r="2306" spans="1:19">
      <c r="A2306" t="s">
        <v>2431</v>
      </c>
      <c r="B2306">
        <v>30</v>
      </c>
      <c r="C2306" t="s">
        <v>112</v>
      </c>
      <c r="D2306" t="s">
        <v>102</v>
      </c>
      <c r="E2306">
        <v>34</v>
      </c>
      <c r="F2306" t="s">
        <v>109</v>
      </c>
      <c r="G2306" t="s">
        <v>104</v>
      </c>
      <c r="H2306" s="5">
        <v>496</v>
      </c>
      <c r="I2306" s="5">
        <v>17031.55</v>
      </c>
      <c r="J2306" t="s">
        <v>117</v>
      </c>
      <c r="K2306" t="s">
        <v>106</v>
      </c>
      <c r="L2306">
        <v>0</v>
      </c>
      <c r="M2306">
        <v>0</v>
      </c>
      <c r="N2306">
        <v>5</v>
      </c>
      <c r="O2306" s="6">
        <v>0</v>
      </c>
      <c r="P2306" t="s">
        <v>106</v>
      </c>
      <c r="Q2306" t="s">
        <v>107</v>
      </c>
      <c r="R2306">
        <f>IF(F2306="Monthly",2,0)
+IF(E2306&lt;=6,2,0)
+IF(N2306&lt;=2,2,0)
+IF(L2306&gt;=4,2,0)
+IF(M2306&gt;=2,1,0)
+IF(H2306&gt;=_xlfn.PERCENTILE.INC($H$2:$H$10001,0.75),1,0)</f>
        <v>0</v>
      </c>
      <c r="S2306" t="str">
        <f>IF(R2306&gt;=7,"High",IF(R2306&gt;=4,"Medium","Low"))</f>
        <v>Low</v>
      </c>
    </row>
    <row r="2307" spans="1:19">
      <c r="A2307" t="s">
        <v>2432</v>
      </c>
      <c r="B2307">
        <v>38</v>
      </c>
      <c r="C2307" t="s">
        <v>112</v>
      </c>
      <c r="D2307" t="s">
        <v>126</v>
      </c>
      <c r="E2307">
        <v>31</v>
      </c>
      <c r="F2307" t="s">
        <v>109</v>
      </c>
      <c r="G2307" t="s">
        <v>129</v>
      </c>
      <c r="H2307" s="5">
        <v>1116</v>
      </c>
      <c r="I2307" s="5">
        <v>35324.31</v>
      </c>
      <c r="J2307" t="s">
        <v>117</v>
      </c>
      <c r="K2307" t="s">
        <v>106</v>
      </c>
      <c r="L2307">
        <v>0</v>
      </c>
      <c r="M2307">
        <v>0</v>
      </c>
      <c r="N2307">
        <v>5</v>
      </c>
      <c r="O2307" s="6">
        <v>0</v>
      </c>
      <c r="P2307" t="s">
        <v>107</v>
      </c>
      <c r="Q2307" t="s">
        <v>107</v>
      </c>
      <c r="R2307">
        <f>IF(F2307="Monthly",2,0)
+IF(E2307&lt;=6,2,0)
+IF(N2307&lt;=2,2,0)
+IF(L2307&gt;=4,2,0)
+IF(M2307&gt;=2,1,0)
+IF(H2307&gt;=_xlfn.PERCENTILE.INC($H$2:$H$10001,0.75),1,0)</f>
        <v>1</v>
      </c>
      <c r="S2307" t="str">
        <f>IF(R2307&gt;=7,"High",IF(R2307&gt;=4,"Medium","Low"))</f>
        <v>Low</v>
      </c>
    </row>
    <row r="2308" spans="1:19">
      <c r="A2308" t="s">
        <v>2433</v>
      </c>
      <c r="B2308">
        <v>26</v>
      </c>
      <c r="C2308" t="s">
        <v>101</v>
      </c>
      <c r="D2308" t="s">
        <v>131</v>
      </c>
      <c r="E2308">
        <v>23</v>
      </c>
      <c r="F2308" t="s">
        <v>103</v>
      </c>
      <c r="G2308" t="s">
        <v>129</v>
      </c>
      <c r="H2308" s="5">
        <v>1012</v>
      </c>
      <c r="I2308" s="5">
        <v>23089.15</v>
      </c>
      <c r="J2308" t="s">
        <v>117</v>
      </c>
      <c r="K2308" t="s">
        <v>106</v>
      </c>
      <c r="L2308">
        <v>0</v>
      </c>
      <c r="M2308">
        <v>0</v>
      </c>
      <c r="N2308">
        <v>5</v>
      </c>
      <c r="O2308" s="6">
        <v>0</v>
      </c>
      <c r="P2308" t="s">
        <v>107</v>
      </c>
      <c r="Q2308" t="s">
        <v>107</v>
      </c>
      <c r="R2308">
        <f>IF(F2308="Monthly",2,0)
+IF(E2308&lt;=6,2,0)
+IF(N2308&lt;=2,2,0)
+IF(L2308&gt;=4,2,0)
+IF(M2308&gt;=2,1,0)
+IF(H2308&gt;=_xlfn.PERCENTILE.INC($H$2:$H$10001,0.75),1,0)</f>
        <v>3</v>
      </c>
      <c r="S2308" t="str">
        <f>IF(R2308&gt;=7,"High",IF(R2308&gt;=4,"Medium","Low"))</f>
        <v>Low</v>
      </c>
    </row>
    <row r="2309" spans="1:19">
      <c r="A2309" t="s">
        <v>2434</v>
      </c>
      <c r="B2309">
        <v>28</v>
      </c>
      <c r="C2309" t="s">
        <v>101</v>
      </c>
      <c r="D2309" t="s">
        <v>119</v>
      </c>
      <c r="E2309">
        <v>32</v>
      </c>
      <c r="F2309" t="s">
        <v>121</v>
      </c>
      <c r="G2309" t="s">
        <v>104</v>
      </c>
      <c r="H2309" s="5">
        <v>453</v>
      </c>
      <c r="I2309" s="5">
        <v>14763.22</v>
      </c>
      <c r="J2309" t="s">
        <v>105</v>
      </c>
      <c r="K2309" t="s">
        <v>106</v>
      </c>
      <c r="L2309">
        <v>3</v>
      </c>
      <c r="M2309">
        <v>2</v>
      </c>
      <c r="N2309">
        <v>5</v>
      </c>
      <c r="O2309" s="6">
        <v>0</v>
      </c>
      <c r="P2309" t="s">
        <v>106</v>
      </c>
      <c r="Q2309" t="s">
        <v>107</v>
      </c>
      <c r="R2309">
        <f>IF(F2309="Monthly",2,0)
+IF(E2309&lt;=6,2,0)
+IF(N2309&lt;=2,2,0)
+IF(L2309&gt;=4,2,0)
+IF(M2309&gt;=2,1,0)
+IF(H2309&gt;=_xlfn.PERCENTILE.INC($H$2:$H$10001,0.75),1,0)</f>
        <v>1</v>
      </c>
      <c r="S2309" t="str">
        <f>IF(R2309&gt;=7,"High",IF(R2309&gt;=4,"Medium","Low"))</f>
        <v>Low</v>
      </c>
    </row>
    <row r="2310" spans="1:19">
      <c r="A2310" t="s">
        <v>2435</v>
      </c>
      <c r="B2310">
        <v>26</v>
      </c>
      <c r="C2310" t="s">
        <v>101</v>
      </c>
      <c r="D2310" t="s">
        <v>133</v>
      </c>
      <c r="E2310">
        <v>19</v>
      </c>
      <c r="F2310" t="s">
        <v>103</v>
      </c>
      <c r="G2310" t="s">
        <v>104</v>
      </c>
      <c r="H2310" s="5">
        <v>411</v>
      </c>
      <c r="I2310" s="5">
        <v>7902.67</v>
      </c>
      <c r="J2310" t="s">
        <v>115</v>
      </c>
      <c r="K2310" t="s">
        <v>106</v>
      </c>
      <c r="L2310">
        <v>0</v>
      </c>
      <c r="M2310">
        <v>0</v>
      </c>
      <c r="N2310">
        <v>4</v>
      </c>
      <c r="O2310" s="6">
        <v>0</v>
      </c>
      <c r="P2310" t="s">
        <v>106</v>
      </c>
      <c r="Q2310" t="s">
        <v>107</v>
      </c>
      <c r="R2310">
        <f>IF(F2310="Monthly",2,0)
+IF(E2310&lt;=6,2,0)
+IF(N2310&lt;=2,2,0)
+IF(L2310&gt;=4,2,0)
+IF(M2310&gt;=2,1,0)
+IF(H2310&gt;=_xlfn.PERCENTILE.INC($H$2:$H$10001,0.75),1,0)</f>
        <v>2</v>
      </c>
      <c r="S2310" t="str">
        <f>IF(R2310&gt;=7,"High",IF(R2310&gt;=4,"Medium","Low"))</f>
        <v>Low</v>
      </c>
    </row>
    <row r="2311" spans="1:19">
      <c r="A2311" t="s">
        <v>2436</v>
      </c>
      <c r="B2311">
        <v>37</v>
      </c>
      <c r="C2311" t="s">
        <v>112</v>
      </c>
      <c r="D2311" t="s">
        <v>137</v>
      </c>
      <c r="E2311">
        <v>50</v>
      </c>
      <c r="F2311" t="s">
        <v>103</v>
      </c>
      <c r="G2311" t="s">
        <v>110</v>
      </c>
      <c r="H2311" s="5">
        <v>754</v>
      </c>
      <c r="I2311" s="5">
        <v>36811.51</v>
      </c>
      <c r="J2311" t="s">
        <v>115</v>
      </c>
      <c r="K2311" t="s">
        <v>106</v>
      </c>
      <c r="L2311">
        <v>0</v>
      </c>
      <c r="M2311">
        <v>0</v>
      </c>
      <c r="N2311">
        <v>5</v>
      </c>
      <c r="O2311" s="6">
        <v>0</v>
      </c>
      <c r="P2311" t="s">
        <v>107</v>
      </c>
      <c r="Q2311" t="s">
        <v>107</v>
      </c>
      <c r="R2311">
        <f>IF(F2311="Monthly",2,0)
+IF(E2311&lt;=6,2,0)
+IF(N2311&lt;=2,2,0)
+IF(L2311&gt;=4,2,0)
+IF(M2311&gt;=2,1,0)
+IF(H2311&gt;=_xlfn.PERCENTILE.INC($H$2:$H$10001,0.75),1,0)</f>
        <v>2</v>
      </c>
      <c r="S2311" t="str">
        <f>IF(R2311&gt;=7,"High",IF(R2311&gt;=4,"Medium","Low"))</f>
        <v>Low</v>
      </c>
    </row>
    <row r="2312" spans="1:19">
      <c r="A2312" t="s">
        <v>2437</v>
      </c>
      <c r="B2312">
        <v>47</v>
      </c>
      <c r="C2312" t="s">
        <v>101</v>
      </c>
      <c r="D2312" t="s">
        <v>137</v>
      </c>
      <c r="E2312">
        <v>42</v>
      </c>
      <c r="F2312" t="s">
        <v>103</v>
      </c>
      <c r="G2312" t="s">
        <v>110</v>
      </c>
      <c r="H2312" s="5">
        <v>781</v>
      </c>
      <c r="I2312" s="5">
        <v>33374.58</v>
      </c>
      <c r="J2312" t="s">
        <v>134</v>
      </c>
      <c r="K2312" t="s">
        <v>106</v>
      </c>
      <c r="L2312">
        <v>0</v>
      </c>
      <c r="M2312">
        <v>0</v>
      </c>
      <c r="N2312">
        <v>5</v>
      </c>
      <c r="O2312" s="6">
        <v>0</v>
      </c>
      <c r="P2312" t="s">
        <v>107</v>
      </c>
      <c r="Q2312" t="s">
        <v>107</v>
      </c>
      <c r="R2312">
        <f>IF(F2312="Monthly",2,0)
+IF(E2312&lt;=6,2,0)
+IF(N2312&lt;=2,2,0)
+IF(L2312&gt;=4,2,0)
+IF(M2312&gt;=2,1,0)
+IF(H2312&gt;=_xlfn.PERCENTILE.INC($H$2:$H$10001,0.75),1,0)</f>
        <v>2</v>
      </c>
      <c r="S2312" t="str">
        <f>IF(R2312&gt;=7,"High",IF(R2312&gt;=4,"Medium","Low"))</f>
        <v>Low</v>
      </c>
    </row>
    <row r="2313" spans="1:19">
      <c r="A2313" t="s">
        <v>2438</v>
      </c>
      <c r="B2313">
        <v>23</v>
      </c>
      <c r="C2313" t="s">
        <v>112</v>
      </c>
      <c r="D2313" t="s">
        <v>159</v>
      </c>
      <c r="E2313">
        <v>27</v>
      </c>
      <c r="F2313" t="s">
        <v>103</v>
      </c>
      <c r="G2313" t="s">
        <v>129</v>
      </c>
      <c r="H2313" s="5">
        <v>1092</v>
      </c>
      <c r="I2313" s="5">
        <v>29510.51</v>
      </c>
      <c r="J2313" t="s">
        <v>115</v>
      </c>
      <c r="K2313" t="s">
        <v>106</v>
      </c>
      <c r="L2313">
        <v>1</v>
      </c>
      <c r="M2313">
        <v>0</v>
      </c>
      <c r="N2313">
        <v>4</v>
      </c>
      <c r="O2313" s="6">
        <v>0</v>
      </c>
      <c r="P2313" t="s">
        <v>106</v>
      </c>
      <c r="Q2313" t="s">
        <v>107</v>
      </c>
      <c r="R2313">
        <f>IF(F2313="Monthly",2,0)
+IF(E2313&lt;=6,2,0)
+IF(N2313&lt;=2,2,0)
+IF(L2313&gt;=4,2,0)
+IF(M2313&gt;=2,1,0)
+IF(H2313&gt;=_xlfn.PERCENTILE.INC($H$2:$H$10001,0.75),1,0)</f>
        <v>3</v>
      </c>
      <c r="S2313" t="str">
        <f>IF(R2313&gt;=7,"High",IF(R2313&gt;=4,"Medium","Low"))</f>
        <v>Low</v>
      </c>
    </row>
    <row r="2314" spans="1:19">
      <c r="A2314" t="s">
        <v>2439</v>
      </c>
      <c r="B2314">
        <v>34</v>
      </c>
      <c r="C2314" t="s">
        <v>112</v>
      </c>
      <c r="D2314" t="s">
        <v>131</v>
      </c>
      <c r="E2314">
        <v>19</v>
      </c>
      <c r="F2314" t="s">
        <v>103</v>
      </c>
      <c r="G2314" t="s">
        <v>104</v>
      </c>
      <c r="H2314" s="5">
        <v>426</v>
      </c>
      <c r="I2314" s="5">
        <v>8327.56</v>
      </c>
      <c r="J2314" t="s">
        <v>140</v>
      </c>
      <c r="K2314" t="s">
        <v>107</v>
      </c>
      <c r="L2314">
        <v>2</v>
      </c>
      <c r="M2314">
        <v>0</v>
      </c>
      <c r="N2314">
        <v>5</v>
      </c>
      <c r="O2314" s="6">
        <v>0</v>
      </c>
      <c r="P2314" t="s">
        <v>107</v>
      </c>
      <c r="Q2314" t="s">
        <v>107</v>
      </c>
      <c r="R2314">
        <f>IF(F2314="Monthly",2,0)
+IF(E2314&lt;=6,2,0)
+IF(N2314&lt;=2,2,0)
+IF(L2314&gt;=4,2,0)
+IF(M2314&gt;=2,1,0)
+IF(H2314&gt;=_xlfn.PERCENTILE.INC($H$2:$H$10001,0.75),1,0)</f>
        <v>2</v>
      </c>
      <c r="S2314" t="str">
        <f>IF(R2314&gt;=7,"High",IF(R2314&gt;=4,"Medium","Low"))</f>
        <v>Low</v>
      </c>
    </row>
    <row r="2315" spans="1:19">
      <c r="A2315" t="s">
        <v>2440</v>
      </c>
      <c r="B2315">
        <v>18</v>
      </c>
      <c r="C2315" t="s">
        <v>101</v>
      </c>
      <c r="D2315" t="s">
        <v>113</v>
      </c>
      <c r="E2315">
        <v>28</v>
      </c>
      <c r="F2315" t="s">
        <v>109</v>
      </c>
      <c r="G2315" t="s">
        <v>110</v>
      </c>
      <c r="H2315" s="5">
        <v>686</v>
      </c>
      <c r="I2315" s="5">
        <v>19657.13</v>
      </c>
      <c r="J2315" t="s">
        <v>115</v>
      </c>
      <c r="K2315" t="s">
        <v>107</v>
      </c>
      <c r="L2315">
        <v>10</v>
      </c>
      <c r="M2315">
        <v>5</v>
      </c>
      <c r="N2315">
        <v>1</v>
      </c>
      <c r="O2315" s="6">
        <v>0</v>
      </c>
      <c r="P2315" t="s">
        <v>107</v>
      </c>
      <c r="Q2315" t="s">
        <v>107</v>
      </c>
      <c r="R2315">
        <f>IF(F2315="Monthly",2,0)
+IF(E2315&lt;=6,2,0)
+IF(N2315&lt;=2,2,0)
+IF(L2315&gt;=4,2,0)
+IF(M2315&gt;=2,1,0)
+IF(H2315&gt;=_xlfn.PERCENTILE.INC($H$2:$H$10001,0.75),1,0)</f>
        <v>5</v>
      </c>
      <c r="S2315" t="str">
        <f>IF(R2315&gt;=7,"High",IF(R2315&gt;=4,"Medium","Low"))</f>
        <v>Medium</v>
      </c>
    </row>
    <row r="2316" spans="1:19">
      <c r="A2316" t="s">
        <v>2441</v>
      </c>
      <c r="B2316">
        <v>57</v>
      </c>
      <c r="C2316" t="s">
        <v>101</v>
      </c>
      <c r="D2316" t="s">
        <v>128</v>
      </c>
      <c r="E2316">
        <v>47</v>
      </c>
      <c r="F2316" t="s">
        <v>109</v>
      </c>
      <c r="G2316" t="s">
        <v>129</v>
      </c>
      <c r="H2316" s="5">
        <v>1068</v>
      </c>
      <c r="I2316" s="5">
        <v>49262.79</v>
      </c>
      <c r="J2316" t="s">
        <v>115</v>
      </c>
      <c r="K2316" t="s">
        <v>106</v>
      </c>
      <c r="L2316">
        <v>1</v>
      </c>
      <c r="M2316">
        <v>0</v>
      </c>
      <c r="N2316">
        <v>5</v>
      </c>
      <c r="O2316" s="6">
        <v>0</v>
      </c>
      <c r="P2316" t="s">
        <v>107</v>
      </c>
      <c r="Q2316" t="s">
        <v>107</v>
      </c>
      <c r="R2316">
        <f>IF(F2316="Monthly",2,0)
+IF(E2316&lt;=6,2,0)
+IF(N2316&lt;=2,2,0)
+IF(L2316&gt;=4,2,0)
+IF(M2316&gt;=2,1,0)
+IF(H2316&gt;=_xlfn.PERCENTILE.INC($H$2:$H$10001,0.75),1,0)</f>
        <v>1</v>
      </c>
      <c r="S2316" t="str">
        <f>IF(R2316&gt;=7,"High",IF(R2316&gt;=4,"Medium","Low"))</f>
        <v>Low</v>
      </c>
    </row>
    <row r="2317" spans="1:19">
      <c r="A2317" t="s">
        <v>2442</v>
      </c>
      <c r="B2317">
        <v>55</v>
      </c>
      <c r="C2317" t="s">
        <v>101</v>
      </c>
      <c r="D2317" t="s">
        <v>131</v>
      </c>
      <c r="E2317">
        <v>26</v>
      </c>
      <c r="F2317" t="s">
        <v>109</v>
      </c>
      <c r="G2317" t="s">
        <v>129</v>
      </c>
      <c r="H2317" s="5">
        <v>1106</v>
      </c>
      <c r="I2317" s="5">
        <v>29178.86</v>
      </c>
      <c r="J2317" t="s">
        <v>117</v>
      </c>
      <c r="K2317" t="s">
        <v>106</v>
      </c>
      <c r="L2317">
        <v>2</v>
      </c>
      <c r="M2317">
        <v>1</v>
      </c>
      <c r="N2317">
        <v>5</v>
      </c>
      <c r="O2317" s="6">
        <v>0</v>
      </c>
      <c r="P2317" t="s">
        <v>106</v>
      </c>
      <c r="Q2317" t="s">
        <v>107</v>
      </c>
      <c r="R2317">
        <f>IF(F2317="Monthly",2,0)
+IF(E2317&lt;=6,2,0)
+IF(N2317&lt;=2,2,0)
+IF(L2317&gt;=4,2,0)
+IF(M2317&gt;=2,1,0)
+IF(H2317&gt;=_xlfn.PERCENTILE.INC($H$2:$H$10001,0.75),1,0)</f>
        <v>1</v>
      </c>
      <c r="S2317" t="str">
        <f>IF(R2317&gt;=7,"High",IF(R2317&gt;=4,"Medium","Low"))</f>
        <v>Low</v>
      </c>
    </row>
    <row r="2318" spans="1:19">
      <c r="A2318" t="s">
        <v>2443</v>
      </c>
      <c r="B2318">
        <v>42</v>
      </c>
      <c r="C2318" t="s">
        <v>101</v>
      </c>
      <c r="D2318" t="s">
        <v>133</v>
      </c>
      <c r="E2318">
        <v>24</v>
      </c>
      <c r="F2318" t="s">
        <v>103</v>
      </c>
      <c r="G2318" t="s">
        <v>129</v>
      </c>
      <c r="H2318" s="5">
        <v>1029</v>
      </c>
      <c r="I2318" s="5">
        <v>24879.18</v>
      </c>
      <c r="J2318" t="s">
        <v>134</v>
      </c>
      <c r="K2318" t="s">
        <v>106</v>
      </c>
      <c r="L2318">
        <v>1</v>
      </c>
      <c r="M2318">
        <v>0</v>
      </c>
      <c r="N2318">
        <v>5</v>
      </c>
      <c r="O2318" s="6">
        <v>0</v>
      </c>
      <c r="P2318" t="s">
        <v>107</v>
      </c>
      <c r="Q2318" t="s">
        <v>107</v>
      </c>
      <c r="R2318">
        <f>IF(F2318="Monthly",2,0)
+IF(E2318&lt;=6,2,0)
+IF(N2318&lt;=2,2,0)
+IF(L2318&gt;=4,2,0)
+IF(M2318&gt;=2,1,0)
+IF(H2318&gt;=_xlfn.PERCENTILE.INC($H$2:$H$10001,0.75),1,0)</f>
        <v>3</v>
      </c>
      <c r="S2318" t="str">
        <f>IF(R2318&gt;=7,"High",IF(R2318&gt;=4,"Medium","Low"))</f>
        <v>Low</v>
      </c>
    </row>
    <row r="2319" spans="1:19">
      <c r="A2319" t="s">
        <v>2444</v>
      </c>
      <c r="B2319">
        <v>37</v>
      </c>
      <c r="C2319" t="s">
        <v>101</v>
      </c>
      <c r="D2319" t="s">
        <v>102</v>
      </c>
      <c r="E2319">
        <v>27</v>
      </c>
      <c r="F2319" t="s">
        <v>109</v>
      </c>
      <c r="G2319" t="s">
        <v>110</v>
      </c>
      <c r="H2319" s="5">
        <v>767</v>
      </c>
      <c r="I2319" s="5">
        <v>19990.919999999998</v>
      </c>
      <c r="J2319" t="s">
        <v>140</v>
      </c>
      <c r="K2319" t="s">
        <v>106</v>
      </c>
      <c r="L2319">
        <v>0</v>
      </c>
      <c r="M2319">
        <v>0</v>
      </c>
      <c r="N2319">
        <v>5</v>
      </c>
      <c r="O2319" s="6">
        <v>5</v>
      </c>
      <c r="P2319" t="s">
        <v>107</v>
      </c>
      <c r="Q2319" t="s">
        <v>107</v>
      </c>
      <c r="R2319">
        <f>IF(F2319="Monthly",2,0)
+IF(E2319&lt;=6,2,0)
+IF(N2319&lt;=2,2,0)
+IF(L2319&gt;=4,2,0)
+IF(M2319&gt;=2,1,0)
+IF(H2319&gt;=_xlfn.PERCENTILE.INC($H$2:$H$10001,0.75),1,0)</f>
        <v>0</v>
      </c>
      <c r="S2319" t="str">
        <f>IF(R2319&gt;=7,"High",IF(R2319&gt;=4,"Medium","Low"))</f>
        <v>Low</v>
      </c>
    </row>
    <row r="2320" spans="1:19">
      <c r="A2320" t="s">
        <v>2445</v>
      </c>
      <c r="B2320">
        <v>18</v>
      </c>
      <c r="C2320" t="s">
        <v>112</v>
      </c>
      <c r="D2320" t="s">
        <v>133</v>
      </c>
      <c r="E2320">
        <v>39</v>
      </c>
      <c r="F2320" t="s">
        <v>103</v>
      </c>
      <c r="G2320" t="s">
        <v>104</v>
      </c>
      <c r="H2320" s="5">
        <v>530</v>
      </c>
      <c r="I2320" s="5">
        <v>21124.42</v>
      </c>
      <c r="J2320" t="s">
        <v>117</v>
      </c>
      <c r="K2320" t="s">
        <v>107</v>
      </c>
      <c r="L2320">
        <v>0</v>
      </c>
      <c r="M2320">
        <v>0</v>
      </c>
      <c r="N2320">
        <v>5</v>
      </c>
      <c r="O2320" s="6">
        <v>0</v>
      </c>
      <c r="P2320" t="s">
        <v>106</v>
      </c>
      <c r="Q2320" t="s">
        <v>107</v>
      </c>
      <c r="R2320">
        <f>IF(F2320="Monthly",2,0)
+IF(E2320&lt;=6,2,0)
+IF(N2320&lt;=2,2,0)
+IF(L2320&gt;=4,2,0)
+IF(M2320&gt;=2,1,0)
+IF(H2320&gt;=_xlfn.PERCENTILE.INC($H$2:$H$10001,0.75),1,0)</f>
        <v>2</v>
      </c>
      <c r="S2320" t="str">
        <f>IF(R2320&gt;=7,"High",IF(R2320&gt;=4,"Medium","Low"))</f>
        <v>Low</v>
      </c>
    </row>
    <row r="2321" spans="1:19">
      <c r="A2321" t="s">
        <v>2446</v>
      </c>
      <c r="B2321">
        <v>40</v>
      </c>
      <c r="C2321" t="s">
        <v>101</v>
      </c>
      <c r="D2321" t="s">
        <v>133</v>
      </c>
      <c r="E2321">
        <v>28</v>
      </c>
      <c r="F2321" t="s">
        <v>103</v>
      </c>
      <c r="G2321" t="s">
        <v>104</v>
      </c>
      <c r="H2321" s="5">
        <v>392</v>
      </c>
      <c r="I2321" s="5">
        <v>10791.11</v>
      </c>
      <c r="J2321" t="s">
        <v>134</v>
      </c>
      <c r="K2321" t="s">
        <v>106</v>
      </c>
      <c r="L2321">
        <v>0</v>
      </c>
      <c r="M2321">
        <v>0</v>
      </c>
      <c r="N2321">
        <v>5</v>
      </c>
      <c r="O2321" s="6">
        <v>0</v>
      </c>
      <c r="P2321" t="s">
        <v>106</v>
      </c>
      <c r="Q2321" t="s">
        <v>107</v>
      </c>
      <c r="R2321">
        <f>IF(F2321="Monthly",2,0)
+IF(E2321&lt;=6,2,0)
+IF(N2321&lt;=2,2,0)
+IF(L2321&gt;=4,2,0)
+IF(M2321&gt;=2,1,0)
+IF(H2321&gt;=_xlfn.PERCENTILE.INC($H$2:$H$10001,0.75),1,0)</f>
        <v>2</v>
      </c>
      <c r="S2321" t="str">
        <f>IF(R2321&gt;=7,"High",IF(R2321&gt;=4,"Medium","Low"))</f>
        <v>Low</v>
      </c>
    </row>
    <row r="2322" spans="1:19">
      <c r="A2322" t="s">
        <v>2447</v>
      </c>
      <c r="B2322">
        <v>58</v>
      </c>
      <c r="C2322" t="s">
        <v>101</v>
      </c>
      <c r="D2322" t="s">
        <v>123</v>
      </c>
      <c r="E2322">
        <v>29</v>
      </c>
      <c r="F2322" t="s">
        <v>103</v>
      </c>
      <c r="G2322" t="s">
        <v>110</v>
      </c>
      <c r="H2322" s="5">
        <v>783</v>
      </c>
      <c r="I2322" s="5">
        <v>22861.26</v>
      </c>
      <c r="J2322" t="s">
        <v>140</v>
      </c>
      <c r="K2322" t="s">
        <v>106</v>
      </c>
      <c r="L2322">
        <v>1</v>
      </c>
      <c r="M2322">
        <v>0</v>
      </c>
      <c r="N2322">
        <v>5</v>
      </c>
      <c r="O2322" s="6">
        <v>0</v>
      </c>
      <c r="P2322" t="s">
        <v>107</v>
      </c>
      <c r="Q2322" t="s">
        <v>106</v>
      </c>
      <c r="R2322">
        <f>IF(F2322="Monthly",2,0)
+IF(E2322&lt;=6,2,0)
+IF(N2322&lt;=2,2,0)
+IF(L2322&gt;=4,2,0)
+IF(M2322&gt;=2,1,0)
+IF(H2322&gt;=_xlfn.PERCENTILE.INC($H$2:$H$10001,0.75),1,0)</f>
        <v>2</v>
      </c>
      <c r="S2322" t="str">
        <f>IF(R2322&gt;=7,"High",IF(R2322&gt;=4,"Medium","Low"))</f>
        <v>Low</v>
      </c>
    </row>
    <row r="2323" spans="1:19">
      <c r="A2323" t="s">
        <v>2448</v>
      </c>
      <c r="B2323">
        <v>37</v>
      </c>
      <c r="C2323" t="s">
        <v>101</v>
      </c>
      <c r="D2323" t="s">
        <v>159</v>
      </c>
      <c r="E2323">
        <v>15</v>
      </c>
      <c r="F2323" t="s">
        <v>103</v>
      </c>
      <c r="G2323" t="s">
        <v>129</v>
      </c>
      <c r="H2323" s="5">
        <v>1000</v>
      </c>
      <c r="I2323" s="5">
        <v>15029.18</v>
      </c>
      <c r="J2323" t="s">
        <v>105</v>
      </c>
      <c r="K2323" t="s">
        <v>106</v>
      </c>
      <c r="L2323">
        <v>2</v>
      </c>
      <c r="M2323">
        <v>0</v>
      </c>
      <c r="N2323">
        <v>5</v>
      </c>
      <c r="O2323" s="6">
        <v>0</v>
      </c>
      <c r="P2323" t="s">
        <v>106</v>
      </c>
      <c r="Q2323" t="s">
        <v>107</v>
      </c>
      <c r="R2323">
        <f>IF(F2323="Monthly",2,0)
+IF(E2323&lt;=6,2,0)
+IF(N2323&lt;=2,2,0)
+IF(L2323&gt;=4,2,0)
+IF(M2323&gt;=2,1,0)
+IF(H2323&gt;=_xlfn.PERCENTILE.INC($H$2:$H$10001,0.75),1,0)</f>
        <v>3</v>
      </c>
      <c r="S2323" t="str">
        <f>IF(R2323&gt;=7,"High",IF(R2323&gt;=4,"Medium","Low"))</f>
        <v>Low</v>
      </c>
    </row>
    <row r="2324" spans="1:19">
      <c r="A2324" t="s">
        <v>2449</v>
      </c>
      <c r="B2324">
        <v>21</v>
      </c>
      <c r="C2324" t="s">
        <v>101</v>
      </c>
      <c r="D2324" t="s">
        <v>113</v>
      </c>
      <c r="E2324">
        <v>30</v>
      </c>
      <c r="F2324" t="s">
        <v>103</v>
      </c>
      <c r="G2324" t="s">
        <v>110</v>
      </c>
      <c r="H2324" s="5">
        <v>647</v>
      </c>
      <c r="I2324" s="5">
        <v>18930.099999999999</v>
      </c>
      <c r="J2324" t="s">
        <v>134</v>
      </c>
      <c r="K2324" t="s">
        <v>106</v>
      </c>
      <c r="L2324">
        <v>4</v>
      </c>
      <c r="M2324">
        <v>0</v>
      </c>
      <c r="N2324">
        <v>5</v>
      </c>
      <c r="O2324" s="6">
        <v>0</v>
      </c>
      <c r="P2324" t="s">
        <v>107</v>
      </c>
      <c r="Q2324" t="s">
        <v>107</v>
      </c>
      <c r="R2324">
        <f>IF(F2324="Monthly",2,0)
+IF(E2324&lt;=6,2,0)
+IF(N2324&lt;=2,2,0)
+IF(L2324&gt;=4,2,0)
+IF(M2324&gt;=2,1,0)
+IF(H2324&gt;=_xlfn.PERCENTILE.INC($H$2:$H$10001,0.75),1,0)</f>
        <v>4</v>
      </c>
      <c r="S2324" t="str">
        <f>IF(R2324&gt;=7,"High",IF(R2324&gt;=4,"Medium","Low"))</f>
        <v>Medium</v>
      </c>
    </row>
    <row r="2325" spans="1:19">
      <c r="A2325" t="s">
        <v>2450</v>
      </c>
      <c r="B2325">
        <v>31</v>
      </c>
      <c r="C2325" t="s">
        <v>112</v>
      </c>
      <c r="D2325" t="s">
        <v>119</v>
      </c>
      <c r="E2325">
        <v>20</v>
      </c>
      <c r="F2325" t="s">
        <v>103</v>
      </c>
      <c r="G2325" t="s">
        <v>104</v>
      </c>
      <c r="H2325" s="5">
        <v>393</v>
      </c>
      <c r="I2325" s="5">
        <v>7938.73</v>
      </c>
      <c r="J2325" t="s">
        <v>117</v>
      </c>
      <c r="K2325" t="s">
        <v>106</v>
      </c>
      <c r="L2325">
        <v>2</v>
      </c>
      <c r="M2325">
        <v>0</v>
      </c>
      <c r="N2325">
        <v>5</v>
      </c>
      <c r="O2325" s="6">
        <v>0</v>
      </c>
      <c r="P2325" t="s">
        <v>107</v>
      </c>
      <c r="Q2325" t="s">
        <v>106</v>
      </c>
      <c r="R2325">
        <f>IF(F2325="Monthly",2,0)
+IF(E2325&lt;=6,2,0)
+IF(N2325&lt;=2,2,0)
+IF(L2325&gt;=4,2,0)
+IF(M2325&gt;=2,1,0)
+IF(H2325&gt;=_xlfn.PERCENTILE.INC($H$2:$H$10001,0.75),1,0)</f>
        <v>2</v>
      </c>
      <c r="S2325" t="str">
        <f>IF(R2325&gt;=7,"High",IF(R2325&gt;=4,"Medium","Low"))</f>
        <v>Low</v>
      </c>
    </row>
    <row r="2326" spans="1:19">
      <c r="A2326" t="s">
        <v>2451</v>
      </c>
      <c r="B2326">
        <v>57</v>
      </c>
      <c r="C2326" t="s">
        <v>101</v>
      </c>
      <c r="D2326" t="s">
        <v>119</v>
      </c>
      <c r="E2326">
        <v>17</v>
      </c>
      <c r="F2326" t="s">
        <v>103</v>
      </c>
      <c r="G2326" t="s">
        <v>110</v>
      </c>
      <c r="H2326" s="5">
        <v>700</v>
      </c>
      <c r="I2326" s="5">
        <v>12077.37</v>
      </c>
      <c r="J2326" t="s">
        <v>105</v>
      </c>
      <c r="K2326" t="s">
        <v>106</v>
      </c>
      <c r="L2326">
        <v>1</v>
      </c>
      <c r="M2326">
        <v>0</v>
      </c>
      <c r="N2326">
        <v>5</v>
      </c>
      <c r="O2326" s="6">
        <v>0</v>
      </c>
      <c r="P2326" t="s">
        <v>107</v>
      </c>
      <c r="Q2326" t="s">
        <v>107</v>
      </c>
      <c r="R2326">
        <f>IF(F2326="Monthly",2,0)
+IF(E2326&lt;=6,2,0)
+IF(N2326&lt;=2,2,0)
+IF(L2326&gt;=4,2,0)
+IF(M2326&gt;=2,1,0)
+IF(H2326&gt;=_xlfn.PERCENTILE.INC($H$2:$H$10001,0.75),1,0)</f>
        <v>2</v>
      </c>
      <c r="S2326" t="str">
        <f>IF(R2326&gt;=7,"High",IF(R2326&gt;=4,"Medium","Low"))</f>
        <v>Low</v>
      </c>
    </row>
    <row r="2327" spans="1:19">
      <c r="A2327" t="s">
        <v>2452</v>
      </c>
      <c r="B2327">
        <v>45</v>
      </c>
      <c r="C2327" t="s">
        <v>101</v>
      </c>
      <c r="D2327" t="s">
        <v>133</v>
      </c>
      <c r="E2327">
        <v>31</v>
      </c>
      <c r="F2327" t="s">
        <v>109</v>
      </c>
      <c r="G2327" t="s">
        <v>110</v>
      </c>
      <c r="H2327" s="5">
        <v>652</v>
      </c>
      <c r="I2327" s="5">
        <v>19212.11</v>
      </c>
      <c r="J2327" t="s">
        <v>105</v>
      </c>
      <c r="K2327" t="s">
        <v>106</v>
      </c>
      <c r="L2327">
        <v>1</v>
      </c>
      <c r="M2327">
        <v>0</v>
      </c>
      <c r="N2327">
        <v>4</v>
      </c>
      <c r="O2327" s="6">
        <v>5</v>
      </c>
      <c r="P2327" t="s">
        <v>106</v>
      </c>
      <c r="Q2327" t="s">
        <v>107</v>
      </c>
      <c r="R2327">
        <f>IF(F2327="Monthly",2,0)
+IF(E2327&lt;=6,2,0)
+IF(N2327&lt;=2,2,0)
+IF(L2327&gt;=4,2,0)
+IF(M2327&gt;=2,1,0)
+IF(H2327&gt;=_xlfn.PERCENTILE.INC($H$2:$H$10001,0.75),1,0)</f>
        <v>0</v>
      </c>
      <c r="S2327" t="str">
        <f>IF(R2327&gt;=7,"High",IF(R2327&gt;=4,"Medium","Low"))</f>
        <v>Low</v>
      </c>
    </row>
    <row r="2328" spans="1:19">
      <c r="A2328" t="s">
        <v>2453</v>
      </c>
      <c r="B2328">
        <v>22</v>
      </c>
      <c r="C2328" t="s">
        <v>101</v>
      </c>
      <c r="D2328" t="s">
        <v>137</v>
      </c>
      <c r="E2328">
        <v>36</v>
      </c>
      <c r="F2328" t="s">
        <v>109</v>
      </c>
      <c r="G2328" t="s">
        <v>104</v>
      </c>
      <c r="H2328" s="5">
        <v>547</v>
      </c>
      <c r="I2328" s="5">
        <v>19269.57</v>
      </c>
      <c r="J2328" t="s">
        <v>115</v>
      </c>
      <c r="K2328" t="s">
        <v>107</v>
      </c>
      <c r="L2328">
        <v>0</v>
      </c>
      <c r="M2328">
        <v>0</v>
      </c>
      <c r="N2328">
        <v>5</v>
      </c>
      <c r="O2328" s="6">
        <v>0</v>
      </c>
      <c r="P2328" t="s">
        <v>107</v>
      </c>
      <c r="Q2328" t="s">
        <v>107</v>
      </c>
      <c r="R2328">
        <f>IF(F2328="Monthly",2,0)
+IF(E2328&lt;=6,2,0)
+IF(N2328&lt;=2,2,0)
+IF(L2328&gt;=4,2,0)
+IF(M2328&gt;=2,1,0)
+IF(H2328&gt;=_xlfn.PERCENTILE.INC($H$2:$H$10001,0.75),1,0)</f>
        <v>0</v>
      </c>
      <c r="S2328" t="str">
        <f>IF(R2328&gt;=7,"High",IF(R2328&gt;=4,"Medium","Low"))</f>
        <v>Low</v>
      </c>
    </row>
    <row r="2329" spans="1:19">
      <c r="A2329" t="s">
        <v>2454</v>
      </c>
      <c r="B2329">
        <v>18</v>
      </c>
      <c r="C2329" t="s">
        <v>112</v>
      </c>
      <c r="D2329" t="s">
        <v>102</v>
      </c>
      <c r="E2329">
        <v>42</v>
      </c>
      <c r="F2329" t="s">
        <v>121</v>
      </c>
      <c r="G2329" t="s">
        <v>104</v>
      </c>
      <c r="H2329" s="5">
        <v>474</v>
      </c>
      <c r="I2329" s="5">
        <v>16603.71</v>
      </c>
      <c r="J2329" t="s">
        <v>117</v>
      </c>
      <c r="K2329" t="s">
        <v>106</v>
      </c>
      <c r="L2329">
        <v>2</v>
      </c>
      <c r="M2329">
        <v>0</v>
      </c>
      <c r="N2329">
        <v>5</v>
      </c>
      <c r="O2329" s="6">
        <v>15</v>
      </c>
      <c r="P2329" t="s">
        <v>107</v>
      </c>
      <c r="Q2329" t="s">
        <v>107</v>
      </c>
      <c r="R2329">
        <f>IF(F2329="Monthly",2,0)
+IF(E2329&lt;=6,2,0)
+IF(N2329&lt;=2,2,0)
+IF(L2329&gt;=4,2,0)
+IF(M2329&gt;=2,1,0)
+IF(H2329&gt;=_xlfn.PERCENTILE.INC($H$2:$H$10001,0.75),1,0)</f>
        <v>0</v>
      </c>
      <c r="S2329" t="str">
        <f>IF(R2329&gt;=7,"High",IF(R2329&gt;=4,"Medium","Low"))</f>
        <v>Low</v>
      </c>
    </row>
    <row r="2330" spans="1:19">
      <c r="A2330" t="s">
        <v>2455</v>
      </c>
      <c r="B2330">
        <v>46</v>
      </c>
      <c r="C2330" t="s">
        <v>101</v>
      </c>
      <c r="D2330" t="s">
        <v>133</v>
      </c>
      <c r="E2330">
        <v>38</v>
      </c>
      <c r="F2330" t="s">
        <v>103</v>
      </c>
      <c r="G2330" t="s">
        <v>110</v>
      </c>
      <c r="H2330" s="5">
        <v>687</v>
      </c>
      <c r="I2330" s="5">
        <v>26690.54</v>
      </c>
      <c r="J2330" t="s">
        <v>140</v>
      </c>
      <c r="K2330" t="s">
        <v>106</v>
      </c>
      <c r="L2330">
        <v>0</v>
      </c>
      <c r="M2330">
        <v>0</v>
      </c>
      <c r="N2330">
        <v>5</v>
      </c>
      <c r="O2330" s="6">
        <v>0</v>
      </c>
      <c r="P2330" t="s">
        <v>107</v>
      </c>
      <c r="Q2330" t="s">
        <v>106</v>
      </c>
      <c r="R2330">
        <f>IF(F2330="Monthly",2,0)
+IF(E2330&lt;=6,2,0)
+IF(N2330&lt;=2,2,0)
+IF(L2330&gt;=4,2,0)
+IF(M2330&gt;=2,1,0)
+IF(H2330&gt;=_xlfn.PERCENTILE.INC($H$2:$H$10001,0.75),1,0)</f>
        <v>2</v>
      </c>
      <c r="S2330" t="str">
        <f>IF(R2330&gt;=7,"High",IF(R2330&gt;=4,"Medium","Low"))</f>
        <v>Low</v>
      </c>
    </row>
    <row r="2331" spans="1:19">
      <c r="A2331" t="s">
        <v>2456</v>
      </c>
      <c r="B2331">
        <v>23</v>
      </c>
      <c r="C2331" t="s">
        <v>112</v>
      </c>
      <c r="D2331" t="s">
        <v>159</v>
      </c>
      <c r="E2331">
        <v>21</v>
      </c>
      <c r="F2331" t="s">
        <v>103</v>
      </c>
      <c r="G2331" t="s">
        <v>110</v>
      </c>
      <c r="H2331" s="5">
        <v>799</v>
      </c>
      <c r="I2331" s="5">
        <v>16725.72</v>
      </c>
      <c r="J2331" t="s">
        <v>140</v>
      </c>
      <c r="K2331" t="s">
        <v>106</v>
      </c>
      <c r="L2331">
        <v>1</v>
      </c>
      <c r="M2331">
        <v>0</v>
      </c>
      <c r="N2331">
        <v>4</v>
      </c>
      <c r="O2331" s="6">
        <v>0</v>
      </c>
      <c r="P2331" t="s">
        <v>107</v>
      </c>
      <c r="Q2331" t="s">
        <v>107</v>
      </c>
      <c r="R2331">
        <f>IF(F2331="Monthly",2,0)
+IF(E2331&lt;=6,2,0)
+IF(N2331&lt;=2,2,0)
+IF(L2331&gt;=4,2,0)
+IF(M2331&gt;=2,1,0)
+IF(H2331&gt;=_xlfn.PERCENTILE.INC($H$2:$H$10001,0.75),1,0)</f>
        <v>3</v>
      </c>
      <c r="S2331" t="str">
        <f>IF(R2331&gt;=7,"High",IF(R2331&gt;=4,"Medium","Low"))</f>
        <v>Low</v>
      </c>
    </row>
    <row r="2332" spans="1:19">
      <c r="A2332" t="s">
        <v>2457</v>
      </c>
      <c r="B2332">
        <v>45</v>
      </c>
      <c r="C2332" t="s">
        <v>101</v>
      </c>
      <c r="D2332" t="s">
        <v>131</v>
      </c>
      <c r="E2332">
        <v>42</v>
      </c>
      <c r="F2332" t="s">
        <v>109</v>
      </c>
      <c r="G2332" t="s">
        <v>129</v>
      </c>
      <c r="H2332" s="5">
        <v>1104</v>
      </c>
      <c r="I2332" s="5">
        <v>42263.74</v>
      </c>
      <c r="J2332" t="s">
        <v>115</v>
      </c>
      <c r="K2332" t="s">
        <v>106</v>
      </c>
      <c r="L2332">
        <v>0</v>
      </c>
      <c r="M2332">
        <v>0</v>
      </c>
      <c r="N2332">
        <v>5</v>
      </c>
      <c r="O2332" s="6">
        <v>10</v>
      </c>
      <c r="P2332" t="s">
        <v>107</v>
      </c>
      <c r="Q2332" t="s">
        <v>107</v>
      </c>
      <c r="R2332">
        <f>IF(F2332="Monthly",2,0)
+IF(E2332&lt;=6,2,0)
+IF(N2332&lt;=2,2,0)
+IF(L2332&gt;=4,2,0)
+IF(M2332&gt;=2,1,0)
+IF(H2332&gt;=_xlfn.PERCENTILE.INC($H$2:$H$10001,0.75),1,0)</f>
        <v>1</v>
      </c>
      <c r="S2332" t="str">
        <f>IF(R2332&gt;=7,"High",IF(R2332&gt;=4,"Medium","Low"))</f>
        <v>Low</v>
      </c>
    </row>
    <row r="2333" spans="1:19">
      <c r="A2333" t="s">
        <v>2458</v>
      </c>
      <c r="B2333">
        <v>34</v>
      </c>
      <c r="C2333" t="s">
        <v>101</v>
      </c>
      <c r="D2333" t="s">
        <v>131</v>
      </c>
      <c r="E2333">
        <v>35</v>
      </c>
      <c r="F2333" t="s">
        <v>109</v>
      </c>
      <c r="G2333" t="s">
        <v>104</v>
      </c>
      <c r="H2333" s="5">
        <v>537</v>
      </c>
      <c r="I2333" s="5">
        <v>18251.349999999999</v>
      </c>
      <c r="J2333" t="s">
        <v>115</v>
      </c>
      <c r="K2333" t="s">
        <v>106</v>
      </c>
      <c r="L2333">
        <v>1</v>
      </c>
      <c r="M2333">
        <v>0</v>
      </c>
      <c r="N2333">
        <v>4</v>
      </c>
      <c r="O2333" s="6">
        <v>5</v>
      </c>
      <c r="P2333" t="s">
        <v>107</v>
      </c>
      <c r="Q2333" t="s">
        <v>107</v>
      </c>
      <c r="R2333">
        <f>IF(F2333="Monthly",2,0)
+IF(E2333&lt;=6,2,0)
+IF(N2333&lt;=2,2,0)
+IF(L2333&gt;=4,2,0)
+IF(M2333&gt;=2,1,0)
+IF(H2333&gt;=_xlfn.PERCENTILE.INC($H$2:$H$10001,0.75),1,0)</f>
        <v>0</v>
      </c>
      <c r="S2333" t="str">
        <f>IF(R2333&gt;=7,"High",IF(R2333&gt;=4,"Medium","Low"))</f>
        <v>Low</v>
      </c>
    </row>
    <row r="2334" spans="1:19">
      <c r="A2334" t="s">
        <v>2459</v>
      </c>
      <c r="B2334">
        <v>42</v>
      </c>
      <c r="C2334" t="s">
        <v>101</v>
      </c>
      <c r="D2334" t="s">
        <v>159</v>
      </c>
      <c r="E2334">
        <v>17</v>
      </c>
      <c r="F2334" t="s">
        <v>109</v>
      </c>
      <c r="G2334" t="s">
        <v>104</v>
      </c>
      <c r="H2334" s="5">
        <v>418</v>
      </c>
      <c r="I2334" s="5">
        <v>6380.29</v>
      </c>
      <c r="J2334" t="s">
        <v>117</v>
      </c>
      <c r="K2334" t="s">
        <v>106</v>
      </c>
      <c r="L2334">
        <v>1</v>
      </c>
      <c r="M2334">
        <v>0</v>
      </c>
      <c r="N2334">
        <v>5</v>
      </c>
      <c r="O2334" s="6">
        <v>10</v>
      </c>
      <c r="P2334" t="s">
        <v>107</v>
      </c>
      <c r="Q2334" t="s">
        <v>107</v>
      </c>
      <c r="R2334">
        <f>IF(F2334="Monthly",2,0)
+IF(E2334&lt;=6,2,0)
+IF(N2334&lt;=2,2,0)
+IF(L2334&gt;=4,2,0)
+IF(M2334&gt;=2,1,0)
+IF(H2334&gt;=_xlfn.PERCENTILE.INC($H$2:$H$10001,0.75),1,0)</f>
        <v>0</v>
      </c>
      <c r="S2334" t="str">
        <f>IF(R2334&gt;=7,"High",IF(R2334&gt;=4,"Medium","Low"))</f>
        <v>Low</v>
      </c>
    </row>
    <row r="2335" spans="1:19">
      <c r="A2335" t="s">
        <v>2460</v>
      </c>
      <c r="B2335">
        <v>51</v>
      </c>
      <c r="C2335" t="s">
        <v>101</v>
      </c>
      <c r="D2335" t="s">
        <v>102</v>
      </c>
      <c r="E2335">
        <v>43</v>
      </c>
      <c r="F2335" t="s">
        <v>103</v>
      </c>
      <c r="G2335" t="s">
        <v>110</v>
      </c>
      <c r="H2335" s="5">
        <v>768</v>
      </c>
      <c r="I2335" s="5">
        <v>33436.14</v>
      </c>
      <c r="J2335" t="s">
        <v>134</v>
      </c>
      <c r="K2335" t="s">
        <v>106</v>
      </c>
      <c r="L2335">
        <v>5</v>
      </c>
      <c r="M2335">
        <v>3</v>
      </c>
      <c r="N2335">
        <v>2</v>
      </c>
      <c r="O2335" s="6">
        <v>0</v>
      </c>
      <c r="P2335" t="s">
        <v>107</v>
      </c>
      <c r="Q2335" t="s">
        <v>106</v>
      </c>
      <c r="R2335">
        <f>IF(F2335="Monthly",2,0)
+IF(E2335&lt;=6,2,0)
+IF(N2335&lt;=2,2,0)
+IF(L2335&gt;=4,2,0)
+IF(M2335&gt;=2,1,0)
+IF(H2335&gt;=_xlfn.PERCENTILE.INC($H$2:$H$10001,0.75),1,0)</f>
        <v>7</v>
      </c>
      <c r="S2335" t="str">
        <f>IF(R2335&gt;=7,"High",IF(R2335&gt;=4,"Medium","Low"))</f>
        <v>High</v>
      </c>
    </row>
    <row r="2336" spans="1:19">
      <c r="A2336" t="s">
        <v>2461</v>
      </c>
      <c r="B2336">
        <v>22</v>
      </c>
      <c r="C2336" t="s">
        <v>112</v>
      </c>
      <c r="D2336" t="s">
        <v>137</v>
      </c>
      <c r="E2336">
        <v>9</v>
      </c>
      <c r="F2336" t="s">
        <v>109</v>
      </c>
      <c r="G2336" t="s">
        <v>110</v>
      </c>
      <c r="H2336" s="5">
        <v>663</v>
      </c>
      <c r="I2336" s="5">
        <v>5366.58</v>
      </c>
      <c r="J2336" t="s">
        <v>105</v>
      </c>
      <c r="K2336" t="s">
        <v>106</v>
      </c>
      <c r="L2336">
        <v>3</v>
      </c>
      <c r="M2336">
        <v>0</v>
      </c>
      <c r="N2336">
        <v>4</v>
      </c>
      <c r="O2336" s="6">
        <v>10</v>
      </c>
      <c r="P2336" t="s">
        <v>107</v>
      </c>
      <c r="Q2336" t="s">
        <v>107</v>
      </c>
      <c r="R2336">
        <f>IF(F2336="Monthly",2,0)
+IF(E2336&lt;=6,2,0)
+IF(N2336&lt;=2,2,0)
+IF(L2336&gt;=4,2,0)
+IF(M2336&gt;=2,1,0)
+IF(H2336&gt;=_xlfn.PERCENTILE.INC($H$2:$H$10001,0.75),1,0)</f>
        <v>0</v>
      </c>
      <c r="S2336" t="str">
        <f>IF(R2336&gt;=7,"High",IF(R2336&gt;=4,"Medium","Low"))</f>
        <v>Low</v>
      </c>
    </row>
    <row r="2337" spans="1:19">
      <c r="A2337" t="s">
        <v>2462</v>
      </c>
      <c r="B2337">
        <v>23</v>
      </c>
      <c r="C2337" t="s">
        <v>112</v>
      </c>
      <c r="D2337" t="s">
        <v>102</v>
      </c>
      <c r="E2337">
        <v>17</v>
      </c>
      <c r="F2337" t="s">
        <v>109</v>
      </c>
      <c r="G2337" t="s">
        <v>110</v>
      </c>
      <c r="H2337" s="5">
        <v>768</v>
      </c>
      <c r="I2337" s="5">
        <v>11760.87</v>
      </c>
      <c r="J2337" t="s">
        <v>115</v>
      </c>
      <c r="K2337" t="s">
        <v>106</v>
      </c>
      <c r="L2337">
        <v>8</v>
      </c>
      <c r="M2337">
        <v>4</v>
      </c>
      <c r="N2337">
        <v>1</v>
      </c>
      <c r="O2337" s="6">
        <v>10</v>
      </c>
      <c r="P2337" t="s">
        <v>106</v>
      </c>
      <c r="Q2337" t="s">
        <v>106</v>
      </c>
      <c r="R2337">
        <f>IF(F2337="Monthly",2,0)
+IF(E2337&lt;=6,2,0)
+IF(N2337&lt;=2,2,0)
+IF(L2337&gt;=4,2,0)
+IF(M2337&gt;=2,1,0)
+IF(H2337&gt;=_xlfn.PERCENTILE.INC($H$2:$H$10001,0.75),1,0)</f>
        <v>5</v>
      </c>
      <c r="S2337" t="str">
        <f>IF(R2337&gt;=7,"High",IF(R2337&gt;=4,"Medium","Low"))</f>
        <v>Medium</v>
      </c>
    </row>
    <row r="2338" spans="1:19">
      <c r="A2338" t="s">
        <v>2463</v>
      </c>
      <c r="B2338">
        <v>38</v>
      </c>
      <c r="C2338" t="s">
        <v>112</v>
      </c>
      <c r="D2338" t="s">
        <v>133</v>
      </c>
      <c r="E2338">
        <v>59</v>
      </c>
      <c r="F2338" t="s">
        <v>109</v>
      </c>
      <c r="G2338" t="s">
        <v>110</v>
      </c>
      <c r="H2338" s="5">
        <v>747</v>
      </c>
      <c r="I2338" s="5">
        <v>42999.45</v>
      </c>
      <c r="J2338" t="s">
        <v>115</v>
      </c>
      <c r="K2338" t="s">
        <v>106</v>
      </c>
      <c r="L2338">
        <v>1</v>
      </c>
      <c r="M2338">
        <v>0</v>
      </c>
      <c r="N2338">
        <v>5</v>
      </c>
      <c r="O2338" s="6">
        <v>5</v>
      </c>
      <c r="P2338" t="s">
        <v>107</v>
      </c>
      <c r="Q2338" t="s">
        <v>107</v>
      </c>
      <c r="R2338">
        <f>IF(F2338="Monthly",2,0)
+IF(E2338&lt;=6,2,0)
+IF(N2338&lt;=2,2,0)
+IF(L2338&gt;=4,2,0)
+IF(M2338&gt;=2,1,0)
+IF(H2338&gt;=_xlfn.PERCENTILE.INC($H$2:$H$10001,0.75),1,0)</f>
        <v>0</v>
      </c>
      <c r="S2338" t="str">
        <f>IF(R2338&gt;=7,"High",IF(R2338&gt;=4,"Medium","Low"))</f>
        <v>Low</v>
      </c>
    </row>
    <row r="2339" spans="1:19">
      <c r="A2339" t="s">
        <v>2464</v>
      </c>
      <c r="B2339">
        <v>21</v>
      </c>
      <c r="C2339" t="s">
        <v>112</v>
      </c>
      <c r="D2339" t="s">
        <v>119</v>
      </c>
      <c r="E2339">
        <v>56</v>
      </c>
      <c r="F2339" t="s">
        <v>109</v>
      </c>
      <c r="G2339" t="s">
        <v>104</v>
      </c>
      <c r="H2339" s="5">
        <v>441</v>
      </c>
      <c r="I2339" s="5">
        <v>22466.240000000002</v>
      </c>
      <c r="J2339" t="s">
        <v>105</v>
      </c>
      <c r="K2339" t="s">
        <v>107</v>
      </c>
      <c r="L2339">
        <v>0</v>
      </c>
      <c r="M2339">
        <v>0</v>
      </c>
      <c r="N2339">
        <v>5</v>
      </c>
      <c r="O2339" s="6">
        <v>10</v>
      </c>
      <c r="P2339" t="s">
        <v>107</v>
      </c>
      <c r="Q2339" t="s">
        <v>107</v>
      </c>
      <c r="R2339">
        <f>IF(F2339="Monthly",2,0)
+IF(E2339&lt;=6,2,0)
+IF(N2339&lt;=2,2,0)
+IF(L2339&gt;=4,2,0)
+IF(M2339&gt;=2,1,0)
+IF(H2339&gt;=_xlfn.PERCENTILE.INC($H$2:$H$10001,0.75),1,0)</f>
        <v>0</v>
      </c>
      <c r="S2339" t="str">
        <f>IF(R2339&gt;=7,"High",IF(R2339&gt;=4,"Medium","Low"))</f>
        <v>Low</v>
      </c>
    </row>
    <row r="2340" spans="1:19">
      <c r="A2340" t="s">
        <v>2465</v>
      </c>
      <c r="B2340">
        <v>41</v>
      </c>
      <c r="C2340" t="s">
        <v>112</v>
      </c>
      <c r="D2340" t="s">
        <v>126</v>
      </c>
      <c r="E2340">
        <v>48</v>
      </c>
      <c r="F2340" t="s">
        <v>103</v>
      </c>
      <c r="G2340" t="s">
        <v>129</v>
      </c>
      <c r="H2340" s="5">
        <v>1034</v>
      </c>
      <c r="I2340" s="5">
        <v>49446.19</v>
      </c>
      <c r="J2340" t="s">
        <v>105</v>
      </c>
      <c r="K2340" t="s">
        <v>106</v>
      </c>
      <c r="L2340">
        <v>0</v>
      </c>
      <c r="M2340">
        <v>0</v>
      </c>
      <c r="N2340">
        <v>5</v>
      </c>
      <c r="O2340" s="6">
        <v>0</v>
      </c>
      <c r="P2340" t="s">
        <v>107</v>
      </c>
      <c r="Q2340" t="s">
        <v>106</v>
      </c>
      <c r="R2340">
        <f>IF(F2340="Monthly",2,0)
+IF(E2340&lt;=6,2,0)
+IF(N2340&lt;=2,2,0)
+IF(L2340&gt;=4,2,0)
+IF(M2340&gt;=2,1,0)
+IF(H2340&gt;=_xlfn.PERCENTILE.INC($H$2:$H$10001,0.75),1,0)</f>
        <v>3</v>
      </c>
      <c r="S2340" t="str">
        <f>IF(R2340&gt;=7,"High",IF(R2340&gt;=4,"Medium","Low"))</f>
        <v>Low</v>
      </c>
    </row>
    <row r="2341" spans="1:19">
      <c r="A2341" t="s">
        <v>2466</v>
      </c>
      <c r="B2341">
        <v>60</v>
      </c>
      <c r="C2341" t="s">
        <v>112</v>
      </c>
      <c r="D2341" t="s">
        <v>131</v>
      </c>
      <c r="E2341">
        <v>28</v>
      </c>
      <c r="F2341" t="s">
        <v>103</v>
      </c>
      <c r="G2341" t="s">
        <v>110</v>
      </c>
      <c r="H2341" s="5">
        <v>759</v>
      </c>
      <c r="I2341" s="5">
        <v>20951.330000000002</v>
      </c>
      <c r="J2341" t="s">
        <v>134</v>
      </c>
      <c r="K2341" t="s">
        <v>107</v>
      </c>
      <c r="L2341">
        <v>1</v>
      </c>
      <c r="M2341">
        <v>0</v>
      </c>
      <c r="N2341">
        <v>5</v>
      </c>
      <c r="O2341" s="6">
        <v>0</v>
      </c>
      <c r="P2341" t="s">
        <v>107</v>
      </c>
      <c r="Q2341" t="s">
        <v>107</v>
      </c>
      <c r="R2341">
        <f>IF(F2341="Monthly",2,0)
+IF(E2341&lt;=6,2,0)
+IF(N2341&lt;=2,2,0)
+IF(L2341&gt;=4,2,0)
+IF(M2341&gt;=2,1,0)
+IF(H2341&gt;=_xlfn.PERCENTILE.INC($H$2:$H$10001,0.75),1,0)</f>
        <v>2</v>
      </c>
      <c r="S2341" t="str">
        <f>IF(R2341&gt;=7,"High",IF(R2341&gt;=4,"Medium","Low"))</f>
        <v>Low</v>
      </c>
    </row>
    <row r="2342" spans="1:19">
      <c r="A2342" t="s">
        <v>2467</v>
      </c>
      <c r="B2342">
        <v>59</v>
      </c>
      <c r="C2342" t="s">
        <v>101</v>
      </c>
      <c r="D2342" t="s">
        <v>123</v>
      </c>
      <c r="E2342">
        <v>47</v>
      </c>
      <c r="F2342" t="s">
        <v>103</v>
      </c>
      <c r="G2342" t="s">
        <v>104</v>
      </c>
      <c r="H2342" s="5">
        <v>412</v>
      </c>
      <c r="I2342" s="5">
        <v>19210.93</v>
      </c>
      <c r="J2342" t="s">
        <v>115</v>
      </c>
      <c r="K2342" t="s">
        <v>106</v>
      </c>
      <c r="L2342">
        <v>0</v>
      </c>
      <c r="M2342">
        <v>0</v>
      </c>
      <c r="N2342">
        <v>4</v>
      </c>
      <c r="O2342" s="6">
        <v>0</v>
      </c>
      <c r="P2342" t="s">
        <v>107</v>
      </c>
      <c r="Q2342" t="s">
        <v>107</v>
      </c>
      <c r="R2342">
        <f>IF(F2342="Monthly",2,0)
+IF(E2342&lt;=6,2,0)
+IF(N2342&lt;=2,2,0)
+IF(L2342&gt;=4,2,0)
+IF(M2342&gt;=2,1,0)
+IF(H2342&gt;=_xlfn.PERCENTILE.INC($H$2:$H$10001,0.75),1,0)</f>
        <v>2</v>
      </c>
      <c r="S2342" t="str">
        <f>IF(R2342&gt;=7,"High",IF(R2342&gt;=4,"Medium","Low"))</f>
        <v>Low</v>
      </c>
    </row>
    <row r="2343" spans="1:19">
      <c r="A2343" t="s">
        <v>2468</v>
      </c>
      <c r="B2343">
        <v>31</v>
      </c>
      <c r="C2343" t="s">
        <v>112</v>
      </c>
      <c r="D2343" t="s">
        <v>102</v>
      </c>
      <c r="E2343">
        <v>55</v>
      </c>
      <c r="F2343" t="s">
        <v>103</v>
      </c>
      <c r="G2343" t="s">
        <v>104</v>
      </c>
      <c r="H2343" s="5">
        <v>568</v>
      </c>
      <c r="I2343" s="5">
        <v>31682.22</v>
      </c>
      <c r="J2343" t="s">
        <v>134</v>
      </c>
      <c r="K2343" t="s">
        <v>106</v>
      </c>
      <c r="L2343">
        <v>0</v>
      </c>
      <c r="M2343">
        <v>0</v>
      </c>
      <c r="N2343">
        <v>5</v>
      </c>
      <c r="O2343" s="6">
        <v>0</v>
      </c>
      <c r="P2343" t="s">
        <v>107</v>
      </c>
      <c r="Q2343" t="s">
        <v>107</v>
      </c>
      <c r="R2343">
        <f>IF(F2343="Monthly",2,0)
+IF(E2343&lt;=6,2,0)
+IF(N2343&lt;=2,2,0)
+IF(L2343&gt;=4,2,0)
+IF(M2343&gt;=2,1,0)
+IF(H2343&gt;=_xlfn.PERCENTILE.INC($H$2:$H$10001,0.75),1,0)</f>
        <v>2</v>
      </c>
      <c r="S2343" t="str">
        <f>IF(R2343&gt;=7,"High",IF(R2343&gt;=4,"Medium","Low"))</f>
        <v>Low</v>
      </c>
    </row>
    <row r="2344" spans="1:19">
      <c r="A2344" t="s">
        <v>2469</v>
      </c>
      <c r="B2344">
        <v>40</v>
      </c>
      <c r="C2344" t="s">
        <v>101</v>
      </c>
      <c r="D2344" t="s">
        <v>113</v>
      </c>
      <c r="E2344">
        <v>40</v>
      </c>
      <c r="F2344" t="s">
        <v>109</v>
      </c>
      <c r="G2344" t="s">
        <v>110</v>
      </c>
      <c r="H2344" s="5">
        <v>772</v>
      </c>
      <c r="I2344" s="5">
        <v>31708.73</v>
      </c>
      <c r="J2344" t="s">
        <v>115</v>
      </c>
      <c r="K2344" t="s">
        <v>106</v>
      </c>
      <c r="L2344">
        <v>0</v>
      </c>
      <c r="M2344">
        <v>0</v>
      </c>
      <c r="N2344">
        <v>5</v>
      </c>
      <c r="O2344" s="6">
        <v>0</v>
      </c>
      <c r="P2344" t="s">
        <v>107</v>
      </c>
      <c r="Q2344" t="s">
        <v>107</v>
      </c>
      <c r="R2344">
        <f>IF(F2344="Monthly",2,0)
+IF(E2344&lt;=6,2,0)
+IF(N2344&lt;=2,2,0)
+IF(L2344&gt;=4,2,0)
+IF(M2344&gt;=2,1,0)
+IF(H2344&gt;=_xlfn.PERCENTILE.INC($H$2:$H$10001,0.75),1,0)</f>
        <v>0</v>
      </c>
      <c r="S2344" t="str">
        <f>IF(R2344&gt;=7,"High",IF(R2344&gt;=4,"Medium","Low"))</f>
        <v>Low</v>
      </c>
    </row>
    <row r="2345" spans="1:19">
      <c r="A2345" t="s">
        <v>2470</v>
      </c>
      <c r="B2345">
        <v>24</v>
      </c>
      <c r="C2345" t="s">
        <v>112</v>
      </c>
      <c r="D2345" t="s">
        <v>119</v>
      </c>
      <c r="E2345">
        <v>40</v>
      </c>
      <c r="F2345" t="s">
        <v>109</v>
      </c>
      <c r="G2345" t="s">
        <v>104</v>
      </c>
      <c r="H2345" s="5">
        <v>492</v>
      </c>
      <c r="I2345" s="5">
        <v>17452.34</v>
      </c>
      <c r="J2345" t="s">
        <v>105</v>
      </c>
      <c r="K2345" t="s">
        <v>106</v>
      </c>
      <c r="L2345">
        <v>2</v>
      </c>
      <c r="M2345">
        <v>0</v>
      </c>
      <c r="N2345">
        <v>4</v>
      </c>
      <c r="O2345" s="6">
        <v>10</v>
      </c>
      <c r="P2345" t="s">
        <v>107</v>
      </c>
      <c r="Q2345" t="s">
        <v>107</v>
      </c>
      <c r="R2345">
        <f>IF(F2345="Monthly",2,0)
+IF(E2345&lt;=6,2,0)
+IF(N2345&lt;=2,2,0)
+IF(L2345&gt;=4,2,0)
+IF(M2345&gt;=2,1,0)
+IF(H2345&gt;=_xlfn.PERCENTILE.INC($H$2:$H$10001,0.75),1,0)</f>
        <v>0</v>
      </c>
      <c r="S2345" t="str">
        <f>IF(R2345&gt;=7,"High",IF(R2345&gt;=4,"Medium","Low"))</f>
        <v>Low</v>
      </c>
    </row>
    <row r="2346" spans="1:19">
      <c r="A2346" t="s">
        <v>2471</v>
      </c>
      <c r="B2346">
        <v>49</v>
      </c>
      <c r="C2346" t="s">
        <v>112</v>
      </c>
      <c r="D2346" t="s">
        <v>131</v>
      </c>
      <c r="E2346">
        <v>30</v>
      </c>
      <c r="F2346" t="s">
        <v>109</v>
      </c>
      <c r="G2346" t="s">
        <v>104</v>
      </c>
      <c r="H2346" s="5">
        <v>455</v>
      </c>
      <c r="I2346" s="5">
        <v>12881.01</v>
      </c>
      <c r="J2346" t="s">
        <v>117</v>
      </c>
      <c r="K2346" t="s">
        <v>106</v>
      </c>
      <c r="L2346">
        <v>0</v>
      </c>
      <c r="M2346">
        <v>0</v>
      </c>
      <c r="N2346">
        <v>5</v>
      </c>
      <c r="O2346" s="6">
        <v>5</v>
      </c>
      <c r="P2346" t="s">
        <v>107</v>
      </c>
      <c r="Q2346" t="s">
        <v>106</v>
      </c>
      <c r="R2346">
        <f>IF(F2346="Monthly",2,0)
+IF(E2346&lt;=6,2,0)
+IF(N2346&lt;=2,2,0)
+IF(L2346&gt;=4,2,0)
+IF(M2346&gt;=2,1,0)
+IF(H2346&gt;=_xlfn.PERCENTILE.INC($H$2:$H$10001,0.75),1,0)</f>
        <v>0</v>
      </c>
      <c r="S2346" t="str">
        <f>IF(R2346&gt;=7,"High",IF(R2346&gt;=4,"Medium","Low"))</f>
        <v>Low</v>
      </c>
    </row>
    <row r="2347" spans="1:19">
      <c r="A2347" t="s">
        <v>2472</v>
      </c>
      <c r="B2347">
        <v>30</v>
      </c>
      <c r="C2347" t="s">
        <v>101</v>
      </c>
      <c r="D2347" t="s">
        <v>123</v>
      </c>
      <c r="E2347">
        <v>50</v>
      </c>
      <c r="F2347" t="s">
        <v>109</v>
      </c>
      <c r="G2347" t="s">
        <v>129</v>
      </c>
      <c r="H2347" s="5">
        <v>1015</v>
      </c>
      <c r="I2347" s="5">
        <v>51887.75</v>
      </c>
      <c r="J2347" t="s">
        <v>140</v>
      </c>
      <c r="K2347" t="s">
        <v>106</v>
      </c>
      <c r="L2347">
        <v>0</v>
      </c>
      <c r="M2347">
        <v>0</v>
      </c>
      <c r="N2347">
        <v>5</v>
      </c>
      <c r="O2347" s="6">
        <v>0</v>
      </c>
      <c r="P2347" t="s">
        <v>107</v>
      </c>
      <c r="Q2347" t="s">
        <v>107</v>
      </c>
      <c r="R2347">
        <f>IF(F2347="Monthly",2,0)
+IF(E2347&lt;=6,2,0)
+IF(N2347&lt;=2,2,0)
+IF(L2347&gt;=4,2,0)
+IF(M2347&gt;=2,1,0)
+IF(H2347&gt;=_xlfn.PERCENTILE.INC($H$2:$H$10001,0.75),1,0)</f>
        <v>1</v>
      </c>
      <c r="S2347" t="str">
        <f>IF(R2347&gt;=7,"High",IF(R2347&gt;=4,"Medium","Low"))</f>
        <v>Low</v>
      </c>
    </row>
    <row r="2348" spans="1:19">
      <c r="A2348" t="s">
        <v>2473</v>
      </c>
      <c r="B2348">
        <v>25</v>
      </c>
      <c r="C2348" t="s">
        <v>101</v>
      </c>
      <c r="D2348" t="s">
        <v>119</v>
      </c>
      <c r="E2348">
        <v>41</v>
      </c>
      <c r="F2348" t="s">
        <v>109</v>
      </c>
      <c r="G2348" t="s">
        <v>129</v>
      </c>
      <c r="H2348" s="5">
        <v>979</v>
      </c>
      <c r="I2348" s="5">
        <v>40044.620000000003</v>
      </c>
      <c r="J2348" t="s">
        <v>140</v>
      </c>
      <c r="K2348" t="s">
        <v>106</v>
      </c>
      <c r="L2348">
        <v>0</v>
      </c>
      <c r="M2348">
        <v>0</v>
      </c>
      <c r="N2348">
        <v>5</v>
      </c>
      <c r="O2348" s="6">
        <v>0</v>
      </c>
      <c r="P2348" t="s">
        <v>107</v>
      </c>
      <c r="Q2348" t="s">
        <v>107</v>
      </c>
      <c r="R2348">
        <f>IF(F2348="Monthly",2,0)
+IF(E2348&lt;=6,2,0)
+IF(N2348&lt;=2,2,0)
+IF(L2348&gt;=4,2,0)
+IF(M2348&gt;=2,1,0)
+IF(H2348&gt;=_xlfn.PERCENTILE.INC($H$2:$H$10001,0.75),1,0)</f>
        <v>1</v>
      </c>
      <c r="S2348" t="str">
        <f>IF(R2348&gt;=7,"High",IF(R2348&gt;=4,"Medium","Low"))</f>
        <v>Low</v>
      </c>
    </row>
    <row r="2349" spans="1:19">
      <c r="A2349" t="s">
        <v>2474</v>
      </c>
      <c r="B2349">
        <v>26</v>
      </c>
      <c r="C2349" t="s">
        <v>101</v>
      </c>
      <c r="D2349" t="s">
        <v>126</v>
      </c>
      <c r="E2349">
        <v>52</v>
      </c>
      <c r="F2349" t="s">
        <v>109</v>
      </c>
      <c r="G2349" t="s">
        <v>110</v>
      </c>
      <c r="H2349" s="5">
        <v>682</v>
      </c>
      <c r="I2349" s="5">
        <f>RawCustomerTable[[#This Row],[Monthly_Charges]]*RawCustomerTable[[#This Row],[Tenure_Months]]*(1-RawCustomerTable[[#This Row],[Discount_Percent]]/100)</f>
        <v>35464</v>
      </c>
      <c r="J2349" t="s">
        <v>134</v>
      </c>
      <c r="K2349" t="s">
        <v>106</v>
      </c>
      <c r="L2349">
        <v>0</v>
      </c>
      <c r="M2349">
        <v>0</v>
      </c>
      <c r="N2349">
        <v>5</v>
      </c>
      <c r="O2349" s="6">
        <v>0</v>
      </c>
      <c r="P2349" t="s">
        <v>107</v>
      </c>
      <c r="Q2349" t="s">
        <v>107</v>
      </c>
      <c r="R2349">
        <f>IF(F2349="Monthly",2,0)
+IF(E2349&lt;=6,2,0)
+IF(N2349&lt;=2,2,0)
+IF(L2349&gt;=4,2,0)
+IF(M2349&gt;=2,1,0)
+IF(H2349&gt;=_xlfn.PERCENTILE.INC($H$2:$H$10001,0.75),1,0)</f>
        <v>0</v>
      </c>
      <c r="S2349" t="str">
        <f>IF(R2349&gt;=7,"High",IF(R2349&gt;=4,"Medium","Low"))</f>
        <v>Low</v>
      </c>
    </row>
    <row r="2350" spans="1:19">
      <c r="A2350" t="s">
        <v>2475</v>
      </c>
      <c r="B2350">
        <v>18</v>
      </c>
      <c r="C2350" t="s">
        <v>101</v>
      </c>
      <c r="D2350" t="s">
        <v>137</v>
      </c>
      <c r="E2350">
        <v>21</v>
      </c>
      <c r="F2350" t="s">
        <v>109</v>
      </c>
      <c r="G2350" t="s">
        <v>110</v>
      </c>
      <c r="H2350" s="5">
        <v>693</v>
      </c>
      <c r="I2350" s="5">
        <v>13300.33</v>
      </c>
      <c r="J2350" t="s">
        <v>117</v>
      </c>
      <c r="K2350" t="s">
        <v>107</v>
      </c>
      <c r="L2350">
        <v>1</v>
      </c>
      <c r="M2350">
        <v>0</v>
      </c>
      <c r="N2350">
        <v>5</v>
      </c>
      <c r="O2350" s="6">
        <v>10</v>
      </c>
      <c r="P2350" t="s">
        <v>106</v>
      </c>
      <c r="Q2350" t="s">
        <v>107</v>
      </c>
      <c r="R2350">
        <f>IF(F2350="Monthly",2,0)
+IF(E2350&lt;=6,2,0)
+IF(N2350&lt;=2,2,0)
+IF(L2350&gt;=4,2,0)
+IF(M2350&gt;=2,1,0)
+IF(H2350&gt;=_xlfn.PERCENTILE.INC($H$2:$H$10001,0.75),1,0)</f>
        <v>0</v>
      </c>
      <c r="S2350" t="str">
        <f>IF(R2350&gt;=7,"High",IF(R2350&gt;=4,"Medium","Low"))</f>
        <v>Low</v>
      </c>
    </row>
    <row r="2351" spans="1:19">
      <c r="A2351" t="s">
        <v>2476</v>
      </c>
      <c r="B2351">
        <v>37</v>
      </c>
      <c r="C2351" t="s">
        <v>101</v>
      </c>
      <c r="D2351" t="s">
        <v>137</v>
      </c>
      <c r="E2351">
        <v>13</v>
      </c>
      <c r="F2351" t="s">
        <v>103</v>
      </c>
      <c r="G2351" t="s">
        <v>110</v>
      </c>
      <c r="H2351" s="5">
        <v>794</v>
      </c>
      <c r="I2351" s="5">
        <v>10231.08</v>
      </c>
      <c r="J2351" t="s">
        <v>140</v>
      </c>
      <c r="K2351" t="s">
        <v>107</v>
      </c>
      <c r="L2351">
        <v>0</v>
      </c>
      <c r="M2351">
        <v>0</v>
      </c>
      <c r="N2351">
        <v>5</v>
      </c>
      <c r="O2351" s="6">
        <v>0</v>
      </c>
      <c r="P2351" t="s">
        <v>107</v>
      </c>
      <c r="Q2351" t="s">
        <v>107</v>
      </c>
      <c r="R2351">
        <f>IF(F2351="Monthly",2,0)
+IF(E2351&lt;=6,2,0)
+IF(N2351&lt;=2,2,0)
+IF(L2351&gt;=4,2,0)
+IF(M2351&gt;=2,1,0)
+IF(H2351&gt;=_xlfn.PERCENTILE.INC($H$2:$H$10001,0.75),1,0)</f>
        <v>3</v>
      </c>
      <c r="S2351" t="str">
        <f>IF(R2351&gt;=7,"High",IF(R2351&gt;=4,"Medium","Low"))</f>
        <v>Low</v>
      </c>
    </row>
    <row r="2352" spans="1:19">
      <c r="A2352" t="s">
        <v>2477</v>
      </c>
      <c r="B2352">
        <v>28</v>
      </c>
      <c r="C2352" t="s">
        <v>112</v>
      </c>
      <c r="D2352" t="s">
        <v>133</v>
      </c>
      <c r="E2352">
        <v>38</v>
      </c>
      <c r="F2352" t="s">
        <v>121</v>
      </c>
      <c r="G2352" t="s">
        <v>110</v>
      </c>
      <c r="H2352" s="5">
        <v>679</v>
      </c>
      <c r="I2352" s="5">
        <v>26374.23</v>
      </c>
      <c r="J2352" t="s">
        <v>115</v>
      </c>
      <c r="K2352" t="s">
        <v>106</v>
      </c>
      <c r="L2352">
        <v>0</v>
      </c>
      <c r="M2352">
        <v>0</v>
      </c>
      <c r="N2352">
        <v>5</v>
      </c>
      <c r="O2352" s="6">
        <v>0</v>
      </c>
      <c r="P2352" t="s">
        <v>107</v>
      </c>
      <c r="Q2352" t="s">
        <v>107</v>
      </c>
      <c r="R2352">
        <f>IF(F2352="Monthly",2,0)
+IF(E2352&lt;=6,2,0)
+IF(N2352&lt;=2,2,0)
+IF(L2352&gt;=4,2,0)
+IF(M2352&gt;=2,1,0)
+IF(H2352&gt;=_xlfn.PERCENTILE.INC($H$2:$H$10001,0.75),1,0)</f>
        <v>0</v>
      </c>
      <c r="S2352" t="str">
        <f>IF(R2352&gt;=7,"High",IF(R2352&gt;=4,"Medium","Low"))</f>
        <v>Low</v>
      </c>
    </row>
    <row r="2353" spans="1:19">
      <c r="A2353" t="s">
        <v>2478</v>
      </c>
      <c r="B2353">
        <v>46</v>
      </c>
      <c r="C2353" t="s">
        <v>112</v>
      </c>
      <c r="D2353" t="s">
        <v>137</v>
      </c>
      <c r="E2353">
        <v>35</v>
      </c>
      <c r="F2353" t="s">
        <v>109</v>
      </c>
      <c r="G2353" t="s">
        <v>110</v>
      </c>
      <c r="H2353" s="5">
        <v>794</v>
      </c>
      <c r="I2353" s="5">
        <v>27580.85</v>
      </c>
      <c r="J2353" t="s">
        <v>134</v>
      </c>
      <c r="K2353" t="s">
        <v>107</v>
      </c>
      <c r="L2353">
        <v>0</v>
      </c>
      <c r="M2353">
        <v>0</v>
      </c>
      <c r="N2353">
        <v>5</v>
      </c>
      <c r="O2353" s="6">
        <v>0</v>
      </c>
      <c r="P2353" t="s">
        <v>107</v>
      </c>
      <c r="Q2353" t="s">
        <v>107</v>
      </c>
      <c r="R2353">
        <f>IF(F2353="Monthly",2,0)
+IF(E2353&lt;=6,2,0)
+IF(N2353&lt;=2,2,0)
+IF(L2353&gt;=4,2,0)
+IF(M2353&gt;=2,1,0)
+IF(H2353&gt;=_xlfn.PERCENTILE.INC($H$2:$H$10001,0.75),1,0)</f>
        <v>1</v>
      </c>
      <c r="S2353" t="str">
        <f>IF(R2353&gt;=7,"High",IF(R2353&gt;=4,"Medium","Low"))</f>
        <v>Low</v>
      </c>
    </row>
    <row r="2354" spans="1:19">
      <c r="A2354" t="s">
        <v>2479</v>
      </c>
      <c r="B2354">
        <v>52</v>
      </c>
      <c r="C2354" t="s">
        <v>101</v>
      </c>
      <c r="D2354" t="s">
        <v>159</v>
      </c>
      <c r="E2354">
        <v>27</v>
      </c>
      <c r="F2354" t="s">
        <v>103</v>
      </c>
      <c r="G2354" t="s">
        <v>110</v>
      </c>
      <c r="H2354" s="5">
        <v>679</v>
      </c>
      <c r="I2354" s="5">
        <v>18136.060000000001</v>
      </c>
      <c r="J2354" t="s">
        <v>115</v>
      </c>
      <c r="K2354" t="s">
        <v>106</v>
      </c>
      <c r="L2354">
        <v>3</v>
      </c>
      <c r="M2354">
        <v>0</v>
      </c>
      <c r="N2354">
        <v>5</v>
      </c>
      <c r="O2354" s="6">
        <v>0</v>
      </c>
      <c r="P2354" t="s">
        <v>107</v>
      </c>
      <c r="Q2354" t="s">
        <v>107</v>
      </c>
      <c r="R2354">
        <f>IF(F2354="Monthly",2,0)
+IF(E2354&lt;=6,2,0)
+IF(N2354&lt;=2,2,0)
+IF(L2354&gt;=4,2,0)
+IF(M2354&gt;=2,1,0)
+IF(H2354&gt;=_xlfn.PERCENTILE.INC($H$2:$H$10001,0.75),1,0)</f>
        <v>2</v>
      </c>
      <c r="S2354" t="str">
        <f>IF(R2354&gt;=7,"High",IF(R2354&gt;=4,"Medium","Low"))</f>
        <v>Low</v>
      </c>
    </row>
    <row r="2355" spans="1:19">
      <c r="A2355" t="s">
        <v>2480</v>
      </c>
      <c r="B2355">
        <v>43</v>
      </c>
      <c r="C2355" t="s">
        <v>112</v>
      </c>
      <c r="D2355" t="s">
        <v>159</v>
      </c>
      <c r="E2355">
        <v>30</v>
      </c>
      <c r="F2355" t="s">
        <v>103</v>
      </c>
      <c r="G2355" t="s">
        <v>129</v>
      </c>
      <c r="H2355" s="5">
        <v>1029</v>
      </c>
      <c r="I2355" s="5">
        <v>30833.3</v>
      </c>
      <c r="J2355" t="s">
        <v>105</v>
      </c>
      <c r="K2355" t="s">
        <v>106</v>
      </c>
      <c r="L2355">
        <v>1</v>
      </c>
      <c r="M2355">
        <v>0</v>
      </c>
      <c r="N2355">
        <v>5</v>
      </c>
      <c r="O2355" s="6">
        <v>0</v>
      </c>
      <c r="P2355" t="s">
        <v>107</v>
      </c>
      <c r="Q2355" t="s">
        <v>107</v>
      </c>
      <c r="R2355">
        <f>IF(F2355="Monthly",2,0)
+IF(E2355&lt;=6,2,0)
+IF(N2355&lt;=2,2,0)
+IF(L2355&gt;=4,2,0)
+IF(M2355&gt;=2,1,0)
+IF(H2355&gt;=_xlfn.PERCENTILE.INC($H$2:$H$10001,0.75),1,0)</f>
        <v>3</v>
      </c>
      <c r="S2355" t="str">
        <f>IF(R2355&gt;=7,"High",IF(R2355&gt;=4,"Medium","Low"))</f>
        <v>Low</v>
      </c>
    </row>
    <row r="2356" spans="1:19">
      <c r="A2356" t="s">
        <v>2481</v>
      </c>
      <c r="B2356">
        <v>26</v>
      </c>
      <c r="C2356" t="s">
        <v>101</v>
      </c>
      <c r="D2356" t="s">
        <v>159</v>
      </c>
      <c r="E2356">
        <v>12</v>
      </c>
      <c r="F2356" t="s">
        <v>103</v>
      </c>
      <c r="G2356" t="s">
        <v>110</v>
      </c>
      <c r="H2356" s="5">
        <v>642</v>
      </c>
      <c r="I2356" s="5">
        <v>7729.91</v>
      </c>
      <c r="J2356" t="s">
        <v>105</v>
      </c>
      <c r="K2356" t="s">
        <v>106</v>
      </c>
      <c r="L2356">
        <v>0</v>
      </c>
      <c r="M2356">
        <v>0</v>
      </c>
      <c r="N2356">
        <v>5</v>
      </c>
      <c r="O2356" s="6">
        <v>0</v>
      </c>
      <c r="P2356" t="s">
        <v>107</v>
      </c>
      <c r="Q2356" t="s">
        <v>107</v>
      </c>
      <c r="R2356">
        <f>IF(F2356="Monthly",2,0)
+IF(E2356&lt;=6,2,0)
+IF(N2356&lt;=2,2,0)
+IF(L2356&gt;=4,2,0)
+IF(M2356&gt;=2,1,0)
+IF(H2356&gt;=_xlfn.PERCENTILE.INC($H$2:$H$10001,0.75),1,0)</f>
        <v>2</v>
      </c>
      <c r="S2356" t="str">
        <f>IF(R2356&gt;=7,"High",IF(R2356&gt;=4,"Medium","Low"))</f>
        <v>Low</v>
      </c>
    </row>
    <row r="2357" spans="1:19">
      <c r="A2357" t="s">
        <v>2482</v>
      </c>
      <c r="B2357">
        <v>23</v>
      </c>
      <c r="C2357" t="s">
        <v>101</v>
      </c>
      <c r="D2357" t="s">
        <v>102</v>
      </c>
      <c r="E2357">
        <v>34</v>
      </c>
      <c r="F2357" t="s">
        <v>109</v>
      </c>
      <c r="G2357" t="s">
        <v>110</v>
      </c>
      <c r="H2357" s="5">
        <v>757</v>
      </c>
      <c r="I2357" s="5">
        <v>24060.82</v>
      </c>
      <c r="J2357" t="s">
        <v>115</v>
      </c>
      <c r="K2357" t="s">
        <v>106</v>
      </c>
      <c r="L2357">
        <v>0</v>
      </c>
      <c r="M2357">
        <v>0</v>
      </c>
      <c r="N2357">
        <v>5</v>
      </c>
      <c r="O2357" s="6">
        <v>5</v>
      </c>
      <c r="P2357" t="s">
        <v>107</v>
      </c>
      <c r="Q2357" t="s">
        <v>107</v>
      </c>
      <c r="R2357">
        <f>IF(F2357="Monthly",2,0)
+IF(E2357&lt;=6,2,0)
+IF(N2357&lt;=2,2,0)
+IF(L2357&gt;=4,2,0)
+IF(M2357&gt;=2,1,0)
+IF(H2357&gt;=_xlfn.PERCENTILE.INC($H$2:$H$10001,0.75),1,0)</f>
        <v>0</v>
      </c>
      <c r="S2357" t="str">
        <f>IF(R2357&gt;=7,"High",IF(R2357&gt;=4,"Medium","Low"))</f>
        <v>Low</v>
      </c>
    </row>
    <row r="2358" spans="1:19">
      <c r="A2358" t="s">
        <v>2483</v>
      </c>
      <c r="B2358">
        <v>19</v>
      </c>
      <c r="C2358" t="s">
        <v>101</v>
      </c>
      <c r="D2358" t="s">
        <v>113</v>
      </c>
      <c r="E2358">
        <v>51</v>
      </c>
      <c r="F2358" t="s">
        <v>103</v>
      </c>
      <c r="G2358" t="s">
        <v>104</v>
      </c>
      <c r="H2358" s="5">
        <v>426</v>
      </c>
      <c r="I2358" s="5">
        <v>22279.84</v>
      </c>
      <c r="J2358" t="s">
        <v>134</v>
      </c>
      <c r="K2358" t="s">
        <v>106</v>
      </c>
      <c r="L2358">
        <v>2</v>
      </c>
      <c r="M2358">
        <v>1</v>
      </c>
      <c r="N2358">
        <v>5</v>
      </c>
      <c r="O2358" s="6">
        <v>0</v>
      </c>
      <c r="P2358" t="s">
        <v>106</v>
      </c>
      <c r="Q2358" t="s">
        <v>107</v>
      </c>
      <c r="R2358">
        <f>IF(F2358="Monthly",2,0)
+IF(E2358&lt;=6,2,0)
+IF(N2358&lt;=2,2,0)
+IF(L2358&gt;=4,2,0)
+IF(M2358&gt;=2,1,0)
+IF(H2358&gt;=_xlfn.PERCENTILE.INC($H$2:$H$10001,0.75),1,0)</f>
        <v>2</v>
      </c>
      <c r="S2358" t="str">
        <f>IF(R2358&gt;=7,"High",IF(R2358&gt;=4,"Medium","Low"))</f>
        <v>Low</v>
      </c>
    </row>
    <row r="2359" spans="1:19">
      <c r="A2359" t="s">
        <v>2484</v>
      </c>
      <c r="B2359">
        <v>32</v>
      </c>
      <c r="C2359" t="s">
        <v>112</v>
      </c>
      <c r="D2359" t="s">
        <v>102</v>
      </c>
      <c r="E2359">
        <v>40</v>
      </c>
      <c r="F2359" t="s">
        <v>109</v>
      </c>
      <c r="G2359" t="s">
        <v>104</v>
      </c>
      <c r="H2359" s="5">
        <v>492</v>
      </c>
      <c r="I2359" s="5">
        <v>18978.18</v>
      </c>
      <c r="J2359" t="s">
        <v>134</v>
      </c>
      <c r="K2359" t="s">
        <v>106</v>
      </c>
      <c r="L2359">
        <v>0</v>
      </c>
      <c r="M2359">
        <v>0</v>
      </c>
      <c r="N2359">
        <v>5</v>
      </c>
      <c r="O2359" s="6">
        <v>5</v>
      </c>
      <c r="P2359" t="s">
        <v>107</v>
      </c>
      <c r="Q2359" t="s">
        <v>106</v>
      </c>
      <c r="R2359">
        <f>IF(F2359="Monthly",2,0)
+IF(E2359&lt;=6,2,0)
+IF(N2359&lt;=2,2,0)
+IF(L2359&gt;=4,2,0)
+IF(M2359&gt;=2,1,0)
+IF(H2359&gt;=_xlfn.PERCENTILE.INC($H$2:$H$10001,0.75),1,0)</f>
        <v>0</v>
      </c>
      <c r="S2359" t="str">
        <f>IF(R2359&gt;=7,"High",IF(R2359&gt;=4,"Medium","Low"))</f>
        <v>Low</v>
      </c>
    </row>
    <row r="2360" spans="1:19">
      <c r="A2360" t="s">
        <v>2485</v>
      </c>
      <c r="B2360">
        <v>45</v>
      </c>
      <c r="C2360" t="s">
        <v>101</v>
      </c>
      <c r="D2360" t="s">
        <v>123</v>
      </c>
      <c r="E2360">
        <v>32</v>
      </c>
      <c r="F2360" t="s">
        <v>103</v>
      </c>
      <c r="G2360" t="s">
        <v>110</v>
      </c>
      <c r="H2360" s="5">
        <v>708</v>
      </c>
      <c r="I2360" s="5">
        <v>22700.36</v>
      </c>
      <c r="J2360" t="s">
        <v>140</v>
      </c>
      <c r="K2360" t="s">
        <v>106</v>
      </c>
      <c r="L2360">
        <v>1</v>
      </c>
      <c r="M2360">
        <v>0</v>
      </c>
      <c r="N2360">
        <v>5</v>
      </c>
      <c r="O2360" s="6">
        <v>0</v>
      </c>
      <c r="P2360" t="s">
        <v>106</v>
      </c>
      <c r="Q2360" t="s">
        <v>107</v>
      </c>
      <c r="R2360">
        <f>IF(F2360="Monthly",2,0)
+IF(E2360&lt;=6,2,0)
+IF(N2360&lt;=2,2,0)
+IF(L2360&gt;=4,2,0)
+IF(M2360&gt;=2,1,0)
+IF(H2360&gt;=_xlfn.PERCENTILE.INC($H$2:$H$10001,0.75),1,0)</f>
        <v>2</v>
      </c>
      <c r="S2360" t="str">
        <f>IF(R2360&gt;=7,"High",IF(R2360&gt;=4,"Medium","Low"))</f>
        <v>Low</v>
      </c>
    </row>
    <row r="2361" spans="1:19">
      <c r="A2361" t="s">
        <v>2486</v>
      </c>
      <c r="B2361">
        <v>34</v>
      </c>
      <c r="C2361" t="s">
        <v>101</v>
      </c>
      <c r="D2361" t="s">
        <v>131</v>
      </c>
      <c r="E2361">
        <v>41</v>
      </c>
      <c r="F2361" t="s">
        <v>103</v>
      </c>
      <c r="G2361" t="s">
        <v>110</v>
      </c>
      <c r="H2361" s="5">
        <v>787</v>
      </c>
      <c r="I2361" s="5">
        <v>32859.879999999997</v>
      </c>
      <c r="J2361" t="s">
        <v>117</v>
      </c>
      <c r="K2361" t="s">
        <v>106</v>
      </c>
      <c r="L2361">
        <v>1</v>
      </c>
      <c r="M2361">
        <v>0</v>
      </c>
      <c r="N2361">
        <v>5</v>
      </c>
      <c r="O2361" s="6">
        <v>0</v>
      </c>
      <c r="P2361" t="s">
        <v>107</v>
      </c>
      <c r="Q2361" t="s">
        <v>107</v>
      </c>
      <c r="R2361">
        <f>IF(F2361="Monthly",2,0)
+IF(E2361&lt;=6,2,0)
+IF(N2361&lt;=2,2,0)
+IF(L2361&gt;=4,2,0)
+IF(M2361&gt;=2,1,0)
+IF(H2361&gt;=_xlfn.PERCENTILE.INC($H$2:$H$10001,0.75),1,0)</f>
        <v>2</v>
      </c>
      <c r="S2361" t="str">
        <f>IF(R2361&gt;=7,"High",IF(R2361&gt;=4,"Medium","Low"))</f>
        <v>Low</v>
      </c>
    </row>
    <row r="2362" spans="1:19">
      <c r="A2362" t="s">
        <v>2487</v>
      </c>
      <c r="B2362">
        <v>25</v>
      </c>
      <c r="C2362" t="s">
        <v>101</v>
      </c>
      <c r="D2362" t="s">
        <v>128</v>
      </c>
      <c r="E2362">
        <v>18</v>
      </c>
      <c r="F2362" t="s">
        <v>103</v>
      </c>
      <c r="G2362" t="s">
        <v>129</v>
      </c>
      <c r="H2362" s="5">
        <v>1095</v>
      </c>
      <c r="I2362" s="5">
        <v>20205.3</v>
      </c>
      <c r="J2362" t="s">
        <v>134</v>
      </c>
      <c r="K2362" t="s">
        <v>106</v>
      </c>
      <c r="L2362">
        <v>0</v>
      </c>
      <c r="M2362">
        <v>0</v>
      </c>
      <c r="N2362">
        <v>5</v>
      </c>
      <c r="O2362" s="6">
        <v>0</v>
      </c>
      <c r="P2362" t="s">
        <v>107</v>
      </c>
      <c r="Q2362" t="s">
        <v>106</v>
      </c>
      <c r="R2362">
        <f>IF(F2362="Monthly",2,0)
+IF(E2362&lt;=6,2,0)
+IF(N2362&lt;=2,2,0)
+IF(L2362&gt;=4,2,0)
+IF(M2362&gt;=2,1,0)
+IF(H2362&gt;=_xlfn.PERCENTILE.INC($H$2:$H$10001,0.75),1,0)</f>
        <v>3</v>
      </c>
      <c r="S2362" t="str">
        <f>IF(R2362&gt;=7,"High",IF(R2362&gt;=4,"Medium","Low"))</f>
        <v>Low</v>
      </c>
    </row>
    <row r="2363" spans="1:19">
      <c r="A2363" t="s">
        <v>2488</v>
      </c>
      <c r="B2363">
        <v>21</v>
      </c>
      <c r="C2363" t="s">
        <v>101</v>
      </c>
      <c r="D2363" t="s">
        <v>102</v>
      </c>
      <c r="E2363">
        <v>27</v>
      </c>
      <c r="F2363" t="s">
        <v>103</v>
      </c>
      <c r="G2363" t="s">
        <v>110</v>
      </c>
      <c r="H2363" s="5">
        <v>737</v>
      </c>
      <c r="I2363" s="5">
        <v>20379.52</v>
      </c>
      <c r="J2363" t="s">
        <v>105</v>
      </c>
      <c r="K2363" t="s">
        <v>106</v>
      </c>
      <c r="L2363">
        <v>0</v>
      </c>
      <c r="M2363">
        <v>0</v>
      </c>
      <c r="N2363">
        <v>5</v>
      </c>
      <c r="O2363" s="6">
        <v>0</v>
      </c>
      <c r="P2363" t="s">
        <v>107</v>
      </c>
      <c r="Q2363" t="s">
        <v>106</v>
      </c>
      <c r="R2363">
        <f>IF(F2363="Monthly",2,0)
+IF(E2363&lt;=6,2,0)
+IF(N2363&lt;=2,2,0)
+IF(L2363&gt;=4,2,0)
+IF(M2363&gt;=2,1,0)
+IF(H2363&gt;=_xlfn.PERCENTILE.INC($H$2:$H$10001,0.75),1,0)</f>
        <v>2</v>
      </c>
      <c r="S2363" t="str">
        <f>IF(R2363&gt;=7,"High",IF(R2363&gt;=4,"Medium","Low"))</f>
        <v>Low</v>
      </c>
    </row>
    <row r="2364" spans="1:19">
      <c r="A2364" t="s">
        <v>2489</v>
      </c>
      <c r="B2364">
        <v>47</v>
      </c>
      <c r="C2364" t="s">
        <v>112</v>
      </c>
      <c r="D2364" t="s">
        <v>128</v>
      </c>
      <c r="E2364">
        <v>34</v>
      </c>
      <c r="F2364" t="s">
        <v>109</v>
      </c>
      <c r="G2364" t="s">
        <v>110</v>
      </c>
      <c r="H2364" s="5">
        <v>765</v>
      </c>
      <c r="I2364" s="5">
        <v>25329.43</v>
      </c>
      <c r="J2364" t="s">
        <v>115</v>
      </c>
      <c r="K2364" t="s">
        <v>106</v>
      </c>
      <c r="L2364">
        <v>3</v>
      </c>
      <c r="M2364">
        <v>1</v>
      </c>
      <c r="N2364">
        <v>5</v>
      </c>
      <c r="O2364" s="6">
        <v>5</v>
      </c>
      <c r="P2364" t="s">
        <v>107</v>
      </c>
      <c r="Q2364" t="s">
        <v>107</v>
      </c>
      <c r="R2364">
        <f>IF(F2364="Monthly",2,0)
+IF(E2364&lt;=6,2,0)
+IF(N2364&lt;=2,2,0)
+IF(L2364&gt;=4,2,0)
+IF(M2364&gt;=2,1,0)
+IF(H2364&gt;=_xlfn.PERCENTILE.INC($H$2:$H$10001,0.75),1,0)</f>
        <v>0</v>
      </c>
      <c r="S2364" t="str">
        <f>IF(R2364&gt;=7,"High",IF(R2364&gt;=4,"Medium","Low"))</f>
        <v>Low</v>
      </c>
    </row>
    <row r="2365" spans="1:19">
      <c r="A2365" t="s">
        <v>2490</v>
      </c>
      <c r="B2365">
        <v>45</v>
      </c>
      <c r="C2365" t="s">
        <v>112</v>
      </c>
      <c r="D2365" t="s">
        <v>133</v>
      </c>
      <c r="E2365">
        <v>27</v>
      </c>
      <c r="F2365" t="s">
        <v>109</v>
      </c>
      <c r="G2365" t="s">
        <v>104</v>
      </c>
      <c r="H2365" s="5">
        <v>534</v>
      </c>
      <c r="I2365" s="5">
        <v>14729.19</v>
      </c>
      <c r="J2365" t="s">
        <v>105</v>
      </c>
      <c r="K2365" t="s">
        <v>106</v>
      </c>
      <c r="L2365">
        <v>0</v>
      </c>
      <c r="M2365">
        <v>0</v>
      </c>
      <c r="N2365">
        <v>5</v>
      </c>
      <c r="O2365" s="6">
        <v>0</v>
      </c>
      <c r="P2365" t="s">
        <v>106</v>
      </c>
      <c r="Q2365" t="s">
        <v>107</v>
      </c>
      <c r="R2365">
        <f>IF(F2365="Monthly",2,0)
+IF(E2365&lt;=6,2,0)
+IF(N2365&lt;=2,2,0)
+IF(L2365&gt;=4,2,0)
+IF(M2365&gt;=2,1,0)
+IF(H2365&gt;=_xlfn.PERCENTILE.INC($H$2:$H$10001,0.75),1,0)</f>
        <v>0</v>
      </c>
      <c r="S2365" t="str">
        <f>IF(R2365&gt;=7,"High",IF(R2365&gt;=4,"Medium","Low"))</f>
        <v>Low</v>
      </c>
    </row>
    <row r="2366" spans="1:19">
      <c r="A2366" t="s">
        <v>2491</v>
      </c>
      <c r="B2366">
        <v>18</v>
      </c>
      <c r="C2366" t="s">
        <v>112</v>
      </c>
      <c r="D2366" t="s">
        <v>131</v>
      </c>
      <c r="E2366">
        <v>29</v>
      </c>
      <c r="F2366" t="s">
        <v>121</v>
      </c>
      <c r="G2366" t="s">
        <v>104</v>
      </c>
      <c r="H2366" s="5">
        <v>524</v>
      </c>
      <c r="I2366" s="5">
        <v>13734.1</v>
      </c>
      <c r="J2366" t="s">
        <v>117</v>
      </c>
      <c r="K2366" t="s">
        <v>106</v>
      </c>
      <c r="L2366">
        <v>2</v>
      </c>
      <c r="M2366">
        <v>1</v>
      </c>
      <c r="N2366">
        <v>5</v>
      </c>
      <c r="O2366" s="6">
        <v>10</v>
      </c>
      <c r="P2366" t="s">
        <v>107</v>
      </c>
      <c r="Q2366" t="s">
        <v>107</v>
      </c>
      <c r="R2366">
        <f>IF(F2366="Monthly",2,0)
+IF(E2366&lt;=6,2,0)
+IF(N2366&lt;=2,2,0)
+IF(L2366&gt;=4,2,0)
+IF(M2366&gt;=2,1,0)
+IF(H2366&gt;=_xlfn.PERCENTILE.INC($H$2:$H$10001,0.75),1,0)</f>
        <v>0</v>
      </c>
      <c r="S2366" t="str">
        <f>IF(R2366&gt;=7,"High",IF(R2366&gt;=4,"Medium","Low"))</f>
        <v>Low</v>
      </c>
    </row>
    <row r="2367" spans="1:19">
      <c r="A2367" t="s">
        <v>2492</v>
      </c>
      <c r="B2367">
        <v>28</v>
      </c>
      <c r="C2367" t="s">
        <v>112</v>
      </c>
      <c r="D2367" t="s">
        <v>133</v>
      </c>
      <c r="E2367">
        <v>24</v>
      </c>
      <c r="F2367" t="s">
        <v>103</v>
      </c>
      <c r="G2367" t="s">
        <v>110</v>
      </c>
      <c r="H2367" s="5">
        <v>639</v>
      </c>
      <c r="I2367" s="5">
        <v>15383.88</v>
      </c>
      <c r="J2367" t="s">
        <v>140</v>
      </c>
      <c r="K2367" t="s">
        <v>106</v>
      </c>
      <c r="L2367">
        <v>2</v>
      </c>
      <c r="M2367">
        <v>0</v>
      </c>
      <c r="N2367">
        <v>5</v>
      </c>
      <c r="O2367" s="6">
        <v>0</v>
      </c>
      <c r="P2367" t="s">
        <v>107</v>
      </c>
      <c r="Q2367" t="s">
        <v>107</v>
      </c>
      <c r="R2367">
        <f>IF(F2367="Monthly",2,0)
+IF(E2367&lt;=6,2,0)
+IF(N2367&lt;=2,2,0)
+IF(L2367&gt;=4,2,0)
+IF(M2367&gt;=2,1,0)
+IF(H2367&gt;=_xlfn.PERCENTILE.INC($H$2:$H$10001,0.75),1,0)</f>
        <v>2</v>
      </c>
      <c r="S2367" t="str">
        <f>IF(R2367&gt;=7,"High",IF(R2367&gt;=4,"Medium","Low"))</f>
        <v>Low</v>
      </c>
    </row>
    <row r="2368" spans="1:19">
      <c r="A2368" t="s">
        <v>2493</v>
      </c>
      <c r="B2368">
        <v>43</v>
      </c>
      <c r="C2368" t="s">
        <v>101</v>
      </c>
      <c r="D2368" t="s">
        <v>123</v>
      </c>
      <c r="E2368">
        <v>55</v>
      </c>
      <c r="F2368" t="s">
        <v>103</v>
      </c>
      <c r="G2368" t="s">
        <v>110</v>
      </c>
      <c r="H2368" s="5">
        <v>755</v>
      </c>
      <c r="I2368" s="5">
        <v>41368.89</v>
      </c>
      <c r="J2368" t="s">
        <v>115</v>
      </c>
      <c r="K2368" t="s">
        <v>106</v>
      </c>
      <c r="L2368">
        <v>1</v>
      </c>
      <c r="M2368">
        <v>0</v>
      </c>
      <c r="N2368">
        <v>3</v>
      </c>
      <c r="O2368" s="6">
        <v>0</v>
      </c>
      <c r="P2368" t="s">
        <v>107</v>
      </c>
      <c r="Q2368" t="s">
        <v>107</v>
      </c>
      <c r="R2368">
        <f>IF(F2368="Monthly",2,0)
+IF(E2368&lt;=6,2,0)
+IF(N2368&lt;=2,2,0)
+IF(L2368&gt;=4,2,0)
+IF(M2368&gt;=2,1,0)
+IF(H2368&gt;=_xlfn.PERCENTILE.INC($H$2:$H$10001,0.75),1,0)</f>
        <v>2</v>
      </c>
      <c r="S2368" t="str">
        <f>IF(R2368&gt;=7,"High",IF(R2368&gt;=4,"Medium","Low"))</f>
        <v>Low</v>
      </c>
    </row>
    <row r="2369" spans="1:19">
      <c r="A2369" t="s">
        <v>2494</v>
      </c>
      <c r="B2369">
        <v>48</v>
      </c>
      <c r="C2369" t="s">
        <v>101</v>
      </c>
      <c r="D2369" t="s">
        <v>133</v>
      </c>
      <c r="E2369">
        <v>4</v>
      </c>
      <c r="F2369" t="s">
        <v>103</v>
      </c>
      <c r="G2369" t="s">
        <v>104</v>
      </c>
      <c r="H2369" s="5">
        <v>403</v>
      </c>
      <c r="I2369" s="5">
        <v>1402.65</v>
      </c>
      <c r="J2369" t="s">
        <v>117</v>
      </c>
      <c r="K2369" t="s">
        <v>106</v>
      </c>
      <c r="L2369">
        <v>9</v>
      </c>
      <c r="M2369">
        <v>4</v>
      </c>
      <c r="N2369">
        <v>1</v>
      </c>
      <c r="O2369" s="6">
        <v>15</v>
      </c>
      <c r="P2369" t="s">
        <v>107</v>
      </c>
      <c r="Q2369" t="s">
        <v>106</v>
      </c>
      <c r="R2369">
        <f>IF(F2369="Monthly",2,0)
+IF(E2369&lt;=6,2,0)
+IF(N2369&lt;=2,2,0)
+IF(L2369&gt;=4,2,0)
+IF(M2369&gt;=2,1,0)
+IF(H2369&gt;=_xlfn.PERCENTILE.INC($H$2:$H$10001,0.75),1,0)</f>
        <v>9</v>
      </c>
      <c r="S2369" t="str">
        <f>IF(R2369&gt;=7,"High",IF(R2369&gt;=4,"Medium","Low"))</f>
        <v>High</v>
      </c>
    </row>
    <row r="2370" spans="1:19">
      <c r="A2370" t="s">
        <v>2495</v>
      </c>
      <c r="B2370">
        <v>25</v>
      </c>
      <c r="C2370" t="s">
        <v>112</v>
      </c>
      <c r="D2370" t="s">
        <v>119</v>
      </c>
      <c r="E2370">
        <v>17</v>
      </c>
      <c r="F2370" t="s">
        <v>103</v>
      </c>
      <c r="G2370" t="s">
        <v>104</v>
      </c>
      <c r="H2370" s="5">
        <v>435</v>
      </c>
      <c r="I2370" s="5">
        <v>7278.57</v>
      </c>
      <c r="J2370" t="s">
        <v>105</v>
      </c>
      <c r="K2370" t="s">
        <v>106</v>
      </c>
      <c r="L2370">
        <v>0</v>
      </c>
      <c r="M2370">
        <v>0</v>
      </c>
      <c r="N2370">
        <v>5</v>
      </c>
      <c r="O2370" s="6">
        <v>0</v>
      </c>
      <c r="P2370" t="s">
        <v>106</v>
      </c>
      <c r="Q2370" t="s">
        <v>107</v>
      </c>
      <c r="R2370">
        <f>IF(F2370="Monthly",2,0)
+IF(E2370&lt;=6,2,0)
+IF(N2370&lt;=2,2,0)
+IF(L2370&gt;=4,2,0)
+IF(M2370&gt;=2,1,0)
+IF(H2370&gt;=_xlfn.PERCENTILE.INC($H$2:$H$10001,0.75),1,0)</f>
        <v>2</v>
      </c>
      <c r="S2370" t="str">
        <f>IF(R2370&gt;=7,"High",IF(R2370&gt;=4,"Medium","Low"))</f>
        <v>Low</v>
      </c>
    </row>
    <row r="2371" spans="1:19">
      <c r="A2371" t="s">
        <v>2496</v>
      </c>
      <c r="B2371">
        <v>38</v>
      </c>
      <c r="C2371" t="s">
        <v>101</v>
      </c>
      <c r="D2371" t="s">
        <v>119</v>
      </c>
      <c r="E2371">
        <v>13</v>
      </c>
      <c r="F2371" t="s">
        <v>103</v>
      </c>
      <c r="G2371" t="s">
        <v>110</v>
      </c>
      <c r="H2371" s="5">
        <v>756</v>
      </c>
      <c r="I2371" s="5">
        <v>9630.2199999999993</v>
      </c>
      <c r="J2371" t="s">
        <v>105</v>
      </c>
      <c r="K2371" t="s">
        <v>106</v>
      </c>
      <c r="L2371">
        <v>1</v>
      </c>
      <c r="M2371">
        <v>0</v>
      </c>
      <c r="N2371">
        <v>5</v>
      </c>
      <c r="O2371" s="6">
        <v>0</v>
      </c>
      <c r="P2371" t="s">
        <v>107</v>
      </c>
      <c r="Q2371" t="s">
        <v>107</v>
      </c>
      <c r="R2371">
        <f>IF(F2371="Monthly",2,0)
+IF(E2371&lt;=6,2,0)
+IF(N2371&lt;=2,2,0)
+IF(L2371&gt;=4,2,0)
+IF(M2371&gt;=2,1,0)
+IF(H2371&gt;=_xlfn.PERCENTILE.INC($H$2:$H$10001,0.75),1,0)</f>
        <v>2</v>
      </c>
      <c r="S2371" t="str">
        <f>IF(R2371&gt;=7,"High",IF(R2371&gt;=4,"Medium","Low"))</f>
        <v>Low</v>
      </c>
    </row>
    <row r="2372" spans="1:19">
      <c r="A2372" t="s">
        <v>2497</v>
      </c>
      <c r="B2372">
        <v>18</v>
      </c>
      <c r="C2372" t="s">
        <v>101</v>
      </c>
      <c r="D2372" t="s">
        <v>131</v>
      </c>
      <c r="E2372">
        <v>57</v>
      </c>
      <c r="F2372" t="s">
        <v>109</v>
      </c>
      <c r="G2372" t="s">
        <v>110</v>
      </c>
      <c r="H2372" s="5">
        <v>689</v>
      </c>
      <c r="I2372" s="5">
        <v>38953.870000000003</v>
      </c>
      <c r="J2372" t="s">
        <v>117</v>
      </c>
      <c r="K2372" t="s">
        <v>106</v>
      </c>
      <c r="L2372">
        <v>1</v>
      </c>
      <c r="M2372">
        <v>0</v>
      </c>
      <c r="N2372">
        <v>5</v>
      </c>
      <c r="O2372" s="6">
        <v>0</v>
      </c>
      <c r="P2372" t="s">
        <v>107</v>
      </c>
      <c r="Q2372" t="s">
        <v>107</v>
      </c>
      <c r="R2372">
        <f>IF(F2372="Monthly",2,0)
+IF(E2372&lt;=6,2,0)
+IF(N2372&lt;=2,2,0)
+IF(L2372&gt;=4,2,0)
+IF(M2372&gt;=2,1,0)
+IF(H2372&gt;=_xlfn.PERCENTILE.INC($H$2:$H$10001,0.75),1,0)</f>
        <v>0</v>
      </c>
      <c r="S2372" t="str">
        <f>IF(R2372&gt;=7,"High",IF(R2372&gt;=4,"Medium","Low"))</f>
        <v>Low</v>
      </c>
    </row>
    <row r="2373" spans="1:19">
      <c r="A2373" t="s">
        <v>2498</v>
      </c>
      <c r="B2373">
        <v>18</v>
      </c>
      <c r="C2373" t="s">
        <v>101</v>
      </c>
      <c r="D2373" t="s">
        <v>131</v>
      </c>
      <c r="E2373">
        <v>17</v>
      </c>
      <c r="F2373" t="s">
        <v>103</v>
      </c>
      <c r="G2373" t="s">
        <v>110</v>
      </c>
      <c r="H2373" s="5">
        <v>830</v>
      </c>
      <c r="I2373" s="5">
        <v>13725.17</v>
      </c>
      <c r="J2373" t="s">
        <v>117</v>
      </c>
      <c r="K2373" t="s">
        <v>106</v>
      </c>
      <c r="L2373">
        <v>2</v>
      </c>
      <c r="M2373">
        <v>1</v>
      </c>
      <c r="N2373">
        <v>4</v>
      </c>
      <c r="O2373" s="6">
        <v>0</v>
      </c>
      <c r="P2373" t="s">
        <v>106</v>
      </c>
      <c r="Q2373" t="s">
        <v>107</v>
      </c>
      <c r="R2373">
        <f>IF(F2373="Monthly",2,0)
+IF(E2373&lt;=6,2,0)
+IF(N2373&lt;=2,2,0)
+IF(L2373&gt;=4,2,0)
+IF(M2373&gt;=2,1,0)
+IF(H2373&gt;=_xlfn.PERCENTILE.INC($H$2:$H$10001,0.75),1,0)</f>
        <v>3</v>
      </c>
      <c r="S2373" t="str">
        <f>IF(R2373&gt;=7,"High",IF(R2373&gt;=4,"Medium","Low"))</f>
        <v>Low</v>
      </c>
    </row>
    <row r="2374" spans="1:19">
      <c r="A2374" t="s">
        <v>2499</v>
      </c>
      <c r="B2374">
        <v>32</v>
      </c>
      <c r="C2374" t="s">
        <v>112</v>
      </c>
      <c r="D2374" t="s">
        <v>131</v>
      </c>
      <c r="E2374">
        <v>33</v>
      </c>
      <c r="F2374" t="s">
        <v>109</v>
      </c>
      <c r="G2374" t="s">
        <v>104</v>
      </c>
      <c r="H2374" s="5">
        <v>475</v>
      </c>
      <c r="I2374" s="5">
        <v>15728.37</v>
      </c>
      <c r="J2374" t="s">
        <v>140</v>
      </c>
      <c r="K2374" t="s">
        <v>107</v>
      </c>
      <c r="L2374">
        <v>0</v>
      </c>
      <c r="M2374">
        <v>0</v>
      </c>
      <c r="N2374">
        <v>5</v>
      </c>
      <c r="O2374" s="6">
        <v>0</v>
      </c>
      <c r="P2374" t="s">
        <v>107</v>
      </c>
      <c r="Q2374" t="s">
        <v>107</v>
      </c>
      <c r="R2374">
        <f>IF(F2374="Monthly",2,0)
+IF(E2374&lt;=6,2,0)
+IF(N2374&lt;=2,2,0)
+IF(L2374&gt;=4,2,0)
+IF(M2374&gt;=2,1,0)
+IF(H2374&gt;=_xlfn.PERCENTILE.INC($H$2:$H$10001,0.75),1,0)</f>
        <v>0</v>
      </c>
      <c r="S2374" t="str">
        <f>IF(R2374&gt;=7,"High",IF(R2374&gt;=4,"Medium","Low"))</f>
        <v>Low</v>
      </c>
    </row>
    <row r="2375" spans="1:19">
      <c r="A2375" t="s">
        <v>2500</v>
      </c>
      <c r="B2375">
        <v>29</v>
      </c>
      <c r="C2375" t="s">
        <v>112</v>
      </c>
      <c r="D2375" t="s">
        <v>126</v>
      </c>
      <c r="E2375">
        <v>18</v>
      </c>
      <c r="F2375" t="s">
        <v>103</v>
      </c>
      <c r="G2375" t="s">
        <v>104</v>
      </c>
      <c r="H2375" s="5">
        <v>520</v>
      </c>
      <c r="I2375" s="5">
        <v>9097.92</v>
      </c>
      <c r="J2375" t="s">
        <v>134</v>
      </c>
      <c r="K2375" t="s">
        <v>106</v>
      </c>
      <c r="L2375">
        <v>1</v>
      </c>
      <c r="M2375">
        <v>0</v>
      </c>
      <c r="N2375">
        <v>5</v>
      </c>
      <c r="O2375" s="6">
        <v>0</v>
      </c>
      <c r="P2375" t="s">
        <v>107</v>
      </c>
      <c r="Q2375" t="s">
        <v>107</v>
      </c>
      <c r="R2375">
        <f>IF(F2375="Monthly",2,0)
+IF(E2375&lt;=6,2,0)
+IF(N2375&lt;=2,2,0)
+IF(L2375&gt;=4,2,0)
+IF(M2375&gt;=2,1,0)
+IF(H2375&gt;=_xlfn.PERCENTILE.INC($H$2:$H$10001,0.75),1,0)</f>
        <v>2</v>
      </c>
      <c r="S2375" t="str">
        <f>IF(R2375&gt;=7,"High",IF(R2375&gt;=4,"Medium","Low"))</f>
        <v>Low</v>
      </c>
    </row>
    <row r="2376" spans="1:19">
      <c r="A2376" t="s">
        <v>2501</v>
      </c>
      <c r="B2376">
        <v>30</v>
      </c>
      <c r="C2376" t="s">
        <v>101</v>
      </c>
      <c r="D2376" t="s">
        <v>159</v>
      </c>
      <c r="E2376">
        <v>34</v>
      </c>
      <c r="F2376" t="s">
        <v>121</v>
      </c>
      <c r="G2376" t="s">
        <v>110</v>
      </c>
      <c r="H2376" s="5">
        <v>689</v>
      </c>
      <c r="I2376" s="5">
        <v>19758.45</v>
      </c>
      <c r="J2376" t="s">
        <v>117</v>
      </c>
      <c r="K2376" t="s">
        <v>106</v>
      </c>
      <c r="L2376">
        <v>1</v>
      </c>
      <c r="M2376">
        <v>0</v>
      </c>
      <c r="N2376">
        <v>4</v>
      </c>
      <c r="O2376" s="6">
        <v>15</v>
      </c>
      <c r="P2376" t="s">
        <v>106</v>
      </c>
      <c r="Q2376" t="s">
        <v>107</v>
      </c>
      <c r="R2376">
        <f>IF(F2376="Monthly",2,0)
+IF(E2376&lt;=6,2,0)
+IF(N2376&lt;=2,2,0)
+IF(L2376&gt;=4,2,0)
+IF(M2376&gt;=2,1,0)
+IF(H2376&gt;=_xlfn.PERCENTILE.INC($H$2:$H$10001,0.75),1,0)</f>
        <v>0</v>
      </c>
      <c r="S2376" t="str">
        <f>IF(R2376&gt;=7,"High",IF(R2376&gt;=4,"Medium","Low"))</f>
        <v>Low</v>
      </c>
    </row>
    <row r="2377" spans="1:19">
      <c r="A2377" t="s">
        <v>2502</v>
      </c>
      <c r="B2377">
        <v>24</v>
      </c>
      <c r="C2377" t="s">
        <v>112</v>
      </c>
      <c r="D2377" t="s">
        <v>119</v>
      </c>
      <c r="E2377">
        <v>12</v>
      </c>
      <c r="F2377" t="s">
        <v>103</v>
      </c>
      <c r="G2377" t="s">
        <v>110</v>
      </c>
      <c r="H2377" s="5">
        <v>639</v>
      </c>
      <c r="I2377" s="5">
        <v>7659.44</v>
      </c>
      <c r="J2377" t="s">
        <v>115</v>
      </c>
      <c r="K2377" t="s">
        <v>106</v>
      </c>
      <c r="L2377">
        <v>1</v>
      </c>
      <c r="M2377">
        <v>0</v>
      </c>
      <c r="N2377">
        <v>5</v>
      </c>
      <c r="O2377" s="6">
        <v>0</v>
      </c>
      <c r="P2377" t="s">
        <v>107</v>
      </c>
      <c r="Q2377" t="s">
        <v>107</v>
      </c>
      <c r="R2377">
        <f>IF(F2377="Monthly",2,0)
+IF(E2377&lt;=6,2,0)
+IF(N2377&lt;=2,2,0)
+IF(L2377&gt;=4,2,0)
+IF(M2377&gt;=2,1,0)
+IF(H2377&gt;=_xlfn.PERCENTILE.INC($H$2:$H$10001,0.75),1,0)</f>
        <v>2</v>
      </c>
      <c r="S2377" t="str">
        <f>IF(R2377&gt;=7,"High",IF(R2377&gt;=4,"Medium","Low"))</f>
        <v>Low</v>
      </c>
    </row>
    <row r="2378" spans="1:19">
      <c r="A2378" t="s">
        <v>2503</v>
      </c>
      <c r="B2378">
        <v>34</v>
      </c>
      <c r="C2378" t="s">
        <v>112</v>
      </c>
      <c r="D2378" t="s">
        <v>102</v>
      </c>
      <c r="E2378">
        <v>33</v>
      </c>
      <c r="F2378" t="s">
        <v>109</v>
      </c>
      <c r="G2378" t="s">
        <v>110</v>
      </c>
      <c r="H2378" s="5">
        <v>695</v>
      </c>
      <c r="I2378" s="5">
        <v>20646.27</v>
      </c>
      <c r="J2378" t="s">
        <v>117</v>
      </c>
      <c r="K2378" t="s">
        <v>106</v>
      </c>
      <c r="L2378">
        <v>0</v>
      </c>
      <c r="M2378">
        <v>0</v>
      </c>
      <c r="N2378">
        <v>5</v>
      </c>
      <c r="O2378" s="6">
        <v>10</v>
      </c>
      <c r="P2378" t="s">
        <v>107</v>
      </c>
      <c r="Q2378" t="s">
        <v>107</v>
      </c>
      <c r="R2378">
        <f>IF(F2378="Monthly",2,0)
+IF(E2378&lt;=6,2,0)
+IF(N2378&lt;=2,2,0)
+IF(L2378&gt;=4,2,0)
+IF(M2378&gt;=2,1,0)
+IF(H2378&gt;=_xlfn.PERCENTILE.INC($H$2:$H$10001,0.75),1,0)</f>
        <v>0</v>
      </c>
      <c r="S2378" t="str">
        <f>IF(R2378&gt;=7,"High",IF(R2378&gt;=4,"Medium","Low"))</f>
        <v>Low</v>
      </c>
    </row>
    <row r="2379" spans="1:19">
      <c r="A2379" t="s">
        <v>2504</v>
      </c>
      <c r="B2379">
        <v>39</v>
      </c>
      <c r="C2379" t="s">
        <v>112</v>
      </c>
      <c r="D2379" t="s">
        <v>133</v>
      </c>
      <c r="E2379">
        <v>17</v>
      </c>
      <c r="F2379" t="s">
        <v>121</v>
      </c>
      <c r="G2379" t="s">
        <v>104</v>
      </c>
      <c r="H2379" s="5">
        <v>410</v>
      </c>
      <c r="I2379" s="5">
        <v>6281.66</v>
      </c>
      <c r="J2379" t="s">
        <v>115</v>
      </c>
      <c r="K2379" t="s">
        <v>106</v>
      </c>
      <c r="L2379">
        <v>2</v>
      </c>
      <c r="M2379">
        <v>0</v>
      </c>
      <c r="N2379">
        <v>5</v>
      </c>
      <c r="O2379" s="6">
        <v>10</v>
      </c>
      <c r="P2379" t="s">
        <v>106</v>
      </c>
      <c r="Q2379" t="s">
        <v>107</v>
      </c>
      <c r="R2379">
        <f>IF(F2379="Monthly",2,0)
+IF(E2379&lt;=6,2,0)
+IF(N2379&lt;=2,2,0)
+IF(L2379&gt;=4,2,0)
+IF(M2379&gt;=2,1,0)
+IF(H2379&gt;=_xlfn.PERCENTILE.INC($H$2:$H$10001,0.75),1,0)</f>
        <v>0</v>
      </c>
      <c r="S2379" t="str">
        <f>IF(R2379&gt;=7,"High",IF(R2379&gt;=4,"Medium","Low"))</f>
        <v>Low</v>
      </c>
    </row>
    <row r="2380" spans="1:19">
      <c r="A2380" t="s">
        <v>2505</v>
      </c>
      <c r="B2380">
        <v>32</v>
      </c>
      <c r="C2380" t="s">
        <v>112</v>
      </c>
      <c r="D2380" t="s">
        <v>137</v>
      </c>
      <c r="E2380">
        <v>65</v>
      </c>
      <c r="F2380" t="s">
        <v>109</v>
      </c>
      <c r="G2380" t="s">
        <v>110</v>
      </c>
      <c r="H2380" s="5">
        <v>698</v>
      </c>
      <c r="I2380" s="5">
        <v>44857.93</v>
      </c>
      <c r="J2380" t="s">
        <v>105</v>
      </c>
      <c r="K2380" t="s">
        <v>106</v>
      </c>
      <c r="L2380">
        <v>0</v>
      </c>
      <c r="M2380">
        <v>0</v>
      </c>
      <c r="N2380">
        <v>5</v>
      </c>
      <c r="O2380" s="6">
        <v>0</v>
      </c>
      <c r="P2380" t="s">
        <v>106</v>
      </c>
      <c r="Q2380" t="s">
        <v>107</v>
      </c>
      <c r="R2380">
        <f>IF(F2380="Monthly",2,0)
+IF(E2380&lt;=6,2,0)
+IF(N2380&lt;=2,2,0)
+IF(L2380&gt;=4,2,0)
+IF(M2380&gt;=2,1,0)
+IF(H2380&gt;=_xlfn.PERCENTILE.INC($H$2:$H$10001,0.75),1,0)</f>
        <v>0</v>
      </c>
      <c r="S2380" t="str">
        <f>IF(R2380&gt;=7,"High",IF(R2380&gt;=4,"Medium","Low"))</f>
        <v>Low</v>
      </c>
    </row>
    <row r="2381" spans="1:19">
      <c r="A2381" t="s">
        <v>2506</v>
      </c>
      <c r="B2381">
        <v>27</v>
      </c>
      <c r="C2381" t="s">
        <v>112</v>
      </c>
      <c r="D2381" t="s">
        <v>113</v>
      </c>
      <c r="E2381">
        <v>34</v>
      </c>
      <c r="F2381" t="s">
        <v>103</v>
      </c>
      <c r="G2381" t="s">
        <v>110</v>
      </c>
      <c r="H2381" s="5">
        <v>644</v>
      </c>
      <c r="I2381" s="5">
        <v>22276.51</v>
      </c>
      <c r="J2381" t="s">
        <v>134</v>
      </c>
      <c r="K2381" t="s">
        <v>106</v>
      </c>
      <c r="L2381">
        <v>1</v>
      </c>
      <c r="M2381">
        <v>0</v>
      </c>
      <c r="N2381">
        <v>5</v>
      </c>
      <c r="O2381" s="6">
        <v>0</v>
      </c>
      <c r="P2381" t="s">
        <v>107</v>
      </c>
      <c r="Q2381" t="s">
        <v>107</v>
      </c>
      <c r="R2381">
        <f>IF(F2381="Monthly",2,0)
+IF(E2381&lt;=6,2,0)
+IF(N2381&lt;=2,2,0)
+IF(L2381&gt;=4,2,0)
+IF(M2381&gt;=2,1,0)
+IF(H2381&gt;=_xlfn.PERCENTILE.INC($H$2:$H$10001,0.75),1,0)</f>
        <v>2</v>
      </c>
      <c r="S2381" t="str">
        <f>IF(R2381&gt;=7,"High",IF(R2381&gt;=4,"Medium","Low"))</f>
        <v>Low</v>
      </c>
    </row>
    <row r="2382" spans="1:19">
      <c r="A2382" t="s">
        <v>2507</v>
      </c>
      <c r="B2382">
        <v>39</v>
      </c>
      <c r="C2382" t="s">
        <v>101</v>
      </c>
      <c r="D2382" t="s">
        <v>133</v>
      </c>
      <c r="E2382">
        <v>54</v>
      </c>
      <c r="F2382" t="s">
        <v>109</v>
      </c>
      <c r="G2382" t="s">
        <v>104</v>
      </c>
      <c r="H2382" s="5">
        <v>446</v>
      </c>
      <c r="I2382" s="5">
        <v>22028.33</v>
      </c>
      <c r="J2382" t="s">
        <v>117</v>
      </c>
      <c r="K2382" t="s">
        <v>107</v>
      </c>
      <c r="L2382">
        <v>1</v>
      </c>
      <c r="M2382">
        <v>0</v>
      </c>
      <c r="N2382">
        <v>4</v>
      </c>
      <c r="O2382" s="6">
        <v>10</v>
      </c>
      <c r="P2382" t="s">
        <v>107</v>
      </c>
      <c r="Q2382" t="s">
        <v>107</v>
      </c>
      <c r="R2382">
        <f>IF(F2382="Monthly",2,0)
+IF(E2382&lt;=6,2,0)
+IF(N2382&lt;=2,2,0)
+IF(L2382&gt;=4,2,0)
+IF(M2382&gt;=2,1,0)
+IF(H2382&gt;=_xlfn.PERCENTILE.INC($H$2:$H$10001,0.75),1,0)</f>
        <v>0</v>
      </c>
      <c r="S2382" t="str">
        <f>IF(R2382&gt;=7,"High",IF(R2382&gt;=4,"Medium","Low"))</f>
        <v>Low</v>
      </c>
    </row>
    <row r="2383" spans="1:19">
      <c r="A2383" t="s">
        <v>2508</v>
      </c>
      <c r="B2383">
        <v>43</v>
      </c>
      <c r="C2383" t="s">
        <v>112</v>
      </c>
      <c r="D2383" t="s">
        <v>133</v>
      </c>
      <c r="E2383">
        <v>22</v>
      </c>
      <c r="F2383" t="s">
        <v>103</v>
      </c>
      <c r="G2383" t="s">
        <v>110</v>
      </c>
      <c r="H2383" s="5">
        <v>714</v>
      </c>
      <c r="I2383" s="5">
        <v>16018.83</v>
      </c>
      <c r="J2383" t="s">
        <v>115</v>
      </c>
      <c r="K2383" t="s">
        <v>106</v>
      </c>
      <c r="L2383">
        <v>0</v>
      </c>
      <c r="M2383">
        <v>0</v>
      </c>
      <c r="N2383">
        <v>4</v>
      </c>
      <c r="O2383" s="6">
        <v>0</v>
      </c>
      <c r="P2383" t="s">
        <v>107</v>
      </c>
      <c r="Q2383" t="s">
        <v>107</v>
      </c>
      <c r="R2383">
        <f>IF(F2383="Monthly",2,0)
+IF(E2383&lt;=6,2,0)
+IF(N2383&lt;=2,2,0)
+IF(L2383&gt;=4,2,0)
+IF(M2383&gt;=2,1,0)
+IF(H2383&gt;=_xlfn.PERCENTILE.INC($H$2:$H$10001,0.75),1,0)</f>
        <v>2</v>
      </c>
      <c r="S2383" t="str">
        <f>IF(R2383&gt;=7,"High",IF(R2383&gt;=4,"Medium","Low"))</f>
        <v>Low</v>
      </c>
    </row>
    <row r="2384" spans="1:19">
      <c r="A2384" t="s">
        <v>2509</v>
      </c>
      <c r="B2384">
        <v>18</v>
      </c>
      <c r="C2384" t="s">
        <v>112</v>
      </c>
      <c r="D2384" t="s">
        <v>119</v>
      </c>
      <c r="E2384">
        <v>7</v>
      </c>
      <c r="F2384" t="s">
        <v>103</v>
      </c>
      <c r="G2384" t="s">
        <v>104</v>
      </c>
      <c r="H2384" s="5">
        <v>480</v>
      </c>
      <c r="I2384" s="5">
        <v>3405.21</v>
      </c>
      <c r="J2384" t="s">
        <v>134</v>
      </c>
      <c r="K2384" t="s">
        <v>106</v>
      </c>
      <c r="L2384">
        <v>2</v>
      </c>
      <c r="M2384">
        <v>2</v>
      </c>
      <c r="N2384">
        <v>4</v>
      </c>
      <c r="O2384" s="6">
        <v>0</v>
      </c>
      <c r="P2384" t="s">
        <v>107</v>
      </c>
      <c r="Q2384" t="s">
        <v>107</v>
      </c>
      <c r="R2384">
        <f>IF(F2384="Monthly",2,0)
+IF(E2384&lt;=6,2,0)
+IF(N2384&lt;=2,2,0)
+IF(L2384&gt;=4,2,0)
+IF(M2384&gt;=2,1,0)
+IF(H2384&gt;=_xlfn.PERCENTILE.INC($H$2:$H$10001,0.75),1,0)</f>
        <v>3</v>
      </c>
      <c r="S2384" t="str">
        <f>IF(R2384&gt;=7,"High",IF(R2384&gt;=4,"Medium","Low"))</f>
        <v>Low</v>
      </c>
    </row>
    <row r="2385" spans="1:19">
      <c r="A2385" t="s">
        <v>2510</v>
      </c>
      <c r="B2385">
        <v>18</v>
      </c>
      <c r="C2385" t="s">
        <v>101</v>
      </c>
      <c r="D2385" t="s">
        <v>131</v>
      </c>
      <c r="E2385">
        <v>4</v>
      </c>
      <c r="F2385" t="s">
        <v>103</v>
      </c>
      <c r="G2385" t="s">
        <v>129</v>
      </c>
      <c r="H2385" s="5">
        <v>1120</v>
      </c>
      <c r="I2385" s="5">
        <v>4255.4399999999996</v>
      </c>
      <c r="J2385" t="s">
        <v>117</v>
      </c>
      <c r="K2385" t="s">
        <v>106</v>
      </c>
      <c r="L2385">
        <v>1</v>
      </c>
      <c r="M2385">
        <v>0</v>
      </c>
      <c r="N2385">
        <v>5</v>
      </c>
      <c r="O2385" s="6">
        <v>5</v>
      </c>
      <c r="P2385" t="s">
        <v>107</v>
      </c>
      <c r="Q2385" t="s">
        <v>106</v>
      </c>
      <c r="R2385">
        <f>IF(F2385="Monthly",2,0)
+IF(E2385&lt;=6,2,0)
+IF(N2385&lt;=2,2,0)
+IF(L2385&gt;=4,2,0)
+IF(M2385&gt;=2,1,0)
+IF(H2385&gt;=_xlfn.PERCENTILE.INC($H$2:$H$10001,0.75),1,0)</f>
        <v>5</v>
      </c>
      <c r="S2385" t="str">
        <f>IF(R2385&gt;=7,"High",IF(R2385&gt;=4,"Medium","Low"))</f>
        <v>Medium</v>
      </c>
    </row>
    <row r="2386" spans="1:19">
      <c r="A2386" t="s">
        <v>2511</v>
      </c>
      <c r="B2386">
        <v>18</v>
      </c>
      <c r="C2386" t="s">
        <v>101</v>
      </c>
      <c r="D2386" t="s">
        <v>113</v>
      </c>
      <c r="E2386">
        <v>20</v>
      </c>
      <c r="F2386" t="s">
        <v>121</v>
      </c>
      <c r="G2386" t="s">
        <v>129</v>
      </c>
      <c r="H2386" s="5">
        <v>997</v>
      </c>
      <c r="I2386" s="5">
        <v>17800.46</v>
      </c>
      <c r="J2386" t="s">
        <v>140</v>
      </c>
      <c r="K2386" t="s">
        <v>106</v>
      </c>
      <c r="L2386">
        <v>0</v>
      </c>
      <c r="M2386">
        <v>0</v>
      </c>
      <c r="N2386">
        <v>4</v>
      </c>
      <c r="O2386" s="6">
        <v>10</v>
      </c>
      <c r="P2386" t="s">
        <v>106</v>
      </c>
      <c r="Q2386" t="s">
        <v>107</v>
      </c>
      <c r="R2386">
        <f>IF(F2386="Monthly",2,0)
+IF(E2386&lt;=6,2,0)
+IF(N2386&lt;=2,2,0)
+IF(L2386&gt;=4,2,0)
+IF(M2386&gt;=2,1,0)
+IF(H2386&gt;=_xlfn.PERCENTILE.INC($H$2:$H$10001,0.75),1,0)</f>
        <v>1</v>
      </c>
      <c r="S2386" t="str">
        <f>IF(R2386&gt;=7,"High",IF(R2386&gt;=4,"Medium","Low"))</f>
        <v>Low</v>
      </c>
    </row>
    <row r="2387" spans="1:19">
      <c r="A2387" t="s">
        <v>2512</v>
      </c>
      <c r="B2387">
        <v>35</v>
      </c>
      <c r="C2387" t="s">
        <v>101</v>
      </c>
      <c r="D2387" t="s">
        <v>126</v>
      </c>
      <c r="E2387">
        <v>12</v>
      </c>
      <c r="F2387" t="s">
        <v>103</v>
      </c>
      <c r="G2387" t="s">
        <v>104</v>
      </c>
      <c r="H2387" s="5">
        <v>502</v>
      </c>
      <c r="I2387" s="5">
        <v>5985.93</v>
      </c>
      <c r="J2387" t="s">
        <v>105</v>
      </c>
      <c r="K2387" t="s">
        <v>106</v>
      </c>
      <c r="L2387">
        <v>0</v>
      </c>
      <c r="M2387">
        <v>0</v>
      </c>
      <c r="N2387">
        <v>5</v>
      </c>
      <c r="O2387" s="6">
        <v>0</v>
      </c>
      <c r="P2387" t="s">
        <v>107</v>
      </c>
      <c r="Q2387" t="s">
        <v>107</v>
      </c>
      <c r="R2387">
        <f>IF(F2387="Monthly",2,0)
+IF(E2387&lt;=6,2,0)
+IF(N2387&lt;=2,2,0)
+IF(L2387&gt;=4,2,0)
+IF(M2387&gt;=2,1,0)
+IF(H2387&gt;=_xlfn.PERCENTILE.INC($H$2:$H$10001,0.75),1,0)</f>
        <v>2</v>
      </c>
      <c r="S2387" t="str">
        <f>IF(R2387&gt;=7,"High",IF(R2387&gt;=4,"Medium","Low"))</f>
        <v>Low</v>
      </c>
    </row>
    <row r="2388" spans="1:19">
      <c r="A2388" t="s">
        <v>2513</v>
      </c>
      <c r="B2388">
        <v>45</v>
      </c>
      <c r="C2388" t="s">
        <v>101</v>
      </c>
      <c r="D2388" t="s">
        <v>128</v>
      </c>
      <c r="E2388">
        <v>67</v>
      </c>
      <c r="F2388" t="s">
        <v>109</v>
      </c>
      <c r="G2388" t="s">
        <v>110</v>
      </c>
      <c r="H2388" s="5">
        <v>710</v>
      </c>
      <c r="I2388" s="5">
        <v>47431.15</v>
      </c>
      <c r="J2388" t="s">
        <v>140</v>
      </c>
      <c r="K2388" t="s">
        <v>106</v>
      </c>
      <c r="L2388">
        <v>1</v>
      </c>
      <c r="M2388">
        <v>0</v>
      </c>
      <c r="N2388">
        <v>5</v>
      </c>
      <c r="O2388" s="6">
        <v>0</v>
      </c>
      <c r="P2388" t="s">
        <v>107</v>
      </c>
      <c r="Q2388" t="s">
        <v>107</v>
      </c>
      <c r="R2388">
        <f>IF(F2388="Monthly",2,0)
+IF(E2388&lt;=6,2,0)
+IF(N2388&lt;=2,2,0)
+IF(L2388&gt;=4,2,0)
+IF(M2388&gt;=2,1,0)
+IF(H2388&gt;=_xlfn.PERCENTILE.INC($H$2:$H$10001,0.75),1,0)</f>
        <v>0</v>
      </c>
      <c r="S2388" t="str">
        <f>IF(R2388&gt;=7,"High",IF(R2388&gt;=4,"Medium","Low"))</f>
        <v>Low</v>
      </c>
    </row>
    <row r="2389" spans="1:19">
      <c r="A2389" t="s">
        <v>2514</v>
      </c>
      <c r="B2389">
        <v>36</v>
      </c>
      <c r="C2389" t="s">
        <v>101</v>
      </c>
      <c r="D2389" t="s">
        <v>159</v>
      </c>
      <c r="E2389">
        <v>51</v>
      </c>
      <c r="F2389" t="s">
        <v>103</v>
      </c>
      <c r="G2389" t="s">
        <v>104</v>
      </c>
      <c r="H2389" s="5">
        <v>433</v>
      </c>
      <c r="I2389" s="5">
        <v>22440.74</v>
      </c>
      <c r="J2389" t="s">
        <v>134</v>
      </c>
      <c r="K2389" t="s">
        <v>106</v>
      </c>
      <c r="L2389">
        <v>0</v>
      </c>
      <c r="M2389">
        <v>0</v>
      </c>
      <c r="N2389">
        <v>5</v>
      </c>
      <c r="O2389" s="6">
        <v>0</v>
      </c>
      <c r="P2389" t="s">
        <v>107</v>
      </c>
      <c r="Q2389" t="s">
        <v>107</v>
      </c>
      <c r="R2389">
        <f>IF(F2389="Monthly",2,0)
+IF(E2389&lt;=6,2,0)
+IF(N2389&lt;=2,2,0)
+IF(L2389&gt;=4,2,0)
+IF(M2389&gt;=2,1,0)
+IF(H2389&gt;=_xlfn.PERCENTILE.INC($H$2:$H$10001,0.75),1,0)</f>
        <v>2</v>
      </c>
      <c r="S2389" t="str">
        <f>IF(R2389&gt;=7,"High",IF(R2389&gt;=4,"Medium","Low"))</f>
        <v>Low</v>
      </c>
    </row>
    <row r="2390" spans="1:19">
      <c r="A2390" t="s">
        <v>2515</v>
      </c>
      <c r="B2390">
        <v>43</v>
      </c>
      <c r="C2390" t="s">
        <v>101</v>
      </c>
      <c r="D2390" t="s">
        <v>102</v>
      </c>
      <c r="E2390">
        <v>18</v>
      </c>
      <c r="F2390" t="s">
        <v>103</v>
      </c>
      <c r="G2390" t="s">
        <v>104</v>
      </c>
      <c r="H2390" s="5">
        <v>519</v>
      </c>
      <c r="I2390" s="5">
        <v>9268.6299999999992</v>
      </c>
      <c r="J2390" t="s">
        <v>105</v>
      </c>
      <c r="K2390" t="s">
        <v>107</v>
      </c>
      <c r="L2390">
        <v>4</v>
      </c>
      <c r="M2390">
        <v>1</v>
      </c>
      <c r="N2390">
        <v>3</v>
      </c>
      <c r="O2390" s="6">
        <v>0</v>
      </c>
      <c r="P2390" t="s">
        <v>107</v>
      </c>
      <c r="Q2390" t="s">
        <v>106</v>
      </c>
      <c r="R2390">
        <f>IF(F2390="Monthly",2,0)
+IF(E2390&lt;=6,2,0)
+IF(N2390&lt;=2,2,0)
+IF(L2390&gt;=4,2,0)
+IF(M2390&gt;=2,1,0)
+IF(H2390&gt;=_xlfn.PERCENTILE.INC($H$2:$H$10001,0.75),1,0)</f>
        <v>4</v>
      </c>
      <c r="S2390" t="str">
        <f>IF(R2390&gt;=7,"High",IF(R2390&gt;=4,"Medium","Low"))</f>
        <v>Medium</v>
      </c>
    </row>
    <row r="2391" spans="1:19">
      <c r="A2391" t="s">
        <v>2516</v>
      </c>
      <c r="B2391">
        <v>43</v>
      </c>
      <c r="C2391" t="s">
        <v>112</v>
      </c>
      <c r="D2391" t="s">
        <v>123</v>
      </c>
      <c r="E2391">
        <v>37</v>
      </c>
      <c r="F2391" t="s">
        <v>109</v>
      </c>
      <c r="G2391" t="s">
        <v>129</v>
      </c>
      <c r="H2391" s="5">
        <v>1091</v>
      </c>
      <c r="I2391" s="5">
        <v>40595.230000000003</v>
      </c>
      <c r="J2391" t="s">
        <v>134</v>
      </c>
      <c r="K2391" t="s">
        <v>106</v>
      </c>
      <c r="L2391">
        <v>0</v>
      </c>
      <c r="M2391">
        <v>0</v>
      </c>
      <c r="N2391">
        <v>4</v>
      </c>
      <c r="O2391" s="6">
        <v>0</v>
      </c>
      <c r="P2391" t="s">
        <v>107</v>
      </c>
      <c r="Q2391" t="s">
        <v>107</v>
      </c>
      <c r="R2391">
        <f>IF(F2391="Monthly",2,0)
+IF(E2391&lt;=6,2,0)
+IF(N2391&lt;=2,2,0)
+IF(L2391&gt;=4,2,0)
+IF(M2391&gt;=2,1,0)
+IF(H2391&gt;=_xlfn.PERCENTILE.INC($H$2:$H$10001,0.75),1,0)</f>
        <v>1</v>
      </c>
      <c r="S2391" t="str">
        <f>IF(R2391&gt;=7,"High",IF(R2391&gt;=4,"Medium","Low"))</f>
        <v>Low</v>
      </c>
    </row>
    <row r="2392" spans="1:19">
      <c r="A2392" t="s">
        <v>2517</v>
      </c>
      <c r="B2392">
        <v>23</v>
      </c>
      <c r="C2392" t="s">
        <v>112</v>
      </c>
      <c r="D2392" t="s">
        <v>126</v>
      </c>
      <c r="E2392">
        <v>24</v>
      </c>
      <c r="F2392" t="s">
        <v>103</v>
      </c>
      <c r="G2392" t="s">
        <v>104</v>
      </c>
      <c r="H2392" s="5">
        <v>541</v>
      </c>
      <c r="I2392" s="5">
        <v>12727.19</v>
      </c>
      <c r="J2392" t="s">
        <v>105</v>
      </c>
      <c r="K2392" t="s">
        <v>106</v>
      </c>
      <c r="L2392">
        <v>1</v>
      </c>
      <c r="M2392">
        <v>0</v>
      </c>
      <c r="N2392">
        <v>5</v>
      </c>
      <c r="O2392" s="6">
        <v>0</v>
      </c>
      <c r="P2392" t="s">
        <v>106</v>
      </c>
      <c r="Q2392" t="s">
        <v>107</v>
      </c>
      <c r="R2392">
        <f>IF(F2392="Monthly",2,0)
+IF(E2392&lt;=6,2,0)
+IF(N2392&lt;=2,2,0)
+IF(L2392&gt;=4,2,0)
+IF(M2392&gt;=2,1,0)
+IF(H2392&gt;=_xlfn.PERCENTILE.INC($H$2:$H$10001,0.75),1,0)</f>
        <v>2</v>
      </c>
      <c r="S2392" t="str">
        <f>IF(R2392&gt;=7,"High",IF(R2392&gt;=4,"Medium","Low"))</f>
        <v>Low</v>
      </c>
    </row>
    <row r="2393" spans="1:19">
      <c r="A2393" t="s">
        <v>2518</v>
      </c>
      <c r="B2393">
        <v>18</v>
      </c>
      <c r="C2393" t="s">
        <v>112</v>
      </c>
      <c r="D2393" t="s">
        <v>126</v>
      </c>
      <c r="E2393">
        <v>21</v>
      </c>
      <c r="F2393" t="s">
        <v>103</v>
      </c>
      <c r="G2393" t="s">
        <v>104</v>
      </c>
      <c r="H2393" s="5">
        <v>456</v>
      </c>
      <c r="I2393" s="5">
        <v>9828.15</v>
      </c>
      <c r="J2393" t="s">
        <v>134</v>
      </c>
      <c r="K2393" t="s">
        <v>106</v>
      </c>
      <c r="L2393">
        <v>1</v>
      </c>
      <c r="M2393">
        <v>0</v>
      </c>
      <c r="N2393">
        <v>5</v>
      </c>
      <c r="O2393" s="6">
        <v>0</v>
      </c>
      <c r="P2393" t="s">
        <v>107</v>
      </c>
      <c r="Q2393" t="s">
        <v>107</v>
      </c>
      <c r="R2393">
        <f>IF(F2393="Monthly",2,0)
+IF(E2393&lt;=6,2,0)
+IF(N2393&lt;=2,2,0)
+IF(L2393&gt;=4,2,0)
+IF(M2393&gt;=2,1,0)
+IF(H2393&gt;=_xlfn.PERCENTILE.INC($H$2:$H$10001,0.75),1,0)</f>
        <v>2</v>
      </c>
      <c r="S2393" t="str">
        <f>IF(R2393&gt;=7,"High",IF(R2393&gt;=4,"Medium","Low"))</f>
        <v>Low</v>
      </c>
    </row>
    <row r="2394" spans="1:19">
      <c r="A2394" t="s">
        <v>2519</v>
      </c>
      <c r="B2394">
        <v>39</v>
      </c>
      <c r="C2394" t="s">
        <v>101</v>
      </c>
      <c r="D2394" t="s">
        <v>126</v>
      </c>
      <c r="E2394">
        <v>27</v>
      </c>
      <c r="F2394" t="s">
        <v>109</v>
      </c>
      <c r="G2394" t="s">
        <v>129</v>
      </c>
      <c r="H2394" s="5">
        <v>1132</v>
      </c>
      <c r="I2394" s="5">
        <v>27750.6</v>
      </c>
      <c r="J2394" t="s">
        <v>134</v>
      </c>
      <c r="K2394" t="s">
        <v>106</v>
      </c>
      <c r="L2394">
        <v>0</v>
      </c>
      <c r="M2394">
        <v>0</v>
      </c>
      <c r="N2394">
        <v>4</v>
      </c>
      <c r="O2394" s="6">
        <v>10</v>
      </c>
      <c r="P2394" t="s">
        <v>107</v>
      </c>
      <c r="Q2394" t="s">
        <v>107</v>
      </c>
      <c r="R2394">
        <f>IF(F2394="Monthly",2,0)
+IF(E2394&lt;=6,2,0)
+IF(N2394&lt;=2,2,0)
+IF(L2394&gt;=4,2,0)
+IF(M2394&gt;=2,1,0)
+IF(H2394&gt;=_xlfn.PERCENTILE.INC($H$2:$H$10001,0.75),1,0)</f>
        <v>1</v>
      </c>
      <c r="S2394" t="str">
        <f>IF(R2394&gt;=7,"High",IF(R2394&gt;=4,"Medium","Low"))</f>
        <v>Low</v>
      </c>
    </row>
    <row r="2395" spans="1:19">
      <c r="A2395" t="s">
        <v>2520</v>
      </c>
      <c r="B2395">
        <v>53</v>
      </c>
      <c r="C2395" t="s">
        <v>112</v>
      </c>
      <c r="D2395" t="s">
        <v>119</v>
      </c>
      <c r="E2395">
        <v>14</v>
      </c>
      <c r="F2395" t="s">
        <v>103</v>
      </c>
      <c r="G2395" t="s">
        <v>110</v>
      </c>
      <c r="H2395" s="5">
        <v>687</v>
      </c>
      <c r="I2395" s="5">
        <v>9390.24</v>
      </c>
      <c r="J2395" t="s">
        <v>105</v>
      </c>
      <c r="K2395" t="s">
        <v>106</v>
      </c>
      <c r="L2395">
        <v>1</v>
      </c>
      <c r="M2395">
        <v>0</v>
      </c>
      <c r="N2395">
        <v>5</v>
      </c>
      <c r="O2395" s="6">
        <v>0</v>
      </c>
      <c r="P2395" t="s">
        <v>107</v>
      </c>
      <c r="Q2395" t="s">
        <v>107</v>
      </c>
      <c r="R2395">
        <f>IF(F2395="Monthly",2,0)
+IF(E2395&lt;=6,2,0)
+IF(N2395&lt;=2,2,0)
+IF(L2395&gt;=4,2,0)
+IF(M2395&gt;=2,1,0)
+IF(H2395&gt;=_xlfn.PERCENTILE.INC($H$2:$H$10001,0.75),1,0)</f>
        <v>2</v>
      </c>
      <c r="S2395" t="str">
        <f>IF(R2395&gt;=7,"High",IF(R2395&gt;=4,"Medium","Low"))</f>
        <v>Low</v>
      </c>
    </row>
    <row r="2396" spans="1:19">
      <c r="A2396" t="s">
        <v>2521</v>
      </c>
      <c r="B2396">
        <v>29</v>
      </c>
      <c r="C2396" t="s">
        <v>112</v>
      </c>
      <c r="D2396" t="s">
        <v>126</v>
      </c>
      <c r="E2396">
        <v>14</v>
      </c>
      <c r="F2396" t="s">
        <v>103</v>
      </c>
      <c r="G2396" t="s">
        <v>104</v>
      </c>
      <c r="H2396" s="5">
        <v>511</v>
      </c>
      <c r="I2396" s="5">
        <v>7156.84</v>
      </c>
      <c r="J2396" t="s">
        <v>134</v>
      </c>
      <c r="K2396" t="s">
        <v>106</v>
      </c>
      <c r="L2396">
        <v>1</v>
      </c>
      <c r="M2396">
        <v>0</v>
      </c>
      <c r="N2396">
        <v>5</v>
      </c>
      <c r="O2396" s="6">
        <v>0</v>
      </c>
      <c r="P2396" t="s">
        <v>107</v>
      </c>
      <c r="Q2396" t="s">
        <v>107</v>
      </c>
      <c r="R2396">
        <f>IF(F2396="Monthly",2,0)
+IF(E2396&lt;=6,2,0)
+IF(N2396&lt;=2,2,0)
+IF(L2396&gt;=4,2,0)
+IF(M2396&gt;=2,1,0)
+IF(H2396&gt;=_xlfn.PERCENTILE.INC($H$2:$H$10001,0.75),1,0)</f>
        <v>2</v>
      </c>
      <c r="S2396" t="str">
        <f>IF(R2396&gt;=7,"High",IF(R2396&gt;=4,"Medium","Low"))</f>
        <v>Low</v>
      </c>
    </row>
    <row r="2397" spans="1:19">
      <c r="A2397" t="s">
        <v>2522</v>
      </c>
      <c r="B2397">
        <v>57</v>
      </c>
      <c r="C2397" t="s">
        <v>112</v>
      </c>
      <c r="D2397" t="s">
        <v>131</v>
      </c>
      <c r="E2397">
        <v>39</v>
      </c>
      <c r="F2397" t="s">
        <v>109</v>
      </c>
      <c r="G2397" t="s">
        <v>129</v>
      </c>
      <c r="H2397" s="5">
        <v>1084</v>
      </c>
      <c r="I2397" s="5">
        <v>37698.15</v>
      </c>
      <c r="J2397" t="s">
        <v>105</v>
      </c>
      <c r="K2397" t="s">
        <v>106</v>
      </c>
      <c r="L2397">
        <v>1</v>
      </c>
      <c r="M2397">
        <v>0</v>
      </c>
      <c r="N2397">
        <v>5</v>
      </c>
      <c r="O2397" s="6">
        <v>10</v>
      </c>
      <c r="P2397" t="s">
        <v>107</v>
      </c>
      <c r="Q2397" t="s">
        <v>107</v>
      </c>
      <c r="R2397">
        <f>IF(F2397="Monthly",2,0)
+IF(E2397&lt;=6,2,0)
+IF(N2397&lt;=2,2,0)
+IF(L2397&gt;=4,2,0)
+IF(M2397&gt;=2,1,0)
+IF(H2397&gt;=_xlfn.PERCENTILE.INC($H$2:$H$10001,0.75),1,0)</f>
        <v>1</v>
      </c>
      <c r="S2397" t="str">
        <f>IF(R2397&gt;=7,"High",IF(R2397&gt;=4,"Medium","Low"))</f>
        <v>Low</v>
      </c>
    </row>
    <row r="2398" spans="1:19">
      <c r="A2398" t="s">
        <v>2523</v>
      </c>
      <c r="B2398">
        <v>51</v>
      </c>
      <c r="C2398" t="s">
        <v>112</v>
      </c>
      <c r="D2398" t="s">
        <v>113</v>
      </c>
      <c r="E2398">
        <v>31</v>
      </c>
      <c r="F2398" t="s">
        <v>109</v>
      </c>
      <c r="G2398" t="s">
        <v>129</v>
      </c>
      <c r="H2398" s="5">
        <v>1093</v>
      </c>
      <c r="I2398" s="5">
        <v>33291.89</v>
      </c>
      <c r="J2398" t="s">
        <v>105</v>
      </c>
      <c r="K2398" t="s">
        <v>106</v>
      </c>
      <c r="L2398">
        <v>1</v>
      </c>
      <c r="M2398">
        <v>0</v>
      </c>
      <c r="N2398">
        <v>5</v>
      </c>
      <c r="O2398" s="6">
        <v>0</v>
      </c>
      <c r="P2398" t="s">
        <v>107</v>
      </c>
      <c r="Q2398" t="s">
        <v>107</v>
      </c>
      <c r="R2398">
        <f>IF(F2398="Monthly",2,0)
+IF(E2398&lt;=6,2,0)
+IF(N2398&lt;=2,2,0)
+IF(L2398&gt;=4,2,0)
+IF(M2398&gt;=2,1,0)
+IF(H2398&gt;=_xlfn.PERCENTILE.INC($H$2:$H$10001,0.75),1,0)</f>
        <v>1</v>
      </c>
      <c r="S2398" t="str">
        <f>IF(R2398&gt;=7,"High",IF(R2398&gt;=4,"Medium","Low"))</f>
        <v>Low</v>
      </c>
    </row>
    <row r="2399" spans="1:19">
      <c r="A2399" t="s">
        <v>2524</v>
      </c>
      <c r="B2399">
        <v>51</v>
      </c>
      <c r="C2399" t="s">
        <v>112</v>
      </c>
      <c r="D2399" t="s">
        <v>137</v>
      </c>
      <c r="E2399">
        <v>46</v>
      </c>
      <c r="F2399" t="s">
        <v>109</v>
      </c>
      <c r="G2399" t="s">
        <v>104</v>
      </c>
      <c r="H2399" s="5">
        <v>512</v>
      </c>
      <c r="I2399" s="5">
        <v>21839.84</v>
      </c>
      <c r="J2399" t="s">
        <v>105</v>
      </c>
      <c r="K2399" t="s">
        <v>106</v>
      </c>
      <c r="L2399">
        <v>0</v>
      </c>
      <c r="M2399">
        <v>0</v>
      </c>
      <c r="N2399">
        <v>5</v>
      </c>
      <c r="O2399" s="6">
        <v>5</v>
      </c>
      <c r="P2399" t="s">
        <v>107</v>
      </c>
      <c r="Q2399" t="s">
        <v>107</v>
      </c>
      <c r="R2399">
        <f>IF(F2399="Monthly",2,0)
+IF(E2399&lt;=6,2,0)
+IF(N2399&lt;=2,2,0)
+IF(L2399&gt;=4,2,0)
+IF(M2399&gt;=2,1,0)
+IF(H2399&gt;=_xlfn.PERCENTILE.INC($H$2:$H$10001,0.75),1,0)</f>
        <v>0</v>
      </c>
      <c r="S2399" t="str">
        <f>IF(R2399&gt;=7,"High",IF(R2399&gt;=4,"Medium","Low"))</f>
        <v>Low</v>
      </c>
    </row>
    <row r="2400" spans="1:19">
      <c r="A2400" t="s">
        <v>2525</v>
      </c>
      <c r="B2400">
        <v>37</v>
      </c>
      <c r="C2400" t="s">
        <v>112</v>
      </c>
      <c r="D2400" t="s">
        <v>133</v>
      </c>
      <c r="E2400">
        <v>30</v>
      </c>
      <c r="F2400" t="s">
        <v>103</v>
      </c>
      <c r="G2400" t="s">
        <v>104</v>
      </c>
      <c r="H2400" s="5">
        <v>391</v>
      </c>
      <c r="I2400" s="5">
        <v>11750.06</v>
      </c>
      <c r="J2400" t="s">
        <v>117</v>
      </c>
      <c r="K2400" t="s">
        <v>106</v>
      </c>
      <c r="L2400">
        <v>1</v>
      </c>
      <c r="M2400">
        <v>0</v>
      </c>
      <c r="N2400">
        <v>5</v>
      </c>
      <c r="O2400" s="6">
        <v>0</v>
      </c>
      <c r="P2400" t="s">
        <v>106</v>
      </c>
      <c r="Q2400" t="s">
        <v>107</v>
      </c>
      <c r="R2400">
        <f>IF(F2400="Monthly",2,0)
+IF(E2400&lt;=6,2,0)
+IF(N2400&lt;=2,2,0)
+IF(L2400&gt;=4,2,0)
+IF(M2400&gt;=2,1,0)
+IF(H2400&gt;=_xlfn.PERCENTILE.INC($H$2:$H$10001,0.75),1,0)</f>
        <v>2</v>
      </c>
      <c r="S2400" t="str">
        <f>IF(R2400&gt;=7,"High",IF(R2400&gt;=4,"Medium","Low"))</f>
        <v>Low</v>
      </c>
    </row>
    <row r="2401" spans="1:19">
      <c r="A2401" t="s">
        <v>2526</v>
      </c>
      <c r="B2401">
        <v>19</v>
      </c>
      <c r="C2401" t="s">
        <v>101</v>
      </c>
      <c r="D2401" t="s">
        <v>113</v>
      </c>
      <c r="E2401">
        <v>42</v>
      </c>
      <c r="F2401" t="s">
        <v>103</v>
      </c>
      <c r="G2401" t="s">
        <v>104</v>
      </c>
      <c r="H2401" s="5">
        <v>450</v>
      </c>
      <c r="I2401" s="5">
        <v>18693.07</v>
      </c>
      <c r="J2401" t="s">
        <v>140</v>
      </c>
      <c r="K2401" t="s">
        <v>106</v>
      </c>
      <c r="L2401">
        <v>0</v>
      </c>
      <c r="M2401">
        <v>0</v>
      </c>
      <c r="N2401">
        <v>4</v>
      </c>
      <c r="O2401" s="6">
        <v>0</v>
      </c>
      <c r="P2401" t="s">
        <v>106</v>
      </c>
      <c r="Q2401" t="s">
        <v>107</v>
      </c>
      <c r="R2401">
        <f>IF(F2401="Monthly",2,0)
+IF(E2401&lt;=6,2,0)
+IF(N2401&lt;=2,2,0)
+IF(L2401&gt;=4,2,0)
+IF(M2401&gt;=2,1,0)
+IF(H2401&gt;=_xlfn.PERCENTILE.INC($H$2:$H$10001,0.75),1,0)</f>
        <v>2</v>
      </c>
      <c r="S2401" t="str">
        <f>IF(R2401&gt;=7,"High",IF(R2401&gt;=4,"Medium","Low"))</f>
        <v>Low</v>
      </c>
    </row>
    <row r="2402" spans="1:19">
      <c r="A2402" t="s">
        <v>2527</v>
      </c>
      <c r="B2402">
        <v>36</v>
      </c>
      <c r="C2402" t="s">
        <v>112</v>
      </c>
      <c r="D2402" t="s">
        <v>119</v>
      </c>
      <c r="E2402">
        <v>24</v>
      </c>
      <c r="F2402" t="s">
        <v>103</v>
      </c>
      <c r="G2402" t="s">
        <v>110</v>
      </c>
      <c r="H2402" s="5">
        <v>685</v>
      </c>
      <c r="I2402" s="5">
        <v>16922.21</v>
      </c>
      <c r="J2402" t="s">
        <v>117</v>
      </c>
      <c r="K2402" t="s">
        <v>106</v>
      </c>
      <c r="L2402">
        <v>0</v>
      </c>
      <c r="M2402">
        <v>0</v>
      </c>
      <c r="N2402">
        <v>4</v>
      </c>
      <c r="O2402" s="6">
        <v>0</v>
      </c>
      <c r="P2402" t="s">
        <v>107</v>
      </c>
      <c r="Q2402" t="s">
        <v>106</v>
      </c>
      <c r="R2402">
        <f>IF(F2402="Monthly",2,0)
+IF(E2402&lt;=6,2,0)
+IF(N2402&lt;=2,2,0)
+IF(L2402&gt;=4,2,0)
+IF(M2402&gt;=2,1,0)
+IF(H2402&gt;=_xlfn.PERCENTILE.INC($H$2:$H$10001,0.75),1,0)</f>
        <v>2</v>
      </c>
      <c r="S2402" t="str">
        <f>IF(R2402&gt;=7,"High",IF(R2402&gt;=4,"Medium","Low"))</f>
        <v>Low</v>
      </c>
    </row>
    <row r="2403" spans="1:19">
      <c r="A2403" t="s">
        <v>2528</v>
      </c>
      <c r="B2403">
        <v>52</v>
      </c>
      <c r="C2403" t="s">
        <v>112</v>
      </c>
      <c r="D2403" t="s">
        <v>126</v>
      </c>
      <c r="E2403">
        <v>38</v>
      </c>
      <c r="F2403" t="s">
        <v>109</v>
      </c>
      <c r="G2403" t="s">
        <v>129</v>
      </c>
      <c r="H2403" s="5">
        <v>1041</v>
      </c>
      <c r="I2403" s="5">
        <v>37213.360000000001</v>
      </c>
      <c r="J2403" t="s">
        <v>140</v>
      </c>
      <c r="K2403" t="s">
        <v>106</v>
      </c>
      <c r="L2403">
        <v>1</v>
      </c>
      <c r="M2403">
        <v>0</v>
      </c>
      <c r="N2403">
        <v>5</v>
      </c>
      <c r="O2403" s="6">
        <v>5</v>
      </c>
      <c r="P2403" t="s">
        <v>107</v>
      </c>
      <c r="Q2403" t="s">
        <v>107</v>
      </c>
      <c r="R2403">
        <f>IF(F2403="Monthly",2,0)
+IF(E2403&lt;=6,2,0)
+IF(N2403&lt;=2,2,0)
+IF(L2403&gt;=4,2,0)
+IF(M2403&gt;=2,1,0)
+IF(H2403&gt;=_xlfn.PERCENTILE.INC($H$2:$H$10001,0.75),1,0)</f>
        <v>1</v>
      </c>
      <c r="S2403" t="str">
        <f>IF(R2403&gt;=7,"High",IF(R2403&gt;=4,"Medium","Low"))</f>
        <v>Low</v>
      </c>
    </row>
    <row r="2404" spans="1:19">
      <c r="A2404" t="s">
        <v>2529</v>
      </c>
      <c r="B2404">
        <v>18</v>
      </c>
      <c r="C2404" t="s">
        <v>112</v>
      </c>
      <c r="D2404" t="s">
        <v>137</v>
      </c>
      <c r="E2404">
        <v>21</v>
      </c>
      <c r="F2404" t="s">
        <v>103</v>
      </c>
      <c r="G2404" t="s">
        <v>110</v>
      </c>
      <c r="H2404" s="5">
        <v>761</v>
      </c>
      <c r="I2404" s="5">
        <v>16349.47</v>
      </c>
      <c r="J2404" t="s">
        <v>134</v>
      </c>
      <c r="K2404" t="s">
        <v>106</v>
      </c>
      <c r="L2404">
        <v>1</v>
      </c>
      <c r="M2404">
        <v>0</v>
      </c>
      <c r="N2404">
        <v>5</v>
      </c>
      <c r="O2404" s="6">
        <v>0</v>
      </c>
      <c r="P2404" t="s">
        <v>107</v>
      </c>
      <c r="Q2404" t="s">
        <v>106</v>
      </c>
      <c r="R2404">
        <f>IF(F2404="Monthly",2,0)
+IF(E2404&lt;=6,2,0)
+IF(N2404&lt;=2,2,0)
+IF(L2404&gt;=4,2,0)
+IF(M2404&gt;=2,1,0)
+IF(H2404&gt;=_xlfn.PERCENTILE.INC($H$2:$H$10001,0.75),1,0)</f>
        <v>2</v>
      </c>
      <c r="S2404" t="str">
        <f>IF(R2404&gt;=7,"High",IF(R2404&gt;=4,"Medium","Low"))</f>
        <v>Low</v>
      </c>
    </row>
    <row r="2405" spans="1:19">
      <c r="A2405" t="s">
        <v>2530</v>
      </c>
      <c r="B2405">
        <v>27</v>
      </c>
      <c r="C2405" t="s">
        <v>101</v>
      </c>
      <c r="D2405" t="s">
        <v>131</v>
      </c>
      <c r="E2405">
        <v>43</v>
      </c>
      <c r="F2405" t="s">
        <v>121</v>
      </c>
      <c r="G2405" t="s">
        <v>104</v>
      </c>
      <c r="H2405" s="5">
        <v>497</v>
      </c>
      <c r="I2405" s="5">
        <v>20875.68</v>
      </c>
      <c r="J2405" t="s">
        <v>105</v>
      </c>
      <c r="K2405" t="s">
        <v>107</v>
      </c>
      <c r="L2405">
        <v>1</v>
      </c>
      <c r="M2405">
        <v>0</v>
      </c>
      <c r="N2405">
        <v>5</v>
      </c>
      <c r="O2405" s="6">
        <v>0</v>
      </c>
      <c r="P2405" t="s">
        <v>107</v>
      </c>
      <c r="Q2405" t="s">
        <v>107</v>
      </c>
      <c r="R2405">
        <f>IF(F2405="Monthly",2,0)
+IF(E2405&lt;=6,2,0)
+IF(N2405&lt;=2,2,0)
+IF(L2405&gt;=4,2,0)
+IF(M2405&gt;=2,1,0)
+IF(H2405&gt;=_xlfn.PERCENTILE.INC($H$2:$H$10001,0.75),1,0)</f>
        <v>0</v>
      </c>
      <c r="S2405" t="str">
        <f>IF(R2405&gt;=7,"High",IF(R2405&gt;=4,"Medium","Low"))</f>
        <v>Low</v>
      </c>
    </row>
    <row r="2406" spans="1:19">
      <c r="A2406" t="s">
        <v>2531</v>
      </c>
      <c r="B2406">
        <v>22</v>
      </c>
      <c r="C2406" t="s">
        <v>112</v>
      </c>
      <c r="D2406" t="s">
        <v>133</v>
      </c>
      <c r="E2406">
        <v>65</v>
      </c>
      <c r="F2406" t="s">
        <v>109</v>
      </c>
      <c r="G2406" t="s">
        <v>104</v>
      </c>
      <c r="H2406" s="5">
        <v>460</v>
      </c>
      <c r="I2406" s="5">
        <v>29615.27</v>
      </c>
      <c r="J2406" t="s">
        <v>140</v>
      </c>
      <c r="K2406" t="s">
        <v>107</v>
      </c>
      <c r="L2406">
        <v>0</v>
      </c>
      <c r="M2406">
        <v>0</v>
      </c>
      <c r="N2406">
        <v>5</v>
      </c>
      <c r="O2406" s="6">
        <v>0</v>
      </c>
      <c r="P2406" t="s">
        <v>106</v>
      </c>
      <c r="Q2406" t="s">
        <v>107</v>
      </c>
      <c r="R2406">
        <f>IF(F2406="Monthly",2,0)
+IF(E2406&lt;=6,2,0)
+IF(N2406&lt;=2,2,0)
+IF(L2406&gt;=4,2,0)
+IF(M2406&gt;=2,1,0)
+IF(H2406&gt;=_xlfn.PERCENTILE.INC($H$2:$H$10001,0.75),1,0)</f>
        <v>0</v>
      </c>
      <c r="S2406" t="str">
        <f>IF(R2406&gt;=7,"High",IF(R2406&gt;=4,"Medium","Low"))</f>
        <v>Low</v>
      </c>
    </row>
    <row r="2407" spans="1:19">
      <c r="A2407" t="s">
        <v>2532</v>
      </c>
      <c r="B2407">
        <v>37</v>
      </c>
      <c r="C2407" t="s">
        <v>101</v>
      </c>
      <c r="D2407" t="s">
        <v>102</v>
      </c>
      <c r="E2407">
        <v>34</v>
      </c>
      <c r="F2407" t="s">
        <v>103</v>
      </c>
      <c r="G2407" t="s">
        <v>110</v>
      </c>
      <c r="H2407" s="5">
        <v>752</v>
      </c>
      <c r="I2407" s="5">
        <v>25613.49</v>
      </c>
      <c r="J2407" t="s">
        <v>134</v>
      </c>
      <c r="K2407" t="s">
        <v>106</v>
      </c>
      <c r="L2407">
        <v>4</v>
      </c>
      <c r="M2407">
        <v>0</v>
      </c>
      <c r="N2407">
        <v>5</v>
      </c>
      <c r="O2407" s="6">
        <v>0</v>
      </c>
      <c r="P2407" t="s">
        <v>107</v>
      </c>
      <c r="Q2407" t="s">
        <v>106</v>
      </c>
      <c r="R2407">
        <f>IF(F2407="Monthly",2,0)
+IF(E2407&lt;=6,2,0)
+IF(N2407&lt;=2,2,0)
+IF(L2407&gt;=4,2,0)
+IF(M2407&gt;=2,1,0)
+IF(H2407&gt;=_xlfn.PERCENTILE.INC($H$2:$H$10001,0.75),1,0)</f>
        <v>4</v>
      </c>
      <c r="S2407" t="str">
        <f>IF(R2407&gt;=7,"High",IF(R2407&gt;=4,"Medium","Low"))</f>
        <v>Medium</v>
      </c>
    </row>
    <row r="2408" spans="1:19">
      <c r="A2408" t="s">
        <v>2533</v>
      </c>
      <c r="B2408">
        <v>37</v>
      </c>
      <c r="C2408" t="s">
        <v>112</v>
      </c>
      <c r="D2408" t="s">
        <v>123</v>
      </c>
      <c r="E2408">
        <v>43</v>
      </c>
      <c r="F2408" t="s">
        <v>103</v>
      </c>
      <c r="G2408" t="s">
        <v>129</v>
      </c>
      <c r="H2408" s="5">
        <v>992</v>
      </c>
      <c r="I2408" s="5">
        <v>43349.21</v>
      </c>
      <c r="J2408" t="s">
        <v>140</v>
      </c>
      <c r="K2408" t="s">
        <v>106</v>
      </c>
      <c r="L2408">
        <v>1</v>
      </c>
      <c r="M2408">
        <v>0</v>
      </c>
      <c r="N2408">
        <v>5</v>
      </c>
      <c r="O2408" s="6">
        <v>0</v>
      </c>
      <c r="P2408" t="s">
        <v>106</v>
      </c>
      <c r="Q2408" t="s">
        <v>107</v>
      </c>
      <c r="R2408">
        <f>IF(F2408="Monthly",2,0)
+IF(E2408&lt;=6,2,0)
+IF(N2408&lt;=2,2,0)
+IF(L2408&gt;=4,2,0)
+IF(M2408&gt;=2,1,0)
+IF(H2408&gt;=_xlfn.PERCENTILE.INC($H$2:$H$10001,0.75),1,0)</f>
        <v>3</v>
      </c>
      <c r="S2408" t="str">
        <f>IF(R2408&gt;=7,"High",IF(R2408&gt;=4,"Medium","Low"))</f>
        <v>Low</v>
      </c>
    </row>
    <row r="2409" spans="1:19">
      <c r="A2409" t="s">
        <v>2534</v>
      </c>
      <c r="B2409">
        <v>47</v>
      </c>
      <c r="C2409" t="s">
        <v>112</v>
      </c>
      <c r="D2409" t="s">
        <v>131</v>
      </c>
      <c r="E2409">
        <v>40</v>
      </c>
      <c r="F2409" t="s">
        <v>121</v>
      </c>
      <c r="G2409" t="s">
        <v>129</v>
      </c>
      <c r="H2409" s="5">
        <v>1038</v>
      </c>
      <c r="I2409" s="5">
        <v>41406.699999999997</v>
      </c>
      <c r="J2409" t="s">
        <v>140</v>
      </c>
      <c r="K2409" t="s">
        <v>106</v>
      </c>
      <c r="L2409">
        <v>0</v>
      </c>
      <c r="M2409">
        <v>0</v>
      </c>
      <c r="N2409">
        <v>5</v>
      </c>
      <c r="O2409" s="6">
        <v>0</v>
      </c>
      <c r="P2409" t="s">
        <v>107</v>
      </c>
      <c r="Q2409" t="s">
        <v>107</v>
      </c>
      <c r="R2409">
        <f>IF(F2409="Monthly",2,0)
+IF(E2409&lt;=6,2,0)
+IF(N2409&lt;=2,2,0)
+IF(L2409&gt;=4,2,0)
+IF(M2409&gt;=2,1,0)
+IF(H2409&gt;=_xlfn.PERCENTILE.INC($H$2:$H$10001,0.75),1,0)</f>
        <v>1</v>
      </c>
      <c r="S2409" t="str">
        <f>IF(R2409&gt;=7,"High",IF(R2409&gt;=4,"Medium","Low"))</f>
        <v>Low</v>
      </c>
    </row>
    <row r="2410" spans="1:19">
      <c r="A2410" t="s">
        <v>2535</v>
      </c>
      <c r="B2410">
        <v>20</v>
      </c>
      <c r="C2410" t="s">
        <v>112</v>
      </c>
      <c r="D2410" t="s">
        <v>119</v>
      </c>
      <c r="E2410">
        <v>24</v>
      </c>
      <c r="F2410" t="s">
        <v>103</v>
      </c>
      <c r="G2410" t="s">
        <v>104</v>
      </c>
      <c r="H2410" s="5">
        <v>542</v>
      </c>
      <c r="I2410" s="5">
        <v>12631.08</v>
      </c>
      <c r="J2410" t="s">
        <v>105</v>
      </c>
      <c r="K2410" t="s">
        <v>107</v>
      </c>
      <c r="L2410">
        <v>3</v>
      </c>
      <c r="M2410">
        <v>1</v>
      </c>
      <c r="N2410">
        <v>4</v>
      </c>
      <c r="O2410" s="6">
        <v>0</v>
      </c>
      <c r="P2410" t="s">
        <v>107</v>
      </c>
      <c r="Q2410" t="s">
        <v>107</v>
      </c>
      <c r="R2410">
        <f>IF(F2410="Monthly",2,0)
+IF(E2410&lt;=6,2,0)
+IF(N2410&lt;=2,2,0)
+IF(L2410&gt;=4,2,0)
+IF(M2410&gt;=2,1,0)
+IF(H2410&gt;=_xlfn.PERCENTILE.INC($H$2:$H$10001,0.75),1,0)</f>
        <v>2</v>
      </c>
      <c r="S2410" t="str">
        <f>IF(R2410&gt;=7,"High",IF(R2410&gt;=4,"Medium","Low"))</f>
        <v>Low</v>
      </c>
    </row>
    <row r="2411" spans="1:19">
      <c r="A2411" t="s">
        <v>2536</v>
      </c>
      <c r="B2411">
        <v>48</v>
      </c>
      <c r="C2411" t="s">
        <v>101</v>
      </c>
      <c r="D2411" t="s">
        <v>131</v>
      </c>
      <c r="E2411">
        <v>5</v>
      </c>
      <c r="F2411" t="s">
        <v>103</v>
      </c>
      <c r="G2411" t="s">
        <v>110</v>
      </c>
      <c r="H2411" s="5">
        <v>805</v>
      </c>
      <c r="I2411" s="5">
        <v>3923.04</v>
      </c>
      <c r="J2411" t="s">
        <v>140</v>
      </c>
      <c r="K2411" t="s">
        <v>107</v>
      </c>
      <c r="L2411">
        <v>0</v>
      </c>
      <c r="M2411">
        <v>0</v>
      </c>
      <c r="N2411">
        <v>5</v>
      </c>
      <c r="O2411" s="6">
        <v>0</v>
      </c>
      <c r="P2411" t="s">
        <v>106</v>
      </c>
      <c r="Q2411" t="s">
        <v>106</v>
      </c>
      <c r="R2411">
        <f>IF(F2411="Monthly",2,0)
+IF(E2411&lt;=6,2,0)
+IF(N2411&lt;=2,2,0)
+IF(L2411&gt;=4,2,0)
+IF(M2411&gt;=2,1,0)
+IF(H2411&gt;=_xlfn.PERCENTILE.INC($H$2:$H$10001,0.75),1,0)</f>
        <v>5</v>
      </c>
      <c r="S2411" t="str">
        <f>IF(R2411&gt;=7,"High",IF(R2411&gt;=4,"Medium","Low"))</f>
        <v>Medium</v>
      </c>
    </row>
    <row r="2412" spans="1:19">
      <c r="A2412" t="s">
        <v>2537</v>
      </c>
      <c r="B2412">
        <v>47</v>
      </c>
      <c r="C2412" t="s">
        <v>101</v>
      </c>
      <c r="D2412" t="s">
        <v>113</v>
      </c>
      <c r="E2412">
        <v>16</v>
      </c>
      <c r="F2412" t="s">
        <v>103</v>
      </c>
      <c r="G2412" t="s">
        <v>110</v>
      </c>
      <c r="H2412" s="5">
        <v>699</v>
      </c>
      <c r="I2412" s="5">
        <v>10904.44</v>
      </c>
      <c r="J2412" t="s">
        <v>115</v>
      </c>
      <c r="K2412" t="s">
        <v>106</v>
      </c>
      <c r="L2412">
        <v>2</v>
      </c>
      <c r="M2412">
        <v>0</v>
      </c>
      <c r="N2412">
        <v>5</v>
      </c>
      <c r="O2412" s="6">
        <v>0</v>
      </c>
      <c r="P2412" t="s">
        <v>106</v>
      </c>
      <c r="Q2412" t="s">
        <v>107</v>
      </c>
      <c r="R2412">
        <f>IF(F2412="Monthly",2,0)
+IF(E2412&lt;=6,2,0)
+IF(N2412&lt;=2,2,0)
+IF(L2412&gt;=4,2,0)
+IF(M2412&gt;=2,1,0)
+IF(H2412&gt;=_xlfn.PERCENTILE.INC($H$2:$H$10001,0.75),1,0)</f>
        <v>2</v>
      </c>
      <c r="S2412" t="str">
        <f>IF(R2412&gt;=7,"High",IF(R2412&gt;=4,"Medium","Low"))</f>
        <v>Low</v>
      </c>
    </row>
    <row r="2413" spans="1:19">
      <c r="A2413" t="s">
        <v>2538</v>
      </c>
      <c r="B2413">
        <v>48</v>
      </c>
      <c r="C2413" t="s">
        <v>112</v>
      </c>
      <c r="D2413" t="s">
        <v>113</v>
      </c>
      <c r="E2413">
        <v>3</v>
      </c>
      <c r="F2413" t="s">
        <v>103</v>
      </c>
      <c r="G2413" t="s">
        <v>129</v>
      </c>
      <c r="H2413" s="5">
        <v>1050</v>
      </c>
      <c r="I2413" s="5">
        <v>2772.14</v>
      </c>
      <c r="J2413" t="s">
        <v>105</v>
      </c>
      <c r="K2413" t="s">
        <v>106</v>
      </c>
      <c r="L2413">
        <v>4</v>
      </c>
      <c r="M2413">
        <v>2</v>
      </c>
      <c r="N2413">
        <v>4</v>
      </c>
      <c r="O2413" s="6">
        <v>10</v>
      </c>
      <c r="P2413" t="s">
        <v>106</v>
      </c>
      <c r="Q2413" t="s">
        <v>106</v>
      </c>
      <c r="R2413">
        <f>IF(F2413="Monthly",2,0)
+IF(E2413&lt;=6,2,0)
+IF(N2413&lt;=2,2,0)
+IF(L2413&gt;=4,2,0)
+IF(M2413&gt;=2,1,0)
+IF(H2413&gt;=_xlfn.PERCENTILE.INC($H$2:$H$10001,0.75),1,0)</f>
        <v>8</v>
      </c>
      <c r="S2413" t="str">
        <f>IF(R2413&gt;=7,"High",IF(R2413&gt;=4,"Medium","Low"))</f>
        <v>High</v>
      </c>
    </row>
    <row r="2414" spans="1:19">
      <c r="A2414" t="s">
        <v>2539</v>
      </c>
      <c r="B2414">
        <v>40</v>
      </c>
      <c r="C2414" t="s">
        <v>112</v>
      </c>
      <c r="D2414" t="s">
        <v>102</v>
      </c>
      <c r="E2414">
        <v>52</v>
      </c>
      <c r="F2414" t="s">
        <v>103</v>
      </c>
      <c r="G2414" t="s">
        <v>104</v>
      </c>
      <c r="H2414" s="5">
        <v>450</v>
      </c>
      <c r="I2414" s="5">
        <v>23142.28</v>
      </c>
      <c r="J2414" t="s">
        <v>105</v>
      </c>
      <c r="K2414" t="s">
        <v>106</v>
      </c>
      <c r="L2414">
        <v>0</v>
      </c>
      <c r="M2414">
        <v>0</v>
      </c>
      <c r="N2414">
        <v>4</v>
      </c>
      <c r="O2414" s="6">
        <v>0</v>
      </c>
      <c r="P2414" t="s">
        <v>107</v>
      </c>
      <c r="Q2414" t="s">
        <v>107</v>
      </c>
      <c r="R2414">
        <f>IF(F2414="Monthly",2,0)
+IF(E2414&lt;=6,2,0)
+IF(N2414&lt;=2,2,0)
+IF(L2414&gt;=4,2,0)
+IF(M2414&gt;=2,1,0)
+IF(H2414&gt;=_xlfn.PERCENTILE.INC($H$2:$H$10001,0.75),1,0)</f>
        <v>2</v>
      </c>
      <c r="S2414" t="str">
        <f>IF(R2414&gt;=7,"High",IF(R2414&gt;=4,"Medium","Low"))</f>
        <v>Low</v>
      </c>
    </row>
    <row r="2415" spans="1:19">
      <c r="A2415" t="s">
        <v>2540</v>
      </c>
      <c r="B2415">
        <v>40</v>
      </c>
      <c r="C2415" t="s">
        <v>101</v>
      </c>
      <c r="D2415" t="s">
        <v>137</v>
      </c>
      <c r="E2415">
        <v>42</v>
      </c>
      <c r="F2415" t="s">
        <v>109</v>
      </c>
      <c r="G2415" t="s">
        <v>110</v>
      </c>
      <c r="H2415" s="5">
        <v>646</v>
      </c>
      <c r="I2415" s="5">
        <v>27035.91</v>
      </c>
      <c r="J2415" t="s">
        <v>140</v>
      </c>
      <c r="K2415" t="s">
        <v>106</v>
      </c>
      <c r="L2415">
        <v>2</v>
      </c>
      <c r="M2415">
        <v>2</v>
      </c>
      <c r="N2415">
        <v>4</v>
      </c>
      <c r="O2415" s="6">
        <v>0</v>
      </c>
      <c r="P2415" t="s">
        <v>107</v>
      </c>
      <c r="Q2415" t="s">
        <v>107</v>
      </c>
      <c r="R2415">
        <f>IF(F2415="Monthly",2,0)
+IF(E2415&lt;=6,2,0)
+IF(N2415&lt;=2,2,0)
+IF(L2415&gt;=4,2,0)
+IF(M2415&gt;=2,1,0)
+IF(H2415&gt;=_xlfn.PERCENTILE.INC($H$2:$H$10001,0.75),1,0)</f>
        <v>1</v>
      </c>
      <c r="S2415" t="str">
        <f>IF(R2415&gt;=7,"High",IF(R2415&gt;=4,"Medium","Low"))</f>
        <v>Low</v>
      </c>
    </row>
    <row r="2416" spans="1:19">
      <c r="A2416" t="s">
        <v>2541</v>
      </c>
      <c r="B2416">
        <v>31</v>
      </c>
      <c r="C2416" t="s">
        <v>101</v>
      </c>
      <c r="D2416" t="s">
        <v>113</v>
      </c>
      <c r="E2416">
        <v>27</v>
      </c>
      <c r="F2416" t="s">
        <v>103</v>
      </c>
      <c r="G2416" t="s">
        <v>104</v>
      </c>
      <c r="H2416" s="5">
        <v>499</v>
      </c>
      <c r="I2416" s="5">
        <v>13091.55</v>
      </c>
      <c r="J2416" t="s">
        <v>105</v>
      </c>
      <c r="K2416" t="s">
        <v>106</v>
      </c>
      <c r="L2416">
        <v>0</v>
      </c>
      <c r="M2416">
        <v>0</v>
      </c>
      <c r="N2416">
        <v>5</v>
      </c>
      <c r="O2416" s="6">
        <v>0</v>
      </c>
      <c r="P2416" t="s">
        <v>107</v>
      </c>
      <c r="Q2416" t="s">
        <v>107</v>
      </c>
      <c r="R2416">
        <f>IF(F2416="Monthly",2,0)
+IF(E2416&lt;=6,2,0)
+IF(N2416&lt;=2,2,0)
+IF(L2416&gt;=4,2,0)
+IF(M2416&gt;=2,1,0)
+IF(H2416&gt;=_xlfn.PERCENTILE.INC($H$2:$H$10001,0.75),1,0)</f>
        <v>2</v>
      </c>
      <c r="S2416" t="str">
        <f>IF(R2416&gt;=7,"High",IF(R2416&gt;=4,"Medium","Low"))</f>
        <v>Low</v>
      </c>
    </row>
    <row r="2417" spans="1:19">
      <c r="A2417" t="s">
        <v>2542</v>
      </c>
      <c r="B2417">
        <v>46</v>
      </c>
      <c r="C2417" t="s">
        <v>101</v>
      </c>
      <c r="D2417" t="s">
        <v>133</v>
      </c>
      <c r="E2417">
        <v>21</v>
      </c>
      <c r="F2417" t="s">
        <v>103</v>
      </c>
      <c r="G2417" t="s">
        <v>104</v>
      </c>
      <c r="H2417" s="5">
        <v>497</v>
      </c>
      <c r="I2417" s="5">
        <v>10677.23</v>
      </c>
      <c r="J2417" t="s">
        <v>117</v>
      </c>
      <c r="K2417" t="s">
        <v>106</v>
      </c>
      <c r="L2417">
        <v>0</v>
      </c>
      <c r="M2417">
        <v>0</v>
      </c>
      <c r="N2417">
        <v>3</v>
      </c>
      <c r="O2417" s="6">
        <v>0</v>
      </c>
      <c r="P2417" t="s">
        <v>107</v>
      </c>
      <c r="Q2417" t="s">
        <v>106</v>
      </c>
      <c r="R2417">
        <f>IF(F2417="Monthly",2,0)
+IF(E2417&lt;=6,2,0)
+IF(N2417&lt;=2,2,0)
+IF(L2417&gt;=4,2,0)
+IF(M2417&gt;=2,1,0)
+IF(H2417&gt;=_xlfn.PERCENTILE.INC($H$2:$H$10001,0.75),1,0)</f>
        <v>2</v>
      </c>
      <c r="S2417" t="str">
        <f>IF(R2417&gt;=7,"High",IF(R2417&gt;=4,"Medium","Low"))</f>
        <v>Low</v>
      </c>
    </row>
    <row r="2418" spans="1:19">
      <c r="A2418" t="s">
        <v>2543</v>
      </c>
      <c r="B2418">
        <v>32</v>
      </c>
      <c r="C2418" t="s">
        <v>112</v>
      </c>
      <c r="D2418" t="s">
        <v>126</v>
      </c>
      <c r="E2418">
        <v>14</v>
      </c>
      <c r="F2418" t="s">
        <v>103</v>
      </c>
      <c r="G2418" t="s">
        <v>104</v>
      </c>
      <c r="H2418" s="5">
        <v>564</v>
      </c>
      <c r="I2418" s="5">
        <v>8023.17</v>
      </c>
      <c r="J2418" t="s">
        <v>134</v>
      </c>
      <c r="K2418" t="s">
        <v>107</v>
      </c>
      <c r="L2418">
        <v>1</v>
      </c>
      <c r="M2418">
        <v>0</v>
      </c>
      <c r="N2418">
        <v>5</v>
      </c>
      <c r="O2418" s="6">
        <v>0</v>
      </c>
      <c r="P2418" t="s">
        <v>107</v>
      </c>
      <c r="Q2418" t="s">
        <v>106</v>
      </c>
      <c r="R2418">
        <f>IF(F2418="Monthly",2,0)
+IF(E2418&lt;=6,2,0)
+IF(N2418&lt;=2,2,0)
+IF(L2418&gt;=4,2,0)
+IF(M2418&gt;=2,1,0)
+IF(H2418&gt;=_xlfn.PERCENTILE.INC($H$2:$H$10001,0.75),1,0)</f>
        <v>2</v>
      </c>
      <c r="S2418" t="str">
        <f>IF(R2418&gt;=7,"High",IF(R2418&gt;=4,"Medium","Low"))</f>
        <v>Low</v>
      </c>
    </row>
    <row r="2419" spans="1:19">
      <c r="A2419" t="s">
        <v>2544</v>
      </c>
      <c r="B2419">
        <v>45</v>
      </c>
      <c r="C2419" t="s">
        <v>101</v>
      </c>
      <c r="D2419" t="s">
        <v>113</v>
      </c>
      <c r="E2419">
        <v>51</v>
      </c>
      <c r="F2419" t="s">
        <v>109</v>
      </c>
      <c r="G2419" t="s">
        <v>110</v>
      </c>
      <c r="H2419" s="5">
        <v>741</v>
      </c>
      <c r="I2419" s="5">
        <v>35026.06</v>
      </c>
      <c r="J2419" t="s">
        <v>140</v>
      </c>
      <c r="K2419" t="s">
        <v>106</v>
      </c>
      <c r="L2419">
        <v>0</v>
      </c>
      <c r="M2419">
        <v>0</v>
      </c>
      <c r="N2419">
        <v>5</v>
      </c>
      <c r="O2419" s="6">
        <v>5</v>
      </c>
      <c r="P2419" t="s">
        <v>107</v>
      </c>
      <c r="Q2419" t="s">
        <v>107</v>
      </c>
      <c r="R2419">
        <f>IF(F2419="Monthly",2,0)
+IF(E2419&lt;=6,2,0)
+IF(N2419&lt;=2,2,0)
+IF(L2419&gt;=4,2,0)
+IF(M2419&gt;=2,1,0)
+IF(H2419&gt;=_xlfn.PERCENTILE.INC($H$2:$H$10001,0.75),1,0)</f>
        <v>0</v>
      </c>
      <c r="S2419" t="str">
        <f>IF(R2419&gt;=7,"High",IF(R2419&gt;=4,"Medium","Low"))</f>
        <v>Low</v>
      </c>
    </row>
    <row r="2420" spans="1:19">
      <c r="A2420" t="s">
        <v>2545</v>
      </c>
      <c r="B2420">
        <v>35</v>
      </c>
      <c r="C2420" t="s">
        <v>101</v>
      </c>
      <c r="D2420" t="s">
        <v>119</v>
      </c>
      <c r="E2420">
        <v>65</v>
      </c>
      <c r="F2420" t="s">
        <v>121</v>
      </c>
      <c r="G2420" t="s">
        <v>110</v>
      </c>
      <c r="H2420" s="5">
        <v>751</v>
      </c>
      <c r="I2420" s="5">
        <v>49441.66</v>
      </c>
      <c r="J2420" t="s">
        <v>134</v>
      </c>
      <c r="K2420" t="s">
        <v>106</v>
      </c>
      <c r="L2420">
        <v>4</v>
      </c>
      <c r="M2420">
        <v>1</v>
      </c>
      <c r="N2420">
        <v>3</v>
      </c>
      <c r="O2420" s="6">
        <v>0</v>
      </c>
      <c r="P2420" t="s">
        <v>107</v>
      </c>
      <c r="Q2420" t="s">
        <v>107</v>
      </c>
      <c r="R2420">
        <f>IF(F2420="Monthly",2,0)
+IF(E2420&lt;=6,2,0)
+IF(N2420&lt;=2,2,0)
+IF(L2420&gt;=4,2,0)
+IF(M2420&gt;=2,1,0)
+IF(H2420&gt;=_xlfn.PERCENTILE.INC($H$2:$H$10001,0.75),1,0)</f>
        <v>2</v>
      </c>
      <c r="S2420" t="str">
        <f>IF(R2420&gt;=7,"High",IF(R2420&gt;=4,"Medium","Low"))</f>
        <v>Low</v>
      </c>
    </row>
    <row r="2421" spans="1:19">
      <c r="A2421" t="s">
        <v>2546</v>
      </c>
      <c r="B2421">
        <v>44</v>
      </c>
      <c r="C2421" t="s">
        <v>112</v>
      </c>
      <c r="D2421" t="s">
        <v>119</v>
      </c>
      <c r="E2421">
        <v>52</v>
      </c>
      <c r="F2421" t="s">
        <v>103</v>
      </c>
      <c r="G2421" t="s">
        <v>110</v>
      </c>
      <c r="H2421" s="5">
        <v>720</v>
      </c>
      <c r="I2421" s="5">
        <v>36591.410000000003</v>
      </c>
      <c r="J2421" t="s">
        <v>140</v>
      </c>
      <c r="K2421" t="s">
        <v>106</v>
      </c>
      <c r="L2421">
        <v>1</v>
      </c>
      <c r="M2421">
        <v>0</v>
      </c>
      <c r="N2421">
        <v>5</v>
      </c>
      <c r="O2421" s="6">
        <v>0</v>
      </c>
      <c r="P2421" t="s">
        <v>106</v>
      </c>
      <c r="Q2421" t="s">
        <v>107</v>
      </c>
      <c r="R2421">
        <f>IF(F2421="Monthly",2,0)
+IF(E2421&lt;=6,2,0)
+IF(N2421&lt;=2,2,0)
+IF(L2421&gt;=4,2,0)
+IF(M2421&gt;=2,1,0)
+IF(H2421&gt;=_xlfn.PERCENTILE.INC($H$2:$H$10001,0.75),1,0)</f>
        <v>2</v>
      </c>
      <c r="S2421" t="str">
        <f>IF(R2421&gt;=7,"High",IF(R2421&gt;=4,"Medium","Low"))</f>
        <v>Low</v>
      </c>
    </row>
    <row r="2422" spans="1:19">
      <c r="A2422" t="s">
        <v>2547</v>
      </c>
      <c r="B2422">
        <v>29</v>
      </c>
      <c r="C2422" t="s">
        <v>112</v>
      </c>
      <c r="D2422" t="s">
        <v>128</v>
      </c>
      <c r="E2422">
        <v>40</v>
      </c>
      <c r="F2422" t="s">
        <v>121</v>
      </c>
      <c r="G2422" t="s">
        <v>110</v>
      </c>
      <c r="H2422" s="5">
        <v>665</v>
      </c>
      <c r="I2422" s="5">
        <v>26862.81</v>
      </c>
      <c r="J2422" t="s">
        <v>134</v>
      </c>
      <c r="K2422" t="s">
        <v>106</v>
      </c>
      <c r="L2422">
        <v>0</v>
      </c>
      <c r="M2422">
        <v>0</v>
      </c>
      <c r="N2422">
        <v>5</v>
      </c>
      <c r="O2422" s="6">
        <v>0</v>
      </c>
      <c r="P2422" t="s">
        <v>107</v>
      </c>
      <c r="Q2422" t="s">
        <v>107</v>
      </c>
      <c r="R2422">
        <f>IF(F2422="Monthly",2,0)
+IF(E2422&lt;=6,2,0)
+IF(N2422&lt;=2,2,0)
+IF(L2422&gt;=4,2,0)
+IF(M2422&gt;=2,1,0)
+IF(H2422&gt;=_xlfn.PERCENTILE.INC($H$2:$H$10001,0.75),1,0)</f>
        <v>0</v>
      </c>
      <c r="S2422" t="str">
        <f>IF(R2422&gt;=7,"High",IF(R2422&gt;=4,"Medium","Low"))</f>
        <v>Low</v>
      </c>
    </row>
    <row r="2423" spans="1:19">
      <c r="A2423" t="s">
        <v>2548</v>
      </c>
      <c r="B2423">
        <v>25</v>
      </c>
      <c r="C2423" t="s">
        <v>112</v>
      </c>
      <c r="D2423" t="s">
        <v>133</v>
      </c>
      <c r="E2423">
        <v>20</v>
      </c>
      <c r="F2423" t="s">
        <v>103</v>
      </c>
      <c r="G2423" t="s">
        <v>104</v>
      </c>
      <c r="H2423" s="5">
        <v>539</v>
      </c>
      <c r="I2423" s="5">
        <v>10957.61</v>
      </c>
      <c r="J2423" t="s">
        <v>134</v>
      </c>
      <c r="K2423" t="s">
        <v>106</v>
      </c>
      <c r="L2423">
        <v>0</v>
      </c>
      <c r="M2423">
        <v>0</v>
      </c>
      <c r="N2423">
        <v>5</v>
      </c>
      <c r="O2423" s="6">
        <v>0</v>
      </c>
      <c r="P2423" t="s">
        <v>106</v>
      </c>
      <c r="Q2423" t="s">
        <v>107</v>
      </c>
      <c r="R2423">
        <f>IF(F2423="Monthly",2,0)
+IF(E2423&lt;=6,2,0)
+IF(N2423&lt;=2,2,0)
+IF(L2423&gt;=4,2,0)
+IF(M2423&gt;=2,1,0)
+IF(H2423&gt;=_xlfn.PERCENTILE.INC($H$2:$H$10001,0.75),1,0)</f>
        <v>2</v>
      </c>
      <c r="S2423" t="str">
        <f>IF(R2423&gt;=7,"High",IF(R2423&gt;=4,"Medium","Low"))</f>
        <v>Low</v>
      </c>
    </row>
    <row r="2424" spans="1:19">
      <c r="A2424" t="s">
        <v>2549</v>
      </c>
      <c r="B2424">
        <v>36</v>
      </c>
      <c r="C2424" t="s">
        <v>101</v>
      </c>
      <c r="D2424" t="s">
        <v>126</v>
      </c>
      <c r="E2424">
        <v>9</v>
      </c>
      <c r="F2424" t="s">
        <v>103</v>
      </c>
      <c r="G2424" t="s">
        <v>104</v>
      </c>
      <c r="H2424" s="5">
        <v>546</v>
      </c>
      <c r="I2424" s="5">
        <v>4991.34</v>
      </c>
      <c r="J2424" t="s">
        <v>105</v>
      </c>
      <c r="K2424" t="s">
        <v>107</v>
      </c>
      <c r="L2424">
        <v>0</v>
      </c>
      <c r="M2424">
        <v>0</v>
      </c>
      <c r="N2424">
        <v>5</v>
      </c>
      <c r="O2424" s="6">
        <v>0</v>
      </c>
      <c r="P2424" t="s">
        <v>106</v>
      </c>
      <c r="Q2424" t="s">
        <v>106</v>
      </c>
      <c r="R2424">
        <f>IF(F2424="Monthly",2,0)
+IF(E2424&lt;=6,2,0)
+IF(N2424&lt;=2,2,0)
+IF(L2424&gt;=4,2,0)
+IF(M2424&gt;=2,1,0)
+IF(H2424&gt;=_xlfn.PERCENTILE.INC($H$2:$H$10001,0.75),1,0)</f>
        <v>2</v>
      </c>
      <c r="S2424" t="str">
        <f>IF(R2424&gt;=7,"High",IF(R2424&gt;=4,"Medium","Low"))</f>
        <v>Low</v>
      </c>
    </row>
    <row r="2425" spans="1:19">
      <c r="A2425" t="s">
        <v>2550</v>
      </c>
      <c r="B2425">
        <v>51</v>
      </c>
      <c r="C2425" t="s">
        <v>112</v>
      </c>
      <c r="D2425" t="s">
        <v>123</v>
      </c>
      <c r="E2425">
        <v>32</v>
      </c>
      <c r="F2425" t="s">
        <v>121</v>
      </c>
      <c r="G2425" t="s">
        <v>104</v>
      </c>
      <c r="H2425" s="5">
        <v>490</v>
      </c>
      <c r="I2425" s="5">
        <v>13643.52</v>
      </c>
      <c r="J2425" t="s">
        <v>105</v>
      </c>
      <c r="K2425" t="s">
        <v>107</v>
      </c>
      <c r="L2425">
        <v>4</v>
      </c>
      <c r="M2425">
        <v>1</v>
      </c>
      <c r="N2425">
        <v>4</v>
      </c>
      <c r="O2425" s="6">
        <v>15</v>
      </c>
      <c r="P2425" t="s">
        <v>107</v>
      </c>
      <c r="Q2425" t="s">
        <v>107</v>
      </c>
      <c r="R2425">
        <f>IF(F2425="Monthly",2,0)
+IF(E2425&lt;=6,2,0)
+IF(N2425&lt;=2,2,0)
+IF(L2425&gt;=4,2,0)
+IF(M2425&gt;=2,1,0)
+IF(H2425&gt;=_xlfn.PERCENTILE.INC($H$2:$H$10001,0.75),1,0)</f>
        <v>2</v>
      </c>
      <c r="S2425" t="str">
        <f>IF(R2425&gt;=7,"High",IF(R2425&gt;=4,"Medium","Low"))</f>
        <v>Low</v>
      </c>
    </row>
    <row r="2426" spans="1:19">
      <c r="A2426" t="s">
        <v>2551</v>
      </c>
      <c r="B2426">
        <v>39</v>
      </c>
      <c r="C2426" t="s">
        <v>112</v>
      </c>
      <c r="D2426" t="s">
        <v>133</v>
      </c>
      <c r="E2426">
        <v>17</v>
      </c>
      <c r="F2426" t="s">
        <v>103</v>
      </c>
      <c r="G2426" t="s">
        <v>110</v>
      </c>
      <c r="H2426" s="5">
        <v>791</v>
      </c>
      <c r="I2426" s="5">
        <v>13384.53</v>
      </c>
      <c r="J2426" t="s">
        <v>105</v>
      </c>
      <c r="K2426" t="s">
        <v>106</v>
      </c>
      <c r="L2426">
        <v>2</v>
      </c>
      <c r="M2426">
        <v>1</v>
      </c>
      <c r="N2426">
        <v>4</v>
      </c>
      <c r="O2426" s="6">
        <v>0</v>
      </c>
      <c r="P2426" t="s">
        <v>107</v>
      </c>
      <c r="Q2426" t="s">
        <v>106</v>
      </c>
      <c r="R2426">
        <f>IF(F2426="Monthly",2,0)
+IF(E2426&lt;=6,2,0)
+IF(N2426&lt;=2,2,0)
+IF(L2426&gt;=4,2,0)
+IF(M2426&gt;=2,1,0)
+IF(H2426&gt;=_xlfn.PERCENTILE.INC($H$2:$H$10001,0.75),1,0)</f>
        <v>2</v>
      </c>
      <c r="S2426" t="str">
        <f>IF(R2426&gt;=7,"High",IF(R2426&gt;=4,"Medium","Low"))</f>
        <v>Low</v>
      </c>
    </row>
    <row r="2427" spans="1:19">
      <c r="A2427" t="s">
        <v>2552</v>
      </c>
      <c r="B2427">
        <v>30</v>
      </c>
      <c r="C2427" t="s">
        <v>112</v>
      </c>
      <c r="D2427" t="s">
        <v>123</v>
      </c>
      <c r="E2427">
        <v>21</v>
      </c>
      <c r="F2427" t="s">
        <v>103</v>
      </c>
      <c r="G2427" t="s">
        <v>110</v>
      </c>
      <c r="H2427" s="5">
        <v>698</v>
      </c>
      <c r="I2427" s="5">
        <v>14903.49</v>
      </c>
      <c r="J2427" t="s">
        <v>117</v>
      </c>
      <c r="K2427" t="s">
        <v>106</v>
      </c>
      <c r="L2427">
        <v>3</v>
      </c>
      <c r="M2427">
        <v>0</v>
      </c>
      <c r="N2427">
        <v>5</v>
      </c>
      <c r="O2427" s="6">
        <v>0</v>
      </c>
      <c r="P2427" t="s">
        <v>107</v>
      </c>
      <c r="Q2427" t="s">
        <v>107</v>
      </c>
      <c r="R2427">
        <f>IF(F2427="Monthly",2,0)
+IF(E2427&lt;=6,2,0)
+IF(N2427&lt;=2,2,0)
+IF(L2427&gt;=4,2,0)
+IF(M2427&gt;=2,1,0)
+IF(H2427&gt;=_xlfn.PERCENTILE.INC($H$2:$H$10001,0.75),1,0)</f>
        <v>2</v>
      </c>
      <c r="S2427" t="str">
        <f>IF(R2427&gt;=7,"High",IF(R2427&gt;=4,"Medium","Low"))</f>
        <v>Low</v>
      </c>
    </row>
    <row r="2428" spans="1:19">
      <c r="A2428" t="s">
        <v>2553</v>
      </c>
      <c r="B2428">
        <v>34</v>
      </c>
      <c r="C2428" t="s">
        <v>112</v>
      </c>
      <c r="D2428" t="s">
        <v>133</v>
      </c>
      <c r="E2428">
        <v>62</v>
      </c>
      <c r="F2428" t="s">
        <v>109</v>
      </c>
      <c r="G2428" t="s">
        <v>129</v>
      </c>
      <c r="H2428" s="5">
        <v>1047</v>
      </c>
      <c r="I2428" s="5">
        <v>58574.46</v>
      </c>
      <c r="J2428" t="s">
        <v>115</v>
      </c>
      <c r="K2428" t="s">
        <v>106</v>
      </c>
      <c r="L2428">
        <v>1</v>
      </c>
      <c r="M2428">
        <v>0</v>
      </c>
      <c r="N2428">
        <v>5</v>
      </c>
      <c r="O2428" s="6">
        <v>10</v>
      </c>
      <c r="P2428" t="s">
        <v>107</v>
      </c>
      <c r="Q2428" t="s">
        <v>107</v>
      </c>
      <c r="R2428">
        <f>IF(F2428="Monthly",2,0)
+IF(E2428&lt;=6,2,0)
+IF(N2428&lt;=2,2,0)
+IF(L2428&gt;=4,2,0)
+IF(M2428&gt;=2,1,0)
+IF(H2428&gt;=_xlfn.PERCENTILE.INC($H$2:$H$10001,0.75),1,0)</f>
        <v>1</v>
      </c>
      <c r="S2428" t="str">
        <f>IF(R2428&gt;=7,"High",IF(R2428&gt;=4,"Medium","Low"))</f>
        <v>Low</v>
      </c>
    </row>
    <row r="2429" spans="1:19">
      <c r="A2429" t="s">
        <v>2554</v>
      </c>
      <c r="B2429">
        <v>48</v>
      </c>
      <c r="C2429" t="s">
        <v>101</v>
      </c>
      <c r="D2429" t="s">
        <v>131</v>
      </c>
      <c r="E2429">
        <v>40</v>
      </c>
      <c r="F2429" t="s">
        <v>103</v>
      </c>
      <c r="G2429" t="s">
        <v>110</v>
      </c>
      <c r="H2429" s="5">
        <v>669</v>
      </c>
      <c r="I2429" s="5">
        <v>26128.16</v>
      </c>
      <c r="J2429" t="s">
        <v>115</v>
      </c>
      <c r="K2429" t="s">
        <v>106</v>
      </c>
      <c r="L2429">
        <v>0</v>
      </c>
      <c r="M2429">
        <v>0</v>
      </c>
      <c r="N2429">
        <v>5</v>
      </c>
      <c r="O2429" s="6">
        <v>0</v>
      </c>
      <c r="P2429" t="s">
        <v>106</v>
      </c>
      <c r="Q2429" t="s">
        <v>107</v>
      </c>
      <c r="R2429">
        <f>IF(F2429="Monthly",2,0)
+IF(E2429&lt;=6,2,0)
+IF(N2429&lt;=2,2,0)
+IF(L2429&gt;=4,2,0)
+IF(M2429&gt;=2,1,0)
+IF(H2429&gt;=_xlfn.PERCENTILE.INC($H$2:$H$10001,0.75),1,0)</f>
        <v>2</v>
      </c>
      <c r="S2429" t="str">
        <f>IF(R2429&gt;=7,"High",IF(R2429&gt;=4,"Medium","Low"))</f>
        <v>Low</v>
      </c>
    </row>
    <row r="2430" spans="1:19">
      <c r="A2430" t="s">
        <v>2555</v>
      </c>
      <c r="B2430">
        <v>18</v>
      </c>
      <c r="C2430" t="s">
        <v>101</v>
      </c>
      <c r="D2430" t="s">
        <v>133</v>
      </c>
      <c r="E2430">
        <v>19</v>
      </c>
      <c r="F2430" t="s">
        <v>103</v>
      </c>
      <c r="G2430" t="s">
        <v>129</v>
      </c>
      <c r="H2430" s="5">
        <v>996</v>
      </c>
      <c r="I2430" s="5">
        <v>18638.560000000001</v>
      </c>
      <c r="J2430" t="s">
        <v>115</v>
      </c>
      <c r="K2430" t="s">
        <v>106</v>
      </c>
      <c r="L2430">
        <v>1</v>
      </c>
      <c r="M2430">
        <v>0</v>
      </c>
      <c r="N2430">
        <v>4</v>
      </c>
      <c r="O2430" s="6">
        <v>0</v>
      </c>
      <c r="P2430" t="s">
        <v>107</v>
      </c>
      <c r="Q2430" t="s">
        <v>107</v>
      </c>
      <c r="R2430">
        <f>IF(F2430="Monthly",2,0)
+IF(E2430&lt;=6,2,0)
+IF(N2430&lt;=2,2,0)
+IF(L2430&gt;=4,2,0)
+IF(M2430&gt;=2,1,0)
+IF(H2430&gt;=_xlfn.PERCENTILE.INC($H$2:$H$10001,0.75),1,0)</f>
        <v>3</v>
      </c>
      <c r="S2430" t="str">
        <f>IF(R2430&gt;=7,"High",IF(R2430&gt;=4,"Medium","Low"))</f>
        <v>Low</v>
      </c>
    </row>
    <row r="2431" spans="1:19">
      <c r="A2431" t="s">
        <v>2556</v>
      </c>
      <c r="B2431">
        <v>31</v>
      </c>
      <c r="C2431" t="s">
        <v>101</v>
      </c>
      <c r="D2431" t="s">
        <v>133</v>
      </c>
      <c r="E2431">
        <v>28</v>
      </c>
      <c r="F2431" t="s">
        <v>109</v>
      </c>
      <c r="G2431" t="s">
        <v>104</v>
      </c>
      <c r="H2431" s="5">
        <v>408</v>
      </c>
      <c r="I2431" s="5">
        <v>11045</v>
      </c>
      <c r="J2431" t="s">
        <v>134</v>
      </c>
      <c r="K2431" t="s">
        <v>106</v>
      </c>
      <c r="L2431">
        <v>1</v>
      </c>
      <c r="M2431">
        <v>0</v>
      </c>
      <c r="N2431">
        <v>5</v>
      </c>
      <c r="O2431" s="6">
        <v>5</v>
      </c>
      <c r="P2431" t="s">
        <v>107</v>
      </c>
      <c r="Q2431" t="s">
        <v>107</v>
      </c>
      <c r="R2431">
        <f>IF(F2431="Monthly",2,0)
+IF(E2431&lt;=6,2,0)
+IF(N2431&lt;=2,2,0)
+IF(L2431&gt;=4,2,0)
+IF(M2431&gt;=2,1,0)
+IF(H2431&gt;=_xlfn.PERCENTILE.INC($H$2:$H$10001,0.75),1,0)</f>
        <v>0</v>
      </c>
      <c r="S2431" t="str">
        <f>IF(R2431&gt;=7,"High",IF(R2431&gt;=4,"Medium","Low"))</f>
        <v>Low</v>
      </c>
    </row>
    <row r="2432" spans="1:19">
      <c r="A2432" t="s">
        <v>2557</v>
      </c>
      <c r="B2432">
        <v>60</v>
      </c>
      <c r="C2432" t="s">
        <v>112</v>
      </c>
      <c r="D2432" t="s">
        <v>133</v>
      </c>
      <c r="E2432">
        <v>44</v>
      </c>
      <c r="F2432" t="s">
        <v>109</v>
      </c>
      <c r="G2432" t="s">
        <v>110</v>
      </c>
      <c r="H2432" s="5">
        <v>643</v>
      </c>
      <c r="I2432" s="5">
        <v>29035.66</v>
      </c>
      <c r="J2432" t="s">
        <v>117</v>
      </c>
      <c r="K2432" t="s">
        <v>106</v>
      </c>
      <c r="L2432">
        <v>1</v>
      </c>
      <c r="M2432">
        <v>0</v>
      </c>
      <c r="N2432">
        <v>5</v>
      </c>
      <c r="O2432" s="6">
        <v>0</v>
      </c>
      <c r="P2432" t="s">
        <v>107</v>
      </c>
      <c r="Q2432" t="s">
        <v>106</v>
      </c>
      <c r="R2432">
        <f>IF(F2432="Monthly",2,0)
+IF(E2432&lt;=6,2,0)
+IF(N2432&lt;=2,2,0)
+IF(L2432&gt;=4,2,0)
+IF(M2432&gt;=2,1,0)
+IF(H2432&gt;=_xlfn.PERCENTILE.INC($H$2:$H$10001,0.75),1,0)</f>
        <v>0</v>
      </c>
      <c r="S2432" t="str">
        <f>IF(R2432&gt;=7,"High",IF(R2432&gt;=4,"Medium","Low"))</f>
        <v>Low</v>
      </c>
    </row>
    <row r="2433" spans="1:19">
      <c r="A2433" t="s">
        <v>2558</v>
      </c>
      <c r="B2433">
        <v>21</v>
      </c>
      <c r="C2433" t="s">
        <v>112</v>
      </c>
      <c r="D2433" t="s">
        <v>133</v>
      </c>
      <c r="E2433">
        <v>14</v>
      </c>
      <c r="F2433" t="s">
        <v>103</v>
      </c>
      <c r="G2433" t="s">
        <v>110</v>
      </c>
      <c r="H2433" s="5">
        <v>740</v>
      </c>
      <c r="I2433" s="5">
        <v>10425.64</v>
      </c>
      <c r="J2433" t="s">
        <v>117</v>
      </c>
      <c r="K2433" t="s">
        <v>106</v>
      </c>
      <c r="L2433">
        <v>0</v>
      </c>
      <c r="M2433">
        <v>0</v>
      </c>
      <c r="N2433">
        <v>5</v>
      </c>
      <c r="O2433" s="6">
        <v>0</v>
      </c>
      <c r="P2433" t="s">
        <v>107</v>
      </c>
      <c r="Q2433" t="s">
        <v>107</v>
      </c>
      <c r="R2433">
        <f>IF(F2433="Monthly",2,0)
+IF(E2433&lt;=6,2,0)
+IF(N2433&lt;=2,2,0)
+IF(L2433&gt;=4,2,0)
+IF(M2433&gt;=2,1,0)
+IF(H2433&gt;=_xlfn.PERCENTILE.INC($H$2:$H$10001,0.75),1,0)</f>
        <v>2</v>
      </c>
      <c r="S2433" t="str">
        <f>IF(R2433&gt;=7,"High",IF(R2433&gt;=4,"Medium","Low"))</f>
        <v>Low</v>
      </c>
    </row>
    <row r="2434" spans="1:19">
      <c r="A2434" t="s">
        <v>2559</v>
      </c>
      <c r="B2434">
        <v>33</v>
      </c>
      <c r="C2434" t="s">
        <v>112</v>
      </c>
      <c r="D2434" t="s">
        <v>137</v>
      </c>
      <c r="E2434">
        <v>45</v>
      </c>
      <c r="F2434" t="s">
        <v>103</v>
      </c>
      <c r="G2434" t="s">
        <v>104</v>
      </c>
      <c r="H2434" s="5">
        <v>486</v>
      </c>
      <c r="I2434" s="5">
        <v>21247.93</v>
      </c>
      <c r="J2434" t="s">
        <v>140</v>
      </c>
      <c r="K2434" t="s">
        <v>106</v>
      </c>
      <c r="L2434">
        <v>1</v>
      </c>
      <c r="M2434">
        <v>0</v>
      </c>
      <c r="N2434">
        <v>5</v>
      </c>
      <c r="O2434" s="6">
        <v>0</v>
      </c>
      <c r="P2434" t="s">
        <v>107</v>
      </c>
      <c r="Q2434" t="s">
        <v>107</v>
      </c>
      <c r="R2434">
        <f>IF(F2434="Monthly",2,0)
+IF(E2434&lt;=6,2,0)
+IF(N2434&lt;=2,2,0)
+IF(L2434&gt;=4,2,0)
+IF(M2434&gt;=2,1,0)
+IF(H2434&gt;=_xlfn.PERCENTILE.INC($H$2:$H$10001,0.75),1,0)</f>
        <v>2</v>
      </c>
      <c r="S2434" t="str">
        <f>IF(R2434&gt;=7,"High",IF(R2434&gt;=4,"Medium","Low"))</f>
        <v>Low</v>
      </c>
    </row>
    <row r="2435" spans="1:19">
      <c r="A2435" t="s">
        <v>2560</v>
      </c>
      <c r="B2435">
        <v>54</v>
      </c>
      <c r="C2435" t="s">
        <v>112</v>
      </c>
      <c r="D2435" t="s">
        <v>126</v>
      </c>
      <c r="E2435">
        <v>13</v>
      </c>
      <c r="F2435" t="s">
        <v>103</v>
      </c>
      <c r="G2435" t="s">
        <v>110</v>
      </c>
      <c r="H2435" s="5">
        <v>708</v>
      </c>
      <c r="I2435" s="5">
        <v>9357.7999999999993</v>
      </c>
      <c r="J2435" t="s">
        <v>10127</v>
      </c>
      <c r="K2435" t="s">
        <v>107</v>
      </c>
      <c r="L2435">
        <v>0</v>
      </c>
      <c r="M2435">
        <v>0</v>
      </c>
      <c r="N2435">
        <v>5</v>
      </c>
      <c r="O2435" s="6">
        <v>0</v>
      </c>
      <c r="P2435" t="s">
        <v>107</v>
      </c>
      <c r="Q2435" t="s">
        <v>107</v>
      </c>
      <c r="R2435">
        <f>IF(F2435="Monthly",2,0)
+IF(E2435&lt;=6,2,0)
+IF(N2435&lt;=2,2,0)
+IF(L2435&gt;=4,2,0)
+IF(M2435&gt;=2,1,0)
+IF(H2435&gt;=_xlfn.PERCENTILE.INC($H$2:$H$10001,0.75),1,0)</f>
        <v>2</v>
      </c>
      <c r="S2435" t="str">
        <f>IF(R2435&gt;=7,"High",IF(R2435&gt;=4,"Medium","Low"))</f>
        <v>Low</v>
      </c>
    </row>
    <row r="2436" spans="1:19">
      <c r="A2436" t="s">
        <v>2561</v>
      </c>
      <c r="B2436">
        <v>42</v>
      </c>
      <c r="C2436" t="s">
        <v>112</v>
      </c>
      <c r="D2436" t="s">
        <v>126</v>
      </c>
      <c r="E2436">
        <v>2</v>
      </c>
      <c r="F2436" t="s">
        <v>103</v>
      </c>
      <c r="G2436" t="s">
        <v>110</v>
      </c>
      <c r="H2436" s="5">
        <v>736</v>
      </c>
      <c r="I2436" s="5">
        <v>1292.3599999999999</v>
      </c>
      <c r="J2436" t="s">
        <v>134</v>
      </c>
      <c r="K2436" t="s">
        <v>106</v>
      </c>
      <c r="L2436">
        <v>4</v>
      </c>
      <c r="M2436">
        <v>3</v>
      </c>
      <c r="N2436">
        <v>3</v>
      </c>
      <c r="O2436" s="6">
        <v>10</v>
      </c>
      <c r="P2436" t="s">
        <v>107</v>
      </c>
      <c r="Q2436" t="s">
        <v>106</v>
      </c>
      <c r="R2436">
        <f>IF(F2436="Monthly",2,0)
+IF(E2436&lt;=6,2,0)
+IF(N2436&lt;=2,2,0)
+IF(L2436&gt;=4,2,0)
+IF(M2436&gt;=2,1,0)
+IF(H2436&gt;=_xlfn.PERCENTILE.INC($H$2:$H$10001,0.75),1,0)</f>
        <v>7</v>
      </c>
      <c r="S2436" t="str">
        <f>IF(R2436&gt;=7,"High",IF(R2436&gt;=4,"Medium","Low"))</f>
        <v>High</v>
      </c>
    </row>
    <row r="2437" spans="1:19">
      <c r="A2437" t="s">
        <v>2562</v>
      </c>
      <c r="B2437">
        <v>40</v>
      </c>
      <c r="C2437" t="s">
        <v>112</v>
      </c>
      <c r="D2437" t="s">
        <v>133</v>
      </c>
      <c r="E2437">
        <v>16</v>
      </c>
      <c r="F2437" t="s">
        <v>103</v>
      </c>
      <c r="G2437" t="s">
        <v>110</v>
      </c>
      <c r="H2437" s="5">
        <v>764</v>
      </c>
      <c r="I2437" s="5">
        <v>12387.14</v>
      </c>
      <c r="J2437" t="s">
        <v>140</v>
      </c>
      <c r="K2437" t="s">
        <v>106</v>
      </c>
      <c r="L2437">
        <v>0</v>
      </c>
      <c r="M2437">
        <v>0</v>
      </c>
      <c r="N2437">
        <v>5</v>
      </c>
      <c r="O2437" s="6">
        <v>0</v>
      </c>
      <c r="P2437" t="s">
        <v>107</v>
      </c>
      <c r="Q2437" t="s">
        <v>106</v>
      </c>
      <c r="R2437">
        <f>IF(F2437="Monthly",2,0)
+IF(E2437&lt;=6,2,0)
+IF(N2437&lt;=2,2,0)
+IF(L2437&gt;=4,2,0)
+IF(M2437&gt;=2,1,0)
+IF(H2437&gt;=_xlfn.PERCENTILE.INC($H$2:$H$10001,0.75),1,0)</f>
        <v>2</v>
      </c>
      <c r="S2437" t="str">
        <f>IF(R2437&gt;=7,"High",IF(R2437&gt;=4,"Medium","Low"))</f>
        <v>Low</v>
      </c>
    </row>
    <row r="2438" spans="1:19">
      <c r="A2438" t="s">
        <v>2563</v>
      </c>
      <c r="B2438">
        <v>33</v>
      </c>
      <c r="C2438" t="s">
        <v>101</v>
      </c>
      <c r="D2438" t="s">
        <v>102</v>
      </c>
      <c r="E2438">
        <v>27</v>
      </c>
      <c r="F2438" t="s">
        <v>103</v>
      </c>
      <c r="G2438" t="s">
        <v>110</v>
      </c>
      <c r="H2438" s="5">
        <v>700</v>
      </c>
      <c r="I2438" s="5">
        <v>19307.59</v>
      </c>
      <c r="J2438" t="s">
        <v>117</v>
      </c>
      <c r="K2438" t="s">
        <v>106</v>
      </c>
      <c r="L2438">
        <v>1</v>
      </c>
      <c r="M2438">
        <v>0</v>
      </c>
      <c r="N2438">
        <v>5</v>
      </c>
      <c r="O2438" s="6">
        <v>0</v>
      </c>
      <c r="P2438" t="s">
        <v>106</v>
      </c>
      <c r="Q2438" t="s">
        <v>107</v>
      </c>
      <c r="R2438">
        <f>IF(F2438="Monthly",2,0)
+IF(E2438&lt;=6,2,0)
+IF(N2438&lt;=2,2,0)
+IF(L2438&gt;=4,2,0)
+IF(M2438&gt;=2,1,0)
+IF(H2438&gt;=_xlfn.PERCENTILE.INC($H$2:$H$10001,0.75),1,0)</f>
        <v>2</v>
      </c>
      <c r="S2438" t="str">
        <f>IF(R2438&gt;=7,"High",IF(R2438&gt;=4,"Medium","Low"))</f>
        <v>Low</v>
      </c>
    </row>
    <row r="2439" spans="1:19">
      <c r="A2439" t="s">
        <v>2564</v>
      </c>
      <c r="B2439">
        <v>31</v>
      </c>
      <c r="C2439" t="s">
        <v>112</v>
      </c>
      <c r="D2439" t="s">
        <v>119</v>
      </c>
      <c r="E2439">
        <v>58</v>
      </c>
      <c r="F2439" t="s">
        <v>103</v>
      </c>
      <c r="G2439" t="s">
        <v>129</v>
      </c>
      <c r="H2439" s="5">
        <v>939</v>
      </c>
      <c r="I2439" s="5">
        <v>54814.239999999998</v>
      </c>
      <c r="J2439" t="s">
        <v>140</v>
      </c>
      <c r="K2439" t="s">
        <v>106</v>
      </c>
      <c r="L2439">
        <v>0</v>
      </c>
      <c r="M2439">
        <v>0</v>
      </c>
      <c r="N2439">
        <v>5</v>
      </c>
      <c r="O2439" s="6">
        <v>0</v>
      </c>
      <c r="P2439" t="s">
        <v>107</v>
      </c>
      <c r="Q2439" t="s">
        <v>107</v>
      </c>
      <c r="R2439">
        <f>IF(F2439="Monthly",2,0)
+IF(E2439&lt;=6,2,0)
+IF(N2439&lt;=2,2,0)
+IF(L2439&gt;=4,2,0)
+IF(M2439&gt;=2,1,0)
+IF(H2439&gt;=_xlfn.PERCENTILE.INC($H$2:$H$10001,0.75),1,0)</f>
        <v>3</v>
      </c>
      <c r="S2439" t="str">
        <f>IF(R2439&gt;=7,"High",IF(R2439&gt;=4,"Medium","Low"))</f>
        <v>Low</v>
      </c>
    </row>
    <row r="2440" spans="1:19">
      <c r="A2440" t="s">
        <v>2565</v>
      </c>
      <c r="B2440">
        <v>22</v>
      </c>
      <c r="C2440" t="s">
        <v>112</v>
      </c>
      <c r="D2440" t="s">
        <v>126</v>
      </c>
      <c r="E2440">
        <v>16</v>
      </c>
      <c r="F2440" t="s">
        <v>103</v>
      </c>
      <c r="G2440" t="s">
        <v>110</v>
      </c>
      <c r="H2440" s="5">
        <v>820</v>
      </c>
      <c r="I2440" s="5">
        <v>12782.64</v>
      </c>
      <c r="J2440" t="s">
        <v>105</v>
      </c>
      <c r="K2440" t="s">
        <v>106</v>
      </c>
      <c r="L2440">
        <v>2</v>
      </c>
      <c r="M2440">
        <v>2</v>
      </c>
      <c r="N2440">
        <v>5</v>
      </c>
      <c r="O2440" s="6">
        <v>0</v>
      </c>
      <c r="P2440" t="s">
        <v>107</v>
      </c>
      <c r="Q2440" t="s">
        <v>107</v>
      </c>
      <c r="R2440">
        <f>IF(F2440="Monthly",2,0)
+IF(E2440&lt;=6,2,0)
+IF(N2440&lt;=2,2,0)
+IF(L2440&gt;=4,2,0)
+IF(M2440&gt;=2,1,0)
+IF(H2440&gt;=_xlfn.PERCENTILE.INC($H$2:$H$10001,0.75),1,0)</f>
        <v>4</v>
      </c>
      <c r="S2440" t="str">
        <f>IF(R2440&gt;=7,"High",IF(R2440&gt;=4,"Medium","Low"))</f>
        <v>Medium</v>
      </c>
    </row>
    <row r="2441" spans="1:19">
      <c r="A2441" t="s">
        <v>2566</v>
      </c>
      <c r="B2441">
        <v>44</v>
      </c>
      <c r="C2441" t="s">
        <v>112</v>
      </c>
      <c r="D2441" t="s">
        <v>131</v>
      </c>
      <c r="E2441">
        <v>16</v>
      </c>
      <c r="F2441" t="s">
        <v>103</v>
      </c>
      <c r="G2441" t="s">
        <v>110</v>
      </c>
      <c r="H2441" s="5">
        <v>677</v>
      </c>
      <c r="I2441" s="5">
        <v>11140.29</v>
      </c>
      <c r="J2441" t="s">
        <v>105</v>
      </c>
      <c r="K2441" t="s">
        <v>106</v>
      </c>
      <c r="L2441">
        <v>5</v>
      </c>
      <c r="M2441">
        <v>2</v>
      </c>
      <c r="N2441">
        <v>3</v>
      </c>
      <c r="O2441" s="6">
        <v>0</v>
      </c>
      <c r="P2441" t="s">
        <v>107</v>
      </c>
      <c r="Q2441" t="s">
        <v>106</v>
      </c>
      <c r="R2441">
        <f>IF(F2441="Monthly",2,0)
+IF(E2441&lt;=6,2,0)
+IF(N2441&lt;=2,2,0)
+IF(L2441&gt;=4,2,0)
+IF(M2441&gt;=2,1,0)
+IF(H2441&gt;=_xlfn.PERCENTILE.INC($H$2:$H$10001,0.75),1,0)</f>
        <v>5</v>
      </c>
      <c r="S2441" t="str">
        <f>IF(R2441&gt;=7,"High",IF(R2441&gt;=4,"Medium","Low"))</f>
        <v>Medium</v>
      </c>
    </row>
    <row r="2442" spans="1:19">
      <c r="A2442" t="s">
        <v>2567</v>
      </c>
      <c r="B2442">
        <v>29</v>
      </c>
      <c r="C2442" t="s">
        <v>101</v>
      </c>
      <c r="D2442" t="s">
        <v>119</v>
      </c>
      <c r="E2442">
        <v>13</v>
      </c>
      <c r="F2442" t="s">
        <v>103</v>
      </c>
      <c r="G2442" t="s">
        <v>129</v>
      </c>
      <c r="H2442" s="5">
        <v>971</v>
      </c>
      <c r="I2442" s="5">
        <v>12488</v>
      </c>
      <c r="J2442" t="s">
        <v>134</v>
      </c>
      <c r="K2442" t="s">
        <v>106</v>
      </c>
      <c r="L2442">
        <v>3</v>
      </c>
      <c r="M2442">
        <v>0</v>
      </c>
      <c r="N2442">
        <v>4</v>
      </c>
      <c r="O2442" s="6">
        <v>0</v>
      </c>
      <c r="P2442" t="s">
        <v>107</v>
      </c>
      <c r="Q2442" t="s">
        <v>107</v>
      </c>
      <c r="R2442">
        <f>IF(F2442="Monthly",2,0)
+IF(E2442&lt;=6,2,0)
+IF(N2442&lt;=2,2,0)
+IF(L2442&gt;=4,2,0)
+IF(M2442&gt;=2,1,0)
+IF(H2442&gt;=_xlfn.PERCENTILE.INC($H$2:$H$10001,0.75),1,0)</f>
        <v>3</v>
      </c>
      <c r="S2442" t="str">
        <f>IF(R2442&gt;=7,"High",IF(R2442&gt;=4,"Medium","Low"))</f>
        <v>Low</v>
      </c>
    </row>
    <row r="2443" spans="1:19">
      <c r="A2443" t="s">
        <v>2568</v>
      </c>
      <c r="B2443">
        <v>37</v>
      </c>
      <c r="C2443" t="s">
        <v>101</v>
      </c>
      <c r="D2443" t="s">
        <v>102</v>
      </c>
      <c r="E2443">
        <v>27</v>
      </c>
      <c r="F2443" t="s">
        <v>103</v>
      </c>
      <c r="G2443" t="s">
        <v>129</v>
      </c>
      <c r="H2443" s="5">
        <v>1105</v>
      </c>
      <c r="I2443" s="5">
        <v>29243.29</v>
      </c>
      <c r="J2443" t="s">
        <v>117</v>
      </c>
      <c r="K2443" t="s">
        <v>106</v>
      </c>
      <c r="L2443">
        <v>1</v>
      </c>
      <c r="M2443">
        <v>0</v>
      </c>
      <c r="N2443">
        <v>5</v>
      </c>
      <c r="O2443" s="6">
        <v>0</v>
      </c>
      <c r="P2443" t="s">
        <v>107</v>
      </c>
      <c r="Q2443" t="s">
        <v>106</v>
      </c>
      <c r="R2443">
        <f>IF(F2443="Monthly",2,0)
+IF(E2443&lt;=6,2,0)
+IF(N2443&lt;=2,2,0)
+IF(L2443&gt;=4,2,0)
+IF(M2443&gt;=2,1,0)
+IF(H2443&gt;=_xlfn.PERCENTILE.INC($H$2:$H$10001,0.75),1,0)</f>
        <v>3</v>
      </c>
      <c r="S2443" t="str">
        <f>IF(R2443&gt;=7,"High",IF(R2443&gt;=4,"Medium","Low"))</f>
        <v>Low</v>
      </c>
    </row>
    <row r="2444" spans="1:19">
      <c r="A2444" t="s">
        <v>2569</v>
      </c>
      <c r="B2444">
        <v>47</v>
      </c>
      <c r="C2444" t="s">
        <v>112</v>
      </c>
      <c r="D2444" t="s">
        <v>102</v>
      </c>
      <c r="E2444">
        <v>33</v>
      </c>
      <c r="F2444" t="s">
        <v>103</v>
      </c>
      <c r="G2444" t="s">
        <v>110</v>
      </c>
      <c r="H2444" s="5">
        <v>814</v>
      </c>
      <c r="I2444" s="5">
        <v>26780.03</v>
      </c>
      <c r="J2444" t="s">
        <v>117</v>
      </c>
      <c r="K2444" t="s">
        <v>106</v>
      </c>
      <c r="L2444">
        <v>1</v>
      </c>
      <c r="M2444">
        <v>0</v>
      </c>
      <c r="N2444">
        <v>5</v>
      </c>
      <c r="O2444" s="6">
        <v>0</v>
      </c>
      <c r="P2444" t="s">
        <v>106</v>
      </c>
      <c r="Q2444" t="s">
        <v>107</v>
      </c>
      <c r="R2444">
        <f>IF(F2444="Monthly",2,0)
+IF(E2444&lt;=6,2,0)
+IF(N2444&lt;=2,2,0)
+IF(L2444&gt;=4,2,0)
+IF(M2444&gt;=2,1,0)
+IF(H2444&gt;=_xlfn.PERCENTILE.INC($H$2:$H$10001,0.75),1,0)</f>
        <v>3</v>
      </c>
      <c r="S2444" t="str">
        <f>IF(R2444&gt;=7,"High",IF(R2444&gt;=4,"Medium","Low"))</f>
        <v>Low</v>
      </c>
    </row>
    <row r="2445" spans="1:19">
      <c r="A2445" t="s">
        <v>2570</v>
      </c>
      <c r="B2445">
        <v>34</v>
      </c>
      <c r="C2445" t="s">
        <v>112</v>
      </c>
      <c r="D2445" t="s">
        <v>131</v>
      </c>
      <c r="E2445">
        <v>72</v>
      </c>
      <c r="F2445" t="s">
        <v>109</v>
      </c>
      <c r="G2445" t="s">
        <v>104</v>
      </c>
      <c r="H2445" s="5">
        <v>492</v>
      </c>
      <c r="I2445" s="5">
        <v>31682.06</v>
      </c>
      <c r="J2445" t="s">
        <v>105</v>
      </c>
      <c r="K2445" t="s">
        <v>106</v>
      </c>
      <c r="L2445">
        <v>0</v>
      </c>
      <c r="M2445">
        <v>0</v>
      </c>
      <c r="N2445">
        <v>5</v>
      </c>
      <c r="O2445" s="6">
        <v>10</v>
      </c>
      <c r="P2445" t="s">
        <v>106</v>
      </c>
      <c r="Q2445" t="s">
        <v>107</v>
      </c>
      <c r="R2445">
        <f>IF(F2445="Monthly",2,0)
+IF(E2445&lt;=6,2,0)
+IF(N2445&lt;=2,2,0)
+IF(L2445&gt;=4,2,0)
+IF(M2445&gt;=2,1,0)
+IF(H2445&gt;=_xlfn.PERCENTILE.INC($H$2:$H$10001,0.75),1,0)</f>
        <v>0</v>
      </c>
      <c r="S2445" t="str">
        <f>IF(R2445&gt;=7,"High",IF(R2445&gt;=4,"Medium","Low"))</f>
        <v>Low</v>
      </c>
    </row>
    <row r="2446" spans="1:19">
      <c r="A2446" t="s">
        <v>2571</v>
      </c>
      <c r="B2446">
        <v>29</v>
      </c>
      <c r="C2446" t="s">
        <v>101</v>
      </c>
      <c r="D2446" t="s">
        <v>123</v>
      </c>
      <c r="E2446">
        <v>20</v>
      </c>
      <c r="F2446" t="s">
        <v>103</v>
      </c>
      <c r="G2446" t="s">
        <v>129</v>
      </c>
      <c r="H2446" s="5">
        <v>998</v>
      </c>
      <c r="I2446" s="5">
        <v>20022</v>
      </c>
      <c r="J2446" t="s">
        <v>117</v>
      </c>
      <c r="K2446" t="s">
        <v>106</v>
      </c>
      <c r="L2446">
        <v>4</v>
      </c>
      <c r="M2446">
        <v>2</v>
      </c>
      <c r="N2446">
        <v>2</v>
      </c>
      <c r="O2446" s="6">
        <v>0</v>
      </c>
      <c r="P2446" t="s">
        <v>107</v>
      </c>
      <c r="Q2446" t="s">
        <v>106</v>
      </c>
      <c r="R2446">
        <f>IF(F2446="Monthly",2,0)
+IF(E2446&lt;=6,2,0)
+IF(N2446&lt;=2,2,0)
+IF(L2446&gt;=4,2,0)
+IF(M2446&gt;=2,1,0)
+IF(H2446&gt;=_xlfn.PERCENTILE.INC($H$2:$H$10001,0.75),1,0)</f>
        <v>8</v>
      </c>
      <c r="S2446" t="str">
        <f>IF(R2446&gt;=7,"High",IF(R2446&gt;=4,"Medium","Low"))</f>
        <v>High</v>
      </c>
    </row>
    <row r="2447" spans="1:19">
      <c r="A2447" t="s">
        <v>2572</v>
      </c>
      <c r="B2447">
        <v>33</v>
      </c>
      <c r="C2447" t="s">
        <v>112</v>
      </c>
      <c r="D2447" t="s">
        <v>159</v>
      </c>
      <c r="E2447">
        <v>21</v>
      </c>
      <c r="F2447" t="s">
        <v>109</v>
      </c>
      <c r="G2447" t="s">
        <v>104</v>
      </c>
      <c r="H2447" s="5">
        <v>521</v>
      </c>
      <c r="I2447" s="5">
        <v>10976.01</v>
      </c>
      <c r="J2447" t="s">
        <v>105</v>
      </c>
      <c r="K2447" t="s">
        <v>107</v>
      </c>
      <c r="L2447">
        <v>4</v>
      </c>
      <c r="M2447">
        <v>1</v>
      </c>
      <c r="N2447">
        <v>3</v>
      </c>
      <c r="O2447" s="6">
        <v>0</v>
      </c>
      <c r="P2447" t="s">
        <v>107</v>
      </c>
      <c r="Q2447" t="s">
        <v>106</v>
      </c>
      <c r="R2447">
        <f>IF(F2447="Monthly",2,0)
+IF(E2447&lt;=6,2,0)
+IF(N2447&lt;=2,2,0)
+IF(L2447&gt;=4,2,0)
+IF(M2447&gt;=2,1,0)
+IF(H2447&gt;=_xlfn.PERCENTILE.INC($H$2:$H$10001,0.75),1,0)</f>
        <v>2</v>
      </c>
      <c r="S2447" t="str">
        <f>IF(R2447&gt;=7,"High",IF(R2447&gt;=4,"Medium","Low"))</f>
        <v>Low</v>
      </c>
    </row>
    <row r="2448" spans="1:19">
      <c r="A2448" t="s">
        <v>2573</v>
      </c>
      <c r="B2448">
        <v>29</v>
      </c>
      <c r="C2448" t="s">
        <v>101</v>
      </c>
      <c r="D2448" t="s">
        <v>102</v>
      </c>
      <c r="E2448">
        <v>42</v>
      </c>
      <c r="F2448" t="s">
        <v>103</v>
      </c>
      <c r="G2448" t="s">
        <v>104</v>
      </c>
      <c r="H2448" s="5">
        <v>444</v>
      </c>
      <c r="I2448" s="5">
        <v>18587.86</v>
      </c>
      <c r="J2448" t="s">
        <v>134</v>
      </c>
      <c r="K2448" t="s">
        <v>107</v>
      </c>
      <c r="L2448">
        <v>0</v>
      </c>
      <c r="M2448">
        <v>0</v>
      </c>
      <c r="N2448">
        <v>5</v>
      </c>
      <c r="O2448" s="6">
        <v>0</v>
      </c>
      <c r="P2448" t="s">
        <v>107</v>
      </c>
      <c r="Q2448" t="s">
        <v>106</v>
      </c>
      <c r="R2448">
        <f>IF(F2448="Monthly",2,0)
+IF(E2448&lt;=6,2,0)
+IF(N2448&lt;=2,2,0)
+IF(L2448&gt;=4,2,0)
+IF(M2448&gt;=2,1,0)
+IF(H2448&gt;=_xlfn.PERCENTILE.INC($H$2:$H$10001,0.75),1,0)</f>
        <v>2</v>
      </c>
      <c r="S2448" t="str">
        <f>IF(R2448&gt;=7,"High",IF(R2448&gt;=4,"Medium","Low"))</f>
        <v>Low</v>
      </c>
    </row>
    <row r="2449" spans="1:19">
      <c r="A2449" t="s">
        <v>2574</v>
      </c>
      <c r="B2449">
        <v>21</v>
      </c>
      <c r="C2449" t="s">
        <v>101</v>
      </c>
      <c r="D2449" t="s">
        <v>137</v>
      </c>
      <c r="E2449">
        <v>23</v>
      </c>
      <c r="F2449" t="s">
        <v>109</v>
      </c>
      <c r="G2449" t="s">
        <v>129</v>
      </c>
      <c r="H2449" s="5">
        <v>962</v>
      </c>
      <c r="I2449" s="5">
        <v>21636.68</v>
      </c>
      <c r="J2449" t="s">
        <v>115</v>
      </c>
      <c r="K2449" t="s">
        <v>106</v>
      </c>
      <c r="L2449">
        <v>0</v>
      </c>
      <c r="M2449">
        <v>0</v>
      </c>
      <c r="N2449">
        <v>5</v>
      </c>
      <c r="O2449" s="6">
        <v>5</v>
      </c>
      <c r="P2449" t="s">
        <v>107</v>
      </c>
      <c r="Q2449" t="s">
        <v>107</v>
      </c>
      <c r="R2449">
        <f>IF(F2449="Monthly",2,0)
+IF(E2449&lt;=6,2,0)
+IF(N2449&lt;=2,2,0)
+IF(L2449&gt;=4,2,0)
+IF(M2449&gt;=2,1,0)
+IF(H2449&gt;=_xlfn.PERCENTILE.INC($H$2:$H$10001,0.75),1,0)</f>
        <v>1</v>
      </c>
      <c r="S2449" t="str">
        <f>IF(R2449&gt;=7,"High",IF(R2449&gt;=4,"Medium","Low"))</f>
        <v>Low</v>
      </c>
    </row>
    <row r="2450" spans="1:19">
      <c r="A2450" t="s">
        <v>2575</v>
      </c>
      <c r="B2450">
        <v>31</v>
      </c>
      <c r="C2450" t="s">
        <v>112</v>
      </c>
      <c r="D2450" t="s">
        <v>133</v>
      </c>
      <c r="E2450">
        <v>26</v>
      </c>
      <c r="F2450" t="s">
        <v>121</v>
      </c>
      <c r="G2450" t="s">
        <v>110</v>
      </c>
      <c r="H2450" s="5">
        <v>697</v>
      </c>
      <c r="I2450" s="5">
        <v>17807.990000000002</v>
      </c>
      <c r="J2450" t="s">
        <v>140</v>
      </c>
      <c r="K2450" t="s">
        <v>106</v>
      </c>
      <c r="L2450">
        <v>6</v>
      </c>
      <c r="M2450">
        <v>3</v>
      </c>
      <c r="N2450">
        <v>4</v>
      </c>
      <c r="O2450" s="6">
        <v>0</v>
      </c>
      <c r="P2450" t="s">
        <v>107</v>
      </c>
      <c r="Q2450" t="s">
        <v>107</v>
      </c>
      <c r="R2450">
        <f>IF(F2450="Monthly",2,0)
+IF(E2450&lt;=6,2,0)
+IF(N2450&lt;=2,2,0)
+IF(L2450&gt;=4,2,0)
+IF(M2450&gt;=2,1,0)
+IF(H2450&gt;=_xlfn.PERCENTILE.INC($H$2:$H$10001,0.75),1,0)</f>
        <v>3</v>
      </c>
      <c r="S2450" t="str">
        <f>IF(R2450&gt;=7,"High",IF(R2450&gt;=4,"Medium","Low"))</f>
        <v>Low</v>
      </c>
    </row>
    <row r="2451" spans="1:19">
      <c r="A2451" t="s">
        <v>2576</v>
      </c>
      <c r="B2451">
        <v>37</v>
      </c>
      <c r="C2451" t="s">
        <v>112</v>
      </c>
      <c r="D2451" t="s">
        <v>123</v>
      </c>
      <c r="E2451">
        <v>54</v>
      </c>
      <c r="F2451" t="s">
        <v>103</v>
      </c>
      <c r="G2451" t="s">
        <v>129</v>
      </c>
      <c r="H2451" s="5">
        <v>1071</v>
      </c>
      <c r="I2451" s="5">
        <v>58502.93</v>
      </c>
      <c r="J2451" t="s">
        <v>140</v>
      </c>
      <c r="K2451" t="s">
        <v>106</v>
      </c>
      <c r="L2451">
        <v>2</v>
      </c>
      <c r="M2451">
        <v>0</v>
      </c>
      <c r="N2451">
        <v>5</v>
      </c>
      <c r="O2451" s="6">
        <v>0</v>
      </c>
      <c r="P2451" t="s">
        <v>107</v>
      </c>
      <c r="Q2451" t="s">
        <v>106</v>
      </c>
      <c r="R2451">
        <f>IF(F2451="Monthly",2,0)
+IF(E2451&lt;=6,2,0)
+IF(N2451&lt;=2,2,0)
+IF(L2451&gt;=4,2,0)
+IF(M2451&gt;=2,1,0)
+IF(H2451&gt;=_xlfn.PERCENTILE.INC($H$2:$H$10001,0.75),1,0)</f>
        <v>3</v>
      </c>
      <c r="S2451" t="str">
        <f>IF(R2451&gt;=7,"High",IF(R2451&gt;=4,"Medium","Low"))</f>
        <v>Low</v>
      </c>
    </row>
    <row r="2452" spans="1:19">
      <c r="A2452" t="s">
        <v>2577</v>
      </c>
      <c r="B2452">
        <v>28</v>
      </c>
      <c r="C2452" t="s">
        <v>101</v>
      </c>
      <c r="D2452" t="s">
        <v>102</v>
      </c>
      <c r="E2452">
        <v>29</v>
      </c>
      <c r="F2452" t="s">
        <v>109</v>
      </c>
      <c r="G2452" t="s">
        <v>104</v>
      </c>
      <c r="H2452" s="5">
        <v>491</v>
      </c>
      <c r="I2452" s="5">
        <v>14593.72</v>
      </c>
      <c r="J2452" t="s">
        <v>140</v>
      </c>
      <c r="K2452" t="s">
        <v>106</v>
      </c>
      <c r="L2452">
        <v>0</v>
      </c>
      <c r="M2452">
        <v>0</v>
      </c>
      <c r="N2452">
        <v>5</v>
      </c>
      <c r="O2452" s="6">
        <v>0</v>
      </c>
      <c r="P2452" t="s">
        <v>107</v>
      </c>
      <c r="Q2452" t="s">
        <v>107</v>
      </c>
      <c r="R2452">
        <f>IF(F2452="Monthly",2,0)
+IF(E2452&lt;=6,2,0)
+IF(N2452&lt;=2,2,0)
+IF(L2452&gt;=4,2,0)
+IF(M2452&gt;=2,1,0)
+IF(H2452&gt;=_xlfn.PERCENTILE.INC($H$2:$H$10001,0.75),1,0)</f>
        <v>0</v>
      </c>
      <c r="S2452" t="str">
        <f>IF(R2452&gt;=7,"High",IF(R2452&gt;=4,"Medium","Low"))</f>
        <v>Low</v>
      </c>
    </row>
    <row r="2453" spans="1:19">
      <c r="A2453" t="s">
        <v>2578</v>
      </c>
      <c r="B2453">
        <v>32</v>
      </c>
      <c r="C2453" t="s">
        <v>101</v>
      </c>
      <c r="D2453" t="s">
        <v>113</v>
      </c>
      <c r="E2453">
        <v>15</v>
      </c>
      <c r="F2453" t="s">
        <v>109</v>
      </c>
      <c r="G2453" t="s">
        <v>129</v>
      </c>
      <c r="H2453" s="5">
        <v>1061</v>
      </c>
      <c r="I2453" s="5">
        <v>13903.4</v>
      </c>
      <c r="J2453" t="s">
        <v>115</v>
      </c>
      <c r="K2453" t="s">
        <v>106</v>
      </c>
      <c r="L2453">
        <v>1</v>
      </c>
      <c r="M2453">
        <v>0</v>
      </c>
      <c r="N2453">
        <v>5</v>
      </c>
      <c r="O2453" s="6">
        <v>10</v>
      </c>
      <c r="P2453" t="s">
        <v>107</v>
      </c>
      <c r="Q2453" t="s">
        <v>107</v>
      </c>
      <c r="R2453">
        <f>IF(F2453="Monthly",2,0)
+IF(E2453&lt;=6,2,0)
+IF(N2453&lt;=2,2,0)
+IF(L2453&gt;=4,2,0)
+IF(M2453&gt;=2,1,0)
+IF(H2453&gt;=_xlfn.PERCENTILE.INC($H$2:$H$10001,0.75),1,0)</f>
        <v>1</v>
      </c>
      <c r="S2453" t="str">
        <f>IF(R2453&gt;=7,"High",IF(R2453&gt;=4,"Medium","Low"))</f>
        <v>Low</v>
      </c>
    </row>
    <row r="2454" spans="1:19">
      <c r="A2454" t="s">
        <v>2579</v>
      </c>
      <c r="B2454">
        <v>48</v>
      </c>
      <c r="C2454" t="s">
        <v>101</v>
      </c>
      <c r="D2454" t="s">
        <v>131</v>
      </c>
      <c r="E2454">
        <v>31</v>
      </c>
      <c r="F2454" t="s">
        <v>121</v>
      </c>
      <c r="G2454" t="s">
        <v>129</v>
      </c>
      <c r="H2454" s="5">
        <v>1080</v>
      </c>
      <c r="I2454" s="5">
        <v>33005</v>
      </c>
      <c r="J2454" t="s">
        <v>117</v>
      </c>
      <c r="K2454" t="s">
        <v>106</v>
      </c>
      <c r="L2454">
        <v>8</v>
      </c>
      <c r="M2454">
        <v>4</v>
      </c>
      <c r="N2454">
        <v>1</v>
      </c>
      <c r="O2454" s="6">
        <v>0</v>
      </c>
      <c r="P2454" t="s">
        <v>106</v>
      </c>
      <c r="Q2454" t="s">
        <v>107</v>
      </c>
      <c r="R2454">
        <f>IF(F2454="Monthly",2,0)
+IF(E2454&lt;=6,2,0)
+IF(N2454&lt;=2,2,0)
+IF(L2454&gt;=4,2,0)
+IF(M2454&gt;=2,1,0)
+IF(H2454&gt;=_xlfn.PERCENTILE.INC($H$2:$H$10001,0.75),1,0)</f>
        <v>6</v>
      </c>
      <c r="S2454" t="str">
        <f>IF(R2454&gt;=7,"High",IF(R2454&gt;=4,"Medium","Low"))</f>
        <v>Medium</v>
      </c>
    </row>
    <row r="2455" spans="1:19">
      <c r="A2455" t="s">
        <v>2580</v>
      </c>
      <c r="B2455">
        <v>23</v>
      </c>
      <c r="C2455" t="s">
        <v>112</v>
      </c>
      <c r="D2455" t="s">
        <v>113</v>
      </c>
      <c r="E2455">
        <v>43</v>
      </c>
      <c r="F2455" t="s">
        <v>121</v>
      </c>
      <c r="G2455" t="s">
        <v>104</v>
      </c>
      <c r="H2455" s="5">
        <v>483</v>
      </c>
      <c r="I2455" s="5">
        <v>18949.32</v>
      </c>
      <c r="J2455" t="s">
        <v>115</v>
      </c>
      <c r="K2455" t="s">
        <v>107</v>
      </c>
      <c r="L2455">
        <v>0</v>
      </c>
      <c r="M2455">
        <v>0</v>
      </c>
      <c r="N2455">
        <v>5</v>
      </c>
      <c r="O2455" s="6">
        <v>10</v>
      </c>
      <c r="P2455" t="s">
        <v>107</v>
      </c>
      <c r="Q2455" t="s">
        <v>107</v>
      </c>
      <c r="R2455">
        <f>IF(F2455="Monthly",2,0)
+IF(E2455&lt;=6,2,0)
+IF(N2455&lt;=2,2,0)
+IF(L2455&gt;=4,2,0)
+IF(M2455&gt;=2,1,0)
+IF(H2455&gt;=_xlfn.PERCENTILE.INC($H$2:$H$10001,0.75),1,0)</f>
        <v>0</v>
      </c>
      <c r="S2455" t="str">
        <f>IF(R2455&gt;=7,"High",IF(R2455&gt;=4,"Medium","Low"))</f>
        <v>Low</v>
      </c>
    </row>
    <row r="2456" spans="1:19">
      <c r="A2456" t="s">
        <v>2581</v>
      </c>
      <c r="B2456">
        <v>27</v>
      </c>
      <c r="C2456" t="s">
        <v>101</v>
      </c>
      <c r="D2456" t="s">
        <v>131</v>
      </c>
      <c r="E2456">
        <v>55</v>
      </c>
      <c r="F2456" t="s">
        <v>103</v>
      </c>
      <c r="G2456" t="s">
        <v>110</v>
      </c>
      <c r="H2456" s="5">
        <v>659</v>
      </c>
      <c r="I2456" s="5">
        <v>36329.47</v>
      </c>
      <c r="J2456" t="s">
        <v>117</v>
      </c>
      <c r="K2456" t="s">
        <v>106</v>
      </c>
      <c r="L2456">
        <v>1</v>
      </c>
      <c r="M2456">
        <v>0</v>
      </c>
      <c r="N2456">
        <v>5</v>
      </c>
      <c r="O2456" s="6">
        <v>0</v>
      </c>
      <c r="P2456" t="s">
        <v>107</v>
      </c>
      <c r="Q2456" t="s">
        <v>107</v>
      </c>
      <c r="R2456">
        <f>IF(F2456="Monthly",2,0)
+IF(E2456&lt;=6,2,0)
+IF(N2456&lt;=2,2,0)
+IF(L2456&gt;=4,2,0)
+IF(M2456&gt;=2,1,0)
+IF(H2456&gt;=_xlfn.PERCENTILE.INC($H$2:$H$10001,0.75),1,0)</f>
        <v>2</v>
      </c>
      <c r="S2456" t="str">
        <f>IF(R2456&gt;=7,"High",IF(R2456&gt;=4,"Medium","Low"))</f>
        <v>Low</v>
      </c>
    </row>
    <row r="2457" spans="1:19">
      <c r="A2457" t="s">
        <v>2582</v>
      </c>
      <c r="B2457">
        <v>38</v>
      </c>
      <c r="C2457" t="s">
        <v>101</v>
      </c>
      <c r="D2457" t="s">
        <v>137</v>
      </c>
      <c r="E2457">
        <v>43</v>
      </c>
      <c r="F2457" t="s">
        <v>103</v>
      </c>
      <c r="G2457" t="s">
        <v>104</v>
      </c>
      <c r="H2457" s="5">
        <v>499</v>
      </c>
      <c r="I2457" s="5">
        <v>20842.259999999998</v>
      </c>
      <c r="J2457" t="s">
        <v>140</v>
      </c>
      <c r="K2457" t="s">
        <v>106</v>
      </c>
      <c r="L2457">
        <v>0</v>
      </c>
      <c r="M2457">
        <v>0</v>
      </c>
      <c r="N2457">
        <v>5</v>
      </c>
      <c r="O2457" s="6">
        <v>0</v>
      </c>
      <c r="P2457" t="s">
        <v>106</v>
      </c>
      <c r="Q2457" t="s">
        <v>107</v>
      </c>
      <c r="R2457">
        <f>IF(F2457="Monthly",2,0)
+IF(E2457&lt;=6,2,0)
+IF(N2457&lt;=2,2,0)
+IF(L2457&gt;=4,2,0)
+IF(M2457&gt;=2,1,0)
+IF(H2457&gt;=_xlfn.PERCENTILE.INC($H$2:$H$10001,0.75),1,0)</f>
        <v>2</v>
      </c>
      <c r="S2457" t="str">
        <f>IF(R2457&gt;=7,"High",IF(R2457&gt;=4,"Medium","Low"))</f>
        <v>Low</v>
      </c>
    </row>
    <row r="2458" spans="1:19">
      <c r="A2458" t="s">
        <v>2583</v>
      </c>
      <c r="B2458">
        <v>36</v>
      </c>
      <c r="C2458" t="s">
        <v>101</v>
      </c>
      <c r="D2458" t="s">
        <v>123</v>
      </c>
      <c r="E2458">
        <v>29</v>
      </c>
      <c r="F2458" t="s">
        <v>103</v>
      </c>
      <c r="G2458" t="s">
        <v>104</v>
      </c>
      <c r="H2458" s="5">
        <v>443</v>
      </c>
      <c r="I2458" s="5">
        <v>13227.42</v>
      </c>
      <c r="J2458" t="s">
        <v>134</v>
      </c>
      <c r="K2458" t="s">
        <v>106</v>
      </c>
      <c r="L2458">
        <v>2</v>
      </c>
      <c r="M2458">
        <v>0</v>
      </c>
      <c r="N2458">
        <v>5</v>
      </c>
      <c r="O2458" s="6">
        <v>0</v>
      </c>
      <c r="P2458" t="s">
        <v>106</v>
      </c>
      <c r="Q2458" t="s">
        <v>107</v>
      </c>
      <c r="R2458">
        <f>IF(F2458="Monthly",2,0)
+IF(E2458&lt;=6,2,0)
+IF(N2458&lt;=2,2,0)
+IF(L2458&gt;=4,2,0)
+IF(M2458&gt;=2,1,0)
+IF(H2458&gt;=_xlfn.PERCENTILE.INC($H$2:$H$10001,0.75),1,0)</f>
        <v>2</v>
      </c>
      <c r="S2458" t="str">
        <f>IF(R2458&gt;=7,"High",IF(R2458&gt;=4,"Medium","Low"))</f>
        <v>Low</v>
      </c>
    </row>
    <row r="2459" spans="1:19">
      <c r="A2459" t="s">
        <v>2584</v>
      </c>
      <c r="B2459">
        <v>18</v>
      </c>
      <c r="C2459" t="s">
        <v>101</v>
      </c>
      <c r="D2459" t="s">
        <v>133</v>
      </c>
      <c r="E2459">
        <v>11</v>
      </c>
      <c r="F2459" t="s">
        <v>103</v>
      </c>
      <c r="G2459" t="s">
        <v>104</v>
      </c>
      <c r="H2459" s="5">
        <v>438</v>
      </c>
      <c r="I2459" s="5">
        <v>4699.24</v>
      </c>
      <c r="J2459" t="s">
        <v>115</v>
      </c>
      <c r="K2459" t="s">
        <v>106</v>
      </c>
      <c r="L2459">
        <v>1</v>
      </c>
      <c r="M2459">
        <v>0</v>
      </c>
      <c r="N2459">
        <v>4</v>
      </c>
      <c r="O2459" s="6">
        <v>0</v>
      </c>
      <c r="P2459" t="s">
        <v>107</v>
      </c>
      <c r="Q2459" t="s">
        <v>107</v>
      </c>
      <c r="R2459">
        <f>IF(F2459="Monthly",2,0)
+IF(E2459&lt;=6,2,0)
+IF(N2459&lt;=2,2,0)
+IF(L2459&gt;=4,2,0)
+IF(M2459&gt;=2,1,0)
+IF(H2459&gt;=_xlfn.PERCENTILE.INC($H$2:$H$10001,0.75),1,0)</f>
        <v>2</v>
      </c>
      <c r="S2459" t="str">
        <f>IF(R2459&gt;=7,"High",IF(R2459&gt;=4,"Medium","Low"))</f>
        <v>Low</v>
      </c>
    </row>
    <row r="2460" spans="1:19">
      <c r="A2460" t="s">
        <v>2585</v>
      </c>
      <c r="B2460">
        <v>47</v>
      </c>
      <c r="C2460" t="s">
        <v>101</v>
      </c>
      <c r="D2460" t="s">
        <v>126</v>
      </c>
      <c r="E2460">
        <v>30</v>
      </c>
      <c r="F2460" t="s">
        <v>103</v>
      </c>
      <c r="G2460" t="s">
        <v>110</v>
      </c>
      <c r="H2460" s="5">
        <v>702</v>
      </c>
      <c r="I2460" s="5">
        <v>21616.09</v>
      </c>
      <c r="J2460" t="s">
        <v>140</v>
      </c>
      <c r="K2460" t="s">
        <v>106</v>
      </c>
      <c r="L2460">
        <v>0</v>
      </c>
      <c r="M2460">
        <v>0</v>
      </c>
      <c r="N2460">
        <v>5</v>
      </c>
      <c r="O2460" s="6">
        <v>0</v>
      </c>
      <c r="P2460" t="s">
        <v>106</v>
      </c>
      <c r="Q2460" t="s">
        <v>107</v>
      </c>
      <c r="R2460">
        <f>IF(F2460="Monthly",2,0)
+IF(E2460&lt;=6,2,0)
+IF(N2460&lt;=2,2,0)
+IF(L2460&gt;=4,2,0)
+IF(M2460&gt;=2,1,0)
+IF(H2460&gt;=_xlfn.PERCENTILE.INC($H$2:$H$10001,0.75),1,0)</f>
        <v>2</v>
      </c>
      <c r="S2460" t="str">
        <f>IF(R2460&gt;=7,"High",IF(R2460&gt;=4,"Medium","Low"))</f>
        <v>Low</v>
      </c>
    </row>
    <row r="2461" spans="1:19">
      <c r="A2461" t="s">
        <v>2586</v>
      </c>
      <c r="B2461">
        <v>47</v>
      </c>
      <c r="C2461" t="s">
        <v>101</v>
      </c>
      <c r="D2461" t="s">
        <v>102</v>
      </c>
      <c r="E2461">
        <v>37</v>
      </c>
      <c r="F2461" t="s">
        <v>109</v>
      </c>
      <c r="G2461" t="s">
        <v>110</v>
      </c>
      <c r="H2461" s="5">
        <v>760</v>
      </c>
      <c r="I2461" s="5">
        <v>27662.26</v>
      </c>
      <c r="J2461" t="s">
        <v>134</v>
      </c>
      <c r="K2461" t="s">
        <v>106</v>
      </c>
      <c r="L2461">
        <v>0</v>
      </c>
      <c r="M2461">
        <v>0</v>
      </c>
      <c r="N2461">
        <v>4</v>
      </c>
      <c r="O2461" s="6">
        <v>0</v>
      </c>
      <c r="P2461" t="s">
        <v>106</v>
      </c>
      <c r="Q2461" t="s">
        <v>107</v>
      </c>
      <c r="R2461">
        <f>IF(F2461="Monthly",2,0)
+IF(E2461&lt;=6,2,0)
+IF(N2461&lt;=2,2,0)
+IF(L2461&gt;=4,2,0)
+IF(M2461&gt;=2,1,0)
+IF(H2461&gt;=_xlfn.PERCENTILE.INC($H$2:$H$10001,0.75),1,0)</f>
        <v>0</v>
      </c>
      <c r="S2461" t="str">
        <f>IF(R2461&gt;=7,"High",IF(R2461&gt;=4,"Medium","Low"))</f>
        <v>Low</v>
      </c>
    </row>
    <row r="2462" spans="1:19">
      <c r="A2462" t="s">
        <v>2587</v>
      </c>
      <c r="B2462">
        <v>34</v>
      </c>
      <c r="C2462" t="s">
        <v>101</v>
      </c>
      <c r="D2462" t="s">
        <v>126</v>
      </c>
      <c r="E2462">
        <v>60</v>
      </c>
      <c r="F2462" t="s">
        <v>103</v>
      </c>
      <c r="G2462" t="s">
        <v>104</v>
      </c>
      <c r="H2462" s="5">
        <v>450</v>
      </c>
      <c r="I2462" s="5">
        <v>26648.23</v>
      </c>
      <c r="J2462" t="s">
        <v>134</v>
      </c>
      <c r="K2462" t="s">
        <v>106</v>
      </c>
      <c r="L2462">
        <v>0</v>
      </c>
      <c r="M2462">
        <v>0</v>
      </c>
      <c r="N2462">
        <v>5</v>
      </c>
      <c r="O2462" s="6">
        <v>0</v>
      </c>
      <c r="P2462" t="s">
        <v>107</v>
      </c>
      <c r="Q2462" t="s">
        <v>107</v>
      </c>
      <c r="R2462">
        <f>IF(F2462="Monthly",2,0)
+IF(E2462&lt;=6,2,0)
+IF(N2462&lt;=2,2,0)
+IF(L2462&gt;=4,2,0)
+IF(M2462&gt;=2,1,0)
+IF(H2462&gt;=_xlfn.PERCENTILE.INC($H$2:$H$10001,0.75),1,0)</f>
        <v>2</v>
      </c>
      <c r="S2462" t="str">
        <f>IF(R2462&gt;=7,"High",IF(R2462&gt;=4,"Medium","Low"))</f>
        <v>Low</v>
      </c>
    </row>
    <row r="2463" spans="1:19">
      <c r="A2463" t="s">
        <v>2588</v>
      </c>
      <c r="B2463">
        <v>26</v>
      </c>
      <c r="C2463" t="s">
        <v>112</v>
      </c>
      <c r="D2463" t="s">
        <v>102</v>
      </c>
      <c r="E2463">
        <v>40</v>
      </c>
      <c r="F2463" t="s">
        <v>121</v>
      </c>
      <c r="G2463" t="s">
        <v>104</v>
      </c>
      <c r="H2463" s="5">
        <v>533</v>
      </c>
      <c r="I2463" s="5">
        <v>21551.15</v>
      </c>
      <c r="J2463" t="s">
        <v>134</v>
      </c>
      <c r="K2463" t="s">
        <v>107</v>
      </c>
      <c r="L2463">
        <v>2</v>
      </c>
      <c r="M2463">
        <v>0</v>
      </c>
      <c r="N2463">
        <v>5</v>
      </c>
      <c r="O2463" s="6">
        <v>0</v>
      </c>
      <c r="P2463" t="s">
        <v>106</v>
      </c>
      <c r="Q2463" t="s">
        <v>107</v>
      </c>
      <c r="R2463">
        <f>IF(F2463="Monthly",2,0)
+IF(E2463&lt;=6,2,0)
+IF(N2463&lt;=2,2,0)
+IF(L2463&gt;=4,2,0)
+IF(M2463&gt;=2,1,0)
+IF(H2463&gt;=_xlfn.PERCENTILE.INC($H$2:$H$10001,0.75),1,0)</f>
        <v>0</v>
      </c>
      <c r="S2463" t="str">
        <f>IF(R2463&gt;=7,"High",IF(R2463&gt;=4,"Medium","Low"))</f>
        <v>Low</v>
      </c>
    </row>
    <row r="2464" spans="1:19">
      <c r="A2464" t="s">
        <v>2589</v>
      </c>
      <c r="B2464">
        <v>24</v>
      </c>
      <c r="C2464" t="s">
        <v>112</v>
      </c>
      <c r="D2464" t="s">
        <v>159</v>
      </c>
      <c r="E2464">
        <v>67</v>
      </c>
      <c r="F2464" t="s">
        <v>109</v>
      </c>
      <c r="G2464" t="s">
        <v>110</v>
      </c>
      <c r="H2464" s="5">
        <v>707</v>
      </c>
      <c r="I2464" s="5">
        <v>42336.63</v>
      </c>
      <c r="J2464" t="s">
        <v>117</v>
      </c>
      <c r="K2464" t="s">
        <v>107</v>
      </c>
      <c r="L2464">
        <v>1</v>
      </c>
      <c r="M2464">
        <v>0</v>
      </c>
      <c r="N2464">
        <v>5</v>
      </c>
      <c r="O2464" s="6">
        <v>10</v>
      </c>
      <c r="P2464" t="s">
        <v>106</v>
      </c>
      <c r="Q2464" t="s">
        <v>107</v>
      </c>
      <c r="R2464">
        <f>IF(F2464="Monthly",2,0)
+IF(E2464&lt;=6,2,0)
+IF(N2464&lt;=2,2,0)
+IF(L2464&gt;=4,2,0)
+IF(M2464&gt;=2,1,0)
+IF(H2464&gt;=_xlfn.PERCENTILE.INC($H$2:$H$10001,0.75),1,0)</f>
        <v>0</v>
      </c>
      <c r="S2464" t="str">
        <f>IF(R2464&gt;=7,"High",IF(R2464&gt;=4,"Medium","Low"))</f>
        <v>Low</v>
      </c>
    </row>
    <row r="2465" spans="1:19">
      <c r="A2465" t="s">
        <v>2590</v>
      </c>
      <c r="B2465">
        <v>19</v>
      </c>
      <c r="C2465" t="s">
        <v>101</v>
      </c>
      <c r="D2465" t="s">
        <v>128</v>
      </c>
      <c r="E2465">
        <v>49</v>
      </c>
      <c r="F2465" t="s">
        <v>121</v>
      </c>
      <c r="G2465" t="s">
        <v>104</v>
      </c>
      <c r="H2465" s="5">
        <v>463</v>
      </c>
      <c r="I2465" s="5">
        <v>19476.11</v>
      </c>
      <c r="J2465" t="s">
        <v>134</v>
      </c>
      <c r="K2465" t="s">
        <v>106</v>
      </c>
      <c r="L2465">
        <v>1</v>
      </c>
      <c r="M2465">
        <v>0</v>
      </c>
      <c r="N2465">
        <v>4</v>
      </c>
      <c r="O2465" s="6">
        <v>15</v>
      </c>
      <c r="P2465" t="s">
        <v>107</v>
      </c>
      <c r="Q2465" t="s">
        <v>107</v>
      </c>
      <c r="R2465">
        <f>IF(F2465="Monthly",2,0)
+IF(E2465&lt;=6,2,0)
+IF(N2465&lt;=2,2,0)
+IF(L2465&gt;=4,2,0)
+IF(M2465&gt;=2,1,0)
+IF(H2465&gt;=_xlfn.PERCENTILE.INC($H$2:$H$10001,0.75),1,0)</f>
        <v>0</v>
      </c>
      <c r="S2465" t="str">
        <f>IF(R2465&gt;=7,"High",IF(R2465&gt;=4,"Medium","Low"))</f>
        <v>Low</v>
      </c>
    </row>
    <row r="2466" spans="1:19">
      <c r="A2466" t="s">
        <v>2591</v>
      </c>
      <c r="B2466">
        <v>30</v>
      </c>
      <c r="C2466" t="s">
        <v>101</v>
      </c>
      <c r="D2466" t="s">
        <v>126</v>
      </c>
      <c r="E2466">
        <v>65</v>
      </c>
      <c r="F2466" t="s">
        <v>109</v>
      </c>
      <c r="G2466" t="s">
        <v>104</v>
      </c>
      <c r="H2466" s="5">
        <v>536</v>
      </c>
      <c r="I2466" s="5">
        <v>33786.47</v>
      </c>
      <c r="J2466" t="s">
        <v>117</v>
      </c>
      <c r="K2466" t="s">
        <v>106</v>
      </c>
      <c r="L2466">
        <v>0</v>
      </c>
      <c r="M2466">
        <v>0</v>
      </c>
      <c r="N2466">
        <v>5</v>
      </c>
      <c r="O2466" s="6">
        <v>5</v>
      </c>
      <c r="P2466" t="s">
        <v>107</v>
      </c>
      <c r="Q2466" t="s">
        <v>107</v>
      </c>
      <c r="R2466">
        <f>IF(F2466="Monthly",2,0)
+IF(E2466&lt;=6,2,0)
+IF(N2466&lt;=2,2,0)
+IF(L2466&gt;=4,2,0)
+IF(M2466&gt;=2,1,0)
+IF(H2466&gt;=_xlfn.PERCENTILE.INC($H$2:$H$10001,0.75),1,0)</f>
        <v>0</v>
      </c>
      <c r="S2466" t="str">
        <f>IF(R2466&gt;=7,"High",IF(R2466&gt;=4,"Medium","Low"))</f>
        <v>Low</v>
      </c>
    </row>
    <row r="2467" spans="1:19">
      <c r="A2467" t="s">
        <v>2592</v>
      </c>
      <c r="B2467">
        <v>39</v>
      </c>
      <c r="C2467" t="s">
        <v>101</v>
      </c>
      <c r="D2467" t="s">
        <v>133</v>
      </c>
      <c r="E2467">
        <v>37</v>
      </c>
      <c r="F2467" t="s">
        <v>103</v>
      </c>
      <c r="G2467" t="s">
        <v>129</v>
      </c>
      <c r="H2467" s="5">
        <v>1041</v>
      </c>
      <c r="I2467" s="5">
        <v>38240.94</v>
      </c>
      <c r="J2467" t="s">
        <v>115</v>
      </c>
      <c r="K2467" t="s">
        <v>106</v>
      </c>
      <c r="L2467">
        <v>0</v>
      </c>
      <c r="M2467">
        <v>0</v>
      </c>
      <c r="N2467">
        <v>5</v>
      </c>
      <c r="O2467" s="6">
        <v>0</v>
      </c>
      <c r="P2467" t="s">
        <v>107</v>
      </c>
      <c r="Q2467" t="s">
        <v>106</v>
      </c>
      <c r="R2467">
        <f>IF(F2467="Monthly",2,0)
+IF(E2467&lt;=6,2,0)
+IF(N2467&lt;=2,2,0)
+IF(L2467&gt;=4,2,0)
+IF(M2467&gt;=2,1,0)
+IF(H2467&gt;=_xlfn.PERCENTILE.INC($H$2:$H$10001,0.75),1,0)</f>
        <v>3</v>
      </c>
      <c r="S2467" t="str">
        <f>IF(R2467&gt;=7,"High",IF(R2467&gt;=4,"Medium","Low"))</f>
        <v>Low</v>
      </c>
    </row>
    <row r="2468" spans="1:19">
      <c r="A2468" t="s">
        <v>2593</v>
      </c>
      <c r="B2468">
        <v>40</v>
      </c>
      <c r="C2468" t="s">
        <v>101</v>
      </c>
      <c r="D2468" t="s">
        <v>131</v>
      </c>
      <c r="E2468">
        <v>26</v>
      </c>
      <c r="F2468" t="s">
        <v>103</v>
      </c>
      <c r="G2468" t="s">
        <v>110</v>
      </c>
      <c r="H2468" s="5">
        <v>828</v>
      </c>
      <c r="I2468" s="5">
        <v>21625.09</v>
      </c>
      <c r="J2468" t="s">
        <v>134</v>
      </c>
      <c r="K2468" t="s">
        <v>106</v>
      </c>
      <c r="L2468">
        <v>1</v>
      </c>
      <c r="M2468">
        <v>0</v>
      </c>
      <c r="N2468">
        <v>4</v>
      </c>
      <c r="O2468" s="6">
        <v>0</v>
      </c>
      <c r="P2468" t="s">
        <v>107</v>
      </c>
      <c r="Q2468" t="s">
        <v>106</v>
      </c>
      <c r="R2468">
        <f>IF(F2468="Monthly",2,0)
+IF(E2468&lt;=6,2,0)
+IF(N2468&lt;=2,2,0)
+IF(L2468&gt;=4,2,0)
+IF(M2468&gt;=2,1,0)
+IF(H2468&gt;=_xlfn.PERCENTILE.INC($H$2:$H$10001,0.75),1,0)</f>
        <v>3</v>
      </c>
      <c r="S2468" t="str">
        <f>IF(R2468&gt;=7,"High",IF(R2468&gt;=4,"Medium","Low"))</f>
        <v>Low</v>
      </c>
    </row>
    <row r="2469" spans="1:19">
      <c r="A2469" t="s">
        <v>2594</v>
      </c>
      <c r="B2469">
        <v>50</v>
      </c>
      <c r="C2469" t="s">
        <v>101</v>
      </c>
      <c r="D2469" t="s">
        <v>123</v>
      </c>
      <c r="E2469">
        <v>53</v>
      </c>
      <c r="F2469" t="s">
        <v>109</v>
      </c>
      <c r="G2469" t="s">
        <v>110</v>
      </c>
      <c r="H2469" s="5">
        <v>763</v>
      </c>
      <c r="I2469" s="5">
        <v>39885.050000000003</v>
      </c>
      <c r="J2469" t="s">
        <v>117</v>
      </c>
      <c r="K2469" t="s">
        <v>106</v>
      </c>
      <c r="L2469">
        <v>0</v>
      </c>
      <c r="M2469">
        <v>0</v>
      </c>
      <c r="N2469">
        <v>3</v>
      </c>
      <c r="O2469" s="6">
        <v>0</v>
      </c>
      <c r="P2469" t="s">
        <v>107</v>
      </c>
      <c r="Q2469" t="s">
        <v>107</v>
      </c>
      <c r="R2469">
        <f>IF(F2469="Monthly",2,0)
+IF(E2469&lt;=6,2,0)
+IF(N2469&lt;=2,2,0)
+IF(L2469&gt;=4,2,0)
+IF(M2469&gt;=2,1,0)
+IF(H2469&gt;=_xlfn.PERCENTILE.INC($H$2:$H$10001,0.75),1,0)</f>
        <v>0</v>
      </c>
      <c r="S2469" t="str">
        <f>IF(R2469&gt;=7,"High",IF(R2469&gt;=4,"Medium","Low"))</f>
        <v>Low</v>
      </c>
    </row>
    <row r="2470" spans="1:19">
      <c r="A2470" t="s">
        <v>2595</v>
      </c>
      <c r="B2470">
        <v>45</v>
      </c>
      <c r="C2470" t="s">
        <v>101</v>
      </c>
      <c r="D2470" t="s">
        <v>123</v>
      </c>
      <c r="E2470">
        <v>26</v>
      </c>
      <c r="F2470" t="s">
        <v>121</v>
      </c>
      <c r="G2470" t="s">
        <v>110</v>
      </c>
      <c r="H2470" s="5">
        <v>643</v>
      </c>
      <c r="I2470" s="5">
        <v>16910.560000000001</v>
      </c>
      <c r="J2470" t="s">
        <v>117</v>
      </c>
      <c r="K2470" t="s">
        <v>106</v>
      </c>
      <c r="L2470">
        <v>5</v>
      </c>
      <c r="M2470">
        <v>2</v>
      </c>
      <c r="N2470">
        <v>4</v>
      </c>
      <c r="O2470" s="6">
        <v>0</v>
      </c>
      <c r="P2470" t="s">
        <v>107</v>
      </c>
      <c r="Q2470" t="s">
        <v>107</v>
      </c>
      <c r="R2470">
        <f>IF(F2470="Monthly",2,0)
+IF(E2470&lt;=6,2,0)
+IF(N2470&lt;=2,2,0)
+IF(L2470&gt;=4,2,0)
+IF(M2470&gt;=2,1,0)
+IF(H2470&gt;=_xlfn.PERCENTILE.INC($H$2:$H$10001,0.75),1,0)</f>
        <v>3</v>
      </c>
      <c r="S2470" t="str">
        <f>IF(R2470&gt;=7,"High",IF(R2470&gt;=4,"Medium","Low"))</f>
        <v>Low</v>
      </c>
    </row>
    <row r="2471" spans="1:19">
      <c r="A2471" t="s">
        <v>2596</v>
      </c>
      <c r="B2471">
        <v>27</v>
      </c>
      <c r="C2471" t="s">
        <v>112</v>
      </c>
      <c r="D2471" t="s">
        <v>126</v>
      </c>
      <c r="E2471">
        <v>18</v>
      </c>
      <c r="F2471" t="s">
        <v>103</v>
      </c>
      <c r="G2471" t="s">
        <v>129</v>
      </c>
      <c r="H2471" s="5">
        <v>1052</v>
      </c>
      <c r="I2471" s="5">
        <v>18905.78</v>
      </c>
      <c r="J2471" t="s">
        <v>117</v>
      </c>
      <c r="K2471" t="s">
        <v>106</v>
      </c>
      <c r="L2471">
        <v>0</v>
      </c>
      <c r="M2471">
        <v>0</v>
      </c>
      <c r="N2471">
        <v>5</v>
      </c>
      <c r="O2471" s="6">
        <v>0</v>
      </c>
      <c r="P2471" t="s">
        <v>107</v>
      </c>
      <c r="Q2471" t="s">
        <v>107</v>
      </c>
      <c r="R2471">
        <f>IF(F2471="Monthly",2,0)
+IF(E2471&lt;=6,2,0)
+IF(N2471&lt;=2,2,0)
+IF(L2471&gt;=4,2,0)
+IF(M2471&gt;=2,1,0)
+IF(H2471&gt;=_xlfn.PERCENTILE.INC($H$2:$H$10001,0.75),1,0)</f>
        <v>3</v>
      </c>
      <c r="S2471" t="str">
        <f>IF(R2471&gt;=7,"High",IF(R2471&gt;=4,"Medium","Low"))</f>
        <v>Low</v>
      </c>
    </row>
    <row r="2472" spans="1:19">
      <c r="A2472" t="s">
        <v>2597</v>
      </c>
      <c r="B2472">
        <v>51</v>
      </c>
      <c r="C2472" t="s">
        <v>112</v>
      </c>
      <c r="D2472" t="s">
        <v>102</v>
      </c>
      <c r="E2472">
        <v>15</v>
      </c>
      <c r="F2472" t="s">
        <v>103</v>
      </c>
      <c r="G2472" t="s">
        <v>104</v>
      </c>
      <c r="H2472" s="5">
        <v>485</v>
      </c>
      <c r="I2472" s="5">
        <v>7462.06</v>
      </c>
      <c r="J2472" t="s">
        <v>134</v>
      </c>
      <c r="K2472" t="s">
        <v>107</v>
      </c>
      <c r="L2472">
        <v>5</v>
      </c>
      <c r="M2472">
        <v>1</v>
      </c>
      <c r="N2472">
        <v>4</v>
      </c>
      <c r="O2472" s="6">
        <v>0</v>
      </c>
      <c r="P2472" t="s">
        <v>106</v>
      </c>
      <c r="Q2472" t="s">
        <v>107</v>
      </c>
      <c r="R2472">
        <f>IF(F2472="Monthly",2,0)
+IF(E2472&lt;=6,2,0)
+IF(N2472&lt;=2,2,0)
+IF(L2472&gt;=4,2,0)
+IF(M2472&gt;=2,1,0)
+IF(H2472&gt;=_xlfn.PERCENTILE.INC($H$2:$H$10001,0.75),1,0)</f>
        <v>4</v>
      </c>
      <c r="S2472" t="str">
        <f>IF(R2472&gt;=7,"High",IF(R2472&gt;=4,"Medium","Low"))</f>
        <v>Medium</v>
      </c>
    </row>
    <row r="2473" spans="1:19">
      <c r="A2473" t="s">
        <v>2598</v>
      </c>
      <c r="B2473">
        <v>19</v>
      </c>
      <c r="C2473" t="s">
        <v>112</v>
      </c>
      <c r="D2473" t="s">
        <v>133</v>
      </c>
      <c r="E2473">
        <v>60</v>
      </c>
      <c r="F2473" t="s">
        <v>109</v>
      </c>
      <c r="G2473" t="s">
        <v>110</v>
      </c>
      <c r="H2473" s="5">
        <v>654</v>
      </c>
      <c r="I2473" s="5">
        <v>39066.67</v>
      </c>
      <c r="J2473" t="s">
        <v>140</v>
      </c>
      <c r="K2473" t="s">
        <v>107</v>
      </c>
      <c r="L2473">
        <v>8</v>
      </c>
      <c r="M2473">
        <v>4</v>
      </c>
      <c r="N2473">
        <v>1</v>
      </c>
      <c r="O2473" s="6">
        <v>0</v>
      </c>
      <c r="P2473" t="s">
        <v>107</v>
      </c>
      <c r="Q2473" t="s">
        <v>106</v>
      </c>
      <c r="R2473">
        <f>IF(F2473="Monthly",2,0)
+IF(E2473&lt;=6,2,0)
+IF(N2473&lt;=2,2,0)
+IF(L2473&gt;=4,2,0)
+IF(M2473&gt;=2,1,0)
+IF(H2473&gt;=_xlfn.PERCENTILE.INC($H$2:$H$10001,0.75),1,0)</f>
        <v>5</v>
      </c>
      <c r="S2473" t="str">
        <f>IF(R2473&gt;=7,"High",IF(R2473&gt;=4,"Medium","Low"))</f>
        <v>Medium</v>
      </c>
    </row>
    <row r="2474" spans="1:19">
      <c r="A2474" t="s">
        <v>2599</v>
      </c>
      <c r="B2474">
        <v>38</v>
      </c>
      <c r="C2474" t="s">
        <v>112</v>
      </c>
      <c r="D2474" t="s">
        <v>159</v>
      </c>
      <c r="E2474">
        <v>37</v>
      </c>
      <c r="F2474" t="s">
        <v>103</v>
      </c>
      <c r="G2474" t="s">
        <v>104</v>
      </c>
      <c r="H2474" s="5">
        <v>467</v>
      </c>
      <c r="I2474" s="5">
        <v>16964.400000000001</v>
      </c>
      <c r="J2474" t="s">
        <v>105</v>
      </c>
      <c r="K2474" t="s">
        <v>106</v>
      </c>
      <c r="L2474">
        <v>4</v>
      </c>
      <c r="M2474">
        <v>3</v>
      </c>
      <c r="N2474">
        <v>2</v>
      </c>
      <c r="O2474" s="6">
        <v>0</v>
      </c>
      <c r="P2474" t="s">
        <v>107</v>
      </c>
      <c r="Q2474" t="s">
        <v>106</v>
      </c>
      <c r="R2474">
        <f>IF(F2474="Monthly",2,0)
+IF(E2474&lt;=6,2,0)
+IF(N2474&lt;=2,2,0)
+IF(L2474&gt;=4,2,0)
+IF(M2474&gt;=2,1,0)
+IF(H2474&gt;=_xlfn.PERCENTILE.INC($H$2:$H$10001,0.75),1,0)</f>
        <v>7</v>
      </c>
      <c r="S2474" t="str">
        <f>IF(R2474&gt;=7,"High",IF(R2474&gt;=4,"Medium","Low"))</f>
        <v>High</v>
      </c>
    </row>
    <row r="2475" spans="1:19">
      <c r="A2475" t="s">
        <v>2600</v>
      </c>
      <c r="B2475">
        <v>23</v>
      </c>
      <c r="C2475" t="s">
        <v>112</v>
      </c>
      <c r="D2475" t="s">
        <v>113</v>
      </c>
      <c r="E2475">
        <v>12</v>
      </c>
      <c r="F2475" t="s">
        <v>103</v>
      </c>
      <c r="G2475" t="s">
        <v>110</v>
      </c>
      <c r="H2475" s="5">
        <v>729</v>
      </c>
      <c r="I2475" s="5">
        <v>8541.2900000000009</v>
      </c>
      <c r="J2475" t="s">
        <v>140</v>
      </c>
      <c r="K2475" t="s">
        <v>106</v>
      </c>
      <c r="L2475">
        <v>2</v>
      </c>
      <c r="M2475">
        <v>0</v>
      </c>
      <c r="N2475">
        <v>5</v>
      </c>
      <c r="O2475" s="6">
        <v>0</v>
      </c>
      <c r="P2475" t="s">
        <v>106</v>
      </c>
      <c r="Q2475" t="s">
        <v>107</v>
      </c>
      <c r="R2475">
        <f>IF(F2475="Monthly",2,0)
+IF(E2475&lt;=6,2,0)
+IF(N2475&lt;=2,2,0)
+IF(L2475&gt;=4,2,0)
+IF(M2475&gt;=2,1,0)
+IF(H2475&gt;=_xlfn.PERCENTILE.INC($H$2:$H$10001,0.75),1,0)</f>
        <v>2</v>
      </c>
      <c r="S2475" t="str">
        <f>IF(R2475&gt;=7,"High",IF(R2475&gt;=4,"Medium","Low"))</f>
        <v>Low</v>
      </c>
    </row>
    <row r="2476" spans="1:19">
      <c r="A2476" t="s">
        <v>2601</v>
      </c>
      <c r="B2476">
        <v>32</v>
      </c>
      <c r="C2476" t="s">
        <v>112</v>
      </c>
      <c r="D2476" t="s">
        <v>126</v>
      </c>
      <c r="E2476">
        <v>21</v>
      </c>
      <c r="F2476" t="s">
        <v>103</v>
      </c>
      <c r="G2476" t="s">
        <v>129</v>
      </c>
      <c r="H2476" s="5">
        <v>1080</v>
      </c>
      <c r="I2476" s="5">
        <v>22100.240000000002</v>
      </c>
      <c r="J2476" t="s">
        <v>105</v>
      </c>
      <c r="K2476" t="s">
        <v>106</v>
      </c>
      <c r="L2476">
        <v>0</v>
      </c>
      <c r="M2476">
        <v>0</v>
      </c>
      <c r="N2476">
        <v>5</v>
      </c>
      <c r="O2476" s="6">
        <v>0</v>
      </c>
      <c r="P2476" t="s">
        <v>107</v>
      </c>
      <c r="Q2476" t="s">
        <v>107</v>
      </c>
      <c r="R2476">
        <f>IF(F2476="Monthly",2,0)
+IF(E2476&lt;=6,2,0)
+IF(N2476&lt;=2,2,0)
+IF(L2476&gt;=4,2,0)
+IF(M2476&gt;=2,1,0)
+IF(H2476&gt;=_xlfn.PERCENTILE.INC($H$2:$H$10001,0.75),1,0)</f>
        <v>3</v>
      </c>
      <c r="S2476" t="str">
        <f>IF(R2476&gt;=7,"High",IF(R2476&gt;=4,"Medium","Low"))</f>
        <v>Low</v>
      </c>
    </row>
    <row r="2477" spans="1:19">
      <c r="A2477" t="s">
        <v>2602</v>
      </c>
      <c r="B2477">
        <v>32</v>
      </c>
      <c r="C2477" t="s">
        <v>112</v>
      </c>
      <c r="D2477" t="s">
        <v>102</v>
      </c>
      <c r="E2477">
        <v>29</v>
      </c>
      <c r="F2477" t="s">
        <v>103</v>
      </c>
      <c r="G2477" t="s">
        <v>110</v>
      </c>
      <c r="H2477" s="5">
        <v>712</v>
      </c>
      <c r="I2477" s="5">
        <v>20623.63</v>
      </c>
      <c r="J2477" t="s">
        <v>115</v>
      </c>
      <c r="K2477" t="s">
        <v>106</v>
      </c>
      <c r="L2477">
        <v>3</v>
      </c>
      <c r="M2477">
        <v>1</v>
      </c>
      <c r="N2477">
        <v>4</v>
      </c>
      <c r="O2477" s="6">
        <v>0</v>
      </c>
      <c r="P2477" t="s">
        <v>107</v>
      </c>
      <c r="Q2477" t="s">
        <v>106</v>
      </c>
      <c r="R2477">
        <f>IF(F2477="Monthly",2,0)
+IF(E2477&lt;=6,2,0)
+IF(N2477&lt;=2,2,0)
+IF(L2477&gt;=4,2,0)
+IF(M2477&gt;=2,1,0)
+IF(H2477&gt;=_xlfn.PERCENTILE.INC($H$2:$H$10001,0.75),1,0)</f>
        <v>2</v>
      </c>
      <c r="S2477" t="str">
        <f>IF(R2477&gt;=7,"High",IF(R2477&gt;=4,"Medium","Low"))</f>
        <v>Low</v>
      </c>
    </row>
    <row r="2478" spans="1:19">
      <c r="A2478" t="s">
        <v>2603</v>
      </c>
      <c r="B2478">
        <v>33</v>
      </c>
      <c r="C2478" t="s">
        <v>101</v>
      </c>
      <c r="D2478" t="s">
        <v>131</v>
      </c>
      <c r="E2478">
        <v>26</v>
      </c>
      <c r="F2478" t="s">
        <v>109</v>
      </c>
      <c r="G2478" t="s">
        <v>110</v>
      </c>
      <c r="H2478" s="5">
        <v>709</v>
      </c>
      <c r="I2478" s="5">
        <v>17588.330000000002</v>
      </c>
      <c r="J2478" t="s">
        <v>115</v>
      </c>
      <c r="K2478" t="s">
        <v>106</v>
      </c>
      <c r="L2478">
        <v>2</v>
      </c>
      <c r="M2478">
        <v>0</v>
      </c>
      <c r="N2478">
        <v>4</v>
      </c>
      <c r="O2478" s="6">
        <v>5</v>
      </c>
      <c r="P2478" t="s">
        <v>107</v>
      </c>
      <c r="Q2478" t="s">
        <v>107</v>
      </c>
      <c r="R2478">
        <f>IF(F2478="Monthly",2,0)
+IF(E2478&lt;=6,2,0)
+IF(N2478&lt;=2,2,0)
+IF(L2478&gt;=4,2,0)
+IF(M2478&gt;=2,1,0)
+IF(H2478&gt;=_xlfn.PERCENTILE.INC($H$2:$H$10001,0.75),1,0)</f>
        <v>0</v>
      </c>
      <c r="S2478" t="str">
        <f>IF(R2478&gt;=7,"High",IF(R2478&gt;=4,"Medium","Low"))</f>
        <v>Low</v>
      </c>
    </row>
    <row r="2479" spans="1:19">
      <c r="A2479" t="s">
        <v>2604</v>
      </c>
      <c r="B2479">
        <v>38</v>
      </c>
      <c r="C2479" t="s">
        <v>112</v>
      </c>
      <c r="D2479" t="s">
        <v>113</v>
      </c>
      <c r="E2479">
        <v>71</v>
      </c>
      <c r="F2479" t="s">
        <v>109</v>
      </c>
      <c r="G2479" t="s">
        <v>110</v>
      </c>
      <c r="H2479" s="5">
        <v>706</v>
      </c>
      <c r="I2479" s="5">
        <v>48704.91</v>
      </c>
      <c r="J2479" t="s">
        <v>117</v>
      </c>
      <c r="K2479" t="s">
        <v>106</v>
      </c>
      <c r="L2479">
        <v>0</v>
      </c>
      <c r="M2479">
        <v>0</v>
      </c>
      <c r="N2479">
        <v>5</v>
      </c>
      <c r="O2479" s="6">
        <v>0</v>
      </c>
      <c r="P2479" t="s">
        <v>107</v>
      </c>
      <c r="Q2479" t="s">
        <v>107</v>
      </c>
      <c r="R2479">
        <f>IF(F2479="Monthly",2,0)
+IF(E2479&lt;=6,2,0)
+IF(N2479&lt;=2,2,0)
+IF(L2479&gt;=4,2,0)
+IF(M2479&gt;=2,1,0)
+IF(H2479&gt;=_xlfn.PERCENTILE.INC($H$2:$H$10001,0.75),1,0)</f>
        <v>0</v>
      </c>
      <c r="S2479" t="str">
        <f>IF(R2479&gt;=7,"High",IF(R2479&gt;=4,"Medium","Low"))</f>
        <v>Low</v>
      </c>
    </row>
    <row r="2480" spans="1:19">
      <c r="A2480" t="s">
        <v>2605</v>
      </c>
      <c r="B2480">
        <v>38</v>
      </c>
      <c r="C2480" t="s">
        <v>112</v>
      </c>
      <c r="D2480" t="s">
        <v>113</v>
      </c>
      <c r="E2480">
        <v>25</v>
      </c>
      <c r="F2480" t="s">
        <v>103</v>
      </c>
      <c r="G2480" t="s">
        <v>110</v>
      </c>
      <c r="H2480" s="5">
        <v>749</v>
      </c>
      <c r="I2480" s="5">
        <v>18489.16</v>
      </c>
      <c r="J2480" t="s">
        <v>117</v>
      </c>
      <c r="K2480" t="s">
        <v>106</v>
      </c>
      <c r="L2480">
        <v>0</v>
      </c>
      <c r="M2480">
        <v>0</v>
      </c>
      <c r="N2480">
        <v>5</v>
      </c>
      <c r="O2480" s="6">
        <v>0</v>
      </c>
      <c r="P2480" t="s">
        <v>107</v>
      </c>
      <c r="Q2480" t="s">
        <v>106</v>
      </c>
      <c r="R2480">
        <f>IF(F2480="Monthly",2,0)
+IF(E2480&lt;=6,2,0)
+IF(N2480&lt;=2,2,0)
+IF(L2480&gt;=4,2,0)
+IF(M2480&gt;=2,1,0)
+IF(H2480&gt;=_xlfn.PERCENTILE.INC($H$2:$H$10001,0.75),1,0)</f>
        <v>2</v>
      </c>
      <c r="S2480" t="str">
        <f>IF(R2480&gt;=7,"High",IF(R2480&gt;=4,"Medium","Low"))</f>
        <v>Low</v>
      </c>
    </row>
    <row r="2481" spans="1:19">
      <c r="A2481" t="s">
        <v>2606</v>
      </c>
      <c r="B2481">
        <v>28</v>
      </c>
      <c r="C2481" t="s">
        <v>101</v>
      </c>
      <c r="D2481" t="s">
        <v>123</v>
      </c>
      <c r="E2481">
        <v>29</v>
      </c>
      <c r="F2481" t="s">
        <v>121</v>
      </c>
      <c r="G2481" t="s">
        <v>110</v>
      </c>
      <c r="H2481" s="5">
        <v>774</v>
      </c>
      <c r="I2481" s="5">
        <v>18568.21</v>
      </c>
      <c r="J2481" t="s">
        <v>117</v>
      </c>
      <c r="K2481" t="s">
        <v>106</v>
      </c>
      <c r="L2481">
        <v>1</v>
      </c>
      <c r="M2481">
        <v>0</v>
      </c>
      <c r="N2481">
        <v>4</v>
      </c>
      <c r="O2481" s="6">
        <v>15</v>
      </c>
      <c r="P2481" t="s">
        <v>107</v>
      </c>
      <c r="Q2481" t="s">
        <v>107</v>
      </c>
      <c r="R2481">
        <f>IF(F2481="Monthly",2,0)
+IF(E2481&lt;=6,2,0)
+IF(N2481&lt;=2,2,0)
+IF(L2481&gt;=4,2,0)
+IF(M2481&gt;=2,1,0)
+IF(H2481&gt;=_xlfn.PERCENTILE.INC($H$2:$H$10001,0.75),1,0)</f>
        <v>0</v>
      </c>
      <c r="S2481" t="str">
        <f>IF(R2481&gt;=7,"High",IF(R2481&gt;=4,"Medium","Low"))</f>
        <v>Low</v>
      </c>
    </row>
    <row r="2482" spans="1:19">
      <c r="A2482" t="s">
        <v>2607</v>
      </c>
      <c r="B2482">
        <v>43</v>
      </c>
      <c r="C2482" t="s">
        <v>101</v>
      </c>
      <c r="D2482" t="s">
        <v>133</v>
      </c>
      <c r="E2482">
        <v>72</v>
      </c>
      <c r="F2482" t="s">
        <v>109</v>
      </c>
      <c r="G2482" t="s">
        <v>104</v>
      </c>
      <c r="H2482" s="5">
        <v>408</v>
      </c>
      <c r="I2482" s="5">
        <v>28751.51</v>
      </c>
      <c r="J2482" t="s">
        <v>117</v>
      </c>
      <c r="K2482" t="s">
        <v>106</v>
      </c>
      <c r="L2482">
        <v>5</v>
      </c>
      <c r="M2482">
        <v>1</v>
      </c>
      <c r="N2482">
        <v>3</v>
      </c>
      <c r="O2482" s="6">
        <v>0</v>
      </c>
      <c r="P2482" t="s">
        <v>107</v>
      </c>
      <c r="Q2482" t="s">
        <v>107</v>
      </c>
      <c r="R2482">
        <f>IF(F2482="Monthly",2,0)
+IF(E2482&lt;=6,2,0)
+IF(N2482&lt;=2,2,0)
+IF(L2482&gt;=4,2,0)
+IF(M2482&gt;=2,1,0)
+IF(H2482&gt;=_xlfn.PERCENTILE.INC($H$2:$H$10001,0.75),1,0)</f>
        <v>2</v>
      </c>
      <c r="S2482" t="str">
        <f>IF(R2482&gt;=7,"High",IF(R2482&gt;=4,"Medium","Low"))</f>
        <v>Low</v>
      </c>
    </row>
    <row r="2483" spans="1:19">
      <c r="A2483" t="s">
        <v>2608</v>
      </c>
      <c r="B2483">
        <v>42</v>
      </c>
      <c r="C2483" t="s">
        <v>101</v>
      </c>
      <c r="D2483" t="s">
        <v>119</v>
      </c>
      <c r="E2483">
        <v>26</v>
      </c>
      <c r="F2483" t="s">
        <v>103</v>
      </c>
      <c r="G2483" t="s">
        <v>110</v>
      </c>
      <c r="H2483" s="5">
        <v>740</v>
      </c>
      <c r="I2483" s="5">
        <v>19678.310000000001</v>
      </c>
      <c r="J2483" t="s">
        <v>115</v>
      </c>
      <c r="K2483" t="s">
        <v>107</v>
      </c>
      <c r="L2483">
        <v>2</v>
      </c>
      <c r="M2483">
        <v>0</v>
      </c>
      <c r="N2483">
        <v>5</v>
      </c>
      <c r="O2483" s="6">
        <v>0</v>
      </c>
      <c r="P2483" t="s">
        <v>107</v>
      </c>
      <c r="Q2483" t="s">
        <v>107</v>
      </c>
      <c r="R2483">
        <f>IF(F2483="Monthly",2,0)
+IF(E2483&lt;=6,2,0)
+IF(N2483&lt;=2,2,0)
+IF(L2483&gt;=4,2,0)
+IF(M2483&gt;=2,1,0)
+IF(H2483&gt;=_xlfn.PERCENTILE.INC($H$2:$H$10001,0.75),1,0)</f>
        <v>2</v>
      </c>
      <c r="S2483" t="str">
        <f>IF(R2483&gt;=7,"High",IF(R2483&gt;=4,"Medium","Low"))</f>
        <v>Low</v>
      </c>
    </row>
    <row r="2484" spans="1:19">
      <c r="A2484" t="s">
        <v>2609</v>
      </c>
      <c r="B2484">
        <v>46</v>
      </c>
      <c r="C2484" t="s">
        <v>112</v>
      </c>
      <c r="D2484" t="s">
        <v>159</v>
      </c>
      <c r="E2484">
        <v>41</v>
      </c>
      <c r="F2484" t="s">
        <v>121</v>
      </c>
      <c r="G2484" t="s">
        <v>129</v>
      </c>
      <c r="H2484" s="5">
        <v>1063</v>
      </c>
      <c r="I2484" s="5">
        <v>35974.22</v>
      </c>
      <c r="J2484" t="s">
        <v>140</v>
      </c>
      <c r="K2484" t="s">
        <v>106</v>
      </c>
      <c r="L2484">
        <v>1</v>
      </c>
      <c r="M2484">
        <v>0</v>
      </c>
      <c r="N2484">
        <v>4</v>
      </c>
      <c r="O2484" s="6">
        <v>15</v>
      </c>
      <c r="P2484" t="s">
        <v>107</v>
      </c>
      <c r="Q2484" t="s">
        <v>107</v>
      </c>
      <c r="R2484">
        <f>IF(F2484="Monthly",2,0)
+IF(E2484&lt;=6,2,0)
+IF(N2484&lt;=2,2,0)
+IF(L2484&gt;=4,2,0)
+IF(M2484&gt;=2,1,0)
+IF(H2484&gt;=_xlfn.PERCENTILE.INC($H$2:$H$10001,0.75),1,0)</f>
        <v>1</v>
      </c>
      <c r="S2484" t="str">
        <f>IF(R2484&gt;=7,"High",IF(R2484&gt;=4,"Medium","Low"))</f>
        <v>Low</v>
      </c>
    </row>
    <row r="2485" spans="1:19">
      <c r="A2485" t="s">
        <v>2610</v>
      </c>
      <c r="B2485">
        <v>49</v>
      </c>
      <c r="C2485" t="s">
        <v>101</v>
      </c>
      <c r="D2485" t="s">
        <v>123</v>
      </c>
      <c r="E2485">
        <v>15</v>
      </c>
      <c r="F2485" t="s">
        <v>103</v>
      </c>
      <c r="G2485" t="s">
        <v>129</v>
      </c>
      <c r="H2485" s="5">
        <v>1011</v>
      </c>
      <c r="I2485" s="5">
        <v>14755.72</v>
      </c>
      <c r="J2485" t="s">
        <v>117</v>
      </c>
      <c r="K2485" t="s">
        <v>106</v>
      </c>
      <c r="L2485">
        <v>0</v>
      </c>
      <c r="M2485">
        <v>0</v>
      </c>
      <c r="N2485">
        <v>4</v>
      </c>
      <c r="O2485" s="6">
        <v>0</v>
      </c>
      <c r="P2485" t="s">
        <v>107</v>
      </c>
      <c r="Q2485" t="s">
        <v>106</v>
      </c>
      <c r="R2485">
        <f>IF(F2485="Monthly",2,0)
+IF(E2485&lt;=6,2,0)
+IF(N2485&lt;=2,2,0)
+IF(L2485&gt;=4,2,0)
+IF(M2485&gt;=2,1,0)
+IF(H2485&gt;=_xlfn.PERCENTILE.INC($H$2:$H$10001,0.75),1,0)</f>
        <v>3</v>
      </c>
      <c r="S2485" t="str">
        <f>IF(R2485&gt;=7,"High",IF(R2485&gt;=4,"Medium","Low"))</f>
        <v>Low</v>
      </c>
    </row>
    <row r="2486" spans="1:19">
      <c r="A2486" t="s">
        <v>2611</v>
      </c>
      <c r="B2486">
        <v>40</v>
      </c>
      <c r="C2486" t="s">
        <v>112</v>
      </c>
      <c r="D2486" t="s">
        <v>133</v>
      </c>
      <c r="E2486">
        <v>32</v>
      </c>
      <c r="F2486" t="s">
        <v>103</v>
      </c>
      <c r="G2486" t="s">
        <v>104</v>
      </c>
      <c r="H2486" s="5">
        <v>460</v>
      </c>
      <c r="I2486" s="5">
        <v>14437.4</v>
      </c>
      <c r="J2486" t="s">
        <v>115</v>
      </c>
      <c r="K2486" t="s">
        <v>106</v>
      </c>
      <c r="L2486">
        <v>1</v>
      </c>
      <c r="M2486">
        <v>0</v>
      </c>
      <c r="N2486">
        <v>5</v>
      </c>
      <c r="O2486" s="6">
        <v>0</v>
      </c>
      <c r="P2486" t="s">
        <v>107</v>
      </c>
      <c r="Q2486" t="s">
        <v>107</v>
      </c>
      <c r="R2486">
        <f>IF(F2486="Monthly",2,0)
+IF(E2486&lt;=6,2,0)
+IF(N2486&lt;=2,2,0)
+IF(L2486&gt;=4,2,0)
+IF(M2486&gt;=2,1,0)
+IF(H2486&gt;=_xlfn.PERCENTILE.INC($H$2:$H$10001,0.75),1,0)</f>
        <v>2</v>
      </c>
      <c r="S2486" t="str">
        <f>IF(R2486&gt;=7,"High",IF(R2486&gt;=4,"Medium","Low"))</f>
        <v>Low</v>
      </c>
    </row>
    <row r="2487" spans="1:19">
      <c r="A2487" t="s">
        <v>2612</v>
      </c>
      <c r="B2487">
        <v>31</v>
      </c>
      <c r="C2487" t="s">
        <v>101</v>
      </c>
      <c r="D2487" t="s">
        <v>102</v>
      </c>
      <c r="E2487">
        <v>31</v>
      </c>
      <c r="F2487" t="s">
        <v>103</v>
      </c>
      <c r="G2487" t="s">
        <v>104</v>
      </c>
      <c r="H2487" s="5">
        <v>506</v>
      </c>
      <c r="I2487" s="5">
        <v>15519.7</v>
      </c>
      <c r="J2487" t="s">
        <v>115</v>
      </c>
      <c r="K2487" t="s">
        <v>107</v>
      </c>
      <c r="L2487">
        <v>0</v>
      </c>
      <c r="M2487">
        <v>0</v>
      </c>
      <c r="N2487">
        <v>5</v>
      </c>
      <c r="O2487" s="6">
        <v>0</v>
      </c>
      <c r="P2487" t="s">
        <v>106</v>
      </c>
      <c r="Q2487" t="s">
        <v>107</v>
      </c>
      <c r="R2487">
        <f>IF(F2487="Monthly",2,0)
+IF(E2487&lt;=6,2,0)
+IF(N2487&lt;=2,2,0)
+IF(L2487&gt;=4,2,0)
+IF(M2487&gt;=2,1,0)
+IF(H2487&gt;=_xlfn.PERCENTILE.INC($H$2:$H$10001,0.75),1,0)</f>
        <v>2</v>
      </c>
      <c r="S2487" t="str">
        <f>IF(R2487&gt;=7,"High",IF(R2487&gt;=4,"Medium","Low"))</f>
        <v>Low</v>
      </c>
    </row>
    <row r="2488" spans="1:19">
      <c r="A2488" t="s">
        <v>2613</v>
      </c>
      <c r="B2488">
        <v>19</v>
      </c>
      <c r="C2488" t="s">
        <v>112</v>
      </c>
      <c r="D2488" t="s">
        <v>159</v>
      </c>
      <c r="E2488">
        <v>43</v>
      </c>
      <c r="F2488" t="s">
        <v>109</v>
      </c>
      <c r="G2488" t="s">
        <v>110</v>
      </c>
      <c r="H2488" s="5">
        <v>757</v>
      </c>
      <c r="I2488" s="5">
        <v>32029.96</v>
      </c>
      <c r="J2488" t="s">
        <v>105</v>
      </c>
      <c r="K2488" t="s">
        <v>106</v>
      </c>
      <c r="L2488">
        <v>4</v>
      </c>
      <c r="M2488">
        <v>2</v>
      </c>
      <c r="N2488">
        <v>3</v>
      </c>
      <c r="O2488" s="6">
        <v>0</v>
      </c>
      <c r="P2488" t="s">
        <v>106</v>
      </c>
      <c r="Q2488" t="s">
        <v>106</v>
      </c>
      <c r="R2488">
        <f>IF(F2488="Monthly",2,0)
+IF(E2488&lt;=6,2,0)
+IF(N2488&lt;=2,2,0)
+IF(L2488&gt;=4,2,0)
+IF(M2488&gt;=2,1,0)
+IF(H2488&gt;=_xlfn.PERCENTILE.INC($H$2:$H$10001,0.75),1,0)</f>
        <v>3</v>
      </c>
      <c r="S2488" t="str">
        <f>IF(R2488&gt;=7,"High",IF(R2488&gt;=4,"Medium","Low"))</f>
        <v>Low</v>
      </c>
    </row>
    <row r="2489" spans="1:19">
      <c r="A2489" t="s">
        <v>2614</v>
      </c>
      <c r="B2489">
        <v>39</v>
      </c>
      <c r="C2489" t="s">
        <v>112</v>
      </c>
      <c r="D2489" t="s">
        <v>119</v>
      </c>
      <c r="E2489">
        <v>72</v>
      </c>
      <c r="F2489" t="s">
        <v>121</v>
      </c>
      <c r="G2489" t="s">
        <v>110</v>
      </c>
      <c r="H2489" s="5">
        <v>755</v>
      </c>
      <c r="I2489" s="5">
        <v>53047.88</v>
      </c>
      <c r="J2489" t="s">
        <v>134</v>
      </c>
      <c r="K2489" t="s">
        <v>106</v>
      </c>
      <c r="L2489">
        <v>1</v>
      </c>
      <c r="M2489">
        <v>0</v>
      </c>
      <c r="N2489">
        <v>5</v>
      </c>
      <c r="O2489" s="6">
        <v>0</v>
      </c>
      <c r="P2489" t="s">
        <v>107</v>
      </c>
      <c r="Q2489" t="s">
        <v>107</v>
      </c>
      <c r="R2489">
        <f>IF(F2489="Monthly",2,0)
+IF(E2489&lt;=6,2,0)
+IF(N2489&lt;=2,2,0)
+IF(L2489&gt;=4,2,0)
+IF(M2489&gt;=2,1,0)
+IF(H2489&gt;=_xlfn.PERCENTILE.INC($H$2:$H$10001,0.75),1,0)</f>
        <v>0</v>
      </c>
      <c r="S2489" t="str">
        <f>IF(R2489&gt;=7,"High",IF(R2489&gt;=4,"Medium","Low"))</f>
        <v>Low</v>
      </c>
    </row>
    <row r="2490" spans="1:19">
      <c r="A2490" t="s">
        <v>2615</v>
      </c>
      <c r="B2490">
        <v>33</v>
      </c>
      <c r="C2490" t="s">
        <v>101</v>
      </c>
      <c r="D2490" t="s">
        <v>131</v>
      </c>
      <c r="E2490">
        <v>44</v>
      </c>
      <c r="F2490" t="s">
        <v>103</v>
      </c>
      <c r="G2490" t="s">
        <v>110</v>
      </c>
      <c r="H2490" s="5">
        <v>829</v>
      </c>
      <c r="I2490" s="5">
        <v>35381.910000000003</v>
      </c>
      <c r="J2490" t="s">
        <v>134</v>
      </c>
      <c r="K2490" t="s">
        <v>106</v>
      </c>
      <c r="L2490">
        <v>0</v>
      </c>
      <c r="M2490">
        <v>0</v>
      </c>
      <c r="N2490">
        <v>5</v>
      </c>
      <c r="O2490" s="6">
        <v>0</v>
      </c>
      <c r="P2490" t="s">
        <v>106</v>
      </c>
      <c r="Q2490" t="s">
        <v>106</v>
      </c>
      <c r="R2490">
        <f>IF(F2490="Monthly",2,0)
+IF(E2490&lt;=6,2,0)
+IF(N2490&lt;=2,2,0)
+IF(L2490&gt;=4,2,0)
+IF(M2490&gt;=2,1,0)
+IF(H2490&gt;=_xlfn.PERCENTILE.INC($H$2:$H$10001,0.75),1,0)</f>
        <v>3</v>
      </c>
      <c r="S2490" t="str">
        <f>IF(R2490&gt;=7,"High",IF(R2490&gt;=4,"Medium","Low"))</f>
        <v>Low</v>
      </c>
    </row>
    <row r="2491" spans="1:19">
      <c r="A2491" t="s">
        <v>2616</v>
      </c>
      <c r="B2491">
        <v>18</v>
      </c>
      <c r="C2491" t="s">
        <v>101</v>
      </c>
      <c r="D2491" t="s">
        <v>126</v>
      </c>
      <c r="E2491">
        <v>58</v>
      </c>
      <c r="F2491" t="s">
        <v>109</v>
      </c>
      <c r="G2491" t="s">
        <v>129</v>
      </c>
      <c r="H2491" s="5">
        <v>1012</v>
      </c>
      <c r="I2491" s="5">
        <v>57229.05</v>
      </c>
      <c r="J2491" t="s">
        <v>134</v>
      </c>
      <c r="K2491" t="s">
        <v>106</v>
      </c>
      <c r="L2491">
        <v>0</v>
      </c>
      <c r="M2491">
        <v>0</v>
      </c>
      <c r="N2491">
        <v>4</v>
      </c>
      <c r="O2491" s="6">
        <v>0</v>
      </c>
      <c r="P2491" t="s">
        <v>107</v>
      </c>
      <c r="Q2491" t="s">
        <v>107</v>
      </c>
      <c r="R2491">
        <f>IF(F2491="Monthly",2,0)
+IF(E2491&lt;=6,2,0)
+IF(N2491&lt;=2,2,0)
+IF(L2491&gt;=4,2,0)
+IF(M2491&gt;=2,1,0)
+IF(H2491&gt;=_xlfn.PERCENTILE.INC($H$2:$H$10001,0.75),1,0)</f>
        <v>1</v>
      </c>
      <c r="S2491" t="str">
        <f>IF(R2491&gt;=7,"High",IF(R2491&gt;=4,"Medium","Low"))</f>
        <v>Low</v>
      </c>
    </row>
    <row r="2492" spans="1:19">
      <c r="A2492" t="s">
        <v>2617</v>
      </c>
      <c r="B2492">
        <v>50</v>
      </c>
      <c r="C2492" t="s">
        <v>112</v>
      </c>
      <c r="D2492" t="s">
        <v>113</v>
      </c>
      <c r="E2492">
        <v>8</v>
      </c>
      <c r="F2492" t="s">
        <v>103</v>
      </c>
      <c r="G2492" t="s">
        <v>104</v>
      </c>
      <c r="H2492" s="5">
        <v>469</v>
      </c>
      <c r="I2492" s="5">
        <v>3840.76</v>
      </c>
      <c r="J2492" t="s">
        <v>134</v>
      </c>
      <c r="K2492" t="s">
        <v>107</v>
      </c>
      <c r="L2492">
        <v>2</v>
      </c>
      <c r="M2492">
        <v>0</v>
      </c>
      <c r="N2492">
        <v>5</v>
      </c>
      <c r="O2492" s="6">
        <v>0</v>
      </c>
      <c r="P2492" t="s">
        <v>107</v>
      </c>
      <c r="Q2492" t="s">
        <v>107</v>
      </c>
      <c r="R2492">
        <f>IF(F2492="Monthly",2,0)
+IF(E2492&lt;=6,2,0)
+IF(N2492&lt;=2,2,0)
+IF(L2492&gt;=4,2,0)
+IF(M2492&gt;=2,1,0)
+IF(H2492&gt;=_xlfn.PERCENTILE.INC($H$2:$H$10001,0.75),1,0)</f>
        <v>2</v>
      </c>
      <c r="S2492" t="str">
        <f>IF(R2492&gt;=7,"High",IF(R2492&gt;=4,"Medium","Low"))</f>
        <v>Low</v>
      </c>
    </row>
    <row r="2493" spans="1:19">
      <c r="A2493" t="s">
        <v>2618</v>
      </c>
      <c r="B2493">
        <v>33</v>
      </c>
      <c r="C2493" t="s">
        <v>112</v>
      </c>
      <c r="D2493" t="s">
        <v>133</v>
      </c>
      <c r="E2493">
        <v>51</v>
      </c>
      <c r="F2493" t="s">
        <v>103</v>
      </c>
      <c r="G2493" t="s">
        <v>110</v>
      </c>
      <c r="H2493" s="5">
        <v>709</v>
      </c>
      <c r="I2493" s="5">
        <v>36022.370000000003</v>
      </c>
      <c r="J2493" t="s">
        <v>134</v>
      </c>
      <c r="K2493" t="s">
        <v>106</v>
      </c>
      <c r="L2493">
        <v>1</v>
      </c>
      <c r="M2493">
        <v>0</v>
      </c>
      <c r="N2493">
        <v>5</v>
      </c>
      <c r="O2493" s="6">
        <v>0</v>
      </c>
      <c r="P2493" t="s">
        <v>107</v>
      </c>
      <c r="Q2493" t="s">
        <v>106</v>
      </c>
      <c r="R2493">
        <f>IF(F2493="Monthly",2,0)
+IF(E2493&lt;=6,2,0)
+IF(N2493&lt;=2,2,0)
+IF(L2493&gt;=4,2,0)
+IF(M2493&gt;=2,1,0)
+IF(H2493&gt;=_xlfn.PERCENTILE.INC($H$2:$H$10001,0.75),1,0)</f>
        <v>2</v>
      </c>
      <c r="S2493" t="str">
        <f>IF(R2493&gt;=7,"High",IF(R2493&gt;=4,"Medium","Low"))</f>
        <v>Low</v>
      </c>
    </row>
    <row r="2494" spans="1:19">
      <c r="A2494" t="s">
        <v>2619</v>
      </c>
      <c r="B2494">
        <v>24</v>
      </c>
      <c r="C2494" t="s">
        <v>101</v>
      </c>
      <c r="D2494" t="s">
        <v>126</v>
      </c>
      <c r="E2494">
        <v>47</v>
      </c>
      <c r="F2494" t="s">
        <v>103</v>
      </c>
      <c r="G2494" t="s">
        <v>104</v>
      </c>
      <c r="H2494" s="5">
        <v>453</v>
      </c>
      <c r="I2494" s="5">
        <v>21536.59</v>
      </c>
      <c r="J2494" t="s">
        <v>134</v>
      </c>
      <c r="K2494" t="s">
        <v>106</v>
      </c>
      <c r="L2494">
        <v>2</v>
      </c>
      <c r="M2494">
        <v>2</v>
      </c>
      <c r="N2494">
        <v>3</v>
      </c>
      <c r="O2494" s="6">
        <v>0</v>
      </c>
      <c r="P2494" t="s">
        <v>107</v>
      </c>
      <c r="Q2494" t="s">
        <v>106</v>
      </c>
      <c r="R2494">
        <f>IF(F2494="Monthly",2,0)
+IF(E2494&lt;=6,2,0)
+IF(N2494&lt;=2,2,0)
+IF(L2494&gt;=4,2,0)
+IF(M2494&gt;=2,1,0)
+IF(H2494&gt;=_xlfn.PERCENTILE.INC($H$2:$H$10001,0.75),1,0)</f>
        <v>3</v>
      </c>
      <c r="S2494" t="str">
        <f>IF(R2494&gt;=7,"High",IF(R2494&gt;=4,"Medium","Low"))</f>
        <v>Low</v>
      </c>
    </row>
    <row r="2495" spans="1:19">
      <c r="A2495" t="s">
        <v>2620</v>
      </c>
      <c r="B2495">
        <v>50</v>
      </c>
      <c r="C2495" t="s">
        <v>112</v>
      </c>
      <c r="D2495" t="s">
        <v>159</v>
      </c>
      <c r="E2495">
        <v>18</v>
      </c>
      <c r="F2495" t="s">
        <v>103</v>
      </c>
      <c r="G2495" t="s">
        <v>110</v>
      </c>
      <c r="H2495" s="5">
        <v>666</v>
      </c>
      <c r="I2495" s="5">
        <v>12223.45</v>
      </c>
      <c r="J2495" t="s">
        <v>105</v>
      </c>
      <c r="K2495" t="s">
        <v>106</v>
      </c>
      <c r="L2495">
        <v>2</v>
      </c>
      <c r="M2495">
        <v>1</v>
      </c>
      <c r="N2495">
        <v>5</v>
      </c>
      <c r="O2495" s="6">
        <v>0</v>
      </c>
      <c r="P2495" t="s">
        <v>107</v>
      </c>
      <c r="Q2495" t="s">
        <v>106</v>
      </c>
      <c r="R2495">
        <f>IF(F2495="Monthly",2,0)
+IF(E2495&lt;=6,2,0)
+IF(N2495&lt;=2,2,0)
+IF(L2495&gt;=4,2,0)
+IF(M2495&gt;=2,1,0)
+IF(H2495&gt;=_xlfn.PERCENTILE.INC($H$2:$H$10001,0.75),1,0)</f>
        <v>2</v>
      </c>
      <c r="S2495" t="str">
        <f>IF(R2495&gt;=7,"High",IF(R2495&gt;=4,"Medium","Low"))</f>
        <v>Low</v>
      </c>
    </row>
    <row r="2496" spans="1:19">
      <c r="A2496" t="s">
        <v>2621</v>
      </c>
      <c r="B2496">
        <v>62</v>
      </c>
      <c r="C2496" t="s">
        <v>112</v>
      </c>
      <c r="D2496" t="s">
        <v>113</v>
      </c>
      <c r="E2496">
        <v>57</v>
      </c>
      <c r="F2496" t="s">
        <v>109</v>
      </c>
      <c r="G2496" t="s">
        <v>110</v>
      </c>
      <c r="H2496" s="5">
        <v>764</v>
      </c>
      <c r="I2496" s="5">
        <v>43093.62</v>
      </c>
      <c r="J2496" t="s">
        <v>105</v>
      </c>
      <c r="K2496" t="s">
        <v>106</v>
      </c>
      <c r="L2496">
        <v>1</v>
      </c>
      <c r="M2496">
        <v>0</v>
      </c>
      <c r="N2496">
        <v>5</v>
      </c>
      <c r="O2496" s="6">
        <v>0</v>
      </c>
      <c r="P2496" t="s">
        <v>107</v>
      </c>
      <c r="Q2496" t="s">
        <v>106</v>
      </c>
      <c r="R2496">
        <f>IF(F2496="Monthly",2,0)
+IF(E2496&lt;=6,2,0)
+IF(N2496&lt;=2,2,0)
+IF(L2496&gt;=4,2,0)
+IF(M2496&gt;=2,1,0)
+IF(H2496&gt;=_xlfn.PERCENTILE.INC($H$2:$H$10001,0.75),1,0)</f>
        <v>0</v>
      </c>
      <c r="S2496" t="str">
        <f>IF(R2496&gt;=7,"High",IF(R2496&gt;=4,"Medium","Low"))</f>
        <v>Low</v>
      </c>
    </row>
    <row r="2497" spans="1:19">
      <c r="A2497" t="s">
        <v>2622</v>
      </c>
      <c r="B2497">
        <v>34</v>
      </c>
      <c r="C2497" t="s">
        <v>101</v>
      </c>
      <c r="D2497" t="s">
        <v>128</v>
      </c>
      <c r="E2497">
        <v>61</v>
      </c>
      <c r="F2497" t="s">
        <v>103</v>
      </c>
      <c r="G2497" t="s">
        <v>104</v>
      </c>
      <c r="H2497" s="5">
        <v>455</v>
      </c>
      <c r="I2497" s="5">
        <v>27805.02</v>
      </c>
      <c r="J2497" t="s">
        <v>115</v>
      </c>
      <c r="K2497" t="s">
        <v>107</v>
      </c>
      <c r="L2497">
        <v>1</v>
      </c>
      <c r="M2497">
        <v>0</v>
      </c>
      <c r="N2497">
        <v>5</v>
      </c>
      <c r="O2497" s="6">
        <v>0</v>
      </c>
      <c r="P2497" t="s">
        <v>107</v>
      </c>
      <c r="Q2497" t="s">
        <v>106</v>
      </c>
      <c r="R2497">
        <f>IF(F2497="Monthly",2,0)
+IF(E2497&lt;=6,2,0)
+IF(N2497&lt;=2,2,0)
+IF(L2497&gt;=4,2,0)
+IF(M2497&gt;=2,1,0)
+IF(H2497&gt;=_xlfn.PERCENTILE.INC($H$2:$H$10001,0.75),1,0)</f>
        <v>2</v>
      </c>
      <c r="S2497" t="str">
        <f>IF(R2497&gt;=7,"High",IF(R2497&gt;=4,"Medium","Low"))</f>
        <v>Low</v>
      </c>
    </row>
    <row r="2498" spans="1:19">
      <c r="A2498" t="s">
        <v>2623</v>
      </c>
      <c r="B2498">
        <v>34</v>
      </c>
      <c r="C2498" t="s">
        <v>101</v>
      </c>
      <c r="D2498" t="s">
        <v>159</v>
      </c>
      <c r="E2498">
        <v>40</v>
      </c>
      <c r="F2498" t="s">
        <v>109</v>
      </c>
      <c r="G2498" t="s">
        <v>104</v>
      </c>
      <c r="H2498" s="5">
        <v>494</v>
      </c>
      <c r="I2498" s="5">
        <v>19835.21</v>
      </c>
      <c r="J2498" t="s">
        <v>134</v>
      </c>
      <c r="K2498" t="s">
        <v>106</v>
      </c>
      <c r="L2498">
        <v>5</v>
      </c>
      <c r="M2498">
        <v>2</v>
      </c>
      <c r="N2498">
        <v>3</v>
      </c>
      <c r="O2498" s="6">
        <v>0</v>
      </c>
      <c r="P2498" t="s">
        <v>107</v>
      </c>
      <c r="Q2498" t="s">
        <v>107</v>
      </c>
      <c r="R2498">
        <f>IF(F2498="Monthly",2,0)
+IF(E2498&lt;=6,2,0)
+IF(N2498&lt;=2,2,0)
+IF(L2498&gt;=4,2,0)
+IF(M2498&gt;=2,1,0)
+IF(H2498&gt;=_xlfn.PERCENTILE.INC($H$2:$H$10001,0.75),1,0)</f>
        <v>3</v>
      </c>
      <c r="S2498" t="str">
        <f>IF(R2498&gt;=7,"High",IF(R2498&gt;=4,"Medium","Low"))</f>
        <v>Low</v>
      </c>
    </row>
    <row r="2499" spans="1:19">
      <c r="A2499" t="s">
        <v>2624</v>
      </c>
      <c r="B2499">
        <v>39</v>
      </c>
      <c r="C2499" t="s">
        <v>101</v>
      </c>
      <c r="D2499" t="s">
        <v>102</v>
      </c>
      <c r="E2499">
        <v>62</v>
      </c>
      <c r="F2499" t="s">
        <v>103</v>
      </c>
      <c r="G2499" t="s">
        <v>129</v>
      </c>
      <c r="H2499" s="5">
        <v>1091</v>
      </c>
      <c r="I2499" s="5">
        <v>67953.62</v>
      </c>
      <c r="J2499" t="s">
        <v>105</v>
      </c>
      <c r="K2499" t="s">
        <v>106</v>
      </c>
      <c r="L2499">
        <v>0</v>
      </c>
      <c r="M2499">
        <v>0</v>
      </c>
      <c r="N2499">
        <v>5</v>
      </c>
      <c r="O2499" s="6">
        <v>0</v>
      </c>
      <c r="P2499" t="s">
        <v>107</v>
      </c>
      <c r="Q2499" t="s">
        <v>106</v>
      </c>
      <c r="R2499">
        <f>IF(F2499="Monthly",2,0)
+IF(E2499&lt;=6,2,0)
+IF(N2499&lt;=2,2,0)
+IF(L2499&gt;=4,2,0)
+IF(M2499&gt;=2,1,0)
+IF(H2499&gt;=_xlfn.PERCENTILE.INC($H$2:$H$10001,0.75),1,0)</f>
        <v>3</v>
      </c>
      <c r="S2499" t="str">
        <f>IF(R2499&gt;=7,"High",IF(R2499&gt;=4,"Medium","Low"))</f>
        <v>Low</v>
      </c>
    </row>
    <row r="2500" spans="1:19">
      <c r="A2500" t="s">
        <v>2625</v>
      </c>
      <c r="B2500">
        <v>40</v>
      </c>
      <c r="C2500" t="s">
        <v>112</v>
      </c>
      <c r="D2500" t="s">
        <v>131</v>
      </c>
      <c r="E2500">
        <v>24</v>
      </c>
      <c r="F2500" t="s">
        <v>103</v>
      </c>
      <c r="G2500" t="s">
        <v>110</v>
      </c>
      <c r="H2500" s="5">
        <v>678</v>
      </c>
      <c r="I2500" s="5">
        <v>16206.02</v>
      </c>
      <c r="J2500" t="s">
        <v>105</v>
      </c>
      <c r="K2500" t="s">
        <v>106</v>
      </c>
      <c r="L2500">
        <v>1</v>
      </c>
      <c r="M2500">
        <v>0</v>
      </c>
      <c r="N2500">
        <v>5</v>
      </c>
      <c r="O2500" s="6">
        <v>0</v>
      </c>
      <c r="P2500" t="s">
        <v>107</v>
      </c>
      <c r="Q2500" t="s">
        <v>106</v>
      </c>
      <c r="R2500">
        <f>IF(F2500="Monthly",2,0)
+IF(E2500&lt;=6,2,0)
+IF(N2500&lt;=2,2,0)
+IF(L2500&gt;=4,2,0)
+IF(M2500&gt;=2,1,0)
+IF(H2500&gt;=_xlfn.PERCENTILE.INC($H$2:$H$10001,0.75),1,0)</f>
        <v>2</v>
      </c>
      <c r="S2500" t="str">
        <f>IF(R2500&gt;=7,"High",IF(R2500&gt;=4,"Medium","Low"))</f>
        <v>Low</v>
      </c>
    </row>
    <row r="2501" spans="1:19">
      <c r="A2501" t="s">
        <v>2626</v>
      </c>
      <c r="B2501">
        <v>37</v>
      </c>
      <c r="C2501" t="s">
        <v>101</v>
      </c>
      <c r="D2501" t="s">
        <v>126</v>
      </c>
      <c r="E2501">
        <v>32</v>
      </c>
      <c r="F2501" t="s">
        <v>109</v>
      </c>
      <c r="G2501" t="s">
        <v>129</v>
      </c>
      <c r="H2501" s="5">
        <v>978</v>
      </c>
      <c r="I2501" s="5">
        <v>28877.84</v>
      </c>
      <c r="J2501" t="s">
        <v>140</v>
      </c>
      <c r="K2501" t="s">
        <v>106</v>
      </c>
      <c r="L2501">
        <v>0</v>
      </c>
      <c r="M2501">
        <v>0</v>
      </c>
      <c r="N2501">
        <v>5</v>
      </c>
      <c r="O2501" s="6">
        <v>10</v>
      </c>
      <c r="P2501" t="s">
        <v>107</v>
      </c>
      <c r="Q2501" t="s">
        <v>107</v>
      </c>
      <c r="R2501">
        <f>IF(F2501="Monthly",2,0)
+IF(E2501&lt;=6,2,0)
+IF(N2501&lt;=2,2,0)
+IF(L2501&gt;=4,2,0)
+IF(M2501&gt;=2,1,0)
+IF(H2501&gt;=_xlfn.PERCENTILE.INC($H$2:$H$10001,0.75),1,0)</f>
        <v>1</v>
      </c>
      <c r="S2501" t="str">
        <f>IF(R2501&gt;=7,"High",IF(R2501&gt;=4,"Medium","Low"))</f>
        <v>Low</v>
      </c>
    </row>
    <row r="2502" spans="1:19">
      <c r="A2502" t="s">
        <v>2627</v>
      </c>
      <c r="B2502">
        <v>46</v>
      </c>
      <c r="C2502" t="s">
        <v>112</v>
      </c>
      <c r="D2502" t="s">
        <v>133</v>
      </c>
      <c r="E2502">
        <v>38</v>
      </c>
      <c r="F2502" t="s">
        <v>109</v>
      </c>
      <c r="G2502" t="s">
        <v>110</v>
      </c>
      <c r="H2502" s="5">
        <v>684</v>
      </c>
      <c r="I2502" s="5">
        <v>25447.8</v>
      </c>
      <c r="J2502" t="s">
        <v>105</v>
      </c>
      <c r="K2502" t="s">
        <v>106</v>
      </c>
      <c r="L2502">
        <v>1</v>
      </c>
      <c r="M2502">
        <v>0</v>
      </c>
      <c r="N2502">
        <v>5</v>
      </c>
      <c r="O2502" s="6">
        <v>0</v>
      </c>
      <c r="P2502" t="s">
        <v>107</v>
      </c>
      <c r="Q2502" t="s">
        <v>107</v>
      </c>
      <c r="R2502">
        <f>IF(F2502="Monthly",2,0)
+IF(E2502&lt;=6,2,0)
+IF(N2502&lt;=2,2,0)
+IF(L2502&gt;=4,2,0)
+IF(M2502&gt;=2,1,0)
+IF(H2502&gt;=_xlfn.PERCENTILE.INC($H$2:$H$10001,0.75),1,0)</f>
        <v>0</v>
      </c>
      <c r="S2502" t="str">
        <f>IF(R2502&gt;=7,"High",IF(R2502&gt;=4,"Medium","Low"))</f>
        <v>Low</v>
      </c>
    </row>
    <row r="2503" spans="1:19">
      <c r="A2503" t="s">
        <v>2628</v>
      </c>
      <c r="B2503">
        <v>41</v>
      </c>
      <c r="C2503" t="s">
        <v>101</v>
      </c>
      <c r="D2503" t="s">
        <v>113</v>
      </c>
      <c r="E2503">
        <v>35</v>
      </c>
      <c r="F2503" t="s">
        <v>109</v>
      </c>
      <c r="G2503" t="s">
        <v>110</v>
      </c>
      <c r="H2503" s="5">
        <v>747</v>
      </c>
      <c r="I2503" s="5">
        <v>25628.240000000002</v>
      </c>
      <c r="J2503" t="s">
        <v>117</v>
      </c>
      <c r="K2503" t="s">
        <v>107</v>
      </c>
      <c r="L2503">
        <v>6</v>
      </c>
      <c r="M2503">
        <v>2</v>
      </c>
      <c r="N2503">
        <v>3</v>
      </c>
      <c r="O2503" s="6">
        <v>0</v>
      </c>
      <c r="P2503" t="s">
        <v>107</v>
      </c>
      <c r="Q2503" t="s">
        <v>107</v>
      </c>
      <c r="R2503">
        <f>IF(F2503="Monthly",2,0)
+IF(E2503&lt;=6,2,0)
+IF(N2503&lt;=2,2,0)
+IF(L2503&gt;=4,2,0)
+IF(M2503&gt;=2,1,0)
+IF(H2503&gt;=_xlfn.PERCENTILE.INC($H$2:$H$10001,0.75),1,0)</f>
        <v>3</v>
      </c>
      <c r="S2503" t="str">
        <f>IF(R2503&gt;=7,"High",IF(R2503&gt;=4,"Medium","Low"))</f>
        <v>Low</v>
      </c>
    </row>
    <row r="2504" spans="1:19">
      <c r="A2504" t="s">
        <v>2629</v>
      </c>
      <c r="B2504">
        <v>27</v>
      </c>
      <c r="C2504" t="s">
        <v>101</v>
      </c>
      <c r="D2504" t="s">
        <v>159</v>
      </c>
      <c r="E2504">
        <v>45</v>
      </c>
      <c r="F2504" t="s">
        <v>109</v>
      </c>
      <c r="G2504" t="s">
        <v>110</v>
      </c>
      <c r="H2504" s="5">
        <v>662</v>
      </c>
      <c r="I2504" s="5">
        <v>28156.07</v>
      </c>
      <c r="J2504" t="s">
        <v>115</v>
      </c>
      <c r="K2504" t="s">
        <v>106</v>
      </c>
      <c r="L2504">
        <v>0</v>
      </c>
      <c r="M2504">
        <v>0</v>
      </c>
      <c r="N2504">
        <v>5</v>
      </c>
      <c r="O2504" s="6">
        <v>5</v>
      </c>
      <c r="P2504" t="s">
        <v>107</v>
      </c>
      <c r="Q2504" t="s">
        <v>107</v>
      </c>
      <c r="R2504">
        <f>IF(F2504="Monthly",2,0)
+IF(E2504&lt;=6,2,0)
+IF(N2504&lt;=2,2,0)
+IF(L2504&gt;=4,2,0)
+IF(M2504&gt;=2,1,0)
+IF(H2504&gt;=_xlfn.PERCENTILE.INC($H$2:$H$10001,0.75),1,0)</f>
        <v>0</v>
      </c>
      <c r="S2504" t="str">
        <f>IF(R2504&gt;=7,"High",IF(R2504&gt;=4,"Medium","Low"))</f>
        <v>Low</v>
      </c>
    </row>
    <row r="2505" spans="1:19">
      <c r="A2505" t="s">
        <v>2630</v>
      </c>
      <c r="B2505">
        <v>44</v>
      </c>
      <c r="C2505" t="s">
        <v>112</v>
      </c>
      <c r="D2505" t="s">
        <v>126</v>
      </c>
      <c r="E2505">
        <v>10</v>
      </c>
      <c r="F2505" t="s">
        <v>103</v>
      </c>
      <c r="G2505" t="s">
        <v>129</v>
      </c>
      <c r="H2505" s="5">
        <v>1062</v>
      </c>
      <c r="I2505" s="5">
        <v>10341.08</v>
      </c>
      <c r="J2505" t="s">
        <v>115</v>
      </c>
      <c r="K2505" t="s">
        <v>106</v>
      </c>
      <c r="L2505">
        <v>0</v>
      </c>
      <c r="M2505">
        <v>0</v>
      </c>
      <c r="N2505">
        <v>4</v>
      </c>
      <c r="O2505" s="6">
        <v>0</v>
      </c>
      <c r="P2505" t="s">
        <v>106</v>
      </c>
      <c r="Q2505" t="s">
        <v>107</v>
      </c>
      <c r="R2505">
        <f>IF(F2505="Monthly",2,0)
+IF(E2505&lt;=6,2,0)
+IF(N2505&lt;=2,2,0)
+IF(L2505&gt;=4,2,0)
+IF(M2505&gt;=2,1,0)
+IF(H2505&gt;=_xlfn.PERCENTILE.INC($H$2:$H$10001,0.75),1,0)</f>
        <v>3</v>
      </c>
      <c r="S2505" t="str">
        <f>IF(R2505&gt;=7,"High",IF(R2505&gt;=4,"Medium","Low"))</f>
        <v>Low</v>
      </c>
    </row>
    <row r="2506" spans="1:19">
      <c r="A2506" t="s">
        <v>2631</v>
      </c>
      <c r="B2506">
        <v>49</v>
      </c>
      <c r="C2506" t="s">
        <v>112</v>
      </c>
      <c r="D2506" t="s">
        <v>126</v>
      </c>
      <c r="E2506">
        <v>55</v>
      </c>
      <c r="F2506" t="s">
        <v>121</v>
      </c>
      <c r="G2506" t="s">
        <v>110</v>
      </c>
      <c r="H2506" s="5">
        <v>763</v>
      </c>
      <c r="I2506" s="5">
        <v>41677.360000000001</v>
      </c>
      <c r="J2506" t="s">
        <v>117</v>
      </c>
      <c r="K2506" t="s">
        <v>107</v>
      </c>
      <c r="L2506">
        <v>2</v>
      </c>
      <c r="M2506">
        <v>0</v>
      </c>
      <c r="N2506">
        <v>4</v>
      </c>
      <c r="O2506" s="6">
        <v>0</v>
      </c>
      <c r="P2506" t="s">
        <v>107</v>
      </c>
      <c r="Q2506" t="s">
        <v>107</v>
      </c>
      <c r="R2506">
        <f>IF(F2506="Monthly",2,0)
+IF(E2506&lt;=6,2,0)
+IF(N2506&lt;=2,2,0)
+IF(L2506&gt;=4,2,0)
+IF(M2506&gt;=2,1,0)
+IF(H2506&gt;=_xlfn.PERCENTILE.INC($H$2:$H$10001,0.75),1,0)</f>
        <v>0</v>
      </c>
      <c r="S2506" t="str">
        <f>IF(R2506&gt;=7,"High",IF(R2506&gt;=4,"Medium","Low"))</f>
        <v>Low</v>
      </c>
    </row>
    <row r="2507" spans="1:19">
      <c r="A2507" t="s">
        <v>2632</v>
      </c>
      <c r="B2507">
        <v>53</v>
      </c>
      <c r="C2507" t="s">
        <v>112</v>
      </c>
      <c r="D2507" t="s">
        <v>159</v>
      </c>
      <c r="E2507">
        <v>39</v>
      </c>
      <c r="F2507" t="s">
        <v>121</v>
      </c>
      <c r="G2507" t="s">
        <v>104</v>
      </c>
      <c r="H2507" s="5">
        <v>425</v>
      </c>
      <c r="I2507" s="5">
        <v>16986.43</v>
      </c>
      <c r="J2507" t="s">
        <v>140</v>
      </c>
      <c r="K2507" t="s">
        <v>107</v>
      </c>
      <c r="L2507">
        <v>0</v>
      </c>
      <c r="M2507">
        <v>0</v>
      </c>
      <c r="N2507">
        <v>5</v>
      </c>
      <c r="O2507" s="6">
        <v>0</v>
      </c>
      <c r="P2507" t="s">
        <v>107</v>
      </c>
      <c r="Q2507" t="s">
        <v>107</v>
      </c>
      <c r="R2507">
        <f>IF(F2507="Monthly",2,0)
+IF(E2507&lt;=6,2,0)
+IF(N2507&lt;=2,2,0)
+IF(L2507&gt;=4,2,0)
+IF(M2507&gt;=2,1,0)
+IF(H2507&gt;=_xlfn.PERCENTILE.INC($H$2:$H$10001,0.75),1,0)</f>
        <v>0</v>
      </c>
      <c r="S2507" t="str">
        <f>IF(R2507&gt;=7,"High",IF(R2507&gt;=4,"Medium","Low"))</f>
        <v>Low</v>
      </c>
    </row>
    <row r="2508" spans="1:19">
      <c r="A2508" t="s">
        <v>2633</v>
      </c>
      <c r="B2508">
        <v>28</v>
      </c>
      <c r="C2508" t="s">
        <v>101</v>
      </c>
      <c r="D2508" t="s">
        <v>137</v>
      </c>
      <c r="E2508">
        <v>32</v>
      </c>
      <c r="F2508" t="s">
        <v>109</v>
      </c>
      <c r="G2508" t="s">
        <v>110</v>
      </c>
      <c r="H2508" s="5">
        <v>782</v>
      </c>
      <c r="I2508" s="5">
        <v>24460.65</v>
      </c>
      <c r="J2508" t="s">
        <v>105</v>
      </c>
      <c r="K2508" t="s">
        <v>106</v>
      </c>
      <c r="L2508">
        <v>3</v>
      </c>
      <c r="M2508">
        <v>2</v>
      </c>
      <c r="N2508">
        <v>3</v>
      </c>
      <c r="O2508" s="6">
        <v>5</v>
      </c>
      <c r="P2508" t="s">
        <v>107</v>
      </c>
      <c r="Q2508" t="s">
        <v>107</v>
      </c>
      <c r="R2508">
        <f>IF(F2508="Monthly",2,0)
+IF(E2508&lt;=6,2,0)
+IF(N2508&lt;=2,2,0)
+IF(L2508&gt;=4,2,0)
+IF(M2508&gt;=2,1,0)
+IF(H2508&gt;=_xlfn.PERCENTILE.INC($H$2:$H$10001,0.75),1,0)</f>
        <v>1</v>
      </c>
      <c r="S2508" t="str">
        <f>IF(R2508&gt;=7,"High",IF(R2508&gt;=4,"Medium","Low"))</f>
        <v>Low</v>
      </c>
    </row>
    <row r="2509" spans="1:19">
      <c r="A2509" t="s">
        <v>2634</v>
      </c>
      <c r="B2509">
        <v>27</v>
      </c>
      <c r="C2509" t="s">
        <v>101</v>
      </c>
      <c r="D2509" t="s">
        <v>133</v>
      </c>
      <c r="E2509">
        <v>37</v>
      </c>
      <c r="F2509" t="s">
        <v>121</v>
      </c>
      <c r="G2509" t="s">
        <v>129</v>
      </c>
      <c r="H2509" s="5">
        <v>1083</v>
      </c>
      <c r="I2509" s="5">
        <v>34748.11</v>
      </c>
      <c r="J2509" t="s">
        <v>105</v>
      </c>
      <c r="K2509" t="s">
        <v>106</v>
      </c>
      <c r="L2509">
        <v>0</v>
      </c>
      <c r="M2509">
        <v>0</v>
      </c>
      <c r="N2509">
        <v>5</v>
      </c>
      <c r="O2509" s="6">
        <v>15</v>
      </c>
      <c r="P2509" t="s">
        <v>107</v>
      </c>
      <c r="Q2509" t="s">
        <v>107</v>
      </c>
      <c r="R2509">
        <f>IF(F2509="Monthly",2,0)
+IF(E2509&lt;=6,2,0)
+IF(N2509&lt;=2,2,0)
+IF(L2509&gt;=4,2,0)
+IF(M2509&gt;=2,1,0)
+IF(H2509&gt;=_xlfn.PERCENTILE.INC($H$2:$H$10001,0.75),1,0)</f>
        <v>1</v>
      </c>
      <c r="S2509" t="str">
        <f>IF(R2509&gt;=7,"High",IF(R2509&gt;=4,"Medium","Low"))</f>
        <v>Low</v>
      </c>
    </row>
    <row r="2510" spans="1:19">
      <c r="A2510" t="s">
        <v>2635</v>
      </c>
      <c r="B2510">
        <v>49</v>
      </c>
      <c r="C2510" t="s">
        <v>101</v>
      </c>
      <c r="D2510" t="s">
        <v>123</v>
      </c>
      <c r="E2510">
        <v>53</v>
      </c>
      <c r="F2510" t="s">
        <v>109</v>
      </c>
      <c r="G2510" t="s">
        <v>110</v>
      </c>
      <c r="H2510" s="5">
        <v>759</v>
      </c>
      <c r="I2510" s="5">
        <v>39143.14</v>
      </c>
      <c r="J2510" t="s">
        <v>134</v>
      </c>
      <c r="K2510" t="s">
        <v>106</v>
      </c>
      <c r="L2510">
        <v>0</v>
      </c>
      <c r="M2510">
        <v>0</v>
      </c>
      <c r="N2510">
        <v>5</v>
      </c>
      <c r="O2510" s="6">
        <v>0</v>
      </c>
      <c r="P2510" t="s">
        <v>107</v>
      </c>
      <c r="Q2510" t="s">
        <v>107</v>
      </c>
      <c r="R2510">
        <f>IF(F2510="Monthly",2,0)
+IF(E2510&lt;=6,2,0)
+IF(N2510&lt;=2,2,0)
+IF(L2510&gt;=4,2,0)
+IF(M2510&gt;=2,1,0)
+IF(H2510&gt;=_xlfn.PERCENTILE.INC($H$2:$H$10001,0.75),1,0)</f>
        <v>0</v>
      </c>
      <c r="S2510" t="str">
        <f>IF(R2510&gt;=7,"High",IF(R2510&gt;=4,"Medium","Low"))</f>
        <v>Low</v>
      </c>
    </row>
    <row r="2511" spans="1:19">
      <c r="A2511" t="s">
        <v>2636</v>
      </c>
      <c r="B2511">
        <v>30</v>
      </c>
      <c r="C2511" t="s">
        <v>112</v>
      </c>
      <c r="D2511" t="s">
        <v>137</v>
      </c>
      <c r="E2511">
        <v>35</v>
      </c>
      <c r="F2511" t="s">
        <v>103</v>
      </c>
      <c r="G2511" t="s">
        <v>110</v>
      </c>
      <c r="H2511" s="5">
        <v>786</v>
      </c>
      <c r="I2511" s="5">
        <v>28331.65</v>
      </c>
      <c r="J2511" t="s">
        <v>134</v>
      </c>
      <c r="K2511" t="s">
        <v>106</v>
      </c>
      <c r="L2511">
        <v>0</v>
      </c>
      <c r="M2511">
        <v>0</v>
      </c>
      <c r="N2511">
        <v>5</v>
      </c>
      <c r="O2511" s="6">
        <v>0</v>
      </c>
      <c r="P2511" t="s">
        <v>107</v>
      </c>
      <c r="Q2511" t="s">
        <v>106</v>
      </c>
      <c r="R2511">
        <f>IF(F2511="Monthly",2,0)
+IF(E2511&lt;=6,2,0)
+IF(N2511&lt;=2,2,0)
+IF(L2511&gt;=4,2,0)
+IF(M2511&gt;=2,1,0)
+IF(H2511&gt;=_xlfn.PERCENTILE.INC($H$2:$H$10001,0.75),1,0)</f>
        <v>2</v>
      </c>
      <c r="S2511" t="str">
        <f>IF(R2511&gt;=7,"High",IF(R2511&gt;=4,"Medium","Low"))</f>
        <v>Low</v>
      </c>
    </row>
    <row r="2512" spans="1:19">
      <c r="A2512" t="s">
        <v>2637</v>
      </c>
      <c r="B2512">
        <v>39</v>
      </c>
      <c r="C2512" t="s">
        <v>112</v>
      </c>
      <c r="D2512" t="s">
        <v>128</v>
      </c>
      <c r="E2512">
        <v>63</v>
      </c>
      <c r="F2512" t="s">
        <v>109</v>
      </c>
      <c r="G2512" t="s">
        <v>104</v>
      </c>
      <c r="H2512" s="5">
        <v>514</v>
      </c>
      <c r="I2512" s="5">
        <v>31457.87</v>
      </c>
      <c r="J2512" t="s">
        <v>140</v>
      </c>
      <c r="K2512" t="s">
        <v>106</v>
      </c>
      <c r="L2512">
        <v>4</v>
      </c>
      <c r="M2512">
        <v>1</v>
      </c>
      <c r="N2512">
        <v>4</v>
      </c>
      <c r="O2512" s="6">
        <v>0</v>
      </c>
      <c r="P2512" t="s">
        <v>106</v>
      </c>
      <c r="Q2512" t="s">
        <v>107</v>
      </c>
      <c r="R2512">
        <f>IF(F2512="Monthly",2,0)
+IF(E2512&lt;=6,2,0)
+IF(N2512&lt;=2,2,0)
+IF(L2512&gt;=4,2,0)
+IF(M2512&gt;=2,1,0)
+IF(H2512&gt;=_xlfn.PERCENTILE.INC($H$2:$H$10001,0.75),1,0)</f>
        <v>2</v>
      </c>
      <c r="S2512" t="str">
        <f>IF(R2512&gt;=7,"High",IF(R2512&gt;=4,"Medium","Low"))</f>
        <v>Low</v>
      </c>
    </row>
    <row r="2513" spans="1:19">
      <c r="A2513" t="s">
        <v>2638</v>
      </c>
      <c r="B2513">
        <v>35</v>
      </c>
      <c r="C2513" t="s">
        <v>112</v>
      </c>
      <c r="D2513" t="s">
        <v>133</v>
      </c>
      <c r="E2513">
        <v>21</v>
      </c>
      <c r="F2513" t="s">
        <v>103</v>
      </c>
      <c r="G2513" t="s">
        <v>110</v>
      </c>
      <c r="H2513" s="5">
        <v>696</v>
      </c>
      <c r="I2513" s="5">
        <v>14965.35</v>
      </c>
      <c r="J2513" t="s">
        <v>117</v>
      </c>
      <c r="K2513" t="s">
        <v>106</v>
      </c>
      <c r="L2513">
        <v>0</v>
      </c>
      <c r="M2513">
        <v>0</v>
      </c>
      <c r="N2513">
        <v>5</v>
      </c>
      <c r="O2513" s="6">
        <v>0</v>
      </c>
      <c r="P2513" t="s">
        <v>107</v>
      </c>
      <c r="Q2513" t="s">
        <v>106</v>
      </c>
      <c r="R2513">
        <f>IF(F2513="Monthly",2,0)
+IF(E2513&lt;=6,2,0)
+IF(N2513&lt;=2,2,0)
+IF(L2513&gt;=4,2,0)
+IF(M2513&gt;=2,1,0)
+IF(H2513&gt;=_xlfn.PERCENTILE.INC($H$2:$H$10001,0.75),1,0)</f>
        <v>2</v>
      </c>
      <c r="S2513" t="str">
        <f>IF(R2513&gt;=7,"High",IF(R2513&gt;=4,"Medium","Low"))</f>
        <v>Low</v>
      </c>
    </row>
    <row r="2514" spans="1:19">
      <c r="A2514" t="s">
        <v>2639</v>
      </c>
      <c r="B2514">
        <v>35</v>
      </c>
      <c r="C2514" t="s">
        <v>101</v>
      </c>
      <c r="D2514" t="s">
        <v>102</v>
      </c>
      <c r="E2514">
        <v>25</v>
      </c>
      <c r="F2514" t="s">
        <v>103</v>
      </c>
      <c r="G2514" t="s">
        <v>110</v>
      </c>
      <c r="H2514" s="5">
        <v>809</v>
      </c>
      <c r="I2514" s="5">
        <v>20373.490000000002</v>
      </c>
      <c r="J2514" t="s">
        <v>134</v>
      </c>
      <c r="K2514" t="s">
        <v>106</v>
      </c>
      <c r="L2514">
        <v>0</v>
      </c>
      <c r="M2514">
        <v>0</v>
      </c>
      <c r="N2514">
        <v>5</v>
      </c>
      <c r="O2514" s="6">
        <v>0</v>
      </c>
      <c r="P2514" t="s">
        <v>107</v>
      </c>
      <c r="Q2514" t="s">
        <v>107</v>
      </c>
      <c r="R2514">
        <f>IF(F2514="Monthly",2,0)
+IF(E2514&lt;=6,2,0)
+IF(N2514&lt;=2,2,0)
+IF(L2514&gt;=4,2,0)
+IF(M2514&gt;=2,1,0)
+IF(H2514&gt;=_xlfn.PERCENTILE.INC($H$2:$H$10001,0.75),1,0)</f>
        <v>3</v>
      </c>
      <c r="S2514" t="str">
        <f>IF(R2514&gt;=7,"High",IF(R2514&gt;=4,"Medium","Low"))</f>
        <v>Low</v>
      </c>
    </row>
    <row r="2515" spans="1:19">
      <c r="A2515" t="s">
        <v>2640</v>
      </c>
      <c r="B2515">
        <v>30</v>
      </c>
      <c r="C2515" t="s">
        <v>101</v>
      </c>
      <c r="D2515" t="s">
        <v>137</v>
      </c>
      <c r="E2515">
        <v>49</v>
      </c>
      <c r="F2515" t="s">
        <v>109</v>
      </c>
      <c r="G2515" t="s">
        <v>104</v>
      </c>
      <c r="H2515" s="5">
        <v>421</v>
      </c>
      <c r="I2515" s="5">
        <v>18084.580000000002</v>
      </c>
      <c r="J2515" t="s">
        <v>115</v>
      </c>
      <c r="K2515" t="s">
        <v>106</v>
      </c>
      <c r="L2515">
        <v>3</v>
      </c>
      <c r="M2515">
        <v>0</v>
      </c>
      <c r="N2515">
        <v>5</v>
      </c>
      <c r="O2515" s="6">
        <v>10</v>
      </c>
      <c r="P2515" t="s">
        <v>106</v>
      </c>
      <c r="Q2515" t="s">
        <v>107</v>
      </c>
      <c r="R2515">
        <f>IF(F2515="Monthly",2,0)
+IF(E2515&lt;=6,2,0)
+IF(N2515&lt;=2,2,0)
+IF(L2515&gt;=4,2,0)
+IF(M2515&gt;=2,1,0)
+IF(H2515&gt;=_xlfn.PERCENTILE.INC($H$2:$H$10001,0.75),1,0)</f>
        <v>0</v>
      </c>
      <c r="S2515" t="str">
        <f>IF(R2515&gt;=7,"High",IF(R2515&gt;=4,"Medium","Low"))</f>
        <v>Low</v>
      </c>
    </row>
    <row r="2516" spans="1:19">
      <c r="A2516" t="s">
        <v>2641</v>
      </c>
      <c r="B2516">
        <v>19</v>
      </c>
      <c r="C2516" t="s">
        <v>112</v>
      </c>
      <c r="D2516" t="s">
        <v>159</v>
      </c>
      <c r="E2516">
        <v>34</v>
      </c>
      <c r="F2516" t="s">
        <v>103</v>
      </c>
      <c r="G2516" t="s">
        <v>104</v>
      </c>
      <c r="H2516" s="5">
        <v>486</v>
      </c>
      <c r="I2516" s="5">
        <v>16534.830000000002</v>
      </c>
      <c r="J2516" t="s">
        <v>134</v>
      </c>
      <c r="K2516" t="s">
        <v>106</v>
      </c>
      <c r="L2516">
        <v>1</v>
      </c>
      <c r="M2516">
        <v>0</v>
      </c>
      <c r="N2516">
        <v>4</v>
      </c>
      <c r="O2516" s="6">
        <v>0</v>
      </c>
      <c r="P2516" t="s">
        <v>107</v>
      </c>
      <c r="Q2516" t="s">
        <v>107</v>
      </c>
      <c r="R2516">
        <f>IF(F2516="Monthly",2,0)
+IF(E2516&lt;=6,2,0)
+IF(N2516&lt;=2,2,0)
+IF(L2516&gt;=4,2,0)
+IF(M2516&gt;=2,1,0)
+IF(H2516&gt;=_xlfn.PERCENTILE.INC($H$2:$H$10001,0.75),1,0)</f>
        <v>2</v>
      </c>
      <c r="S2516" t="str">
        <f>IF(R2516&gt;=7,"High",IF(R2516&gt;=4,"Medium","Low"))</f>
        <v>Low</v>
      </c>
    </row>
    <row r="2517" spans="1:19">
      <c r="A2517" t="s">
        <v>2642</v>
      </c>
      <c r="B2517">
        <v>40</v>
      </c>
      <c r="C2517" t="s">
        <v>112</v>
      </c>
      <c r="D2517" t="s">
        <v>119</v>
      </c>
      <c r="E2517">
        <v>8</v>
      </c>
      <c r="F2517" t="s">
        <v>103</v>
      </c>
      <c r="G2517" t="s">
        <v>104</v>
      </c>
      <c r="H2517" s="5">
        <v>402</v>
      </c>
      <c r="I2517" s="5">
        <v>3283.08</v>
      </c>
      <c r="J2517" t="s">
        <v>105</v>
      </c>
      <c r="K2517" t="s">
        <v>106</v>
      </c>
      <c r="L2517">
        <v>3</v>
      </c>
      <c r="M2517">
        <v>2</v>
      </c>
      <c r="N2517">
        <v>3</v>
      </c>
      <c r="O2517" s="6">
        <v>0</v>
      </c>
      <c r="P2517" t="s">
        <v>107</v>
      </c>
      <c r="Q2517" t="s">
        <v>106</v>
      </c>
      <c r="R2517">
        <f>IF(F2517="Monthly",2,0)
+IF(E2517&lt;=6,2,0)
+IF(N2517&lt;=2,2,0)
+IF(L2517&gt;=4,2,0)
+IF(M2517&gt;=2,1,0)
+IF(H2517&gt;=_xlfn.PERCENTILE.INC($H$2:$H$10001,0.75),1,0)</f>
        <v>3</v>
      </c>
      <c r="S2517" t="str">
        <f>IF(R2517&gt;=7,"High",IF(R2517&gt;=4,"Medium","Low"))</f>
        <v>Low</v>
      </c>
    </row>
    <row r="2518" spans="1:19">
      <c r="A2518" t="s">
        <v>2643</v>
      </c>
      <c r="B2518">
        <v>38</v>
      </c>
      <c r="C2518" t="s">
        <v>112</v>
      </c>
      <c r="D2518" t="s">
        <v>131</v>
      </c>
      <c r="E2518">
        <v>35</v>
      </c>
      <c r="F2518" t="s">
        <v>103</v>
      </c>
      <c r="G2518" t="s">
        <v>104</v>
      </c>
      <c r="H2518" s="5">
        <v>540</v>
      </c>
      <c r="I2518" s="5">
        <v>19430.62</v>
      </c>
      <c r="J2518" t="s">
        <v>134</v>
      </c>
      <c r="K2518" t="s">
        <v>106</v>
      </c>
      <c r="L2518">
        <v>0</v>
      </c>
      <c r="M2518">
        <v>0</v>
      </c>
      <c r="N2518">
        <v>5</v>
      </c>
      <c r="O2518" s="6">
        <v>0</v>
      </c>
      <c r="P2518" t="s">
        <v>106</v>
      </c>
      <c r="Q2518" t="s">
        <v>107</v>
      </c>
      <c r="R2518">
        <f>IF(F2518="Monthly",2,0)
+IF(E2518&lt;=6,2,0)
+IF(N2518&lt;=2,2,0)
+IF(L2518&gt;=4,2,0)
+IF(M2518&gt;=2,1,0)
+IF(H2518&gt;=_xlfn.PERCENTILE.INC($H$2:$H$10001,0.75),1,0)</f>
        <v>2</v>
      </c>
      <c r="S2518" t="str">
        <f>IF(R2518&gt;=7,"High",IF(R2518&gt;=4,"Medium","Low"))</f>
        <v>Low</v>
      </c>
    </row>
    <row r="2519" spans="1:19">
      <c r="A2519" t="s">
        <v>2644</v>
      </c>
      <c r="B2519">
        <v>42</v>
      </c>
      <c r="C2519" t="s">
        <v>112</v>
      </c>
      <c r="D2519" t="s">
        <v>137</v>
      </c>
      <c r="E2519">
        <v>27</v>
      </c>
      <c r="F2519" t="s">
        <v>109</v>
      </c>
      <c r="G2519" t="s">
        <v>104</v>
      </c>
      <c r="H2519" s="5">
        <v>484</v>
      </c>
      <c r="I2519" s="5">
        <v>11677.56</v>
      </c>
      <c r="J2519" t="s">
        <v>140</v>
      </c>
      <c r="K2519" t="s">
        <v>107</v>
      </c>
      <c r="L2519">
        <v>0</v>
      </c>
      <c r="M2519">
        <v>0</v>
      </c>
      <c r="N2519">
        <v>5</v>
      </c>
      <c r="O2519" s="6">
        <v>10</v>
      </c>
      <c r="P2519" t="s">
        <v>107</v>
      </c>
      <c r="Q2519" t="s">
        <v>107</v>
      </c>
      <c r="R2519">
        <f>IF(F2519="Monthly",2,0)
+IF(E2519&lt;=6,2,0)
+IF(N2519&lt;=2,2,0)
+IF(L2519&gt;=4,2,0)
+IF(M2519&gt;=2,1,0)
+IF(H2519&gt;=_xlfn.PERCENTILE.INC($H$2:$H$10001,0.75),1,0)</f>
        <v>0</v>
      </c>
      <c r="S2519" t="str">
        <f>IF(R2519&gt;=7,"High",IF(R2519&gt;=4,"Medium","Low"))</f>
        <v>Low</v>
      </c>
    </row>
    <row r="2520" spans="1:19">
      <c r="A2520" t="s">
        <v>2645</v>
      </c>
      <c r="B2520">
        <v>38</v>
      </c>
      <c r="C2520" t="s">
        <v>112</v>
      </c>
      <c r="D2520" t="s">
        <v>131</v>
      </c>
      <c r="E2520">
        <v>56</v>
      </c>
      <c r="F2520" t="s">
        <v>109</v>
      </c>
      <c r="G2520" t="s">
        <v>110</v>
      </c>
      <c r="H2520" s="5">
        <v>712</v>
      </c>
      <c r="I2520" s="5">
        <v>40186.239999999998</v>
      </c>
      <c r="J2520" t="s">
        <v>105</v>
      </c>
      <c r="K2520" t="s">
        <v>106</v>
      </c>
      <c r="L2520">
        <v>0</v>
      </c>
      <c r="M2520">
        <v>0</v>
      </c>
      <c r="N2520">
        <v>5</v>
      </c>
      <c r="O2520" s="6">
        <v>0</v>
      </c>
      <c r="P2520" t="s">
        <v>106</v>
      </c>
      <c r="Q2520" t="s">
        <v>107</v>
      </c>
      <c r="R2520">
        <f>IF(F2520="Monthly",2,0)
+IF(E2520&lt;=6,2,0)
+IF(N2520&lt;=2,2,0)
+IF(L2520&gt;=4,2,0)
+IF(M2520&gt;=2,1,0)
+IF(H2520&gt;=_xlfn.PERCENTILE.INC($H$2:$H$10001,0.75),1,0)</f>
        <v>0</v>
      </c>
      <c r="S2520" t="str">
        <f>IF(R2520&gt;=7,"High",IF(R2520&gt;=4,"Medium","Low"))</f>
        <v>Low</v>
      </c>
    </row>
    <row r="2521" spans="1:19">
      <c r="A2521" t="s">
        <v>2646</v>
      </c>
      <c r="B2521">
        <v>28</v>
      </c>
      <c r="C2521" t="s">
        <v>101</v>
      </c>
      <c r="D2521" t="s">
        <v>137</v>
      </c>
      <c r="E2521">
        <v>39</v>
      </c>
      <c r="F2521" t="s">
        <v>103</v>
      </c>
      <c r="G2521" t="s">
        <v>104</v>
      </c>
      <c r="H2521" s="5">
        <v>428</v>
      </c>
      <c r="I2521" s="5">
        <v>16627.419999999998</v>
      </c>
      <c r="J2521" t="s">
        <v>117</v>
      </c>
      <c r="K2521" t="s">
        <v>106</v>
      </c>
      <c r="L2521">
        <v>0</v>
      </c>
      <c r="M2521">
        <v>0</v>
      </c>
      <c r="N2521">
        <v>5</v>
      </c>
      <c r="O2521" s="6">
        <v>0</v>
      </c>
      <c r="P2521" t="s">
        <v>107</v>
      </c>
      <c r="Q2521" t="s">
        <v>107</v>
      </c>
      <c r="R2521">
        <f>IF(F2521="Monthly",2,0)
+IF(E2521&lt;=6,2,0)
+IF(N2521&lt;=2,2,0)
+IF(L2521&gt;=4,2,0)
+IF(M2521&gt;=2,1,0)
+IF(H2521&gt;=_xlfn.PERCENTILE.INC($H$2:$H$10001,0.75),1,0)</f>
        <v>2</v>
      </c>
      <c r="S2521" t="str">
        <f>IF(R2521&gt;=7,"High",IF(R2521&gt;=4,"Medium","Low"))</f>
        <v>Low</v>
      </c>
    </row>
    <row r="2522" spans="1:19">
      <c r="A2522" t="s">
        <v>2647</v>
      </c>
      <c r="B2522">
        <v>53</v>
      </c>
      <c r="C2522" t="s">
        <v>101</v>
      </c>
      <c r="D2522" t="s">
        <v>133</v>
      </c>
      <c r="E2522">
        <v>28</v>
      </c>
      <c r="F2522" t="s">
        <v>109</v>
      </c>
      <c r="G2522" t="s">
        <v>129</v>
      </c>
      <c r="H2522" s="5">
        <v>1057</v>
      </c>
      <c r="I2522" s="5">
        <v>26146.61</v>
      </c>
      <c r="J2522" t="s">
        <v>115</v>
      </c>
      <c r="K2522" t="s">
        <v>106</v>
      </c>
      <c r="L2522">
        <v>1</v>
      </c>
      <c r="M2522">
        <v>0</v>
      </c>
      <c r="N2522">
        <v>5</v>
      </c>
      <c r="O2522" s="6">
        <v>10</v>
      </c>
      <c r="P2522" t="s">
        <v>107</v>
      </c>
      <c r="Q2522" t="s">
        <v>106</v>
      </c>
      <c r="R2522">
        <f>IF(F2522="Monthly",2,0)
+IF(E2522&lt;=6,2,0)
+IF(N2522&lt;=2,2,0)
+IF(L2522&gt;=4,2,0)
+IF(M2522&gt;=2,1,0)
+IF(H2522&gt;=_xlfn.PERCENTILE.INC($H$2:$H$10001,0.75),1,0)</f>
        <v>1</v>
      </c>
      <c r="S2522" t="str">
        <f>IF(R2522&gt;=7,"High",IF(R2522&gt;=4,"Medium","Low"))</f>
        <v>Low</v>
      </c>
    </row>
    <row r="2523" spans="1:19">
      <c r="A2523" t="s">
        <v>2648</v>
      </c>
      <c r="B2523">
        <v>33</v>
      </c>
      <c r="C2523" t="s">
        <v>112</v>
      </c>
      <c r="D2523" t="s">
        <v>102</v>
      </c>
      <c r="E2523">
        <v>26</v>
      </c>
      <c r="F2523" t="s">
        <v>103</v>
      </c>
      <c r="G2523" t="s">
        <v>129</v>
      </c>
      <c r="H2523" s="5">
        <v>1010</v>
      </c>
      <c r="I2523" s="5">
        <v>26042.47</v>
      </c>
      <c r="J2523" t="s">
        <v>140</v>
      </c>
      <c r="K2523" t="s">
        <v>106</v>
      </c>
      <c r="L2523">
        <v>0</v>
      </c>
      <c r="M2523">
        <v>0</v>
      </c>
      <c r="N2523">
        <v>5</v>
      </c>
      <c r="O2523" s="6">
        <v>0</v>
      </c>
      <c r="P2523" t="s">
        <v>107</v>
      </c>
      <c r="Q2523" t="s">
        <v>107</v>
      </c>
      <c r="R2523">
        <f>IF(F2523="Monthly",2,0)
+IF(E2523&lt;=6,2,0)
+IF(N2523&lt;=2,2,0)
+IF(L2523&gt;=4,2,0)
+IF(M2523&gt;=2,1,0)
+IF(H2523&gt;=_xlfn.PERCENTILE.INC($H$2:$H$10001,0.75),1,0)</f>
        <v>3</v>
      </c>
      <c r="S2523" t="str">
        <f>IF(R2523&gt;=7,"High",IF(R2523&gt;=4,"Medium","Low"))</f>
        <v>Low</v>
      </c>
    </row>
    <row r="2524" spans="1:19">
      <c r="A2524" t="s">
        <v>2649</v>
      </c>
      <c r="B2524">
        <v>36</v>
      </c>
      <c r="C2524" t="s">
        <v>101</v>
      </c>
      <c r="D2524" t="s">
        <v>102</v>
      </c>
      <c r="E2524">
        <v>34</v>
      </c>
      <c r="F2524" t="s">
        <v>103</v>
      </c>
      <c r="G2524" t="s">
        <v>104</v>
      </c>
      <c r="H2524" s="5">
        <v>516</v>
      </c>
      <c r="I2524" s="5">
        <v>17463.599999999999</v>
      </c>
      <c r="J2524" t="s">
        <v>140</v>
      </c>
      <c r="K2524" t="s">
        <v>106</v>
      </c>
      <c r="L2524">
        <v>7</v>
      </c>
      <c r="M2524">
        <v>3</v>
      </c>
      <c r="N2524">
        <v>3</v>
      </c>
      <c r="O2524" s="6">
        <v>0</v>
      </c>
      <c r="P2524" t="s">
        <v>106</v>
      </c>
      <c r="Q2524" t="s">
        <v>107</v>
      </c>
      <c r="R2524">
        <f>IF(F2524="Monthly",2,0)
+IF(E2524&lt;=6,2,0)
+IF(N2524&lt;=2,2,0)
+IF(L2524&gt;=4,2,0)
+IF(M2524&gt;=2,1,0)
+IF(H2524&gt;=_xlfn.PERCENTILE.INC($H$2:$H$10001,0.75),1,0)</f>
        <v>5</v>
      </c>
      <c r="S2524" t="str">
        <f>IF(R2524&gt;=7,"High",IF(R2524&gt;=4,"Medium","Low"))</f>
        <v>Medium</v>
      </c>
    </row>
    <row r="2525" spans="1:19">
      <c r="A2525" t="s">
        <v>2650</v>
      </c>
      <c r="B2525">
        <v>34</v>
      </c>
      <c r="C2525" t="s">
        <v>101</v>
      </c>
      <c r="D2525" t="s">
        <v>123</v>
      </c>
      <c r="E2525">
        <v>19</v>
      </c>
      <c r="F2525" t="s">
        <v>121</v>
      </c>
      <c r="G2525" t="s">
        <v>110</v>
      </c>
      <c r="H2525" s="5">
        <v>763</v>
      </c>
      <c r="I2525" s="5">
        <v>12986.47</v>
      </c>
      <c r="J2525" t="s">
        <v>117</v>
      </c>
      <c r="K2525" t="s">
        <v>106</v>
      </c>
      <c r="L2525">
        <v>3</v>
      </c>
      <c r="M2525">
        <v>1</v>
      </c>
      <c r="N2525">
        <v>4</v>
      </c>
      <c r="O2525" s="6">
        <v>10</v>
      </c>
      <c r="P2525" t="s">
        <v>106</v>
      </c>
      <c r="Q2525" t="s">
        <v>107</v>
      </c>
      <c r="R2525">
        <f>IF(F2525="Monthly",2,0)
+IF(E2525&lt;=6,2,0)
+IF(N2525&lt;=2,2,0)
+IF(L2525&gt;=4,2,0)
+IF(M2525&gt;=2,1,0)
+IF(H2525&gt;=_xlfn.PERCENTILE.INC($H$2:$H$10001,0.75),1,0)</f>
        <v>0</v>
      </c>
      <c r="S2525" t="str">
        <f>IF(R2525&gt;=7,"High",IF(R2525&gt;=4,"Medium","Low"))</f>
        <v>Low</v>
      </c>
    </row>
    <row r="2526" spans="1:19">
      <c r="A2526" t="s">
        <v>2651</v>
      </c>
      <c r="B2526">
        <v>46</v>
      </c>
      <c r="C2526" t="s">
        <v>101</v>
      </c>
      <c r="D2526" t="s">
        <v>131</v>
      </c>
      <c r="E2526">
        <v>36</v>
      </c>
      <c r="F2526" t="s">
        <v>103</v>
      </c>
      <c r="G2526" t="s">
        <v>104</v>
      </c>
      <c r="H2526" s="5">
        <v>584</v>
      </c>
      <c r="I2526" s="5">
        <v>21098.13</v>
      </c>
      <c r="J2526" t="s">
        <v>117</v>
      </c>
      <c r="K2526" t="s">
        <v>107</v>
      </c>
      <c r="L2526">
        <v>0</v>
      </c>
      <c r="M2526">
        <v>0</v>
      </c>
      <c r="N2526">
        <v>5</v>
      </c>
      <c r="O2526" s="6">
        <v>0</v>
      </c>
      <c r="P2526" t="s">
        <v>106</v>
      </c>
      <c r="Q2526" t="s">
        <v>106</v>
      </c>
      <c r="R2526">
        <f>IF(F2526="Monthly",2,0)
+IF(E2526&lt;=6,2,0)
+IF(N2526&lt;=2,2,0)
+IF(L2526&gt;=4,2,0)
+IF(M2526&gt;=2,1,0)
+IF(H2526&gt;=_xlfn.PERCENTILE.INC($H$2:$H$10001,0.75),1,0)</f>
        <v>2</v>
      </c>
      <c r="S2526" t="str">
        <f>IF(R2526&gt;=7,"High",IF(R2526&gt;=4,"Medium","Low"))</f>
        <v>Low</v>
      </c>
    </row>
    <row r="2527" spans="1:19">
      <c r="A2527" t="s">
        <v>2652</v>
      </c>
      <c r="B2527">
        <v>37</v>
      </c>
      <c r="C2527" t="s">
        <v>101</v>
      </c>
      <c r="D2527" t="s">
        <v>123</v>
      </c>
      <c r="E2527">
        <v>72</v>
      </c>
      <c r="F2527" t="s">
        <v>121</v>
      </c>
      <c r="G2527" t="s">
        <v>104</v>
      </c>
      <c r="H2527" s="5">
        <v>535</v>
      </c>
      <c r="I2527" s="5">
        <v>32818.980000000003</v>
      </c>
      <c r="J2527" t="s">
        <v>134</v>
      </c>
      <c r="K2527" t="s">
        <v>106</v>
      </c>
      <c r="L2527">
        <v>5</v>
      </c>
      <c r="M2527">
        <v>3</v>
      </c>
      <c r="N2527">
        <v>2</v>
      </c>
      <c r="O2527" s="6">
        <v>15</v>
      </c>
      <c r="P2527" t="s">
        <v>107</v>
      </c>
      <c r="Q2527" t="s">
        <v>107</v>
      </c>
      <c r="R2527">
        <f>IF(F2527="Monthly",2,0)
+IF(E2527&lt;=6,2,0)
+IF(N2527&lt;=2,2,0)
+IF(L2527&gt;=4,2,0)
+IF(M2527&gt;=2,1,0)
+IF(H2527&gt;=_xlfn.PERCENTILE.INC($H$2:$H$10001,0.75),1,0)</f>
        <v>5</v>
      </c>
      <c r="S2527" t="str">
        <f>IF(R2527&gt;=7,"High",IF(R2527&gt;=4,"Medium","Low"))</f>
        <v>Medium</v>
      </c>
    </row>
    <row r="2528" spans="1:19">
      <c r="A2528" t="s">
        <v>2653</v>
      </c>
      <c r="B2528">
        <v>18</v>
      </c>
      <c r="C2528" t="s">
        <v>112</v>
      </c>
      <c r="D2528" t="s">
        <v>126</v>
      </c>
      <c r="E2528">
        <v>36</v>
      </c>
      <c r="F2528" t="s">
        <v>103</v>
      </c>
      <c r="G2528" t="s">
        <v>104</v>
      </c>
      <c r="H2528" s="5">
        <v>529</v>
      </c>
      <c r="I2528" s="5">
        <v>19482.939999999999</v>
      </c>
      <c r="J2528" t="s">
        <v>117</v>
      </c>
      <c r="K2528" t="s">
        <v>106</v>
      </c>
      <c r="L2528">
        <v>2</v>
      </c>
      <c r="M2528">
        <v>1</v>
      </c>
      <c r="N2528">
        <v>4</v>
      </c>
      <c r="O2528" s="6">
        <v>0</v>
      </c>
      <c r="P2528" t="s">
        <v>107</v>
      </c>
      <c r="Q2528" t="s">
        <v>107</v>
      </c>
      <c r="R2528">
        <f>IF(F2528="Monthly",2,0)
+IF(E2528&lt;=6,2,0)
+IF(N2528&lt;=2,2,0)
+IF(L2528&gt;=4,2,0)
+IF(M2528&gt;=2,1,0)
+IF(H2528&gt;=_xlfn.PERCENTILE.INC($H$2:$H$10001,0.75),1,0)</f>
        <v>2</v>
      </c>
      <c r="S2528" t="str">
        <f>IF(R2528&gt;=7,"High",IF(R2528&gt;=4,"Medium","Low"))</f>
        <v>Low</v>
      </c>
    </row>
    <row r="2529" spans="1:19">
      <c r="A2529" t="s">
        <v>2654</v>
      </c>
      <c r="B2529">
        <v>45</v>
      </c>
      <c r="C2529" t="s">
        <v>101</v>
      </c>
      <c r="D2529" t="s">
        <v>102</v>
      </c>
      <c r="E2529">
        <v>30</v>
      </c>
      <c r="F2529" t="s">
        <v>103</v>
      </c>
      <c r="G2529" t="s">
        <v>104</v>
      </c>
      <c r="H2529" s="5">
        <v>481</v>
      </c>
      <c r="I2529" s="5">
        <v>14089.67</v>
      </c>
      <c r="J2529" t="s">
        <v>134</v>
      </c>
      <c r="K2529" t="s">
        <v>106</v>
      </c>
      <c r="L2529">
        <v>1</v>
      </c>
      <c r="M2529">
        <v>0</v>
      </c>
      <c r="N2529">
        <v>4</v>
      </c>
      <c r="O2529" s="6">
        <v>0</v>
      </c>
      <c r="P2529" t="s">
        <v>106</v>
      </c>
      <c r="Q2529" t="s">
        <v>107</v>
      </c>
      <c r="R2529">
        <f>IF(F2529="Monthly",2,0)
+IF(E2529&lt;=6,2,0)
+IF(N2529&lt;=2,2,0)
+IF(L2529&gt;=4,2,0)
+IF(M2529&gt;=2,1,0)
+IF(H2529&gt;=_xlfn.PERCENTILE.INC($H$2:$H$10001,0.75),1,0)</f>
        <v>2</v>
      </c>
      <c r="S2529" t="str">
        <f>IF(R2529&gt;=7,"High",IF(R2529&gt;=4,"Medium","Low"))</f>
        <v>Low</v>
      </c>
    </row>
    <row r="2530" spans="1:19">
      <c r="A2530" t="s">
        <v>2655</v>
      </c>
      <c r="B2530">
        <v>57</v>
      </c>
      <c r="C2530" t="s">
        <v>101</v>
      </c>
      <c r="D2530" t="s">
        <v>137</v>
      </c>
      <c r="E2530">
        <v>43</v>
      </c>
      <c r="F2530" t="s">
        <v>103</v>
      </c>
      <c r="G2530" t="s">
        <v>129</v>
      </c>
      <c r="H2530" s="5">
        <v>1020</v>
      </c>
      <c r="I2530" s="5">
        <v>43290.8</v>
      </c>
      <c r="J2530" t="s">
        <v>134</v>
      </c>
      <c r="K2530" t="s">
        <v>106</v>
      </c>
      <c r="L2530">
        <v>0</v>
      </c>
      <c r="M2530">
        <v>0</v>
      </c>
      <c r="N2530">
        <v>5</v>
      </c>
      <c r="O2530" s="6">
        <v>0</v>
      </c>
      <c r="P2530" t="s">
        <v>107</v>
      </c>
      <c r="Q2530" t="s">
        <v>106</v>
      </c>
      <c r="R2530">
        <f>IF(F2530="Monthly",2,0)
+IF(E2530&lt;=6,2,0)
+IF(N2530&lt;=2,2,0)
+IF(L2530&gt;=4,2,0)
+IF(M2530&gt;=2,1,0)
+IF(H2530&gt;=_xlfn.PERCENTILE.INC($H$2:$H$10001,0.75),1,0)</f>
        <v>3</v>
      </c>
      <c r="S2530" t="str">
        <f>IF(R2530&gt;=7,"High",IF(R2530&gt;=4,"Medium","Low"))</f>
        <v>Low</v>
      </c>
    </row>
    <row r="2531" spans="1:19">
      <c r="A2531" t="s">
        <v>2656</v>
      </c>
      <c r="B2531">
        <v>27</v>
      </c>
      <c r="C2531" t="s">
        <v>112</v>
      </c>
      <c r="D2531" t="s">
        <v>123</v>
      </c>
      <c r="E2531">
        <v>13</v>
      </c>
      <c r="F2531" t="s">
        <v>103</v>
      </c>
      <c r="G2531" t="s">
        <v>110</v>
      </c>
      <c r="H2531" s="5">
        <v>762</v>
      </c>
      <c r="I2531" s="5">
        <v>9932.52</v>
      </c>
      <c r="J2531" t="s">
        <v>117</v>
      </c>
      <c r="K2531" t="s">
        <v>106</v>
      </c>
      <c r="L2531">
        <v>2</v>
      </c>
      <c r="M2531">
        <v>0</v>
      </c>
      <c r="N2531">
        <v>5</v>
      </c>
      <c r="O2531" s="6">
        <v>0</v>
      </c>
      <c r="P2531" t="s">
        <v>107</v>
      </c>
      <c r="Q2531" t="s">
        <v>107</v>
      </c>
      <c r="R2531">
        <f>IF(F2531="Monthly",2,0)
+IF(E2531&lt;=6,2,0)
+IF(N2531&lt;=2,2,0)
+IF(L2531&gt;=4,2,0)
+IF(M2531&gt;=2,1,0)
+IF(H2531&gt;=_xlfn.PERCENTILE.INC($H$2:$H$10001,0.75),1,0)</f>
        <v>2</v>
      </c>
      <c r="S2531" t="str">
        <f>IF(R2531&gt;=7,"High",IF(R2531&gt;=4,"Medium","Low"))</f>
        <v>Low</v>
      </c>
    </row>
    <row r="2532" spans="1:19">
      <c r="A2532" t="s">
        <v>2657</v>
      </c>
      <c r="B2532">
        <v>35</v>
      </c>
      <c r="C2532" t="s">
        <v>101</v>
      </c>
      <c r="D2532" t="s">
        <v>126</v>
      </c>
      <c r="E2532">
        <v>56</v>
      </c>
      <c r="F2532" t="s">
        <v>109</v>
      </c>
      <c r="G2532" t="s">
        <v>104</v>
      </c>
      <c r="H2532" s="5">
        <v>549</v>
      </c>
      <c r="I2532" s="5">
        <v>30534.07</v>
      </c>
      <c r="J2532" t="s">
        <v>117</v>
      </c>
      <c r="K2532" t="s">
        <v>106</v>
      </c>
      <c r="L2532">
        <v>4</v>
      </c>
      <c r="M2532">
        <v>1</v>
      </c>
      <c r="N2532">
        <v>4</v>
      </c>
      <c r="O2532" s="6">
        <v>0</v>
      </c>
      <c r="P2532" t="s">
        <v>107</v>
      </c>
      <c r="Q2532" t="s">
        <v>106</v>
      </c>
      <c r="R2532">
        <f>IF(F2532="Monthly",2,0)
+IF(E2532&lt;=6,2,0)
+IF(N2532&lt;=2,2,0)
+IF(L2532&gt;=4,2,0)
+IF(M2532&gt;=2,1,0)
+IF(H2532&gt;=_xlfn.PERCENTILE.INC($H$2:$H$10001,0.75),1,0)</f>
        <v>2</v>
      </c>
      <c r="S2532" t="str">
        <f>IF(R2532&gt;=7,"High",IF(R2532&gt;=4,"Medium","Low"))</f>
        <v>Low</v>
      </c>
    </row>
    <row r="2533" spans="1:19">
      <c r="A2533" t="s">
        <v>2658</v>
      </c>
      <c r="B2533">
        <v>26</v>
      </c>
      <c r="C2533" t="s">
        <v>101</v>
      </c>
      <c r="D2533" t="s">
        <v>133</v>
      </c>
      <c r="E2533">
        <v>34</v>
      </c>
      <c r="F2533" t="s">
        <v>103</v>
      </c>
      <c r="G2533" t="s">
        <v>104</v>
      </c>
      <c r="H2533" s="5">
        <v>469</v>
      </c>
      <c r="I2533" s="5">
        <v>15902.39</v>
      </c>
      <c r="J2533" t="s">
        <v>115</v>
      </c>
      <c r="K2533" t="s">
        <v>107</v>
      </c>
      <c r="L2533">
        <v>0</v>
      </c>
      <c r="M2533">
        <v>0</v>
      </c>
      <c r="N2533">
        <v>5</v>
      </c>
      <c r="O2533" s="6">
        <v>0</v>
      </c>
      <c r="P2533" t="s">
        <v>107</v>
      </c>
      <c r="Q2533" t="s">
        <v>107</v>
      </c>
      <c r="R2533">
        <f>IF(F2533="Monthly",2,0)
+IF(E2533&lt;=6,2,0)
+IF(N2533&lt;=2,2,0)
+IF(L2533&gt;=4,2,0)
+IF(M2533&gt;=2,1,0)
+IF(H2533&gt;=_xlfn.PERCENTILE.INC($H$2:$H$10001,0.75),1,0)</f>
        <v>2</v>
      </c>
      <c r="S2533" t="str">
        <f>IF(R2533&gt;=7,"High",IF(R2533&gt;=4,"Medium","Low"))</f>
        <v>Low</v>
      </c>
    </row>
    <row r="2534" spans="1:19">
      <c r="A2534" t="s">
        <v>2659</v>
      </c>
      <c r="B2534">
        <v>50</v>
      </c>
      <c r="C2534" t="s">
        <v>112</v>
      </c>
      <c r="D2534" t="s">
        <v>113</v>
      </c>
      <c r="E2534">
        <v>41</v>
      </c>
      <c r="F2534" t="s">
        <v>121</v>
      </c>
      <c r="G2534" t="s">
        <v>104</v>
      </c>
      <c r="H2534" s="5">
        <v>458</v>
      </c>
      <c r="I2534" s="5">
        <v>16958.099999999999</v>
      </c>
      <c r="J2534" t="s">
        <v>115</v>
      </c>
      <c r="K2534" t="s">
        <v>106</v>
      </c>
      <c r="L2534">
        <v>0</v>
      </c>
      <c r="M2534">
        <v>0</v>
      </c>
      <c r="N2534">
        <v>5</v>
      </c>
      <c r="O2534" s="6">
        <v>10</v>
      </c>
      <c r="P2534" t="s">
        <v>106</v>
      </c>
      <c r="Q2534" t="s">
        <v>107</v>
      </c>
      <c r="R2534">
        <f>IF(F2534="Monthly",2,0)
+IF(E2534&lt;=6,2,0)
+IF(N2534&lt;=2,2,0)
+IF(L2534&gt;=4,2,0)
+IF(M2534&gt;=2,1,0)
+IF(H2534&gt;=_xlfn.PERCENTILE.INC($H$2:$H$10001,0.75),1,0)</f>
        <v>0</v>
      </c>
      <c r="S2534" t="str">
        <f>IF(R2534&gt;=7,"High",IF(R2534&gt;=4,"Medium","Low"))</f>
        <v>Low</v>
      </c>
    </row>
    <row r="2535" spans="1:19">
      <c r="A2535" t="s">
        <v>2660</v>
      </c>
      <c r="B2535">
        <v>35</v>
      </c>
      <c r="C2535" t="s">
        <v>112</v>
      </c>
      <c r="D2535" t="s">
        <v>113</v>
      </c>
      <c r="E2535">
        <v>55</v>
      </c>
      <c r="F2535" t="s">
        <v>109</v>
      </c>
      <c r="G2535" t="s">
        <v>110</v>
      </c>
      <c r="H2535" s="5">
        <v>674</v>
      </c>
      <c r="I2535" s="5">
        <v>36915.93</v>
      </c>
      <c r="J2535" t="s">
        <v>115</v>
      </c>
      <c r="K2535" t="s">
        <v>106</v>
      </c>
      <c r="L2535">
        <v>0</v>
      </c>
      <c r="M2535">
        <v>0</v>
      </c>
      <c r="N2535">
        <v>4</v>
      </c>
      <c r="O2535" s="6">
        <v>0</v>
      </c>
      <c r="P2535" t="s">
        <v>106</v>
      </c>
      <c r="Q2535" t="s">
        <v>107</v>
      </c>
      <c r="R2535">
        <f>IF(F2535="Monthly",2,0)
+IF(E2535&lt;=6,2,0)
+IF(N2535&lt;=2,2,0)
+IF(L2535&gt;=4,2,0)
+IF(M2535&gt;=2,1,0)
+IF(H2535&gt;=_xlfn.PERCENTILE.INC($H$2:$H$10001,0.75),1,0)</f>
        <v>0</v>
      </c>
      <c r="S2535" t="str">
        <f>IF(R2535&gt;=7,"High",IF(R2535&gt;=4,"Medium","Low"))</f>
        <v>Low</v>
      </c>
    </row>
    <row r="2536" spans="1:19">
      <c r="A2536" t="s">
        <v>2661</v>
      </c>
      <c r="B2536">
        <v>21</v>
      </c>
      <c r="C2536" t="s">
        <v>112</v>
      </c>
      <c r="D2536" t="s">
        <v>126</v>
      </c>
      <c r="E2536">
        <v>30</v>
      </c>
      <c r="F2536" t="s">
        <v>103</v>
      </c>
      <c r="G2536" t="s">
        <v>104</v>
      </c>
      <c r="H2536" s="5">
        <v>561</v>
      </c>
      <c r="I2536" s="5">
        <v>16472.189999999999</v>
      </c>
      <c r="J2536" t="s">
        <v>115</v>
      </c>
      <c r="K2536" t="s">
        <v>106</v>
      </c>
      <c r="L2536">
        <v>0</v>
      </c>
      <c r="M2536">
        <v>0</v>
      </c>
      <c r="N2536">
        <v>5</v>
      </c>
      <c r="O2536" s="6">
        <v>0</v>
      </c>
      <c r="P2536" t="s">
        <v>106</v>
      </c>
      <c r="Q2536" t="s">
        <v>106</v>
      </c>
      <c r="R2536">
        <f>IF(F2536="Monthly",2,0)
+IF(E2536&lt;=6,2,0)
+IF(N2536&lt;=2,2,0)
+IF(L2536&gt;=4,2,0)
+IF(M2536&gt;=2,1,0)
+IF(H2536&gt;=_xlfn.PERCENTILE.INC($H$2:$H$10001,0.75),1,0)</f>
        <v>2</v>
      </c>
      <c r="S2536" t="str">
        <f>IF(R2536&gt;=7,"High",IF(R2536&gt;=4,"Medium","Low"))</f>
        <v>Low</v>
      </c>
    </row>
    <row r="2537" spans="1:19">
      <c r="A2537" t="s">
        <v>2662</v>
      </c>
      <c r="B2537">
        <v>53</v>
      </c>
      <c r="C2537" t="s">
        <v>101</v>
      </c>
      <c r="D2537" t="s">
        <v>137</v>
      </c>
      <c r="E2537">
        <v>10</v>
      </c>
      <c r="F2537" t="s">
        <v>103</v>
      </c>
      <c r="G2537" t="s">
        <v>110</v>
      </c>
      <c r="H2537" s="5">
        <v>748</v>
      </c>
      <c r="I2537" s="5">
        <v>7383.39</v>
      </c>
      <c r="J2537" t="s">
        <v>117</v>
      </c>
      <c r="K2537" t="s">
        <v>106</v>
      </c>
      <c r="L2537">
        <v>0</v>
      </c>
      <c r="M2537">
        <v>0</v>
      </c>
      <c r="N2537">
        <v>5</v>
      </c>
      <c r="O2537" s="6">
        <v>0</v>
      </c>
      <c r="P2537" t="s">
        <v>107</v>
      </c>
      <c r="Q2537" t="s">
        <v>107</v>
      </c>
      <c r="R2537">
        <f>IF(F2537="Monthly",2,0)
+IF(E2537&lt;=6,2,0)
+IF(N2537&lt;=2,2,0)
+IF(L2537&gt;=4,2,0)
+IF(M2537&gt;=2,1,0)
+IF(H2537&gt;=_xlfn.PERCENTILE.INC($H$2:$H$10001,0.75),1,0)</f>
        <v>2</v>
      </c>
      <c r="S2537" t="str">
        <f>IF(R2537&gt;=7,"High",IF(R2537&gt;=4,"Medium","Low"))</f>
        <v>Low</v>
      </c>
    </row>
    <row r="2538" spans="1:19">
      <c r="A2538" t="s">
        <v>2663</v>
      </c>
      <c r="B2538">
        <v>23</v>
      </c>
      <c r="C2538" t="s">
        <v>112</v>
      </c>
      <c r="D2538" t="s">
        <v>137</v>
      </c>
      <c r="E2538">
        <v>22</v>
      </c>
      <c r="F2538" t="s">
        <v>103</v>
      </c>
      <c r="G2538" t="s">
        <v>110</v>
      </c>
      <c r="H2538" s="5">
        <v>790</v>
      </c>
      <c r="I2538" s="5">
        <v>17353.48</v>
      </c>
      <c r="J2538" t="s">
        <v>117</v>
      </c>
      <c r="K2538" t="s">
        <v>106</v>
      </c>
      <c r="L2538">
        <v>5</v>
      </c>
      <c r="M2538">
        <v>2</v>
      </c>
      <c r="N2538">
        <v>3</v>
      </c>
      <c r="O2538" s="6">
        <v>0</v>
      </c>
      <c r="P2538" t="s">
        <v>106</v>
      </c>
      <c r="Q2538" t="s">
        <v>106</v>
      </c>
      <c r="R2538">
        <f>IF(F2538="Monthly",2,0)
+IF(E2538&lt;=6,2,0)
+IF(N2538&lt;=2,2,0)
+IF(L2538&gt;=4,2,0)
+IF(M2538&gt;=2,1,0)
+IF(H2538&gt;=_xlfn.PERCENTILE.INC($H$2:$H$10001,0.75),1,0)</f>
        <v>5</v>
      </c>
      <c r="S2538" t="str">
        <f>IF(R2538&gt;=7,"High",IF(R2538&gt;=4,"Medium","Low"))</f>
        <v>Medium</v>
      </c>
    </row>
    <row r="2539" spans="1:19">
      <c r="A2539" t="s">
        <v>2664</v>
      </c>
      <c r="B2539">
        <v>34</v>
      </c>
      <c r="C2539" t="s">
        <v>101</v>
      </c>
      <c r="D2539" t="s">
        <v>119</v>
      </c>
      <c r="E2539">
        <v>17</v>
      </c>
      <c r="F2539" t="s">
        <v>109</v>
      </c>
      <c r="G2539" t="s">
        <v>129</v>
      </c>
      <c r="H2539" s="5">
        <v>1019</v>
      </c>
      <c r="I2539" s="5">
        <v>17774.02</v>
      </c>
      <c r="J2539" t="s">
        <v>115</v>
      </c>
      <c r="K2539" t="s">
        <v>106</v>
      </c>
      <c r="L2539">
        <v>0</v>
      </c>
      <c r="M2539">
        <v>0</v>
      </c>
      <c r="N2539">
        <v>5</v>
      </c>
      <c r="O2539" s="6">
        <v>0</v>
      </c>
      <c r="P2539" t="s">
        <v>107</v>
      </c>
      <c r="Q2539" t="s">
        <v>107</v>
      </c>
      <c r="R2539">
        <f>IF(F2539="Monthly",2,0)
+IF(E2539&lt;=6,2,0)
+IF(N2539&lt;=2,2,0)
+IF(L2539&gt;=4,2,0)
+IF(M2539&gt;=2,1,0)
+IF(H2539&gt;=_xlfn.PERCENTILE.INC($H$2:$H$10001,0.75),1,0)</f>
        <v>1</v>
      </c>
      <c r="S2539" t="str">
        <f>IF(R2539&gt;=7,"High",IF(R2539&gt;=4,"Medium","Low"))</f>
        <v>Low</v>
      </c>
    </row>
    <row r="2540" spans="1:19">
      <c r="A2540" t="s">
        <v>2665</v>
      </c>
      <c r="B2540">
        <v>42</v>
      </c>
      <c r="C2540" t="s">
        <v>101</v>
      </c>
      <c r="D2540" t="s">
        <v>159</v>
      </c>
      <c r="E2540">
        <v>66</v>
      </c>
      <c r="F2540" t="s">
        <v>103</v>
      </c>
      <c r="G2540" t="s">
        <v>104</v>
      </c>
      <c r="H2540" s="5">
        <v>484</v>
      </c>
      <c r="I2540" s="5">
        <v>32422.17</v>
      </c>
      <c r="J2540" t="s">
        <v>134</v>
      </c>
      <c r="K2540" t="s">
        <v>107</v>
      </c>
      <c r="L2540">
        <v>1</v>
      </c>
      <c r="M2540">
        <v>0</v>
      </c>
      <c r="N2540">
        <v>5</v>
      </c>
      <c r="O2540" s="6">
        <v>0</v>
      </c>
      <c r="P2540" t="s">
        <v>106</v>
      </c>
      <c r="Q2540" t="s">
        <v>106</v>
      </c>
      <c r="R2540">
        <f>IF(F2540="Monthly",2,0)
+IF(E2540&lt;=6,2,0)
+IF(N2540&lt;=2,2,0)
+IF(L2540&gt;=4,2,0)
+IF(M2540&gt;=2,1,0)
+IF(H2540&gt;=_xlfn.PERCENTILE.INC($H$2:$H$10001,0.75),1,0)</f>
        <v>2</v>
      </c>
      <c r="S2540" t="str">
        <f>IF(R2540&gt;=7,"High",IF(R2540&gt;=4,"Medium","Low"))</f>
        <v>Low</v>
      </c>
    </row>
    <row r="2541" spans="1:19">
      <c r="A2541" t="s">
        <v>2666</v>
      </c>
      <c r="B2541">
        <v>20</v>
      </c>
      <c r="C2541" t="s">
        <v>112</v>
      </c>
      <c r="D2541" t="s">
        <v>123</v>
      </c>
      <c r="E2541">
        <v>36</v>
      </c>
      <c r="F2541" t="s">
        <v>103</v>
      </c>
      <c r="G2541" t="s">
        <v>129</v>
      </c>
      <c r="H2541" s="5">
        <v>1003</v>
      </c>
      <c r="I2541" s="5">
        <v>35609.129999999997</v>
      </c>
      <c r="J2541" t="s">
        <v>105</v>
      </c>
      <c r="K2541" t="s">
        <v>106</v>
      </c>
      <c r="L2541">
        <v>0</v>
      </c>
      <c r="M2541">
        <v>0</v>
      </c>
      <c r="N2541">
        <v>5</v>
      </c>
      <c r="O2541" s="6">
        <v>0</v>
      </c>
      <c r="P2541" t="s">
        <v>106</v>
      </c>
      <c r="Q2541" t="s">
        <v>106</v>
      </c>
      <c r="R2541">
        <f>IF(F2541="Monthly",2,0)
+IF(E2541&lt;=6,2,0)
+IF(N2541&lt;=2,2,0)
+IF(L2541&gt;=4,2,0)
+IF(M2541&gt;=2,1,0)
+IF(H2541&gt;=_xlfn.PERCENTILE.INC($H$2:$H$10001,0.75),1,0)</f>
        <v>3</v>
      </c>
      <c r="S2541" t="str">
        <f>IF(R2541&gt;=7,"High",IF(R2541&gt;=4,"Medium","Low"))</f>
        <v>Low</v>
      </c>
    </row>
    <row r="2542" spans="1:19">
      <c r="A2542" t="s">
        <v>2667</v>
      </c>
      <c r="B2542">
        <v>24</v>
      </c>
      <c r="C2542" t="s">
        <v>101</v>
      </c>
      <c r="D2542" t="s">
        <v>102</v>
      </c>
      <c r="E2542">
        <v>50</v>
      </c>
      <c r="F2542" t="s">
        <v>109</v>
      </c>
      <c r="G2542" t="s">
        <v>129</v>
      </c>
      <c r="H2542" s="5">
        <v>1043</v>
      </c>
      <c r="I2542" s="5">
        <v>52119.79</v>
      </c>
      <c r="J2542" t="s">
        <v>115</v>
      </c>
      <c r="K2542" t="s">
        <v>106</v>
      </c>
      <c r="L2542">
        <v>3</v>
      </c>
      <c r="M2542">
        <v>1</v>
      </c>
      <c r="N2542">
        <v>5</v>
      </c>
      <c r="O2542" s="6">
        <v>0</v>
      </c>
      <c r="P2542" t="s">
        <v>106</v>
      </c>
      <c r="Q2542" t="s">
        <v>107</v>
      </c>
      <c r="R2542">
        <f>IF(F2542="Monthly",2,0)
+IF(E2542&lt;=6,2,0)
+IF(N2542&lt;=2,2,0)
+IF(L2542&gt;=4,2,0)
+IF(M2542&gt;=2,1,0)
+IF(H2542&gt;=_xlfn.PERCENTILE.INC($H$2:$H$10001,0.75),1,0)</f>
        <v>1</v>
      </c>
      <c r="S2542" t="str">
        <f>IF(R2542&gt;=7,"High",IF(R2542&gt;=4,"Medium","Low"))</f>
        <v>Low</v>
      </c>
    </row>
    <row r="2543" spans="1:19">
      <c r="A2543" t="s">
        <v>2668</v>
      </c>
      <c r="B2543">
        <v>39</v>
      </c>
      <c r="C2543" t="s">
        <v>112</v>
      </c>
      <c r="D2543" t="s">
        <v>137</v>
      </c>
      <c r="E2543">
        <v>23</v>
      </c>
      <c r="F2543" t="s">
        <v>103</v>
      </c>
      <c r="G2543" t="s">
        <v>110</v>
      </c>
      <c r="H2543" s="5">
        <v>785</v>
      </c>
      <c r="I2543" s="5">
        <v>17885.310000000001</v>
      </c>
      <c r="J2543" t="s">
        <v>105</v>
      </c>
      <c r="K2543" t="s">
        <v>106</v>
      </c>
      <c r="L2543">
        <v>3</v>
      </c>
      <c r="M2543">
        <v>2</v>
      </c>
      <c r="N2543">
        <v>3</v>
      </c>
      <c r="O2543" s="6">
        <v>0</v>
      </c>
      <c r="P2543" t="s">
        <v>107</v>
      </c>
      <c r="Q2543" t="s">
        <v>106</v>
      </c>
      <c r="R2543">
        <f>IF(F2543="Monthly",2,0)
+IF(E2543&lt;=6,2,0)
+IF(N2543&lt;=2,2,0)
+IF(L2543&gt;=4,2,0)
+IF(M2543&gt;=2,1,0)
+IF(H2543&gt;=_xlfn.PERCENTILE.INC($H$2:$H$10001,0.75),1,0)</f>
        <v>3</v>
      </c>
      <c r="S2543" t="str">
        <f>IF(R2543&gt;=7,"High",IF(R2543&gt;=4,"Medium","Low"))</f>
        <v>Low</v>
      </c>
    </row>
    <row r="2544" spans="1:19">
      <c r="A2544" t="s">
        <v>2669</v>
      </c>
      <c r="B2544">
        <v>46</v>
      </c>
      <c r="C2544" t="s">
        <v>101</v>
      </c>
      <c r="D2544" t="s">
        <v>131</v>
      </c>
      <c r="E2544">
        <v>39</v>
      </c>
      <c r="F2544" t="s">
        <v>103</v>
      </c>
      <c r="G2544" t="s">
        <v>110</v>
      </c>
      <c r="H2544" s="5">
        <v>757</v>
      </c>
      <c r="I2544" s="5">
        <v>30261.52</v>
      </c>
      <c r="J2544" t="s">
        <v>115</v>
      </c>
      <c r="K2544" t="s">
        <v>106</v>
      </c>
      <c r="L2544">
        <v>1</v>
      </c>
      <c r="M2544">
        <v>0</v>
      </c>
      <c r="N2544">
        <v>5</v>
      </c>
      <c r="O2544" s="6">
        <v>0</v>
      </c>
      <c r="P2544" t="s">
        <v>107</v>
      </c>
      <c r="Q2544" t="s">
        <v>107</v>
      </c>
      <c r="R2544">
        <f>IF(F2544="Monthly",2,0)
+IF(E2544&lt;=6,2,0)
+IF(N2544&lt;=2,2,0)
+IF(L2544&gt;=4,2,0)
+IF(M2544&gt;=2,1,0)
+IF(H2544&gt;=_xlfn.PERCENTILE.INC($H$2:$H$10001,0.75),1,0)</f>
        <v>2</v>
      </c>
      <c r="S2544" t="str">
        <f>IF(R2544&gt;=7,"High",IF(R2544&gt;=4,"Medium","Low"))</f>
        <v>Low</v>
      </c>
    </row>
    <row r="2545" spans="1:19">
      <c r="A2545" t="s">
        <v>2670</v>
      </c>
      <c r="B2545">
        <v>56</v>
      </c>
      <c r="C2545" t="s">
        <v>101</v>
      </c>
      <c r="D2545" t="s">
        <v>128</v>
      </c>
      <c r="E2545">
        <v>53</v>
      </c>
      <c r="F2545" t="s">
        <v>103</v>
      </c>
      <c r="G2545" t="s">
        <v>104</v>
      </c>
      <c r="H2545" s="5">
        <v>452</v>
      </c>
      <c r="I2545" s="5">
        <v>24250.53</v>
      </c>
      <c r="J2545" t="s">
        <v>134</v>
      </c>
      <c r="K2545" t="s">
        <v>106</v>
      </c>
      <c r="L2545">
        <v>1</v>
      </c>
      <c r="M2545">
        <v>0</v>
      </c>
      <c r="N2545">
        <v>5</v>
      </c>
      <c r="O2545" s="6">
        <v>0</v>
      </c>
      <c r="P2545" t="s">
        <v>107</v>
      </c>
      <c r="Q2545" t="s">
        <v>107</v>
      </c>
      <c r="R2545">
        <f>IF(F2545="Monthly",2,0)
+IF(E2545&lt;=6,2,0)
+IF(N2545&lt;=2,2,0)
+IF(L2545&gt;=4,2,0)
+IF(M2545&gt;=2,1,0)
+IF(H2545&gt;=_xlfn.PERCENTILE.INC($H$2:$H$10001,0.75),1,0)</f>
        <v>2</v>
      </c>
      <c r="S2545" t="str">
        <f>IF(R2545&gt;=7,"High",IF(R2545&gt;=4,"Medium","Low"))</f>
        <v>Low</v>
      </c>
    </row>
    <row r="2546" spans="1:19">
      <c r="A2546" t="s">
        <v>2671</v>
      </c>
      <c r="B2546">
        <v>37</v>
      </c>
      <c r="C2546" t="s">
        <v>112</v>
      </c>
      <c r="D2546" t="s">
        <v>131</v>
      </c>
      <c r="E2546">
        <v>39</v>
      </c>
      <c r="F2546" t="s">
        <v>109</v>
      </c>
      <c r="G2546" t="s">
        <v>104</v>
      </c>
      <c r="H2546" s="5">
        <v>474</v>
      </c>
      <c r="I2546" s="5">
        <v>16856.39</v>
      </c>
      <c r="J2546" t="s">
        <v>134</v>
      </c>
      <c r="K2546" t="s">
        <v>106</v>
      </c>
      <c r="L2546">
        <v>1</v>
      </c>
      <c r="M2546">
        <v>0</v>
      </c>
      <c r="N2546">
        <v>5</v>
      </c>
      <c r="O2546" s="6">
        <v>10</v>
      </c>
      <c r="P2546" t="s">
        <v>107</v>
      </c>
      <c r="Q2546" t="s">
        <v>107</v>
      </c>
      <c r="R2546">
        <f>IF(F2546="Monthly",2,0)
+IF(E2546&lt;=6,2,0)
+IF(N2546&lt;=2,2,0)
+IF(L2546&gt;=4,2,0)
+IF(M2546&gt;=2,1,0)
+IF(H2546&gt;=_xlfn.PERCENTILE.INC($H$2:$H$10001,0.75),1,0)</f>
        <v>0</v>
      </c>
      <c r="S2546" t="str">
        <f>IF(R2546&gt;=7,"High",IF(R2546&gt;=4,"Medium","Low"))</f>
        <v>Low</v>
      </c>
    </row>
    <row r="2547" spans="1:19">
      <c r="A2547" t="s">
        <v>2672</v>
      </c>
      <c r="B2547">
        <v>18</v>
      </c>
      <c r="C2547" t="s">
        <v>112</v>
      </c>
      <c r="D2547" t="s">
        <v>119</v>
      </c>
      <c r="E2547">
        <v>14</v>
      </c>
      <c r="F2547" t="s">
        <v>109</v>
      </c>
      <c r="G2547" t="s">
        <v>104</v>
      </c>
      <c r="H2547" s="5">
        <v>549</v>
      </c>
      <c r="I2547" s="5">
        <v>7713.23</v>
      </c>
      <c r="J2547" t="s">
        <v>115</v>
      </c>
      <c r="K2547" t="s">
        <v>107</v>
      </c>
      <c r="L2547">
        <v>0</v>
      </c>
      <c r="M2547">
        <v>0</v>
      </c>
      <c r="N2547">
        <v>5</v>
      </c>
      <c r="O2547" s="6">
        <v>0</v>
      </c>
      <c r="P2547" t="s">
        <v>106</v>
      </c>
      <c r="Q2547" t="s">
        <v>107</v>
      </c>
      <c r="R2547">
        <f>IF(F2547="Monthly",2,0)
+IF(E2547&lt;=6,2,0)
+IF(N2547&lt;=2,2,0)
+IF(L2547&gt;=4,2,0)
+IF(M2547&gt;=2,1,0)
+IF(H2547&gt;=_xlfn.PERCENTILE.INC($H$2:$H$10001,0.75),1,0)</f>
        <v>0</v>
      </c>
      <c r="S2547" t="str">
        <f>IF(R2547&gt;=7,"High",IF(R2547&gt;=4,"Medium","Low"))</f>
        <v>Low</v>
      </c>
    </row>
    <row r="2548" spans="1:19">
      <c r="A2548" t="s">
        <v>2673</v>
      </c>
      <c r="B2548">
        <v>42</v>
      </c>
      <c r="C2548" t="s">
        <v>112</v>
      </c>
      <c r="D2548" t="s">
        <v>137</v>
      </c>
      <c r="E2548">
        <v>13</v>
      </c>
      <c r="F2548" t="s">
        <v>103</v>
      </c>
      <c r="G2548" t="s">
        <v>110</v>
      </c>
      <c r="H2548" s="5">
        <v>671</v>
      </c>
      <c r="I2548" s="5">
        <v>8914.89</v>
      </c>
      <c r="J2548" t="s">
        <v>140</v>
      </c>
      <c r="K2548" t="s">
        <v>106</v>
      </c>
      <c r="L2548">
        <v>5</v>
      </c>
      <c r="M2548">
        <v>3</v>
      </c>
      <c r="N2548">
        <v>1</v>
      </c>
      <c r="O2548" s="6">
        <v>0</v>
      </c>
      <c r="P2548" t="s">
        <v>107</v>
      </c>
      <c r="Q2548" t="s">
        <v>106</v>
      </c>
      <c r="R2548">
        <f>IF(F2548="Monthly",2,0)
+IF(E2548&lt;=6,2,0)
+IF(N2548&lt;=2,2,0)
+IF(L2548&gt;=4,2,0)
+IF(M2548&gt;=2,1,0)
+IF(H2548&gt;=_xlfn.PERCENTILE.INC($H$2:$H$10001,0.75),1,0)</f>
        <v>7</v>
      </c>
      <c r="S2548" t="str">
        <f>IF(R2548&gt;=7,"High",IF(R2548&gt;=4,"Medium","Low"))</f>
        <v>High</v>
      </c>
    </row>
    <row r="2549" spans="1:19">
      <c r="A2549" t="s">
        <v>2674</v>
      </c>
      <c r="B2549">
        <v>39</v>
      </c>
      <c r="C2549" t="s">
        <v>112</v>
      </c>
      <c r="D2549" t="s">
        <v>137</v>
      </c>
      <c r="E2549">
        <v>31</v>
      </c>
      <c r="F2549" t="s">
        <v>103</v>
      </c>
      <c r="G2549" t="s">
        <v>110</v>
      </c>
      <c r="H2549" s="5">
        <v>661</v>
      </c>
      <c r="I2549" s="5">
        <v>20973.24</v>
      </c>
      <c r="J2549" t="s">
        <v>134</v>
      </c>
      <c r="K2549" t="s">
        <v>106</v>
      </c>
      <c r="L2549">
        <v>1</v>
      </c>
      <c r="M2549">
        <v>0</v>
      </c>
      <c r="N2549">
        <v>5</v>
      </c>
      <c r="O2549" s="6">
        <v>0</v>
      </c>
      <c r="P2549" t="s">
        <v>107</v>
      </c>
      <c r="Q2549" t="s">
        <v>107</v>
      </c>
      <c r="R2549">
        <f>IF(F2549="Monthly",2,0)
+IF(E2549&lt;=6,2,0)
+IF(N2549&lt;=2,2,0)
+IF(L2549&gt;=4,2,0)
+IF(M2549&gt;=2,1,0)
+IF(H2549&gt;=_xlfn.PERCENTILE.INC($H$2:$H$10001,0.75),1,0)</f>
        <v>2</v>
      </c>
      <c r="S2549" t="str">
        <f>IF(R2549&gt;=7,"High",IF(R2549&gt;=4,"Medium","Low"))</f>
        <v>Low</v>
      </c>
    </row>
    <row r="2550" spans="1:19">
      <c r="A2550" t="s">
        <v>2675</v>
      </c>
      <c r="B2550">
        <v>44</v>
      </c>
      <c r="C2550" t="s">
        <v>112</v>
      </c>
      <c r="D2550" t="s">
        <v>131</v>
      </c>
      <c r="E2550">
        <v>16</v>
      </c>
      <c r="F2550" t="s">
        <v>103</v>
      </c>
      <c r="G2550" t="s">
        <v>129</v>
      </c>
      <c r="H2550" s="5">
        <v>1033</v>
      </c>
      <c r="I2550" s="5">
        <v>16246.81</v>
      </c>
      <c r="J2550" t="s">
        <v>134</v>
      </c>
      <c r="K2550" t="s">
        <v>106</v>
      </c>
      <c r="L2550">
        <v>1</v>
      </c>
      <c r="M2550">
        <v>0</v>
      </c>
      <c r="N2550">
        <v>5</v>
      </c>
      <c r="O2550" s="6">
        <v>0</v>
      </c>
      <c r="P2550" t="s">
        <v>107</v>
      </c>
      <c r="Q2550" t="s">
        <v>107</v>
      </c>
      <c r="R2550">
        <f>IF(F2550="Monthly",2,0)
+IF(E2550&lt;=6,2,0)
+IF(N2550&lt;=2,2,0)
+IF(L2550&gt;=4,2,0)
+IF(M2550&gt;=2,1,0)
+IF(H2550&gt;=_xlfn.PERCENTILE.INC($H$2:$H$10001,0.75),1,0)</f>
        <v>3</v>
      </c>
      <c r="S2550" t="str">
        <f>IF(R2550&gt;=7,"High",IF(R2550&gt;=4,"Medium","Low"))</f>
        <v>Low</v>
      </c>
    </row>
    <row r="2551" spans="1:19">
      <c r="A2551" t="s">
        <v>2676</v>
      </c>
      <c r="B2551">
        <v>35</v>
      </c>
      <c r="C2551" t="s">
        <v>112</v>
      </c>
      <c r="D2551" t="s">
        <v>131</v>
      </c>
      <c r="E2551">
        <v>21</v>
      </c>
      <c r="F2551" t="s">
        <v>103</v>
      </c>
      <c r="G2551" t="s">
        <v>110</v>
      </c>
      <c r="H2551" s="5">
        <v>798</v>
      </c>
      <c r="I2551" s="5">
        <v>17257.54</v>
      </c>
      <c r="J2551" t="s">
        <v>115</v>
      </c>
      <c r="K2551" t="s">
        <v>106</v>
      </c>
      <c r="L2551">
        <v>0</v>
      </c>
      <c r="M2551">
        <v>0</v>
      </c>
      <c r="N2551">
        <v>5</v>
      </c>
      <c r="O2551" s="6">
        <v>0</v>
      </c>
      <c r="P2551" t="s">
        <v>107</v>
      </c>
      <c r="Q2551" t="s">
        <v>107</v>
      </c>
      <c r="R2551">
        <f>IF(F2551="Monthly",2,0)
+IF(E2551&lt;=6,2,0)
+IF(N2551&lt;=2,2,0)
+IF(L2551&gt;=4,2,0)
+IF(M2551&gt;=2,1,0)
+IF(H2551&gt;=_xlfn.PERCENTILE.INC($H$2:$H$10001,0.75),1,0)</f>
        <v>3</v>
      </c>
      <c r="S2551" t="str">
        <f>IF(R2551&gt;=7,"High",IF(R2551&gt;=4,"Medium","Low"))</f>
        <v>Low</v>
      </c>
    </row>
    <row r="2552" spans="1:19">
      <c r="A2552" t="s">
        <v>2677</v>
      </c>
      <c r="B2552">
        <v>37</v>
      </c>
      <c r="C2552" t="s">
        <v>112</v>
      </c>
      <c r="D2552" t="s">
        <v>102</v>
      </c>
      <c r="E2552">
        <v>48</v>
      </c>
      <c r="F2552" t="s">
        <v>109</v>
      </c>
      <c r="G2552" t="s">
        <v>104</v>
      </c>
      <c r="H2552" s="5">
        <v>518</v>
      </c>
      <c r="I2552" s="5">
        <v>24871.79</v>
      </c>
      <c r="J2552" t="s">
        <v>105</v>
      </c>
      <c r="K2552" t="s">
        <v>106</v>
      </c>
      <c r="L2552">
        <v>1</v>
      </c>
      <c r="M2552">
        <v>0</v>
      </c>
      <c r="N2552">
        <v>5</v>
      </c>
      <c r="O2552" s="6">
        <v>0</v>
      </c>
      <c r="P2552" t="s">
        <v>107</v>
      </c>
      <c r="Q2552" t="s">
        <v>107</v>
      </c>
      <c r="R2552">
        <f>IF(F2552="Monthly",2,0)
+IF(E2552&lt;=6,2,0)
+IF(N2552&lt;=2,2,0)
+IF(L2552&gt;=4,2,0)
+IF(M2552&gt;=2,1,0)
+IF(H2552&gt;=_xlfn.PERCENTILE.INC($H$2:$H$10001,0.75),1,0)</f>
        <v>0</v>
      </c>
      <c r="S2552" t="str">
        <f>IF(R2552&gt;=7,"High",IF(R2552&gt;=4,"Medium","Low"))</f>
        <v>Low</v>
      </c>
    </row>
    <row r="2553" spans="1:19">
      <c r="A2553" t="s">
        <v>2678</v>
      </c>
      <c r="B2553">
        <v>40</v>
      </c>
      <c r="C2553" t="s">
        <v>101</v>
      </c>
      <c r="D2553" t="s">
        <v>131</v>
      </c>
      <c r="E2553">
        <v>22</v>
      </c>
      <c r="F2553" t="s">
        <v>103</v>
      </c>
      <c r="G2553" t="s">
        <v>110</v>
      </c>
      <c r="H2553" s="5">
        <v>684</v>
      </c>
      <c r="I2553" s="5">
        <v>15200.34</v>
      </c>
      <c r="J2553" t="s">
        <v>117</v>
      </c>
      <c r="K2553" t="s">
        <v>106</v>
      </c>
      <c r="L2553">
        <v>1</v>
      </c>
      <c r="M2553">
        <v>0</v>
      </c>
      <c r="N2553">
        <v>5</v>
      </c>
      <c r="O2553" s="6">
        <v>0</v>
      </c>
      <c r="P2553" t="s">
        <v>106</v>
      </c>
      <c r="Q2553" t="s">
        <v>106</v>
      </c>
      <c r="R2553">
        <f>IF(F2553="Monthly",2,0)
+IF(E2553&lt;=6,2,0)
+IF(N2553&lt;=2,2,0)
+IF(L2553&gt;=4,2,0)
+IF(M2553&gt;=2,1,0)
+IF(H2553&gt;=_xlfn.PERCENTILE.INC($H$2:$H$10001,0.75),1,0)</f>
        <v>2</v>
      </c>
      <c r="S2553" t="str">
        <f>IF(R2553&gt;=7,"High",IF(R2553&gt;=4,"Medium","Low"))</f>
        <v>Low</v>
      </c>
    </row>
    <row r="2554" spans="1:19">
      <c r="A2554" t="s">
        <v>2679</v>
      </c>
      <c r="B2554">
        <v>37</v>
      </c>
      <c r="C2554" t="s">
        <v>101</v>
      </c>
      <c r="D2554" t="s">
        <v>102</v>
      </c>
      <c r="E2554">
        <v>47</v>
      </c>
      <c r="F2554" t="s">
        <v>109</v>
      </c>
      <c r="G2554" t="s">
        <v>104</v>
      </c>
      <c r="H2554" s="5">
        <v>459</v>
      </c>
      <c r="I2554" s="5">
        <v>21548.75</v>
      </c>
      <c r="J2554" t="s">
        <v>105</v>
      </c>
      <c r="K2554" t="s">
        <v>106</v>
      </c>
      <c r="L2554">
        <v>5</v>
      </c>
      <c r="M2554">
        <v>1</v>
      </c>
      <c r="N2554">
        <v>4</v>
      </c>
      <c r="O2554" s="6">
        <v>0</v>
      </c>
      <c r="P2554" t="s">
        <v>106</v>
      </c>
      <c r="Q2554" t="s">
        <v>107</v>
      </c>
      <c r="R2554">
        <f>IF(F2554="Monthly",2,0)
+IF(E2554&lt;=6,2,0)
+IF(N2554&lt;=2,2,0)
+IF(L2554&gt;=4,2,0)
+IF(M2554&gt;=2,1,0)
+IF(H2554&gt;=_xlfn.PERCENTILE.INC($H$2:$H$10001,0.75),1,0)</f>
        <v>2</v>
      </c>
      <c r="S2554" t="str">
        <f>IF(R2554&gt;=7,"High",IF(R2554&gt;=4,"Medium","Low"))</f>
        <v>Low</v>
      </c>
    </row>
    <row r="2555" spans="1:19">
      <c r="A2555" t="s">
        <v>2680</v>
      </c>
      <c r="B2555">
        <v>41</v>
      </c>
      <c r="C2555" t="s">
        <v>112</v>
      </c>
      <c r="D2555" t="s">
        <v>133</v>
      </c>
      <c r="E2555">
        <v>36</v>
      </c>
      <c r="F2555" t="s">
        <v>103</v>
      </c>
      <c r="G2555" t="s">
        <v>129</v>
      </c>
      <c r="H2555" s="5">
        <v>980</v>
      </c>
      <c r="I2555" s="5">
        <v>35990.83</v>
      </c>
      <c r="J2555" t="s">
        <v>115</v>
      </c>
      <c r="K2555" t="s">
        <v>106</v>
      </c>
      <c r="L2555">
        <v>1</v>
      </c>
      <c r="M2555">
        <v>0</v>
      </c>
      <c r="N2555">
        <v>4</v>
      </c>
      <c r="O2555" s="6">
        <v>0</v>
      </c>
      <c r="P2555" t="s">
        <v>107</v>
      </c>
      <c r="Q2555" t="s">
        <v>106</v>
      </c>
      <c r="R2555">
        <f>IF(F2555="Monthly",2,0)
+IF(E2555&lt;=6,2,0)
+IF(N2555&lt;=2,2,0)
+IF(L2555&gt;=4,2,0)
+IF(M2555&gt;=2,1,0)
+IF(H2555&gt;=_xlfn.PERCENTILE.INC($H$2:$H$10001,0.75),1,0)</f>
        <v>3</v>
      </c>
      <c r="S2555" t="str">
        <f>IF(R2555&gt;=7,"High",IF(R2555&gt;=4,"Medium","Low"))</f>
        <v>Low</v>
      </c>
    </row>
    <row r="2556" spans="1:19">
      <c r="A2556" t="s">
        <v>2681</v>
      </c>
      <c r="B2556">
        <v>31</v>
      </c>
      <c r="C2556" t="s">
        <v>101</v>
      </c>
      <c r="D2556" t="s">
        <v>126</v>
      </c>
      <c r="E2556">
        <v>60</v>
      </c>
      <c r="F2556" t="s">
        <v>121</v>
      </c>
      <c r="G2556" t="s">
        <v>104</v>
      </c>
      <c r="H2556" s="5">
        <v>488</v>
      </c>
      <c r="I2556" s="5">
        <v>25720.51</v>
      </c>
      <c r="J2556" t="s">
        <v>117</v>
      </c>
      <c r="K2556" t="s">
        <v>107</v>
      </c>
      <c r="L2556">
        <v>2</v>
      </c>
      <c r="M2556">
        <v>0</v>
      </c>
      <c r="N2556">
        <v>4</v>
      </c>
      <c r="O2556" s="6">
        <v>10</v>
      </c>
      <c r="P2556" t="s">
        <v>107</v>
      </c>
      <c r="Q2556" t="s">
        <v>107</v>
      </c>
      <c r="R2556">
        <f>IF(F2556="Monthly",2,0)
+IF(E2556&lt;=6,2,0)
+IF(N2556&lt;=2,2,0)
+IF(L2556&gt;=4,2,0)
+IF(M2556&gt;=2,1,0)
+IF(H2556&gt;=_xlfn.PERCENTILE.INC($H$2:$H$10001,0.75),1,0)</f>
        <v>0</v>
      </c>
      <c r="S2556" t="str">
        <f>IF(R2556&gt;=7,"High",IF(R2556&gt;=4,"Medium","Low"))</f>
        <v>Low</v>
      </c>
    </row>
    <row r="2557" spans="1:19">
      <c r="A2557" t="s">
        <v>2682</v>
      </c>
      <c r="B2557">
        <v>30</v>
      </c>
      <c r="C2557" t="s">
        <v>101</v>
      </c>
      <c r="D2557" t="s">
        <v>137</v>
      </c>
      <c r="E2557">
        <v>22</v>
      </c>
      <c r="F2557" t="s">
        <v>109</v>
      </c>
      <c r="G2557" t="s">
        <v>110</v>
      </c>
      <c r="H2557" s="5">
        <v>753</v>
      </c>
      <c r="I2557" s="5">
        <v>16260.92</v>
      </c>
      <c r="J2557" t="s">
        <v>140</v>
      </c>
      <c r="K2557" t="s">
        <v>106</v>
      </c>
      <c r="L2557">
        <v>2</v>
      </c>
      <c r="M2557">
        <v>0</v>
      </c>
      <c r="N2557">
        <v>5</v>
      </c>
      <c r="O2557" s="6">
        <v>0</v>
      </c>
      <c r="P2557" t="s">
        <v>107</v>
      </c>
      <c r="Q2557" t="s">
        <v>107</v>
      </c>
      <c r="R2557">
        <f>IF(F2557="Monthly",2,0)
+IF(E2557&lt;=6,2,0)
+IF(N2557&lt;=2,2,0)
+IF(L2557&gt;=4,2,0)
+IF(M2557&gt;=2,1,0)
+IF(H2557&gt;=_xlfn.PERCENTILE.INC($H$2:$H$10001,0.75),1,0)</f>
        <v>0</v>
      </c>
      <c r="S2557" t="str">
        <f>IF(R2557&gt;=7,"High",IF(R2557&gt;=4,"Medium","Low"))</f>
        <v>Low</v>
      </c>
    </row>
    <row r="2558" spans="1:19">
      <c r="A2558" t="s">
        <v>2683</v>
      </c>
      <c r="B2558">
        <v>47</v>
      </c>
      <c r="C2558" t="s">
        <v>112</v>
      </c>
      <c r="D2558" t="s">
        <v>137</v>
      </c>
      <c r="E2558">
        <v>53</v>
      </c>
      <c r="F2558" t="s">
        <v>109</v>
      </c>
      <c r="G2558" t="s">
        <v>110</v>
      </c>
      <c r="H2558" s="5">
        <v>737</v>
      </c>
      <c r="I2558" s="5">
        <v>38734.699999999997</v>
      </c>
      <c r="J2558" t="s">
        <v>140</v>
      </c>
      <c r="K2558" t="s">
        <v>106</v>
      </c>
      <c r="L2558">
        <v>0</v>
      </c>
      <c r="M2558">
        <v>0</v>
      </c>
      <c r="N2558">
        <v>5</v>
      </c>
      <c r="O2558" s="6">
        <v>0</v>
      </c>
      <c r="P2558" t="s">
        <v>106</v>
      </c>
      <c r="Q2558" t="s">
        <v>106</v>
      </c>
      <c r="R2558">
        <f>IF(F2558="Monthly",2,0)
+IF(E2558&lt;=6,2,0)
+IF(N2558&lt;=2,2,0)
+IF(L2558&gt;=4,2,0)
+IF(M2558&gt;=2,1,0)
+IF(H2558&gt;=_xlfn.PERCENTILE.INC($H$2:$H$10001,0.75),1,0)</f>
        <v>0</v>
      </c>
      <c r="S2558" t="str">
        <f>IF(R2558&gt;=7,"High",IF(R2558&gt;=4,"Medium","Low"))</f>
        <v>Low</v>
      </c>
    </row>
    <row r="2559" spans="1:19">
      <c r="A2559" t="s">
        <v>2684</v>
      </c>
      <c r="B2559">
        <v>37</v>
      </c>
      <c r="C2559" t="s">
        <v>112</v>
      </c>
      <c r="D2559" t="s">
        <v>159</v>
      </c>
      <c r="E2559">
        <v>28</v>
      </c>
      <c r="F2559" t="s">
        <v>109</v>
      </c>
      <c r="G2559" t="s">
        <v>104</v>
      </c>
      <c r="H2559" s="5">
        <v>522</v>
      </c>
      <c r="I2559" s="5">
        <v>12939.17</v>
      </c>
      <c r="J2559" t="s">
        <v>115</v>
      </c>
      <c r="K2559" t="s">
        <v>106</v>
      </c>
      <c r="L2559">
        <v>3</v>
      </c>
      <c r="M2559">
        <v>1</v>
      </c>
      <c r="N2559">
        <v>4</v>
      </c>
      <c r="O2559" s="6">
        <v>10</v>
      </c>
      <c r="P2559" t="s">
        <v>106</v>
      </c>
      <c r="Q2559" t="s">
        <v>107</v>
      </c>
      <c r="R2559">
        <f>IF(F2559="Monthly",2,0)
+IF(E2559&lt;=6,2,0)
+IF(N2559&lt;=2,2,0)
+IF(L2559&gt;=4,2,0)
+IF(M2559&gt;=2,1,0)
+IF(H2559&gt;=_xlfn.PERCENTILE.INC($H$2:$H$10001,0.75),1,0)</f>
        <v>0</v>
      </c>
      <c r="S2559" t="str">
        <f>IF(R2559&gt;=7,"High",IF(R2559&gt;=4,"Medium","Low"))</f>
        <v>Low</v>
      </c>
    </row>
    <row r="2560" spans="1:19">
      <c r="A2560" t="s">
        <v>2685</v>
      </c>
      <c r="B2560">
        <v>36</v>
      </c>
      <c r="C2560" t="s">
        <v>112</v>
      </c>
      <c r="D2560" t="s">
        <v>123</v>
      </c>
      <c r="E2560">
        <v>33</v>
      </c>
      <c r="F2560" t="s">
        <v>103</v>
      </c>
      <c r="G2560" t="s">
        <v>110</v>
      </c>
      <c r="H2560" s="5">
        <v>639</v>
      </c>
      <c r="I2560" s="5">
        <v>21378.23</v>
      </c>
      <c r="J2560" t="s">
        <v>105</v>
      </c>
      <c r="K2560" t="s">
        <v>106</v>
      </c>
      <c r="L2560">
        <v>1</v>
      </c>
      <c r="M2560">
        <v>0</v>
      </c>
      <c r="N2560">
        <v>5</v>
      </c>
      <c r="O2560" s="6">
        <v>0</v>
      </c>
      <c r="P2560" t="s">
        <v>106</v>
      </c>
      <c r="Q2560" t="s">
        <v>107</v>
      </c>
      <c r="R2560">
        <f>IF(F2560="Monthly",2,0)
+IF(E2560&lt;=6,2,0)
+IF(N2560&lt;=2,2,0)
+IF(L2560&gt;=4,2,0)
+IF(M2560&gt;=2,1,0)
+IF(H2560&gt;=_xlfn.PERCENTILE.INC($H$2:$H$10001,0.75),1,0)</f>
        <v>2</v>
      </c>
      <c r="S2560" t="str">
        <f>IF(R2560&gt;=7,"High",IF(R2560&gt;=4,"Medium","Low"))</f>
        <v>Low</v>
      </c>
    </row>
    <row r="2561" spans="1:19">
      <c r="A2561" t="s">
        <v>2686</v>
      </c>
      <c r="B2561">
        <v>18</v>
      </c>
      <c r="C2561" t="s">
        <v>112</v>
      </c>
      <c r="D2561" t="s">
        <v>119</v>
      </c>
      <c r="E2561">
        <v>36</v>
      </c>
      <c r="F2561" t="s">
        <v>103</v>
      </c>
      <c r="G2561" t="s">
        <v>129</v>
      </c>
      <c r="H2561" s="5">
        <v>1037</v>
      </c>
      <c r="I2561" s="5">
        <v>36383.870000000003</v>
      </c>
      <c r="J2561" t="s">
        <v>105</v>
      </c>
      <c r="K2561" t="s">
        <v>106</v>
      </c>
      <c r="L2561">
        <v>3</v>
      </c>
      <c r="M2561">
        <v>0</v>
      </c>
      <c r="N2561">
        <v>4</v>
      </c>
      <c r="O2561" s="6">
        <v>0</v>
      </c>
      <c r="P2561" t="s">
        <v>106</v>
      </c>
      <c r="Q2561" t="s">
        <v>107</v>
      </c>
      <c r="R2561">
        <f>IF(F2561="Monthly",2,0)
+IF(E2561&lt;=6,2,0)
+IF(N2561&lt;=2,2,0)
+IF(L2561&gt;=4,2,0)
+IF(M2561&gt;=2,1,0)
+IF(H2561&gt;=_xlfn.PERCENTILE.INC($H$2:$H$10001,0.75),1,0)</f>
        <v>3</v>
      </c>
      <c r="S2561" t="str">
        <f>IF(R2561&gt;=7,"High",IF(R2561&gt;=4,"Medium","Low"))</f>
        <v>Low</v>
      </c>
    </row>
    <row r="2562" spans="1:19">
      <c r="A2562" t="s">
        <v>2687</v>
      </c>
      <c r="B2562">
        <v>40</v>
      </c>
      <c r="C2562" t="s">
        <v>112</v>
      </c>
      <c r="D2562" t="s">
        <v>131</v>
      </c>
      <c r="E2562">
        <v>35</v>
      </c>
      <c r="F2562" t="s">
        <v>109</v>
      </c>
      <c r="G2562" t="s">
        <v>104</v>
      </c>
      <c r="H2562" s="5">
        <v>565</v>
      </c>
      <c r="I2562" s="5">
        <v>20141.88</v>
      </c>
      <c r="J2562" t="s">
        <v>117</v>
      </c>
      <c r="K2562" t="s">
        <v>107</v>
      </c>
      <c r="L2562">
        <v>1</v>
      </c>
      <c r="M2562">
        <v>0</v>
      </c>
      <c r="N2562">
        <v>5</v>
      </c>
      <c r="O2562" s="6">
        <v>0</v>
      </c>
      <c r="P2562" t="s">
        <v>106</v>
      </c>
      <c r="Q2562" t="s">
        <v>107</v>
      </c>
      <c r="R2562">
        <f>IF(F2562="Monthly",2,0)
+IF(E2562&lt;=6,2,0)
+IF(N2562&lt;=2,2,0)
+IF(L2562&gt;=4,2,0)
+IF(M2562&gt;=2,1,0)
+IF(H2562&gt;=_xlfn.PERCENTILE.INC($H$2:$H$10001,0.75),1,0)</f>
        <v>0</v>
      </c>
      <c r="S2562" t="str">
        <f>IF(R2562&gt;=7,"High",IF(R2562&gt;=4,"Medium","Low"))</f>
        <v>Low</v>
      </c>
    </row>
    <row r="2563" spans="1:19">
      <c r="A2563" t="s">
        <v>2688</v>
      </c>
      <c r="B2563">
        <v>24</v>
      </c>
      <c r="C2563" t="s">
        <v>101</v>
      </c>
      <c r="D2563" t="s">
        <v>126</v>
      </c>
      <c r="E2563">
        <v>59</v>
      </c>
      <c r="F2563" t="s">
        <v>121</v>
      </c>
      <c r="G2563" t="s">
        <v>110</v>
      </c>
      <c r="H2563" s="5">
        <v>758</v>
      </c>
      <c r="I2563" s="5">
        <v>45881.71</v>
      </c>
      <c r="J2563" t="s">
        <v>115</v>
      </c>
      <c r="K2563" t="s">
        <v>106</v>
      </c>
      <c r="L2563">
        <v>1</v>
      </c>
      <c r="M2563">
        <v>0</v>
      </c>
      <c r="N2563">
        <v>5</v>
      </c>
      <c r="O2563" s="6">
        <v>0</v>
      </c>
      <c r="P2563" t="s">
        <v>106</v>
      </c>
      <c r="Q2563" t="s">
        <v>107</v>
      </c>
      <c r="R2563">
        <f>IF(F2563="Monthly",2,0)
+IF(E2563&lt;=6,2,0)
+IF(N2563&lt;=2,2,0)
+IF(L2563&gt;=4,2,0)
+IF(M2563&gt;=2,1,0)
+IF(H2563&gt;=_xlfn.PERCENTILE.INC($H$2:$H$10001,0.75),1,0)</f>
        <v>0</v>
      </c>
      <c r="S2563" t="str">
        <f>IF(R2563&gt;=7,"High",IF(R2563&gt;=4,"Medium","Low"))</f>
        <v>Low</v>
      </c>
    </row>
    <row r="2564" spans="1:19">
      <c r="A2564" t="s">
        <v>2689</v>
      </c>
      <c r="B2564">
        <v>37</v>
      </c>
      <c r="C2564" t="s">
        <v>112</v>
      </c>
      <c r="D2564" t="s">
        <v>123</v>
      </c>
      <c r="E2564">
        <v>50</v>
      </c>
      <c r="F2564" t="s">
        <v>121</v>
      </c>
      <c r="G2564" t="s">
        <v>110</v>
      </c>
      <c r="H2564" s="5">
        <v>774</v>
      </c>
      <c r="I2564" s="5">
        <v>37901.360000000001</v>
      </c>
      <c r="J2564" t="s">
        <v>115</v>
      </c>
      <c r="K2564" t="s">
        <v>106</v>
      </c>
      <c r="L2564">
        <v>0</v>
      </c>
      <c r="M2564">
        <v>0</v>
      </c>
      <c r="N2564">
        <v>4</v>
      </c>
      <c r="O2564" s="6">
        <v>0</v>
      </c>
      <c r="P2564" t="s">
        <v>107</v>
      </c>
      <c r="Q2564" t="s">
        <v>107</v>
      </c>
      <c r="R2564">
        <f>IF(F2564="Monthly",2,0)
+IF(E2564&lt;=6,2,0)
+IF(N2564&lt;=2,2,0)
+IF(L2564&gt;=4,2,0)
+IF(M2564&gt;=2,1,0)
+IF(H2564&gt;=_xlfn.PERCENTILE.INC($H$2:$H$10001,0.75),1,0)</f>
        <v>0</v>
      </c>
      <c r="S2564" t="str">
        <f>IF(R2564&gt;=7,"High",IF(R2564&gt;=4,"Medium","Low"))</f>
        <v>Low</v>
      </c>
    </row>
    <row r="2565" spans="1:19">
      <c r="A2565" t="s">
        <v>2690</v>
      </c>
      <c r="B2565">
        <v>52</v>
      </c>
      <c r="C2565" t="s">
        <v>112</v>
      </c>
      <c r="D2565" t="s">
        <v>137</v>
      </c>
      <c r="E2565">
        <v>68</v>
      </c>
      <c r="F2565" t="s">
        <v>103</v>
      </c>
      <c r="G2565" t="s">
        <v>110</v>
      </c>
      <c r="H2565" s="5">
        <v>761</v>
      </c>
      <c r="I2565" s="5">
        <v>51481.760000000002</v>
      </c>
      <c r="J2565" t="s">
        <v>105</v>
      </c>
      <c r="K2565" t="s">
        <v>106</v>
      </c>
      <c r="L2565">
        <v>0</v>
      </c>
      <c r="M2565">
        <v>0</v>
      </c>
      <c r="N2565">
        <v>4</v>
      </c>
      <c r="O2565" s="6">
        <v>0</v>
      </c>
      <c r="P2565" t="s">
        <v>107</v>
      </c>
      <c r="Q2565" t="s">
        <v>107</v>
      </c>
      <c r="R2565">
        <f>IF(F2565="Monthly",2,0)
+IF(E2565&lt;=6,2,0)
+IF(N2565&lt;=2,2,0)
+IF(L2565&gt;=4,2,0)
+IF(M2565&gt;=2,1,0)
+IF(H2565&gt;=_xlfn.PERCENTILE.INC($H$2:$H$10001,0.75),1,0)</f>
        <v>2</v>
      </c>
      <c r="S2565" t="str">
        <f>IF(R2565&gt;=7,"High",IF(R2565&gt;=4,"Medium","Low"))</f>
        <v>Low</v>
      </c>
    </row>
    <row r="2566" spans="1:19">
      <c r="A2566" t="s">
        <v>2691</v>
      </c>
      <c r="B2566">
        <v>45</v>
      </c>
      <c r="C2566" t="s">
        <v>101</v>
      </c>
      <c r="D2566" t="s">
        <v>119</v>
      </c>
      <c r="E2566">
        <v>69</v>
      </c>
      <c r="F2566" t="s">
        <v>109</v>
      </c>
      <c r="G2566" t="s">
        <v>110</v>
      </c>
      <c r="H2566" s="5">
        <v>652</v>
      </c>
      <c r="I2566" s="5">
        <v>44561.96</v>
      </c>
      <c r="J2566" t="s">
        <v>105</v>
      </c>
      <c r="K2566" t="s">
        <v>106</v>
      </c>
      <c r="L2566">
        <v>9</v>
      </c>
      <c r="M2566">
        <v>4</v>
      </c>
      <c r="N2566">
        <v>1</v>
      </c>
      <c r="O2566" s="6">
        <v>0</v>
      </c>
      <c r="P2566" t="s">
        <v>107</v>
      </c>
      <c r="Q2566" t="s">
        <v>106</v>
      </c>
      <c r="R2566">
        <f>IF(F2566="Monthly",2,0)
+IF(E2566&lt;=6,2,0)
+IF(N2566&lt;=2,2,0)
+IF(L2566&gt;=4,2,0)
+IF(M2566&gt;=2,1,0)
+IF(H2566&gt;=_xlfn.PERCENTILE.INC($H$2:$H$10001,0.75),1,0)</f>
        <v>5</v>
      </c>
      <c r="S2566" t="str">
        <f>IF(R2566&gt;=7,"High",IF(R2566&gt;=4,"Medium","Low"))</f>
        <v>Medium</v>
      </c>
    </row>
    <row r="2567" spans="1:19">
      <c r="A2567" t="s">
        <v>2692</v>
      </c>
      <c r="B2567">
        <v>35</v>
      </c>
      <c r="C2567" t="s">
        <v>101</v>
      </c>
      <c r="D2567" t="s">
        <v>133</v>
      </c>
      <c r="E2567">
        <v>51</v>
      </c>
      <c r="F2567" t="s">
        <v>109</v>
      </c>
      <c r="G2567" t="s">
        <v>110</v>
      </c>
      <c r="H2567" s="5">
        <v>731</v>
      </c>
      <c r="I2567" s="5">
        <v>35071.769999999997</v>
      </c>
      <c r="J2567" t="s">
        <v>134</v>
      </c>
      <c r="K2567" t="s">
        <v>106</v>
      </c>
      <c r="L2567">
        <v>2</v>
      </c>
      <c r="M2567">
        <v>0</v>
      </c>
      <c r="N2567">
        <v>5</v>
      </c>
      <c r="O2567" s="6">
        <v>5</v>
      </c>
      <c r="P2567" t="s">
        <v>107</v>
      </c>
      <c r="Q2567" t="s">
        <v>107</v>
      </c>
      <c r="R2567">
        <f>IF(F2567="Monthly",2,0)
+IF(E2567&lt;=6,2,0)
+IF(N2567&lt;=2,2,0)
+IF(L2567&gt;=4,2,0)
+IF(M2567&gt;=2,1,0)
+IF(H2567&gt;=_xlfn.PERCENTILE.INC($H$2:$H$10001,0.75),1,0)</f>
        <v>0</v>
      </c>
      <c r="S2567" t="str">
        <f>IF(R2567&gt;=7,"High",IF(R2567&gt;=4,"Medium","Low"))</f>
        <v>Low</v>
      </c>
    </row>
    <row r="2568" spans="1:19">
      <c r="A2568" t="s">
        <v>2693</v>
      </c>
      <c r="B2568">
        <v>34</v>
      </c>
      <c r="C2568" t="s">
        <v>112</v>
      </c>
      <c r="D2568" t="s">
        <v>102</v>
      </c>
      <c r="E2568">
        <v>60</v>
      </c>
      <c r="F2568" t="s">
        <v>613</v>
      </c>
      <c r="G2568" t="s">
        <v>104</v>
      </c>
      <c r="H2568" s="5">
        <v>453</v>
      </c>
      <c r="I2568" s="5">
        <v>25123.61</v>
      </c>
      <c r="J2568" t="s">
        <v>140</v>
      </c>
      <c r="K2568" t="s">
        <v>106</v>
      </c>
      <c r="L2568">
        <v>0</v>
      </c>
      <c r="M2568">
        <v>0</v>
      </c>
      <c r="N2568">
        <v>5</v>
      </c>
      <c r="O2568" s="6">
        <v>10</v>
      </c>
      <c r="P2568" t="s">
        <v>107</v>
      </c>
      <c r="Q2568" t="s">
        <v>107</v>
      </c>
      <c r="R2568">
        <f>IF(F2568="Monthly",2,0)
+IF(E2568&lt;=6,2,0)
+IF(N2568&lt;=2,2,0)
+IF(L2568&gt;=4,2,0)
+IF(M2568&gt;=2,1,0)
+IF(H2568&gt;=_xlfn.PERCENTILE.INC($H$2:$H$10001,0.75),1,0)</f>
        <v>0</v>
      </c>
      <c r="S2568" t="str">
        <f>IF(R2568&gt;=7,"High",IF(R2568&gt;=4,"Medium","Low"))</f>
        <v>Low</v>
      </c>
    </row>
    <row r="2569" spans="1:19">
      <c r="A2569" t="s">
        <v>2694</v>
      </c>
      <c r="B2569">
        <v>49</v>
      </c>
      <c r="C2569" t="s">
        <v>112</v>
      </c>
      <c r="D2569" t="s">
        <v>123</v>
      </c>
      <c r="E2569">
        <v>42</v>
      </c>
      <c r="F2569" t="s">
        <v>103</v>
      </c>
      <c r="G2569" t="s">
        <v>110</v>
      </c>
      <c r="H2569" s="5">
        <v>714</v>
      </c>
      <c r="I2569" s="5">
        <v>29840.21</v>
      </c>
      <c r="J2569" t="s">
        <v>140</v>
      </c>
      <c r="K2569" t="s">
        <v>106</v>
      </c>
      <c r="L2569">
        <v>5</v>
      </c>
      <c r="M2569">
        <v>0</v>
      </c>
      <c r="N2569">
        <v>4</v>
      </c>
      <c r="O2569" s="6">
        <v>0</v>
      </c>
      <c r="P2569" t="s">
        <v>107</v>
      </c>
      <c r="Q2569" t="s">
        <v>107</v>
      </c>
      <c r="R2569">
        <f>IF(F2569="Monthly",2,0)
+IF(E2569&lt;=6,2,0)
+IF(N2569&lt;=2,2,0)
+IF(L2569&gt;=4,2,0)
+IF(M2569&gt;=2,1,0)
+IF(H2569&gt;=_xlfn.PERCENTILE.INC($H$2:$H$10001,0.75),1,0)</f>
        <v>4</v>
      </c>
      <c r="S2569" t="str">
        <f>IF(R2569&gt;=7,"High",IF(R2569&gt;=4,"Medium","Low"))</f>
        <v>Medium</v>
      </c>
    </row>
    <row r="2570" spans="1:19">
      <c r="A2570" t="s">
        <v>2695</v>
      </c>
      <c r="B2570">
        <v>31</v>
      </c>
      <c r="C2570" t="s">
        <v>112</v>
      </c>
      <c r="D2570" t="s">
        <v>128</v>
      </c>
      <c r="E2570">
        <v>22</v>
      </c>
      <c r="F2570" t="s">
        <v>103</v>
      </c>
      <c r="G2570" t="s">
        <v>129</v>
      </c>
      <c r="H2570" s="5">
        <v>953</v>
      </c>
      <c r="I2570" s="5">
        <v>20882.3</v>
      </c>
      <c r="J2570" t="s">
        <v>134</v>
      </c>
      <c r="K2570" t="s">
        <v>106</v>
      </c>
      <c r="L2570">
        <v>0</v>
      </c>
      <c r="M2570">
        <v>0</v>
      </c>
      <c r="N2570">
        <v>4</v>
      </c>
      <c r="O2570" s="6">
        <v>0</v>
      </c>
      <c r="P2570" t="s">
        <v>106</v>
      </c>
      <c r="Q2570" t="s">
        <v>107</v>
      </c>
      <c r="R2570">
        <f>IF(F2570="Monthly",2,0)
+IF(E2570&lt;=6,2,0)
+IF(N2570&lt;=2,2,0)
+IF(L2570&gt;=4,2,0)
+IF(M2570&gt;=2,1,0)
+IF(H2570&gt;=_xlfn.PERCENTILE.INC($H$2:$H$10001,0.75),1,0)</f>
        <v>3</v>
      </c>
      <c r="S2570" t="str">
        <f>IF(R2570&gt;=7,"High",IF(R2570&gt;=4,"Medium","Low"))</f>
        <v>Low</v>
      </c>
    </row>
    <row r="2571" spans="1:19">
      <c r="A2571" t="s">
        <v>2696</v>
      </c>
      <c r="B2571">
        <v>42</v>
      </c>
      <c r="C2571" t="s">
        <v>112</v>
      </c>
      <c r="D2571" t="s">
        <v>126</v>
      </c>
      <c r="E2571">
        <v>26</v>
      </c>
      <c r="F2571" t="s">
        <v>103</v>
      </c>
      <c r="G2571" t="s">
        <v>104</v>
      </c>
      <c r="H2571" s="5">
        <v>585</v>
      </c>
      <c r="I2571" s="5">
        <v>15013.88</v>
      </c>
      <c r="J2571" t="s">
        <v>117</v>
      </c>
      <c r="K2571" t="s">
        <v>107</v>
      </c>
      <c r="L2571">
        <v>1</v>
      </c>
      <c r="M2571">
        <v>0</v>
      </c>
      <c r="N2571">
        <v>5</v>
      </c>
      <c r="O2571" s="6">
        <v>0</v>
      </c>
      <c r="P2571" t="s">
        <v>107</v>
      </c>
      <c r="Q2571" t="s">
        <v>107</v>
      </c>
      <c r="R2571">
        <f>IF(F2571="Monthly",2,0)
+IF(E2571&lt;=6,2,0)
+IF(N2571&lt;=2,2,0)
+IF(L2571&gt;=4,2,0)
+IF(M2571&gt;=2,1,0)
+IF(H2571&gt;=_xlfn.PERCENTILE.INC($H$2:$H$10001,0.75),1,0)</f>
        <v>2</v>
      </c>
      <c r="S2571" t="str">
        <f>IF(R2571&gt;=7,"High",IF(R2571&gt;=4,"Medium","Low"))</f>
        <v>Low</v>
      </c>
    </row>
    <row r="2572" spans="1:19">
      <c r="A2572" t="s">
        <v>2697</v>
      </c>
      <c r="B2572">
        <v>31</v>
      </c>
      <c r="C2572" t="s">
        <v>101</v>
      </c>
      <c r="D2572" t="s">
        <v>119</v>
      </c>
      <c r="E2572">
        <v>24</v>
      </c>
      <c r="F2572" t="s">
        <v>103</v>
      </c>
      <c r="G2572" t="s">
        <v>110</v>
      </c>
      <c r="H2572" s="5">
        <v>656</v>
      </c>
      <c r="I2572" s="5">
        <v>15734.64</v>
      </c>
      <c r="J2572" t="s">
        <v>105</v>
      </c>
      <c r="K2572" t="s">
        <v>106</v>
      </c>
      <c r="L2572">
        <v>3</v>
      </c>
      <c r="M2572">
        <v>1</v>
      </c>
      <c r="N2572">
        <v>4</v>
      </c>
      <c r="O2572" s="6">
        <v>0</v>
      </c>
      <c r="P2572" t="s">
        <v>107</v>
      </c>
      <c r="Q2572" t="s">
        <v>107</v>
      </c>
      <c r="R2572">
        <f>IF(F2572="Monthly",2,0)
+IF(E2572&lt;=6,2,0)
+IF(N2572&lt;=2,2,0)
+IF(L2572&gt;=4,2,0)
+IF(M2572&gt;=2,1,0)
+IF(H2572&gt;=_xlfn.PERCENTILE.INC($H$2:$H$10001,0.75),1,0)</f>
        <v>2</v>
      </c>
      <c r="S2572" t="str">
        <f>IF(R2572&gt;=7,"High",IF(R2572&gt;=4,"Medium","Low"))</f>
        <v>Low</v>
      </c>
    </row>
    <row r="2573" spans="1:19">
      <c r="A2573" t="s">
        <v>2698</v>
      </c>
      <c r="B2573">
        <v>33</v>
      </c>
      <c r="C2573" t="s">
        <v>112</v>
      </c>
      <c r="D2573" t="s">
        <v>102</v>
      </c>
      <c r="E2573">
        <v>24</v>
      </c>
      <c r="F2573" t="s">
        <v>103</v>
      </c>
      <c r="G2573" t="s">
        <v>104</v>
      </c>
      <c r="H2573" s="5">
        <v>559</v>
      </c>
      <c r="I2573" s="5">
        <v>13754.56</v>
      </c>
      <c r="J2573" t="s">
        <v>117</v>
      </c>
      <c r="K2573" t="s">
        <v>106</v>
      </c>
      <c r="L2573">
        <v>0</v>
      </c>
      <c r="M2573">
        <v>0</v>
      </c>
      <c r="N2573">
        <v>4</v>
      </c>
      <c r="O2573" s="6">
        <v>0</v>
      </c>
      <c r="P2573" t="s">
        <v>107</v>
      </c>
      <c r="Q2573" t="s">
        <v>106</v>
      </c>
      <c r="R2573">
        <f>IF(F2573="Monthly",2,0)
+IF(E2573&lt;=6,2,0)
+IF(N2573&lt;=2,2,0)
+IF(L2573&gt;=4,2,0)
+IF(M2573&gt;=2,1,0)
+IF(H2573&gt;=_xlfn.PERCENTILE.INC($H$2:$H$10001,0.75),1,0)</f>
        <v>2</v>
      </c>
      <c r="S2573" t="str">
        <f>IF(R2573&gt;=7,"High",IF(R2573&gt;=4,"Medium","Low"))</f>
        <v>Low</v>
      </c>
    </row>
    <row r="2574" spans="1:19">
      <c r="A2574" t="s">
        <v>2699</v>
      </c>
      <c r="B2574">
        <v>35</v>
      </c>
      <c r="C2574" t="s">
        <v>112</v>
      </c>
      <c r="D2574" t="s">
        <v>131</v>
      </c>
      <c r="E2574">
        <v>31</v>
      </c>
      <c r="F2574" t="s">
        <v>121</v>
      </c>
      <c r="G2574" t="s">
        <v>110</v>
      </c>
      <c r="H2574" s="5">
        <v>822</v>
      </c>
      <c r="I2574" s="5">
        <v>25305.63</v>
      </c>
      <c r="J2574" t="s">
        <v>134</v>
      </c>
      <c r="K2574" t="s">
        <v>106</v>
      </c>
      <c r="L2574">
        <v>0</v>
      </c>
      <c r="M2574">
        <v>0</v>
      </c>
      <c r="N2574">
        <v>5</v>
      </c>
      <c r="O2574" s="6">
        <v>0</v>
      </c>
      <c r="P2574" t="s">
        <v>107</v>
      </c>
      <c r="Q2574" t="s">
        <v>107</v>
      </c>
      <c r="R2574">
        <f>IF(F2574="Monthly",2,0)
+IF(E2574&lt;=6,2,0)
+IF(N2574&lt;=2,2,0)
+IF(L2574&gt;=4,2,0)
+IF(M2574&gt;=2,1,0)
+IF(H2574&gt;=_xlfn.PERCENTILE.INC($H$2:$H$10001,0.75),1,0)</f>
        <v>1</v>
      </c>
      <c r="S2574" t="str">
        <f>IF(R2574&gt;=7,"High",IF(R2574&gt;=4,"Medium","Low"))</f>
        <v>Low</v>
      </c>
    </row>
    <row r="2575" spans="1:19">
      <c r="A2575" t="s">
        <v>2700</v>
      </c>
      <c r="B2575">
        <v>35</v>
      </c>
      <c r="C2575" t="s">
        <v>101</v>
      </c>
      <c r="D2575" t="s">
        <v>126</v>
      </c>
      <c r="E2575">
        <v>12</v>
      </c>
      <c r="F2575" t="s">
        <v>109</v>
      </c>
      <c r="G2575" t="s">
        <v>110</v>
      </c>
      <c r="H2575" s="5">
        <v>796</v>
      </c>
      <c r="I2575" s="5">
        <v>9151.01</v>
      </c>
      <c r="J2575" t="s">
        <v>105</v>
      </c>
      <c r="K2575" t="s">
        <v>107</v>
      </c>
      <c r="L2575">
        <v>0</v>
      </c>
      <c r="M2575">
        <v>0</v>
      </c>
      <c r="N2575">
        <v>5</v>
      </c>
      <c r="O2575" s="6">
        <v>5</v>
      </c>
      <c r="P2575" t="s">
        <v>107</v>
      </c>
      <c r="Q2575" t="s">
        <v>107</v>
      </c>
      <c r="R2575">
        <f>IF(F2575="Monthly",2,0)
+IF(E2575&lt;=6,2,0)
+IF(N2575&lt;=2,2,0)
+IF(L2575&gt;=4,2,0)
+IF(M2575&gt;=2,1,0)
+IF(H2575&gt;=_xlfn.PERCENTILE.INC($H$2:$H$10001,0.75),1,0)</f>
        <v>1</v>
      </c>
      <c r="S2575" t="str">
        <f>IF(R2575&gt;=7,"High",IF(R2575&gt;=4,"Medium","Low"))</f>
        <v>Low</v>
      </c>
    </row>
    <row r="2576" spans="1:19">
      <c r="A2576" t="s">
        <v>2701</v>
      </c>
      <c r="B2576">
        <v>27</v>
      </c>
      <c r="C2576" t="s">
        <v>101</v>
      </c>
      <c r="D2576" t="s">
        <v>119</v>
      </c>
      <c r="E2576">
        <v>21</v>
      </c>
      <c r="F2576" t="s">
        <v>109</v>
      </c>
      <c r="G2576" t="s">
        <v>104</v>
      </c>
      <c r="H2576" s="5">
        <v>484</v>
      </c>
      <c r="I2576" s="5">
        <v>9434.58</v>
      </c>
      <c r="J2576" t="s">
        <v>117</v>
      </c>
      <c r="K2576" t="s">
        <v>107</v>
      </c>
      <c r="L2576">
        <v>0</v>
      </c>
      <c r="M2576">
        <v>0</v>
      </c>
      <c r="N2576">
        <v>5</v>
      </c>
      <c r="O2576" s="6">
        <v>5</v>
      </c>
      <c r="P2576" t="s">
        <v>107</v>
      </c>
      <c r="Q2576" t="s">
        <v>107</v>
      </c>
      <c r="R2576">
        <f>IF(F2576="Monthly",2,0)
+IF(E2576&lt;=6,2,0)
+IF(N2576&lt;=2,2,0)
+IF(L2576&gt;=4,2,0)
+IF(M2576&gt;=2,1,0)
+IF(H2576&gt;=_xlfn.PERCENTILE.INC($H$2:$H$10001,0.75),1,0)</f>
        <v>0</v>
      </c>
      <c r="S2576" t="str">
        <f>IF(R2576&gt;=7,"High",IF(R2576&gt;=4,"Medium","Low"))</f>
        <v>Low</v>
      </c>
    </row>
    <row r="2577" spans="1:19">
      <c r="A2577" t="s">
        <v>2702</v>
      </c>
      <c r="B2577">
        <v>27</v>
      </c>
      <c r="C2577" t="s">
        <v>112</v>
      </c>
      <c r="D2577" t="s">
        <v>119</v>
      </c>
      <c r="E2577">
        <v>13</v>
      </c>
      <c r="F2577" t="s">
        <v>109</v>
      </c>
      <c r="G2577" t="s">
        <v>110</v>
      </c>
      <c r="H2577" s="5">
        <v>751</v>
      </c>
      <c r="I2577" s="5">
        <v>9790.14</v>
      </c>
      <c r="J2577" t="s">
        <v>117</v>
      </c>
      <c r="K2577" t="s">
        <v>106</v>
      </c>
      <c r="L2577">
        <v>2</v>
      </c>
      <c r="M2577">
        <v>0</v>
      </c>
      <c r="N2577">
        <v>5</v>
      </c>
      <c r="O2577" s="6">
        <v>0</v>
      </c>
      <c r="P2577" t="s">
        <v>107</v>
      </c>
      <c r="Q2577" t="s">
        <v>107</v>
      </c>
      <c r="R2577">
        <f>IF(F2577="Monthly",2,0)
+IF(E2577&lt;=6,2,0)
+IF(N2577&lt;=2,2,0)
+IF(L2577&gt;=4,2,0)
+IF(M2577&gt;=2,1,0)
+IF(H2577&gt;=_xlfn.PERCENTILE.INC($H$2:$H$10001,0.75),1,0)</f>
        <v>0</v>
      </c>
      <c r="S2577" t="str">
        <f>IF(R2577&gt;=7,"High",IF(R2577&gt;=4,"Medium","Low"))</f>
        <v>Low</v>
      </c>
    </row>
    <row r="2578" spans="1:19">
      <c r="A2578" t="s">
        <v>2703</v>
      </c>
      <c r="B2578">
        <v>44</v>
      </c>
      <c r="C2578" t="s">
        <v>112</v>
      </c>
      <c r="D2578" t="s">
        <v>131</v>
      </c>
      <c r="E2578">
        <v>31</v>
      </c>
      <c r="F2578" t="s">
        <v>103</v>
      </c>
      <c r="G2578" t="s">
        <v>129</v>
      </c>
      <c r="H2578" s="5">
        <v>1012</v>
      </c>
      <c r="I2578" s="5">
        <v>30470.57</v>
      </c>
      <c r="J2578" t="s">
        <v>140</v>
      </c>
      <c r="K2578" t="s">
        <v>107</v>
      </c>
      <c r="L2578">
        <v>1</v>
      </c>
      <c r="M2578">
        <v>0</v>
      </c>
      <c r="N2578">
        <v>4</v>
      </c>
      <c r="O2578" s="6">
        <v>0</v>
      </c>
      <c r="P2578" t="s">
        <v>107</v>
      </c>
      <c r="Q2578" t="s">
        <v>107</v>
      </c>
      <c r="R2578">
        <f>IF(F2578="Monthly",2,0)
+IF(E2578&lt;=6,2,0)
+IF(N2578&lt;=2,2,0)
+IF(L2578&gt;=4,2,0)
+IF(M2578&gt;=2,1,0)
+IF(H2578&gt;=_xlfn.PERCENTILE.INC($H$2:$H$10001,0.75),1,0)</f>
        <v>3</v>
      </c>
      <c r="S2578" t="str">
        <f>IF(R2578&gt;=7,"High",IF(R2578&gt;=4,"Medium","Low"))</f>
        <v>Low</v>
      </c>
    </row>
    <row r="2579" spans="1:19">
      <c r="A2579" t="s">
        <v>2704</v>
      </c>
      <c r="B2579">
        <v>44</v>
      </c>
      <c r="C2579" t="s">
        <v>101</v>
      </c>
      <c r="D2579" t="s">
        <v>113</v>
      </c>
      <c r="E2579">
        <v>54</v>
      </c>
      <c r="F2579" t="s">
        <v>103</v>
      </c>
      <c r="G2579" t="s">
        <v>104</v>
      </c>
      <c r="H2579" s="5">
        <v>407</v>
      </c>
      <c r="I2579" s="5">
        <v>22271.43</v>
      </c>
      <c r="J2579" t="s">
        <v>134</v>
      </c>
      <c r="K2579" t="s">
        <v>107</v>
      </c>
      <c r="L2579">
        <v>0</v>
      </c>
      <c r="M2579">
        <v>0</v>
      </c>
      <c r="N2579">
        <v>5</v>
      </c>
      <c r="O2579" s="6">
        <v>0</v>
      </c>
      <c r="P2579" t="s">
        <v>107</v>
      </c>
      <c r="Q2579" t="s">
        <v>106</v>
      </c>
      <c r="R2579">
        <f>IF(F2579="Monthly",2,0)
+IF(E2579&lt;=6,2,0)
+IF(N2579&lt;=2,2,0)
+IF(L2579&gt;=4,2,0)
+IF(M2579&gt;=2,1,0)
+IF(H2579&gt;=_xlfn.PERCENTILE.INC($H$2:$H$10001,0.75),1,0)</f>
        <v>2</v>
      </c>
      <c r="S2579" t="str">
        <f>IF(R2579&gt;=7,"High",IF(R2579&gt;=4,"Medium","Low"))</f>
        <v>Low</v>
      </c>
    </row>
    <row r="2580" spans="1:19">
      <c r="A2580" t="s">
        <v>2705</v>
      </c>
      <c r="B2580">
        <v>47</v>
      </c>
      <c r="C2580" t="s">
        <v>101</v>
      </c>
      <c r="D2580" t="s">
        <v>159</v>
      </c>
      <c r="E2580">
        <v>22</v>
      </c>
      <c r="F2580" t="s">
        <v>109</v>
      </c>
      <c r="G2580" t="s">
        <v>110</v>
      </c>
      <c r="H2580" s="5">
        <v>743</v>
      </c>
      <c r="I2580" s="5">
        <v>15323.84</v>
      </c>
      <c r="J2580" t="s">
        <v>117</v>
      </c>
      <c r="K2580" t="s">
        <v>106</v>
      </c>
      <c r="L2580">
        <v>1</v>
      </c>
      <c r="M2580">
        <v>0</v>
      </c>
      <c r="N2580">
        <v>5</v>
      </c>
      <c r="O2580" s="6">
        <v>5</v>
      </c>
      <c r="P2580" t="s">
        <v>107</v>
      </c>
      <c r="Q2580" t="s">
        <v>107</v>
      </c>
      <c r="R2580">
        <f>IF(F2580="Monthly",2,0)
+IF(E2580&lt;=6,2,0)
+IF(N2580&lt;=2,2,0)
+IF(L2580&gt;=4,2,0)
+IF(M2580&gt;=2,1,0)
+IF(H2580&gt;=_xlfn.PERCENTILE.INC($H$2:$H$10001,0.75),1,0)</f>
        <v>0</v>
      </c>
      <c r="S2580" t="str">
        <f>IF(R2580&gt;=7,"High",IF(R2580&gt;=4,"Medium","Low"))</f>
        <v>Low</v>
      </c>
    </row>
    <row r="2581" spans="1:19">
      <c r="A2581" t="s">
        <v>2706</v>
      </c>
      <c r="B2581">
        <v>39</v>
      </c>
      <c r="C2581" t="s">
        <v>101</v>
      </c>
      <c r="D2581" t="s">
        <v>131</v>
      </c>
      <c r="E2581">
        <v>40</v>
      </c>
      <c r="F2581" t="s">
        <v>109</v>
      </c>
      <c r="G2581" t="s">
        <v>110</v>
      </c>
      <c r="H2581" s="5">
        <v>783</v>
      </c>
      <c r="I2581" s="5">
        <v>31157.69</v>
      </c>
      <c r="J2581" t="s">
        <v>105</v>
      </c>
      <c r="K2581" t="s">
        <v>106</v>
      </c>
      <c r="L2581">
        <v>0</v>
      </c>
      <c r="M2581">
        <v>0</v>
      </c>
      <c r="N2581">
        <v>5</v>
      </c>
      <c r="O2581" s="6">
        <v>0</v>
      </c>
      <c r="P2581" t="s">
        <v>107</v>
      </c>
      <c r="Q2581" t="s">
        <v>107</v>
      </c>
      <c r="R2581">
        <f>IF(F2581="Monthly",2,0)
+IF(E2581&lt;=6,2,0)
+IF(N2581&lt;=2,2,0)
+IF(L2581&gt;=4,2,0)
+IF(M2581&gt;=2,1,0)
+IF(H2581&gt;=_xlfn.PERCENTILE.INC($H$2:$H$10001,0.75),1,0)</f>
        <v>0</v>
      </c>
      <c r="S2581" t="str">
        <f>IF(R2581&gt;=7,"High",IF(R2581&gt;=4,"Medium","Low"))</f>
        <v>Low</v>
      </c>
    </row>
    <row r="2582" spans="1:19">
      <c r="A2582" t="s">
        <v>2707</v>
      </c>
      <c r="B2582">
        <v>45</v>
      </c>
      <c r="C2582" t="s">
        <v>101</v>
      </c>
      <c r="D2582" t="s">
        <v>102</v>
      </c>
      <c r="E2582">
        <v>20</v>
      </c>
      <c r="F2582" t="s">
        <v>103</v>
      </c>
      <c r="G2582" t="s">
        <v>104</v>
      </c>
      <c r="H2582" s="5">
        <v>544</v>
      </c>
      <c r="I2582" s="5">
        <v>11162.14</v>
      </c>
      <c r="J2582" t="s">
        <v>134</v>
      </c>
      <c r="K2582" t="s">
        <v>106</v>
      </c>
      <c r="L2582">
        <v>1</v>
      </c>
      <c r="M2582">
        <v>0</v>
      </c>
      <c r="N2582">
        <v>4</v>
      </c>
      <c r="O2582" s="6">
        <v>0</v>
      </c>
      <c r="P2582" t="s">
        <v>107</v>
      </c>
      <c r="Q2582" t="s">
        <v>106</v>
      </c>
      <c r="R2582">
        <f>IF(F2582="Monthly",2,0)
+IF(E2582&lt;=6,2,0)
+IF(N2582&lt;=2,2,0)
+IF(L2582&gt;=4,2,0)
+IF(M2582&gt;=2,1,0)
+IF(H2582&gt;=_xlfn.PERCENTILE.INC($H$2:$H$10001,0.75),1,0)</f>
        <v>2</v>
      </c>
      <c r="S2582" t="str">
        <f>IF(R2582&gt;=7,"High",IF(R2582&gt;=4,"Medium","Low"))</f>
        <v>Low</v>
      </c>
    </row>
    <row r="2583" spans="1:19">
      <c r="A2583" t="s">
        <v>2708</v>
      </c>
      <c r="B2583">
        <v>24</v>
      </c>
      <c r="C2583" t="s">
        <v>101</v>
      </c>
      <c r="D2583" t="s">
        <v>137</v>
      </c>
      <c r="E2583">
        <v>13</v>
      </c>
      <c r="F2583" t="s">
        <v>103</v>
      </c>
      <c r="G2583" t="s">
        <v>110</v>
      </c>
      <c r="H2583" s="5">
        <v>742</v>
      </c>
      <c r="I2583" s="5">
        <v>9638.09</v>
      </c>
      <c r="J2583" t="s">
        <v>117</v>
      </c>
      <c r="K2583" t="s">
        <v>106</v>
      </c>
      <c r="L2583">
        <v>1</v>
      </c>
      <c r="M2583">
        <v>0</v>
      </c>
      <c r="N2583">
        <v>5</v>
      </c>
      <c r="O2583" s="6">
        <v>0</v>
      </c>
      <c r="P2583" t="s">
        <v>107</v>
      </c>
      <c r="Q2583" t="s">
        <v>107</v>
      </c>
      <c r="R2583">
        <f>IF(F2583="Monthly",2,0)
+IF(E2583&lt;=6,2,0)
+IF(N2583&lt;=2,2,0)
+IF(L2583&gt;=4,2,0)
+IF(M2583&gt;=2,1,0)
+IF(H2583&gt;=_xlfn.PERCENTILE.INC($H$2:$H$10001,0.75),1,0)</f>
        <v>2</v>
      </c>
      <c r="S2583" t="str">
        <f>IF(R2583&gt;=7,"High",IF(R2583&gt;=4,"Medium","Low"))</f>
        <v>Low</v>
      </c>
    </row>
    <row r="2584" spans="1:19">
      <c r="A2584" t="s">
        <v>2709</v>
      </c>
      <c r="B2584">
        <v>40</v>
      </c>
      <c r="C2584" t="s">
        <v>112</v>
      </c>
      <c r="D2584" t="s">
        <v>131</v>
      </c>
      <c r="E2584">
        <v>31</v>
      </c>
      <c r="F2584" t="s">
        <v>121</v>
      </c>
      <c r="G2584" t="s">
        <v>110</v>
      </c>
      <c r="H2584" s="5">
        <v>708</v>
      </c>
      <c r="I2584" s="5">
        <v>21409.93</v>
      </c>
      <c r="J2584" t="s">
        <v>115</v>
      </c>
      <c r="K2584" t="s">
        <v>106</v>
      </c>
      <c r="L2584">
        <v>2</v>
      </c>
      <c r="M2584">
        <v>0</v>
      </c>
      <c r="N2584">
        <v>5</v>
      </c>
      <c r="O2584" s="6">
        <v>0</v>
      </c>
      <c r="P2584" t="s">
        <v>106</v>
      </c>
      <c r="Q2584" t="s">
        <v>107</v>
      </c>
      <c r="R2584">
        <f>IF(F2584="Monthly",2,0)
+IF(E2584&lt;=6,2,0)
+IF(N2584&lt;=2,2,0)
+IF(L2584&gt;=4,2,0)
+IF(M2584&gt;=2,1,0)
+IF(H2584&gt;=_xlfn.PERCENTILE.INC($H$2:$H$10001,0.75),1,0)</f>
        <v>0</v>
      </c>
      <c r="S2584" t="str">
        <f>IF(R2584&gt;=7,"High",IF(R2584&gt;=4,"Medium","Low"))</f>
        <v>Low</v>
      </c>
    </row>
    <row r="2585" spans="1:19">
      <c r="A2585" t="s">
        <v>2710</v>
      </c>
      <c r="B2585">
        <v>41</v>
      </c>
      <c r="C2585" t="s">
        <v>101</v>
      </c>
      <c r="D2585" t="s">
        <v>133</v>
      </c>
      <c r="E2585">
        <v>44</v>
      </c>
      <c r="F2585" t="s">
        <v>109</v>
      </c>
      <c r="G2585" t="s">
        <v>110</v>
      </c>
      <c r="H2585" s="5">
        <v>665</v>
      </c>
      <c r="I2585" s="5">
        <v>28741.72</v>
      </c>
      <c r="J2585" t="s">
        <v>140</v>
      </c>
      <c r="K2585" t="s">
        <v>106</v>
      </c>
      <c r="L2585">
        <v>4</v>
      </c>
      <c r="M2585">
        <v>1</v>
      </c>
      <c r="N2585">
        <v>5</v>
      </c>
      <c r="O2585" s="6">
        <v>0</v>
      </c>
      <c r="P2585" t="s">
        <v>106</v>
      </c>
      <c r="Q2585" t="s">
        <v>107</v>
      </c>
      <c r="R2585">
        <f>IF(F2585="Monthly",2,0)
+IF(E2585&lt;=6,2,0)
+IF(N2585&lt;=2,2,0)
+IF(L2585&gt;=4,2,0)
+IF(M2585&gt;=2,1,0)
+IF(H2585&gt;=_xlfn.PERCENTILE.INC($H$2:$H$10001,0.75),1,0)</f>
        <v>2</v>
      </c>
      <c r="S2585" t="str">
        <f>IF(R2585&gt;=7,"High",IF(R2585&gt;=4,"Medium","Low"))</f>
        <v>Low</v>
      </c>
    </row>
    <row r="2586" spans="1:19">
      <c r="A2586" t="s">
        <v>2711</v>
      </c>
      <c r="B2586">
        <v>33</v>
      </c>
      <c r="C2586" t="s">
        <v>112</v>
      </c>
      <c r="D2586" t="s">
        <v>131</v>
      </c>
      <c r="E2586">
        <v>52</v>
      </c>
      <c r="F2586" t="s">
        <v>103</v>
      </c>
      <c r="G2586" t="s">
        <v>104</v>
      </c>
      <c r="H2586" s="5">
        <v>489</v>
      </c>
      <c r="I2586" s="5">
        <v>24977.19</v>
      </c>
      <c r="J2586" t="s">
        <v>115</v>
      </c>
      <c r="K2586" t="s">
        <v>106</v>
      </c>
      <c r="L2586">
        <v>0</v>
      </c>
      <c r="M2586">
        <v>0</v>
      </c>
      <c r="N2586">
        <v>5</v>
      </c>
      <c r="O2586" s="6">
        <v>0</v>
      </c>
      <c r="P2586" t="s">
        <v>106</v>
      </c>
      <c r="Q2586" t="s">
        <v>107</v>
      </c>
      <c r="R2586">
        <f>IF(F2586="Monthly",2,0)
+IF(E2586&lt;=6,2,0)
+IF(N2586&lt;=2,2,0)
+IF(L2586&gt;=4,2,0)
+IF(M2586&gt;=2,1,0)
+IF(H2586&gt;=_xlfn.PERCENTILE.INC($H$2:$H$10001,0.75),1,0)</f>
        <v>2</v>
      </c>
      <c r="S2586" t="str">
        <f>IF(R2586&gt;=7,"High",IF(R2586&gt;=4,"Medium","Low"))</f>
        <v>Low</v>
      </c>
    </row>
    <row r="2587" spans="1:19">
      <c r="A2587" t="s">
        <v>2712</v>
      </c>
      <c r="B2587">
        <v>52</v>
      </c>
      <c r="C2587" t="s">
        <v>101</v>
      </c>
      <c r="D2587" t="s">
        <v>159</v>
      </c>
      <c r="E2587">
        <v>25</v>
      </c>
      <c r="F2587" t="s">
        <v>103</v>
      </c>
      <c r="G2587" t="s">
        <v>129</v>
      </c>
      <c r="H2587" s="5">
        <v>1080</v>
      </c>
      <c r="I2587" s="5">
        <v>27309.07</v>
      </c>
      <c r="J2587" t="s">
        <v>105</v>
      </c>
      <c r="K2587" t="s">
        <v>106</v>
      </c>
      <c r="L2587">
        <v>0</v>
      </c>
      <c r="M2587">
        <v>0</v>
      </c>
      <c r="N2587">
        <v>5</v>
      </c>
      <c r="O2587" s="6">
        <v>0</v>
      </c>
      <c r="P2587" t="s">
        <v>106</v>
      </c>
      <c r="Q2587" t="s">
        <v>107</v>
      </c>
      <c r="R2587">
        <f>IF(F2587="Monthly",2,0)
+IF(E2587&lt;=6,2,0)
+IF(N2587&lt;=2,2,0)
+IF(L2587&gt;=4,2,0)
+IF(M2587&gt;=2,1,0)
+IF(H2587&gt;=_xlfn.PERCENTILE.INC($H$2:$H$10001,0.75),1,0)</f>
        <v>3</v>
      </c>
      <c r="S2587" t="str">
        <f>IF(R2587&gt;=7,"High",IF(R2587&gt;=4,"Medium","Low"))</f>
        <v>Low</v>
      </c>
    </row>
    <row r="2588" spans="1:19">
      <c r="A2588" t="s">
        <v>2713</v>
      </c>
      <c r="B2588">
        <v>37</v>
      </c>
      <c r="C2588" t="s">
        <v>112</v>
      </c>
      <c r="D2588" t="s">
        <v>113</v>
      </c>
      <c r="E2588">
        <v>33</v>
      </c>
      <c r="F2588" t="s">
        <v>103</v>
      </c>
      <c r="G2588" t="s">
        <v>104</v>
      </c>
      <c r="H2588" s="5">
        <v>463</v>
      </c>
      <c r="I2588" s="5">
        <v>15298.77</v>
      </c>
      <c r="J2588" t="s">
        <v>134</v>
      </c>
      <c r="K2588" t="s">
        <v>106</v>
      </c>
      <c r="L2588">
        <v>1</v>
      </c>
      <c r="M2588">
        <v>0</v>
      </c>
      <c r="N2588">
        <v>5</v>
      </c>
      <c r="O2588" s="6">
        <v>0</v>
      </c>
      <c r="P2588" t="s">
        <v>107</v>
      </c>
      <c r="Q2588" t="s">
        <v>107</v>
      </c>
      <c r="R2588">
        <f>IF(F2588="Monthly",2,0)
+IF(E2588&lt;=6,2,0)
+IF(N2588&lt;=2,2,0)
+IF(L2588&gt;=4,2,0)
+IF(M2588&gt;=2,1,0)
+IF(H2588&gt;=_xlfn.PERCENTILE.INC($H$2:$H$10001,0.75),1,0)</f>
        <v>2</v>
      </c>
      <c r="S2588" t="str">
        <f>IF(R2588&gt;=7,"High",IF(R2588&gt;=4,"Medium","Low"))</f>
        <v>Low</v>
      </c>
    </row>
    <row r="2589" spans="1:19">
      <c r="A2589" t="s">
        <v>2714</v>
      </c>
      <c r="B2589">
        <v>35</v>
      </c>
      <c r="C2589" t="s">
        <v>112</v>
      </c>
      <c r="D2589" t="s">
        <v>123</v>
      </c>
      <c r="E2589">
        <v>25</v>
      </c>
      <c r="F2589" t="s">
        <v>103</v>
      </c>
      <c r="G2589" t="s">
        <v>110</v>
      </c>
      <c r="H2589" s="5">
        <v>679</v>
      </c>
      <c r="I2589" s="5">
        <v>16527.36</v>
      </c>
      <c r="J2589" t="s">
        <v>117</v>
      </c>
      <c r="K2589" t="s">
        <v>106</v>
      </c>
      <c r="L2589">
        <v>1</v>
      </c>
      <c r="M2589">
        <v>0</v>
      </c>
      <c r="N2589">
        <v>5</v>
      </c>
      <c r="O2589" s="6">
        <v>0</v>
      </c>
      <c r="P2589" t="s">
        <v>106</v>
      </c>
      <c r="Q2589" t="s">
        <v>107</v>
      </c>
      <c r="R2589">
        <f>IF(F2589="Monthly",2,0)
+IF(E2589&lt;=6,2,0)
+IF(N2589&lt;=2,2,0)
+IF(L2589&gt;=4,2,0)
+IF(M2589&gt;=2,1,0)
+IF(H2589&gt;=_xlfn.PERCENTILE.INC($H$2:$H$10001,0.75),1,0)</f>
        <v>2</v>
      </c>
      <c r="S2589" t="str">
        <f>IF(R2589&gt;=7,"High",IF(R2589&gt;=4,"Medium","Low"))</f>
        <v>Low</v>
      </c>
    </row>
    <row r="2590" spans="1:19">
      <c r="A2590" t="s">
        <v>2715</v>
      </c>
      <c r="B2590">
        <v>37</v>
      </c>
      <c r="C2590" t="s">
        <v>112</v>
      </c>
      <c r="D2590" t="s">
        <v>123</v>
      </c>
      <c r="E2590">
        <v>16</v>
      </c>
      <c r="F2590" t="s">
        <v>103</v>
      </c>
      <c r="G2590" t="s">
        <v>104</v>
      </c>
      <c r="H2590" s="5">
        <v>410</v>
      </c>
      <c r="I2590" s="5">
        <v>6416.6</v>
      </c>
      <c r="J2590" t="s">
        <v>134</v>
      </c>
      <c r="K2590" t="s">
        <v>107</v>
      </c>
      <c r="L2590">
        <v>0</v>
      </c>
      <c r="M2590">
        <v>0</v>
      </c>
      <c r="N2590">
        <v>5</v>
      </c>
      <c r="O2590" s="6">
        <v>0</v>
      </c>
      <c r="P2590" t="s">
        <v>106</v>
      </c>
      <c r="Q2590" t="s">
        <v>107</v>
      </c>
      <c r="R2590">
        <f>IF(F2590="Monthly",2,0)
+IF(E2590&lt;=6,2,0)
+IF(N2590&lt;=2,2,0)
+IF(L2590&gt;=4,2,0)
+IF(M2590&gt;=2,1,0)
+IF(H2590&gt;=_xlfn.PERCENTILE.INC($H$2:$H$10001,0.75),1,0)</f>
        <v>2</v>
      </c>
      <c r="S2590" t="str">
        <f>IF(R2590&gt;=7,"High",IF(R2590&gt;=4,"Medium","Low"))</f>
        <v>Low</v>
      </c>
    </row>
    <row r="2591" spans="1:19">
      <c r="A2591" t="s">
        <v>2716</v>
      </c>
      <c r="B2591">
        <v>36</v>
      </c>
      <c r="C2591" t="s">
        <v>112</v>
      </c>
      <c r="D2591" t="s">
        <v>113</v>
      </c>
      <c r="E2591">
        <v>11</v>
      </c>
      <c r="F2591" t="s">
        <v>103</v>
      </c>
      <c r="G2591" t="s">
        <v>104</v>
      </c>
      <c r="H2591" s="5">
        <v>462</v>
      </c>
      <c r="I2591" s="5">
        <v>5141.95</v>
      </c>
      <c r="J2591" t="s">
        <v>117</v>
      </c>
      <c r="K2591" t="s">
        <v>107</v>
      </c>
      <c r="L2591">
        <v>4</v>
      </c>
      <c r="M2591">
        <v>1</v>
      </c>
      <c r="N2591">
        <v>3</v>
      </c>
      <c r="O2591" s="6">
        <v>0</v>
      </c>
      <c r="P2591" t="s">
        <v>107</v>
      </c>
      <c r="Q2591" t="s">
        <v>106</v>
      </c>
      <c r="R2591">
        <f>IF(F2591="Monthly",2,0)
+IF(E2591&lt;=6,2,0)
+IF(N2591&lt;=2,2,0)
+IF(L2591&gt;=4,2,0)
+IF(M2591&gt;=2,1,0)
+IF(H2591&gt;=_xlfn.PERCENTILE.INC($H$2:$H$10001,0.75),1,0)</f>
        <v>4</v>
      </c>
      <c r="S2591" t="str">
        <f>IF(R2591&gt;=7,"High",IF(R2591&gt;=4,"Medium","Low"))</f>
        <v>Medium</v>
      </c>
    </row>
    <row r="2592" spans="1:19">
      <c r="A2592" t="s">
        <v>2717</v>
      </c>
      <c r="B2592">
        <v>35</v>
      </c>
      <c r="C2592" t="s">
        <v>101</v>
      </c>
      <c r="D2592" t="s">
        <v>113</v>
      </c>
      <c r="E2592">
        <v>29</v>
      </c>
      <c r="F2592" t="s">
        <v>103</v>
      </c>
      <c r="G2592" t="s">
        <v>110</v>
      </c>
      <c r="H2592" s="5">
        <v>724</v>
      </c>
      <c r="I2592" s="5">
        <v>21253.56</v>
      </c>
      <c r="J2592" t="s">
        <v>105</v>
      </c>
      <c r="K2592" t="s">
        <v>106</v>
      </c>
      <c r="L2592">
        <v>4</v>
      </c>
      <c r="M2592">
        <v>1</v>
      </c>
      <c r="N2592">
        <v>2</v>
      </c>
      <c r="O2592" s="6">
        <v>0</v>
      </c>
      <c r="P2592" t="s">
        <v>107</v>
      </c>
      <c r="Q2592" t="s">
        <v>106</v>
      </c>
      <c r="R2592">
        <f>IF(F2592="Monthly",2,0)
+IF(E2592&lt;=6,2,0)
+IF(N2592&lt;=2,2,0)
+IF(L2592&gt;=4,2,0)
+IF(M2592&gt;=2,1,0)
+IF(H2592&gt;=_xlfn.PERCENTILE.INC($H$2:$H$10001,0.75),1,0)</f>
        <v>6</v>
      </c>
      <c r="S2592" t="str">
        <f>IF(R2592&gt;=7,"High",IF(R2592&gt;=4,"Medium","Low"))</f>
        <v>Medium</v>
      </c>
    </row>
    <row r="2593" spans="1:19">
      <c r="A2593" t="s">
        <v>2718</v>
      </c>
      <c r="B2593">
        <v>24</v>
      </c>
      <c r="C2593" t="s">
        <v>112</v>
      </c>
      <c r="D2593" t="s">
        <v>113</v>
      </c>
      <c r="E2593">
        <v>46</v>
      </c>
      <c r="F2593" t="s">
        <v>103</v>
      </c>
      <c r="G2593" t="s">
        <v>129</v>
      </c>
      <c r="H2593" s="5">
        <v>1054</v>
      </c>
      <c r="I2593" s="5">
        <v>49375.43</v>
      </c>
      <c r="J2593" t="s">
        <v>117</v>
      </c>
      <c r="K2593" t="s">
        <v>106</v>
      </c>
      <c r="L2593">
        <v>0</v>
      </c>
      <c r="M2593">
        <v>0</v>
      </c>
      <c r="N2593">
        <v>4</v>
      </c>
      <c r="O2593" s="6">
        <v>0</v>
      </c>
      <c r="P2593" t="s">
        <v>107</v>
      </c>
      <c r="Q2593" t="s">
        <v>107</v>
      </c>
      <c r="R2593">
        <f>IF(F2593="Monthly",2,0)
+IF(E2593&lt;=6,2,0)
+IF(N2593&lt;=2,2,0)
+IF(L2593&gt;=4,2,0)
+IF(M2593&gt;=2,1,0)
+IF(H2593&gt;=_xlfn.PERCENTILE.INC($H$2:$H$10001,0.75),1,0)</f>
        <v>3</v>
      </c>
      <c r="S2593" t="str">
        <f>IF(R2593&gt;=7,"High",IF(R2593&gt;=4,"Medium","Low"))</f>
        <v>Low</v>
      </c>
    </row>
    <row r="2594" spans="1:19">
      <c r="A2594" t="s">
        <v>2719</v>
      </c>
      <c r="B2594">
        <v>20</v>
      </c>
      <c r="C2594" t="s">
        <v>112</v>
      </c>
      <c r="D2594" t="s">
        <v>131</v>
      </c>
      <c r="E2594">
        <v>15</v>
      </c>
      <c r="F2594" t="s">
        <v>103</v>
      </c>
      <c r="G2594" t="s">
        <v>129</v>
      </c>
      <c r="H2594" s="5">
        <v>986</v>
      </c>
      <c r="I2594" s="5">
        <v>15056.2</v>
      </c>
      <c r="J2594" t="s">
        <v>115</v>
      </c>
      <c r="K2594" t="s">
        <v>106</v>
      </c>
      <c r="L2594">
        <v>2</v>
      </c>
      <c r="M2594">
        <v>1</v>
      </c>
      <c r="N2594">
        <v>3</v>
      </c>
      <c r="O2594" s="6">
        <v>0</v>
      </c>
      <c r="P2594" t="s">
        <v>107</v>
      </c>
      <c r="Q2594" t="s">
        <v>106</v>
      </c>
      <c r="R2594">
        <f>IF(F2594="Monthly",2,0)
+IF(E2594&lt;=6,2,0)
+IF(N2594&lt;=2,2,0)
+IF(L2594&gt;=4,2,0)
+IF(M2594&gt;=2,1,0)
+IF(H2594&gt;=_xlfn.PERCENTILE.INC($H$2:$H$10001,0.75),1,0)</f>
        <v>3</v>
      </c>
      <c r="S2594" t="str">
        <f>IF(R2594&gt;=7,"High",IF(R2594&gt;=4,"Medium","Low"))</f>
        <v>Low</v>
      </c>
    </row>
    <row r="2595" spans="1:19">
      <c r="A2595" t="s">
        <v>2720</v>
      </c>
      <c r="B2595">
        <v>19</v>
      </c>
      <c r="C2595" t="s">
        <v>112</v>
      </c>
      <c r="D2595" t="s">
        <v>102</v>
      </c>
      <c r="E2595">
        <v>36</v>
      </c>
      <c r="F2595" t="s">
        <v>103</v>
      </c>
      <c r="G2595" t="s">
        <v>104</v>
      </c>
      <c r="H2595" s="5">
        <v>497</v>
      </c>
      <c r="I2595" s="5">
        <v>18004.95</v>
      </c>
      <c r="J2595" t="s">
        <v>117</v>
      </c>
      <c r="K2595" t="s">
        <v>107</v>
      </c>
      <c r="L2595">
        <v>1</v>
      </c>
      <c r="M2595">
        <v>0</v>
      </c>
      <c r="N2595">
        <v>5</v>
      </c>
      <c r="O2595" s="6">
        <v>0</v>
      </c>
      <c r="P2595" t="s">
        <v>107</v>
      </c>
      <c r="Q2595" t="s">
        <v>107</v>
      </c>
      <c r="R2595">
        <f>IF(F2595="Monthly",2,0)
+IF(E2595&lt;=6,2,0)
+IF(N2595&lt;=2,2,0)
+IF(L2595&gt;=4,2,0)
+IF(M2595&gt;=2,1,0)
+IF(H2595&gt;=_xlfn.PERCENTILE.INC($H$2:$H$10001,0.75),1,0)</f>
        <v>2</v>
      </c>
      <c r="S2595" t="str">
        <f>IF(R2595&gt;=7,"High",IF(R2595&gt;=4,"Medium","Low"))</f>
        <v>Low</v>
      </c>
    </row>
    <row r="2596" spans="1:19">
      <c r="A2596" t="s">
        <v>2721</v>
      </c>
      <c r="B2596">
        <v>60</v>
      </c>
      <c r="C2596" t="s">
        <v>112</v>
      </c>
      <c r="D2596" t="s">
        <v>133</v>
      </c>
      <c r="E2596">
        <v>23</v>
      </c>
      <c r="F2596" t="s">
        <v>103</v>
      </c>
      <c r="G2596" t="s">
        <v>104</v>
      </c>
      <c r="H2596" s="5">
        <v>538</v>
      </c>
      <c r="I2596" s="5">
        <v>12362.67</v>
      </c>
      <c r="J2596" t="s">
        <v>115</v>
      </c>
      <c r="K2596" t="s">
        <v>106</v>
      </c>
      <c r="L2596">
        <v>0</v>
      </c>
      <c r="M2596">
        <v>0</v>
      </c>
      <c r="N2596">
        <v>5</v>
      </c>
      <c r="O2596" s="6">
        <v>0</v>
      </c>
      <c r="P2596" t="s">
        <v>107</v>
      </c>
      <c r="Q2596" t="s">
        <v>107</v>
      </c>
      <c r="R2596">
        <f>IF(F2596="Monthly",2,0)
+IF(E2596&lt;=6,2,0)
+IF(N2596&lt;=2,2,0)
+IF(L2596&gt;=4,2,0)
+IF(M2596&gt;=2,1,0)
+IF(H2596&gt;=_xlfn.PERCENTILE.INC($H$2:$H$10001,0.75),1,0)</f>
        <v>2</v>
      </c>
      <c r="S2596" t="str">
        <f>IF(R2596&gt;=7,"High",IF(R2596&gt;=4,"Medium","Low"))</f>
        <v>Low</v>
      </c>
    </row>
    <row r="2597" spans="1:19">
      <c r="A2597" t="s">
        <v>2722</v>
      </c>
      <c r="B2597">
        <v>18</v>
      </c>
      <c r="C2597" t="s">
        <v>112</v>
      </c>
      <c r="D2597" t="s">
        <v>102</v>
      </c>
      <c r="E2597">
        <v>30</v>
      </c>
      <c r="F2597" t="s">
        <v>109</v>
      </c>
      <c r="G2597" t="s">
        <v>110</v>
      </c>
      <c r="H2597" s="5">
        <v>766</v>
      </c>
      <c r="I2597" s="5">
        <v>21594.05</v>
      </c>
      <c r="J2597" t="s">
        <v>105</v>
      </c>
      <c r="K2597" t="s">
        <v>106</v>
      </c>
      <c r="L2597">
        <v>1</v>
      </c>
      <c r="M2597">
        <v>0</v>
      </c>
      <c r="N2597">
        <v>5</v>
      </c>
      <c r="O2597" s="6">
        <v>5</v>
      </c>
      <c r="P2597" t="s">
        <v>107</v>
      </c>
      <c r="Q2597" t="s">
        <v>107</v>
      </c>
      <c r="R2597">
        <f>IF(F2597="Monthly",2,0)
+IF(E2597&lt;=6,2,0)
+IF(N2597&lt;=2,2,0)
+IF(L2597&gt;=4,2,0)
+IF(M2597&gt;=2,1,0)
+IF(H2597&gt;=_xlfn.PERCENTILE.INC($H$2:$H$10001,0.75),1,0)</f>
        <v>0</v>
      </c>
      <c r="S2597" t="str">
        <f>IF(R2597&gt;=7,"High",IF(R2597&gt;=4,"Medium","Low"))</f>
        <v>Low</v>
      </c>
    </row>
    <row r="2598" spans="1:19">
      <c r="A2598" t="s">
        <v>2723</v>
      </c>
      <c r="B2598">
        <v>22</v>
      </c>
      <c r="C2598" t="s">
        <v>112</v>
      </c>
      <c r="D2598" t="s">
        <v>119</v>
      </c>
      <c r="E2598">
        <v>57</v>
      </c>
      <c r="F2598" t="s">
        <v>121</v>
      </c>
      <c r="G2598" t="s">
        <v>129</v>
      </c>
      <c r="H2598" s="5">
        <v>1037</v>
      </c>
      <c r="I2598" s="5">
        <v>50531.56</v>
      </c>
      <c r="J2598" t="s">
        <v>140</v>
      </c>
      <c r="K2598" t="s">
        <v>106</v>
      </c>
      <c r="L2598">
        <v>0</v>
      </c>
      <c r="M2598">
        <v>0</v>
      </c>
      <c r="N2598">
        <v>5</v>
      </c>
      <c r="O2598" s="6">
        <v>15</v>
      </c>
      <c r="P2598" t="s">
        <v>107</v>
      </c>
      <c r="Q2598" t="s">
        <v>107</v>
      </c>
      <c r="R2598">
        <f>IF(F2598="Monthly",2,0)
+IF(E2598&lt;=6,2,0)
+IF(N2598&lt;=2,2,0)
+IF(L2598&gt;=4,2,0)
+IF(M2598&gt;=2,1,0)
+IF(H2598&gt;=_xlfn.PERCENTILE.INC($H$2:$H$10001,0.75),1,0)</f>
        <v>1</v>
      </c>
      <c r="S2598" t="str">
        <f>IF(R2598&gt;=7,"High",IF(R2598&gt;=4,"Medium","Low"))</f>
        <v>Low</v>
      </c>
    </row>
    <row r="2599" spans="1:19">
      <c r="A2599" t="s">
        <v>2724</v>
      </c>
      <c r="B2599">
        <v>52</v>
      </c>
      <c r="C2599" t="s">
        <v>112</v>
      </c>
      <c r="D2599" t="s">
        <v>102</v>
      </c>
      <c r="E2599">
        <v>28</v>
      </c>
      <c r="F2599" t="s">
        <v>103</v>
      </c>
      <c r="G2599" t="s">
        <v>129</v>
      </c>
      <c r="H2599" s="5">
        <v>1069</v>
      </c>
      <c r="I2599" s="5">
        <v>30434.09</v>
      </c>
      <c r="J2599" t="s">
        <v>117</v>
      </c>
      <c r="K2599" t="s">
        <v>106</v>
      </c>
      <c r="L2599">
        <v>2</v>
      </c>
      <c r="M2599">
        <v>0</v>
      </c>
      <c r="N2599">
        <v>5</v>
      </c>
      <c r="O2599" s="6">
        <v>0</v>
      </c>
      <c r="P2599" t="s">
        <v>107</v>
      </c>
      <c r="Q2599" t="s">
        <v>107</v>
      </c>
      <c r="R2599">
        <f>IF(F2599="Monthly",2,0)
+IF(E2599&lt;=6,2,0)
+IF(N2599&lt;=2,2,0)
+IF(L2599&gt;=4,2,0)
+IF(M2599&gt;=2,1,0)
+IF(H2599&gt;=_xlfn.PERCENTILE.INC($H$2:$H$10001,0.75),1,0)</f>
        <v>3</v>
      </c>
      <c r="S2599" t="str">
        <f>IF(R2599&gt;=7,"High",IF(R2599&gt;=4,"Medium","Low"))</f>
        <v>Low</v>
      </c>
    </row>
    <row r="2600" spans="1:19">
      <c r="A2600" t="s">
        <v>2725</v>
      </c>
      <c r="B2600">
        <v>55</v>
      </c>
      <c r="C2600" t="s">
        <v>112</v>
      </c>
      <c r="D2600" t="s">
        <v>133</v>
      </c>
      <c r="E2600">
        <v>72</v>
      </c>
      <c r="F2600" t="s">
        <v>109</v>
      </c>
      <c r="G2600" t="s">
        <v>110</v>
      </c>
      <c r="H2600" s="5">
        <v>693</v>
      </c>
      <c r="I2600" s="5">
        <v>48563.24</v>
      </c>
      <c r="J2600" t="s">
        <v>115</v>
      </c>
      <c r="K2600" t="s">
        <v>106</v>
      </c>
      <c r="L2600">
        <v>0</v>
      </c>
      <c r="M2600">
        <v>0</v>
      </c>
      <c r="N2600">
        <v>5</v>
      </c>
      <c r="O2600" s="6">
        <v>0</v>
      </c>
      <c r="P2600" t="s">
        <v>106</v>
      </c>
      <c r="Q2600" t="s">
        <v>107</v>
      </c>
      <c r="R2600">
        <f>IF(F2600="Monthly",2,0)
+IF(E2600&lt;=6,2,0)
+IF(N2600&lt;=2,2,0)
+IF(L2600&gt;=4,2,0)
+IF(M2600&gt;=2,1,0)
+IF(H2600&gt;=_xlfn.PERCENTILE.INC($H$2:$H$10001,0.75),1,0)</f>
        <v>0</v>
      </c>
      <c r="S2600" t="str">
        <f>IF(R2600&gt;=7,"High",IF(R2600&gt;=4,"Medium","Low"))</f>
        <v>Low</v>
      </c>
    </row>
    <row r="2601" spans="1:19">
      <c r="A2601" t="s">
        <v>2726</v>
      </c>
      <c r="B2601">
        <v>29</v>
      </c>
      <c r="C2601" t="s">
        <v>101</v>
      </c>
      <c r="D2601" t="s">
        <v>119</v>
      </c>
      <c r="E2601">
        <v>36</v>
      </c>
      <c r="F2601" t="s">
        <v>109</v>
      </c>
      <c r="G2601" t="s">
        <v>104</v>
      </c>
      <c r="H2601" s="5">
        <v>473</v>
      </c>
      <c r="I2601" s="5">
        <v>16550.82</v>
      </c>
      <c r="J2601" t="s">
        <v>117</v>
      </c>
      <c r="K2601" t="s">
        <v>107</v>
      </c>
      <c r="L2601">
        <v>2</v>
      </c>
      <c r="M2601">
        <v>0</v>
      </c>
      <c r="N2601">
        <v>5</v>
      </c>
      <c r="O2601" s="6">
        <v>0</v>
      </c>
      <c r="P2601" t="s">
        <v>106</v>
      </c>
      <c r="Q2601" t="s">
        <v>107</v>
      </c>
      <c r="R2601">
        <f>IF(F2601="Monthly",2,0)
+IF(E2601&lt;=6,2,0)
+IF(N2601&lt;=2,2,0)
+IF(L2601&gt;=4,2,0)
+IF(M2601&gt;=2,1,0)
+IF(H2601&gt;=_xlfn.PERCENTILE.INC($H$2:$H$10001,0.75),1,0)</f>
        <v>0</v>
      </c>
      <c r="S2601" t="str">
        <f>IF(R2601&gt;=7,"High",IF(R2601&gt;=4,"Medium","Low"))</f>
        <v>Low</v>
      </c>
    </row>
    <row r="2602" spans="1:19">
      <c r="A2602" t="s">
        <v>2727</v>
      </c>
      <c r="B2602">
        <v>43</v>
      </c>
      <c r="C2602" t="s">
        <v>101</v>
      </c>
      <c r="D2602" t="s">
        <v>102</v>
      </c>
      <c r="E2602">
        <v>60</v>
      </c>
      <c r="F2602" t="s">
        <v>121</v>
      </c>
      <c r="G2602" t="s">
        <v>104</v>
      </c>
      <c r="H2602" s="5">
        <v>440</v>
      </c>
      <c r="I2602" s="5">
        <v>25777.31</v>
      </c>
      <c r="J2602" t="s">
        <v>117</v>
      </c>
      <c r="K2602" t="s">
        <v>107</v>
      </c>
      <c r="L2602">
        <v>2</v>
      </c>
      <c r="M2602">
        <v>0</v>
      </c>
      <c r="N2602">
        <v>5</v>
      </c>
      <c r="O2602" s="6">
        <v>0</v>
      </c>
      <c r="P2602" t="s">
        <v>106</v>
      </c>
      <c r="Q2602" t="s">
        <v>107</v>
      </c>
      <c r="R2602">
        <f>IF(F2602="Monthly",2,0)
+IF(E2602&lt;=6,2,0)
+IF(N2602&lt;=2,2,0)
+IF(L2602&gt;=4,2,0)
+IF(M2602&gt;=2,1,0)
+IF(H2602&gt;=_xlfn.PERCENTILE.INC($H$2:$H$10001,0.75),1,0)</f>
        <v>0</v>
      </c>
      <c r="S2602" t="str">
        <f>IF(R2602&gt;=7,"High",IF(R2602&gt;=4,"Medium","Low"))</f>
        <v>Low</v>
      </c>
    </row>
    <row r="2603" spans="1:19">
      <c r="A2603" t="s">
        <v>2728</v>
      </c>
      <c r="B2603">
        <v>37</v>
      </c>
      <c r="C2603" t="s">
        <v>112</v>
      </c>
      <c r="D2603" t="s">
        <v>133</v>
      </c>
      <c r="E2603">
        <v>38</v>
      </c>
      <c r="F2603" t="s">
        <v>103</v>
      </c>
      <c r="G2603" t="s">
        <v>110</v>
      </c>
      <c r="H2603" s="5">
        <v>674</v>
      </c>
      <c r="I2603" s="5">
        <v>26091.32</v>
      </c>
      <c r="J2603" t="s">
        <v>117</v>
      </c>
      <c r="K2603" t="s">
        <v>106</v>
      </c>
      <c r="L2603">
        <v>1</v>
      </c>
      <c r="M2603">
        <v>0</v>
      </c>
      <c r="N2603">
        <v>5</v>
      </c>
      <c r="O2603" s="6">
        <v>0</v>
      </c>
      <c r="P2603" t="s">
        <v>107</v>
      </c>
      <c r="Q2603" t="s">
        <v>106</v>
      </c>
      <c r="R2603">
        <f>IF(F2603="Monthly",2,0)
+IF(E2603&lt;=6,2,0)
+IF(N2603&lt;=2,2,0)
+IF(L2603&gt;=4,2,0)
+IF(M2603&gt;=2,1,0)
+IF(H2603&gt;=_xlfn.PERCENTILE.INC($H$2:$H$10001,0.75),1,0)</f>
        <v>2</v>
      </c>
      <c r="S2603" t="str">
        <f>IF(R2603&gt;=7,"High",IF(R2603&gt;=4,"Medium","Low"))</f>
        <v>Low</v>
      </c>
    </row>
    <row r="2604" spans="1:19">
      <c r="A2604" t="s">
        <v>2729</v>
      </c>
      <c r="B2604">
        <v>38</v>
      </c>
      <c r="C2604" t="s">
        <v>112</v>
      </c>
      <c r="D2604" t="s">
        <v>137</v>
      </c>
      <c r="E2604">
        <v>13</v>
      </c>
      <c r="F2604" t="s">
        <v>103</v>
      </c>
      <c r="G2604" t="s">
        <v>104</v>
      </c>
      <c r="H2604" s="5">
        <v>505</v>
      </c>
      <c r="I2604" s="5">
        <v>6406.2</v>
      </c>
      <c r="J2604" t="s">
        <v>117</v>
      </c>
      <c r="K2604" t="s">
        <v>106</v>
      </c>
      <c r="L2604">
        <v>1</v>
      </c>
      <c r="M2604">
        <v>0</v>
      </c>
      <c r="N2604">
        <v>5</v>
      </c>
      <c r="O2604" s="6">
        <v>0</v>
      </c>
      <c r="P2604" t="s">
        <v>107</v>
      </c>
      <c r="Q2604" t="s">
        <v>106</v>
      </c>
      <c r="R2604">
        <f>IF(F2604="Monthly",2,0)
+IF(E2604&lt;=6,2,0)
+IF(N2604&lt;=2,2,0)
+IF(L2604&gt;=4,2,0)
+IF(M2604&gt;=2,1,0)
+IF(H2604&gt;=_xlfn.PERCENTILE.INC($H$2:$H$10001,0.75),1,0)</f>
        <v>2</v>
      </c>
      <c r="S2604" t="str">
        <f>IF(R2604&gt;=7,"High",IF(R2604&gt;=4,"Medium","Low"))</f>
        <v>Low</v>
      </c>
    </row>
    <row r="2605" spans="1:19">
      <c r="A2605" t="s">
        <v>2730</v>
      </c>
      <c r="B2605">
        <v>35</v>
      </c>
      <c r="C2605" t="s">
        <v>112</v>
      </c>
      <c r="D2605" t="s">
        <v>133</v>
      </c>
      <c r="E2605">
        <v>21</v>
      </c>
      <c r="F2605" t="s">
        <v>103</v>
      </c>
      <c r="G2605" t="s">
        <v>110</v>
      </c>
      <c r="H2605" s="5">
        <v>696</v>
      </c>
      <c r="I2605" s="5">
        <v>14571.08</v>
      </c>
      <c r="J2605" t="s">
        <v>140</v>
      </c>
      <c r="K2605" t="s">
        <v>106</v>
      </c>
      <c r="L2605">
        <v>0</v>
      </c>
      <c r="M2605">
        <v>0</v>
      </c>
      <c r="N2605">
        <v>5</v>
      </c>
      <c r="O2605" s="6">
        <v>0</v>
      </c>
      <c r="P2605" t="s">
        <v>106</v>
      </c>
      <c r="Q2605" t="s">
        <v>106</v>
      </c>
      <c r="R2605">
        <f>IF(F2605="Monthly",2,0)
+IF(E2605&lt;=6,2,0)
+IF(N2605&lt;=2,2,0)
+IF(L2605&gt;=4,2,0)
+IF(M2605&gt;=2,1,0)
+IF(H2605&gt;=_xlfn.PERCENTILE.INC($H$2:$H$10001,0.75),1,0)</f>
        <v>2</v>
      </c>
      <c r="S2605" t="str">
        <f>IF(R2605&gt;=7,"High",IF(R2605&gt;=4,"Medium","Low"))</f>
        <v>Low</v>
      </c>
    </row>
    <row r="2606" spans="1:19">
      <c r="A2606" t="s">
        <v>2731</v>
      </c>
      <c r="B2606">
        <v>35</v>
      </c>
      <c r="C2606" t="s">
        <v>112</v>
      </c>
      <c r="D2606" t="s">
        <v>123</v>
      </c>
      <c r="E2606">
        <v>54</v>
      </c>
      <c r="F2606" t="s">
        <v>109</v>
      </c>
      <c r="G2606" t="s">
        <v>110</v>
      </c>
      <c r="H2606" s="5">
        <v>640</v>
      </c>
      <c r="I2606" s="5">
        <v>33597.550000000003</v>
      </c>
      <c r="J2606" t="s">
        <v>134</v>
      </c>
      <c r="K2606" t="s">
        <v>106</v>
      </c>
      <c r="L2606">
        <v>0</v>
      </c>
      <c r="M2606">
        <v>0</v>
      </c>
      <c r="N2606">
        <v>5</v>
      </c>
      <c r="O2606" s="6">
        <v>0</v>
      </c>
      <c r="P2606" t="s">
        <v>107</v>
      </c>
      <c r="Q2606" t="s">
        <v>107</v>
      </c>
      <c r="R2606">
        <f>IF(F2606="Monthly",2,0)
+IF(E2606&lt;=6,2,0)
+IF(N2606&lt;=2,2,0)
+IF(L2606&gt;=4,2,0)
+IF(M2606&gt;=2,1,0)
+IF(H2606&gt;=_xlfn.PERCENTILE.INC($H$2:$H$10001,0.75),1,0)</f>
        <v>0</v>
      </c>
      <c r="S2606" t="str">
        <f>IF(R2606&gt;=7,"High",IF(R2606&gt;=4,"Medium","Low"))</f>
        <v>Low</v>
      </c>
    </row>
    <row r="2607" spans="1:19">
      <c r="A2607" t="s">
        <v>2732</v>
      </c>
      <c r="B2607">
        <v>32</v>
      </c>
      <c r="C2607" t="s">
        <v>112</v>
      </c>
      <c r="D2607" t="s">
        <v>128</v>
      </c>
      <c r="E2607">
        <v>22</v>
      </c>
      <c r="F2607" t="s">
        <v>109</v>
      </c>
      <c r="G2607" t="s">
        <v>104</v>
      </c>
      <c r="H2607" s="5">
        <v>535</v>
      </c>
      <c r="I2607" s="5">
        <v>11490.51</v>
      </c>
      <c r="J2607" t="s">
        <v>105</v>
      </c>
      <c r="K2607" t="s">
        <v>107</v>
      </c>
      <c r="L2607">
        <v>2</v>
      </c>
      <c r="M2607">
        <v>1</v>
      </c>
      <c r="N2607">
        <v>4</v>
      </c>
      <c r="O2607" s="6">
        <v>5</v>
      </c>
      <c r="P2607" t="s">
        <v>107</v>
      </c>
      <c r="Q2607" t="s">
        <v>107</v>
      </c>
      <c r="R2607">
        <f>IF(F2607="Monthly",2,0)
+IF(E2607&lt;=6,2,0)
+IF(N2607&lt;=2,2,0)
+IF(L2607&gt;=4,2,0)
+IF(M2607&gt;=2,1,0)
+IF(H2607&gt;=_xlfn.PERCENTILE.INC($H$2:$H$10001,0.75),1,0)</f>
        <v>0</v>
      </c>
      <c r="S2607" t="str">
        <f>IF(R2607&gt;=7,"High",IF(R2607&gt;=4,"Medium","Low"))</f>
        <v>Low</v>
      </c>
    </row>
    <row r="2608" spans="1:19">
      <c r="A2608" t="s">
        <v>2733</v>
      </c>
      <c r="B2608">
        <v>44</v>
      </c>
      <c r="C2608" t="s">
        <v>112</v>
      </c>
      <c r="D2608" t="s">
        <v>133</v>
      </c>
      <c r="E2608">
        <v>20</v>
      </c>
      <c r="F2608" t="s">
        <v>103</v>
      </c>
      <c r="G2608" t="s">
        <v>104</v>
      </c>
      <c r="H2608" s="5">
        <v>536</v>
      </c>
      <c r="I2608" s="5">
        <v>10973.66</v>
      </c>
      <c r="J2608" t="s">
        <v>134</v>
      </c>
      <c r="K2608" t="s">
        <v>106</v>
      </c>
      <c r="L2608">
        <v>1</v>
      </c>
      <c r="M2608">
        <v>0</v>
      </c>
      <c r="N2608">
        <v>5</v>
      </c>
      <c r="O2608" s="6">
        <v>0</v>
      </c>
      <c r="P2608" t="s">
        <v>106</v>
      </c>
      <c r="Q2608" t="s">
        <v>107</v>
      </c>
      <c r="R2608">
        <f>IF(F2608="Monthly",2,0)
+IF(E2608&lt;=6,2,0)
+IF(N2608&lt;=2,2,0)
+IF(L2608&gt;=4,2,0)
+IF(M2608&gt;=2,1,0)
+IF(H2608&gt;=_xlfn.PERCENTILE.INC($H$2:$H$10001,0.75),1,0)</f>
        <v>2</v>
      </c>
      <c r="S2608" t="str">
        <f>IF(R2608&gt;=7,"High",IF(R2608&gt;=4,"Medium","Low"))</f>
        <v>Low</v>
      </c>
    </row>
    <row r="2609" spans="1:19">
      <c r="A2609" t="s">
        <v>2734</v>
      </c>
      <c r="B2609">
        <v>45</v>
      </c>
      <c r="C2609" t="s">
        <v>112</v>
      </c>
      <c r="D2609" t="s">
        <v>102</v>
      </c>
      <c r="E2609">
        <v>23</v>
      </c>
      <c r="F2609" t="s">
        <v>103</v>
      </c>
      <c r="G2609" t="s">
        <v>110</v>
      </c>
      <c r="H2609" s="5">
        <v>703</v>
      </c>
      <c r="I2609" s="5">
        <v>16147.42</v>
      </c>
      <c r="J2609" t="s">
        <v>134</v>
      </c>
      <c r="K2609" t="s">
        <v>106</v>
      </c>
      <c r="L2609">
        <v>3</v>
      </c>
      <c r="M2609">
        <v>0</v>
      </c>
      <c r="N2609">
        <v>5</v>
      </c>
      <c r="O2609" s="6">
        <v>0</v>
      </c>
      <c r="P2609" t="s">
        <v>107</v>
      </c>
      <c r="Q2609" t="s">
        <v>106</v>
      </c>
      <c r="R2609">
        <f>IF(F2609="Monthly",2,0)
+IF(E2609&lt;=6,2,0)
+IF(N2609&lt;=2,2,0)
+IF(L2609&gt;=4,2,0)
+IF(M2609&gt;=2,1,0)
+IF(H2609&gt;=_xlfn.PERCENTILE.INC($H$2:$H$10001,0.75),1,0)</f>
        <v>2</v>
      </c>
      <c r="S2609" t="str">
        <f>IF(R2609&gt;=7,"High",IF(R2609&gt;=4,"Medium","Low"))</f>
        <v>Low</v>
      </c>
    </row>
    <row r="2610" spans="1:19">
      <c r="A2610" t="s">
        <v>2735</v>
      </c>
      <c r="B2610">
        <v>30</v>
      </c>
      <c r="C2610" t="s">
        <v>112</v>
      </c>
      <c r="D2610" t="s">
        <v>126</v>
      </c>
      <c r="E2610">
        <v>21</v>
      </c>
      <c r="F2610" t="s">
        <v>103</v>
      </c>
      <c r="G2610" t="s">
        <v>110</v>
      </c>
      <c r="H2610" s="5">
        <v>745</v>
      </c>
      <c r="I2610" s="5">
        <v>15436.56</v>
      </c>
      <c r="J2610" t="s">
        <v>134</v>
      </c>
      <c r="K2610" t="s">
        <v>106</v>
      </c>
      <c r="L2610">
        <v>0</v>
      </c>
      <c r="M2610">
        <v>0</v>
      </c>
      <c r="N2610">
        <v>5</v>
      </c>
      <c r="O2610" s="6">
        <v>0</v>
      </c>
      <c r="P2610" t="s">
        <v>107</v>
      </c>
      <c r="Q2610" t="s">
        <v>106</v>
      </c>
      <c r="R2610">
        <f>IF(F2610="Monthly",2,0)
+IF(E2610&lt;=6,2,0)
+IF(N2610&lt;=2,2,0)
+IF(L2610&gt;=4,2,0)
+IF(M2610&gt;=2,1,0)
+IF(H2610&gt;=_xlfn.PERCENTILE.INC($H$2:$H$10001,0.75),1,0)</f>
        <v>2</v>
      </c>
      <c r="S2610" t="str">
        <f>IF(R2610&gt;=7,"High",IF(R2610&gt;=4,"Medium","Low"))</f>
        <v>Low</v>
      </c>
    </row>
    <row r="2611" spans="1:19">
      <c r="A2611" t="s">
        <v>2736</v>
      </c>
      <c r="B2611">
        <v>32</v>
      </c>
      <c r="C2611" t="s">
        <v>112</v>
      </c>
      <c r="D2611" t="s">
        <v>131</v>
      </c>
      <c r="E2611">
        <v>4</v>
      </c>
      <c r="F2611" t="s">
        <v>103</v>
      </c>
      <c r="G2611" t="s">
        <v>129</v>
      </c>
      <c r="H2611" s="5">
        <v>1109</v>
      </c>
      <c r="I2611" s="5">
        <v>4475.49</v>
      </c>
      <c r="J2611" t="s">
        <v>105</v>
      </c>
      <c r="K2611" t="s">
        <v>106</v>
      </c>
      <c r="L2611">
        <v>0</v>
      </c>
      <c r="M2611">
        <v>0</v>
      </c>
      <c r="N2611">
        <v>5</v>
      </c>
      <c r="O2611" s="6">
        <v>0</v>
      </c>
      <c r="P2611" t="s">
        <v>107</v>
      </c>
      <c r="Q2611" t="s">
        <v>106</v>
      </c>
      <c r="R2611">
        <f>IF(F2611="Monthly",2,0)
+IF(E2611&lt;=6,2,0)
+IF(N2611&lt;=2,2,0)
+IF(L2611&gt;=4,2,0)
+IF(M2611&gt;=2,1,0)
+IF(H2611&gt;=_xlfn.PERCENTILE.INC($H$2:$H$10001,0.75),1,0)</f>
        <v>5</v>
      </c>
      <c r="S2611" t="str">
        <f>IF(R2611&gt;=7,"High",IF(R2611&gt;=4,"Medium","Low"))</f>
        <v>Medium</v>
      </c>
    </row>
    <row r="2612" spans="1:19">
      <c r="A2612" t="s">
        <v>2737</v>
      </c>
      <c r="B2612">
        <v>39</v>
      </c>
      <c r="C2612" t="s">
        <v>101</v>
      </c>
      <c r="D2612" t="s">
        <v>137</v>
      </c>
      <c r="E2612">
        <v>31</v>
      </c>
      <c r="F2612" t="s">
        <v>103</v>
      </c>
      <c r="G2612" t="s">
        <v>129</v>
      </c>
      <c r="H2612" s="5">
        <v>1033</v>
      </c>
      <c r="I2612" s="5">
        <v>32489.68</v>
      </c>
      <c r="J2612" t="s">
        <v>117</v>
      </c>
      <c r="K2612" t="s">
        <v>106</v>
      </c>
      <c r="L2612">
        <v>1</v>
      </c>
      <c r="M2612">
        <v>0</v>
      </c>
      <c r="N2612">
        <v>5</v>
      </c>
      <c r="O2612" s="6">
        <v>0</v>
      </c>
      <c r="P2612" t="s">
        <v>107</v>
      </c>
      <c r="Q2612" t="s">
        <v>107</v>
      </c>
      <c r="R2612">
        <f>IF(F2612="Monthly",2,0)
+IF(E2612&lt;=6,2,0)
+IF(N2612&lt;=2,2,0)
+IF(L2612&gt;=4,2,0)
+IF(M2612&gt;=2,1,0)
+IF(H2612&gt;=_xlfn.PERCENTILE.INC($H$2:$H$10001,0.75),1,0)</f>
        <v>3</v>
      </c>
      <c r="S2612" t="str">
        <f>IF(R2612&gt;=7,"High",IF(R2612&gt;=4,"Medium","Low"))</f>
        <v>Low</v>
      </c>
    </row>
    <row r="2613" spans="1:19">
      <c r="A2613" t="s">
        <v>2738</v>
      </c>
      <c r="B2613">
        <v>18</v>
      </c>
      <c r="C2613" t="s">
        <v>112</v>
      </c>
      <c r="D2613" t="s">
        <v>137</v>
      </c>
      <c r="E2613">
        <v>37</v>
      </c>
      <c r="F2613" t="s">
        <v>109</v>
      </c>
      <c r="G2613" t="s">
        <v>104</v>
      </c>
      <c r="H2613" s="5">
        <v>443</v>
      </c>
      <c r="I2613" s="5">
        <v>15891.98</v>
      </c>
      <c r="J2613" t="s">
        <v>105</v>
      </c>
      <c r="K2613" t="s">
        <v>106</v>
      </c>
      <c r="L2613">
        <v>6</v>
      </c>
      <c r="M2613">
        <v>3</v>
      </c>
      <c r="N2613">
        <v>3</v>
      </c>
      <c r="O2613" s="6">
        <v>5</v>
      </c>
      <c r="P2613" t="s">
        <v>107</v>
      </c>
      <c r="Q2613" t="s">
        <v>106</v>
      </c>
      <c r="R2613">
        <f>IF(F2613="Monthly",2,0)
+IF(E2613&lt;=6,2,0)
+IF(N2613&lt;=2,2,0)
+IF(L2613&gt;=4,2,0)
+IF(M2613&gt;=2,1,0)
+IF(H2613&gt;=_xlfn.PERCENTILE.INC($H$2:$H$10001,0.75),1,0)</f>
        <v>3</v>
      </c>
      <c r="S2613" t="str">
        <f>IF(R2613&gt;=7,"High",IF(R2613&gt;=4,"Medium","Low"))</f>
        <v>Low</v>
      </c>
    </row>
    <row r="2614" spans="1:19">
      <c r="A2614" t="s">
        <v>2739</v>
      </c>
      <c r="B2614">
        <v>25</v>
      </c>
      <c r="C2614" t="s">
        <v>101</v>
      </c>
      <c r="D2614" t="s">
        <v>113</v>
      </c>
      <c r="E2614">
        <v>41</v>
      </c>
      <c r="F2614" t="s">
        <v>121</v>
      </c>
      <c r="G2614" t="s">
        <v>104</v>
      </c>
      <c r="H2614" s="5">
        <v>488</v>
      </c>
      <c r="I2614" s="5">
        <v>18423.599999999999</v>
      </c>
      <c r="J2614" t="s">
        <v>117</v>
      </c>
      <c r="K2614" t="s">
        <v>107</v>
      </c>
      <c r="L2614">
        <v>1</v>
      </c>
      <c r="M2614">
        <v>0</v>
      </c>
      <c r="N2614">
        <v>5</v>
      </c>
      <c r="O2614" s="6">
        <v>10</v>
      </c>
      <c r="P2614" t="s">
        <v>107</v>
      </c>
      <c r="Q2614" t="s">
        <v>107</v>
      </c>
      <c r="R2614">
        <f>IF(F2614="Monthly",2,0)
+IF(E2614&lt;=6,2,0)
+IF(N2614&lt;=2,2,0)
+IF(L2614&gt;=4,2,0)
+IF(M2614&gt;=2,1,0)
+IF(H2614&gt;=_xlfn.PERCENTILE.INC($H$2:$H$10001,0.75),1,0)</f>
        <v>0</v>
      </c>
      <c r="S2614" t="str">
        <f>IF(R2614&gt;=7,"High",IF(R2614&gt;=4,"Medium","Low"))</f>
        <v>Low</v>
      </c>
    </row>
    <row r="2615" spans="1:19">
      <c r="A2615" t="s">
        <v>2740</v>
      </c>
      <c r="B2615">
        <v>27</v>
      </c>
      <c r="C2615" t="s">
        <v>101</v>
      </c>
      <c r="D2615" t="s">
        <v>113</v>
      </c>
      <c r="E2615">
        <v>31</v>
      </c>
      <c r="F2615" t="s">
        <v>109</v>
      </c>
      <c r="G2615" t="s">
        <v>110</v>
      </c>
      <c r="H2615" s="5">
        <v>681</v>
      </c>
      <c r="I2615" s="5">
        <v>21093.48</v>
      </c>
      <c r="J2615" t="s">
        <v>134</v>
      </c>
      <c r="K2615" t="s">
        <v>106</v>
      </c>
      <c r="L2615">
        <v>0</v>
      </c>
      <c r="M2615">
        <v>0</v>
      </c>
      <c r="N2615">
        <v>4</v>
      </c>
      <c r="O2615" s="6">
        <v>0</v>
      </c>
      <c r="P2615" t="s">
        <v>107</v>
      </c>
      <c r="Q2615" t="s">
        <v>107</v>
      </c>
      <c r="R2615">
        <f>IF(F2615="Monthly",2,0)
+IF(E2615&lt;=6,2,0)
+IF(N2615&lt;=2,2,0)
+IF(L2615&gt;=4,2,0)
+IF(M2615&gt;=2,1,0)
+IF(H2615&gt;=_xlfn.PERCENTILE.INC($H$2:$H$10001,0.75),1,0)</f>
        <v>0</v>
      </c>
      <c r="S2615" t="str">
        <f>IF(R2615&gt;=7,"High",IF(R2615&gt;=4,"Medium","Low"))</f>
        <v>Low</v>
      </c>
    </row>
    <row r="2616" spans="1:19">
      <c r="A2616" t="s">
        <v>2741</v>
      </c>
      <c r="B2616">
        <v>41</v>
      </c>
      <c r="C2616" t="s">
        <v>101</v>
      </c>
      <c r="D2616" t="s">
        <v>102</v>
      </c>
      <c r="E2616">
        <v>18</v>
      </c>
      <c r="F2616" t="s">
        <v>109</v>
      </c>
      <c r="G2616" t="s">
        <v>110</v>
      </c>
      <c r="H2616" s="5">
        <v>715</v>
      </c>
      <c r="I2616" s="5">
        <v>11482.32</v>
      </c>
      <c r="J2616" t="s">
        <v>134</v>
      </c>
      <c r="K2616" t="s">
        <v>106</v>
      </c>
      <c r="L2616">
        <v>4</v>
      </c>
      <c r="M2616">
        <v>1</v>
      </c>
      <c r="N2616">
        <v>4</v>
      </c>
      <c r="O2616" s="6">
        <v>10</v>
      </c>
      <c r="P2616" t="s">
        <v>106</v>
      </c>
      <c r="Q2616" t="s">
        <v>107</v>
      </c>
      <c r="R2616">
        <f>IF(F2616="Monthly",2,0)
+IF(E2616&lt;=6,2,0)
+IF(N2616&lt;=2,2,0)
+IF(L2616&gt;=4,2,0)
+IF(M2616&gt;=2,1,0)
+IF(H2616&gt;=_xlfn.PERCENTILE.INC($H$2:$H$10001,0.75),1,0)</f>
        <v>2</v>
      </c>
      <c r="S2616" t="str">
        <f>IF(R2616&gt;=7,"High",IF(R2616&gt;=4,"Medium","Low"))</f>
        <v>Low</v>
      </c>
    </row>
    <row r="2617" spans="1:19">
      <c r="A2617" t="s">
        <v>2742</v>
      </c>
      <c r="B2617">
        <v>32</v>
      </c>
      <c r="C2617" t="s">
        <v>112</v>
      </c>
      <c r="D2617" t="s">
        <v>137</v>
      </c>
      <c r="E2617">
        <v>72</v>
      </c>
      <c r="F2617" t="s">
        <v>121</v>
      </c>
      <c r="G2617" t="s">
        <v>110</v>
      </c>
      <c r="H2617" s="5">
        <v>788</v>
      </c>
      <c r="I2617" s="5">
        <v>51348.87</v>
      </c>
      <c r="J2617" t="s">
        <v>140</v>
      </c>
      <c r="K2617" t="s">
        <v>106</v>
      </c>
      <c r="L2617">
        <v>6</v>
      </c>
      <c r="M2617">
        <v>1</v>
      </c>
      <c r="N2617">
        <v>4</v>
      </c>
      <c r="O2617" s="6">
        <v>10</v>
      </c>
      <c r="P2617" t="s">
        <v>106</v>
      </c>
      <c r="Q2617" t="s">
        <v>107</v>
      </c>
      <c r="R2617">
        <f>IF(F2617="Monthly",2,0)
+IF(E2617&lt;=6,2,0)
+IF(N2617&lt;=2,2,0)
+IF(L2617&gt;=4,2,0)
+IF(M2617&gt;=2,1,0)
+IF(H2617&gt;=_xlfn.PERCENTILE.INC($H$2:$H$10001,0.75),1,0)</f>
        <v>2</v>
      </c>
      <c r="S2617" t="str">
        <f>IF(R2617&gt;=7,"High",IF(R2617&gt;=4,"Medium","Low"))</f>
        <v>Low</v>
      </c>
    </row>
    <row r="2618" spans="1:19">
      <c r="A2618" t="s">
        <v>2743</v>
      </c>
      <c r="B2618">
        <v>33</v>
      </c>
      <c r="C2618" t="s">
        <v>112</v>
      </c>
      <c r="D2618" t="s">
        <v>131</v>
      </c>
      <c r="E2618">
        <v>9</v>
      </c>
      <c r="F2618" t="s">
        <v>103</v>
      </c>
      <c r="G2618" t="s">
        <v>129</v>
      </c>
      <c r="H2618" s="5">
        <v>1089</v>
      </c>
      <c r="I2618" s="5">
        <v>9998.61</v>
      </c>
      <c r="J2618" t="s">
        <v>117</v>
      </c>
      <c r="K2618" t="s">
        <v>106</v>
      </c>
      <c r="L2618">
        <v>0</v>
      </c>
      <c r="M2618">
        <v>0</v>
      </c>
      <c r="N2618">
        <v>5</v>
      </c>
      <c r="O2618" s="6">
        <v>0</v>
      </c>
      <c r="P2618" t="s">
        <v>106</v>
      </c>
      <c r="Q2618" t="s">
        <v>107</v>
      </c>
      <c r="R2618">
        <f>IF(F2618="Monthly",2,0)
+IF(E2618&lt;=6,2,0)
+IF(N2618&lt;=2,2,0)
+IF(L2618&gt;=4,2,0)
+IF(M2618&gt;=2,1,0)
+IF(H2618&gt;=_xlfn.PERCENTILE.INC($H$2:$H$10001,0.75),1,0)</f>
        <v>3</v>
      </c>
      <c r="S2618" t="str">
        <f>IF(R2618&gt;=7,"High",IF(R2618&gt;=4,"Medium","Low"))</f>
        <v>Low</v>
      </c>
    </row>
    <row r="2619" spans="1:19">
      <c r="A2619" t="s">
        <v>2744</v>
      </c>
      <c r="B2619">
        <v>31</v>
      </c>
      <c r="C2619" t="s">
        <v>112</v>
      </c>
      <c r="D2619" t="s">
        <v>159</v>
      </c>
      <c r="E2619">
        <v>15</v>
      </c>
      <c r="F2619" t="s">
        <v>103</v>
      </c>
      <c r="G2619" t="s">
        <v>104</v>
      </c>
      <c r="H2619" s="5">
        <v>471</v>
      </c>
      <c r="I2619" s="5">
        <v>7168.01</v>
      </c>
      <c r="J2619" t="s">
        <v>105</v>
      </c>
      <c r="K2619" t="s">
        <v>107</v>
      </c>
      <c r="L2619">
        <v>1</v>
      </c>
      <c r="M2619">
        <v>0</v>
      </c>
      <c r="N2619">
        <v>5</v>
      </c>
      <c r="O2619" s="6">
        <v>0</v>
      </c>
      <c r="P2619" t="s">
        <v>106</v>
      </c>
      <c r="Q2619" t="s">
        <v>107</v>
      </c>
      <c r="R2619">
        <f>IF(F2619="Monthly",2,0)
+IF(E2619&lt;=6,2,0)
+IF(N2619&lt;=2,2,0)
+IF(L2619&gt;=4,2,0)
+IF(M2619&gt;=2,1,0)
+IF(H2619&gt;=_xlfn.PERCENTILE.INC($H$2:$H$10001,0.75),1,0)</f>
        <v>2</v>
      </c>
      <c r="S2619" t="str">
        <f>IF(R2619&gt;=7,"High",IF(R2619&gt;=4,"Medium","Low"))</f>
        <v>Low</v>
      </c>
    </row>
    <row r="2620" spans="1:19">
      <c r="A2620" t="s">
        <v>2745</v>
      </c>
      <c r="B2620">
        <v>38</v>
      </c>
      <c r="C2620" t="s">
        <v>112</v>
      </c>
      <c r="D2620" t="s">
        <v>128</v>
      </c>
      <c r="E2620">
        <v>39</v>
      </c>
      <c r="F2620" t="s">
        <v>121</v>
      </c>
      <c r="G2620" t="s">
        <v>104</v>
      </c>
      <c r="H2620" s="5">
        <v>397</v>
      </c>
      <c r="I2620" s="5">
        <v>15532.9</v>
      </c>
      <c r="J2620" t="s">
        <v>105</v>
      </c>
      <c r="K2620" t="s">
        <v>106</v>
      </c>
      <c r="L2620">
        <v>6</v>
      </c>
      <c r="M2620">
        <v>3</v>
      </c>
      <c r="N2620">
        <v>2</v>
      </c>
      <c r="O2620" s="6">
        <v>0</v>
      </c>
      <c r="P2620" t="s">
        <v>107</v>
      </c>
      <c r="Q2620" t="s">
        <v>107</v>
      </c>
      <c r="R2620">
        <f>IF(F2620="Monthly",2,0)
+IF(E2620&lt;=6,2,0)
+IF(N2620&lt;=2,2,0)
+IF(L2620&gt;=4,2,0)
+IF(M2620&gt;=2,1,0)
+IF(H2620&gt;=_xlfn.PERCENTILE.INC($H$2:$H$10001,0.75),1,0)</f>
        <v>5</v>
      </c>
      <c r="S2620" t="str">
        <f>IF(R2620&gt;=7,"High",IF(R2620&gt;=4,"Medium","Low"))</f>
        <v>Medium</v>
      </c>
    </row>
    <row r="2621" spans="1:19">
      <c r="A2621" t="s">
        <v>2746</v>
      </c>
      <c r="B2621">
        <v>29</v>
      </c>
      <c r="C2621" t="s">
        <v>112</v>
      </c>
      <c r="D2621" t="s">
        <v>102</v>
      </c>
      <c r="E2621">
        <v>37</v>
      </c>
      <c r="F2621" t="s">
        <v>109</v>
      </c>
      <c r="G2621" t="s">
        <v>129</v>
      </c>
      <c r="H2621" s="5">
        <v>989</v>
      </c>
      <c r="I2621" s="5">
        <v>37210.93</v>
      </c>
      <c r="J2621" t="s">
        <v>140</v>
      </c>
      <c r="K2621" t="s">
        <v>106</v>
      </c>
      <c r="L2621">
        <v>1</v>
      </c>
      <c r="M2621">
        <v>0</v>
      </c>
      <c r="N2621">
        <v>5</v>
      </c>
      <c r="O2621" s="6">
        <v>0</v>
      </c>
      <c r="P2621" t="s">
        <v>106</v>
      </c>
      <c r="Q2621" t="s">
        <v>107</v>
      </c>
      <c r="R2621">
        <f>IF(F2621="Monthly",2,0)
+IF(E2621&lt;=6,2,0)
+IF(N2621&lt;=2,2,0)
+IF(L2621&gt;=4,2,0)
+IF(M2621&gt;=2,1,0)
+IF(H2621&gt;=_xlfn.PERCENTILE.INC($H$2:$H$10001,0.75),1,0)</f>
        <v>1</v>
      </c>
      <c r="S2621" t="str">
        <f>IF(R2621&gt;=7,"High",IF(R2621&gt;=4,"Medium","Low"))</f>
        <v>Low</v>
      </c>
    </row>
    <row r="2622" spans="1:19">
      <c r="A2622" t="s">
        <v>2747</v>
      </c>
      <c r="B2622">
        <v>34</v>
      </c>
      <c r="C2622" t="s">
        <v>101</v>
      </c>
      <c r="D2622" t="s">
        <v>126</v>
      </c>
      <c r="E2622">
        <v>72</v>
      </c>
      <c r="F2622" t="s">
        <v>109</v>
      </c>
      <c r="G2622" t="s">
        <v>110</v>
      </c>
      <c r="H2622" s="5">
        <v>744</v>
      </c>
      <c r="I2622" s="5">
        <v>51343.85</v>
      </c>
      <c r="J2622" t="s">
        <v>117</v>
      </c>
      <c r="K2622" t="s">
        <v>106</v>
      </c>
      <c r="L2622">
        <v>0</v>
      </c>
      <c r="M2622">
        <v>0</v>
      </c>
      <c r="N2622">
        <v>5</v>
      </c>
      <c r="O2622" s="6">
        <v>5</v>
      </c>
      <c r="P2622" t="s">
        <v>107</v>
      </c>
      <c r="Q2622" t="s">
        <v>107</v>
      </c>
      <c r="R2622">
        <f>IF(F2622="Monthly",2,0)
+IF(E2622&lt;=6,2,0)
+IF(N2622&lt;=2,2,0)
+IF(L2622&gt;=4,2,0)
+IF(M2622&gt;=2,1,0)
+IF(H2622&gt;=_xlfn.PERCENTILE.INC($H$2:$H$10001,0.75),1,0)</f>
        <v>0</v>
      </c>
      <c r="S2622" t="str">
        <f>IF(R2622&gt;=7,"High",IF(R2622&gt;=4,"Medium","Low"))</f>
        <v>Low</v>
      </c>
    </row>
    <row r="2623" spans="1:19">
      <c r="A2623" t="s">
        <v>2748</v>
      </c>
      <c r="B2623">
        <v>27</v>
      </c>
      <c r="C2623" t="s">
        <v>101</v>
      </c>
      <c r="D2623" t="s">
        <v>102</v>
      </c>
      <c r="E2623">
        <v>41</v>
      </c>
      <c r="F2623" t="s">
        <v>121</v>
      </c>
      <c r="G2623" t="s">
        <v>129</v>
      </c>
      <c r="H2623" s="5">
        <v>1069</v>
      </c>
      <c r="I2623" s="5">
        <f>RawCustomerTable[[#This Row],[Monthly_Charges]]*RawCustomerTable[[#This Row],[Tenure_Months]]*(1-RawCustomerTable[[#This Row],[Discount_Percent]]/100)</f>
        <v>37254.65</v>
      </c>
      <c r="J2623" t="s">
        <v>134</v>
      </c>
      <c r="K2623" t="s">
        <v>106</v>
      </c>
      <c r="L2623">
        <v>1</v>
      </c>
      <c r="M2623">
        <v>0</v>
      </c>
      <c r="N2623">
        <v>5</v>
      </c>
      <c r="O2623" s="6">
        <v>15</v>
      </c>
      <c r="P2623" t="s">
        <v>106</v>
      </c>
      <c r="Q2623" t="s">
        <v>107</v>
      </c>
      <c r="R2623">
        <f>IF(F2623="Monthly",2,0)
+IF(E2623&lt;=6,2,0)
+IF(N2623&lt;=2,2,0)
+IF(L2623&gt;=4,2,0)
+IF(M2623&gt;=2,1,0)
+IF(H2623&gt;=_xlfn.PERCENTILE.INC($H$2:$H$10001,0.75),1,0)</f>
        <v>1</v>
      </c>
      <c r="S2623" t="str">
        <f>IF(R2623&gt;=7,"High",IF(R2623&gt;=4,"Medium","Low"))</f>
        <v>Low</v>
      </c>
    </row>
    <row r="2624" spans="1:19">
      <c r="A2624" t="s">
        <v>2749</v>
      </c>
      <c r="B2624">
        <v>46</v>
      </c>
      <c r="C2624" t="s">
        <v>112</v>
      </c>
      <c r="D2624" t="s">
        <v>133</v>
      </c>
      <c r="E2624">
        <v>21</v>
      </c>
      <c r="F2624" t="s">
        <v>103</v>
      </c>
      <c r="G2624" t="s">
        <v>129</v>
      </c>
      <c r="H2624" s="5">
        <v>941</v>
      </c>
      <c r="I2624" s="5">
        <v>19837.38</v>
      </c>
      <c r="J2624" t="s">
        <v>134</v>
      </c>
      <c r="K2624" t="s">
        <v>106</v>
      </c>
      <c r="L2624">
        <v>1</v>
      </c>
      <c r="M2624">
        <v>0</v>
      </c>
      <c r="N2624">
        <v>5</v>
      </c>
      <c r="O2624" s="6">
        <v>0</v>
      </c>
      <c r="P2624" t="s">
        <v>107</v>
      </c>
      <c r="Q2624" t="s">
        <v>107</v>
      </c>
      <c r="R2624">
        <f>IF(F2624="Monthly",2,0)
+IF(E2624&lt;=6,2,0)
+IF(N2624&lt;=2,2,0)
+IF(L2624&gt;=4,2,0)
+IF(M2624&gt;=2,1,0)
+IF(H2624&gt;=_xlfn.PERCENTILE.INC($H$2:$H$10001,0.75),1,0)</f>
        <v>3</v>
      </c>
      <c r="S2624" t="str">
        <f>IF(R2624&gt;=7,"High",IF(R2624&gt;=4,"Medium","Low"))</f>
        <v>Low</v>
      </c>
    </row>
    <row r="2625" spans="1:19">
      <c r="A2625" t="s">
        <v>2750</v>
      </c>
      <c r="B2625">
        <v>18</v>
      </c>
      <c r="C2625" t="s">
        <v>112</v>
      </c>
      <c r="D2625" t="s">
        <v>123</v>
      </c>
      <c r="E2625">
        <v>20</v>
      </c>
      <c r="F2625" t="s">
        <v>121</v>
      </c>
      <c r="G2625" t="s">
        <v>110</v>
      </c>
      <c r="H2625" s="5">
        <v>686</v>
      </c>
      <c r="I2625" s="5">
        <v>11654.29</v>
      </c>
      <c r="J2625" t="s">
        <v>105</v>
      </c>
      <c r="K2625" t="s">
        <v>106</v>
      </c>
      <c r="L2625">
        <v>1</v>
      </c>
      <c r="M2625">
        <v>0</v>
      </c>
      <c r="N2625">
        <v>5</v>
      </c>
      <c r="O2625" s="6">
        <v>15</v>
      </c>
      <c r="P2625" t="s">
        <v>107</v>
      </c>
      <c r="Q2625" t="s">
        <v>107</v>
      </c>
      <c r="R2625">
        <f>IF(F2625="Monthly",2,0)
+IF(E2625&lt;=6,2,0)
+IF(N2625&lt;=2,2,0)
+IF(L2625&gt;=4,2,0)
+IF(M2625&gt;=2,1,0)
+IF(H2625&gt;=_xlfn.PERCENTILE.INC($H$2:$H$10001,0.75),1,0)</f>
        <v>0</v>
      </c>
      <c r="S2625" t="str">
        <f>IF(R2625&gt;=7,"High",IF(R2625&gt;=4,"Medium","Low"))</f>
        <v>Low</v>
      </c>
    </row>
    <row r="2626" spans="1:19">
      <c r="A2626" t="s">
        <v>2751</v>
      </c>
      <c r="B2626">
        <v>35</v>
      </c>
      <c r="C2626" t="s">
        <v>112</v>
      </c>
      <c r="D2626" t="s">
        <v>159</v>
      </c>
      <c r="E2626">
        <v>28</v>
      </c>
      <c r="F2626" t="s">
        <v>121</v>
      </c>
      <c r="G2626" t="s">
        <v>104</v>
      </c>
      <c r="H2626" s="5">
        <v>499</v>
      </c>
      <c r="I2626" s="5">
        <v>13655.97</v>
      </c>
      <c r="J2626" t="s">
        <v>117</v>
      </c>
      <c r="K2626" t="s">
        <v>106</v>
      </c>
      <c r="L2626">
        <v>0</v>
      </c>
      <c r="M2626">
        <v>0</v>
      </c>
      <c r="N2626">
        <v>5</v>
      </c>
      <c r="O2626" s="6">
        <v>0</v>
      </c>
      <c r="P2626" t="s">
        <v>106</v>
      </c>
      <c r="Q2626" t="s">
        <v>106</v>
      </c>
      <c r="R2626">
        <f>IF(F2626="Monthly",2,0)
+IF(E2626&lt;=6,2,0)
+IF(N2626&lt;=2,2,0)
+IF(L2626&gt;=4,2,0)
+IF(M2626&gt;=2,1,0)
+IF(H2626&gt;=_xlfn.PERCENTILE.INC($H$2:$H$10001,0.75),1,0)</f>
        <v>0</v>
      </c>
      <c r="S2626" t="str">
        <f>IF(R2626&gt;=7,"High",IF(R2626&gt;=4,"Medium","Low"))</f>
        <v>Low</v>
      </c>
    </row>
    <row r="2627" spans="1:19">
      <c r="A2627" t="s">
        <v>2752</v>
      </c>
      <c r="B2627">
        <v>49</v>
      </c>
      <c r="C2627" t="s">
        <v>112</v>
      </c>
      <c r="D2627" t="s">
        <v>123</v>
      </c>
      <c r="E2627">
        <v>15</v>
      </c>
      <c r="F2627" t="s">
        <v>109</v>
      </c>
      <c r="G2627" t="s">
        <v>129</v>
      </c>
      <c r="H2627" s="5">
        <v>1063</v>
      </c>
      <c r="I2627" s="5">
        <v>16412.189999999999</v>
      </c>
      <c r="J2627" t="s">
        <v>134</v>
      </c>
      <c r="K2627" t="s">
        <v>106</v>
      </c>
      <c r="L2627">
        <v>0</v>
      </c>
      <c r="M2627">
        <v>0</v>
      </c>
      <c r="N2627">
        <v>5</v>
      </c>
      <c r="O2627" s="6">
        <v>0</v>
      </c>
      <c r="P2627" t="s">
        <v>107</v>
      </c>
      <c r="Q2627" t="s">
        <v>106</v>
      </c>
      <c r="R2627">
        <f>IF(F2627="Monthly",2,0)
+IF(E2627&lt;=6,2,0)
+IF(N2627&lt;=2,2,0)
+IF(L2627&gt;=4,2,0)
+IF(M2627&gt;=2,1,0)
+IF(H2627&gt;=_xlfn.PERCENTILE.INC($H$2:$H$10001,0.75),1,0)</f>
        <v>1</v>
      </c>
      <c r="S2627" t="str">
        <f>IF(R2627&gt;=7,"High",IF(R2627&gt;=4,"Medium","Low"))</f>
        <v>Low</v>
      </c>
    </row>
    <row r="2628" spans="1:19">
      <c r="A2628" t="s">
        <v>2753</v>
      </c>
      <c r="B2628">
        <v>32</v>
      </c>
      <c r="C2628" t="s">
        <v>101</v>
      </c>
      <c r="D2628" t="s">
        <v>102</v>
      </c>
      <c r="E2628">
        <v>16</v>
      </c>
      <c r="F2628" t="s">
        <v>103</v>
      </c>
      <c r="G2628" t="s">
        <v>110</v>
      </c>
      <c r="H2628" s="5">
        <v>742</v>
      </c>
      <c r="I2628" s="5">
        <v>11949.13</v>
      </c>
      <c r="J2628" t="s">
        <v>115</v>
      </c>
      <c r="K2628" t="s">
        <v>106</v>
      </c>
      <c r="L2628">
        <v>1</v>
      </c>
      <c r="M2628">
        <v>0</v>
      </c>
      <c r="N2628">
        <v>5</v>
      </c>
      <c r="O2628" s="6">
        <v>0</v>
      </c>
      <c r="P2628" t="s">
        <v>107</v>
      </c>
      <c r="Q2628" t="s">
        <v>107</v>
      </c>
      <c r="R2628">
        <f>IF(F2628="Monthly",2,0)
+IF(E2628&lt;=6,2,0)
+IF(N2628&lt;=2,2,0)
+IF(L2628&gt;=4,2,0)
+IF(M2628&gt;=2,1,0)
+IF(H2628&gt;=_xlfn.PERCENTILE.INC($H$2:$H$10001,0.75),1,0)</f>
        <v>2</v>
      </c>
      <c r="S2628" t="str">
        <f>IF(R2628&gt;=7,"High",IF(R2628&gt;=4,"Medium","Low"))</f>
        <v>Low</v>
      </c>
    </row>
    <row r="2629" spans="1:19">
      <c r="A2629" t="s">
        <v>2754</v>
      </c>
      <c r="B2629">
        <v>25</v>
      </c>
      <c r="C2629" t="s">
        <v>101</v>
      </c>
      <c r="D2629" t="s">
        <v>131</v>
      </c>
      <c r="E2629">
        <v>24</v>
      </c>
      <c r="F2629" t="s">
        <v>103</v>
      </c>
      <c r="G2629" t="s">
        <v>110</v>
      </c>
      <c r="H2629" s="5">
        <v>721</v>
      </c>
      <c r="I2629" s="5">
        <v>17443.849999999999</v>
      </c>
      <c r="J2629" t="s">
        <v>134</v>
      </c>
      <c r="K2629" t="s">
        <v>106</v>
      </c>
      <c r="L2629">
        <v>5</v>
      </c>
      <c r="M2629">
        <v>2</v>
      </c>
      <c r="N2629">
        <v>3</v>
      </c>
      <c r="O2629" s="6">
        <v>0</v>
      </c>
      <c r="P2629" t="s">
        <v>107</v>
      </c>
      <c r="Q2629" t="s">
        <v>106</v>
      </c>
      <c r="R2629">
        <f>IF(F2629="Monthly",2,0)
+IF(E2629&lt;=6,2,0)
+IF(N2629&lt;=2,2,0)
+IF(L2629&gt;=4,2,0)
+IF(M2629&gt;=2,1,0)
+IF(H2629&gt;=_xlfn.PERCENTILE.INC($H$2:$H$10001,0.75),1,0)</f>
        <v>5</v>
      </c>
      <c r="S2629" t="str">
        <f>IF(R2629&gt;=7,"High",IF(R2629&gt;=4,"Medium","Low"))</f>
        <v>Medium</v>
      </c>
    </row>
    <row r="2630" spans="1:19">
      <c r="A2630" t="s">
        <v>2755</v>
      </c>
      <c r="B2630">
        <v>34</v>
      </c>
      <c r="C2630" t="s">
        <v>101</v>
      </c>
      <c r="D2630" t="s">
        <v>126</v>
      </c>
      <c r="E2630">
        <v>19</v>
      </c>
      <c r="F2630" t="s">
        <v>109</v>
      </c>
      <c r="G2630" t="s">
        <v>104</v>
      </c>
      <c r="H2630" s="5">
        <v>429</v>
      </c>
      <c r="I2630" s="5">
        <v>7979.98</v>
      </c>
      <c r="J2630" t="s">
        <v>105</v>
      </c>
      <c r="K2630" t="s">
        <v>106</v>
      </c>
      <c r="L2630">
        <v>1</v>
      </c>
      <c r="M2630">
        <v>0</v>
      </c>
      <c r="N2630">
        <v>5</v>
      </c>
      <c r="O2630" s="6">
        <v>0</v>
      </c>
      <c r="P2630" t="s">
        <v>107</v>
      </c>
      <c r="Q2630" t="s">
        <v>107</v>
      </c>
      <c r="R2630">
        <f>IF(F2630="Monthly",2,0)
+IF(E2630&lt;=6,2,0)
+IF(N2630&lt;=2,2,0)
+IF(L2630&gt;=4,2,0)
+IF(M2630&gt;=2,1,0)
+IF(H2630&gt;=_xlfn.PERCENTILE.INC($H$2:$H$10001,0.75),1,0)</f>
        <v>0</v>
      </c>
      <c r="S2630" t="str">
        <f>IF(R2630&gt;=7,"High",IF(R2630&gt;=4,"Medium","Low"))</f>
        <v>Low</v>
      </c>
    </row>
    <row r="2631" spans="1:19">
      <c r="A2631" t="s">
        <v>2756</v>
      </c>
      <c r="B2631">
        <v>25</v>
      </c>
      <c r="C2631" t="s">
        <v>112</v>
      </c>
      <c r="D2631" t="s">
        <v>131</v>
      </c>
      <c r="E2631">
        <v>22</v>
      </c>
      <c r="F2631" t="s">
        <v>103</v>
      </c>
      <c r="G2631" t="s">
        <v>110</v>
      </c>
      <c r="H2631" s="5">
        <v>814</v>
      </c>
      <c r="I2631" s="5">
        <v>17570.71</v>
      </c>
      <c r="J2631" t="s">
        <v>140</v>
      </c>
      <c r="K2631" t="s">
        <v>106</v>
      </c>
      <c r="L2631">
        <v>0</v>
      </c>
      <c r="M2631">
        <v>0</v>
      </c>
      <c r="N2631">
        <v>5</v>
      </c>
      <c r="O2631" s="6">
        <v>0</v>
      </c>
      <c r="P2631" t="s">
        <v>107</v>
      </c>
      <c r="Q2631" t="s">
        <v>106</v>
      </c>
      <c r="R2631">
        <f>IF(F2631="Monthly",2,0)
+IF(E2631&lt;=6,2,0)
+IF(N2631&lt;=2,2,0)
+IF(L2631&gt;=4,2,0)
+IF(M2631&gt;=2,1,0)
+IF(H2631&gt;=_xlfn.PERCENTILE.INC($H$2:$H$10001,0.75),1,0)</f>
        <v>3</v>
      </c>
      <c r="S2631" t="str">
        <f>IF(R2631&gt;=7,"High",IF(R2631&gt;=4,"Medium","Low"))</f>
        <v>Low</v>
      </c>
    </row>
    <row r="2632" spans="1:19">
      <c r="A2632" t="s">
        <v>2757</v>
      </c>
      <c r="B2632">
        <v>35</v>
      </c>
      <c r="C2632" t="s">
        <v>112</v>
      </c>
      <c r="D2632" t="s">
        <v>133</v>
      </c>
      <c r="E2632">
        <v>61</v>
      </c>
      <c r="F2632" t="s">
        <v>103</v>
      </c>
      <c r="G2632" t="s">
        <v>110</v>
      </c>
      <c r="H2632" s="5">
        <v>773</v>
      </c>
      <c r="I2632" s="5">
        <v>47645.18</v>
      </c>
      <c r="J2632" t="s">
        <v>105</v>
      </c>
      <c r="K2632" t="s">
        <v>107</v>
      </c>
      <c r="L2632">
        <v>0</v>
      </c>
      <c r="M2632">
        <v>0</v>
      </c>
      <c r="N2632">
        <v>4</v>
      </c>
      <c r="O2632" s="6">
        <v>0</v>
      </c>
      <c r="P2632" t="s">
        <v>107</v>
      </c>
      <c r="Q2632" t="s">
        <v>107</v>
      </c>
      <c r="R2632">
        <f>IF(F2632="Monthly",2,0)
+IF(E2632&lt;=6,2,0)
+IF(N2632&lt;=2,2,0)
+IF(L2632&gt;=4,2,0)
+IF(M2632&gt;=2,1,0)
+IF(H2632&gt;=_xlfn.PERCENTILE.INC($H$2:$H$10001,0.75),1,0)</f>
        <v>2</v>
      </c>
      <c r="S2632" t="str">
        <f>IF(R2632&gt;=7,"High",IF(R2632&gt;=4,"Medium","Low"))</f>
        <v>Low</v>
      </c>
    </row>
    <row r="2633" spans="1:19">
      <c r="A2633" t="s">
        <v>2758</v>
      </c>
      <c r="B2633">
        <v>42</v>
      </c>
      <c r="C2633" t="s">
        <v>112</v>
      </c>
      <c r="D2633" t="s">
        <v>126</v>
      </c>
      <c r="E2633">
        <v>28</v>
      </c>
      <c r="F2633" t="s">
        <v>109</v>
      </c>
      <c r="G2633" t="s">
        <v>104</v>
      </c>
      <c r="H2633" s="5">
        <v>443</v>
      </c>
      <c r="I2633" s="5">
        <v>12577.4</v>
      </c>
      <c r="J2633" t="s">
        <v>117</v>
      </c>
      <c r="K2633" t="s">
        <v>106</v>
      </c>
      <c r="L2633">
        <v>1</v>
      </c>
      <c r="M2633">
        <v>0</v>
      </c>
      <c r="N2633">
        <v>4</v>
      </c>
      <c r="O2633" s="6">
        <v>0</v>
      </c>
      <c r="P2633" t="s">
        <v>107</v>
      </c>
      <c r="Q2633" t="s">
        <v>107</v>
      </c>
      <c r="R2633">
        <f>IF(F2633="Monthly",2,0)
+IF(E2633&lt;=6,2,0)
+IF(N2633&lt;=2,2,0)
+IF(L2633&gt;=4,2,0)
+IF(M2633&gt;=2,1,0)
+IF(H2633&gt;=_xlfn.PERCENTILE.INC($H$2:$H$10001,0.75),1,0)</f>
        <v>0</v>
      </c>
      <c r="S2633" t="str">
        <f>IF(R2633&gt;=7,"High",IF(R2633&gt;=4,"Medium","Low"))</f>
        <v>Low</v>
      </c>
    </row>
    <row r="2634" spans="1:19">
      <c r="A2634" t="s">
        <v>2759</v>
      </c>
      <c r="B2634">
        <v>30</v>
      </c>
      <c r="C2634" t="s">
        <v>101</v>
      </c>
      <c r="D2634" t="s">
        <v>159</v>
      </c>
      <c r="E2634">
        <v>52</v>
      </c>
      <c r="F2634" t="s">
        <v>103</v>
      </c>
      <c r="G2634" t="s">
        <v>110</v>
      </c>
      <c r="H2634" s="5">
        <v>688</v>
      </c>
      <c r="I2634" s="5">
        <v>35974.46</v>
      </c>
      <c r="J2634" t="s">
        <v>105</v>
      </c>
      <c r="K2634" t="s">
        <v>106</v>
      </c>
      <c r="L2634">
        <v>0</v>
      </c>
      <c r="M2634">
        <v>0</v>
      </c>
      <c r="N2634">
        <v>5</v>
      </c>
      <c r="O2634" s="6">
        <v>0</v>
      </c>
      <c r="P2634" t="s">
        <v>107</v>
      </c>
      <c r="Q2634" t="s">
        <v>107</v>
      </c>
      <c r="R2634">
        <f>IF(F2634="Monthly",2,0)
+IF(E2634&lt;=6,2,0)
+IF(N2634&lt;=2,2,0)
+IF(L2634&gt;=4,2,0)
+IF(M2634&gt;=2,1,0)
+IF(H2634&gt;=_xlfn.PERCENTILE.INC($H$2:$H$10001,0.75),1,0)</f>
        <v>2</v>
      </c>
      <c r="S2634" t="str">
        <f>IF(R2634&gt;=7,"High",IF(R2634&gt;=4,"Medium","Low"))</f>
        <v>Low</v>
      </c>
    </row>
    <row r="2635" spans="1:19">
      <c r="A2635" t="s">
        <v>2760</v>
      </c>
      <c r="B2635">
        <v>37</v>
      </c>
      <c r="C2635" t="s">
        <v>112</v>
      </c>
      <c r="D2635" t="s">
        <v>137</v>
      </c>
      <c r="E2635">
        <v>39</v>
      </c>
      <c r="F2635" t="s">
        <v>109</v>
      </c>
      <c r="G2635" t="s">
        <v>129</v>
      </c>
      <c r="H2635" s="5">
        <v>1079</v>
      </c>
      <c r="I2635" s="5">
        <v>43331.82</v>
      </c>
      <c r="J2635" t="s">
        <v>105</v>
      </c>
      <c r="K2635" t="s">
        <v>106</v>
      </c>
      <c r="L2635">
        <v>1</v>
      </c>
      <c r="M2635">
        <v>0</v>
      </c>
      <c r="N2635">
        <v>5</v>
      </c>
      <c r="O2635" s="6">
        <v>0</v>
      </c>
      <c r="P2635" t="s">
        <v>107</v>
      </c>
      <c r="Q2635" t="s">
        <v>106</v>
      </c>
      <c r="R2635">
        <f>IF(F2635="Monthly",2,0)
+IF(E2635&lt;=6,2,0)
+IF(N2635&lt;=2,2,0)
+IF(L2635&gt;=4,2,0)
+IF(M2635&gt;=2,1,0)
+IF(H2635&gt;=_xlfn.PERCENTILE.INC($H$2:$H$10001,0.75),1,0)</f>
        <v>1</v>
      </c>
      <c r="S2635" t="str">
        <f>IF(R2635&gt;=7,"High",IF(R2635&gt;=4,"Medium","Low"))</f>
        <v>Low</v>
      </c>
    </row>
    <row r="2636" spans="1:19">
      <c r="A2636" t="s">
        <v>2761</v>
      </c>
      <c r="B2636">
        <v>27</v>
      </c>
      <c r="C2636" t="s">
        <v>112</v>
      </c>
      <c r="D2636" t="s">
        <v>128</v>
      </c>
      <c r="E2636">
        <v>10</v>
      </c>
      <c r="F2636" t="s">
        <v>103</v>
      </c>
      <c r="G2636" t="s">
        <v>110</v>
      </c>
      <c r="H2636" s="5">
        <v>797</v>
      </c>
      <c r="I2636" s="5">
        <v>7923.21</v>
      </c>
      <c r="J2636" t="s">
        <v>134</v>
      </c>
      <c r="K2636" t="s">
        <v>106</v>
      </c>
      <c r="L2636">
        <v>0</v>
      </c>
      <c r="M2636">
        <v>0</v>
      </c>
      <c r="N2636">
        <v>5</v>
      </c>
      <c r="O2636" s="6">
        <v>0</v>
      </c>
      <c r="P2636" t="s">
        <v>106</v>
      </c>
      <c r="Q2636" t="s">
        <v>107</v>
      </c>
      <c r="R2636">
        <f>IF(F2636="Monthly",2,0)
+IF(E2636&lt;=6,2,0)
+IF(N2636&lt;=2,2,0)
+IF(L2636&gt;=4,2,0)
+IF(M2636&gt;=2,1,0)
+IF(H2636&gt;=_xlfn.PERCENTILE.INC($H$2:$H$10001,0.75),1,0)</f>
        <v>3</v>
      </c>
      <c r="S2636" t="str">
        <f>IF(R2636&gt;=7,"High",IF(R2636&gt;=4,"Medium","Low"))</f>
        <v>Low</v>
      </c>
    </row>
    <row r="2637" spans="1:19">
      <c r="A2637" t="s">
        <v>2762</v>
      </c>
      <c r="B2637">
        <v>18</v>
      </c>
      <c r="C2637" t="s">
        <v>101</v>
      </c>
      <c r="D2637" t="s">
        <v>137</v>
      </c>
      <c r="E2637">
        <v>17</v>
      </c>
      <c r="F2637" t="s">
        <v>109</v>
      </c>
      <c r="G2637" t="s">
        <v>104</v>
      </c>
      <c r="H2637" s="5">
        <v>444</v>
      </c>
      <c r="I2637" s="5">
        <v>7177.6</v>
      </c>
      <c r="J2637" t="s">
        <v>117</v>
      </c>
      <c r="K2637" t="s">
        <v>107</v>
      </c>
      <c r="L2637">
        <v>0</v>
      </c>
      <c r="M2637">
        <v>0</v>
      </c>
      <c r="N2637">
        <v>5</v>
      </c>
      <c r="O2637" s="6">
        <v>5</v>
      </c>
      <c r="P2637" t="s">
        <v>106</v>
      </c>
      <c r="Q2637" t="s">
        <v>107</v>
      </c>
      <c r="R2637">
        <f>IF(F2637="Monthly",2,0)
+IF(E2637&lt;=6,2,0)
+IF(N2637&lt;=2,2,0)
+IF(L2637&gt;=4,2,0)
+IF(M2637&gt;=2,1,0)
+IF(H2637&gt;=_xlfn.PERCENTILE.INC($H$2:$H$10001,0.75),1,0)</f>
        <v>0</v>
      </c>
      <c r="S2637" t="str">
        <f>IF(R2637&gt;=7,"High",IF(R2637&gt;=4,"Medium","Low"))</f>
        <v>Low</v>
      </c>
    </row>
    <row r="2638" spans="1:19">
      <c r="A2638" t="s">
        <v>2763</v>
      </c>
      <c r="B2638">
        <v>51</v>
      </c>
      <c r="C2638" t="s">
        <v>112</v>
      </c>
      <c r="D2638" t="s">
        <v>133</v>
      </c>
      <c r="E2638">
        <v>3</v>
      </c>
      <c r="F2638" t="s">
        <v>103</v>
      </c>
      <c r="G2638" t="s">
        <v>129</v>
      </c>
      <c r="H2638" s="5">
        <v>997</v>
      </c>
      <c r="I2638" s="5">
        <v>2867.8</v>
      </c>
      <c r="J2638" t="s">
        <v>134</v>
      </c>
      <c r="K2638" t="s">
        <v>106</v>
      </c>
      <c r="L2638">
        <v>1</v>
      </c>
      <c r="M2638">
        <v>0</v>
      </c>
      <c r="N2638">
        <v>4</v>
      </c>
      <c r="O2638" s="6">
        <v>5</v>
      </c>
      <c r="P2638" t="s">
        <v>107</v>
      </c>
      <c r="Q2638" t="s">
        <v>106</v>
      </c>
      <c r="R2638">
        <f>IF(F2638="Monthly",2,0)
+IF(E2638&lt;=6,2,0)
+IF(N2638&lt;=2,2,0)
+IF(L2638&gt;=4,2,0)
+IF(M2638&gt;=2,1,0)
+IF(H2638&gt;=_xlfn.PERCENTILE.INC($H$2:$H$10001,0.75),1,0)</f>
        <v>5</v>
      </c>
      <c r="S2638" t="str">
        <f>IF(R2638&gt;=7,"High",IF(R2638&gt;=4,"Medium","Low"))</f>
        <v>Medium</v>
      </c>
    </row>
    <row r="2639" spans="1:19">
      <c r="A2639" t="s">
        <v>2764</v>
      </c>
      <c r="B2639">
        <v>27</v>
      </c>
      <c r="C2639" t="s">
        <v>112</v>
      </c>
      <c r="D2639" t="s">
        <v>119</v>
      </c>
      <c r="E2639">
        <v>28</v>
      </c>
      <c r="F2639" t="s">
        <v>109</v>
      </c>
      <c r="G2639" t="s">
        <v>104</v>
      </c>
      <c r="H2639" s="5">
        <v>441</v>
      </c>
      <c r="I2639" s="5">
        <v>12448.5</v>
      </c>
      <c r="J2639" t="s">
        <v>10127</v>
      </c>
      <c r="K2639" t="s">
        <v>107</v>
      </c>
      <c r="L2639">
        <v>1</v>
      </c>
      <c r="M2639">
        <v>0</v>
      </c>
      <c r="N2639">
        <v>5</v>
      </c>
      <c r="O2639" s="6">
        <v>0</v>
      </c>
      <c r="P2639" t="s">
        <v>106</v>
      </c>
      <c r="Q2639" t="s">
        <v>107</v>
      </c>
      <c r="R2639">
        <f>IF(F2639="Monthly",2,0)
+IF(E2639&lt;=6,2,0)
+IF(N2639&lt;=2,2,0)
+IF(L2639&gt;=4,2,0)
+IF(M2639&gt;=2,1,0)
+IF(H2639&gt;=_xlfn.PERCENTILE.INC($H$2:$H$10001,0.75),1,0)</f>
        <v>0</v>
      </c>
      <c r="S2639" t="str">
        <f>IF(R2639&gt;=7,"High",IF(R2639&gt;=4,"Medium","Low"))</f>
        <v>Low</v>
      </c>
    </row>
    <row r="2640" spans="1:19">
      <c r="A2640" t="s">
        <v>2765</v>
      </c>
      <c r="B2640">
        <v>36</v>
      </c>
      <c r="C2640" t="s">
        <v>112</v>
      </c>
      <c r="D2640" t="s">
        <v>126</v>
      </c>
      <c r="E2640">
        <v>21</v>
      </c>
      <c r="F2640" t="s">
        <v>109</v>
      </c>
      <c r="G2640" t="s">
        <v>129</v>
      </c>
      <c r="H2640" s="5">
        <v>968</v>
      </c>
      <c r="I2640" s="5">
        <v>17826.11</v>
      </c>
      <c r="J2640" t="s">
        <v>117</v>
      </c>
      <c r="K2640" t="s">
        <v>106</v>
      </c>
      <c r="L2640">
        <v>0</v>
      </c>
      <c r="M2640">
        <v>0</v>
      </c>
      <c r="N2640">
        <v>5</v>
      </c>
      <c r="O2640" s="6">
        <v>10</v>
      </c>
      <c r="P2640" t="s">
        <v>106</v>
      </c>
      <c r="Q2640" t="s">
        <v>107</v>
      </c>
      <c r="R2640">
        <f>IF(F2640="Monthly",2,0)
+IF(E2640&lt;=6,2,0)
+IF(N2640&lt;=2,2,0)
+IF(L2640&gt;=4,2,0)
+IF(M2640&gt;=2,1,0)
+IF(H2640&gt;=_xlfn.PERCENTILE.INC($H$2:$H$10001,0.75),1,0)</f>
        <v>1</v>
      </c>
      <c r="S2640" t="str">
        <f>IF(R2640&gt;=7,"High",IF(R2640&gt;=4,"Medium","Low"))</f>
        <v>Low</v>
      </c>
    </row>
    <row r="2641" spans="1:19">
      <c r="A2641" t="s">
        <v>2766</v>
      </c>
      <c r="B2641">
        <v>36</v>
      </c>
      <c r="C2641" t="s">
        <v>112</v>
      </c>
      <c r="D2641" t="s">
        <v>102</v>
      </c>
      <c r="E2641">
        <v>10</v>
      </c>
      <c r="F2641" t="s">
        <v>109</v>
      </c>
      <c r="G2641" t="s">
        <v>110</v>
      </c>
      <c r="H2641" s="5">
        <v>770</v>
      </c>
      <c r="I2641" s="5">
        <v>7661.86</v>
      </c>
      <c r="J2641" t="s">
        <v>105</v>
      </c>
      <c r="K2641" t="s">
        <v>106</v>
      </c>
      <c r="L2641">
        <v>0</v>
      </c>
      <c r="M2641">
        <v>0</v>
      </c>
      <c r="N2641">
        <v>4</v>
      </c>
      <c r="O2641" s="6">
        <v>0</v>
      </c>
      <c r="P2641" t="s">
        <v>106</v>
      </c>
      <c r="Q2641" t="s">
        <v>107</v>
      </c>
      <c r="R2641">
        <f>IF(F2641="Monthly",2,0)
+IF(E2641&lt;=6,2,0)
+IF(N2641&lt;=2,2,0)
+IF(L2641&gt;=4,2,0)
+IF(M2641&gt;=2,1,0)
+IF(H2641&gt;=_xlfn.PERCENTILE.INC($H$2:$H$10001,0.75),1,0)</f>
        <v>0</v>
      </c>
      <c r="S2641" t="str">
        <f>IF(R2641&gt;=7,"High",IF(R2641&gt;=4,"Medium","Low"))</f>
        <v>Low</v>
      </c>
    </row>
    <row r="2642" spans="1:19">
      <c r="A2642" t="s">
        <v>2767</v>
      </c>
      <c r="B2642">
        <v>42</v>
      </c>
      <c r="C2642" t="s">
        <v>112</v>
      </c>
      <c r="D2642" t="s">
        <v>133</v>
      </c>
      <c r="E2642">
        <v>36</v>
      </c>
      <c r="F2642" t="s">
        <v>109</v>
      </c>
      <c r="G2642" t="s">
        <v>110</v>
      </c>
      <c r="H2642" s="5">
        <v>653</v>
      </c>
      <c r="I2642" s="5">
        <v>23189.08</v>
      </c>
      <c r="J2642" t="s">
        <v>134</v>
      </c>
      <c r="K2642" t="s">
        <v>106</v>
      </c>
      <c r="L2642">
        <v>6</v>
      </c>
      <c r="M2642">
        <v>3</v>
      </c>
      <c r="N2642">
        <v>2</v>
      </c>
      <c r="O2642" s="6">
        <v>0</v>
      </c>
      <c r="P2642" t="s">
        <v>107</v>
      </c>
      <c r="Q2642" t="s">
        <v>107</v>
      </c>
      <c r="R2642">
        <f>IF(F2642="Monthly",2,0)
+IF(E2642&lt;=6,2,0)
+IF(N2642&lt;=2,2,0)
+IF(L2642&gt;=4,2,0)
+IF(M2642&gt;=2,1,0)
+IF(H2642&gt;=_xlfn.PERCENTILE.INC($H$2:$H$10001,0.75),1,0)</f>
        <v>5</v>
      </c>
      <c r="S2642" t="str">
        <f>IF(R2642&gt;=7,"High",IF(R2642&gt;=4,"Medium","Low"))</f>
        <v>Medium</v>
      </c>
    </row>
    <row r="2643" spans="1:19">
      <c r="A2643" t="s">
        <v>2768</v>
      </c>
      <c r="B2643">
        <v>18</v>
      </c>
      <c r="C2643" t="s">
        <v>112</v>
      </c>
      <c r="D2643" t="s">
        <v>131</v>
      </c>
      <c r="E2643">
        <v>37</v>
      </c>
      <c r="F2643" t="s">
        <v>109</v>
      </c>
      <c r="G2643" t="s">
        <v>104</v>
      </c>
      <c r="H2643" s="5">
        <v>472</v>
      </c>
      <c r="I2643" s="5">
        <v>16323.22</v>
      </c>
      <c r="J2643" t="s">
        <v>105</v>
      </c>
      <c r="K2643" t="s">
        <v>106</v>
      </c>
      <c r="L2643">
        <v>0</v>
      </c>
      <c r="M2643">
        <v>0</v>
      </c>
      <c r="N2643">
        <v>5</v>
      </c>
      <c r="O2643" s="6">
        <v>5</v>
      </c>
      <c r="P2643" t="s">
        <v>107</v>
      </c>
      <c r="Q2643" t="s">
        <v>106</v>
      </c>
      <c r="R2643">
        <f>IF(F2643="Monthly",2,0)
+IF(E2643&lt;=6,2,0)
+IF(N2643&lt;=2,2,0)
+IF(L2643&gt;=4,2,0)
+IF(M2643&gt;=2,1,0)
+IF(H2643&gt;=_xlfn.PERCENTILE.INC($H$2:$H$10001,0.75),1,0)</f>
        <v>0</v>
      </c>
      <c r="S2643" t="str">
        <f>IF(R2643&gt;=7,"High",IF(R2643&gt;=4,"Medium","Low"))</f>
        <v>Low</v>
      </c>
    </row>
    <row r="2644" spans="1:19">
      <c r="A2644" t="s">
        <v>2769</v>
      </c>
      <c r="B2644">
        <v>35</v>
      </c>
      <c r="C2644" t="s">
        <v>101</v>
      </c>
      <c r="D2644" t="s">
        <v>133</v>
      </c>
      <c r="E2644">
        <v>29</v>
      </c>
      <c r="F2644" t="s">
        <v>109</v>
      </c>
      <c r="G2644" t="s">
        <v>104</v>
      </c>
      <c r="H2644" s="5">
        <v>398</v>
      </c>
      <c r="I2644" s="5">
        <v>10141.73</v>
      </c>
      <c r="J2644" t="s">
        <v>117</v>
      </c>
      <c r="K2644" t="s">
        <v>107</v>
      </c>
      <c r="L2644">
        <v>7</v>
      </c>
      <c r="M2644">
        <v>3</v>
      </c>
      <c r="N2644">
        <v>1</v>
      </c>
      <c r="O2644" s="6">
        <v>10</v>
      </c>
      <c r="P2644" t="s">
        <v>107</v>
      </c>
      <c r="Q2644" t="s">
        <v>107</v>
      </c>
      <c r="R2644">
        <f>IF(F2644="Monthly",2,0)
+IF(E2644&lt;=6,2,0)
+IF(N2644&lt;=2,2,0)
+IF(L2644&gt;=4,2,0)
+IF(M2644&gt;=2,1,0)
+IF(H2644&gt;=_xlfn.PERCENTILE.INC($H$2:$H$10001,0.75),1,0)</f>
        <v>5</v>
      </c>
      <c r="S2644" t="str">
        <f>IF(R2644&gt;=7,"High",IF(R2644&gt;=4,"Medium","Low"))</f>
        <v>Medium</v>
      </c>
    </row>
    <row r="2645" spans="1:19">
      <c r="A2645" t="s">
        <v>2770</v>
      </c>
      <c r="B2645">
        <v>37</v>
      </c>
      <c r="C2645" t="s">
        <v>112</v>
      </c>
      <c r="D2645" t="s">
        <v>159</v>
      </c>
      <c r="E2645">
        <v>28</v>
      </c>
      <c r="F2645" t="s">
        <v>109</v>
      </c>
      <c r="G2645" t="s">
        <v>104</v>
      </c>
      <c r="H2645" s="5">
        <v>492</v>
      </c>
      <c r="I2645" s="5">
        <v>13420.76</v>
      </c>
      <c r="J2645" t="s">
        <v>134</v>
      </c>
      <c r="K2645" t="s">
        <v>106</v>
      </c>
      <c r="L2645">
        <v>1</v>
      </c>
      <c r="M2645">
        <v>0</v>
      </c>
      <c r="N2645">
        <v>5</v>
      </c>
      <c r="O2645" s="6">
        <v>0</v>
      </c>
      <c r="P2645" t="s">
        <v>107</v>
      </c>
      <c r="Q2645" t="s">
        <v>107</v>
      </c>
      <c r="R2645">
        <f>IF(F2645="Monthly",2,0)
+IF(E2645&lt;=6,2,0)
+IF(N2645&lt;=2,2,0)
+IF(L2645&gt;=4,2,0)
+IF(M2645&gt;=2,1,0)
+IF(H2645&gt;=_xlfn.PERCENTILE.INC($H$2:$H$10001,0.75),1,0)</f>
        <v>0</v>
      </c>
      <c r="S2645" t="str">
        <f>IF(R2645&gt;=7,"High",IF(R2645&gt;=4,"Medium","Low"))</f>
        <v>Low</v>
      </c>
    </row>
    <row r="2646" spans="1:19">
      <c r="A2646" t="s">
        <v>2771</v>
      </c>
      <c r="B2646">
        <v>37</v>
      </c>
      <c r="C2646" t="s">
        <v>101</v>
      </c>
      <c r="D2646" t="s">
        <v>133</v>
      </c>
      <c r="E2646">
        <v>68</v>
      </c>
      <c r="F2646" t="s">
        <v>109</v>
      </c>
      <c r="G2646" t="s">
        <v>110</v>
      </c>
      <c r="H2646" s="5">
        <v>795</v>
      </c>
      <c r="I2646" s="5">
        <v>54283.839999999997</v>
      </c>
      <c r="J2646" t="s">
        <v>115</v>
      </c>
      <c r="K2646" t="s">
        <v>106</v>
      </c>
      <c r="L2646">
        <v>1</v>
      </c>
      <c r="M2646">
        <v>0</v>
      </c>
      <c r="N2646">
        <v>5</v>
      </c>
      <c r="O2646" s="6">
        <v>0</v>
      </c>
      <c r="P2646" t="s">
        <v>107</v>
      </c>
      <c r="Q2646" t="s">
        <v>107</v>
      </c>
      <c r="R2646">
        <f>IF(F2646="Monthly",2,0)
+IF(E2646&lt;=6,2,0)
+IF(N2646&lt;=2,2,0)
+IF(L2646&gt;=4,2,0)
+IF(M2646&gt;=2,1,0)
+IF(H2646&gt;=_xlfn.PERCENTILE.INC($H$2:$H$10001,0.75),1,0)</f>
        <v>1</v>
      </c>
      <c r="S2646" t="str">
        <f>IF(R2646&gt;=7,"High",IF(R2646&gt;=4,"Medium","Low"))</f>
        <v>Low</v>
      </c>
    </row>
    <row r="2647" spans="1:19">
      <c r="A2647" t="s">
        <v>2772</v>
      </c>
      <c r="B2647">
        <v>19</v>
      </c>
      <c r="C2647" t="s">
        <v>101</v>
      </c>
      <c r="D2647" t="s">
        <v>137</v>
      </c>
      <c r="E2647">
        <v>44</v>
      </c>
      <c r="F2647" t="s">
        <v>109</v>
      </c>
      <c r="G2647" t="s">
        <v>110</v>
      </c>
      <c r="H2647" s="5">
        <v>742</v>
      </c>
      <c r="I2647" s="5">
        <v>32484.41</v>
      </c>
      <c r="J2647" t="s">
        <v>105</v>
      </c>
      <c r="K2647" t="s">
        <v>107</v>
      </c>
      <c r="L2647">
        <v>0</v>
      </c>
      <c r="M2647">
        <v>0</v>
      </c>
      <c r="N2647">
        <v>5</v>
      </c>
      <c r="O2647" s="6">
        <v>0</v>
      </c>
      <c r="P2647" t="s">
        <v>107</v>
      </c>
      <c r="Q2647" t="s">
        <v>107</v>
      </c>
      <c r="R2647">
        <f>IF(F2647="Monthly",2,0)
+IF(E2647&lt;=6,2,0)
+IF(N2647&lt;=2,2,0)
+IF(L2647&gt;=4,2,0)
+IF(M2647&gt;=2,1,0)
+IF(H2647&gt;=_xlfn.PERCENTILE.INC($H$2:$H$10001,0.75),1,0)</f>
        <v>0</v>
      </c>
      <c r="S2647" t="str">
        <f>IF(R2647&gt;=7,"High",IF(R2647&gt;=4,"Medium","Low"))</f>
        <v>Low</v>
      </c>
    </row>
    <row r="2648" spans="1:19">
      <c r="A2648" t="s">
        <v>2773</v>
      </c>
      <c r="B2648">
        <v>41</v>
      </c>
      <c r="C2648" t="s">
        <v>112</v>
      </c>
      <c r="D2648" t="s">
        <v>126</v>
      </c>
      <c r="E2648">
        <v>59</v>
      </c>
      <c r="F2648" t="s">
        <v>109</v>
      </c>
      <c r="G2648" t="s">
        <v>110</v>
      </c>
      <c r="H2648" s="5">
        <v>801</v>
      </c>
      <c r="I2648" s="5">
        <v>44733.919999999998</v>
      </c>
      <c r="J2648" t="s">
        <v>117</v>
      </c>
      <c r="K2648" t="s">
        <v>106</v>
      </c>
      <c r="L2648">
        <v>0</v>
      </c>
      <c r="M2648">
        <v>0</v>
      </c>
      <c r="N2648">
        <v>5</v>
      </c>
      <c r="O2648" s="6">
        <v>5</v>
      </c>
      <c r="P2648" t="s">
        <v>106</v>
      </c>
      <c r="Q2648" t="s">
        <v>107</v>
      </c>
      <c r="R2648">
        <f>IF(F2648="Monthly",2,0)
+IF(E2648&lt;=6,2,0)
+IF(N2648&lt;=2,2,0)
+IF(L2648&gt;=4,2,0)
+IF(M2648&gt;=2,1,0)
+IF(H2648&gt;=_xlfn.PERCENTILE.INC($H$2:$H$10001,0.75),1,0)</f>
        <v>1</v>
      </c>
      <c r="S2648" t="str">
        <f>IF(R2648&gt;=7,"High",IF(R2648&gt;=4,"Medium","Low"))</f>
        <v>Low</v>
      </c>
    </row>
    <row r="2649" spans="1:19">
      <c r="A2649" t="s">
        <v>2774</v>
      </c>
      <c r="B2649">
        <v>52</v>
      </c>
      <c r="C2649" t="s">
        <v>112</v>
      </c>
      <c r="D2649" t="s">
        <v>159</v>
      </c>
      <c r="E2649">
        <v>19</v>
      </c>
      <c r="F2649" t="s">
        <v>103</v>
      </c>
      <c r="G2649" t="s">
        <v>129</v>
      </c>
      <c r="H2649" s="5">
        <v>1007</v>
      </c>
      <c r="I2649" s="5">
        <v>19129.02</v>
      </c>
      <c r="J2649" t="s">
        <v>105</v>
      </c>
      <c r="K2649" t="s">
        <v>106</v>
      </c>
      <c r="L2649">
        <v>0</v>
      </c>
      <c r="M2649">
        <v>0</v>
      </c>
      <c r="N2649">
        <v>4</v>
      </c>
      <c r="O2649" s="6">
        <v>0</v>
      </c>
      <c r="P2649" t="s">
        <v>107</v>
      </c>
      <c r="Q2649" t="s">
        <v>106</v>
      </c>
      <c r="R2649">
        <f>IF(F2649="Monthly",2,0)
+IF(E2649&lt;=6,2,0)
+IF(N2649&lt;=2,2,0)
+IF(L2649&gt;=4,2,0)
+IF(M2649&gt;=2,1,0)
+IF(H2649&gt;=_xlfn.PERCENTILE.INC($H$2:$H$10001,0.75),1,0)</f>
        <v>3</v>
      </c>
      <c r="S2649" t="str">
        <f>IF(R2649&gt;=7,"High",IF(R2649&gt;=4,"Medium","Low"))</f>
        <v>Low</v>
      </c>
    </row>
    <row r="2650" spans="1:19">
      <c r="A2650" t="s">
        <v>2775</v>
      </c>
      <c r="B2650">
        <v>45</v>
      </c>
      <c r="C2650" t="s">
        <v>112</v>
      </c>
      <c r="D2650" t="s">
        <v>131</v>
      </c>
      <c r="E2650">
        <v>34</v>
      </c>
      <c r="F2650" t="s">
        <v>109</v>
      </c>
      <c r="G2650" t="s">
        <v>110</v>
      </c>
      <c r="H2650" s="5">
        <v>756</v>
      </c>
      <c r="I2650" s="5">
        <v>25841.41</v>
      </c>
      <c r="J2650" t="s">
        <v>134</v>
      </c>
      <c r="K2650" t="s">
        <v>106</v>
      </c>
      <c r="L2650">
        <v>1</v>
      </c>
      <c r="M2650">
        <v>0</v>
      </c>
      <c r="N2650">
        <v>5</v>
      </c>
      <c r="O2650" s="6">
        <v>0</v>
      </c>
      <c r="P2650" t="s">
        <v>107</v>
      </c>
      <c r="Q2650" t="s">
        <v>106</v>
      </c>
      <c r="R2650">
        <f>IF(F2650="Monthly",2,0)
+IF(E2650&lt;=6,2,0)
+IF(N2650&lt;=2,2,0)
+IF(L2650&gt;=4,2,0)
+IF(M2650&gt;=2,1,0)
+IF(H2650&gt;=_xlfn.PERCENTILE.INC($H$2:$H$10001,0.75),1,0)</f>
        <v>0</v>
      </c>
      <c r="S2650" t="str">
        <f>IF(R2650&gt;=7,"High",IF(R2650&gt;=4,"Medium","Low"))</f>
        <v>Low</v>
      </c>
    </row>
    <row r="2651" spans="1:19">
      <c r="A2651" t="s">
        <v>2776</v>
      </c>
      <c r="B2651">
        <v>42</v>
      </c>
      <c r="C2651" t="s">
        <v>112</v>
      </c>
      <c r="D2651" t="s">
        <v>126</v>
      </c>
      <c r="E2651">
        <v>14</v>
      </c>
      <c r="F2651" t="s">
        <v>103</v>
      </c>
      <c r="G2651" t="s">
        <v>110</v>
      </c>
      <c r="H2651" s="5">
        <v>840</v>
      </c>
      <c r="I2651" s="5">
        <v>11491.96</v>
      </c>
      <c r="J2651" t="s">
        <v>140</v>
      </c>
      <c r="K2651" t="s">
        <v>107</v>
      </c>
      <c r="L2651">
        <v>0</v>
      </c>
      <c r="M2651">
        <v>0</v>
      </c>
      <c r="N2651">
        <v>4</v>
      </c>
      <c r="O2651" s="6">
        <v>0</v>
      </c>
      <c r="P2651" t="s">
        <v>107</v>
      </c>
      <c r="Q2651" t="s">
        <v>107</v>
      </c>
      <c r="R2651">
        <f>IF(F2651="Monthly",2,0)
+IF(E2651&lt;=6,2,0)
+IF(N2651&lt;=2,2,0)
+IF(L2651&gt;=4,2,0)
+IF(M2651&gt;=2,1,0)
+IF(H2651&gt;=_xlfn.PERCENTILE.INC($H$2:$H$10001,0.75),1,0)</f>
        <v>3</v>
      </c>
      <c r="S2651" t="str">
        <f>IF(R2651&gt;=7,"High",IF(R2651&gt;=4,"Medium","Low"))</f>
        <v>Low</v>
      </c>
    </row>
    <row r="2652" spans="1:19">
      <c r="A2652" t="s">
        <v>2777</v>
      </c>
      <c r="B2652">
        <v>36</v>
      </c>
      <c r="C2652" t="s">
        <v>101</v>
      </c>
      <c r="D2652" t="s">
        <v>128</v>
      </c>
      <c r="E2652">
        <v>39</v>
      </c>
      <c r="F2652" t="s">
        <v>103</v>
      </c>
      <c r="G2652" t="s">
        <v>104</v>
      </c>
      <c r="H2652" s="5">
        <v>517</v>
      </c>
      <c r="I2652" s="5">
        <v>20376.22</v>
      </c>
      <c r="J2652" t="s">
        <v>134</v>
      </c>
      <c r="K2652" t="s">
        <v>106</v>
      </c>
      <c r="L2652">
        <v>2</v>
      </c>
      <c r="M2652">
        <v>0</v>
      </c>
      <c r="N2652">
        <v>5</v>
      </c>
      <c r="O2652" s="6">
        <v>0</v>
      </c>
      <c r="P2652" t="s">
        <v>106</v>
      </c>
      <c r="Q2652" t="s">
        <v>107</v>
      </c>
      <c r="R2652">
        <f>IF(F2652="Monthly",2,0)
+IF(E2652&lt;=6,2,0)
+IF(N2652&lt;=2,2,0)
+IF(L2652&gt;=4,2,0)
+IF(M2652&gt;=2,1,0)
+IF(H2652&gt;=_xlfn.PERCENTILE.INC($H$2:$H$10001,0.75),1,0)</f>
        <v>2</v>
      </c>
      <c r="S2652" t="str">
        <f>IF(R2652&gt;=7,"High",IF(R2652&gt;=4,"Medium","Low"))</f>
        <v>Low</v>
      </c>
    </row>
    <row r="2653" spans="1:19">
      <c r="A2653" t="s">
        <v>2778</v>
      </c>
      <c r="B2653">
        <v>51</v>
      </c>
      <c r="C2653" t="s">
        <v>101</v>
      </c>
      <c r="D2653" t="s">
        <v>102</v>
      </c>
      <c r="E2653">
        <v>56</v>
      </c>
      <c r="F2653" t="s">
        <v>103</v>
      </c>
      <c r="G2653" t="s">
        <v>129</v>
      </c>
      <c r="H2653" s="5">
        <v>1072</v>
      </c>
      <c r="I2653" s="5">
        <v>61734.06</v>
      </c>
      <c r="J2653" t="s">
        <v>117</v>
      </c>
      <c r="K2653" t="s">
        <v>106</v>
      </c>
      <c r="L2653">
        <v>0</v>
      </c>
      <c r="M2653">
        <v>0</v>
      </c>
      <c r="N2653">
        <v>4</v>
      </c>
      <c r="O2653" s="6">
        <v>0</v>
      </c>
      <c r="P2653" t="s">
        <v>107</v>
      </c>
      <c r="Q2653" t="s">
        <v>107</v>
      </c>
      <c r="R2653">
        <f>IF(F2653="Monthly",2,0)
+IF(E2653&lt;=6,2,0)
+IF(N2653&lt;=2,2,0)
+IF(L2653&gt;=4,2,0)
+IF(M2653&gt;=2,1,0)
+IF(H2653&gt;=_xlfn.PERCENTILE.INC($H$2:$H$10001,0.75),1,0)</f>
        <v>3</v>
      </c>
      <c r="S2653" t="str">
        <f>IF(R2653&gt;=7,"High",IF(R2653&gt;=4,"Medium","Low"))</f>
        <v>Low</v>
      </c>
    </row>
    <row r="2654" spans="1:19">
      <c r="A2654" t="s">
        <v>2779</v>
      </c>
      <c r="B2654">
        <v>46</v>
      </c>
      <c r="C2654" t="s">
        <v>101</v>
      </c>
      <c r="D2654" t="s">
        <v>119</v>
      </c>
      <c r="E2654">
        <v>31</v>
      </c>
      <c r="F2654" t="s">
        <v>109</v>
      </c>
      <c r="G2654" t="s">
        <v>110</v>
      </c>
      <c r="H2654" s="5">
        <v>719</v>
      </c>
      <c r="I2654" s="5">
        <v>22661.87</v>
      </c>
      <c r="J2654" t="s">
        <v>140</v>
      </c>
      <c r="K2654" t="s">
        <v>106</v>
      </c>
      <c r="L2654">
        <v>1</v>
      </c>
      <c r="M2654">
        <v>0</v>
      </c>
      <c r="N2654">
        <v>5</v>
      </c>
      <c r="O2654" s="6">
        <v>0</v>
      </c>
      <c r="P2654" t="s">
        <v>106</v>
      </c>
      <c r="Q2654" t="s">
        <v>107</v>
      </c>
      <c r="R2654">
        <f>IF(F2654="Monthly",2,0)
+IF(E2654&lt;=6,2,0)
+IF(N2654&lt;=2,2,0)
+IF(L2654&gt;=4,2,0)
+IF(M2654&gt;=2,1,0)
+IF(H2654&gt;=_xlfn.PERCENTILE.INC($H$2:$H$10001,0.75),1,0)</f>
        <v>0</v>
      </c>
      <c r="S2654" t="str">
        <f>IF(R2654&gt;=7,"High",IF(R2654&gt;=4,"Medium","Low"))</f>
        <v>Low</v>
      </c>
    </row>
    <row r="2655" spans="1:19">
      <c r="A2655" t="s">
        <v>2780</v>
      </c>
      <c r="B2655">
        <v>33</v>
      </c>
      <c r="C2655" t="s">
        <v>101</v>
      </c>
      <c r="D2655" t="s">
        <v>123</v>
      </c>
      <c r="E2655">
        <v>45</v>
      </c>
      <c r="F2655" t="s">
        <v>121</v>
      </c>
      <c r="G2655" t="s">
        <v>110</v>
      </c>
      <c r="H2655" s="5">
        <v>726</v>
      </c>
      <c r="I2655" s="5">
        <f>RawCustomerTable[[#This Row],[Monthly_Charges]]*RawCustomerTable[[#This Row],[Tenure_Months]]*(1-RawCustomerTable[[#This Row],[Discount_Percent]]/100)</f>
        <v>32670</v>
      </c>
      <c r="J2655" t="s">
        <v>105</v>
      </c>
      <c r="K2655" t="s">
        <v>106</v>
      </c>
      <c r="L2655">
        <v>0</v>
      </c>
      <c r="M2655">
        <v>0</v>
      </c>
      <c r="N2655">
        <v>5</v>
      </c>
      <c r="O2655" s="6">
        <v>0</v>
      </c>
      <c r="P2655" t="s">
        <v>106</v>
      </c>
      <c r="Q2655" t="s">
        <v>107</v>
      </c>
      <c r="R2655">
        <f>IF(F2655="Monthly",2,0)
+IF(E2655&lt;=6,2,0)
+IF(N2655&lt;=2,2,0)
+IF(L2655&gt;=4,2,0)
+IF(M2655&gt;=2,1,0)
+IF(H2655&gt;=_xlfn.PERCENTILE.INC($H$2:$H$10001,0.75),1,0)</f>
        <v>0</v>
      </c>
      <c r="S2655" t="str">
        <f>IF(R2655&gt;=7,"High",IF(R2655&gt;=4,"Medium","Low"))</f>
        <v>Low</v>
      </c>
    </row>
    <row r="2656" spans="1:19">
      <c r="A2656" t="s">
        <v>2781</v>
      </c>
      <c r="B2656">
        <v>38</v>
      </c>
      <c r="C2656" t="s">
        <v>112</v>
      </c>
      <c r="D2656" t="s">
        <v>133</v>
      </c>
      <c r="E2656">
        <v>37</v>
      </c>
      <c r="F2656" t="s">
        <v>103</v>
      </c>
      <c r="G2656" t="s">
        <v>104</v>
      </c>
      <c r="H2656" s="5">
        <v>488</v>
      </c>
      <c r="I2656" s="5">
        <v>18365.09</v>
      </c>
      <c r="J2656" t="s">
        <v>134</v>
      </c>
      <c r="K2656" t="s">
        <v>107</v>
      </c>
      <c r="L2656">
        <v>0</v>
      </c>
      <c r="M2656">
        <v>0</v>
      </c>
      <c r="N2656">
        <v>4</v>
      </c>
      <c r="O2656" s="6">
        <v>0</v>
      </c>
      <c r="P2656" t="s">
        <v>106</v>
      </c>
      <c r="Q2656" t="s">
        <v>107</v>
      </c>
      <c r="R2656">
        <f>IF(F2656="Monthly",2,0)
+IF(E2656&lt;=6,2,0)
+IF(N2656&lt;=2,2,0)
+IF(L2656&gt;=4,2,0)
+IF(M2656&gt;=2,1,0)
+IF(H2656&gt;=_xlfn.PERCENTILE.INC($H$2:$H$10001,0.75),1,0)</f>
        <v>2</v>
      </c>
      <c r="S2656" t="str">
        <f>IF(R2656&gt;=7,"High",IF(R2656&gt;=4,"Medium","Low"))</f>
        <v>Low</v>
      </c>
    </row>
    <row r="2657" spans="1:19">
      <c r="A2657" t="s">
        <v>2782</v>
      </c>
      <c r="B2657">
        <v>52</v>
      </c>
      <c r="C2657" t="s">
        <v>112</v>
      </c>
      <c r="D2657" t="s">
        <v>102</v>
      </c>
      <c r="E2657">
        <v>22</v>
      </c>
      <c r="F2657" t="s">
        <v>103</v>
      </c>
      <c r="G2657" t="s">
        <v>129</v>
      </c>
      <c r="H2657" s="5">
        <v>1042</v>
      </c>
      <c r="I2657" s="5">
        <v>22755.05</v>
      </c>
      <c r="J2657" t="s">
        <v>134</v>
      </c>
      <c r="K2657" t="s">
        <v>106</v>
      </c>
      <c r="L2657">
        <v>0</v>
      </c>
      <c r="M2657">
        <v>0</v>
      </c>
      <c r="N2657">
        <v>5</v>
      </c>
      <c r="O2657" s="6">
        <v>0</v>
      </c>
      <c r="P2657" t="s">
        <v>107</v>
      </c>
      <c r="Q2657" t="s">
        <v>106</v>
      </c>
      <c r="R2657">
        <f>IF(F2657="Monthly",2,0)
+IF(E2657&lt;=6,2,0)
+IF(N2657&lt;=2,2,0)
+IF(L2657&gt;=4,2,0)
+IF(M2657&gt;=2,1,0)
+IF(H2657&gt;=_xlfn.PERCENTILE.INC($H$2:$H$10001,0.75),1,0)</f>
        <v>3</v>
      </c>
      <c r="S2657" t="str">
        <f>IF(R2657&gt;=7,"High",IF(R2657&gt;=4,"Medium","Low"))</f>
        <v>Low</v>
      </c>
    </row>
    <row r="2658" spans="1:19">
      <c r="A2658" t="s">
        <v>2783</v>
      </c>
      <c r="B2658">
        <v>18</v>
      </c>
      <c r="C2658" t="s">
        <v>112</v>
      </c>
      <c r="D2658" t="s">
        <v>133</v>
      </c>
      <c r="E2658">
        <v>7</v>
      </c>
      <c r="F2658" t="s">
        <v>103</v>
      </c>
      <c r="G2658" t="s">
        <v>110</v>
      </c>
      <c r="H2658" s="5">
        <v>666</v>
      </c>
      <c r="I2658" s="5">
        <v>4615.47</v>
      </c>
      <c r="J2658" t="s">
        <v>105</v>
      </c>
      <c r="K2658" t="s">
        <v>106</v>
      </c>
      <c r="L2658">
        <v>0</v>
      </c>
      <c r="M2658">
        <v>0</v>
      </c>
      <c r="N2658">
        <v>5</v>
      </c>
      <c r="O2658" s="6">
        <v>0</v>
      </c>
      <c r="P2658" t="s">
        <v>107</v>
      </c>
      <c r="Q2658" t="s">
        <v>106</v>
      </c>
      <c r="R2658">
        <f>IF(F2658="Monthly",2,0)
+IF(E2658&lt;=6,2,0)
+IF(N2658&lt;=2,2,0)
+IF(L2658&gt;=4,2,0)
+IF(M2658&gt;=2,1,0)
+IF(H2658&gt;=_xlfn.PERCENTILE.INC($H$2:$H$10001,0.75),1,0)</f>
        <v>2</v>
      </c>
      <c r="S2658" t="str">
        <f>IF(R2658&gt;=7,"High",IF(R2658&gt;=4,"Medium","Low"))</f>
        <v>Low</v>
      </c>
    </row>
    <row r="2659" spans="1:19">
      <c r="A2659" t="s">
        <v>2784</v>
      </c>
      <c r="B2659">
        <v>45</v>
      </c>
      <c r="C2659" t="s">
        <v>101</v>
      </c>
      <c r="D2659" t="s">
        <v>137</v>
      </c>
      <c r="E2659">
        <v>26</v>
      </c>
      <c r="F2659" t="s">
        <v>103</v>
      </c>
      <c r="G2659" t="s">
        <v>110</v>
      </c>
      <c r="H2659" s="5">
        <v>653</v>
      </c>
      <c r="I2659" s="5">
        <v>17169.36</v>
      </c>
      <c r="J2659" t="s">
        <v>105</v>
      </c>
      <c r="K2659" t="s">
        <v>106</v>
      </c>
      <c r="L2659">
        <v>2</v>
      </c>
      <c r="M2659">
        <v>0</v>
      </c>
      <c r="N2659">
        <v>4</v>
      </c>
      <c r="O2659" s="6">
        <v>0</v>
      </c>
      <c r="P2659" t="s">
        <v>107</v>
      </c>
      <c r="Q2659" t="s">
        <v>106</v>
      </c>
      <c r="R2659">
        <f>IF(F2659="Monthly",2,0)
+IF(E2659&lt;=6,2,0)
+IF(N2659&lt;=2,2,0)
+IF(L2659&gt;=4,2,0)
+IF(M2659&gt;=2,1,0)
+IF(H2659&gt;=_xlfn.PERCENTILE.INC($H$2:$H$10001,0.75),1,0)</f>
        <v>2</v>
      </c>
      <c r="S2659" t="str">
        <f>IF(R2659&gt;=7,"High",IF(R2659&gt;=4,"Medium","Low"))</f>
        <v>Low</v>
      </c>
    </row>
    <row r="2660" spans="1:19">
      <c r="A2660" t="s">
        <v>2785</v>
      </c>
      <c r="B2660">
        <v>39</v>
      </c>
      <c r="C2660" t="s">
        <v>112</v>
      </c>
      <c r="D2660" t="s">
        <v>137</v>
      </c>
      <c r="E2660">
        <v>51</v>
      </c>
      <c r="F2660" t="s">
        <v>121</v>
      </c>
      <c r="G2660" t="s">
        <v>104</v>
      </c>
      <c r="H2660" s="5">
        <v>501</v>
      </c>
      <c r="I2660" s="5">
        <v>25943.13</v>
      </c>
      <c r="J2660" t="s">
        <v>140</v>
      </c>
      <c r="K2660" t="s">
        <v>106</v>
      </c>
      <c r="L2660">
        <v>4</v>
      </c>
      <c r="M2660">
        <v>1</v>
      </c>
      <c r="N2660">
        <v>3</v>
      </c>
      <c r="O2660" s="6">
        <v>0</v>
      </c>
      <c r="P2660" t="s">
        <v>107</v>
      </c>
      <c r="Q2660" t="s">
        <v>107</v>
      </c>
      <c r="R2660">
        <f>IF(F2660="Monthly",2,0)
+IF(E2660&lt;=6,2,0)
+IF(N2660&lt;=2,2,0)
+IF(L2660&gt;=4,2,0)
+IF(M2660&gt;=2,1,0)
+IF(H2660&gt;=_xlfn.PERCENTILE.INC($H$2:$H$10001,0.75),1,0)</f>
        <v>2</v>
      </c>
      <c r="S2660" t="str">
        <f>IF(R2660&gt;=7,"High",IF(R2660&gt;=4,"Medium","Low"))</f>
        <v>Low</v>
      </c>
    </row>
    <row r="2661" spans="1:19">
      <c r="A2661" t="s">
        <v>2786</v>
      </c>
      <c r="B2661">
        <v>37</v>
      </c>
      <c r="C2661" t="s">
        <v>112</v>
      </c>
      <c r="D2661" t="s">
        <v>137</v>
      </c>
      <c r="E2661">
        <v>38</v>
      </c>
      <c r="F2661" t="s">
        <v>121</v>
      </c>
      <c r="G2661" t="s">
        <v>110</v>
      </c>
      <c r="H2661" s="5">
        <v>689</v>
      </c>
      <c r="I2661" s="5">
        <v>22195.19</v>
      </c>
      <c r="J2661" t="s">
        <v>105</v>
      </c>
      <c r="K2661" t="s">
        <v>106</v>
      </c>
      <c r="L2661">
        <v>2</v>
      </c>
      <c r="M2661">
        <v>1</v>
      </c>
      <c r="N2661">
        <v>5</v>
      </c>
      <c r="O2661" s="6">
        <v>15</v>
      </c>
      <c r="P2661" t="s">
        <v>106</v>
      </c>
      <c r="Q2661" t="s">
        <v>107</v>
      </c>
      <c r="R2661">
        <f>IF(F2661="Monthly",2,0)
+IF(E2661&lt;=6,2,0)
+IF(N2661&lt;=2,2,0)
+IF(L2661&gt;=4,2,0)
+IF(M2661&gt;=2,1,0)
+IF(H2661&gt;=_xlfn.PERCENTILE.INC($H$2:$H$10001,0.75),1,0)</f>
        <v>0</v>
      </c>
      <c r="S2661" t="str">
        <f>IF(R2661&gt;=7,"High",IF(R2661&gt;=4,"Medium","Low"))</f>
        <v>Low</v>
      </c>
    </row>
    <row r="2662" spans="1:19">
      <c r="A2662" t="s">
        <v>2787</v>
      </c>
      <c r="B2662">
        <v>51</v>
      </c>
      <c r="C2662" t="s">
        <v>112</v>
      </c>
      <c r="D2662" t="s">
        <v>119</v>
      </c>
      <c r="E2662">
        <v>49</v>
      </c>
      <c r="F2662" t="s">
        <v>103</v>
      </c>
      <c r="G2662" t="s">
        <v>110</v>
      </c>
      <c r="H2662" s="5">
        <v>737</v>
      </c>
      <c r="I2662" s="5">
        <v>35741.26</v>
      </c>
      <c r="J2662" t="s">
        <v>117</v>
      </c>
      <c r="K2662" t="s">
        <v>106</v>
      </c>
      <c r="L2662">
        <v>1</v>
      </c>
      <c r="M2662">
        <v>0</v>
      </c>
      <c r="N2662">
        <v>5</v>
      </c>
      <c r="O2662" s="6">
        <v>0</v>
      </c>
      <c r="P2662" t="s">
        <v>107</v>
      </c>
      <c r="Q2662" t="s">
        <v>107</v>
      </c>
      <c r="R2662">
        <f>IF(F2662="Monthly",2,0)
+IF(E2662&lt;=6,2,0)
+IF(N2662&lt;=2,2,0)
+IF(L2662&gt;=4,2,0)
+IF(M2662&gt;=2,1,0)
+IF(H2662&gt;=_xlfn.PERCENTILE.INC($H$2:$H$10001,0.75),1,0)</f>
        <v>2</v>
      </c>
      <c r="S2662" t="str">
        <f>IF(R2662&gt;=7,"High",IF(R2662&gt;=4,"Medium","Low"))</f>
        <v>Low</v>
      </c>
    </row>
    <row r="2663" spans="1:19">
      <c r="A2663" t="s">
        <v>2788</v>
      </c>
      <c r="B2663">
        <v>55</v>
      </c>
      <c r="C2663" t="s">
        <v>112</v>
      </c>
      <c r="D2663" t="s">
        <v>123</v>
      </c>
      <c r="E2663">
        <v>6</v>
      </c>
      <c r="F2663" t="s">
        <v>103</v>
      </c>
      <c r="G2663" t="s">
        <v>104</v>
      </c>
      <c r="H2663" s="5">
        <v>430</v>
      </c>
      <c r="I2663" s="5">
        <v>2560.9699999999998</v>
      </c>
      <c r="J2663" t="s">
        <v>140</v>
      </c>
      <c r="K2663" t="s">
        <v>106</v>
      </c>
      <c r="L2663">
        <v>2</v>
      </c>
      <c r="M2663">
        <v>0</v>
      </c>
      <c r="N2663">
        <v>5</v>
      </c>
      <c r="O2663" s="6">
        <v>0</v>
      </c>
      <c r="P2663" t="s">
        <v>107</v>
      </c>
      <c r="Q2663" t="s">
        <v>107</v>
      </c>
      <c r="R2663">
        <f>IF(F2663="Monthly",2,0)
+IF(E2663&lt;=6,2,0)
+IF(N2663&lt;=2,2,0)
+IF(L2663&gt;=4,2,0)
+IF(M2663&gt;=2,1,0)
+IF(H2663&gt;=_xlfn.PERCENTILE.INC($H$2:$H$10001,0.75),1,0)</f>
        <v>4</v>
      </c>
      <c r="S2663" t="str">
        <f>IF(R2663&gt;=7,"High",IF(R2663&gt;=4,"Medium","Low"))</f>
        <v>Medium</v>
      </c>
    </row>
    <row r="2664" spans="1:19">
      <c r="A2664" t="s">
        <v>2789</v>
      </c>
      <c r="B2664">
        <v>31</v>
      </c>
      <c r="C2664" t="s">
        <v>101</v>
      </c>
      <c r="D2664" t="s">
        <v>131</v>
      </c>
      <c r="E2664">
        <v>23</v>
      </c>
      <c r="F2664" t="s">
        <v>103</v>
      </c>
      <c r="G2664" t="s">
        <v>129</v>
      </c>
      <c r="H2664" s="5">
        <v>1090</v>
      </c>
      <c r="I2664" s="5">
        <v>24330.17</v>
      </c>
      <c r="J2664" t="s">
        <v>140</v>
      </c>
      <c r="K2664" t="s">
        <v>106</v>
      </c>
      <c r="L2664">
        <v>2</v>
      </c>
      <c r="M2664">
        <v>0</v>
      </c>
      <c r="N2664">
        <v>4</v>
      </c>
      <c r="O2664" s="6">
        <v>0</v>
      </c>
      <c r="P2664" t="s">
        <v>107</v>
      </c>
      <c r="Q2664" t="s">
        <v>107</v>
      </c>
      <c r="R2664">
        <f>IF(F2664="Monthly",2,0)
+IF(E2664&lt;=6,2,0)
+IF(N2664&lt;=2,2,0)
+IF(L2664&gt;=4,2,0)
+IF(M2664&gt;=2,1,0)
+IF(H2664&gt;=_xlfn.PERCENTILE.INC($H$2:$H$10001,0.75),1,0)</f>
        <v>3</v>
      </c>
      <c r="S2664" t="str">
        <f>IF(R2664&gt;=7,"High",IF(R2664&gt;=4,"Medium","Low"))</f>
        <v>Low</v>
      </c>
    </row>
    <row r="2665" spans="1:19">
      <c r="A2665" t="s">
        <v>2790</v>
      </c>
      <c r="B2665">
        <v>28</v>
      </c>
      <c r="C2665" t="s">
        <v>112</v>
      </c>
      <c r="D2665" t="s">
        <v>113</v>
      </c>
      <c r="E2665">
        <v>20</v>
      </c>
      <c r="F2665" t="s">
        <v>109</v>
      </c>
      <c r="G2665" t="s">
        <v>104</v>
      </c>
      <c r="H2665" s="5">
        <v>548</v>
      </c>
      <c r="I2665" s="5">
        <v>10753.68</v>
      </c>
      <c r="J2665" t="s">
        <v>105</v>
      </c>
      <c r="K2665" t="s">
        <v>106</v>
      </c>
      <c r="L2665">
        <v>0</v>
      </c>
      <c r="M2665">
        <v>0</v>
      </c>
      <c r="N2665">
        <v>5</v>
      </c>
      <c r="O2665" s="6">
        <v>0</v>
      </c>
      <c r="P2665" t="s">
        <v>106</v>
      </c>
      <c r="Q2665" t="s">
        <v>106</v>
      </c>
      <c r="R2665">
        <f>IF(F2665="Monthly",2,0)
+IF(E2665&lt;=6,2,0)
+IF(N2665&lt;=2,2,0)
+IF(L2665&gt;=4,2,0)
+IF(M2665&gt;=2,1,0)
+IF(H2665&gt;=_xlfn.PERCENTILE.INC($H$2:$H$10001,0.75),1,0)</f>
        <v>0</v>
      </c>
      <c r="S2665" t="str">
        <f>IF(R2665&gt;=7,"High",IF(R2665&gt;=4,"Medium","Low"))</f>
        <v>Low</v>
      </c>
    </row>
    <row r="2666" spans="1:19">
      <c r="A2666" t="s">
        <v>2791</v>
      </c>
      <c r="B2666">
        <v>42</v>
      </c>
      <c r="C2666" t="s">
        <v>101</v>
      </c>
      <c r="D2666" t="s">
        <v>119</v>
      </c>
      <c r="E2666">
        <v>9</v>
      </c>
      <c r="F2666" t="s">
        <v>103</v>
      </c>
      <c r="G2666" t="s">
        <v>110</v>
      </c>
      <c r="H2666" s="5">
        <v>724</v>
      </c>
      <c r="I2666" s="5">
        <v>6674.27</v>
      </c>
      <c r="J2666" t="s">
        <v>134</v>
      </c>
      <c r="K2666" t="s">
        <v>106</v>
      </c>
      <c r="L2666">
        <v>0</v>
      </c>
      <c r="M2666">
        <v>0</v>
      </c>
      <c r="N2666">
        <v>5</v>
      </c>
      <c r="O2666" s="6">
        <v>0</v>
      </c>
      <c r="P2666" t="s">
        <v>107</v>
      </c>
      <c r="Q2666" t="s">
        <v>107</v>
      </c>
      <c r="R2666">
        <f>IF(F2666="Monthly",2,0)
+IF(E2666&lt;=6,2,0)
+IF(N2666&lt;=2,2,0)
+IF(L2666&gt;=4,2,0)
+IF(M2666&gt;=2,1,0)
+IF(H2666&gt;=_xlfn.PERCENTILE.INC($H$2:$H$10001,0.75),1,0)</f>
        <v>2</v>
      </c>
      <c r="S2666" t="str">
        <f>IF(R2666&gt;=7,"High",IF(R2666&gt;=4,"Medium","Low"))</f>
        <v>Low</v>
      </c>
    </row>
    <row r="2667" spans="1:19">
      <c r="A2667" t="s">
        <v>2792</v>
      </c>
      <c r="B2667">
        <v>58</v>
      </c>
      <c r="C2667" t="s">
        <v>112</v>
      </c>
      <c r="D2667" t="s">
        <v>131</v>
      </c>
      <c r="E2667">
        <v>3</v>
      </c>
      <c r="F2667" t="s">
        <v>103</v>
      </c>
      <c r="G2667" t="s">
        <v>129</v>
      </c>
      <c r="H2667" s="5">
        <v>1097</v>
      </c>
      <c r="I2667" s="5">
        <v>3215.01</v>
      </c>
      <c r="J2667" t="s">
        <v>140</v>
      </c>
      <c r="K2667" t="s">
        <v>106</v>
      </c>
      <c r="L2667">
        <v>2</v>
      </c>
      <c r="M2667">
        <v>0</v>
      </c>
      <c r="N2667">
        <v>5</v>
      </c>
      <c r="O2667" s="6">
        <v>0</v>
      </c>
      <c r="P2667" t="s">
        <v>107</v>
      </c>
      <c r="Q2667" t="s">
        <v>107</v>
      </c>
      <c r="R2667">
        <f>IF(F2667="Monthly",2,0)
+IF(E2667&lt;=6,2,0)
+IF(N2667&lt;=2,2,0)
+IF(L2667&gt;=4,2,0)
+IF(M2667&gt;=2,1,0)
+IF(H2667&gt;=_xlfn.PERCENTILE.INC($H$2:$H$10001,0.75),1,0)</f>
        <v>5</v>
      </c>
      <c r="S2667" t="str">
        <f>IF(R2667&gt;=7,"High",IF(R2667&gt;=4,"Medium","Low"))</f>
        <v>Medium</v>
      </c>
    </row>
    <row r="2668" spans="1:19">
      <c r="A2668" t="s">
        <v>2793</v>
      </c>
      <c r="B2668">
        <v>47</v>
      </c>
      <c r="C2668" t="s">
        <v>101</v>
      </c>
      <c r="D2668" t="s">
        <v>131</v>
      </c>
      <c r="E2668">
        <v>39</v>
      </c>
      <c r="F2668" t="s">
        <v>103</v>
      </c>
      <c r="G2668" t="s">
        <v>110</v>
      </c>
      <c r="H2668" s="5">
        <v>741</v>
      </c>
      <c r="I2668" s="5">
        <v>29740.18</v>
      </c>
      <c r="J2668" t="s">
        <v>140</v>
      </c>
      <c r="K2668" t="s">
        <v>106</v>
      </c>
      <c r="L2668">
        <v>2</v>
      </c>
      <c r="M2668">
        <v>1</v>
      </c>
      <c r="N2668">
        <v>5</v>
      </c>
      <c r="O2668" s="6">
        <v>0</v>
      </c>
      <c r="P2668" t="s">
        <v>107</v>
      </c>
      <c r="Q2668" t="s">
        <v>107</v>
      </c>
      <c r="R2668">
        <f>IF(F2668="Monthly",2,0)
+IF(E2668&lt;=6,2,0)
+IF(N2668&lt;=2,2,0)
+IF(L2668&gt;=4,2,0)
+IF(M2668&gt;=2,1,0)
+IF(H2668&gt;=_xlfn.PERCENTILE.INC($H$2:$H$10001,0.75),1,0)</f>
        <v>2</v>
      </c>
      <c r="S2668" t="str">
        <f>IF(R2668&gt;=7,"High",IF(R2668&gt;=4,"Medium","Low"))</f>
        <v>Low</v>
      </c>
    </row>
    <row r="2669" spans="1:19">
      <c r="A2669" t="s">
        <v>2794</v>
      </c>
      <c r="B2669">
        <v>55</v>
      </c>
      <c r="C2669" t="s">
        <v>101</v>
      </c>
      <c r="D2669" t="s">
        <v>119</v>
      </c>
      <c r="E2669">
        <v>29</v>
      </c>
      <c r="F2669" t="s">
        <v>109</v>
      </c>
      <c r="G2669" t="s">
        <v>104</v>
      </c>
      <c r="H2669" s="5">
        <v>412</v>
      </c>
      <c r="I2669" s="5">
        <v>10902.32</v>
      </c>
      <c r="J2669" t="s">
        <v>140</v>
      </c>
      <c r="K2669" t="s">
        <v>107</v>
      </c>
      <c r="L2669">
        <v>1</v>
      </c>
      <c r="M2669">
        <v>0</v>
      </c>
      <c r="N2669">
        <v>5</v>
      </c>
      <c r="O2669" s="6">
        <v>10</v>
      </c>
      <c r="P2669" t="s">
        <v>107</v>
      </c>
      <c r="Q2669" t="s">
        <v>107</v>
      </c>
      <c r="R2669">
        <f>IF(F2669="Monthly",2,0)
+IF(E2669&lt;=6,2,0)
+IF(N2669&lt;=2,2,0)
+IF(L2669&gt;=4,2,0)
+IF(M2669&gt;=2,1,0)
+IF(H2669&gt;=_xlfn.PERCENTILE.INC($H$2:$H$10001,0.75),1,0)</f>
        <v>0</v>
      </c>
      <c r="S2669" t="str">
        <f>IF(R2669&gt;=7,"High",IF(R2669&gt;=4,"Medium","Low"))</f>
        <v>Low</v>
      </c>
    </row>
    <row r="2670" spans="1:19">
      <c r="A2670" t="s">
        <v>2795</v>
      </c>
      <c r="B2670">
        <v>42</v>
      </c>
      <c r="C2670" t="s">
        <v>101</v>
      </c>
      <c r="D2670" t="s">
        <v>128</v>
      </c>
      <c r="E2670">
        <v>27</v>
      </c>
      <c r="F2670" t="s">
        <v>109</v>
      </c>
      <c r="G2670" t="s">
        <v>110</v>
      </c>
      <c r="H2670" s="5">
        <v>700</v>
      </c>
      <c r="I2670" s="5">
        <f>RawCustomerTable[[#This Row],[Monthly_Charges]]*RawCustomerTable[[#This Row],[Tenure_Months]]*(1-RawCustomerTable[[#This Row],[Discount_Percent]]/100)</f>
        <v>18900</v>
      </c>
      <c r="J2670" t="s">
        <v>105</v>
      </c>
      <c r="K2670" t="s">
        <v>106</v>
      </c>
      <c r="L2670">
        <v>2</v>
      </c>
      <c r="M2670">
        <v>0</v>
      </c>
      <c r="N2670">
        <v>5</v>
      </c>
      <c r="O2670" s="6">
        <v>0</v>
      </c>
      <c r="P2670" t="s">
        <v>107</v>
      </c>
      <c r="Q2670" t="s">
        <v>107</v>
      </c>
      <c r="R2670">
        <f>IF(F2670="Monthly",2,0)
+IF(E2670&lt;=6,2,0)
+IF(N2670&lt;=2,2,0)
+IF(L2670&gt;=4,2,0)
+IF(M2670&gt;=2,1,0)
+IF(H2670&gt;=_xlfn.PERCENTILE.INC($H$2:$H$10001,0.75),1,0)</f>
        <v>0</v>
      </c>
      <c r="S2670" t="str">
        <f>IF(R2670&gt;=7,"High",IF(R2670&gt;=4,"Medium","Low"))</f>
        <v>Low</v>
      </c>
    </row>
    <row r="2671" spans="1:19">
      <c r="A2671" t="s">
        <v>2796</v>
      </c>
      <c r="B2671">
        <v>41</v>
      </c>
      <c r="C2671" t="s">
        <v>101</v>
      </c>
      <c r="D2671" t="s">
        <v>126</v>
      </c>
      <c r="E2671">
        <v>27</v>
      </c>
      <c r="F2671" t="s">
        <v>103</v>
      </c>
      <c r="G2671" t="s">
        <v>129</v>
      </c>
      <c r="H2671" s="5">
        <v>976</v>
      </c>
      <c r="I2671" s="5">
        <v>26588.91</v>
      </c>
      <c r="J2671" t="s">
        <v>117</v>
      </c>
      <c r="K2671" t="s">
        <v>106</v>
      </c>
      <c r="L2671">
        <v>4</v>
      </c>
      <c r="M2671">
        <v>2</v>
      </c>
      <c r="N2671">
        <v>2</v>
      </c>
      <c r="O2671" s="6">
        <v>0</v>
      </c>
      <c r="P2671" t="s">
        <v>107</v>
      </c>
      <c r="Q2671" t="s">
        <v>106</v>
      </c>
      <c r="R2671">
        <f>IF(F2671="Monthly",2,0)
+IF(E2671&lt;=6,2,0)
+IF(N2671&lt;=2,2,0)
+IF(L2671&gt;=4,2,0)
+IF(M2671&gt;=2,1,0)
+IF(H2671&gt;=_xlfn.PERCENTILE.INC($H$2:$H$10001,0.75),1,0)</f>
        <v>8</v>
      </c>
      <c r="S2671" t="str">
        <f>IF(R2671&gt;=7,"High",IF(R2671&gt;=4,"Medium","Low"))</f>
        <v>High</v>
      </c>
    </row>
    <row r="2672" spans="1:19">
      <c r="A2672" t="s">
        <v>2797</v>
      </c>
      <c r="B2672">
        <v>46</v>
      </c>
      <c r="C2672" t="s">
        <v>101</v>
      </c>
      <c r="D2672" t="s">
        <v>102</v>
      </c>
      <c r="E2672">
        <v>52</v>
      </c>
      <c r="F2672" t="s">
        <v>109</v>
      </c>
      <c r="G2672" t="s">
        <v>129</v>
      </c>
      <c r="H2672" s="5">
        <v>1123</v>
      </c>
      <c r="I2672" s="5">
        <v>59411.59</v>
      </c>
      <c r="J2672" t="s">
        <v>117</v>
      </c>
      <c r="K2672" t="s">
        <v>106</v>
      </c>
      <c r="L2672">
        <v>0</v>
      </c>
      <c r="M2672">
        <v>0</v>
      </c>
      <c r="N2672">
        <v>5</v>
      </c>
      <c r="O2672" s="6">
        <v>0</v>
      </c>
      <c r="P2672" t="s">
        <v>107</v>
      </c>
      <c r="Q2672" t="s">
        <v>107</v>
      </c>
      <c r="R2672">
        <f>IF(F2672="Monthly",2,0)
+IF(E2672&lt;=6,2,0)
+IF(N2672&lt;=2,2,0)
+IF(L2672&gt;=4,2,0)
+IF(M2672&gt;=2,1,0)
+IF(H2672&gt;=_xlfn.PERCENTILE.INC($H$2:$H$10001,0.75),1,0)</f>
        <v>1</v>
      </c>
      <c r="S2672" t="str">
        <f>IF(R2672&gt;=7,"High",IF(R2672&gt;=4,"Medium","Low"))</f>
        <v>Low</v>
      </c>
    </row>
    <row r="2673" spans="1:19">
      <c r="A2673" t="s">
        <v>2798</v>
      </c>
      <c r="B2673">
        <v>40</v>
      </c>
      <c r="C2673" t="s">
        <v>101</v>
      </c>
      <c r="D2673" t="s">
        <v>126</v>
      </c>
      <c r="E2673">
        <v>29</v>
      </c>
      <c r="F2673" t="s">
        <v>103</v>
      </c>
      <c r="G2673" t="s">
        <v>104</v>
      </c>
      <c r="H2673" s="5">
        <v>583</v>
      </c>
      <c r="I2673" s="5">
        <v>16621.419999999998</v>
      </c>
      <c r="J2673" t="s">
        <v>105</v>
      </c>
      <c r="K2673" t="s">
        <v>106</v>
      </c>
      <c r="L2673">
        <v>0</v>
      </c>
      <c r="M2673">
        <v>0</v>
      </c>
      <c r="N2673">
        <v>4</v>
      </c>
      <c r="O2673" s="6">
        <v>0</v>
      </c>
      <c r="P2673" t="s">
        <v>106</v>
      </c>
      <c r="Q2673" t="s">
        <v>106</v>
      </c>
      <c r="R2673">
        <f>IF(F2673="Monthly",2,0)
+IF(E2673&lt;=6,2,0)
+IF(N2673&lt;=2,2,0)
+IF(L2673&gt;=4,2,0)
+IF(M2673&gt;=2,1,0)
+IF(H2673&gt;=_xlfn.PERCENTILE.INC($H$2:$H$10001,0.75),1,0)</f>
        <v>2</v>
      </c>
      <c r="S2673" t="str">
        <f>IF(R2673&gt;=7,"High",IF(R2673&gt;=4,"Medium","Low"))</f>
        <v>Low</v>
      </c>
    </row>
    <row r="2674" spans="1:19">
      <c r="A2674" t="s">
        <v>2799</v>
      </c>
      <c r="B2674">
        <v>40</v>
      </c>
      <c r="C2674" t="s">
        <v>101</v>
      </c>
      <c r="D2674" t="s">
        <v>137</v>
      </c>
      <c r="E2674">
        <v>72</v>
      </c>
      <c r="F2674" t="s">
        <v>121</v>
      </c>
      <c r="G2674" t="s">
        <v>104</v>
      </c>
      <c r="H2674" s="5">
        <v>505</v>
      </c>
      <c r="I2674" s="5">
        <v>36690.85</v>
      </c>
      <c r="J2674" t="s">
        <v>115</v>
      </c>
      <c r="K2674" t="s">
        <v>106</v>
      </c>
      <c r="L2674">
        <v>2</v>
      </c>
      <c r="M2674">
        <v>0</v>
      </c>
      <c r="N2674">
        <v>5</v>
      </c>
      <c r="O2674" s="6">
        <v>0</v>
      </c>
      <c r="P2674" t="s">
        <v>107</v>
      </c>
      <c r="Q2674" t="s">
        <v>107</v>
      </c>
      <c r="R2674">
        <f>IF(F2674="Monthly",2,0)
+IF(E2674&lt;=6,2,0)
+IF(N2674&lt;=2,2,0)
+IF(L2674&gt;=4,2,0)
+IF(M2674&gt;=2,1,0)
+IF(H2674&gt;=_xlfn.PERCENTILE.INC($H$2:$H$10001,0.75),1,0)</f>
        <v>0</v>
      </c>
      <c r="S2674" t="str">
        <f>IF(R2674&gt;=7,"High",IF(R2674&gt;=4,"Medium","Low"))</f>
        <v>Low</v>
      </c>
    </row>
    <row r="2675" spans="1:19">
      <c r="A2675" t="s">
        <v>2800</v>
      </c>
      <c r="B2675">
        <v>45</v>
      </c>
      <c r="C2675" t="s">
        <v>101</v>
      </c>
      <c r="D2675" t="s">
        <v>159</v>
      </c>
      <c r="E2675">
        <v>51</v>
      </c>
      <c r="F2675" t="s">
        <v>121</v>
      </c>
      <c r="G2675" t="s">
        <v>110</v>
      </c>
      <c r="H2675" s="5">
        <v>700</v>
      </c>
      <c r="I2675" s="5">
        <v>29901.66</v>
      </c>
      <c r="J2675" t="s">
        <v>134</v>
      </c>
      <c r="K2675" t="s">
        <v>106</v>
      </c>
      <c r="L2675">
        <v>1</v>
      </c>
      <c r="M2675">
        <v>0</v>
      </c>
      <c r="N2675">
        <v>5</v>
      </c>
      <c r="O2675" s="6">
        <v>15</v>
      </c>
      <c r="P2675" t="s">
        <v>106</v>
      </c>
      <c r="Q2675" t="s">
        <v>107</v>
      </c>
      <c r="R2675">
        <f>IF(F2675="Monthly",2,0)
+IF(E2675&lt;=6,2,0)
+IF(N2675&lt;=2,2,0)
+IF(L2675&gt;=4,2,0)
+IF(M2675&gt;=2,1,0)
+IF(H2675&gt;=_xlfn.PERCENTILE.INC($H$2:$H$10001,0.75),1,0)</f>
        <v>0</v>
      </c>
      <c r="S2675" t="str">
        <f>IF(R2675&gt;=7,"High",IF(R2675&gt;=4,"Medium","Low"))</f>
        <v>Low</v>
      </c>
    </row>
    <row r="2676" spans="1:19">
      <c r="A2676" t="s">
        <v>2801</v>
      </c>
      <c r="B2676">
        <v>28</v>
      </c>
      <c r="C2676" t="s">
        <v>101</v>
      </c>
      <c r="D2676" t="s">
        <v>113</v>
      </c>
      <c r="E2676">
        <v>49</v>
      </c>
      <c r="F2676" t="s">
        <v>121</v>
      </c>
      <c r="G2676" t="s">
        <v>104</v>
      </c>
      <c r="H2676" s="5">
        <v>536</v>
      </c>
      <c r="I2676" s="5">
        <v>21739.05</v>
      </c>
      <c r="J2676" t="s">
        <v>134</v>
      </c>
      <c r="K2676" t="s">
        <v>107</v>
      </c>
      <c r="L2676">
        <v>2</v>
      </c>
      <c r="M2676">
        <v>1</v>
      </c>
      <c r="N2676">
        <v>5</v>
      </c>
      <c r="O2676" s="6">
        <v>15</v>
      </c>
      <c r="P2676" t="s">
        <v>106</v>
      </c>
      <c r="Q2676" t="s">
        <v>107</v>
      </c>
      <c r="R2676">
        <f>IF(F2676="Monthly",2,0)
+IF(E2676&lt;=6,2,0)
+IF(N2676&lt;=2,2,0)
+IF(L2676&gt;=4,2,0)
+IF(M2676&gt;=2,1,0)
+IF(H2676&gt;=_xlfn.PERCENTILE.INC($H$2:$H$10001,0.75),1,0)</f>
        <v>0</v>
      </c>
      <c r="S2676" t="str">
        <f>IF(R2676&gt;=7,"High",IF(R2676&gt;=4,"Medium","Low"))</f>
        <v>Low</v>
      </c>
    </row>
    <row r="2677" spans="1:19">
      <c r="A2677" t="s">
        <v>2802</v>
      </c>
      <c r="B2677">
        <v>45</v>
      </c>
      <c r="C2677" t="s">
        <v>112</v>
      </c>
      <c r="D2677" t="s">
        <v>119</v>
      </c>
      <c r="E2677">
        <v>14</v>
      </c>
      <c r="F2677" t="s">
        <v>103</v>
      </c>
      <c r="G2677" t="s">
        <v>110</v>
      </c>
      <c r="H2677" s="5">
        <v>704</v>
      </c>
      <c r="I2677" s="5">
        <v>9635.7000000000007</v>
      </c>
      <c r="J2677" t="s">
        <v>117</v>
      </c>
      <c r="K2677" t="s">
        <v>106</v>
      </c>
      <c r="L2677">
        <v>2</v>
      </c>
      <c r="M2677">
        <v>0</v>
      </c>
      <c r="N2677">
        <v>5</v>
      </c>
      <c r="O2677" s="6">
        <v>0</v>
      </c>
      <c r="P2677" t="s">
        <v>107</v>
      </c>
      <c r="Q2677" t="s">
        <v>107</v>
      </c>
      <c r="R2677">
        <f>IF(F2677="Monthly",2,0)
+IF(E2677&lt;=6,2,0)
+IF(N2677&lt;=2,2,0)
+IF(L2677&gt;=4,2,0)
+IF(M2677&gt;=2,1,0)
+IF(H2677&gt;=_xlfn.PERCENTILE.INC($H$2:$H$10001,0.75),1,0)</f>
        <v>2</v>
      </c>
      <c r="S2677" t="str">
        <f>IF(R2677&gt;=7,"High",IF(R2677&gt;=4,"Medium","Low"))</f>
        <v>Low</v>
      </c>
    </row>
    <row r="2678" spans="1:19">
      <c r="A2678" t="s">
        <v>2803</v>
      </c>
      <c r="B2678">
        <v>30</v>
      </c>
      <c r="C2678" t="s">
        <v>112</v>
      </c>
      <c r="D2678" t="s">
        <v>102</v>
      </c>
      <c r="E2678">
        <v>62</v>
      </c>
      <c r="F2678" t="s">
        <v>103</v>
      </c>
      <c r="G2678" t="s">
        <v>110</v>
      </c>
      <c r="H2678" s="5">
        <v>776</v>
      </c>
      <c r="I2678" s="5">
        <f>RawCustomerTable[[#This Row],[Monthly_Charges]]*RawCustomerTable[[#This Row],[Tenure_Months]]*(1-RawCustomerTable[[#This Row],[Discount_Percent]]/100)</f>
        <v>48112</v>
      </c>
      <c r="J2678" t="s">
        <v>117</v>
      </c>
      <c r="K2678" t="s">
        <v>106</v>
      </c>
      <c r="L2678">
        <v>0</v>
      </c>
      <c r="M2678">
        <v>0</v>
      </c>
      <c r="N2678">
        <v>5</v>
      </c>
      <c r="O2678" s="6">
        <v>0</v>
      </c>
      <c r="P2678" t="s">
        <v>107</v>
      </c>
      <c r="Q2678" t="s">
        <v>107</v>
      </c>
      <c r="R2678">
        <f>IF(F2678="Monthly",2,0)
+IF(E2678&lt;=6,2,0)
+IF(N2678&lt;=2,2,0)
+IF(L2678&gt;=4,2,0)
+IF(M2678&gt;=2,1,0)
+IF(H2678&gt;=_xlfn.PERCENTILE.INC($H$2:$H$10001,0.75),1,0)</f>
        <v>2</v>
      </c>
      <c r="S2678" t="str">
        <f>IF(R2678&gt;=7,"High",IF(R2678&gt;=4,"Medium","Low"))</f>
        <v>Low</v>
      </c>
    </row>
    <row r="2679" spans="1:19">
      <c r="A2679" t="s">
        <v>2804</v>
      </c>
      <c r="B2679">
        <v>18</v>
      </c>
      <c r="C2679" t="s">
        <v>112</v>
      </c>
      <c r="D2679" t="s">
        <v>128</v>
      </c>
      <c r="E2679">
        <v>71</v>
      </c>
      <c r="F2679" t="s">
        <v>109</v>
      </c>
      <c r="G2679" t="s">
        <v>110</v>
      </c>
      <c r="H2679" s="5">
        <v>706</v>
      </c>
      <c r="I2679" s="5">
        <v>49893.93</v>
      </c>
      <c r="J2679" t="s">
        <v>117</v>
      </c>
      <c r="K2679" t="s">
        <v>106</v>
      </c>
      <c r="L2679">
        <v>2</v>
      </c>
      <c r="M2679">
        <v>1</v>
      </c>
      <c r="N2679">
        <v>4</v>
      </c>
      <c r="O2679" s="6">
        <v>0</v>
      </c>
      <c r="P2679" t="s">
        <v>107</v>
      </c>
      <c r="Q2679" t="s">
        <v>107</v>
      </c>
      <c r="R2679">
        <f>IF(F2679="Monthly",2,0)
+IF(E2679&lt;=6,2,0)
+IF(N2679&lt;=2,2,0)
+IF(L2679&gt;=4,2,0)
+IF(M2679&gt;=2,1,0)
+IF(H2679&gt;=_xlfn.PERCENTILE.INC($H$2:$H$10001,0.75),1,0)</f>
        <v>0</v>
      </c>
      <c r="S2679" t="str">
        <f>IF(R2679&gt;=7,"High",IF(R2679&gt;=4,"Medium","Low"))</f>
        <v>Low</v>
      </c>
    </row>
    <row r="2680" spans="1:19">
      <c r="A2680" t="s">
        <v>2805</v>
      </c>
      <c r="B2680">
        <v>52</v>
      </c>
      <c r="C2680" t="s">
        <v>112</v>
      </c>
      <c r="D2680" t="s">
        <v>123</v>
      </c>
      <c r="E2680">
        <v>47</v>
      </c>
      <c r="F2680" t="s">
        <v>121</v>
      </c>
      <c r="G2680" t="s">
        <v>104</v>
      </c>
      <c r="H2680" s="5">
        <v>505</v>
      </c>
      <c r="I2680" s="5">
        <v>23682.59</v>
      </c>
      <c r="J2680" t="s">
        <v>134</v>
      </c>
      <c r="K2680" t="s">
        <v>107</v>
      </c>
      <c r="L2680">
        <v>0</v>
      </c>
      <c r="M2680">
        <v>0</v>
      </c>
      <c r="N2680">
        <f>MEDIAN(1,5)</f>
        <v>3</v>
      </c>
      <c r="O2680" s="6">
        <v>0</v>
      </c>
      <c r="P2680" t="s">
        <v>107</v>
      </c>
      <c r="Q2680" t="s">
        <v>107</v>
      </c>
      <c r="R2680">
        <f>IF(F2680="Monthly",2,0)
+IF(E2680&lt;=6,2,0)
+IF(N2680&lt;=2,2,0)
+IF(L2680&gt;=4,2,0)
+IF(M2680&gt;=2,1,0)
+IF(H2680&gt;=_xlfn.PERCENTILE.INC($H$2:$H$10001,0.75),1,0)</f>
        <v>0</v>
      </c>
      <c r="S2680" t="str">
        <f>IF(R2680&gt;=7,"High",IF(R2680&gt;=4,"Medium","Low"))</f>
        <v>Low</v>
      </c>
    </row>
    <row r="2681" spans="1:19">
      <c r="A2681" t="s">
        <v>2806</v>
      </c>
      <c r="B2681">
        <v>54</v>
      </c>
      <c r="C2681" t="s">
        <v>101</v>
      </c>
      <c r="D2681" t="s">
        <v>137</v>
      </c>
      <c r="E2681">
        <v>68</v>
      </c>
      <c r="F2681" t="s">
        <v>109</v>
      </c>
      <c r="G2681" t="s">
        <v>110</v>
      </c>
      <c r="H2681" s="5">
        <v>652</v>
      </c>
      <c r="I2681" s="5">
        <v>43213.62</v>
      </c>
      <c r="J2681" t="s">
        <v>115</v>
      </c>
      <c r="K2681" t="s">
        <v>106</v>
      </c>
      <c r="L2681">
        <v>0</v>
      </c>
      <c r="M2681">
        <v>0</v>
      </c>
      <c r="N2681">
        <v>5</v>
      </c>
      <c r="O2681" s="6">
        <v>0</v>
      </c>
      <c r="P2681" t="s">
        <v>106</v>
      </c>
      <c r="Q2681" t="s">
        <v>106</v>
      </c>
      <c r="R2681">
        <f>IF(F2681="Monthly",2,0)
+IF(E2681&lt;=6,2,0)
+IF(N2681&lt;=2,2,0)
+IF(L2681&gt;=4,2,0)
+IF(M2681&gt;=2,1,0)
+IF(H2681&gt;=_xlfn.PERCENTILE.INC($H$2:$H$10001,0.75),1,0)</f>
        <v>0</v>
      </c>
      <c r="S2681" t="str">
        <f>IF(R2681&gt;=7,"High",IF(R2681&gt;=4,"Medium","Low"))</f>
        <v>Low</v>
      </c>
    </row>
    <row r="2682" spans="1:19">
      <c r="A2682" t="s">
        <v>2807</v>
      </c>
      <c r="B2682">
        <v>23</v>
      </c>
      <c r="C2682" t="s">
        <v>101</v>
      </c>
      <c r="D2682" t="s">
        <v>137</v>
      </c>
      <c r="E2682">
        <v>32</v>
      </c>
      <c r="F2682" t="s">
        <v>109</v>
      </c>
      <c r="G2682" t="s">
        <v>110</v>
      </c>
      <c r="H2682" s="5">
        <v>694</v>
      </c>
      <c r="I2682" s="5">
        <v>19841.59</v>
      </c>
      <c r="J2682" t="s">
        <v>105</v>
      </c>
      <c r="K2682" t="s">
        <v>106</v>
      </c>
      <c r="L2682">
        <v>0</v>
      </c>
      <c r="M2682">
        <v>0</v>
      </c>
      <c r="N2682">
        <v>4</v>
      </c>
      <c r="O2682" s="6">
        <v>10</v>
      </c>
      <c r="P2682" t="s">
        <v>106</v>
      </c>
      <c r="Q2682" t="s">
        <v>107</v>
      </c>
      <c r="R2682">
        <f>IF(F2682="Monthly",2,0)
+IF(E2682&lt;=6,2,0)
+IF(N2682&lt;=2,2,0)
+IF(L2682&gt;=4,2,0)
+IF(M2682&gt;=2,1,0)
+IF(H2682&gt;=_xlfn.PERCENTILE.INC($H$2:$H$10001,0.75),1,0)</f>
        <v>0</v>
      </c>
      <c r="S2682" t="str">
        <f>IF(R2682&gt;=7,"High",IF(R2682&gt;=4,"Medium","Low"))</f>
        <v>Low</v>
      </c>
    </row>
    <row r="2683" spans="1:19">
      <c r="A2683" t="s">
        <v>2808</v>
      </c>
      <c r="B2683">
        <v>37</v>
      </c>
      <c r="C2683" t="s">
        <v>101</v>
      </c>
      <c r="D2683" t="s">
        <v>128</v>
      </c>
      <c r="E2683">
        <v>44</v>
      </c>
      <c r="F2683" t="s">
        <v>109</v>
      </c>
      <c r="G2683" t="s">
        <v>110</v>
      </c>
      <c r="H2683" s="5">
        <v>643</v>
      </c>
      <c r="I2683" s="5">
        <v>27524.43</v>
      </c>
      <c r="J2683" t="s">
        <v>134</v>
      </c>
      <c r="K2683" t="s">
        <v>106</v>
      </c>
      <c r="L2683">
        <v>2</v>
      </c>
      <c r="M2683">
        <v>0</v>
      </c>
      <c r="N2683">
        <v>5</v>
      </c>
      <c r="O2683" s="6">
        <v>0</v>
      </c>
      <c r="P2683" t="s">
        <v>107</v>
      </c>
      <c r="Q2683" t="s">
        <v>107</v>
      </c>
      <c r="R2683">
        <f>IF(F2683="Monthly",2,0)
+IF(E2683&lt;=6,2,0)
+IF(N2683&lt;=2,2,0)
+IF(L2683&gt;=4,2,0)
+IF(M2683&gt;=2,1,0)
+IF(H2683&gt;=_xlfn.PERCENTILE.INC($H$2:$H$10001,0.75),1,0)</f>
        <v>0</v>
      </c>
      <c r="S2683" t="str">
        <f>IF(R2683&gt;=7,"High",IF(R2683&gt;=4,"Medium","Low"))</f>
        <v>Low</v>
      </c>
    </row>
    <row r="2684" spans="1:19">
      <c r="A2684" t="s">
        <v>2809</v>
      </c>
      <c r="B2684">
        <v>28</v>
      </c>
      <c r="C2684" t="s">
        <v>101</v>
      </c>
      <c r="D2684" t="s">
        <v>102</v>
      </c>
      <c r="E2684">
        <v>16</v>
      </c>
      <c r="F2684" t="s">
        <v>103</v>
      </c>
      <c r="G2684" t="s">
        <v>129</v>
      </c>
      <c r="H2684" s="5">
        <v>957</v>
      </c>
      <c r="I2684" s="5">
        <v>14998.77</v>
      </c>
      <c r="J2684" t="s">
        <v>117</v>
      </c>
      <c r="K2684" t="s">
        <v>106</v>
      </c>
      <c r="L2684">
        <v>1</v>
      </c>
      <c r="M2684">
        <v>0</v>
      </c>
      <c r="N2684">
        <v>4</v>
      </c>
      <c r="O2684" s="6">
        <v>0</v>
      </c>
      <c r="P2684" t="s">
        <v>107</v>
      </c>
      <c r="Q2684" t="s">
        <v>106</v>
      </c>
      <c r="R2684">
        <f>IF(F2684="Monthly",2,0)
+IF(E2684&lt;=6,2,0)
+IF(N2684&lt;=2,2,0)
+IF(L2684&gt;=4,2,0)
+IF(M2684&gt;=2,1,0)
+IF(H2684&gt;=_xlfn.PERCENTILE.INC($H$2:$H$10001,0.75),1,0)</f>
        <v>3</v>
      </c>
      <c r="S2684" t="str">
        <f>IF(R2684&gt;=7,"High",IF(R2684&gt;=4,"Medium","Low"))</f>
        <v>Low</v>
      </c>
    </row>
    <row r="2685" spans="1:19">
      <c r="A2685" t="s">
        <v>2810</v>
      </c>
      <c r="B2685">
        <v>18</v>
      </c>
      <c r="C2685" t="s">
        <v>112</v>
      </c>
      <c r="D2685" t="s">
        <v>128</v>
      </c>
      <c r="E2685">
        <v>30</v>
      </c>
      <c r="F2685" t="s">
        <v>109</v>
      </c>
      <c r="G2685" t="s">
        <v>110</v>
      </c>
      <c r="H2685" s="5">
        <v>736</v>
      </c>
      <c r="I2685" s="5">
        <v>22141.42</v>
      </c>
      <c r="J2685" t="s">
        <v>134</v>
      </c>
      <c r="K2685" t="s">
        <v>106</v>
      </c>
      <c r="L2685">
        <v>0</v>
      </c>
      <c r="M2685">
        <v>0</v>
      </c>
      <c r="N2685">
        <v>4</v>
      </c>
      <c r="O2685" s="6">
        <v>0</v>
      </c>
      <c r="P2685" t="s">
        <v>107</v>
      </c>
      <c r="Q2685" t="s">
        <v>107</v>
      </c>
      <c r="R2685">
        <f>IF(F2685="Monthly",2,0)
+IF(E2685&lt;=6,2,0)
+IF(N2685&lt;=2,2,0)
+IF(L2685&gt;=4,2,0)
+IF(M2685&gt;=2,1,0)
+IF(H2685&gt;=_xlfn.PERCENTILE.INC($H$2:$H$10001,0.75),1,0)</f>
        <v>0</v>
      </c>
      <c r="S2685" t="str">
        <f>IF(R2685&gt;=7,"High",IF(R2685&gt;=4,"Medium","Low"))</f>
        <v>Low</v>
      </c>
    </row>
    <row r="2686" spans="1:19">
      <c r="A2686" t="s">
        <v>2811</v>
      </c>
      <c r="B2686">
        <v>36</v>
      </c>
      <c r="C2686" t="s">
        <v>112</v>
      </c>
      <c r="D2686" t="s">
        <v>131</v>
      </c>
      <c r="E2686">
        <v>19</v>
      </c>
      <c r="F2686" t="s">
        <v>109</v>
      </c>
      <c r="G2686" t="s">
        <v>110</v>
      </c>
      <c r="H2686" s="5">
        <v>819</v>
      </c>
      <c r="I2686" s="5">
        <v>14941.59</v>
      </c>
      <c r="J2686" t="s">
        <v>140</v>
      </c>
      <c r="K2686" t="s">
        <v>106</v>
      </c>
      <c r="L2686">
        <v>1</v>
      </c>
      <c r="M2686">
        <v>0</v>
      </c>
      <c r="N2686">
        <v>5</v>
      </c>
      <c r="O2686" s="6">
        <v>5</v>
      </c>
      <c r="P2686" t="s">
        <v>107</v>
      </c>
      <c r="Q2686" t="s">
        <v>107</v>
      </c>
      <c r="R2686">
        <f>IF(F2686="Monthly",2,0)
+IF(E2686&lt;=6,2,0)
+IF(N2686&lt;=2,2,0)
+IF(L2686&gt;=4,2,0)
+IF(M2686&gt;=2,1,0)
+IF(H2686&gt;=_xlfn.PERCENTILE.INC($H$2:$H$10001,0.75),1,0)</f>
        <v>1</v>
      </c>
      <c r="S2686" t="str">
        <f>IF(R2686&gt;=7,"High",IF(R2686&gt;=4,"Medium","Low"))</f>
        <v>Low</v>
      </c>
    </row>
    <row r="2687" spans="1:19">
      <c r="A2687" t="s">
        <v>2812</v>
      </c>
      <c r="B2687">
        <v>22</v>
      </c>
      <c r="C2687" t="s">
        <v>101</v>
      </c>
      <c r="D2687" t="s">
        <v>102</v>
      </c>
      <c r="E2687">
        <v>33</v>
      </c>
      <c r="F2687" t="s">
        <v>103</v>
      </c>
      <c r="G2687" t="s">
        <v>129</v>
      </c>
      <c r="H2687" s="5">
        <v>1093</v>
      </c>
      <c r="I2687" s="5">
        <v>36260.559999999998</v>
      </c>
      <c r="J2687" t="s">
        <v>134</v>
      </c>
      <c r="K2687" t="s">
        <v>106</v>
      </c>
      <c r="L2687">
        <v>1</v>
      </c>
      <c r="M2687">
        <v>0</v>
      </c>
      <c r="N2687">
        <v>4</v>
      </c>
      <c r="O2687" s="6">
        <v>0</v>
      </c>
      <c r="P2687" t="s">
        <v>107</v>
      </c>
      <c r="Q2687" t="s">
        <v>107</v>
      </c>
      <c r="R2687">
        <f>IF(F2687="Monthly",2,0)
+IF(E2687&lt;=6,2,0)
+IF(N2687&lt;=2,2,0)
+IF(L2687&gt;=4,2,0)
+IF(M2687&gt;=2,1,0)
+IF(H2687&gt;=_xlfn.PERCENTILE.INC($H$2:$H$10001,0.75),1,0)</f>
        <v>3</v>
      </c>
      <c r="S2687" t="str">
        <f>IF(R2687&gt;=7,"High",IF(R2687&gt;=4,"Medium","Low"))</f>
        <v>Low</v>
      </c>
    </row>
    <row r="2688" spans="1:19">
      <c r="A2688" t="s">
        <v>2813</v>
      </c>
      <c r="B2688">
        <v>28</v>
      </c>
      <c r="C2688" t="s">
        <v>101</v>
      </c>
      <c r="D2688" t="s">
        <v>126</v>
      </c>
      <c r="E2688">
        <v>15</v>
      </c>
      <c r="F2688" t="s">
        <v>109</v>
      </c>
      <c r="G2688" t="s">
        <v>110</v>
      </c>
      <c r="H2688" s="5">
        <v>744</v>
      </c>
      <c r="I2688" s="5">
        <v>10568.61</v>
      </c>
      <c r="J2688" t="s">
        <v>105</v>
      </c>
      <c r="K2688" t="s">
        <v>106</v>
      </c>
      <c r="L2688">
        <v>0</v>
      </c>
      <c r="M2688">
        <v>0</v>
      </c>
      <c r="N2688">
        <v>5</v>
      </c>
      <c r="O2688" s="6">
        <v>5</v>
      </c>
      <c r="P2688" t="s">
        <v>106</v>
      </c>
      <c r="Q2688" t="s">
        <v>107</v>
      </c>
      <c r="R2688">
        <f>IF(F2688="Monthly",2,0)
+IF(E2688&lt;=6,2,0)
+IF(N2688&lt;=2,2,0)
+IF(L2688&gt;=4,2,0)
+IF(M2688&gt;=2,1,0)
+IF(H2688&gt;=_xlfn.PERCENTILE.INC($H$2:$H$10001,0.75),1,0)</f>
        <v>0</v>
      </c>
      <c r="S2688" t="str">
        <f>IF(R2688&gt;=7,"High",IF(R2688&gt;=4,"Medium","Low"))</f>
        <v>Low</v>
      </c>
    </row>
    <row r="2689" spans="1:19">
      <c r="A2689" t="s">
        <v>2814</v>
      </c>
      <c r="B2689">
        <v>20</v>
      </c>
      <c r="C2689" t="s">
        <v>101</v>
      </c>
      <c r="D2689" t="s">
        <v>126</v>
      </c>
      <c r="E2689">
        <v>43</v>
      </c>
      <c r="F2689" t="s">
        <v>103</v>
      </c>
      <c r="G2689" t="s">
        <v>110</v>
      </c>
      <c r="H2689" s="5">
        <v>792</v>
      </c>
      <c r="I2689" s="5">
        <v>33852.46</v>
      </c>
      <c r="J2689" t="s">
        <v>105</v>
      </c>
      <c r="K2689" t="s">
        <v>106</v>
      </c>
      <c r="L2689">
        <v>0</v>
      </c>
      <c r="M2689">
        <v>0</v>
      </c>
      <c r="N2689">
        <v>5</v>
      </c>
      <c r="O2689" s="6">
        <v>0</v>
      </c>
      <c r="P2689" t="s">
        <v>106</v>
      </c>
      <c r="Q2689" t="s">
        <v>107</v>
      </c>
      <c r="R2689">
        <f>IF(F2689="Monthly",2,0)
+IF(E2689&lt;=6,2,0)
+IF(N2689&lt;=2,2,0)
+IF(L2689&gt;=4,2,0)
+IF(M2689&gt;=2,1,0)
+IF(H2689&gt;=_xlfn.PERCENTILE.INC($H$2:$H$10001,0.75),1,0)</f>
        <v>2</v>
      </c>
      <c r="S2689" t="str">
        <f>IF(R2689&gt;=7,"High",IF(R2689&gt;=4,"Medium","Low"))</f>
        <v>Low</v>
      </c>
    </row>
    <row r="2690" spans="1:19">
      <c r="A2690" t="s">
        <v>2815</v>
      </c>
      <c r="B2690">
        <v>33</v>
      </c>
      <c r="C2690" t="s">
        <v>112</v>
      </c>
      <c r="D2690" t="s">
        <v>123</v>
      </c>
      <c r="E2690">
        <v>6</v>
      </c>
      <c r="F2690" t="s">
        <v>103</v>
      </c>
      <c r="G2690" t="s">
        <v>129</v>
      </c>
      <c r="H2690" s="5">
        <v>1041</v>
      </c>
      <c r="I2690" s="5">
        <v>5402.89</v>
      </c>
      <c r="J2690" t="s">
        <v>134</v>
      </c>
      <c r="K2690" t="s">
        <v>106</v>
      </c>
      <c r="L2690">
        <v>0</v>
      </c>
      <c r="M2690">
        <v>0</v>
      </c>
      <c r="N2690">
        <v>5</v>
      </c>
      <c r="O2690" s="6">
        <v>15</v>
      </c>
      <c r="P2690" t="s">
        <v>106</v>
      </c>
      <c r="Q2690" t="s">
        <v>107</v>
      </c>
      <c r="R2690">
        <f>IF(F2690="Monthly",2,0)
+IF(E2690&lt;=6,2,0)
+IF(N2690&lt;=2,2,0)
+IF(L2690&gt;=4,2,0)
+IF(M2690&gt;=2,1,0)
+IF(H2690&gt;=_xlfn.PERCENTILE.INC($H$2:$H$10001,0.75),1,0)</f>
        <v>5</v>
      </c>
      <c r="S2690" t="str">
        <f>IF(R2690&gt;=7,"High",IF(R2690&gt;=4,"Medium","Low"))</f>
        <v>Medium</v>
      </c>
    </row>
    <row r="2691" spans="1:19">
      <c r="A2691" t="s">
        <v>2816</v>
      </c>
      <c r="B2691">
        <v>35</v>
      </c>
      <c r="C2691" t="s">
        <v>101</v>
      </c>
      <c r="D2691" t="s">
        <v>137</v>
      </c>
      <c r="E2691">
        <v>35</v>
      </c>
      <c r="F2691" t="s">
        <v>109</v>
      </c>
      <c r="G2691" t="s">
        <v>110</v>
      </c>
      <c r="H2691" s="5">
        <v>777</v>
      </c>
      <c r="I2691" s="5">
        <v>27863.64</v>
      </c>
      <c r="J2691" t="s">
        <v>115</v>
      </c>
      <c r="K2691" t="s">
        <v>106</v>
      </c>
      <c r="L2691">
        <v>0</v>
      </c>
      <c r="M2691">
        <v>0</v>
      </c>
      <c r="N2691">
        <v>5</v>
      </c>
      <c r="O2691" s="6">
        <v>0</v>
      </c>
      <c r="P2691" t="s">
        <v>106</v>
      </c>
      <c r="Q2691" t="s">
        <v>107</v>
      </c>
      <c r="R2691">
        <f>IF(F2691="Monthly",2,0)
+IF(E2691&lt;=6,2,0)
+IF(N2691&lt;=2,2,0)
+IF(L2691&gt;=4,2,0)
+IF(M2691&gt;=2,1,0)
+IF(H2691&gt;=_xlfn.PERCENTILE.INC($H$2:$H$10001,0.75),1,0)</f>
        <v>0</v>
      </c>
      <c r="S2691" t="str">
        <f>IF(R2691&gt;=7,"High",IF(R2691&gt;=4,"Medium","Low"))</f>
        <v>Low</v>
      </c>
    </row>
    <row r="2692" spans="1:19">
      <c r="A2692" t="s">
        <v>2817</v>
      </c>
      <c r="B2692">
        <v>37</v>
      </c>
      <c r="C2692" t="s">
        <v>112</v>
      </c>
      <c r="D2692" t="s">
        <v>119</v>
      </c>
      <c r="E2692">
        <v>64</v>
      </c>
      <c r="F2692" t="s">
        <v>109</v>
      </c>
      <c r="G2692" t="s">
        <v>110</v>
      </c>
      <c r="H2692" s="5">
        <v>660</v>
      </c>
      <c r="I2692" s="5">
        <v>39758.58</v>
      </c>
      <c r="J2692" t="s">
        <v>115</v>
      </c>
      <c r="K2692" t="s">
        <v>107</v>
      </c>
      <c r="L2692">
        <v>0</v>
      </c>
      <c r="M2692">
        <v>0</v>
      </c>
      <c r="N2692">
        <v>5</v>
      </c>
      <c r="O2692" s="6">
        <v>5</v>
      </c>
      <c r="P2692" t="s">
        <v>106</v>
      </c>
      <c r="Q2692" t="s">
        <v>107</v>
      </c>
      <c r="R2692">
        <f>IF(F2692="Monthly",2,0)
+IF(E2692&lt;=6,2,0)
+IF(N2692&lt;=2,2,0)
+IF(L2692&gt;=4,2,0)
+IF(M2692&gt;=2,1,0)
+IF(H2692&gt;=_xlfn.PERCENTILE.INC($H$2:$H$10001,0.75),1,0)</f>
        <v>0</v>
      </c>
      <c r="S2692" t="str">
        <f>IF(R2692&gt;=7,"High",IF(R2692&gt;=4,"Medium","Low"))</f>
        <v>Low</v>
      </c>
    </row>
    <row r="2693" spans="1:19">
      <c r="A2693" t="s">
        <v>2818</v>
      </c>
      <c r="B2693">
        <v>28</v>
      </c>
      <c r="C2693" t="s">
        <v>101</v>
      </c>
      <c r="D2693" t="s">
        <v>126</v>
      </c>
      <c r="E2693">
        <v>34</v>
      </c>
      <c r="F2693" t="s">
        <v>109</v>
      </c>
      <c r="G2693" t="s">
        <v>129</v>
      </c>
      <c r="H2693" s="5">
        <v>998</v>
      </c>
      <c r="I2693" s="5">
        <v>31383.25</v>
      </c>
      <c r="J2693" t="s">
        <v>10127</v>
      </c>
      <c r="K2693" t="s">
        <v>106</v>
      </c>
      <c r="L2693">
        <v>0</v>
      </c>
      <c r="M2693">
        <v>0</v>
      </c>
      <c r="N2693">
        <v>4</v>
      </c>
      <c r="O2693" s="6">
        <v>5</v>
      </c>
      <c r="P2693" t="s">
        <v>106</v>
      </c>
      <c r="Q2693" t="s">
        <v>107</v>
      </c>
      <c r="R2693">
        <f>IF(F2693="Monthly",2,0)
+IF(E2693&lt;=6,2,0)
+IF(N2693&lt;=2,2,0)
+IF(L2693&gt;=4,2,0)
+IF(M2693&gt;=2,1,0)
+IF(H2693&gt;=_xlfn.PERCENTILE.INC($H$2:$H$10001,0.75),1,0)</f>
        <v>1</v>
      </c>
      <c r="S2693" t="str">
        <f>IF(R2693&gt;=7,"High",IF(R2693&gt;=4,"Medium","Low"))</f>
        <v>Low</v>
      </c>
    </row>
    <row r="2694" spans="1:19">
      <c r="A2694" t="s">
        <v>2819</v>
      </c>
      <c r="B2694">
        <v>25</v>
      </c>
      <c r="C2694" t="s">
        <v>101</v>
      </c>
      <c r="D2694" t="s">
        <v>137</v>
      </c>
      <c r="E2694">
        <v>50</v>
      </c>
      <c r="F2694" t="s">
        <v>121</v>
      </c>
      <c r="G2694" t="s">
        <v>110</v>
      </c>
      <c r="H2694" s="5">
        <v>692</v>
      </c>
      <c r="I2694" s="5">
        <v>28775.26</v>
      </c>
      <c r="J2694" t="s">
        <v>140</v>
      </c>
      <c r="K2694" t="s">
        <v>107</v>
      </c>
      <c r="L2694">
        <v>0</v>
      </c>
      <c r="M2694">
        <v>0</v>
      </c>
      <c r="N2694">
        <v>5</v>
      </c>
      <c r="O2694" s="6">
        <v>15</v>
      </c>
      <c r="P2694" t="s">
        <v>107</v>
      </c>
      <c r="Q2694" t="s">
        <v>107</v>
      </c>
      <c r="R2694">
        <f>IF(F2694="Monthly",2,0)
+IF(E2694&lt;=6,2,0)
+IF(N2694&lt;=2,2,0)
+IF(L2694&gt;=4,2,0)
+IF(M2694&gt;=2,1,0)
+IF(H2694&gt;=_xlfn.PERCENTILE.INC($H$2:$H$10001,0.75),1,0)</f>
        <v>0</v>
      </c>
      <c r="S2694" t="str">
        <f>IF(R2694&gt;=7,"High",IF(R2694&gt;=4,"Medium","Low"))</f>
        <v>Low</v>
      </c>
    </row>
    <row r="2695" spans="1:19">
      <c r="A2695" t="s">
        <v>2820</v>
      </c>
      <c r="B2695">
        <v>49</v>
      </c>
      <c r="C2695" t="s">
        <v>101</v>
      </c>
      <c r="D2695" t="s">
        <v>126</v>
      </c>
      <c r="E2695">
        <v>35</v>
      </c>
      <c r="F2695" t="s">
        <v>121</v>
      </c>
      <c r="G2695" t="s">
        <v>110</v>
      </c>
      <c r="H2695" s="5">
        <v>749</v>
      </c>
      <c r="I2695" s="5">
        <v>22988.18</v>
      </c>
      <c r="J2695" t="s">
        <v>105</v>
      </c>
      <c r="K2695" t="s">
        <v>106</v>
      </c>
      <c r="L2695">
        <v>1</v>
      </c>
      <c r="M2695">
        <v>0</v>
      </c>
      <c r="N2695">
        <v>5</v>
      </c>
      <c r="O2695" s="6">
        <v>10</v>
      </c>
      <c r="P2695" t="s">
        <v>107</v>
      </c>
      <c r="Q2695" t="s">
        <v>107</v>
      </c>
      <c r="R2695">
        <f>IF(F2695="Monthly",2,0)
+IF(E2695&lt;=6,2,0)
+IF(N2695&lt;=2,2,0)
+IF(L2695&gt;=4,2,0)
+IF(M2695&gt;=2,1,0)
+IF(H2695&gt;=_xlfn.PERCENTILE.INC($H$2:$H$10001,0.75),1,0)</f>
        <v>0</v>
      </c>
      <c r="S2695" t="str">
        <f>IF(R2695&gt;=7,"High",IF(R2695&gt;=4,"Medium","Low"))</f>
        <v>Low</v>
      </c>
    </row>
    <row r="2696" spans="1:19">
      <c r="A2696" t="s">
        <v>2821</v>
      </c>
      <c r="B2696">
        <v>25</v>
      </c>
      <c r="C2696" t="s">
        <v>112</v>
      </c>
      <c r="D2696" t="s">
        <v>137</v>
      </c>
      <c r="E2696">
        <v>13</v>
      </c>
      <c r="F2696" t="s">
        <v>109</v>
      </c>
      <c r="G2696" t="s">
        <v>110</v>
      </c>
      <c r="H2696" s="5">
        <v>759</v>
      </c>
      <c r="I2696" s="5">
        <v>9022.77</v>
      </c>
      <c r="J2696" t="s">
        <v>134</v>
      </c>
      <c r="K2696" t="s">
        <v>106</v>
      </c>
      <c r="L2696">
        <v>1</v>
      </c>
      <c r="M2696">
        <v>0</v>
      </c>
      <c r="N2696">
        <v>5</v>
      </c>
      <c r="O2696" s="6">
        <v>10</v>
      </c>
      <c r="P2696" t="s">
        <v>106</v>
      </c>
      <c r="Q2696" t="s">
        <v>107</v>
      </c>
      <c r="R2696">
        <f>IF(F2696="Monthly",2,0)
+IF(E2696&lt;=6,2,0)
+IF(N2696&lt;=2,2,0)
+IF(L2696&gt;=4,2,0)
+IF(M2696&gt;=2,1,0)
+IF(H2696&gt;=_xlfn.PERCENTILE.INC($H$2:$H$10001,0.75),1,0)</f>
        <v>0</v>
      </c>
      <c r="S2696" t="str">
        <f>IF(R2696&gt;=7,"High",IF(R2696&gt;=4,"Medium","Low"))</f>
        <v>Low</v>
      </c>
    </row>
    <row r="2697" spans="1:19">
      <c r="A2697" t="s">
        <v>2822</v>
      </c>
      <c r="B2697">
        <v>37</v>
      </c>
      <c r="C2697" t="s">
        <v>101</v>
      </c>
      <c r="D2697" t="s">
        <v>119</v>
      </c>
      <c r="E2697">
        <v>41</v>
      </c>
      <c r="F2697" t="s">
        <v>103</v>
      </c>
      <c r="G2697" t="s">
        <v>110</v>
      </c>
      <c r="H2697" s="5">
        <v>754</v>
      </c>
      <c r="I2697" s="5">
        <v>30580.5</v>
      </c>
      <c r="J2697" t="s">
        <v>134</v>
      </c>
      <c r="K2697" t="s">
        <v>106</v>
      </c>
      <c r="L2697">
        <v>2</v>
      </c>
      <c r="M2697">
        <v>1</v>
      </c>
      <c r="N2697">
        <f>MEDIAN(1,5)</f>
        <v>3</v>
      </c>
      <c r="O2697" s="6">
        <v>0</v>
      </c>
      <c r="P2697" t="s">
        <v>107</v>
      </c>
      <c r="Q2697" t="s">
        <v>107</v>
      </c>
      <c r="R2697">
        <f>IF(F2697="Monthly",2,0)
+IF(E2697&lt;=6,2,0)
+IF(N2697&lt;=2,2,0)
+IF(L2697&gt;=4,2,0)
+IF(M2697&gt;=2,1,0)
+IF(H2697&gt;=_xlfn.PERCENTILE.INC($H$2:$H$10001,0.75),1,0)</f>
        <v>2</v>
      </c>
      <c r="S2697" t="str">
        <f>IF(R2697&gt;=7,"High",IF(R2697&gt;=4,"Medium","Low"))</f>
        <v>Low</v>
      </c>
    </row>
    <row r="2698" spans="1:19">
      <c r="A2698" t="s">
        <v>2823</v>
      </c>
      <c r="B2698">
        <v>34</v>
      </c>
      <c r="C2698" t="s">
        <v>101</v>
      </c>
      <c r="D2698" t="s">
        <v>128</v>
      </c>
      <c r="E2698">
        <v>12</v>
      </c>
      <c r="F2698" t="s">
        <v>109</v>
      </c>
      <c r="G2698" t="s">
        <v>129</v>
      </c>
      <c r="H2698" s="5">
        <v>1062</v>
      </c>
      <c r="I2698" s="5">
        <v>11703.17</v>
      </c>
      <c r="J2698" t="s">
        <v>140</v>
      </c>
      <c r="K2698" t="s">
        <v>106</v>
      </c>
      <c r="L2698">
        <v>2</v>
      </c>
      <c r="M2698">
        <v>0</v>
      </c>
      <c r="N2698">
        <v>5</v>
      </c>
      <c r="O2698" s="6">
        <v>10</v>
      </c>
      <c r="P2698" t="s">
        <v>106</v>
      </c>
      <c r="Q2698" t="s">
        <v>107</v>
      </c>
      <c r="R2698">
        <f>IF(F2698="Monthly",2,0)
+IF(E2698&lt;=6,2,0)
+IF(N2698&lt;=2,2,0)
+IF(L2698&gt;=4,2,0)
+IF(M2698&gt;=2,1,0)
+IF(H2698&gt;=_xlfn.PERCENTILE.INC($H$2:$H$10001,0.75),1,0)</f>
        <v>1</v>
      </c>
      <c r="S2698" t="str">
        <f>IF(R2698&gt;=7,"High",IF(R2698&gt;=4,"Medium","Low"))</f>
        <v>Low</v>
      </c>
    </row>
    <row r="2699" spans="1:19">
      <c r="A2699" t="s">
        <v>2824</v>
      </c>
      <c r="B2699">
        <v>43</v>
      </c>
      <c r="C2699" t="s">
        <v>112</v>
      </c>
      <c r="D2699" t="s">
        <v>137</v>
      </c>
      <c r="E2699">
        <v>16</v>
      </c>
      <c r="F2699" t="s">
        <v>109</v>
      </c>
      <c r="G2699" t="s">
        <v>110</v>
      </c>
      <c r="H2699" s="5">
        <v>647</v>
      </c>
      <c r="I2699" s="5">
        <v>9487.27</v>
      </c>
      <c r="J2699" t="s">
        <v>105</v>
      </c>
      <c r="K2699" t="s">
        <v>106</v>
      </c>
      <c r="L2699">
        <v>5</v>
      </c>
      <c r="M2699">
        <v>1</v>
      </c>
      <c r="N2699">
        <v>4</v>
      </c>
      <c r="O2699" s="6">
        <v>10</v>
      </c>
      <c r="P2699" t="s">
        <v>107</v>
      </c>
      <c r="Q2699" t="s">
        <v>107</v>
      </c>
      <c r="R2699">
        <f>IF(F2699="Monthly",2,0)
+IF(E2699&lt;=6,2,0)
+IF(N2699&lt;=2,2,0)
+IF(L2699&gt;=4,2,0)
+IF(M2699&gt;=2,1,0)
+IF(H2699&gt;=_xlfn.PERCENTILE.INC($H$2:$H$10001,0.75),1,0)</f>
        <v>2</v>
      </c>
      <c r="S2699" t="str">
        <f>IF(R2699&gt;=7,"High",IF(R2699&gt;=4,"Medium","Low"))</f>
        <v>Low</v>
      </c>
    </row>
    <row r="2700" spans="1:19">
      <c r="A2700" t="s">
        <v>2825</v>
      </c>
      <c r="B2700">
        <v>45</v>
      </c>
      <c r="C2700" t="s">
        <v>112</v>
      </c>
      <c r="D2700" t="s">
        <v>126</v>
      </c>
      <c r="E2700">
        <v>32</v>
      </c>
      <c r="F2700" t="s">
        <v>121</v>
      </c>
      <c r="G2700" t="s">
        <v>104</v>
      </c>
      <c r="H2700" s="5">
        <v>453</v>
      </c>
      <c r="I2700" s="5">
        <v>14213.57</v>
      </c>
      <c r="J2700" t="s">
        <v>134</v>
      </c>
      <c r="K2700" t="s">
        <v>106</v>
      </c>
      <c r="L2700">
        <v>1</v>
      </c>
      <c r="M2700">
        <v>0</v>
      </c>
      <c r="N2700">
        <v>5</v>
      </c>
      <c r="O2700" s="6">
        <v>0</v>
      </c>
      <c r="P2700" t="s">
        <v>106</v>
      </c>
      <c r="Q2700" t="s">
        <v>107</v>
      </c>
      <c r="R2700">
        <f>IF(F2700="Monthly",2,0)
+IF(E2700&lt;=6,2,0)
+IF(N2700&lt;=2,2,0)
+IF(L2700&gt;=4,2,0)
+IF(M2700&gt;=2,1,0)
+IF(H2700&gt;=_xlfn.PERCENTILE.INC($H$2:$H$10001,0.75),1,0)</f>
        <v>0</v>
      </c>
      <c r="S2700" t="str">
        <f>IF(R2700&gt;=7,"High",IF(R2700&gt;=4,"Medium","Low"))</f>
        <v>Low</v>
      </c>
    </row>
    <row r="2701" spans="1:19">
      <c r="A2701" t="s">
        <v>2826</v>
      </c>
      <c r="B2701">
        <v>37</v>
      </c>
      <c r="C2701" t="s">
        <v>112</v>
      </c>
      <c r="D2701" t="s">
        <v>131</v>
      </c>
      <c r="E2701">
        <v>47</v>
      </c>
      <c r="F2701" t="s">
        <v>109</v>
      </c>
      <c r="G2701" t="s">
        <v>129</v>
      </c>
      <c r="H2701" s="5">
        <v>1130</v>
      </c>
      <c r="I2701" s="5">
        <v>47805.07</v>
      </c>
      <c r="J2701" t="s">
        <v>105</v>
      </c>
      <c r="K2701" t="s">
        <v>107</v>
      </c>
      <c r="L2701">
        <v>3</v>
      </c>
      <c r="M2701">
        <v>1</v>
      </c>
      <c r="N2701">
        <v>3</v>
      </c>
      <c r="O2701" s="6">
        <v>10</v>
      </c>
      <c r="P2701" t="s">
        <v>107</v>
      </c>
      <c r="Q2701" t="s">
        <v>107</v>
      </c>
      <c r="R2701">
        <f>IF(F2701="Monthly",2,0)
+IF(E2701&lt;=6,2,0)
+IF(N2701&lt;=2,2,0)
+IF(L2701&gt;=4,2,0)
+IF(M2701&gt;=2,1,0)
+IF(H2701&gt;=_xlfn.PERCENTILE.INC($H$2:$H$10001,0.75),1,0)</f>
        <v>1</v>
      </c>
      <c r="S2701" t="str">
        <f>IF(R2701&gt;=7,"High",IF(R2701&gt;=4,"Medium","Low"))</f>
        <v>Low</v>
      </c>
    </row>
    <row r="2702" spans="1:19">
      <c r="A2702" t="s">
        <v>2827</v>
      </c>
      <c r="B2702">
        <v>34</v>
      </c>
      <c r="C2702" t="s">
        <v>112</v>
      </c>
      <c r="D2702" t="s">
        <v>137</v>
      </c>
      <c r="E2702">
        <v>52</v>
      </c>
      <c r="F2702" t="s">
        <v>109</v>
      </c>
      <c r="G2702" t="s">
        <v>129</v>
      </c>
      <c r="H2702" s="5">
        <v>971</v>
      </c>
      <c r="I2702" s="5">
        <v>51899.38</v>
      </c>
      <c r="J2702" t="s">
        <v>105</v>
      </c>
      <c r="K2702" t="s">
        <v>106</v>
      </c>
      <c r="L2702">
        <v>0</v>
      </c>
      <c r="M2702">
        <v>0</v>
      </c>
      <c r="N2702">
        <v>5</v>
      </c>
      <c r="O2702" s="6">
        <v>0</v>
      </c>
      <c r="P2702" t="s">
        <v>107</v>
      </c>
      <c r="Q2702" t="s">
        <v>107</v>
      </c>
      <c r="R2702">
        <f>IF(F2702="Monthly",2,0)
+IF(E2702&lt;=6,2,0)
+IF(N2702&lt;=2,2,0)
+IF(L2702&gt;=4,2,0)
+IF(M2702&gt;=2,1,0)
+IF(H2702&gt;=_xlfn.PERCENTILE.INC($H$2:$H$10001,0.75),1,0)</f>
        <v>1</v>
      </c>
      <c r="S2702" t="str">
        <f>IF(R2702&gt;=7,"High",IF(R2702&gt;=4,"Medium","Low"))</f>
        <v>Low</v>
      </c>
    </row>
    <row r="2703" spans="1:19">
      <c r="A2703" t="s">
        <v>2828</v>
      </c>
      <c r="B2703">
        <v>38</v>
      </c>
      <c r="C2703" t="s">
        <v>101</v>
      </c>
      <c r="D2703" t="s">
        <v>113</v>
      </c>
      <c r="E2703">
        <v>63</v>
      </c>
      <c r="F2703" t="s">
        <v>121</v>
      </c>
      <c r="G2703" t="s">
        <v>129</v>
      </c>
      <c r="H2703" s="5">
        <v>960</v>
      </c>
      <c r="I2703" s="5">
        <v>55855.92</v>
      </c>
      <c r="J2703" t="s">
        <v>134</v>
      </c>
      <c r="K2703" t="s">
        <v>106</v>
      </c>
      <c r="L2703">
        <v>0</v>
      </c>
      <c r="M2703">
        <v>0</v>
      </c>
      <c r="N2703">
        <v>5</v>
      </c>
      <c r="O2703" s="6">
        <v>10</v>
      </c>
      <c r="P2703" t="s">
        <v>106</v>
      </c>
      <c r="Q2703" t="s">
        <v>107</v>
      </c>
      <c r="R2703">
        <f>IF(F2703="Monthly",2,0)
+IF(E2703&lt;=6,2,0)
+IF(N2703&lt;=2,2,0)
+IF(L2703&gt;=4,2,0)
+IF(M2703&gt;=2,1,0)
+IF(H2703&gt;=_xlfn.PERCENTILE.INC($H$2:$H$10001,0.75),1,0)</f>
        <v>1</v>
      </c>
      <c r="S2703" t="str">
        <f>IF(R2703&gt;=7,"High",IF(R2703&gt;=4,"Medium","Low"))</f>
        <v>Low</v>
      </c>
    </row>
    <row r="2704" spans="1:19">
      <c r="A2704" t="s">
        <v>2829</v>
      </c>
      <c r="B2704">
        <v>25</v>
      </c>
      <c r="C2704" t="s">
        <v>101</v>
      </c>
      <c r="D2704" t="s">
        <v>102</v>
      </c>
      <c r="E2704">
        <v>22</v>
      </c>
      <c r="F2704" t="s">
        <v>109</v>
      </c>
      <c r="G2704" t="s">
        <v>129</v>
      </c>
      <c r="H2704" s="5">
        <v>1031</v>
      </c>
      <c r="I2704" s="5">
        <v>22468.05</v>
      </c>
      <c r="J2704" t="s">
        <v>134</v>
      </c>
      <c r="K2704" t="s">
        <v>106</v>
      </c>
      <c r="L2704">
        <v>0</v>
      </c>
      <c r="M2704">
        <v>0</v>
      </c>
      <c r="N2704">
        <v>5</v>
      </c>
      <c r="O2704" s="6">
        <v>0</v>
      </c>
      <c r="P2704" t="s">
        <v>107</v>
      </c>
      <c r="Q2704" t="s">
        <v>107</v>
      </c>
      <c r="R2704">
        <f>IF(F2704="Monthly",2,0)
+IF(E2704&lt;=6,2,0)
+IF(N2704&lt;=2,2,0)
+IF(L2704&gt;=4,2,0)
+IF(M2704&gt;=2,1,0)
+IF(H2704&gt;=_xlfn.PERCENTILE.INC($H$2:$H$10001,0.75),1,0)</f>
        <v>1</v>
      </c>
      <c r="S2704" t="str">
        <f>IF(R2704&gt;=7,"High",IF(R2704&gt;=4,"Medium","Low"))</f>
        <v>Low</v>
      </c>
    </row>
    <row r="2705" spans="1:19">
      <c r="A2705" t="s">
        <v>2830</v>
      </c>
      <c r="B2705">
        <v>32</v>
      </c>
      <c r="C2705" t="s">
        <v>101</v>
      </c>
      <c r="D2705" t="s">
        <v>128</v>
      </c>
      <c r="E2705">
        <v>44</v>
      </c>
      <c r="F2705" t="s">
        <v>109</v>
      </c>
      <c r="G2705" t="s">
        <v>110</v>
      </c>
      <c r="H2705" s="5">
        <v>762</v>
      </c>
      <c r="I2705" s="5">
        <v>32757.77</v>
      </c>
      <c r="J2705" t="s">
        <v>105</v>
      </c>
      <c r="K2705" t="s">
        <v>106</v>
      </c>
      <c r="L2705">
        <v>3</v>
      </c>
      <c r="M2705">
        <v>0</v>
      </c>
      <c r="N2705">
        <v>5</v>
      </c>
      <c r="O2705" s="6">
        <v>5</v>
      </c>
      <c r="P2705" t="s">
        <v>107</v>
      </c>
      <c r="Q2705" t="s">
        <v>107</v>
      </c>
      <c r="R2705">
        <f>IF(F2705="Monthly",2,0)
+IF(E2705&lt;=6,2,0)
+IF(N2705&lt;=2,2,0)
+IF(L2705&gt;=4,2,0)
+IF(M2705&gt;=2,1,0)
+IF(H2705&gt;=_xlfn.PERCENTILE.INC($H$2:$H$10001,0.75),1,0)</f>
        <v>0</v>
      </c>
      <c r="S2705" t="str">
        <f>IF(R2705&gt;=7,"High",IF(R2705&gt;=4,"Medium","Low"))</f>
        <v>Low</v>
      </c>
    </row>
    <row r="2706" spans="1:19">
      <c r="A2706" t="s">
        <v>2831</v>
      </c>
      <c r="B2706">
        <v>26</v>
      </c>
      <c r="C2706" t="s">
        <v>112</v>
      </c>
      <c r="D2706" t="s">
        <v>137</v>
      </c>
      <c r="E2706">
        <v>33</v>
      </c>
      <c r="F2706" t="s">
        <v>103</v>
      </c>
      <c r="G2706" t="s">
        <v>110</v>
      </c>
      <c r="H2706" s="5">
        <v>654</v>
      </c>
      <c r="I2706" s="5">
        <v>21724.34</v>
      </c>
      <c r="J2706" t="s">
        <v>134</v>
      </c>
      <c r="K2706" t="s">
        <v>106</v>
      </c>
      <c r="L2706">
        <v>2</v>
      </c>
      <c r="M2706">
        <v>0</v>
      </c>
      <c r="N2706">
        <v>4</v>
      </c>
      <c r="O2706" s="6">
        <v>0</v>
      </c>
      <c r="P2706" t="s">
        <v>106</v>
      </c>
      <c r="Q2706" t="s">
        <v>107</v>
      </c>
      <c r="R2706">
        <f>IF(F2706="Monthly",2,0)
+IF(E2706&lt;=6,2,0)
+IF(N2706&lt;=2,2,0)
+IF(L2706&gt;=4,2,0)
+IF(M2706&gt;=2,1,0)
+IF(H2706&gt;=_xlfn.PERCENTILE.INC($H$2:$H$10001,0.75),1,0)</f>
        <v>2</v>
      </c>
      <c r="S2706" t="str">
        <f>IF(R2706&gt;=7,"High",IF(R2706&gt;=4,"Medium","Low"))</f>
        <v>Low</v>
      </c>
    </row>
    <row r="2707" spans="1:19">
      <c r="A2707" t="s">
        <v>2832</v>
      </c>
      <c r="B2707">
        <v>65</v>
      </c>
      <c r="C2707" t="s">
        <v>112</v>
      </c>
      <c r="D2707" t="s">
        <v>102</v>
      </c>
      <c r="E2707">
        <v>53</v>
      </c>
      <c r="F2707" t="s">
        <v>103</v>
      </c>
      <c r="G2707" t="s">
        <v>104</v>
      </c>
      <c r="H2707" s="5">
        <v>458</v>
      </c>
      <c r="I2707" s="5">
        <v>24572.78</v>
      </c>
      <c r="J2707" t="s">
        <v>117</v>
      </c>
      <c r="K2707" t="s">
        <v>106</v>
      </c>
      <c r="L2707">
        <v>2</v>
      </c>
      <c r="M2707">
        <v>0</v>
      </c>
      <c r="N2707">
        <v>5</v>
      </c>
      <c r="O2707" s="6">
        <v>0</v>
      </c>
      <c r="P2707" t="s">
        <v>107</v>
      </c>
      <c r="Q2707" t="s">
        <v>107</v>
      </c>
      <c r="R2707">
        <f>IF(F2707="Monthly",2,0)
+IF(E2707&lt;=6,2,0)
+IF(N2707&lt;=2,2,0)
+IF(L2707&gt;=4,2,0)
+IF(M2707&gt;=2,1,0)
+IF(H2707&gt;=_xlfn.PERCENTILE.INC($H$2:$H$10001,0.75),1,0)</f>
        <v>2</v>
      </c>
      <c r="S2707" t="str">
        <f>IF(R2707&gt;=7,"High",IF(R2707&gt;=4,"Medium","Low"))</f>
        <v>Low</v>
      </c>
    </row>
    <row r="2708" spans="1:19">
      <c r="A2708" t="s">
        <v>2833</v>
      </c>
      <c r="B2708">
        <v>30</v>
      </c>
      <c r="C2708" t="s">
        <v>101</v>
      </c>
      <c r="D2708" t="s">
        <v>137</v>
      </c>
      <c r="E2708">
        <v>40</v>
      </c>
      <c r="F2708" t="s">
        <v>109</v>
      </c>
      <c r="G2708" t="s">
        <v>104</v>
      </c>
      <c r="H2708" s="5">
        <v>500</v>
      </c>
      <c r="I2708" s="5">
        <v>19890.36</v>
      </c>
      <c r="J2708" t="s">
        <v>115</v>
      </c>
      <c r="K2708" t="s">
        <v>106</v>
      </c>
      <c r="L2708">
        <v>1</v>
      </c>
      <c r="M2708">
        <v>0</v>
      </c>
      <c r="N2708">
        <v>5</v>
      </c>
      <c r="O2708" s="6">
        <v>0</v>
      </c>
      <c r="P2708" t="s">
        <v>107</v>
      </c>
      <c r="Q2708" t="s">
        <v>106</v>
      </c>
      <c r="R2708">
        <f>IF(F2708="Monthly",2,0)
+IF(E2708&lt;=6,2,0)
+IF(N2708&lt;=2,2,0)
+IF(L2708&gt;=4,2,0)
+IF(M2708&gt;=2,1,0)
+IF(H2708&gt;=_xlfn.PERCENTILE.INC($H$2:$H$10001,0.75),1,0)</f>
        <v>0</v>
      </c>
      <c r="S2708" t="str">
        <f>IF(R2708&gt;=7,"High",IF(R2708&gt;=4,"Medium","Low"))</f>
        <v>Low</v>
      </c>
    </row>
    <row r="2709" spans="1:19">
      <c r="A2709" t="s">
        <v>2834</v>
      </c>
      <c r="B2709">
        <v>47</v>
      </c>
      <c r="C2709" t="s">
        <v>112</v>
      </c>
      <c r="D2709" t="s">
        <v>113</v>
      </c>
      <c r="E2709">
        <v>57</v>
      </c>
      <c r="F2709" t="s">
        <v>103</v>
      </c>
      <c r="G2709" t="s">
        <v>110</v>
      </c>
      <c r="H2709" s="5">
        <v>772</v>
      </c>
      <c r="I2709" s="5">
        <v>43759.55</v>
      </c>
      <c r="J2709" t="s">
        <v>134</v>
      </c>
      <c r="K2709" t="s">
        <v>106</v>
      </c>
      <c r="L2709">
        <v>0</v>
      </c>
      <c r="M2709">
        <v>0</v>
      </c>
      <c r="N2709">
        <v>4</v>
      </c>
      <c r="O2709" s="6">
        <v>0</v>
      </c>
      <c r="P2709" t="s">
        <v>107</v>
      </c>
      <c r="Q2709" t="s">
        <v>107</v>
      </c>
      <c r="R2709">
        <f>IF(F2709="Monthly",2,0)
+IF(E2709&lt;=6,2,0)
+IF(N2709&lt;=2,2,0)
+IF(L2709&gt;=4,2,0)
+IF(M2709&gt;=2,1,0)
+IF(H2709&gt;=_xlfn.PERCENTILE.INC($H$2:$H$10001,0.75),1,0)</f>
        <v>2</v>
      </c>
      <c r="S2709" t="str">
        <f>IF(R2709&gt;=7,"High",IF(R2709&gt;=4,"Medium","Low"))</f>
        <v>Low</v>
      </c>
    </row>
    <row r="2710" spans="1:19">
      <c r="A2710" t="s">
        <v>2835</v>
      </c>
      <c r="B2710">
        <v>19</v>
      </c>
      <c r="C2710" t="s">
        <v>101</v>
      </c>
      <c r="D2710" t="s">
        <v>133</v>
      </c>
      <c r="E2710">
        <v>61</v>
      </c>
      <c r="F2710" t="s">
        <v>109</v>
      </c>
      <c r="G2710" t="s">
        <v>110</v>
      </c>
      <c r="H2710" s="5">
        <v>763</v>
      </c>
      <c r="I2710" s="5">
        <v>45549.53</v>
      </c>
      <c r="J2710" t="s">
        <v>134</v>
      </c>
      <c r="K2710" t="s">
        <v>106</v>
      </c>
      <c r="L2710">
        <v>0</v>
      </c>
      <c r="M2710">
        <v>0</v>
      </c>
      <c r="N2710">
        <v>5</v>
      </c>
      <c r="O2710" s="6">
        <v>0</v>
      </c>
      <c r="P2710" t="s">
        <v>107</v>
      </c>
      <c r="Q2710" t="s">
        <v>107</v>
      </c>
      <c r="R2710">
        <f>IF(F2710="Monthly",2,0)
+IF(E2710&lt;=6,2,0)
+IF(N2710&lt;=2,2,0)
+IF(L2710&gt;=4,2,0)
+IF(M2710&gt;=2,1,0)
+IF(H2710&gt;=_xlfn.PERCENTILE.INC($H$2:$H$10001,0.75),1,0)</f>
        <v>0</v>
      </c>
      <c r="S2710" t="str">
        <f>IF(R2710&gt;=7,"High",IF(R2710&gt;=4,"Medium","Low"))</f>
        <v>Low</v>
      </c>
    </row>
    <row r="2711" spans="1:19">
      <c r="A2711" t="s">
        <v>2836</v>
      </c>
      <c r="B2711">
        <v>26</v>
      </c>
      <c r="C2711" t="s">
        <v>112</v>
      </c>
      <c r="D2711" t="s">
        <v>131</v>
      </c>
      <c r="E2711">
        <v>32</v>
      </c>
      <c r="F2711" t="s">
        <v>103</v>
      </c>
      <c r="G2711" t="s">
        <v>104</v>
      </c>
      <c r="H2711" s="5">
        <v>458</v>
      </c>
      <c r="I2711" s="5">
        <v>14747.48</v>
      </c>
      <c r="J2711" t="s">
        <v>105</v>
      </c>
      <c r="K2711" t="s">
        <v>106</v>
      </c>
      <c r="L2711">
        <v>0</v>
      </c>
      <c r="M2711">
        <v>0</v>
      </c>
      <c r="N2711">
        <v>5</v>
      </c>
      <c r="O2711" s="6">
        <v>0</v>
      </c>
      <c r="P2711" t="s">
        <v>107</v>
      </c>
      <c r="Q2711" t="s">
        <v>107</v>
      </c>
      <c r="R2711">
        <f>IF(F2711="Monthly",2,0)
+IF(E2711&lt;=6,2,0)
+IF(N2711&lt;=2,2,0)
+IF(L2711&gt;=4,2,0)
+IF(M2711&gt;=2,1,0)
+IF(H2711&gt;=_xlfn.PERCENTILE.INC($H$2:$H$10001,0.75),1,0)</f>
        <v>2</v>
      </c>
      <c r="S2711" t="str">
        <f>IF(R2711&gt;=7,"High",IF(R2711&gt;=4,"Medium","Low"))</f>
        <v>Low</v>
      </c>
    </row>
    <row r="2712" spans="1:19">
      <c r="A2712" t="s">
        <v>2837</v>
      </c>
      <c r="B2712">
        <v>46</v>
      </c>
      <c r="C2712" t="s">
        <v>112</v>
      </c>
      <c r="D2712" t="s">
        <v>133</v>
      </c>
      <c r="E2712">
        <v>14</v>
      </c>
      <c r="F2712" t="s">
        <v>109</v>
      </c>
      <c r="G2712" t="s">
        <v>104</v>
      </c>
      <c r="H2712" s="5">
        <v>478</v>
      </c>
      <c r="I2712" s="5">
        <v>6580.88</v>
      </c>
      <c r="J2712" t="s">
        <v>115</v>
      </c>
      <c r="K2712" t="s">
        <v>106</v>
      </c>
      <c r="L2712">
        <v>0</v>
      </c>
      <c r="M2712">
        <v>0</v>
      </c>
      <c r="N2712">
        <v>5</v>
      </c>
      <c r="O2712" s="6">
        <v>0</v>
      </c>
      <c r="P2712" t="s">
        <v>107</v>
      </c>
      <c r="Q2712" t="s">
        <v>107</v>
      </c>
      <c r="R2712">
        <f>IF(F2712="Monthly",2,0)
+IF(E2712&lt;=6,2,0)
+IF(N2712&lt;=2,2,0)
+IF(L2712&gt;=4,2,0)
+IF(M2712&gt;=2,1,0)
+IF(H2712&gt;=_xlfn.PERCENTILE.INC($H$2:$H$10001,0.75),1,0)</f>
        <v>0</v>
      </c>
      <c r="S2712" t="str">
        <f>IF(R2712&gt;=7,"High",IF(R2712&gt;=4,"Medium","Low"))</f>
        <v>Low</v>
      </c>
    </row>
    <row r="2713" spans="1:19">
      <c r="A2713" t="s">
        <v>2838</v>
      </c>
      <c r="B2713">
        <v>41</v>
      </c>
      <c r="C2713" t="s">
        <v>112</v>
      </c>
      <c r="D2713" t="s">
        <v>119</v>
      </c>
      <c r="E2713">
        <v>35</v>
      </c>
      <c r="F2713" t="s">
        <v>109</v>
      </c>
      <c r="G2713" t="s">
        <v>129</v>
      </c>
      <c r="H2713" s="5">
        <v>996</v>
      </c>
      <c r="I2713" s="5">
        <v>34341.93</v>
      </c>
      <c r="J2713" t="s">
        <v>117</v>
      </c>
      <c r="K2713" t="s">
        <v>106</v>
      </c>
      <c r="L2713">
        <v>0</v>
      </c>
      <c r="M2713">
        <v>0</v>
      </c>
      <c r="N2713">
        <v>5</v>
      </c>
      <c r="O2713" s="6">
        <v>0</v>
      </c>
      <c r="P2713" t="s">
        <v>107</v>
      </c>
      <c r="Q2713" t="s">
        <v>107</v>
      </c>
      <c r="R2713">
        <f>IF(F2713="Monthly",2,0)
+IF(E2713&lt;=6,2,0)
+IF(N2713&lt;=2,2,0)
+IF(L2713&gt;=4,2,0)
+IF(M2713&gt;=2,1,0)
+IF(H2713&gt;=_xlfn.PERCENTILE.INC($H$2:$H$10001,0.75),1,0)</f>
        <v>1</v>
      </c>
      <c r="S2713" t="str">
        <f>IF(R2713&gt;=7,"High",IF(R2713&gt;=4,"Medium","Low"))</f>
        <v>Low</v>
      </c>
    </row>
    <row r="2714" spans="1:19">
      <c r="A2714" t="s">
        <v>2839</v>
      </c>
      <c r="B2714">
        <v>26</v>
      </c>
      <c r="C2714" t="s">
        <v>112</v>
      </c>
      <c r="D2714" t="s">
        <v>123</v>
      </c>
      <c r="E2714">
        <v>33</v>
      </c>
      <c r="F2714" t="s">
        <v>103</v>
      </c>
      <c r="G2714" t="s">
        <v>104</v>
      </c>
      <c r="H2714" s="5">
        <v>521</v>
      </c>
      <c r="I2714" s="5">
        <v>16745.84</v>
      </c>
      <c r="J2714" t="s">
        <v>134</v>
      </c>
      <c r="K2714" t="s">
        <v>107</v>
      </c>
      <c r="L2714">
        <v>0</v>
      </c>
      <c r="M2714">
        <v>0</v>
      </c>
      <c r="N2714">
        <v>5</v>
      </c>
      <c r="O2714" s="6">
        <v>0</v>
      </c>
      <c r="P2714" t="s">
        <v>107</v>
      </c>
      <c r="Q2714" t="s">
        <v>107</v>
      </c>
      <c r="R2714">
        <f>IF(F2714="Monthly",2,0)
+IF(E2714&lt;=6,2,0)
+IF(N2714&lt;=2,2,0)
+IF(L2714&gt;=4,2,0)
+IF(M2714&gt;=2,1,0)
+IF(H2714&gt;=_xlfn.PERCENTILE.INC($H$2:$H$10001,0.75),1,0)</f>
        <v>2</v>
      </c>
      <c r="S2714" t="str">
        <f>IF(R2714&gt;=7,"High",IF(R2714&gt;=4,"Medium","Low"))</f>
        <v>Low</v>
      </c>
    </row>
    <row r="2715" spans="1:19">
      <c r="A2715" t="s">
        <v>2840</v>
      </c>
      <c r="B2715">
        <v>27</v>
      </c>
      <c r="C2715" t="s">
        <v>112</v>
      </c>
      <c r="D2715" t="s">
        <v>131</v>
      </c>
      <c r="E2715">
        <v>26</v>
      </c>
      <c r="F2715" t="s">
        <v>103</v>
      </c>
      <c r="G2715" t="s">
        <v>104</v>
      </c>
      <c r="H2715" s="5">
        <v>579</v>
      </c>
      <c r="I2715" s="5">
        <v>15464.97</v>
      </c>
      <c r="J2715" t="s">
        <v>105</v>
      </c>
      <c r="K2715" t="s">
        <v>106</v>
      </c>
      <c r="L2715">
        <v>2</v>
      </c>
      <c r="M2715">
        <v>1</v>
      </c>
      <c r="N2715">
        <v>3</v>
      </c>
      <c r="O2715" s="6">
        <v>0</v>
      </c>
      <c r="P2715" t="s">
        <v>107</v>
      </c>
      <c r="Q2715" t="s">
        <v>107</v>
      </c>
      <c r="R2715">
        <f>IF(F2715="Monthly",2,0)
+IF(E2715&lt;=6,2,0)
+IF(N2715&lt;=2,2,0)
+IF(L2715&gt;=4,2,0)
+IF(M2715&gt;=2,1,0)
+IF(H2715&gt;=_xlfn.PERCENTILE.INC($H$2:$H$10001,0.75),1,0)</f>
        <v>2</v>
      </c>
      <c r="S2715" t="str">
        <f>IF(R2715&gt;=7,"High",IF(R2715&gt;=4,"Medium","Low"))</f>
        <v>Low</v>
      </c>
    </row>
    <row r="2716" spans="1:19">
      <c r="A2716" t="s">
        <v>2841</v>
      </c>
      <c r="B2716">
        <v>42</v>
      </c>
      <c r="C2716" t="s">
        <v>101</v>
      </c>
      <c r="D2716" t="s">
        <v>126</v>
      </c>
      <c r="E2716">
        <v>17</v>
      </c>
      <c r="F2716" t="s">
        <v>103</v>
      </c>
      <c r="G2716" t="s">
        <v>110</v>
      </c>
      <c r="H2716" s="5">
        <v>719</v>
      </c>
      <c r="I2716" s="5">
        <v>12252.82</v>
      </c>
      <c r="J2716" t="s">
        <v>117</v>
      </c>
      <c r="K2716" t="s">
        <v>106</v>
      </c>
      <c r="L2716">
        <v>1</v>
      </c>
      <c r="M2716">
        <v>0</v>
      </c>
      <c r="N2716">
        <v>5</v>
      </c>
      <c r="O2716" s="6">
        <v>0</v>
      </c>
      <c r="P2716" t="s">
        <v>107</v>
      </c>
      <c r="Q2716" t="s">
        <v>107</v>
      </c>
      <c r="R2716">
        <f>IF(F2716="Monthly",2,0)
+IF(E2716&lt;=6,2,0)
+IF(N2716&lt;=2,2,0)
+IF(L2716&gt;=4,2,0)
+IF(M2716&gt;=2,1,0)
+IF(H2716&gt;=_xlfn.PERCENTILE.INC($H$2:$H$10001,0.75),1,0)</f>
        <v>2</v>
      </c>
      <c r="S2716" t="str">
        <f>IF(R2716&gt;=7,"High",IF(R2716&gt;=4,"Medium","Low"))</f>
        <v>Low</v>
      </c>
    </row>
    <row r="2717" spans="1:19">
      <c r="A2717" t="s">
        <v>2842</v>
      </c>
      <c r="B2717">
        <v>28</v>
      </c>
      <c r="C2717" t="s">
        <v>112</v>
      </c>
      <c r="D2717" t="s">
        <v>128</v>
      </c>
      <c r="E2717">
        <v>58</v>
      </c>
      <c r="F2717" t="s">
        <v>103</v>
      </c>
      <c r="G2717" t="s">
        <v>104</v>
      </c>
      <c r="H2717" s="5">
        <v>527</v>
      </c>
      <c r="I2717" s="5">
        <v>29846.87</v>
      </c>
      <c r="J2717" t="s">
        <v>117</v>
      </c>
      <c r="K2717" t="s">
        <v>106</v>
      </c>
      <c r="L2717">
        <v>0</v>
      </c>
      <c r="M2717">
        <v>0</v>
      </c>
      <c r="N2717">
        <v>5</v>
      </c>
      <c r="O2717" s="6">
        <v>0</v>
      </c>
      <c r="P2717" t="s">
        <v>106</v>
      </c>
      <c r="Q2717" t="s">
        <v>107</v>
      </c>
      <c r="R2717">
        <f>IF(F2717="Monthly",2,0)
+IF(E2717&lt;=6,2,0)
+IF(N2717&lt;=2,2,0)
+IF(L2717&gt;=4,2,0)
+IF(M2717&gt;=2,1,0)
+IF(H2717&gt;=_xlfn.PERCENTILE.INC($H$2:$H$10001,0.75),1,0)</f>
        <v>2</v>
      </c>
      <c r="S2717" t="str">
        <f>IF(R2717&gt;=7,"High",IF(R2717&gt;=4,"Medium","Low"))</f>
        <v>Low</v>
      </c>
    </row>
    <row r="2718" spans="1:19">
      <c r="A2718" t="s">
        <v>2843</v>
      </c>
      <c r="B2718">
        <v>45</v>
      </c>
      <c r="C2718" t="s">
        <v>101</v>
      </c>
      <c r="D2718" t="s">
        <v>126</v>
      </c>
      <c r="E2718">
        <v>12</v>
      </c>
      <c r="F2718" t="s">
        <v>103</v>
      </c>
      <c r="G2718" t="s">
        <v>104</v>
      </c>
      <c r="H2718" s="5">
        <v>553</v>
      </c>
      <c r="I2718" s="5">
        <v>6707.87</v>
      </c>
      <c r="J2718" t="s">
        <v>105</v>
      </c>
      <c r="K2718" t="s">
        <v>106</v>
      </c>
      <c r="L2718">
        <v>2</v>
      </c>
      <c r="M2718">
        <v>0</v>
      </c>
      <c r="N2718">
        <v>5</v>
      </c>
      <c r="O2718" s="6">
        <v>0</v>
      </c>
      <c r="P2718" t="s">
        <v>107</v>
      </c>
      <c r="Q2718" t="s">
        <v>106</v>
      </c>
      <c r="R2718">
        <f>IF(F2718="Monthly",2,0)
+IF(E2718&lt;=6,2,0)
+IF(N2718&lt;=2,2,0)
+IF(L2718&gt;=4,2,0)
+IF(M2718&gt;=2,1,0)
+IF(H2718&gt;=_xlfn.PERCENTILE.INC($H$2:$H$10001,0.75),1,0)</f>
        <v>2</v>
      </c>
      <c r="S2718" t="str">
        <f>IF(R2718&gt;=7,"High",IF(R2718&gt;=4,"Medium","Low"))</f>
        <v>Low</v>
      </c>
    </row>
    <row r="2719" spans="1:19">
      <c r="A2719" t="s">
        <v>2844</v>
      </c>
      <c r="B2719">
        <v>42</v>
      </c>
      <c r="C2719" t="s">
        <v>112</v>
      </c>
      <c r="D2719" t="s">
        <v>113</v>
      </c>
      <c r="E2719">
        <v>30</v>
      </c>
      <c r="F2719" t="s">
        <v>103</v>
      </c>
      <c r="G2719" t="s">
        <v>104</v>
      </c>
      <c r="H2719" s="5">
        <v>391</v>
      </c>
      <c r="I2719" s="5">
        <v>11689.49</v>
      </c>
      <c r="J2719" t="s">
        <v>105</v>
      </c>
      <c r="K2719" t="s">
        <v>106</v>
      </c>
      <c r="L2719">
        <v>1</v>
      </c>
      <c r="M2719">
        <v>0</v>
      </c>
      <c r="N2719">
        <v>5</v>
      </c>
      <c r="O2719" s="6">
        <v>0</v>
      </c>
      <c r="P2719" t="s">
        <v>106</v>
      </c>
      <c r="Q2719" t="s">
        <v>107</v>
      </c>
      <c r="R2719">
        <f>IF(F2719="Monthly",2,0)
+IF(E2719&lt;=6,2,0)
+IF(N2719&lt;=2,2,0)
+IF(L2719&gt;=4,2,0)
+IF(M2719&gt;=2,1,0)
+IF(H2719&gt;=_xlfn.PERCENTILE.INC($H$2:$H$10001,0.75),1,0)</f>
        <v>2</v>
      </c>
      <c r="S2719" t="str">
        <f>IF(R2719&gt;=7,"High",IF(R2719&gt;=4,"Medium","Low"))</f>
        <v>Low</v>
      </c>
    </row>
    <row r="2720" spans="1:19">
      <c r="A2720" t="s">
        <v>2845</v>
      </c>
      <c r="B2720">
        <v>43</v>
      </c>
      <c r="C2720" t="s">
        <v>101</v>
      </c>
      <c r="D2720" t="s">
        <v>102</v>
      </c>
      <c r="E2720">
        <v>32</v>
      </c>
      <c r="F2720" t="s">
        <v>103</v>
      </c>
      <c r="G2720" t="s">
        <v>129</v>
      </c>
      <c r="H2720" s="5">
        <v>1082</v>
      </c>
      <c r="I2720" s="5">
        <v>33645.1</v>
      </c>
      <c r="J2720" t="s">
        <v>140</v>
      </c>
      <c r="K2720" t="s">
        <v>106</v>
      </c>
      <c r="L2720">
        <v>4</v>
      </c>
      <c r="M2720">
        <v>2</v>
      </c>
      <c r="N2720">
        <v>4</v>
      </c>
      <c r="O2720" s="6">
        <v>0</v>
      </c>
      <c r="P2720" t="s">
        <v>107</v>
      </c>
      <c r="Q2720" t="s">
        <v>107</v>
      </c>
      <c r="R2720">
        <f>IF(F2720="Monthly",2,0)
+IF(E2720&lt;=6,2,0)
+IF(N2720&lt;=2,2,0)
+IF(L2720&gt;=4,2,0)
+IF(M2720&gt;=2,1,0)
+IF(H2720&gt;=_xlfn.PERCENTILE.INC($H$2:$H$10001,0.75),1,0)</f>
        <v>6</v>
      </c>
      <c r="S2720" t="str">
        <f>IF(R2720&gt;=7,"High",IF(R2720&gt;=4,"Medium","Low"))</f>
        <v>Medium</v>
      </c>
    </row>
    <row r="2721" spans="1:19">
      <c r="A2721" t="s">
        <v>2846</v>
      </c>
      <c r="B2721">
        <v>37</v>
      </c>
      <c r="C2721" t="s">
        <v>112</v>
      </c>
      <c r="D2721" t="s">
        <v>102</v>
      </c>
      <c r="E2721">
        <v>27</v>
      </c>
      <c r="F2721" t="s">
        <v>121</v>
      </c>
      <c r="G2721" t="s">
        <v>110</v>
      </c>
      <c r="H2721" s="5">
        <v>842</v>
      </c>
      <c r="I2721" s="5">
        <v>18891.14</v>
      </c>
      <c r="J2721" t="s">
        <v>117</v>
      </c>
      <c r="K2721" t="s">
        <v>106</v>
      </c>
      <c r="L2721">
        <v>2</v>
      </c>
      <c r="M2721">
        <v>2</v>
      </c>
      <c r="N2721">
        <v>4</v>
      </c>
      <c r="O2721" s="6">
        <v>15</v>
      </c>
      <c r="P2721" t="s">
        <v>106</v>
      </c>
      <c r="Q2721" t="s">
        <v>107</v>
      </c>
      <c r="R2721">
        <f>IF(F2721="Monthly",2,0)
+IF(E2721&lt;=6,2,0)
+IF(N2721&lt;=2,2,0)
+IF(L2721&gt;=4,2,0)
+IF(M2721&gt;=2,1,0)
+IF(H2721&gt;=_xlfn.PERCENTILE.INC($H$2:$H$10001,0.75),1,0)</f>
        <v>2</v>
      </c>
      <c r="S2721" t="str">
        <f>IF(R2721&gt;=7,"High",IF(R2721&gt;=4,"Medium","Low"))</f>
        <v>Low</v>
      </c>
    </row>
    <row r="2722" spans="1:19">
      <c r="A2722" t="s">
        <v>2847</v>
      </c>
      <c r="B2722">
        <v>30</v>
      </c>
      <c r="C2722" t="s">
        <v>112</v>
      </c>
      <c r="D2722" t="s">
        <v>133</v>
      </c>
      <c r="E2722">
        <v>50</v>
      </c>
      <c r="F2722" t="s">
        <v>103</v>
      </c>
      <c r="G2722" t="s">
        <v>129</v>
      </c>
      <c r="H2722" s="5">
        <v>1020</v>
      </c>
      <c r="I2722" s="5">
        <v>49494.94</v>
      </c>
      <c r="J2722" t="s">
        <v>134</v>
      </c>
      <c r="K2722" t="s">
        <v>106</v>
      </c>
      <c r="L2722">
        <v>0</v>
      </c>
      <c r="M2722">
        <v>0</v>
      </c>
      <c r="N2722">
        <v>5</v>
      </c>
      <c r="O2722" s="6">
        <v>0</v>
      </c>
      <c r="P2722" t="s">
        <v>106</v>
      </c>
      <c r="Q2722" t="s">
        <v>107</v>
      </c>
      <c r="R2722">
        <f>IF(F2722="Monthly",2,0)
+IF(E2722&lt;=6,2,0)
+IF(N2722&lt;=2,2,0)
+IF(L2722&gt;=4,2,0)
+IF(M2722&gt;=2,1,0)
+IF(H2722&gt;=_xlfn.PERCENTILE.INC($H$2:$H$10001,0.75),1,0)</f>
        <v>3</v>
      </c>
      <c r="S2722" t="str">
        <f>IF(R2722&gt;=7,"High",IF(R2722&gt;=4,"Medium","Low"))</f>
        <v>Low</v>
      </c>
    </row>
    <row r="2723" spans="1:19">
      <c r="A2723" t="s">
        <v>2848</v>
      </c>
      <c r="B2723">
        <v>57</v>
      </c>
      <c r="C2723" t="s">
        <v>112</v>
      </c>
      <c r="D2723" t="s">
        <v>137</v>
      </c>
      <c r="E2723">
        <v>55</v>
      </c>
      <c r="F2723" t="s">
        <v>103</v>
      </c>
      <c r="G2723" t="s">
        <v>104</v>
      </c>
      <c r="H2723" s="5">
        <v>505</v>
      </c>
      <c r="I2723" s="5">
        <v>27740.11</v>
      </c>
      <c r="J2723" t="s">
        <v>140</v>
      </c>
      <c r="K2723" t="s">
        <v>106</v>
      </c>
      <c r="L2723">
        <v>0</v>
      </c>
      <c r="M2723">
        <v>0</v>
      </c>
      <c r="N2723">
        <v>5</v>
      </c>
      <c r="O2723" s="6">
        <v>0</v>
      </c>
      <c r="P2723" t="s">
        <v>107</v>
      </c>
      <c r="Q2723" t="s">
        <v>106</v>
      </c>
      <c r="R2723">
        <f>IF(F2723="Monthly",2,0)
+IF(E2723&lt;=6,2,0)
+IF(N2723&lt;=2,2,0)
+IF(L2723&gt;=4,2,0)
+IF(M2723&gt;=2,1,0)
+IF(H2723&gt;=_xlfn.PERCENTILE.INC($H$2:$H$10001,0.75),1,0)</f>
        <v>2</v>
      </c>
      <c r="S2723" t="str">
        <f>IF(R2723&gt;=7,"High",IF(R2723&gt;=4,"Medium","Low"))</f>
        <v>Low</v>
      </c>
    </row>
    <row r="2724" spans="1:19">
      <c r="A2724" t="s">
        <v>2849</v>
      </c>
      <c r="B2724">
        <v>32</v>
      </c>
      <c r="C2724" t="s">
        <v>112</v>
      </c>
      <c r="D2724" t="s">
        <v>137</v>
      </c>
      <c r="E2724">
        <v>26</v>
      </c>
      <c r="F2724" t="s">
        <v>103</v>
      </c>
      <c r="G2724" t="s">
        <v>110</v>
      </c>
      <c r="H2724" s="5">
        <v>654</v>
      </c>
      <c r="I2724" s="5">
        <v>16703.099999999999</v>
      </c>
      <c r="J2724" t="s">
        <v>140</v>
      </c>
      <c r="K2724" t="s">
        <v>107</v>
      </c>
      <c r="L2724">
        <v>4</v>
      </c>
      <c r="M2724">
        <v>0</v>
      </c>
      <c r="N2724">
        <v>4</v>
      </c>
      <c r="O2724" s="6">
        <v>0</v>
      </c>
      <c r="P2724" t="s">
        <v>107</v>
      </c>
      <c r="Q2724" t="s">
        <v>107</v>
      </c>
      <c r="R2724">
        <f>IF(F2724="Monthly",2,0)
+IF(E2724&lt;=6,2,0)
+IF(N2724&lt;=2,2,0)
+IF(L2724&gt;=4,2,0)
+IF(M2724&gt;=2,1,0)
+IF(H2724&gt;=_xlfn.PERCENTILE.INC($H$2:$H$10001,0.75),1,0)</f>
        <v>4</v>
      </c>
      <c r="S2724" t="str">
        <f>IF(R2724&gt;=7,"High",IF(R2724&gt;=4,"Medium","Low"))</f>
        <v>Medium</v>
      </c>
    </row>
    <row r="2725" spans="1:19">
      <c r="A2725" t="s">
        <v>2850</v>
      </c>
      <c r="B2725">
        <v>44</v>
      </c>
      <c r="C2725" t="s">
        <v>101</v>
      </c>
      <c r="D2725" t="s">
        <v>126</v>
      </c>
      <c r="E2725">
        <v>22</v>
      </c>
      <c r="F2725" t="s">
        <v>103</v>
      </c>
      <c r="G2725" t="s">
        <v>110</v>
      </c>
      <c r="H2725" s="5">
        <v>688</v>
      </c>
      <c r="I2725" s="5">
        <v>15389.01</v>
      </c>
      <c r="J2725" t="s">
        <v>115</v>
      </c>
      <c r="K2725" t="s">
        <v>106</v>
      </c>
      <c r="L2725">
        <v>6</v>
      </c>
      <c r="M2725">
        <v>2</v>
      </c>
      <c r="N2725">
        <v>3</v>
      </c>
      <c r="O2725" s="6">
        <v>0</v>
      </c>
      <c r="P2725" t="s">
        <v>106</v>
      </c>
      <c r="Q2725" t="s">
        <v>107</v>
      </c>
      <c r="R2725">
        <f>IF(F2725="Monthly",2,0)
+IF(E2725&lt;=6,2,0)
+IF(N2725&lt;=2,2,0)
+IF(L2725&gt;=4,2,0)
+IF(M2725&gt;=2,1,0)
+IF(H2725&gt;=_xlfn.PERCENTILE.INC($H$2:$H$10001,0.75),1,0)</f>
        <v>5</v>
      </c>
      <c r="S2725" t="str">
        <f>IF(R2725&gt;=7,"High",IF(R2725&gt;=4,"Medium","Low"))</f>
        <v>Medium</v>
      </c>
    </row>
    <row r="2726" spans="1:19">
      <c r="A2726" t="s">
        <v>2851</v>
      </c>
      <c r="B2726">
        <v>30</v>
      </c>
      <c r="C2726" t="s">
        <v>112</v>
      </c>
      <c r="D2726" t="s">
        <v>123</v>
      </c>
      <c r="E2726">
        <v>45</v>
      </c>
      <c r="F2726" t="s">
        <v>103</v>
      </c>
      <c r="G2726" t="s">
        <v>110</v>
      </c>
      <c r="H2726" s="5">
        <v>678</v>
      </c>
      <c r="I2726" s="5">
        <v>30029.85</v>
      </c>
      <c r="J2726" t="s">
        <v>117</v>
      </c>
      <c r="K2726" t="s">
        <v>106</v>
      </c>
      <c r="L2726">
        <v>0</v>
      </c>
      <c r="M2726">
        <v>0</v>
      </c>
      <c r="N2726">
        <v>5</v>
      </c>
      <c r="O2726" s="6">
        <v>0</v>
      </c>
      <c r="P2726" t="s">
        <v>107</v>
      </c>
      <c r="Q2726" t="s">
        <v>107</v>
      </c>
      <c r="R2726">
        <f>IF(F2726="Monthly",2,0)
+IF(E2726&lt;=6,2,0)
+IF(N2726&lt;=2,2,0)
+IF(L2726&gt;=4,2,0)
+IF(M2726&gt;=2,1,0)
+IF(H2726&gt;=_xlfn.PERCENTILE.INC($H$2:$H$10001,0.75),1,0)</f>
        <v>2</v>
      </c>
      <c r="S2726" t="str">
        <f>IF(R2726&gt;=7,"High",IF(R2726&gt;=4,"Medium","Low"))</f>
        <v>Low</v>
      </c>
    </row>
    <row r="2727" spans="1:19">
      <c r="A2727" t="s">
        <v>2852</v>
      </c>
      <c r="B2727">
        <v>32</v>
      </c>
      <c r="C2727" t="s">
        <v>101</v>
      </c>
      <c r="D2727" t="s">
        <v>131</v>
      </c>
      <c r="E2727">
        <v>33</v>
      </c>
      <c r="F2727" t="s">
        <v>103</v>
      </c>
      <c r="G2727" t="s">
        <v>104</v>
      </c>
      <c r="H2727" s="5">
        <v>451</v>
      </c>
      <c r="I2727" s="5">
        <v>14760.88</v>
      </c>
      <c r="J2727" t="s">
        <v>115</v>
      </c>
      <c r="K2727" t="s">
        <v>106</v>
      </c>
      <c r="L2727">
        <v>0</v>
      </c>
      <c r="M2727">
        <v>0</v>
      </c>
      <c r="N2727">
        <v>4</v>
      </c>
      <c r="O2727" s="6">
        <v>0</v>
      </c>
      <c r="P2727" t="s">
        <v>106</v>
      </c>
      <c r="Q2727" t="s">
        <v>107</v>
      </c>
      <c r="R2727">
        <f>IF(F2727="Monthly",2,0)
+IF(E2727&lt;=6,2,0)
+IF(N2727&lt;=2,2,0)
+IF(L2727&gt;=4,2,0)
+IF(M2727&gt;=2,1,0)
+IF(H2727&gt;=_xlfn.PERCENTILE.INC($H$2:$H$10001,0.75),1,0)</f>
        <v>2</v>
      </c>
      <c r="S2727" t="str">
        <f>IF(R2727&gt;=7,"High",IF(R2727&gt;=4,"Medium","Low"))</f>
        <v>Low</v>
      </c>
    </row>
    <row r="2728" spans="1:19">
      <c r="A2728" t="s">
        <v>2853</v>
      </c>
      <c r="B2728">
        <v>23</v>
      </c>
      <c r="C2728" t="s">
        <v>112</v>
      </c>
      <c r="D2728" t="s">
        <v>128</v>
      </c>
      <c r="E2728">
        <v>35</v>
      </c>
      <c r="F2728" t="s">
        <v>103</v>
      </c>
      <c r="G2728" t="s">
        <v>110</v>
      </c>
      <c r="H2728" s="5">
        <v>771</v>
      </c>
      <c r="I2728" s="5">
        <v>26218.75</v>
      </c>
      <c r="J2728" t="s">
        <v>105</v>
      </c>
      <c r="K2728" t="s">
        <v>106</v>
      </c>
      <c r="L2728">
        <v>1</v>
      </c>
      <c r="M2728">
        <v>0</v>
      </c>
      <c r="N2728">
        <v>5</v>
      </c>
      <c r="O2728" s="6">
        <v>0</v>
      </c>
      <c r="P2728" t="s">
        <v>107</v>
      </c>
      <c r="Q2728" t="s">
        <v>107</v>
      </c>
      <c r="R2728">
        <f>IF(F2728="Monthly",2,0)
+IF(E2728&lt;=6,2,0)
+IF(N2728&lt;=2,2,0)
+IF(L2728&gt;=4,2,0)
+IF(M2728&gt;=2,1,0)
+IF(H2728&gt;=_xlfn.PERCENTILE.INC($H$2:$H$10001,0.75),1,0)</f>
        <v>2</v>
      </c>
      <c r="S2728" t="str">
        <f>IF(R2728&gt;=7,"High",IF(R2728&gt;=4,"Medium","Low"))</f>
        <v>Low</v>
      </c>
    </row>
    <row r="2729" spans="1:19">
      <c r="A2729" t="s">
        <v>2854</v>
      </c>
      <c r="B2729">
        <v>46</v>
      </c>
      <c r="C2729" t="s">
        <v>112</v>
      </c>
      <c r="D2729" t="s">
        <v>137</v>
      </c>
      <c r="E2729">
        <v>14</v>
      </c>
      <c r="F2729" t="s">
        <v>109</v>
      </c>
      <c r="G2729" t="s">
        <v>110</v>
      </c>
      <c r="H2729" s="5">
        <v>795</v>
      </c>
      <c r="I2729" s="5">
        <v>10374.99</v>
      </c>
      <c r="J2729" t="s">
        <v>117</v>
      </c>
      <c r="K2729" t="s">
        <v>106</v>
      </c>
      <c r="L2729">
        <v>1</v>
      </c>
      <c r="M2729">
        <v>0</v>
      </c>
      <c r="N2729">
        <v>5</v>
      </c>
      <c r="O2729" s="6">
        <v>5</v>
      </c>
      <c r="P2729" t="s">
        <v>107</v>
      </c>
      <c r="Q2729" t="s">
        <v>107</v>
      </c>
      <c r="R2729">
        <f>IF(F2729="Monthly",2,0)
+IF(E2729&lt;=6,2,0)
+IF(N2729&lt;=2,2,0)
+IF(L2729&gt;=4,2,0)
+IF(M2729&gt;=2,1,0)
+IF(H2729&gt;=_xlfn.PERCENTILE.INC($H$2:$H$10001,0.75),1,0)</f>
        <v>1</v>
      </c>
      <c r="S2729" t="str">
        <f>IF(R2729&gt;=7,"High",IF(R2729&gt;=4,"Medium","Low"))</f>
        <v>Low</v>
      </c>
    </row>
    <row r="2730" spans="1:19">
      <c r="A2730" t="s">
        <v>2855</v>
      </c>
      <c r="B2730">
        <v>49</v>
      </c>
      <c r="C2730" t="s">
        <v>112</v>
      </c>
      <c r="D2730" t="s">
        <v>102</v>
      </c>
      <c r="E2730">
        <v>19</v>
      </c>
      <c r="F2730" t="s">
        <v>121</v>
      </c>
      <c r="G2730" t="s">
        <v>129</v>
      </c>
      <c r="H2730" s="5">
        <v>1131</v>
      </c>
      <c r="I2730" s="5">
        <v>21232.23</v>
      </c>
      <c r="J2730" t="s">
        <v>140</v>
      </c>
      <c r="K2730" t="s">
        <v>106</v>
      </c>
      <c r="L2730">
        <v>0</v>
      </c>
      <c r="M2730">
        <v>0</v>
      </c>
      <c r="N2730">
        <v>5</v>
      </c>
      <c r="O2730" s="6">
        <v>0</v>
      </c>
      <c r="P2730" t="s">
        <v>106</v>
      </c>
      <c r="Q2730" t="s">
        <v>107</v>
      </c>
      <c r="R2730">
        <f>IF(F2730="Monthly",2,0)
+IF(E2730&lt;=6,2,0)
+IF(N2730&lt;=2,2,0)
+IF(L2730&gt;=4,2,0)
+IF(M2730&gt;=2,1,0)
+IF(H2730&gt;=_xlfn.PERCENTILE.INC($H$2:$H$10001,0.75),1,0)</f>
        <v>1</v>
      </c>
      <c r="S2730" t="str">
        <f>IF(R2730&gt;=7,"High",IF(R2730&gt;=4,"Medium","Low"))</f>
        <v>Low</v>
      </c>
    </row>
    <row r="2731" spans="1:19">
      <c r="A2731" t="s">
        <v>2856</v>
      </c>
      <c r="B2731">
        <v>34</v>
      </c>
      <c r="C2731" t="s">
        <v>112</v>
      </c>
      <c r="D2731" t="s">
        <v>131</v>
      </c>
      <c r="E2731">
        <v>53</v>
      </c>
      <c r="F2731" t="s">
        <v>103</v>
      </c>
      <c r="G2731" t="s">
        <v>104</v>
      </c>
      <c r="H2731" s="5">
        <v>556</v>
      </c>
      <c r="I2731" s="5">
        <v>29745.21</v>
      </c>
      <c r="J2731" t="s">
        <v>140</v>
      </c>
      <c r="K2731" t="s">
        <v>106</v>
      </c>
      <c r="L2731">
        <v>0</v>
      </c>
      <c r="M2731">
        <v>0</v>
      </c>
      <c r="N2731">
        <v>5</v>
      </c>
      <c r="O2731" s="6">
        <v>0</v>
      </c>
      <c r="P2731" t="s">
        <v>107</v>
      </c>
      <c r="Q2731" t="s">
        <v>107</v>
      </c>
      <c r="R2731">
        <f>IF(F2731="Monthly",2,0)
+IF(E2731&lt;=6,2,0)
+IF(N2731&lt;=2,2,0)
+IF(L2731&gt;=4,2,0)
+IF(M2731&gt;=2,1,0)
+IF(H2731&gt;=_xlfn.PERCENTILE.INC($H$2:$H$10001,0.75),1,0)</f>
        <v>2</v>
      </c>
      <c r="S2731" t="str">
        <f>IF(R2731&gt;=7,"High",IF(R2731&gt;=4,"Medium","Low"))</f>
        <v>Low</v>
      </c>
    </row>
    <row r="2732" spans="1:19">
      <c r="A2732" t="s">
        <v>2857</v>
      </c>
      <c r="B2732">
        <v>42</v>
      </c>
      <c r="C2732" t="s">
        <v>112</v>
      </c>
      <c r="D2732" t="s">
        <v>126</v>
      </c>
      <c r="E2732">
        <v>52</v>
      </c>
      <c r="F2732" t="s">
        <v>103</v>
      </c>
      <c r="G2732" t="s">
        <v>129</v>
      </c>
      <c r="H2732" s="5">
        <v>1035</v>
      </c>
      <c r="I2732" s="5">
        <v>54197.52</v>
      </c>
      <c r="J2732" t="s">
        <v>115</v>
      </c>
      <c r="K2732" t="s">
        <v>106</v>
      </c>
      <c r="L2732">
        <v>7</v>
      </c>
      <c r="M2732">
        <v>2</v>
      </c>
      <c r="N2732">
        <v>2</v>
      </c>
      <c r="O2732" s="6">
        <v>0</v>
      </c>
      <c r="P2732" t="s">
        <v>107</v>
      </c>
      <c r="Q2732" t="s">
        <v>106</v>
      </c>
      <c r="R2732">
        <f>IF(F2732="Monthly",2,0)
+IF(E2732&lt;=6,2,0)
+IF(N2732&lt;=2,2,0)
+IF(L2732&gt;=4,2,0)
+IF(M2732&gt;=2,1,0)
+IF(H2732&gt;=_xlfn.PERCENTILE.INC($H$2:$H$10001,0.75),1,0)</f>
        <v>8</v>
      </c>
      <c r="S2732" t="str">
        <f>IF(R2732&gt;=7,"High",IF(R2732&gt;=4,"Medium","Low"))</f>
        <v>High</v>
      </c>
    </row>
    <row r="2733" spans="1:19">
      <c r="A2733" t="s">
        <v>2858</v>
      </c>
      <c r="B2733">
        <v>41</v>
      </c>
      <c r="C2733" t="s">
        <v>101</v>
      </c>
      <c r="D2733" t="s">
        <v>123</v>
      </c>
      <c r="E2733">
        <v>37</v>
      </c>
      <c r="F2733" t="s">
        <v>103</v>
      </c>
      <c r="G2733" t="s">
        <v>110</v>
      </c>
      <c r="H2733" s="5">
        <v>707</v>
      </c>
      <c r="I2733" s="5">
        <v>25574.68</v>
      </c>
      <c r="J2733" t="s">
        <v>140</v>
      </c>
      <c r="K2733" t="s">
        <v>106</v>
      </c>
      <c r="L2733">
        <v>0</v>
      </c>
      <c r="M2733">
        <v>0</v>
      </c>
      <c r="N2733">
        <v>5</v>
      </c>
      <c r="O2733" s="6">
        <v>0</v>
      </c>
      <c r="P2733" t="s">
        <v>107</v>
      </c>
      <c r="Q2733" t="s">
        <v>106</v>
      </c>
      <c r="R2733">
        <f>IF(F2733="Monthly",2,0)
+IF(E2733&lt;=6,2,0)
+IF(N2733&lt;=2,2,0)
+IF(L2733&gt;=4,2,0)
+IF(M2733&gt;=2,1,0)
+IF(H2733&gt;=_xlfn.PERCENTILE.INC($H$2:$H$10001,0.75),1,0)</f>
        <v>2</v>
      </c>
      <c r="S2733" t="str">
        <f>IF(R2733&gt;=7,"High",IF(R2733&gt;=4,"Medium","Low"))</f>
        <v>Low</v>
      </c>
    </row>
    <row r="2734" spans="1:19">
      <c r="A2734" t="s">
        <v>2859</v>
      </c>
      <c r="B2734">
        <v>46</v>
      </c>
      <c r="C2734" t="s">
        <v>112</v>
      </c>
      <c r="D2734" t="s">
        <v>102</v>
      </c>
      <c r="E2734">
        <v>70</v>
      </c>
      <c r="F2734" t="s">
        <v>109</v>
      </c>
      <c r="G2734" t="s">
        <v>104</v>
      </c>
      <c r="H2734" s="5">
        <v>524</v>
      </c>
      <c r="I2734" s="5">
        <v>35885.47</v>
      </c>
      <c r="J2734" t="s">
        <v>134</v>
      </c>
      <c r="K2734" t="s">
        <v>106</v>
      </c>
      <c r="L2734">
        <v>0</v>
      </c>
      <c r="M2734">
        <v>0</v>
      </c>
      <c r="N2734">
        <v>5</v>
      </c>
      <c r="O2734" s="6">
        <v>0</v>
      </c>
      <c r="P2734" t="s">
        <v>107</v>
      </c>
      <c r="Q2734" t="s">
        <v>107</v>
      </c>
      <c r="R2734">
        <f>IF(F2734="Monthly",2,0)
+IF(E2734&lt;=6,2,0)
+IF(N2734&lt;=2,2,0)
+IF(L2734&gt;=4,2,0)
+IF(M2734&gt;=2,1,0)
+IF(H2734&gt;=_xlfn.PERCENTILE.INC($H$2:$H$10001,0.75),1,0)</f>
        <v>0</v>
      </c>
      <c r="S2734" t="str">
        <f>IF(R2734&gt;=7,"High",IF(R2734&gt;=4,"Medium","Low"))</f>
        <v>Low</v>
      </c>
    </row>
    <row r="2735" spans="1:19">
      <c r="A2735" t="s">
        <v>2860</v>
      </c>
      <c r="B2735">
        <v>34</v>
      </c>
      <c r="C2735" t="s">
        <v>101</v>
      </c>
      <c r="D2735" t="s">
        <v>137</v>
      </c>
      <c r="E2735">
        <v>37</v>
      </c>
      <c r="F2735" t="s">
        <v>109</v>
      </c>
      <c r="G2735" t="s">
        <v>129</v>
      </c>
      <c r="H2735" s="5">
        <v>979</v>
      </c>
      <c r="I2735" s="5">
        <v>34067.660000000003</v>
      </c>
      <c r="J2735" t="s">
        <v>140</v>
      </c>
      <c r="K2735" t="s">
        <v>106</v>
      </c>
      <c r="L2735">
        <v>0</v>
      </c>
      <c r="M2735">
        <v>0</v>
      </c>
      <c r="N2735">
        <v>5</v>
      </c>
      <c r="O2735" s="6">
        <v>5</v>
      </c>
      <c r="P2735" t="s">
        <v>107</v>
      </c>
      <c r="Q2735" t="s">
        <v>107</v>
      </c>
      <c r="R2735">
        <f>IF(F2735="Monthly",2,0)
+IF(E2735&lt;=6,2,0)
+IF(N2735&lt;=2,2,0)
+IF(L2735&gt;=4,2,0)
+IF(M2735&gt;=2,1,0)
+IF(H2735&gt;=_xlfn.PERCENTILE.INC($H$2:$H$10001,0.75),1,0)</f>
        <v>1</v>
      </c>
      <c r="S2735" t="str">
        <f>IF(R2735&gt;=7,"High",IF(R2735&gt;=4,"Medium","Low"))</f>
        <v>Low</v>
      </c>
    </row>
    <row r="2736" spans="1:19">
      <c r="A2736" t="s">
        <v>2861</v>
      </c>
      <c r="B2736">
        <v>38</v>
      </c>
      <c r="C2736" t="s">
        <v>112</v>
      </c>
      <c r="D2736" t="s">
        <v>113</v>
      </c>
      <c r="E2736">
        <v>18</v>
      </c>
      <c r="F2736" t="s">
        <v>109</v>
      </c>
      <c r="G2736" t="s">
        <v>104</v>
      </c>
      <c r="H2736" s="5">
        <v>452</v>
      </c>
      <c r="I2736" s="5">
        <v>7957.63</v>
      </c>
      <c r="J2736" t="s">
        <v>117</v>
      </c>
      <c r="K2736" t="s">
        <v>106</v>
      </c>
      <c r="L2736">
        <v>1</v>
      </c>
      <c r="M2736">
        <v>0</v>
      </c>
      <c r="N2736">
        <v>5</v>
      </c>
      <c r="O2736" s="6">
        <v>0</v>
      </c>
      <c r="P2736" t="s">
        <v>107</v>
      </c>
      <c r="Q2736" t="s">
        <v>107</v>
      </c>
      <c r="R2736">
        <f>IF(F2736="Monthly",2,0)
+IF(E2736&lt;=6,2,0)
+IF(N2736&lt;=2,2,0)
+IF(L2736&gt;=4,2,0)
+IF(M2736&gt;=2,1,0)
+IF(H2736&gt;=_xlfn.PERCENTILE.INC($H$2:$H$10001,0.75),1,0)</f>
        <v>0</v>
      </c>
      <c r="S2736" t="str">
        <f>IF(R2736&gt;=7,"High",IF(R2736&gt;=4,"Medium","Low"))</f>
        <v>Low</v>
      </c>
    </row>
    <row r="2737" spans="1:19">
      <c r="A2737" t="s">
        <v>2862</v>
      </c>
      <c r="B2737">
        <v>24</v>
      </c>
      <c r="C2737" t="s">
        <v>112</v>
      </c>
      <c r="D2737" t="s">
        <v>102</v>
      </c>
      <c r="E2737">
        <v>40</v>
      </c>
      <c r="F2737" t="s">
        <v>121</v>
      </c>
      <c r="G2737" t="s">
        <v>104</v>
      </c>
      <c r="H2737" s="5">
        <v>530</v>
      </c>
      <c r="I2737" s="5">
        <v>17888.25</v>
      </c>
      <c r="J2737" t="s">
        <v>115</v>
      </c>
      <c r="K2737" t="s">
        <v>106</v>
      </c>
      <c r="L2737">
        <v>1</v>
      </c>
      <c r="M2737">
        <v>0</v>
      </c>
      <c r="N2737">
        <v>4</v>
      </c>
      <c r="O2737" s="6">
        <v>15</v>
      </c>
      <c r="P2737" t="s">
        <v>106</v>
      </c>
      <c r="Q2737" t="s">
        <v>107</v>
      </c>
      <c r="R2737">
        <f>IF(F2737="Monthly",2,0)
+IF(E2737&lt;=6,2,0)
+IF(N2737&lt;=2,2,0)
+IF(L2737&gt;=4,2,0)
+IF(M2737&gt;=2,1,0)
+IF(H2737&gt;=_xlfn.PERCENTILE.INC($H$2:$H$10001,0.75),1,0)</f>
        <v>0</v>
      </c>
      <c r="S2737" t="str">
        <f>IF(R2737&gt;=7,"High",IF(R2737&gt;=4,"Medium","Low"))</f>
        <v>Low</v>
      </c>
    </row>
    <row r="2738" spans="1:19">
      <c r="A2738" t="s">
        <v>2863</v>
      </c>
      <c r="B2738">
        <v>30</v>
      </c>
      <c r="C2738" t="s">
        <v>101</v>
      </c>
      <c r="D2738" t="s">
        <v>119</v>
      </c>
      <c r="E2738">
        <v>24</v>
      </c>
      <c r="F2738" t="s">
        <v>103</v>
      </c>
      <c r="G2738" t="s">
        <v>104</v>
      </c>
      <c r="H2738" s="5">
        <v>471</v>
      </c>
      <c r="I2738" s="5">
        <v>11633.46</v>
      </c>
      <c r="J2738" t="s">
        <v>134</v>
      </c>
      <c r="K2738" t="s">
        <v>107</v>
      </c>
      <c r="L2738">
        <v>0</v>
      </c>
      <c r="M2738">
        <v>0</v>
      </c>
      <c r="N2738">
        <v>5</v>
      </c>
      <c r="O2738" s="6">
        <v>0</v>
      </c>
      <c r="P2738" t="s">
        <v>107</v>
      </c>
      <c r="Q2738" t="s">
        <v>107</v>
      </c>
      <c r="R2738">
        <f>IF(F2738="Monthly",2,0)
+IF(E2738&lt;=6,2,0)
+IF(N2738&lt;=2,2,0)
+IF(L2738&gt;=4,2,0)
+IF(M2738&gt;=2,1,0)
+IF(H2738&gt;=_xlfn.PERCENTILE.INC($H$2:$H$10001,0.75),1,0)</f>
        <v>2</v>
      </c>
      <c r="S2738" t="str">
        <f>IF(R2738&gt;=7,"High",IF(R2738&gt;=4,"Medium","Low"))</f>
        <v>Low</v>
      </c>
    </row>
    <row r="2739" spans="1:19">
      <c r="A2739" t="s">
        <v>2864</v>
      </c>
      <c r="B2739">
        <v>24</v>
      </c>
      <c r="C2739" t="s">
        <v>112</v>
      </c>
      <c r="D2739" t="s">
        <v>131</v>
      </c>
      <c r="E2739">
        <v>38</v>
      </c>
      <c r="F2739" t="s">
        <v>121</v>
      </c>
      <c r="G2739" t="s">
        <v>104</v>
      </c>
      <c r="H2739" s="5">
        <v>413</v>
      </c>
      <c r="I2739" s="5">
        <v>13048.74</v>
      </c>
      <c r="J2739" t="s">
        <v>117</v>
      </c>
      <c r="K2739" t="s">
        <v>106</v>
      </c>
      <c r="L2739">
        <v>0</v>
      </c>
      <c r="M2739">
        <v>0</v>
      </c>
      <c r="N2739">
        <v>5</v>
      </c>
      <c r="O2739" s="6">
        <v>15</v>
      </c>
      <c r="P2739" t="s">
        <v>106</v>
      </c>
      <c r="Q2739" t="s">
        <v>107</v>
      </c>
      <c r="R2739">
        <f>IF(F2739="Monthly",2,0)
+IF(E2739&lt;=6,2,0)
+IF(N2739&lt;=2,2,0)
+IF(L2739&gt;=4,2,0)
+IF(M2739&gt;=2,1,0)
+IF(H2739&gt;=_xlfn.PERCENTILE.INC($H$2:$H$10001,0.75),1,0)</f>
        <v>0</v>
      </c>
      <c r="S2739" t="str">
        <f>IF(R2739&gt;=7,"High",IF(R2739&gt;=4,"Medium","Low"))</f>
        <v>Low</v>
      </c>
    </row>
    <row r="2740" spans="1:19">
      <c r="A2740" t="s">
        <v>2865</v>
      </c>
      <c r="B2740">
        <v>28</v>
      </c>
      <c r="C2740" t="s">
        <v>101</v>
      </c>
      <c r="D2740" t="s">
        <v>126</v>
      </c>
      <c r="E2740">
        <v>44</v>
      </c>
      <c r="F2740" t="s">
        <v>109</v>
      </c>
      <c r="G2740" t="s">
        <v>104</v>
      </c>
      <c r="H2740" s="5">
        <v>496</v>
      </c>
      <c r="I2740" s="5">
        <v>21171.61</v>
      </c>
      <c r="J2740" t="s">
        <v>115</v>
      </c>
      <c r="K2740" t="s">
        <v>106</v>
      </c>
      <c r="L2740">
        <v>0</v>
      </c>
      <c r="M2740">
        <v>0</v>
      </c>
      <c r="N2740">
        <v>5</v>
      </c>
      <c r="O2740" s="6">
        <v>5</v>
      </c>
      <c r="P2740" t="s">
        <v>107</v>
      </c>
      <c r="Q2740" t="s">
        <v>107</v>
      </c>
      <c r="R2740">
        <f>IF(F2740="Monthly",2,0)
+IF(E2740&lt;=6,2,0)
+IF(N2740&lt;=2,2,0)
+IF(L2740&gt;=4,2,0)
+IF(M2740&gt;=2,1,0)
+IF(H2740&gt;=_xlfn.PERCENTILE.INC($H$2:$H$10001,0.75),1,0)</f>
        <v>0</v>
      </c>
      <c r="S2740" t="str">
        <f>IF(R2740&gt;=7,"High",IF(R2740&gt;=4,"Medium","Low"))</f>
        <v>Low</v>
      </c>
    </row>
    <row r="2741" spans="1:19">
      <c r="A2741" t="s">
        <v>2866</v>
      </c>
      <c r="B2741">
        <v>38</v>
      </c>
      <c r="C2741" t="s">
        <v>101</v>
      </c>
      <c r="D2741" t="s">
        <v>131</v>
      </c>
      <c r="E2741">
        <v>56</v>
      </c>
      <c r="F2741" t="s">
        <v>109</v>
      </c>
      <c r="G2741" t="s">
        <v>104</v>
      </c>
      <c r="H2741" s="5">
        <v>578</v>
      </c>
      <c r="I2741" s="5">
        <v>32654.82</v>
      </c>
      <c r="J2741" t="s">
        <v>117</v>
      </c>
      <c r="K2741" t="s">
        <v>106</v>
      </c>
      <c r="L2741">
        <v>0</v>
      </c>
      <c r="M2741">
        <v>0</v>
      </c>
      <c r="N2741">
        <v>5</v>
      </c>
      <c r="O2741" s="6">
        <v>0</v>
      </c>
      <c r="P2741" t="s">
        <v>106</v>
      </c>
      <c r="Q2741" t="s">
        <v>107</v>
      </c>
      <c r="R2741">
        <f>IF(F2741="Monthly",2,0)
+IF(E2741&lt;=6,2,0)
+IF(N2741&lt;=2,2,0)
+IF(L2741&gt;=4,2,0)
+IF(M2741&gt;=2,1,0)
+IF(H2741&gt;=_xlfn.PERCENTILE.INC($H$2:$H$10001,0.75),1,0)</f>
        <v>0</v>
      </c>
      <c r="S2741" t="str">
        <f>IF(R2741&gt;=7,"High",IF(R2741&gt;=4,"Medium","Low"))</f>
        <v>Low</v>
      </c>
    </row>
    <row r="2742" spans="1:19">
      <c r="A2742" t="s">
        <v>2867</v>
      </c>
      <c r="B2742">
        <v>35</v>
      </c>
      <c r="C2742" t="s">
        <v>101</v>
      </c>
      <c r="D2742" t="s">
        <v>123</v>
      </c>
      <c r="E2742">
        <v>13</v>
      </c>
      <c r="F2742" t="s">
        <v>109</v>
      </c>
      <c r="G2742" t="s">
        <v>129</v>
      </c>
      <c r="H2742" s="5">
        <v>966</v>
      </c>
      <c r="I2742" s="5">
        <v>11333.06</v>
      </c>
      <c r="J2742" t="s">
        <v>117</v>
      </c>
      <c r="K2742" t="s">
        <v>106</v>
      </c>
      <c r="L2742">
        <v>1</v>
      </c>
      <c r="M2742">
        <v>0</v>
      </c>
      <c r="N2742">
        <v>4</v>
      </c>
      <c r="O2742" s="6">
        <v>10</v>
      </c>
      <c r="P2742" t="s">
        <v>106</v>
      </c>
      <c r="Q2742" t="s">
        <v>107</v>
      </c>
      <c r="R2742">
        <f>IF(F2742="Monthly",2,0)
+IF(E2742&lt;=6,2,0)
+IF(N2742&lt;=2,2,0)
+IF(L2742&gt;=4,2,0)
+IF(M2742&gt;=2,1,0)
+IF(H2742&gt;=_xlfn.PERCENTILE.INC($H$2:$H$10001,0.75),1,0)</f>
        <v>1</v>
      </c>
      <c r="S2742" t="str">
        <f>IF(R2742&gt;=7,"High",IF(R2742&gt;=4,"Medium","Low"))</f>
        <v>Low</v>
      </c>
    </row>
    <row r="2743" spans="1:19">
      <c r="A2743" t="s">
        <v>2868</v>
      </c>
      <c r="B2743">
        <v>42</v>
      </c>
      <c r="C2743" t="s">
        <v>101</v>
      </c>
      <c r="D2743" t="s">
        <v>131</v>
      </c>
      <c r="E2743">
        <v>31</v>
      </c>
      <c r="F2743" t="s">
        <v>121</v>
      </c>
      <c r="G2743" t="s">
        <v>110</v>
      </c>
      <c r="H2743" s="5">
        <v>812</v>
      </c>
      <c r="I2743" s="5">
        <v>25222.16</v>
      </c>
      <c r="J2743" t="s">
        <v>134</v>
      </c>
      <c r="K2743" t="s">
        <v>106</v>
      </c>
      <c r="L2743">
        <v>0</v>
      </c>
      <c r="M2743">
        <v>0</v>
      </c>
      <c r="N2743">
        <v>4</v>
      </c>
      <c r="O2743" s="6">
        <v>0</v>
      </c>
      <c r="P2743" t="s">
        <v>107</v>
      </c>
      <c r="Q2743" t="s">
        <v>107</v>
      </c>
      <c r="R2743">
        <f>IF(F2743="Monthly",2,0)
+IF(E2743&lt;=6,2,0)
+IF(N2743&lt;=2,2,0)
+IF(L2743&gt;=4,2,0)
+IF(M2743&gt;=2,1,0)
+IF(H2743&gt;=_xlfn.PERCENTILE.INC($H$2:$H$10001,0.75),1,0)</f>
        <v>1</v>
      </c>
      <c r="S2743" t="str">
        <f>IF(R2743&gt;=7,"High",IF(R2743&gt;=4,"Medium","Low"))</f>
        <v>Low</v>
      </c>
    </row>
    <row r="2744" spans="1:19">
      <c r="A2744" t="s">
        <v>2869</v>
      </c>
      <c r="B2744">
        <v>21</v>
      </c>
      <c r="C2744" t="s">
        <v>101</v>
      </c>
      <c r="D2744" t="s">
        <v>137</v>
      </c>
      <c r="E2744">
        <v>54</v>
      </c>
      <c r="F2744" t="s">
        <v>103</v>
      </c>
      <c r="G2744" t="s">
        <v>110</v>
      </c>
      <c r="H2744" s="5">
        <v>762</v>
      </c>
      <c r="I2744" s="5">
        <v>40380.31</v>
      </c>
      <c r="J2744" t="s">
        <v>117</v>
      </c>
      <c r="K2744" t="s">
        <v>106</v>
      </c>
      <c r="L2744">
        <v>6</v>
      </c>
      <c r="M2744">
        <v>2</v>
      </c>
      <c r="N2744">
        <v>4</v>
      </c>
      <c r="O2744" s="6">
        <v>0</v>
      </c>
      <c r="P2744" t="s">
        <v>107</v>
      </c>
      <c r="Q2744" t="s">
        <v>107</v>
      </c>
      <c r="R2744">
        <f>IF(F2744="Monthly",2,0)
+IF(E2744&lt;=6,2,0)
+IF(N2744&lt;=2,2,0)
+IF(L2744&gt;=4,2,0)
+IF(M2744&gt;=2,1,0)
+IF(H2744&gt;=_xlfn.PERCENTILE.INC($H$2:$H$10001,0.75),1,0)</f>
        <v>5</v>
      </c>
      <c r="S2744" t="str">
        <f>IF(R2744&gt;=7,"High",IF(R2744&gt;=4,"Medium","Low"))</f>
        <v>Medium</v>
      </c>
    </row>
    <row r="2745" spans="1:19">
      <c r="A2745" t="s">
        <v>2870</v>
      </c>
      <c r="B2745">
        <v>27</v>
      </c>
      <c r="C2745" t="s">
        <v>112</v>
      </c>
      <c r="D2745" t="s">
        <v>128</v>
      </c>
      <c r="E2745">
        <v>10</v>
      </c>
      <c r="F2745" t="s">
        <v>109</v>
      </c>
      <c r="G2745" t="s">
        <v>110</v>
      </c>
      <c r="H2745" s="5">
        <v>721</v>
      </c>
      <c r="I2745" s="5">
        <v>7016.63</v>
      </c>
      <c r="J2745" t="s">
        <v>105</v>
      </c>
      <c r="K2745" t="s">
        <v>106</v>
      </c>
      <c r="L2745">
        <v>8</v>
      </c>
      <c r="M2745">
        <v>3</v>
      </c>
      <c r="N2745">
        <v>2</v>
      </c>
      <c r="O2745" s="6">
        <v>5</v>
      </c>
      <c r="P2745" t="s">
        <v>107</v>
      </c>
      <c r="Q2745" t="s">
        <v>107</v>
      </c>
      <c r="R2745">
        <f>IF(F2745="Monthly",2,0)
+IF(E2745&lt;=6,2,0)
+IF(N2745&lt;=2,2,0)
+IF(L2745&gt;=4,2,0)
+IF(M2745&gt;=2,1,0)
+IF(H2745&gt;=_xlfn.PERCENTILE.INC($H$2:$H$10001,0.75),1,0)</f>
        <v>5</v>
      </c>
      <c r="S2745" t="str">
        <f>IF(R2745&gt;=7,"High",IF(R2745&gt;=4,"Medium","Low"))</f>
        <v>Medium</v>
      </c>
    </row>
    <row r="2746" spans="1:19">
      <c r="A2746" t="s">
        <v>2871</v>
      </c>
      <c r="B2746">
        <v>37</v>
      </c>
      <c r="C2746" t="s">
        <v>101</v>
      </c>
      <c r="D2746" t="s">
        <v>128</v>
      </c>
      <c r="E2746">
        <v>71</v>
      </c>
      <c r="F2746" t="s">
        <v>109</v>
      </c>
      <c r="G2746" t="s">
        <v>110</v>
      </c>
      <c r="H2746" s="5">
        <v>747</v>
      </c>
      <c r="I2746" s="5">
        <v>47786.080000000002</v>
      </c>
      <c r="J2746" t="s">
        <v>117</v>
      </c>
      <c r="K2746" t="s">
        <v>106</v>
      </c>
      <c r="L2746">
        <v>3</v>
      </c>
      <c r="M2746">
        <v>1</v>
      </c>
      <c r="N2746">
        <v>4</v>
      </c>
      <c r="O2746" s="6">
        <v>10</v>
      </c>
      <c r="P2746" t="s">
        <v>107</v>
      </c>
      <c r="Q2746" t="s">
        <v>107</v>
      </c>
      <c r="R2746">
        <f>IF(F2746="Monthly",2,0)
+IF(E2746&lt;=6,2,0)
+IF(N2746&lt;=2,2,0)
+IF(L2746&gt;=4,2,0)
+IF(M2746&gt;=2,1,0)
+IF(H2746&gt;=_xlfn.PERCENTILE.INC($H$2:$H$10001,0.75),1,0)</f>
        <v>0</v>
      </c>
      <c r="S2746" t="str">
        <f>IF(R2746&gt;=7,"High",IF(R2746&gt;=4,"Medium","Low"))</f>
        <v>Low</v>
      </c>
    </row>
    <row r="2747" spans="1:19">
      <c r="A2747" t="s">
        <v>2872</v>
      </c>
      <c r="B2747">
        <v>40</v>
      </c>
      <c r="C2747" t="s">
        <v>112</v>
      </c>
      <c r="D2747" t="s">
        <v>126</v>
      </c>
      <c r="E2747">
        <v>40</v>
      </c>
      <c r="F2747" t="s">
        <v>103</v>
      </c>
      <c r="G2747" t="s">
        <v>129</v>
      </c>
      <c r="H2747" s="5">
        <v>1035</v>
      </c>
      <c r="I2747" s="5">
        <v>41440.57</v>
      </c>
      <c r="J2747" t="s">
        <v>105</v>
      </c>
      <c r="K2747" t="s">
        <v>106</v>
      </c>
      <c r="L2747">
        <v>0</v>
      </c>
      <c r="M2747">
        <v>0</v>
      </c>
      <c r="N2747">
        <v>5</v>
      </c>
      <c r="O2747" s="6">
        <v>0</v>
      </c>
      <c r="P2747" t="s">
        <v>107</v>
      </c>
      <c r="Q2747" t="s">
        <v>107</v>
      </c>
      <c r="R2747">
        <f>IF(F2747="Monthly",2,0)
+IF(E2747&lt;=6,2,0)
+IF(N2747&lt;=2,2,0)
+IF(L2747&gt;=4,2,0)
+IF(M2747&gt;=2,1,0)
+IF(H2747&gt;=_xlfn.PERCENTILE.INC($H$2:$H$10001,0.75),1,0)</f>
        <v>3</v>
      </c>
      <c r="S2747" t="str">
        <f>IF(R2747&gt;=7,"High",IF(R2747&gt;=4,"Medium","Low"))</f>
        <v>Low</v>
      </c>
    </row>
    <row r="2748" spans="1:19">
      <c r="A2748" t="s">
        <v>2873</v>
      </c>
      <c r="B2748">
        <v>40</v>
      </c>
      <c r="C2748" t="s">
        <v>101</v>
      </c>
      <c r="D2748" t="s">
        <v>137</v>
      </c>
      <c r="E2748">
        <v>15</v>
      </c>
      <c r="F2748" t="s">
        <v>103</v>
      </c>
      <c r="G2748" t="s">
        <v>104</v>
      </c>
      <c r="H2748" s="5">
        <v>508</v>
      </c>
      <c r="I2748" s="5">
        <v>7664.32</v>
      </c>
      <c r="J2748" t="s">
        <v>105</v>
      </c>
      <c r="K2748" t="s">
        <v>106</v>
      </c>
      <c r="L2748">
        <v>0</v>
      </c>
      <c r="M2748">
        <v>0</v>
      </c>
      <c r="N2748">
        <v>5</v>
      </c>
      <c r="O2748" s="6">
        <v>0</v>
      </c>
      <c r="P2748" t="s">
        <v>107</v>
      </c>
      <c r="Q2748" t="s">
        <v>107</v>
      </c>
      <c r="R2748">
        <f>IF(F2748="Monthly",2,0)
+IF(E2748&lt;=6,2,0)
+IF(N2748&lt;=2,2,0)
+IF(L2748&gt;=4,2,0)
+IF(M2748&gt;=2,1,0)
+IF(H2748&gt;=_xlfn.PERCENTILE.INC($H$2:$H$10001,0.75),1,0)</f>
        <v>2</v>
      </c>
      <c r="S2748" t="str">
        <f>IF(R2748&gt;=7,"High",IF(R2748&gt;=4,"Medium","Low"))</f>
        <v>Low</v>
      </c>
    </row>
    <row r="2749" spans="1:19">
      <c r="A2749" t="s">
        <v>2874</v>
      </c>
      <c r="B2749">
        <v>30</v>
      </c>
      <c r="C2749" t="s">
        <v>112</v>
      </c>
      <c r="D2749" t="s">
        <v>102</v>
      </c>
      <c r="E2749">
        <v>52</v>
      </c>
      <c r="F2749" t="s">
        <v>103</v>
      </c>
      <c r="G2749" t="s">
        <v>104</v>
      </c>
      <c r="H2749" s="5">
        <v>415</v>
      </c>
      <c r="I2749" s="5">
        <v>21233.53</v>
      </c>
      <c r="J2749" t="s">
        <v>105</v>
      </c>
      <c r="K2749" t="s">
        <v>106</v>
      </c>
      <c r="L2749">
        <v>5</v>
      </c>
      <c r="M2749">
        <v>2</v>
      </c>
      <c r="N2749">
        <v>4</v>
      </c>
      <c r="O2749" s="6">
        <v>0</v>
      </c>
      <c r="P2749" t="s">
        <v>107</v>
      </c>
      <c r="Q2749" t="s">
        <v>106</v>
      </c>
      <c r="R2749">
        <f>IF(F2749="Monthly",2,0)
+IF(E2749&lt;=6,2,0)
+IF(N2749&lt;=2,2,0)
+IF(L2749&gt;=4,2,0)
+IF(M2749&gt;=2,1,0)
+IF(H2749&gt;=_xlfn.PERCENTILE.INC($H$2:$H$10001,0.75),1,0)</f>
        <v>5</v>
      </c>
      <c r="S2749" t="str">
        <f>IF(R2749&gt;=7,"High",IF(R2749&gt;=4,"Medium","Low"))</f>
        <v>Medium</v>
      </c>
    </row>
    <row r="2750" spans="1:19">
      <c r="A2750" t="s">
        <v>2875</v>
      </c>
      <c r="B2750">
        <v>36</v>
      </c>
      <c r="C2750" t="s">
        <v>112</v>
      </c>
      <c r="D2750" t="s">
        <v>102</v>
      </c>
      <c r="E2750">
        <v>35</v>
      </c>
      <c r="F2750" t="s">
        <v>103</v>
      </c>
      <c r="G2750" t="s">
        <v>110</v>
      </c>
      <c r="H2750" s="5">
        <v>758</v>
      </c>
      <c r="I2750" s="5">
        <v>26605.26</v>
      </c>
      <c r="J2750" t="s">
        <v>117</v>
      </c>
      <c r="K2750" t="s">
        <v>106</v>
      </c>
      <c r="L2750">
        <v>0</v>
      </c>
      <c r="M2750">
        <v>0</v>
      </c>
      <c r="N2750">
        <v>5</v>
      </c>
      <c r="O2750" s="6">
        <v>0</v>
      </c>
      <c r="P2750" t="s">
        <v>107</v>
      </c>
      <c r="Q2750" t="s">
        <v>107</v>
      </c>
      <c r="R2750">
        <f>IF(F2750="Monthly",2,0)
+IF(E2750&lt;=6,2,0)
+IF(N2750&lt;=2,2,0)
+IF(L2750&gt;=4,2,0)
+IF(M2750&gt;=2,1,0)
+IF(H2750&gt;=_xlfn.PERCENTILE.INC($H$2:$H$10001,0.75),1,0)</f>
        <v>2</v>
      </c>
      <c r="S2750" t="str">
        <f>IF(R2750&gt;=7,"High",IF(R2750&gt;=4,"Medium","Low"))</f>
        <v>Low</v>
      </c>
    </row>
    <row r="2751" spans="1:19">
      <c r="A2751" t="s">
        <v>2876</v>
      </c>
      <c r="B2751">
        <v>20</v>
      </c>
      <c r="C2751" t="s">
        <v>112</v>
      </c>
      <c r="D2751" t="s">
        <v>159</v>
      </c>
      <c r="E2751">
        <v>39</v>
      </c>
      <c r="F2751" t="s">
        <v>103</v>
      </c>
      <c r="G2751" t="s">
        <v>104</v>
      </c>
      <c r="H2751" s="5">
        <v>411</v>
      </c>
      <c r="I2751" s="5">
        <v>15673.84</v>
      </c>
      <c r="J2751" t="s">
        <v>140</v>
      </c>
      <c r="K2751" t="s">
        <v>106</v>
      </c>
      <c r="L2751">
        <v>2</v>
      </c>
      <c r="M2751">
        <v>2</v>
      </c>
      <c r="N2751">
        <v>3</v>
      </c>
      <c r="O2751" s="6">
        <v>0</v>
      </c>
      <c r="P2751" t="s">
        <v>106</v>
      </c>
      <c r="Q2751" t="s">
        <v>106</v>
      </c>
      <c r="R2751">
        <f>IF(F2751="Monthly",2,0)
+IF(E2751&lt;=6,2,0)
+IF(N2751&lt;=2,2,0)
+IF(L2751&gt;=4,2,0)
+IF(M2751&gt;=2,1,0)
+IF(H2751&gt;=_xlfn.PERCENTILE.INC($H$2:$H$10001,0.75),1,0)</f>
        <v>3</v>
      </c>
      <c r="S2751" t="str">
        <f>IF(R2751&gt;=7,"High",IF(R2751&gt;=4,"Medium","Low"))</f>
        <v>Low</v>
      </c>
    </row>
    <row r="2752" spans="1:19">
      <c r="A2752" t="s">
        <v>2877</v>
      </c>
      <c r="B2752">
        <v>26</v>
      </c>
      <c r="C2752" t="s">
        <v>112</v>
      </c>
      <c r="D2752" t="s">
        <v>102</v>
      </c>
      <c r="E2752">
        <v>34</v>
      </c>
      <c r="F2752" t="s">
        <v>109</v>
      </c>
      <c r="G2752" t="s">
        <v>110</v>
      </c>
      <c r="H2752" s="5">
        <v>751</v>
      </c>
      <c r="I2752" s="5">
        <v>23902.86</v>
      </c>
      <c r="J2752" t="s">
        <v>115</v>
      </c>
      <c r="K2752" t="s">
        <v>106</v>
      </c>
      <c r="L2752">
        <v>3</v>
      </c>
      <c r="M2752">
        <v>1</v>
      </c>
      <c r="N2752">
        <v>5</v>
      </c>
      <c r="O2752" s="6">
        <v>5</v>
      </c>
      <c r="P2752" t="s">
        <v>107</v>
      </c>
      <c r="Q2752" t="s">
        <v>107</v>
      </c>
      <c r="R2752">
        <f>IF(F2752="Monthly",2,0)
+IF(E2752&lt;=6,2,0)
+IF(N2752&lt;=2,2,0)
+IF(L2752&gt;=4,2,0)
+IF(M2752&gt;=2,1,0)
+IF(H2752&gt;=_xlfn.PERCENTILE.INC($H$2:$H$10001,0.75),1,0)</f>
        <v>0</v>
      </c>
      <c r="S2752" t="str">
        <f>IF(R2752&gt;=7,"High",IF(R2752&gt;=4,"Medium","Low"))</f>
        <v>Low</v>
      </c>
    </row>
    <row r="2753" spans="1:19">
      <c r="A2753" t="s">
        <v>2878</v>
      </c>
      <c r="B2753">
        <v>35</v>
      </c>
      <c r="C2753" t="s">
        <v>101</v>
      </c>
      <c r="D2753" t="s">
        <v>159</v>
      </c>
      <c r="E2753">
        <v>24</v>
      </c>
      <c r="F2753" t="s">
        <v>103</v>
      </c>
      <c r="G2753" t="s">
        <v>129</v>
      </c>
      <c r="H2753" s="5">
        <v>958</v>
      </c>
      <c r="I2753" s="5">
        <v>23135.91</v>
      </c>
      <c r="J2753" t="s">
        <v>134</v>
      </c>
      <c r="K2753" t="s">
        <v>106</v>
      </c>
      <c r="L2753">
        <v>1</v>
      </c>
      <c r="M2753">
        <v>0</v>
      </c>
      <c r="N2753">
        <v>5</v>
      </c>
      <c r="O2753" s="6">
        <v>0</v>
      </c>
      <c r="P2753" t="s">
        <v>107</v>
      </c>
      <c r="Q2753" t="s">
        <v>107</v>
      </c>
      <c r="R2753">
        <f>IF(F2753="Monthly",2,0)
+IF(E2753&lt;=6,2,0)
+IF(N2753&lt;=2,2,0)
+IF(L2753&gt;=4,2,0)
+IF(M2753&gt;=2,1,0)
+IF(H2753&gt;=_xlfn.PERCENTILE.INC($H$2:$H$10001,0.75),1,0)</f>
        <v>3</v>
      </c>
      <c r="S2753" t="str">
        <f>IF(R2753&gt;=7,"High",IF(R2753&gt;=4,"Medium","Low"))</f>
        <v>Low</v>
      </c>
    </row>
    <row r="2754" spans="1:19">
      <c r="A2754" t="s">
        <v>2879</v>
      </c>
      <c r="B2754">
        <v>36</v>
      </c>
      <c r="C2754" t="s">
        <v>112</v>
      </c>
      <c r="D2754" t="s">
        <v>102</v>
      </c>
      <c r="E2754">
        <v>41</v>
      </c>
      <c r="F2754" t="s">
        <v>103</v>
      </c>
      <c r="G2754" t="s">
        <v>104</v>
      </c>
      <c r="H2754" s="5">
        <v>541</v>
      </c>
      <c r="I2754" s="5">
        <v>21834.79</v>
      </c>
      <c r="J2754" t="s">
        <v>134</v>
      </c>
      <c r="K2754" t="s">
        <v>107</v>
      </c>
      <c r="L2754">
        <v>1</v>
      </c>
      <c r="M2754">
        <v>0</v>
      </c>
      <c r="N2754">
        <v>5</v>
      </c>
      <c r="O2754" s="6">
        <v>0</v>
      </c>
      <c r="P2754" t="s">
        <v>107</v>
      </c>
      <c r="Q2754" t="s">
        <v>107</v>
      </c>
      <c r="R2754">
        <f>IF(F2754="Monthly",2,0)
+IF(E2754&lt;=6,2,0)
+IF(N2754&lt;=2,2,0)
+IF(L2754&gt;=4,2,0)
+IF(M2754&gt;=2,1,0)
+IF(H2754&gt;=_xlfn.PERCENTILE.INC($H$2:$H$10001,0.75),1,0)</f>
        <v>2</v>
      </c>
      <c r="S2754" t="str">
        <f>IF(R2754&gt;=7,"High",IF(R2754&gt;=4,"Medium","Low"))</f>
        <v>Low</v>
      </c>
    </row>
    <row r="2755" spans="1:19">
      <c r="A2755" t="s">
        <v>2880</v>
      </c>
      <c r="B2755">
        <v>46</v>
      </c>
      <c r="C2755" t="s">
        <v>112</v>
      </c>
      <c r="D2755" t="s">
        <v>133</v>
      </c>
      <c r="E2755">
        <v>16</v>
      </c>
      <c r="F2755" t="s">
        <v>103</v>
      </c>
      <c r="G2755" t="s">
        <v>104</v>
      </c>
      <c r="H2755" s="5">
        <v>533</v>
      </c>
      <c r="I2755" s="5">
        <v>8638.81</v>
      </c>
      <c r="J2755" t="s">
        <v>117</v>
      </c>
      <c r="K2755" t="s">
        <v>107</v>
      </c>
      <c r="L2755">
        <v>2</v>
      </c>
      <c r="M2755">
        <v>0</v>
      </c>
      <c r="N2755">
        <v>5</v>
      </c>
      <c r="O2755" s="6">
        <v>0</v>
      </c>
      <c r="P2755" t="s">
        <v>107</v>
      </c>
      <c r="Q2755" t="s">
        <v>107</v>
      </c>
      <c r="R2755">
        <f>IF(F2755="Monthly",2,0)
+IF(E2755&lt;=6,2,0)
+IF(N2755&lt;=2,2,0)
+IF(L2755&gt;=4,2,0)
+IF(M2755&gt;=2,1,0)
+IF(H2755&gt;=_xlfn.PERCENTILE.INC($H$2:$H$10001,0.75),1,0)</f>
        <v>2</v>
      </c>
      <c r="S2755" t="str">
        <f>IF(R2755&gt;=7,"High",IF(R2755&gt;=4,"Medium","Low"))</f>
        <v>Low</v>
      </c>
    </row>
    <row r="2756" spans="1:19">
      <c r="A2756" t="s">
        <v>2881</v>
      </c>
      <c r="B2756">
        <v>55</v>
      </c>
      <c r="C2756" t="s">
        <v>112</v>
      </c>
      <c r="D2756" t="s">
        <v>128</v>
      </c>
      <c r="E2756">
        <v>45</v>
      </c>
      <c r="F2756" t="s">
        <v>109</v>
      </c>
      <c r="G2756" t="s">
        <v>104</v>
      </c>
      <c r="H2756" s="5">
        <v>492</v>
      </c>
      <c r="I2756" s="5">
        <v>20976.19</v>
      </c>
      <c r="J2756" t="s">
        <v>105</v>
      </c>
      <c r="K2756" t="s">
        <v>106</v>
      </c>
      <c r="L2756">
        <v>2</v>
      </c>
      <c r="M2756">
        <v>0</v>
      </c>
      <c r="N2756">
        <v>5</v>
      </c>
      <c r="O2756" s="6">
        <v>5</v>
      </c>
      <c r="P2756" t="s">
        <v>107</v>
      </c>
      <c r="Q2756" t="s">
        <v>107</v>
      </c>
      <c r="R2756">
        <f>IF(F2756="Monthly",2,0)
+IF(E2756&lt;=6,2,0)
+IF(N2756&lt;=2,2,0)
+IF(L2756&gt;=4,2,0)
+IF(M2756&gt;=2,1,0)
+IF(H2756&gt;=_xlfn.PERCENTILE.INC($H$2:$H$10001,0.75),1,0)</f>
        <v>0</v>
      </c>
      <c r="S2756" t="str">
        <f>IF(R2756&gt;=7,"High",IF(R2756&gt;=4,"Medium","Low"))</f>
        <v>Low</v>
      </c>
    </row>
    <row r="2757" spans="1:19">
      <c r="A2757" t="s">
        <v>2882</v>
      </c>
      <c r="B2757">
        <v>36</v>
      </c>
      <c r="C2757" t="s">
        <v>101</v>
      </c>
      <c r="D2757" t="s">
        <v>126</v>
      </c>
      <c r="E2757">
        <v>21</v>
      </c>
      <c r="F2757" t="s">
        <v>103</v>
      </c>
      <c r="G2757" t="s">
        <v>129</v>
      </c>
      <c r="H2757" s="5">
        <v>1140</v>
      </c>
      <c r="I2757" s="5">
        <v>23935.46</v>
      </c>
      <c r="J2757" t="s">
        <v>115</v>
      </c>
      <c r="K2757" t="s">
        <v>106</v>
      </c>
      <c r="L2757">
        <v>1</v>
      </c>
      <c r="M2757">
        <v>0</v>
      </c>
      <c r="N2757">
        <v>4</v>
      </c>
      <c r="O2757" s="6">
        <v>0</v>
      </c>
      <c r="P2757" t="s">
        <v>107</v>
      </c>
      <c r="Q2757" t="s">
        <v>107</v>
      </c>
      <c r="R2757">
        <f>IF(F2757="Monthly",2,0)
+IF(E2757&lt;=6,2,0)
+IF(N2757&lt;=2,2,0)
+IF(L2757&gt;=4,2,0)
+IF(M2757&gt;=2,1,0)
+IF(H2757&gt;=_xlfn.PERCENTILE.INC($H$2:$H$10001,0.75),1,0)</f>
        <v>3</v>
      </c>
      <c r="S2757" t="str">
        <f>IF(R2757&gt;=7,"High",IF(R2757&gt;=4,"Medium","Low"))</f>
        <v>Low</v>
      </c>
    </row>
    <row r="2758" spans="1:19">
      <c r="A2758" t="s">
        <v>2883</v>
      </c>
      <c r="B2758">
        <v>58</v>
      </c>
      <c r="C2758" t="s">
        <v>112</v>
      </c>
      <c r="D2758" t="s">
        <v>102</v>
      </c>
      <c r="E2758">
        <v>18</v>
      </c>
      <c r="F2758" t="s">
        <v>103</v>
      </c>
      <c r="G2758" t="s">
        <v>104</v>
      </c>
      <c r="H2758" s="5">
        <v>406</v>
      </c>
      <c r="I2758" s="5">
        <v>7294.55</v>
      </c>
      <c r="J2758" t="s">
        <v>115</v>
      </c>
      <c r="K2758" t="s">
        <v>106</v>
      </c>
      <c r="L2758">
        <v>1</v>
      </c>
      <c r="M2758">
        <v>0</v>
      </c>
      <c r="N2758">
        <v>5</v>
      </c>
      <c r="O2758" s="6">
        <v>0</v>
      </c>
      <c r="P2758" t="s">
        <v>107</v>
      </c>
      <c r="Q2758" t="s">
        <v>107</v>
      </c>
      <c r="R2758">
        <f>IF(F2758="Monthly",2,0)
+IF(E2758&lt;=6,2,0)
+IF(N2758&lt;=2,2,0)
+IF(L2758&gt;=4,2,0)
+IF(M2758&gt;=2,1,0)
+IF(H2758&gt;=_xlfn.PERCENTILE.INC($H$2:$H$10001,0.75),1,0)</f>
        <v>2</v>
      </c>
      <c r="S2758" t="str">
        <f>IF(R2758&gt;=7,"High",IF(R2758&gt;=4,"Medium","Low"))</f>
        <v>Low</v>
      </c>
    </row>
    <row r="2759" spans="1:19">
      <c r="A2759" t="s">
        <v>2884</v>
      </c>
      <c r="B2759">
        <v>20</v>
      </c>
      <c r="C2759" t="s">
        <v>112</v>
      </c>
      <c r="D2759" t="s">
        <v>126</v>
      </c>
      <c r="E2759">
        <v>45</v>
      </c>
      <c r="F2759" t="s">
        <v>109</v>
      </c>
      <c r="G2759" t="s">
        <v>104</v>
      </c>
      <c r="H2759" s="5">
        <v>485</v>
      </c>
      <c r="I2759" s="5">
        <v>19853.84</v>
      </c>
      <c r="J2759" t="s">
        <v>134</v>
      </c>
      <c r="K2759" t="s">
        <v>107</v>
      </c>
      <c r="L2759">
        <v>0</v>
      </c>
      <c r="M2759">
        <v>0</v>
      </c>
      <c r="N2759">
        <v>5</v>
      </c>
      <c r="O2759" s="6">
        <v>10</v>
      </c>
      <c r="P2759" t="s">
        <v>106</v>
      </c>
      <c r="Q2759" t="s">
        <v>107</v>
      </c>
      <c r="R2759">
        <f>IF(F2759="Monthly",2,0)
+IF(E2759&lt;=6,2,0)
+IF(N2759&lt;=2,2,0)
+IF(L2759&gt;=4,2,0)
+IF(M2759&gt;=2,1,0)
+IF(H2759&gt;=_xlfn.PERCENTILE.INC($H$2:$H$10001,0.75),1,0)</f>
        <v>0</v>
      </c>
      <c r="S2759" t="str">
        <f>IF(R2759&gt;=7,"High",IF(R2759&gt;=4,"Medium","Low"))</f>
        <v>Low</v>
      </c>
    </row>
    <row r="2760" spans="1:19">
      <c r="A2760" t="s">
        <v>2885</v>
      </c>
      <c r="B2760">
        <v>39</v>
      </c>
      <c r="C2760" t="s">
        <v>112</v>
      </c>
      <c r="D2760" t="s">
        <v>102</v>
      </c>
      <c r="E2760">
        <v>19</v>
      </c>
      <c r="F2760" t="s">
        <v>103</v>
      </c>
      <c r="G2760" t="s">
        <v>110</v>
      </c>
      <c r="H2760" s="5">
        <v>752</v>
      </c>
      <c r="I2760" s="5">
        <v>14452.04</v>
      </c>
      <c r="J2760" t="s">
        <v>117</v>
      </c>
      <c r="K2760" t="s">
        <v>106</v>
      </c>
      <c r="L2760">
        <v>1</v>
      </c>
      <c r="M2760">
        <v>0</v>
      </c>
      <c r="N2760">
        <v>5</v>
      </c>
      <c r="O2760" s="6">
        <v>0</v>
      </c>
      <c r="P2760" t="s">
        <v>106</v>
      </c>
      <c r="Q2760" t="s">
        <v>107</v>
      </c>
      <c r="R2760">
        <f>IF(F2760="Monthly",2,0)
+IF(E2760&lt;=6,2,0)
+IF(N2760&lt;=2,2,0)
+IF(L2760&gt;=4,2,0)
+IF(M2760&gt;=2,1,0)
+IF(H2760&gt;=_xlfn.PERCENTILE.INC($H$2:$H$10001,0.75),1,0)</f>
        <v>2</v>
      </c>
      <c r="S2760" t="str">
        <f>IF(R2760&gt;=7,"High",IF(R2760&gt;=4,"Medium","Low"))</f>
        <v>Low</v>
      </c>
    </row>
    <row r="2761" spans="1:19">
      <c r="A2761" t="s">
        <v>2886</v>
      </c>
      <c r="B2761">
        <v>43</v>
      </c>
      <c r="C2761" t="s">
        <v>112</v>
      </c>
      <c r="D2761" t="s">
        <v>137</v>
      </c>
      <c r="E2761">
        <v>29</v>
      </c>
      <c r="F2761" t="s">
        <v>103</v>
      </c>
      <c r="G2761" t="s">
        <v>104</v>
      </c>
      <c r="H2761" s="5">
        <v>543</v>
      </c>
      <c r="I2761" s="5">
        <v>16064.62</v>
      </c>
      <c r="J2761" t="s">
        <v>115</v>
      </c>
      <c r="K2761" t="s">
        <v>106</v>
      </c>
      <c r="L2761">
        <v>0</v>
      </c>
      <c r="M2761">
        <v>0</v>
      </c>
      <c r="N2761">
        <v>5</v>
      </c>
      <c r="O2761" s="6">
        <v>0</v>
      </c>
      <c r="P2761" t="s">
        <v>107</v>
      </c>
      <c r="Q2761" t="s">
        <v>107</v>
      </c>
      <c r="R2761">
        <f>IF(F2761="Monthly",2,0)
+IF(E2761&lt;=6,2,0)
+IF(N2761&lt;=2,2,0)
+IF(L2761&gt;=4,2,0)
+IF(M2761&gt;=2,1,0)
+IF(H2761&gt;=_xlfn.PERCENTILE.INC($H$2:$H$10001,0.75),1,0)</f>
        <v>2</v>
      </c>
      <c r="S2761" t="str">
        <f>IF(R2761&gt;=7,"High",IF(R2761&gt;=4,"Medium","Low"))</f>
        <v>Low</v>
      </c>
    </row>
    <row r="2762" spans="1:19">
      <c r="A2762" t="s">
        <v>2887</v>
      </c>
      <c r="B2762">
        <v>27</v>
      </c>
      <c r="C2762" t="s">
        <v>112</v>
      </c>
      <c r="D2762" t="s">
        <v>126</v>
      </c>
      <c r="E2762">
        <v>65</v>
      </c>
      <c r="F2762" t="s">
        <v>109</v>
      </c>
      <c r="G2762" t="s">
        <v>110</v>
      </c>
      <c r="H2762" s="5">
        <v>799</v>
      </c>
      <c r="I2762" s="5">
        <v>50521.22</v>
      </c>
      <c r="J2762" t="s">
        <v>117</v>
      </c>
      <c r="K2762" t="s">
        <v>106</v>
      </c>
      <c r="L2762">
        <v>2</v>
      </c>
      <c r="M2762">
        <v>0</v>
      </c>
      <c r="N2762">
        <v>5</v>
      </c>
      <c r="O2762" s="6">
        <v>5</v>
      </c>
      <c r="P2762" t="s">
        <v>107</v>
      </c>
      <c r="Q2762" t="s">
        <v>107</v>
      </c>
      <c r="R2762">
        <f>IF(F2762="Monthly",2,0)
+IF(E2762&lt;=6,2,0)
+IF(N2762&lt;=2,2,0)
+IF(L2762&gt;=4,2,0)
+IF(M2762&gt;=2,1,0)
+IF(H2762&gt;=_xlfn.PERCENTILE.INC($H$2:$H$10001,0.75),1,0)</f>
        <v>1</v>
      </c>
      <c r="S2762" t="str">
        <f>IF(R2762&gt;=7,"High",IF(R2762&gt;=4,"Medium","Low"))</f>
        <v>Low</v>
      </c>
    </row>
    <row r="2763" spans="1:19">
      <c r="A2763" t="s">
        <v>2888</v>
      </c>
      <c r="B2763">
        <v>57</v>
      </c>
      <c r="C2763" t="s">
        <v>101</v>
      </c>
      <c r="D2763" t="s">
        <v>133</v>
      </c>
      <c r="E2763">
        <v>10</v>
      </c>
      <c r="F2763" t="s">
        <v>103</v>
      </c>
      <c r="G2763" t="s">
        <v>129</v>
      </c>
      <c r="H2763" s="5">
        <v>1009</v>
      </c>
      <c r="I2763" s="5">
        <v>9819.84</v>
      </c>
      <c r="J2763" t="s">
        <v>105</v>
      </c>
      <c r="K2763" t="s">
        <v>106</v>
      </c>
      <c r="L2763">
        <v>1</v>
      </c>
      <c r="M2763">
        <v>0</v>
      </c>
      <c r="N2763">
        <v>5</v>
      </c>
      <c r="O2763" s="6">
        <v>0</v>
      </c>
      <c r="P2763" t="s">
        <v>106</v>
      </c>
      <c r="Q2763" t="s">
        <v>106</v>
      </c>
      <c r="R2763">
        <f>IF(F2763="Monthly",2,0)
+IF(E2763&lt;=6,2,0)
+IF(N2763&lt;=2,2,0)
+IF(L2763&gt;=4,2,0)
+IF(M2763&gt;=2,1,0)
+IF(H2763&gt;=_xlfn.PERCENTILE.INC($H$2:$H$10001,0.75),1,0)</f>
        <v>3</v>
      </c>
      <c r="S2763" t="str">
        <f>IF(R2763&gt;=7,"High",IF(R2763&gt;=4,"Medium","Low"))</f>
        <v>Low</v>
      </c>
    </row>
    <row r="2764" spans="1:19">
      <c r="A2764" t="s">
        <v>2889</v>
      </c>
      <c r="B2764">
        <v>45</v>
      </c>
      <c r="C2764" t="s">
        <v>112</v>
      </c>
      <c r="D2764" t="s">
        <v>133</v>
      </c>
      <c r="E2764">
        <v>61</v>
      </c>
      <c r="F2764" t="s">
        <v>103</v>
      </c>
      <c r="G2764" t="s">
        <v>104</v>
      </c>
      <c r="H2764" s="5">
        <v>497</v>
      </c>
      <c r="I2764" s="5">
        <v>31103.759999999998</v>
      </c>
      <c r="J2764" t="s">
        <v>115</v>
      </c>
      <c r="K2764" t="s">
        <v>106</v>
      </c>
      <c r="L2764">
        <v>0</v>
      </c>
      <c r="M2764">
        <v>0</v>
      </c>
      <c r="N2764">
        <v>5</v>
      </c>
      <c r="O2764" s="6">
        <v>0</v>
      </c>
      <c r="P2764" t="s">
        <v>107</v>
      </c>
      <c r="Q2764" t="s">
        <v>107</v>
      </c>
      <c r="R2764">
        <f>IF(F2764="Monthly",2,0)
+IF(E2764&lt;=6,2,0)
+IF(N2764&lt;=2,2,0)
+IF(L2764&gt;=4,2,0)
+IF(M2764&gt;=2,1,0)
+IF(H2764&gt;=_xlfn.PERCENTILE.INC($H$2:$H$10001,0.75),1,0)</f>
        <v>2</v>
      </c>
      <c r="S2764" t="str">
        <f>IF(R2764&gt;=7,"High",IF(R2764&gt;=4,"Medium","Low"))</f>
        <v>Low</v>
      </c>
    </row>
    <row r="2765" spans="1:19">
      <c r="A2765" t="s">
        <v>2890</v>
      </c>
      <c r="B2765">
        <v>22</v>
      </c>
      <c r="C2765" t="s">
        <v>101</v>
      </c>
      <c r="D2765" t="s">
        <v>126</v>
      </c>
      <c r="E2765">
        <v>36</v>
      </c>
      <c r="F2765" t="s">
        <v>109</v>
      </c>
      <c r="G2765" t="s">
        <v>110</v>
      </c>
      <c r="H2765" s="5">
        <v>777</v>
      </c>
      <c r="I2765" s="5">
        <v>28129.78</v>
      </c>
      <c r="J2765" t="s">
        <v>115</v>
      </c>
      <c r="K2765" t="s">
        <v>106</v>
      </c>
      <c r="L2765">
        <v>2</v>
      </c>
      <c r="M2765">
        <v>1</v>
      </c>
      <c r="N2765">
        <v>5</v>
      </c>
      <c r="O2765" s="6">
        <v>0</v>
      </c>
      <c r="P2765" t="s">
        <v>106</v>
      </c>
      <c r="Q2765" t="s">
        <v>107</v>
      </c>
      <c r="R2765">
        <f>IF(F2765="Monthly",2,0)
+IF(E2765&lt;=6,2,0)
+IF(N2765&lt;=2,2,0)
+IF(L2765&gt;=4,2,0)
+IF(M2765&gt;=2,1,0)
+IF(H2765&gt;=_xlfn.PERCENTILE.INC($H$2:$H$10001,0.75),1,0)</f>
        <v>0</v>
      </c>
      <c r="S2765" t="str">
        <f>IF(R2765&gt;=7,"High",IF(R2765&gt;=4,"Medium","Low"))</f>
        <v>Low</v>
      </c>
    </row>
    <row r="2766" spans="1:19">
      <c r="A2766" t="s">
        <v>2891</v>
      </c>
      <c r="B2766">
        <v>48</v>
      </c>
      <c r="C2766" t="s">
        <v>112</v>
      </c>
      <c r="D2766" t="s">
        <v>113</v>
      </c>
      <c r="E2766">
        <v>39</v>
      </c>
      <c r="F2766" t="s">
        <v>103</v>
      </c>
      <c r="G2766" t="s">
        <v>129</v>
      </c>
      <c r="H2766" s="5">
        <v>960</v>
      </c>
      <c r="I2766" s="5">
        <v>36379.58</v>
      </c>
      <c r="J2766" t="s">
        <v>134</v>
      </c>
      <c r="K2766" t="s">
        <v>106</v>
      </c>
      <c r="L2766">
        <v>0</v>
      </c>
      <c r="M2766">
        <v>0</v>
      </c>
      <c r="N2766">
        <v>5</v>
      </c>
      <c r="O2766" s="6">
        <v>0</v>
      </c>
      <c r="P2766" t="s">
        <v>107</v>
      </c>
      <c r="Q2766" t="s">
        <v>106</v>
      </c>
      <c r="R2766">
        <f>IF(F2766="Monthly",2,0)
+IF(E2766&lt;=6,2,0)
+IF(N2766&lt;=2,2,0)
+IF(L2766&gt;=4,2,0)
+IF(M2766&gt;=2,1,0)
+IF(H2766&gt;=_xlfn.PERCENTILE.INC($H$2:$H$10001,0.75),1,0)</f>
        <v>3</v>
      </c>
      <c r="S2766" t="str">
        <f>IF(R2766&gt;=7,"High",IF(R2766&gt;=4,"Medium","Low"))</f>
        <v>Low</v>
      </c>
    </row>
    <row r="2767" spans="1:19">
      <c r="A2767" t="s">
        <v>2892</v>
      </c>
      <c r="B2767">
        <v>28</v>
      </c>
      <c r="C2767" t="s">
        <v>112</v>
      </c>
      <c r="D2767" t="s">
        <v>159</v>
      </c>
      <c r="E2767">
        <v>64</v>
      </c>
      <c r="F2767" t="s">
        <v>103</v>
      </c>
      <c r="G2767" t="s">
        <v>129</v>
      </c>
      <c r="H2767" s="5">
        <v>949</v>
      </c>
      <c r="I2767" s="5">
        <v>59498.45</v>
      </c>
      <c r="J2767" t="s">
        <v>115</v>
      </c>
      <c r="K2767" t="s">
        <v>106</v>
      </c>
      <c r="L2767">
        <v>9</v>
      </c>
      <c r="M2767">
        <v>3</v>
      </c>
      <c r="N2767">
        <v>2</v>
      </c>
      <c r="O2767" s="6">
        <v>0</v>
      </c>
      <c r="P2767" t="s">
        <v>107</v>
      </c>
      <c r="Q2767" t="s">
        <v>106</v>
      </c>
      <c r="R2767">
        <f>IF(F2767="Monthly",2,0)
+IF(E2767&lt;=6,2,0)
+IF(N2767&lt;=2,2,0)
+IF(L2767&gt;=4,2,0)
+IF(M2767&gt;=2,1,0)
+IF(H2767&gt;=_xlfn.PERCENTILE.INC($H$2:$H$10001,0.75),1,0)</f>
        <v>8</v>
      </c>
      <c r="S2767" t="str">
        <f>IF(R2767&gt;=7,"High",IF(R2767&gt;=4,"Medium","Low"))</f>
        <v>High</v>
      </c>
    </row>
    <row r="2768" spans="1:19">
      <c r="A2768" t="s">
        <v>2893</v>
      </c>
      <c r="B2768">
        <v>47</v>
      </c>
      <c r="C2768" t="s">
        <v>101</v>
      </c>
      <c r="D2768" t="s">
        <v>133</v>
      </c>
      <c r="E2768">
        <v>41</v>
      </c>
      <c r="F2768" t="s">
        <v>109</v>
      </c>
      <c r="G2768" t="s">
        <v>104</v>
      </c>
      <c r="H2768" s="5">
        <v>536</v>
      </c>
      <c r="I2768" s="5">
        <v>22125.8</v>
      </c>
      <c r="J2768" t="s">
        <v>134</v>
      </c>
      <c r="K2768" t="s">
        <v>106</v>
      </c>
      <c r="L2768">
        <v>2</v>
      </c>
      <c r="M2768">
        <v>2</v>
      </c>
      <c r="N2768">
        <v>3</v>
      </c>
      <c r="O2768" s="6">
        <v>0</v>
      </c>
      <c r="P2768" t="s">
        <v>107</v>
      </c>
      <c r="Q2768" t="s">
        <v>106</v>
      </c>
      <c r="R2768">
        <f>IF(F2768="Monthly",2,0)
+IF(E2768&lt;=6,2,0)
+IF(N2768&lt;=2,2,0)
+IF(L2768&gt;=4,2,0)
+IF(M2768&gt;=2,1,0)
+IF(H2768&gt;=_xlfn.PERCENTILE.INC($H$2:$H$10001,0.75),1,0)</f>
        <v>1</v>
      </c>
      <c r="S2768" t="str">
        <f>IF(R2768&gt;=7,"High",IF(R2768&gt;=4,"Medium","Low"))</f>
        <v>Low</v>
      </c>
    </row>
    <row r="2769" spans="1:19">
      <c r="A2769" t="s">
        <v>2894</v>
      </c>
      <c r="B2769">
        <v>43</v>
      </c>
      <c r="C2769" t="s">
        <v>101</v>
      </c>
      <c r="D2769" t="s">
        <v>102</v>
      </c>
      <c r="E2769">
        <v>21</v>
      </c>
      <c r="F2769" t="s">
        <v>103</v>
      </c>
      <c r="G2769" t="s">
        <v>104</v>
      </c>
      <c r="H2769" s="5">
        <v>471</v>
      </c>
      <c r="I2769" s="5">
        <v>10131.73</v>
      </c>
      <c r="J2769" t="s">
        <v>117</v>
      </c>
      <c r="K2769" t="s">
        <v>106</v>
      </c>
      <c r="L2769">
        <v>1</v>
      </c>
      <c r="M2769">
        <v>0</v>
      </c>
      <c r="N2769">
        <v>4</v>
      </c>
      <c r="O2769" s="6">
        <v>0</v>
      </c>
      <c r="P2769" t="s">
        <v>106</v>
      </c>
      <c r="Q2769" t="s">
        <v>107</v>
      </c>
      <c r="R2769">
        <f>IF(F2769="Monthly",2,0)
+IF(E2769&lt;=6,2,0)
+IF(N2769&lt;=2,2,0)
+IF(L2769&gt;=4,2,0)
+IF(M2769&gt;=2,1,0)
+IF(H2769&gt;=_xlfn.PERCENTILE.INC($H$2:$H$10001,0.75),1,0)</f>
        <v>2</v>
      </c>
      <c r="S2769" t="str">
        <f>IF(R2769&gt;=7,"High",IF(R2769&gt;=4,"Medium","Low"))</f>
        <v>Low</v>
      </c>
    </row>
    <row r="2770" spans="1:19">
      <c r="A2770" t="s">
        <v>2895</v>
      </c>
      <c r="B2770">
        <v>26</v>
      </c>
      <c r="C2770" t="s">
        <v>112</v>
      </c>
      <c r="D2770" t="s">
        <v>126</v>
      </c>
      <c r="E2770">
        <v>48</v>
      </c>
      <c r="F2770" t="s">
        <v>109</v>
      </c>
      <c r="G2770" t="s">
        <v>110</v>
      </c>
      <c r="H2770" s="5">
        <v>822</v>
      </c>
      <c r="I2770" s="5">
        <v>38025.339999999997</v>
      </c>
      <c r="J2770" t="s">
        <v>117</v>
      </c>
      <c r="K2770" t="s">
        <v>106</v>
      </c>
      <c r="L2770">
        <v>1</v>
      </c>
      <c r="M2770">
        <v>0</v>
      </c>
      <c r="N2770">
        <v>5</v>
      </c>
      <c r="O2770" s="6">
        <v>5</v>
      </c>
      <c r="P2770" t="s">
        <v>107</v>
      </c>
      <c r="Q2770" t="s">
        <v>107</v>
      </c>
      <c r="R2770">
        <f>IF(F2770="Monthly",2,0)
+IF(E2770&lt;=6,2,0)
+IF(N2770&lt;=2,2,0)
+IF(L2770&gt;=4,2,0)
+IF(M2770&gt;=2,1,0)
+IF(H2770&gt;=_xlfn.PERCENTILE.INC($H$2:$H$10001,0.75),1,0)</f>
        <v>1</v>
      </c>
      <c r="S2770" t="str">
        <f>IF(R2770&gt;=7,"High",IF(R2770&gt;=4,"Medium","Low"))</f>
        <v>Low</v>
      </c>
    </row>
    <row r="2771" spans="1:19">
      <c r="A2771" t="s">
        <v>2896</v>
      </c>
      <c r="B2771">
        <v>35</v>
      </c>
      <c r="C2771" t="s">
        <v>112</v>
      </c>
      <c r="D2771" t="s">
        <v>137</v>
      </c>
      <c r="E2771">
        <v>51</v>
      </c>
      <c r="F2771" t="s">
        <v>103</v>
      </c>
      <c r="G2771" t="s">
        <v>104</v>
      </c>
      <c r="H2771" s="5">
        <v>531</v>
      </c>
      <c r="I2771" s="5">
        <v>27437</v>
      </c>
      <c r="J2771" t="s">
        <v>134</v>
      </c>
      <c r="K2771" t="s">
        <v>106</v>
      </c>
      <c r="L2771">
        <v>1</v>
      </c>
      <c r="M2771">
        <v>0</v>
      </c>
      <c r="N2771">
        <v>5</v>
      </c>
      <c r="O2771" s="6">
        <v>0</v>
      </c>
      <c r="P2771" t="s">
        <v>106</v>
      </c>
      <c r="Q2771" t="s">
        <v>107</v>
      </c>
      <c r="R2771">
        <f>IF(F2771="Monthly",2,0)
+IF(E2771&lt;=6,2,0)
+IF(N2771&lt;=2,2,0)
+IF(L2771&gt;=4,2,0)
+IF(M2771&gt;=2,1,0)
+IF(H2771&gt;=_xlfn.PERCENTILE.INC($H$2:$H$10001,0.75),1,0)</f>
        <v>2</v>
      </c>
      <c r="S2771" t="str">
        <f>IF(R2771&gt;=7,"High",IF(R2771&gt;=4,"Medium","Low"))</f>
        <v>Low</v>
      </c>
    </row>
    <row r="2772" spans="1:19">
      <c r="A2772" t="s">
        <v>2897</v>
      </c>
      <c r="B2772">
        <v>51</v>
      </c>
      <c r="C2772" t="s">
        <v>112</v>
      </c>
      <c r="D2772" t="s">
        <v>119</v>
      </c>
      <c r="E2772">
        <v>49</v>
      </c>
      <c r="F2772" t="s">
        <v>109</v>
      </c>
      <c r="G2772" t="s">
        <v>104</v>
      </c>
      <c r="H2772" s="5">
        <v>481</v>
      </c>
      <c r="I2772" s="5">
        <v>24184.39</v>
      </c>
      <c r="J2772" t="s">
        <v>140</v>
      </c>
      <c r="K2772" t="s">
        <v>106</v>
      </c>
      <c r="L2772">
        <v>0</v>
      </c>
      <c r="M2772">
        <v>0</v>
      </c>
      <c r="N2772">
        <v>5</v>
      </c>
      <c r="O2772" s="6">
        <v>0</v>
      </c>
      <c r="P2772" t="s">
        <v>107</v>
      </c>
      <c r="Q2772" t="s">
        <v>106</v>
      </c>
      <c r="R2772">
        <f>IF(F2772="Monthly",2,0)
+IF(E2772&lt;=6,2,0)
+IF(N2772&lt;=2,2,0)
+IF(L2772&gt;=4,2,0)
+IF(M2772&gt;=2,1,0)
+IF(H2772&gt;=_xlfn.PERCENTILE.INC($H$2:$H$10001,0.75),1,0)</f>
        <v>0</v>
      </c>
      <c r="S2772" t="str">
        <f>IF(R2772&gt;=7,"High",IF(R2772&gt;=4,"Medium","Low"))</f>
        <v>Low</v>
      </c>
    </row>
    <row r="2773" spans="1:19">
      <c r="A2773" t="s">
        <v>2898</v>
      </c>
      <c r="B2773">
        <v>51</v>
      </c>
      <c r="C2773" t="s">
        <v>112</v>
      </c>
      <c r="D2773" t="s">
        <v>126</v>
      </c>
      <c r="E2773">
        <v>51</v>
      </c>
      <c r="F2773" t="s">
        <v>109</v>
      </c>
      <c r="G2773" t="s">
        <v>104</v>
      </c>
      <c r="H2773" s="5">
        <v>565</v>
      </c>
      <c r="I2773" s="5">
        <v>26677.98</v>
      </c>
      <c r="J2773" t="s">
        <v>115</v>
      </c>
      <c r="K2773" t="s">
        <v>107</v>
      </c>
      <c r="L2773">
        <v>0</v>
      </c>
      <c r="M2773">
        <v>0</v>
      </c>
      <c r="N2773">
        <v>5</v>
      </c>
      <c r="O2773" s="6">
        <v>10</v>
      </c>
      <c r="P2773" t="s">
        <v>107</v>
      </c>
      <c r="Q2773" t="s">
        <v>107</v>
      </c>
      <c r="R2773">
        <f>IF(F2773="Monthly",2,0)
+IF(E2773&lt;=6,2,0)
+IF(N2773&lt;=2,2,0)
+IF(L2773&gt;=4,2,0)
+IF(M2773&gt;=2,1,0)
+IF(H2773&gt;=_xlfn.PERCENTILE.INC($H$2:$H$10001,0.75),1,0)</f>
        <v>0</v>
      </c>
      <c r="S2773" t="str">
        <f>IF(R2773&gt;=7,"High",IF(R2773&gt;=4,"Medium","Low"))</f>
        <v>Low</v>
      </c>
    </row>
    <row r="2774" spans="1:19">
      <c r="A2774" t="s">
        <v>2899</v>
      </c>
      <c r="B2774">
        <v>25</v>
      </c>
      <c r="C2774" t="s">
        <v>101</v>
      </c>
      <c r="D2774" t="s">
        <v>133</v>
      </c>
      <c r="E2774">
        <v>43</v>
      </c>
      <c r="F2774" t="s">
        <v>103</v>
      </c>
      <c r="G2774" t="s">
        <v>129</v>
      </c>
      <c r="H2774" s="5">
        <v>1084</v>
      </c>
      <c r="I2774" s="5">
        <v>45774.04</v>
      </c>
      <c r="J2774" t="s">
        <v>134</v>
      </c>
      <c r="K2774" t="s">
        <v>106</v>
      </c>
      <c r="L2774">
        <v>1</v>
      </c>
      <c r="M2774">
        <v>0</v>
      </c>
      <c r="N2774">
        <v>4</v>
      </c>
      <c r="O2774" s="6">
        <v>0</v>
      </c>
      <c r="P2774" t="s">
        <v>106</v>
      </c>
      <c r="Q2774" t="s">
        <v>107</v>
      </c>
      <c r="R2774">
        <f>IF(F2774="Monthly",2,0)
+IF(E2774&lt;=6,2,0)
+IF(N2774&lt;=2,2,0)
+IF(L2774&gt;=4,2,0)
+IF(M2774&gt;=2,1,0)
+IF(H2774&gt;=_xlfn.PERCENTILE.INC($H$2:$H$10001,0.75),1,0)</f>
        <v>3</v>
      </c>
      <c r="S2774" t="str">
        <f>IF(R2774&gt;=7,"High",IF(R2774&gt;=4,"Medium","Low"))</f>
        <v>Low</v>
      </c>
    </row>
    <row r="2775" spans="1:19">
      <c r="A2775" t="s">
        <v>2900</v>
      </c>
      <c r="B2775">
        <v>32</v>
      </c>
      <c r="C2775" t="s">
        <v>112</v>
      </c>
      <c r="D2775" t="s">
        <v>123</v>
      </c>
      <c r="E2775">
        <v>16</v>
      </c>
      <c r="F2775" t="s">
        <v>103</v>
      </c>
      <c r="G2775" t="s">
        <v>129</v>
      </c>
      <c r="H2775" s="5">
        <v>978</v>
      </c>
      <c r="I2775" s="5">
        <v>15241.61</v>
      </c>
      <c r="J2775" t="s">
        <v>117</v>
      </c>
      <c r="K2775" t="s">
        <v>106</v>
      </c>
      <c r="L2775">
        <v>2</v>
      </c>
      <c r="M2775">
        <v>0</v>
      </c>
      <c r="N2775">
        <v>5</v>
      </c>
      <c r="O2775" s="6">
        <v>0</v>
      </c>
      <c r="P2775" t="s">
        <v>107</v>
      </c>
      <c r="Q2775" t="s">
        <v>107</v>
      </c>
      <c r="R2775">
        <f>IF(F2775="Monthly",2,0)
+IF(E2775&lt;=6,2,0)
+IF(N2775&lt;=2,2,0)
+IF(L2775&gt;=4,2,0)
+IF(M2775&gt;=2,1,0)
+IF(H2775&gt;=_xlfn.PERCENTILE.INC($H$2:$H$10001,0.75),1,0)</f>
        <v>3</v>
      </c>
      <c r="S2775" t="str">
        <f>IF(R2775&gt;=7,"High",IF(R2775&gt;=4,"Medium","Low"))</f>
        <v>Low</v>
      </c>
    </row>
    <row r="2776" spans="1:19">
      <c r="A2776" t="s">
        <v>2901</v>
      </c>
      <c r="B2776">
        <v>34</v>
      </c>
      <c r="C2776" t="s">
        <v>112</v>
      </c>
      <c r="D2776" t="s">
        <v>133</v>
      </c>
      <c r="E2776">
        <v>49</v>
      </c>
      <c r="F2776" t="s">
        <v>121</v>
      </c>
      <c r="G2776" t="s">
        <v>104</v>
      </c>
      <c r="H2776" s="5">
        <v>419</v>
      </c>
      <c r="I2776" s="5">
        <v>17179.919999999998</v>
      </c>
      <c r="J2776" t="s">
        <v>105</v>
      </c>
      <c r="K2776" t="s">
        <v>106</v>
      </c>
      <c r="L2776">
        <v>2</v>
      </c>
      <c r="M2776">
        <v>1</v>
      </c>
      <c r="N2776">
        <v>5</v>
      </c>
      <c r="O2776" s="6">
        <v>15</v>
      </c>
      <c r="P2776" t="s">
        <v>107</v>
      </c>
      <c r="Q2776" t="s">
        <v>107</v>
      </c>
      <c r="R2776">
        <f>IF(F2776="Monthly",2,0)
+IF(E2776&lt;=6,2,0)
+IF(N2776&lt;=2,2,0)
+IF(L2776&gt;=4,2,0)
+IF(M2776&gt;=2,1,0)
+IF(H2776&gt;=_xlfn.PERCENTILE.INC($H$2:$H$10001,0.75),1,0)</f>
        <v>0</v>
      </c>
      <c r="S2776" t="str">
        <f>IF(R2776&gt;=7,"High",IF(R2776&gt;=4,"Medium","Low"))</f>
        <v>Low</v>
      </c>
    </row>
    <row r="2777" spans="1:19">
      <c r="A2777" t="s">
        <v>2902</v>
      </c>
      <c r="B2777">
        <v>30</v>
      </c>
      <c r="C2777" t="s">
        <v>112</v>
      </c>
      <c r="D2777" t="s">
        <v>119</v>
      </c>
      <c r="E2777">
        <v>35</v>
      </c>
      <c r="F2777" t="s">
        <v>121</v>
      </c>
      <c r="G2777" t="s">
        <v>104</v>
      </c>
      <c r="H2777" s="5">
        <v>491</v>
      </c>
      <c r="I2777" s="5">
        <v>16968.96</v>
      </c>
      <c r="J2777" t="s">
        <v>117</v>
      </c>
      <c r="K2777" t="s">
        <v>106</v>
      </c>
      <c r="L2777">
        <v>1</v>
      </c>
      <c r="M2777">
        <v>0</v>
      </c>
      <c r="N2777">
        <v>4</v>
      </c>
      <c r="O2777" s="6">
        <v>0</v>
      </c>
      <c r="P2777" t="s">
        <v>107</v>
      </c>
      <c r="Q2777" t="s">
        <v>107</v>
      </c>
      <c r="R2777">
        <f>IF(F2777="Monthly",2,0)
+IF(E2777&lt;=6,2,0)
+IF(N2777&lt;=2,2,0)
+IF(L2777&gt;=4,2,0)
+IF(M2777&gt;=2,1,0)
+IF(H2777&gt;=_xlfn.PERCENTILE.INC($H$2:$H$10001,0.75),1,0)</f>
        <v>0</v>
      </c>
      <c r="S2777" t="str">
        <f>IF(R2777&gt;=7,"High",IF(R2777&gt;=4,"Medium","Low"))</f>
        <v>Low</v>
      </c>
    </row>
    <row r="2778" spans="1:19">
      <c r="A2778" t="s">
        <v>2903</v>
      </c>
      <c r="B2778">
        <v>38</v>
      </c>
      <c r="C2778" t="s">
        <v>101</v>
      </c>
      <c r="D2778" t="s">
        <v>131</v>
      </c>
      <c r="E2778">
        <v>63</v>
      </c>
      <c r="F2778" t="s">
        <v>103</v>
      </c>
      <c r="G2778" t="s">
        <v>129</v>
      </c>
      <c r="H2778" s="5">
        <v>985</v>
      </c>
      <c r="I2778" s="5">
        <v>63318.35</v>
      </c>
      <c r="J2778" t="s">
        <v>115</v>
      </c>
      <c r="K2778" t="s">
        <v>106</v>
      </c>
      <c r="L2778">
        <v>1</v>
      </c>
      <c r="M2778">
        <v>0</v>
      </c>
      <c r="N2778">
        <v>5</v>
      </c>
      <c r="O2778" s="6">
        <v>0</v>
      </c>
      <c r="P2778" t="s">
        <v>106</v>
      </c>
      <c r="Q2778" t="s">
        <v>107</v>
      </c>
      <c r="R2778">
        <f>IF(F2778="Monthly",2,0)
+IF(E2778&lt;=6,2,0)
+IF(N2778&lt;=2,2,0)
+IF(L2778&gt;=4,2,0)
+IF(M2778&gt;=2,1,0)
+IF(H2778&gt;=_xlfn.PERCENTILE.INC($H$2:$H$10001,0.75),1,0)</f>
        <v>3</v>
      </c>
      <c r="S2778" t="str">
        <f>IF(R2778&gt;=7,"High",IF(R2778&gt;=4,"Medium","Low"))</f>
        <v>Low</v>
      </c>
    </row>
    <row r="2779" spans="1:19">
      <c r="A2779" t="s">
        <v>2904</v>
      </c>
      <c r="B2779">
        <v>30</v>
      </c>
      <c r="C2779" t="s">
        <v>112</v>
      </c>
      <c r="D2779" t="s">
        <v>126</v>
      </c>
      <c r="E2779">
        <v>13</v>
      </c>
      <c r="F2779" t="s">
        <v>103</v>
      </c>
      <c r="G2779" t="s">
        <v>110</v>
      </c>
      <c r="H2779" s="5">
        <v>709</v>
      </c>
      <c r="I2779" s="5">
        <v>8970.7099999999991</v>
      </c>
      <c r="J2779" t="s">
        <v>115</v>
      </c>
      <c r="K2779" t="s">
        <v>106</v>
      </c>
      <c r="L2779">
        <v>1</v>
      </c>
      <c r="M2779">
        <v>0</v>
      </c>
      <c r="N2779">
        <v>5</v>
      </c>
      <c r="O2779" s="6">
        <v>0</v>
      </c>
      <c r="P2779" t="s">
        <v>106</v>
      </c>
      <c r="Q2779" t="s">
        <v>107</v>
      </c>
      <c r="R2779">
        <f>IF(F2779="Monthly",2,0)
+IF(E2779&lt;=6,2,0)
+IF(N2779&lt;=2,2,0)
+IF(L2779&gt;=4,2,0)
+IF(M2779&gt;=2,1,0)
+IF(H2779&gt;=_xlfn.PERCENTILE.INC($H$2:$H$10001,0.75),1,0)</f>
        <v>2</v>
      </c>
      <c r="S2779" t="str">
        <f>IF(R2779&gt;=7,"High",IF(R2779&gt;=4,"Medium","Low"))</f>
        <v>Low</v>
      </c>
    </row>
    <row r="2780" spans="1:19">
      <c r="A2780" t="s">
        <v>2905</v>
      </c>
      <c r="B2780">
        <v>37</v>
      </c>
      <c r="C2780" t="s">
        <v>112</v>
      </c>
      <c r="D2780" t="s">
        <v>133</v>
      </c>
      <c r="E2780">
        <v>46</v>
      </c>
      <c r="F2780" t="s">
        <v>109</v>
      </c>
      <c r="G2780" t="s">
        <v>110</v>
      </c>
      <c r="H2780" s="5">
        <v>784</v>
      </c>
      <c r="I2780" s="5">
        <v>31650.57</v>
      </c>
      <c r="J2780" t="s">
        <v>105</v>
      </c>
      <c r="K2780" t="s">
        <v>106</v>
      </c>
      <c r="L2780">
        <v>1</v>
      </c>
      <c r="M2780">
        <v>0</v>
      </c>
      <c r="N2780">
        <v>5</v>
      </c>
      <c r="O2780" s="6">
        <v>10</v>
      </c>
      <c r="P2780" t="s">
        <v>107</v>
      </c>
      <c r="Q2780" t="s">
        <v>106</v>
      </c>
      <c r="R2780">
        <f>IF(F2780="Monthly",2,0)
+IF(E2780&lt;=6,2,0)
+IF(N2780&lt;=2,2,0)
+IF(L2780&gt;=4,2,0)
+IF(M2780&gt;=2,1,0)
+IF(H2780&gt;=_xlfn.PERCENTILE.INC($H$2:$H$10001,0.75),1,0)</f>
        <v>0</v>
      </c>
      <c r="S2780" t="str">
        <f>IF(R2780&gt;=7,"High",IF(R2780&gt;=4,"Medium","Low"))</f>
        <v>Low</v>
      </c>
    </row>
    <row r="2781" spans="1:19">
      <c r="A2781" t="s">
        <v>2906</v>
      </c>
      <c r="B2781">
        <v>52</v>
      </c>
      <c r="C2781" t="s">
        <v>101</v>
      </c>
      <c r="D2781" t="s">
        <v>137</v>
      </c>
      <c r="E2781">
        <v>19</v>
      </c>
      <c r="F2781" t="s">
        <v>109</v>
      </c>
      <c r="G2781" t="s">
        <v>129</v>
      </c>
      <c r="H2781" s="5">
        <v>1028</v>
      </c>
      <c r="I2781" s="5">
        <v>17067.7</v>
      </c>
      <c r="J2781" t="s">
        <v>105</v>
      </c>
      <c r="K2781" t="s">
        <v>106</v>
      </c>
      <c r="L2781">
        <v>0</v>
      </c>
      <c r="M2781">
        <v>0</v>
      </c>
      <c r="N2781">
        <v>5</v>
      </c>
      <c r="O2781" s="6">
        <v>10</v>
      </c>
      <c r="P2781" t="s">
        <v>107</v>
      </c>
      <c r="Q2781" t="s">
        <v>107</v>
      </c>
      <c r="R2781">
        <f>IF(F2781="Monthly",2,0)
+IF(E2781&lt;=6,2,0)
+IF(N2781&lt;=2,2,0)
+IF(L2781&gt;=4,2,0)
+IF(M2781&gt;=2,1,0)
+IF(H2781&gt;=_xlfn.PERCENTILE.INC($H$2:$H$10001,0.75),1,0)</f>
        <v>1</v>
      </c>
      <c r="S2781" t="str">
        <f>IF(R2781&gt;=7,"High",IF(R2781&gt;=4,"Medium","Low"))</f>
        <v>Low</v>
      </c>
    </row>
    <row r="2782" spans="1:19">
      <c r="A2782" t="s">
        <v>2907</v>
      </c>
      <c r="B2782">
        <v>22</v>
      </c>
      <c r="C2782" t="s">
        <v>101</v>
      </c>
      <c r="D2782" t="s">
        <v>131</v>
      </c>
      <c r="E2782">
        <v>17</v>
      </c>
      <c r="F2782" t="s">
        <v>103</v>
      </c>
      <c r="G2782" t="s">
        <v>104</v>
      </c>
      <c r="H2782" s="5">
        <v>438</v>
      </c>
      <c r="I2782" s="5">
        <v>7528.78</v>
      </c>
      <c r="J2782" t="s">
        <v>140</v>
      </c>
      <c r="K2782" t="s">
        <v>106</v>
      </c>
      <c r="L2782">
        <v>0</v>
      </c>
      <c r="M2782">
        <v>0</v>
      </c>
      <c r="N2782">
        <v>5</v>
      </c>
      <c r="O2782" s="6">
        <v>0</v>
      </c>
      <c r="P2782" t="s">
        <v>107</v>
      </c>
      <c r="Q2782" t="s">
        <v>106</v>
      </c>
      <c r="R2782">
        <f>IF(F2782="Monthly",2,0)
+IF(E2782&lt;=6,2,0)
+IF(N2782&lt;=2,2,0)
+IF(L2782&gt;=4,2,0)
+IF(M2782&gt;=2,1,0)
+IF(H2782&gt;=_xlfn.PERCENTILE.INC($H$2:$H$10001,0.75),1,0)</f>
        <v>2</v>
      </c>
      <c r="S2782" t="str">
        <f>IF(R2782&gt;=7,"High",IF(R2782&gt;=4,"Medium","Low"))</f>
        <v>Low</v>
      </c>
    </row>
    <row r="2783" spans="1:19">
      <c r="A2783" t="s">
        <v>2908</v>
      </c>
      <c r="B2783">
        <v>18</v>
      </c>
      <c r="C2783" t="s">
        <v>112</v>
      </c>
      <c r="D2783" t="s">
        <v>131</v>
      </c>
      <c r="E2783">
        <v>22</v>
      </c>
      <c r="F2783" t="s">
        <v>121</v>
      </c>
      <c r="G2783" t="s">
        <v>104</v>
      </c>
      <c r="H2783" s="5">
        <v>521</v>
      </c>
      <c r="I2783" s="5">
        <v>9511.82</v>
      </c>
      <c r="J2783" t="s">
        <v>140</v>
      </c>
      <c r="K2783" t="s">
        <v>107</v>
      </c>
      <c r="L2783">
        <v>0</v>
      </c>
      <c r="M2783">
        <v>0</v>
      </c>
      <c r="N2783">
        <v>5</v>
      </c>
      <c r="O2783" s="6">
        <v>15</v>
      </c>
      <c r="P2783" t="s">
        <v>106</v>
      </c>
      <c r="Q2783" t="s">
        <v>107</v>
      </c>
      <c r="R2783">
        <f>IF(F2783="Monthly",2,0)
+IF(E2783&lt;=6,2,0)
+IF(N2783&lt;=2,2,0)
+IF(L2783&gt;=4,2,0)
+IF(M2783&gt;=2,1,0)
+IF(H2783&gt;=_xlfn.PERCENTILE.INC($H$2:$H$10001,0.75),1,0)</f>
        <v>0</v>
      </c>
      <c r="S2783" t="str">
        <f>IF(R2783&gt;=7,"High",IF(R2783&gt;=4,"Medium","Low"))</f>
        <v>Low</v>
      </c>
    </row>
    <row r="2784" spans="1:19">
      <c r="A2784" t="s">
        <v>2909</v>
      </c>
      <c r="B2784">
        <v>46</v>
      </c>
      <c r="C2784" t="s">
        <v>101</v>
      </c>
      <c r="D2784" t="s">
        <v>137</v>
      </c>
      <c r="E2784">
        <v>36</v>
      </c>
      <c r="F2784" t="s">
        <v>109</v>
      </c>
      <c r="G2784" t="s">
        <v>104</v>
      </c>
      <c r="H2784" s="5">
        <v>478</v>
      </c>
      <c r="I2784" s="5">
        <v>16172.92</v>
      </c>
      <c r="J2784" t="s">
        <v>134</v>
      </c>
      <c r="K2784" t="s">
        <v>106</v>
      </c>
      <c r="L2784">
        <v>0</v>
      </c>
      <c r="M2784">
        <v>0</v>
      </c>
      <c r="N2784">
        <v>5</v>
      </c>
      <c r="O2784" s="6">
        <v>5</v>
      </c>
      <c r="P2784" t="s">
        <v>106</v>
      </c>
      <c r="Q2784" t="s">
        <v>106</v>
      </c>
      <c r="R2784">
        <f>IF(F2784="Monthly",2,0)
+IF(E2784&lt;=6,2,0)
+IF(N2784&lt;=2,2,0)
+IF(L2784&gt;=4,2,0)
+IF(M2784&gt;=2,1,0)
+IF(H2784&gt;=_xlfn.PERCENTILE.INC($H$2:$H$10001,0.75),1,0)</f>
        <v>0</v>
      </c>
      <c r="S2784" t="str">
        <f>IF(R2784&gt;=7,"High",IF(R2784&gt;=4,"Medium","Low"))</f>
        <v>Low</v>
      </c>
    </row>
    <row r="2785" spans="1:19">
      <c r="A2785" t="s">
        <v>2910</v>
      </c>
      <c r="B2785">
        <v>58</v>
      </c>
      <c r="C2785" t="s">
        <v>101</v>
      </c>
      <c r="D2785" t="s">
        <v>126</v>
      </c>
      <c r="E2785">
        <v>55</v>
      </c>
      <c r="F2785" t="s">
        <v>103</v>
      </c>
      <c r="G2785" t="s">
        <v>110</v>
      </c>
      <c r="H2785" s="5">
        <v>822</v>
      </c>
      <c r="I2785" s="5">
        <v>46417.8</v>
      </c>
      <c r="J2785" t="s">
        <v>134</v>
      </c>
      <c r="K2785" t="s">
        <v>106</v>
      </c>
      <c r="L2785">
        <v>2</v>
      </c>
      <c r="M2785">
        <v>0</v>
      </c>
      <c r="N2785">
        <v>5</v>
      </c>
      <c r="O2785" s="6">
        <v>0</v>
      </c>
      <c r="P2785" t="s">
        <v>107</v>
      </c>
      <c r="Q2785" t="s">
        <v>107</v>
      </c>
      <c r="R2785">
        <f>IF(F2785="Monthly",2,0)
+IF(E2785&lt;=6,2,0)
+IF(N2785&lt;=2,2,0)
+IF(L2785&gt;=4,2,0)
+IF(M2785&gt;=2,1,0)
+IF(H2785&gt;=_xlfn.PERCENTILE.INC($H$2:$H$10001,0.75),1,0)</f>
        <v>3</v>
      </c>
      <c r="S2785" t="str">
        <f>IF(R2785&gt;=7,"High",IF(R2785&gt;=4,"Medium","Low"))</f>
        <v>Low</v>
      </c>
    </row>
    <row r="2786" spans="1:19">
      <c r="A2786" t="s">
        <v>2911</v>
      </c>
      <c r="B2786">
        <v>31</v>
      </c>
      <c r="C2786" t="s">
        <v>112</v>
      </c>
      <c r="D2786" t="s">
        <v>128</v>
      </c>
      <c r="E2786">
        <v>35</v>
      </c>
      <c r="F2786" t="s">
        <v>109</v>
      </c>
      <c r="G2786" t="s">
        <v>110</v>
      </c>
      <c r="H2786" s="5">
        <v>790</v>
      </c>
      <c r="I2786" s="5">
        <v>27658.41</v>
      </c>
      <c r="J2786" t="s">
        <v>134</v>
      </c>
      <c r="K2786" t="s">
        <v>107</v>
      </c>
      <c r="L2786">
        <v>2</v>
      </c>
      <c r="M2786">
        <v>1</v>
      </c>
      <c r="N2786">
        <v>4</v>
      </c>
      <c r="O2786" s="6">
        <v>0</v>
      </c>
      <c r="P2786" t="s">
        <v>107</v>
      </c>
      <c r="Q2786" t="s">
        <v>107</v>
      </c>
      <c r="R2786">
        <f>IF(F2786="Monthly",2,0)
+IF(E2786&lt;=6,2,0)
+IF(N2786&lt;=2,2,0)
+IF(L2786&gt;=4,2,0)
+IF(M2786&gt;=2,1,0)
+IF(H2786&gt;=_xlfn.PERCENTILE.INC($H$2:$H$10001,0.75),1,0)</f>
        <v>0</v>
      </c>
      <c r="S2786" t="str">
        <f>IF(R2786&gt;=7,"High",IF(R2786&gt;=4,"Medium","Low"))</f>
        <v>Low</v>
      </c>
    </row>
    <row r="2787" spans="1:19">
      <c r="A2787" t="s">
        <v>2912</v>
      </c>
      <c r="B2787">
        <v>39</v>
      </c>
      <c r="C2787" t="s">
        <v>101</v>
      </c>
      <c r="D2787" t="s">
        <v>113</v>
      </c>
      <c r="E2787">
        <v>18</v>
      </c>
      <c r="F2787" t="s">
        <v>109</v>
      </c>
      <c r="G2787" t="s">
        <v>104</v>
      </c>
      <c r="H2787" s="5">
        <v>521</v>
      </c>
      <c r="I2787" s="5">
        <v>9069.74</v>
      </c>
      <c r="J2787" t="s">
        <v>134</v>
      </c>
      <c r="K2787" t="s">
        <v>106</v>
      </c>
      <c r="L2787">
        <v>0</v>
      </c>
      <c r="M2787">
        <v>0</v>
      </c>
      <c r="N2787">
        <v>5</v>
      </c>
      <c r="O2787" s="6">
        <v>5</v>
      </c>
      <c r="P2787" t="s">
        <v>107</v>
      </c>
      <c r="Q2787" t="s">
        <v>107</v>
      </c>
      <c r="R2787">
        <f>IF(F2787="Monthly",2,0)
+IF(E2787&lt;=6,2,0)
+IF(N2787&lt;=2,2,0)
+IF(L2787&gt;=4,2,0)
+IF(M2787&gt;=2,1,0)
+IF(H2787&gt;=_xlfn.PERCENTILE.INC($H$2:$H$10001,0.75),1,0)</f>
        <v>0</v>
      </c>
      <c r="S2787" t="str">
        <f>IF(R2787&gt;=7,"High",IF(R2787&gt;=4,"Medium","Low"))</f>
        <v>Low</v>
      </c>
    </row>
    <row r="2788" spans="1:19">
      <c r="A2788" t="s">
        <v>2913</v>
      </c>
      <c r="B2788">
        <v>44</v>
      </c>
      <c r="C2788" t="s">
        <v>112</v>
      </c>
      <c r="D2788" t="s">
        <v>126</v>
      </c>
      <c r="E2788">
        <v>24</v>
      </c>
      <c r="F2788" t="s">
        <v>103</v>
      </c>
      <c r="G2788" t="s">
        <v>104</v>
      </c>
      <c r="H2788" s="5">
        <v>476</v>
      </c>
      <c r="I2788" s="5">
        <v>11694.22</v>
      </c>
      <c r="J2788" t="s">
        <v>140</v>
      </c>
      <c r="K2788" t="s">
        <v>106</v>
      </c>
      <c r="L2788">
        <v>2</v>
      </c>
      <c r="M2788">
        <v>0</v>
      </c>
      <c r="N2788">
        <v>4</v>
      </c>
      <c r="O2788" s="6">
        <v>0</v>
      </c>
      <c r="P2788" t="s">
        <v>107</v>
      </c>
      <c r="Q2788" t="s">
        <v>107</v>
      </c>
      <c r="R2788">
        <f>IF(F2788="Monthly",2,0)
+IF(E2788&lt;=6,2,0)
+IF(N2788&lt;=2,2,0)
+IF(L2788&gt;=4,2,0)
+IF(M2788&gt;=2,1,0)
+IF(H2788&gt;=_xlfn.PERCENTILE.INC($H$2:$H$10001,0.75),1,0)</f>
        <v>2</v>
      </c>
      <c r="S2788" t="str">
        <f>IF(R2788&gt;=7,"High",IF(R2788&gt;=4,"Medium","Low"))</f>
        <v>Low</v>
      </c>
    </row>
    <row r="2789" spans="1:19">
      <c r="A2789" t="s">
        <v>2914</v>
      </c>
      <c r="B2789">
        <v>38</v>
      </c>
      <c r="C2789" t="s">
        <v>112</v>
      </c>
      <c r="D2789" t="s">
        <v>113</v>
      </c>
      <c r="E2789">
        <v>23</v>
      </c>
      <c r="F2789" t="s">
        <v>109</v>
      </c>
      <c r="G2789" t="s">
        <v>104</v>
      </c>
      <c r="H2789" s="5">
        <v>426</v>
      </c>
      <c r="I2789" s="5">
        <v>9771.85</v>
      </c>
      <c r="J2789" t="s">
        <v>105</v>
      </c>
      <c r="K2789" t="s">
        <v>107</v>
      </c>
      <c r="L2789">
        <v>2</v>
      </c>
      <c r="M2789">
        <v>0</v>
      </c>
      <c r="N2789">
        <v>4</v>
      </c>
      <c r="O2789" s="6">
        <v>0</v>
      </c>
      <c r="P2789" t="s">
        <v>107</v>
      </c>
      <c r="Q2789" t="s">
        <v>107</v>
      </c>
      <c r="R2789">
        <f>IF(F2789="Monthly",2,0)
+IF(E2789&lt;=6,2,0)
+IF(N2789&lt;=2,2,0)
+IF(L2789&gt;=4,2,0)
+IF(M2789&gt;=2,1,0)
+IF(H2789&gt;=_xlfn.PERCENTILE.INC($H$2:$H$10001,0.75),1,0)</f>
        <v>0</v>
      </c>
      <c r="S2789" t="str">
        <f>IF(R2789&gt;=7,"High",IF(R2789&gt;=4,"Medium","Low"))</f>
        <v>Low</v>
      </c>
    </row>
    <row r="2790" spans="1:19">
      <c r="A2790" t="s">
        <v>2915</v>
      </c>
      <c r="B2790">
        <v>36</v>
      </c>
      <c r="C2790" t="s">
        <v>112</v>
      </c>
      <c r="D2790" t="s">
        <v>133</v>
      </c>
      <c r="E2790">
        <v>26</v>
      </c>
      <c r="F2790" t="s">
        <v>121</v>
      </c>
      <c r="G2790" t="s">
        <v>110</v>
      </c>
      <c r="H2790" s="5">
        <v>767</v>
      </c>
      <c r="I2790" s="5">
        <v>19459.91</v>
      </c>
      <c r="J2790" t="s">
        <v>105</v>
      </c>
      <c r="K2790" t="s">
        <v>106</v>
      </c>
      <c r="L2790">
        <v>0</v>
      </c>
      <c r="M2790">
        <v>0</v>
      </c>
      <c r="N2790">
        <v>5</v>
      </c>
      <c r="O2790" s="6">
        <v>0</v>
      </c>
      <c r="P2790" t="s">
        <v>106</v>
      </c>
      <c r="Q2790" t="s">
        <v>107</v>
      </c>
      <c r="R2790">
        <f>IF(F2790="Monthly",2,0)
+IF(E2790&lt;=6,2,0)
+IF(N2790&lt;=2,2,0)
+IF(L2790&gt;=4,2,0)
+IF(M2790&gt;=2,1,0)
+IF(H2790&gt;=_xlfn.PERCENTILE.INC($H$2:$H$10001,0.75),1,0)</f>
        <v>0</v>
      </c>
      <c r="S2790" t="str">
        <f>IF(R2790&gt;=7,"High",IF(R2790&gt;=4,"Medium","Low"))</f>
        <v>Low</v>
      </c>
    </row>
    <row r="2791" spans="1:19">
      <c r="A2791" t="s">
        <v>2916</v>
      </c>
      <c r="B2791">
        <v>18</v>
      </c>
      <c r="C2791" t="s">
        <v>112</v>
      </c>
      <c r="D2791" t="s">
        <v>137</v>
      </c>
      <c r="E2791">
        <v>25</v>
      </c>
      <c r="F2791" t="s">
        <v>103</v>
      </c>
      <c r="G2791" t="s">
        <v>104</v>
      </c>
      <c r="H2791" s="5">
        <v>410</v>
      </c>
      <c r="I2791" s="5">
        <v>10305.120000000001</v>
      </c>
      <c r="J2791" t="s">
        <v>117</v>
      </c>
      <c r="K2791" t="s">
        <v>107</v>
      </c>
      <c r="L2791">
        <v>0</v>
      </c>
      <c r="M2791">
        <v>0</v>
      </c>
      <c r="N2791">
        <v>5</v>
      </c>
      <c r="O2791" s="6">
        <v>0</v>
      </c>
      <c r="P2791" t="s">
        <v>107</v>
      </c>
      <c r="Q2791" t="s">
        <v>107</v>
      </c>
      <c r="R2791">
        <f>IF(F2791="Monthly",2,0)
+IF(E2791&lt;=6,2,0)
+IF(N2791&lt;=2,2,0)
+IF(L2791&gt;=4,2,0)
+IF(M2791&gt;=2,1,0)
+IF(H2791&gt;=_xlfn.PERCENTILE.INC($H$2:$H$10001,0.75),1,0)</f>
        <v>2</v>
      </c>
      <c r="S2791" t="str">
        <f>IF(R2791&gt;=7,"High",IF(R2791&gt;=4,"Medium","Low"))</f>
        <v>Low</v>
      </c>
    </row>
    <row r="2792" spans="1:19">
      <c r="A2792" t="s">
        <v>2917</v>
      </c>
      <c r="B2792">
        <v>46</v>
      </c>
      <c r="C2792" t="s">
        <v>112</v>
      </c>
      <c r="D2792" t="s">
        <v>119</v>
      </c>
      <c r="E2792">
        <v>42</v>
      </c>
      <c r="F2792" t="s">
        <v>121</v>
      </c>
      <c r="G2792" t="s">
        <v>110</v>
      </c>
      <c r="H2792" s="5">
        <v>782</v>
      </c>
      <c r="I2792" s="5">
        <v>27082.63</v>
      </c>
      <c r="J2792" t="s">
        <v>117</v>
      </c>
      <c r="K2792" t="s">
        <v>107</v>
      </c>
      <c r="L2792">
        <v>1</v>
      </c>
      <c r="M2792">
        <v>0</v>
      </c>
      <c r="N2792">
        <v>5</v>
      </c>
      <c r="O2792" s="6">
        <v>15</v>
      </c>
      <c r="P2792" t="s">
        <v>107</v>
      </c>
      <c r="Q2792" t="s">
        <v>107</v>
      </c>
      <c r="R2792">
        <f>IF(F2792="Monthly",2,0)
+IF(E2792&lt;=6,2,0)
+IF(N2792&lt;=2,2,0)
+IF(L2792&gt;=4,2,0)
+IF(M2792&gt;=2,1,0)
+IF(H2792&gt;=_xlfn.PERCENTILE.INC($H$2:$H$10001,0.75),1,0)</f>
        <v>0</v>
      </c>
      <c r="S2792" t="str">
        <f>IF(R2792&gt;=7,"High",IF(R2792&gt;=4,"Medium","Low"))</f>
        <v>Low</v>
      </c>
    </row>
    <row r="2793" spans="1:19">
      <c r="A2793" t="s">
        <v>2918</v>
      </c>
      <c r="B2793">
        <v>18</v>
      </c>
      <c r="C2793" t="s">
        <v>112</v>
      </c>
      <c r="D2793" t="s">
        <v>119</v>
      </c>
      <c r="E2793">
        <v>67</v>
      </c>
      <c r="F2793" t="s">
        <v>109</v>
      </c>
      <c r="G2793" t="s">
        <v>104</v>
      </c>
      <c r="H2793" s="5">
        <v>489</v>
      </c>
      <c r="I2793" s="5">
        <v>28680.02</v>
      </c>
      <c r="J2793" t="s">
        <v>105</v>
      </c>
      <c r="K2793" t="s">
        <v>107</v>
      </c>
      <c r="L2793">
        <v>0</v>
      </c>
      <c r="M2793">
        <v>0</v>
      </c>
      <c r="N2793">
        <v>5</v>
      </c>
      <c r="O2793" s="6">
        <v>10</v>
      </c>
      <c r="P2793" t="s">
        <v>107</v>
      </c>
      <c r="Q2793" t="s">
        <v>107</v>
      </c>
      <c r="R2793">
        <f>IF(F2793="Monthly",2,0)
+IF(E2793&lt;=6,2,0)
+IF(N2793&lt;=2,2,0)
+IF(L2793&gt;=4,2,0)
+IF(M2793&gt;=2,1,0)
+IF(H2793&gt;=_xlfn.PERCENTILE.INC($H$2:$H$10001,0.75),1,0)</f>
        <v>0</v>
      </c>
      <c r="S2793" t="str">
        <f>IF(R2793&gt;=7,"High",IF(R2793&gt;=4,"Medium","Low"))</f>
        <v>Low</v>
      </c>
    </row>
    <row r="2794" spans="1:19">
      <c r="A2794" t="s">
        <v>2919</v>
      </c>
      <c r="B2794">
        <v>24</v>
      </c>
      <c r="C2794" t="s">
        <v>101</v>
      </c>
      <c r="D2794" t="s">
        <v>131</v>
      </c>
      <c r="E2794">
        <v>39</v>
      </c>
      <c r="F2794" t="s">
        <v>103</v>
      </c>
      <c r="G2794" t="s">
        <v>110</v>
      </c>
      <c r="H2794" s="5">
        <v>740</v>
      </c>
      <c r="I2794" s="5">
        <v>28943.81</v>
      </c>
      <c r="J2794" t="s">
        <v>105</v>
      </c>
      <c r="K2794" t="s">
        <v>106</v>
      </c>
      <c r="L2794">
        <v>0</v>
      </c>
      <c r="M2794">
        <v>0</v>
      </c>
      <c r="N2794">
        <v>5</v>
      </c>
      <c r="O2794" s="6">
        <v>0</v>
      </c>
      <c r="P2794" t="s">
        <v>107</v>
      </c>
      <c r="Q2794" t="s">
        <v>106</v>
      </c>
      <c r="R2794">
        <f>IF(F2794="Monthly",2,0)
+IF(E2794&lt;=6,2,0)
+IF(N2794&lt;=2,2,0)
+IF(L2794&gt;=4,2,0)
+IF(M2794&gt;=2,1,0)
+IF(H2794&gt;=_xlfn.PERCENTILE.INC($H$2:$H$10001,0.75),1,0)</f>
        <v>2</v>
      </c>
      <c r="S2794" t="str">
        <f>IF(R2794&gt;=7,"High",IF(R2794&gt;=4,"Medium","Low"))</f>
        <v>Low</v>
      </c>
    </row>
    <row r="2795" spans="1:19">
      <c r="A2795" t="s">
        <v>2920</v>
      </c>
      <c r="B2795">
        <v>32</v>
      </c>
      <c r="C2795" t="s">
        <v>112</v>
      </c>
      <c r="D2795" t="s">
        <v>126</v>
      </c>
      <c r="E2795">
        <v>31</v>
      </c>
      <c r="F2795" t="s">
        <v>109</v>
      </c>
      <c r="G2795" t="s">
        <v>110</v>
      </c>
      <c r="H2795" s="5">
        <v>761</v>
      </c>
      <c r="I2795" s="5">
        <v>22090.41</v>
      </c>
      <c r="J2795" t="s">
        <v>134</v>
      </c>
      <c r="K2795" t="s">
        <v>106</v>
      </c>
      <c r="L2795">
        <v>0</v>
      </c>
      <c r="M2795">
        <v>0</v>
      </c>
      <c r="N2795">
        <v>5</v>
      </c>
      <c r="O2795" s="6">
        <v>5</v>
      </c>
      <c r="P2795" t="s">
        <v>106</v>
      </c>
      <c r="Q2795" t="s">
        <v>107</v>
      </c>
      <c r="R2795">
        <f>IF(F2795="Monthly",2,0)
+IF(E2795&lt;=6,2,0)
+IF(N2795&lt;=2,2,0)
+IF(L2795&gt;=4,2,0)
+IF(M2795&gt;=2,1,0)
+IF(H2795&gt;=_xlfn.PERCENTILE.INC($H$2:$H$10001,0.75),1,0)</f>
        <v>0</v>
      </c>
      <c r="S2795" t="str">
        <f>IF(R2795&gt;=7,"High",IF(R2795&gt;=4,"Medium","Low"))</f>
        <v>Low</v>
      </c>
    </row>
    <row r="2796" spans="1:19">
      <c r="A2796" t="s">
        <v>2921</v>
      </c>
      <c r="B2796">
        <v>42</v>
      </c>
      <c r="C2796" t="s">
        <v>101</v>
      </c>
      <c r="D2796" t="s">
        <v>137</v>
      </c>
      <c r="E2796">
        <v>34</v>
      </c>
      <c r="F2796" t="s">
        <v>103</v>
      </c>
      <c r="G2796" t="s">
        <v>104</v>
      </c>
      <c r="H2796" s="5">
        <v>538</v>
      </c>
      <c r="I2796" s="5">
        <v>18557.57</v>
      </c>
      <c r="J2796" t="s">
        <v>105</v>
      </c>
      <c r="K2796" t="s">
        <v>106</v>
      </c>
      <c r="L2796">
        <v>0</v>
      </c>
      <c r="M2796">
        <v>0</v>
      </c>
      <c r="N2796">
        <v>4</v>
      </c>
      <c r="O2796" s="6">
        <v>0</v>
      </c>
      <c r="P2796" t="s">
        <v>107</v>
      </c>
      <c r="Q2796" t="s">
        <v>107</v>
      </c>
      <c r="R2796">
        <f>IF(F2796="Monthly",2,0)
+IF(E2796&lt;=6,2,0)
+IF(N2796&lt;=2,2,0)
+IF(L2796&gt;=4,2,0)
+IF(M2796&gt;=2,1,0)
+IF(H2796&gt;=_xlfn.PERCENTILE.INC($H$2:$H$10001,0.75),1,0)</f>
        <v>2</v>
      </c>
      <c r="S2796" t="str">
        <f>IF(R2796&gt;=7,"High",IF(R2796&gt;=4,"Medium","Low"))</f>
        <v>Low</v>
      </c>
    </row>
    <row r="2797" spans="1:19">
      <c r="A2797" t="s">
        <v>2922</v>
      </c>
      <c r="B2797">
        <v>26</v>
      </c>
      <c r="C2797" t="s">
        <v>112</v>
      </c>
      <c r="D2797" t="s">
        <v>126</v>
      </c>
      <c r="E2797">
        <v>21</v>
      </c>
      <c r="F2797" t="s">
        <v>109</v>
      </c>
      <c r="G2797" t="s">
        <v>110</v>
      </c>
      <c r="H2797" s="5">
        <v>792</v>
      </c>
      <c r="I2797" s="5">
        <v>16245.07</v>
      </c>
      <c r="J2797" t="s">
        <v>134</v>
      </c>
      <c r="K2797" t="s">
        <v>106</v>
      </c>
      <c r="L2797">
        <v>2</v>
      </c>
      <c r="M2797">
        <v>2</v>
      </c>
      <c r="N2797">
        <v>4</v>
      </c>
      <c r="O2797" s="6">
        <v>5</v>
      </c>
      <c r="P2797" t="s">
        <v>107</v>
      </c>
      <c r="Q2797" t="s">
        <v>107</v>
      </c>
      <c r="R2797">
        <f>IF(F2797="Monthly",2,0)
+IF(E2797&lt;=6,2,0)
+IF(N2797&lt;=2,2,0)
+IF(L2797&gt;=4,2,0)
+IF(M2797&gt;=2,1,0)
+IF(H2797&gt;=_xlfn.PERCENTILE.INC($H$2:$H$10001,0.75),1,0)</f>
        <v>1</v>
      </c>
      <c r="S2797" t="str">
        <f>IF(R2797&gt;=7,"High",IF(R2797&gt;=4,"Medium","Low"))</f>
        <v>Low</v>
      </c>
    </row>
    <row r="2798" spans="1:19">
      <c r="A2798" t="s">
        <v>2923</v>
      </c>
      <c r="B2798">
        <v>38</v>
      </c>
      <c r="C2798" t="s">
        <v>101</v>
      </c>
      <c r="D2798" t="s">
        <v>126</v>
      </c>
      <c r="E2798">
        <v>22</v>
      </c>
      <c r="F2798" t="s">
        <v>109</v>
      </c>
      <c r="G2798" t="s">
        <v>129</v>
      </c>
      <c r="H2798" s="5">
        <v>1047</v>
      </c>
      <c r="I2798" s="5">
        <v>22887.040000000001</v>
      </c>
      <c r="J2798" t="s">
        <v>140</v>
      </c>
      <c r="K2798" t="s">
        <v>106</v>
      </c>
      <c r="L2798">
        <v>0</v>
      </c>
      <c r="M2798">
        <v>0</v>
      </c>
      <c r="N2798">
        <v>4</v>
      </c>
      <c r="O2798" s="6">
        <v>0</v>
      </c>
      <c r="P2798" t="s">
        <v>107</v>
      </c>
      <c r="Q2798" t="s">
        <v>107</v>
      </c>
      <c r="R2798">
        <f>IF(F2798="Monthly",2,0)
+IF(E2798&lt;=6,2,0)
+IF(N2798&lt;=2,2,0)
+IF(L2798&gt;=4,2,0)
+IF(M2798&gt;=2,1,0)
+IF(H2798&gt;=_xlfn.PERCENTILE.INC($H$2:$H$10001,0.75),1,0)</f>
        <v>1</v>
      </c>
      <c r="S2798" t="str">
        <f>IF(R2798&gt;=7,"High",IF(R2798&gt;=4,"Medium","Low"))</f>
        <v>Low</v>
      </c>
    </row>
    <row r="2799" spans="1:19">
      <c r="A2799" t="s">
        <v>2924</v>
      </c>
      <c r="B2799">
        <v>39</v>
      </c>
      <c r="C2799" t="s">
        <v>101</v>
      </c>
      <c r="D2799" t="s">
        <v>133</v>
      </c>
      <c r="E2799">
        <v>22</v>
      </c>
      <c r="F2799" t="s">
        <v>103</v>
      </c>
      <c r="G2799" t="s">
        <v>110</v>
      </c>
      <c r="H2799" s="5">
        <v>740</v>
      </c>
      <c r="I2799" s="5">
        <v>16712.23</v>
      </c>
      <c r="J2799" t="s">
        <v>117</v>
      </c>
      <c r="K2799" t="s">
        <v>106</v>
      </c>
      <c r="L2799">
        <v>0</v>
      </c>
      <c r="M2799">
        <v>0</v>
      </c>
      <c r="N2799">
        <v>5</v>
      </c>
      <c r="O2799" s="6">
        <v>0</v>
      </c>
      <c r="P2799" t="s">
        <v>107</v>
      </c>
      <c r="Q2799" t="s">
        <v>107</v>
      </c>
      <c r="R2799">
        <f>IF(F2799="Monthly",2,0)
+IF(E2799&lt;=6,2,0)
+IF(N2799&lt;=2,2,0)
+IF(L2799&gt;=4,2,0)
+IF(M2799&gt;=2,1,0)
+IF(H2799&gt;=_xlfn.PERCENTILE.INC($H$2:$H$10001,0.75),1,0)</f>
        <v>2</v>
      </c>
      <c r="S2799" t="str">
        <f>IF(R2799&gt;=7,"High",IF(R2799&gt;=4,"Medium","Low"))</f>
        <v>Low</v>
      </c>
    </row>
    <row r="2800" spans="1:19">
      <c r="A2800" t="s">
        <v>2925</v>
      </c>
      <c r="B2800">
        <v>36</v>
      </c>
      <c r="C2800" t="s">
        <v>101</v>
      </c>
      <c r="D2800" t="s">
        <v>126</v>
      </c>
      <c r="E2800">
        <v>2</v>
      </c>
      <c r="F2800" t="s">
        <v>103</v>
      </c>
      <c r="G2800" t="s">
        <v>110</v>
      </c>
      <c r="H2800" s="5">
        <v>685</v>
      </c>
      <c r="I2800" s="5">
        <v>1338.41</v>
      </c>
      <c r="J2800" t="s">
        <v>140</v>
      </c>
      <c r="K2800" t="s">
        <v>106</v>
      </c>
      <c r="L2800">
        <v>2</v>
      </c>
      <c r="M2800">
        <v>2</v>
      </c>
      <c r="N2800">
        <v>4</v>
      </c>
      <c r="O2800" s="6">
        <v>0</v>
      </c>
      <c r="P2800" t="s">
        <v>107</v>
      </c>
      <c r="Q2800" t="s">
        <v>106</v>
      </c>
      <c r="R2800">
        <f>IF(F2800="Monthly",2,0)
+IF(E2800&lt;=6,2,0)
+IF(N2800&lt;=2,2,0)
+IF(L2800&gt;=4,2,0)
+IF(M2800&gt;=2,1,0)
+IF(H2800&gt;=_xlfn.PERCENTILE.INC($H$2:$H$10001,0.75),1,0)</f>
        <v>5</v>
      </c>
      <c r="S2800" t="str">
        <f>IF(R2800&gt;=7,"High",IF(R2800&gt;=4,"Medium","Low"))</f>
        <v>Medium</v>
      </c>
    </row>
    <row r="2801" spans="1:19">
      <c r="A2801" t="s">
        <v>2926</v>
      </c>
      <c r="B2801">
        <v>28</v>
      </c>
      <c r="C2801" t="s">
        <v>112</v>
      </c>
      <c r="D2801" t="s">
        <v>159</v>
      </c>
      <c r="E2801">
        <v>17</v>
      </c>
      <c r="F2801" t="s">
        <v>103</v>
      </c>
      <c r="G2801" t="s">
        <v>104</v>
      </c>
      <c r="H2801" s="5">
        <v>413</v>
      </c>
      <c r="I2801" s="5">
        <v>7107.06</v>
      </c>
      <c r="J2801" t="s">
        <v>117</v>
      </c>
      <c r="K2801" t="s">
        <v>107</v>
      </c>
      <c r="L2801">
        <v>1</v>
      </c>
      <c r="M2801">
        <v>0</v>
      </c>
      <c r="N2801">
        <v>4</v>
      </c>
      <c r="O2801" s="6">
        <v>0</v>
      </c>
      <c r="P2801" t="s">
        <v>107</v>
      </c>
      <c r="Q2801" t="s">
        <v>107</v>
      </c>
      <c r="R2801">
        <f>IF(F2801="Monthly",2,0)
+IF(E2801&lt;=6,2,0)
+IF(N2801&lt;=2,2,0)
+IF(L2801&gt;=4,2,0)
+IF(M2801&gt;=2,1,0)
+IF(H2801&gt;=_xlfn.PERCENTILE.INC($H$2:$H$10001,0.75),1,0)</f>
        <v>2</v>
      </c>
      <c r="S2801" t="str">
        <f>IF(R2801&gt;=7,"High",IF(R2801&gt;=4,"Medium","Low"))</f>
        <v>Low</v>
      </c>
    </row>
    <row r="2802" spans="1:19">
      <c r="A2802" t="s">
        <v>2927</v>
      </c>
      <c r="B2802">
        <v>26</v>
      </c>
      <c r="C2802" t="s">
        <v>101</v>
      </c>
      <c r="D2802" t="s">
        <v>137</v>
      </c>
      <c r="E2802">
        <v>5</v>
      </c>
      <c r="F2802" t="s">
        <v>103</v>
      </c>
      <c r="G2802" t="s">
        <v>110</v>
      </c>
      <c r="H2802" s="5">
        <v>740</v>
      </c>
      <c r="I2802" s="5">
        <v>3787</v>
      </c>
      <c r="J2802" t="s">
        <v>117</v>
      </c>
      <c r="K2802" t="s">
        <v>106</v>
      </c>
      <c r="L2802">
        <v>1</v>
      </c>
      <c r="M2802">
        <v>0</v>
      </c>
      <c r="N2802">
        <v>5</v>
      </c>
      <c r="O2802" s="6">
        <v>0</v>
      </c>
      <c r="P2802" t="s">
        <v>106</v>
      </c>
      <c r="Q2802" t="s">
        <v>106</v>
      </c>
      <c r="R2802">
        <f>IF(F2802="Monthly",2,0)
+IF(E2802&lt;=6,2,0)
+IF(N2802&lt;=2,2,0)
+IF(L2802&gt;=4,2,0)
+IF(M2802&gt;=2,1,0)
+IF(H2802&gt;=_xlfn.PERCENTILE.INC($H$2:$H$10001,0.75),1,0)</f>
        <v>4</v>
      </c>
      <c r="S2802" t="str">
        <f>IF(R2802&gt;=7,"High",IF(R2802&gt;=4,"Medium","Low"))</f>
        <v>Medium</v>
      </c>
    </row>
    <row r="2803" spans="1:19">
      <c r="A2803" t="s">
        <v>2928</v>
      </c>
      <c r="B2803">
        <v>54</v>
      </c>
      <c r="C2803" t="s">
        <v>112</v>
      </c>
      <c r="D2803" t="s">
        <v>133</v>
      </c>
      <c r="E2803">
        <v>15</v>
      </c>
      <c r="F2803" t="s">
        <v>103</v>
      </c>
      <c r="G2803" t="s">
        <v>110</v>
      </c>
      <c r="H2803" s="5">
        <v>758</v>
      </c>
      <c r="I2803" s="5">
        <v>11568.94</v>
      </c>
      <c r="J2803" t="s">
        <v>134</v>
      </c>
      <c r="K2803" t="s">
        <v>106</v>
      </c>
      <c r="L2803">
        <v>0</v>
      </c>
      <c r="M2803">
        <v>0</v>
      </c>
      <c r="N2803">
        <v>5</v>
      </c>
      <c r="O2803" s="6">
        <v>0</v>
      </c>
      <c r="P2803" t="s">
        <v>107</v>
      </c>
      <c r="Q2803" t="s">
        <v>107</v>
      </c>
      <c r="R2803">
        <f>IF(F2803="Monthly",2,0)
+IF(E2803&lt;=6,2,0)
+IF(N2803&lt;=2,2,0)
+IF(L2803&gt;=4,2,0)
+IF(M2803&gt;=2,1,0)
+IF(H2803&gt;=_xlfn.PERCENTILE.INC($H$2:$H$10001,0.75),1,0)</f>
        <v>2</v>
      </c>
      <c r="S2803" t="str">
        <f>IF(R2803&gt;=7,"High",IF(R2803&gt;=4,"Medium","Low"))</f>
        <v>Low</v>
      </c>
    </row>
    <row r="2804" spans="1:19">
      <c r="A2804" t="s">
        <v>2929</v>
      </c>
      <c r="B2804">
        <v>42</v>
      </c>
      <c r="C2804" t="s">
        <v>112</v>
      </c>
      <c r="D2804" t="s">
        <v>119</v>
      </c>
      <c r="E2804">
        <v>41</v>
      </c>
      <c r="F2804" t="s">
        <v>121</v>
      </c>
      <c r="G2804" t="s">
        <v>104</v>
      </c>
      <c r="H2804" s="5">
        <v>494</v>
      </c>
      <c r="I2804" s="5">
        <v>17632.41</v>
      </c>
      <c r="J2804" t="s">
        <v>117</v>
      </c>
      <c r="K2804" t="s">
        <v>106</v>
      </c>
      <c r="L2804">
        <v>0</v>
      </c>
      <c r="M2804">
        <v>0</v>
      </c>
      <c r="N2804">
        <v>5</v>
      </c>
      <c r="O2804" s="6">
        <v>15</v>
      </c>
      <c r="P2804" t="s">
        <v>107</v>
      </c>
      <c r="Q2804" t="s">
        <v>107</v>
      </c>
      <c r="R2804">
        <f>IF(F2804="Monthly",2,0)
+IF(E2804&lt;=6,2,0)
+IF(N2804&lt;=2,2,0)
+IF(L2804&gt;=4,2,0)
+IF(M2804&gt;=2,1,0)
+IF(H2804&gt;=_xlfn.PERCENTILE.INC($H$2:$H$10001,0.75),1,0)</f>
        <v>0</v>
      </c>
      <c r="S2804" t="str">
        <f>IF(R2804&gt;=7,"High",IF(R2804&gt;=4,"Medium","Low"))</f>
        <v>Low</v>
      </c>
    </row>
    <row r="2805" spans="1:19">
      <c r="A2805" t="s">
        <v>2930</v>
      </c>
      <c r="B2805">
        <v>43</v>
      </c>
      <c r="C2805" t="s">
        <v>112</v>
      </c>
      <c r="D2805" t="s">
        <v>123</v>
      </c>
      <c r="E2805">
        <v>19</v>
      </c>
      <c r="F2805" t="s">
        <v>103</v>
      </c>
      <c r="G2805" t="s">
        <v>110</v>
      </c>
      <c r="H2805" s="5">
        <v>687</v>
      </c>
      <c r="I2805" s="5">
        <v>12983</v>
      </c>
      <c r="J2805" t="s">
        <v>134</v>
      </c>
      <c r="K2805" t="s">
        <v>106</v>
      </c>
      <c r="L2805">
        <v>1</v>
      </c>
      <c r="M2805">
        <v>0</v>
      </c>
      <c r="N2805">
        <v>5</v>
      </c>
      <c r="O2805" s="6">
        <v>0</v>
      </c>
      <c r="P2805" t="s">
        <v>107</v>
      </c>
      <c r="Q2805" t="s">
        <v>107</v>
      </c>
      <c r="R2805">
        <f>IF(F2805="Monthly",2,0)
+IF(E2805&lt;=6,2,0)
+IF(N2805&lt;=2,2,0)
+IF(L2805&gt;=4,2,0)
+IF(M2805&gt;=2,1,0)
+IF(H2805&gt;=_xlfn.PERCENTILE.INC($H$2:$H$10001,0.75),1,0)</f>
        <v>2</v>
      </c>
      <c r="S2805" t="str">
        <f>IF(R2805&gt;=7,"High",IF(R2805&gt;=4,"Medium","Low"))</f>
        <v>Low</v>
      </c>
    </row>
    <row r="2806" spans="1:19">
      <c r="A2806" t="s">
        <v>2931</v>
      </c>
      <c r="B2806">
        <v>48</v>
      </c>
      <c r="C2806" t="s">
        <v>101</v>
      </c>
      <c r="D2806" t="s">
        <v>126</v>
      </c>
      <c r="E2806">
        <v>27</v>
      </c>
      <c r="F2806" t="s">
        <v>109</v>
      </c>
      <c r="G2806" t="s">
        <v>104</v>
      </c>
      <c r="H2806" s="5">
        <v>482</v>
      </c>
      <c r="I2806" s="5">
        <v>11784.88</v>
      </c>
      <c r="J2806" t="s">
        <v>115</v>
      </c>
      <c r="K2806" t="s">
        <v>107</v>
      </c>
      <c r="L2806">
        <v>1</v>
      </c>
      <c r="M2806">
        <v>0</v>
      </c>
      <c r="N2806">
        <v>5</v>
      </c>
      <c r="O2806" s="6">
        <v>10</v>
      </c>
      <c r="P2806" t="s">
        <v>107</v>
      </c>
      <c r="Q2806" t="s">
        <v>107</v>
      </c>
      <c r="R2806">
        <f>IF(F2806="Monthly",2,0)
+IF(E2806&lt;=6,2,0)
+IF(N2806&lt;=2,2,0)
+IF(L2806&gt;=4,2,0)
+IF(M2806&gt;=2,1,0)
+IF(H2806&gt;=_xlfn.PERCENTILE.INC($H$2:$H$10001,0.75),1,0)</f>
        <v>0</v>
      </c>
      <c r="S2806" t="str">
        <f>IF(R2806&gt;=7,"High",IF(R2806&gt;=4,"Medium","Low"))</f>
        <v>Low</v>
      </c>
    </row>
    <row r="2807" spans="1:19">
      <c r="A2807" t="s">
        <v>2932</v>
      </c>
      <c r="B2807">
        <v>25</v>
      </c>
      <c r="C2807" t="s">
        <v>112</v>
      </c>
      <c r="D2807" t="s">
        <v>137</v>
      </c>
      <c r="E2807">
        <v>18</v>
      </c>
      <c r="F2807" t="s">
        <v>109</v>
      </c>
      <c r="G2807" t="s">
        <v>110</v>
      </c>
      <c r="H2807" s="5">
        <v>642</v>
      </c>
      <c r="I2807" s="5">
        <v>11414.14</v>
      </c>
      <c r="J2807" t="s">
        <v>134</v>
      </c>
      <c r="K2807" t="s">
        <v>106</v>
      </c>
      <c r="L2807">
        <v>0</v>
      </c>
      <c r="M2807">
        <v>0</v>
      </c>
      <c r="N2807">
        <v>3</v>
      </c>
      <c r="O2807" s="6">
        <v>0</v>
      </c>
      <c r="P2807" t="s">
        <v>107</v>
      </c>
      <c r="Q2807" t="s">
        <v>107</v>
      </c>
      <c r="R2807">
        <f>IF(F2807="Monthly",2,0)
+IF(E2807&lt;=6,2,0)
+IF(N2807&lt;=2,2,0)
+IF(L2807&gt;=4,2,0)
+IF(M2807&gt;=2,1,0)
+IF(H2807&gt;=_xlfn.PERCENTILE.INC($H$2:$H$10001,0.75),1,0)</f>
        <v>0</v>
      </c>
      <c r="S2807" t="str">
        <f>IF(R2807&gt;=7,"High",IF(R2807&gt;=4,"Medium","Low"))</f>
        <v>Low</v>
      </c>
    </row>
    <row r="2808" spans="1:19">
      <c r="A2808" t="s">
        <v>2933</v>
      </c>
      <c r="B2808">
        <v>38</v>
      </c>
      <c r="C2808" t="s">
        <v>112</v>
      </c>
      <c r="D2808" t="s">
        <v>126</v>
      </c>
      <c r="E2808">
        <v>34</v>
      </c>
      <c r="F2808" t="s">
        <v>121</v>
      </c>
      <c r="G2808" t="s">
        <v>110</v>
      </c>
      <c r="H2808" s="5">
        <v>789</v>
      </c>
      <c r="I2808" s="5">
        <v>26708.82</v>
      </c>
      <c r="J2808" t="s">
        <v>105</v>
      </c>
      <c r="K2808" t="s">
        <v>106</v>
      </c>
      <c r="L2808">
        <v>1</v>
      </c>
      <c r="M2808">
        <v>0</v>
      </c>
      <c r="N2808">
        <v>5</v>
      </c>
      <c r="O2808" s="6">
        <v>0</v>
      </c>
      <c r="P2808" t="s">
        <v>106</v>
      </c>
      <c r="Q2808" t="s">
        <v>107</v>
      </c>
      <c r="R2808">
        <f>IF(F2808="Monthly",2,0)
+IF(E2808&lt;=6,2,0)
+IF(N2808&lt;=2,2,0)
+IF(L2808&gt;=4,2,0)
+IF(M2808&gt;=2,1,0)
+IF(H2808&gt;=_xlfn.PERCENTILE.INC($H$2:$H$10001,0.75),1,0)</f>
        <v>0</v>
      </c>
      <c r="S2808" t="str">
        <f>IF(R2808&gt;=7,"High",IF(R2808&gt;=4,"Medium","Low"))</f>
        <v>Low</v>
      </c>
    </row>
    <row r="2809" spans="1:19">
      <c r="A2809" t="s">
        <v>2934</v>
      </c>
      <c r="B2809">
        <v>33</v>
      </c>
      <c r="C2809" t="s">
        <v>101</v>
      </c>
      <c r="D2809" t="s">
        <v>133</v>
      </c>
      <c r="E2809">
        <v>40</v>
      </c>
      <c r="F2809" t="s">
        <v>103</v>
      </c>
      <c r="G2809" t="s">
        <v>104</v>
      </c>
      <c r="H2809" s="5">
        <v>496</v>
      </c>
      <c r="I2809" s="5">
        <v>20335.86</v>
      </c>
      <c r="J2809" t="s">
        <v>105</v>
      </c>
      <c r="K2809" t="s">
        <v>106</v>
      </c>
      <c r="L2809">
        <v>1</v>
      </c>
      <c r="M2809">
        <v>0</v>
      </c>
      <c r="N2809">
        <v>4</v>
      </c>
      <c r="O2809" s="6">
        <v>0</v>
      </c>
      <c r="P2809" t="s">
        <v>107</v>
      </c>
      <c r="Q2809" t="s">
        <v>107</v>
      </c>
      <c r="R2809">
        <f>IF(F2809="Monthly",2,0)
+IF(E2809&lt;=6,2,0)
+IF(N2809&lt;=2,2,0)
+IF(L2809&gt;=4,2,0)
+IF(M2809&gt;=2,1,0)
+IF(H2809&gt;=_xlfn.PERCENTILE.INC($H$2:$H$10001,0.75),1,0)</f>
        <v>2</v>
      </c>
      <c r="S2809" t="str">
        <f>IF(R2809&gt;=7,"High",IF(R2809&gt;=4,"Medium","Low"))</f>
        <v>Low</v>
      </c>
    </row>
    <row r="2810" spans="1:19">
      <c r="A2810" t="s">
        <v>2935</v>
      </c>
      <c r="B2810">
        <v>32</v>
      </c>
      <c r="C2810" t="s">
        <v>101</v>
      </c>
      <c r="D2810" t="s">
        <v>119</v>
      </c>
      <c r="E2810">
        <v>17</v>
      </c>
      <c r="F2810" t="s">
        <v>103</v>
      </c>
      <c r="G2810" t="s">
        <v>110</v>
      </c>
      <c r="H2810" s="5">
        <v>786</v>
      </c>
      <c r="I2810" s="5">
        <v>13754.94</v>
      </c>
      <c r="J2810" t="s">
        <v>105</v>
      </c>
      <c r="K2810" t="s">
        <v>106</v>
      </c>
      <c r="L2810">
        <v>3</v>
      </c>
      <c r="M2810">
        <v>1</v>
      </c>
      <c r="N2810">
        <v>5</v>
      </c>
      <c r="O2810" s="6">
        <v>0</v>
      </c>
      <c r="P2810" t="s">
        <v>107</v>
      </c>
      <c r="Q2810" t="s">
        <v>107</v>
      </c>
      <c r="R2810">
        <f>IF(F2810="Monthly",2,0)
+IF(E2810&lt;=6,2,0)
+IF(N2810&lt;=2,2,0)
+IF(L2810&gt;=4,2,0)
+IF(M2810&gt;=2,1,0)
+IF(H2810&gt;=_xlfn.PERCENTILE.INC($H$2:$H$10001,0.75),1,0)</f>
        <v>2</v>
      </c>
      <c r="S2810" t="str">
        <f>IF(R2810&gt;=7,"High",IF(R2810&gt;=4,"Medium","Low"))</f>
        <v>Low</v>
      </c>
    </row>
    <row r="2811" spans="1:19">
      <c r="A2811" t="s">
        <v>2936</v>
      </c>
      <c r="B2811">
        <v>41</v>
      </c>
      <c r="C2811" t="s">
        <v>101</v>
      </c>
      <c r="D2811" t="s">
        <v>126</v>
      </c>
      <c r="E2811">
        <v>32</v>
      </c>
      <c r="F2811" t="s">
        <v>121</v>
      </c>
      <c r="G2811" t="s">
        <v>110</v>
      </c>
      <c r="H2811" s="5">
        <v>773</v>
      </c>
      <c r="I2811" s="5">
        <v>24505.29</v>
      </c>
      <c r="J2811" t="s">
        <v>105</v>
      </c>
      <c r="K2811" t="s">
        <v>107</v>
      </c>
      <c r="L2811">
        <v>1</v>
      </c>
      <c r="M2811">
        <v>0</v>
      </c>
      <c r="N2811">
        <v>5</v>
      </c>
      <c r="O2811" s="6">
        <v>0</v>
      </c>
      <c r="P2811" t="s">
        <v>107</v>
      </c>
      <c r="Q2811" t="s">
        <v>107</v>
      </c>
      <c r="R2811">
        <f>IF(F2811="Monthly",2,0)
+IF(E2811&lt;=6,2,0)
+IF(N2811&lt;=2,2,0)
+IF(L2811&gt;=4,2,0)
+IF(M2811&gt;=2,1,0)
+IF(H2811&gt;=_xlfn.PERCENTILE.INC($H$2:$H$10001,0.75),1,0)</f>
        <v>0</v>
      </c>
      <c r="S2811" t="str">
        <f>IF(R2811&gt;=7,"High",IF(R2811&gt;=4,"Medium","Low"))</f>
        <v>Low</v>
      </c>
    </row>
    <row r="2812" spans="1:19">
      <c r="A2812" t="s">
        <v>2937</v>
      </c>
      <c r="B2812">
        <v>37</v>
      </c>
      <c r="C2812" t="s">
        <v>112</v>
      </c>
      <c r="D2812" t="s">
        <v>131</v>
      </c>
      <c r="E2812">
        <v>46</v>
      </c>
      <c r="F2812" t="s">
        <v>109</v>
      </c>
      <c r="G2812" t="s">
        <v>110</v>
      </c>
      <c r="H2812" s="5">
        <v>658</v>
      </c>
      <c r="I2812" s="5">
        <v>30829.84</v>
      </c>
      <c r="J2812" t="s">
        <v>140</v>
      </c>
      <c r="K2812" t="s">
        <v>106</v>
      </c>
      <c r="L2812">
        <v>2</v>
      </c>
      <c r="M2812">
        <v>0</v>
      </c>
      <c r="N2812">
        <v>5</v>
      </c>
      <c r="O2812" s="6">
        <v>0</v>
      </c>
      <c r="P2812" t="s">
        <v>106</v>
      </c>
      <c r="Q2812" t="s">
        <v>107</v>
      </c>
      <c r="R2812">
        <f>IF(F2812="Monthly",2,0)
+IF(E2812&lt;=6,2,0)
+IF(N2812&lt;=2,2,0)
+IF(L2812&gt;=4,2,0)
+IF(M2812&gt;=2,1,0)
+IF(H2812&gt;=_xlfn.PERCENTILE.INC($H$2:$H$10001,0.75),1,0)</f>
        <v>0</v>
      </c>
      <c r="S2812" t="str">
        <f>IF(R2812&gt;=7,"High",IF(R2812&gt;=4,"Medium","Low"))</f>
        <v>Low</v>
      </c>
    </row>
    <row r="2813" spans="1:19">
      <c r="A2813" t="s">
        <v>2938</v>
      </c>
      <c r="B2813">
        <v>18</v>
      </c>
      <c r="C2813" t="s">
        <v>112</v>
      </c>
      <c r="D2813" t="s">
        <v>131</v>
      </c>
      <c r="E2813">
        <v>19</v>
      </c>
      <c r="F2813" t="s">
        <v>103</v>
      </c>
      <c r="G2813" t="s">
        <v>110</v>
      </c>
      <c r="H2813" s="5">
        <v>703</v>
      </c>
      <c r="I2813" s="5">
        <v>13524.08</v>
      </c>
      <c r="J2813" t="s">
        <v>115</v>
      </c>
      <c r="K2813" t="s">
        <v>106</v>
      </c>
      <c r="L2813">
        <v>1</v>
      </c>
      <c r="M2813">
        <v>0</v>
      </c>
      <c r="N2813">
        <v>5</v>
      </c>
      <c r="O2813" s="6">
        <v>0</v>
      </c>
      <c r="P2813" t="s">
        <v>107</v>
      </c>
      <c r="Q2813" t="s">
        <v>106</v>
      </c>
      <c r="R2813">
        <f>IF(F2813="Monthly",2,0)
+IF(E2813&lt;=6,2,0)
+IF(N2813&lt;=2,2,0)
+IF(L2813&gt;=4,2,0)
+IF(M2813&gt;=2,1,0)
+IF(H2813&gt;=_xlfn.PERCENTILE.INC($H$2:$H$10001,0.75),1,0)</f>
        <v>2</v>
      </c>
      <c r="S2813" t="str">
        <f>IF(R2813&gt;=7,"High",IF(R2813&gt;=4,"Medium","Low"))</f>
        <v>Low</v>
      </c>
    </row>
    <row r="2814" spans="1:19">
      <c r="A2814" t="s">
        <v>2939</v>
      </c>
      <c r="B2814">
        <v>46</v>
      </c>
      <c r="C2814" t="s">
        <v>101</v>
      </c>
      <c r="D2814" t="s">
        <v>137</v>
      </c>
      <c r="E2814">
        <v>29</v>
      </c>
      <c r="F2814" t="s">
        <v>103</v>
      </c>
      <c r="G2814" t="s">
        <v>129</v>
      </c>
      <c r="H2814" s="5">
        <v>973</v>
      </c>
      <c r="I2814" s="5">
        <v>28120.98</v>
      </c>
      <c r="J2814" t="s">
        <v>105</v>
      </c>
      <c r="K2814" t="s">
        <v>106</v>
      </c>
      <c r="L2814">
        <v>0</v>
      </c>
      <c r="M2814">
        <v>0</v>
      </c>
      <c r="N2814">
        <v>5</v>
      </c>
      <c r="O2814" s="6">
        <v>0</v>
      </c>
      <c r="P2814" t="s">
        <v>107</v>
      </c>
      <c r="Q2814" t="s">
        <v>107</v>
      </c>
      <c r="R2814">
        <f>IF(F2814="Monthly",2,0)
+IF(E2814&lt;=6,2,0)
+IF(N2814&lt;=2,2,0)
+IF(L2814&gt;=4,2,0)
+IF(M2814&gt;=2,1,0)
+IF(H2814&gt;=_xlfn.PERCENTILE.INC($H$2:$H$10001,0.75),1,0)</f>
        <v>3</v>
      </c>
      <c r="S2814" t="str">
        <f>IF(R2814&gt;=7,"High",IF(R2814&gt;=4,"Medium","Low"))</f>
        <v>Low</v>
      </c>
    </row>
    <row r="2815" spans="1:19">
      <c r="A2815" t="s">
        <v>2940</v>
      </c>
      <c r="B2815">
        <v>21</v>
      </c>
      <c r="C2815" t="s">
        <v>101</v>
      </c>
      <c r="D2815" t="s">
        <v>123</v>
      </c>
      <c r="E2815">
        <v>20</v>
      </c>
      <c r="F2815" t="s">
        <v>103</v>
      </c>
      <c r="G2815" t="s">
        <v>104</v>
      </c>
      <c r="H2815" s="5">
        <v>470</v>
      </c>
      <c r="I2815" s="5">
        <v>9242.0499999999993</v>
      </c>
      <c r="J2815" t="s">
        <v>134</v>
      </c>
      <c r="K2815" t="s">
        <v>106</v>
      </c>
      <c r="L2815">
        <v>1</v>
      </c>
      <c r="M2815">
        <v>0</v>
      </c>
      <c r="N2815">
        <v>5</v>
      </c>
      <c r="O2815" s="6">
        <v>0</v>
      </c>
      <c r="P2815" t="s">
        <v>106</v>
      </c>
      <c r="Q2815" t="s">
        <v>107</v>
      </c>
      <c r="R2815">
        <f>IF(F2815="Monthly",2,0)
+IF(E2815&lt;=6,2,0)
+IF(N2815&lt;=2,2,0)
+IF(L2815&gt;=4,2,0)
+IF(M2815&gt;=2,1,0)
+IF(H2815&gt;=_xlfn.PERCENTILE.INC($H$2:$H$10001,0.75),1,0)</f>
        <v>2</v>
      </c>
      <c r="S2815" t="str">
        <f>IF(R2815&gt;=7,"High",IF(R2815&gt;=4,"Medium","Low"))</f>
        <v>Low</v>
      </c>
    </row>
    <row r="2816" spans="1:19">
      <c r="A2816" t="s">
        <v>2941</v>
      </c>
      <c r="B2816">
        <v>29</v>
      </c>
      <c r="C2816" t="s">
        <v>112</v>
      </c>
      <c r="D2816" t="s">
        <v>102</v>
      </c>
      <c r="E2816">
        <v>61</v>
      </c>
      <c r="F2816" t="s">
        <v>103</v>
      </c>
      <c r="G2816" t="s">
        <v>110</v>
      </c>
      <c r="H2816" s="5">
        <v>786</v>
      </c>
      <c r="I2816" s="5">
        <v>47416.639999999999</v>
      </c>
      <c r="J2816" t="s">
        <v>117</v>
      </c>
      <c r="K2816" t="s">
        <v>106</v>
      </c>
      <c r="L2816">
        <v>3</v>
      </c>
      <c r="M2816">
        <v>1</v>
      </c>
      <c r="N2816">
        <v>3</v>
      </c>
      <c r="O2816" s="6">
        <v>0</v>
      </c>
      <c r="P2816" t="s">
        <v>107</v>
      </c>
      <c r="Q2816" t="s">
        <v>107</v>
      </c>
      <c r="R2816">
        <f>IF(F2816="Monthly",2,0)
+IF(E2816&lt;=6,2,0)
+IF(N2816&lt;=2,2,0)
+IF(L2816&gt;=4,2,0)
+IF(M2816&gt;=2,1,0)
+IF(H2816&gt;=_xlfn.PERCENTILE.INC($H$2:$H$10001,0.75),1,0)</f>
        <v>2</v>
      </c>
      <c r="S2816" t="str">
        <f>IF(R2816&gt;=7,"High",IF(R2816&gt;=4,"Medium","Low"))</f>
        <v>Low</v>
      </c>
    </row>
    <row r="2817" spans="1:19">
      <c r="A2817" t="s">
        <v>2942</v>
      </c>
      <c r="B2817">
        <v>44</v>
      </c>
      <c r="C2817" t="s">
        <v>112</v>
      </c>
      <c r="D2817" t="s">
        <v>113</v>
      </c>
      <c r="E2817">
        <v>20</v>
      </c>
      <c r="F2817" t="s">
        <v>103</v>
      </c>
      <c r="G2817" t="s">
        <v>104</v>
      </c>
      <c r="H2817" s="5">
        <v>476</v>
      </c>
      <c r="I2817" s="5">
        <v>9268.77</v>
      </c>
      <c r="J2817" t="s">
        <v>140</v>
      </c>
      <c r="K2817" t="s">
        <v>106</v>
      </c>
      <c r="L2817">
        <v>2</v>
      </c>
      <c r="M2817">
        <v>1</v>
      </c>
      <c r="N2817">
        <v>4</v>
      </c>
      <c r="O2817" s="6">
        <v>0</v>
      </c>
      <c r="P2817" t="s">
        <v>107</v>
      </c>
      <c r="Q2817" t="s">
        <v>107</v>
      </c>
      <c r="R2817">
        <f>IF(F2817="Monthly",2,0)
+IF(E2817&lt;=6,2,0)
+IF(N2817&lt;=2,2,0)
+IF(L2817&gt;=4,2,0)
+IF(M2817&gt;=2,1,0)
+IF(H2817&gt;=_xlfn.PERCENTILE.INC($H$2:$H$10001,0.75),1,0)</f>
        <v>2</v>
      </c>
      <c r="S2817" t="str">
        <f>IF(R2817&gt;=7,"High",IF(R2817&gt;=4,"Medium","Low"))</f>
        <v>Low</v>
      </c>
    </row>
    <row r="2818" spans="1:19">
      <c r="A2818" t="s">
        <v>2943</v>
      </c>
      <c r="B2818">
        <v>19</v>
      </c>
      <c r="C2818" t="s">
        <v>101</v>
      </c>
      <c r="D2818" t="s">
        <v>123</v>
      </c>
      <c r="E2818">
        <v>36</v>
      </c>
      <c r="F2818" t="s">
        <v>103</v>
      </c>
      <c r="G2818" t="s">
        <v>110</v>
      </c>
      <c r="H2818" s="5">
        <v>661</v>
      </c>
      <c r="I2818" s="5">
        <v>23549.57</v>
      </c>
      <c r="J2818" t="s">
        <v>117</v>
      </c>
      <c r="K2818" t="s">
        <v>106</v>
      </c>
      <c r="L2818">
        <v>4</v>
      </c>
      <c r="M2818">
        <v>3</v>
      </c>
      <c r="N2818">
        <v>3</v>
      </c>
      <c r="O2818" s="6">
        <v>0</v>
      </c>
      <c r="P2818" t="s">
        <v>107</v>
      </c>
      <c r="Q2818" t="s">
        <v>107</v>
      </c>
      <c r="R2818">
        <f>IF(F2818="Monthly",2,0)
+IF(E2818&lt;=6,2,0)
+IF(N2818&lt;=2,2,0)
+IF(L2818&gt;=4,2,0)
+IF(M2818&gt;=2,1,0)
+IF(H2818&gt;=_xlfn.PERCENTILE.INC($H$2:$H$10001,0.75),1,0)</f>
        <v>5</v>
      </c>
      <c r="S2818" t="str">
        <f>IF(R2818&gt;=7,"High",IF(R2818&gt;=4,"Medium","Low"))</f>
        <v>Medium</v>
      </c>
    </row>
    <row r="2819" spans="1:19">
      <c r="A2819" t="s">
        <v>2944</v>
      </c>
      <c r="B2819">
        <v>41</v>
      </c>
      <c r="C2819" t="s">
        <v>101</v>
      </c>
      <c r="D2819" t="s">
        <v>128</v>
      </c>
      <c r="E2819">
        <v>13</v>
      </c>
      <c r="F2819" t="s">
        <v>103</v>
      </c>
      <c r="G2819" t="s">
        <v>110</v>
      </c>
      <c r="H2819" s="5">
        <v>772</v>
      </c>
      <c r="I2819" s="5">
        <v>9965.2000000000007</v>
      </c>
      <c r="J2819" t="s">
        <v>134</v>
      </c>
      <c r="K2819" t="s">
        <v>106</v>
      </c>
      <c r="L2819">
        <v>1</v>
      </c>
      <c r="M2819">
        <v>0</v>
      </c>
      <c r="N2819">
        <v>4</v>
      </c>
      <c r="O2819" s="6">
        <v>0</v>
      </c>
      <c r="P2819" t="s">
        <v>107</v>
      </c>
      <c r="Q2819" t="s">
        <v>107</v>
      </c>
      <c r="R2819">
        <f>IF(F2819="Monthly",2,0)
+IF(E2819&lt;=6,2,0)
+IF(N2819&lt;=2,2,0)
+IF(L2819&gt;=4,2,0)
+IF(M2819&gt;=2,1,0)
+IF(H2819&gt;=_xlfn.PERCENTILE.INC($H$2:$H$10001,0.75),1,0)</f>
        <v>2</v>
      </c>
      <c r="S2819" t="str">
        <f>IF(R2819&gt;=7,"High",IF(R2819&gt;=4,"Medium","Low"))</f>
        <v>Low</v>
      </c>
    </row>
    <row r="2820" spans="1:19">
      <c r="A2820" t="s">
        <v>2945</v>
      </c>
      <c r="B2820">
        <v>42</v>
      </c>
      <c r="C2820" t="s">
        <v>101</v>
      </c>
      <c r="D2820" t="s">
        <v>159</v>
      </c>
      <c r="E2820">
        <v>16</v>
      </c>
      <c r="F2820" t="s">
        <v>103</v>
      </c>
      <c r="G2820" t="s">
        <v>104</v>
      </c>
      <c r="H2820" s="5">
        <v>458</v>
      </c>
      <c r="I2820" s="5">
        <v>7179.99</v>
      </c>
      <c r="J2820" t="s">
        <v>105</v>
      </c>
      <c r="K2820" t="s">
        <v>106</v>
      </c>
      <c r="L2820">
        <v>0</v>
      </c>
      <c r="M2820">
        <v>0</v>
      </c>
      <c r="N2820">
        <v>5</v>
      </c>
      <c r="O2820" s="6">
        <v>0</v>
      </c>
      <c r="P2820" t="s">
        <v>107</v>
      </c>
      <c r="Q2820" t="s">
        <v>107</v>
      </c>
      <c r="R2820">
        <f>IF(F2820="Monthly",2,0)
+IF(E2820&lt;=6,2,0)
+IF(N2820&lt;=2,2,0)
+IF(L2820&gt;=4,2,0)
+IF(M2820&gt;=2,1,0)
+IF(H2820&gt;=_xlfn.PERCENTILE.INC($H$2:$H$10001,0.75),1,0)</f>
        <v>2</v>
      </c>
      <c r="S2820" t="str">
        <f>IF(R2820&gt;=7,"High",IF(R2820&gt;=4,"Medium","Low"))</f>
        <v>Low</v>
      </c>
    </row>
    <row r="2821" spans="1:19">
      <c r="A2821" t="s">
        <v>2946</v>
      </c>
      <c r="B2821">
        <v>40</v>
      </c>
      <c r="C2821" t="s">
        <v>101</v>
      </c>
      <c r="D2821" t="s">
        <v>113</v>
      </c>
      <c r="E2821">
        <v>36</v>
      </c>
      <c r="F2821" t="s">
        <v>103</v>
      </c>
      <c r="G2821" t="s">
        <v>104</v>
      </c>
      <c r="H2821" s="5">
        <v>511</v>
      </c>
      <c r="I2821" s="5">
        <v>18588.29</v>
      </c>
      <c r="J2821" t="s">
        <v>105</v>
      </c>
      <c r="K2821" t="s">
        <v>106</v>
      </c>
      <c r="L2821">
        <v>0</v>
      </c>
      <c r="M2821">
        <v>0</v>
      </c>
      <c r="N2821">
        <v>4</v>
      </c>
      <c r="O2821" s="6">
        <v>0</v>
      </c>
      <c r="P2821" t="s">
        <v>106</v>
      </c>
      <c r="Q2821" t="s">
        <v>107</v>
      </c>
      <c r="R2821">
        <f>IF(F2821="Monthly",2,0)
+IF(E2821&lt;=6,2,0)
+IF(N2821&lt;=2,2,0)
+IF(L2821&gt;=4,2,0)
+IF(M2821&gt;=2,1,0)
+IF(H2821&gt;=_xlfn.PERCENTILE.INC($H$2:$H$10001,0.75),1,0)</f>
        <v>2</v>
      </c>
      <c r="S2821" t="str">
        <f>IF(R2821&gt;=7,"High",IF(R2821&gt;=4,"Medium","Low"))</f>
        <v>Low</v>
      </c>
    </row>
    <row r="2822" spans="1:19">
      <c r="A2822" t="s">
        <v>2947</v>
      </c>
      <c r="B2822">
        <v>36</v>
      </c>
      <c r="C2822" t="s">
        <v>112</v>
      </c>
      <c r="D2822" t="s">
        <v>131</v>
      </c>
      <c r="E2822">
        <v>17</v>
      </c>
      <c r="F2822" t="s">
        <v>103</v>
      </c>
      <c r="G2822" t="s">
        <v>104</v>
      </c>
      <c r="H2822" s="5">
        <v>515</v>
      </c>
      <c r="I2822" s="5">
        <v>8722.4500000000007</v>
      </c>
      <c r="J2822" t="s">
        <v>105</v>
      </c>
      <c r="K2822" t="s">
        <v>107</v>
      </c>
      <c r="L2822">
        <v>0</v>
      </c>
      <c r="M2822">
        <v>0</v>
      </c>
      <c r="N2822">
        <v>5</v>
      </c>
      <c r="O2822" s="6">
        <v>0</v>
      </c>
      <c r="P2822" t="s">
        <v>107</v>
      </c>
      <c r="Q2822" t="s">
        <v>107</v>
      </c>
      <c r="R2822">
        <f>IF(F2822="Monthly",2,0)
+IF(E2822&lt;=6,2,0)
+IF(N2822&lt;=2,2,0)
+IF(L2822&gt;=4,2,0)
+IF(M2822&gt;=2,1,0)
+IF(H2822&gt;=_xlfn.PERCENTILE.INC($H$2:$H$10001,0.75),1,0)</f>
        <v>2</v>
      </c>
      <c r="S2822" t="str">
        <f>IF(R2822&gt;=7,"High",IF(R2822&gt;=4,"Medium","Low"))</f>
        <v>Low</v>
      </c>
    </row>
    <row r="2823" spans="1:19">
      <c r="A2823" t="s">
        <v>2948</v>
      </c>
      <c r="B2823">
        <v>45</v>
      </c>
      <c r="C2823" t="s">
        <v>101</v>
      </c>
      <c r="D2823" t="s">
        <v>126</v>
      </c>
      <c r="E2823">
        <v>36</v>
      </c>
      <c r="F2823" t="s">
        <v>109</v>
      </c>
      <c r="G2823" t="s">
        <v>129</v>
      </c>
      <c r="H2823" s="5">
        <v>1001</v>
      </c>
      <c r="I2823" s="5">
        <v>34257.699999999997</v>
      </c>
      <c r="J2823" t="s">
        <v>117</v>
      </c>
      <c r="K2823" t="s">
        <v>106</v>
      </c>
      <c r="L2823">
        <v>2</v>
      </c>
      <c r="M2823">
        <v>0</v>
      </c>
      <c r="N2823">
        <v>5</v>
      </c>
      <c r="O2823" s="6">
        <v>5</v>
      </c>
      <c r="P2823" t="s">
        <v>107</v>
      </c>
      <c r="Q2823" t="s">
        <v>107</v>
      </c>
      <c r="R2823">
        <f>IF(F2823="Monthly",2,0)
+IF(E2823&lt;=6,2,0)
+IF(N2823&lt;=2,2,0)
+IF(L2823&gt;=4,2,0)
+IF(M2823&gt;=2,1,0)
+IF(H2823&gt;=_xlfn.PERCENTILE.INC($H$2:$H$10001,0.75),1,0)</f>
        <v>1</v>
      </c>
      <c r="S2823" t="str">
        <f>IF(R2823&gt;=7,"High",IF(R2823&gt;=4,"Medium","Low"))</f>
        <v>Low</v>
      </c>
    </row>
    <row r="2824" spans="1:19">
      <c r="A2824" t="s">
        <v>2949</v>
      </c>
      <c r="B2824">
        <v>31</v>
      </c>
      <c r="C2824" t="s">
        <v>112</v>
      </c>
      <c r="D2824" t="s">
        <v>123</v>
      </c>
      <c r="E2824">
        <v>50</v>
      </c>
      <c r="F2824" t="s">
        <v>103</v>
      </c>
      <c r="G2824" t="s">
        <v>110</v>
      </c>
      <c r="H2824" s="5">
        <v>771</v>
      </c>
      <c r="I2824" s="5">
        <v>38827.269999999997</v>
      </c>
      <c r="J2824" t="s">
        <v>115</v>
      </c>
      <c r="K2824" t="s">
        <v>106</v>
      </c>
      <c r="L2824">
        <v>1</v>
      </c>
      <c r="M2824">
        <v>0</v>
      </c>
      <c r="N2824">
        <v>5</v>
      </c>
      <c r="O2824" s="6">
        <v>0</v>
      </c>
      <c r="P2824" t="s">
        <v>107</v>
      </c>
      <c r="Q2824" t="s">
        <v>107</v>
      </c>
      <c r="R2824">
        <f>IF(F2824="Monthly",2,0)
+IF(E2824&lt;=6,2,0)
+IF(N2824&lt;=2,2,0)
+IF(L2824&gt;=4,2,0)
+IF(M2824&gt;=2,1,0)
+IF(H2824&gt;=_xlfn.PERCENTILE.INC($H$2:$H$10001,0.75),1,0)</f>
        <v>2</v>
      </c>
      <c r="S2824" t="str">
        <f>IF(R2824&gt;=7,"High",IF(R2824&gt;=4,"Medium","Low"))</f>
        <v>Low</v>
      </c>
    </row>
    <row r="2825" spans="1:19">
      <c r="A2825" t="s">
        <v>2950</v>
      </c>
      <c r="B2825">
        <v>38</v>
      </c>
      <c r="C2825" t="s">
        <v>112</v>
      </c>
      <c r="D2825" t="s">
        <v>131</v>
      </c>
      <c r="E2825">
        <v>27</v>
      </c>
      <c r="F2825" t="s">
        <v>121</v>
      </c>
      <c r="G2825" t="s">
        <v>104</v>
      </c>
      <c r="H2825" s="5">
        <v>423</v>
      </c>
      <c r="I2825" s="5">
        <v>9825.86</v>
      </c>
      <c r="J2825" t="s">
        <v>134</v>
      </c>
      <c r="K2825" t="s">
        <v>106</v>
      </c>
      <c r="L2825">
        <v>0</v>
      </c>
      <c r="M2825">
        <v>0</v>
      </c>
      <c r="N2825">
        <v>5</v>
      </c>
      <c r="O2825" s="6">
        <v>15</v>
      </c>
      <c r="P2825" t="s">
        <v>106</v>
      </c>
      <c r="Q2825" t="s">
        <v>107</v>
      </c>
      <c r="R2825">
        <f>IF(F2825="Monthly",2,0)
+IF(E2825&lt;=6,2,0)
+IF(N2825&lt;=2,2,0)
+IF(L2825&gt;=4,2,0)
+IF(M2825&gt;=2,1,0)
+IF(H2825&gt;=_xlfn.PERCENTILE.INC($H$2:$H$10001,0.75),1,0)</f>
        <v>0</v>
      </c>
      <c r="S2825" t="str">
        <f>IF(R2825&gt;=7,"High",IF(R2825&gt;=4,"Medium","Low"))</f>
        <v>Low</v>
      </c>
    </row>
    <row r="2826" spans="1:19">
      <c r="A2826" t="s">
        <v>2951</v>
      </c>
      <c r="B2826">
        <v>23</v>
      </c>
      <c r="C2826" t="s">
        <v>112</v>
      </c>
      <c r="D2826" t="s">
        <v>131</v>
      </c>
      <c r="E2826">
        <v>52</v>
      </c>
      <c r="F2826" t="s">
        <v>103</v>
      </c>
      <c r="G2826" t="s">
        <v>110</v>
      </c>
      <c r="H2826" s="5">
        <v>725</v>
      </c>
      <c r="I2826" s="5">
        <v>37006.76</v>
      </c>
      <c r="J2826" t="s">
        <v>117</v>
      </c>
      <c r="K2826" t="s">
        <v>106</v>
      </c>
      <c r="L2826">
        <v>2</v>
      </c>
      <c r="M2826">
        <v>1</v>
      </c>
      <c r="N2826">
        <v>5</v>
      </c>
      <c r="O2826" s="6">
        <v>0</v>
      </c>
      <c r="P2826" t="s">
        <v>107</v>
      </c>
      <c r="Q2826" t="s">
        <v>107</v>
      </c>
      <c r="R2826">
        <f>IF(F2826="Monthly",2,0)
+IF(E2826&lt;=6,2,0)
+IF(N2826&lt;=2,2,0)
+IF(L2826&gt;=4,2,0)
+IF(M2826&gt;=2,1,0)
+IF(H2826&gt;=_xlfn.PERCENTILE.INC($H$2:$H$10001,0.75),1,0)</f>
        <v>2</v>
      </c>
      <c r="S2826" t="str">
        <f>IF(R2826&gt;=7,"High",IF(R2826&gt;=4,"Medium","Low"))</f>
        <v>Low</v>
      </c>
    </row>
    <row r="2827" spans="1:19">
      <c r="A2827" t="s">
        <v>2952</v>
      </c>
      <c r="B2827">
        <v>26</v>
      </c>
      <c r="C2827" t="s">
        <v>101</v>
      </c>
      <c r="D2827" t="s">
        <v>137</v>
      </c>
      <c r="E2827">
        <v>40</v>
      </c>
      <c r="F2827" t="s">
        <v>103</v>
      </c>
      <c r="G2827" t="s">
        <v>129</v>
      </c>
      <c r="H2827" s="5">
        <v>993</v>
      </c>
      <c r="I2827" s="5">
        <v>40250.25</v>
      </c>
      <c r="J2827" t="s">
        <v>140</v>
      </c>
      <c r="K2827" t="s">
        <v>106</v>
      </c>
      <c r="L2827">
        <v>0</v>
      </c>
      <c r="M2827">
        <v>0</v>
      </c>
      <c r="N2827">
        <v>5</v>
      </c>
      <c r="O2827" s="6">
        <v>0</v>
      </c>
      <c r="P2827" t="s">
        <v>107</v>
      </c>
      <c r="Q2827" t="s">
        <v>106</v>
      </c>
      <c r="R2827">
        <f>IF(F2827="Monthly",2,0)
+IF(E2827&lt;=6,2,0)
+IF(N2827&lt;=2,2,0)
+IF(L2827&gt;=4,2,0)
+IF(M2827&gt;=2,1,0)
+IF(H2827&gt;=_xlfn.PERCENTILE.INC($H$2:$H$10001,0.75),1,0)</f>
        <v>3</v>
      </c>
      <c r="S2827" t="str">
        <f>IF(R2827&gt;=7,"High",IF(R2827&gt;=4,"Medium","Low"))</f>
        <v>Low</v>
      </c>
    </row>
    <row r="2828" spans="1:19">
      <c r="A2828" t="s">
        <v>2953</v>
      </c>
      <c r="B2828">
        <v>31</v>
      </c>
      <c r="C2828" t="s">
        <v>112</v>
      </c>
      <c r="D2828" t="s">
        <v>128</v>
      </c>
      <c r="E2828">
        <v>37</v>
      </c>
      <c r="F2828" t="s">
        <v>121</v>
      </c>
      <c r="G2828" t="s">
        <v>110</v>
      </c>
      <c r="H2828" s="5">
        <v>669</v>
      </c>
      <c r="I2828" s="5">
        <v>25097.99</v>
      </c>
      <c r="J2828" t="s">
        <v>117</v>
      </c>
      <c r="K2828" t="s">
        <v>106</v>
      </c>
      <c r="L2828">
        <v>2</v>
      </c>
      <c r="M2828">
        <v>2</v>
      </c>
      <c r="N2828">
        <v>3</v>
      </c>
      <c r="O2828" s="6">
        <v>0</v>
      </c>
      <c r="P2828" t="s">
        <v>107</v>
      </c>
      <c r="Q2828" t="s">
        <v>107</v>
      </c>
      <c r="R2828">
        <f>IF(F2828="Monthly",2,0)
+IF(E2828&lt;=6,2,0)
+IF(N2828&lt;=2,2,0)
+IF(L2828&gt;=4,2,0)
+IF(M2828&gt;=2,1,0)
+IF(H2828&gt;=_xlfn.PERCENTILE.INC($H$2:$H$10001,0.75),1,0)</f>
        <v>1</v>
      </c>
      <c r="S2828" t="str">
        <f>IF(R2828&gt;=7,"High",IF(R2828&gt;=4,"Medium","Low"))</f>
        <v>Low</v>
      </c>
    </row>
    <row r="2829" spans="1:19">
      <c r="A2829" t="s">
        <v>2954</v>
      </c>
      <c r="B2829">
        <v>46</v>
      </c>
      <c r="C2829" t="s">
        <v>101</v>
      </c>
      <c r="D2829" t="s">
        <v>102</v>
      </c>
      <c r="E2829">
        <v>15</v>
      </c>
      <c r="F2829" t="s">
        <v>103</v>
      </c>
      <c r="G2829" t="s">
        <v>110</v>
      </c>
      <c r="H2829" s="5">
        <v>803</v>
      </c>
      <c r="I2829" s="5">
        <v>12082.61</v>
      </c>
      <c r="J2829" t="s">
        <v>140</v>
      </c>
      <c r="K2829" t="s">
        <v>107</v>
      </c>
      <c r="L2829">
        <v>0</v>
      </c>
      <c r="M2829">
        <v>0</v>
      </c>
      <c r="N2829">
        <v>4</v>
      </c>
      <c r="O2829" s="6">
        <v>0</v>
      </c>
      <c r="P2829" t="s">
        <v>107</v>
      </c>
      <c r="Q2829" t="s">
        <v>107</v>
      </c>
      <c r="R2829">
        <f>IF(F2829="Monthly",2,0)
+IF(E2829&lt;=6,2,0)
+IF(N2829&lt;=2,2,0)
+IF(L2829&gt;=4,2,0)
+IF(M2829&gt;=2,1,0)
+IF(H2829&gt;=_xlfn.PERCENTILE.INC($H$2:$H$10001,0.75),1,0)</f>
        <v>3</v>
      </c>
      <c r="S2829" t="str">
        <f>IF(R2829&gt;=7,"High",IF(R2829&gt;=4,"Medium","Low"))</f>
        <v>Low</v>
      </c>
    </row>
    <row r="2830" spans="1:19">
      <c r="A2830" t="s">
        <v>2955</v>
      </c>
      <c r="B2830">
        <v>36</v>
      </c>
      <c r="C2830" t="s">
        <v>101</v>
      </c>
      <c r="D2830" t="s">
        <v>137</v>
      </c>
      <c r="E2830">
        <v>19</v>
      </c>
      <c r="F2830" t="s">
        <v>103</v>
      </c>
      <c r="G2830" t="s">
        <v>129</v>
      </c>
      <c r="H2830" s="5">
        <v>1085</v>
      </c>
      <c r="I2830" s="5">
        <v>20386.73</v>
      </c>
      <c r="J2830" t="s">
        <v>140</v>
      </c>
      <c r="K2830" t="s">
        <v>106</v>
      </c>
      <c r="L2830">
        <v>0</v>
      </c>
      <c r="M2830">
        <v>0</v>
      </c>
      <c r="N2830">
        <v>4</v>
      </c>
      <c r="O2830" s="6">
        <v>0</v>
      </c>
      <c r="P2830" t="s">
        <v>106</v>
      </c>
      <c r="Q2830" t="s">
        <v>106</v>
      </c>
      <c r="R2830">
        <f>IF(F2830="Monthly",2,0)
+IF(E2830&lt;=6,2,0)
+IF(N2830&lt;=2,2,0)
+IF(L2830&gt;=4,2,0)
+IF(M2830&gt;=2,1,0)
+IF(H2830&gt;=_xlfn.PERCENTILE.INC($H$2:$H$10001,0.75),1,0)</f>
        <v>3</v>
      </c>
      <c r="S2830" t="str">
        <f>IF(R2830&gt;=7,"High",IF(R2830&gt;=4,"Medium","Low"))</f>
        <v>Low</v>
      </c>
    </row>
    <row r="2831" spans="1:19">
      <c r="A2831" t="s">
        <v>2956</v>
      </c>
      <c r="B2831">
        <v>32</v>
      </c>
      <c r="C2831" t="s">
        <v>112</v>
      </c>
      <c r="D2831" t="s">
        <v>113</v>
      </c>
      <c r="E2831">
        <v>23</v>
      </c>
      <c r="F2831" t="s">
        <v>109</v>
      </c>
      <c r="G2831" t="s">
        <v>104</v>
      </c>
      <c r="H2831" s="5">
        <v>446</v>
      </c>
      <c r="I2831" s="5">
        <v>10009.280000000001</v>
      </c>
      <c r="J2831" t="s">
        <v>105</v>
      </c>
      <c r="K2831" t="s">
        <v>107</v>
      </c>
      <c r="L2831">
        <v>0</v>
      </c>
      <c r="M2831">
        <v>0</v>
      </c>
      <c r="N2831">
        <v>5</v>
      </c>
      <c r="O2831" s="6">
        <v>0</v>
      </c>
      <c r="P2831" t="s">
        <v>107</v>
      </c>
      <c r="Q2831" t="s">
        <v>106</v>
      </c>
      <c r="R2831">
        <f>IF(F2831="Monthly",2,0)
+IF(E2831&lt;=6,2,0)
+IF(N2831&lt;=2,2,0)
+IF(L2831&gt;=4,2,0)
+IF(M2831&gt;=2,1,0)
+IF(H2831&gt;=_xlfn.PERCENTILE.INC($H$2:$H$10001,0.75),1,0)</f>
        <v>0</v>
      </c>
      <c r="S2831" t="str">
        <f>IF(R2831&gt;=7,"High",IF(R2831&gt;=4,"Medium","Low"))</f>
        <v>Low</v>
      </c>
    </row>
    <row r="2832" spans="1:19">
      <c r="A2832" t="s">
        <v>2957</v>
      </c>
      <c r="B2832">
        <v>42</v>
      </c>
      <c r="C2832" t="s">
        <v>101</v>
      </c>
      <c r="D2832" t="s">
        <v>133</v>
      </c>
      <c r="E2832">
        <v>9</v>
      </c>
      <c r="F2832" t="s">
        <v>103</v>
      </c>
      <c r="G2832" t="s">
        <v>104</v>
      </c>
      <c r="H2832" s="5">
        <v>417</v>
      </c>
      <c r="I2832" s="5">
        <v>3646.27</v>
      </c>
      <c r="J2832" t="s">
        <v>117</v>
      </c>
      <c r="K2832" t="s">
        <v>107</v>
      </c>
      <c r="L2832">
        <v>1</v>
      </c>
      <c r="M2832">
        <v>0</v>
      </c>
      <c r="N2832">
        <v>5</v>
      </c>
      <c r="O2832" s="6">
        <v>0</v>
      </c>
      <c r="P2832" t="s">
        <v>107</v>
      </c>
      <c r="Q2832" t="s">
        <v>107</v>
      </c>
      <c r="R2832">
        <f>IF(F2832="Monthly",2,0)
+IF(E2832&lt;=6,2,0)
+IF(N2832&lt;=2,2,0)
+IF(L2832&gt;=4,2,0)
+IF(M2832&gt;=2,1,0)
+IF(H2832&gt;=_xlfn.PERCENTILE.INC($H$2:$H$10001,0.75),1,0)</f>
        <v>2</v>
      </c>
      <c r="S2832" t="str">
        <f>IF(R2832&gt;=7,"High",IF(R2832&gt;=4,"Medium","Low"))</f>
        <v>Low</v>
      </c>
    </row>
    <row r="2833" spans="1:19">
      <c r="A2833" t="s">
        <v>2958</v>
      </c>
      <c r="B2833">
        <v>18</v>
      </c>
      <c r="C2833" t="s">
        <v>101</v>
      </c>
      <c r="D2833" t="s">
        <v>113</v>
      </c>
      <c r="E2833">
        <v>16</v>
      </c>
      <c r="F2833" t="s">
        <v>109</v>
      </c>
      <c r="G2833" t="s">
        <v>110</v>
      </c>
      <c r="H2833" s="5">
        <v>739</v>
      </c>
      <c r="I2833" s="5">
        <v>11472.23</v>
      </c>
      <c r="J2833" t="s">
        <v>117</v>
      </c>
      <c r="K2833" t="s">
        <v>107</v>
      </c>
      <c r="L2833">
        <v>0</v>
      </c>
      <c r="M2833">
        <v>0</v>
      </c>
      <c r="N2833">
        <v>5</v>
      </c>
      <c r="O2833" s="6">
        <v>5</v>
      </c>
      <c r="P2833" t="s">
        <v>106</v>
      </c>
      <c r="Q2833" t="s">
        <v>107</v>
      </c>
      <c r="R2833">
        <f>IF(F2833="Monthly",2,0)
+IF(E2833&lt;=6,2,0)
+IF(N2833&lt;=2,2,0)
+IF(L2833&gt;=4,2,0)
+IF(M2833&gt;=2,1,0)
+IF(H2833&gt;=_xlfn.PERCENTILE.INC($H$2:$H$10001,0.75),1,0)</f>
        <v>0</v>
      </c>
      <c r="S2833" t="str">
        <f>IF(R2833&gt;=7,"High",IF(R2833&gt;=4,"Medium","Low"))</f>
        <v>Low</v>
      </c>
    </row>
    <row r="2834" spans="1:19">
      <c r="A2834" t="s">
        <v>2959</v>
      </c>
      <c r="B2834">
        <v>46</v>
      </c>
      <c r="C2834" t="s">
        <v>112</v>
      </c>
      <c r="D2834" t="s">
        <v>102</v>
      </c>
      <c r="E2834">
        <v>64</v>
      </c>
      <c r="F2834" t="s">
        <v>109</v>
      </c>
      <c r="G2834" t="s">
        <v>129</v>
      </c>
      <c r="H2834" s="5">
        <v>963</v>
      </c>
      <c r="I2834" s="5">
        <v>56630.57</v>
      </c>
      <c r="J2834" t="s">
        <v>134</v>
      </c>
      <c r="K2834" t="s">
        <v>106</v>
      </c>
      <c r="L2834">
        <v>1</v>
      </c>
      <c r="M2834">
        <v>0</v>
      </c>
      <c r="N2834">
        <v>4</v>
      </c>
      <c r="O2834" s="6">
        <v>10</v>
      </c>
      <c r="P2834" t="s">
        <v>107</v>
      </c>
      <c r="Q2834" t="s">
        <v>107</v>
      </c>
      <c r="R2834">
        <f>IF(F2834="Monthly",2,0)
+IF(E2834&lt;=6,2,0)
+IF(N2834&lt;=2,2,0)
+IF(L2834&gt;=4,2,0)
+IF(M2834&gt;=2,1,0)
+IF(H2834&gt;=_xlfn.PERCENTILE.INC($H$2:$H$10001,0.75),1,0)</f>
        <v>1</v>
      </c>
      <c r="S2834" t="str">
        <f>IF(R2834&gt;=7,"High",IF(R2834&gt;=4,"Medium","Low"))</f>
        <v>Low</v>
      </c>
    </row>
    <row r="2835" spans="1:19">
      <c r="A2835" t="s">
        <v>2960</v>
      </c>
      <c r="B2835">
        <v>41</v>
      </c>
      <c r="C2835" t="s">
        <v>101</v>
      </c>
      <c r="D2835" t="s">
        <v>133</v>
      </c>
      <c r="E2835">
        <v>35</v>
      </c>
      <c r="F2835" t="s">
        <v>109</v>
      </c>
      <c r="G2835" t="s">
        <v>104</v>
      </c>
      <c r="H2835" s="5">
        <v>498</v>
      </c>
      <c r="I2835" s="5">
        <v>17133.41</v>
      </c>
      <c r="J2835" t="s">
        <v>115</v>
      </c>
      <c r="K2835" t="s">
        <v>106</v>
      </c>
      <c r="L2835">
        <v>0</v>
      </c>
      <c r="M2835">
        <v>0</v>
      </c>
      <c r="N2835">
        <v>5</v>
      </c>
      <c r="O2835" s="6">
        <v>0</v>
      </c>
      <c r="P2835" t="s">
        <v>107</v>
      </c>
      <c r="Q2835" t="s">
        <v>107</v>
      </c>
      <c r="R2835">
        <f>IF(F2835="Monthly",2,0)
+IF(E2835&lt;=6,2,0)
+IF(N2835&lt;=2,2,0)
+IF(L2835&gt;=4,2,0)
+IF(M2835&gt;=2,1,0)
+IF(H2835&gt;=_xlfn.PERCENTILE.INC($H$2:$H$10001,0.75),1,0)</f>
        <v>0</v>
      </c>
      <c r="S2835" t="str">
        <f>IF(R2835&gt;=7,"High",IF(R2835&gt;=4,"Medium","Low"))</f>
        <v>Low</v>
      </c>
    </row>
    <row r="2836" spans="1:19">
      <c r="A2836" t="s">
        <v>2961</v>
      </c>
      <c r="B2836">
        <v>39</v>
      </c>
      <c r="C2836" t="s">
        <v>101</v>
      </c>
      <c r="D2836" t="s">
        <v>159</v>
      </c>
      <c r="E2836">
        <v>56</v>
      </c>
      <c r="F2836" t="s">
        <v>109</v>
      </c>
      <c r="G2836" t="s">
        <v>129</v>
      </c>
      <c r="H2836" s="5">
        <v>1050</v>
      </c>
      <c r="I2836" s="5">
        <v>54285.95</v>
      </c>
      <c r="J2836" t="s">
        <v>105</v>
      </c>
      <c r="K2836" t="s">
        <v>106</v>
      </c>
      <c r="L2836">
        <v>1</v>
      </c>
      <c r="M2836">
        <v>0</v>
      </c>
      <c r="N2836">
        <v>5</v>
      </c>
      <c r="O2836" s="6">
        <v>5</v>
      </c>
      <c r="P2836" t="s">
        <v>107</v>
      </c>
      <c r="Q2836" t="s">
        <v>107</v>
      </c>
      <c r="R2836">
        <f>IF(F2836="Monthly",2,0)
+IF(E2836&lt;=6,2,0)
+IF(N2836&lt;=2,2,0)
+IF(L2836&gt;=4,2,0)
+IF(M2836&gt;=2,1,0)
+IF(H2836&gt;=_xlfn.PERCENTILE.INC($H$2:$H$10001,0.75),1,0)</f>
        <v>1</v>
      </c>
      <c r="S2836" t="str">
        <f>IF(R2836&gt;=7,"High",IF(R2836&gt;=4,"Medium","Low"))</f>
        <v>Low</v>
      </c>
    </row>
    <row r="2837" spans="1:19">
      <c r="A2837" t="s">
        <v>2962</v>
      </c>
      <c r="B2837">
        <v>18</v>
      </c>
      <c r="C2837" t="s">
        <v>112</v>
      </c>
      <c r="D2837" t="s">
        <v>159</v>
      </c>
      <c r="E2837">
        <v>58</v>
      </c>
      <c r="F2837" t="s">
        <v>121</v>
      </c>
      <c r="G2837" t="s">
        <v>110</v>
      </c>
      <c r="H2837" s="5">
        <v>674</v>
      </c>
      <c r="I2837" s="5">
        <v>35723.94</v>
      </c>
      <c r="J2837" t="s">
        <v>117</v>
      </c>
      <c r="K2837" t="s">
        <v>106</v>
      </c>
      <c r="L2837">
        <v>2</v>
      </c>
      <c r="M2837">
        <v>1</v>
      </c>
      <c r="N2837">
        <v>4</v>
      </c>
      <c r="O2837" s="6">
        <v>10</v>
      </c>
      <c r="P2837" t="s">
        <v>107</v>
      </c>
      <c r="Q2837" t="s">
        <v>107</v>
      </c>
      <c r="R2837">
        <f>IF(F2837="Monthly",2,0)
+IF(E2837&lt;=6,2,0)
+IF(N2837&lt;=2,2,0)
+IF(L2837&gt;=4,2,0)
+IF(M2837&gt;=2,1,0)
+IF(H2837&gt;=_xlfn.PERCENTILE.INC($H$2:$H$10001,0.75),1,0)</f>
        <v>0</v>
      </c>
      <c r="S2837" t="str">
        <f>IF(R2837&gt;=7,"High",IF(R2837&gt;=4,"Medium","Low"))</f>
        <v>Low</v>
      </c>
    </row>
    <row r="2838" spans="1:19">
      <c r="A2838" t="s">
        <v>2963</v>
      </c>
      <c r="B2838">
        <v>40</v>
      </c>
      <c r="C2838" t="s">
        <v>101</v>
      </c>
      <c r="D2838" t="s">
        <v>113</v>
      </c>
      <c r="E2838">
        <v>30</v>
      </c>
      <c r="F2838" t="s">
        <v>109</v>
      </c>
      <c r="G2838" t="s">
        <v>110</v>
      </c>
      <c r="H2838" s="5">
        <v>793</v>
      </c>
      <c r="I2838" s="5">
        <v>23793.77</v>
      </c>
      <c r="J2838" t="s">
        <v>140</v>
      </c>
      <c r="K2838" t="s">
        <v>106</v>
      </c>
      <c r="L2838">
        <v>0</v>
      </c>
      <c r="M2838">
        <v>0</v>
      </c>
      <c r="N2838">
        <v>5</v>
      </c>
      <c r="O2838" s="6">
        <v>0</v>
      </c>
      <c r="P2838" t="s">
        <v>107</v>
      </c>
      <c r="Q2838" t="s">
        <v>107</v>
      </c>
      <c r="R2838">
        <f>IF(F2838="Monthly",2,0)
+IF(E2838&lt;=6,2,0)
+IF(N2838&lt;=2,2,0)
+IF(L2838&gt;=4,2,0)
+IF(M2838&gt;=2,1,0)
+IF(H2838&gt;=_xlfn.PERCENTILE.INC($H$2:$H$10001,0.75),1,0)</f>
        <v>0</v>
      </c>
      <c r="S2838" t="str">
        <f>IF(R2838&gt;=7,"High",IF(R2838&gt;=4,"Medium","Low"))</f>
        <v>Low</v>
      </c>
    </row>
    <row r="2839" spans="1:19">
      <c r="A2839" t="s">
        <v>2964</v>
      </c>
      <c r="B2839">
        <v>40</v>
      </c>
      <c r="C2839" t="s">
        <v>112</v>
      </c>
      <c r="D2839" t="s">
        <v>102</v>
      </c>
      <c r="E2839">
        <v>31</v>
      </c>
      <c r="F2839" t="s">
        <v>109</v>
      </c>
      <c r="G2839" t="s">
        <v>104</v>
      </c>
      <c r="H2839" s="5">
        <v>448</v>
      </c>
      <c r="I2839" s="5">
        <v>12183.19</v>
      </c>
      <c r="J2839" t="s">
        <v>115</v>
      </c>
      <c r="K2839" t="s">
        <v>107</v>
      </c>
      <c r="L2839">
        <v>5</v>
      </c>
      <c r="M2839">
        <v>2</v>
      </c>
      <c r="N2839">
        <v>3</v>
      </c>
      <c r="O2839" s="6">
        <v>10</v>
      </c>
      <c r="P2839" t="s">
        <v>107</v>
      </c>
      <c r="Q2839" t="s">
        <v>107</v>
      </c>
      <c r="R2839">
        <f>IF(F2839="Monthly",2,0)
+IF(E2839&lt;=6,2,0)
+IF(N2839&lt;=2,2,0)
+IF(L2839&gt;=4,2,0)
+IF(M2839&gt;=2,1,0)
+IF(H2839&gt;=_xlfn.PERCENTILE.INC($H$2:$H$10001,0.75),1,0)</f>
        <v>3</v>
      </c>
      <c r="S2839" t="str">
        <f>IF(R2839&gt;=7,"High",IF(R2839&gt;=4,"Medium","Low"))</f>
        <v>Low</v>
      </c>
    </row>
    <row r="2840" spans="1:19">
      <c r="A2840" t="s">
        <v>2965</v>
      </c>
      <c r="B2840">
        <v>26</v>
      </c>
      <c r="C2840" t="s">
        <v>112</v>
      </c>
      <c r="D2840" t="s">
        <v>119</v>
      </c>
      <c r="E2840">
        <v>58</v>
      </c>
      <c r="F2840" t="s">
        <v>103</v>
      </c>
      <c r="G2840" t="s">
        <v>129</v>
      </c>
      <c r="H2840" s="5">
        <v>948</v>
      </c>
      <c r="I2840" s="5">
        <v>54225.52</v>
      </c>
      <c r="J2840" t="s">
        <v>134</v>
      </c>
      <c r="K2840" t="s">
        <v>106</v>
      </c>
      <c r="L2840">
        <v>0</v>
      </c>
      <c r="M2840">
        <v>0</v>
      </c>
      <c r="N2840">
        <v>5</v>
      </c>
      <c r="O2840" s="6">
        <v>0</v>
      </c>
      <c r="P2840" t="s">
        <v>107</v>
      </c>
      <c r="Q2840" t="s">
        <v>107</v>
      </c>
      <c r="R2840">
        <f>IF(F2840="Monthly",2,0)
+IF(E2840&lt;=6,2,0)
+IF(N2840&lt;=2,2,0)
+IF(L2840&gt;=4,2,0)
+IF(M2840&gt;=2,1,0)
+IF(H2840&gt;=_xlfn.PERCENTILE.INC($H$2:$H$10001,0.75),1,0)</f>
        <v>3</v>
      </c>
      <c r="S2840" t="str">
        <f>IF(R2840&gt;=7,"High",IF(R2840&gt;=4,"Medium","Low"))</f>
        <v>Low</v>
      </c>
    </row>
    <row r="2841" spans="1:19">
      <c r="A2841" t="s">
        <v>2966</v>
      </c>
      <c r="B2841">
        <v>28</v>
      </c>
      <c r="C2841" t="s">
        <v>112</v>
      </c>
      <c r="D2841" t="s">
        <v>137</v>
      </c>
      <c r="E2841">
        <v>45</v>
      </c>
      <c r="F2841" t="s">
        <v>103</v>
      </c>
      <c r="G2841" t="s">
        <v>110</v>
      </c>
      <c r="H2841" s="5">
        <v>709</v>
      </c>
      <c r="I2841" s="5">
        <v>32355.56</v>
      </c>
      <c r="J2841" t="s">
        <v>105</v>
      </c>
      <c r="K2841" t="s">
        <v>106</v>
      </c>
      <c r="L2841">
        <v>0</v>
      </c>
      <c r="M2841">
        <v>0</v>
      </c>
      <c r="N2841">
        <v>5</v>
      </c>
      <c r="O2841" s="6">
        <v>0</v>
      </c>
      <c r="P2841" t="s">
        <v>106</v>
      </c>
      <c r="Q2841" t="s">
        <v>106</v>
      </c>
      <c r="R2841">
        <f>IF(F2841="Monthly",2,0)
+IF(E2841&lt;=6,2,0)
+IF(N2841&lt;=2,2,0)
+IF(L2841&gt;=4,2,0)
+IF(M2841&gt;=2,1,0)
+IF(H2841&gt;=_xlfn.PERCENTILE.INC($H$2:$H$10001,0.75),1,0)</f>
        <v>2</v>
      </c>
      <c r="S2841" t="str">
        <f>IF(R2841&gt;=7,"High",IF(R2841&gt;=4,"Medium","Low"))</f>
        <v>Low</v>
      </c>
    </row>
    <row r="2842" spans="1:19">
      <c r="A2842" t="s">
        <v>2967</v>
      </c>
      <c r="B2842">
        <v>42</v>
      </c>
      <c r="C2842" t="s">
        <v>101</v>
      </c>
      <c r="D2842" t="s">
        <v>102</v>
      </c>
      <c r="E2842">
        <v>40</v>
      </c>
      <c r="F2842" t="s">
        <v>109</v>
      </c>
      <c r="G2842" t="s">
        <v>104</v>
      </c>
      <c r="H2842" s="5">
        <v>551</v>
      </c>
      <c r="I2842" s="5">
        <v>22435.83</v>
      </c>
      <c r="J2842" t="s">
        <v>140</v>
      </c>
      <c r="K2842" t="s">
        <v>107</v>
      </c>
      <c r="L2842">
        <v>2</v>
      </c>
      <c r="M2842">
        <v>1</v>
      </c>
      <c r="N2842">
        <v>5</v>
      </c>
      <c r="O2842" s="6">
        <v>0</v>
      </c>
      <c r="P2842" t="s">
        <v>107</v>
      </c>
      <c r="Q2842" t="s">
        <v>106</v>
      </c>
      <c r="R2842">
        <f>IF(F2842="Monthly",2,0)
+IF(E2842&lt;=6,2,0)
+IF(N2842&lt;=2,2,0)
+IF(L2842&gt;=4,2,0)
+IF(M2842&gt;=2,1,0)
+IF(H2842&gt;=_xlfn.PERCENTILE.INC($H$2:$H$10001,0.75),1,0)</f>
        <v>0</v>
      </c>
      <c r="S2842" t="str">
        <f>IF(R2842&gt;=7,"High",IF(R2842&gt;=4,"Medium","Low"))</f>
        <v>Low</v>
      </c>
    </row>
    <row r="2843" spans="1:19">
      <c r="A2843" t="s">
        <v>2968</v>
      </c>
      <c r="B2843">
        <v>41</v>
      </c>
      <c r="C2843" t="s">
        <v>101</v>
      </c>
      <c r="D2843" t="s">
        <v>137</v>
      </c>
      <c r="E2843">
        <v>38</v>
      </c>
      <c r="F2843" t="s">
        <v>103</v>
      </c>
      <c r="G2843" t="s">
        <v>110</v>
      </c>
      <c r="H2843" s="5">
        <v>671</v>
      </c>
      <c r="I2843" s="5">
        <v>25562.31</v>
      </c>
      <c r="J2843" t="s">
        <v>134</v>
      </c>
      <c r="K2843" t="s">
        <v>106</v>
      </c>
      <c r="L2843">
        <v>0</v>
      </c>
      <c r="M2843">
        <v>0</v>
      </c>
      <c r="N2843">
        <v>5</v>
      </c>
      <c r="O2843" s="6">
        <v>0</v>
      </c>
      <c r="P2843" t="s">
        <v>107</v>
      </c>
      <c r="Q2843" t="s">
        <v>107</v>
      </c>
      <c r="R2843">
        <f>IF(F2843="Monthly",2,0)
+IF(E2843&lt;=6,2,0)
+IF(N2843&lt;=2,2,0)
+IF(L2843&gt;=4,2,0)
+IF(M2843&gt;=2,1,0)
+IF(H2843&gt;=_xlfn.PERCENTILE.INC($H$2:$H$10001,0.75),1,0)</f>
        <v>2</v>
      </c>
      <c r="S2843" t="str">
        <f>IF(R2843&gt;=7,"High",IF(R2843&gt;=4,"Medium","Low"))</f>
        <v>Low</v>
      </c>
    </row>
    <row r="2844" spans="1:19">
      <c r="A2844" t="s">
        <v>2969</v>
      </c>
      <c r="B2844">
        <v>18</v>
      </c>
      <c r="C2844" t="s">
        <v>112</v>
      </c>
      <c r="D2844" t="s">
        <v>123</v>
      </c>
      <c r="E2844">
        <v>29</v>
      </c>
      <c r="F2844" t="s">
        <v>103</v>
      </c>
      <c r="G2844" t="s">
        <v>129</v>
      </c>
      <c r="H2844" s="5">
        <v>966</v>
      </c>
      <c r="I2844" s="5">
        <v>28222.54</v>
      </c>
      <c r="J2844" t="s">
        <v>117</v>
      </c>
      <c r="K2844" t="s">
        <v>106</v>
      </c>
      <c r="L2844">
        <v>5</v>
      </c>
      <c r="M2844">
        <v>3</v>
      </c>
      <c r="N2844">
        <v>1</v>
      </c>
      <c r="O2844" s="6">
        <v>0</v>
      </c>
      <c r="P2844" t="s">
        <v>107</v>
      </c>
      <c r="Q2844" t="s">
        <v>106</v>
      </c>
      <c r="R2844">
        <f>IF(F2844="Monthly",2,0)
+IF(E2844&lt;=6,2,0)
+IF(N2844&lt;=2,2,0)
+IF(L2844&gt;=4,2,0)
+IF(M2844&gt;=2,1,0)
+IF(H2844&gt;=_xlfn.PERCENTILE.INC($H$2:$H$10001,0.75),1,0)</f>
        <v>8</v>
      </c>
      <c r="S2844" t="str">
        <f>IF(R2844&gt;=7,"High",IF(R2844&gt;=4,"Medium","Low"))</f>
        <v>High</v>
      </c>
    </row>
    <row r="2845" spans="1:19">
      <c r="A2845" t="s">
        <v>2970</v>
      </c>
      <c r="B2845">
        <v>18</v>
      </c>
      <c r="C2845" t="s">
        <v>101</v>
      </c>
      <c r="D2845" t="s">
        <v>126</v>
      </c>
      <c r="E2845">
        <v>18</v>
      </c>
      <c r="F2845" t="s">
        <v>103</v>
      </c>
      <c r="G2845" t="s">
        <v>129</v>
      </c>
      <c r="H2845" s="5">
        <v>1135</v>
      </c>
      <c r="I2845" s="5">
        <v>20227.46</v>
      </c>
      <c r="J2845" t="s">
        <v>105</v>
      </c>
      <c r="K2845" t="s">
        <v>106</v>
      </c>
      <c r="L2845">
        <v>2</v>
      </c>
      <c r="M2845">
        <v>0</v>
      </c>
      <c r="N2845">
        <v>5</v>
      </c>
      <c r="O2845" s="6">
        <v>0</v>
      </c>
      <c r="P2845" t="s">
        <v>107</v>
      </c>
      <c r="Q2845" t="s">
        <v>107</v>
      </c>
      <c r="R2845">
        <f>IF(F2845="Monthly",2,0)
+IF(E2845&lt;=6,2,0)
+IF(N2845&lt;=2,2,0)
+IF(L2845&gt;=4,2,0)
+IF(M2845&gt;=2,1,0)
+IF(H2845&gt;=_xlfn.PERCENTILE.INC($H$2:$H$10001,0.75),1,0)</f>
        <v>3</v>
      </c>
      <c r="S2845" t="str">
        <f>IF(R2845&gt;=7,"High",IF(R2845&gt;=4,"Medium","Low"))</f>
        <v>Low</v>
      </c>
    </row>
    <row r="2846" spans="1:19">
      <c r="A2846" t="s">
        <v>2971</v>
      </c>
      <c r="B2846">
        <v>55</v>
      </c>
      <c r="C2846" t="s">
        <v>101</v>
      </c>
      <c r="D2846" t="s">
        <v>102</v>
      </c>
      <c r="E2846">
        <v>25</v>
      </c>
      <c r="F2846" t="s">
        <v>103</v>
      </c>
      <c r="G2846" t="s">
        <v>110</v>
      </c>
      <c r="H2846" s="5">
        <v>712</v>
      </c>
      <c r="I2846" s="5">
        <v>17956.849999999999</v>
      </c>
      <c r="J2846" t="s">
        <v>134</v>
      </c>
      <c r="K2846" t="s">
        <v>106</v>
      </c>
      <c r="L2846">
        <v>1</v>
      </c>
      <c r="M2846">
        <v>0</v>
      </c>
      <c r="N2846">
        <v>5</v>
      </c>
      <c r="O2846" s="6">
        <v>0</v>
      </c>
      <c r="P2846" t="s">
        <v>107</v>
      </c>
      <c r="Q2846" t="s">
        <v>107</v>
      </c>
      <c r="R2846">
        <f>IF(F2846="Monthly",2,0)
+IF(E2846&lt;=6,2,0)
+IF(N2846&lt;=2,2,0)
+IF(L2846&gt;=4,2,0)
+IF(M2846&gt;=2,1,0)
+IF(H2846&gt;=_xlfn.PERCENTILE.INC($H$2:$H$10001,0.75),1,0)</f>
        <v>2</v>
      </c>
      <c r="S2846" t="str">
        <f>IF(R2846&gt;=7,"High",IF(R2846&gt;=4,"Medium","Low"))</f>
        <v>Low</v>
      </c>
    </row>
    <row r="2847" spans="1:19">
      <c r="A2847" t="s">
        <v>2972</v>
      </c>
      <c r="B2847">
        <v>38</v>
      </c>
      <c r="C2847" t="s">
        <v>101</v>
      </c>
      <c r="D2847" t="s">
        <v>113</v>
      </c>
      <c r="E2847">
        <v>19</v>
      </c>
      <c r="F2847" t="s">
        <v>103</v>
      </c>
      <c r="G2847" t="s">
        <v>110</v>
      </c>
      <c r="H2847" s="5">
        <v>723</v>
      </c>
      <c r="I2847" s="5">
        <v>13928.4</v>
      </c>
      <c r="J2847" t="s">
        <v>134</v>
      </c>
      <c r="K2847" t="s">
        <v>106</v>
      </c>
      <c r="L2847">
        <v>0</v>
      </c>
      <c r="M2847">
        <v>0</v>
      </c>
      <c r="N2847">
        <v>5</v>
      </c>
      <c r="O2847" s="6">
        <v>0</v>
      </c>
      <c r="P2847" t="s">
        <v>107</v>
      </c>
      <c r="Q2847" t="s">
        <v>106</v>
      </c>
      <c r="R2847">
        <f>IF(F2847="Monthly",2,0)
+IF(E2847&lt;=6,2,0)
+IF(N2847&lt;=2,2,0)
+IF(L2847&gt;=4,2,0)
+IF(M2847&gt;=2,1,0)
+IF(H2847&gt;=_xlfn.PERCENTILE.INC($H$2:$H$10001,0.75),1,0)</f>
        <v>2</v>
      </c>
      <c r="S2847" t="str">
        <f>IF(R2847&gt;=7,"High",IF(R2847&gt;=4,"Medium","Low"))</f>
        <v>Low</v>
      </c>
    </row>
    <row r="2848" spans="1:19">
      <c r="A2848" t="s">
        <v>2973</v>
      </c>
      <c r="B2848">
        <v>31</v>
      </c>
      <c r="C2848" t="s">
        <v>101</v>
      </c>
      <c r="D2848" t="s">
        <v>159</v>
      </c>
      <c r="E2848">
        <v>17</v>
      </c>
      <c r="F2848" t="s">
        <v>109</v>
      </c>
      <c r="G2848" t="s">
        <v>110</v>
      </c>
      <c r="H2848" s="5">
        <v>733</v>
      </c>
      <c r="I2848" s="5">
        <v>12142.19</v>
      </c>
      <c r="J2848" t="s">
        <v>105</v>
      </c>
      <c r="K2848" t="s">
        <v>106</v>
      </c>
      <c r="L2848">
        <v>0</v>
      </c>
      <c r="M2848">
        <v>0</v>
      </c>
      <c r="N2848">
        <v>5</v>
      </c>
      <c r="O2848" s="6">
        <v>0</v>
      </c>
      <c r="P2848" t="s">
        <v>107</v>
      </c>
      <c r="Q2848" t="s">
        <v>107</v>
      </c>
      <c r="R2848">
        <f>IF(F2848="Monthly",2,0)
+IF(E2848&lt;=6,2,0)
+IF(N2848&lt;=2,2,0)
+IF(L2848&gt;=4,2,0)
+IF(M2848&gt;=2,1,0)
+IF(H2848&gt;=_xlfn.PERCENTILE.INC($H$2:$H$10001,0.75),1,0)</f>
        <v>0</v>
      </c>
      <c r="S2848" t="str">
        <f>IF(R2848&gt;=7,"High",IF(R2848&gt;=4,"Medium","Low"))</f>
        <v>Low</v>
      </c>
    </row>
    <row r="2849" spans="1:19">
      <c r="A2849" t="s">
        <v>2974</v>
      </c>
      <c r="B2849">
        <v>37</v>
      </c>
      <c r="C2849" t="s">
        <v>112</v>
      </c>
      <c r="D2849" t="s">
        <v>131</v>
      </c>
      <c r="E2849">
        <v>10</v>
      </c>
      <c r="F2849" t="s">
        <v>103</v>
      </c>
      <c r="G2849" t="s">
        <v>110</v>
      </c>
      <c r="H2849" s="5">
        <v>799</v>
      </c>
      <c r="I2849" s="5">
        <v>7770.84</v>
      </c>
      <c r="J2849" t="s">
        <v>134</v>
      </c>
      <c r="K2849" t="s">
        <v>106</v>
      </c>
      <c r="L2849">
        <v>0</v>
      </c>
      <c r="M2849">
        <v>0</v>
      </c>
      <c r="N2849">
        <v>4</v>
      </c>
      <c r="O2849" s="6">
        <v>0</v>
      </c>
      <c r="P2849" t="s">
        <v>107</v>
      </c>
      <c r="Q2849" t="s">
        <v>107</v>
      </c>
      <c r="R2849">
        <f>IF(F2849="Monthly",2,0)
+IF(E2849&lt;=6,2,0)
+IF(N2849&lt;=2,2,0)
+IF(L2849&gt;=4,2,0)
+IF(M2849&gt;=2,1,0)
+IF(H2849&gt;=_xlfn.PERCENTILE.INC($H$2:$H$10001,0.75),1,0)</f>
        <v>3</v>
      </c>
      <c r="S2849" t="str">
        <f>IF(R2849&gt;=7,"High",IF(R2849&gt;=4,"Medium","Low"))</f>
        <v>Low</v>
      </c>
    </row>
    <row r="2850" spans="1:19">
      <c r="A2850" t="s">
        <v>2975</v>
      </c>
      <c r="B2850">
        <v>39</v>
      </c>
      <c r="C2850" t="s">
        <v>112</v>
      </c>
      <c r="D2850" t="s">
        <v>137</v>
      </c>
      <c r="E2850">
        <v>34</v>
      </c>
      <c r="F2850" t="s">
        <v>109</v>
      </c>
      <c r="G2850" t="s">
        <v>110</v>
      </c>
      <c r="H2850" s="5">
        <v>722</v>
      </c>
      <c r="I2850" s="5">
        <v>25226.35</v>
      </c>
      <c r="J2850" t="s">
        <v>115</v>
      </c>
      <c r="K2850" t="s">
        <v>106</v>
      </c>
      <c r="L2850">
        <v>3</v>
      </c>
      <c r="M2850">
        <v>1</v>
      </c>
      <c r="N2850">
        <v>4</v>
      </c>
      <c r="O2850" s="6">
        <v>0</v>
      </c>
      <c r="P2850" t="s">
        <v>106</v>
      </c>
      <c r="Q2850" t="s">
        <v>106</v>
      </c>
      <c r="R2850">
        <f>IF(F2850="Monthly",2,0)
+IF(E2850&lt;=6,2,0)
+IF(N2850&lt;=2,2,0)
+IF(L2850&gt;=4,2,0)
+IF(M2850&gt;=2,1,0)
+IF(H2850&gt;=_xlfn.PERCENTILE.INC($H$2:$H$10001,0.75),1,0)</f>
        <v>0</v>
      </c>
      <c r="S2850" t="str">
        <f>IF(R2850&gt;=7,"High",IF(R2850&gt;=4,"Medium","Low"))</f>
        <v>Low</v>
      </c>
    </row>
    <row r="2851" spans="1:19">
      <c r="A2851" t="s">
        <v>2976</v>
      </c>
      <c r="B2851">
        <v>47</v>
      </c>
      <c r="C2851" t="s">
        <v>101</v>
      </c>
      <c r="D2851" t="s">
        <v>137</v>
      </c>
      <c r="E2851">
        <v>10</v>
      </c>
      <c r="F2851" t="s">
        <v>103</v>
      </c>
      <c r="G2851" t="s">
        <v>110</v>
      </c>
      <c r="H2851" s="5">
        <v>652</v>
      </c>
      <c r="I2851" s="5">
        <v>6404.69</v>
      </c>
      <c r="J2851" t="s">
        <v>140</v>
      </c>
      <c r="K2851" t="s">
        <v>106</v>
      </c>
      <c r="L2851">
        <v>1</v>
      </c>
      <c r="M2851">
        <v>0</v>
      </c>
      <c r="N2851">
        <v>4</v>
      </c>
      <c r="O2851" s="6">
        <v>0</v>
      </c>
      <c r="P2851" t="s">
        <v>107</v>
      </c>
      <c r="Q2851" t="s">
        <v>106</v>
      </c>
      <c r="R2851">
        <f>IF(F2851="Monthly",2,0)
+IF(E2851&lt;=6,2,0)
+IF(N2851&lt;=2,2,0)
+IF(L2851&gt;=4,2,0)
+IF(M2851&gt;=2,1,0)
+IF(H2851&gt;=_xlfn.PERCENTILE.INC($H$2:$H$10001,0.75),1,0)</f>
        <v>2</v>
      </c>
      <c r="S2851" t="str">
        <f>IF(R2851&gt;=7,"High",IF(R2851&gt;=4,"Medium","Low"))</f>
        <v>Low</v>
      </c>
    </row>
    <row r="2852" spans="1:19">
      <c r="A2852" t="s">
        <v>2977</v>
      </c>
      <c r="B2852">
        <v>29</v>
      </c>
      <c r="C2852" t="s">
        <v>101</v>
      </c>
      <c r="D2852" t="s">
        <v>133</v>
      </c>
      <c r="E2852">
        <v>16</v>
      </c>
      <c r="F2852" t="s">
        <v>103</v>
      </c>
      <c r="G2852" t="s">
        <v>129</v>
      </c>
      <c r="H2852" s="5">
        <v>944</v>
      </c>
      <c r="I2852" s="5">
        <v>14716.04</v>
      </c>
      <c r="J2852" t="s">
        <v>117</v>
      </c>
      <c r="K2852" t="s">
        <v>106</v>
      </c>
      <c r="L2852">
        <v>1</v>
      </c>
      <c r="M2852">
        <v>0</v>
      </c>
      <c r="N2852">
        <v>5</v>
      </c>
      <c r="O2852" s="6">
        <v>0</v>
      </c>
      <c r="P2852" t="s">
        <v>106</v>
      </c>
      <c r="Q2852" t="s">
        <v>106</v>
      </c>
      <c r="R2852">
        <f>IF(F2852="Monthly",2,0)
+IF(E2852&lt;=6,2,0)
+IF(N2852&lt;=2,2,0)
+IF(L2852&gt;=4,2,0)
+IF(M2852&gt;=2,1,0)
+IF(H2852&gt;=_xlfn.PERCENTILE.INC($H$2:$H$10001,0.75),1,0)</f>
        <v>3</v>
      </c>
      <c r="S2852" t="str">
        <f>IF(R2852&gt;=7,"High",IF(R2852&gt;=4,"Medium","Low"))</f>
        <v>Low</v>
      </c>
    </row>
    <row r="2853" spans="1:19">
      <c r="A2853" t="s">
        <v>2978</v>
      </c>
      <c r="B2853">
        <v>35</v>
      </c>
      <c r="C2853" t="s">
        <v>101</v>
      </c>
      <c r="D2853" t="s">
        <v>137</v>
      </c>
      <c r="E2853">
        <v>60</v>
      </c>
      <c r="F2853" t="s">
        <v>103</v>
      </c>
      <c r="G2853" t="s">
        <v>129</v>
      </c>
      <c r="H2853" s="5">
        <v>1070</v>
      </c>
      <c r="I2853" s="5">
        <v>64901.14</v>
      </c>
      <c r="J2853" t="s">
        <v>117</v>
      </c>
      <c r="K2853" t="s">
        <v>106</v>
      </c>
      <c r="L2853">
        <v>1</v>
      </c>
      <c r="M2853">
        <v>0</v>
      </c>
      <c r="N2853">
        <v>5</v>
      </c>
      <c r="O2853" s="6">
        <v>0</v>
      </c>
      <c r="P2853" t="s">
        <v>107</v>
      </c>
      <c r="Q2853" t="s">
        <v>107</v>
      </c>
      <c r="R2853">
        <f>IF(F2853="Monthly",2,0)
+IF(E2853&lt;=6,2,0)
+IF(N2853&lt;=2,2,0)
+IF(L2853&gt;=4,2,0)
+IF(M2853&gt;=2,1,0)
+IF(H2853&gt;=_xlfn.PERCENTILE.INC($H$2:$H$10001,0.75),1,0)</f>
        <v>3</v>
      </c>
      <c r="S2853" t="str">
        <f>IF(R2853&gt;=7,"High",IF(R2853&gt;=4,"Medium","Low"))</f>
        <v>Low</v>
      </c>
    </row>
    <row r="2854" spans="1:19">
      <c r="A2854" t="s">
        <v>2979</v>
      </c>
      <c r="B2854">
        <v>18</v>
      </c>
      <c r="C2854" t="s">
        <v>112</v>
      </c>
      <c r="D2854" t="s">
        <v>137</v>
      </c>
      <c r="E2854">
        <v>21</v>
      </c>
      <c r="F2854" t="s">
        <v>103</v>
      </c>
      <c r="G2854" t="s">
        <v>110</v>
      </c>
      <c r="H2854" s="5">
        <v>720</v>
      </c>
      <c r="I2854" s="5">
        <v>14912.77</v>
      </c>
      <c r="J2854" t="s">
        <v>105</v>
      </c>
      <c r="K2854" t="s">
        <v>106</v>
      </c>
      <c r="L2854">
        <v>1</v>
      </c>
      <c r="M2854">
        <v>0</v>
      </c>
      <c r="N2854">
        <v>5</v>
      </c>
      <c r="O2854" s="6">
        <v>0</v>
      </c>
      <c r="P2854" t="s">
        <v>107</v>
      </c>
      <c r="Q2854" t="s">
        <v>106</v>
      </c>
      <c r="R2854">
        <f>IF(F2854="Monthly",2,0)
+IF(E2854&lt;=6,2,0)
+IF(N2854&lt;=2,2,0)
+IF(L2854&gt;=4,2,0)
+IF(M2854&gt;=2,1,0)
+IF(H2854&gt;=_xlfn.PERCENTILE.INC($H$2:$H$10001,0.75),1,0)</f>
        <v>2</v>
      </c>
      <c r="S2854" t="str">
        <f>IF(R2854&gt;=7,"High",IF(R2854&gt;=4,"Medium","Low"))</f>
        <v>Low</v>
      </c>
    </row>
    <row r="2855" spans="1:19">
      <c r="A2855" t="s">
        <v>2980</v>
      </c>
      <c r="B2855">
        <v>52</v>
      </c>
      <c r="C2855" t="s">
        <v>112</v>
      </c>
      <c r="D2855" t="s">
        <v>119</v>
      </c>
      <c r="E2855">
        <v>50</v>
      </c>
      <c r="F2855" t="s">
        <v>109</v>
      </c>
      <c r="G2855" t="s">
        <v>110</v>
      </c>
      <c r="H2855" s="5">
        <v>654</v>
      </c>
      <c r="I2855" s="5">
        <v>29970.880000000001</v>
      </c>
      <c r="J2855" t="s">
        <v>134</v>
      </c>
      <c r="K2855" t="s">
        <v>106</v>
      </c>
      <c r="L2855">
        <v>1</v>
      </c>
      <c r="M2855">
        <v>0</v>
      </c>
      <c r="N2855">
        <v>5</v>
      </c>
      <c r="O2855" s="6">
        <v>10</v>
      </c>
      <c r="P2855" t="s">
        <v>106</v>
      </c>
      <c r="Q2855" t="s">
        <v>107</v>
      </c>
      <c r="R2855">
        <f>IF(F2855="Monthly",2,0)
+IF(E2855&lt;=6,2,0)
+IF(N2855&lt;=2,2,0)
+IF(L2855&gt;=4,2,0)
+IF(M2855&gt;=2,1,0)
+IF(H2855&gt;=_xlfn.PERCENTILE.INC($H$2:$H$10001,0.75),1,0)</f>
        <v>0</v>
      </c>
      <c r="S2855" t="str">
        <f>IF(R2855&gt;=7,"High",IF(R2855&gt;=4,"Medium","Low"))</f>
        <v>Low</v>
      </c>
    </row>
    <row r="2856" spans="1:19">
      <c r="A2856" t="s">
        <v>2981</v>
      </c>
      <c r="B2856">
        <v>31</v>
      </c>
      <c r="C2856" t="s">
        <v>112</v>
      </c>
      <c r="D2856" t="s">
        <v>123</v>
      </c>
      <c r="E2856">
        <v>34</v>
      </c>
      <c r="F2856" t="s">
        <v>121</v>
      </c>
      <c r="G2856" t="s">
        <v>104</v>
      </c>
      <c r="H2856" s="5">
        <v>398</v>
      </c>
      <c r="I2856" s="5">
        <v>11721.53</v>
      </c>
      <c r="J2856" t="s">
        <v>115</v>
      </c>
      <c r="K2856" t="s">
        <v>106</v>
      </c>
      <c r="L2856">
        <v>4</v>
      </c>
      <c r="M2856">
        <v>2</v>
      </c>
      <c r="N2856">
        <v>4</v>
      </c>
      <c r="O2856" s="6">
        <v>15</v>
      </c>
      <c r="P2856" t="s">
        <v>107</v>
      </c>
      <c r="Q2856" t="s">
        <v>107</v>
      </c>
      <c r="R2856">
        <f>IF(F2856="Monthly",2,0)
+IF(E2856&lt;=6,2,0)
+IF(N2856&lt;=2,2,0)
+IF(L2856&gt;=4,2,0)
+IF(M2856&gt;=2,1,0)
+IF(H2856&gt;=_xlfn.PERCENTILE.INC($H$2:$H$10001,0.75),1,0)</f>
        <v>3</v>
      </c>
      <c r="S2856" t="str">
        <f>IF(R2856&gt;=7,"High",IF(R2856&gt;=4,"Medium","Low"))</f>
        <v>Low</v>
      </c>
    </row>
    <row r="2857" spans="1:19">
      <c r="A2857" t="s">
        <v>2982</v>
      </c>
      <c r="B2857">
        <v>33</v>
      </c>
      <c r="C2857" t="s">
        <v>112</v>
      </c>
      <c r="D2857" t="s">
        <v>128</v>
      </c>
      <c r="E2857">
        <v>10</v>
      </c>
      <c r="F2857" t="s">
        <v>103</v>
      </c>
      <c r="G2857" t="s">
        <v>129</v>
      </c>
      <c r="H2857" s="5">
        <v>981</v>
      </c>
      <c r="I2857" s="5">
        <v>9783.3700000000008</v>
      </c>
      <c r="J2857" t="s">
        <v>105</v>
      </c>
      <c r="K2857" t="s">
        <v>106</v>
      </c>
      <c r="L2857">
        <v>1</v>
      </c>
      <c r="M2857">
        <v>0</v>
      </c>
      <c r="N2857">
        <v>4</v>
      </c>
      <c r="O2857" s="6">
        <v>0</v>
      </c>
      <c r="P2857" t="s">
        <v>106</v>
      </c>
      <c r="Q2857" t="s">
        <v>107</v>
      </c>
      <c r="R2857">
        <f>IF(F2857="Monthly",2,0)
+IF(E2857&lt;=6,2,0)
+IF(N2857&lt;=2,2,0)
+IF(L2857&gt;=4,2,0)
+IF(M2857&gt;=2,1,0)
+IF(H2857&gt;=_xlfn.PERCENTILE.INC($H$2:$H$10001,0.75),1,0)</f>
        <v>3</v>
      </c>
      <c r="S2857" t="str">
        <f>IF(R2857&gt;=7,"High",IF(R2857&gt;=4,"Medium","Low"))</f>
        <v>Low</v>
      </c>
    </row>
    <row r="2858" spans="1:19">
      <c r="A2858" t="s">
        <v>2983</v>
      </c>
      <c r="B2858">
        <v>30</v>
      </c>
      <c r="C2858" t="s">
        <v>101</v>
      </c>
      <c r="D2858" t="s">
        <v>131</v>
      </c>
      <c r="E2858">
        <v>30</v>
      </c>
      <c r="F2858" t="s">
        <v>103</v>
      </c>
      <c r="G2858" t="s">
        <v>129</v>
      </c>
      <c r="H2858" s="5">
        <v>1022</v>
      </c>
      <c r="I2858" s="5">
        <v>31379.15</v>
      </c>
      <c r="J2858" t="s">
        <v>105</v>
      </c>
      <c r="K2858" t="s">
        <v>106</v>
      </c>
      <c r="L2858">
        <v>0</v>
      </c>
      <c r="M2858">
        <v>0</v>
      </c>
      <c r="N2858">
        <v>5</v>
      </c>
      <c r="O2858" s="6">
        <v>0</v>
      </c>
      <c r="P2858" t="s">
        <v>106</v>
      </c>
      <c r="Q2858" t="s">
        <v>106</v>
      </c>
      <c r="R2858">
        <f>IF(F2858="Monthly",2,0)
+IF(E2858&lt;=6,2,0)
+IF(N2858&lt;=2,2,0)
+IF(L2858&gt;=4,2,0)
+IF(M2858&gt;=2,1,0)
+IF(H2858&gt;=_xlfn.PERCENTILE.INC($H$2:$H$10001,0.75),1,0)</f>
        <v>3</v>
      </c>
      <c r="S2858" t="str">
        <f>IF(R2858&gt;=7,"High",IF(R2858&gt;=4,"Medium","Low"))</f>
        <v>Low</v>
      </c>
    </row>
    <row r="2859" spans="1:19">
      <c r="A2859" t="s">
        <v>2984</v>
      </c>
      <c r="B2859">
        <v>18</v>
      </c>
      <c r="C2859" t="s">
        <v>101</v>
      </c>
      <c r="D2859" t="s">
        <v>119</v>
      </c>
      <c r="E2859">
        <v>16</v>
      </c>
      <c r="F2859" t="s">
        <v>103</v>
      </c>
      <c r="G2859" t="s">
        <v>110</v>
      </c>
      <c r="H2859" s="5">
        <v>785</v>
      </c>
      <c r="I2859" s="5">
        <v>12732.88</v>
      </c>
      <c r="J2859" t="s">
        <v>105</v>
      </c>
      <c r="K2859" t="s">
        <v>106</v>
      </c>
      <c r="L2859">
        <v>2</v>
      </c>
      <c r="M2859">
        <v>0</v>
      </c>
      <c r="N2859">
        <v>4</v>
      </c>
      <c r="O2859" s="6">
        <v>0</v>
      </c>
      <c r="P2859" t="s">
        <v>107</v>
      </c>
      <c r="Q2859" t="s">
        <v>106</v>
      </c>
      <c r="R2859">
        <f>IF(F2859="Monthly",2,0)
+IF(E2859&lt;=6,2,0)
+IF(N2859&lt;=2,2,0)
+IF(L2859&gt;=4,2,0)
+IF(M2859&gt;=2,1,0)
+IF(H2859&gt;=_xlfn.PERCENTILE.INC($H$2:$H$10001,0.75),1,0)</f>
        <v>2</v>
      </c>
      <c r="S2859" t="str">
        <f>IF(R2859&gt;=7,"High",IF(R2859&gt;=4,"Medium","Low"))</f>
        <v>Low</v>
      </c>
    </row>
    <row r="2860" spans="1:19">
      <c r="A2860" t="s">
        <v>2985</v>
      </c>
      <c r="B2860">
        <v>47</v>
      </c>
      <c r="C2860" t="s">
        <v>112</v>
      </c>
      <c r="D2860" t="s">
        <v>133</v>
      </c>
      <c r="E2860">
        <v>58</v>
      </c>
      <c r="F2860" t="s">
        <v>103</v>
      </c>
      <c r="G2860" t="s">
        <v>104</v>
      </c>
      <c r="H2860" s="5">
        <v>514</v>
      </c>
      <c r="I2860" s="5">
        <v>30623.05</v>
      </c>
      <c r="J2860" t="s">
        <v>105</v>
      </c>
      <c r="K2860" t="s">
        <v>106</v>
      </c>
      <c r="L2860">
        <v>1</v>
      </c>
      <c r="M2860">
        <v>0</v>
      </c>
      <c r="N2860">
        <v>5</v>
      </c>
      <c r="O2860" s="6">
        <v>0</v>
      </c>
      <c r="P2860" t="s">
        <v>107</v>
      </c>
      <c r="Q2860" t="s">
        <v>107</v>
      </c>
      <c r="R2860">
        <f>IF(F2860="Monthly",2,0)
+IF(E2860&lt;=6,2,0)
+IF(N2860&lt;=2,2,0)
+IF(L2860&gt;=4,2,0)
+IF(M2860&gt;=2,1,0)
+IF(H2860&gt;=_xlfn.PERCENTILE.INC($H$2:$H$10001,0.75),1,0)</f>
        <v>2</v>
      </c>
      <c r="S2860" t="str">
        <f>IF(R2860&gt;=7,"High",IF(R2860&gt;=4,"Medium","Low"))</f>
        <v>Low</v>
      </c>
    </row>
    <row r="2861" spans="1:19">
      <c r="A2861" t="s">
        <v>2986</v>
      </c>
      <c r="B2861">
        <v>44</v>
      </c>
      <c r="C2861" t="s">
        <v>101</v>
      </c>
      <c r="D2861" t="s">
        <v>131</v>
      </c>
      <c r="E2861">
        <v>57</v>
      </c>
      <c r="F2861" t="s">
        <v>121</v>
      </c>
      <c r="G2861" t="s">
        <v>129</v>
      </c>
      <c r="H2861" s="5">
        <v>1084</v>
      </c>
      <c r="I2861" s="5">
        <v>51750.86</v>
      </c>
      <c r="J2861" t="s">
        <v>117</v>
      </c>
      <c r="K2861" t="s">
        <v>106</v>
      </c>
      <c r="L2861">
        <v>1</v>
      </c>
      <c r="M2861">
        <v>0</v>
      </c>
      <c r="N2861">
        <v>4</v>
      </c>
      <c r="O2861" s="6">
        <v>15</v>
      </c>
      <c r="P2861" t="s">
        <v>107</v>
      </c>
      <c r="Q2861" t="s">
        <v>107</v>
      </c>
      <c r="R2861">
        <f>IF(F2861="Monthly",2,0)
+IF(E2861&lt;=6,2,0)
+IF(N2861&lt;=2,2,0)
+IF(L2861&gt;=4,2,0)
+IF(M2861&gt;=2,1,0)
+IF(H2861&gt;=_xlfn.PERCENTILE.INC($H$2:$H$10001,0.75),1,0)</f>
        <v>1</v>
      </c>
      <c r="S2861" t="str">
        <f>IF(R2861&gt;=7,"High",IF(R2861&gt;=4,"Medium","Low"))</f>
        <v>Low</v>
      </c>
    </row>
    <row r="2862" spans="1:19">
      <c r="A2862" t="s">
        <v>2987</v>
      </c>
      <c r="B2862">
        <v>26</v>
      </c>
      <c r="C2862" t="s">
        <v>112</v>
      </c>
      <c r="D2862" t="s">
        <v>102</v>
      </c>
      <c r="E2862">
        <v>20</v>
      </c>
      <c r="F2862" t="s">
        <v>103</v>
      </c>
      <c r="G2862" t="s">
        <v>110</v>
      </c>
      <c r="H2862" s="5">
        <v>749</v>
      </c>
      <c r="I2862" s="5">
        <v>14669.84</v>
      </c>
      <c r="J2862" t="s">
        <v>115</v>
      </c>
      <c r="K2862" t="s">
        <v>106</v>
      </c>
      <c r="L2862">
        <v>0</v>
      </c>
      <c r="M2862">
        <v>0</v>
      </c>
      <c r="N2862">
        <v>4</v>
      </c>
      <c r="O2862" s="6">
        <v>0</v>
      </c>
      <c r="P2862" t="s">
        <v>106</v>
      </c>
      <c r="Q2862" t="s">
        <v>106</v>
      </c>
      <c r="R2862">
        <f>IF(F2862="Monthly",2,0)
+IF(E2862&lt;=6,2,0)
+IF(N2862&lt;=2,2,0)
+IF(L2862&gt;=4,2,0)
+IF(M2862&gt;=2,1,0)
+IF(H2862&gt;=_xlfn.PERCENTILE.INC($H$2:$H$10001,0.75),1,0)</f>
        <v>2</v>
      </c>
      <c r="S2862" t="str">
        <f>IF(R2862&gt;=7,"High",IF(R2862&gt;=4,"Medium","Low"))</f>
        <v>Low</v>
      </c>
    </row>
    <row r="2863" spans="1:19">
      <c r="A2863" t="s">
        <v>2988</v>
      </c>
      <c r="B2863">
        <v>32</v>
      </c>
      <c r="C2863" t="s">
        <v>101</v>
      </c>
      <c r="D2863" t="s">
        <v>113</v>
      </c>
      <c r="E2863">
        <v>41</v>
      </c>
      <c r="F2863" t="s">
        <v>109</v>
      </c>
      <c r="G2863" t="s">
        <v>110</v>
      </c>
      <c r="H2863" s="5">
        <v>706</v>
      </c>
      <c r="I2863" s="5">
        <v>25837.1</v>
      </c>
      <c r="J2863" t="s">
        <v>117</v>
      </c>
      <c r="K2863" t="s">
        <v>106</v>
      </c>
      <c r="L2863">
        <v>0</v>
      </c>
      <c r="M2863">
        <v>0</v>
      </c>
      <c r="N2863">
        <v>4</v>
      </c>
      <c r="O2863" s="6">
        <v>10</v>
      </c>
      <c r="P2863" t="s">
        <v>107</v>
      </c>
      <c r="Q2863" t="s">
        <v>107</v>
      </c>
      <c r="R2863">
        <f>IF(F2863="Monthly",2,0)
+IF(E2863&lt;=6,2,0)
+IF(N2863&lt;=2,2,0)
+IF(L2863&gt;=4,2,0)
+IF(M2863&gt;=2,1,0)
+IF(H2863&gt;=_xlfn.PERCENTILE.INC($H$2:$H$10001,0.75),1,0)</f>
        <v>0</v>
      </c>
      <c r="S2863" t="str">
        <f>IF(R2863&gt;=7,"High",IF(R2863&gt;=4,"Medium","Low"))</f>
        <v>Low</v>
      </c>
    </row>
    <row r="2864" spans="1:19">
      <c r="A2864" t="s">
        <v>2989</v>
      </c>
      <c r="B2864">
        <v>37</v>
      </c>
      <c r="C2864" t="s">
        <v>101</v>
      </c>
      <c r="D2864" t="s">
        <v>102</v>
      </c>
      <c r="E2864">
        <v>9</v>
      </c>
      <c r="F2864" t="s">
        <v>103</v>
      </c>
      <c r="G2864" t="s">
        <v>104</v>
      </c>
      <c r="H2864" s="5">
        <v>451</v>
      </c>
      <c r="I2864" s="5">
        <v>4140.0600000000004</v>
      </c>
      <c r="J2864" t="s">
        <v>105</v>
      </c>
      <c r="K2864" t="s">
        <v>107</v>
      </c>
      <c r="L2864">
        <v>0</v>
      </c>
      <c r="M2864">
        <v>0</v>
      </c>
      <c r="N2864">
        <v>5</v>
      </c>
      <c r="O2864" s="6">
        <v>0</v>
      </c>
      <c r="P2864" t="s">
        <v>107</v>
      </c>
      <c r="Q2864" t="s">
        <v>106</v>
      </c>
      <c r="R2864">
        <f>IF(F2864="Monthly",2,0)
+IF(E2864&lt;=6,2,0)
+IF(N2864&lt;=2,2,0)
+IF(L2864&gt;=4,2,0)
+IF(M2864&gt;=2,1,0)
+IF(H2864&gt;=_xlfn.PERCENTILE.INC($H$2:$H$10001,0.75),1,0)</f>
        <v>2</v>
      </c>
      <c r="S2864" t="str">
        <f>IF(R2864&gt;=7,"High",IF(R2864&gt;=4,"Medium","Low"))</f>
        <v>Low</v>
      </c>
    </row>
    <row r="2865" spans="1:19">
      <c r="A2865" t="s">
        <v>2990</v>
      </c>
      <c r="B2865">
        <v>38</v>
      </c>
      <c r="C2865" t="s">
        <v>101</v>
      </c>
      <c r="D2865" t="s">
        <v>102</v>
      </c>
      <c r="E2865">
        <v>50</v>
      </c>
      <c r="F2865" t="s">
        <v>103</v>
      </c>
      <c r="G2865" t="s">
        <v>110</v>
      </c>
      <c r="H2865" s="5">
        <v>679</v>
      </c>
      <c r="I2865" s="5">
        <v>34851.22</v>
      </c>
      <c r="J2865" t="s">
        <v>134</v>
      </c>
      <c r="K2865" t="s">
        <v>106</v>
      </c>
      <c r="L2865">
        <v>0</v>
      </c>
      <c r="M2865">
        <v>0</v>
      </c>
      <c r="N2865">
        <v>5</v>
      </c>
      <c r="O2865" s="6">
        <v>0</v>
      </c>
      <c r="P2865" t="s">
        <v>107</v>
      </c>
      <c r="Q2865" t="s">
        <v>106</v>
      </c>
      <c r="R2865">
        <f>IF(F2865="Monthly",2,0)
+IF(E2865&lt;=6,2,0)
+IF(N2865&lt;=2,2,0)
+IF(L2865&gt;=4,2,0)
+IF(M2865&gt;=2,1,0)
+IF(H2865&gt;=_xlfn.PERCENTILE.INC($H$2:$H$10001,0.75),1,0)</f>
        <v>2</v>
      </c>
      <c r="S2865" t="str">
        <f>IF(R2865&gt;=7,"High",IF(R2865&gt;=4,"Medium","Low"))</f>
        <v>Low</v>
      </c>
    </row>
    <row r="2866" spans="1:19">
      <c r="A2866" t="s">
        <v>2991</v>
      </c>
      <c r="B2866">
        <v>45</v>
      </c>
      <c r="C2866" t="s">
        <v>112</v>
      </c>
      <c r="D2866" t="s">
        <v>119</v>
      </c>
      <c r="E2866">
        <v>56</v>
      </c>
      <c r="F2866" t="s">
        <v>103</v>
      </c>
      <c r="G2866" t="s">
        <v>110</v>
      </c>
      <c r="H2866" s="5">
        <v>760</v>
      </c>
      <c r="I2866" s="5">
        <v>42794.04</v>
      </c>
      <c r="J2866" t="s">
        <v>115</v>
      </c>
      <c r="K2866" t="s">
        <v>106</v>
      </c>
      <c r="L2866">
        <v>1</v>
      </c>
      <c r="M2866">
        <v>0</v>
      </c>
      <c r="N2866">
        <v>5</v>
      </c>
      <c r="O2866" s="6">
        <v>0</v>
      </c>
      <c r="P2866" t="s">
        <v>107</v>
      </c>
      <c r="Q2866" t="s">
        <v>107</v>
      </c>
      <c r="R2866">
        <f>IF(F2866="Monthly",2,0)
+IF(E2866&lt;=6,2,0)
+IF(N2866&lt;=2,2,0)
+IF(L2866&gt;=4,2,0)
+IF(M2866&gt;=2,1,0)
+IF(H2866&gt;=_xlfn.PERCENTILE.INC($H$2:$H$10001,0.75),1,0)</f>
        <v>2</v>
      </c>
      <c r="S2866" t="str">
        <f>IF(R2866&gt;=7,"High",IF(R2866&gt;=4,"Medium","Low"))</f>
        <v>Low</v>
      </c>
    </row>
    <row r="2867" spans="1:19">
      <c r="A2867" t="s">
        <v>2992</v>
      </c>
      <c r="B2867">
        <v>38</v>
      </c>
      <c r="C2867" t="s">
        <v>101</v>
      </c>
      <c r="D2867" t="s">
        <v>137</v>
      </c>
      <c r="E2867">
        <v>25</v>
      </c>
      <c r="F2867" t="s">
        <v>103</v>
      </c>
      <c r="G2867" t="s">
        <v>104</v>
      </c>
      <c r="H2867" s="5">
        <v>500</v>
      </c>
      <c r="I2867" s="5">
        <v>12288.32</v>
      </c>
      <c r="J2867" t="s">
        <v>140</v>
      </c>
      <c r="K2867" t="s">
        <v>107</v>
      </c>
      <c r="L2867">
        <v>0</v>
      </c>
      <c r="M2867">
        <v>0</v>
      </c>
      <c r="N2867">
        <v>5</v>
      </c>
      <c r="O2867" s="6">
        <v>0</v>
      </c>
      <c r="P2867" t="s">
        <v>107</v>
      </c>
      <c r="Q2867" t="s">
        <v>107</v>
      </c>
      <c r="R2867">
        <f>IF(F2867="Monthly",2,0)
+IF(E2867&lt;=6,2,0)
+IF(N2867&lt;=2,2,0)
+IF(L2867&gt;=4,2,0)
+IF(M2867&gt;=2,1,0)
+IF(H2867&gt;=_xlfn.PERCENTILE.INC($H$2:$H$10001,0.75),1,0)</f>
        <v>2</v>
      </c>
      <c r="S2867" t="str">
        <f>IF(R2867&gt;=7,"High",IF(R2867&gt;=4,"Medium","Low"))</f>
        <v>Low</v>
      </c>
    </row>
    <row r="2868" spans="1:19">
      <c r="A2868" t="s">
        <v>2993</v>
      </c>
      <c r="B2868">
        <v>46</v>
      </c>
      <c r="C2868" t="s">
        <v>112</v>
      </c>
      <c r="D2868" t="s">
        <v>113</v>
      </c>
      <c r="E2868">
        <v>45</v>
      </c>
      <c r="F2868" t="s">
        <v>121</v>
      </c>
      <c r="G2868" t="s">
        <v>110</v>
      </c>
      <c r="H2868" s="5">
        <v>766</v>
      </c>
      <c r="I2868" s="5">
        <v>29852.49</v>
      </c>
      <c r="J2868" t="s">
        <v>115</v>
      </c>
      <c r="K2868" t="s">
        <v>106</v>
      </c>
      <c r="L2868">
        <v>2</v>
      </c>
      <c r="M2868">
        <v>0</v>
      </c>
      <c r="N2868">
        <v>5</v>
      </c>
      <c r="O2868" s="6">
        <v>15</v>
      </c>
      <c r="P2868" t="s">
        <v>106</v>
      </c>
      <c r="Q2868" t="s">
        <v>107</v>
      </c>
      <c r="R2868">
        <f>IF(F2868="Monthly",2,0)
+IF(E2868&lt;=6,2,0)
+IF(N2868&lt;=2,2,0)
+IF(L2868&gt;=4,2,0)
+IF(M2868&gt;=2,1,0)
+IF(H2868&gt;=_xlfn.PERCENTILE.INC($H$2:$H$10001,0.75),1,0)</f>
        <v>0</v>
      </c>
      <c r="S2868" t="str">
        <f>IF(R2868&gt;=7,"High",IF(R2868&gt;=4,"Medium","Low"))</f>
        <v>Low</v>
      </c>
    </row>
    <row r="2869" spans="1:19">
      <c r="A2869" t="s">
        <v>2994</v>
      </c>
      <c r="B2869">
        <v>35</v>
      </c>
      <c r="C2869" t="s">
        <v>101</v>
      </c>
      <c r="D2869" t="s">
        <v>128</v>
      </c>
      <c r="E2869">
        <v>39</v>
      </c>
      <c r="F2869" t="s">
        <v>103</v>
      </c>
      <c r="G2869" t="s">
        <v>110</v>
      </c>
      <c r="H2869" s="5">
        <v>674</v>
      </c>
      <c r="I2869" s="5">
        <v>26995.71</v>
      </c>
      <c r="J2869" t="s">
        <v>140</v>
      </c>
      <c r="K2869" t="s">
        <v>106</v>
      </c>
      <c r="L2869">
        <v>2</v>
      </c>
      <c r="M2869">
        <v>0</v>
      </c>
      <c r="N2869">
        <v>5</v>
      </c>
      <c r="O2869" s="6">
        <v>0</v>
      </c>
      <c r="P2869" t="s">
        <v>107</v>
      </c>
      <c r="Q2869" t="s">
        <v>107</v>
      </c>
      <c r="R2869">
        <f>IF(F2869="Monthly",2,0)
+IF(E2869&lt;=6,2,0)
+IF(N2869&lt;=2,2,0)
+IF(L2869&gt;=4,2,0)
+IF(M2869&gt;=2,1,0)
+IF(H2869&gt;=_xlfn.PERCENTILE.INC($H$2:$H$10001,0.75),1,0)</f>
        <v>2</v>
      </c>
      <c r="S2869" t="str">
        <f>IF(R2869&gt;=7,"High",IF(R2869&gt;=4,"Medium","Low"))</f>
        <v>Low</v>
      </c>
    </row>
    <row r="2870" spans="1:19">
      <c r="A2870" t="s">
        <v>2995</v>
      </c>
      <c r="B2870">
        <v>41</v>
      </c>
      <c r="C2870" t="s">
        <v>101</v>
      </c>
      <c r="D2870" t="s">
        <v>119</v>
      </c>
      <c r="E2870">
        <v>27</v>
      </c>
      <c r="F2870" t="s">
        <v>109</v>
      </c>
      <c r="G2870" t="s">
        <v>110</v>
      </c>
      <c r="H2870" s="5">
        <v>744</v>
      </c>
      <c r="I2870" s="5">
        <v>19417.72</v>
      </c>
      <c r="J2870" t="s">
        <v>105</v>
      </c>
      <c r="K2870" t="s">
        <v>106</v>
      </c>
      <c r="L2870">
        <v>0</v>
      </c>
      <c r="M2870">
        <v>0</v>
      </c>
      <c r="N2870">
        <v>4</v>
      </c>
      <c r="O2870" s="6">
        <v>5</v>
      </c>
      <c r="P2870" t="s">
        <v>107</v>
      </c>
      <c r="Q2870" t="s">
        <v>106</v>
      </c>
      <c r="R2870">
        <f>IF(F2870="Monthly",2,0)
+IF(E2870&lt;=6,2,0)
+IF(N2870&lt;=2,2,0)
+IF(L2870&gt;=4,2,0)
+IF(M2870&gt;=2,1,0)
+IF(H2870&gt;=_xlfn.PERCENTILE.INC($H$2:$H$10001,0.75),1,0)</f>
        <v>0</v>
      </c>
      <c r="S2870" t="str">
        <f>IF(R2870&gt;=7,"High",IF(R2870&gt;=4,"Medium","Low"))</f>
        <v>Low</v>
      </c>
    </row>
    <row r="2871" spans="1:19">
      <c r="A2871" t="s">
        <v>2996</v>
      </c>
      <c r="B2871">
        <v>27</v>
      </c>
      <c r="C2871" t="s">
        <v>101</v>
      </c>
      <c r="D2871" t="s">
        <v>131</v>
      </c>
      <c r="E2871">
        <v>9</v>
      </c>
      <c r="F2871" t="s">
        <v>103</v>
      </c>
      <c r="G2871" t="s">
        <v>110</v>
      </c>
      <c r="H2871" s="5">
        <v>730</v>
      </c>
      <c r="I2871" s="5">
        <v>6424.24</v>
      </c>
      <c r="J2871" t="s">
        <v>115</v>
      </c>
      <c r="K2871" t="s">
        <v>106</v>
      </c>
      <c r="L2871">
        <v>4</v>
      </c>
      <c r="M2871">
        <v>1</v>
      </c>
      <c r="N2871">
        <v>4</v>
      </c>
      <c r="O2871" s="6">
        <v>0</v>
      </c>
      <c r="P2871" t="s">
        <v>107</v>
      </c>
      <c r="Q2871" t="s">
        <v>106</v>
      </c>
      <c r="R2871">
        <f>IF(F2871="Monthly",2,0)
+IF(E2871&lt;=6,2,0)
+IF(N2871&lt;=2,2,0)
+IF(L2871&gt;=4,2,0)
+IF(M2871&gt;=2,1,0)
+IF(H2871&gt;=_xlfn.PERCENTILE.INC($H$2:$H$10001,0.75),1,0)</f>
        <v>4</v>
      </c>
      <c r="S2871" t="str">
        <f>IF(R2871&gt;=7,"High",IF(R2871&gt;=4,"Medium","Low"))</f>
        <v>Medium</v>
      </c>
    </row>
    <row r="2872" spans="1:19">
      <c r="A2872" t="s">
        <v>2997</v>
      </c>
      <c r="B2872">
        <v>45</v>
      </c>
      <c r="C2872" t="s">
        <v>101</v>
      </c>
      <c r="D2872" t="s">
        <v>159</v>
      </c>
      <c r="E2872">
        <v>57</v>
      </c>
      <c r="F2872" t="s">
        <v>121</v>
      </c>
      <c r="G2872" t="s">
        <v>110</v>
      </c>
      <c r="H2872" s="5">
        <v>787</v>
      </c>
      <c r="I2872" s="5">
        <v>40026.639999999999</v>
      </c>
      <c r="J2872" t="s">
        <v>117</v>
      </c>
      <c r="K2872" t="s">
        <v>106</v>
      </c>
      <c r="L2872">
        <v>3</v>
      </c>
      <c r="M2872">
        <v>2</v>
      </c>
      <c r="N2872">
        <v>3</v>
      </c>
      <c r="O2872" s="6">
        <v>10</v>
      </c>
      <c r="P2872" t="s">
        <v>107</v>
      </c>
      <c r="Q2872" t="s">
        <v>107</v>
      </c>
      <c r="R2872">
        <f>IF(F2872="Monthly",2,0)
+IF(E2872&lt;=6,2,0)
+IF(N2872&lt;=2,2,0)
+IF(L2872&gt;=4,2,0)
+IF(M2872&gt;=2,1,0)
+IF(H2872&gt;=_xlfn.PERCENTILE.INC($H$2:$H$10001,0.75),1,0)</f>
        <v>1</v>
      </c>
      <c r="S2872" t="str">
        <f>IF(R2872&gt;=7,"High",IF(R2872&gt;=4,"Medium","Low"))</f>
        <v>Low</v>
      </c>
    </row>
    <row r="2873" spans="1:19">
      <c r="A2873" t="s">
        <v>2998</v>
      </c>
      <c r="B2873">
        <v>39</v>
      </c>
      <c r="C2873" t="s">
        <v>112</v>
      </c>
      <c r="D2873" t="s">
        <v>137</v>
      </c>
      <c r="E2873">
        <v>47</v>
      </c>
      <c r="F2873" t="s">
        <v>121</v>
      </c>
      <c r="G2873" t="s">
        <v>129</v>
      </c>
      <c r="H2873" s="5">
        <v>1017</v>
      </c>
      <c r="I2873" s="5">
        <v>41694.9</v>
      </c>
      <c r="J2873" t="s">
        <v>105</v>
      </c>
      <c r="K2873" t="s">
        <v>106</v>
      </c>
      <c r="L2873">
        <v>1</v>
      </c>
      <c r="M2873">
        <v>0</v>
      </c>
      <c r="N2873">
        <v>5</v>
      </c>
      <c r="O2873" s="6">
        <v>15</v>
      </c>
      <c r="P2873" t="s">
        <v>107</v>
      </c>
      <c r="Q2873" t="s">
        <v>107</v>
      </c>
      <c r="R2873">
        <f>IF(F2873="Monthly",2,0)
+IF(E2873&lt;=6,2,0)
+IF(N2873&lt;=2,2,0)
+IF(L2873&gt;=4,2,0)
+IF(M2873&gt;=2,1,0)
+IF(H2873&gt;=_xlfn.PERCENTILE.INC($H$2:$H$10001,0.75),1,0)</f>
        <v>1</v>
      </c>
      <c r="S2873" t="str">
        <f>IF(R2873&gt;=7,"High",IF(R2873&gt;=4,"Medium","Low"))</f>
        <v>Low</v>
      </c>
    </row>
    <row r="2874" spans="1:19">
      <c r="A2874" t="s">
        <v>2999</v>
      </c>
      <c r="B2874">
        <v>19</v>
      </c>
      <c r="C2874" t="s">
        <v>112</v>
      </c>
      <c r="D2874" t="s">
        <v>126</v>
      </c>
      <c r="E2874">
        <v>20</v>
      </c>
      <c r="F2874" t="s">
        <v>103</v>
      </c>
      <c r="G2874" t="s">
        <v>110</v>
      </c>
      <c r="H2874" s="5">
        <v>779</v>
      </c>
      <c r="I2874" s="5">
        <v>15524.41</v>
      </c>
      <c r="J2874" t="s">
        <v>140</v>
      </c>
      <c r="K2874" t="s">
        <v>106</v>
      </c>
      <c r="L2874">
        <v>0</v>
      </c>
      <c r="M2874">
        <v>0</v>
      </c>
      <c r="N2874">
        <v>5</v>
      </c>
      <c r="O2874" s="6">
        <v>0</v>
      </c>
      <c r="P2874" t="s">
        <v>107</v>
      </c>
      <c r="Q2874" t="s">
        <v>106</v>
      </c>
      <c r="R2874">
        <f>IF(F2874="Monthly",2,0)
+IF(E2874&lt;=6,2,0)
+IF(N2874&lt;=2,2,0)
+IF(L2874&gt;=4,2,0)
+IF(M2874&gt;=2,1,0)
+IF(H2874&gt;=_xlfn.PERCENTILE.INC($H$2:$H$10001,0.75),1,0)</f>
        <v>2</v>
      </c>
      <c r="S2874" t="str">
        <f>IF(R2874&gt;=7,"High",IF(R2874&gt;=4,"Medium","Low"))</f>
        <v>Low</v>
      </c>
    </row>
    <row r="2875" spans="1:19">
      <c r="A2875" t="s">
        <v>3000</v>
      </c>
      <c r="B2875">
        <v>38</v>
      </c>
      <c r="C2875" t="s">
        <v>101</v>
      </c>
      <c r="D2875" t="s">
        <v>133</v>
      </c>
      <c r="E2875">
        <v>29</v>
      </c>
      <c r="F2875" t="s">
        <v>103</v>
      </c>
      <c r="G2875" t="s">
        <v>110</v>
      </c>
      <c r="H2875" s="5">
        <v>713</v>
      </c>
      <c r="I2875" s="5">
        <v>20183.66</v>
      </c>
      <c r="J2875" t="s">
        <v>105</v>
      </c>
      <c r="K2875" t="s">
        <v>106</v>
      </c>
      <c r="L2875">
        <v>4</v>
      </c>
      <c r="M2875">
        <v>1</v>
      </c>
      <c r="N2875">
        <v>3</v>
      </c>
      <c r="O2875" s="6">
        <v>0</v>
      </c>
      <c r="P2875" t="s">
        <v>107</v>
      </c>
      <c r="Q2875" t="s">
        <v>106</v>
      </c>
      <c r="R2875">
        <f>IF(F2875="Monthly",2,0)
+IF(E2875&lt;=6,2,0)
+IF(N2875&lt;=2,2,0)
+IF(L2875&gt;=4,2,0)
+IF(M2875&gt;=2,1,0)
+IF(H2875&gt;=_xlfn.PERCENTILE.INC($H$2:$H$10001,0.75),1,0)</f>
        <v>4</v>
      </c>
      <c r="S2875" t="str">
        <f>IF(R2875&gt;=7,"High",IF(R2875&gt;=4,"Medium","Low"))</f>
        <v>Medium</v>
      </c>
    </row>
    <row r="2876" spans="1:19">
      <c r="A2876" t="s">
        <v>3001</v>
      </c>
      <c r="B2876">
        <v>40</v>
      </c>
      <c r="C2876" t="s">
        <v>101</v>
      </c>
      <c r="D2876" t="s">
        <v>126</v>
      </c>
      <c r="E2876">
        <v>45</v>
      </c>
      <c r="F2876" t="s">
        <v>103</v>
      </c>
      <c r="G2876" t="s">
        <v>104</v>
      </c>
      <c r="H2876" s="5">
        <v>501</v>
      </c>
      <c r="I2876" s="5">
        <v>22676.45</v>
      </c>
      <c r="J2876" t="s">
        <v>134</v>
      </c>
      <c r="K2876" t="s">
        <v>106</v>
      </c>
      <c r="L2876">
        <v>0</v>
      </c>
      <c r="M2876">
        <v>0</v>
      </c>
      <c r="N2876">
        <v>4</v>
      </c>
      <c r="O2876" s="6">
        <v>0</v>
      </c>
      <c r="P2876" t="s">
        <v>107</v>
      </c>
      <c r="Q2876" t="s">
        <v>107</v>
      </c>
      <c r="R2876">
        <f>IF(F2876="Monthly",2,0)
+IF(E2876&lt;=6,2,0)
+IF(N2876&lt;=2,2,0)
+IF(L2876&gt;=4,2,0)
+IF(M2876&gt;=2,1,0)
+IF(H2876&gt;=_xlfn.PERCENTILE.INC($H$2:$H$10001,0.75),1,0)</f>
        <v>2</v>
      </c>
      <c r="S2876" t="str">
        <f>IF(R2876&gt;=7,"High",IF(R2876&gt;=4,"Medium","Low"))</f>
        <v>Low</v>
      </c>
    </row>
    <row r="2877" spans="1:19">
      <c r="A2877" t="s">
        <v>3002</v>
      </c>
      <c r="B2877">
        <v>48</v>
      </c>
      <c r="C2877" t="s">
        <v>112</v>
      </c>
      <c r="D2877" t="s">
        <v>133</v>
      </c>
      <c r="E2877">
        <v>20</v>
      </c>
      <c r="F2877" t="s">
        <v>103</v>
      </c>
      <c r="G2877" t="s">
        <v>110</v>
      </c>
      <c r="H2877" s="5">
        <v>734</v>
      </c>
      <c r="I2877" s="5">
        <v>14470.54</v>
      </c>
      <c r="J2877" t="s">
        <v>105</v>
      </c>
      <c r="K2877" t="s">
        <v>106</v>
      </c>
      <c r="L2877">
        <v>8</v>
      </c>
      <c r="M2877">
        <v>3</v>
      </c>
      <c r="N2877">
        <v>2</v>
      </c>
      <c r="O2877" s="6">
        <v>0</v>
      </c>
      <c r="P2877" t="s">
        <v>107</v>
      </c>
      <c r="Q2877" t="s">
        <v>106</v>
      </c>
      <c r="R2877">
        <f>IF(F2877="Monthly",2,0)
+IF(E2877&lt;=6,2,0)
+IF(N2877&lt;=2,2,0)
+IF(L2877&gt;=4,2,0)
+IF(M2877&gt;=2,1,0)
+IF(H2877&gt;=_xlfn.PERCENTILE.INC($H$2:$H$10001,0.75),1,0)</f>
        <v>7</v>
      </c>
      <c r="S2877" t="str">
        <f>IF(R2877&gt;=7,"High",IF(R2877&gt;=4,"Medium","Low"))</f>
        <v>High</v>
      </c>
    </row>
    <row r="2878" spans="1:19">
      <c r="A2878" t="s">
        <v>3003</v>
      </c>
      <c r="B2878">
        <v>39</v>
      </c>
      <c r="C2878" t="s">
        <v>112</v>
      </c>
      <c r="D2878" t="s">
        <v>113</v>
      </c>
      <c r="E2878">
        <v>15</v>
      </c>
      <c r="F2878" t="s">
        <v>103</v>
      </c>
      <c r="G2878" t="s">
        <v>110</v>
      </c>
      <c r="H2878" s="5">
        <v>799</v>
      </c>
      <c r="I2878" s="5">
        <v>12089.8</v>
      </c>
      <c r="J2878" t="s">
        <v>117</v>
      </c>
      <c r="K2878" t="s">
        <v>106</v>
      </c>
      <c r="L2878">
        <v>2</v>
      </c>
      <c r="M2878">
        <v>0</v>
      </c>
      <c r="N2878">
        <v>5</v>
      </c>
      <c r="O2878" s="6">
        <v>0</v>
      </c>
      <c r="P2878" t="s">
        <v>107</v>
      </c>
      <c r="Q2878" t="s">
        <v>107</v>
      </c>
      <c r="R2878">
        <f>IF(F2878="Monthly",2,0)
+IF(E2878&lt;=6,2,0)
+IF(N2878&lt;=2,2,0)
+IF(L2878&gt;=4,2,0)
+IF(M2878&gt;=2,1,0)
+IF(H2878&gt;=_xlfn.PERCENTILE.INC($H$2:$H$10001,0.75),1,0)</f>
        <v>3</v>
      </c>
      <c r="S2878" t="str">
        <f>IF(R2878&gt;=7,"High",IF(R2878&gt;=4,"Medium","Low"))</f>
        <v>Low</v>
      </c>
    </row>
    <row r="2879" spans="1:19">
      <c r="A2879" t="s">
        <v>3004</v>
      </c>
      <c r="B2879">
        <v>26</v>
      </c>
      <c r="C2879" t="s">
        <v>101</v>
      </c>
      <c r="D2879" t="s">
        <v>133</v>
      </c>
      <c r="E2879">
        <v>20</v>
      </c>
      <c r="F2879" t="s">
        <v>103</v>
      </c>
      <c r="G2879" t="s">
        <v>110</v>
      </c>
      <c r="H2879" s="5">
        <v>742</v>
      </c>
      <c r="I2879" s="5">
        <v>15057.62</v>
      </c>
      <c r="J2879" t="s">
        <v>105</v>
      </c>
      <c r="K2879" t="s">
        <v>106</v>
      </c>
      <c r="L2879">
        <v>3</v>
      </c>
      <c r="M2879">
        <v>2</v>
      </c>
      <c r="N2879">
        <v>3</v>
      </c>
      <c r="O2879" s="6">
        <v>0</v>
      </c>
      <c r="P2879" t="s">
        <v>107</v>
      </c>
      <c r="Q2879" t="s">
        <v>107</v>
      </c>
      <c r="R2879">
        <f>IF(F2879="Monthly",2,0)
+IF(E2879&lt;=6,2,0)
+IF(N2879&lt;=2,2,0)
+IF(L2879&gt;=4,2,0)
+IF(M2879&gt;=2,1,0)
+IF(H2879&gt;=_xlfn.PERCENTILE.INC($H$2:$H$10001,0.75),1,0)</f>
        <v>3</v>
      </c>
      <c r="S2879" t="str">
        <f>IF(R2879&gt;=7,"High",IF(R2879&gt;=4,"Medium","Low"))</f>
        <v>Low</v>
      </c>
    </row>
    <row r="2880" spans="1:19">
      <c r="A2880" t="s">
        <v>3005</v>
      </c>
      <c r="B2880">
        <v>47</v>
      </c>
      <c r="C2880" t="s">
        <v>112</v>
      </c>
      <c r="D2880" t="s">
        <v>102</v>
      </c>
      <c r="E2880">
        <v>24</v>
      </c>
      <c r="F2880" t="s">
        <v>103</v>
      </c>
      <c r="G2880" t="s">
        <v>104</v>
      </c>
      <c r="H2880" s="5">
        <v>570</v>
      </c>
      <c r="I2880" s="5">
        <v>13357.31</v>
      </c>
      <c r="J2880" t="s">
        <v>105</v>
      </c>
      <c r="K2880" t="s">
        <v>106</v>
      </c>
      <c r="L2880">
        <v>0</v>
      </c>
      <c r="M2880">
        <v>0</v>
      </c>
      <c r="N2880">
        <v>5</v>
      </c>
      <c r="O2880" s="6">
        <v>0</v>
      </c>
      <c r="P2880" t="s">
        <v>107</v>
      </c>
      <c r="Q2880" t="s">
        <v>106</v>
      </c>
      <c r="R2880">
        <f>IF(F2880="Monthly",2,0)
+IF(E2880&lt;=6,2,0)
+IF(N2880&lt;=2,2,0)
+IF(L2880&gt;=4,2,0)
+IF(M2880&gt;=2,1,0)
+IF(H2880&gt;=_xlfn.PERCENTILE.INC($H$2:$H$10001,0.75),1,0)</f>
        <v>2</v>
      </c>
      <c r="S2880" t="str">
        <f>IF(R2880&gt;=7,"High",IF(R2880&gt;=4,"Medium","Low"))</f>
        <v>Low</v>
      </c>
    </row>
    <row r="2881" spans="1:19">
      <c r="A2881" t="s">
        <v>3006</v>
      </c>
      <c r="B2881">
        <v>18</v>
      </c>
      <c r="C2881" t="s">
        <v>101</v>
      </c>
      <c r="D2881" t="s">
        <v>126</v>
      </c>
      <c r="E2881">
        <v>17</v>
      </c>
      <c r="F2881" t="s">
        <v>103</v>
      </c>
      <c r="G2881" t="s">
        <v>110</v>
      </c>
      <c r="H2881" s="5">
        <v>715</v>
      </c>
      <c r="I2881" s="5">
        <v>12315.94</v>
      </c>
      <c r="J2881" t="s">
        <v>140</v>
      </c>
      <c r="K2881" t="s">
        <v>106</v>
      </c>
      <c r="L2881">
        <v>8</v>
      </c>
      <c r="M2881">
        <v>4</v>
      </c>
      <c r="N2881">
        <v>1</v>
      </c>
      <c r="O2881" s="6">
        <v>0</v>
      </c>
      <c r="P2881" t="s">
        <v>107</v>
      </c>
      <c r="Q2881" t="s">
        <v>107</v>
      </c>
      <c r="R2881">
        <f>IF(F2881="Monthly",2,0)
+IF(E2881&lt;=6,2,0)
+IF(N2881&lt;=2,2,0)
+IF(L2881&gt;=4,2,0)
+IF(M2881&gt;=2,1,0)
+IF(H2881&gt;=_xlfn.PERCENTILE.INC($H$2:$H$10001,0.75),1,0)</f>
        <v>7</v>
      </c>
      <c r="S2881" t="str">
        <f>IF(R2881&gt;=7,"High",IF(R2881&gt;=4,"Medium","Low"))</f>
        <v>High</v>
      </c>
    </row>
    <row r="2882" spans="1:19">
      <c r="A2882" t="s">
        <v>3007</v>
      </c>
      <c r="B2882">
        <v>38</v>
      </c>
      <c r="C2882" t="s">
        <v>101</v>
      </c>
      <c r="D2882" t="s">
        <v>119</v>
      </c>
      <c r="E2882">
        <v>23</v>
      </c>
      <c r="F2882" t="s">
        <v>103</v>
      </c>
      <c r="G2882" t="s">
        <v>110</v>
      </c>
      <c r="H2882" s="5">
        <v>784</v>
      </c>
      <c r="I2882" s="5">
        <v>17765.22</v>
      </c>
      <c r="J2882" t="s">
        <v>140</v>
      </c>
      <c r="K2882" t="s">
        <v>106</v>
      </c>
      <c r="L2882">
        <v>2</v>
      </c>
      <c r="M2882">
        <v>1</v>
      </c>
      <c r="N2882">
        <v>4</v>
      </c>
      <c r="O2882" s="6">
        <v>0</v>
      </c>
      <c r="P2882" t="s">
        <v>107</v>
      </c>
      <c r="Q2882" t="s">
        <v>107</v>
      </c>
      <c r="R2882">
        <f>IF(F2882="Monthly",2,0)
+IF(E2882&lt;=6,2,0)
+IF(N2882&lt;=2,2,0)
+IF(L2882&gt;=4,2,0)
+IF(M2882&gt;=2,1,0)
+IF(H2882&gt;=_xlfn.PERCENTILE.INC($H$2:$H$10001,0.75),1,0)</f>
        <v>2</v>
      </c>
      <c r="S2882" t="str">
        <f>IF(R2882&gt;=7,"High",IF(R2882&gt;=4,"Medium","Low"))</f>
        <v>Low</v>
      </c>
    </row>
    <row r="2883" spans="1:19">
      <c r="A2883" t="s">
        <v>3008</v>
      </c>
      <c r="B2883">
        <v>26</v>
      </c>
      <c r="C2883" t="s">
        <v>112</v>
      </c>
      <c r="D2883" t="s">
        <v>102</v>
      </c>
      <c r="E2883">
        <v>29</v>
      </c>
      <c r="F2883" t="s">
        <v>121</v>
      </c>
      <c r="G2883" t="s">
        <v>104</v>
      </c>
      <c r="H2883" s="5">
        <v>407</v>
      </c>
      <c r="I2883" s="5">
        <v>9818.1200000000008</v>
      </c>
      <c r="J2883" t="s">
        <v>115</v>
      </c>
      <c r="K2883" t="s">
        <v>107</v>
      </c>
      <c r="L2883">
        <v>0</v>
      </c>
      <c r="M2883">
        <v>0</v>
      </c>
      <c r="N2883">
        <v>4</v>
      </c>
      <c r="O2883" s="6">
        <v>15</v>
      </c>
      <c r="P2883" t="s">
        <v>107</v>
      </c>
      <c r="Q2883" t="s">
        <v>107</v>
      </c>
      <c r="R2883">
        <f>IF(F2883="Monthly",2,0)
+IF(E2883&lt;=6,2,0)
+IF(N2883&lt;=2,2,0)
+IF(L2883&gt;=4,2,0)
+IF(M2883&gt;=2,1,0)
+IF(H2883&gt;=_xlfn.PERCENTILE.INC($H$2:$H$10001,0.75),1,0)</f>
        <v>0</v>
      </c>
      <c r="S2883" t="str">
        <f>IF(R2883&gt;=7,"High",IF(R2883&gt;=4,"Medium","Low"))</f>
        <v>Low</v>
      </c>
    </row>
    <row r="2884" spans="1:19">
      <c r="A2884" t="s">
        <v>3009</v>
      </c>
      <c r="B2884">
        <v>30</v>
      </c>
      <c r="C2884" t="s">
        <v>112</v>
      </c>
      <c r="D2884" t="s">
        <v>123</v>
      </c>
      <c r="E2884">
        <v>35</v>
      </c>
      <c r="F2884" t="s">
        <v>121</v>
      </c>
      <c r="G2884" t="s">
        <v>104</v>
      </c>
      <c r="H2884" s="5">
        <v>543</v>
      </c>
      <c r="I2884" s="5">
        <v>17565.62</v>
      </c>
      <c r="J2884" t="s">
        <v>140</v>
      </c>
      <c r="K2884" t="s">
        <v>106</v>
      </c>
      <c r="L2884">
        <v>0</v>
      </c>
      <c r="M2884">
        <v>0</v>
      </c>
      <c r="N2884">
        <v>5</v>
      </c>
      <c r="O2884" s="6">
        <v>10</v>
      </c>
      <c r="P2884" t="s">
        <v>107</v>
      </c>
      <c r="Q2884" t="s">
        <v>107</v>
      </c>
      <c r="R2884">
        <f>IF(F2884="Monthly",2,0)
+IF(E2884&lt;=6,2,0)
+IF(N2884&lt;=2,2,0)
+IF(L2884&gt;=4,2,0)
+IF(M2884&gt;=2,1,0)
+IF(H2884&gt;=_xlfn.PERCENTILE.INC($H$2:$H$10001,0.75),1,0)</f>
        <v>0</v>
      </c>
      <c r="S2884" t="str">
        <f>IF(R2884&gt;=7,"High",IF(R2884&gt;=4,"Medium","Low"))</f>
        <v>Low</v>
      </c>
    </row>
    <row r="2885" spans="1:19">
      <c r="A2885" t="s">
        <v>3010</v>
      </c>
      <c r="B2885">
        <v>34</v>
      </c>
      <c r="C2885" t="s">
        <v>112</v>
      </c>
      <c r="D2885" t="s">
        <v>102</v>
      </c>
      <c r="E2885">
        <v>46</v>
      </c>
      <c r="F2885" t="s">
        <v>103</v>
      </c>
      <c r="G2885" t="s">
        <v>104</v>
      </c>
      <c r="H2885" s="5">
        <v>485</v>
      </c>
      <c r="I2885" s="5">
        <v>21980.43</v>
      </c>
      <c r="J2885" t="s">
        <v>115</v>
      </c>
      <c r="K2885" t="s">
        <v>106</v>
      </c>
      <c r="L2885">
        <v>4</v>
      </c>
      <c r="M2885">
        <v>1</v>
      </c>
      <c r="N2885">
        <v>4</v>
      </c>
      <c r="O2885" s="6">
        <v>0</v>
      </c>
      <c r="P2885" t="s">
        <v>107</v>
      </c>
      <c r="Q2885" t="s">
        <v>107</v>
      </c>
      <c r="R2885">
        <f>IF(F2885="Monthly",2,0)
+IF(E2885&lt;=6,2,0)
+IF(N2885&lt;=2,2,0)
+IF(L2885&gt;=4,2,0)
+IF(M2885&gt;=2,1,0)
+IF(H2885&gt;=_xlfn.PERCENTILE.INC($H$2:$H$10001,0.75),1,0)</f>
        <v>4</v>
      </c>
      <c r="S2885" t="str">
        <f>IF(R2885&gt;=7,"High",IF(R2885&gt;=4,"Medium","Low"))</f>
        <v>Medium</v>
      </c>
    </row>
    <row r="2886" spans="1:19">
      <c r="A2886" t="s">
        <v>3011</v>
      </c>
      <c r="B2886">
        <v>27</v>
      </c>
      <c r="C2886" t="s">
        <v>112</v>
      </c>
      <c r="D2886" t="s">
        <v>119</v>
      </c>
      <c r="E2886">
        <v>30</v>
      </c>
      <c r="F2886" t="s">
        <v>103</v>
      </c>
      <c r="G2886" t="s">
        <v>110</v>
      </c>
      <c r="H2886" s="5">
        <v>740</v>
      </c>
      <c r="I2886" s="5">
        <v>22388.01</v>
      </c>
      <c r="J2886" t="s">
        <v>140</v>
      </c>
      <c r="K2886" t="s">
        <v>106</v>
      </c>
      <c r="L2886">
        <v>0</v>
      </c>
      <c r="M2886">
        <v>0</v>
      </c>
      <c r="N2886">
        <v>5</v>
      </c>
      <c r="O2886" s="6">
        <v>0</v>
      </c>
      <c r="P2886" t="s">
        <v>107</v>
      </c>
      <c r="Q2886" t="s">
        <v>107</v>
      </c>
      <c r="R2886">
        <f>IF(F2886="Monthly",2,0)
+IF(E2886&lt;=6,2,0)
+IF(N2886&lt;=2,2,0)
+IF(L2886&gt;=4,2,0)
+IF(M2886&gt;=2,1,0)
+IF(H2886&gt;=_xlfn.PERCENTILE.INC($H$2:$H$10001,0.75),1,0)</f>
        <v>2</v>
      </c>
      <c r="S2886" t="str">
        <f>IF(R2886&gt;=7,"High",IF(R2886&gt;=4,"Medium","Low"))</f>
        <v>Low</v>
      </c>
    </row>
    <row r="2887" spans="1:19">
      <c r="A2887" t="s">
        <v>3012</v>
      </c>
      <c r="B2887">
        <v>18</v>
      </c>
      <c r="C2887" t="s">
        <v>112</v>
      </c>
      <c r="D2887" t="s">
        <v>137</v>
      </c>
      <c r="E2887">
        <v>35</v>
      </c>
      <c r="F2887" t="s">
        <v>103</v>
      </c>
      <c r="G2887" t="s">
        <v>104</v>
      </c>
      <c r="H2887" s="5">
        <v>433</v>
      </c>
      <c r="I2887" s="5">
        <v>14834.88</v>
      </c>
      <c r="J2887" t="s">
        <v>140</v>
      </c>
      <c r="K2887" t="s">
        <v>106</v>
      </c>
      <c r="L2887">
        <v>5</v>
      </c>
      <c r="M2887">
        <v>1</v>
      </c>
      <c r="N2887">
        <v>3</v>
      </c>
      <c r="O2887" s="6">
        <v>0</v>
      </c>
      <c r="P2887" t="s">
        <v>107</v>
      </c>
      <c r="Q2887" t="s">
        <v>106</v>
      </c>
      <c r="R2887">
        <f>IF(F2887="Monthly",2,0)
+IF(E2887&lt;=6,2,0)
+IF(N2887&lt;=2,2,0)
+IF(L2887&gt;=4,2,0)
+IF(M2887&gt;=2,1,0)
+IF(H2887&gt;=_xlfn.PERCENTILE.INC($H$2:$H$10001,0.75),1,0)</f>
        <v>4</v>
      </c>
      <c r="S2887" t="str">
        <f>IF(R2887&gt;=7,"High",IF(R2887&gt;=4,"Medium","Low"))</f>
        <v>Medium</v>
      </c>
    </row>
    <row r="2888" spans="1:19">
      <c r="A2888" t="s">
        <v>3013</v>
      </c>
      <c r="B2888">
        <v>34</v>
      </c>
      <c r="C2888" t="s">
        <v>101</v>
      </c>
      <c r="D2888" t="s">
        <v>137</v>
      </c>
      <c r="E2888">
        <v>13</v>
      </c>
      <c r="F2888" t="s">
        <v>109</v>
      </c>
      <c r="G2888" t="s">
        <v>104</v>
      </c>
      <c r="H2888" s="5">
        <v>436</v>
      </c>
      <c r="I2888" s="5">
        <v>5358.15</v>
      </c>
      <c r="J2888" t="s">
        <v>140</v>
      </c>
      <c r="K2888" t="s">
        <v>106</v>
      </c>
      <c r="L2888">
        <v>1</v>
      </c>
      <c r="M2888">
        <v>0</v>
      </c>
      <c r="N2888">
        <v>4</v>
      </c>
      <c r="O2888" s="6">
        <v>5</v>
      </c>
      <c r="P2888" t="s">
        <v>106</v>
      </c>
      <c r="Q2888" t="s">
        <v>107</v>
      </c>
      <c r="R2888">
        <f>IF(F2888="Monthly",2,0)
+IF(E2888&lt;=6,2,0)
+IF(N2888&lt;=2,2,0)
+IF(L2888&gt;=4,2,0)
+IF(M2888&gt;=2,1,0)
+IF(H2888&gt;=_xlfn.PERCENTILE.INC($H$2:$H$10001,0.75),1,0)</f>
        <v>0</v>
      </c>
      <c r="S2888" t="str">
        <f>IF(R2888&gt;=7,"High",IF(R2888&gt;=4,"Medium","Low"))</f>
        <v>Low</v>
      </c>
    </row>
    <row r="2889" spans="1:19">
      <c r="A2889" t="s">
        <v>3014</v>
      </c>
      <c r="B2889">
        <v>32</v>
      </c>
      <c r="C2889" t="s">
        <v>101</v>
      </c>
      <c r="D2889" t="s">
        <v>126</v>
      </c>
      <c r="E2889">
        <v>18</v>
      </c>
      <c r="F2889" t="s">
        <v>103</v>
      </c>
      <c r="G2889" t="s">
        <v>104</v>
      </c>
      <c r="H2889" s="5">
        <v>585</v>
      </c>
      <c r="I2889" s="5">
        <v>10601.18</v>
      </c>
      <c r="J2889" t="s">
        <v>105</v>
      </c>
      <c r="K2889" t="s">
        <v>106</v>
      </c>
      <c r="L2889">
        <v>3</v>
      </c>
      <c r="M2889">
        <v>1</v>
      </c>
      <c r="N2889">
        <v>5</v>
      </c>
      <c r="O2889" s="6">
        <v>0</v>
      </c>
      <c r="P2889" t="s">
        <v>107</v>
      </c>
      <c r="Q2889" t="s">
        <v>107</v>
      </c>
      <c r="R2889">
        <f>IF(F2889="Monthly",2,0)
+IF(E2889&lt;=6,2,0)
+IF(N2889&lt;=2,2,0)
+IF(L2889&gt;=4,2,0)
+IF(M2889&gt;=2,1,0)
+IF(H2889&gt;=_xlfn.PERCENTILE.INC($H$2:$H$10001,0.75),1,0)</f>
        <v>2</v>
      </c>
      <c r="S2889" t="str">
        <f>IF(R2889&gt;=7,"High",IF(R2889&gt;=4,"Medium","Low"))</f>
        <v>Low</v>
      </c>
    </row>
    <row r="2890" spans="1:19">
      <c r="A2890" t="s">
        <v>3015</v>
      </c>
      <c r="B2890">
        <v>48</v>
      </c>
      <c r="C2890" t="s">
        <v>101</v>
      </c>
      <c r="D2890" t="s">
        <v>137</v>
      </c>
      <c r="E2890">
        <v>33</v>
      </c>
      <c r="F2890" t="s">
        <v>109</v>
      </c>
      <c r="G2890" t="s">
        <v>104</v>
      </c>
      <c r="H2890" s="5">
        <v>456</v>
      </c>
      <c r="I2890" s="5">
        <v>13841.32</v>
      </c>
      <c r="J2890" t="s">
        <v>140</v>
      </c>
      <c r="K2890" t="s">
        <v>106</v>
      </c>
      <c r="L2890">
        <v>0</v>
      </c>
      <c r="M2890">
        <v>0</v>
      </c>
      <c r="N2890">
        <v>5</v>
      </c>
      <c r="O2890" s="6">
        <v>10</v>
      </c>
      <c r="P2890" t="s">
        <v>107</v>
      </c>
      <c r="Q2890" t="s">
        <v>107</v>
      </c>
      <c r="R2890">
        <f>IF(F2890="Monthly",2,0)
+IF(E2890&lt;=6,2,0)
+IF(N2890&lt;=2,2,0)
+IF(L2890&gt;=4,2,0)
+IF(M2890&gt;=2,1,0)
+IF(H2890&gt;=_xlfn.PERCENTILE.INC($H$2:$H$10001,0.75),1,0)</f>
        <v>0</v>
      </c>
      <c r="S2890" t="str">
        <f>IF(R2890&gt;=7,"High",IF(R2890&gt;=4,"Medium","Low"))</f>
        <v>Low</v>
      </c>
    </row>
    <row r="2891" spans="1:19">
      <c r="A2891" t="s">
        <v>3016</v>
      </c>
      <c r="B2891">
        <v>29</v>
      </c>
      <c r="C2891" t="s">
        <v>112</v>
      </c>
      <c r="D2891" t="s">
        <v>126</v>
      </c>
      <c r="E2891">
        <v>46</v>
      </c>
      <c r="F2891" t="s">
        <v>103</v>
      </c>
      <c r="G2891" t="s">
        <v>104</v>
      </c>
      <c r="H2891" s="5">
        <v>457</v>
      </c>
      <c r="I2891" s="5">
        <v>21630.16</v>
      </c>
      <c r="J2891" t="s">
        <v>134</v>
      </c>
      <c r="K2891" t="s">
        <v>107</v>
      </c>
      <c r="L2891">
        <v>7</v>
      </c>
      <c r="M2891">
        <v>2</v>
      </c>
      <c r="N2891">
        <v>2</v>
      </c>
      <c r="O2891" s="6">
        <v>0</v>
      </c>
      <c r="P2891" t="s">
        <v>107</v>
      </c>
      <c r="Q2891" t="s">
        <v>107</v>
      </c>
      <c r="R2891">
        <f>IF(F2891="Monthly",2,0)
+IF(E2891&lt;=6,2,0)
+IF(N2891&lt;=2,2,0)
+IF(L2891&gt;=4,2,0)
+IF(M2891&gt;=2,1,0)
+IF(H2891&gt;=_xlfn.PERCENTILE.INC($H$2:$H$10001,0.75),1,0)</f>
        <v>7</v>
      </c>
      <c r="S2891" t="str">
        <f>IF(R2891&gt;=7,"High",IF(R2891&gt;=4,"Medium","Low"))</f>
        <v>High</v>
      </c>
    </row>
    <row r="2892" spans="1:19">
      <c r="A2892" t="s">
        <v>3017</v>
      </c>
      <c r="B2892">
        <v>52</v>
      </c>
      <c r="C2892" t="s">
        <v>112</v>
      </c>
      <c r="D2892" t="s">
        <v>126</v>
      </c>
      <c r="E2892">
        <v>58</v>
      </c>
      <c r="F2892" t="s">
        <v>121</v>
      </c>
      <c r="G2892" t="s">
        <v>110</v>
      </c>
      <c r="H2892" s="5">
        <v>835</v>
      </c>
      <c r="I2892" s="5">
        <v>44268.3</v>
      </c>
      <c r="J2892" t="s">
        <v>117</v>
      </c>
      <c r="K2892" t="s">
        <v>106</v>
      </c>
      <c r="L2892">
        <v>2</v>
      </c>
      <c r="M2892">
        <v>0</v>
      </c>
      <c r="N2892">
        <v>5</v>
      </c>
      <c r="O2892" s="6">
        <v>10</v>
      </c>
      <c r="P2892" t="s">
        <v>106</v>
      </c>
      <c r="Q2892" t="s">
        <v>107</v>
      </c>
      <c r="R2892">
        <f>IF(F2892="Monthly",2,0)
+IF(E2892&lt;=6,2,0)
+IF(N2892&lt;=2,2,0)
+IF(L2892&gt;=4,2,0)
+IF(M2892&gt;=2,1,0)
+IF(H2892&gt;=_xlfn.PERCENTILE.INC($H$2:$H$10001,0.75),1,0)</f>
        <v>1</v>
      </c>
      <c r="S2892" t="str">
        <f>IF(R2892&gt;=7,"High",IF(R2892&gt;=4,"Medium","Low"))</f>
        <v>Low</v>
      </c>
    </row>
    <row r="2893" spans="1:19">
      <c r="A2893" t="s">
        <v>3018</v>
      </c>
      <c r="B2893">
        <v>26</v>
      </c>
      <c r="C2893" t="s">
        <v>112</v>
      </c>
      <c r="D2893" t="s">
        <v>126</v>
      </c>
      <c r="E2893">
        <v>19</v>
      </c>
      <c r="F2893" t="s">
        <v>109</v>
      </c>
      <c r="G2893" t="s">
        <v>110</v>
      </c>
      <c r="H2893" s="5">
        <v>790</v>
      </c>
      <c r="I2893" s="5">
        <v>15391.9</v>
      </c>
      <c r="J2893" t="s">
        <v>105</v>
      </c>
      <c r="K2893" t="s">
        <v>106</v>
      </c>
      <c r="L2893">
        <v>0</v>
      </c>
      <c r="M2893">
        <v>0</v>
      </c>
      <c r="N2893">
        <v>5</v>
      </c>
      <c r="O2893" s="6">
        <v>0</v>
      </c>
      <c r="P2893" t="s">
        <v>107</v>
      </c>
      <c r="Q2893" t="s">
        <v>107</v>
      </c>
      <c r="R2893">
        <f>IF(F2893="Monthly",2,0)
+IF(E2893&lt;=6,2,0)
+IF(N2893&lt;=2,2,0)
+IF(L2893&gt;=4,2,0)
+IF(M2893&gt;=2,1,0)
+IF(H2893&gt;=_xlfn.PERCENTILE.INC($H$2:$H$10001,0.75),1,0)</f>
        <v>0</v>
      </c>
      <c r="S2893" t="str">
        <f>IF(R2893&gt;=7,"High",IF(R2893&gt;=4,"Medium","Low"))</f>
        <v>Low</v>
      </c>
    </row>
    <row r="2894" spans="1:19">
      <c r="A2894" t="s">
        <v>3019</v>
      </c>
      <c r="B2894">
        <v>35</v>
      </c>
      <c r="C2894" t="s">
        <v>101</v>
      </c>
      <c r="D2894" t="s">
        <v>159</v>
      </c>
      <c r="E2894">
        <v>25</v>
      </c>
      <c r="F2894" t="s">
        <v>121</v>
      </c>
      <c r="G2894" t="s">
        <v>110</v>
      </c>
      <c r="H2894" s="5">
        <v>734</v>
      </c>
      <c r="I2894" s="5">
        <v>18725.060000000001</v>
      </c>
      <c r="J2894" t="s">
        <v>105</v>
      </c>
      <c r="K2894" t="s">
        <v>106</v>
      </c>
      <c r="L2894">
        <v>1</v>
      </c>
      <c r="M2894">
        <v>0</v>
      </c>
      <c r="N2894">
        <v>5</v>
      </c>
      <c r="O2894" s="6">
        <v>0</v>
      </c>
      <c r="P2894" t="s">
        <v>107</v>
      </c>
      <c r="Q2894" t="s">
        <v>107</v>
      </c>
      <c r="R2894">
        <f>IF(F2894="Monthly",2,0)
+IF(E2894&lt;=6,2,0)
+IF(N2894&lt;=2,2,0)
+IF(L2894&gt;=4,2,0)
+IF(M2894&gt;=2,1,0)
+IF(H2894&gt;=_xlfn.PERCENTILE.INC($H$2:$H$10001,0.75),1,0)</f>
        <v>0</v>
      </c>
      <c r="S2894" t="str">
        <f>IF(R2894&gt;=7,"High",IF(R2894&gt;=4,"Medium","Low"))</f>
        <v>Low</v>
      </c>
    </row>
    <row r="2895" spans="1:19">
      <c r="A2895" t="s">
        <v>3020</v>
      </c>
      <c r="B2895">
        <v>18</v>
      </c>
      <c r="C2895" t="s">
        <v>112</v>
      </c>
      <c r="D2895" t="s">
        <v>133</v>
      </c>
      <c r="E2895">
        <v>24</v>
      </c>
      <c r="F2895" t="s">
        <v>109</v>
      </c>
      <c r="G2895" t="s">
        <v>104</v>
      </c>
      <c r="H2895" s="5">
        <v>401</v>
      </c>
      <c r="I2895" s="5">
        <v>9335.84</v>
      </c>
      <c r="J2895" t="s">
        <v>115</v>
      </c>
      <c r="K2895" t="s">
        <v>106</v>
      </c>
      <c r="L2895">
        <v>2</v>
      </c>
      <c r="M2895">
        <v>0</v>
      </c>
      <c r="N2895">
        <v>5</v>
      </c>
      <c r="O2895" s="6">
        <v>5</v>
      </c>
      <c r="P2895" t="s">
        <v>107</v>
      </c>
      <c r="Q2895" t="s">
        <v>107</v>
      </c>
      <c r="R2895">
        <f>IF(F2895="Monthly",2,0)
+IF(E2895&lt;=6,2,0)
+IF(N2895&lt;=2,2,0)
+IF(L2895&gt;=4,2,0)
+IF(M2895&gt;=2,1,0)
+IF(H2895&gt;=_xlfn.PERCENTILE.INC($H$2:$H$10001,0.75),1,0)</f>
        <v>0</v>
      </c>
      <c r="S2895" t="str">
        <f>IF(R2895&gt;=7,"High",IF(R2895&gt;=4,"Medium","Low"))</f>
        <v>Low</v>
      </c>
    </row>
    <row r="2896" spans="1:19">
      <c r="A2896" t="s">
        <v>3021</v>
      </c>
      <c r="B2896">
        <v>37</v>
      </c>
      <c r="C2896" t="s">
        <v>101</v>
      </c>
      <c r="D2896" t="s">
        <v>126</v>
      </c>
      <c r="E2896">
        <v>14</v>
      </c>
      <c r="F2896" t="s">
        <v>109</v>
      </c>
      <c r="G2896" t="s">
        <v>110</v>
      </c>
      <c r="H2896" s="5">
        <v>776</v>
      </c>
      <c r="I2896" s="5">
        <v>9870.89</v>
      </c>
      <c r="J2896" t="s">
        <v>105</v>
      </c>
      <c r="K2896" t="s">
        <v>106</v>
      </c>
      <c r="L2896">
        <v>0</v>
      </c>
      <c r="M2896">
        <v>0</v>
      </c>
      <c r="N2896">
        <v>5</v>
      </c>
      <c r="O2896" s="6">
        <v>10</v>
      </c>
      <c r="P2896" t="s">
        <v>106</v>
      </c>
      <c r="Q2896" t="s">
        <v>106</v>
      </c>
      <c r="R2896">
        <f>IF(F2896="Monthly",2,0)
+IF(E2896&lt;=6,2,0)
+IF(N2896&lt;=2,2,0)
+IF(L2896&gt;=4,2,0)
+IF(M2896&gt;=2,1,0)
+IF(H2896&gt;=_xlfn.PERCENTILE.INC($H$2:$H$10001,0.75),1,0)</f>
        <v>0</v>
      </c>
      <c r="S2896" t="str">
        <f>IF(R2896&gt;=7,"High",IF(R2896&gt;=4,"Medium","Low"))</f>
        <v>Low</v>
      </c>
    </row>
    <row r="2897" spans="1:19">
      <c r="A2897" t="s">
        <v>3022</v>
      </c>
      <c r="B2897">
        <v>67</v>
      </c>
      <c r="C2897" t="s">
        <v>101</v>
      </c>
      <c r="D2897" t="s">
        <v>123</v>
      </c>
      <c r="E2897">
        <v>23</v>
      </c>
      <c r="F2897" t="s">
        <v>109</v>
      </c>
      <c r="G2897" t="s">
        <v>110</v>
      </c>
      <c r="H2897" s="5">
        <v>754</v>
      </c>
      <c r="I2897" s="5">
        <v>16552.78</v>
      </c>
      <c r="J2897" t="s">
        <v>117</v>
      </c>
      <c r="K2897" t="s">
        <v>106</v>
      </c>
      <c r="L2897">
        <v>2</v>
      </c>
      <c r="M2897">
        <v>1</v>
      </c>
      <c r="N2897">
        <v>5</v>
      </c>
      <c r="O2897" s="6">
        <v>5</v>
      </c>
      <c r="P2897" t="s">
        <v>107</v>
      </c>
      <c r="Q2897" t="s">
        <v>107</v>
      </c>
      <c r="R2897">
        <f>IF(F2897="Monthly",2,0)
+IF(E2897&lt;=6,2,0)
+IF(N2897&lt;=2,2,0)
+IF(L2897&gt;=4,2,0)
+IF(M2897&gt;=2,1,0)
+IF(H2897&gt;=_xlfn.PERCENTILE.INC($H$2:$H$10001,0.75),1,0)</f>
        <v>0</v>
      </c>
      <c r="S2897" t="str">
        <f>IF(R2897&gt;=7,"High",IF(R2897&gt;=4,"Medium","Low"))</f>
        <v>Low</v>
      </c>
    </row>
    <row r="2898" spans="1:19">
      <c r="A2898" t="s">
        <v>3023</v>
      </c>
      <c r="B2898">
        <v>22</v>
      </c>
      <c r="C2898" t="s">
        <v>101</v>
      </c>
      <c r="D2898" t="s">
        <v>123</v>
      </c>
      <c r="E2898">
        <v>45</v>
      </c>
      <c r="F2898" t="s">
        <v>103</v>
      </c>
      <c r="G2898" t="s">
        <v>104</v>
      </c>
      <c r="H2898" s="5">
        <v>421</v>
      </c>
      <c r="I2898" s="5">
        <v>18957.23</v>
      </c>
      <c r="J2898" t="s">
        <v>115</v>
      </c>
      <c r="K2898" t="s">
        <v>106</v>
      </c>
      <c r="L2898">
        <v>2</v>
      </c>
      <c r="M2898">
        <v>0</v>
      </c>
      <c r="N2898">
        <v>5</v>
      </c>
      <c r="O2898" s="6">
        <v>0</v>
      </c>
      <c r="P2898" t="s">
        <v>107</v>
      </c>
      <c r="Q2898" t="s">
        <v>106</v>
      </c>
      <c r="R2898">
        <f>IF(F2898="Monthly",2,0)
+IF(E2898&lt;=6,2,0)
+IF(N2898&lt;=2,2,0)
+IF(L2898&gt;=4,2,0)
+IF(M2898&gt;=2,1,0)
+IF(H2898&gt;=_xlfn.PERCENTILE.INC($H$2:$H$10001,0.75),1,0)</f>
        <v>2</v>
      </c>
      <c r="S2898" t="str">
        <f>IF(R2898&gt;=7,"High",IF(R2898&gt;=4,"Medium","Low"))</f>
        <v>Low</v>
      </c>
    </row>
    <row r="2899" spans="1:19">
      <c r="A2899" t="s">
        <v>3024</v>
      </c>
      <c r="B2899">
        <v>29</v>
      </c>
      <c r="C2899" t="s">
        <v>101</v>
      </c>
      <c r="D2899" t="s">
        <v>137</v>
      </c>
      <c r="E2899">
        <v>36</v>
      </c>
      <c r="F2899" t="s">
        <v>109</v>
      </c>
      <c r="G2899" t="s">
        <v>110</v>
      </c>
      <c r="H2899" s="5">
        <v>795</v>
      </c>
      <c r="I2899" s="5">
        <v>29167.55</v>
      </c>
      <c r="J2899" t="s">
        <v>140</v>
      </c>
      <c r="K2899" t="s">
        <v>106</v>
      </c>
      <c r="L2899">
        <v>1</v>
      </c>
      <c r="M2899">
        <v>0</v>
      </c>
      <c r="N2899">
        <v>5</v>
      </c>
      <c r="O2899" s="6">
        <v>0</v>
      </c>
      <c r="P2899" t="s">
        <v>106</v>
      </c>
      <c r="Q2899" t="s">
        <v>106</v>
      </c>
      <c r="R2899">
        <f>IF(F2899="Monthly",2,0)
+IF(E2899&lt;=6,2,0)
+IF(N2899&lt;=2,2,0)
+IF(L2899&gt;=4,2,0)
+IF(M2899&gt;=2,1,0)
+IF(H2899&gt;=_xlfn.PERCENTILE.INC($H$2:$H$10001,0.75),1,0)</f>
        <v>1</v>
      </c>
      <c r="S2899" t="str">
        <f>IF(R2899&gt;=7,"High",IF(R2899&gt;=4,"Medium","Low"))</f>
        <v>Low</v>
      </c>
    </row>
    <row r="2900" spans="1:19">
      <c r="A2900" t="s">
        <v>3025</v>
      </c>
      <c r="B2900">
        <v>28</v>
      </c>
      <c r="C2900" t="s">
        <v>112</v>
      </c>
      <c r="D2900" t="s">
        <v>102</v>
      </c>
      <c r="E2900">
        <v>39</v>
      </c>
      <c r="F2900" t="s">
        <v>103</v>
      </c>
      <c r="G2900" t="s">
        <v>110</v>
      </c>
      <c r="H2900" s="5">
        <v>770</v>
      </c>
      <c r="I2900" s="5">
        <v>29374.3</v>
      </c>
      <c r="J2900" t="s">
        <v>115</v>
      </c>
      <c r="K2900" t="s">
        <v>107</v>
      </c>
      <c r="L2900">
        <v>0</v>
      </c>
      <c r="M2900">
        <v>0</v>
      </c>
      <c r="N2900">
        <v>5</v>
      </c>
      <c r="O2900" s="6">
        <v>0</v>
      </c>
      <c r="P2900" t="s">
        <v>107</v>
      </c>
      <c r="Q2900" t="s">
        <v>107</v>
      </c>
      <c r="R2900">
        <f>IF(F2900="Monthly",2,0)
+IF(E2900&lt;=6,2,0)
+IF(N2900&lt;=2,2,0)
+IF(L2900&gt;=4,2,0)
+IF(M2900&gt;=2,1,0)
+IF(H2900&gt;=_xlfn.PERCENTILE.INC($H$2:$H$10001,0.75),1,0)</f>
        <v>2</v>
      </c>
      <c r="S2900" t="str">
        <f>IF(R2900&gt;=7,"High",IF(R2900&gt;=4,"Medium","Low"))</f>
        <v>Low</v>
      </c>
    </row>
    <row r="2901" spans="1:19">
      <c r="A2901" t="s">
        <v>3026</v>
      </c>
      <c r="B2901">
        <v>45</v>
      </c>
      <c r="C2901" t="s">
        <v>112</v>
      </c>
      <c r="D2901" t="s">
        <v>119</v>
      </c>
      <c r="E2901">
        <v>15</v>
      </c>
      <c r="F2901" t="s">
        <v>103</v>
      </c>
      <c r="G2901" t="s">
        <v>110</v>
      </c>
      <c r="H2901" s="5">
        <v>676</v>
      </c>
      <c r="I2901" s="5">
        <v>10212.1</v>
      </c>
      <c r="J2901" t="s">
        <v>117</v>
      </c>
      <c r="K2901" t="s">
        <v>106</v>
      </c>
      <c r="L2901">
        <v>0</v>
      </c>
      <c r="M2901">
        <v>0</v>
      </c>
      <c r="N2901">
        <v>5</v>
      </c>
      <c r="O2901" s="6">
        <v>0</v>
      </c>
      <c r="P2901" t="s">
        <v>106</v>
      </c>
      <c r="Q2901" t="s">
        <v>107</v>
      </c>
      <c r="R2901">
        <f>IF(F2901="Monthly",2,0)
+IF(E2901&lt;=6,2,0)
+IF(N2901&lt;=2,2,0)
+IF(L2901&gt;=4,2,0)
+IF(M2901&gt;=2,1,0)
+IF(H2901&gt;=_xlfn.PERCENTILE.INC($H$2:$H$10001,0.75),1,0)</f>
        <v>2</v>
      </c>
      <c r="S2901" t="str">
        <f>IF(R2901&gt;=7,"High",IF(R2901&gt;=4,"Medium","Low"))</f>
        <v>Low</v>
      </c>
    </row>
    <row r="2902" spans="1:19">
      <c r="A2902" t="s">
        <v>3027</v>
      </c>
      <c r="B2902">
        <v>38</v>
      </c>
      <c r="C2902" t="s">
        <v>112</v>
      </c>
      <c r="D2902" t="s">
        <v>131</v>
      </c>
      <c r="E2902">
        <v>11</v>
      </c>
      <c r="F2902" t="s">
        <v>103</v>
      </c>
      <c r="G2902" t="s">
        <v>129</v>
      </c>
      <c r="H2902" s="5">
        <v>1071</v>
      </c>
      <c r="I2902" s="5">
        <v>12105.54</v>
      </c>
      <c r="J2902" t="s">
        <v>134</v>
      </c>
      <c r="K2902" t="s">
        <v>106</v>
      </c>
      <c r="L2902">
        <v>2</v>
      </c>
      <c r="M2902">
        <v>0</v>
      </c>
      <c r="N2902">
        <v>5</v>
      </c>
      <c r="O2902" s="6">
        <v>0</v>
      </c>
      <c r="P2902" t="s">
        <v>106</v>
      </c>
      <c r="Q2902" t="s">
        <v>107</v>
      </c>
      <c r="R2902">
        <f>IF(F2902="Monthly",2,0)
+IF(E2902&lt;=6,2,0)
+IF(N2902&lt;=2,2,0)
+IF(L2902&gt;=4,2,0)
+IF(M2902&gt;=2,1,0)
+IF(H2902&gt;=_xlfn.PERCENTILE.INC($H$2:$H$10001,0.75),1,0)</f>
        <v>3</v>
      </c>
      <c r="S2902" t="str">
        <f>IF(R2902&gt;=7,"High",IF(R2902&gt;=4,"Medium","Low"))</f>
        <v>Low</v>
      </c>
    </row>
    <row r="2903" spans="1:19">
      <c r="A2903" t="s">
        <v>3028</v>
      </c>
      <c r="B2903">
        <v>40</v>
      </c>
      <c r="C2903" t="s">
        <v>112</v>
      </c>
      <c r="D2903" t="s">
        <v>102</v>
      </c>
      <c r="E2903">
        <v>11</v>
      </c>
      <c r="F2903" t="s">
        <v>109</v>
      </c>
      <c r="G2903" t="s">
        <v>110</v>
      </c>
      <c r="H2903" s="5">
        <v>787</v>
      </c>
      <c r="I2903" s="5">
        <v>8646.0400000000009</v>
      </c>
      <c r="J2903" t="s">
        <v>115</v>
      </c>
      <c r="K2903" t="s">
        <v>106</v>
      </c>
      <c r="L2903">
        <v>0</v>
      </c>
      <c r="M2903">
        <v>0</v>
      </c>
      <c r="N2903">
        <v>4</v>
      </c>
      <c r="O2903" s="6">
        <v>0</v>
      </c>
      <c r="P2903" t="s">
        <v>107</v>
      </c>
      <c r="Q2903" t="s">
        <v>107</v>
      </c>
      <c r="R2903">
        <f>IF(F2903="Monthly",2,0)
+IF(E2903&lt;=6,2,0)
+IF(N2903&lt;=2,2,0)
+IF(L2903&gt;=4,2,0)
+IF(M2903&gt;=2,1,0)
+IF(H2903&gt;=_xlfn.PERCENTILE.INC($H$2:$H$10001,0.75),1,0)</f>
        <v>0</v>
      </c>
      <c r="S2903" t="str">
        <f>IF(R2903&gt;=7,"High",IF(R2903&gt;=4,"Medium","Low"))</f>
        <v>Low</v>
      </c>
    </row>
    <row r="2904" spans="1:19">
      <c r="A2904" t="s">
        <v>3029</v>
      </c>
      <c r="B2904">
        <v>39</v>
      </c>
      <c r="C2904" t="s">
        <v>112</v>
      </c>
      <c r="D2904" t="s">
        <v>131</v>
      </c>
      <c r="E2904">
        <v>31</v>
      </c>
      <c r="F2904" t="s">
        <v>103</v>
      </c>
      <c r="G2904" t="s">
        <v>110</v>
      </c>
      <c r="H2904" s="5">
        <v>803</v>
      </c>
      <c r="I2904" s="5">
        <v>24227.19</v>
      </c>
      <c r="J2904" t="s">
        <v>134</v>
      </c>
      <c r="K2904" t="s">
        <v>106</v>
      </c>
      <c r="L2904">
        <v>0</v>
      </c>
      <c r="M2904">
        <v>0</v>
      </c>
      <c r="N2904">
        <v>5</v>
      </c>
      <c r="O2904" s="6">
        <v>0</v>
      </c>
      <c r="P2904" t="s">
        <v>107</v>
      </c>
      <c r="Q2904" t="s">
        <v>107</v>
      </c>
      <c r="R2904">
        <f>IF(F2904="Monthly",2,0)
+IF(E2904&lt;=6,2,0)
+IF(N2904&lt;=2,2,0)
+IF(L2904&gt;=4,2,0)
+IF(M2904&gt;=2,1,0)
+IF(H2904&gt;=_xlfn.PERCENTILE.INC($H$2:$H$10001,0.75),1,0)</f>
        <v>3</v>
      </c>
      <c r="S2904" t="str">
        <f>IF(R2904&gt;=7,"High",IF(R2904&gt;=4,"Medium","Low"))</f>
        <v>Low</v>
      </c>
    </row>
    <row r="2905" spans="1:19">
      <c r="A2905" t="s">
        <v>3030</v>
      </c>
      <c r="B2905">
        <v>38</v>
      </c>
      <c r="C2905" t="s">
        <v>101</v>
      </c>
      <c r="D2905" t="s">
        <v>113</v>
      </c>
      <c r="E2905">
        <v>45</v>
      </c>
      <c r="F2905" t="s">
        <v>121</v>
      </c>
      <c r="G2905" t="s">
        <v>110</v>
      </c>
      <c r="H2905" s="5">
        <v>746</v>
      </c>
      <c r="I2905" s="5">
        <v>34459.360000000001</v>
      </c>
      <c r="J2905" t="s">
        <v>117</v>
      </c>
      <c r="K2905" t="s">
        <v>106</v>
      </c>
      <c r="L2905">
        <v>1</v>
      </c>
      <c r="M2905">
        <v>0</v>
      </c>
      <c r="N2905">
        <v>5</v>
      </c>
      <c r="O2905" s="6">
        <v>0</v>
      </c>
      <c r="P2905" t="s">
        <v>107</v>
      </c>
      <c r="Q2905" t="s">
        <v>107</v>
      </c>
      <c r="R2905">
        <f>IF(F2905="Monthly",2,0)
+IF(E2905&lt;=6,2,0)
+IF(N2905&lt;=2,2,0)
+IF(L2905&gt;=4,2,0)
+IF(M2905&gt;=2,1,0)
+IF(H2905&gt;=_xlfn.PERCENTILE.INC($H$2:$H$10001,0.75),1,0)</f>
        <v>0</v>
      </c>
      <c r="S2905" t="str">
        <f>IF(R2905&gt;=7,"High",IF(R2905&gt;=4,"Medium","Low"))</f>
        <v>Low</v>
      </c>
    </row>
    <row r="2906" spans="1:19">
      <c r="A2906" t="s">
        <v>3031</v>
      </c>
      <c r="B2906">
        <v>47</v>
      </c>
      <c r="C2906" t="s">
        <v>101</v>
      </c>
      <c r="D2906" t="s">
        <v>126</v>
      </c>
      <c r="E2906">
        <v>23</v>
      </c>
      <c r="F2906" t="s">
        <v>103</v>
      </c>
      <c r="G2906" t="s">
        <v>110</v>
      </c>
      <c r="H2906" s="5">
        <v>763</v>
      </c>
      <c r="I2906" s="5">
        <v>17327.16</v>
      </c>
      <c r="J2906" t="s">
        <v>134</v>
      </c>
      <c r="K2906" t="s">
        <v>106</v>
      </c>
      <c r="L2906">
        <v>0</v>
      </c>
      <c r="M2906">
        <v>0</v>
      </c>
      <c r="N2906">
        <v>5</v>
      </c>
      <c r="O2906" s="6">
        <v>0</v>
      </c>
      <c r="P2906" t="s">
        <v>106</v>
      </c>
      <c r="Q2906" t="s">
        <v>107</v>
      </c>
      <c r="R2906">
        <f>IF(F2906="Monthly",2,0)
+IF(E2906&lt;=6,2,0)
+IF(N2906&lt;=2,2,0)
+IF(L2906&gt;=4,2,0)
+IF(M2906&gt;=2,1,0)
+IF(H2906&gt;=_xlfn.PERCENTILE.INC($H$2:$H$10001,0.75),1,0)</f>
        <v>2</v>
      </c>
      <c r="S2906" t="str">
        <f>IF(R2906&gt;=7,"High",IF(R2906&gt;=4,"Medium","Low"))</f>
        <v>Low</v>
      </c>
    </row>
    <row r="2907" spans="1:19">
      <c r="A2907" t="s">
        <v>3032</v>
      </c>
      <c r="B2907">
        <v>44</v>
      </c>
      <c r="C2907" t="s">
        <v>101</v>
      </c>
      <c r="D2907" t="s">
        <v>113</v>
      </c>
      <c r="E2907">
        <v>24</v>
      </c>
      <c r="F2907" t="s">
        <v>103</v>
      </c>
      <c r="G2907" t="s">
        <v>104</v>
      </c>
      <c r="H2907" s="5">
        <v>499</v>
      </c>
      <c r="I2907" s="5">
        <v>12263.91</v>
      </c>
      <c r="J2907" t="s">
        <v>140</v>
      </c>
      <c r="K2907" t="s">
        <v>106</v>
      </c>
      <c r="L2907">
        <v>1</v>
      </c>
      <c r="M2907">
        <v>0</v>
      </c>
      <c r="N2907">
        <v>5</v>
      </c>
      <c r="O2907" s="6">
        <v>0</v>
      </c>
      <c r="P2907" t="s">
        <v>106</v>
      </c>
      <c r="Q2907" t="s">
        <v>106</v>
      </c>
      <c r="R2907">
        <f>IF(F2907="Monthly",2,0)
+IF(E2907&lt;=6,2,0)
+IF(N2907&lt;=2,2,0)
+IF(L2907&gt;=4,2,0)
+IF(M2907&gt;=2,1,0)
+IF(H2907&gt;=_xlfn.PERCENTILE.INC($H$2:$H$10001,0.75),1,0)</f>
        <v>2</v>
      </c>
      <c r="S2907" t="str">
        <f>IF(R2907&gt;=7,"High",IF(R2907&gt;=4,"Medium","Low"))</f>
        <v>Low</v>
      </c>
    </row>
    <row r="2908" spans="1:19">
      <c r="A2908" t="s">
        <v>3033</v>
      </c>
      <c r="B2908">
        <v>49</v>
      </c>
      <c r="C2908" t="s">
        <v>101</v>
      </c>
      <c r="D2908" t="s">
        <v>102</v>
      </c>
      <c r="E2908">
        <v>53</v>
      </c>
      <c r="F2908" t="s">
        <v>109</v>
      </c>
      <c r="G2908" t="s">
        <v>110</v>
      </c>
      <c r="H2908" s="5">
        <v>730</v>
      </c>
      <c r="I2908" s="5">
        <v>34458.85</v>
      </c>
      <c r="J2908" t="s">
        <v>115</v>
      </c>
      <c r="K2908" t="s">
        <v>106</v>
      </c>
      <c r="L2908">
        <v>2</v>
      </c>
      <c r="M2908">
        <v>2</v>
      </c>
      <c r="N2908">
        <v>2</v>
      </c>
      <c r="O2908" s="6">
        <v>10</v>
      </c>
      <c r="P2908" t="s">
        <v>107</v>
      </c>
      <c r="Q2908" t="s">
        <v>106</v>
      </c>
      <c r="R2908">
        <f>IF(F2908="Monthly",2,0)
+IF(E2908&lt;=6,2,0)
+IF(N2908&lt;=2,2,0)
+IF(L2908&gt;=4,2,0)
+IF(M2908&gt;=2,1,0)
+IF(H2908&gt;=_xlfn.PERCENTILE.INC($H$2:$H$10001,0.75),1,0)</f>
        <v>3</v>
      </c>
      <c r="S2908" t="str">
        <f>IF(R2908&gt;=7,"High",IF(R2908&gt;=4,"Medium","Low"))</f>
        <v>Low</v>
      </c>
    </row>
    <row r="2909" spans="1:19">
      <c r="A2909" t="s">
        <v>3034</v>
      </c>
      <c r="B2909">
        <v>24</v>
      </c>
      <c r="C2909" t="s">
        <v>112</v>
      </c>
      <c r="D2909" t="s">
        <v>131</v>
      </c>
      <c r="E2909">
        <v>30</v>
      </c>
      <c r="F2909" t="s">
        <v>103</v>
      </c>
      <c r="G2909" t="s">
        <v>104</v>
      </c>
      <c r="H2909" s="5">
        <v>434</v>
      </c>
      <c r="I2909" s="5">
        <v>12881.44</v>
      </c>
      <c r="J2909" t="s">
        <v>105</v>
      </c>
      <c r="K2909" t="s">
        <v>107</v>
      </c>
      <c r="L2909">
        <v>1</v>
      </c>
      <c r="M2909">
        <v>0</v>
      </c>
      <c r="N2909">
        <v>5</v>
      </c>
      <c r="O2909" s="6">
        <v>0</v>
      </c>
      <c r="P2909" t="s">
        <v>107</v>
      </c>
      <c r="Q2909" t="s">
        <v>107</v>
      </c>
      <c r="R2909">
        <f>IF(F2909="Monthly",2,0)
+IF(E2909&lt;=6,2,0)
+IF(N2909&lt;=2,2,0)
+IF(L2909&gt;=4,2,0)
+IF(M2909&gt;=2,1,0)
+IF(H2909&gt;=_xlfn.PERCENTILE.INC($H$2:$H$10001,0.75),1,0)</f>
        <v>2</v>
      </c>
      <c r="S2909" t="str">
        <f>IF(R2909&gt;=7,"High",IF(R2909&gt;=4,"Medium","Low"))</f>
        <v>Low</v>
      </c>
    </row>
    <row r="2910" spans="1:19">
      <c r="A2910" t="s">
        <v>3035</v>
      </c>
      <c r="B2910">
        <v>37</v>
      </c>
      <c r="C2910" t="s">
        <v>101</v>
      </c>
      <c r="D2910" t="s">
        <v>131</v>
      </c>
      <c r="E2910">
        <v>49</v>
      </c>
      <c r="F2910" t="s">
        <v>121</v>
      </c>
      <c r="G2910" t="s">
        <v>110</v>
      </c>
      <c r="H2910" s="5">
        <v>693</v>
      </c>
      <c r="I2910" s="5">
        <v>33336.800000000003</v>
      </c>
      <c r="J2910" t="s">
        <v>140</v>
      </c>
      <c r="K2910" t="s">
        <v>107</v>
      </c>
      <c r="L2910">
        <v>5</v>
      </c>
      <c r="M2910">
        <v>3</v>
      </c>
      <c r="N2910">
        <v>2</v>
      </c>
      <c r="O2910" s="6">
        <v>0</v>
      </c>
      <c r="P2910" t="s">
        <v>107</v>
      </c>
      <c r="Q2910" t="s">
        <v>106</v>
      </c>
      <c r="R2910">
        <f>IF(F2910="Monthly",2,0)
+IF(E2910&lt;=6,2,0)
+IF(N2910&lt;=2,2,0)
+IF(L2910&gt;=4,2,0)
+IF(M2910&gt;=2,1,0)
+IF(H2910&gt;=_xlfn.PERCENTILE.INC($H$2:$H$10001,0.75),1,0)</f>
        <v>5</v>
      </c>
      <c r="S2910" t="str">
        <f>IF(R2910&gt;=7,"High",IF(R2910&gt;=4,"Medium","Low"))</f>
        <v>Medium</v>
      </c>
    </row>
    <row r="2911" spans="1:19">
      <c r="A2911" t="s">
        <v>3036</v>
      </c>
      <c r="B2911">
        <v>31</v>
      </c>
      <c r="C2911" t="s">
        <v>101</v>
      </c>
      <c r="D2911" t="s">
        <v>123</v>
      </c>
      <c r="E2911">
        <v>56</v>
      </c>
      <c r="F2911" t="s">
        <v>103</v>
      </c>
      <c r="G2911" t="s">
        <v>129</v>
      </c>
      <c r="H2911" s="5">
        <v>1068</v>
      </c>
      <c r="I2911" s="5">
        <v>59485.64</v>
      </c>
      <c r="J2911" t="s">
        <v>105</v>
      </c>
      <c r="K2911" t="s">
        <v>106</v>
      </c>
      <c r="L2911">
        <v>0</v>
      </c>
      <c r="M2911">
        <v>0</v>
      </c>
      <c r="N2911">
        <v>5</v>
      </c>
      <c r="O2911" s="6">
        <v>0</v>
      </c>
      <c r="P2911" t="s">
        <v>107</v>
      </c>
      <c r="Q2911" t="s">
        <v>107</v>
      </c>
      <c r="R2911">
        <f>IF(F2911="Monthly",2,0)
+IF(E2911&lt;=6,2,0)
+IF(N2911&lt;=2,2,0)
+IF(L2911&gt;=4,2,0)
+IF(M2911&gt;=2,1,0)
+IF(H2911&gt;=_xlfn.PERCENTILE.INC($H$2:$H$10001,0.75),1,0)</f>
        <v>3</v>
      </c>
      <c r="S2911" t="str">
        <f>IF(R2911&gt;=7,"High",IF(R2911&gt;=4,"Medium","Low"))</f>
        <v>Low</v>
      </c>
    </row>
    <row r="2912" spans="1:19">
      <c r="A2912" t="s">
        <v>3037</v>
      </c>
      <c r="B2912">
        <v>46</v>
      </c>
      <c r="C2912" t="s">
        <v>112</v>
      </c>
      <c r="D2912" t="s">
        <v>126</v>
      </c>
      <c r="E2912">
        <v>42</v>
      </c>
      <c r="F2912" t="s">
        <v>109</v>
      </c>
      <c r="G2912" t="s">
        <v>110</v>
      </c>
      <c r="H2912" s="5">
        <v>771</v>
      </c>
      <c r="I2912" s="5">
        <v>32720.61</v>
      </c>
      <c r="J2912" t="s">
        <v>105</v>
      </c>
      <c r="K2912" t="s">
        <v>106</v>
      </c>
      <c r="L2912">
        <v>1</v>
      </c>
      <c r="M2912">
        <v>0</v>
      </c>
      <c r="N2912">
        <v>5</v>
      </c>
      <c r="O2912" s="6">
        <v>0</v>
      </c>
      <c r="P2912" t="s">
        <v>106</v>
      </c>
      <c r="Q2912" t="s">
        <v>107</v>
      </c>
      <c r="R2912">
        <f>IF(F2912="Monthly",2,0)
+IF(E2912&lt;=6,2,0)
+IF(N2912&lt;=2,2,0)
+IF(L2912&gt;=4,2,0)
+IF(M2912&gt;=2,1,0)
+IF(H2912&gt;=_xlfn.PERCENTILE.INC($H$2:$H$10001,0.75),1,0)</f>
        <v>0</v>
      </c>
      <c r="S2912" t="str">
        <f>IF(R2912&gt;=7,"High",IF(R2912&gt;=4,"Medium","Low"))</f>
        <v>Low</v>
      </c>
    </row>
    <row r="2913" spans="1:19">
      <c r="A2913" t="s">
        <v>3038</v>
      </c>
      <c r="B2913">
        <v>65</v>
      </c>
      <c r="C2913" t="s">
        <v>112</v>
      </c>
      <c r="D2913" t="s">
        <v>133</v>
      </c>
      <c r="E2913">
        <v>43</v>
      </c>
      <c r="F2913" t="s">
        <v>121</v>
      </c>
      <c r="G2913" t="s">
        <v>104</v>
      </c>
      <c r="H2913" s="5">
        <v>416</v>
      </c>
      <c r="I2913" s="5">
        <v>17470.47</v>
      </c>
      <c r="J2913" t="s">
        <v>117</v>
      </c>
      <c r="K2913" t="s">
        <v>107</v>
      </c>
      <c r="L2913">
        <v>2</v>
      </c>
      <c r="M2913">
        <v>0</v>
      </c>
      <c r="N2913">
        <v>5</v>
      </c>
      <c r="O2913" s="6">
        <v>0</v>
      </c>
      <c r="P2913" t="s">
        <v>107</v>
      </c>
      <c r="Q2913" t="s">
        <v>107</v>
      </c>
      <c r="R2913">
        <f>IF(F2913="Monthly",2,0)
+IF(E2913&lt;=6,2,0)
+IF(N2913&lt;=2,2,0)
+IF(L2913&gt;=4,2,0)
+IF(M2913&gt;=2,1,0)
+IF(H2913&gt;=_xlfn.PERCENTILE.INC($H$2:$H$10001,0.75),1,0)</f>
        <v>0</v>
      </c>
      <c r="S2913" t="str">
        <f>IF(R2913&gt;=7,"High",IF(R2913&gt;=4,"Medium","Low"))</f>
        <v>Low</v>
      </c>
    </row>
    <row r="2914" spans="1:19">
      <c r="A2914" t="s">
        <v>3039</v>
      </c>
      <c r="B2914">
        <v>42</v>
      </c>
      <c r="C2914" t="s">
        <v>101</v>
      </c>
      <c r="D2914" t="s">
        <v>119</v>
      </c>
      <c r="E2914">
        <v>12</v>
      </c>
      <c r="F2914" t="s">
        <v>103</v>
      </c>
      <c r="G2914" t="s">
        <v>129</v>
      </c>
      <c r="H2914" s="5">
        <v>941</v>
      </c>
      <c r="I2914" s="5">
        <v>11516.41</v>
      </c>
      <c r="J2914" t="s">
        <v>105</v>
      </c>
      <c r="K2914" t="s">
        <v>106</v>
      </c>
      <c r="L2914">
        <v>0</v>
      </c>
      <c r="M2914">
        <v>0</v>
      </c>
      <c r="N2914">
        <v>5</v>
      </c>
      <c r="O2914" s="6">
        <v>0</v>
      </c>
      <c r="P2914" t="s">
        <v>107</v>
      </c>
      <c r="Q2914" t="s">
        <v>107</v>
      </c>
      <c r="R2914">
        <f>IF(F2914="Monthly",2,0)
+IF(E2914&lt;=6,2,0)
+IF(N2914&lt;=2,2,0)
+IF(L2914&gt;=4,2,0)
+IF(M2914&gt;=2,1,0)
+IF(H2914&gt;=_xlfn.PERCENTILE.INC($H$2:$H$10001,0.75),1,0)</f>
        <v>3</v>
      </c>
      <c r="S2914" t="str">
        <f>IF(R2914&gt;=7,"High",IF(R2914&gt;=4,"Medium","Low"))</f>
        <v>Low</v>
      </c>
    </row>
    <row r="2915" spans="1:19">
      <c r="A2915" t="s">
        <v>3040</v>
      </c>
      <c r="B2915">
        <v>38</v>
      </c>
      <c r="C2915" t="s">
        <v>112</v>
      </c>
      <c r="D2915" t="s">
        <v>137</v>
      </c>
      <c r="E2915">
        <v>24</v>
      </c>
      <c r="F2915" t="s">
        <v>103</v>
      </c>
      <c r="G2915" t="s">
        <v>110</v>
      </c>
      <c r="H2915" s="5">
        <v>734</v>
      </c>
      <c r="I2915" s="5">
        <v>17407.330000000002</v>
      </c>
      <c r="J2915" t="s">
        <v>134</v>
      </c>
      <c r="K2915" t="s">
        <v>107</v>
      </c>
      <c r="L2915">
        <v>0</v>
      </c>
      <c r="M2915">
        <v>0</v>
      </c>
      <c r="N2915">
        <v>4</v>
      </c>
      <c r="O2915" s="6">
        <v>0</v>
      </c>
      <c r="P2915" t="s">
        <v>107</v>
      </c>
      <c r="Q2915" t="s">
        <v>106</v>
      </c>
      <c r="R2915">
        <f>IF(F2915="Monthly",2,0)
+IF(E2915&lt;=6,2,0)
+IF(N2915&lt;=2,2,0)
+IF(L2915&gt;=4,2,0)
+IF(M2915&gt;=2,1,0)
+IF(H2915&gt;=_xlfn.PERCENTILE.INC($H$2:$H$10001,0.75),1,0)</f>
        <v>2</v>
      </c>
      <c r="S2915" t="str">
        <f>IF(R2915&gt;=7,"High",IF(R2915&gt;=4,"Medium","Low"))</f>
        <v>Low</v>
      </c>
    </row>
    <row r="2916" spans="1:19">
      <c r="A2916" t="s">
        <v>3041</v>
      </c>
      <c r="B2916">
        <v>39</v>
      </c>
      <c r="C2916" t="s">
        <v>101</v>
      </c>
      <c r="D2916" t="s">
        <v>131</v>
      </c>
      <c r="E2916">
        <v>35</v>
      </c>
      <c r="F2916" t="s">
        <v>121</v>
      </c>
      <c r="G2916" t="s">
        <v>110</v>
      </c>
      <c r="H2916" s="5">
        <v>679</v>
      </c>
      <c r="I2916" s="5">
        <v>20263.22</v>
      </c>
      <c r="J2916" t="s">
        <v>117</v>
      </c>
      <c r="K2916" t="s">
        <v>106</v>
      </c>
      <c r="L2916">
        <v>1</v>
      </c>
      <c r="M2916">
        <v>0</v>
      </c>
      <c r="N2916">
        <v>5</v>
      </c>
      <c r="O2916" s="6">
        <v>15</v>
      </c>
      <c r="P2916" t="s">
        <v>106</v>
      </c>
      <c r="Q2916" t="s">
        <v>107</v>
      </c>
      <c r="R2916">
        <f>IF(F2916="Monthly",2,0)
+IF(E2916&lt;=6,2,0)
+IF(N2916&lt;=2,2,0)
+IF(L2916&gt;=4,2,0)
+IF(M2916&gt;=2,1,0)
+IF(H2916&gt;=_xlfn.PERCENTILE.INC($H$2:$H$10001,0.75),1,0)</f>
        <v>0</v>
      </c>
      <c r="S2916" t="str">
        <f>IF(R2916&gt;=7,"High",IF(R2916&gt;=4,"Medium","Low"))</f>
        <v>Low</v>
      </c>
    </row>
    <row r="2917" spans="1:19">
      <c r="A2917" t="s">
        <v>3042</v>
      </c>
      <c r="B2917">
        <v>43</v>
      </c>
      <c r="C2917" t="s">
        <v>101</v>
      </c>
      <c r="D2917" t="s">
        <v>126</v>
      </c>
      <c r="E2917">
        <v>47</v>
      </c>
      <c r="F2917" t="s">
        <v>109</v>
      </c>
      <c r="G2917" t="s">
        <v>110</v>
      </c>
      <c r="H2917" s="5">
        <v>715</v>
      </c>
      <c r="I2917" s="5">
        <v>29929.119999999999</v>
      </c>
      <c r="J2917" t="s">
        <v>134</v>
      </c>
      <c r="K2917" t="s">
        <v>106</v>
      </c>
      <c r="L2917">
        <v>1</v>
      </c>
      <c r="M2917">
        <v>0</v>
      </c>
      <c r="N2917">
        <v>5</v>
      </c>
      <c r="O2917" s="6">
        <v>10</v>
      </c>
      <c r="P2917" t="s">
        <v>106</v>
      </c>
      <c r="Q2917" t="s">
        <v>106</v>
      </c>
      <c r="R2917">
        <f>IF(F2917="Monthly",2,0)
+IF(E2917&lt;=6,2,0)
+IF(N2917&lt;=2,2,0)
+IF(L2917&gt;=4,2,0)
+IF(M2917&gt;=2,1,0)
+IF(H2917&gt;=_xlfn.PERCENTILE.INC($H$2:$H$10001,0.75),1,0)</f>
        <v>0</v>
      </c>
      <c r="S2917" t="str">
        <f>IF(R2917&gt;=7,"High",IF(R2917&gt;=4,"Medium","Low"))</f>
        <v>Low</v>
      </c>
    </row>
    <row r="2918" spans="1:19">
      <c r="A2918" t="s">
        <v>3043</v>
      </c>
      <c r="B2918">
        <v>44</v>
      </c>
      <c r="C2918" t="s">
        <v>101</v>
      </c>
      <c r="D2918" t="s">
        <v>123</v>
      </c>
      <c r="E2918">
        <v>17</v>
      </c>
      <c r="F2918" t="s">
        <v>103</v>
      </c>
      <c r="G2918" t="s">
        <v>110</v>
      </c>
      <c r="H2918" s="5">
        <v>708</v>
      </c>
      <c r="I2918" s="5">
        <v>11992.68</v>
      </c>
      <c r="J2918" t="s">
        <v>140</v>
      </c>
      <c r="K2918" t="s">
        <v>106</v>
      </c>
      <c r="L2918">
        <v>1</v>
      </c>
      <c r="M2918">
        <v>0</v>
      </c>
      <c r="N2918">
        <v>5</v>
      </c>
      <c r="O2918" s="6">
        <v>0</v>
      </c>
      <c r="P2918" t="s">
        <v>106</v>
      </c>
      <c r="Q2918" t="s">
        <v>107</v>
      </c>
      <c r="R2918">
        <f>IF(F2918="Monthly",2,0)
+IF(E2918&lt;=6,2,0)
+IF(N2918&lt;=2,2,0)
+IF(L2918&gt;=4,2,0)
+IF(M2918&gt;=2,1,0)
+IF(H2918&gt;=_xlfn.PERCENTILE.INC($H$2:$H$10001,0.75),1,0)</f>
        <v>2</v>
      </c>
      <c r="S2918" t="str">
        <f>IF(R2918&gt;=7,"High",IF(R2918&gt;=4,"Medium","Low"))</f>
        <v>Low</v>
      </c>
    </row>
    <row r="2919" spans="1:19">
      <c r="A2919" t="s">
        <v>3044</v>
      </c>
      <c r="B2919">
        <v>25</v>
      </c>
      <c r="C2919" t="s">
        <v>112</v>
      </c>
      <c r="D2919" t="s">
        <v>131</v>
      </c>
      <c r="E2919">
        <v>56</v>
      </c>
      <c r="F2919" t="s">
        <v>103</v>
      </c>
      <c r="G2919" t="s">
        <v>104</v>
      </c>
      <c r="H2919" s="5">
        <v>453</v>
      </c>
      <c r="I2919" s="5">
        <v>24851.200000000001</v>
      </c>
      <c r="J2919" t="s">
        <v>105</v>
      </c>
      <c r="K2919" t="s">
        <v>106</v>
      </c>
      <c r="L2919">
        <v>2</v>
      </c>
      <c r="M2919">
        <v>1</v>
      </c>
      <c r="N2919">
        <v>5</v>
      </c>
      <c r="O2919" s="6">
        <v>0</v>
      </c>
      <c r="P2919" t="s">
        <v>107</v>
      </c>
      <c r="Q2919" t="s">
        <v>107</v>
      </c>
      <c r="R2919">
        <f>IF(F2919="Monthly",2,0)
+IF(E2919&lt;=6,2,0)
+IF(N2919&lt;=2,2,0)
+IF(L2919&gt;=4,2,0)
+IF(M2919&gt;=2,1,0)
+IF(H2919&gt;=_xlfn.PERCENTILE.INC($H$2:$H$10001,0.75),1,0)</f>
        <v>2</v>
      </c>
      <c r="S2919" t="str">
        <f>IF(R2919&gt;=7,"High",IF(R2919&gt;=4,"Medium","Low"))</f>
        <v>Low</v>
      </c>
    </row>
    <row r="2920" spans="1:19">
      <c r="A2920" t="s">
        <v>3045</v>
      </c>
      <c r="B2920">
        <v>38</v>
      </c>
      <c r="C2920" t="s">
        <v>112</v>
      </c>
      <c r="D2920" t="s">
        <v>102</v>
      </c>
      <c r="E2920">
        <v>28</v>
      </c>
      <c r="F2920" t="s">
        <v>103</v>
      </c>
      <c r="G2920" t="s">
        <v>110</v>
      </c>
      <c r="H2920" s="5">
        <v>740</v>
      </c>
      <c r="I2920" s="5">
        <v>20674.3</v>
      </c>
      <c r="J2920" t="s">
        <v>140</v>
      </c>
      <c r="K2920" t="s">
        <v>107</v>
      </c>
      <c r="L2920">
        <v>2</v>
      </c>
      <c r="M2920">
        <v>1</v>
      </c>
      <c r="N2920">
        <v>4</v>
      </c>
      <c r="O2920" s="6">
        <v>0</v>
      </c>
      <c r="P2920" t="s">
        <v>107</v>
      </c>
      <c r="Q2920" t="s">
        <v>107</v>
      </c>
      <c r="R2920">
        <f>IF(F2920="Monthly",2,0)
+IF(E2920&lt;=6,2,0)
+IF(N2920&lt;=2,2,0)
+IF(L2920&gt;=4,2,0)
+IF(M2920&gt;=2,1,0)
+IF(H2920&gt;=_xlfn.PERCENTILE.INC($H$2:$H$10001,0.75),1,0)</f>
        <v>2</v>
      </c>
      <c r="S2920" t="str">
        <f>IF(R2920&gt;=7,"High",IF(R2920&gt;=4,"Medium","Low"))</f>
        <v>Low</v>
      </c>
    </row>
    <row r="2921" spans="1:19">
      <c r="A2921" t="s">
        <v>3046</v>
      </c>
      <c r="B2921">
        <v>46</v>
      </c>
      <c r="C2921" t="s">
        <v>101</v>
      </c>
      <c r="D2921" t="s">
        <v>102</v>
      </c>
      <c r="E2921">
        <v>56</v>
      </c>
      <c r="F2921" t="s">
        <v>121</v>
      </c>
      <c r="G2921" t="s">
        <v>104</v>
      </c>
      <c r="H2921" s="5">
        <v>555</v>
      </c>
      <c r="I2921" s="5">
        <f>RawCustomerTable[[#This Row],[Monthly_Charges]]*RawCustomerTable[[#This Row],[Tenure_Months]]*(1-RawCustomerTable[[#This Row],[Discount_Percent]]/100)</f>
        <v>27972</v>
      </c>
      <c r="J2921" t="s">
        <v>115</v>
      </c>
      <c r="K2921" t="s">
        <v>106</v>
      </c>
      <c r="L2921">
        <v>2</v>
      </c>
      <c r="M2921">
        <v>0</v>
      </c>
      <c r="N2921">
        <v>5</v>
      </c>
      <c r="O2921" s="6">
        <v>10</v>
      </c>
      <c r="P2921" t="s">
        <v>107</v>
      </c>
      <c r="Q2921" t="s">
        <v>107</v>
      </c>
      <c r="R2921">
        <f>IF(F2921="Monthly",2,0)
+IF(E2921&lt;=6,2,0)
+IF(N2921&lt;=2,2,0)
+IF(L2921&gt;=4,2,0)
+IF(M2921&gt;=2,1,0)
+IF(H2921&gt;=_xlfn.PERCENTILE.INC($H$2:$H$10001,0.75),1,0)</f>
        <v>0</v>
      </c>
      <c r="S2921" t="str">
        <f>IF(R2921&gt;=7,"High",IF(R2921&gt;=4,"Medium","Low"))</f>
        <v>Low</v>
      </c>
    </row>
    <row r="2922" spans="1:19">
      <c r="A2922" t="s">
        <v>3047</v>
      </c>
      <c r="B2922">
        <v>30</v>
      </c>
      <c r="C2922" t="s">
        <v>101</v>
      </c>
      <c r="D2922" t="s">
        <v>126</v>
      </c>
      <c r="E2922">
        <v>40</v>
      </c>
      <c r="F2922" t="s">
        <v>109</v>
      </c>
      <c r="G2922" t="s">
        <v>104</v>
      </c>
      <c r="H2922" s="5">
        <v>499</v>
      </c>
      <c r="I2922" s="5">
        <v>20148.41</v>
      </c>
      <c r="J2922" t="s">
        <v>134</v>
      </c>
      <c r="K2922" t="s">
        <v>106</v>
      </c>
      <c r="L2922">
        <v>2</v>
      </c>
      <c r="M2922">
        <v>0</v>
      </c>
      <c r="N2922">
        <v>4</v>
      </c>
      <c r="O2922" s="6">
        <v>0</v>
      </c>
      <c r="P2922" t="s">
        <v>107</v>
      </c>
      <c r="Q2922" t="s">
        <v>107</v>
      </c>
      <c r="R2922">
        <f>IF(F2922="Monthly",2,0)
+IF(E2922&lt;=6,2,0)
+IF(N2922&lt;=2,2,0)
+IF(L2922&gt;=4,2,0)
+IF(M2922&gt;=2,1,0)
+IF(H2922&gt;=_xlfn.PERCENTILE.INC($H$2:$H$10001,0.75),1,0)</f>
        <v>0</v>
      </c>
      <c r="S2922" t="str">
        <f>IF(R2922&gt;=7,"High",IF(R2922&gt;=4,"Medium","Low"))</f>
        <v>Low</v>
      </c>
    </row>
    <row r="2923" spans="1:19">
      <c r="A2923" t="s">
        <v>3048</v>
      </c>
      <c r="B2923">
        <v>42</v>
      </c>
      <c r="C2923" t="s">
        <v>101</v>
      </c>
      <c r="D2923" t="s">
        <v>102</v>
      </c>
      <c r="E2923">
        <v>44</v>
      </c>
      <c r="F2923" t="s">
        <v>109</v>
      </c>
      <c r="G2923" t="s">
        <v>129</v>
      </c>
      <c r="H2923" s="5">
        <v>1103</v>
      </c>
      <c r="I2923" s="5">
        <v>44957.79</v>
      </c>
      <c r="J2923" t="s">
        <v>140</v>
      </c>
      <c r="K2923" t="s">
        <v>106</v>
      </c>
      <c r="L2923">
        <v>0</v>
      </c>
      <c r="M2923">
        <v>0</v>
      </c>
      <c r="N2923">
        <v>4</v>
      </c>
      <c r="O2923" s="6">
        <v>5</v>
      </c>
      <c r="P2923" t="s">
        <v>107</v>
      </c>
      <c r="Q2923" t="s">
        <v>107</v>
      </c>
      <c r="R2923">
        <f>IF(F2923="Monthly",2,0)
+IF(E2923&lt;=6,2,0)
+IF(N2923&lt;=2,2,0)
+IF(L2923&gt;=4,2,0)
+IF(M2923&gt;=2,1,0)
+IF(H2923&gt;=_xlfn.PERCENTILE.INC($H$2:$H$10001,0.75),1,0)</f>
        <v>1</v>
      </c>
      <c r="S2923" t="str">
        <f>IF(R2923&gt;=7,"High",IF(R2923&gt;=4,"Medium","Low"))</f>
        <v>Low</v>
      </c>
    </row>
    <row r="2924" spans="1:19">
      <c r="A2924" t="s">
        <v>3049</v>
      </c>
      <c r="B2924">
        <v>27</v>
      </c>
      <c r="C2924" t="s">
        <v>112</v>
      </c>
      <c r="D2924" t="s">
        <v>102</v>
      </c>
      <c r="E2924">
        <v>20</v>
      </c>
      <c r="F2924" t="s">
        <v>103</v>
      </c>
      <c r="G2924" t="s">
        <v>129</v>
      </c>
      <c r="H2924" s="5">
        <v>994</v>
      </c>
      <c r="I2924" s="5">
        <v>19873.59</v>
      </c>
      <c r="J2924" t="s">
        <v>134</v>
      </c>
      <c r="K2924" t="s">
        <v>106</v>
      </c>
      <c r="L2924">
        <v>0</v>
      </c>
      <c r="M2924">
        <v>0</v>
      </c>
      <c r="N2924">
        <v>5</v>
      </c>
      <c r="O2924" s="6">
        <v>0</v>
      </c>
      <c r="P2924" t="s">
        <v>107</v>
      </c>
      <c r="Q2924" t="s">
        <v>106</v>
      </c>
      <c r="R2924">
        <f>IF(F2924="Monthly",2,0)
+IF(E2924&lt;=6,2,0)
+IF(N2924&lt;=2,2,0)
+IF(L2924&gt;=4,2,0)
+IF(M2924&gt;=2,1,0)
+IF(H2924&gt;=_xlfn.PERCENTILE.INC($H$2:$H$10001,0.75),1,0)</f>
        <v>3</v>
      </c>
      <c r="S2924" t="str">
        <f>IF(R2924&gt;=7,"High",IF(R2924&gt;=4,"Medium","Low"))</f>
        <v>Low</v>
      </c>
    </row>
    <row r="2925" spans="1:19">
      <c r="A2925" t="s">
        <v>3050</v>
      </c>
      <c r="B2925">
        <v>28</v>
      </c>
      <c r="C2925" t="s">
        <v>112</v>
      </c>
      <c r="D2925" t="s">
        <v>113</v>
      </c>
      <c r="E2925">
        <v>47</v>
      </c>
      <c r="F2925" t="s">
        <v>109</v>
      </c>
      <c r="G2925" t="s">
        <v>104</v>
      </c>
      <c r="H2925" s="5">
        <v>394</v>
      </c>
      <c r="I2925" s="5">
        <v>16955.55</v>
      </c>
      <c r="J2925" t="s">
        <v>117</v>
      </c>
      <c r="K2925" t="s">
        <v>106</v>
      </c>
      <c r="L2925">
        <v>1</v>
      </c>
      <c r="M2925">
        <v>0</v>
      </c>
      <c r="N2925">
        <v>4</v>
      </c>
      <c r="O2925" s="6">
        <v>10</v>
      </c>
      <c r="P2925" t="s">
        <v>107</v>
      </c>
      <c r="Q2925" t="s">
        <v>107</v>
      </c>
      <c r="R2925">
        <f>IF(F2925="Monthly",2,0)
+IF(E2925&lt;=6,2,0)
+IF(N2925&lt;=2,2,0)
+IF(L2925&gt;=4,2,0)
+IF(M2925&gt;=2,1,0)
+IF(H2925&gt;=_xlfn.PERCENTILE.INC($H$2:$H$10001,0.75),1,0)</f>
        <v>0</v>
      </c>
      <c r="S2925" t="str">
        <f>IF(R2925&gt;=7,"High",IF(R2925&gt;=4,"Medium","Low"))</f>
        <v>Low</v>
      </c>
    </row>
    <row r="2926" spans="1:19">
      <c r="A2926" t="s">
        <v>3051</v>
      </c>
      <c r="B2926">
        <v>49</v>
      </c>
      <c r="C2926" t="s">
        <v>101</v>
      </c>
      <c r="D2926" t="s">
        <v>131</v>
      </c>
      <c r="E2926">
        <v>36</v>
      </c>
      <c r="F2926" t="s">
        <v>103</v>
      </c>
      <c r="G2926" t="s">
        <v>110</v>
      </c>
      <c r="H2926" s="5">
        <v>686</v>
      </c>
      <c r="I2926" s="5">
        <v>24374.38</v>
      </c>
      <c r="J2926" t="s">
        <v>115</v>
      </c>
      <c r="K2926" t="s">
        <v>106</v>
      </c>
      <c r="L2926">
        <v>0</v>
      </c>
      <c r="M2926">
        <v>0</v>
      </c>
      <c r="N2926">
        <v>5</v>
      </c>
      <c r="O2926" s="6">
        <v>0</v>
      </c>
      <c r="P2926" t="s">
        <v>107</v>
      </c>
      <c r="Q2926" t="s">
        <v>107</v>
      </c>
      <c r="R2926">
        <f>IF(F2926="Monthly",2,0)
+IF(E2926&lt;=6,2,0)
+IF(N2926&lt;=2,2,0)
+IF(L2926&gt;=4,2,0)
+IF(M2926&gt;=2,1,0)
+IF(H2926&gt;=_xlfn.PERCENTILE.INC($H$2:$H$10001,0.75),1,0)</f>
        <v>2</v>
      </c>
      <c r="S2926" t="str">
        <f>IF(R2926&gt;=7,"High",IF(R2926&gt;=4,"Medium","Low"))</f>
        <v>Low</v>
      </c>
    </row>
    <row r="2927" spans="1:19">
      <c r="A2927" t="s">
        <v>3052</v>
      </c>
      <c r="B2927">
        <v>18</v>
      </c>
      <c r="C2927" t="s">
        <v>112</v>
      </c>
      <c r="D2927" t="s">
        <v>126</v>
      </c>
      <c r="E2927">
        <v>39</v>
      </c>
      <c r="F2927" t="s">
        <v>103</v>
      </c>
      <c r="G2927" t="s">
        <v>129</v>
      </c>
      <c r="H2927" s="5">
        <v>1025</v>
      </c>
      <c r="I2927" s="5">
        <v>39120.019999999997</v>
      </c>
      <c r="J2927" t="s">
        <v>105</v>
      </c>
      <c r="K2927" t="s">
        <v>106</v>
      </c>
      <c r="L2927">
        <v>0</v>
      </c>
      <c r="M2927">
        <v>0</v>
      </c>
      <c r="N2927">
        <v>5</v>
      </c>
      <c r="O2927" s="6">
        <v>0</v>
      </c>
      <c r="P2927" t="s">
        <v>106</v>
      </c>
      <c r="Q2927" t="s">
        <v>107</v>
      </c>
      <c r="R2927">
        <f>IF(F2927="Monthly",2,0)
+IF(E2927&lt;=6,2,0)
+IF(N2927&lt;=2,2,0)
+IF(L2927&gt;=4,2,0)
+IF(M2927&gt;=2,1,0)
+IF(H2927&gt;=_xlfn.PERCENTILE.INC($H$2:$H$10001,0.75),1,0)</f>
        <v>3</v>
      </c>
      <c r="S2927" t="str">
        <f>IF(R2927&gt;=7,"High",IF(R2927&gt;=4,"Medium","Low"))</f>
        <v>Low</v>
      </c>
    </row>
    <row r="2928" spans="1:19">
      <c r="A2928" t="s">
        <v>3053</v>
      </c>
      <c r="B2928">
        <v>41</v>
      </c>
      <c r="C2928" t="s">
        <v>112</v>
      </c>
      <c r="D2928" t="s">
        <v>131</v>
      </c>
      <c r="E2928">
        <v>26</v>
      </c>
      <c r="F2928" t="s">
        <v>109</v>
      </c>
      <c r="G2928" t="s">
        <v>104</v>
      </c>
      <c r="H2928" s="5">
        <v>441</v>
      </c>
      <c r="I2928" s="5">
        <v>10209.19</v>
      </c>
      <c r="J2928" t="s">
        <v>134</v>
      </c>
      <c r="K2928" t="s">
        <v>106</v>
      </c>
      <c r="L2928">
        <v>3</v>
      </c>
      <c r="M2928">
        <v>0</v>
      </c>
      <c r="N2928">
        <v>5</v>
      </c>
      <c r="O2928" s="6">
        <v>10</v>
      </c>
      <c r="P2928" t="s">
        <v>106</v>
      </c>
      <c r="Q2928" t="s">
        <v>107</v>
      </c>
      <c r="R2928">
        <f>IF(F2928="Monthly",2,0)
+IF(E2928&lt;=6,2,0)
+IF(N2928&lt;=2,2,0)
+IF(L2928&gt;=4,2,0)
+IF(M2928&gt;=2,1,0)
+IF(H2928&gt;=_xlfn.PERCENTILE.INC($H$2:$H$10001,0.75),1,0)</f>
        <v>0</v>
      </c>
      <c r="S2928" t="str">
        <f>IF(R2928&gt;=7,"High",IF(R2928&gt;=4,"Medium","Low"))</f>
        <v>Low</v>
      </c>
    </row>
    <row r="2929" spans="1:19">
      <c r="A2929" t="s">
        <v>3054</v>
      </c>
      <c r="B2929">
        <v>19</v>
      </c>
      <c r="C2929" t="s">
        <v>112</v>
      </c>
      <c r="D2929" t="s">
        <v>102</v>
      </c>
      <c r="E2929">
        <v>27</v>
      </c>
      <c r="F2929" t="s">
        <v>103</v>
      </c>
      <c r="G2929" t="s">
        <v>129</v>
      </c>
      <c r="H2929" s="5">
        <v>1043</v>
      </c>
      <c r="I2929" s="5">
        <v>27707.99</v>
      </c>
      <c r="J2929" t="s">
        <v>140</v>
      </c>
      <c r="K2929" t="s">
        <v>106</v>
      </c>
      <c r="L2929">
        <v>0</v>
      </c>
      <c r="M2929">
        <v>0</v>
      </c>
      <c r="N2929">
        <v>5</v>
      </c>
      <c r="O2929" s="6">
        <v>0</v>
      </c>
      <c r="P2929" t="s">
        <v>107</v>
      </c>
      <c r="Q2929" t="s">
        <v>106</v>
      </c>
      <c r="R2929">
        <f>IF(F2929="Monthly",2,0)
+IF(E2929&lt;=6,2,0)
+IF(N2929&lt;=2,2,0)
+IF(L2929&gt;=4,2,0)
+IF(M2929&gt;=2,1,0)
+IF(H2929&gt;=_xlfn.PERCENTILE.INC($H$2:$H$10001,0.75),1,0)</f>
        <v>3</v>
      </c>
      <c r="S2929" t="str">
        <f>IF(R2929&gt;=7,"High",IF(R2929&gt;=4,"Medium","Low"))</f>
        <v>Low</v>
      </c>
    </row>
    <row r="2930" spans="1:19">
      <c r="A2930" t="s">
        <v>3055</v>
      </c>
      <c r="B2930">
        <v>53</v>
      </c>
      <c r="C2930" t="s">
        <v>101</v>
      </c>
      <c r="D2930" t="s">
        <v>123</v>
      </c>
      <c r="E2930">
        <v>31</v>
      </c>
      <c r="F2930" t="s">
        <v>103</v>
      </c>
      <c r="G2930" t="s">
        <v>129</v>
      </c>
      <c r="H2930" s="5">
        <v>949</v>
      </c>
      <c r="I2930" s="5">
        <v>28779.8</v>
      </c>
      <c r="J2930" t="s">
        <v>117</v>
      </c>
      <c r="K2930" t="s">
        <v>106</v>
      </c>
      <c r="L2930">
        <v>0</v>
      </c>
      <c r="M2930">
        <v>0</v>
      </c>
      <c r="N2930">
        <v>5</v>
      </c>
      <c r="O2930" s="6">
        <v>0</v>
      </c>
      <c r="P2930" t="s">
        <v>106</v>
      </c>
      <c r="Q2930" t="s">
        <v>106</v>
      </c>
      <c r="R2930">
        <f>IF(F2930="Monthly",2,0)
+IF(E2930&lt;=6,2,0)
+IF(N2930&lt;=2,2,0)
+IF(L2930&gt;=4,2,0)
+IF(M2930&gt;=2,1,0)
+IF(H2930&gt;=_xlfn.PERCENTILE.INC($H$2:$H$10001,0.75),1,0)</f>
        <v>3</v>
      </c>
      <c r="S2930" t="str">
        <f>IF(R2930&gt;=7,"High",IF(R2930&gt;=4,"Medium","Low"))</f>
        <v>Low</v>
      </c>
    </row>
    <row r="2931" spans="1:19">
      <c r="A2931" t="s">
        <v>3056</v>
      </c>
      <c r="B2931">
        <v>47</v>
      </c>
      <c r="C2931" t="s">
        <v>112</v>
      </c>
      <c r="D2931" t="s">
        <v>126</v>
      </c>
      <c r="E2931">
        <v>48</v>
      </c>
      <c r="F2931" t="s">
        <v>103</v>
      </c>
      <c r="G2931" t="s">
        <v>110</v>
      </c>
      <c r="H2931" s="5">
        <v>753</v>
      </c>
      <c r="I2931" s="5">
        <v>35317.230000000003</v>
      </c>
      <c r="J2931" t="s">
        <v>117</v>
      </c>
      <c r="K2931" t="s">
        <v>106</v>
      </c>
      <c r="L2931">
        <v>2</v>
      </c>
      <c r="M2931">
        <v>1</v>
      </c>
      <c r="N2931">
        <v>4</v>
      </c>
      <c r="O2931" s="6">
        <v>0</v>
      </c>
      <c r="P2931" t="s">
        <v>107</v>
      </c>
      <c r="Q2931" t="s">
        <v>107</v>
      </c>
      <c r="R2931">
        <f>IF(F2931="Monthly",2,0)
+IF(E2931&lt;=6,2,0)
+IF(N2931&lt;=2,2,0)
+IF(L2931&gt;=4,2,0)
+IF(M2931&gt;=2,1,0)
+IF(H2931&gt;=_xlfn.PERCENTILE.INC($H$2:$H$10001,0.75),1,0)</f>
        <v>2</v>
      </c>
      <c r="S2931" t="str">
        <f>IF(R2931&gt;=7,"High",IF(R2931&gt;=4,"Medium","Low"))</f>
        <v>Low</v>
      </c>
    </row>
    <row r="2932" spans="1:19">
      <c r="A2932" t="s">
        <v>3057</v>
      </c>
      <c r="B2932">
        <v>72</v>
      </c>
      <c r="C2932" t="s">
        <v>101</v>
      </c>
      <c r="D2932" t="s">
        <v>119</v>
      </c>
      <c r="E2932">
        <v>19</v>
      </c>
      <c r="F2932" t="s">
        <v>103</v>
      </c>
      <c r="G2932" t="s">
        <v>110</v>
      </c>
      <c r="H2932" s="5">
        <v>698</v>
      </c>
      <c r="I2932" s="5">
        <v>12952.49</v>
      </c>
      <c r="J2932" t="s">
        <v>115</v>
      </c>
      <c r="K2932" t="s">
        <v>107</v>
      </c>
      <c r="L2932">
        <v>0</v>
      </c>
      <c r="M2932">
        <v>0</v>
      </c>
      <c r="N2932">
        <v>5</v>
      </c>
      <c r="O2932" s="6">
        <v>0</v>
      </c>
      <c r="P2932" t="s">
        <v>107</v>
      </c>
      <c r="Q2932" t="s">
        <v>107</v>
      </c>
      <c r="R2932">
        <f>IF(F2932="Monthly",2,0)
+IF(E2932&lt;=6,2,0)
+IF(N2932&lt;=2,2,0)
+IF(L2932&gt;=4,2,0)
+IF(M2932&gt;=2,1,0)
+IF(H2932&gt;=_xlfn.PERCENTILE.INC($H$2:$H$10001,0.75),1,0)</f>
        <v>2</v>
      </c>
      <c r="S2932" t="str">
        <f>IF(R2932&gt;=7,"High",IF(R2932&gt;=4,"Medium","Low"))</f>
        <v>Low</v>
      </c>
    </row>
    <row r="2933" spans="1:19">
      <c r="A2933" t="s">
        <v>3058</v>
      </c>
      <c r="B2933">
        <v>18</v>
      </c>
      <c r="C2933" t="s">
        <v>112</v>
      </c>
      <c r="D2933" t="s">
        <v>123</v>
      </c>
      <c r="E2933">
        <v>34</v>
      </c>
      <c r="F2933" t="s">
        <v>121</v>
      </c>
      <c r="G2933" t="s">
        <v>104</v>
      </c>
      <c r="H2933" s="5">
        <v>487</v>
      </c>
      <c r="I2933" s="5">
        <v>16519.560000000001</v>
      </c>
      <c r="J2933" t="s">
        <v>134</v>
      </c>
      <c r="K2933" t="s">
        <v>106</v>
      </c>
      <c r="L2933">
        <v>1</v>
      </c>
      <c r="M2933">
        <v>0</v>
      </c>
      <c r="N2933">
        <v>3</v>
      </c>
      <c r="O2933" s="6">
        <v>0</v>
      </c>
      <c r="P2933" t="s">
        <v>106</v>
      </c>
      <c r="Q2933" t="s">
        <v>107</v>
      </c>
      <c r="R2933">
        <f>IF(F2933="Monthly",2,0)
+IF(E2933&lt;=6,2,0)
+IF(N2933&lt;=2,2,0)
+IF(L2933&gt;=4,2,0)
+IF(M2933&gt;=2,1,0)
+IF(H2933&gt;=_xlfn.PERCENTILE.INC($H$2:$H$10001,0.75),1,0)</f>
        <v>0</v>
      </c>
      <c r="S2933" t="str">
        <f>IF(R2933&gt;=7,"High",IF(R2933&gt;=4,"Medium","Low"))</f>
        <v>Low</v>
      </c>
    </row>
    <row r="2934" spans="1:19">
      <c r="A2934" t="s">
        <v>3059</v>
      </c>
      <c r="B2934">
        <v>24</v>
      </c>
      <c r="C2934" t="s">
        <v>112</v>
      </c>
      <c r="D2934" t="s">
        <v>119</v>
      </c>
      <c r="E2934">
        <v>33</v>
      </c>
      <c r="F2934" t="s">
        <v>109</v>
      </c>
      <c r="G2934" t="s">
        <v>110</v>
      </c>
      <c r="H2934" s="5">
        <v>678</v>
      </c>
      <c r="I2934" s="5">
        <v>21711.200000000001</v>
      </c>
      <c r="J2934" t="s">
        <v>105</v>
      </c>
      <c r="K2934" t="s">
        <v>107</v>
      </c>
      <c r="L2934">
        <v>1</v>
      </c>
      <c r="M2934">
        <v>0</v>
      </c>
      <c r="N2934">
        <v>5</v>
      </c>
      <c r="O2934" s="6">
        <v>0</v>
      </c>
      <c r="P2934" t="s">
        <v>107</v>
      </c>
      <c r="Q2934" t="s">
        <v>107</v>
      </c>
      <c r="R2934">
        <f>IF(F2934="Monthly",2,0)
+IF(E2934&lt;=6,2,0)
+IF(N2934&lt;=2,2,0)
+IF(L2934&gt;=4,2,0)
+IF(M2934&gt;=2,1,0)
+IF(H2934&gt;=_xlfn.PERCENTILE.INC($H$2:$H$10001,0.75),1,0)</f>
        <v>0</v>
      </c>
      <c r="S2934" t="str">
        <f>IF(R2934&gt;=7,"High",IF(R2934&gt;=4,"Medium","Low"))</f>
        <v>Low</v>
      </c>
    </row>
    <row r="2935" spans="1:19">
      <c r="A2935" t="s">
        <v>3060</v>
      </c>
      <c r="B2935">
        <v>47</v>
      </c>
      <c r="C2935" t="s">
        <v>101</v>
      </c>
      <c r="D2935" t="s">
        <v>133</v>
      </c>
      <c r="E2935">
        <v>22</v>
      </c>
      <c r="F2935" t="s">
        <v>103</v>
      </c>
      <c r="G2935" t="s">
        <v>129</v>
      </c>
      <c r="H2935" s="5">
        <v>1018</v>
      </c>
      <c r="I2935" s="5">
        <v>22772.63</v>
      </c>
      <c r="J2935" t="s">
        <v>105</v>
      </c>
      <c r="K2935" t="s">
        <v>106</v>
      </c>
      <c r="L2935">
        <v>0</v>
      </c>
      <c r="M2935">
        <v>0</v>
      </c>
      <c r="N2935">
        <v>5</v>
      </c>
      <c r="O2935" s="6">
        <v>0</v>
      </c>
      <c r="P2935" t="s">
        <v>106</v>
      </c>
      <c r="Q2935" t="s">
        <v>107</v>
      </c>
      <c r="R2935">
        <f>IF(F2935="Monthly",2,0)
+IF(E2935&lt;=6,2,0)
+IF(N2935&lt;=2,2,0)
+IF(L2935&gt;=4,2,0)
+IF(M2935&gt;=2,1,0)
+IF(H2935&gt;=_xlfn.PERCENTILE.INC($H$2:$H$10001,0.75),1,0)</f>
        <v>3</v>
      </c>
      <c r="S2935" t="str">
        <f>IF(R2935&gt;=7,"High",IF(R2935&gt;=4,"Medium","Low"))</f>
        <v>Low</v>
      </c>
    </row>
    <row r="2936" spans="1:19">
      <c r="A2936" t="s">
        <v>3061</v>
      </c>
      <c r="B2936">
        <v>30</v>
      </c>
      <c r="C2936" t="s">
        <v>101</v>
      </c>
      <c r="D2936" t="s">
        <v>102</v>
      </c>
      <c r="E2936">
        <v>18</v>
      </c>
      <c r="F2936" t="s">
        <v>109</v>
      </c>
      <c r="G2936" t="s">
        <v>129</v>
      </c>
      <c r="H2936" s="5">
        <v>1003</v>
      </c>
      <c r="I2936" s="5">
        <v>17795.48</v>
      </c>
      <c r="J2936" t="s">
        <v>117</v>
      </c>
      <c r="K2936" t="s">
        <v>106</v>
      </c>
      <c r="L2936">
        <v>1</v>
      </c>
      <c r="M2936">
        <v>0</v>
      </c>
      <c r="N2936">
        <v>5</v>
      </c>
      <c r="O2936" s="6">
        <v>0</v>
      </c>
      <c r="P2936" t="s">
        <v>107</v>
      </c>
      <c r="Q2936" t="s">
        <v>106</v>
      </c>
      <c r="R2936">
        <f>IF(F2936="Monthly",2,0)
+IF(E2936&lt;=6,2,0)
+IF(N2936&lt;=2,2,0)
+IF(L2936&gt;=4,2,0)
+IF(M2936&gt;=2,1,0)
+IF(H2936&gt;=_xlfn.PERCENTILE.INC($H$2:$H$10001,0.75),1,0)</f>
        <v>1</v>
      </c>
      <c r="S2936" t="str">
        <f>IF(R2936&gt;=7,"High",IF(R2936&gt;=4,"Medium","Low"))</f>
        <v>Low</v>
      </c>
    </row>
    <row r="2937" spans="1:19">
      <c r="A2937" t="s">
        <v>3062</v>
      </c>
      <c r="B2937">
        <v>37</v>
      </c>
      <c r="C2937" t="s">
        <v>112</v>
      </c>
      <c r="D2937" t="s">
        <v>131</v>
      </c>
      <c r="E2937">
        <v>36</v>
      </c>
      <c r="F2937" t="s">
        <v>103</v>
      </c>
      <c r="G2937" t="s">
        <v>104</v>
      </c>
      <c r="H2937" s="5">
        <v>529</v>
      </c>
      <c r="I2937" s="5">
        <v>19547.11</v>
      </c>
      <c r="J2937" t="s">
        <v>117</v>
      </c>
      <c r="K2937" t="s">
        <v>106</v>
      </c>
      <c r="L2937">
        <v>0</v>
      </c>
      <c r="M2937">
        <v>0</v>
      </c>
      <c r="N2937">
        <v>5</v>
      </c>
      <c r="O2937" s="6">
        <v>0</v>
      </c>
      <c r="P2937" t="s">
        <v>107</v>
      </c>
      <c r="Q2937" t="s">
        <v>107</v>
      </c>
      <c r="R2937">
        <f>IF(F2937="Monthly",2,0)
+IF(E2937&lt;=6,2,0)
+IF(N2937&lt;=2,2,0)
+IF(L2937&gt;=4,2,0)
+IF(M2937&gt;=2,1,0)
+IF(H2937&gt;=_xlfn.PERCENTILE.INC($H$2:$H$10001,0.75),1,0)</f>
        <v>2</v>
      </c>
      <c r="S2937" t="str">
        <f>IF(R2937&gt;=7,"High",IF(R2937&gt;=4,"Medium","Low"))</f>
        <v>Low</v>
      </c>
    </row>
    <row r="2938" spans="1:19">
      <c r="A2938" t="s">
        <v>3063</v>
      </c>
      <c r="B2938">
        <v>48</v>
      </c>
      <c r="C2938" t="s">
        <v>112</v>
      </c>
      <c r="D2938" t="s">
        <v>126</v>
      </c>
      <c r="E2938">
        <v>17</v>
      </c>
      <c r="F2938" t="s">
        <v>103</v>
      </c>
      <c r="G2938" t="s">
        <v>110</v>
      </c>
      <c r="H2938" s="5">
        <v>793</v>
      </c>
      <c r="I2938" s="5">
        <v>13119.01</v>
      </c>
      <c r="J2938" t="s">
        <v>134</v>
      </c>
      <c r="K2938" t="s">
        <v>106</v>
      </c>
      <c r="L2938">
        <v>0</v>
      </c>
      <c r="M2938">
        <v>0</v>
      </c>
      <c r="N2938">
        <v>5</v>
      </c>
      <c r="O2938" s="6">
        <v>0</v>
      </c>
      <c r="P2938" t="s">
        <v>107</v>
      </c>
      <c r="Q2938" t="s">
        <v>106</v>
      </c>
      <c r="R2938">
        <f>IF(F2938="Monthly",2,0)
+IF(E2938&lt;=6,2,0)
+IF(N2938&lt;=2,2,0)
+IF(L2938&gt;=4,2,0)
+IF(M2938&gt;=2,1,0)
+IF(H2938&gt;=_xlfn.PERCENTILE.INC($H$2:$H$10001,0.75),1,0)</f>
        <v>2</v>
      </c>
      <c r="S2938" t="str">
        <f>IF(R2938&gt;=7,"High",IF(R2938&gt;=4,"Medium","Low"))</f>
        <v>Low</v>
      </c>
    </row>
    <row r="2939" spans="1:19">
      <c r="A2939" t="s">
        <v>3064</v>
      </c>
      <c r="B2939">
        <v>54</v>
      </c>
      <c r="C2939" t="s">
        <v>101</v>
      </c>
      <c r="D2939" t="s">
        <v>131</v>
      </c>
      <c r="E2939">
        <v>44</v>
      </c>
      <c r="F2939" t="s">
        <v>109</v>
      </c>
      <c r="G2939" t="s">
        <v>110</v>
      </c>
      <c r="H2939" s="5">
        <v>814</v>
      </c>
      <c r="I2939" s="5">
        <v>36244.44</v>
      </c>
      <c r="J2939" t="s">
        <v>115</v>
      </c>
      <c r="K2939" t="s">
        <v>106</v>
      </c>
      <c r="L2939">
        <v>2</v>
      </c>
      <c r="M2939">
        <v>0</v>
      </c>
      <c r="N2939">
        <v>5</v>
      </c>
      <c r="O2939" s="6">
        <v>0</v>
      </c>
      <c r="P2939" t="s">
        <v>107</v>
      </c>
      <c r="Q2939" t="s">
        <v>107</v>
      </c>
      <c r="R2939">
        <f>IF(F2939="Monthly",2,0)
+IF(E2939&lt;=6,2,0)
+IF(N2939&lt;=2,2,0)
+IF(L2939&gt;=4,2,0)
+IF(M2939&gt;=2,1,0)
+IF(H2939&gt;=_xlfn.PERCENTILE.INC($H$2:$H$10001,0.75),1,0)</f>
        <v>1</v>
      </c>
      <c r="S2939" t="str">
        <f>IF(R2939&gt;=7,"High",IF(R2939&gt;=4,"Medium","Low"))</f>
        <v>Low</v>
      </c>
    </row>
    <row r="2940" spans="1:19">
      <c r="A2940" t="s">
        <v>3065</v>
      </c>
      <c r="B2940">
        <v>50</v>
      </c>
      <c r="C2940" t="s">
        <v>101</v>
      </c>
      <c r="D2940" t="s">
        <v>126</v>
      </c>
      <c r="E2940">
        <v>37</v>
      </c>
      <c r="F2940" t="s">
        <v>121</v>
      </c>
      <c r="G2940" t="s">
        <v>104</v>
      </c>
      <c r="H2940" s="5">
        <v>428</v>
      </c>
      <c r="I2940" s="5">
        <v>14405.06</v>
      </c>
      <c r="J2940" t="s">
        <v>117</v>
      </c>
      <c r="K2940" t="s">
        <v>106</v>
      </c>
      <c r="L2940">
        <v>2</v>
      </c>
      <c r="M2940">
        <v>0</v>
      </c>
      <c r="N2940">
        <v>5</v>
      </c>
      <c r="O2940" s="6">
        <v>10</v>
      </c>
      <c r="P2940" t="s">
        <v>107</v>
      </c>
      <c r="Q2940" t="s">
        <v>107</v>
      </c>
      <c r="R2940">
        <f>IF(F2940="Monthly",2,0)
+IF(E2940&lt;=6,2,0)
+IF(N2940&lt;=2,2,0)
+IF(L2940&gt;=4,2,0)
+IF(M2940&gt;=2,1,0)
+IF(H2940&gt;=_xlfn.PERCENTILE.INC($H$2:$H$10001,0.75),1,0)</f>
        <v>0</v>
      </c>
      <c r="S2940" t="str">
        <f>IF(R2940&gt;=7,"High",IF(R2940&gt;=4,"Medium","Low"))</f>
        <v>Low</v>
      </c>
    </row>
    <row r="2941" spans="1:19">
      <c r="A2941" t="s">
        <v>3066</v>
      </c>
      <c r="B2941">
        <v>23</v>
      </c>
      <c r="C2941" t="s">
        <v>101</v>
      </c>
      <c r="D2941" t="s">
        <v>133</v>
      </c>
      <c r="E2941">
        <v>21</v>
      </c>
      <c r="F2941" t="s">
        <v>103</v>
      </c>
      <c r="G2941" t="s">
        <v>110</v>
      </c>
      <c r="H2941" s="5">
        <v>703</v>
      </c>
      <c r="I2941" s="5">
        <v>15192.53</v>
      </c>
      <c r="J2941" t="s">
        <v>140</v>
      </c>
      <c r="K2941" t="s">
        <v>106</v>
      </c>
      <c r="L2941">
        <v>5</v>
      </c>
      <c r="M2941">
        <v>1</v>
      </c>
      <c r="N2941">
        <v>4</v>
      </c>
      <c r="O2941" s="6">
        <v>0</v>
      </c>
      <c r="P2941" t="s">
        <v>106</v>
      </c>
      <c r="Q2941" t="s">
        <v>106</v>
      </c>
      <c r="R2941">
        <f>IF(F2941="Monthly",2,0)
+IF(E2941&lt;=6,2,0)
+IF(N2941&lt;=2,2,0)
+IF(L2941&gt;=4,2,0)
+IF(M2941&gt;=2,1,0)
+IF(H2941&gt;=_xlfn.PERCENTILE.INC($H$2:$H$10001,0.75),1,0)</f>
        <v>4</v>
      </c>
      <c r="S2941" t="str">
        <f>IF(R2941&gt;=7,"High",IF(R2941&gt;=4,"Medium","Low"))</f>
        <v>Medium</v>
      </c>
    </row>
    <row r="2942" spans="1:19">
      <c r="A2942" t="s">
        <v>3067</v>
      </c>
      <c r="B2942">
        <v>34</v>
      </c>
      <c r="C2942" t="s">
        <v>112</v>
      </c>
      <c r="D2942" t="s">
        <v>102</v>
      </c>
      <c r="E2942">
        <v>10</v>
      </c>
      <c r="F2942" t="s">
        <v>103</v>
      </c>
      <c r="G2942" t="s">
        <v>110</v>
      </c>
      <c r="H2942" s="5">
        <v>725</v>
      </c>
      <c r="I2942" s="5">
        <v>7082.27</v>
      </c>
      <c r="J2942" t="s">
        <v>140</v>
      </c>
      <c r="K2942" t="s">
        <v>106</v>
      </c>
      <c r="L2942">
        <v>3</v>
      </c>
      <c r="M2942">
        <v>0</v>
      </c>
      <c r="N2942">
        <v>3</v>
      </c>
      <c r="O2942" s="6">
        <v>0</v>
      </c>
      <c r="P2942" t="s">
        <v>107</v>
      </c>
      <c r="Q2942" t="s">
        <v>106</v>
      </c>
      <c r="R2942">
        <f>IF(F2942="Monthly",2,0)
+IF(E2942&lt;=6,2,0)
+IF(N2942&lt;=2,2,0)
+IF(L2942&gt;=4,2,0)
+IF(M2942&gt;=2,1,0)
+IF(H2942&gt;=_xlfn.PERCENTILE.INC($H$2:$H$10001,0.75),1,0)</f>
        <v>2</v>
      </c>
      <c r="S2942" t="str">
        <f>IF(R2942&gt;=7,"High",IF(R2942&gt;=4,"Medium","Low"))</f>
        <v>Low</v>
      </c>
    </row>
    <row r="2943" spans="1:19">
      <c r="A2943" t="s">
        <v>3068</v>
      </c>
      <c r="B2943">
        <v>47</v>
      </c>
      <c r="C2943" t="s">
        <v>101</v>
      </c>
      <c r="D2943" t="s">
        <v>137</v>
      </c>
      <c r="E2943">
        <v>31</v>
      </c>
      <c r="F2943" t="s">
        <v>109</v>
      </c>
      <c r="G2943" t="s">
        <v>104</v>
      </c>
      <c r="H2943" s="5">
        <v>442</v>
      </c>
      <c r="I2943" s="5">
        <v>13793.38</v>
      </c>
      <c r="J2943" t="s">
        <v>134</v>
      </c>
      <c r="K2943" t="s">
        <v>106</v>
      </c>
      <c r="L2943">
        <v>0</v>
      </c>
      <c r="M2943">
        <v>0</v>
      </c>
      <c r="N2943">
        <v>5</v>
      </c>
      <c r="O2943" s="6">
        <v>0</v>
      </c>
      <c r="P2943" t="s">
        <v>107</v>
      </c>
      <c r="Q2943" t="s">
        <v>107</v>
      </c>
      <c r="R2943">
        <f>IF(F2943="Monthly",2,0)
+IF(E2943&lt;=6,2,0)
+IF(N2943&lt;=2,2,0)
+IF(L2943&gt;=4,2,0)
+IF(M2943&gt;=2,1,0)
+IF(H2943&gt;=_xlfn.PERCENTILE.INC($H$2:$H$10001,0.75),1,0)</f>
        <v>0</v>
      </c>
      <c r="S2943" t="str">
        <f>IF(R2943&gt;=7,"High",IF(R2943&gt;=4,"Medium","Low"))</f>
        <v>Low</v>
      </c>
    </row>
    <row r="2944" spans="1:19">
      <c r="A2944" t="s">
        <v>3069</v>
      </c>
      <c r="B2944">
        <v>42</v>
      </c>
      <c r="C2944" t="s">
        <v>112</v>
      </c>
      <c r="D2944" t="s">
        <v>133</v>
      </c>
      <c r="E2944">
        <v>16</v>
      </c>
      <c r="F2944" t="s">
        <v>103</v>
      </c>
      <c r="G2944" t="s">
        <v>110</v>
      </c>
      <c r="H2944" s="5">
        <v>716</v>
      </c>
      <c r="I2944" s="5">
        <v>11385.8</v>
      </c>
      <c r="J2944" t="s">
        <v>134</v>
      </c>
      <c r="K2944" t="s">
        <v>106</v>
      </c>
      <c r="L2944">
        <v>0</v>
      </c>
      <c r="M2944">
        <v>0</v>
      </c>
      <c r="N2944">
        <v>5</v>
      </c>
      <c r="O2944" s="6">
        <v>0</v>
      </c>
      <c r="P2944" t="s">
        <v>107</v>
      </c>
      <c r="Q2944" t="s">
        <v>107</v>
      </c>
      <c r="R2944">
        <f>IF(F2944="Monthly",2,0)
+IF(E2944&lt;=6,2,0)
+IF(N2944&lt;=2,2,0)
+IF(L2944&gt;=4,2,0)
+IF(M2944&gt;=2,1,0)
+IF(H2944&gt;=_xlfn.PERCENTILE.INC($H$2:$H$10001,0.75),1,0)</f>
        <v>2</v>
      </c>
      <c r="S2944" t="str">
        <f>IF(R2944&gt;=7,"High",IF(R2944&gt;=4,"Medium","Low"))</f>
        <v>Low</v>
      </c>
    </row>
    <row r="2945" spans="1:19">
      <c r="A2945" t="s">
        <v>3070</v>
      </c>
      <c r="B2945">
        <v>49</v>
      </c>
      <c r="C2945" t="s">
        <v>112</v>
      </c>
      <c r="D2945" t="s">
        <v>137</v>
      </c>
      <c r="E2945">
        <v>42</v>
      </c>
      <c r="F2945" t="s">
        <v>109</v>
      </c>
      <c r="G2945" t="s">
        <v>129</v>
      </c>
      <c r="H2945" s="5">
        <v>1088</v>
      </c>
      <c r="I2945" s="5">
        <v>40947.730000000003</v>
      </c>
      <c r="J2945" t="s">
        <v>10127</v>
      </c>
      <c r="K2945" t="s">
        <v>106</v>
      </c>
      <c r="L2945">
        <v>2</v>
      </c>
      <c r="M2945">
        <v>1</v>
      </c>
      <c r="N2945">
        <v>5</v>
      </c>
      <c r="O2945" s="6">
        <v>10</v>
      </c>
      <c r="P2945" t="s">
        <v>107</v>
      </c>
      <c r="Q2945" t="s">
        <v>107</v>
      </c>
      <c r="R2945">
        <f>IF(F2945="Monthly",2,0)
+IF(E2945&lt;=6,2,0)
+IF(N2945&lt;=2,2,0)
+IF(L2945&gt;=4,2,0)
+IF(M2945&gt;=2,1,0)
+IF(H2945&gt;=_xlfn.PERCENTILE.INC($H$2:$H$10001,0.75),1,0)</f>
        <v>1</v>
      </c>
      <c r="S2945" t="str">
        <f>IF(R2945&gt;=7,"High",IF(R2945&gt;=4,"Medium","Low"))</f>
        <v>Low</v>
      </c>
    </row>
    <row r="2946" spans="1:19">
      <c r="A2946" t="s">
        <v>3071</v>
      </c>
      <c r="B2946">
        <v>22</v>
      </c>
      <c r="C2946" t="s">
        <v>112</v>
      </c>
      <c r="D2946" t="s">
        <v>126</v>
      </c>
      <c r="E2946">
        <v>28</v>
      </c>
      <c r="F2946" t="s">
        <v>103</v>
      </c>
      <c r="G2946" t="s">
        <v>110</v>
      </c>
      <c r="H2946" s="5">
        <v>815</v>
      </c>
      <c r="I2946" s="5">
        <v>23365.84</v>
      </c>
      <c r="J2946" t="s">
        <v>134</v>
      </c>
      <c r="K2946" t="s">
        <v>107</v>
      </c>
      <c r="L2946">
        <v>1</v>
      </c>
      <c r="M2946">
        <v>0</v>
      </c>
      <c r="N2946">
        <v>5</v>
      </c>
      <c r="O2946" s="6">
        <v>0</v>
      </c>
      <c r="P2946" t="s">
        <v>107</v>
      </c>
      <c r="Q2946" t="s">
        <v>107</v>
      </c>
      <c r="R2946">
        <f>IF(F2946="Monthly",2,0)
+IF(E2946&lt;=6,2,0)
+IF(N2946&lt;=2,2,0)
+IF(L2946&gt;=4,2,0)
+IF(M2946&gt;=2,1,0)
+IF(H2946&gt;=_xlfn.PERCENTILE.INC($H$2:$H$10001,0.75),1,0)</f>
        <v>3</v>
      </c>
      <c r="S2946" t="str">
        <f>IF(R2946&gt;=7,"High",IF(R2946&gt;=4,"Medium","Low"))</f>
        <v>Low</v>
      </c>
    </row>
    <row r="2947" spans="1:19">
      <c r="A2947" t="s">
        <v>3072</v>
      </c>
      <c r="B2947">
        <v>18</v>
      </c>
      <c r="C2947" t="s">
        <v>101</v>
      </c>
      <c r="D2947" t="s">
        <v>137</v>
      </c>
      <c r="E2947">
        <v>46</v>
      </c>
      <c r="F2947" t="s">
        <v>103</v>
      </c>
      <c r="G2947" t="s">
        <v>110</v>
      </c>
      <c r="H2947" s="5">
        <v>740</v>
      </c>
      <c r="I2947" s="5">
        <v>34784.06</v>
      </c>
      <c r="J2947" t="s">
        <v>115</v>
      </c>
      <c r="K2947" t="s">
        <v>106</v>
      </c>
      <c r="L2947">
        <v>1</v>
      </c>
      <c r="M2947">
        <v>0</v>
      </c>
      <c r="N2947">
        <v>5</v>
      </c>
      <c r="O2947" s="6">
        <v>0</v>
      </c>
      <c r="P2947" t="s">
        <v>107</v>
      </c>
      <c r="Q2947" t="s">
        <v>106</v>
      </c>
      <c r="R2947">
        <f>IF(F2947="Monthly",2,0)
+IF(E2947&lt;=6,2,0)
+IF(N2947&lt;=2,2,0)
+IF(L2947&gt;=4,2,0)
+IF(M2947&gt;=2,1,0)
+IF(H2947&gt;=_xlfn.PERCENTILE.INC($H$2:$H$10001,0.75),1,0)</f>
        <v>2</v>
      </c>
      <c r="S2947" t="str">
        <f>IF(R2947&gt;=7,"High",IF(R2947&gt;=4,"Medium","Low"))</f>
        <v>Low</v>
      </c>
    </row>
    <row r="2948" spans="1:19">
      <c r="A2948" t="s">
        <v>3073</v>
      </c>
      <c r="B2948">
        <v>24</v>
      </c>
      <c r="C2948" t="s">
        <v>101</v>
      </c>
      <c r="D2948" t="s">
        <v>131</v>
      </c>
      <c r="E2948">
        <v>39</v>
      </c>
      <c r="F2948" t="s">
        <v>121</v>
      </c>
      <c r="G2948" t="s">
        <v>129</v>
      </c>
      <c r="H2948" s="5">
        <v>968</v>
      </c>
      <c r="I2948" s="5">
        <v>36724.51</v>
      </c>
      <c r="J2948" t="s">
        <v>117</v>
      </c>
      <c r="K2948" t="s">
        <v>106</v>
      </c>
      <c r="L2948">
        <v>0</v>
      </c>
      <c r="M2948">
        <v>0</v>
      </c>
      <c r="N2948">
        <v>5</v>
      </c>
      <c r="O2948" s="6">
        <v>0</v>
      </c>
      <c r="P2948" t="s">
        <v>107</v>
      </c>
      <c r="Q2948" t="s">
        <v>107</v>
      </c>
      <c r="R2948">
        <f>IF(F2948="Monthly",2,0)
+IF(E2948&lt;=6,2,0)
+IF(N2948&lt;=2,2,0)
+IF(L2948&gt;=4,2,0)
+IF(M2948&gt;=2,1,0)
+IF(H2948&gt;=_xlfn.PERCENTILE.INC($H$2:$H$10001,0.75),1,0)</f>
        <v>1</v>
      </c>
      <c r="S2948" t="str">
        <f>IF(R2948&gt;=7,"High",IF(R2948&gt;=4,"Medium","Low"))</f>
        <v>Low</v>
      </c>
    </row>
    <row r="2949" spans="1:19">
      <c r="A2949" t="s">
        <v>3074</v>
      </c>
      <c r="B2949">
        <v>54</v>
      </c>
      <c r="C2949" t="s">
        <v>101</v>
      </c>
      <c r="D2949" t="s">
        <v>126</v>
      </c>
      <c r="E2949">
        <v>39</v>
      </c>
      <c r="F2949" t="s">
        <v>121</v>
      </c>
      <c r="G2949" t="s">
        <v>104</v>
      </c>
      <c r="H2949" s="5">
        <v>477</v>
      </c>
      <c r="I2949" s="5">
        <v>17103.259999999998</v>
      </c>
      <c r="J2949" t="s">
        <v>115</v>
      </c>
      <c r="K2949" t="s">
        <v>106</v>
      </c>
      <c r="L2949">
        <v>0</v>
      </c>
      <c r="M2949">
        <v>0</v>
      </c>
      <c r="N2949">
        <v>5</v>
      </c>
      <c r="O2949" s="6">
        <v>10</v>
      </c>
      <c r="P2949" t="s">
        <v>106</v>
      </c>
      <c r="Q2949" t="s">
        <v>107</v>
      </c>
      <c r="R2949">
        <f>IF(F2949="Monthly",2,0)
+IF(E2949&lt;=6,2,0)
+IF(N2949&lt;=2,2,0)
+IF(L2949&gt;=4,2,0)
+IF(M2949&gt;=2,1,0)
+IF(H2949&gt;=_xlfn.PERCENTILE.INC($H$2:$H$10001,0.75),1,0)</f>
        <v>0</v>
      </c>
      <c r="S2949" t="str">
        <f>IF(R2949&gt;=7,"High",IF(R2949&gt;=4,"Medium","Low"))</f>
        <v>Low</v>
      </c>
    </row>
    <row r="2950" spans="1:19">
      <c r="A2950" t="s">
        <v>3075</v>
      </c>
      <c r="B2950">
        <v>44</v>
      </c>
      <c r="C2950" t="s">
        <v>112</v>
      </c>
      <c r="D2950" t="s">
        <v>102</v>
      </c>
      <c r="E2950">
        <v>42</v>
      </c>
      <c r="F2950" t="s">
        <v>103</v>
      </c>
      <c r="G2950" t="s">
        <v>104</v>
      </c>
      <c r="H2950" s="5">
        <v>491</v>
      </c>
      <c r="I2950" s="5">
        <v>21224.83</v>
      </c>
      <c r="J2950" t="s">
        <v>140</v>
      </c>
      <c r="K2950" t="s">
        <v>106</v>
      </c>
      <c r="L2950">
        <v>2</v>
      </c>
      <c r="M2950">
        <v>1</v>
      </c>
      <c r="N2950">
        <v>4</v>
      </c>
      <c r="O2950" s="6">
        <v>0</v>
      </c>
      <c r="P2950" t="s">
        <v>107</v>
      </c>
      <c r="Q2950" t="s">
        <v>107</v>
      </c>
      <c r="R2950">
        <f>IF(F2950="Monthly",2,0)
+IF(E2950&lt;=6,2,0)
+IF(N2950&lt;=2,2,0)
+IF(L2950&gt;=4,2,0)
+IF(M2950&gt;=2,1,0)
+IF(H2950&gt;=_xlfn.PERCENTILE.INC($H$2:$H$10001,0.75),1,0)</f>
        <v>2</v>
      </c>
      <c r="S2950" t="str">
        <f>IF(R2950&gt;=7,"High",IF(R2950&gt;=4,"Medium","Low"))</f>
        <v>Low</v>
      </c>
    </row>
    <row r="2951" spans="1:19">
      <c r="A2951" t="s">
        <v>3076</v>
      </c>
      <c r="B2951">
        <v>52</v>
      </c>
      <c r="C2951" t="s">
        <v>101</v>
      </c>
      <c r="D2951" t="s">
        <v>126</v>
      </c>
      <c r="E2951">
        <v>58</v>
      </c>
      <c r="F2951" t="s">
        <v>109</v>
      </c>
      <c r="G2951" t="s">
        <v>104</v>
      </c>
      <c r="H2951" s="5">
        <v>558</v>
      </c>
      <c r="I2951" s="5">
        <v>31928.639999999999</v>
      </c>
      <c r="J2951" t="s">
        <v>134</v>
      </c>
      <c r="K2951" t="s">
        <v>106</v>
      </c>
      <c r="L2951">
        <v>1</v>
      </c>
      <c r="M2951">
        <v>0</v>
      </c>
      <c r="N2951">
        <v>5</v>
      </c>
      <c r="O2951" s="6">
        <v>0</v>
      </c>
      <c r="P2951" t="s">
        <v>107</v>
      </c>
      <c r="Q2951" t="s">
        <v>107</v>
      </c>
      <c r="R2951">
        <f>IF(F2951="Monthly",2,0)
+IF(E2951&lt;=6,2,0)
+IF(N2951&lt;=2,2,0)
+IF(L2951&gt;=4,2,0)
+IF(M2951&gt;=2,1,0)
+IF(H2951&gt;=_xlfn.PERCENTILE.INC($H$2:$H$10001,0.75),1,0)</f>
        <v>0</v>
      </c>
      <c r="S2951" t="str">
        <f>IF(R2951&gt;=7,"High",IF(R2951&gt;=4,"Medium","Low"))</f>
        <v>Low</v>
      </c>
    </row>
    <row r="2952" spans="1:19">
      <c r="A2952" t="s">
        <v>3077</v>
      </c>
      <c r="B2952">
        <v>40</v>
      </c>
      <c r="C2952" t="s">
        <v>112</v>
      </c>
      <c r="D2952" t="s">
        <v>119</v>
      </c>
      <c r="E2952">
        <v>34</v>
      </c>
      <c r="F2952" t="s">
        <v>103</v>
      </c>
      <c r="G2952" t="s">
        <v>110</v>
      </c>
      <c r="H2952" s="5">
        <v>697</v>
      </c>
      <c r="I2952" s="5">
        <v>24186.18</v>
      </c>
      <c r="J2952" t="s">
        <v>134</v>
      </c>
      <c r="K2952" t="s">
        <v>106</v>
      </c>
      <c r="L2952">
        <v>0</v>
      </c>
      <c r="M2952">
        <v>0</v>
      </c>
      <c r="N2952">
        <v>4</v>
      </c>
      <c r="O2952" s="6">
        <v>0</v>
      </c>
      <c r="P2952" t="s">
        <v>107</v>
      </c>
      <c r="Q2952" t="s">
        <v>106</v>
      </c>
      <c r="R2952">
        <f>IF(F2952="Monthly",2,0)
+IF(E2952&lt;=6,2,0)
+IF(N2952&lt;=2,2,0)
+IF(L2952&gt;=4,2,0)
+IF(M2952&gt;=2,1,0)
+IF(H2952&gt;=_xlfn.PERCENTILE.INC($H$2:$H$10001,0.75),1,0)</f>
        <v>2</v>
      </c>
      <c r="S2952" t="str">
        <f>IF(R2952&gt;=7,"High",IF(R2952&gt;=4,"Medium","Low"))</f>
        <v>Low</v>
      </c>
    </row>
    <row r="2953" spans="1:19">
      <c r="A2953" t="s">
        <v>3078</v>
      </c>
      <c r="B2953">
        <v>22</v>
      </c>
      <c r="C2953" t="s">
        <v>101</v>
      </c>
      <c r="D2953" t="s">
        <v>102</v>
      </c>
      <c r="E2953">
        <v>43</v>
      </c>
      <c r="F2953" t="s">
        <v>109</v>
      </c>
      <c r="G2953" t="s">
        <v>104</v>
      </c>
      <c r="H2953" s="5">
        <v>443</v>
      </c>
      <c r="I2953" s="5">
        <v>18092.79</v>
      </c>
      <c r="J2953" t="s">
        <v>140</v>
      </c>
      <c r="K2953" t="s">
        <v>106</v>
      </c>
      <c r="L2953">
        <v>2</v>
      </c>
      <c r="M2953">
        <v>3</v>
      </c>
      <c r="N2953">
        <v>4</v>
      </c>
      <c r="O2953" s="6">
        <v>5</v>
      </c>
      <c r="P2953" t="s">
        <v>107</v>
      </c>
      <c r="Q2953" t="s">
        <v>107</v>
      </c>
      <c r="R2953">
        <f>IF(F2953="Monthly",2,0)
+IF(E2953&lt;=6,2,0)
+IF(N2953&lt;=2,2,0)
+IF(L2953&gt;=4,2,0)
+IF(M2953&gt;=2,1,0)
+IF(H2953&gt;=_xlfn.PERCENTILE.INC($H$2:$H$10001,0.75),1,0)</f>
        <v>1</v>
      </c>
      <c r="S2953" t="str">
        <f>IF(R2953&gt;=7,"High",IF(R2953&gt;=4,"Medium","Low"))</f>
        <v>Low</v>
      </c>
    </row>
    <row r="2954" spans="1:19">
      <c r="A2954" t="s">
        <v>3079</v>
      </c>
      <c r="B2954">
        <v>28</v>
      </c>
      <c r="C2954" t="s">
        <v>112</v>
      </c>
      <c r="D2954" t="s">
        <v>137</v>
      </c>
      <c r="E2954">
        <v>26</v>
      </c>
      <c r="F2954" t="s">
        <v>109</v>
      </c>
      <c r="G2954" t="s">
        <v>104</v>
      </c>
      <c r="H2954" s="5">
        <v>395</v>
      </c>
      <c r="I2954" s="5">
        <v>9628.7900000000009</v>
      </c>
      <c r="J2954" t="s">
        <v>140</v>
      </c>
      <c r="K2954" t="s">
        <v>106</v>
      </c>
      <c r="L2954">
        <v>0</v>
      </c>
      <c r="M2954">
        <v>0</v>
      </c>
      <c r="N2954">
        <v>5</v>
      </c>
      <c r="O2954" s="6">
        <v>5</v>
      </c>
      <c r="P2954" t="s">
        <v>107</v>
      </c>
      <c r="Q2954" t="s">
        <v>107</v>
      </c>
      <c r="R2954">
        <f>IF(F2954="Monthly",2,0)
+IF(E2954&lt;=6,2,0)
+IF(N2954&lt;=2,2,0)
+IF(L2954&gt;=4,2,0)
+IF(M2954&gt;=2,1,0)
+IF(H2954&gt;=_xlfn.PERCENTILE.INC($H$2:$H$10001,0.75),1,0)</f>
        <v>0</v>
      </c>
      <c r="S2954" t="str">
        <f>IF(R2954&gt;=7,"High",IF(R2954&gt;=4,"Medium","Low"))</f>
        <v>Low</v>
      </c>
    </row>
    <row r="2955" spans="1:19">
      <c r="A2955" t="s">
        <v>3080</v>
      </c>
      <c r="B2955">
        <v>27</v>
      </c>
      <c r="C2955" t="s">
        <v>112</v>
      </c>
      <c r="D2955" t="s">
        <v>131</v>
      </c>
      <c r="E2955">
        <v>22</v>
      </c>
      <c r="F2955" t="s">
        <v>109</v>
      </c>
      <c r="G2955" t="s">
        <v>110</v>
      </c>
      <c r="H2955" s="5">
        <v>780</v>
      </c>
      <c r="I2955" s="5">
        <v>17013.400000000001</v>
      </c>
      <c r="J2955" t="s">
        <v>115</v>
      </c>
      <c r="K2955" t="s">
        <v>106</v>
      </c>
      <c r="L2955">
        <v>0</v>
      </c>
      <c r="M2955">
        <v>0</v>
      </c>
      <c r="N2955">
        <v>5</v>
      </c>
      <c r="O2955" s="6">
        <v>0</v>
      </c>
      <c r="P2955" t="s">
        <v>107</v>
      </c>
      <c r="Q2955" t="s">
        <v>107</v>
      </c>
      <c r="R2955">
        <f>IF(F2955="Monthly",2,0)
+IF(E2955&lt;=6,2,0)
+IF(N2955&lt;=2,2,0)
+IF(L2955&gt;=4,2,0)
+IF(M2955&gt;=2,1,0)
+IF(H2955&gt;=_xlfn.PERCENTILE.INC($H$2:$H$10001,0.75),1,0)</f>
        <v>0</v>
      </c>
      <c r="S2955" t="str">
        <f>IF(R2955&gt;=7,"High",IF(R2955&gt;=4,"Medium","Low"))</f>
        <v>Low</v>
      </c>
    </row>
    <row r="2956" spans="1:19">
      <c r="A2956" t="s">
        <v>3081</v>
      </c>
      <c r="B2956">
        <v>36</v>
      </c>
      <c r="C2956" t="s">
        <v>101</v>
      </c>
      <c r="D2956" t="s">
        <v>102</v>
      </c>
      <c r="E2956">
        <v>61</v>
      </c>
      <c r="F2956" t="s">
        <v>121</v>
      </c>
      <c r="G2956" t="s">
        <v>110</v>
      </c>
      <c r="H2956" s="5">
        <v>730</v>
      </c>
      <c r="I2956" s="5">
        <v>44656.08</v>
      </c>
      <c r="J2956" t="s">
        <v>134</v>
      </c>
      <c r="K2956" t="s">
        <v>106</v>
      </c>
      <c r="L2956">
        <v>0</v>
      </c>
      <c r="M2956">
        <v>0</v>
      </c>
      <c r="N2956">
        <v>5</v>
      </c>
      <c r="O2956" s="6">
        <v>0</v>
      </c>
      <c r="P2956" t="s">
        <v>107</v>
      </c>
      <c r="Q2956" t="s">
        <v>107</v>
      </c>
      <c r="R2956">
        <f>IF(F2956="Monthly",2,0)
+IF(E2956&lt;=6,2,0)
+IF(N2956&lt;=2,2,0)
+IF(L2956&gt;=4,2,0)
+IF(M2956&gt;=2,1,0)
+IF(H2956&gt;=_xlfn.PERCENTILE.INC($H$2:$H$10001,0.75),1,0)</f>
        <v>0</v>
      </c>
      <c r="S2956" t="str">
        <f>IF(R2956&gt;=7,"High",IF(R2956&gt;=4,"Medium","Low"))</f>
        <v>Low</v>
      </c>
    </row>
    <row r="2957" spans="1:19">
      <c r="A2957" t="s">
        <v>3082</v>
      </c>
      <c r="B2957">
        <v>27</v>
      </c>
      <c r="C2957" t="s">
        <v>101</v>
      </c>
      <c r="D2957" t="s">
        <v>137</v>
      </c>
      <c r="E2957">
        <v>8</v>
      </c>
      <c r="F2957" t="s">
        <v>103</v>
      </c>
      <c r="G2957" t="s">
        <v>129</v>
      </c>
      <c r="H2957" s="5">
        <v>991</v>
      </c>
      <c r="I2957" s="5">
        <v>8157.42</v>
      </c>
      <c r="J2957" t="s">
        <v>134</v>
      </c>
      <c r="K2957" t="s">
        <v>106</v>
      </c>
      <c r="L2957">
        <v>1</v>
      </c>
      <c r="M2957">
        <v>0</v>
      </c>
      <c r="N2957">
        <v>5</v>
      </c>
      <c r="O2957" s="6">
        <v>0</v>
      </c>
      <c r="P2957" t="s">
        <v>107</v>
      </c>
      <c r="Q2957" t="s">
        <v>107</v>
      </c>
      <c r="R2957">
        <f>IF(F2957="Monthly",2,0)
+IF(E2957&lt;=6,2,0)
+IF(N2957&lt;=2,2,0)
+IF(L2957&gt;=4,2,0)
+IF(M2957&gt;=2,1,0)
+IF(H2957&gt;=_xlfn.PERCENTILE.INC($H$2:$H$10001,0.75),1,0)</f>
        <v>3</v>
      </c>
      <c r="S2957" t="str">
        <f>IF(R2957&gt;=7,"High",IF(R2957&gt;=4,"Medium","Low"))</f>
        <v>Low</v>
      </c>
    </row>
    <row r="2958" spans="1:19">
      <c r="A2958" t="s">
        <v>3083</v>
      </c>
      <c r="B2958">
        <v>42</v>
      </c>
      <c r="C2958" t="s">
        <v>101</v>
      </c>
      <c r="D2958" t="s">
        <v>131</v>
      </c>
      <c r="E2958">
        <v>42</v>
      </c>
      <c r="F2958" t="s">
        <v>121</v>
      </c>
      <c r="G2958" t="s">
        <v>104</v>
      </c>
      <c r="H2958" s="5">
        <v>544</v>
      </c>
      <c r="I2958" s="5">
        <v>22522.49</v>
      </c>
      <c r="J2958" t="s">
        <v>105</v>
      </c>
      <c r="K2958" t="s">
        <v>106</v>
      </c>
      <c r="L2958">
        <v>0</v>
      </c>
      <c r="M2958">
        <v>0</v>
      </c>
      <c r="N2958">
        <v>4</v>
      </c>
      <c r="O2958" s="6">
        <v>0</v>
      </c>
      <c r="P2958" t="s">
        <v>106</v>
      </c>
      <c r="Q2958" t="s">
        <v>107</v>
      </c>
      <c r="R2958">
        <f>IF(F2958="Monthly",2,0)
+IF(E2958&lt;=6,2,0)
+IF(N2958&lt;=2,2,0)
+IF(L2958&gt;=4,2,0)
+IF(M2958&gt;=2,1,0)
+IF(H2958&gt;=_xlfn.PERCENTILE.INC($H$2:$H$10001,0.75),1,0)</f>
        <v>0</v>
      </c>
      <c r="S2958" t="str">
        <f>IF(R2958&gt;=7,"High",IF(R2958&gt;=4,"Medium","Low"))</f>
        <v>Low</v>
      </c>
    </row>
    <row r="2959" spans="1:19">
      <c r="A2959" t="s">
        <v>3084</v>
      </c>
      <c r="B2959">
        <v>41</v>
      </c>
      <c r="C2959" t="s">
        <v>101</v>
      </c>
      <c r="D2959" t="s">
        <v>113</v>
      </c>
      <c r="E2959">
        <v>27</v>
      </c>
      <c r="F2959" t="s">
        <v>109</v>
      </c>
      <c r="G2959" t="s">
        <v>110</v>
      </c>
      <c r="H2959" s="5">
        <v>763</v>
      </c>
      <c r="I2959" s="5">
        <v>19472.150000000001</v>
      </c>
      <c r="J2959" t="s">
        <v>105</v>
      </c>
      <c r="K2959" t="s">
        <v>106</v>
      </c>
      <c r="L2959">
        <v>0</v>
      </c>
      <c r="M2959">
        <v>0</v>
      </c>
      <c r="N2959">
        <v>5</v>
      </c>
      <c r="O2959" s="6">
        <v>5</v>
      </c>
      <c r="P2959" t="s">
        <v>107</v>
      </c>
      <c r="Q2959" t="s">
        <v>107</v>
      </c>
      <c r="R2959">
        <f>IF(F2959="Monthly",2,0)
+IF(E2959&lt;=6,2,0)
+IF(N2959&lt;=2,2,0)
+IF(L2959&gt;=4,2,0)
+IF(M2959&gt;=2,1,0)
+IF(H2959&gt;=_xlfn.PERCENTILE.INC($H$2:$H$10001,0.75),1,0)</f>
        <v>0</v>
      </c>
      <c r="S2959" t="str">
        <f>IF(R2959&gt;=7,"High",IF(R2959&gt;=4,"Medium","Low"))</f>
        <v>Low</v>
      </c>
    </row>
    <row r="2960" spans="1:19">
      <c r="A2960" t="s">
        <v>3085</v>
      </c>
      <c r="B2960">
        <v>44</v>
      </c>
      <c r="C2960" t="s">
        <v>101</v>
      </c>
      <c r="D2960" t="s">
        <v>131</v>
      </c>
      <c r="E2960">
        <v>29</v>
      </c>
      <c r="F2960" t="s">
        <v>103</v>
      </c>
      <c r="G2960" t="s">
        <v>110</v>
      </c>
      <c r="H2960" s="5">
        <v>725</v>
      </c>
      <c r="I2960" s="5">
        <v>21421.43</v>
      </c>
      <c r="J2960" t="s">
        <v>105</v>
      </c>
      <c r="K2960" t="s">
        <v>106</v>
      </c>
      <c r="L2960">
        <v>0</v>
      </c>
      <c r="M2960">
        <v>0</v>
      </c>
      <c r="N2960">
        <v>5</v>
      </c>
      <c r="O2960" s="6">
        <v>0</v>
      </c>
      <c r="P2960" t="s">
        <v>106</v>
      </c>
      <c r="Q2960" t="s">
        <v>107</v>
      </c>
      <c r="R2960">
        <f>IF(F2960="Monthly",2,0)
+IF(E2960&lt;=6,2,0)
+IF(N2960&lt;=2,2,0)
+IF(L2960&gt;=4,2,0)
+IF(M2960&gt;=2,1,0)
+IF(H2960&gt;=_xlfn.PERCENTILE.INC($H$2:$H$10001,0.75),1,0)</f>
        <v>2</v>
      </c>
      <c r="S2960" t="str">
        <f>IF(R2960&gt;=7,"High",IF(R2960&gt;=4,"Medium","Low"))</f>
        <v>Low</v>
      </c>
    </row>
    <row r="2961" spans="1:19">
      <c r="A2961" t="s">
        <v>3086</v>
      </c>
      <c r="B2961">
        <v>51</v>
      </c>
      <c r="C2961" t="s">
        <v>101</v>
      </c>
      <c r="D2961" t="s">
        <v>126</v>
      </c>
      <c r="E2961">
        <v>40</v>
      </c>
      <c r="F2961" t="s">
        <v>109</v>
      </c>
      <c r="G2961" t="s">
        <v>110</v>
      </c>
      <c r="H2961" s="5">
        <v>782</v>
      </c>
      <c r="I2961" s="5">
        <v>27913.03</v>
      </c>
      <c r="J2961" t="s">
        <v>140</v>
      </c>
      <c r="K2961" t="s">
        <v>106</v>
      </c>
      <c r="L2961">
        <v>3</v>
      </c>
      <c r="M2961">
        <v>1</v>
      </c>
      <c r="N2961">
        <v>3</v>
      </c>
      <c r="O2961" s="6">
        <v>10</v>
      </c>
      <c r="P2961" t="s">
        <v>107</v>
      </c>
      <c r="Q2961" t="s">
        <v>107</v>
      </c>
      <c r="R2961">
        <f>IF(F2961="Monthly",2,0)
+IF(E2961&lt;=6,2,0)
+IF(N2961&lt;=2,2,0)
+IF(L2961&gt;=4,2,0)
+IF(M2961&gt;=2,1,0)
+IF(H2961&gt;=_xlfn.PERCENTILE.INC($H$2:$H$10001,0.75),1,0)</f>
        <v>0</v>
      </c>
      <c r="S2961" t="str">
        <f>IF(R2961&gt;=7,"High",IF(R2961&gt;=4,"Medium","Low"))</f>
        <v>Low</v>
      </c>
    </row>
    <row r="2962" spans="1:19">
      <c r="A2962" t="s">
        <v>3087</v>
      </c>
      <c r="B2962">
        <v>26</v>
      </c>
      <c r="C2962" t="s">
        <v>101</v>
      </c>
      <c r="D2962" t="s">
        <v>131</v>
      </c>
      <c r="E2962">
        <v>50</v>
      </c>
      <c r="F2962" t="s">
        <v>109</v>
      </c>
      <c r="G2962" t="s">
        <v>104</v>
      </c>
      <c r="H2962" s="5">
        <v>406</v>
      </c>
      <c r="I2962" s="5">
        <v>19975.580000000002</v>
      </c>
      <c r="J2962" t="s">
        <v>105</v>
      </c>
      <c r="K2962" t="s">
        <v>106</v>
      </c>
      <c r="L2962">
        <v>2</v>
      </c>
      <c r="M2962">
        <v>0</v>
      </c>
      <c r="N2962">
        <v>4</v>
      </c>
      <c r="O2962" s="6">
        <v>0</v>
      </c>
      <c r="P2962" t="s">
        <v>106</v>
      </c>
      <c r="Q2962" t="s">
        <v>107</v>
      </c>
      <c r="R2962">
        <f>IF(F2962="Monthly",2,0)
+IF(E2962&lt;=6,2,0)
+IF(N2962&lt;=2,2,0)
+IF(L2962&gt;=4,2,0)
+IF(M2962&gt;=2,1,0)
+IF(H2962&gt;=_xlfn.PERCENTILE.INC($H$2:$H$10001,0.75),1,0)</f>
        <v>0</v>
      </c>
      <c r="S2962" t="str">
        <f>IF(R2962&gt;=7,"High",IF(R2962&gt;=4,"Medium","Low"))</f>
        <v>Low</v>
      </c>
    </row>
    <row r="2963" spans="1:19">
      <c r="A2963" t="s">
        <v>3088</v>
      </c>
      <c r="B2963">
        <v>28</v>
      </c>
      <c r="C2963" t="s">
        <v>112</v>
      </c>
      <c r="D2963" t="s">
        <v>102</v>
      </c>
      <c r="E2963">
        <v>19</v>
      </c>
      <c r="F2963" t="s">
        <v>103</v>
      </c>
      <c r="G2963" t="s">
        <v>104</v>
      </c>
      <c r="H2963" s="5">
        <v>512</v>
      </c>
      <c r="I2963" s="5">
        <v>9679.1200000000008</v>
      </c>
      <c r="J2963" t="s">
        <v>134</v>
      </c>
      <c r="K2963" t="s">
        <v>106</v>
      </c>
      <c r="L2963">
        <v>2</v>
      </c>
      <c r="M2963">
        <v>1</v>
      </c>
      <c r="N2963">
        <v>5</v>
      </c>
      <c r="O2963" s="6">
        <v>0</v>
      </c>
      <c r="P2963" t="s">
        <v>107</v>
      </c>
      <c r="Q2963" t="s">
        <v>106</v>
      </c>
      <c r="R2963">
        <f>IF(F2963="Monthly",2,0)
+IF(E2963&lt;=6,2,0)
+IF(N2963&lt;=2,2,0)
+IF(L2963&gt;=4,2,0)
+IF(M2963&gt;=2,1,0)
+IF(H2963&gt;=_xlfn.PERCENTILE.INC($H$2:$H$10001,0.75),1,0)</f>
        <v>2</v>
      </c>
      <c r="S2963" t="str">
        <f>IF(R2963&gt;=7,"High",IF(R2963&gt;=4,"Medium","Low"))</f>
        <v>Low</v>
      </c>
    </row>
    <row r="2964" spans="1:19">
      <c r="A2964" t="s">
        <v>3089</v>
      </c>
      <c r="B2964">
        <v>46</v>
      </c>
      <c r="C2964" t="s">
        <v>101</v>
      </c>
      <c r="D2964" t="s">
        <v>159</v>
      </c>
      <c r="E2964">
        <v>28</v>
      </c>
      <c r="F2964" t="s">
        <v>103</v>
      </c>
      <c r="G2964" t="s">
        <v>110</v>
      </c>
      <c r="H2964" s="5">
        <v>656</v>
      </c>
      <c r="I2964" s="5">
        <v>18785.900000000001</v>
      </c>
      <c r="J2964" t="s">
        <v>134</v>
      </c>
      <c r="K2964" t="s">
        <v>106</v>
      </c>
      <c r="L2964">
        <v>0</v>
      </c>
      <c r="M2964">
        <v>0</v>
      </c>
      <c r="N2964">
        <v>5</v>
      </c>
      <c r="O2964" s="6">
        <v>0</v>
      </c>
      <c r="P2964" t="s">
        <v>106</v>
      </c>
      <c r="Q2964" t="s">
        <v>107</v>
      </c>
      <c r="R2964">
        <f>IF(F2964="Monthly",2,0)
+IF(E2964&lt;=6,2,0)
+IF(N2964&lt;=2,2,0)
+IF(L2964&gt;=4,2,0)
+IF(M2964&gt;=2,1,0)
+IF(H2964&gt;=_xlfn.PERCENTILE.INC($H$2:$H$10001,0.75),1,0)</f>
        <v>2</v>
      </c>
      <c r="S2964" t="str">
        <f>IF(R2964&gt;=7,"High",IF(R2964&gt;=4,"Medium","Low"))</f>
        <v>Low</v>
      </c>
    </row>
    <row r="2965" spans="1:19">
      <c r="A2965" t="s">
        <v>3090</v>
      </c>
      <c r="B2965">
        <v>40</v>
      </c>
      <c r="C2965" t="s">
        <v>101</v>
      </c>
      <c r="D2965" t="s">
        <v>131</v>
      </c>
      <c r="E2965">
        <v>27</v>
      </c>
      <c r="F2965" t="s">
        <v>121</v>
      </c>
      <c r="G2965" t="s">
        <v>110</v>
      </c>
      <c r="H2965" s="5">
        <v>815</v>
      </c>
      <c r="I2965" s="5">
        <v>20004.86</v>
      </c>
      <c r="J2965" t="s">
        <v>134</v>
      </c>
      <c r="K2965" t="s">
        <v>106</v>
      </c>
      <c r="L2965">
        <v>1</v>
      </c>
      <c r="M2965">
        <v>0</v>
      </c>
      <c r="N2965">
        <v>4</v>
      </c>
      <c r="O2965" s="6">
        <v>10</v>
      </c>
      <c r="P2965" t="s">
        <v>106</v>
      </c>
      <c r="Q2965" t="s">
        <v>107</v>
      </c>
      <c r="R2965">
        <f>IF(F2965="Monthly",2,0)
+IF(E2965&lt;=6,2,0)
+IF(N2965&lt;=2,2,0)
+IF(L2965&gt;=4,2,0)
+IF(M2965&gt;=2,1,0)
+IF(H2965&gt;=_xlfn.PERCENTILE.INC($H$2:$H$10001,0.75),1,0)</f>
        <v>1</v>
      </c>
      <c r="S2965" t="str">
        <f>IF(R2965&gt;=7,"High",IF(R2965&gt;=4,"Medium","Low"))</f>
        <v>Low</v>
      </c>
    </row>
    <row r="2966" spans="1:19">
      <c r="A2966" t="s">
        <v>3091</v>
      </c>
      <c r="B2966">
        <v>39</v>
      </c>
      <c r="C2966" t="s">
        <v>112</v>
      </c>
      <c r="D2966" t="s">
        <v>137</v>
      </c>
      <c r="E2966">
        <v>33</v>
      </c>
      <c r="F2966" t="s">
        <v>109</v>
      </c>
      <c r="G2966" t="s">
        <v>110</v>
      </c>
      <c r="H2966" s="5">
        <v>673</v>
      </c>
      <c r="I2966" s="5">
        <v>21840.09</v>
      </c>
      <c r="J2966" t="s">
        <v>105</v>
      </c>
      <c r="K2966" t="s">
        <v>106</v>
      </c>
      <c r="L2966">
        <v>0</v>
      </c>
      <c r="M2966">
        <v>0</v>
      </c>
      <c r="N2966">
        <v>5</v>
      </c>
      <c r="O2966" s="6">
        <v>0</v>
      </c>
      <c r="P2966" t="s">
        <v>107</v>
      </c>
      <c r="Q2966" t="s">
        <v>107</v>
      </c>
      <c r="R2966">
        <f>IF(F2966="Monthly",2,0)
+IF(E2966&lt;=6,2,0)
+IF(N2966&lt;=2,2,0)
+IF(L2966&gt;=4,2,0)
+IF(M2966&gt;=2,1,0)
+IF(H2966&gt;=_xlfn.PERCENTILE.INC($H$2:$H$10001,0.75),1,0)</f>
        <v>0</v>
      </c>
      <c r="S2966" t="str">
        <f>IF(R2966&gt;=7,"High",IF(R2966&gt;=4,"Medium","Low"))</f>
        <v>Low</v>
      </c>
    </row>
    <row r="2967" spans="1:19">
      <c r="A2967" t="s">
        <v>3092</v>
      </c>
      <c r="B2967">
        <v>49</v>
      </c>
      <c r="C2967" t="s">
        <v>112</v>
      </c>
      <c r="D2967" t="s">
        <v>102</v>
      </c>
      <c r="E2967">
        <v>18</v>
      </c>
      <c r="F2967" t="s">
        <v>103</v>
      </c>
      <c r="G2967" t="s">
        <v>110</v>
      </c>
      <c r="H2967" s="5">
        <v>709</v>
      </c>
      <c r="I2967" s="5">
        <v>12760.48</v>
      </c>
      <c r="J2967" t="s">
        <v>115</v>
      </c>
      <c r="K2967" t="s">
        <v>106</v>
      </c>
      <c r="L2967">
        <v>1</v>
      </c>
      <c r="M2967">
        <v>0</v>
      </c>
      <c r="N2967">
        <v>5</v>
      </c>
      <c r="O2967" s="6">
        <v>0</v>
      </c>
      <c r="P2967" t="s">
        <v>107</v>
      </c>
      <c r="Q2967" t="s">
        <v>106</v>
      </c>
      <c r="R2967">
        <f>IF(F2967="Monthly",2,0)
+IF(E2967&lt;=6,2,0)
+IF(N2967&lt;=2,2,0)
+IF(L2967&gt;=4,2,0)
+IF(M2967&gt;=2,1,0)
+IF(H2967&gt;=_xlfn.PERCENTILE.INC($H$2:$H$10001,0.75),1,0)</f>
        <v>2</v>
      </c>
      <c r="S2967" t="str">
        <f>IF(R2967&gt;=7,"High",IF(R2967&gt;=4,"Medium","Low"))</f>
        <v>Low</v>
      </c>
    </row>
    <row r="2968" spans="1:19">
      <c r="A2968" t="s">
        <v>3093</v>
      </c>
      <c r="B2968">
        <v>51</v>
      </c>
      <c r="C2968" t="s">
        <v>101</v>
      </c>
      <c r="D2968" t="s">
        <v>133</v>
      </c>
      <c r="E2968">
        <v>41</v>
      </c>
      <c r="F2968" t="s">
        <v>103</v>
      </c>
      <c r="G2968" t="s">
        <v>104</v>
      </c>
      <c r="H2968" s="5">
        <v>401</v>
      </c>
      <c r="I2968" s="5">
        <v>16360.56</v>
      </c>
      <c r="J2968" t="s">
        <v>134</v>
      </c>
      <c r="K2968" t="s">
        <v>106</v>
      </c>
      <c r="L2968">
        <v>3</v>
      </c>
      <c r="M2968">
        <v>0</v>
      </c>
      <c r="N2968">
        <v>4</v>
      </c>
      <c r="O2968" s="6">
        <v>0</v>
      </c>
      <c r="P2968" t="s">
        <v>107</v>
      </c>
      <c r="Q2968" t="s">
        <v>107</v>
      </c>
      <c r="R2968">
        <f>IF(F2968="Monthly",2,0)
+IF(E2968&lt;=6,2,0)
+IF(N2968&lt;=2,2,0)
+IF(L2968&gt;=4,2,0)
+IF(M2968&gt;=2,1,0)
+IF(H2968&gt;=_xlfn.PERCENTILE.INC($H$2:$H$10001,0.75),1,0)</f>
        <v>2</v>
      </c>
      <c r="S2968" t="str">
        <f>IF(R2968&gt;=7,"High",IF(R2968&gt;=4,"Medium","Low"))</f>
        <v>Low</v>
      </c>
    </row>
    <row r="2969" spans="1:19">
      <c r="A2969" t="s">
        <v>3094</v>
      </c>
      <c r="B2969">
        <v>34</v>
      </c>
      <c r="C2969" t="s">
        <v>112</v>
      </c>
      <c r="D2969" t="s">
        <v>126</v>
      </c>
      <c r="E2969">
        <v>27</v>
      </c>
      <c r="F2969" t="s">
        <v>109</v>
      </c>
      <c r="G2969" t="s">
        <v>110</v>
      </c>
      <c r="H2969" s="5">
        <v>788</v>
      </c>
      <c r="I2969" s="5">
        <v>21119.61</v>
      </c>
      <c r="J2969" t="s">
        <v>134</v>
      </c>
      <c r="K2969" t="s">
        <v>107</v>
      </c>
      <c r="L2969">
        <v>0</v>
      </c>
      <c r="M2969">
        <v>0</v>
      </c>
      <c r="N2969">
        <v>5</v>
      </c>
      <c r="O2969" s="6">
        <v>0</v>
      </c>
      <c r="P2969" t="s">
        <v>107</v>
      </c>
      <c r="Q2969" t="s">
        <v>107</v>
      </c>
      <c r="R2969">
        <f>IF(F2969="Monthly",2,0)
+IF(E2969&lt;=6,2,0)
+IF(N2969&lt;=2,2,0)
+IF(L2969&gt;=4,2,0)
+IF(M2969&gt;=2,1,0)
+IF(H2969&gt;=_xlfn.PERCENTILE.INC($H$2:$H$10001,0.75),1,0)</f>
        <v>0</v>
      </c>
      <c r="S2969" t="str">
        <f>IF(R2969&gt;=7,"High",IF(R2969&gt;=4,"Medium","Low"))</f>
        <v>Low</v>
      </c>
    </row>
    <row r="2970" spans="1:19">
      <c r="A2970" t="s">
        <v>3095</v>
      </c>
      <c r="B2970">
        <v>29</v>
      </c>
      <c r="C2970" t="s">
        <v>112</v>
      </c>
      <c r="D2970" t="s">
        <v>126</v>
      </c>
      <c r="E2970">
        <v>41</v>
      </c>
      <c r="F2970" t="s">
        <v>103</v>
      </c>
      <c r="G2970" t="s">
        <v>129</v>
      </c>
      <c r="H2970" s="5">
        <v>1032</v>
      </c>
      <c r="I2970" s="5">
        <v>43388.46</v>
      </c>
      <c r="J2970" t="s">
        <v>134</v>
      </c>
      <c r="K2970" t="s">
        <v>106</v>
      </c>
      <c r="L2970">
        <v>0</v>
      </c>
      <c r="M2970">
        <v>0</v>
      </c>
      <c r="N2970">
        <v>5</v>
      </c>
      <c r="O2970" s="6">
        <v>0</v>
      </c>
      <c r="P2970" t="s">
        <v>106</v>
      </c>
      <c r="Q2970" t="s">
        <v>107</v>
      </c>
      <c r="R2970">
        <f>IF(F2970="Monthly",2,0)
+IF(E2970&lt;=6,2,0)
+IF(N2970&lt;=2,2,0)
+IF(L2970&gt;=4,2,0)
+IF(M2970&gt;=2,1,0)
+IF(H2970&gt;=_xlfn.PERCENTILE.INC($H$2:$H$10001,0.75),1,0)</f>
        <v>3</v>
      </c>
      <c r="S2970" t="str">
        <f>IF(R2970&gt;=7,"High",IF(R2970&gt;=4,"Medium","Low"))</f>
        <v>Low</v>
      </c>
    </row>
    <row r="2971" spans="1:19">
      <c r="A2971" t="s">
        <v>3096</v>
      </c>
      <c r="B2971">
        <v>62</v>
      </c>
      <c r="C2971" t="s">
        <v>101</v>
      </c>
      <c r="D2971" t="s">
        <v>137</v>
      </c>
      <c r="E2971">
        <v>54</v>
      </c>
      <c r="F2971" t="s">
        <v>109</v>
      </c>
      <c r="G2971" t="s">
        <v>104</v>
      </c>
      <c r="H2971" s="5">
        <v>519</v>
      </c>
      <c r="I2971" s="5">
        <v>28167.17</v>
      </c>
      <c r="J2971" t="s">
        <v>134</v>
      </c>
      <c r="K2971" t="s">
        <v>107</v>
      </c>
      <c r="L2971">
        <v>0</v>
      </c>
      <c r="M2971">
        <v>0</v>
      </c>
      <c r="N2971">
        <v>4</v>
      </c>
      <c r="O2971" s="6">
        <v>0</v>
      </c>
      <c r="P2971" t="s">
        <v>106</v>
      </c>
      <c r="Q2971" t="s">
        <v>107</v>
      </c>
      <c r="R2971">
        <f>IF(F2971="Monthly",2,0)
+IF(E2971&lt;=6,2,0)
+IF(N2971&lt;=2,2,0)
+IF(L2971&gt;=4,2,0)
+IF(M2971&gt;=2,1,0)
+IF(H2971&gt;=_xlfn.PERCENTILE.INC($H$2:$H$10001,0.75),1,0)</f>
        <v>0</v>
      </c>
      <c r="S2971" t="str">
        <f>IF(R2971&gt;=7,"High",IF(R2971&gt;=4,"Medium","Low"))</f>
        <v>Low</v>
      </c>
    </row>
    <row r="2972" spans="1:19">
      <c r="A2972" t="s">
        <v>3097</v>
      </c>
      <c r="B2972">
        <v>26</v>
      </c>
      <c r="C2972" t="s">
        <v>101</v>
      </c>
      <c r="D2972" t="s">
        <v>123</v>
      </c>
      <c r="E2972">
        <v>26</v>
      </c>
      <c r="F2972" t="s">
        <v>109</v>
      </c>
      <c r="G2972" t="s">
        <v>110</v>
      </c>
      <c r="H2972" s="5">
        <v>717</v>
      </c>
      <c r="I2972" s="5">
        <v>16865.18</v>
      </c>
      <c r="J2972" t="s">
        <v>115</v>
      </c>
      <c r="K2972" t="s">
        <v>107</v>
      </c>
      <c r="L2972">
        <v>1</v>
      </c>
      <c r="M2972">
        <v>0</v>
      </c>
      <c r="N2972">
        <v>5</v>
      </c>
      <c r="O2972" s="6">
        <v>10</v>
      </c>
      <c r="P2972" t="s">
        <v>107</v>
      </c>
      <c r="Q2972" t="s">
        <v>107</v>
      </c>
      <c r="R2972">
        <f>IF(F2972="Monthly",2,0)
+IF(E2972&lt;=6,2,0)
+IF(N2972&lt;=2,2,0)
+IF(L2972&gt;=4,2,0)
+IF(M2972&gt;=2,1,0)
+IF(H2972&gt;=_xlfn.PERCENTILE.INC($H$2:$H$10001,0.75),1,0)</f>
        <v>0</v>
      </c>
      <c r="S2972" t="str">
        <f>IF(R2972&gt;=7,"High",IF(R2972&gt;=4,"Medium","Low"))</f>
        <v>Low</v>
      </c>
    </row>
    <row r="2973" spans="1:19">
      <c r="A2973" t="s">
        <v>3098</v>
      </c>
      <c r="B2973">
        <v>39</v>
      </c>
      <c r="C2973" t="s">
        <v>101</v>
      </c>
      <c r="D2973" t="s">
        <v>126</v>
      </c>
      <c r="E2973">
        <v>29</v>
      </c>
      <c r="F2973" t="s">
        <v>109</v>
      </c>
      <c r="G2973" t="s">
        <v>104</v>
      </c>
      <c r="H2973" s="5">
        <v>535</v>
      </c>
      <c r="I2973" s="5">
        <v>15753.5</v>
      </c>
      <c r="J2973" t="s">
        <v>115</v>
      </c>
      <c r="K2973" t="s">
        <v>107</v>
      </c>
      <c r="L2973">
        <v>0</v>
      </c>
      <c r="M2973">
        <v>0</v>
      </c>
      <c r="N2973">
        <v>4</v>
      </c>
      <c r="O2973" s="6">
        <v>0</v>
      </c>
      <c r="P2973" t="s">
        <v>106</v>
      </c>
      <c r="Q2973" t="s">
        <v>107</v>
      </c>
      <c r="R2973">
        <f>IF(F2973="Monthly",2,0)
+IF(E2973&lt;=6,2,0)
+IF(N2973&lt;=2,2,0)
+IF(L2973&gt;=4,2,0)
+IF(M2973&gt;=2,1,0)
+IF(H2973&gt;=_xlfn.PERCENTILE.INC($H$2:$H$10001,0.75),1,0)</f>
        <v>0</v>
      </c>
      <c r="S2973" t="str">
        <f>IF(R2973&gt;=7,"High",IF(R2973&gt;=4,"Medium","Low"))</f>
        <v>Low</v>
      </c>
    </row>
    <row r="2974" spans="1:19">
      <c r="A2974" t="s">
        <v>3099</v>
      </c>
      <c r="B2974">
        <v>38</v>
      </c>
      <c r="C2974" t="s">
        <v>101</v>
      </c>
      <c r="D2974" t="s">
        <v>123</v>
      </c>
      <c r="E2974">
        <v>58</v>
      </c>
      <c r="F2974" t="s">
        <v>109</v>
      </c>
      <c r="G2974" t="s">
        <v>129</v>
      </c>
      <c r="H2974" s="5">
        <v>999</v>
      </c>
      <c r="I2974" s="5">
        <v>54132.73</v>
      </c>
      <c r="J2974" t="s">
        <v>10127</v>
      </c>
      <c r="K2974" t="s">
        <v>107</v>
      </c>
      <c r="L2974">
        <v>1</v>
      </c>
      <c r="M2974">
        <v>0</v>
      </c>
      <c r="N2974">
        <v>4</v>
      </c>
      <c r="O2974" s="6">
        <v>5</v>
      </c>
      <c r="P2974" t="s">
        <v>106</v>
      </c>
      <c r="Q2974" t="s">
        <v>107</v>
      </c>
      <c r="R2974">
        <f>IF(F2974="Monthly",2,0)
+IF(E2974&lt;=6,2,0)
+IF(N2974&lt;=2,2,0)
+IF(L2974&gt;=4,2,0)
+IF(M2974&gt;=2,1,0)
+IF(H2974&gt;=_xlfn.PERCENTILE.INC($H$2:$H$10001,0.75),1,0)</f>
        <v>1</v>
      </c>
      <c r="S2974" t="str">
        <f>IF(R2974&gt;=7,"High",IF(R2974&gt;=4,"Medium","Low"))</f>
        <v>Low</v>
      </c>
    </row>
    <row r="2975" spans="1:19">
      <c r="A2975" t="s">
        <v>3100</v>
      </c>
      <c r="B2975">
        <v>18</v>
      </c>
      <c r="C2975" t="s">
        <v>101</v>
      </c>
      <c r="D2975" t="s">
        <v>102</v>
      </c>
      <c r="E2975">
        <v>27</v>
      </c>
      <c r="F2975" t="s">
        <v>103</v>
      </c>
      <c r="G2975" t="s">
        <v>104</v>
      </c>
      <c r="H2975" s="5">
        <v>460</v>
      </c>
      <c r="I2975" s="5">
        <v>12239.2</v>
      </c>
      <c r="J2975" t="s">
        <v>134</v>
      </c>
      <c r="K2975" t="s">
        <v>107</v>
      </c>
      <c r="L2975">
        <v>0</v>
      </c>
      <c r="M2975">
        <v>0</v>
      </c>
      <c r="N2975">
        <v>4</v>
      </c>
      <c r="O2975" s="6">
        <v>0</v>
      </c>
      <c r="P2975" t="s">
        <v>106</v>
      </c>
      <c r="Q2975" t="s">
        <v>106</v>
      </c>
      <c r="R2975">
        <f>IF(F2975="Monthly",2,0)
+IF(E2975&lt;=6,2,0)
+IF(N2975&lt;=2,2,0)
+IF(L2975&gt;=4,2,0)
+IF(M2975&gt;=2,1,0)
+IF(H2975&gt;=_xlfn.PERCENTILE.INC($H$2:$H$10001,0.75),1,0)</f>
        <v>2</v>
      </c>
      <c r="S2975" t="str">
        <f>IF(R2975&gt;=7,"High",IF(R2975&gt;=4,"Medium","Low"))</f>
        <v>Low</v>
      </c>
    </row>
    <row r="2976" spans="1:19">
      <c r="A2976" t="s">
        <v>3101</v>
      </c>
      <c r="B2976">
        <v>28</v>
      </c>
      <c r="C2976" t="s">
        <v>112</v>
      </c>
      <c r="D2976" t="s">
        <v>119</v>
      </c>
      <c r="E2976">
        <v>23</v>
      </c>
      <c r="F2976" t="s">
        <v>109</v>
      </c>
      <c r="G2976" t="s">
        <v>129</v>
      </c>
      <c r="H2976" s="5">
        <v>986</v>
      </c>
      <c r="I2976" s="5">
        <v>22196.639999999999</v>
      </c>
      <c r="J2976" t="s">
        <v>105</v>
      </c>
      <c r="K2976" t="s">
        <v>106</v>
      </c>
      <c r="L2976">
        <v>0</v>
      </c>
      <c r="M2976">
        <v>0</v>
      </c>
      <c r="N2976">
        <v>5</v>
      </c>
      <c r="O2976" s="6">
        <v>0</v>
      </c>
      <c r="P2976" t="s">
        <v>107</v>
      </c>
      <c r="Q2976" t="s">
        <v>107</v>
      </c>
      <c r="R2976">
        <f>IF(F2976="Monthly",2,0)
+IF(E2976&lt;=6,2,0)
+IF(N2976&lt;=2,2,0)
+IF(L2976&gt;=4,2,0)
+IF(M2976&gt;=2,1,0)
+IF(H2976&gt;=_xlfn.PERCENTILE.INC($H$2:$H$10001,0.75),1,0)</f>
        <v>1</v>
      </c>
      <c r="S2976" t="str">
        <f>IF(R2976&gt;=7,"High",IF(R2976&gt;=4,"Medium","Low"))</f>
        <v>Low</v>
      </c>
    </row>
    <row r="2977" spans="1:19">
      <c r="A2977" t="s">
        <v>3102</v>
      </c>
      <c r="B2977">
        <v>48</v>
      </c>
      <c r="C2977" t="s">
        <v>101</v>
      </c>
      <c r="D2977" t="s">
        <v>102</v>
      </c>
      <c r="E2977">
        <v>22</v>
      </c>
      <c r="F2977" t="s">
        <v>121</v>
      </c>
      <c r="G2977" t="s">
        <v>110</v>
      </c>
      <c r="H2977" s="5">
        <v>719</v>
      </c>
      <c r="I2977" s="5">
        <v>15808.09</v>
      </c>
      <c r="J2977" t="s">
        <v>134</v>
      </c>
      <c r="K2977" t="s">
        <v>106</v>
      </c>
      <c r="L2977">
        <v>1</v>
      </c>
      <c r="M2977">
        <v>0</v>
      </c>
      <c r="N2977">
        <v>5</v>
      </c>
      <c r="O2977" s="6">
        <v>0</v>
      </c>
      <c r="P2977" t="s">
        <v>107</v>
      </c>
      <c r="Q2977" t="s">
        <v>107</v>
      </c>
      <c r="R2977">
        <f>IF(F2977="Monthly",2,0)
+IF(E2977&lt;=6,2,0)
+IF(N2977&lt;=2,2,0)
+IF(L2977&gt;=4,2,0)
+IF(M2977&gt;=2,1,0)
+IF(H2977&gt;=_xlfn.PERCENTILE.INC($H$2:$H$10001,0.75),1,0)</f>
        <v>0</v>
      </c>
      <c r="S2977" t="str">
        <f>IF(R2977&gt;=7,"High",IF(R2977&gt;=4,"Medium","Low"))</f>
        <v>Low</v>
      </c>
    </row>
    <row r="2978" spans="1:19">
      <c r="A2978" t="s">
        <v>3103</v>
      </c>
      <c r="B2978">
        <v>37</v>
      </c>
      <c r="C2978" t="s">
        <v>112</v>
      </c>
      <c r="D2978" t="s">
        <v>113</v>
      </c>
      <c r="E2978">
        <v>34</v>
      </c>
      <c r="F2978" t="s">
        <v>121</v>
      </c>
      <c r="G2978" t="s">
        <v>110</v>
      </c>
      <c r="H2978" s="5">
        <v>756</v>
      </c>
      <c r="I2978" s="5">
        <v>22430.69</v>
      </c>
      <c r="J2978" t="s">
        <v>115</v>
      </c>
      <c r="K2978" t="s">
        <v>106</v>
      </c>
      <c r="L2978">
        <v>1</v>
      </c>
      <c r="M2978">
        <v>0</v>
      </c>
      <c r="N2978">
        <v>5</v>
      </c>
      <c r="O2978" s="6">
        <v>15</v>
      </c>
      <c r="P2978" t="s">
        <v>107</v>
      </c>
      <c r="Q2978" t="s">
        <v>107</v>
      </c>
      <c r="R2978">
        <f>IF(F2978="Monthly",2,0)
+IF(E2978&lt;=6,2,0)
+IF(N2978&lt;=2,2,0)
+IF(L2978&gt;=4,2,0)
+IF(M2978&gt;=2,1,0)
+IF(H2978&gt;=_xlfn.PERCENTILE.INC($H$2:$H$10001,0.75),1,0)</f>
        <v>0</v>
      </c>
      <c r="S2978" t="str">
        <f>IF(R2978&gt;=7,"High",IF(R2978&gt;=4,"Medium","Low"))</f>
        <v>Low</v>
      </c>
    </row>
    <row r="2979" spans="1:19">
      <c r="A2979" t="s">
        <v>3104</v>
      </c>
      <c r="B2979">
        <v>48</v>
      </c>
      <c r="C2979" t="s">
        <v>101</v>
      </c>
      <c r="D2979" t="s">
        <v>123</v>
      </c>
      <c r="E2979">
        <v>25</v>
      </c>
      <c r="F2979" t="s">
        <v>109</v>
      </c>
      <c r="G2979" t="s">
        <v>110</v>
      </c>
      <c r="H2979" s="5">
        <v>774</v>
      </c>
      <c r="I2979" s="5">
        <v>19594.72</v>
      </c>
      <c r="J2979" t="s">
        <v>105</v>
      </c>
      <c r="K2979" t="s">
        <v>106</v>
      </c>
      <c r="L2979">
        <v>5</v>
      </c>
      <c r="M2979">
        <v>2</v>
      </c>
      <c r="N2979">
        <v>3</v>
      </c>
      <c r="O2979" s="6">
        <v>0</v>
      </c>
      <c r="P2979" t="s">
        <v>106</v>
      </c>
      <c r="Q2979" t="s">
        <v>106</v>
      </c>
      <c r="R2979">
        <f>IF(F2979="Monthly",2,0)
+IF(E2979&lt;=6,2,0)
+IF(N2979&lt;=2,2,0)
+IF(L2979&gt;=4,2,0)
+IF(M2979&gt;=2,1,0)
+IF(H2979&gt;=_xlfn.PERCENTILE.INC($H$2:$H$10001,0.75),1,0)</f>
        <v>3</v>
      </c>
      <c r="S2979" t="str">
        <f>IF(R2979&gt;=7,"High",IF(R2979&gt;=4,"Medium","Low"))</f>
        <v>Low</v>
      </c>
    </row>
    <row r="2980" spans="1:19">
      <c r="A2980" t="s">
        <v>3105</v>
      </c>
      <c r="B2980">
        <v>31</v>
      </c>
      <c r="C2980" t="s">
        <v>112</v>
      </c>
      <c r="D2980" t="s">
        <v>159</v>
      </c>
      <c r="E2980">
        <v>16</v>
      </c>
      <c r="F2980" t="s">
        <v>103</v>
      </c>
      <c r="G2980" t="s">
        <v>104</v>
      </c>
      <c r="H2980" s="5">
        <v>539</v>
      </c>
      <c r="I2980" s="5">
        <v>8657.0300000000007</v>
      </c>
      <c r="J2980" t="s">
        <v>134</v>
      </c>
      <c r="K2980" t="s">
        <v>107</v>
      </c>
      <c r="L2980">
        <v>0</v>
      </c>
      <c r="M2980">
        <v>0</v>
      </c>
      <c r="N2980">
        <v>5</v>
      </c>
      <c r="O2980" s="6">
        <v>0</v>
      </c>
      <c r="P2980" t="s">
        <v>106</v>
      </c>
      <c r="Q2980" t="s">
        <v>107</v>
      </c>
      <c r="R2980">
        <f>IF(F2980="Monthly",2,0)
+IF(E2980&lt;=6,2,0)
+IF(N2980&lt;=2,2,0)
+IF(L2980&gt;=4,2,0)
+IF(M2980&gt;=2,1,0)
+IF(H2980&gt;=_xlfn.PERCENTILE.INC($H$2:$H$10001,0.75),1,0)</f>
        <v>2</v>
      </c>
      <c r="S2980" t="str">
        <f>IF(R2980&gt;=7,"High",IF(R2980&gt;=4,"Medium","Low"))</f>
        <v>Low</v>
      </c>
    </row>
    <row r="2981" spans="1:19">
      <c r="A2981" t="s">
        <v>3106</v>
      </c>
      <c r="B2981">
        <v>44</v>
      </c>
      <c r="C2981" t="s">
        <v>112</v>
      </c>
      <c r="D2981" t="s">
        <v>159</v>
      </c>
      <c r="E2981">
        <v>25</v>
      </c>
      <c r="F2981" t="s">
        <v>109</v>
      </c>
      <c r="G2981" t="s">
        <v>110</v>
      </c>
      <c r="H2981" s="5">
        <v>686</v>
      </c>
      <c r="I2981" s="5">
        <v>17266.18</v>
      </c>
      <c r="J2981" t="s">
        <v>117</v>
      </c>
      <c r="K2981" t="s">
        <v>106</v>
      </c>
      <c r="L2981">
        <v>0</v>
      </c>
      <c r="M2981">
        <v>0</v>
      </c>
      <c r="N2981">
        <v>4</v>
      </c>
      <c r="O2981" s="6">
        <v>0</v>
      </c>
      <c r="P2981" t="s">
        <v>107</v>
      </c>
      <c r="Q2981" t="s">
        <v>106</v>
      </c>
      <c r="R2981">
        <f>IF(F2981="Monthly",2,0)
+IF(E2981&lt;=6,2,0)
+IF(N2981&lt;=2,2,0)
+IF(L2981&gt;=4,2,0)
+IF(M2981&gt;=2,1,0)
+IF(H2981&gt;=_xlfn.PERCENTILE.INC($H$2:$H$10001,0.75),1,0)</f>
        <v>0</v>
      </c>
      <c r="S2981" t="str">
        <f>IF(R2981&gt;=7,"High",IF(R2981&gt;=4,"Medium","Low"))</f>
        <v>Low</v>
      </c>
    </row>
    <row r="2982" spans="1:19">
      <c r="A2982" t="s">
        <v>3107</v>
      </c>
      <c r="B2982">
        <v>22</v>
      </c>
      <c r="C2982" t="s">
        <v>101</v>
      </c>
      <c r="D2982" t="s">
        <v>102</v>
      </c>
      <c r="E2982">
        <v>19</v>
      </c>
      <c r="F2982" t="s">
        <v>103</v>
      </c>
      <c r="G2982" t="s">
        <v>104</v>
      </c>
      <c r="H2982" s="5">
        <v>457</v>
      </c>
      <c r="I2982" s="5">
        <v>8684.42</v>
      </c>
      <c r="J2982" t="s">
        <v>115</v>
      </c>
      <c r="K2982" t="s">
        <v>106</v>
      </c>
      <c r="L2982">
        <v>1</v>
      </c>
      <c r="M2982">
        <v>0</v>
      </c>
      <c r="N2982">
        <v>5</v>
      </c>
      <c r="O2982" s="6">
        <v>0</v>
      </c>
      <c r="P2982" t="s">
        <v>106</v>
      </c>
      <c r="Q2982" t="s">
        <v>107</v>
      </c>
      <c r="R2982">
        <f>IF(F2982="Monthly",2,0)
+IF(E2982&lt;=6,2,0)
+IF(N2982&lt;=2,2,0)
+IF(L2982&gt;=4,2,0)
+IF(M2982&gt;=2,1,0)
+IF(H2982&gt;=_xlfn.PERCENTILE.INC($H$2:$H$10001,0.75),1,0)</f>
        <v>2</v>
      </c>
      <c r="S2982" t="str">
        <f>IF(R2982&gt;=7,"High",IF(R2982&gt;=4,"Medium","Low"))</f>
        <v>Low</v>
      </c>
    </row>
    <row r="2983" spans="1:19">
      <c r="A2983" t="s">
        <v>3108</v>
      </c>
      <c r="B2983">
        <v>29</v>
      </c>
      <c r="C2983" t="s">
        <v>112</v>
      </c>
      <c r="D2983" t="s">
        <v>128</v>
      </c>
      <c r="E2983">
        <v>53</v>
      </c>
      <c r="F2983" t="s">
        <v>103</v>
      </c>
      <c r="G2983" t="s">
        <v>104</v>
      </c>
      <c r="H2983" s="5">
        <v>431</v>
      </c>
      <c r="I2983" s="5">
        <v>22226.03</v>
      </c>
      <c r="J2983" t="s">
        <v>140</v>
      </c>
      <c r="K2983" t="s">
        <v>106</v>
      </c>
      <c r="L2983">
        <v>1</v>
      </c>
      <c r="M2983">
        <v>0</v>
      </c>
      <c r="N2983">
        <v>4</v>
      </c>
      <c r="O2983" s="6">
        <v>0</v>
      </c>
      <c r="P2983" t="s">
        <v>107</v>
      </c>
      <c r="Q2983" t="s">
        <v>107</v>
      </c>
      <c r="R2983">
        <f>IF(F2983="Monthly",2,0)
+IF(E2983&lt;=6,2,0)
+IF(N2983&lt;=2,2,0)
+IF(L2983&gt;=4,2,0)
+IF(M2983&gt;=2,1,0)
+IF(H2983&gt;=_xlfn.PERCENTILE.INC($H$2:$H$10001,0.75),1,0)</f>
        <v>2</v>
      </c>
      <c r="S2983" t="str">
        <f>IF(R2983&gt;=7,"High",IF(R2983&gt;=4,"Medium","Low"))</f>
        <v>Low</v>
      </c>
    </row>
    <row r="2984" spans="1:19">
      <c r="A2984" t="s">
        <v>3109</v>
      </c>
      <c r="B2984">
        <v>22</v>
      </c>
      <c r="C2984" t="s">
        <v>112</v>
      </c>
      <c r="D2984" t="s">
        <v>131</v>
      </c>
      <c r="E2984">
        <v>20</v>
      </c>
      <c r="F2984" t="s">
        <v>109</v>
      </c>
      <c r="G2984" t="s">
        <v>110</v>
      </c>
      <c r="H2984" s="5">
        <v>738</v>
      </c>
      <c r="I2984" s="5">
        <v>14287.96</v>
      </c>
      <c r="J2984" t="s">
        <v>117</v>
      </c>
      <c r="K2984" t="s">
        <v>106</v>
      </c>
      <c r="L2984">
        <v>10</v>
      </c>
      <c r="M2984">
        <v>3</v>
      </c>
      <c r="N2984">
        <v>2</v>
      </c>
      <c r="O2984" s="6">
        <v>5</v>
      </c>
      <c r="P2984" t="s">
        <v>107</v>
      </c>
      <c r="Q2984" t="s">
        <v>106</v>
      </c>
      <c r="R2984">
        <f>IF(F2984="Monthly",2,0)
+IF(E2984&lt;=6,2,0)
+IF(N2984&lt;=2,2,0)
+IF(L2984&gt;=4,2,0)
+IF(M2984&gt;=2,1,0)
+IF(H2984&gt;=_xlfn.PERCENTILE.INC($H$2:$H$10001,0.75),1,0)</f>
        <v>5</v>
      </c>
      <c r="S2984" t="str">
        <f>IF(R2984&gt;=7,"High",IF(R2984&gt;=4,"Medium","Low"))</f>
        <v>Medium</v>
      </c>
    </row>
    <row r="2985" spans="1:19">
      <c r="A2985" t="s">
        <v>3110</v>
      </c>
      <c r="B2985">
        <v>58</v>
      </c>
      <c r="C2985" t="s">
        <v>101</v>
      </c>
      <c r="D2985" t="s">
        <v>133</v>
      </c>
      <c r="E2985">
        <v>24</v>
      </c>
      <c r="F2985" t="s">
        <v>103</v>
      </c>
      <c r="G2985" t="s">
        <v>110</v>
      </c>
      <c r="H2985" s="5">
        <v>653</v>
      </c>
      <c r="I2985" s="5">
        <v>15480.89</v>
      </c>
      <c r="J2985" t="s">
        <v>134</v>
      </c>
      <c r="K2985" t="s">
        <v>107</v>
      </c>
      <c r="L2985">
        <v>0</v>
      </c>
      <c r="M2985">
        <v>0</v>
      </c>
      <c r="N2985">
        <v>5</v>
      </c>
      <c r="O2985" s="6">
        <v>0</v>
      </c>
      <c r="P2985" t="s">
        <v>107</v>
      </c>
      <c r="Q2985" t="s">
        <v>106</v>
      </c>
      <c r="R2985">
        <f>IF(F2985="Monthly",2,0)
+IF(E2985&lt;=6,2,0)
+IF(N2985&lt;=2,2,0)
+IF(L2985&gt;=4,2,0)
+IF(M2985&gt;=2,1,0)
+IF(H2985&gt;=_xlfn.PERCENTILE.INC($H$2:$H$10001,0.75),1,0)</f>
        <v>2</v>
      </c>
      <c r="S2985" t="str">
        <f>IF(R2985&gt;=7,"High",IF(R2985&gt;=4,"Medium","Low"))</f>
        <v>Low</v>
      </c>
    </row>
    <row r="2986" spans="1:19">
      <c r="A2986" t="s">
        <v>3111</v>
      </c>
      <c r="B2986">
        <v>43</v>
      </c>
      <c r="C2986" t="s">
        <v>112</v>
      </c>
      <c r="D2986" t="s">
        <v>137</v>
      </c>
      <c r="E2986">
        <v>23</v>
      </c>
      <c r="F2986" t="s">
        <v>103</v>
      </c>
      <c r="G2986" t="s">
        <v>129</v>
      </c>
      <c r="H2986" s="5">
        <v>1025</v>
      </c>
      <c r="I2986" s="5">
        <v>23172.73</v>
      </c>
      <c r="J2986" t="s">
        <v>117</v>
      </c>
      <c r="K2986" t="s">
        <v>106</v>
      </c>
      <c r="L2986">
        <v>0</v>
      </c>
      <c r="M2986">
        <v>0</v>
      </c>
      <c r="N2986">
        <v>5</v>
      </c>
      <c r="O2986" s="6">
        <v>0</v>
      </c>
      <c r="P2986" t="s">
        <v>106</v>
      </c>
      <c r="Q2986" t="s">
        <v>107</v>
      </c>
      <c r="R2986">
        <f>IF(F2986="Monthly",2,0)
+IF(E2986&lt;=6,2,0)
+IF(N2986&lt;=2,2,0)
+IF(L2986&gt;=4,2,0)
+IF(M2986&gt;=2,1,0)
+IF(H2986&gt;=_xlfn.PERCENTILE.INC($H$2:$H$10001,0.75),1,0)</f>
        <v>3</v>
      </c>
      <c r="S2986" t="str">
        <f>IF(R2986&gt;=7,"High",IF(R2986&gt;=4,"Medium","Low"))</f>
        <v>Low</v>
      </c>
    </row>
    <row r="2987" spans="1:19">
      <c r="A2987" t="s">
        <v>3112</v>
      </c>
      <c r="B2987">
        <v>36</v>
      </c>
      <c r="C2987" t="s">
        <v>101</v>
      </c>
      <c r="D2987" t="s">
        <v>102</v>
      </c>
      <c r="E2987">
        <v>72</v>
      </c>
      <c r="F2987" t="s">
        <v>121</v>
      </c>
      <c r="G2987" t="s">
        <v>110</v>
      </c>
      <c r="H2987" s="5">
        <v>806</v>
      </c>
      <c r="I2987" s="5">
        <v>58194.9</v>
      </c>
      <c r="J2987" t="s">
        <v>117</v>
      </c>
      <c r="K2987" t="s">
        <v>106</v>
      </c>
      <c r="L2987">
        <v>1</v>
      </c>
      <c r="M2987">
        <v>0</v>
      </c>
      <c r="N2987">
        <v>4</v>
      </c>
      <c r="O2987" s="6">
        <v>0</v>
      </c>
      <c r="P2987" t="s">
        <v>107</v>
      </c>
      <c r="Q2987" t="s">
        <v>107</v>
      </c>
      <c r="R2987">
        <f>IF(F2987="Monthly",2,0)
+IF(E2987&lt;=6,2,0)
+IF(N2987&lt;=2,2,0)
+IF(L2987&gt;=4,2,0)
+IF(M2987&gt;=2,1,0)
+IF(H2987&gt;=_xlfn.PERCENTILE.INC($H$2:$H$10001,0.75),1,0)</f>
        <v>1</v>
      </c>
      <c r="S2987" t="str">
        <f>IF(R2987&gt;=7,"High",IF(R2987&gt;=4,"Medium","Low"))</f>
        <v>Low</v>
      </c>
    </row>
    <row r="2988" spans="1:19">
      <c r="A2988" t="s">
        <v>3113</v>
      </c>
      <c r="B2988">
        <v>33</v>
      </c>
      <c r="C2988" t="s">
        <v>101</v>
      </c>
      <c r="D2988" t="s">
        <v>102</v>
      </c>
      <c r="E2988">
        <v>15</v>
      </c>
      <c r="F2988" t="s">
        <v>103</v>
      </c>
      <c r="G2988" t="s">
        <v>104</v>
      </c>
      <c r="H2988" s="5">
        <v>452</v>
      </c>
      <c r="I2988" s="5">
        <v>6614.58</v>
      </c>
      <c r="J2988" t="s">
        <v>117</v>
      </c>
      <c r="K2988" t="s">
        <v>106</v>
      </c>
      <c r="L2988">
        <v>7</v>
      </c>
      <c r="M2988">
        <v>3</v>
      </c>
      <c r="N2988">
        <v>2</v>
      </c>
      <c r="O2988" s="6">
        <v>0</v>
      </c>
      <c r="P2988" t="s">
        <v>107</v>
      </c>
      <c r="Q2988" t="s">
        <v>106</v>
      </c>
      <c r="R2988">
        <f>IF(F2988="Monthly",2,0)
+IF(E2988&lt;=6,2,0)
+IF(N2988&lt;=2,2,0)
+IF(L2988&gt;=4,2,0)
+IF(M2988&gt;=2,1,0)
+IF(H2988&gt;=_xlfn.PERCENTILE.INC($H$2:$H$10001,0.75),1,0)</f>
        <v>7</v>
      </c>
      <c r="S2988" t="str">
        <f>IF(R2988&gt;=7,"High",IF(R2988&gt;=4,"Medium","Low"))</f>
        <v>High</v>
      </c>
    </row>
    <row r="2989" spans="1:19">
      <c r="A2989" t="s">
        <v>3114</v>
      </c>
      <c r="B2989">
        <v>36</v>
      </c>
      <c r="C2989" t="s">
        <v>112</v>
      </c>
      <c r="D2989" t="s">
        <v>119</v>
      </c>
      <c r="E2989">
        <v>16</v>
      </c>
      <c r="F2989" t="s">
        <v>109</v>
      </c>
      <c r="G2989" t="s">
        <v>104</v>
      </c>
      <c r="H2989" s="5">
        <v>486</v>
      </c>
      <c r="I2989" s="5">
        <v>7624.09</v>
      </c>
      <c r="J2989" t="s">
        <v>117</v>
      </c>
      <c r="K2989" t="s">
        <v>106</v>
      </c>
      <c r="L2989">
        <v>0</v>
      </c>
      <c r="M2989">
        <v>0</v>
      </c>
      <c r="N2989">
        <v>4</v>
      </c>
      <c r="O2989" s="6">
        <v>0</v>
      </c>
      <c r="P2989" t="s">
        <v>106</v>
      </c>
      <c r="Q2989" t="s">
        <v>107</v>
      </c>
      <c r="R2989">
        <f>IF(F2989="Monthly",2,0)
+IF(E2989&lt;=6,2,0)
+IF(N2989&lt;=2,2,0)
+IF(L2989&gt;=4,2,0)
+IF(M2989&gt;=2,1,0)
+IF(H2989&gt;=_xlfn.PERCENTILE.INC($H$2:$H$10001,0.75),1,0)</f>
        <v>0</v>
      </c>
      <c r="S2989" t="str">
        <f>IF(R2989&gt;=7,"High",IF(R2989&gt;=4,"Medium","Low"))</f>
        <v>Low</v>
      </c>
    </row>
    <row r="2990" spans="1:19">
      <c r="A2990" t="s">
        <v>3115</v>
      </c>
      <c r="B2990">
        <v>44</v>
      </c>
      <c r="C2990" t="s">
        <v>112</v>
      </c>
      <c r="D2990" t="s">
        <v>131</v>
      </c>
      <c r="E2990">
        <v>57</v>
      </c>
      <c r="F2990" t="s">
        <v>121</v>
      </c>
      <c r="G2990" t="s">
        <v>104</v>
      </c>
      <c r="H2990" s="5">
        <v>501</v>
      </c>
      <c r="I2990" s="5">
        <v>27792.06</v>
      </c>
      <c r="J2990" t="s">
        <v>134</v>
      </c>
      <c r="K2990" t="s">
        <v>106</v>
      </c>
      <c r="L2990">
        <v>1</v>
      </c>
      <c r="M2990">
        <v>0</v>
      </c>
      <c r="N2990">
        <v>5</v>
      </c>
      <c r="O2990" s="6">
        <v>0</v>
      </c>
      <c r="P2990" t="s">
        <v>107</v>
      </c>
      <c r="Q2990" t="s">
        <v>107</v>
      </c>
      <c r="R2990">
        <f>IF(F2990="Monthly",2,0)
+IF(E2990&lt;=6,2,0)
+IF(N2990&lt;=2,2,0)
+IF(L2990&gt;=4,2,0)
+IF(M2990&gt;=2,1,0)
+IF(H2990&gt;=_xlfn.PERCENTILE.INC($H$2:$H$10001,0.75),1,0)</f>
        <v>0</v>
      </c>
      <c r="S2990" t="str">
        <f>IF(R2990&gt;=7,"High",IF(R2990&gt;=4,"Medium","Low"))</f>
        <v>Low</v>
      </c>
    </row>
    <row r="2991" spans="1:19">
      <c r="A2991" t="s">
        <v>3116</v>
      </c>
      <c r="B2991">
        <v>41</v>
      </c>
      <c r="C2991" t="s">
        <v>112</v>
      </c>
      <c r="D2991" t="s">
        <v>126</v>
      </c>
      <c r="E2991">
        <v>30</v>
      </c>
      <c r="F2991" t="s">
        <v>121</v>
      </c>
      <c r="G2991" t="s">
        <v>110</v>
      </c>
      <c r="H2991" s="5">
        <v>771</v>
      </c>
      <c r="I2991" s="5">
        <v>19530.55</v>
      </c>
      <c r="J2991" t="s">
        <v>117</v>
      </c>
      <c r="K2991" t="s">
        <v>107</v>
      </c>
      <c r="L2991">
        <v>0</v>
      </c>
      <c r="M2991">
        <v>0</v>
      </c>
      <c r="N2991">
        <v>5</v>
      </c>
      <c r="O2991" s="6">
        <v>15</v>
      </c>
      <c r="P2991" t="s">
        <v>106</v>
      </c>
      <c r="Q2991" t="s">
        <v>107</v>
      </c>
      <c r="R2991">
        <f>IF(F2991="Monthly",2,0)
+IF(E2991&lt;=6,2,0)
+IF(N2991&lt;=2,2,0)
+IF(L2991&gt;=4,2,0)
+IF(M2991&gt;=2,1,0)
+IF(H2991&gt;=_xlfn.PERCENTILE.INC($H$2:$H$10001,0.75),1,0)</f>
        <v>0</v>
      </c>
      <c r="S2991" t="str">
        <f>IF(R2991&gt;=7,"High",IF(R2991&gt;=4,"Medium","Low"))</f>
        <v>Low</v>
      </c>
    </row>
    <row r="2992" spans="1:19">
      <c r="A2992" t="s">
        <v>3117</v>
      </c>
      <c r="B2992">
        <v>22</v>
      </c>
      <c r="C2992" t="s">
        <v>101</v>
      </c>
      <c r="D2992" t="s">
        <v>131</v>
      </c>
      <c r="E2992">
        <v>41</v>
      </c>
      <c r="F2992" t="s">
        <v>103</v>
      </c>
      <c r="G2992" t="s">
        <v>104</v>
      </c>
      <c r="H2992" s="5">
        <v>450</v>
      </c>
      <c r="I2992" s="5">
        <v>18989.740000000002</v>
      </c>
      <c r="J2992" t="s">
        <v>115</v>
      </c>
      <c r="K2992" t="s">
        <v>106</v>
      </c>
      <c r="L2992">
        <v>2</v>
      </c>
      <c r="M2992">
        <v>0</v>
      </c>
      <c r="N2992">
        <v>5</v>
      </c>
      <c r="O2992" s="6">
        <v>0</v>
      </c>
      <c r="P2992" t="s">
        <v>106</v>
      </c>
      <c r="Q2992" t="s">
        <v>107</v>
      </c>
      <c r="R2992">
        <f>IF(F2992="Monthly",2,0)
+IF(E2992&lt;=6,2,0)
+IF(N2992&lt;=2,2,0)
+IF(L2992&gt;=4,2,0)
+IF(M2992&gt;=2,1,0)
+IF(H2992&gt;=_xlfn.PERCENTILE.INC($H$2:$H$10001,0.75),1,0)</f>
        <v>2</v>
      </c>
      <c r="S2992" t="str">
        <f>IF(R2992&gt;=7,"High",IF(R2992&gt;=4,"Medium","Low"))</f>
        <v>Low</v>
      </c>
    </row>
    <row r="2993" spans="1:19">
      <c r="A2993" t="s">
        <v>3118</v>
      </c>
      <c r="B2993">
        <v>25</v>
      </c>
      <c r="C2993" t="s">
        <v>101</v>
      </c>
      <c r="D2993" t="s">
        <v>102</v>
      </c>
      <c r="E2993">
        <v>66</v>
      </c>
      <c r="F2993" t="s">
        <v>109</v>
      </c>
      <c r="G2993" t="s">
        <v>110</v>
      </c>
      <c r="H2993" s="5">
        <v>671</v>
      </c>
      <c r="I2993" s="5">
        <v>43141.02</v>
      </c>
      <c r="J2993" t="s">
        <v>115</v>
      </c>
      <c r="K2993" t="s">
        <v>106</v>
      </c>
      <c r="L2993">
        <v>1</v>
      </c>
      <c r="M2993">
        <v>0</v>
      </c>
      <c r="N2993">
        <v>5</v>
      </c>
      <c r="O2993" s="6">
        <v>0</v>
      </c>
      <c r="P2993" t="s">
        <v>107</v>
      </c>
      <c r="Q2993" t="s">
        <v>107</v>
      </c>
      <c r="R2993">
        <f>IF(F2993="Monthly",2,0)
+IF(E2993&lt;=6,2,0)
+IF(N2993&lt;=2,2,0)
+IF(L2993&gt;=4,2,0)
+IF(M2993&gt;=2,1,0)
+IF(H2993&gt;=_xlfn.PERCENTILE.INC($H$2:$H$10001,0.75),1,0)</f>
        <v>0</v>
      </c>
      <c r="S2993" t="str">
        <f>IF(R2993&gt;=7,"High",IF(R2993&gt;=4,"Medium","Low"))</f>
        <v>Low</v>
      </c>
    </row>
    <row r="2994" spans="1:19">
      <c r="A2994" t="s">
        <v>3119</v>
      </c>
      <c r="B2994">
        <v>43</v>
      </c>
      <c r="C2994" t="s">
        <v>101</v>
      </c>
      <c r="D2994" t="s">
        <v>102</v>
      </c>
      <c r="E2994">
        <v>19</v>
      </c>
      <c r="F2994" t="s">
        <v>109</v>
      </c>
      <c r="G2994" t="s">
        <v>129</v>
      </c>
      <c r="H2994" s="5">
        <v>1013</v>
      </c>
      <c r="I2994" s="5">
        <v>16826.45</v>
      </c>
      <c r="J2994" t="s">
        <v>115</v>
      </c>
      <c r="K2994" t="s">
        <v>106</v>
      </c>
      <c r="L2994">
        <v>0</v>
      </c>
      <c r="M2994">
        <v>0</v>
      </c>
      <c r="N2994">
        <v>5</v>
      </c>
      <c r="O2994" s="6">
        <v>10</v>
      </c>
      <c r="P2994" t="s">
        <v>106</v>
      </c>
      <c r="Q2994" t="s">
        <v>107</v>
      </c>
      <c r="R2994">
        <f>IF(F2994="Monthly",2,0)
+IF(E2994&lt;=6,2,0)
+IF(N2994&lt;=2,2,0)
+IF(L2994&gt;=4,2,0)
+IF(M2994&gt;=2,1,0)
+IF(H2994&gt;=_xlfn.PERCENTILE.INC($H$2:$H$10001,0.75),1,0)</f>
        <v>1</v>
      </c>
      <c r="S2994" t="str">
        <f>IF(R2994&gt;=7,"High",IF(R2994&gt;=4,"Medium","Low"))</f>
        <v>Low</v>
      </c>
    </row>
    <row r="2995" spans="1:19">
      <c r="A2995" t="s">
        <v>3120</v>
      </c>
      <c r="B2995">
        <v>39</v>
      </c>
      <c r="C2995" t="s">
        <v>112</v>
      </c>
      <c r="D2995" t="s">
        <v>119</v>
      </c>
      <c r="E2995">
        <v>35</v>
      </c>
      <c r="F2995" t="s">
        <v>109</v>
      </c>
      <c r="G2995" t="s">
        <v>110</v>
      </c>
      <c r="H2995" s="5">
        <v>725</v>
      </c>
      <c r="I2995" s="5">
        <v>25102</v>
      </c>
      <c r="J2995" t="s">
        <v>115</v>
      </c>
      <c r="K2995" t="s">
        <v>106</v>
      </c>
      <c r="L2995">
        <v>4</v>
      </c>
      <c r="M2995">
        <v>2</v>
      </c>
      <c r="N2995">
        <v>4</v>
      </c>
      <c r="O2995" s="6">
        <v>0</v>
      </c>
      <c r="P2995" t="s">
        <v>107</v>
      </c>
      <c r="Q2995" t="s">
        <v>107</v>
      </c>
      <c r="R2995">
        <f>IF(F2995="Monthly",2,0)
+IF(E2995&lt;=6,2,0)
+IF(N2995&lt;=2,2,0)
+IF(L2995&gt;=4,2,0)
+IF(M2995&gt;=2,1,0)
+IF(H2995&gt;=_xlfn.PERCENTILE.INC($H$2:$H$10001,0.75),1,0)</f>
        <v>3</v>
      </c>
      <c r="S2995" t="str">
        <f>IF(R2995&gt;=7,"High",IF(R2995&gt;=4,"Medium","Low"))</f>
        <v>Low</v>
      </c>
    </row>
    <row r="2996" spans="1:19">
      <c r="A2996" t="s">
        <v>3121</v>
      </c>
      <c r="B2996">
        <v>34</v>
      </c>
      <c r="C2996" t="s">
        <v>101</v>
      </c>
      <c r="D2996" t="s">
        <v>126</v>
      </c>
      <c r="E2996">
        <v>52</v>
      </c>
      <c r="F2996" t="s">
        <v>109</v>
      </c>
      <c r="G2996" t="s">
        <v>110</v>
      </c>
      <c r="H2996" s="5">
        <v>723</v>
      </c>
      <c r="I2996" s="5">
        <v>36948.589999999997</v>
      </c>
      <c r="J2996" t="s">
        <v>117</v>
      </c>
      <c r="K2996" t="s">
        <v>106</v>
      </c>
      <c r="L2996">
        <v>0</v>
      </c>
      <c r="M2996">
        <v>0</v>
      </c>
      <c r="N2996">
        <v>3</v>
      </c>
      <c r="O2996" s="6">
        <v>0</v>
      </c>
      <c r="P2996" t="s">
        <v>107</v>
      </c>
      <c r="Q2996" t="s">
        <v>107</v>
      </c>
      <c r="R2996">
        <f>IF(F2996="Monthly",2,0)
+IF(E2996&lt;=6,2,0)
+IF(N2996&lt;=2,2,0)
+IF(L2996&gt;=4,2,0)
+IF(M2996&gt;=2,1,0)
+IF(H2996&gt;=_xlfn.PERCENTILE.INC($H$2:$H$10001,0.75),1,0)</f>
        <v>0</v>
      </c>
      <c r="S2996" t="str">
        <f>IF(R2996&gt;=7,"High",IF(R2996&gt;=4,"Medium","Low"))</f>
        <v>Low</v>
      </c>
    </row>
    <row r="2997" spans="1:19">
      <c r="A2997" t="s">
        <v>3122</v>
      </c>
      <c r="B2997">
        <v>20</v>
      </c>
      <c r="C2997" t="s">
        <v>101</v>
      </c>
      <c r="D2997" t="s">
        <v>126</v>
      </c>
      <c r="E2997">
        <v>35</v>
      </c>
      <c r="F2997" t="s">
        <v>109</v>
      </c>
      <c r="G2997" t="s">
        <v>110</v>
      </c>
      <c r="H2997" s="5">
        <v>692</v>
      </c>
      <c r="I2997" s="5">
        <v>22779.21</v>
      </c>
      <c r="J2997" t="s">
        <v>115</v>
      </c>
      <c r="K2997" t="s">
        <v>106</v>
      </c>
      <c r="L2997">
        <v>1</v>
      </c>
      <c r="M2997">
        <v>0</v>
      </c>
      <c r="N2997">
        <v>5</v>
      </c>
      <c r="O2997" s="6">
        <v>5</v>
      </c>
      <c r="P2997" t="s">
        <v>107</v>
      </c>
      <c r="Q2997" t="s">
        <v>106</v>
      </c>
      <c r="R2997">
        <f>IF(F2997="Monthly",2,0)
+IF(E2997&lt;=6,2,0)
+IF(N2997&lt;=2,2,0)
+IF(L2997&gt;=4,2,0)
+IF(M2997&gt;=2,1,0)
+IF(H2997&gt;=_xlfn.PERCENTILE.INC($H$2:$H$10001,0.75),1,0)</f>
        <v>0</v>
      </c>
      <c r="S2997" t="str">
        <f>IF(R2997&gt;=7,"High",IF(R2997&gt;=4,"Medium","Low"))</f>
        <v>Low</v>
      </c>
    </row>
    <row r="2998" spans="1:19">
      <c r="A2998" t="s">
        <v>3123</v>
      </c>
      <c r="B2998">
        <v>18</v>
      </c>
      <c r="C2998" t="s">
        <v>101</v>
      </c>
      <c r="D2998" t="s">
        <v>113</v>
      </c>
      <c r="E2998">
        <v>58</v>
      </c>
      <c r="F2998" t="s">
        <v>109</v>
      </c>
      <c r="G2998" t="s">
        <v>110</v>
      </c>
      <c r="H2998" s="5">
        <v>734</v>
      </c>
      <c r="I2998" s="5">
        <v>42349.08</v>
      </c>
      <c r="J2998" t="s">
        <v>134</v>
      </c>
      <c r="K2998" t="s">
        <v>106</v>
      </c>
      <c r="L2998">
        <v>4</v>
      </c>
      <c r="M2998">
        <v>2</v>
      </c>
      <c r="N2998">
        <v>3</v>
      </c>
      <c r="O2998" s="6">
        <v>0</v>
      </c>
      <c r="P2998" t="s">
        <v>107</v>
      </c>
      <c r="Q2998" t="s">
        <v>106</v>
      </c>
      <c r="R2998">
        <f>IF(F2998="Monthly",2,0)
+IF(E2998&lt;=6,2,0)
+IF(N2998&lt;=2,2,0)
+IF(L2998&gt;=4,2,0)
+IF(M2998&gt;=2,1,0)
+IF(H2998&gt;=_xlfn.PERCENTILE.INC($H$2:$H$10001,0.75),1,0)</f>
        <v>3</v>
      </c>
      <c r="S2998" t="str">
        <f>IF(R2998&gt;=7,"High",IF(R2998&gt;=4,"Medium","Low"))</f>
        <v>Low</v>
      </c>
    </row>
    <row r="2999" spans="1:19">
      <c r="A2999" t="s">
        <v>3124</v>
      </c>
      <c r="B2999">
        <v>32</v>
      </c>
      <c r="C2999" t="s">
        <v>112</v>
      </c>
      <c r="D2999" t="s">
        <v>133</v>
      </c>
      <c r="E2999">
        <v>12</v>
      </c>
      <c r="F2999" t="s">
        <v>103</v>
      </c>
      <c r="G2999" t="s">
        <v>104</v>
      </c>
      <c r="H2999" s="5">
        <v>391</v>
      </c>
      <c r="I2999" s="5">
        <v>4795.7299999999996</v>
      </c>
      <c r="J2999" t="s">
        <v>115</v>
      </c>
      <c r="K2999" t="s">
        <v>107</v>
      </c>
      <c r="L2999">
        <v>1</v>
      </c>
      <c r="M2999">
        <v>0</v>
      </c>
      <c r="N2999">
        <v>4</v>
      </c>
      <c r="O2999" s="6">
        <v>0</v>
      </c>
      <c r="P2999" t="s">
        <v>107</v>
      </c>
      <c r="Q2999" t="s">
        <v>107</v>
      </c>
      <c r="R2999">
        <f>IF(F2999="Monthly",2,0)
+IF(E2999&lt;=6,2,0)
+IF(N2999&lt;=2,2,0)
+IF(L2999&gt;=4,2,0)
+IF(M2999&gt;=2,1,0)
+IF(H2999&gt;=_xlfn.PERCENTILE.INC($H$2:$H$10001,0.75),1,0)</f>
        <v>2</v>
      </c>
      <c r="S2999" t="str">
        <f>IF(R2999&gt;=7,"High",IF(R2999&gt;=4,"Medium","Low"))</f>
        <v>Low</v>
      </c>
    </row>
    <row r="3000" spans="1:19">
      <c r="A3000" t="s">
        <v>3125</v>
      </c>
      <c r="B3000">
        <v>37</v>
      </c>
      <c r="C3000" t="s">
        <v>101</v>
      </c>
      <c r="D3000" t="s">
        <v>126</v>
      </c>
      <c r="E3000">
        <v>15</v>
      </c>
      <c r="F3000" t="s">
        <v>103</v>
      </c>
      <c r="G3000" t="s">
        <v>104</v>
      </c>
      <c r="H3000" s="5">
        <v>558</v>
      </c>
      <c r="I3000" s="5">
        <v>8275.4699999999993</v>
      </c>
      <c r="J3000" t="s">
        <v>105</v>
      </c>
      <c r="K3000" t="s">
        <v>106</v>
      </c>
      <c r="L3000">
        <v>1</v>
      </c>
      <c r="M3000">
        <v>0</v>
      </c>
      <c r="N3000">
        <v>5</v>
      </c>
      <c r="O3000" s="6">
        <v>0</v>
      </c>
      <c r="P3000" t="s">
        <v>106</v>
      </c>
      <c r="Q3000" t="s">
        <v>107</v>
      </c>
      <c r="R3000">
        <f>IF(F3000="Monthly",2,0)
+IF(E3000&lt;=6,2,0)
+IF(N3000&lt;=2,2,0)
+IF(L3000&gt;=4,2,0)
+IF(M3000&gt;=2,1,0)
+IF(H3000&gt;=_xlfn.PERCENTILE.INC($H$2:$H$10001,0.75),1,0)</f>
        <v>2</v>
      </c>
      <c r="S3000" t="str">
        <f>IF(R3000&gt;=7,"High",IF(R3000&gt;=4,"Medium","Low"))</f>
        <v>Low</v>
      </c>
    </row>
    <row r="3001" spans="1:19">
      <c r="A3001" t="s">
        <v>3126</v>
      </c>
      <c r="B3001">
        <v>37</v>
      </c>
      <c r="C3001" t="s">
        <v>101</v>
      </c>
      <c r="D3001" t="s">
        <v>102</v>
      </c>
      <c r="E3001">
        <v>37</v>
      </c>
      <c r="F3001" t="s">
        <v>121</v>
      </c>
      <c r="G3001" t="s">
        <v>110</v>
      </c>
      <c r="H3001" s="5">
        <v>676</v>
      </c>
      <c r="I3001" s="5">
        <v>25420.23</v>
      </c>
      <c r="J3001" t="s">
        <v>117</v>
      </c>
      <c r="K3001" t="s">
        <v>106</v>
      </c>
      <c r="L3001">
        <v>5</v>
      </c>
      <c r="M3001">
        <v>1</v>
      </c>
      <c r="N3001">
        <v>3</v>
      </c>
      <c r="O3001" s="6">
        <v>0</v>
      </c>
      <c r="P3001" t="s">
        <v>107</v>
      </c>
      <c r="Q3001" t="s">
        <v>107</v>
      </c>
      <c r="R3001">
        <f>IF(F3001="Monthly",2,0)
+IF(E3001&lt;=6,2,0)
+IF(N3001&lt;=2,2,0)
+IF(L3001&gt;=4,2,0)
+IF(M3001&gt;=2,1,0)
+IF(H3001&gt;=_xlfn.PERCENTILE.INC($H$2:$H$10001,0.75),1,0)</f>
        <v>2</v>
      </c>
      <c r="S3001" t="str">
        <f>IF(R3001&gt;=7,"High",IF(R3001&gt;=4,"Medium","Low"))</f>
        <v>Low</v>
      </c>
    </row>
    <row r="3002" spans="1:19">
      <c r="A3002" t="s">
        <v>3127</v>
      </c>
      <c r="B3002">
        <v>48</v>
      </c>
      <c r="C3002" t="s">
        <v>101</v>
      </c>
      <c r="D3002" t="s">
        <v>137</v>
      </c>
      <c r="E3002">
        <v>46</v>
      </c>
      <c r="F3002" t="s">
        <v>103</v>
      </c>
      <c r="G3002" t="s">
        <v>129</v>
      </c>
      <c r="H3002" s="5">
        <v>947</v>
      </c>
      <c r="I3002" s="5">
        <v>44433.69</v>
      </c>
      <c r="J3002" t="s">
        <v>134</v>
      </c>
      <c r="K3002" t="s">
        <v>106</v>
      </c>
      <c r="L3002">
        <v>0</v>
      </c>
      <c r="M3002">
        <v>0</v>
      </c>
      <c r="N3002">
        <v>5</v>
      </c>
      <c r="O3002" s="6">
        <v>0</v>
      </c>
      <c r="P3002" t="s">
        <v>106</v>
      </c>
      <c r="Q3002" t="s">
        <v>107</v>
      </c>
      <c r="R3002">
        <f>IF(F3002="Monthly",2,0)
+IF(E3002&lt;=6,2,0)
+IF(N3002&lt;=2,2,0)
+IF(L3002&gt;=4,2,0)
+IF(M3002&gt;=2,1,0)
+IF(H3002&gt;=_xlfn.PERCENTILE.INC($H$2:$H$10001,0.75),1,0)</f>
        <v>3</v>
      </c>
      <c r="S3002" t="str">
        <f>IF(R3002&gt;=7,"High",IF(R3002&gt;=4,"Medium","Low"))</f>
        <v>Low</v>
      </c>
    </row>
    <row r="3003" spans="1:19">
      <c r="A3003" t="s">
        <v>3128</v>
      </c>
      <c r="B3003">
        <v>32</v>
      </c>
      <c r="C3003" t="s">
        <v>101</v>
      </c>
      <c r="D3003" t="s">
        <v>133</v>
      </c>
      <c r="E3003">
        <v>61</v>
      </c>
      <c r="F3003" t="s">
        <v>103</v>
      </c>
      <c r="G3003" t="s">
        <v>110</v>
      </c>
      <c r="H3003" s="5">
        <v>666</v>
      </c>
      <c r="I3003" s="5">
        <v>40415.83</v>
      </c>
      <c r="J3003" t="s">
        <v>134</v>
      </c>
      <c r="K3003" t="s">
        <v>107</v>
      </c>
      <c r="L3003">
        <v>2</v>
      </c>
      <c r="M3003">
        <v>0</v>
      </c>
      <c r="N3003">
        <v>5</v>
      </c>
      <c r="O3003" s="6">
        <v>0</v>
      </c>
      <c r="P3003" t="s">
        <v>107</v>
      </c>
      <c r="Q3003" t="s">
        <v>106</v>
      </c>
      <c r="R3003">
        <f>IF(F3003="Monthly",2,0)
+IF(E3003&lt;=6,2,0)
+IF(N3003&lt;=2,2,0)
+IF(L3003&gt;=4,2,0)
+IF(M3003&gt;=2,1,0)
+IF(H3003&gt;=_xlfn.PERCENTILE.INC($H$2:$H$10001,0.75),1,0)</f>
        <v>2</v>
      </c>
      <c r="S3003" t="str">
        <f>IF(R3003&gt;=7,"High",IF(R3003&gt;=4,"Medium","Low"))</f>
        <v>Low</v>
      </c>
    </row>
    <row r="3004" spans="1:19">
      <c r="A3004" t="s">
        <v>3129</v>
      </c>
      <c r="B3004">
        <v>63</v>
      </c>
      <c r="C3004" t="s">
        <v>101</v>
      </c>
      <c r="D3004" t="s">
        <v>133</v>
      </c>
      <c r="E3004">
        <v>30</v>
      </c>
      <c r="F3004" t="s">
        <v>109</v>
      </c>
      <c r="G3004" t="s">
        <v>104</v>
      </c>
      <c r="H3004" s="5">
        <v>520</v>
      </c>
      <c r="I3004" s="5">
        <v>15485.74</v>
      </c>
      <c r="J3004" t="s">
        <v>117</v>
      </c>
      <c r="K3004" t="s">
        <v>106</v>
      </c>
      <c r="L3004">
        <v>2</v>
      </c>
      <c r="M3004">
        <v>1</v>
      </c>
      <c r="N3004">
        <v>4</v>
      </c>
      <c r="O3004" s="6">
        <v>0</v>
      </c>
      <c r="P3004" t="s">
        <v>107</v>
      </c>
      <c r="Q3004" t="s">
        <v>106</v>
      </c>
      <c r="R3004">
        <f>IF(F3004="Monthly",2,0)
+IF(E3004&lt;=6,2,0)
+IF(N3004&lt;=2,2,0)
+IF(L3004&gt;=4,2,0)
+IF(M3004&gt;=2,1,0)
+IF(H3004&gt;=_xlfn.PERCENTILE.INC($H$2:$H$10001,0.75),1,0)</f>
        <v>0</v>
      </c>
      <c r="S3004" t="str">
        <f>IF(R3004&gt;=7,"High",IF(R3004&gt;=4,"Medium","Low"))</f>
        <v>Low</v>
      </c>
    </row>
    <row r="3005" spans="1:19">
      <c r="A3005" t="s">
        <v>3130</v>
      </c>
      <c r="B3005">
        <v>25</v>
      </c>
      <c r="C3005" t="s">
        <v>101</v>
      </c>
      <c r="D3005" t="s">
        <v>159</v>
      </c>
      <c r="E3005">
        <v>28</v>
      </c>
      <c r="F3005" t="s">
        <v>103</v>
      </c>
      <c r="G3005" t="s">
        <v>129</v>
      </c>
      <c r="H3005" s="5">
        <v>944</v>
      </c>
      <c r="I3005" s="5">
        <v>26526.53</v>
      </c>
      <c r="J3005" t="s">
        <v>134</v>
      </c>
      <c r="K3005" t="s">
        <v>106</v>
      </c>
      <c r="L3005">
        <v>1</v>
      </c>
      <c r="M3005">
        <v>0</v>
      </c>
      <c r="N3005">
        <v>5</v>
      </c>
      <c r="O3005" s="6">
        <v>0</v>
      </c>
      <c r="P3005" t="s">
        <v>107</v>
      </c>
      <c r="Q3005" t="s">
        <v>106</v>
      </c>
      <c r="R3005">
        <f>IF(F3005="Monthly",2,0)
+IF(E3005&lt;=6,2,0)
+IF(N3005&lt;=2,2,0)
+IF(L3005&gt;=4,2,0)
+IF(M3005&gt;=2,1,0)
+IF(H3005&gt;=_xlfn.PERCENTILE.INC($H$2:$H$10001,0.75),1,0)</f>
        <v>3</v>
      </c>
      <c r="S3005" t="str">
        <f>IF(R3005&gt;=7,"High",IF(R3005&gt;=4,"Medium","Low"))</f>
        <v>Low</v>
      </c>
    </row>
    <row r="3006" spans="1:19">
      <c r="A3006" t="s">
        <v>3131</v>
      </c>
      <c r="B3006">
        <v>40</v>
      </c>
      <c r="C3006" t="s">
        <v>112</v>
      </c>
      <c r="D3006" t="s">
        <v>126</v>
      </c>
      <c r="E3006">
        <v>54</v>
      </c>
      <c r="F3006" t="s">
        <v>103</v>
      </c>
      <c r="G3006" t="s">
        <v>129</v>
      </c>
      <c r="H3006" s="5">
        <v>1002</v>
      </c>
      <c r="I3006" s="5">
        <v>55026.43</v>
      </c>
      <c r="J3006" t="s">
        <v>115</v>
      </c>
      <c r="K3006" t="s">
        <v>106</v>
      </c>
      <c r="L3006">
        <v>1</v>
      </c>
      <c r="M3006">
        <v>0</v>
      </c>
      <c r="N3006">
        <v>5</v>
      </c>
      <c r="O3006" s="6">
        <v>0</v>
      </c>
      <c r="P3006" t="s">
        <v>106</v>
      </c>
      <c r="Q3006" t="s">
        <v>107</v>
      </c>
      <c r="R3006">
        <f>IF(F3006="Monthly",2,0)
+IF(E3006&lt;=6,2,0)
+IF(N3006&lt;=2,2,0)
+IF(L3006&gt;=4,2,0)
+IF(M3006&gt;=2,1,0)
+IF(H3006&gt;=_xlfn.PERCENTILE.INC($H$2:$H$10001,0.75),1,0)</f>
        <v>3</v>
      </c>
      <c r="S3006" t="str">
        <f>IF(R3006&gt;=7,"High",IF(R3006&gt;=4,"Medium","Low"))</f>
        <v>Low</v>
      </c>
    </row>
    <row r="3007" spans="1:19">
      <c r="A3007" t="s">
        <v>3132</v>
      </c>
      <c r="B3007">
        <v>18</v>
      </c>
      <c r="C3007" t="s">
        <v>101</v>
      </c>
      <c r="D3007" t="s">
        <v>131</v>
      </c>
      <c r="E3007">
        <v>16</v>
      </c>
      <c r="F3007" t="s">
        <v>121</v>
      </c>
      <c r="G3007" t="s">
        <v>129</v>
      </c>
      <c r="H3007" s="5">
        <v>1060</v>
      </c>
      <c r="I3007" s="5">
        <v>17207.97</v>
      </c>
      <c r="J3007" t="s">
        <v>105</v>
      </c>
      <c r="K3007" t="s">
        <v>106</v>
      </c>
      <c r="L3007">
        <v>2</v>
      </c>
      <c r="M3007">
        <v>1</v>
      </c>
      <c r="N3007">
        <v>4</v>
      </c>
      <c r="O3007" s="6">
        <v>0</v>
      </c>
      <c r="P3007" t="s">
        <v>107</v>
      </c>
      <c r="Q3007" t="s">
        <v>107</v>
      </c>
      <c r="R3007">
        <f>IF(F3007="Monthly",2,0)
+IF(E3007&lt;=6,2,0)
+IF(N3007&lt;=2,2,0)
+IF(L3007&gt;=4,2,0)
+IF(M3007&gt;=2,1,0)
+IF(H3007&gt;=_xlfn.PERCENTILE.INC($H$2:$H$10001,0.75),1,0)</f>
        <v>1</v>
      </c>
      <c r="S3007" t="str">
        <f>IF(R3007&gt;=7,"High",IF(R3007&gt;=4,"Medium","Low"))</f>
        <v>Low</v>
      </c>
    </row>
    <row r="3008" spans="1:19">
      <c r="A3008" t="s">
        <v>3133</v>
      </c>
      <c r="B3008">
        <v>28</v>
      </c>
      <c r="C3008" t="s">
        <v>112</v>
      </c>
      <c r="D3008" t="s">
        <v>128</v>
      </c>
      <c r="E3008">
        <v>42</v>
      </c>
      <c r="F3008" t="s">
        <v>121</v>
      </c>
      <c r="G3008" t="s">
        <v>129</v>
      </c>
      <c r="H3008" s="5">
        <v>970</v>
      </c>
      <c r="I3008" s="5">
        <v>37354.019999999997</v>
      </c>
      <c r="J3008" t="s">
        <v>105</v>
      </c>
      <c r="K3008" t="s">
        <v>106</v>
      </c>
      <c r="L3008">
        <v>0</v>
      </c>
      <c r="M3008">
        <v>0</v>
      </c>
      <c r="N3008">
        <v>5</v>
      </c>
      <c r="O3008" s="6">
        <v>10</v>
      </c>
      <c r="P3008" t="s">
        <v>107</v>
      </c>
      <c r="Q3008" t="s">
        <v>107</v>
      </c>
      <c r="R3008">
        <f>IF(F3008="Monthly",2,0)
+IF(E3008&lt;=6,2,0)
+IF(N3008&lt;=2,2,0)
+IF(L3008&gt;=4,2,0)
+IF(M3008&gt;=2,1,0)
+IF(H3008&gt;=_xlfn.PERCENTILE.INC($H$2:$H$10001,0.75),1,0)</f>
        <v>1</v>
      </c>
      <c r="S3008" t="str">
        <f>IF(R3008&gt;=7,"High",IF(R3008&gt;=4,"Medium","Low"))</f>
        <v>Low</v>
      </c>
    </row>
    <row r="3009" spans="1:19">
      <c r="A3009" t="s">
        <v>3134</v>
      </c>
      <c r="B3009">
        <v>29</v>
      </c>
      <c r="C3009" t="s">
        <v>101</v>
      </c>
      <c r="D3009" t="s">
        <v>126</v>
      </c>
      <c r="E3009">
        <v>19</v>
      </c>
      <c r="F3009" t="s">
        <v>103</v>
      </c>
      <c r="G3009" t="s">
        <v>104</v>
      </c>
      <c r="H3009" s="5">
        <v>444</v>
      </c>
      <c r="I3009" s="5">
        <v>8448.59</v>
      </c>
      <c r="J3009" t="s">
        <v>115</v>
      </c>
      <c r="K3009" t="s">
        <v>107</v>
      </c>
      <c r="L3009">
        <v>2</v>
      </c>
      <c r="M3009">
        <v>2</v>
      </c>
      <c r="N3009">
        <v>5</v>
      </c>
      <c r="O3009" s="6">
        <v>0</v>
      </c>
      <c r="P3009" t="s">
        <v>106</v>
      </c>
      <c r="Q3009" t="s">
        <v>106</v>
      </c>
      <c r="R3009">
        <f>IF(F3009="Monthly",2,0)
+IF(E3009&lt;=6,2,0)
+IF(N3009&lt;=2,2,0)
+IF(L3009&gt;=4,2,0)
+IF(M3009&gt;=2,1,0)
+IF(H3009&gt;=_xlfn.PERCENTILE.INC($H$2:$H$10001,0.75),1,0)</f>
        <v>3</v>
      </c>
      <c r="S3009" t="str">
        <f>IF(R3009&gt;=7,"High",IF(R3009&gt;=4,"Medium","Low"))</f>
        <v>Low</v>
      </c>
    </row>
    <row r="3010" spans="1:19">
      <c r="A3010" t="s">
        <v>3135</v>
      </c>
      <c r="B3010">
        <v>25</v>
      </c>
      <c r="C3010" t="s">
        <v>101</v>
      </c>
      <c r="D3010" t="s">
        <v>113</v>
      </c>
      <c r="E3010">
        <v>12</v>
      </c>
      <c r="F3010" t="s">
        <v>121</v>
      </c>
      <c r="G3010" t="s">
        <v>110</v>
      </c>
      <c r="H3010" s="5">
        <v>714</v>
      </c>
      <c r="I3010" s="5">
        <f>RawCustomerTable[[#This Row],[Monthly_Charges]]*RawCustomerTable[[#This Row],[Tenure_Months]]*(1-RawCustomerTable[[#This Row],[Discount_Percent]]/100)</f>
        <v>7282.8</v>
      </c>
      <c r="J3010" t="s">
        <v>117</v>
      </c>
      <c r="K3010" t="s">
        <v>106</v>
      </c>
      <c r="L3010">
        <v>2</v>
      </c>
      <c r="M3010">
        <v>0</v>
      </c>
      <c r="N3010">
        <v>5</v>
      </c>
      <c r="O3010" s="6">
        <v>15</v>
      </c>
      <c r="P3010" t="s">
        <v>107</v>
      </c>
      <c r="Q3010" t="s">
        <v>107</v>
      </c>
      <c r="R3010">
        <f>IF(F3010="Monthly",2,0)
+IF(E3010&lt;=6,2,0)
+IF(N3010&lt;=2,2,0)
+IF(L3010&gt;=4,2,0)
+IF(M3010&gt;=2,1,0)
+IF(H3010&gt;=_xlfn.PERCENTILE.INC($H$2:$H$10001,0.75),1,0)</f>
        <v>0</v>
      </c>
      <c r="S3010" t="str">
        <f>IF(R3010&gt;=7,"High",IF(R3010&gt;=4,"Medium","Low"))</f>
        <v>Low</v>
      </c>
    </row>
    <row r="3011" spans="1:19">
      <c r="A3011" t="s">
        <v>3136</v>
      </c>
      <c r="B3011">
        <v>18</v>
      </c>
      <c r="C3011" t="s">
        <v>112</v>
      </c>
      <c r="D3011" t="s">
        <v>102</v>
      </c>
      <c r="E3011">
        <v>37</v>
      </c>
      <c r="F3011" t="s">
        <v>103</v>
      </c>
      <c r="G3011" t="s">
        <v>104</v>
      </c>
      <c r="H3011" s="5">
        <v>596</v>
      </c>
      <c r="I3011" s="5">
        <v>22470.95</v>
      </c>
      <c r="J3011" t="s">
        <v>105</v>
      </c>
      <c r="K3011" t="s">
        <v>106</v>
      </c>
      <c r="L3011">
        <v>2</v>
      </c>
      <c r="M3011">
        <v>1</v>
      </c>
      <c r="N3011">
        <v>4</v>
      </c>
      <c r="O3011" s="6">
        <v>0</v>
      </c>
      <c r="P3011" t="s">
        <v>107</v>
      </c>
      <c r="Q3011" t="s">
        <v>107</v>
      </c>
      <c r="R3011">
        <f>IF(F3011="Monthly",2,0)
+IF(E3011&lt;=6,2,0)
+IF(N3011&lt;=2,2,0)
+IF(L3011&gt;=4,2,0)
+IF(M3011&gt;=2,1,0)
+IF(H3011&gt;=_xlfn.PERCENTILE.INC($H$2:$H$10001,0.75),1,0)</f>
        <v>2</v>
      </c>
      <c r="S3011" t="str">
        <f>IF(R3011&gt;=7,"High",IF(R3011&gt;=4,"Medium","Low"))</f>
        <v>Low</v>
      </c>
    </row>
    <row r="3012" spans="1:19">
      <c r="A3012" t="s">
        <v>3137</v>
      </c>
      <c r="B3012">
        <v>41</v>
      </c>
      <c r="C3012" t="s">
        <v>112</v>
      </c>
      <c r="D3012" t="s">
        <v>102</v>
      </c>
      <c r="E3012">
        <v>34</v>
      </c>
      <c r="F3012" t="s">
        <v>109</v>
      </c>
      <c r="G3012" t="s">
        <v>110</v>
      </c>
      <c r="H3012" s="5">
        <v>809</v>
      </c>
      <c r="I3012" s="5">
        <v>27326.78</v>
      </c>
      <c r="J3012" t="s">
        <v>134</v>
      </c>
      <c r="K3012" t="s">
        <v>106</v>
      </c>
      <c r="L3012">
        <v>0</v>
      </c>
      <c r="M3012">
        <v>0</v>
      </c>
      <c r="N3012">
        <v>5</v>
      </c>
      <c r="O3012" s="6">
        <v>0</v>
      </c>
      <c r="P3012" t="s">
        <v>107</v>
      </c>
      <c r="Q3012" t="s">
        <v>107</v>
      </c>
      <c r="R3012">
        <f>IF(F3012="Monthly",2,0)
+IF(E3012&lt;=6,2,0)
+IF(N3012&lt;=2,2,0)
+IF(L3012&gt;=4,2,0)
+IF(M3012&gt;=2,1,0)
+IF(H3012&gt;=_xlfn.PERCENTILE.INC($H$2:$H$10001,0.75),1,0)</f>
        <v>1</v>
      </c>
      <c r="S3012" t="str">
        <f>IF(R3012&gt;=7,"High",IF(R3012&gt;=4,"Medium","Low"))</f>
        <v>Low</v>
      </c>
    </row>
    <row r="3013" spans="1:19">
      <c r="A3013" t="s">
        <v>3138</v>
      </c>
      <c r="B3013">
        <v>37</v>
      </c>
      <c r="C3013" t="s">
        <v>101</v>
      </c>
      <c r="D3013" t="s">
        <v>102</v>
      </c>
      <c r="E3013">
        <v>66</v>
      </c>
      <c r="F3013" t="s">
        <v>109</v>
      </c>
      <c r="G3013" t="s">
        <v>104</v>
      </c>
      <c r="H3013" s="5">
        <v>517</v>
      </c>
      <c r="I3013" s="5">
        <v>34780.699999999997</v>
      </c>
      <c r="J3013" t="s">
        <v>134</v>
      </c>
      <c r="K3013" t="s">
        <v>106</v>
      </c>
      <c r="L3013">
        <v>1</v>
      </c>
      <c r="M3013">
        <v>0</v>
      </c>
      <c r="N3013">
        <v>5</v>
      </c>
      <c r="O3013" s="6">
        <v>0</v>
      </c>
      <c r="P3013" t="s">
        <v>106</v>
      </c>
      <c r="Q3013" t="s">
        <v>107</v>
      </c>
      <c r="R3013">
        <f>IF(F3013="Monthly",2,0)
+IF(E3013&lt;=6,2,0)
+IF(N3013&lt;=2,2,0)
+IF(L3013&gt;=4,2,0)
+IF(M3013&gt;=2,1,0)
+IF(H3013&gt;=_xlfn.PERCENTILE.INC($H$2:$H$10001,0.75),1,0)</f>
        <v>0</v>
      </c>
      <c r="S3013" t="str">
        <f>IF(R3013&gt;=7,"High",IF(R3013&gt;=4,"Medium","Low"))</f>
        <v>Low</v>
      </c>
    </row>
    <row r="3014" spans="1:19">
      <c r="A3014" t="s">
        <v>3139</v>
      </c>
      <c r="B3014">
        <v>53</v>
      </c>
      <c r="C3014" t="s">
        <v>101</v>
      </c>
      <c r="D3014" t="s">
        <v>113</v>
      </c>
      <c r="E3014">
        <v>54</v>
      </c>
      <c r="F3014" t="s">
        <v>109</v>
      </c>
      <c r="G3014" t="s">
        <v>129</v>
      </c>
      <c r="H3014" s="5">
        <v>1043</v>
      </c>
      <c r="I3014" s="5">
        <v>52718.29</v>
      </c>
      <c r="J3014" t="s">
        <v>117</v>
      </c>
      <c r="K3014" t="s">
        <v>106</v>
      </c>
      <c r="L3014">
        <v>4</v>
      </c>
      <c r="M3014">
        <v>1</v>
      </c>
      <c r="N3014">
        <v>5</v>
      </c>
      <c r="O3014" s="6">
        <v>5</v>
      </c>
      <c r="P3014" t="s">
        <v>107</v>
      </c>
      <c r="Q3014" t="s">
        <v>107</v>
      </c>
      <c r="R3014">
        <f>IF(F3014="Monthly",2,0)
+IF(E3014&lt;=6,2,0)
+IF(N3014&lt;=2,2,0)
+IF(L3014&gt;=4,2,0)
+IF(M3014&gt;=2,1,0)
+IF(H3014&gt;=_xlfn.PERCENTILE.INC($H$2:$H$10001,0.75),1,0)</f>
        <v>3</v>
      </c>
      <c r="S3014" t="str">
        <f>IF(R3014&gt;=7,"High",IF(R3014&gt;=4,"Medium","Low"))</f>
        <v>Low</v>
      </c>
    </row>
    <row r="3015" spans="1:19">
      <c r="A3015" t="s">
        <v>3140</v>
      </c>
      <c r="B3015">
        <v>35</v>
      </c>
      <c r="C3015" t="s">
        <v>112</v>
      </c>
      <c r="D3015" t="s">
        <v>133</v>
      </c>
      <c r="E3015">
        <v>19</v>
      </c>
      <c r="F3015" t="s">
        <v>109</v>
      </c>
      <c r="G3015" t="s">
        <v>129</v>
      </c>
      <c r="H3015" s="5">
        <v>1058</v>
      </c>
      <c r="I3015" s="5">
        <v>19848.150000000001</v>
      </c>
      <c r="J3015" t="s">
        <v>117</v>
      </c>
      <c r="K3015" t="s">
        <v>106</v>
      </c>
      <c r="L3015">
        <v>0</v>
      </c>
      <c r="M3015">
        <v>0</v>
      </c>
      <c r="N3015">
        <v>5</v>
      </c>
      <c r="O3015" s="6">
        <v>0</v>
      </c>
      <c r="P3015" t="s">
        <v>107</v>
      </c>
      <c r="Q3015" t="s">
        <v>107</v>
      </c>
      <c r="R3015">
        <f>IF(F3015="Monthly",2,0)
+IF(E3015&lt;=6,2,0)
+IF(N3015&lt;=2,2,0)
+IF(L3015&gt;=4,2,0)
+IF(M3015&gt;=2,1,0)
+IF(H3015&gt;=_xlfn.PERCENTILE.INC($H$2:$H$10001,0.75),1,0)</f>
        <v>1</v>
      </c>
      <c r="S3015" t="str">
        <f>IF(R3015&gt;=7,"High",IF(R3015&gt;=4,"Medium","Low"))</f>
        <v>Low</v>
      </c>
    </row>
    <row r="3016" spans="1:19">
      <c r="A3016" t="s">
        <v>3141</v>
      </c>
      <c r="B3016">
        <v>30</v>
      </c>
      <c r="C3016" t="s">
        <v>101</v>
      </c>
      <c r="D3016" t="s">
        <v>113</v>
      </c>
      <c r="E3016">
        <v>19</v>
      </c>
      <c r="F3016" t="s">
        <v>103</v>
      </c>
      <c r="G3016" t="s">
        <v>110</v>
      </c>
      <c r="H3016" s="5">
        <v>654</v>
      </c>
      <c r="I3016" s="5">
        <v>12340.07</v>
      </c>
      <c r="J3016" t="s">
        <v>115</v>
      </c>
      <c r="K3016" t="s">
        <v>106</v>
      </c>
      <c r="L3016">
        <v>2</v>
      </c>
      <c r="M3016">
        <v>1</v>
      </c>
      <c r="N3016">
        <v>5</v>
      </c>
      <c r="O3016" s="6">
        <v>0</v>
      </c>
      <c r="P3016" t="s">
        <v>106</v>
      </c>
      <c r="Q3016" t="s">
        <v>107</v>
      </c>
      <c r="R3016">
        <f>IF(F3016="Monthly",2,0)
+IF(E3016&lt;=6,2,0)
+IF(N3016&lt;=2,2,0)
+IF(L3016&gt;=4,2,0)
+IF(M3016&gt;=2,1,0)
+IF(H3016&gt;=_xlfn.PERCENTILE.INC($H$2:$H$10001,0.75),1,0)</f>
        <v>2</v>
      </c>
      <c r="S3016" t="str">
        <f>IF(R3016&gt;=7,"High",IF(R3016&gt;=4,"Medium","Low"))</f>
        <v>Low</v>
      </c>
    </row>
    <row r="3017" spans="1:19">
      <c r="A3017" t="s">
        <v>3142</v>
      </c>
      <c r="B3017">
        <v>40</v>
      </c>
      <c r="C3017" t="s">
        <v>101</v>
      </c>
      <c r="D3017" t="s">
        <v>126</v>
      </c>
      <c r="E3017">
        <v>36</v>
      </c>
      <c r="F3017" t="s">
        <v>109</v>
      </c>
      <c r="G3017" t="s">
        <v>129</v>
      </c>
      <c r="H3017" s="5">
        <v>998</v>
      </c>
      <c r="I3017" s="5">
        <v>34693.120000000003</v>
      </c>
      <c r="J3017" t="s">
        <v>134</v>
      </c>
      <c r="K3017" t="s">
        <v>106</v>
      </c>
      <c r="L3017">
        <v>1</v>
      </c>
      <c r="M3017">
        <v>0</v>
      </c>
      <c r="N3017">
        <v>5</v>
      </c>
      <c r="O3017" s="6">
        <v>5</v>
      </c>
      <c r="P3017" t="s">
        <v>107</v>
      </c>
      <c r="Q3017" t="s">
        <v>107</v>
      </c>
      <c r="R3017">
        <f>IF(F3017="Monthly",2,0)
+IF(E3017&lt;=6,2,0)
+IF(N3017&lt;=2,2,0)
+IF(L3017&gt;=4,2,0)
+IF(M3017&gt;=2,1,0)
+IF(H3017&gt;=_xlfn.PERCENTILE.INC($H$2:$H$10001,0.75),1,0)</f>
        <v>1</v>
      </c>
      <c r="S3017" t="str">
        <f>IF(R3017&gt;=7,"High",IF(R3017&gt;=4,"Medium","Low"))</f>
        <v>Low</v>
      </c>
    </row>
    <row r="3018" spans="1:19">
      <c r="A3018" t="s">
        <v>3143</v>
      </c>
      <c r="B3018">
        <v>46</v>
      </c>
      <c r="C3018" t="s">
        <v>101</v>
      </c>
      <c r="D3018" t="s">
        <v>159</v>
      </c>
      <c r="E3018">
        <v>25</v>
      </c>
      <c r="F3018" t="s">
        <v>109</v>
      </c>
      <c r="G3018" t="s">
        <v>110</v>
      </c>
      <c r="H3018" s="5">
        <v>640</v>
      </c>
      <c r="I3018" s="5">
        <v>15968.06</v>
      </c>
      <c r="J3018" t="s">
        <v>134</v>
      </c>
      <c r="K3018" t="s">
        <v>107</v>
      </c>
      <c r="L3018">
        <v>3</v>
      </c>
      <c r="M3018">
        <v>1</v>
      </c>
      <c r="N3018">
        <v>4</v>
      </c>
      <c r="O3018" s="6">
        <v>0</v>
      </c>
      <c r="P3018" t="s">
        <v>106</v>
      </c>
      <c r="Q3018" t="s">
        <v>107</v>
      </c>
      <c r="R3018">
        <f>IF(F3018="Monthly",2,0)
+IF(E3018&lt;=6,2,0)
+IF(N3018&lt;=2,2,0)
+IF(L3018&gt;=4,2,0)
+IF(M3018&gt;=2,1,0)
+IF(H3018&gt;=_xlfn.PERCENTILE.INC($H$2:$H$10001,0.75),1,0)</f>
        <v>0</v>
      </c>
      <c r="S3018" t="str">
        <f>IF(R3018&gt;=7,"High",IF(R3018&gt;=4,"Medium","Low"))</f>
        <v>Low</v>
      </c>
    </row>
    <row r="3019" spans="1:19">
      <c r="A3019" t="s">
        <v>3144</v>
      </c>
      <c r="B3019">
        <v>37</v>
      </c>
      <c r="C3019" t="s">
        <v>101</v>
      </c>
      <c r="D3019" t="s">
        <v>119</v>
      </c>
      <c r="E3019">
        <v>53</v>
      </c>
      <c r="F3019" t="s">
        <v>103</v>
      </c>
      <c r="G3019" t="s">
        <v>110</v>
      </c>
      <c r="H3019" s="5">
        <v>661</v>
      </c>
      <c r="I3019" s="5">
        <v>34427.339999999997</v>
      </c>
      <c r="J3019" t="s">
        <v>105</v>
      </c>
      <c r="K3019" t="s">
        <v>106</v>
      </c>
      <c r="L3019">
        <v>2</v>
      </c>
      <c r="M3019">
        <v>0</v>
      </c>
      <c r="N3019">
        <v>4</v>
      </c>
      <c r="O3019" s="6">
        <v>0</v>
      </c>
      <c r="P3019" t="s">
        <v>107</v>
      </c>
      <c r="Q3019" t="s">
        <v>107</v>
      </c>
      <c r="R3019">
        <f>IF(F3019="Monthly",2,0)
+IF(E3019&lt;=6,2,0)
+IF(N3019&lt;=2,2,0)
+IF(L3019&gt;=4,2,0)
+IF(M3019&gt;=2,1,0)
+IF(H3019&gt;=_xlfn.PERCENTILE.INC($H$2:$H$10001,0.75),1,0)</f>
        <v>2</v>
      </c>
      <c r="S3019" t="str">
        <f>IF(R3019&gt;=7,"High",IF(R3019&gt;=4,"Medium","Low"))</f>
        <v>Low</v>
      </c>
    </row>
    <row r="3020" spans="1:19">
      <c r="A3020" t="s">
        <v>3145</v>
      </c>
      <c r="B3020">
        <v>33</v>
      </c>
      <c r="C3020" t="s">
        <v>101</v>
      </c>
      <c r="D3020" t="s">
        <v>102</v>
      </c>
      <c r="E3020">
        <v>26</v>
      </c>
      <c r="F3020" t="s">
        <v>103</v>
      </c>
      <c r="G3020" t="s">
        <v>104</v>
      </c>
      <c r="H3020" s="5">
        <v>523</v>
      </c>
      <c r="I3020" s="5">
        <v>13208.56</v>
      </c>
      <c r="J3020" t="s">
        <v>115</v>
      </c>
      <c r="K3020" t="s">
        <v>106</v>
      </c>
      <c r="L3020">
        <v>0</v>
      </c>
      <c r="M3020">
        <v>0</v>
      </c>
      <c r="N3020">
        <v>5</v>
      </c>
      <c r="O3020" s="6">
        <v>0</v>
      </c>
      <c r="P3020" t="s">
        <v>107</v>
      </c>
      <c r="Q3020" t="s">
        <v>107</v>
      </c>
      <c r="R3020">
        <f>IF(F3020="Monthly",2,0)
+IF(E3020&lt;=6,2,0)
+IF(N3020&lt;=2,2,0)
+IF(L3020&gt;=4,2,0)
+IF(M3020&gt;=2,1,0)
+IF(H3020&gt;=_xlfn.PERCENTILE.INC($H$2:$H$10001,0.75),1,0)</f>
        <v>2</v>
      </c>
      <c r="S3020" t="str">
        <f>IF(R3020&gt;=7,"High",IF(R3020&gt;=4,"Medium","Low"))</f>
        <v>Low</v>
      </c>
    </row>
    <row r="3021" spans="1:19">
      <c r="A3021" t="s">
        <v>3146</v>
      </c>
      <c r="B3021">
        <v>28</v>
      </c>
      <c r="C3021" t="s">
        <v>112</v>
      </c>
      <c r="D3021" t="s">
        <v>137</v>
      </c>
      <c r="E3021">
        <v>35</v>
      </c>
      <c r="F3021" t="s">
        <v>103</v>
      </c>
      <c r="G3021" t="s">
        <v>129</v>
      </c>
      <c r="H3021" s="5">
        <v>1093</v>
      </c>
      <c r="I3021" s="5">
        <v>37188.82</v>
      </c>
      <c r="J3021" t="s">
        <v>105</v>
      </c>
      <c r="K3021" t="s">
        <v>106</v>
      </c>
      <c r="L3021">
        <v>0</v>
      </c>
      <c r="M3021">
        <v>0</v>
      </c>
      <c r="N3021">
        <v>5</v>
      </c>
      <c r="O3021" s="6">
        <v>0</v>
      </c>
      <c r="P3021" t="s">
        <v>106</v>
      </c>
      <c r="Q3021" t="s">
        <v>107</v>
      </c>
      <c r="R3021">
        <f>IF(F3021="Monthly",2,0)
+IF(E3021&lt;=6,2,0)
+IF(N3021&lt;=2,2,0)
+IF(L3021&gt;=4,2,0)
+IF(M3021&gt;=2,1,0)
+IF(H3021&gt;=_xlfn.PERCENTILE.INC($H$2:$H$10001,0.75),1,0)</f>
        <v>3</v>
      </c>
      <c r="S3021" t="str">
        <f>IF(R3021&gt;=7,"High",IF(R3021&gt;=4,"Medium","Low"))</f>
        <v>Low</v>
      </c>
    </row>
    <row r="3022" spans="1:19">
      <c r="A3022" t="s">
        <v>3147</v>
      </c>
      <c r="B3022">
        <v>31</v>
      </c>
      <c r="C3022" t="s">
        <v>112</v>
      </c>
      <c r="D3022" t="s">
        <v>102</v>
      </c>
      <c r="E3022">
        <v>23</v>
      </c>
      <c r="F3022" t="s">
        <v>103</v>
      </c>
      <c r="G3022" t="s">
        <v>104</v>
      </c>
      <c r="H3022" s="5">
        <v>482</v>
      </c>
      <c r="I3022" s="5">
        <v>11327.79</v>
      </c>
      <c r="J3022" t="s">
        <v>117</v>
      </c>
      <c r="K3022" t="s">
        <v>106</v>
      </c>
      <c r="L3022">
        <v>0</v>
      </c>
      <c r="M3022">
        <v>0</v>
      </c>
      <c r="N3022">
        <v>5</v>
      </c>
      <c r="O3022" s="6">
        <v>0</v>
      </c>
      <c r="P3022" t="s">
        <v>106</v>
      </c>
      <c r="Q3022" t="s">
        <v>107</v>
      </c>
      <c r="R3022">
        <f>IF(F3022="Monthly",2,0)
+IF(E3022&lt;=6,2,0)
+IF(N3022&lt;=2,2,0)
+IF(L3022&gt;=4,2,0)
+IF(M3022&gt;=2,1,0)
+IF(H3022&gt;=_xlfn.PERCENTILE.INC($H$2:$H$10001,0.75),1,0)</f>
        <v>2</v>
      </c>
      <c r="S3022" t="str">
        <f>IF(R3022&gt;=7,"High",IF(R3022&gt;=4,"Medium","Low"))</f>
        <v>Low</v>
      </c>
    </row>
    <row r="3023" spans="1:19">
      <c r="A3023" t="s">
        <v>3148</v>
      </c>
      <c r="B3023">
        <v>36</v>
      </c>
      <c r="C3023" t="s">
        <v>101</v>
      </c>
      <c r="D3023" t="s">
        <v>159</v>
      </c>
      <c r="E3023">
        <v>34</v>
      </c>
      <c r="F3023" t="s">
        <v>103</v>
      </c>
      <c r="G3023" t="s">
        <v>110</v>
      </c>
      <c r="H3023" s="5">
        <v>661</v>
      </c>
      <c r="I3023" s="5">
        <v>22950.32</v>
      </c>
      <c r="J3023" t="s">
        <v>105</v>
      </c>
      <c r="K3023" t="s">
        <v>106</v>
      </c>
      <c r="L3023">
        <v>0</v>
      </c>
      <c r="M3023">
        <v>0</v>
      </c>
      <c r="N3023">
        <v>4</v>
      </c>
      <c r="O3023" s="6">
        <v>0</v>
      </c>
      <c r="P3023" t="s">
        <v>107</v>
      </c>
      <c r="Q3023" t="s">
        <v>107</v>
      </c>
      <c r="R3023">
        <f>IF(F3023="Monthly",2,0)
+IF(E3023&lt;=6,2,0)
+IF(N3023&lt;=2,2,0)
+IF(L3023&gt;=4,2,0)
+IF(M3023&gt;=2,1,0)
+IF(H3023&gt;=_xlfn.PERCENTILE.INC($H$2:$H$10001,0.75),1,0)</f>
        <v>2</v>
      </c>
      <c r="S3023" t="str">
        <f>IF(R3023&gt;=7,"High",IF(R3023&gt;=4,"Medium","Low"))</f>
        <v>Low</v>
      </c>
    </row>
    <row r="3024" spans="1:19">
      <c r="A3024" t="s">
        <v>3149</v>
      </c>
      <c r="B3024">
        <v>54</v>
      </c>
      <c r="C3024" t="s">
        <v>112</v>
      </c>
      <c r="D3024" t="s">
        <v>102</v>
      </c>
      <c r="E3024">
        <v>34</v>
      </c>
      <c r="F3024" t="s">
        <v>121</v>
      </c>
      <c r="G3024" t="s">
        <v>104</v>
      </c>
      <c r="H3024" s="5">
        <v>481</v>
      </c>
      <c r="I3024" s="5">
        <v>14724.09</v>
      </c>
      <c r="J3024" t="s">
        <v>105</v>
      </c>
      <c r="K3024" t="s">
        <v>106</v>
      </c>
      <c r="L3024">
        <v>0</v>
      </c>
      <c r="M3024">
        <v>0</v>
      </c>
      <c r="N3024">
        <v>5</v>
      </c>
      <c r="O3024" s="6">
        <v>10</v>
      </c>
      <c r="P3024" t="s">
        <v>107</v>
      </c>
      <c r="Q3024" t="s">
        <v>107</v>
      </c>
      <c r="R3024">
        <f>IF(F3024="Monthly",2,0)
+IF(E3024&lt;=6,2,0)
+IF(N3024&lt;=2,2,0)
+IF(L3024&gt;=4,2,0)
+IF(M3024&gt;=2,1,0)
+IF(H3024&gt;=_xlfn.PERCENTILE.INC($H$2:$H$10001,0.75),1,0)</f>
        <v>0</v>
      </c>
      <c r="S3024" t="str">
        <f>IF(R3024&gt;=7,"High",IF(R3024&gt;=4,"Medium","Low"))</f>
        <v>Low</v>
      </c>
    </row>
    <row r="3025" spans="1:19">
      <c r="A3025" t="s">
        <v>3150</v>
      </c>
      <c r="B3025">
        <v>35</v>
      </c>
      <c r="C3025" t="s">
        <v>112</v>
      </c>
      <c r="D3025" t="s">
        <v>126</v>
      </c>
      <c r="E3025">
        <v>45</v>
      </c>
      <c r="F3025" t="s">
        <v>109</v>
      </c>
      <c r="G3025" t="s">
        <v>104</v>
      </c>
      <c r="H3025" s="5">
        <v>481</v>
      </c>
      <c r="I3025" s="5">
        <v>21169.13</v>
      </c>
      <c r="J3025" t="s">
        <v>117</v>
      </c>
      <c r="K3025" t="s">
        <v>106</v>
      </c>
      <c r="L3025">
        <v>1</v>
      </c>
      <c r="M3025">
        <v>0</v>
      </c>
      <c r="N3025">
        <v>5</v>
      </c>
      <c r="O3025" s="6">
        <v>0</v>
      </c>
      <c r="P3025" t="s">
        <v>106</v>
      </c>
      <c r="Q3025" t="s">
        <v>107</v>
      </c>
      <c r="R3025">
        <f>IF(F3025="Monthly",2,0)
+IF(E3025&lt;=6,2,0)
+IF(N3025&lt;=2,2,0)
+IF(L3025&gt;=4,2,0)
+IF(M3025&gt;=2,1,0)
+IF(H3025&gt;=_xlfn.PERCENTILE.INC($H$2:$H$10001,0.75),1,0)</f>
        <v>0</v>
      </c>
      <c r="S3025" t="str">
        <f>IF(R3025&gt;=7,"High",IF(R3025&gt;=4,"Medium","Low"))</f>
        <v>Low</v>
      </c>
    </row>
    <row r="3026" spans="1:19">
      <c r="A3026" t="s">
        <v>3151</v>
      </c>
      <c r="B3026">
        <v>55</v>
      </c>
      <c r="C3026" t="s">
        <v>101</v>
      </c>
      <c r="D3026" t="s">
        <v>159</v>
      </c>
      <c r="E3026">
        <v>45</v>
      </c>
      <c r="F3026" t="s">
        <v>103</v>
      </c>
      <c r="G3026" t="s">
        <v>104</v>
      </c>
      <c r="H3026" s="5">
        <v>506</v>
      </c>
      <c r="I3026" s="5">
        <v>22558</v>
      </c>
      <c r="J3026" t="s">
        <v>140</v>
      </c>
      <c r="K3026" t="s">
        <v>107</v>
      </c>
      <c r="L3026">
        <v>1</v>
      </c>
      <c r="M3026">
        <v>0</v>
      </c>
      <c r="N3026">
        <v>5</v>
      </c>
      <c r="O3026" s="6">
        <v>0</v>
      </c>
      <c r="P3026" t="s">
        <v>106</v>
      </c>
      <c r="Q3026" t="s">
        <v>107</v>
      </c>
      <c r="R3026">
        <f>IF(F3026="Monthly",2,0)
+IF(E3026&lt;=6,2,0)
+IF(N3026&lt;=2,2,0)
+IF(L3026&gt;=4,2,0)
+IF(M3026&gt;=2,1,0)
+IF(H3026&gt;=_xlfn.PERCENTILE.INC($H$2:$H$10001,0.75),1,0)</f>
        <v>2</v>
      </c>
      <c r="S3026" t="str">
        <f>IF(R3026&gt;=7,"High",IF(R3026&gt;=4,"Medium","Low"))</f>
        <v>Low</v>
      </c>
    </row>
    <row r="3027" spans="1:19">
      <c r="A3027" t="s">
        <v>3152</v>
      </c>
      <c r="B3027">
        <v>58</v>
      </c>
      <c r="C3027" t="s">
        <v>101</v>
      </c>
      <c r="D3027" t="s">
        <v>102</v>
      </c>
      <c r="E3027">
        <v>34</v>
      </c>
      <c r="F3027" t="s">
        <v>103</v>
      </c>
      <c r="G3027" t="s">
        <v>104</v>
      </c>
      <c r="H3027" s="5">
        <v>580</v>
      </c>
      <c r="I3027" s="5">
        <v>19375.38</v>
      </c>
      <c r="J3027" t="s">
        <v>115</v>
      </c>
      <c r="K3027" t="s">
        <v>106</v>
      </c>
      <c r="L3027">
        <v>3</v>
      </c>
      <c r="M3027">
        <v>0</v>
      </c>
      <c r="N3027">
        <v>5</v>
      </c>
      <c r="O3027" s="6">
        <v>0</v>
      </c>
      <c r="P3027" t="s">
        <v>106</v>
      </c>
      <c r="Q3027" t="s">
        <v>107</v>
      </c>
      <c r="R3027">
        <f>IF(F3027="Monthly",2,0)
+IF(E3027&lt;=6,2,0)
+IF(N3027&lt;=2,2,0)
+IF(L3027&gt;=4,2,0)
+IF(M3027&gt;=2,1,0)
+IF(H3027&gt;=_xlfn.PERCENTILE.INC($H$2:$H$10001,0.75),1,0)</f>
        <v>2</v>
      </c>
      <c r="S3027" t="str">
        <f>IF(R3027&gt;=7,"High",IF(R3027&gt;=4,"Medium","Low"))</f>
        <v>Low</v>
      </c>
    </row>
    <row r="3028" spans="1:19">
      <c r="A3028" t="s">
        <v>3153</v>
      </c>
      <c r="B3028">
        <v>25</v>
      </c>
      <c r="C3028" t="s">
        <v>101</v>
      </c>
      <c r="D3028" t="s">
        <v>119</v>
      </c>
      <c r="E3028">
        <v>13</v>
      </c>
      <c r="F3028" t="s">
        <v>103</v>
      </c>
      <c r="G3028" t="s">
        <v>110</v>
      </c>
      <c r="H3028" s="5">
        <v>749</v>
      </c>
      <c r="I3028" s="5">
        <v>9912.9699999999993</v>
      </c>
      <c r="J3028" t="s">
        <v>134</v>
      </c>
      <c r="K3028" t="s">
        <v>106</v>
      </c>
      <c r="L3028">
        <v>0</v>
      </c>
      <c r="M3028">
        <v>0</v>
      </c>
      <c r="N3028">
        <v>4</v>
      </c>
      <c r="O3028" s="6">
        <v>0</v>
      </c>
      <c r="P3028" t="s">
        <v>107</v>
      </c>
      <c r="Q3028" t="s">
        <v>107</v>
      </c>
      <c r="R3028">
        <f>IF(F3028="Monthly",2,0)
+IF(E3028&lt;=6,2,0)
+IF(N3028&lt;=2,2,0)
+IF(L3028&gt;=4,2,0)
+IF(M3028&gt;=2,1,0)
+IF(H3028&gt;=_xlfn.PERCENTILE.INC($H$2:$H$10001,0.75),1,0)</f>
        <v>2</v>
      </c>
      <c r="S3028" t="str">
        <f>IF(R3028&gt;=7,"High",IF(R3028&gt;=4,"Medium","Low"))</f>
        <v>Low</v>
      </c>
    </row>
    <row r="3029" spans="1:19">
      <c r="A3029" t="s">
        <v>3154</v>
      </c>
      <c r="B3029">
        <v>35</v>
      </c>
      <c r="C3029" t="s">
        <v>112</v>
      </c>
      <c r="D3029" t="s">
        <v>131</v>
      </c>
      <c r="E3029">
        <v>50</v>
      </c>
      <c r="F3029" t="s">
        <v>121</v>
      </c>
      <c r="G3029" t="s">
        <v>110</v>
      </c>
      <c r="H3029" s="5">
        <v>735</v>
      </c>
      <c r="I3029" s="5">
        <f>RawCustomerTable[[#This Row],[Monthly_Charges]]*RawCustomerTable[[#This Row],[Tenure_Months]]*(1-RawCustomerTable[[#This Row],[Discount_Percent]]/100)</f>
        <v>36750</v>
      </c>
      <c r="J3029" t="s">
        <v>115</v>
      </c>
      <c r="K3029" t="s">
        <v>106</v>
      </c>
      <c r="L3029">
        <v>1</v>
      </c>
      <c r="M3029">
        <v>0</v>
      </c>
      <c r="N3029">
        <v>5</v>
      </c>
      <c r="O3029" s="6">
        <v>0</v>
      </c>
      <c r="P3029" t="s">
        <v>107</v>
      </c>
      <c r="Q3029" t="s">
        <v>107</v>
      </c>
      <c r="R3029">
        <f>IF(F3029="Monthly",2,0)
+IF(E3029&lt;=6,2,0)
+IF(N3029&lt;=2,2,0)
+IF(L3029&gt;=4,2,0)
+IF(M3029&gt;=2,1,0)
+IF(H3029&gt;=_xlfn.PERCENTILE.INC($H$2:$H$10001,0.75),1,0)</f>
        <v>0</v>
      </c>
      <c r="S3029" t="str">
        <f>IF(R3029&gt;=7,"High",IF(R3029&gt;=4,"Medium","Low"))</f>
        <v>Low</v>
      </c>
    </row>
    <row r="3030" spans="1:19">
      <c r="A3030" t="s">
        <v>3155</v>
      </c>
      <c r="B3030">
        <v>29</v>
      </c>
      <c r="C3030" t="s">
        <v>101</v>
      </c>
      <c r="D3030" t="s">
        <v>159</v>
      </c>
      <c r="E3030">
        <v>49</v>
      </c>
      <c r="F3030" t="s">
        <v>121</v>
      </c>
      <c r="G3030" t="s">
        <v>104</v>
      </c>
      <c r="H3030" s="5">
        <v>405</v>
      </c>
      <c r="I3030" s="5">
        <v>19739.330000000002</v>
      </c>
      <c r="J3030" t="s">
        <v>105</v>
      </c>
      <c r="K3030" t="s">
        <v>106</v>
      </c>
      <c r="L3030">
        <v>0</v>
      </c>
      <c r="M3030">
        <v>0</v>
      </c>
      <c r="N3030">
        <v>5</v>
      </c>
      <c r="O3030" s="6">
        <v>0</v>
      </c>
      <c r="P3030" t="s">
        <v>106</v>
      </c>
      <c r="Q3030" t="s">
        <v>107</v>
      </c>
      <c r="R3030">
        <f>IF(F3030="Monthly",2,0)
+IF(E3030&lt;=6,2,0)
+IF(N3030&lt;=2,2,0)
+IF(L3030&gt;=4,2,0)
+IF(M3030&gt;=2,1,0)
+IF(H3030&gt;=_xlfn.PERCENTILE.INC($H$2:$H$10001,0.75),1,0)</f>
        <v>0</v>
      </c>
      <c r="S3030" t="str">
        <f>IF(R3030&gt;=7,"High",IF(R3030&gt;=4,"Medium","Low"))</f>
        <v>Low</v>
      </c>
    </row>
    <row r="3031" spans="1:19">
      <c r="A3031" t="s">
        <v>3156</v>
      </c>
      <c r="B3031">
        <v>43</v>
      </c>
      <c r="C3031" t="s">
        <v>112</v>
      </c>
      <c r="D3031" t="s">
        <v>126</v>
      </c>
      <c r="E3031">
        <v>30</v>
      </c>
      <c r="F3031" t="s">
        <v>109</v>
      </c>
      <c r="G3031" t="s">
        <v>104</v>
      </c>
      <c r="H3031" s="5">
        <v>569</v>
      </c>
      <c r="I3031" s="5">
        <v>16778.87</v>
      </c>
      <c r="J3031" t="s">
        <v>134</v>
      </c>
      <c r="K3031" t="s">
        <v>106</v>
      </c>
      <c r="L3031">
        <v>0</v>
      </c>
      <c r="M3031">
        <v>0</v>
      </c>
      <c r="N3031">
        <v>4</v>
      </c>
      <c r="O3031" s="6">
        <v>0</v>
      </c>
      <c r="P3031" t="s">
        <v>107</v>
      </c>
      <c r="Q3031" t="s">
        <v>107</v>
      </c>
      <c r="R3031">
        <f>IF(F3031="Monthly",2,0)
+IF(E3031&lt;=6,2,0)
+IF(N3031&lt;=2,2,0)
+IF(L3031&gt;=4,2,0)
+IF(M3031&gt;=2,1,0)
+IF(H3031&gt;=_xlfn.PERCENTILE.INC($H$2:$H$10001,0.75),1,0)</f>
        <v>0</v>
      </c>
      <c r="S3031" t="str">
        <f>IF(R3031&gt;=7,"High",IF(R3031&gt;=4,"Medium","Low"))</f>
        <v>Low</v>
      </c>
    </row>
    <row r="3032" spans="1:19">
      <c r="A3032" t="s">
        <v>3157</v>
      </c>
      <c r="B3032">
        <v>27</v>
      </c>
      <c r="C3032" t="s">
        <v>112</v>
      </c>
      <c r="D3032" t="s">
        <v>128</v>
      </c>
      <c r="E3032">
        <v>24</v>
      </c>
      <c r="F3032" t="s">
        <v>109</v>
      </c>
      <c r="G3032" t="s">
        <v>129</v>
      </c>
      <c r="H3032" s="5">
        <v>1023</v>
      </c>
      <c r="I3032" s="5">
        <v>24108.75</v>
      </c>
      <c r="J3032" t="s">
        <v>115</v>
      </c>
      <c r="K3032" t="s">
        <v>106</v>
      </c>
      <c r="L3032">
        <v>0</v>
      </c>
      <c r="M3032">
        <v>0</v>
      </c>
      <c r="N3032">
        <v>4</v>
      </c>
      <c r="O3032" s="6">
        <v>0</v>
      </c>
      <c r="P3032" t="s">
        <v>107</v>
      </c>
      <c r="Q3032" t="s">
        <v>107</v>
      </c>
      <c r="R3032">
        <f>IF(F3032="Monthly",2,0)
+IF(E3032&lt;=6,2,0)
+IF(N3032&lt;=2,2,0)
+IF(L3032&gt;=4,2,0)
+IF(M3032&gt;=2,1,0)
+IF(H3032&gt;=_xlfn.PERCENTILE.INC($H$2:$H$10001,0.75),1,0)</f>
        <v>1</v>
      </c>
      <c r="S3032" t="str">
        <f>IF(R3032&gt;=7,"High",IF(R3032&gt;=4,"Medium","Low"))</f>
        <v>Low</v>
      </c>
    </row>
    <row r="3033" spans="1:19">
      <c r="A3033" t="s">
        <v>3158</v>
      </c>
      <c r="B3033">
        <v>43</v>
      </c>
      <c r="C3033" t="s">
        <v>112</v>
      </c>
      <c r="D3033" t="s">
        <v>137</v>
      </c>
      <c r="E3033">
        <v>30</v>
      </c>
      <c r="F3033" t="s">
        <v>103</v>
      </c>
      <c r="G3033" t="s">
        <v>110</v>
      </c>
      <c r="H3033" s="5">
        <v>775</v>
      </c>
      <c r="I3033" s="5">
        <v>23521.53</v>
      </c>
      <c r="J3033" t="s">
        <v>115</v>
      </c>
      <c r="K3033" t="s">
        <v>106</v>
      </c>
      <c r="L3033">
        <v>1</v>
      </c>
      <c r="M3033">
        <v>0</v>
      </c>
      <c r="N3033">
        <v>4</v>
      </c>
      <c r="O3033" s="6">
        <v>0</v>
      </c>
      <c r="P3033" t="s">
        <v>106</v>
      </c>
      <c r="Q3033" t="s">
        <v>107</v>
      </c>
      <c r="R3033">
        <f>IF(F3033="Monthly",2,0)
+IF(E3033&lt;=6,2,0)
+IF(N3033&lt;=2,2,0)
+IF(L3033&gt;=4,2,0)
+IF(M3033&gt;=2,1,0)
+IF(H3033&gt;=_xlfn.PERCENTILE.INC($H$2:$H$10001,0.75),1,0)</f>
        <v>2</v>
      </c>
      <c r="S3033" t="str">
        <f>IF(R3033&gt;=7,"High",IF(R3033&gt;=4,"Medium","Low"))</f>
        <v>Low</v>
      </c>
    </row>
    <row r="3034" spans="1:19">
      <c r="A3034" t="s">
        <v>3159</v>
      </c>
      <c r="B3034">
        <v>42</v>
      </c>
      <c r="C3034" t="s">
        <v>101</v>
      </c>
      <c r="D3034" t="s">
        <v>159</v>
      </c>
      <c r="E3034">
        <v>56</v>
      </c>
      <c r="F3034" t="s">
        <v>109</v>
      </c>
      <c r="G3034" t="s">
        <v>104</v>
      </c>
      <c r="H3034" s="5">
        <v>398</v>
      </c>
      <c r="I3034" s="5">
        <v>22952.38</v>
      </c>
      <c r="J3034" t="s">
        <v>117</v>
      </c>
      <c r="K3034" t="s">
        <v>107</v>
      </c>
      <c r="L3034">
        <v>1</v>
      </c>
      <c r="M3034">
        <v>0</v>
      </c>
      <c r="N3034">
        <v>5</v>
      </c>
      <c r="O3034" s="6">
        <v>0</v>
      </c>
      <c r="P3034" t="s">
        <v>107</v>
      </c>
      <c r="Q3034" t="s">
        <v>107</v>
      </c>
      <c r="R3034">
        <f>IF(F3034="Monthly",2,0)
+IF(E3034&lt;=6,2,0)
+IF(N3034&lt;=2,2,0)
+IF(L3034&gt;=4,2,0)
+IF(M3034&gt;=2,1,0)
+IF(H3034&gt;=_xlfn.PERCENTILE.INC($H$2:$H$10001,0.75),1,0)</f>
        <v>0</v>
      </c>
      <c r="S3034" t="str">
        <f>IF(R3034&gt;=7,"High",IF(R3034&gt;=4,"Medium","Low"))</f>
        <v>Low</v>
      </c>
    </row>
    <row r="3035" spans="1:19">
      <c r="A3035" t="s">
        <v>3160</v>
      </c>
      <c r="B3035">
        <v>53</v>
      </c>
      <c r="C3035" t="s">
        <v>101</v>
      </c>
      <c r="D3035" t="s">
        <v>131</v>
      </c>
      <c r="E3035">
        <v>19</v>
      </c>
      <c r="F3035" t="s">
        <v>103</v>
      </c>
      <c r="G3035" t="s">
        <v>104</v>
      </c>
      <c r="H3035" s="5">
        <v>560</v>
      </c>
      <c r="I3035" s="5">
        <v>10803.93</v>
      </c>
      <c r="J3035" t="s">
        <v>115</v>
      </c>
      <c r="K3035" t="s">
        <v>106</v>
      </c>
      <c r="L3035">
        <v>0</v>
      </c>
      <c r="M3035">
        <v>0</v>
      </c>
      <c r="N3035">
        <v>5</v>
      </c>
      <c r="O3035" s="6">
        <v>0</v>
      </c>
      <c r="P3035" t="s">
        <v>107</v>
      </c>
      <c r="Q3035" t="s">
        <v>107</v>
      </c>
      <c r="R3035">
        <f>IF(F3035="Monthly",2,0)
+IF(E3035&lt;=6,2,0)
+IF(N3035&lt;=2,2,0)
+IF(L3035&gt;=4,2,0)
+IF(M3035&gt;=2,1,0)
+IF(H3035&gt;=_xlfn.PERCENTILE.INC($H$2:$H$10001,0.75),1,0)</f>
        <v>2</v>
      </c>
      <c r="S3035" t="str">
        <f>IF(R3035&gt;=7,"High",IF(R3035&gt;=4,"Medium","Low"))</f>
        <v>Low</v>
      </c>
    </row>
    <row r="3036" spans="1:19">
      <c r="A3036" t="s">
        <v>3161</v>
      </c>
      <c r="B3036">
        <v>24</v>
      </c>
      <c r="C3036" t="s">
        <v>112</v>
      </c>
      <c r="D3036" t="s">
        <v>126</v>
      </c>
      <c r="E3036">
        <v>8</v>
      </c>
      <c r="F3036" t="s">
        <v>103</v>
      </c>
      <c r="G3036" t="s">
        <v>129</v>
      </c>
      <c r="H3036" s="5">
        <v>966</v>
      </c>
      <c r="I3036" s="5">
        <v>7839.15</v>
      </c>
      <c r="J3036" t="s">
        <v>117</v>
      </c>
      <c r="K3036" t="s">
        <v>106</v>
      </c>
      <c r="L3036">
        <v>0</v>
      </c>
      <c r="M3036">
        <v>0</v>
      </c>
      <c r="N3036">
        <v>5</v>
      </c>
      <c r="O3036" s="6">
        <v>0</v>
      </c>
      <c r="P3036" t="s">
        <v>107</v>
      </c>
      <c r="Q3036" t="s">
        <v>107</v>
      </c>
      <c r="R3036">
        <f>IF(F3036="Monthly",2,0)
+IF(E3036&lt;=6,2,0)
+IF(N3036&lt;=2,2,0)
+IF(L3036&gt;=4,2,0)
+IF(M3036&gt;=2,1,0)
+IF(H3036&gt;=_xlfn.PERCENTILE.INC($H$2:$H$10001,0.75),1,0)</f>
        <v>3</v>
      </c>
      <c r="S3036" t="str">
        <f>IF(R3036&gt;=7,"High",IF(R3036&gt;=4,"Medium","Low"))</f>
        <v>Low</v>
      </c>
    </row>
    <row r="3037" spans="1:19">
      <c r="A3037" t="s">
        <v>3162</v>
      </c>
      <c r="B3037">
        <v>40</v>
      </c>
      <c r="C3037" t="s">
        <v>112</v>
      </c>
      <c r="D3037" t="s">
        <v>133</v>
      </c>
      <c r="E3037">
        <v>37</v>
      </c>
      <c r="F3037" t="s">
        <v>103</v>
      </c>
      <c r="G3037" t="s">
        <v>104</v>
      </c>
      <c r="H3037" s="5">
        <v>404</v>
      </c>
      <c r="I3037" s="5">
        <v>15355.86</v>
      </c>
      <c r="J3037" t="s">
        <v>115</v>
      </c>
      <c r="K3037" t="s">
        <v>107</v>
      </c>
      <c r="L3037">
        <v>0</v>
      </c>
      <c r="M3037">
        <v>0</v>
      </c>
      <c r="N3037">
        <v>5</v>
      </c>
      <c r="O3037" s="6">
        <v>0</v>
      </c>
      <c r="P3037" t="s">
        <v>107</v>
      </c>
      <c r="Q3037" t="s">
        <v>106</v>
      </c>
      <c r="R3037">
        <f>IF(F3037="Monthly",2,0)
+IF(E3037&lt;=6,2,0)
+IF(N3037&lt;=2,2,0)
+IF(L3037&gt;=4,2,0)
+IF(M3037&gt;=2,1,0)
+IF(H3037&gt;=_xlfn.PERCENTILE.INC($H$2:$H$10001,0.75),1,0)</f>
        <v>2</v>
      </c>
      <c r="S3037" t="str">
        <f>IF(R3037&gt;=7,"High",IF(R3037&gt;=4,"Medium","Low"))</f>
        <v>Low</v>
      </c>
    </row>
    <row r="3038" spans="1:19">
      <c r="A3038" t="s">
        <v>3163</v>
      </c>
      <c r="B3038">
        <v>29</v>
      </c>
      <c r="C3038" t="s">
        <v>101</v>
      </c>
      <c r="D3038" t="s">
        <v>113</v>
      </c>
      <c r="E3038">
        <v>21</v>
      </c>
      <c r="F3038" t="s">
        <v>121</v>
      </c>
      <c r="G3038" t="s">
        <v>104</v>
      </c>
      <c r="H3038" s="5">
        <v>463</v>
      </c>
      <c r="I3038" s="5">
        <v>8462.25</v>
      </c>
      <c r="J3038" t="s">
        <v>134</v>
      </c>
      <c r="K3038" t="s">
        <v>107</v>
      </c>
      <c r="L3038">
        <v>2</v>
      </c>
      <c r="M3038">
        <v>0</v>
      </c>
      <c r="N3038">
        <v>5</v>
      </c>
      <c r="O3038" s="6">
        <v>15</v>
      </c>
      <c r="P3038" t="s">
        <v>107</v>
      </c>
      <c r="Q3038" t="s">
        <v>107</v>
      </c>
      <c r="R3038">
        <f>IF(F3038="Monthly",2,0)
+IF(E3038&lt;=6,2,0)
+IF(N3038&lt;=2,2,0)
+IF(L3038&gt;=4,2,0)
+IF(M3038&gt;=2,1,0)
+IF(H3038&gt;=_xlfn.PERCENTILE.INC($H$2:$H$10001,0.75),1,0)</f>
        <v>0</v>
      </c>
      <c r="S3038" t="str">
        <f>IF(R3038&gt;=7,"High",IF(R3038&gt;=4,"Medium","Low"))</f>
        <v>Low</v>
      </c>
    </row>
    <row r="3039" spans="1:19">
      <c r="A3039" t="s">
        <v>3164</v>
      </c>
      <c r="B3039">
        <v>32</v>
      </c>
      <c r="C3039" t="s">
        <v>101</v>
      </c>
      <c r="D3039" t="s">
        <v>123</v>
      </c>
      <c r="E3039">
        <v>18</v>
      </c>
      <c r="F3039" t="s">
        <v>103</v>
      </c>
      <c r="G3039" t="s">
        <v>110</v>
      </c>
      <c r="H3039" s="5">
        <v>683</v>
      </c>
      <c r="I3039" s="5">
        <v>12170.46</v>
      </c>
      <c r="J3039" t="s">
        <v>105</v>
      </c>
      <c r="K3039" t="s">
        <v>106</v>
      </c>
      <c r="L3039">
        <v>2</v>
      </c>
      <c r="M3039">
        <v>1</v>
      </c>
      <c r="N3039">
        <v>4</v>
      </c>
      <c r="O3039" s="6">
        <v>0</v>
      </c>
      <c r="P3039" t="s">
        <v>106</v>
      </c>
      <c r="Q3039" t="s">
        <v>107</v>
      </c>
      <c r="R3039">
        <f>IF(F3039="Monthly",2,0)
+IF(E3039&lt;=6,2,0)
+IF(N3039&lt;=2,2,0)
+IF(L3039&gt;=4,2,0)
+IF(M3039&gt;=2,1,0)
+IF(H3039&gt;=_xlfn.PERCENTILE.INC($H$2:$H$10001,0.75),1,0)</f>
        <v>2</v>
      </c>
      <c r="S3039" t="str">
        <f>IF(R3039&gt;=7,"High",IF(R3039&gt;=4,"Medium","Low"))</f>
        <v>Low</v>
      </c>
    </row>
    <row r="3040" spans="1:19">
      <c r="A3040" t="s">
        <v>3165</v>
      </c>
      <c r="B3040">
        <v>23</v>
      </c>
      <c r="C3040" t="s">
        <v>101</v>
      </c>
      <c r="D3040" t="s">
        <v>126</v>
      </c>
      <c r="E3040">
        <v>29</v>
      </c>
      <c r="F3040" t="s">
        <v>121</v>
      </c>
      <c r="G3040" t="s">
        <v>104</v>
      </c>
      <c r="H3040" s="5">
        <v>433</v>
      </c>
      <c r="I3040" s="5">
        <v>12687.93</v>
      </c>
      <c r="J3040" t="s">
        <v>117</v>
      </c>
      <c r="K3040" t="s">
        <v>106</v>
      </c>
      <c r="L3040">
        <v>1</v>
      </c>
      <c r="M3040">
        <v>0</v>
      </c>
      <c r="N3040">
        <v>5</v>
      </c>
      <c r="O3040" s="6">
        <v>0</v>
      </c>
      <c r="P3040" t="s">
        <v>107</v>
      </c>
      <c r="Q3040" t="s">
        <v>106</v>
      </c>
      <c r="R3040">
        <f>IF(F3040="Monthly",2,0)
+IF(E3040&lt;=6,2,0)
+IF(N3040&lt;=2,2,0)
+IF(L3040&gt;=4,2,0)
+IF(M3040&gt;=2,1,0)
+IF(H3040&gt;=_xlfn.PERCENTILE.INC($H$2:$H$10001,0.75),1,0)</f>
        <v>0</v>
      </c>
      <c r="S3040" t="str">
        <f>IF(R3040&gt;=7,"High",IF(R3040&gt;=4,"Medium","Low"))</f>
        <v>Low</v>
      </c>
    </row>
    <row r="3041" spans="1:19">
      <c r="A3041" t="s">
        <v>3166</v>
      </c>
      <c r="B3041">
        <v>51</v>
      </c>
      <c r="C3041" t="s">
        <v>101</v>
      </c>
      <c r="D3041" t="s">
        <v>137</v>
      </c>
      <c r="E3041">
        <v>24</v>
      </c>
      <c r="F3041" t="s">
        <v>103</v>
      </c>
      <c r="G3041" t="s">
        <v>104</v>
      </c>
      <c r="H3041" s="5">
        <v>477</v>
      </c>
      <c r="I3041" s="5">
        <v>11279.47</v>
      </c>
      <c r="J3041" t="s">
        <v>115</v>
      </c>
      <c r="K3041" t="s">
        <v>107</v>
      </c>
      <c r="L3041">
        <v>0</v>
      </c>
      <c r="M3041">
        <v>0</v>
      </c>
      <c r="N3041">
        <v>5</v>
      </c>
      <c r="O3041" s="6">
        <v>0</v>
      </c>
      <c r="P3041" t="s">
        <v>107</v>
      </c>
      <c r="Q3041" t="s">
        <v>106</v>
      </c>
      <c r="R3041">
        <f>IF(F3041="Monthly",2,0)
+IF(E3041&lt;=6,2,0)
+IF(N3041&lt;=2,2,0)
+IF(L3041&gt;=4,2,0)
+IF(M3041&gt;=2,1,0)
+IF(H3041&gt;=_xlfn.PERCENTILE.INC($H$2:$H$10001,0.75),1,0)</f>
        <v>2</v>
      </c>
      <c r="S3041" t="str">
        <f>IF(R3041&gt;=7,"High",IF(R3041&gt;=4,"Medium","Low"))</f>
        <v>Low</v>
      </c>
    </row>
    <row r="3042" spans="1:19">
      <c r="A3042" t="s">
        <v>3167</v>
      </c>
      <c r="B3042">
        <v>49</v>
      </c>
      <c r="C3042" t="s">
        <v>112</v>
      </c>
      <c r="D3042" t="s">
        <v>102</v>
      </c>
      <c r="E3042">
        <v>53</v>
      </c>
      <c r="F3042" t="s">
        <v>109</v>
      </c>
      <c r="G3042" t="s">
        <v>104</v>
      </c>
      <c r="H3042" s="5">
        <v>571</v>
      </c>
      <c r="I3042" s="5">
        <v>29446.05</v>
      </c>
      <c r="J3042" t="s">
        <v>140</v>
      </c>
      <c r="K3042" t="s">
        <v>106</v>
      </c>
      <c r="L3042">
        <v>0</v>
      </c>
      <c r="M3042">
        <v>0</v>
      </c>
      <c r="N3042">
        <v>5</v>
      </c>
      <c r="O3042" s="6">
        <v>0</v>
      </c>
      <c r="P3042" t="s">
        <v>107</v>
      </c>
      <c r="Q3042" t="s">
        <v>106</v>
      </c>
      <c r="R3042">
        <f>IF(F3042="Monthly",2,0)
+IF(E3042&lt;=6,2,0)
+IF(N3042&lt;=2,2,0)
+IF(L3042&gt;=4,2,0)
+IF(M3042&gt;=2,1,0)
+IF(H3042&gt;=_xlfn.PERCENTILE.INC($H$2:$H$10001,0.75),1,0)</f>
        <v>0</v>
      </c>
      <c r="S3042" t="str">
        <f>IF(R3042&gt;=7,"High",IF(R3042&gt;=4,"Medium","Low"))</f>
        <v>Low</v>
      </c>
    </row>
    <row r="3043" spans="1:19">
      <c r="A3043" t="s">
        <v>3168</v>
      </c>
      <c r="B3043">
        <v>50</v>
      </c>
      <c r="C3043" t="s">
        <v>112</v>
      </c>
      <c r="D3043" t="s">
        <v>137</v>
      </c>
      <c r="E3043">
        <v>34</v>
      </c>
      <c r="F3043" t="s">
        <v>103</v>
      </c>
      <c r="G3043" t="s">
        <v>110</v>
      </c>
      <c r="H3043" s="5">
        <v>774</v>
      </c>
      <c r="I3043" s="5">
        <v>26523.48</v>
      </c>
      <c r="J3043" t="s">
        <v>105</v>
      </c>
      <c r="K3043" t="s">
        <v>106</v>
      </c>
      <c r="L3043">
        <v>0</v>
      </c>
      <c r="M3043">
        <v>0</v>
      </c>
      <c r="N3043">
        <v>5</v>
      </c>
      <c r="O3043" s="6">
        <v>0</v>
      </c>
      <c r="P3043" t="s">
        <v>107</v>
      </c>
      <c r="Q3043" t="s">
        <v>106</v>
      </c>
      <c r="R3043">
        <f>IF(F3043="Monthly",2,0)
+IF(E3043&lt;=6,2,0)
+IF(N3043&lt;=2,2,0)
+IF(L3043&gt;=4,2,0)
+IF(M3043&gt;=2,1,0)
+IF(H3043&gt;=_xlfn.PERCENTILE.INC($H$2:$H$10001,0.75),1,0)</f>
        <v>2</v>
      </c>
      <c r="S3043" t="str">
        <f>IF(R3043&gt;=7,"High",IF(R3043&gt;=4,"Medium","Low"))</f>
        <v>Low</v>
      </c>
    </row>
    <row r="3044" spans="1:19">
      <c r="A3044" t="s">
        <v>3169</v>
      </c>
      <c r="B3044">
        <v>40</v>
      </c>
      <c r="C3044" t="s">
        <v>112</v>
      </c>
      <c r="D3044" t="s">
        <v>131</v>
      </c>
      <c r="E3044">
        <v>46</v>
      </c>
      <c r="F3044" t="s">
        <v>121</v>
      </c>
      <c r="G3044" t="s">
        <v>129</v>
      </c>
      <c r="H3044" s="5">
        <v>987</v>
      </c>
      <c r="I3044" s="5">
        <v>39887.360000000001</v>
      </c>
      <c r="J3044" t="s">
        <v>105</v>
      </c>
      <c r="K3044" t="s">
        <v>106</v>
      </c>
      <c r="L3044">
        <v>2</v>
      </c>
      <c r="M3044">
        <v>1</v>
      </c>
      <c r="N3044">
        <v>5</v>
      </c>
      <c r="O3044" s="6">
        <v>10</v>
      </c>
      <c r="P3044" t="s">
        <v>107</v>
      </c>
      <c r="Q3044" t="s">
        <v>106</v>
      </c>
      <c r="R3044">
        <f>IF(F3044="Monthly",2,0)
+IF(E3044&lt;=6,2,0)
+IF(N3044&lt;=2,2,0)
+IF(L3044&gt;=4,2,0)
+IF(M3044&gt;=2,1,0)
+IF(H3044&gt;=_xlfn.PERCENTILE.INC($H$2:$H$10001,0.75),1,0)</f>
        <v>1</v>
      </c>
      <c r="S3044" t="str">
        <f>IF(R3044&gt;=7,"High",IF(R3044&gt;=4,"Medium","Low"))</f>
        <v>Low</v>
      </c>
    </row>
    <row r="3045" spans="1:19">
      <c r="A3045" t="s">
        <v>3170</v>
      </c>
      <c r="B3045">
        <v>32</v>
      </c>
      <c r="C3045" t="s">
        <v>101</v>
      </c>
      <c r="D3045" t="s">
        <v>119</v>
      </c>
      <c r="E3045">
        <v>13</v>
      </c>
      <c r="F3045" t="s">
        <v>103</v>
      </c>
      <c r="G3045" t="s">
        <v>110</v>
      </c>
      <c r="H3045" s="5">
        <v>744</v>
      </c>
      <c r="I3045" s="5">
        <v>9678.02</v>
      </c>
      <c r="J3045" t="s">
        <v>140</v>
      </c>
      <c r="K3045" t="s">
        <v>106</v>
      </c>
      <c r="L3045">
        <v>0</v>
      </c>
      <c r="M3045">
        <v>0</v>
      </c>
      <c r="N3045">
        <v>5</v>
      </c>
      <c r="O3045" s="6">
        <v>0</v>
      </c>
      <c r="P3045" t="s">
        <v>106</v>
      </c>
      <c r="Q3045" t="s">
        <v>107</v>
      </c>
      <c r="R3045">
        <f>IF(F3045="Monthly",2,0)
+IF(E3045&lt;=6,2,0)
+IF(N3045&lt;=2,2,0)
+IF(L3045&gt;=4,2,0)
+IF(M3045&gt;=2,1,0)
+IF(H3045&gt;=_xlfn.PERCENTILE.INC($H$2:$H$10001,0.75),1,0)</f>
        <v>2</v>
      </c>
      <c r="S3045" t="str">
        <f>IF(R3045&gt;=7,"High",IF(R3045&gt;=4,"Medium","Low"))</f>
        <v>Low</v>
      </c>
    </row>
    <row r="3046" spans="1:19">
      <c r="A3046" t="s">
        <v>3171</v>
      </c>
      <c r="B3046">
        <v>45</v>
      </c>
      <c r="C3046" t="s">
        <v>101</v>
      </c>
      <c r="D3046" t="s">
        <v>123</v>
      </c>
      <c r="E3046">
        <v>37</v>
      </c>
      <c r="F3046" t="s">
        <v>109</v>
      </c>
      <c r="G3046" t="s">
        <v>104</v>
      </c>
      <c r="H3046" s="5">
        <v>440</v>
      </c>
      <c r="I3046" s="5">
        <v>14333.43</v>
      </c>
      <c r="J3046" t="s">
        <v>105</v>
      </c>
      <c r="K3046" t="s">
        <v>106</v>
      </c>
      <c r="L3046">
        <v>1</v>
      </c>
      <c r="M3046">
        <v>0</v>
      </c>
      <c r="N3046">
        <v>5</v>
      </c>
      <c r="O3046" s="6">
        <v>10</v>
      </c>
      <c r="P3046" t="s">
        <v>107</v>
      </c>
      <c r="Q3046" t="s">
        <v>107</v>
      </c>
      <c r="R3046">
        <f>IF(F3046="Monthly",2,0)
+IF(E3046&lt;=6,2,0)
+IF(N3046&lt;=2,2,0)
+IF(L3046&gt;=4,2,0)
+IF(M3046&gt;=2,1,0)
+IF(H3046&gt;=_xlfn.PERCENTILE.INC($H$2:$H$10001,0.75),1,0)</f>
        <v>0</v>
      </c>
      <c r="S3046" t="str">
        <f>IF(R3046&gt;=7,"High",IF(R3046&gt;=4,"Medium","Low"))</f>
        <v>Low</v>
      </c>
    </row>
    <row r="3047" spans="1:19">
      <c r="A3047" t="s">
        <v>3172</v>
      </c>
      <c r="B3047">
        <v>18</v>
      </c>
      <c r="C3047" t="s">
        <v>101</v>
      </c>
      <c r="D3047" t="s">
        <v>119</v>
      </c>
      <c r="E3047">
        <v>44</v>
      </c>
      <c r="F3047" t="s">
        <v>103</v>
      </c>
      <c r="G3047" t="s">
        <v>110</v>
      </c>
      <c r="H3047" s="5">
        <v>726</v>
      </c>
      <c r="I3047" s="5">
        <v>31230.13</v>
      </c>
      <c r="J3047" t="s">
        <v>134</v>
      </c>
      <c r="K3047" t="s">
        <v>106</v>
      </c>
      <c r="L3047">
        <v>0</v>
      </c>
      <c r="M3047">
        <v>0</v>
      </c>
      <c r="N3047">
        <v>5</v>
      </c>
      <c r="O3047" s="6">
        <v>0</v>
      </c>
      <c r="P3047" t="s">
        <v>107</v>
      </c>
      <c r="Q3047" t="s">
        <v>107</v>
      </c>
      <c r="R3047">
        <f>IF(F3047="Monthly",2,0)
+IF(E3047&lt;=6,2,0)
+IF(N3047&lt;=2,2,0)
+IF(L3047&gt;=4,2,0)
+IF(M3047&gt;=2,1,0)
+IF(H3047&gt;=_xlfn.PERCENTILE.INC($H$2:$H$10001,0.75),1,0)</f>
        <v>2</v>
      </c>
      <c r="S3047" t="str">
        <f>IF(R3047&gt;=7,"High",IF(R3047&gt;=4,"Medium","Low"))</f>
        <v>Low</v>
      </c>
    </row>
    <row r="3048" spans="1:19">
      <c r="A3048" t="s">
        <v>3173</v>
      </c>
      <c r="B3048">
        <v>39</v>
      </c>
      <c r="C3048" t="s">
        <v>101</v>
      </c>
      <c r="D3048" t="s">
        <v>131</v>
      </c>
      <c r="E3048">
        <v>32</v>
      </c>
      <c r="F3048" t="s">
        <v>103</v>
      </c>
      <c r="G3048" t="s">
        <v>104</v>
      </c>
      <c r="H3048" s="5">
        <v>525</v>
      </c>
      <c r="I3048" s="5">
        <v>17171.400000000001</v>
      </c>
      <c r="J3048" t="s">
        <v>115</v>
      </c>
      <c r="K3048" t="s">
        <v>106</v>
      </c>
      <c r="L3048">
        <v>0</v>
      </c>
      <c r="M3048">
        <v>0</v>
      </c>
      <c r="N3048">
        <v>5</v>
      </c>
      <c r="O3048" s="6">
        <v>0</v>
      </c>
      <c r="P3048" t="s">
        <v>107</v>
      </c>
      <c r="Q3048" t="s">
        <v>107</v>
      </c>
      <c r="R3048">
        <f>IF(F3048="Monthly",2,0)
+IF(E3048&lt;=6,2,0)
+IF(N3048&lt;=2,2,0)
+IF(L3048&gt;=4,2,0)
+IF(M3048&gt;=2,1,0)
+IF(H3048&gt;=_xlfn.PERCENTILE.INC($H$2:$H$10001,0.75),1,0)</f>
        <v>2</v>
      </c>
      <c r="S3048" t="str">
        <f>IF(R3048&gt;=7,"High",IF(R3048&gt;=4,"Medium","Low"))</f>
        <v>Low</v>
      </c>
    </row>
    <row r="3049" spans="1:19">
      <c r="A3049" t="s">
        <v>3174</v>
      </c>
      <c r="B3049">
        <v>25</v>
      </c>
      <c r="C3049" t="s">
        <v>112</v>
      </c>
      <c r="D3049" t="s">
        <v>126</v>
      </c>
      <c r="E3049">
        <v>16</v>
      </c>
      <c r="F3049" t="s">
        <v>103</v>
      </c>
      <c r="G3049" t="s">
        <v>104</v>
      </c>
      <c r="H3049" s="5">
        <v>496</v>
      </c>
      <c r="I3049" s="5">
        <v>7853.04</v>
      </c>
      <c r="J3049" t="s">
        <v>140</v>
      </c>
      <c r="K3049" t="s">
        <v>106</v>
      </c>
      <c r="L3049">
        <v>8</v>
      </c>
      <c r="M3049">
        <v>2</v>
      </c>
      <c r="N3049">
        <v>3</v>
      </c>
      <c r="O3049" s="6">
        <v>0</v>
      </c>
      <c r="P3049" t="s">
        <v>107</v>
      </c>
      <c r="Q3049" t="s">
        <v>106</v>
      </c>
      <c r="R3049">
        <f>IF(F3049="Monthly",2,0)
+IF(E3049&lt;=6,2,0)
+IF(N3049&lt;=2,2,0)
+IF(L3049&gt;=4,2,0)
+IF(M3049&gt;=2,1,0)
+IF(H3049&gt;=_xlfn.PERCENTILE.INC($H$2:$H$10001,0.75),1,0)</f>
        <v>5</v>
      </c>
      <c r="S3049" t="str">
        <f>IF(R3049&gt;=7,"High",IF(R3049&gt;=4,"Medium","Low"))</f>
        <v>Medium</v>
      </c>
    </row>
    <row r="3050" spans="1:19">
      <c r="A3050" t="s">
        <v>3175</v>
      </c>
      <c r="B3050">
        <v>35</v>
      </c>
      <c r="C3050" t="s">
        <v>101</v>
      </c>
      <c r="D3050" t="s">
        <v>126</v>
      </c>
      <c r="E3050">
        <v>28</v>
      </c>
      <c r="F3050" t="s">
        <v>103</v>
      </c>
      <c r="G3050" t="s">
        <v>104</v>
      </c>
      <c r="H3050" s="5">
        <v>537</v>
      </c>
      <c r="I3050" s="5">
        <v>15391.71</v>
      </c>
      <c r="J3050" t="s">
        <v>140</v>
      </c>
      <c r="K3050" t="s">
        <v>106</v>
      </c>
      <c r="L3050">
        <v>0</v>
      </c>
      <c r="M3050">
        <v>0</v>
      </c>
      <c r="N3050">
        <v>4</v>
      </c>
      <c r="O3050" s="6">
        <v>0</v>
      </c>
      <c r="P3050" t="s">
        <v>107</v>
      </c>
      <c r="Q3050" t="s">
        <v>107</v>
      </c>
      <c r="R3050">
        <f>IF(F3050="Monthly",2,0)
+IF(E3050&lt;=6,2,0)
+IF(N3050&lt;=2,2,0)
+IF(L3050&gt;=4,2,0)
+IF(M3050&gt;=2,1,0)
+IF(H3050&gt;=_xlfn.PERCENTILE.INC($H$2:$H$10001,0.75),1,0)</f>
        <v>2</v>
      </c>
      <c r="S3050" t="str">
        <f>IF(R3050&gt;=7,"High",IF(R3050&gt;=4,"Medium","Low"))</f>
        <v>Low</v>
      </c>
    </row>
    <row r="3051" spans="1:19">
      <c r="A3051" t="s">
        <v>3176</v>
      </c>
      <c r="B3051">
        <v>18</v>
      </c>
      <c r="C3051" t="s">
        <v>101</v>
      </c>
      <c r="D3051" t="s">
        <v>102</v>
      </c>
      <c r="E3051">
        <v>13</v>
      </c>
      <c r="F3051" t="s">
        <v>109</v>
      </c>
      <c r="G3051" t="s">
        <v>104</v>
      </c>
      <c r="H3051" s="5">
        <v>490</v>
      </c>
      <c r="I3051" s="5">
        <v>6337.81</v>
      </c>
      <c r="J3051" t="s">
        <v>115</v>
      </c>
      <c r="K3051" t="s">
        <v>106</v>
      </c>
      <c r="L3051">
        <v>0</v>
      </c>
      <c r="M3051">
        <v>0</v>
      </c>
      <c r="N3051">
        <v>5</v>
      </c>
      <c r="O3051" s="6">
        <v>0</v>
      </c>
      <c r="P3051" t="s">
        <v>106</v>
      </c>
      <c r="Q3051" t="s">
        <v>107</v>
      </c>
      <c r="R3051">
        <f>IF(F3051="Monthly",2,0)
+IF(E3051&lt;=6,2,0)
+IF(N3051&lt;=2,2,0)
+IF(L3051&gt;=4,2,0)
+IF(M3051&gt;=2,1,0)
+IF(H3051&gt;=_xlfn.PERCENTILE.INC($H$2:$H$10001,0.75),1,0)</f>
        <v>0</v>
      </c>
      <c r="S3051" t="str">
        <f>IF(R3051&gt;=7,"High",IF(R3051&gt;=4,"Medium","Low"))</f>
        <v>Low</v>
      </c>
    </row>
    <row r="3052" spans="1:19">
      <c r="A3052" t="s">
        <v>3177</v>
      </c>
      <c r="B3052">
        <v>18</v>
      </c>
      <c r="C3052" t="s">
        <v>112</v>
      </c>
      <c r="D3052" t="s">
        <v>131</v>
      </c>
      <c r="E3052">
        <v>50</v>
      </c>
      <c r="F3052" t="s">
        <v>103</v>
      </c>
      <c r="G3052" t="s">
        <v>110</v>
      </c>
      <c r="H3052" s="5">
        <v>683</v>
      </c>
      <c r="I3052" s="5">
        <v>34972.86</v>
      </c>
      <c r="J3052" t="s">
        <v>105</v>
      </c>
      <c r="K3052" t="s">
        <v>106</v>
      </c>
      <c r="L3052">
        <v>2</v>
      </c>
      <c r="M3052">
        <v>0</v>
      </c>
      <c r="N3052">
        <v>5</v>
      </c>
      <c r="O3052" s="6">
        <v>0</v>
      </c>
      <c r="P3052" t="s">
        <v>107</v>
      </c>
      <c r="Q3052" t="s">
        <v>107</v>
      </c>
      <c r="R3052">
        <f>IF(F3052="Monthly",2,0)
+IF(E3052&lt;=6,2,0)
+IF(N3052&lt;=2,2,0)
+IF(L3052&gt;=4,2,0)
+IF(M3052&gt;=2,1,0)
+IF(H3052&gt;=_xlfn.PERCENTILE.INC($H$2:$H$10001,0.75),1,0)</f>
        <v>2</v>
      </c>
      <c r="S3052" t="str">
        <f>IF(R3052&gt;=7,"High",IF(R3052&gt;=4,"Medium","Low"))</f>
        <v>Low</v>
      </c>
    </row>
    <row r="3053" spans="1:19">
      <c r="A3053" t="s">
        <v>3178</v>
      </c>
      <c r="B3053">
        <v>25</v>
      </c>
      <c r="C3053" t="s">
        <v>101</v>
      </c>
      <c r="D3053" t="s">
        <v>123</v>
      </c>
      <c r="E3053">
        <v>42</v>
      </c>
      <c r="F3053" t="s">
        <v>103</v>
      </c>
      <c r="G3053" t="s">
        <v>104</v>
      </c>
      <c r="H3053" s="5">
        <v>423</v>
      </c>
      <c r="I3053" s="5">
        <v>17682.650000000001</v>
      </c>
      <c r="J3053" t="s">
        <v>115</v>
      </c>
      <c r="K3053" t="s">
        <v>106</v>
      </c>
      <c r="L3053">
        <v>6</v>
      </c>
      <c r="M3053">
        <v>3</v>
      </c>
      <c r="N3053">
        <v>2</v>
      </c>
      <c r="O3053" s="6">
        <v>0</v>
      </c>
      <c r="P3053" t="s">
        <v>107</v>
      </c>
      <c r="Q3053" t="s">
        <v>106</v>
      </c>
      <c r="R3053">
        <f>IF(F3053="Monthly",2,0)
+IF(E3053&lt;=6,2,0)
+IF(N3053&lt;=2,2,0)
+IF(L3053&gt;=4,2,0)
+IF(M3053&gt;=2,1,0)
+IF(H3053&gt;=_xlfn.PERCENTILE.INC($H$2:$H$10001,0.75),1,0)</f>
        <v>7</v>
      </c>
      <c r="S3053" t="str">
        <f>IF(R3053&gt;=7,"High",IF(R3053&gt;=4,"Medium","Low"))</f>
        <v>High</v>
      </c>
    </row>
    <row r="3054" spans="1:19">
      <c r="A3054" t="s">
        <v>3179</v>
      </c>
      <c r="B3054">
        <v>35</v>
      </c>
      <c r="C3054" t="s">
        <v>101</v>
      </c>
      <c r="D3054" t="s">
        <v>159</v>
      </c>
      <c r="E3054">
        <v>62</v>
      </c>
      <c r="F3054" t="s">
        <v>121</v>
      </c>
      <c r="G3054" t="s">
        <v>110</v>
      </c>
      <c r="H3054" s="5">
        <v>693</v>
      </c>
      <c r="I3054" s="5">
        <v>43986.85</v>
      </c>
      <c r="J3054" t="s">
        <v>117</v>
      </c>
      <c r="K3054" t="s">
        <v>107</v>
      </c>
      <c r="L3054">
        <v>2</v>
      </c>
      <c r="M3054">
        <v>0</v>
      </c>
      <c r="N3054">
        <v>4</v>
      </c>
      <c r="O3054" s="6">
        <v>0</v>
      </c>
      <c r="P3054" t="s">
        <v>106</v>
      </c>
      <c r="Q3054" t="s">
        <v>107</v>
      </c>
      <c r="R3054">
        <f>IF(F3054="Monthly",2,0)
+IF(E3054&lt;=6,2,0)
+IF(N3054&lt;=2,2,0)
+IF(L3054&gt;=4,2,0)
+IF(M3054&gt;=2,1,0)
+IF(H3054&gt;=_xlfn.PERCENTILE.INC($H$2:$H$10001,0.75),1,0)</f>
        <v>0</v>
      </c>
      <c r="S3054" t="str">
        <f>IF(R3054&gt;=7,"High",IF(R3054&gt;=4,"Medium","Low"))</f>
        <v>Low</v>
      </c>
    </row>
    <row r="3055" spans="1:19">
      <c r="A3055" t="s">
        <v>3180</v>
      </c>
      <c r="B3055">
        <v>38</v>
      </c>
      <c r="C3055" t="s">
        <v>101</v>
      </c>
      <c r="D3055" t="s">
        <v>102</v>
      </c>
      <c r="E3055">
        <v>42</v>
      </c>
      <c r="F3055" t="s">
        <v>103</v>
      </c>
      <c r="G3055" t="s">
        <v>110</v>
      </c>
      <c r="H3055" s="5">
        <v>710</v>
      </c>
      <c r="I3055" s="5">
        <v>30038.77</v>
      </c>
      <c r="J3055" t="s">
        <v>115</v>
      </c>
      <c r="K3055" t="s">
        <v>106</v>
      </c>
      <c r="L3055">
        <v>4</v>
      </c>
      <c r="M3055">
        <v>2</v>
      </c>
      <c r="N3055">
        <v>5</v>
      </c>
      <c r="O3055" s="6">
        <v>0</v>
      </c>
      <c r="P3055" t="s">
        <v>106</v>
      </c>
      <c r="Q3055" t="s">
        <v>106</v>
      </c>
      <c r="R3055">
        <f>IF(F3055="Monthly",2,0)
+IF(E3055&lt;=6,2,0)
+IF(N3055&lt;=2,2,0)
+IF(L3055&gt;=4,2,0)
+IF(M3055&gt;=2,1,0)
+IF(H3055&gt;=_xlfn.PERCENTILE.INC($H$2:$H$10001,0.75),1,0)</f>
        <v>5</v>
      </c>
      <c r="S3055" t="str">
        <f>IF(R3055&gt;=7,"High",IF(R3055&gt;=4,"Medium","Low"))</f>
        <v>Medium</v>
      </c>
    </row>
    <row r="3056" spans="1:19">
      <c r="A3056" t="s">
        <v>3181</v>
      </c>
      <c r="B3056">
        <v>34</v>
      </c>
      <c r="C3056" t="s">
        <v>101</v>
      </c>
      <c r="D3056" t="s">
        <v>119</v>
      </c>
      <c r="E3056">
        <v>35</v>
      </c>
      <c r="F3056" t="s">
        <v>121</v>
      </c>
      <c r="G3056" t="s">
        <v>104</v>
      </c>
      <c r="H3056" s="5">
        <v>423</v>
      </c>
      <c r="I3056" s="5">
        <v>12419.22</v>
      </c>
      <c r="J3056" t="s">
        <v>134</v>
      </c>
      <c r="K3056" t="s">
        <v>107</v>
      </c>
      <c r="L3056">
        <v>0</v>
      </c>
      <c r="M3056">
        <v>0</v>
      </c>
      <c r="N3056">
        <v>4</v>
      </c>
      <c r="O3056" s="6">
        <v>15</v>
      </c>
      <c r="P3056" t="s">
        <v>107</v>
      </c>
      <c r="Q3056" t="s">
        <v>107</v>
      </c>
      <c r="R3056">
        <f>IF(F3056="Monthly",2,0)
+IF(E3056&lt;=6,2,0)
+IF(N3056&lt;=2,2,0)
+IF(L3056&gt;=4,2,0)
+IF(M3056&gt;=2,1,0)
+IF(H3056&gt;=_xlfn.PERCENTILE.INC($H$2:$H$10001,0.75),1,0)</f>
        <v>0</v>
      </c>
      <c r="S3056" t="str">
        <f>IF(R3056&gt;=7,"High",IF(R3056&gt;=4,"Medium","Low"))</f>
        <v>Low</v>
      </c>
    </row>
    <row r="3057" spans="1:19">
      <c r="A3057" t="s">
        <v>3182</v>
      </c>
      <c r="B3057">
        <v>22</v>
      </c>
      <c r="C3057" t="s">
        <v>101</v>
      </c>
      <c r="D3057" t="s">
        <v>133</v>
      </c>
      <c r="E3057">
        <v>53</v>
      </c>
      <c r="F3057" t="s">
        <v>103</v>
      </c>
      <c r="G3057" t="s">
        <v>110</v>
      </c>
      <c r="H3057" s="5">
        <v>798</v>
      </c>
      <c r="I3057" s="5">
        <v>42272.69</v>
      </c>
      <c r="J3057" t="s">
        <v>140</v>
      </c>
      <c r="K3057" t="s">
        <v>106</v>
      </c>
      <c r="L3057">
        <v>7</v>
      </c>
      <c r="M3057">
        <v>4</v>
      </c>
      <c r="N3057">
        <v>1</v>
      </c>
      <c r="O3057" s="6">
        <v>0</v>
      </c>
      <c r="P3057" t="s">
        <v>107</v>
      </c>
      <c r="Q3057" t="s">
        <v>106</v>
      </c>
      <c r="R3057">
        <f>IF(F3057="Monthly",2,0)
+IF(E3057&lt;=6,2,0)
+IF(N3057&lt;=2,2,0)
+IF(L3057&gt;=4,2,0)
+IF(M3057&gt;=2,1,0)
+IF(H3057&gt;=_xlfn.PERCENTILE.INC($H$2:$H$10001,0.75),1,0)</f>
        <v>8</v>
      </c>
      <c r="S3057" t="str">
        <f>IF(R3057&gt;=7,"High",IF(R3057&gt;=4,"Medium","Low"))</f>
        <v>High</v>
      </c>
    </row>
    <row r="3058" spans="1:19">
      <c r="A3058" t="s">
        <v>3183</v>
      </c>
      <c r="B3058">
        <v>46</v>
      </c>
      <c r="C3058" t="s">
        <v>101</v>
      </c>
      <c r="D3058" t="s">
        <v>133</v>
      </c>
      <c r="E3058">
        <v>19</v>
      </c>
      <c r="F3058" t="s">
        <v>103</v>
      </c>
      <c r="G3058" t="s">
        <v>110</v>
      </c>
      <c r="H3058" s="5">
        <v>792</v>
      </c>
      <c r="I3058" s="5">
        <v>14645.46</v>
      </c>
      <c r="J3058" t="s">
        <v>134</v>
      </c>
      <c r="K3058" t="s">
        <v>106</v>
      </c>
      <c r="L3058">
        <v>1</v>
      </c>
      <c r="M3058">
        <v>0</v>
      </c>
      <c r="N3058">
        <v>5</v>
      </c>
      <c r="O3058" s="6">
        <v>0</v>
      </c>
      <c r="P3058" t="s">
        <v>107</v>
      </c>
      <c r="Q3058" t="s">
        <v>107</v>
      </c>
      <c r="R3058">
        <f>IF(F3058="Monthly",2,0)
+IF(E3058&lt;=6,2,0)
+IF(N3058&lt;=2,2,0)
+IF(L3058&gt;=4,2,0)
+IF(M3058&gt;=2,1,0)
+IF(H3058&gt;=_xlfn.PERCENTILE.INC($H$2:$H$10001,0.75),1,0)</f>
        <v>2</v>
      </c>
      <c r="S3058" t="str">
        <f>IF(R3058&gt;=7,"High",IF(R3058&gt;=4,"Medium","Low"))</f>
        <v>Low</v>
      </c>
    </row>
    <row r="3059" spans="1:19">
      <c r="A3059" t="s">
        <v>3184</v>
      </c>
      <c r="B3059">
        <v>39</v>
      </c>
      <c r="C3059" t="s">
        <v>112</v>
      </c>
      <c r="D3059" t="s">
        <v>159</v>
      </c>
      <c r="E3059">
        <v>25</v>
      </c>
      <c r="F3059" t="s">
        <v>109</v>
      </c>
      <c r="G3059" t="s">
        <v>110</v>
      </c>
      <c r="H3059" s="5">
        <v>776</v>
      </c>
      <c r="I3059" s="5">
        <v>19419.490000000002</v>
      </c>
      <c r="J3059" t="s">
        <v>134</v>
      </c>
      <c r="K3059" t="s">
        <v>106</v>
      </c>
      <c r="L3059">
        <v>2</v>
      </c>
      <c r="M3059">
        <v>0</v>
      </c>
      <c r="N3059">
        <v>5</v>
      </c>
      <c r="O3059" s="6">
        <v>0</v>
      </c>
      <c r="P3059" t="s">
        <v>106</v>
      </c>
      <c r="Q3059" t="s">
        <v>107</v>
      </c>
      <c r="R3059">
        <f>IF(F3059="Monthly",2,0)
+IF(E3059&lt;=6,2,0)
+IF(N3059&lt;=2,2,0)
+IF(L3059&gt;=4,2,0)
+IF(M3059&gt;=2,1,0)
+IF(H3059&gt;=_xlfn.PERCENTILE.INC($H$2:$H$10001,0.75),1,0)</f>
        <v>0</v>
      </c>
      <c r="S3059" t="str">
        <f>IF(R3059&gt;=7,"High",IF(R3059&gt;=4,"Medium","Low"))</f>
        <v>Low</v>
      </c>
    </row>
    <row r="3060" spans="1:19">
      <c r="A3060" t="s">
        <v>3185</v>
      </c>
      <c r="B3060">
        <v>24</v>
      </c>
      <c r="C3060" t="s">
        <v>101</v>
      </c>
      <c r="D3060" t="s">
        <v>102</v>
      </c>
      <c r="E3060">
        <v>23</v>
      </c>
      <c r="F3060" t="s">
        <v>103</v>
      </c>
      <c r="G3060" t="s">
        <v>104</v>
      </c>
      <c r="H3060" s="5">
        <v>486</v>
      </c>
      <c r="I3060" s="5">
        <v>11348.96</v>
      </c>
      <c r="J3060" t="s">
        <v>134</v>
      </c>
      <c r="K3060" t="s">
        <v>106</v>
      </c>
      <c r="L3060">
        <v>3</v>
      </c>
      <c r="M3060">
        <v>1</v>
      </c>
      <c r="N3060">
        <v>5</v>
      </c>
      <c r="O3060" s="6">
        <v>0</v>
      </c>
      <c r="P3060" t="s">
        <v>106</v>
      </c>
      <c r="Q3060" t="s">
        <v>106</v>
      </c>
      <c r="R3060">
        <f>IF(F3060="Monthly",2,0)
+IF(E3060&lt;=6,2,0)
+IF(N3060&lt;=2,2,0)
+IF(L3060&gt;=4,2,0)
+IF(M3060&gt;=2,1,0)
+IF(H3060&gt;=_xlfn.PERCENTILE.INC($H$2:$H$10001,0.75),1,0)</f>
        <v>2</v>
      </c>
      <c r="S3060" t="str">
        <f>IF(R3060&gt;=7,"High",IF(R3060&gt;=4,"Medium","Low"))</f>
        <v>Low</v>
      </c>
    </row>
    <row r="3061" spans="1:19">
      <c r="A3061" t="s">
        <v>3186</v>
      </c>
      <c r="B3061">
        <v>31</v>
      </c>
      <c r="C3061" t="s">
        <v>101</v>
      </c>
      <c r="D3061" t="s">
        <v>113</v>
      </c>
      <c r="E3061">
        <v>44</v>
      </c>
      <c r="F3061" t="s">
        <v>103</v>
      </c>
      <c r="G3061" t="s">
        <v>104</v>
      </c>
      <c r="H3061" s="5">
        <v>444</v>
      </c>
      <c r="I3061" s="5">
        <v>20109.78</v>
      </c>
      <c r="J3061" t="s">
        <v>134</v>
      </c>
      <c r="K3061" t="s">
        <v>106</v>
      </c>
      <c r="L3061">
        <v>0</v>
      </c>
      <c r="M3061">
        <v>0</v>
      </c>
      <c r="N3061">
        <v>5</v>
      </c>
      <c r="O3061" s="6">
        <v>0</v>
      </c>
      <c r="P3061" t="s">
        <v>106</v>
      </c>
      <c r="Q3061" t="s">
        <v>107</v>
      </c>
      <c r="R3061">
        <f>IF(F3061="Monthly",2,0)
+IF(E3061&lt;=6,2,0)
+IF(N3061&lt;=2,2,0)
+IF(L3061&gt;=4,2,0)
+IF(M3061&gt;=2,1,0)
+IF(H3061&gt;=_xlfn.PERCENTILE.INC($H$2:$H$10001,0.75),1,0)</f>
        <v>2</v>
      </c>
      <c r="S3061" t="str">
        <f>IF(R3061&gt;=7,"High",IF(R3061&gt;=4,"Medium","Low"))</f>
        <v>Low</v>
      </c>
    </row>
    <row r="3062" spans="1:19">
      <c r="A3062" t="s">
        <v>3187</v>
      </c>
      <c r="B3062">
        <v>44</v>
      </c>
      <c r="C3062" t="s">
        <v>101</v>
      </c>
      <c r="D3062" t="s">
        <v>123</v>
      </c>
      <c r="E3062">
        <v>19</v>
      </c>
      <c r="F3062" t="s">
        <v>103</v>
      </c>
      <c r="G3062" t="s">
        <v>104</v>
      </c>
      <c r="H3062" s="5">
        <v>534</v>
      </c>
      <c r="I3062" s="5">
        <v>10099.83</v>
      </c>
      <c r="J3062" t="s">
        <v>115</v>
      </c>
      <c r="K3062" t="s">
        <v>106</v>
      </c>
      <c r="L3062">
        <v>1</v>
      </c>
      <c r="M3062">
        <v>0</v>
      </c>
      <c r="N3062">
        <v>5</v>
      </c>
      <c r="O3062" s="6">
        <v>0</v>
      </c>
      <c r="P3062" t="s">
        <v>107</v>
      </c>
      <c r="Q3062" t="s">
        <v>107</v>
      </c>
      <c r="R3062">
        <f>IF(F3062="Monthly",2,0)
+IF(E3062&lt;=6,2,0)
+IF(N3062&lt;=2,2,0)
+IF(L3062&gt;=4,2,0)
+IF(M3062&gt;=2,1,0)
+IF(H3062&gt;=_xlfn.PERCENTILE.INC($H$2:$H$10001,0.75),1,0)</f>
        <v>2</v>
      </c>
      <c r="S3062" t="str">
        <f>IF(R3062&gt;=7,"High",IF(R3062&gt;=4,"Medium","Low"))</f>
        <v>Low</v>
      </c>
    </row>
    <row r="3063" spans="1:19">
      <c r="A3063" t="s">
        <v>3188</v>
      </c>
      <c r="B3063">
        <v>45</v>
      </c>
      <c r="C3063" t="s">
        <v>112</v>
      </c>
      <c r="D3063" t="s">
        <v>102</v>
      </c>
      <c r="E3063">
        <v>27</v>
      </c>
      <c r="F3063" t="s">
        <v>103</v>
      </c>
      <c r="G3063" t="s">
        <v>110</v>
      </c>
      <c r="H3063" s="5">
        <v>694</v>
      </c>
      <c r="I3063" s="5">
        <v>19292.28</v>
      </c>
      <c r="J3063" t="s">
        <v>134</v>
      </c>
      <c r="K3063" t="s">
        <v>107</v>
      </c>
      <c r="L3063">
        <v>0</v>
      </c>
      <c r="M3063">
        <v>0</v>
      </c>
      <c r="N3063">
        <v>5</v>
      </c>
      <c r="O3063" s="6">
        <v>0</v>
      </c>
      <c r="P3063" t="s">
        <v>107</v>
      </c>
      <c r="Q3063" t="s">
        <v>107</v>
      </c>
      <c r="R3063">
        <f>IF(F3063="Monthly",2,0)
+IF(E3063&lt;=6,2,0)
+IF(N3063&lt;=2,2,0)
+IF(L3063&gt;=4,2,0)
+IF(M3063&gt;=2,1,0)
+IF(H3063&gt;=_xlfn.PERCENTILE.INC($H$2:$H$10001,0.75),1,0)</f>
        <v>2</v>
      </c>
      <c r="S3063" t="str">
        <f>IF(R3063&gt;=7,"High",IF(R3063&gt;=4,"Medium","Low"))</f>
        <v>Low</v>
      </c>
    </row>
    <row r="3064" spans="1:19">
      <c r="A3064" t="s">
        <v>3189</v>
      </c>
      <c r="B3064">
        <v>45</v>
      </c>
      <c r="C3064" t="s">
        <v>112</v>
      </c>
      <c r="D3064" t="s">
        <v>126</v>
      </c>
      <c r="E3064">
        <v>34</v>
      </c>
      <c r="F3064" t="s">
        <v>109</v>
      </c>
      <c r="G3064" t="s">
        <v>104</v>
      </c>
      <c r="H3064" s="5">
        <v>511</v>
      </c>
      <c r="I3064" s="5">
        <v>16041.72</v>
      </c>
      <c r="J3064" t="s">
        <v>115</v>
      </c>
      <c r="K3064" t="s">
        <v>107</v>
      </c>
      <c r="L3064">
        <v>3</v>
      </c>
      <c r="M3064">
        <v>1</v>
      </c>
      <c r="N3064">
        <v>4</v>
      </c>
      <c r="O3064" s="6">
        <v>5</v>
      </c>
      <c r="P3064" t="s">
        <v>107</v>
      </c>
      <c r="Q3064" t="s">
        <v>107</v>
      </c>
      <c r="R3064">
        <f>IF(F3064="Monthly",2,0)
+IF(E3064&lt;=6,2,0)
+IF(N3064&lt;=2,2,0)
+IF(L3064&gt;=4,2,0)
+IF(M3064&gt;=2,1,0)
+IF(H3064&gt;=_xlfn.PERCENTILE.INC($H$2:$H$10001,0.75),1,0)</f>
        <v>0</v>
      </c>
      <c r="S3064" t="str">
        <f>IF(R3064&gt;=7,"High",IF(R3064&gt;=4,"Medium","Low"))</f>
        <v>Low</v>
      </c>
    </row>
    <row r="3065" spans="1:19">
      <c r="A3065" t="s">
        <v>3190</v>
      </c>
      <c r="B3065">
        <v>33</v>
      </c>
      <c r="C3065" t="s">
        <v>112</v>
      </c>
      <c r="D3065" t="s">
        <v>113</v>
      </c>
      <c r="E3065">
        <v>12</v>
      </c>
      <c r="F3065" t="s">
        <v>103</v>
      </c>
      <c r="G3065" t="s">
        <v>104</v>
      </c>
      <c r="H3065" s="5">
        <v>504</v>
      </c>
      <c r="I3065" s="5">
        <v>6156.22</v>
      </c>
      <c r="J3065" t="s">
        <v>117</v>
      </c>
      <c r="K3065" t="s">
        <v>106</v>
      </c>
      <c r="L3065">
        <v>0</v>
      </c>
      <c r="M3065">
        <v>0</v>
      </c>
      <c r="N3065">
        <v>5</v>
      </c>
      <c r="O3065" s="6">
        <v>0</v>
      </c>
      <c r="P3065" t="s">
        <v>107</v>
      </c>
      <c r="Q3065" t="s">
        <v>107</v>
      </c>
      <c r="R3065">
        <f>IF(F3065="Monthly",2,0)
+IF(E3065&lt;=6,2,0)
+IF(N3065&lt;=2,2,0)
+IF(L3065&gt;=4,2,0)
+IF(M3065&gt;=2,1,0)
+IF(H3065&gt;=_xlfn.PERCENTILE.INC($H$2:$H$10001,0.75),1,0)</f>
        <v>2</v>
      </c>
      <c r="S3065" t="str">
        <f>IF(R3065&gt;=7,"High",IF(R3065&gt;=4,"Medium","Low"))</f>
        <v>Low</v>
      </c>
    </row>
    <row r="3066" spans="1:19">
      <c r="A3066" t="s">
        <v>3191</v>
      </c>
      <c r="B3066">
        <v>37</v>
      </c>
      <c r="C3066" t="s">
        <v>112</v>
      </c>
      <c r="D3066" t="s">
        <v>126</v>
      </c>
      <c r="E3066">
        <v>23</v>
      </c>
      <c r="F3066" t="s">
        <v>109</v>
      </c>
      <c r="G3066" t="s">
        <v>104</v>
      </c>
      <c r="H3066" s="5">
        <v>509</v>
      </c>
      <c r="I3066" s="5">
        <v>12021.48</v>
      </c>
      <c r="J3066" t="s">
        <v>115</v>
      </c>
      <c r="K3066" t="s">
        <v>107</v>
      </c>
      <c r="L3066">
        <v>2</v>
      </c>
      <c r="M3066">
        <v>1</v>
      </c>
      <c r="N3066">
        <v>3</v>
      </c>
      <c r="O3066" s="6">
        <v>0</v>
      </c>
      <c r="P3066" t="s">
        <v>107</v>
      </c>
      <c r="Q3066" t="s">
        <v>107</v>
      </c>
      <c r="R3066">
        <f>IF(F3066="Monthly",2,0)
+IF(E3066&lt;=6,2,0)
+IF(N3066&lt;=2,2,0)
+IF(L3066&gt;=4,2,0)
+IF(M3066&gt;=2,1,0)
+IF(H3066&gt;=_xlfn.PERCENTILE.INC($H$2:$H$10001,0.75),1,0)</f>
        <v>0</v>
      </c>
      <c r="S3066" t="str">
        <f>IF(R3066&gt;=7,"High",IF(R3066&gt;=4,"Medium","Low"))</f>
        <v>Low</v>
      </c>
    </row>
    <row r="3067" spans="1:19">
      <c r="A3067" t="s">
        <v>3192</v>
      </c>
      <c r="B3067">
        <v>40</v>
      </c>
      <c r="C3067" t="s">
        <v>112</v>
      </c>
      <c r="D3067" t="s">
        <v>137</v>
      </c>
      <c r="E3067">
        <v>28</v>
      </c>
      <c r="F3067" t="s">
        <v>103</v>
      </c>
      <c r="G3067" t="s">
        <v>129</v>
      </c>
      <c r="H3067" s="5">
        <v>1007</v>
      </c>
      <c r="I3067" s="5">
        <v>29015.759999999998</v>
      </c>
      <c r="J3067" t="s">
        <v>105</v>
      </c>
      <c r="K3067" t="s">
        <v>106</v>
      </c>
      <c r="L3067">
        <v>1</v>
      </c>
      <c r="M3067">
        <v>0</v>
      </c>
      <c r="N3067">
        <v>5</v>
      </c>
      <c r="O3067" s="6">
        <v>0</v>
      </c>
      <c r="P3067" t="s">
        <v>107</v>
      </c>
      <c r="Q3067" t="s">
        <v>107</v>
      </c>
      <c r="R3067">
        <f>IF(F3067="Monthly",2,0)
+IF(E3067&lt;=6,2,0)
+IF(N3067&lt;=2,2,0)
+IF(L3067&gt;=4,2,0)
+IF(M3067&gt;=2,1,0)
+IF(H3067&gt;=_xlfn.PERCENTILE.INC($H$2:$H$10001,0.75),1,0)</f>
        <v>3</v>
      </c>
      <c r="S3067" t="str">
        <f>IF(R3067&gt;=7,"High",IF(R3067&gt;=4,"Medium","Low"))</f>
        <v>Low</v>
      </c>
    </row>
    <row r="3068" spans="1:19">
      <c r="A3068" t="s">
        <v>3193</v>
      </c>
      <c r="B3068">
        <v>21</v>
      </c>
      <c r="C3068" t="s">
        <v>101</v>
      </c>
      <c r="D3068" t="s">
        <v>119</v>
      </c>
      <c r="E3068">
        <v>14</v>
      </c>
      <c r="F3068" t="s">
        <v>103</v>
      </c>
      <c r="G3068" t="s">
        <v>110</v>
      </c>
      <c r="H3068" s="5">
        <v>654</v>
      </c>
      <c r="I3068" s="5">
        <v>9265.3799999999992</v>
      </c>
      <c r="J3068" t="s">
        <v>115</v>
      </c>
      <c r="K3068" t="s">
        <v>106</v>
      </c>
      <c r="L3068">
        <v>0</v>
      </c>
      <c r="M3068">
        <v>0</v>
      </c>
      <c r="N3068">
        <v>5</v>
      </c>
      <c r="O3068" s="6">
        <v>0</v>
      </c>
      <c r="P3068" t="s">
        <v>107</v>
      </c>
      <c r="Q3068" t="s">
        <v>107</v>
      </c>
      <c r="R3068">
        <f>IF(F3068="Monthly",2,0)
+IF(E3068&lt;=6,2,0)
+IF(N3068&lt;=2,2,0)
+IF(L3068&gt;=4,2,0)
+IF(M3068&gt;=2,1,0)
+IF(H3068&gt;=_xlfn.PERCENTILE.INC($H$2:$H$10001,0.75),1,0)</f>
        <v>2</v>
      </c>
      <c r="S3068" t="str">
        <f>IF(R3068&gt;=7,"High",IF(R3068&gt;=4,"Medium","Low"))</f>
        <v>Low</v>
      </c>
    </row>
    <row r="3069" spans="1:19">
      <c r="A3069" t="s">
        <v>3194</v>
      </c>
      <c r="B3069">
        <v>38</v>
      </c>
      <c r="C3069" t="s">
        <v>101</v>
      </c>
      <c r="D3069" t="s">
        <v>137</v>
      </c>
      <c r="E3069">
        <v>11</v>
      </c>
      <c r="F3069" t="s">
        <v>103</v>
      </c>
      <c r="G3069" t="s">
        <v>110</v>
      </c>
      <c r="H3069" s="5">
        <v>728</v>
      </c>
      <c r="I3069" s="5">
        <v>8011.58</v>
      </c>
      <c r="J3069" t="s">
        <v>134</v>
      </c>
      <c r="K3069" t="s">
        <v>106</v>
      </c>
      <c r="L3069">
        <v>0</v>
      </c>
      <c r="M3069">
        <v>0</v>
      </c>
      <c r="N3069">
        <v>4</v>
      </c>
      <c r="O3069" s="6">
        <v>0</v>
      </c>
      <c r="P3069" t="s">
        <v>107</v>
      </c>
      <c r="Q3069" t="s">
        <v>106</v>
      </c>
      <c r="R3069">
        <f>IF(F3069="Monthly",2,0)
+IF(E3069&lt;=6,2,0)
+IF(N3069&lt;=2,2,0)
+IF(L3069&gt;=4,2,0)
+IF(M3069&gt;=2,1,0)
+IF(H3069&gt;=_xlfn.PERCENTILE.INC($H$2:$H$10001,0.75),1,0)</f>
        <v>2</v>
      </c>
      <c r="S3069" t="str">
        <f>IF(R3069&gt;=7,"High",IF(R3069&gt;=4,"Medium","Low"))</f>
        <v>Low</v>
      </c>
    </row>
    <row r="3070" spans="1:19">
      <c r="A3070" t="s">
        <v>3195</v>
      </c>
      <c r="B3070">
        <v>18</v>
      </c>
      <c r="C3070" t="s">
        <v>112</v>
      </c>
      <c r="D3070" t="s">
        <v>133</v>
      </c>
      <c r="E3070">
        <v>36</v>
      </c>
      <c r="F3070" t="s">
        <v>109</v>
      </c>
      <c r="G3070" t="s">
        <v>104</v>
      </c>
      <c r="H3070" s="5">
        <v>420</v>
      </c>
      <c r="I3070" s="5">
        <v>15113.34</v>
      </c>
      <c r="J3070" t="s">
        <v>140</v>
      </c>
      <c r="K3070" t="s">
        <v>106</v>
      </c>
      <c r="L3070">
        <v>1</v>
      </c>
      <c r="M3070">
        <v>0</v>
      </c>
      <c r="N3070">
        <v>5</v>
      </c>
      <c r="O3070" s="6">
        <v>0</v>
      </c>
      <c r="P3070" t="s">
        <v>107</v>
      </c>
      <c r="Q3070" t="s">
        <v>107</v>
      </c>
      <c r="R3070">
        <f>IF(F3070="Monthly",2,0)
+IF(E3070&lt;=6,2,0)
+IF(N3070&lt;=2,2,0)
+IF(L3070&gt;=4,2,0)
+IF(M3070&gt;=2,1,0)
+IF(H3070&gt;=_xlfn.PERCENTILE.INC($H$2:$H$10001,0.75),1,0)</f>
        <v>0</v>
      </c>
      <c r="S3070" t="str">
        <f>IF(R3070&gt;=7,"High",IF(R3070&gt;=4,"Medium","Low"))</f>
        <v>Low</v>
      </c>
    </row>
    <row r="3071" spans="1:19">
      <c r="A3071" t="s">
        <v>3196</v>
      </c>
      <c r="B3071">
        <v>51</v>
      </c>
      <c r="C3071" t="s">
        <v>101</v>
      </c>
      <c r="D3071" t="s">
        <v>137</v>
      </c>
      <c r="E3071">
        <v>42</v>
      </c>
      <c r="F3071" t="s">
        <v>121</v>
      </c>
      <c r="G3071" t="s">
        <v>129</v>
      </c>
      <c r="H3071" s="5">
        <v>971</v>
      </c>
      <c r="I3071" s="5">
        <v>35598.559999999998</v>
      </c>
      <c r="J3071" t="s">
        <v>117</v>
      </c>
      <c r="K3071" t="s">
        <v>106</v>
      </c>
      <c r="L3071">
        <v>2</v>
      </c>
      <c r="M3071">
        <v>1</v>
      </c>
      <c r="N3071">
        <v>3</v>
      </c>
      <c r="O3071" s="6">
        <v>15</v>
      </c>
      <c r="P3071" t="s">
        <v>107</v>
      </c>
      <c r="Q3071" t="s">
        <v>106</v>
      </c>
      <c r="R3071">
        <f>IF(F3071="Monthly",2,0)
+IF(E3071&lt;=6,2,0)
+IF(N3071&lt;=2,2,0)
+IF(L3071&gt;=4,2,0)
+IF(M3071&gt;=2,1,0)
+IF(H3071&gt;=_xlfn.PERCENTILE.INC($H$2:$H$10001,0.75),1,0)</f>
        <v>1</v>
      </c>
      <c r="S3071" t="str">
        <f>IF(R3071&gt;=7,"High",IF(R3071&gt;=4,"Medium","Low"))</f>
        <v>Low</v>
      </c>
    </row>
    <row r="3072" spans="1:19">
      <c r="A3072" t="s">
        <v>3197</v>
      </c>
      <c r="B3072">
        <v>43</v>
      </c>
      <c r="C3072" t="s">
        <v>101</v>
      </c>
      <c r="D3072" t="s">
        <v>133</v>
      </c>
      <c r="E3072">
        <v>43</v>
      </c>
      <c r="F3072" t="s">
        <v>103</v>
      </c>
      <c r="G3072" t="s">
        <v>110</v>
      </c>
      <c r="H3072" s="5">
        <v>712</v>
      </c>
      <c r="I3072" s="5">
        <v>31268.76</v>
      </c>
      <c r="J3072" t="s">
        <v>134</v>
      </c>
      <c r="K3072" t="s">
        <v>106</v>
      </c>
      <c r="L3072">
        <v>3</v>
      </c>
      <c r="M3072">
        <v>1</v>
      </c>
      <c r="N3072">
        <v>4</v>
      </c>
      <c r="O3072" s="6">
        <v>0</v>
      </c>
      <c r="P3072" t="s">
        <v>107</v>
      </c>
      <c r="Q3072" t="s">
        <v>107</v>
      </c>
      <c r="R3072">
        <f>IF(F3072="Monthly",2,0)
+IF(E3072&lt;=6,2,0)
+IF(N3072&lt;=2,2,0)
+IF(L3072&gt;=4,2,0)
+IF(M3072&gt;=2,1,0)
+IF(H3072&gt;=_xlfn.PERCENTILE.INC($H$2:$H$10001,0.75),1,0)</f>
        <v>2</v>
      </c>
      <c r="S3072" t="str">
        <f>IF(R3072&gt;=7,"High",IF(R3072&gt;=4,"Medium","Low"))</f>
        <v>Low</v>
      </c>
    </row>
    <row r="3073" spans="1:19">
      <c r="A3073" t="s">
        <v>3198</v>
      </c>
      <c r="B3073">
        <v>49</v>
      </c>
      <c r="C3073" t="s">
        <v>101</v>
      </c>
      <c r="D3073" t="s">
        <v>131</v>
      </c>
      <c r="E3073">
        <v>38</v>
      </c>
      <c r="F3073" t="s">
        <v>109</v>
      </c>
      <c r="G3073" t="s">
        <v>110</v>
      </c>
      <c r="H3073" s="5">
        <v>694</v>
      </c>
      <c r="I3073" s="5">
        <v>25008.959999999999</v>
      </c>
      <c r="J3073" t="s">
        <v>140</v>
      </c>
      <c r="K3073" t="s">
        <v>106</v>
      </c>
      <c r="L3073">
        <v>0</v>
      </c>
      <c r="M3073">
        <v>0</v>
      </c>
      <c r="N3073">
        <v>4</v>
      </c>
      <c r="O3073" s="6">
        <v>5</v>
      </c>
      <c r="P3073" t="s">
        <v>107</v>
      </c>
      <c r="Q3073" t="s">
        <v>107</v>
      </c>
      <c r="R3073">
        <f>IF(F3073="Monthly",2,0)
+IF(E3073&lt;=6,2,0)
+IF(N3073&lt;=2,2,0)
+IF(L3073&gt;=4,2,0)
+IF(M3073&gt;=2,1,0)
+IF(H3073&gt;=_xlfn.PERCENTILE.INC($H$2:$H$10001,0.75),1,0)</f>
        <v>0</v>
      </c>
      <c r="S3073" t="str">
        <f>IF(R3073&gt;=7,"High",IF(R3073&gt;=4,"Medium","Low"))</f>
        <v>Low</v>
      </c>
    </row>
    <row r="3074" spans="1:19">
      <c r="A3074" t="s">
        <v>3199</v>
      </c>
      <c r="B3074">
        <v>27</v>
      </c>
      <c r="C3074" t="s">
        <v>101</v>
      </c>
      <c r="D3074" t="s">
        <v>131</v>
      </c>
      <c r="E3074">
        <v>27</v>
      </c>
      <c r="F3074" t="s">
        <v>103</v>
      </c>
      <c r="G3074" t="s">
        <v>110</v>
      </c>
      <c r="H3074" s="5">
        <v>767</v>
      </c>
      <c r="I3074" s="5">
        <v>20715.55</v>
      </c>
      <c r="J3074" t="s">
        <v>140</v>
      </c>
      <c r="K3074" t="s">
        <v>106</v>
      </c>
      <c r="L3074">
        <v>0</v>
      </c>
      <c r="M3074">
        <v>0</v>
      </c>
      <c r="N3074">
        <v>5</v>
      </c>
      <c r="O3074" s="6">
        <v>0</v>
      </c>
      <c r="P3074" t="s">
        <v>106</v>
      </c>
      <c r="Q3074" t="s">
        <v>106</v>
      </c>
      <c r="R3074">
        <f>IF(F3074="Monthly",2,0)
+IF(E3074&lt;=6,2,0)
+IF(N3074&lt;=2,2,0)
+IF(L3074&gt;=4,2,0)
+IF(M3074&gt;=2,1,0)
+IF(H3074&gt;=_xlfn.PERCENTILE.INC($H$2:$H$10001,0.75),1,0)</f>
        <v>2</v>
      </c>
      <c r="S3074" t="str">
        <f>IF(R3074&gt;=7,"High",IF(R3074&gt;=4,"Medium","Low"))</f>
        <v>Low</v>
      </c>
    </row>
    <row r="3075" spans="1:19">
      <c r="A3075" t="s">
        <v>3200</v>
      </c>
      <c r="B3075">
        <v>33</v>
      </c>
      <c r="C3075" t="s">
        <v>112</v>
      </c>
      <c r="D3075" t="s">
        <v>102</v>
      </c>
      <c r="E3075">
        <v>18</v>
      </c>
      <c r="F3075" t="s">
        <v>103</v>
      </c>
      <c r="G3075" t="s">
        <v>129</v>
      </c>
      <c r="H3075" s="5">
        <v>994</v>
      </c>
      <c r="I3075" s="5">
        <v>17657.16</v>
      </c>
      <c r="J3075" t="s">
        <v>117</v>
      </c>
      <c r="K3075" t="s">
        <v>106</v>
      </c>
      <c r="L3075">
        <v>0</v>
      </c>
      <c r="M3075">
        <v>0</v>
      </c>
      <c r="N3075">
        <v>5</v>
      </c>
      <c r="O3075" s="6">
        <v>0</v>
      </c>
      <c r="P3075" t="s">
        <v>106</v>
      </c>
      <c r="Q3075" t="s">
        <v>107</v>
      </c>
      <c r="R3075">
        <f>IF(F3075="Monthly",2,0)
+IF(E3075&lt;=6,2,0)
+IF(N3075&lt;=2,2,0)
+IF(L3075&gt;=4,2,0)
+IF(M3075&gt;=2,1,0)
+IF(H3075&gt;=_xlfn.PERCENTILE.INC($H$2:$H$10001,0.75),1,0)</f>
        <v>3</v>
      </c>
      <c r="S3075" t="str">
        <f>IF(R3075&gt;=7,"High",IF(R3075&gt;=4,"Medium","Low"))</f>
        <v>Low</v>
      </c>
    </row>
    <row r="3076" spans="1:19">
      <c r="A3076" t="s">
        <v>3201</v>
      </c>
      <c r="B3076">
        <v>18</v>
      </c>
      <c r="C3076" t="s">
        <v>101</v>
      </c>
      <c r="D3076" t="s">
        <v>113</v>
      </c>
      <c r="E3076">
        <v>11</v>
      </c>
      <c r="F3076" t="s">
        <v>103</v>
      </c>
      <c r="G3076" t="s">
        <v>110</v>
      </c>
      <c r="H3076" s="5">
        <v>784</v>
      </c>
      <c r="I3076" s="5">
        <v>8586.99</v>
      </c>
      <c r="J3076" t="s">
        <v>134</v>
      </c>
      <c r="K3076" t="s">
        <v>106</v>
      </c>
      <c r="L3076">
        <v>0</v>
      </c>
      <c r="M3076">
        <v>0</v>
      </c>
      <c r="N3076">
        <v>5</v>
      </c>
      <c r="O3076" s="6">
        <v>0</v>
      </c>
      <c r="P3076" t="s">
        <v>107</v>
      </c>
      <c r="Q3076" t="s">
        <v>106</v>
      </c>
      <c r="R3076">
        <f>IF(F3076="Monthly",2,0)
+IF(E3076&lt;=6,2,0)
+IF(N3076&lt;=2,2,0)
+IF(L3076&gt;=4,2,0)
+IF(M3076&gt;=2,1,0)
+IF(H3076&gt;=_xlfn.PERCENTILE.INC($H$2:$H$10001,0.75),1,0)</f>
        <v>2</v>
      </c>
      <c r="S3076" t="str">
        <f>IF(R3076&gt;=7,"High",IF(R3076&gt;=4,"Medium","Low"))</f>
        <v>Low</v>
      </c>
    </row>
    <row r="3077" spans="1:19">
      <c r="A3077" t="s">
        <v>3202</v>
      </c>
      <c r="B3077">
        <v>48</v>
      </c>
      <c r="C3077" t="s">
        <v>112</v>
      </c>
      <c r="D3077" t="s">
        <v>159</v>
      </c>
      <c r="E3077">
        <v>59</v>
      </c>
      <c r="F3077" t="s">
        <v>103</v>
      </c>
      <c r="G3077" t="s">
        <v>129</v>
      </c>
      <c r="H3077" s="5">
        <v>954</v>
      </c>
      <c r="I3077" s="5">
        <v>55518.83</v>
      </c>
      <c r="J3077" t="s">
        <v>117</v>
      </c>
      <c r="K3077" t="s">
        <v>106</v>
      </c>
      <c r="L3077">
        <v>1</v>
      </c>
      <c r="M3077">
        <v>0</v>
      </c>
      <c r="N3077">
        <v>5</v>
      </c>
      <c r="O3077" s="6">
        <v>0</v>
      </c>
      <c r="P3077" t="s">
        <v>107</v>
      </c>
      <c r="Q3077" t="s">
        <v>107</v>
      </c>
      <c r="R3077">
        <f>IF(F3077="Monthly",2,0)
+IF(E3077&lt;=6,2,0)
+IF(N3077&lt;=2,2,0)
+IF(L3077&gt;=4,2,0)
+IF(M3077&gt;=2,1,0)
+IF(H3077&gt;=_xlfn.PERCENTILE.INC($H$2:$H$10001,0.75),1,0)</f>
        <v>3</v>
      </c>
      <c r="S3077" t="str">
        <f>IF(R3077&gt;=7,"High",IF(R3077&gt;=4,"Medium","Low"))</f>
        <v>Low</v>
      </c>
    </row>
    <row r="3078" spans="1:19">
      <c r="A3078" t="s">
        <v>3203</v>
      </c>
      <c r="B3078">
        <v>24</v>
      </c>
      <c r="C3078" t="s">
        <v>112</v>
      </c>
      <c r="D3078" t="s">
        <v>131</v>
      </c>
      <c r="E3078">
        <v>38</v>
      </c>
      <c r="F3078" t="s">
        <v>109</v>
      </c>
      <c r="G3078" t="s">
        <v>129</v>
      </c>
      <c r="H3078" s="5">
        <v>1117</v>
      </c>
      <c r="I3078" s="5">
        <v>43201.03</v>
      </c>
      <c r="J3078" t="s">
        <v>105</v>
      </c>
      <c r="K3078" t="s">
        <v>106</v>
      </c>
      <c r="L3078">
        <v>0</v>
      </c>
      <c r="M3078">
        <v>0</v>
      </c>
      <c r="N3078">
        <v>4</v>
      </c>
      <c r="O3078" s="6">
        <v>0</v>
      </c>
      <c r="P3078" t="s">
        <v>107</v>
      </c>
      <c r="Q3078" t="s">
        <v>107</v>
      </c>
      <c r="R3078">
        <f>IF(F3078="Monthly",2,0)
+IF(E3078&lt;=6,2,0)
+IF(N3078&lt;=2,2,0)
+IF(L3078&gt;=4,2,0)
+IF(M3078&gt;=2,1,0)
+IF(H3078&gt;=_xlfn.PERCENTILE.INC($H$2:$H$10001,0.75),1,0)</f>
        <v>1</v>
      </c>
      <c r="S3078" t="str">
        <f>IF(R3078&gt;=7,"High",IF(R3078&gt;=4,"Medium","Low"))</f>
        <v>Low</v>
      </c>
    </row>
    <row r="3079" spans="1:19">
      <c r="A3079" t="s">
        <v>3204</v>
      </c>
      <c r="B3079">
        <v>39</v>
      </c>
      <c r="C3079" t="s">
        <v>112</v>
      </c>
      <c r="D3079" t="s">
        <v>126</v>
      </c>
      <c r="E3079">
        <v>30</v>
      </c>
      <c r="F3079" t="s">
        <v>103</v>
      </c>
      <c r="G3079" t="s">
        <v>104</v>
      </c>
      <c r="H3079" s="5">
        <v>544</v>
      </c>
      <c r="I3079" s="5">
        <v>16621.86</v>
      </c>
      <c r="J3079" t="s">
        <v>134</v>
      </c>
      <c r="K3079" t="s">
        <v>106</v>
      </c>
      <c r="L3079">
        <v>0</v>
      </c>
      <c r="M3079">
        <v>0</v>
      </c>
      <c r="N3079">
        <v>5</v>
      </c>
      <c r="O3079" s="6">
        <v>0</v>
      </c>
      <c r="P3079" t="s">
        <v>106</v>
      </c>
      <c r="Q3079" t="s">
        <v>107</v>
      </c>
      <c r="R3079">
        <f>IF(F3079="Monthly",2,0)
+IF(E3079&lt;=6,2,0)
+IF(N3079&lt;=2,2,0)
+IF(L3079&gt;=4,2,0)
+IF(M3079&gt;=2,1,0)
+IF(H3079&gt;=_xlfn.PERCENTILE.INC($H$2:$H$10001,0.75),1,0)</f>
        <v>2</v>
      </c>
      <c r="S3079" t="str">
        <f>IF(R3079&gt;=7,"High",IF(R3079&gt;=4,"Medium","Low"))</f>
        <v>Low</v>
      </c>
    </row>
    <row r="3080" spans="1:19">
      <c r="A3080" t="s">
        <v>3205</v>
      </c>
      <c r="B3080">
        <v>27</v>
      </c>
      <c r="C3080" t="s">
        <v>112</v>
      </c>
      <c r="D3080" t="s">
        <v>133</v>
      </c>
      <c r="E3080">
        <v>34</v>
      </c>
      <c r="F3080" t="s">
        <v>103</v>
      </c>
      <c r="G3080" t="s">
        <v>129</v>
      </c>
      <c r="H3080" s="5">
        <v>973</v>
      </c>
      <c r="I3080" s="5">
        <v>32891.199999999997</v>
      </c>
      <c r="J3080" t="s">
        <v>140</v>
      </c>
      <c r="K3080" t="s">
        <v>106</v>
      </c>
      <c r="L3080">
        <v>0</v>
      </c>
      <c r="M3080">
        <v>0</v>
      </c>
      <c r="N3080">
        <v>5</v>
      </c>
      <c r="O3080" s="6">
        <v>0</v>
      </c>
      <c r="P3080" t="s">
        <v>107</v>
      </c>
      <c r="Q3080" t="s">
        <v>107</v>
      </c>
      <c r="R3080">
        <f>IF(F3080="Monthly",2,0)
+IF(E3080&lt;=6,2,0)
+IF(N3080&lt;=2,2,0)
+IF(L3080&gt;=4,2,0)
+IF(M3080&gt;=2,1,0)
+IF(H3080&gt;=_xlfn.PERCENTILE.INC($H$2:$H$10001,0.75),1,0)</f>
        <v>3</v>
      </c>
      <c r="S3080" t="str">
        <f>IF(R3080&gt;=7,"High",IF(R3080&gt;=4,"Medium","Low"))</f>
        <v>Low</v>
      </c>
    </row>
    <row r="3081" spans="1:19">
      <c r="A3081" t="s">
        <v>3206</v>
      </c>
      <c r="B3081">
        <v>32</v>
      </c>
      <c r="C3081" t="s">
        <v>112</v>
      </c>
      <c r="D3081" t="s">
        <v>128</v>
      </c>
      <c r="E3081">
        <v>61</v>
      </c>
      <c r="F3081" t="s">
        <v>121</v>
      </c>
      <c r="G3081" t="s">
        <v>104</v>
      </c>
      <c r="H3081" s="5">
        <v>478</v>
      </c>
      <c r="I3081" s="5">
        <v>26869.279999999999</v>
      </c>
      <c r="J3081" t="s">
        <v>117</v>
      </c>
      <c r="K3081" t="s">
        <v>106</v>
      </c>
      <c r="L3081">
        <v>0</v>
      </c>
      <c r="M3081">
        <v>0</v>
      </c>
      <c r="N3081">
        <v>5</v>
      </c>
      <c r="O3081" s="6">
        <v>10</v>
      </c>
      <c r="P3081" t="s">
        <v>107</v>
      </c>
      <c r="Q3081" t="s">
        <v>107</v>
      </c>
      <c r="R3081">
        <f>IF(F3081="Monthly",2,0)
+IF(E3081&lt;=6,2,0)
+IF(N3081&lt;=2,2,0)
+IF(L3081&gt;=4,2,0)
+IF(M3081&gt;=2,1,0)
+IF(H3081&gt;=_xlfn.PERCENTILE.INC($H$2:$H$10001,0.75),1,0)</f>
        <v>0</v>
      </c>
      <c r="S3081" t="str">
        <f>IF(R3081&gt;=7,"High",IF(R3081&gt;=4,"Medium","Low"))</f>
        <v>Low</v>
      </c>
    </row>
    <row r="3082" spans="1:19">
      <c r="A3082" t="s">
        <v>3207</v>
      </c>
      <c r="B3082">
        <v>24</v>
      </c>
      <c r="C3082" t="s">
        <v>101</v>
      </c>
      <c r="D3082" t="s">
        <v>133</v>
      </c>
      <c r="E3082">
        <v>38</v>
      </c>
      <c r="F3082" t="s">
        <v>109</v>
      </c>
      <c r="G3082" t="s">
        <v>129</v>
      </c>
      <c r="H3082" s="5">
        <v>1052</v>
      </c>
      <c r="I3082" s="5">
        <v>35470.61</v>
      </c>
      <c r="J3082" t="s">
        <v>105</v>
      </c>
      <c r="K3082" t="s">
        <v>106</v>
      </c>
      <c r="L3082">
        <v>1</v>
      </c>
      <c r="M3082">
        <v>0</v>
      </c>
      <c r="N3082">
        <v>5</v>
      </c>
      <c r="O3082" s="6">
        <v>10</v>
      </c>
      <c r="P3082" t="s">
        <v>107</v>
      </c>
      <c r="Q3082" t="s">
        <v>107</v>
      </c>
      <c r="R3082">
        <f>IF(F3082="Monthly",2,0)
+IF(E3082&lt;=6,2,0)
+IF(N3082&lt;=2,2,0)
+IF(L3082&gt;=4,2,0)
+IF(M3082&gt;=2,1,0)
+IF(H3082&gt;=_xlfn.PERCENTILE.INC($H$2:$H$10001,0.75),1,0)</f>
        <v>1</v>
      </c>
      <c r="S3082" t="str">
        <f>IF(R3082&gt;=7,"High",IF(R3082&gt;=4,"Medium","Low"))</f>
        <v>Low</v>
      </c>
    </row>
    <row r="3083" spans="1:19">
      <c r="A3083" t="s">
        <v>3208</v>
      </c>
      <c r="B3083">
        <v>52</v>
      </c>
      <c r="C3083" t="s">
        <v>112</v>
      </c>
      <c r="D3083" t="s">
        <v>102</v>
      </c>
      <c r="E3083">
        <v>28</v>
      </c>
      <c r="F3083" t="s">
        <v>109</v>
      </c>
      <c r="G3083" t="s">
        <v>104</v>
      </c>
      <c r="H3083" s="5">
        <v>455</v>
      </c>
      <c r="I3083" s="5">
        <v>12501.36</v>
      </c>
      <c r="J3083" t="s">
        <v>105</v>
      </c>
      <c r="K3083" t="s">
        <v>106</v>
      </c>
      <c r="L3083">
        <v>2</v>
      </c>
      <c r="M3083">
        <v>0</v>
      </c>
      <c r="N3083">
        <v>5</v>
      </c>
      <c r="O3083" s="6">
        <v>0</v>
      </c>
      <c r="P3083" t="s">
        <v>107</v>
      </c>
      <c r="Q3083" t="s">
        <v>107</v>
      </c>
      <c r="R3083">
        <f>IF(F3083="Monthly",2,0)
+IF(E3083&lt;=6,2,0)
+IF(N3083&lt;=2,2,0)
+IF(L3083&gt;=4,2,0)
+IF(M3083&gt;=2,1,0)
+IF(H3083&gt;=_xlfn.PERCENTILE.INC($H$2:$H$10001,0.75),1,0)</f>
        <v>0</v>
      </c>
      <c r="S3083" t="str">
        <f>IF(R3083&gt;=7,"High",IF(R3083&gt;=4,"Medium","Low"))</f>
        <v>Low</v>
      </c>
    </row>
    <row r="3084" spans="1:19">
      <c r="A3084" t="s">
        <v>3209</v>
      </c>
      <c r="B3084">
        <v>27</v>
      </c>
      <c r="C3084" t="s">
        <v>112</v>
      </c>
      <c r="D3084" t="s">
        <v>131</v>
      </c>
      <c r="E3084">
        <v>15</v>
      </c>
      <c r="F3084" t="s">
        <v>109</v>
      </c>
      <c r="G3084" t="s">
        <v>129</v>
      </c>
      <c r="H3084" s="5">
        <v>1116</v>
      </c>
      <c r="I3084" s="5">
        <v>15381.01</v>
      </c>
      <c r="J3084" t="s">
        <v>105</v>
      </c>
      <c r="K3084" t="s">
        <v>106</v>
      </c>
      <c r="L3084">
        <v>0</v>
      </c>
      <c r="M3084">
        <v>0</v>
      </c>
      <c r="N3084">
        <v>5</v>
      </c>
      <c r="O3084" s="6">
        <v>10</v>
      </c>
      <c r="P3084" t="s">
        <v>107</v>
      </c>
      <c r="Q3084" t="s">
        <v>107</v>
      </c>
      <c r="R3084">
        <f>IF(F3084="Monthly",2,0)
+IF(E3084&lt;=6,2,0)
+IF(N3084&lt;=2,2,0)
+IF(L3084&gt;=4,2,0)
+IF(M3084&gt;=2,1,0)
+IF(H3084&gt;=_xlfn.PERCENTILE.INC($H$2:$H$10001,0.75),1,0)</f>
        <v>1</v>
      </c>
      <c r="S3084" t="str">
        <f>IF(R3084&gt;=7,"High",IF(R3084&gt;=4,"Medium","Low"))</f>
        <v>Low</v>
      </c>
    </row>
    <row r="3085" spans="1:19">
      <c r="A3085" t="s">
        <v>3210</v>
      </c>
      <c r="B3085">
        <v>25</v>
      </c>
      <c r="C3085" t="s">
        <v>101</v>
      </c>
      <c r="D3085" t="s">
        <v>119</v>
      </c>
      <c r="E3085">
        <v>26</v>
      </c>
      <c r="F3085" t="s">
        <v>103</v>
      </c>
      <c r="G3085" t="s">
        <v>110</v>
      </c>
      <c r="H3085" s="5">
        <v>780</v>
      </c>
      <c r="I3085" s="5">
        <v>20614.349999999999</v>
      </c>
      <c r="J3085" t="s">
        <v>115</v>
      </c>
      <c r="K3085" t="s">
        <v>107</v>
      </c>
      <c r="L3085">
        <v>3</v>
      </c>
      <c r="M3085">
        <v>2</v>
      </c>
      <c r="N3085">
        <v>2</v>
      </c>
      <c r="O3085" s="6">
        <v>0</v>
      </c>
      <c r="P3085" t="s">
        <v>107</v>
      </c>
      <c r="Q3085" t="s">
        <v>106</v>
      </c>
      <c r="R3085">
        <f>IF(F3085="Monthly",2,0)
+IF(E3085&lt;=6,2,0)
+IF(N3085&lt;=2,2,0)
+IF(L3085&gt;=4,2,0)
+IF(M3085&gt;=2,1,0)
+IF(H3085&gt;=_xlfn.PERCENTILE.INC($H$2:$H$10001,0.75),1,0)</f>
        <v>5</v>
      </c>
      <c r="S3085" t="str">
        <f>IF(R3085&gt;=7,"High",IF(R3085&gt;=4,"Medium","Low"))</f>
        <v>Medium</v>
      </c>
    </row>
    <row r="3086" spans="1:19">
      <c r="A3086" t="s">
        <v>3211</v>
      </c>
      <c r="B3086">
        <v>35</v>
      </c>
      <c r="C3086" t="s">
        <v>112</v>
      </c>
      <c r="D3086" t="s">
        <v>131</v>
      </c>
      <c r="E3086">
        <v>43</v>
      </c>
      <c r="F3086" t="s">
        <v>121</v>
      </c>
      <c r="G3086" t="s">
        <v>129</v>
      </c>
      <c r="H3086" s="5">
        <v>1104</v>
      </c>
      <c r="I3086" s="5">
        <v>40632.870000000003</v>
      </c>
      <c r="J3086" t="s">
        <v>134</v>
      </c>
      <c r="K3086" t="s">
        <v>106</v>
      </c>
      <c r="L3086">
        <v>1</v>
      </c>
      <c r="M3086">
        <v>0</v>
      </c>
      <c r="N3086">
        <v>5</v>
      </c>
      <c r="O3086" s="6">
        <v>15</v>
      </c>
      <c r="P3086" t="s">
        <v>106</v>
      </c>
      <c r="Q3086" t="s">
        <v>107</v>
      </c>
      <c r="R3086">
        <f>IF(F3086="Monthly",2,0)
+IF(E3086&lt;=6,2,0)
+IF(N3086&lt;=2,2,0)
+IF(L3086&gt;=4,2,0)
+IF(M3086&gt;=2,1,0)
+IF(H3086&gt;=_xlfn.PERCENTILE.INC($H$2:$H$10001,0.75),1,0)</f>
        <v>1</v>
      </c>
      <c r="S3086" t="str">
        <f>IF(R3086&gt;=7,"High",IF(R3086&gt;=4,"Medium","Low"))</f>
        <v>Low</v>
      </c>
    </row>
    <row r="3087" spans="1:19">
      <c r="A3087" t="s">
        <v>3212</v>
      </c>
      <c r="B3087">
        <v>29</v>
      </c>
      <c r="C3087" t="s">
        <v>101</v>
      </c>
      <c r="D3087" t="s">
        <v>119</v>
      </c>
      <c r="E3087">
        <v>29</v>
      </c>
      <c r="F3087" t="s">
        <v>109</v>
      </c>
      <c r="G3087" t="s">
        <v>104</v>
      </c>
      <c r="H3087" s="5">
        <v>462</v>
      </c>
      <c r="I3087" s="5">
        <v>13387.81</v>
      </c>
      <c r="J3087" t="s">
        <v>117</v>
      </c>
      <c r="K3087" t="s">
        <v>107</v>
      </c>
      <c r="L3087">
        <v>8</v>
      </c>
      <c r="M3087">
        <v>4</v>
      </c>
      <c r="N3087">
        <v>1</v>
      </c>
      <c r="O3087" s="6">
        <v>0</v>
      </c>
      <c r="P3087" t="s">
        <v>107</v>
      </c>
      <c r="Q3087" t="s">
        <v>106</v>
      </c>
      <c r="R3087">
        <f>IF(F3087="Monthly",2,0)
+IF(E3087&lt;=6,2,0)
+IF(N3087&lt;=2,2,0)
+IF(L3087&gt;=4,2,0)
+IF(M3087&gt;=2,1,0)
+IF(H3087&gt;=_xlfn.PERCENTILE.INC($H$2:$H$10001,0.75),1,0)</f>
        <v>5</v>
      </c>
      <c r="S3087" t="str">
        <f>IF(R3087&gt;=7,"High",IF(R3087&gt;=4,"Medium","Low"))</f>
        <v>Medium</v>
      </c>
    </row>
    <row r="3088" spans="1:19">
      <c r="A3088" t="s">
        <v>3213</v>
      </c>
      <c r="B3088">
        <v>22</v>
      </c>
      <c r="C3088" t="s">
        <v>101</v>
      </c>
      <c r="D3088" t="s">
        <v>102</v>
      </c>
      <c r="E3088">
        <v>29</v>
      </c>
      <c r="F3088" t="s">
        <v>109</v>
      </c>
      <c r="G3088" t="s">
        <v>104</v>
      </c>
      <c r="H3088" s="5">
        <v>440</v>
      </c>
      <c r="I3088" s="5">
        <v>11673.6</v>
      </c>
      <c r="J3088" t="s">
        <v>105</v>
      </c>
      <c r="K3088" t="s">
        <v>107</v>
      </c>
      <c r="L3088">
        <v>0</v>
      </c>
      <c r="M3088">
        <v>0</v>
      </c>
      <c r="N3088">
        <v>5</v>
      </c>
      <c r="O3088" s="6">
        <v>10</v>
      </c>
      <c r="P3088" t="s">
        <v>106</v>
      </c>
      <c r="Q3088" t="s">
        <v>107</v>
      </c>
      <c r="R3088">
        <f>IF(F3088="Monthly",2,0)
+IF(E3088&lt;=6,2,0)
+IF(N3088&lt;=2,2,0)
+IF(L3088&gt;=4,2,0)
+IF(M3088&gt;=2,1,0)
+IF(H3088&gt;=_xlfn.PERCENTILE.INC($H$2:$H$10001,0.75),1,0)</f>
        <v>0</v>
      </c>
      <c r="S3088" t="str">
        <f>IF(R3088&gt;=7,"High",IF(R3088&gt;=4,"Medium","Low"))</f>
        <v>Low</v>
      </c>
    </row>
    <row r="3089" spans="1:19">
      <c r="A3089" t="s">
        <v>3214</v>
      </c>
      <c r="B3089">
        <v>43</v>
      </c>
      <c r="C3089" t="s">
        <v>101</v>
      </c>
      <c r="D3089" t="s">
        <v>159</v>
      </c>
      <c r="E3089">
        <v>50</v>
      </c>
      <c r="F3089" t="s">
        <v>109</v>
      </c>
      <c r="G3089" t="s">
        <v>129</v>
      </c>
      <c r="H3089" s="5">
        <v>1083</v>
      </c>
      <c r="I3089" s="5">
        <v>52587.11</v>
      </c>
      <c r="J3089" t="s">
        <v>140</v>
      </c>
      <c r="K3089" t="s">
        <v>106</v>
      </c>
      <c r="L3089">
        <v>0</v>
      </c>
      <c r="M3089">
        <v>0</v>
      </c>
      <c r="N3089">
        <v>4</v>
      </c>
      <c r="O3089" s="6">
        <v>5</v>
      </c>
      <c r="P3089" t="s">
        <v>107</v>
      </c>
      <c r="Q3089" t="s">
        <v>107</v>
      </c>
      <c r="R3089">
        <f>IF(F3089="Monthly",2,0)
+IF(E3089&lt;=6,2,0)
+IF(N3089&lt;=2,2,0)
+IF(L3089&gt;=4,2,0)
+IF(M3089&gt;=2,1,0)
+IF(H3089&gt;=_xlfn.PERCENTILE.INC($H$2:$H$10001,0.75),1,0)</f>
        <v>1</v>
      </c>
      <c r="S3089" t="str">
        <f>IF(R3089&gt;=7,"High",IF(R3089&gt;=4,"Medium","Low"))</f>
        <v>Low</v>
      </c>
    </row>
    <row r="3090" spans="1:19">
      <c r="A3090" t="s">
        <v>3215</v>
      </c>
      <c r="B3090">
        <v>34</v>
      </c>
      <c r="C3090" t="s">
        <v>101</v>
      </c>
      <c r="D3090" t="s">
        <v>133</v>
      </c>
      <c r="E3090">
        <v>59</v>
      </c>
      <c r="F3090" t="s">
        <v>103</v>
      </c>
      <c r="G3090" t="s">
        <v>129</v>
      </c>
      <c r="H3090" s="5">
        <v>948</v>
      </c>
      <c r="I3090" s="5">
        <v>57135.67</v>
      </c>
      <c r="J3090" t="s">
        <v>134</v>
      </c>
      <c r="K3090" t="s">
        <v>106</v>
      </c>
      <c r="L3090">
        <v>0</v>
      </c>
      <c r="M3090">
        <v>0</v>
      </c>
      <c r="N3090">
        <v>5</v>
      </c>
      <c r="O3090" s="6">
        <v>0</v>
      </c>
      <c r="P3090" t="s">
        <v>107</v>
      </c>
      <c r="Q3090" t="s">
        <v>107</v>
      </c>
      <c r="R3090">
        <f>IF(F3090="Monthly",2,0)
+IF(E3090&lt;=6,2,0)
+IF(N3090&lt;=2,2,0)
+IF(L3090&gt;=4,2,0)
+IF(M3090&gt;=2,1,0)
+IF(H3090&gt;=_xlfn.PERCENTILE.INC($H$2:$H$10001,0.75),1,0)</f>
        <v>3</v>
      </c>
      <c r="S3090" t="str">
        <f>IF(R3090&gt;=7,"High",IF(R3090&gt;=4,"Medium","Low"))</f>
        <v>Low</v>
      </c>
    </row>
    <row r="3091" spans="1:19">
      <c r="A3091" t="s">
        <v>3216</v>
      </c>
      <c r="B3091">
        <v>25</v>
      </c>
      <c r="C3091" t="s">
        <v>101</v>
      </c>
      <c r="D3091" t="s">
        <v>133</v>
      </c>
      <c r="E3091">
        <v>34</v>
      </c>
      <c r="F3091" t="s">
        <v>121</v>
      </c>
      <c r="G3091" t="s">
        <v>129</v>
      </c>
      <c r="H3091" s="5">
        <v>979</v>
      </c>
      <c r="I3091" s="5">
        <v>29439.97</v>
      </c>
      <c r="J3091" t="s">
        <v>134</v>
      </c>
      <c r="K3091" t="s">
        <v>106</v>
      </c>
      <c r="L3091">
        <v>0</v>
      </c>
      <c r="M3091">
        <v>0</v>
      </c>
      <c r="N3091">
        <v>4</v>
      </c>
      <c r="O3091" s="6">
        <v>10</v>
      </c>
      <c r="P3091" t="s">
        <v>107</v>
      </c>
      <c r="Q3091" t="s">
        <v>107</v>
      </c>
      <c r="R3091">
        <f>IF(F3091="Monthly",2,0)
+IF(E3091&lt;=6,2,0)
+IF(N3091&lt;=2,2,0)
+IF(L3091&gt;=4,2,0)
+IF(M3091&gt;=2,1,0)
+IF(H3091&gt;=_xlfn.PERCENTILE.INC($H$2:$H$10001,0.75),1,0)</f>
        <v>1</v>
      </c>
      <c r="S3091" t="str">
        <f>IF(R3091&gt;=7,"High",IF(R3091&gt;=4,"Medium","Low"))</f>
        <v>Low</v>
      </c>
    </row>
    <row r="3092" spans="1:19">
      <c r="A3092" t="s">
        <v>3217</v>
      </c>
      <c r="B3092">
        <v>26</v>
      </c>
      <c r="C3092" t="s">
        <v>101</v>
      </c>
      <c r="D3092" t="s">
        <v>102</v>
      </c>
      <c r="E3092">
        <v>50</v>
      </c>
      <c r="F3092" t="s">
        <v>109</v>
      </c>
      <c r="G3092" t="s">
        <v>104</v>
      </c>
      <c r="H3092" s="5">
        <v>448</v>
      </c>
      <c r="I3092" s="5">
        <v>22153.82</v>
      </c>
      <c r="J3092" t="s">
        <v>140</v>
      </c>
      <c r="K3092" t="s">
        <v>106</v>
      </c>
      <c r="L3092">
        <v>0</v>
      </c>
      <c r="M3092">
        <v>0</v>
      </c>
      <c r="N3092">
        <v>5</v>
      </c>
      <c r="O3092" s="6">
        <v>0</v>
      </c>
      <c r="P3092" t="s">
        <v>106</v>
      </c>
      <c r="Q3092" t="s">
        <v>107</v>
      </c>
      <c r="R3092">
        <f>IF(F3092="Monthly",2,0)
+IF(E3092&lt;=6,2,0)
+IF(N3092&lt;=2,2,0)
+IF(L3092&gt;=4,2,0)
+IF(M3092&gt;=2,1,0)
+IF(H3092&gt;=_xlfn.PERCENTILE.INC($H$2:$H$10001,0.75),1,0)</f>
        <v>0</v>
      </c>
      <c r="S3092" t="str">
        <f>IF(R3092&gt;=7,"High",IF(R3092&gt;=4,"Medium","Low"))</f>
        <v>Low</v>
      </c>
    </row>
    <row r="3093" spans="1:19">
      <c r="A3093" t="s">
        <v>3218</v>
      </c>
      <c r="B3093">
        <v>33</v>
      </c>
      <c r="C3093" t="s">
        <v>112</v>
      </c>
      <c r="D3093" t="s">
        <v>126</v>
      </c>
      <c r="E3093">
        <v>36</v>
      </c>
      <c r="F3093" t="s">
        <v>109</v>
      </c>
      <c r="G3093" t="s">
        <v>110</v>
      </c>
      <c r="H3093" s="5">
        <v>679</v>
      </c>
      <c r="I3093" s="5">
        <v>24137.87</v>
      </c>
      <c r="J3093" t="s">
        <v>105</v>
      </c>
      <c r="K3093" t="s">
        <v>106</v>
      </c>
      <c r="L3093">
        <v>4</v>
      </c>
      <c r="M3093">
        <v>1</v>
      </c>
      <c r="N3093">
        <v>4</v>
      </c>
      <c r="O3093" s="6">
        <v>0</v>
      </c>
      <c r="P3093" t="s">
        <v>106</v>
      </c>
      <c r="Q3093" t="s">
        <v>107</v>
      </c>
      <c r="R3093">
        <f>IF(F3093="Monthly",2,0)
+IF(E3093&lt;=6,2,0)
+IF(N3093&lt;=2,2,0)
+IF(L3093&gt;=4,2,0)
+IF(M3093&gt;=2,1,0)
+IF(H3093&gt;=_xlfn.PERCENTILE.INC($H$2:$H$10001,0.75),1,0)</f>
        <v>2</v>
      </c>
      <c r="S3093" t="str">
        <f>IF(R3093&gt;=7,"High",IF(R3093&gt;=4,"Medium","Low"))</f>
        <v>Low</v>
      </c>
    </row>
    <row r="3094" spans="1:19">
      <c r="A3094" t="s">
        <v>3219</v>
      </c>
      <c r="B3094">
        <v>32</v>
      </c>
      <c r="C3094" t="s">
        <v>112</v>
      </c>
      <c r="D3094" t="s">
        <v>137</v>
      </c>
      <c r="E3094">
        <v>54</v>
      </c>
      <c r="F3094" t="s">
        <v>121</v>
      </c>
      <c r="G3094" t="s">
        <v>129</v>
      </c>
      <c r="H3094" s="5">
        <v>1092</v>
      </c>
      <c r="I3094" s="5">
        <v>59261.68</v>
      </c>
      <c r="J3094" t="s">
        <v>140</v>
      </c>
      <c r="K3094" t="s">
        <v>106</v>
      </c>
      <c r="L3094">
        <v>0</v>
      </c>
      <c r="M3094">
        <v>0</v>
      </c>
      <c r="N3094">
        <v>5</v>
      </c>
      <c r="O3094" s="6">
        <v>0</v>
      </c>
      <c r="P3094" t="s">
        <v>107</v>
      </c>
      <c r="Q3094" t="s">
        <v>107</v>
      </c>
      <c r="R3094">
        <f>IF(F3094="Monthly",2,0)
+IF(E3094&lt;=6,2,0)
+IF(N3094&lt;=2,2,0)
+IF(L3094&gt;=4,2,0)
+IF(M3094&gt;=2,1,0)
+IF(H3094&gt;=_xlfn.PERCENTILE.INC($H$2:$H$10001,0.75),1,0)</f>
        <v>1</v>
      </c>
      <c r="S3094" t="str">
        <f>IF(R3094&gt;=7,"High",IF(R3094&gt;=4,"Medium","Low"))</f>
        <v>Low</v>
      </c>
    </row>
    <row r="3095" spans="1:19">
      <c r="A3095" t="s">
        <v>3220</v>
      </c>
      <c r="B3095">
        <v>48</v>
      </c>
      <c r="C3095" t="s">
        <v>101</v>
      </c>
      <c r="D3095" t="s">
        <v>102</v>
      </c>
      <c r="E3095">
        <v>21</v>
      </c>
      <c r="F3095" t="s">
        <v>121</v>
      </c>
      <c r="G3095" t="s">
        <v>110</v>
      </c>
      <c r="H3095" s="5">
        <v>731</v>
      </c>
      <c r="I3095" s="5">
        <v>15065.27</v>
      </c>
      <c r="J3095" t="s">
        <v>117</v>
      </c>
      <c r="K3095" t="s">
        <v>106</v>
      </c>
      <c r="L3095">
        <v>0</v>
      </c>
      <c r="M3095">
        <v>0</v>
      </c>
      <c r="N3095">
        <v>5</v>
      </c>
      <c r="O3095" s="6">
        <v>0</v>
      </c>
      <c r="P3095" t="s">
        <v>107</v>
      </c>
      <c r="Q3095" t="s">
        <v>107</v>
      </c>
      <c r="R3095">
        <f>IF(F3095="Monthly",2,0)
+IF(E3095&lt;=6,2,0)
+IF(N3095&lt;=2,2,0)
+IF(L3095&gt;=4,2,0)
+IF(M3095&gt;=2,1,0)
+IF(H3095&gt;=_xlfn.PERCENTILE.INC($H$2:$H$10001,0.75),1,0)</f>
        <v>0</v>
      </c>
      <c r="S3095" t="str">
        <f>IF(R3095&gt;=7,"High",IF(R3095&gt;=4,"Medium","Low"))</f>
        <v>Low</v>
      </c>
    </row>
    <row r="3096" spans="1:19">
      <c r="A3096" t="s">
        <v>3221</v>
      </c>
      <c r="B3096">
        <v>43</v>
      </c>
      <c r="C3096" t="s">
        <v>112</v>
      </c>
      <c r="D3096" t="s">
        <v>102</v>
      </c>
      <c r="E3096">
        <v>39</v>
      </c>
      <c r="F3096" t="s">
        <v>103</v>
      </c>
      <c r="G3096" t="s">
        <v>110</v>
      </c>
      <c r="H3096" s="5">
        <v>772</v>
      </c>
      <c r="I3096" s="5">
        <v>30941.39</v>
      </c>
      <c r="J3096" t="s">
        <v>117</v>
      </c>
      <c r="K3096" t="s">
        <v>106</v>
      </c>
      <c r="L3096">
        <v>1</v>
      </c>
      <c r="M3096">
        <v>0</v>
      </c>
      <c r="N3096">
        <v>4</v>
      </c>
      <c r="O3096" s="6">
        <v>0</v>
      </c>
      <c r="P3096" t="s">
        <v>106</v>
      </c>
      <c r="Q3096" t="s">
        <v>107</v>
      </c>
      <c r="R3096">
        <f>IF(F3096="Monthly",2,0)
+IF(E3096&lt;=6,2,0)
+IF(N3096&lt;=2,2,0)
+IF(L3096&gt;=4,2,0)
+IF(M3096&gt;=2,1,0)
+IF(H3096&gt;=_xlfn.PERCENTILE.INC($H$2:$H$10001,0.75),1,0)</f>
        <v>2</v>
      </c>
      <c r="S3096" t="str">
        <f>IF(R3096&gt;=7,"High",IF(R3096&gt;=4,"Medium","Low"))</f>
        <v>Low</v>
      </c>
    </row>
    <row r="3097" spans="1:19">
      <c r="A3097" t="s">
        <v>3222</v>
      </c>
      <c r="B3097">
        <v>31</v>
      </c>
      <c r="C3097" t="s">
        <v>112</v>
      </c>
      <c r="D3097" t="s">
        <v>131</v>
      </c>
      <c r="E3097">
        <v>65</v>
      </c>
      <c r="F3097" t="s">
        <v>103</v>
      </c>
      <c r="G3097" t="s">
        <v>129</v>
      </c>
      <c r="H3097" s="5">
        <v>1070</v>
      </c>
      <c r="I3097" s="5">
        <v>68521.3</v>
      </c>
      <c r="J3097" t="s">
        <v>105</v>
      </c>
      <c r="K3097" t="s">
        <v>106</v>
      </c>
      <c r="L3097">
        <v>0</v>
      </c>
      <c r="M3097">
        <v>0</v>
      </c>
      <c r="N3097">
        <v>5</v>
      </c>
      <c r="O3097" s="6">
        <v>0</v>
      </c>
      <c r="P3097" t="s">
        <v>107</v>
      </c>
      <c r="Q3097" t="s">
        <v>107</v>
      </c>
      <c r="R3097">
        <f>IF(F3097="Monthly",2,0)
+IF(E3097&lt;=6,2,0)
+IF(N3097&lt;=2,2,0)
+IF(L3097&gt;=4,2,0)
+IF(M3097&gt;=2,1,0)
+IF(H3097&gt;=_xlfn.PERCENTILE.INC($H$2:$H$10001,0.75),1,0)</f>
        <v>3</v>
      </c>
      <c r="S3097" t="str">
        <f>IF(R3097&gt;=7,"High",IF(R3097&gt;=4,"Medium","Low"))</f>
        <v>Low</v>
      </c>
    </row>
    <row r="3098" spans="1:19">
      <c r="A3098" t="s">
        <v>3223</v>
      </c>
      <c r="B3098">
        <v>33</v>
      </c>
      <c r="C3098" t="s">
        <v>101</v>
      </c>
      <c r="D3098" t="s">
        <v>137</v>
      </c>
      <c r="E3098">
        <v>6</v>
      </c>
      <c r="F3098" t="s">
        <v>103</v>
      </c>
      <c r="G3098" t="s">
        <v>110</v>
      </c>
      <c r="H3098" s="5">
        <v>651</v>
      </c>
      <c r="I3098" s="5">
        <v>3873.36</v>
      </c>
      <c r="J3098" t="s">
        <v>117</v>
      </c>
      <c r="K3098" t="s">
        <v>106</v>
      </c>
      <c r="L3098">
        <v>0</v>
      </c>
      <c r="M3098">
        <v>0</v>
      </c>
      <c r="N3098">
        <v>5</v>
      </c>
      <c r="O3098" s="6">
        <v>0</v>
      </c>
      <c r="P3098" t="s">
        <v>107</v>
      </c>
      <c r="Q3098" t="s">
        <v>107</v>
      </c>
      <c r="R3098">
        <f>IF(F3098="Monthly",2,0)
+IF(E3098&lt;=6,2,0)
+IF(N3098&lt;=2,2,0)
+IF(L3098&gt;=4,2,0)
+IF(M3098&gt;=2,1,0)
+IF(H3098&gt;=_xlfn.PERCENTILE.INC($H$2:$H$10001,0.75),1,0)</f>
        <v>4</v>
      </c>
      <c r="S3098" t="str">
        <f>IF(R3098&gt;=7,"High",IF(R3098&gt;=4,"Medium","Low"))</f>
        <v>Medium</v>
      </c>
    </row>
    <row r="3099" spans="1:19">
      <c r="A3099" t="s">
        <v>3224</v>
      </c>
      <c r="B3099">
        <v>28</v>
      </c>
      <c r="C3099" t="s">
        <v>112</v>
      </c>
      <c r="D3099" t="s">
        <v>123</v>
      </c>
      <c r="E3099">
        <v>47</v>
      </c>
      <c r="F3099" t="s">
        <v>109</v>
      </c>
      <c r="G3099" t="s">
        <v>129</v>
      </c>
      <c r="H3099" s="5">
        <v>952</v>
      </c>
      <c r="I3099" s="5">
        <v>40553.68</v>
      </c>
      <c r="J3099" t="s">
        <v>140</v>
      </c>
      <c r="K3099" t="s">
        <v>106</v>
      </c>
      <c r="L3099">
        <v>2</v>
      </c>
      <c r="M3099">
        <v>0</v>
      </c>
      <c r="N3099">
        <v>5</v>
      </c>
      <c r="O3099" s="6">
        <v>10</v>
      </c>
      <c r="P3099" t="s">
        <v>107</v>
      </c>
      <c r="Q3099" t="s">
        <v>107</v>
      </c>
      <c r="R3099">
        <f>IF(F3099="Monthly",2,0)
+IF(E3099&lt;=6,2,0)
+IF(N3099&lt;=2,2,0)
+IF(L3099&gt;=4,2,0)
+IF(M3099&gt;=2,1,0)
+IF(H3099&gt;=_xlfn.PERCENTILE.INC($H$2:$H$10001,0.75),1,0)</f>
        <v>1</v>
      </c>
      <c r="S3099" t="str">
        <f>IF(R3099&gt;=7,"High",IF(R3099&gt;=4,"Medium","Low"))</f>
        <v>Low</v>
      </c>
    </row>
    <row r="3100" spans="1:19">
      <c r="A3100" t="s">
        <v>3225</v>
      </c>
      <c r="B3100">
        <v>45</v>
      </c>
      <c r="C3100" t="s">
        <v>101</v>
      </c>
      <c r="D3100" t="s">
        <v>133</v>
      </c>
      <c r="E3100">
        <v>37</v>
      </c>
      <c r="F3100" t="s">
        <v>121</v>
      </c>
      <c r="G3100" t="s">
        <v>110</v>
      </c>
      <c r="H3100" s="5">
        <v>760</v>
      </c>
      <c r="I3100" s="5">
        <v>23508.7</v>
      </c>
      <c r="J3100" t="s">
        <v>134</v>
      </c>
      <c r="K3100" t="s">
        <v>106</v>
      </c>
      <c r="L3100">
        <v>1</v>
      </c>
      <c r="M3100">
        <v>0</v>
      </c>
      <c r="N3100">
        <v>4</v>
      </c>
      <c r="O3100" s="6">
        <v>15</v>
      </c>
      <c r="P3100" t="s">
        <v>107</v>
      </c>
      <c r="Q3100" t="s">
        <v>107</v>
      </c>
      <c r="R3100">
        <f>IF(F3100="Monthly",2,0)
+IF(E3100&lt;=6,2,0)
+IF(N3100&lt;=2,2,0)
+IF(L3100&gt;=4,2,0)
+IF(M3100&gt;=2,1,0)
+IF(H3100&gt;=_xlfn.PERCENTILE.INC($H$2:$H$10001,0.75),1,0)</f>
        <v>0</v>
      </c>
      <c r="S3100" t="str">
        <f>IF(R3100&gt;=7,"High",IF(R3100&gt;=4,"Medium","Low"))</f>
        <v>Low</v>
      </c>
    </row>
    <row r="3101" spans="1:19">
      <c r="A3101" t="s">
        <v>3226</v>
      </c>
      <c r="B3101">
        <v>22</v>
      </c>
      <c r="C3101" t="s">
        <v>112</v>
      </c>
      <c r="D3101" t="s">
        <v>126</v>
      </c>
      <c r="E3101">
        <v>51</v>
      </c>
      <c r="F3101" t="s">
        <v>109</v>
      </c>
      <c r="G3101" t="s">
        <v>104</v>
      </c>
      <c r="H3101" s="5">
        <v>440</v>
      </c>
      <c r="I3101" s="5">
        <v>22991.06</v>
      </c>
      <c r="J3101" t="s">
        <v>105</v>
      </c>
      <c r="K3101" t="s">
        <v>106</v>
      </c>
      <c r="L3101">
        <v>0</v>
      </c>
      <c r="M3101">
        <v>0</v>
      </c>
      <c r="N3101">
        <v>5</v>
      </c>
      <c r="O3101" s="6">
        <v>0</v>
      </c>
      <c r="P3101" t="s">
        <v>107</v>
      </c>
      <c r="Q3101" t="s">
        <v>107</v>
      </c>
      <c r="R3101">
        <f>IF(F3101="Monthly",2,0)
+IF(E3101&lt;=6,2,0)
+IF(N3101&lt;=2,2,0)
+IF(L3101&gt;=4,2,0)
+IF(M3101&gt;=2,1,0)
+IF(H3101&gt;=_xlfn.PERCENTILE.INC($H$2:$H$10001,0.75),1,0)</f>
        <v>0</v>
      </c>
      <c r="S3101" t="str">
        <f>IF(R3101&gt;=7,"High",IF(R3101&gt;=4,"Medium","Low"))</f>
        <v>Low</v>
      </c>
    </row>
    <row r="3102" spans="1:19">
      <c r="A3102" t="s">
        <v>3227</v>
      </c>
      <c r="B3102">
        <v>32</v>
      </c>
      <c r="C3102" t="s">
        <v>112</v>
      </c>
      <c r="D3102" t="s">
        <v>102</v>
      </c>
      <c r="E3102">
        <v>36</v>
      </c>
      <c r="F3102" t="s">
        <v>109</v>
      </c>
      <c r="G3102" t="s">
        <v>104</v>
      </c>
      <c r="H3102" s="5">
        <v>536</v>
      </c>
      <c r="I3102" s="5">
        <v>19356.45</v>
      </c>
      <c r="J3102" t="s">
        <v>105</v>
      </c>
      <c r="K3102" t="s">
        <v>107</v>
      </c>
      <c r="L3102">
        <v>1</v>
      </c>
      <c r="M3102">
        <v>0</v>
      </c>
      <c r="N3102">
        <v>5</v>
      </c>
      <c r="O3102" s="6">
        <v>0</v>
      </c>
      <c r="P3102" t="s">
        <v>106</v>
      </c>
      <c r="Q3102" t="s">
        <v>107</v>
      </c>
      <c r="R3102">
        <f>IF(F3102="Monthly",2,0)
+IF(E3102&lt;=6,2,0)
+IF(N3102&lt;=2,2,0)
+IF(L3102&gt;=4,2,0)
+IF(M3102&gt;=2,1,0)
+IF(H3102&gt;=_xlfn.PERCENTILE.INC($H$2:$H$10001,0.75),1,0)</f>
        <v>0</v>
      </c>
      <c r="S3102" t="str">
        <f>IF(R3102&gt;=7,"High",IF(R3102&gt;=4,"Medium","Low"))</f>
        <v>Low</v>
      </c>
    </row>
    <row r="3103" spans="1:19">
      <c r="A3103" t="s">
        <v>3228</v>
      </c>
      <c r="B3103">
        <v>54</v>
      </c>
      <c r="C3103" t="s">
        <v>112</v>
      </c>
      <c r="D3103" t="s">
        <v>131</v>
      </c>
      <c r="E3103">
        <v>68</v>
      </c>
      <c r="F3103" t="s">
        <v>103</v>
      </c>
      <c r="G3103" t="s">
        <v>129</v>
      </c>
      <c r="H3103" s="5">
        <v>1053</v>
      </c>
      <c r="I3103" s="5">
        <v>70298.320000000007</v>
      </c>
      <c r="J3103" t="s">
        <v>140</v>
      </c>
      <c r="K3103" t="s">
        <v>106</v>
      </c>
      <c r="L3103">
        <v>2</v>
      </c>
      <c r="M3103">
        <v>0</v>
      </c>
      <c r="N3103">
        <v>5</v>
      </c>
      <c r="O3103" s="6">
        <v>0</v>
      </c>
      <c r="P3103" t="s">
        <v>106</v>
      </c>
      <c r="Q3103" t="s">
        <v>107</v>
      </c>
      <c r="R3103">
        <f>IF(F3103="Monthly",2,0)
+IF(E3103&lt;=6,2,0)
+IF(N3103&lt;=2,2,0)
+IF(L3103&gt;=4,2,0)
+IF(M3103&gt;=2,1,0)
+IF(H3103&gt;=_xlfn.PERCENTILE.INC($H$2:$H$10001,0.75),1,0)</f>
        <v>3</v>
      </c>
      <c r="S3103" t="str">
        <f>IF(R3103&gt;=7,"High",IF(R3103&gt;=4,"Medium","Low"))</f>
        <v>Low</v>
      </c>
    </row>
    <row r="3104" spans="1:19">
      <c r="A3104" t="s">
        <v>3229</v>
      </c>
      <c r="B3104">
        <v>36</v>
      </c>
      <c r="C3104" t="s">
        <v>101</v>
      </c>
      <c r="D3104" t="s">
        <v>102</v>
      </c>
      <c r="E3104">
        <v>20</v>
      </c>
      <c r="F3104" t="s">
        <v>103</v>
      </c>
      <c r="G3104" t="s">
        <v>104</v>
      </c>
      <c r="H3104" s="5">
        <v>565</v>
      </c>
      <c r="I3104" s="5">
        <v>10994.64</v>
      </c>
      <c r="J3104" t="s">
        <v>140</v>
      </c>
      <c r="K3104" t="s">
        <v>106</v>
      </c>
      <c r="L3104">
        <v>2</v>
      </c>
      <c r="M3104">
        <v>2</v>
      </c>
      <c r="N3104">
        <v>3</v>
      </c>
      <c r="O3104" s="6">
        <v>0</v>
      </c>
      <c r="P3104" t="s">
        <v>106</v>
      </c>
      <c r="Q3104" t="s">
        <v>106</v>
      </c>
      <c r="R3104">
        <f>IF(F3104="Monthly",2,0)
+IF(E3104&lt;=6,2,0)
+IF(N3104&lt;=2,2,0)
+IF(L3104&gt;=4,2,0)
+IF(M3104&gt;=2,1,0)
+IF(H3104&gt;=_xlfn.PERCENTILE.INC($H$2:$H$10001,0.75),1,0)</f>
        <v>3</v>
      </c>
      <c r="S3104" t="str">
        <f>IF(R3104&gt;=7,"High",IF(R3104&gt;=4,"Medium","Low"))</f>
        <v>Low</v>
      </c>
    </row>
    <row r="3105" spans="1:19">
      <c r="A3105" t="s">
        <v>3230</v>
      </c>
      <c r="B3105">
        <v>20</v>
      </c>
      <c r="C3105" t="s">
        <v>112</v>
      </c>
      <c r="D3105" t="s">
        <v>131</v>
      </c>
      <c r="E3105">
        <v>52</v>
      </c>
      <c r="F3105" t="s">
        <v>109</v>
      </c>
      <c r="G3105" t="s">
        <v>104</v>
      </c>
      <c r="H3105" s="5">
        <v>442</v>
      </c>
      <c r="I3105" s="5">
        <v>22439.25</v>
      </c>
      <c r="J3105" t="s">
        <v>115</v>
      </c>
      <c r="K3105" t="s">
        <v>106</v>
      </c>
      <c r="L3105">
        <v>7</v>
      </c>
      <c r="M3105">
        <v>2</v>
      </c>
      <c r="N3105">
        <v>3</v>
      </c>
      <c r="O3105" s="6">
        <v>5</v>
      </c>
      <c r="P3105" t="s">
        <v>107</v>
      </c>
      <c r="Q3105" t="s">
        <v>107</v>
      </c>
      <c r="R3105">
        <f>IF(F3105="Monthly",2,0)
+IF(E3105&lt;=6,2,0)
+IF(N3105&lt;=2,2,0)
+IF(L3105&gt;=4,2,0)
+IF(M3105&gt;=2,1,0)
+IF(H3105&gt;=_xlfn.PERCENTILE.INC($H$2:$H$10001,0.75),1,0)</f>
        <v>3</v>
      </c>
      <c r="S3105" t="str">
        <f>IF(R3105&gt;=7,"High",IF(R3105&gt;=4,"Medium","Low"))</f>
        <v>Low</v>
      </c>
    </row>
    <row r="3106" spans="1:19">
      <c r="A3106" t="s">
        <v>3231</v>
      </c>
      <c r="B3106">
        <v>18</v>
      </c>
      <c r="C3106" t="s">
        <v>101</v>
      </c>
      <c r="D3106" t="s">
        <v>131</v>
      </c>
      <c r="E3106">
        <v>19</v>
      </c>
      <c r="F3106" t="s">
        <v>103</v>
      </c>
      <c r="G3106" t="s">
        <v>110</v>
      </c>
      <c r="H3106" s="5">
        <v>817</v>
      </c>
      <c r="I3106" s="5">
        <v>15946.93</v>
      </c>
      <c r="J3106" t="s">
        <v>105</v>
      </c>
      <c r="K3106" t="s">
        <v>106</v>
      </c>
      <c r="L3106">
        <v>1</v>
      </c>
      <c r="M3106">
        <v>0</v>
      </c>
      <c r="N3106">
        <v>5</v>
      </c>
      <c r="O3106" s="6">
        <v>0</v>
      </c>
      <c r="P3106" t="s">
        <v>107</v>
      </c>
      <c r="Q3106" t="s">
        <v>106</v>
      </c>
      <c r="R3106">
        <f>IF(F3106="Monthly",2,0)
+IF(E3106&lt;=6,2,0)
+IF(N3106&lt;=2,2,0)
+IF(L3106&gt;=4,2,0)
+IF(M3106&gt;=2,1,0)
+IF(H3106&gt;=_xlfn.PERCENTILE.INC($H$2:$H$10001,0.75),1,0)</f>
        <v>3</v>
      </c>
      <c r="S3106" t="str">
        <f>IF(R3106&gt;=7,"High",IF(R3106&gt;=4,"Medium","Low"))</f>
        <v>Low</v>
      </c>
    </row>
    <row r="3107" spans="1:19">
      <c r="A3107" t="s">
        <v>3232</v>
      </c>
      <c r="B3107">
        <v>18</v>
      </c>
      <c r="C3107" t="s">
        <v>101</v>
      </c>
      <c r="D3107" t="s">
        <v>137</v>
      </c>
      <c r="E3107">
        <v>28</v>
      </c>
      <c r="F3107" t="s">
        <v>109</v>
      </c>
      <c r="G3107" t="s">
        <v>110</v>
      </c>
      <c r="H3107" s="5">
        <v>662</v>
      </c>
      <c r="I3107" s="5">
        <v>18576.400000000001</v>
      </c>
      <c r="J3107" t="s">
        <v>134</v>
      </c>
      <c r="K3107" t="s">
        <v>106</v>
      </c>
      <c r="L3107">
        <v>0</v>
      </c>
      <c r="M3107">
        <v>0</v>
      </c>
      <c r="N3107">
        <v>4</v>
      </c>
      <c r="O3107" s="6">
        <v>0</v>
      </c>
      <c r="P3107" t="s">
        <v>107</v>
      </c>
      <c r="Q3107" t="s">
        <v>107</v>
      </c>
      <c r="R3107">
        <f>IF(F3107="Monthly",2,0)
+IF(E3107&lt;=6,2,0)
+IF(N3107&lt;=2,2,0)
+IF(L3107&gt;=4,2,0)
+IF(M3107&gt;=2,1,0)
+IF(H3107&gt;=_xlfn.PERCENTILE.INC($H$2:$H$10001,0.75),1,0)</f>
        <v>0</v>
      </c>
      <c r="S3107" t="str">
        <f>IF(R3107&gt;=7,"High",IF(R3107&gt;=4,"Medium","Low"))</f>
        <v>Low</v>
      </c>
    </row>
    <row r="3108" spans="1:19">
      <c r="A3108" t="s">
        <v>3233</v>
      </c>
      <c r="B3108">
        <v>52</v>
      </c>
      <c r="C3108" t="s">
        <v>101</v>
      </c>
      <c r="D3108" t="s">
        <v>119</v>
      </c>
      <c r="E3108">
        <v>48</v>
      </c>
      <c r="F3108" t="s">
        <v>121</v>
      </c>
      <c r="G3108" t="s">
        <v>104</v>
      </c>
      <c r="H3108" s="5">
        <v>516</v>
      </c>
      <c r="I3108" s="5">
        <v>21990.98</v>
      </c>
      <c r="J3108" t="s">
        <v>140</v>
      </c>
      <c r="K3108" t="s">
        <v>107</v>
      </c>
      <c r="L3108">
        <v>1</v>
      </c>
      <c r="M3108">
        <v>0</v>
      </c>
      <c r="N3108">
        <v>4</v>
      </c>
      <c r="O3108" s="6">
        <v>10</v>
      </c>
      <c r="P3108" t="s">
        <v>107</v>
      </c>
      <c r="Q3108" t="s">
        <v>107</v>
      </c>
      <c r="R3108">
        <f>IF(F3108="Monthly",2,0)
+IF(E3108&lt;=6,2,0)
+IF(N3108&lt;=2,2,0)
+IF(L3108&gt;=4,2,0)
+IF(M3108&gt;=2,1,0)
+IF(H3108&gt;=_xlfn.PERCENTILE.INC($H$2:$H$10001,0.75),1,0)</f>
        <v>0</v>
      </c>
      <c r="S3108" t="str">
        <f>IF(R3108&gt;=7,"High",IF(R3108&gt;=4,"Medium","Low"))</f>
        <v>Low</v>
      </c>
    </row>
    <row r="3109" spans="1:19">
      <c r="A3109" t="s">
        <v>3234</v>
      </c>
      <c r="B3109">
        <v>21</v>
      </c>
      <c r="C3109" t="s">
        <v>112</v>
      </c>
      <c r="D3109" t="s">
        <v>102</v>
      </c>
      <c r="E3109">
        <v>25</v>
      </c>
      <c r="F3109" t="s">
        <v>103</v>
      </c>
      <c r="G3109" t="s">
        <v>129</v>
      </c>
      <c r="H3109" s="5">
        <v>1020</v>
      </c>
      <c r="I3109" s="5">
        <v>24882.94</v>
      </c>
      <c r="J3109" t="s">
        <v>117</v>
      </c>
      <c r="K3109" t="s">
        <v>106</v>
      </c>
      <c r="L3109">
        <v>2</v>
      </c>
      <c r="M3109">
        <v>0</v>
      </c>
      <c r="N3109">
        <v>5</v>
      </c>
      <c r="O3109" s="6">
        <v>0</v>
      </c>
      <c r="P3109" t="s">
        <v>107</v>
      </c>
      <c r="Q3109" t="s">
        <v>106</v>
      </c>
      <c r="R3109">
        <f>IF(F3109="Monthly",2,0)
+IF(E3109&lt;=6,2,0)
+IF(N3109&lt;=2,2,0)
+IF(L3109&gt;=4,2,0)
+IF(M3109&gt;=2,1,0)
+IF(H3109&gt;=_xlfn.PERCENTILE.INC($H$2:$H$10001,0.75),1,0)</f>
        <v>3</v>
      </c>
      <c r="S3109" t="str">
        <f>IF(R3109&gt;=7,"High",IF(R3109&gt;=4,"Medium","Low"))</f>
        <v>Low</v>
      </c>
    </row>
    <row r="3110" spans="1:19">
      <c r="A3110" t="s">
        <v>3235</v>
      </c>
      <c r="B3110">
        <v>43</v>
      </c>
      <c r="C3110" t="s">
        <v>101</v>
      </c>
      <c r="D3110" t="s">
        <v>102</v>
      </c>
      <c r="E3110">
        <v>55</v>
      </c>
      <c r="F3110" t="s">
        <v>121</v>
      </c>
      <c r="G3110" t="s">
        <v>104</v>
      </c>
      <c r="H3110" s="5">
        <v>463</v>
      </c>
      <c r="I3110" s="5">
        <v>25228.95</v>
      </c>
      <c r="J3110" t="s">
        <v>117</v>
      </c>
      <c r="K3110" t="s">
        <v>106</v>
      </c>
      <c r="L3110">
        <v>1</v>
      </c>
      <c r="M3110">
        <v>0</v>
      </c>
      <c r="N3110">
        <v>5</v>
      </c>
      <c r="O3110" s="6">
        <v>0</v>
      </c>
      <c r="P3110" t="s">
        <v>106</v>
      </c>
      <c r="Q3110" t="s">
        <v>107</v>
      </c>
      <c r="R3110">
        <f>IF(F3110="Monthly",2,0)
+IF(E3110&lt;=6,2,0)
+IF(N3110&lt;=2,2,0)
+IF(L3110&gt;=4,2,0)
+IF(M3110&gt;=2,1,0)
+IF(H3110&gt;=_xlfn.PERCENTILE.INC($H$2:$H$10001,0.75),1,0)</f>
        <v>0</v>
      </c>
      <c r="S3110" t="str">
        <f>IF(R3110&gt;=7,"High",IF(R3110&gt;=4,"Medium","Low"))</f>
        <v>Low</v>
      </c>
    </row>
    <row r="3111" spans="1:19">
      <c r="A3111" t="s">
        <v>3236</v>
      </c>
      <c r="B3111">
        <v>45</v>
      </c>
      <c r="C3111" t="s">
        <v>112</v>
      </c>
      <c r="D3111" t="s">
        <v>102</v>
      </c>
      <c r="E3111">
        <v>20</v>
      </c>
      <c r="F3111" t="s">
        <v>103</v>
      </c>
      <c r="G3111" t="s">
        <v>110</v>
      </c>
      <c r="H3111" s="5">
        <v>801</v>
      </c>
      <c r="I3111" s="5">
        <v>15645.37</v>
      </c>
      <c r="J3111" t="s">
        <v>117</v>
      </c>
      <c r="K3111" t="s">
        <v>106</v>
      </c>
      <c r="L3111">
        <v>2</v>
      </c>
      <c r="M3111">
        <v>1</v>
      </c>
      <c r="N3111">
        <v>4</v>
      </c>
      <c r="O3111" s="6">
        <v>0</v>
      </c>
      <c r="P3111" t="s">
        <v>107</v>
      </c>
      <c r="Q3111" t="s">
        <v>107</v>
      </c>
      <c r="R3111">
        <f>IF(F3111="Monthly",2,0)
+IF(E3111&lt;=6,2,0)
+IF(N3111&lt;=2,2,0)
+IF(L3111&gt;=4,2,0)
+IF(M3111&gt;=2,1,0)
+IF(H3111&gt;=_xlfn.PERCENTILE.INC($H$2:$H$10001,0.75),1,0)</f>
        <v>3</v>
      </c>
      <c r="S3111" t="str">
        <f>IF(R3111&gt;=7,"High",IF(R3111&gt;=4,"Medium","Low"))</f>
        <v>Low</v>
      </c>
    </row>
    <row r="3112" spans="1:19">
      <c r="A3112" t="s">
        <v>3237</v>
      </c>
      <c r="B3112">
        <v>51</v>
      </c>
      <c r="C3112" t="s">
        <v>112</v>
      </c>
      <c r="D3112" t="s">
        <v>131</v>
      </c>
      <c r="E3112">
        <v>14</v>
      </c>
      <c r="F3112" t="s">
        <v>103</v>
      </c>
      <c r="G3112" t="s">
        <v>129</v>
      </c>
      <c r="H3112" s="5">
        <v>1014</v>
      </c>
      <c r="I3112" s="5">
        <v>13937.94</v>
      </c>
      <c r="J3112" t="s">
        <v>117</v>
      </c>
      <c r="K3112" t="s">
        <v>106</v>
      </c>
      <c r="L3112">
        <v>4</v>
      </c>
      <c r="M3112">
        <v>3</v>
      </c>
      <c r="N3112">
        <v>3</v>
      </c>
      <c r="O3112" s="6">
        <v>0</v>
      </c>
      <c r="P3112" t="s">
        <v>107</v>
      </c>
      <c r="Q3112" t="s">
        <v>106</v>
      </c>
      <c r="R3112">
        <f>IF(F3112="Monthly",2,0)
+IF(E3112&lt;=6,2,0)
+IF(N3112&lt;=2,2,0)
+IF(L3112&gt;=4,2,0)
+IF(M3112&gt;=2,1,0)
+IF(H3112&gt;=_xlfn.PERCENTILE.INC($H$2:$H$10001,0.75),1,0)</f>
        <v>6</v>
      </c>
      <c r="S3112" t="str">
        <f>IF(R3112&gt;=7,"High",IF(R3112&gt;=4,"Medium","Low"))</f>
        <v>Medium</v>
      </c>
    </row>
    <row r="3113" spans="1:19">
      <c r="A3113" t="s">
        <v>3238</v>
      </c>
      <c r="B3113">
        <v>33</v>
      </c>
      <c r="C3113" t="s">
        <v>101</v>
      </c>
      <c r="D3113" t="s">
        <v>126</v>
      </c>
      <c r="E3113">
        <v>19</v>
      </c>
      <c r="F3113" t="s">
        <v>103</v>
      </c>
      <c r="G3113" t="s">
        <v>110</v>
      </c>
      <c r="H3113" s="5">
        <v>776</v>
      </c>
      <c r="I3113" s="5">
        <v>14732.59</v>
      </c>
      <c r="J3113" t="s">
        <v>105</v>
      </c>
      <c r="K3113" t="s">
        <v>106</v>
      </c>
      <c r="L3113">
        <v>1</v>
      </c>
      <c r="M3113">
        <v>0</v>
      </c>
      <c r="N3113">
        <v>4</v>
      </c>
      <c r="O3113" s="6">
        <v>0</v>
      </c>
      <c r="P3113" t="s">
        <v>106</v>
      </c>
      <c r="Q3113" t="s">
        <v>107</v>
      </c>
      <c r="R3113">
        <f>IF(F3113="Monthly",2,0)
+IF(E3113&lt;=6,2,0)
+IF(N3113&lt;=2,2,0)
+IF(L3113&gt;=4,2,0)
+IF(M3113&gt;=2,1,0)
+IF(H3113&gt;=_xlfn.PERCENTILE.INC($H$2:$H$10001,0.75),1,0)</f>
        <v>2</v>
      </c>
      <c r="S3113" t="str">
        <f>IF(R3113&gt;=7,"High",IF(R3113&gt;=4,"Medium","Low"))</f>
        <v>Low</v>
      </c>
    </row>
    <row r="3114" spans="1:19">
      <c r="A3114" t="s">
        <v>3239</v>
      </c>
      <c r="B3114">
        <v>22</v>
      </c>
      <c r="C3114" t="s">
        <v>112</v>
      </c>
      <c r="D3114" t="s">
        <v>126</v>
      </c>
      <c r="E3114">
        <v>19</v>
      </c>
      <c r="F3114" t="s">
        <v>103</v>
      </c>
      <c r="G3114" t="s">
        <v>110</v>
      </c>
      <c r="H3114" s="5">
        <v>708</v>
      </c>
      <c r="I3114" s="5">
        <v>13301.25</v>
      </c>
      <c r="J3114" t="s">
        <v>140</v>
      </c>
      <c r="K3114" t="s">
        <v>106</v>
      </c>
      <c r="L3114">
        <v>1</v>
      </c>
      <c r="M3114">
        <v>0</v>
      </c>
      <c r="N3114">
        <v>5</v>
      </c>
      <c r="O3114" s="6">
        <v>0</v>
      </c>
      <c r="P3114" t="s">
        <v>106</v>
      </c>
      <c r="Q3114" t="s">
        <v>107</v>
      </c>
      <c r="R3114">
        <f>IF(F3114="Monthly",2,0)
+IF(E3114&lt;=6,2,0)
+IF(N3114&lt;=2,2,0)
+IF(L3114&gt;=4,2,0)
+IF(M3114&gt;=2,1,0)
+IF(H3114&gt;=_xlfn.PERCENTILE.INC($H$2:$H$10001,0.75),1,0)</f>
        <v>2</v>
      </c>
      <c r="S3114" t="str">
        <f>IF(R3114&gt;=7,"High",IF(R3114&gt;=4,"Medium","Low"))</f>
        <v>Low</v>
      </c>
    </row>
    <row r="3115" spans="1:19">
      <c r="A3115" t="s">
        <v>3240</v>
      </c>
      <c r="B3115">
        <v>41</v>
      </c>
      <c r="C3115" t="s">
        <v>112</v>
      </c>
      <c r="D3115" t="s">
        <v>126</v>
      </c>
      <c r="E3115">
        <v>33</v>
      </c>
      <c r="F3115" t="s">
        <v>121</v>
      </c>
      <c r="G3115" t="s">
        <v>104</v>
      </c>
      <c r="H3115" s="5">
        <v>463</v>
      </c>
      <c r="I3115" s="5">
        <v>15051.57</v>
      </c>
      <c r="J3115" t="s">
        <v>117</v>
      </c>
      <c r="K3115" t="s">
        <v>106</v>
      </c>
      <c r="L3115">
        <v>2</v>
      </c>
      <c r="M3115">
        <v>0</v>
      </c>
      <c r="N3115">
        <v>5</v>
      </c>
      <c r="O3115" s="6">
        <v>0</v>
      </c>
      <c r="P3115" t="s">
        <v>107</v>
      </c>
      <c r="Q3115" t="s">
        <v>107</v>
      </c>
      <c r="R3115">
        <f>IF(F3115="Monthly",2,0)
+IF(E3115&lt;=6,2,0)
+IF(N3115&lt;=2,2,0)
+IF(L3115&gt;=4,2,0)
+IF(M3115&gt;=2,1,0)
+IF(H3115&gt;=_xlfn.PERCENTILE.INC($H$2:$H$10001,0.75),1,0)</f>
        <v>0</v>
      </c>
      <c r="S3115" t="str">
        <f>IF(R3115&gt;=7,"High",IF(R3115&gt;=4,"Medium","Low"))</f>
        <v>Low</v>
      </c>
    </row>
    <row r="3116" spans="1:19">
      <c r="A3116" t="s">
        <v>3241</v>
      </c>
      <c r="B3116">
        <v>32</v>
      </c>
      <c r="C3116" t="s">
        <v>101</v>
      </c>
      <c r="D3116" t="s">
        <v>126</v>
      </c>
      <c r="E3116">
        <v>37</v>
      </c>
      <c r="F3116" t="s">
        <v>103</v>
      </c>
      <c r="G3116" t="s">
        <v>104</v>
      </c>
      <c r="H3116" s="5">
        <v>499</v>
      </c>
      <c r="I3116" s="5">
        <v>18329.62</v>
      </c>
      <c r="J3116" t="s">
        <v>134</v>
      </c>
      <c r="K3116" t="s">
        <v>106</v>
      </c>
      <c r="L3116">
        <v>0</v>
      </c>
      <c r="M3116">
        <v>0</v>
      </c>
      <c r="N3116">
        <v>5</v>
      </c>
      <c r="O3116" s="6">
        <v>0</v>
      </c>
      <c r="P3116" t="s">
        <v>107</v>
      </c>
      <c r="Q3116" t="s">
        <v>107</v>
      </c>
      <c r="R3116">
        <f>IF(F3116="Monthly",2,0)
+IF(E3116&lt;=6,2,0)
+IF(N3116&lt;=2,2,0)
+IF(L3116&gt;=4,2,0)
+IF(M3116&gt;=2,1,0)
+IF(H3116&gt;=_xlfn.PERCENTILE.INC($H$2:$H$10001,0.75),1,0)</f>
        <v>2</v>
      </c>
      <c r="S3116" t="str">
        <f>IF(R3116&gt;=7,"High",IF(R3116&gt;=4,"Medium","Low"))</f>
        <v>Low</v>
      </c>
    </row>
    <row r="3117" spans="1:19">
      <c r="A3117" t="s">
        <v>3242</v>
      </c>
      <c r="B3117">
        <v>42</v>
      </c>
      <c r="C3117" t="s">
        <v>112</v>
      </c>
      <c r="D3117" t="s">
        <v>126</v>
      </c>
      <c r="E3117">
        <v>25</v>
      </c>
      <c r="F3117" t="s">
        <v>103</v>
      </c>
      <c r="G3117" t="s">
        <v>110</v>
      </c>
      <c r="H3117" s="5">
        <v>798</v>
      </c>
      <c r="I3117" s="5">
        <v>20092.02</v>
      </c>
      <c r="J3117" t="s">
        <v>140</v>
      </c>
      <c r="K3117" t="s">
        <v>106</v>
      </c>
      <c r="L3117">
        <v>0</v>
      </c>
      <c r="M3117">
        <v>0</v>
      </c>
      <c r="N3117">
        <v>5</v>
      </c>
      <c r="O3117" s="6">
        <v>0</v>
      </c>
      <c r="P3117" t="s">
        <v>106</v>
      </c>
      <c r="Q3117" t="s">
        <v>107</v>
      </c>
      <c r="R3117">
        <f>IF(F3117="Monthly",2,0)
+IF(E3117&lt;=6,2,0)
+IF(N3117&lt;=2,2,0)
+IF(L3117&gt;=4,2,0)
+IF(M3117&gt;=2,1,0)
+IF(H3117&gt;=_xlfn.PERCENTILE.INC($H$2:$H$10001,0.75),1,0)</f>
        <v>3</v>
      </c>
      <c r="S3117" t="str">
        <f>IF(R3117&gt;=7,"High",IF(R3117&gt;=4,"Medium","Low"))</f>
        <v>Low</v>
      </c>
    </row>
    <row r="3118" spans="1:19">
      <c r="A3118" t="s">
        <v>3243</v>
      </c>
      <c r="B3118">
        <v>41</v>
      </c>
      <c r="C3118" t="s">
        <v>101</v>
      </c>
      <c r="D3118" t="s">
        <v>133</v>
      </c>
      <c r="E3118">
        <v>61</v>
      </c>
      <c r="F3118" t="s">
        <v>121</v>
      </c>
      <c r="G3118" t="s">
        <v>104</v>
      </c>
      <c r="H3118" s="5">
        <v>468</v>
      </c>
      <c r="I3118" s="5">
        <v>24786.27</v>
      </c>
      <c r="J3118" t="s">
        <v>105</v>
      </c>
      <c r="K3118" t="s">
        <v>106</v>
      </c>
      <c r="L3118">
        <v>1</v>
      </c>
      <c r="M3118">
        <v>0</v>
      </c>
      <c r="N3118">
        <v>5</v>
      </c>
      <c r="O3118" s="6">
        <v>15</v>
      </c>
      <c r="P3118" t="s">
        <v>107</v>
      </c>
      <c r="Q3118" t="s">
        <v>107</v>
      </c>
      <c r="R3118">
        <f>IF(F3118="Monthly",2,0)
+IF(E3118&lt;=6,2,0)
+IF(N3118&lt;=2,2,0)
+IF(L3118&gt;=4,2,0)
+IF(M3118&gt;=2,1,0)
+IF(H3118&gt;=_xlfn.PERCENTILE.INC($H$2:$H$10001,0.75),1,0)</f>
        <v>0</v>
      </c>
      <c r="S3118" t="str">
        <f>IF(R3118&gt;=7,"High",IF(R3118&gt;=4,"Medium","Low"))</f>
        <v>Low</v>
      </c>
    </row>
    <row r="3119" spans="1:19">
      <c r="A3119" t="s">
        <v>3244</v>
      </c>
      <c r="B3119">
        <v>26</v>
      </c>
      <c r="C3119" t="s">
        <v>112</v>
      </c>
      <c r="D3119" t="s">
        <v>113</v>
      </c>
      <c r="E3119">
        <v>29</v>
      </c>
      <c r="F3119" t="s">
        <v>109</v>
      </c>
      <c r="G3119" t="s">
        <v>110</v>
      </c>
      <c r="H3119" s="5">
        <v>771</v>
      </c>
      <c r="I3119" s="5">
        <v>21696.79</v>
      </c>
      <c r="J3119" t="s">
        <v>117</v>
      </c>
      <c r="K3119" t="s">
        <v>106</v>
      </c>
      <c r="L3119">
        <v>4</v>
      </c>
      <c r="M3119">
        <v>1</v>
      </c>
      <c r="N3119">
        <v>4</v>
      </c>
      <c r="O3119" s="6">
        <v>5</v>
      </c>
      <c r="P3119" t="s">
        <v>107</v>
      </c>
      <c r="Q3119" t="s">
        <v>107</v>
      </c>
      <c r="R3119">
        <f>IF(F3119="Monthly",2,0)
+IF(E3119&lt;=6,2,0)
+IF(N3119&lt;=2,2,0)
+IF(L3119&gt;=4,2,0)
+IF(M3119&gt;=2,1,0)
+IF(H3119&gt;=_xlfn.PERCENTILE.INC($H$2:$H$10001,0.75),1,0)</f>
        <v>2</v>
      </c>
      <c r="S3119" t="str">
        <f>IF(R3119&gt;=7,"High",IF(R3119&gt;=4,"Medium","Low"))</f>
        <v>Low</v>
      </c>
    </row>
    <row r="3120" spans="1:19">
      <c r="A3120" t="s">
        <v>3245</v>
      </c>
      <c r="B3120">
        <v>51</v>
      </c>
      <c r="C3120" t="s">
        <v>112</v>
      </c>
      <c r="D3120" t="s">
        <v>123</v>
      </c>
      <c r="E3120">
        <v>5</v>
      </c>
      <c r="F3120" t="s">
        <v>103</v>
      </c>
      <c r="G3120" t="s">
        <v>110</v>
      </c>
      <c r="H3120" s="5">
        <v>718</v>
      </c>
      <c r="I3120" s="5">
        <v>3385.47</v>
      </c>
      <c r="J3120" t="s">
        <v>117</v>
      </c>
      <c r="K3120" t="s">
        <v>106</v>
      </c>
      <c r="L3120">
        <v>0</v>
      </c>
      <c r="M3120">
        <v>0</v>
      </c>
      <c r="N3120">
        <v>5</v>
      </c>
      <c r="O3120" s="6">
        <v>5</v>
      </c>
      <c r="P3120" t="s">
        <v>106</v>
      </c>
      <c r="Q3120" t="s">
        <v>106</v>
      </c>
      <c r="R3120">
        <f>IF(F3120="Monthly",2,0)
+IF(E3120&lt;=6,2,0)
+IF(N3120&lt;=2,2,0)
+IF(L3120&gt;=4,2,0)
+IF(M3120&gt;=2,1,0)
+IF(H3120&gt;=_xlfn.PERCENTILE.INC($H$2:$H$10001,0.75),1,0)</f>
        <v>4</v>
      </c>
      <c r="S3120" t="str">
        <f>IF(R3120&gt;=7,"High",IF(R3120&gt;=4,"Medium","Low"))</f>
        <v>Medium</v>
      </c>
    </row>
    <row r="3121" spans="1:19">
      <c r="A3121" t="s">
        <v>3246</v>
      </c>
      <c r="B3121">
        <v>24</v>
      </c>
      <c r="C3121" t="s">
        <v>112</v>
      </c>
      <c r="D3121" t="s">
        <v>133</v>
      </c>
      <c r="E3121">
        <v>16</v>
      </c>
      <c r="F3121" t="s">
        <v>103</v>
      </c>
      <c r="G3121" t="s">
        <v>129</v>
      </c>
      <c r="H3121" s="5">
        <v>946</v>
      </c>
      <c r="I3121" s="5">
        <v>14807.89</v>
      </c>
      <c r="J3121" t="s">
        <v>140</v>
      </c>
      <c r="K3121" t="s">
        <v>106</v>
      </c>
      <c r="L3121">
        <v>0</v>
      </c>
      <c r="M3121">
        <v>0</v>
      </c>
      <c r="N3121">
        <v>5</v>
      </c>
      <c r="O3121" s="6">
        <v>0</v>
      </c>
      <c r="P3121" t="s">
        <v>107</v>
      </c>
      <c r="Q3121" t="s">
        <v>107</v>
      </c>
      <c r="R3121">
        <f>IF(F3121="Monthly",2,0)
+IF(E3121&lt;=6,2,0)
+IF(N3121&lt;=2,2,0)
+IF(L3121&gt;=4,2,0)
+IF(M3121&gt;=2,1,0)
+IF(H3121&gt;=_xlfn.PERCENTILE.INC($H$2:$H$10001,0.75),1,0)</f>
        <v>3</v>
      </c>
      <c r="S3121" t="str">
        <f>IF(R3121&gt;=7,"High",IF(R3121&gt;=4,"Medium","Low"))</f>
        <v>Low</v>
      </c>
    </row>
    <row r="3122" spans="1:19">
      <c r="A3122" t="s">
        <v>3247</v>
      </c>
      <c r="B3122">
        <v>39</v>
      </c>
      <c r="C3122" t="s">
        <v>101</v>
      </c>
      <c r="D3122" t="s">
        <v>102</v>
      </c>
      <c r="E3122">
        <v>20</v>
      </c>
      <c r="F3122" t="s">
        <v>121</v>
      </c>
      <c r="G3122" t="s">
        <v>110</v>
      </c>
      <c r="H3122" s="5">
        <v>710</v>
      </c>
      <c r="I3122" s="5">
        <v>12318.66</v>
      </c>
      <c r="J3122" t="s">
        <v>117</v>
      </c>
      <c r="K3122" t="s">
        <v>106</v>
      </c>
      <c r="L3122">
        <v>0</v>
      </c>
      <c r="M3122">
        <v>0</v>
      </c>
      <c r="N3122">
        <v>5</v>
      </c>
      <c r="O3122" s="6">
        <v>15</v>
      </c>
      <c r="P3122" t="s">
        <v>107</v>
      </c>
      <c r="Q3122" t="s">
        <v>107</v>
      </c>
      <c r="R3122">
        <f>IF(F3122="Monthly",2,0)
+IF(E3122&lt;=6,2,0)
+IF(N3122&lt;=2,2,0)
+IF(L3122&gt;=4,2,0)
+IF(M3122&gt;=2,1,0)
+IF(H3122&gt;=_xlfn.PERCENTILE.INC($H$2:$H$10001,0.75),1,0)</f>
        <v>0</v>
      </c>
      <c r="S3122" t="str">
        <f>IF(R3122&gt;=7,"High",IF(R3122&gt;=4,"Medium","Low"))</f>
        <v>Low</v>
      </c>
    </row>
    <row r="3123" spans="1:19">
      <c r="A3123" t="s">
        <v>3248</v>
      </c>
      <c r="B3123">
        <v>36</v>
      </c>
      <c r="C3123" t="s">
        <v>101</v>
      </c>
      <c r="D3123" t="s">
        <v>102</v>
      </c>
      <c r="E3123">
        <v>58</v>
      </c>
      <c r="F3123" t="s">
        <v>121</v>
      </c>
      <c r="G3123" t="s">
        <v>104</v>
      </c>
      <c r="H3123" s="5">
        <v>488</v>
      </c>
      <c r="I3123" s="5">
        <v>24504.95</v>
      </c>
      <c r="J3123" t="s">
        <v>105</v>
      </c>
      <c r="K3123" t="s">
        <v>106</v>
      </c>
      <c r="L3123">
        <v>0</v>
      </c>
      <c r="M3123">
        <v>0</v>
      </c>
      <c r="N3123">
        <v>4</v>
      </c>
      <c r="O3123" s="6">
        <v>15</v>
      </c>
      <c r="P3123" t="s">
        <v>107</v>
      </c>
      <c r="Q3123" t="s">
        <v>107</v>
      </c>
      <c r="R3123">
        <f>IF(F3123="Monthly",2,0)
+IF(E3123&lt;=6,2,0)
+IF(N3123&lt;=2,2,0)
+IF(L3123&gt;=4,2,0)
+IF(M3123&gt;=2,1,0)
+IF(H3123&gt;=_xlfn.PERCENTILE.INC($H$2:$H$10001,0.75),1,0)</f>
        <v>0</v>
      </c>
      <c r="S3123" t="str">
        <f>IF(R3123&gt;=7,"High",IF(R3123&gt;=4,"Medium","Low"))</f>
        <v>Low</v>
      </c>
    </row>
    <row r="3124" spans="1:19">
      <c r="A3124" t="s">
        <v>3249</v>
      </c>
      <c r="B3124">
        <v>32</v>
      </c>
      <c r="C3124" t="s">
        <v>101</v>
      </c>
      <c r="D3124" t="s">
        <v>123</v>
      </c>
      <c r="E3124">
        <v>43</v>
      </c>
      <c r="F3124" t="s">
        <v>109</v>
      </c>
      <c r="G3124" t="s">
        <v>110</v>
      </c>
      <c r="H3124" s="5">
        <v>679</v>
      </c>
      <c r="I3124" s="5">
        <v>28998.61</v>
      </c>
      <c r="J3124" t="s">
        <v>134</v>
      </c>
      <c r="K3124" t="s">
        <v>106</v>
      </c>
      <c r="L3124">
        <v>2</v>
      </c>
      <c r="M3124">
        <v>1</v>
      </c>
      <c r="N3124">
        <v>5</v>
      </c>
      <c r="O3124" s="6">
        <v>0</v>
      </c>
      <c r="P3124" t="s">
        <v>106</v>
      </c>
      <c r="Q3124" t="s">
        <v>107</v>
      </c>
      <c r="R3124">
        <f>IF(F3124="Monthly",2,0)
+IF(E3124&lt;=6,2,0)
+IF(N3124&lt;=2,2,0)
+IF(L3124&gt;=4,2,0)
+IF(M3124&gt;=2,1,0)
+IF(H3124&gt;=_xlfn.PERCENTILE.INC($H$2:$H$10001,0.75),1,0)</f>
        <v>0</v>
      </c>
      <c r="S3124" t="str">
        <f>IF(R3124&gt;=7,"High",IF(R3124&gt;=4,"Medium","Low"))</f>
        <v>Low</v>
      </c>
    </row>
    <row r="3125" spans="1:19">
      <c r="A3125" t="s">
        <v>3250</v>
      </c>
      <c r="B3125">
        <v>44</v>
      </c>
      <c r="C3125" t="s">
        <v>112</v>
      </c>
      <c r="D3125" t="s">
        <v>131</v>
      </c>
      <c r="E3125">
        <v>34</v>
      </c>
      <c r="F3125" t="s">
        <v>109</v>
      </c>
      <c r="G3125" t="s">
        <v>129</v>
      </c>
      <c r="H3125" s="5">
        <v>1031</v>
      </c>
      <c r="I3125" s="5">
        <v>34091.03</v>
      </c>
      <c r="J3125" t="s">
        <v>134</v>
      </c>
      <c r="K3125" t="s">
        <v>107</v>
      </c>
      <c r="L3125">
        <v>0</v>
      </c>
      <c r="M3125">
        <v>0</v>
      </c>
      <c r="N3125">
        <v>5</v>
      </c>
      <c r="O3125" s="6">
        <v>0</v>
      </c>
      <c r="P3125" t="s">
        <v>107</v>
      </c>
      <c r="Q3125" t="s">
        <v>106</v>
      </c>
      <c r="R3125">
        <f>IF(F3125="Monthly",2,0)
+IF(E3125&lt;=6,2,0)
+IF(N3125&lt;=2,2,0)
+IF(L3125&gt;=4,2,0)
+IF(M3125&gt;=2,1,0)
+IF(H3125&gt;=_xlfn.PERCENTILE.INC($H$2:$H$10001,0.75),1,0)</f>
        <v>1</v>
      </c>
      <c r="S3125" t="str">
        <f>IF(R3125&gt;=7,"High",IF(R3125&gt;=4,"Medium","Low"))</f>
        <v>Low</v>
      </c>
    </row>
    <row r="3126" spans="1:19">
      <c r="A3126" t="s">
        <v>3251</v>
      </c>
      <c r="B3126">
        <v>42</v>
      </c>
      <c r="C3126" t="s">
        <v>112</v>
      </c>
      <c r="D3126" t="s">
        <v>102</v>
      </c>
      <c r="E3126">
        <v>48</v>
      </c>
      <c r="F3126" t="s">
        <v>103</v>
      </c>
      <c r="G3126" t="s">
        <v>110</v>
      </c>
      <c r="H3126" s="5">
        <v>843</v>
      </c>
      <c r="I3126" s="5">
        <v>40622.370000000003</v>
      </c>
      <c r="J3126" t="s">
        <v>115</v>
      </c>
      <c r="K3126" t="s">
        <v>106</v>
      </c>
      <c r="L3126">
        <v>0</v>
      </c>
      <c r="M3126">
        <v>0</v>
      </c>
      <c r="N3126">
        <v>4</v>
      </c>
      <c r="O3126" s="6">
        <v>0</v>
      </c>
      <c r="P3126" t="s">
        <v>107</v>
      </c>
      <c r="Q3126" t="s">
        <v>106</v>
      </c>
      <c r="R3126">
        <f>IF(F3126="Monthly",2,0)
+IF(E3126&lt;=6,2,0)
+IF(N3126&lt;=2,2,0)
+IF(L3126&gt;=4,2,0)
+IF(M3126&gt;=2,1,0)
+IF(H3126&gt;=_xlfn.PERCENTILE.INC($H$2:$H$10001,0.75),1,0)</f>
        <v>3</v>
      </c>
      <c r="S3126" t="str">
        <f>IF(R3126&gt;=7,"High",IF(R3126&gt;=4,"Medium","Low"))</f>
        <v>Low</v>
      </c>
    </row>
    <row r="3127" spans="1:19">
      <c r="A3127" t="s">
        <v>3252</v>
      </c>
      <c r="B3127">
        <v>31</v>
      </c>
      <c r="C3127" t="s">
        <v>112</v>
      </c>
      <c r="D3127" t="s">
        <v>131</v>
      </c>
      <c r="E3127">
        <v>15</v>
      </c>
      <c r="F3127" t="s">
        <v>103</v>
      </c>
      <c r="G3127" t="s">
        <v>104</v>
      </c>
      <c r="H3127" s="5">
        <v>507</v>
      </c>
      <c r="I3127" s="5">
        <v>7610.97</v>
      </c>
      <c r="J3127" t="s">
        <v>117</v>
      </c>
      <c r="K3127" t="s">
        <v>106</v>
      </c>
      <c r="L3127">
        <v>0</v>
      </c>
      <c r="M3127">
        <v>0</v>
      </c>
      <c r="N3127">
        <v>5</v>
      </c>
      <c r="O3127" s="6">
        <v>0</v>
      </c>
      <c r="P3127" t="s">
        <v>107</v>
      </c>
      <c r="Q3127" t="s">
        <v>107</v>
      </c>
      <c r="R3127">
        <f>IF(F3127="Monthly",2,0)
+IF(E3127&lt;=6,2,0)
+IF(N3127&lt;=2,2,0)
+IF(L3127&gt;=4,2,0)
+IF(M3127&gt;=2,1,0)
+IF(H3127&gt;=_xlfn.PERCENTILE.INC($H$2:$H$10001,0.75),1,0)</f>
        <v>2</v>
      </c>
      <c r="S3127" t="str">
        <f>IF(R3127&gt;=7,"High",IF(R3127&gt;=4,"Medium","Low"))</f>
        <v>Low</v>
      </c>
    </row>
    <row r="3128" spans="1:19">
      <c r="A3128" t="s">
        <v>3253</v>
      </c>
      <c r="B3128">
        <v>43</v>
      </c>
      <c r="C3128" t="s">
        <v>101</v>
      </c>
      <c r="D3128" t="s">
        <v>113</v>
      </c>
      <c r="E3128">
        <v>27</v>
      </c>
      <c r="F3128" t="s">
        <v>103</v>
      </c>
      <c r="G3128" t="s">
        <v>104</v>
      </c>
      <c r="H3128" s="5">
        <v>497</v>
      </c>
      <c r="I3128" s="5">
        <v>13073.91</v>
      </c>
      <c r="J3128" t="s">
        <v>117</v>
      </c>
      <c r="K3128" t="s">
        <v>106</v>
      </c>
      <c r="L3128">
        <v>0</v>
      </c>
      <c r="M3128">
        <v>0</v>
      </c>
      <c r="N3128">
        <v>5</v>
      </c>
      <c r="O3128" s="6">
        <v>0</v>
      </c>
      <c r="P3128" t="s">
        <v>106</v>
      </c>
      <c r="Q3128" t="s">
        <v>106</v>
      </c>
      <c r="R3128">
        <f>IF(F3128="Monthly",2,0)
+IF(E3128&lt;=6,2,0)
+IF(N3128&lt;=2,2,0)
+IF(L3128&gt;=4,2,0)
+IF(M3128&gt;=2,1,0)
+IF(H3128&gt;=_xlfn.PERCENTILE.INC($H$2:$H$10001,0.75),1,0)</f>
        <v>2</v>
      </c>
      <c r="S3128" t="str">
        <f>IF(R3128&gt;=7,"High",IF(R3128&gt;=4,"Medium","Low"))</f>
        <v>Low</v>
      </c>
    </row>
    <row r="3129" spans="1:19">
      <c r="A3129" t="s">
        <v>3254</v>
      </c>
      <c r="B3129">
        <v>31</v>
      </c>
      <c r="C3129" t="s">
        <v>101</v>
      </c>
      <c r="D3129" t="s">
        <v>126</v>
      </c>
      <c r="E3129">
        <v>48</v>
      </c>
      <c r="F3129" t="s">
        <v>109</v>
      </c>
      <c r="G3129" t="s">
        <v>104</v>
      </c>
      <c r="H3129" s="5">
        <v>436</v>
      </c>
      <c r="I3129" s="5">
        <v>20870.32</v>
      </c>
      <c r="J3129" t="s">
        <v>140</v>
      </c>
      <c r="K3129" t="s">
        <v>106</v>
      </c>
      <c r="L3129">
        <v>3</v>
      </c>
      <c r="M3129">
        <v>0</v>
      </c>
      <c r="N3129">
        <v>5</v>
      </c>
      <c r="O3129" s="6">
        <v>0</v>
      </c>
      <c r="P3129" t="s">
        <v>107</v>
      </c>
      <c r="Q3129" t="s">
        <v>107</v>
      </c>
      <c r="R3129">
        <f>IF(F3129="Monthly",2,0)
+IF(E3129&lt;=6,2,0)
+IF(N3129&lt;=2,2,0)
+IF(L3129&gt;=4,2,0)
+IF(M3129&gt;=2,1,0)
+IF(H3129&gt;=_xlfn.PERCENTILE.INC($H$2:$H$10001,0.75),1,0)</f>
        <v>0</v>
      </c>
      <c r="S3129" t="str">
        <f>IF(R3129&gt;=7,"High",IF(R3129&gt;=4,"Medium","Low"))</f>
        <v>Low</v>
      </c>
    </row>
    <row r="3130" spans="1:19">
      <c r="A3130" t="s">
        <v>3255</v>
      </c>
      <c r="B3130">
        <v>20</v>
      </c>
      <c r="C3130" t="s">
        <v>101</v>
      </c>
      <c r="D3130" t="s">
        <v>123</v>
      </c>
      <c r="E3130">
        <v>18</v>
      </c>
      <c r="F3130" t="s">
        <v>109</v>
      </c>
      <c r="G3130" t="s">
        <v>129</v>
      </c>
      <c r="H3130" s="5">
        <v>1034</v>
      </c>
      <c r="I3130" s="5">
        <v>18139.669999999998</v>
      </c>
      <c r="J3130" t="s">
        <v>105</v>
      </c>
      <c r="K3130" t="s">
        <v>106</v>
      </c>
      <c r="L3130">
        <v>1</v>
      </c>
      <c r="M3130">
        <v>0</v>
      </c>
      <c r="N3130">
        <v>5</v>
      </c>
      <c r="O3130" s="6">
        <v>5</v>
      </c>
      <c r="P3130" t="s">
        <v>106</v>
      </c>
      <c r="Q3130" t="s">
        <v>107</v>
      </c>
      <c r="R3130">
        <f>IF(F3130="Monthly",2,0)
+IF(E3130&lt;=6,2,0)
+IF(N3130&lt;=2,2,0)
+IF(L3130&gt;=4,2,0)
+IF(M3130&gt;=2,1,0)
+IF(H3130&gt;=_xlfn.PERCENTILE.INC($H$2:$H$10001,0.75),1,0)</f>
        <v>1</v>
      </c>
      <c r="S3130" t="str">
        <f>IF(R3130&gt;=7,"High",IF(R3130&gt;=4,"Medium","Low"))</f>
        <v>Low</v>
      </c>
    </row>
    <row r="3131" spans="1:19">
      <c r="A3131" t="s">
        <v>3256</v>
      </c>
      <c r="B3131">
        <v>45</v>
      </c>
      <c r="C3131" t="s">
        <v>101</v>
      </c>
      <c r="D3131" t="s">
        <v>102</v>
      </c>
      <c r="E3131">
        <v>27</v>
      </c>
      <c r="F3131" t="s">
        <v>109</v>
      </c>
      <c r="G3131" t="s">
        <v>129</v>
      </c>
      <c r="H3131" s="5">
        <v>1093</v>
      </c>
      <c r="I3131" s="5">
        <v>30329.91</v>
      </c>
      <c r="J3131" t="s">
        <v>115</v>
      </c>
      <c r="K3131" t="s">
        <v>106</v>
      </c>
      <c r="L3131">
        <v>2</v>
      </c>
      <c r="M3131">
        <v>0</v>
      </c>
      <c r="N3131">
        <v>5</v>
      </c>
      <c r="O3131" s="6">
        <v>0</v>
      </c>
      <c r="P3131" t="s">
        <v>107</v>
      </c>
      <c r="Q3131" t="s">
        <v>107</v>
      </c>
      <c r="R3131">
        <f>IF(F3131="Monthly",2,0)
+IF(E3131&lt;=6,2,0)
+IF(N3131&lt;=2,2,0)
+IF(L3131&gt;=4,2,0)
+IF(M3131&gt;=2,1,0)
+IF(H3131&gt;=_xlfn.PERCENTILE.INC($H$2:$H$10001,0.75),1,0)</f>
        <v>1</v>
      </c>
      <c r="S3131" t="str">
        <f>IF(R3131&gt;=7,"High",IF(R3131&gt;=4,"Medium","Low"))</f>
        <v>Low</v>
      </c>
    </row>
    <row r="3132" spans="1:19">
      <c r="A3132" t="s">
        <v>3257</v>
      </c>
      <c r="B3132">
        <v>29</v>
      </c>
      <c r="C3132" t="s">
        <v>101</v>
      </c>
      <c r="D3132" t="s">
        <v>126</v>
      </c>
      <c r="E3132">
        <v>40</v>
      </c>
      <c r="F3132" t="s">
        <v>109</v>
      </c>
      <c r="G3132" t="s">
        <v>104</v>
      </c>
      <c r="H3132" s="5">
        <v>421</v>
      </c>
      <c r="I3132" s="5">
        <v>15610.72</v>
      </c>
      <c r="J3132" t="s">
        <v>105</v>
      </c>
      <c r="K3132" t="s">
        <v>107</v>
      </c>
      <c r="L3132">
        <v>3</v>
      </c>
      <c r="M3132">
        <v>1</v>
      </c>
      <c r="N3132">
        <v>4</v>
      </c>
      <c r="O3132" s="6">
        <v>5</v>
      </c>
      <c r="P3132" t="s">
        <v>107</v>
      </c>
      <c r="Q3132" t="s">
        <v>107</v>
      </c>
      <c r="R3132">
        <f>IF(F3132="Monthly",2,0)
+IF(E3132&lt;=6,2,0)
+IF(N3132&lt;=2,2,0)
+IF(L3132&gt;=4,2,0)
+IF(M3132&gt;=2,1,0)
+IF(H3132&gt;=_xlfn.PERCENTILE.INC($H$2:$H$10001,0.75),1,0)</f>
        <v>0</v>
      </c>
      <c r="S3132" t="str">
        <f>IF(R3132&gt;=7,"High",IF(R3132&gt;=4,"Medium","Low"))</f>
        <v>Low</v>
      </c>
    </row>
    <row r="3133" spans="1:19">
      <c r="A3133" t="s">
        <v>3258</v>
      </c>
      <c r="B3133">
        <v>29</v>
      </c>
      <c r="C3133" t="s">
        <v>112</v>
      </c>
      <c r="D3133" t="s">
        <v>102</v>
      </c>
      <c r="E3133">
        <v>18</v>
      </c>
      <c r="F3133" t="s">
        <v>103</v>
      </c>
      <c r="G3133" t="s">
        <v>104</v>
      </c>
      <c r="H3133" s="5">
        <v>441</v>
      </c>
      <c r="I3133" s="5">
        <v>8055.42</v>
      </c>
      <c r="J3133" t="s">
        <v>105</v>
      </c>
      <c r="K3133" t="s">
        <v>106</v>
      </c>
      <c r="L3133">
        <v>0</v>
      </c>
      <c r="M3133">
        <v>0</v>
      </c>
      <c r="N3133">
        <v>5</v>
      </c>
      <c r="O3133" s="6">
        <v>0</v>
      </c>
      <c r="P3133" t="s">
        <v>107</v>
      </c>
      <c r="Q3133" t="s">
        <v>106</v>
      </c>
      <c r="R3133">
        <f>IF(F3133="Monthly",2,0)
+IF(E3133&lt;=6,2,0)
+IF(N3133&lt;=2,2,0)
+IF(L3133&gt;=4,2,0)
+IF(M3133&gt;=2,1,0)
+IF(H3133&gt;=_xlfn.PERCENTILE.INC($H$2:$H$10001,0.75),1,0)</f>
        <v>2</v>
      </c>
      <c r="S3133" t="str">
        <f>IF(R3133&gt;=7,"High",IF(R3133&gt;=4,"Medium","Low"))</f>
        <v>Low</v>
      </c>
    </row>
    <row r="3134" spans="1:19">
      <c r="A3134" t="s">
        <v>3259</v>
      </c>
      <c r="B3134">
        <v>35</v>
      </c>
      <c r="C3134" t="s">
        <v>101</v>
      </c>
      <c r="D3134" t="s">
        <v>137</v>
      </c>
      <c r="E3134">
        <v>13</v>
      </c>
      <c r="F3134" t="s">
        <v>103</v>
      </c>
      <c r="G3134" t="s">
        <v>110</v>
      </c>
      <c r="H3134" s="5">
        <v>797</v>
      </c>
      <c r="I3134" s="5">
        <v>10553.59</v>
      </c>
      <c r="J3134" t="s">
        <v>140</v>
      </c>
      <c r="K3134" t="s">
        <v>106</v>
      </c>
      <c r="L3134">
        <v>1</v>
      </c>
      <c r="M3134">
        <v>0</v>
      </c>
      <c r="N3134">
        <v>5</v>
      </c>
      <c r="O3134" s="6">
        <v>0</v>
      </c>
      <c r="P3134" t="s">
        <v>107</v>
      </c>
      <c r="Q3134" t="s">
        <v>107</v>
      </c>
      <c r="R3134">
        <f>IF(F3134="Monthly",2,0)
+IF(E3134&lt;=6,2,0)
+IF(N3134&lt;=2,2,0)
+IF(L3134&gt;=4,2,0)
+IF(M3134&gt;=2,1,0)
+IF(H3134&gt;=_xlfn.PERCENTILE.INC($H$2:$H$10001,0.75),1,0)</f>
        <v>3</v>
      </c>
      <c r="S3134" t="str">
        <f>IF(R3134&gt;=7,"High",IF(R3134&gt;=4,"Medium","Low"))</f>
        <v>Low</v>
      </c>
    </row>
    <row r="3135" spans="1:19">
      <c r="A3135" t="s">
        <v>3260</v>
      </c>
      <c r="B3135">
        <v>52</v>
      </c>
      <c r="C3135" t="s">
        <v>101</v>
      </c>
      <c r="D3135" t="s">
        <v>159</v>
      </c>
      <c r="E3135">
        <v>29</v>
      </c>
      <c r="F3135" t="s">
        <v>103</v>
      </c>
      <c r="G3135" t="s">
        <v>104</v>
      </c>
      <c r="H3135" s="5">
        <v>436</v>
      </c>
      <c r="I3135" s="5">
        <v>12728.08</v>
      </c>
      <c r="J3135" t="s">
        <v>105</v>
      </c>
      <c r="K3135" t="s">
        <v>106</v>
      </c>
      <c r="L3135">
        <v>2</v>
      </c>
      <c r="M3135">
        <v>0</v>
      </c>
      <c r="N3135">
        <v>5</v>
      </c>
      <c r="O3135" s="6">
        <v>0</v>
      </c>
      <c r="P3135" t="s">
        <v>106</v>
      </c>
      <c r="Q3135" t="s">
        <v>106</v>
      </c>
      <c r="R3135">
        <f>IF(F3135="Monthly",2,0)
+IF(E3135&lt;=6,2,0)
+IF(N3135&lt;=2,2,0)
+IF(L3135&gt;=4,2,0)
+IF(M3135&gt;=2,1,0)
+IF(H3135&gt;=_xlfn.PERCENTILE.INC($H$2:$H$10001,0.75),1,0)</f>
        <v>2</v>
      </c>
      <c r="S3135" t="str">
        <f>IF(R3135&gt;=7,"High",IF(R3135&gt;=4,"Medium","Low"))</f>
        <v>Low</v>
      </c>
    </row>
    <row r="3136" spans="1:19">
      <c r="A3136" t="s">
        <v>3261</v>
      </c>
      <c r="B3136">
        <v>45</v>
      </c>
      <c r="C3136" t="s">
        <v>112</v>
      </c>
      <c r="D3136" t="s">
        <v>119</v>
      </c>
      <c r="E3136">
        <v>19</v>
      </c>
      <c r="F3136" t="s">
        <v>109</v>
      </c>
      <c r="G3136" t="s">
        <v>129</v>
      </c>
      <c r="H3136" s="5">
        <v>1026</v>
      </c>
      <c r="I3136" s="5">
        <v>18468.259999999998</v>
      </c>
      <c r="J3136" t="s">
        <v>140</v>
      </c>
      <c r="K3136" t="s">
        <v>106</v>
      </c>
      <c r="L3136">
        <v>0</v>
      </c>
      <c r="M3136">
        <v>0</v>
      </c>
      <c r="N3136">
        <v>5</v>
      </c>
      <c r="O3136" s="6">
        <v>5</v>
      </c>
      <c r="P3136" t="s">
        <v>107</v>
      </c>
      <c r="Q3136" t="s">
        <v>107</v>
      </c>
      <c r="R3136">
        <f>IF(F3136="Monthly",2,0)
+IF(E3136&lt;=6,2,0)
+IF(N3136&lt;=2,2,0)
+IF(L3136&gt;=4,2,0)
+IF(M3136&gt;=2,1,0)
+IF(H3136&gt;=_xlfn.PERCENTILE.INC($H$2:$H$10001,0.75),1,0)</f>
        <v>1</v>
      </c>
      <c r="S3136" t="str">
        <f>IF(R3136&gt;=7,"High",IF(R3136&gt;=4,"Medium","Low"))</f>
        <v>Low</v>
      </c>
    </row>
    <row r="3137" spans="1:19">
      <c r="A3137" t="s">
        <v>3262</v>
      </c>
      <c r="B3137">
        <v>49</v>
      </c>
      <c r="C3137" t="s">
        <v>101</v>
      </c>
      <c r="D3137" t="s">
        <v>133</v>
      </c>
      <c r="E3137">
        <v>8</v>
      </c>
      <c r="F3137" t="s">
        <v>109</v>
      </c>
      <c r="G3137" t="s">
        <v>110</v>
      </c>
      <c r="H3137" s="5">
        <v>694</v>
      </c>
      <c r="I3137" s="5">
        <v>5529.88</v>
      </c>
      <c r="J3137" t="s">
        <v>117</v>
      </c>
      <c r="K3137" t="s">
        <v>106</v>
      </c>
      <c r="L3137">
        <v>7</v>
      </c>
      <c r="M3137">
        <v>3</v>
      </c>
      <c r="N3137">
        <v>2</v>
      </c>
      <c r="O3137" s="6">
        <v>0</v>
      </c>
      <c r="P3137" t="s">
        <v>107</v>
      </c>
      <c r="Q3137" t="s">
        <v>106</v>
      </c>
      <c r="R3137">
        <f>IF(F3137="Monthly",2,0)
+IF(E3137&lt;=6,2,0)
+IF(N3137&lt;=2,2,0)
+IF(L3137&gt;=4,2,0)
+IF(M3137&gt;=2,1,0)
+IF(H3137&gt;=_xlfn.PERCENTILE.INC($H$2:$H$10001,0.75),1,0)</f>
        <v>5</v>
      </c>
      <c r="S3137" t="str">
        <f>IF(R3137&gt;=7,"High",IF(R3137&gt;=4,"Medium","Low"))</f>
        <v>Medium</v>
      </c>
    </row>
    <row r="3138" spans="1:19">
      <c r="A3138" t="s">
        <v>3263</v>
      </c>
      <c r="B3138">
        <v>51</v>
      </c>
      <c r="C3138" t="s">
        <v>112</v>
      </c>
      <c r="D3138" t="s">
        <v>133</v>
      </c>
      <c r="E3138">
        <v>31</v>
      </c>
      <c r="F3138" t="s">
        <v>103</v>
      </c>
      <c r="G3138" t="s">
        <v>110</v>
      </c>
      <c r="H3138" s="5">
        <v>739</v>
      </c>
      <c r="I3138" s="5">
        <v>22370.5</v>
      </c>
      <c r="J3138" t="s">
        <v>140</v>
      </c>
      <c r="K3138" t="s">
        <v>106</v>
      </c>
      <c r="L3138">
        <v>0</v>
      </c>
      <c r="M3138">
        <v>0</v>
      </c>
      <c r="N3138">
        <v>5</v>
      </c>
      <c r="O3138" s="6">
        <v>0</v>
      </c>
      <c r="P3138" t="s">
        <v>107</v>
      </c>
      <c r="Q3138" t="s">
        <v>107</v>
      </c>
      <c r="R3138">
        <f>IF(F3138="Monthly",2,0)
+IF(E3138&lt;=6,2,0)
+IF(N3138&lt;=2,2,0)
+IF(L3138&gt;=4,2,0)
+IF(M3138&gt;=2,1,0)
+IF(H3138&gt;=_xlfn.PERCENTILE.INC($H$2:$H$10001,0.75),1,0)</f>
        <v>2</v>
      </c>
      <c r="S3138" t="str">
        <f>IF(R3138&gt;=7,"High",IF(R3138&gt;=4,"Medium","Low"))</f>
        <v>Low</v>
      </c>
    </row>
    <row r="3139" spans="1:19">
      <c r="A3139" t="s">
        <v>3264</v>
      </c>
      <c r="B3139">
        <v>22</v>
      </c>
      <c r="C3139" t="s">
        <v>101</v>
      </c>
      <c r="D3139" t="s">
        <v>131</v>
      </c>
      <c r="E3139">
        <v>23</v>
      </c>
      <c r="F3139" t="s">
        <v>109</v>
      </c>
      <c r="G3139" t="s">
        <v>129</v>
      </c>
      <c r="H3139" s="5">
        <v>1008</v>
      </c>
      <c r="I3139" s="5">
        <v>21842.81</v>
      </c>
      <c r="J3139" t="s">
        <v>105</v>
      </c>
      <c r="K3139" t="s">
        <v>106</v>
      </c>
      <c r="L3139">
        <v>1</v>
      </c>
      <c r="M3139">
        <v>0</v>
      </c>
      <c r="N3139">
        <v>4</v>
      </c>
      <c r="O3139" s="6">
        <v>5</v>
      </c>
      <c r="P3139" t="s">
        <v>106</v>
      </c>
      <c r="Q3139" t="s">
        <v>106</v>
      </c>
      <c r="R3139">
        <f>IF(F3139="Monthly",2,0)
+IF(E3139&lt;=6,2,0)
+IF(N3139&lt;=2,2,0)
+IF(L3139&gt;=4,2,0)
+IF(M3139&gt;=2,1,0)
+IF(H3139&gt;=_xlfn.PERCENTILE.INC($H$2:$H$10001,0.75),1,0)</f>
        <v>1</v>
      </c>
      <c r="S3139" t="str">
        <f>IF(R3139&gt;=7,"High",IF(R3139&gt;=4,"Medium","Low"))</f>
        <v>Low</v>
      </c>
    </row>
    <row r="3140" spans="1:19">
      <c r="A3140" t="s">
        <v>3265</v>
      </c>
      <c r="B3140">
        <v>41</v>
      </c>
      <c r="C3140" t="s">
        <v>101</v>
      </c>
      <c r="D3140" t="s">
        <v>128</v>
      </c>
      <c r="E3140">
        <v>27</v>
      </c>
      <c r="F3140" t="s">
        <v>121</v>
      </c>
      <c r="G3140" t="s">
        <v>129</v>
      </c>
      <c r="H3140" s="5">
        <v>990</v>
      </c>
      <c r="I3140" s="5">
        <v>26572.560000000001</v>
      </c>
      <c r="J3140" t="s">
        <v>140</v>
      </c>
      <c r="K3140" t="s">
        <v>106</v>
      </c>
      <c r="L3140">
        <v>0</v>
      </c>
      <c r="M3140">
        <v>0</v>
      </c>
      <c r="N3140">
        <v>5</v>
      </c>
      <c r="O3140" s="6">
        <v>0</v>
      </c>
      <c r="P3140" t="s">
        <v>107</v>
      </c>
      <c r="Q3140" t="s">
        <v>107</v>
      </c>
      <c r="R3140">
        <f>IF(F3140="Monthly",2,0)
+IF(E3140&lt;=6,2,0)
+IF(N3140&lt;=2,2,0)
+IF(L3140&gt;=4,2,0)
+IF(M3140&gt;=2,1,0)
+IF(H3140&gt;=_xlfn.PERCENTILE.INC($H$2:$H$10001,0.75),1,0)</f>
        <v>1</v>
      </c>
      <c r="S3140" t="str">
        <f>IF(R3140&gt;=7,"High",IF(R3140&gt;=4,"Medium","Low"))</f>
        <v>Low</v>
      </c>
    </row>
    <row r="3141" spans="1:19">
      <c r="A3141" t="s">
        <v>3266</v>
      </c>
      <c r="B3141">
        <v>18</v>
      </c>
      <c r="C3141" t="s">
        <v>101</v>
      </c>
      <c r="D3141" t="s">
        <v>159</v>
      </c>
      <c r="E3141">
        <v>10</v>
      </c>
      <c r="F3141" t="s">
        <v>103</v>
      </c>
      <c r="G3141" t="s">
        <v>129</v>
      </c>
      <c r="H3141" s="5">
        <v>1037</v>
      </c>
      <c r="I3141" s="5">
        <v>10279.49</v>
      </c>
      <c r="J3141" t="s">
        <v>105</v>
      </c>
      <c r="K3141" t="s">
        <v>106</v>
      </c>
      <c r="L3141">
        <v>1</v>
      </c>
      <c r="M3141">
        <v>0</v>
      </c>
      <c r="N3141">
        <v>5</v>
      </c>
      <c r="O3141" s="6">
        <v>0</v>
      </c>
      <c r="P3141" t="s">
        <v>107</v>
      </c>
      <c r="Q3141" t="s">
        <v>107</v>
      </c>
      <c r="R3141">
        <f>IF(F3141="Monthly",2,0)
+IF(E3141&lt;=6,2,0)
+IF(N3141&lt;=2,2,0)
+IF(L3141&gt;=4,2,0)
+IF(M3141&gt;=2,1,0)
+IF(H3141&gt;=_xlfn.PERCENTILE.INC($H$2:$H$10001,0.75),1,0)</f>
        <v>3</v>
      </c>
      <c r="S3141" t="str">
        <f>IF(R3141&gt;=7,"High",IF(R3141&gt;=4,"Medium","Low"))</f>
        <v>Low</v>
      </c>
    </row>
    <row r="3142" spans="1:19">
      <c r="A3142" t="s">
        <v>3267</v>
      </c>
      <c r="B3142">
        <v>50</v>
      </c>
      <c r="C3142" t="s">
        <v>101</v>
      </c>
      <c r="D3142" t="s">
        <v>123</v>
      </c>
      <c r="E3142">
        <v>32</v>
      </c>
      <c r="F3142" t="s">
        <v>109</v>
      </c>
      <c r="G3142" t="s">
        <v>104</v>
      </c>
      <c r="H3142" s="5">
        <v>463</v>
      </c>
      <c r="I3142" s="5">
        <v>14440.24</v>
      </c>
      <c r="J3142" t="s">
        <v>105</v>
      </c>
      <c r="K3142" t="s">
        <v>107</v>
      </c>
      <c r="L3142">
        <v>0</v>
      </c>
      <c r="M3142">
        <v>0</v>
      </c>
      <c r="N3142">
        <v>5</v>
      </c>
      <c r="O3142" s="6">
        <v>5</v>
      </c>
      <c r="P3142" t="s">
        <v>107</v>
      </c>
      <c r="Q3142" t="s">
        <v>107</v>
      </c>
      <c r="R3142">
        <f>IF(F3142="Monthly",2,0)
+IF(E3142&lt;=6,2,0)
+IF(N3142&lt;=2,2,0)
+IF(L3142&gt;=4,2,0)
+IF(M3142&gt;=2,1,0)
+IF(H3142&gt;=_xlfn.PERCENTILE.INC($H$2:$H$10001,0.75),1,0)</f>
        <v>0</v>
      </c>
      <c r="S3142" t="str">
        <f>IF(R3142&gt;=7,"High",IF(R3142&gt;=4,"Medium","Low"))</f>
        <v>Low</v>
      </c>
    </row>
    <row r="3143" spans="1:19">
      <c r="A3143" t="s">
        <v>3268</v>
      </c>
      <c r="B3143">
        <v>54</v>
      </c>
      <c r="C3143" t="s">
        <v>101</v>
      </c>
      <c r="D3143" t="s">
        <v>126</v>
      </c>
      <c r="E3143">
        <v>42</v>
      </c>
      <c r="F3143" t="s">
        <v>109</v>
      </c>
      <c r="G3143" t="s">
        <v>110</v>
      </c>
      <c r="H3143" s="5">
        <v>813</v>
      </c>
      <c r="I3143" s="5">
        <v>31974.98</v>
      </c>
      <c r="J3143" t="s">
        <v>140</v>
      </c>
      <c r="K3143" t="s">
        <v>106</v>
      </c>
      <c r="L3143">
        <v>8</v>
      </c>
      <c r="M3143">
        <v>3</v>
      </c>
      <c r="N3143">
        <v>2</v>
      </c>
      <c r="O3143" s="6">
        <v>5</v>
      </c>
      <c r="P3143" t="s">
        <v>107</v>
      </c>
      <c r="Q3143" t="s">
        <v>106</v>
      </c>
      <c r="R3143">
        <f>IF(F3143="Monthly",2,0)
+IF(E3143&lt;=6,2,0)
+IF(N3143&lt;=2,2,0)
+IF(L3143&gt;=4,2,0)
+IF(M3143&gt;=2,1,0)
+IF(H3143&gt;=_xlfn.PERCENTILE.INC($H$2:$H$10001,0.75),1,0)</f>
        <v>6</v>
      </c>
      <c r="S3143" t="str">
        <f>IF(R3143&gt;=7,"High",IF(R3143&gt;=4,"Medium","Low"))</f>
        <v>Medium</v>
      </c>
    </row>
    <row r="3144" spans="1:19">
      <c r="A3144" t="s">
        <v>3269</v>
      </c>
      <c r="B3144">
        <v>29</v>
      </c>
      <c r="C3144" t="s">
        <v>101</v>
      </c>
      <c r="D3144" t="s">
        <v>102</v>
      </c>
      <c r="E3144">
        <v>49</v>
      </c>
      <c r="F3144" t="s">
        <v>103</v>
      </c>
      <c r="G3144" t="s">
        <v>104</v>
      </c>
      <c r="H3144" s="5">
        <v>566</v>
      </c>
      <c r="I3144" s="5">
        <v>27819.79</v>
      </c>
      <c r="J3144" t="s">
        <v>105</v>
      </c>
      <c r="K3144" t="s">
        <v>106</v>
      </c>
      <c r="L3144">
        <v>6</v>
      </c>
      <c r="M3144">
        <v>3</v>
      </c>
      <c r="N3144">
        <v>2</v>
      </c>
      <c r="O3144" s="6">
        <v>0</v>
      </c>
      <c r="P3144" t="s">
        <v>107</v>
      </c>
      <c r="Q3144" t="s">
        <v>106</v>
      </c>
      <c r="R3144">
        <f>IF(F3144="Monthly",2,0)
+IF(E3144&lt;=6,2,0)
+IF(N3144&lt;=2,2,0)
+IF(L3144&gt;=4,2,0)
+IF(M3144&gt;=2,1,0)
+IF(H3144&gt;=_xlfn.PERCENTILE.INC($H$2:$H$10001,0.75),1,0)</f>
        <v>7</v>
      </c>
      <c r="S3144" t="str">
        <f>IF(R3144&gt;=7,"High",IF(R3144&gt;=4,"Medium","Low"))</f>
        <v>High</v>
      </c>
    </row>
    <row r="3145" spans="1:19">
      <c r="A3145" t="s">
        <v>3270</v>
      </c>
      <c r="B3145">
        <v>49</v>
      </c>
      <c r="C3145" t="s">
        <v>112</v>
      </c>
      <c r="D3145" t="s">
        <v>126</v>
      </c>
      <c r="E3145">
        <v>12</v>
      </c>
      <c r="F3145" t="s">
        <v>103</v>
      </c>
      <c r="G3145" t="s">
        <v>110</v>
      </c>
      <c r="H3145" s="5">
        <v>671</v>
      </c>
      <c r="I3145" s="5">
        <v>7927.42</v>
      </c>
      <c r="J3145" t="s">
        <v>140</v>
      </c>
      <c r="K3145" t="s">
        <v>106</v>
      </c>
      <c r="L3145">
        <v>0</v>
      </c>
      <c r="M3145">
        <v>0</v>
      </c>
      <c r="N3145">
        <v>5</v>
      </c>
      <c r="O3145" s="6">
        <v>0</v>
      </c>
      <c r="P3145" t="s">
        <v>106</v>
      </c>
      <c r="Q3145" t="s">
        <v>106</v>
      </c>
      <c r="R3145">
        <f>IF(F3145="Monthly",2,0)
+IF(E3145&lt;=6,2,0)
+IF(N3145&lt;=2,2,0)
+IF(L3145&gt;=4,2,0)
+IF(M3145&gt;=2,1,0)
+IF(H3145&gt;=_xlfn.PERCENTILE.INC($H$2:$H$10001,0.75),1,0)</f>
        <v>2</v>
      </c>
      <c r="S3145" t="str">
        <f>IF(R3145&gt;=7,"High",IF(R3145&gt;=4,"Medium","Low"))</f>
        <v>Low</v>
      </c>
    </row>
    <row r="3146" spans="1:19">
      <c r="A3146" t="s">
        <v>3271</v>
      </c>
      <c r="B3146">
        <v>24</v>
      </c>
      <c r="C3146" t="s">
        <v>101</v>
      </c>
      <c r="D3146" t="s">
        <v>128</v>
      </c>
      <c r="E3146">
        <v>51</v>
      </c>
      <c r="F3146" t="s">
        <v>103</v>
      </c>
      <c r="G3146" t="s">
        <v>110</v>
      </c>
      <c r="H3146" s="5">
        <v>682</v>
      </c>
      <c r="I3146" s="5">
        <v>35177.089999999997</v>
      </c>
      <c r="J3146" t="s">
        <v>117</v>
      </c>
      <c r="K3146" t="s">
        <v>106</v>
      </c>
      <c r="L3146">
        <v>0</v>
      </c>
      <c r="M3146">
        <v>0</v>
      </c>
      <c r="N3146">
        <v>4</v>
      </c>
      <c r="O3146" s="6">
        <v>0</v>
      </c>
      <c r="P3146" t="s">
        <v>107</v>
      </c>
      <c r="Q3146" t="s">
        <v>107</v>
      </c>
      <c r="R3146">
        <f>IF(F3146="Monthly",2,0)
+IF(E3146&lt;=6,2,0)
+IF(N3146&lt;=2,2,0)
+IF(L3146&gt;=4,2,0)
+IF(M3146&gt;=2,1,0)
+IF(H3146&gt;=_xlfn.PERCENTILE.INC($H$2:$H$10001,0.75),1,0)</f>
        <v>2</v>
      </c>
      <c r="S3146" t="str">
        <f>IF(R3146&gt;=7,"High",IF(R3146&gt;=4,"Medium","Low"))</f>
        <v>Low</v>
      </c>
    </row>
    <row r="3147" spans="1:19">
      <c r="A3147" t="s">
        <v>3272</v>
      </c>
      <c r="B3147">
        <v>35</v>
      </c>
      <c r="C3147" t="s">
        <v>101</v>
      </c>
      <c r="D3147" t="s">
        <v>102</v>
      </c>
      <c r="E3147">
        <v>47</v>
      </c>
      <c r="F3147" t="s">
        <v>103</v>
      </c>
      <c r="G3147" t="s">
        <v>129</v>
      </c>
      <c r="H3147" s="5">
        <v>997</v>
      </c>
      <c r="I3147" s="5">
        <v>46230.47</v>
      </c>
      <c r="J3147" t="s">
        <v>134</v>
      </c>
      <c r="K3147" t="s">
        <v>106</v>
      </c>
      <c r="L3147">
        <v>0</v>
      </c>
      <c r="M3147">
        <v>0</v>
      </c>
      <c r="N3147">
        <v>5</v>
      </c>
      <c r="O3147" s="6">
        <v>0</v>
      </c>
      <c r="P3147" t="s">
        <v>107</v>
      </c>
      <c r="Q3147" t="s">
        <v>107</v>
      </c>
      <c r="R3147">
        <f>IF(F3147="Monthly",2,0)
+IF(E3147&lt;=6,2,0)
+IF(N3147&lt;=2,2,0)
+IF(L3147&gt;=4,2,0)
+IF(M3147&gt;=2,1,0)
+IF(H3147&gt;=_xlfn.PERCENTILE.INC($H$2:$H$10001,0.75),1,0)</f>
        <v>3</v>
      </c>
      <c r="S3147" t="str">
        <f>IF(R3147&gt;=7,"High",IF(R3147&gt;=4,"Medium","Low"))</f>
        <v>Low</v>
      </c>
    </row>
    <row r="3148" spans="1:19">
      <c r="A3148" t="s">
        <v>3273</v>
      </c>
      <c r="B3148">
        <v>37</v>
      </c>
      <c r="C3148" t="s">
        <v>101</v>
      </c>
      <c r="D3148" t="s">
        <v>133</v>
      </c>
      <c r="E3148">
        <v>35</v>
      </c>
      <c r="F3148" t="s">
        <v>109</v>
      </c>
      <c r="G3148" t="s">
        <v>104</v>
      </c>
      <c r="H3148" s="5">
        <v>517</v>
      </c>
      <c r="I3148" s="5">
        <v>16990.84</v>
      </c>
      <c r="J3148" t="s">
        <v>105</v>
      </c>
      <c r="K3148" t="s">
        <v>107</v>
      </c>
      <c r="L3148">
        <v>0</v>
      </c>
      <c r="M3148">
        <v>0</v>
      </c>
      <c r="N3148">
        <v>5</v>
      </c>
      <c r="O3148" s="6">
        <v>5</v>
      </c>
      <c r="P3148" t="s">
        <v>107</v>
      </c>
      <c r="Q3148" t="s">
        <v>107</v>
      </c>
      <c r="R3148">
        <f>IF(F3148="Monthly",2,0)
+IF(E3148&lt;=6,2,0)
+IF(N3148&lt;=2,2,0)
+IF(L3148&gt;=4,2,0)
+IF(M3148&gt;=2,1,0)
+IF(H3148&gt;=_xlfn.PERCENTILE.INC($H$2:$H$10001,0.75),1,0)</f>
        <v>0</v>
      </c>
      <c r="S3148" t="str">
        <f>IF(R3148&gt;=7,"High",IF(R3148&gt;=4,"Medium","Low"))</f>
        <v>Low</v>
      </c>
    </row>
    <row r="3149" spans="1:19">
      <c r="A3149" t="s">
        <v>3274</v>
      </c>
      <c r="B3149">
        <v>31</v>
      </c>
      <c r="C3149" t="s">
        <v>101</v>
      </c>
      <c r="D3149" t="s">
        <v>123</v>
      </c>
      <c r="E3149">
        <v>43</v>
      </c>
      <c r="F3149" t="s">
        <v>109</v>
      </c>
      <c r="G3149" t="s">
        <v>110</v>
      </c>
      <c r="H3149" s="5">
        <v>639</v>
      </c>
      <c r="I3149" s="5">
        <v>26621.59</v>
      </c>
      <c r="J3149" t="s">
        <v>140</v>
      </c>
      <c r="K3149" t="s">
        <v>106</v>
      </c>
      <c r="L3149">
        <v>3</v>
      </c>
      <c r="M3149">
        <v>1</v>
      </c>
      <c r="N3149">
        <v>4</v>
      </c>
      <c r="O3149" s="6">
        <v>5</v>
      </c>
      <c r="P3149" t="s">
        <v>107</v>
      </c>
      <c r="Q3149" t="s">
        <v>107</v>
      </c>
      <c r="R3149">
        <f>IF(F3149="Monthly",2,0)
+IF(E3149&lt;=6,2,0)
+IF(N3149&lt;=2,2,0)
+IF(L3149&gt;=4,2,0)
+IF(M3149&gt;=2,1,0)
+IF(H3149&gt;=_xlfn.PERCENTILE.INC($H$2:$H$10001,0.75),1,0)</f>
        <v>0</v>
      </c>
      <c r="S3149" t="str">
        <f>IF(R3149&gt;=7,"High",IF(R3149&gt;=4,"Medium","Low"))</f>
        <v>Low</v>
      </c>
    </row>
    <row r="3150" spans="1:19">
      <c r="A3150" t="s">
        <v>3275</v>
      </c>
      <c r="B3150">
        <v>34</v>
      </c>
      <c r="C3150" t="s">
        <v>112</v>
      </c>
      <c r="D3150" t="s">
        <v>137</v>
      </c>
      <c r="E3150">
        <v>12</v>
      </c>
      <c r="F3150" t="s">
        <v>103</v>
      </c>
      <c r="G3150" t="s">
        <v>104</v>
      </c>
      <c r="H3150" s="5">
        <v>403</v>
      </c>
      <c r="I3150" s="5">
        <v>4803.87</v>
      </c>
      <c r="J3150" t="s">
        <v>134</v>
      </c>
      <c r="K3150" t="s">
        <v>106</v>
      </c>
      <c r="L3150">
        <v>4</v>
      </c>
      <c r="M3150">
        <v>1</v>
      </c>
      <c r="N3150">
        <v>5</v>
      </c>
      <c r="O3150" s="6">
        <v>0</v>
      </c>
      <c r="P3150" t="s">
        <v>106</v>
      </c>
      <c r="Q3150" t="s">
        <v>106</v>
      </c>
      <c r="R3150">
        <f>IF(F3150="Monthly",2,0)
+IF(E3150&lt;=6,2,0)
+IF(N3150&lt;=2,2,0)
+IF(L3150&gt;=4,2,0)
+IF(M3150&gt;=2,1,0)
+IF(H3150&gt;=_xlfn.PERCENTILE.INC($H$2:$H$10001,0.75),1,0)</f>
        <v>4</v>
      </c>
      <c r="S3150" t="str">
        <f>IF(R3150&gt;=7,"High",IF(R3150&gt;=4,"Medium","Low"))</f>
        <v>Medium</v>
      </c>
    </row>
    <row r="3151" spans="1:19">
      <c r="A3151" t="s">
        <v>3276</v>
      </c>
      <c r="B3151">
        <v>28</v>
      </c>
      <c r="C3151" t="s">
        <v>101</v>
      </c>
      <c r="D3151" t="s">
        <v>128</v>
      </c>
      <c r="E3151">
        <v>22</v>
      </c>
      <c r="F3151" t="s">
        <v>103</v>
      </c>
      <c r="G3151" t="s">
        <v>110</v>
      </c>
      <c r="H3151" s="5">
        <v>758</v>
      </c>
      <c r="I3151" s="5">
        <v>16375.53</v>
      </c>
      <c r="J3151" t="s">
        <v>105</v>
      </c>
      <c r="K3151" t="s">
        <v>106</v>
      </c>
      <c r="L3151">
        <v>2</v>
      </c>
      <c r="M3151">
        <v>0</v>
      </c>
      <c r="N3151">
        <v>5</v>
      </c>
      <c r="O3151" s="6">
        <v>0</v>
      </c>
      <c r="P3151" t="s">
        <v>106</v>
      </c>
      <c r="Q3151" t="s">
        <v>107</v>
      </c>
      <c r="R3151">
        <f>IF(F3151="Monthly",2,0)
+IF(E3151&lt;=6,2,0)
+IF(N3151&lt;=2,2,0)
+IF(L3151&gt;=4,2,0)
+IF(M3151&gt;=2,1,0)
+IF(H3151&gt;=_xlfn.PERCENTILE.INC($H$2:$H$10001,0.75),1,0)</f>
        <v>2</v>
      </c>
      <c r="S3151" t="str">
        <f>IF(R3151&gt;=7,"High",IF(R3151&gt;=4,"Medium","Low"))</f>
        <v>Low</v>
      </c>
    </row>
    <row r="3152" spans="1:19">
      <c r="A3152" t="s">
        <v>3277</v>
      </c>
      <c r="B3152">
        <v>43</v>
      </c>
      <c r="C3152" t="s">
        <v>101</v>
      </c>
      <c r="D3152" t="s">
        <v>113</v>
      </c>
      <c r="E3152">
        <v>26</v>
      </c>
      <c r="F3152" t="s">
        <v>109</v>
      </c>
      <c r="G3152" t="s">
        <v>110</v>
      </c>
      <c r="H3152" s="5">
        <v>656</v>
      </c>
      <c r="I3152" s="5">
        <v>15798.87</v>
      </c>
      <c r="J3152" t="s">
        <v>134</v>
      </c>
      <c r="K3152" t="s">
        <v>106</v>
      </c>
      <c r="L3152">
        <v>0</v>
      </c>
      <c r="M3152">
        <v>0</v>
      </c>
      <c r="N3152">
        <v>5</v>
      </c>
      <c r="O3152" s="6">
        <v>10</v>
      </c>
      <c r="P3152" t="s">
        <v>107</v>
      </c>
      <c r="Q3152" t="s">
        <v>107</v>
      </c>
      <c r="R3152">
        <f>IF(F3152="Monthly",2,0)
+IF(E3152&lt;=6,2,0)
+IF(N3152&lt;=2,2,0)
+IF(L3152&gt;=4,2,0)
+IF(M3152&gt;=2,1,0)
+IF(H3152&gt;=_xlfn.PERCENTILE.INC($H$2:$H$10001,0.75),1,0)</f>
        <v>0</v>
      </c>
      <c r="S3152" t="str">
        <f>IF(R3152&gt;=7,"High",IF(R3152&gt;=4,"Medium","Low"))</f>
        <v>Low</v>
      </c>
    </row>
    <row r="3153" spans="1:19">
      <c r="A3153" t="s">
        <v>3278</v>
      </c>
      <c r="B3153">
        <v>38</v>
      </c>
      <c r="C3153" t="s">
        <v>101</v>
      </c>
      <c r="D3153" t="s">
        <v>102</v>
      </c>
      <c r="E3153">
        <v>11</v>
      </c>
      <c r="F3153" t="s">
        <v>103</v>
      </c>
      <c r="G3153" t="s">
        <v>110</v>
      </c>
      <c r="H3153" s="5">
        <v>739</v>
      </c>
      <c r="I3153" s="5">
        <v>8036.91</v>
      </c>
      <c r="J3153" t="s">
        <v>134</v>
      </c>
      <c r="K3153" t="s">
        <v>106</v>
      </c>
      <c r="L3153">
        <v>1</v>
      </c>
      <c r="M3153">
        <v>0</v>
      </c>
      <c r="N3153">
        <v>5</v>
      </c>
      <c r="O3153" s="6">
        <v>0</v>
      </c>
      <c r="P3153" t="s">
        <v>107</v>
      </c>
      <c r="Q3153" t="s">
        <v>107</v>
      </c>
      <c r="R3153">
        <f>IF(F3153="Monthly",2,0)
+IF(E3153&lt;=6,2,0)
+IF(N3153&lt;=2,2,0)
+IF(L3153&gt;=4,2,0)
+IF(M3153&gt;=2,1,0)
+IF(H3153&gt;=_xlfn.PERCENTILE.INC($H$2:$H$10001,0.75),1,0)</f>
        <v>2</v>
      </c>
      <c r="S3153" t="str">
        <f>IF(R3153&gt;=7,"High",IF(R3153&gt;=4,"Medium","Low"))</f>
        <v>Low</v>
      </c>
    </row>
    <row r="3154" spans="1:19">
      <c r="A3154" t="s">
        <v>3279</v>
      </c>
      <c r="B3154">
        <v>35</v>
      </c>
      <c r="C3154" t="s">
        <v>112</v>
      </c>
      <c r="D3154" t="s">
        <v>137</v>
      </c>
      <c r="E3154">
        <v>25</v>
      </c>
      <c r="F3154" t="s">
        <v>109</v>
      </c>
      <c r="G3154" t="s">
        <v>129</v>
      </c>
      <c r="H3154" s="5">
        <v>1049</v>
      </c>
      <c r="I3154" s="5">
        <v>25912.63</v>
      </c>
      <c r="J3154" t="s">
        <v>105</v>
      </c>
      <c r="K3154" t="s">
        <v>106</v>
      </c>
      <c r="L3154">
        <v>0</v>
      </c>
      <c r="M3154">
        <v>0</v>
      </c>
      <c r="N3154">
        <v>5</v>
      </c>
      <c r="O3154" s="6">
        <v>0</v>
      </c>
      <c r="P3154" t="s">
        <v>107</v>
      </c>
      <c r="Q3154" t="s">
        <v>107</v>
      </c>
      <c r="R3154">
        <f>IF(F3154="Monthly",2,0)
+IF(E3154&lt;=6,2,0)
+IF(N3154&lt;=2,2,0)
+IF(L3154&gt;=4,2,0)
+IF(M3154&gt;=2,1,0)
+IF(H3154&gt;=_xlfn.PERCENTILE.INC($H$2:$H$10001,0.75),1,0)</f>
        <v>1</v>
      </c>
      <c r="S3154" t="str">
        <f>IF(R3154&gt;=7,"High",IF(R3154&gt;=4,"Medium","Low"))</f>
        <v>Low</v>
      </c>
    </row>
    <row r="3155" spans="1:19">
      <c r="A3155" t="s">
        <v>3280</v>
      </c>
      <c r="B3155">
        <v>24</v>
      </c>
      <c r="C3155" t="s">
        <v>112</v>
      </c>
      <c r="D3155" t="s">
        <v>102</v>
      </c>
      <c r="E3155">
        <v>54</v>
      </c>
      <c r="F3155" t="s">
        <v>109</v>
      </c>
      <c r="G3155" t="s">
        <v>129</v>
      </c>
      <c r="H3155" s="5">
        <v>1034</v>
      </c>
      <c r="I3155" s="5">
        <v>55217.17</v>
      </c>
      <c r="J3155" t="s">
        <v>140</v>
      </c>
      <c r="K3155" t="s">
        <v>106</v>
      </c>
      <c r="L3155">
        <v>0</v>
      </c>
      <c r="M3155">
        <v>0</v>
      </c>
      <c r="N3155">
        <v>5</v>
      </c>
      <c r="O3155" s="6">
        <v>0</v>
      </c>
      <c r="P3155" t="s">
        <v>107</v>
      </c>
      <c r="Q3155" t="s">
        <v>107</v>
      </c>
      <c r="R3155">
        <f>IF(F3155="Monthly",2,0)
+IF(E3155&lt;=6,2,0)
+IF(N3155&lt;=2,2,0)
+IF(L3155&gt;=4,2,0)
+IF(M3155&gt;=2,1,0)
+IF(H3155&gt;=_xlfn.PERCENTILE.INC($H$2:$H$10001,0.75),1,0)</f>
        <v>1</v>
      </c>
      <c r="S3155" t="str">
        <f>IF(R3155&gt;=7,"High",IF(R3155&gt;=4,"Medium","Low"))</f>
        <v>Low</v>
      </c>
    </row>
    <row r="3156" spans="1:19">
      <c r="A3156" t="s">
        <v>3281</v>
      </c>
      <c r="B3156">
        <v>57</v>
      </c>
      <c r="C3156" t="s">
        <v>112</v>
      </c>
      <c r="D3156" t="s">
        <v>126</v>
      </c>
      <c r="E3156">
        <v>10</v>
      </c>
      <c r="F3156" t="s">
        <v>109</v>
      </c>
      <c r="G3156" t="s">
        <v>104</v>
      </c>
      <c r="H3156" s="5">
        <v>474</v>
      </c>
      <c r="I3156" s="5">
        <v>4148.49</v>
      </c>
      <c r="J3156" t="s">
        <v>117</v>
      </c>
      <c r="K3156" t="s">
        <v>107</v>
      </c>
      <c r="L3156">
        <v>0</v>
      </c>
      <c r="M3156">
        <v>0</v>
      </c>
      <c r="N3156">
        <v>5</v>
      </c>
      <c r="O3156" s="6">
        <v>10</v>
      </c>
      <c r="P3156" t="s">
        <v>107</v>
      </c>
      <c r="Q3156" t="s">
        <v>107</v>
      </c>
      <c r="R3156">
        <f>IF(F3156="Monthly",2,0)
+IF(E3156&lt;=6,2,0)
+IF(N3156&lt;=2,2,0)
+IF(L3156&gt;=4,2,0)
+IF(M3156&gt;=2,1,0)
+IF(H3156&gt;=_xlfn.PERCENTILE.INC($H$2:$H$10001,0.75),1,0)</f>
        <v>0</v>
      </c>
      <c r="S3156" t="str">
        <f>IF(R3156&gt;=7,"High",IF(R3156&gt;=4,"Medium","Low"))</f>
        <v>Low</v>
      </c>
    </row>
    <row r="3157" spans="1:19">
      <c r="A3157" t="s">
        <v>3282</v>
      </c>
      <c r="B3157">
        <v>24</v>
      </c>
      <c r="C3157" t="s">
        <v>101</v>
      </c>
      <c r="D3157" t="s">
        <v>133</v>
      </c>
      <c r="E3157">
        <v>59</v>
      </c>
      <c r="F3157" t="s">
        <v>121</v>
      </c>
      <c r="G3157" t="s">
        <v>104</v>
      </c>
      <c r="H3157" s="5">
        <v>416</v>
      </c>
      <c r="I3157" s="5">
        <v>22322.55</v>
      </c>
      <c r="J3157" t="s">
        <v>105</v>
      </c>
      <c r="K3157" t="s">
        <v>106</v>
      </c>
      <c r="L3157">
        <v>1</v>
      </c>
      <c r="M3157">
        <v>0</v>
      </c>
      <c r="N3157">
        <v>5</v>
      </c>
      <c r="O3157" s="6">
        <v>10</v>
      </c>
      <c r="P3157" t="s">
        <v>107</v>
      </c>
      <c r="Q3157" t="s">
        <v>107</v>
      </c>
      <c r="R3157">
        <f>IF(F3157="Monthly",2,0)
+IF(E3157&lt;=6,2,0)
+IF(N3157&lt;=2,2,0)
+IF(L3157&gt;=4,2,0)
+IF(M3157&gt;=2,1,0)
+IF(H3157&gt;=_xlfn.PERCENTILE.INC($H$2:$H$10001,0.75),1,0)</f>
        <v>0</v>
      </c>
      <c r="S3157" t="str">
        <f>IF(R3157&gt;=7,"High",IF(R3157&gt;=4,"Medium","Low"))</f>
        <v>Low</v>
      </c>
    </row>
    <row r="3158" spans="1:19">
      <c r="A3158" t="s">
        <v>3283</v>
      </c>
      <c r="B3158">
        <v>31</v>
      </c>
      <c r="C3158" t="s">
        <v>101</v>
      </c>
      <c r="D3158" t="s">
        <v>102</v>
      </c>
      <c r="E3158">
        <v>25</v>
      </c>
      <c r="F3158" t="s">
        <v>121</v>
      </c>
      <c r="G3158" t="s">
        <v>129</v>
      </c>
      <c r="H3158" s="5">
        <v>978</v>
      </c>
      <c r="I3158" s="5">
        <f>RawCustomerTable[[#This Row],[Monthly_Charges]]*RawCustomerTable[[#This Row],[Tenure_Months]]*(1-RawCustomerTable[[#This Row],[Discount_Percent]]/100)</f>
        <v>20782.5</v>
      </c>
      <c r="J3158" t="s">
        <v>117</v>
      </c>
      <c r="K3158" t="s">
        <v>106</v>
      </c>
      <c r="L3158">
        <v>4</v>
      </c>
      <c r="M3158">
        <v>1</v>
      </c>
      <c r="N3158">
        <v>2</v>
      </c>
      <c r="O3158" s="6">
        <v>15</v>
      </c>
      <c r="P3158" t="s">
        <v>107</v>
      </c>
      <c r="Q3158" t="s">
        <v>107</v>
      </c>
      <c r="R3158">
        <f>IF(F3158="Monthly",2,0)
+IF(E3158&lt;=6,2,0)
+IF(N3158&lt;=2,2,0)
+IF(L3158&gt;=4,2,0)
+IF(M3158&gt;=2,1,0)
+IF(H3158&gt;=_xlfn.PERCENTILE.INC($H$2:$H$10001,0.75),1,0)</f>
        <v>5</v>
      </c>
      <c r="S3158" t="str">
        <f>IF(R3158&gt;=7,"High",IF(R3158&gt;=4,"Medium","Low"))</f>
        <v>Medium</v>
      </c>
    </row>
    <row r="3159" spans="1:19">
      <c r="A3159" t="s">
        <v>3284</v>
      </c>
      <c r="B3159">
        <v>30</v>
      </c>
      <c r="C3159" t="s">
        <v>112</v>
      </c>
      <c r="D3159" t="s">
        <v>126</v>
      </c>
      <c r="E3159">
        <v>7</v>
      </c>
      <c r="F3159" t="s">
        <v>109</v>
      </c>
      <c r="G3159" t="s">
        <v>110</v>
      </c>
      <c r="H3159" s="5">
        <v>721</v>
      </c>
      <c r="I3159" s="5">
        <v>4889.54</v>
      </c>
      <c r="J3159" t="s">
        <v>140</v>
      </c>
      <c r="K3159" t="s">
        <v>106</v>
      </c>
      <c r="L3159">
        <v>2</v>
      </c>
      <c r="M3159">
        <v>0</v>
      </c>
      <c r="N3159">
        <v>5</v>
      </c>
      <c r="O3159" s="6">
        <v>5</v>
      </c>
      <c r="P3159" t="s">
        <v>107</v>
      </c>
      <c r="Q3159" t="s">
        <v>106</v>
      </c>
      <c r="R3159">
        <f>IF(F3159="Monthly",2,0)
+IF(E3159&lt;=6,2,0)
+IF(N3159&lt;=2,2,0)
+IF(L3159&gt;=4,2,0)
+IF(M3159&gt;=2,1,0)
+IF(H3159&gt;=_xlfn.PERCENTILE.INC($H$2:$H$10001,0.75),1,0)</f>
        <v>0</v>
      </c>
      <c r="S3159" t="str">
        <f>IF(R3159&gt;=7,"High",IF(R3159&gt;=4,"Medium","Low"))</f>
        <v>Low</v>
      </c>
    </row>
    <row r="3160" spans="1:19">
      <c r="A3160" t="s">
        <v>3285</v>
      </c>
      <c r="B3160">
        <v>18</v>
      </c>
      <c r="C3160" t="s">
        <v>101</v>
      </c>
      <c r="D3160" t="s">
        <v>119</v>
      </c>
      <c r="E3160">
        <v>30</v>
      </c>
      <c r="F3160" t="s">
        <v>109</v>
      </c>
      <c r="G3160" t="s">
        <v>110</v>
      </c>
      <c r="H3160" s="5">
        <v>793</v>
      </c>
      <c r="I3160" s="5">
        <v>24467.55</v>
      </c>
      <c r="J3160" t="s">
        <v>105</v>
      </c>
      <c r="K3160" t="s">
        <v>106</v>
      </c>
      <c r="L3160">
        <v>1</v>
      </c>
      <c r="M3160">
        <v>0</v>
      </c>
      <c r="N3160">
        <v>5</v>
      </c>
      <c r="O3160" s="6">
        <v>0</v>
      </c>
      <c r="P3160" t="s">
        <v>107</v>
      </c>
      <c r="Q3160" t="s">
        <v>107</v>
      </c>
      <c r="R3160">
        <f>IF(F3160="Monthly",2,0)
+IF(E3160&lt;=6,2,0)
+IF(N3160&lt;=2,2,0)
+IF(L3160&gt;=4,2,0)
+IF(M3160&gt;=2,1,0)
+IF(H3160&gt;=_xlfn.PERCENTILE.INC($H$2:$H$10001,0.75),1,0)</f>
        <v>0</v>
      </c>
      <c r="S3160" t="str">
        <f>IF(R3160&gt;=7,"High",IF(R3160&gt;=4,"Medium","Low"))</f>
        <v>Low</v>
      </c>
    </row>
    <row r="3161" spans="1:19">
      <c r="A3161" t="s">
        <v>3286</v>
      </c>
      <c r="B3161">
        <v>48</v>
      </c>
      <c r="C3161" t="s">
        <v>112</v>
      </c>
      <c r="D3161" t="s">
        <v>131</v>
      </c>
      <c r="E3161">
        <v>37</v>
      </c>
      <c r="F3161" t="s">
        <v>103</v>
      </c>
      <c r="G3161" t="s">
        <v>110</v>
      </c>
      <c r="H3161" s="5">
        <v>751</v>
      </c>
      <c r="I3161" s="5">
        <v>28138.27</v>
      </c>
      <c r="J3161" t="s">
        <v>140</v>
      </c>
      <c r="K3161" t="s">
        <v>106</v>
      </c>
      <c r="L3161">
        <v>0</v>
      </c>
      <c r="M3161">
        <v>0</v>
      </c>
      <c r="N3161">
        <v>5</v>
      </c>
      <c r="O3161" s="6">
        <v>0</v>
      </c>
      <c r="P3161" t="s">
        <v>107</v>
      </c>
      <c r="Q3161" t="s">
        <v>106</v>
      </c>
      <c r="R3161">
        <f>IF(F3161="Monthly",2,0)
+IF(E3161&lt;=6,2,0)
+IF(N3161&lt;=2,2,0)
+IF(L3161&gt;=4,2,0)
+IF(M3161&gt;=2,1,0)
+IF(H3161&gt;=_xlfn.PERCENTILE.INC($H$2:$H$10001,0.75),1,0)</f>
        <v>2</v>
      </c>
      <c r="S3161" t="str">
        <f>IF(R3161&gt;=7,"High",IF(R3161&gt;=4,"Medium","Low"))</f>
        <v>Low</v>
      </c>
    </row>
    <row r="3162" spans="1:19">
      <c r="A3162" t="s">
        <v>3287</v>
      </c>
      <c r="B3162">
        <v>46</v>
      </c>
      <c r="C3162" t="s">
        <v>112</v>
      </c>
      <c r="D3162" t="s">
        <v>159</v>
      </c>
      <c r="E3162">
        <v>10</v>
      </c>
      <c r="F3162" t="s">
        <v>103</v>
      </c>
      <c r="G3162" t="s">
        <v>110</v>
      </c>
      <c r="H3162" s="5">
        <v>733</v>
      </c>
      <c r="I3162" s="5">
        <v>7373.58</v>
      </c>
      <c r="J3162" t="s">
        <v>140</v>
      </c>
      <c r="K3162" t="s">
        <v>106</v>
      </c>
      <c r="L3162">
        <v>0</v>
      </c>
      <c r="M3162">
        <v>0</v>
      </c>
      <c r="N3162">
        <v>5</v>
      </c>
      <c r="O3162" s="6">
        <v>0</v>
      </c>
      <c r="P3162" t="s">
        <v>107</v>
      </c>
      <c r="Q3162" t="s">
        <v>107</v>
      </c>
      <c r="R3162">
        <f>IF(F3162="Monthly",2,0)
+IF(E3162&lt;=6,2,0)
+IF(N3162&lt;=2,2,0)
+IF(L3162&gt;=4,2,0)
+IF(M3162&gt;=2,1,0)
+IF(H3162&gt;=_xlfn.PERCENTILE.INC($H$2:$H$10001,0.75),1,0)</f>
        <v>2</v>
      </c>
      <c r="S3162" t="str">
        <f>IF(R3162&gt;=7,"High",IF(R3162&gt;=4,"Medium","Low"))</f>
        <v>Low</v>
      </c>
    </row>
    <row r="3163" spans="1:19">
      <c r="A3163" t="s">
        <v>3288</v>
      </c>
      <c r="B3163">
        <v>18</v>
      </c>
      <c r="C3163" t="s">
        <v>101</v>
      </c>
      <c r="D3163" t="s">
        <v>159</v>
      </c>
      <c r="E3163">
        <v>22</v>
      </c>
      <c r="F3163" t="s">
        <v>109</v>
      </c>
      <c r="G3163" t="s">
        <v>104</v>
      </c>
      <c r="H3163" s="5">
        <v>462</v>
      </c>
      <c r="I3163" s="5">
        <v>9445.68</v>
      </c>
      <c r="J3163" t="s">
        <v>134</v>
      </c>
      <c r="K3163" t="s">
        <v>107</v>
      </c>
      <c r="L3163">
        <v>2</v>
      </c>
      <c r="M3163">
        <v>1</v>
      </c>
      <c r="N3163">
        <v>3</v>
      </c>
      <c r="O3163" s="6">
        <v>5</v>
      </c>
      <c r="P3163" t="s">
        <v>107</v>
      </c>
      <c r="Q3163" t="s">
        <v>107</v>
      </c>
      <c r="R3163">
        <f>IF(F3163="Monthly",2,0)
+IF(E3163&lt;=6,2,0)
+IF(N3163&lt;=2,2,0)
+IF(L3163&gt;=4,2,0)
+IF(M3163&gt;=2,1,0)
+IF(H3163&gt;=_xlfn.PERCENTILE.INC($H$2:$H$10001,0.75),1,0)</f>
        <v>0</v>
      </c>
      <c r="S3163" t="str">
        <f>IF(R3163&gt;=7,"High",IF(R3163&gt;=4,"Medium","Low"))</f>
        <v>Low</v>
      </c>
    </row>
    <row r="3164" spans="1:19">
      <c r="A3164" t="s">
        <v>3289</v>
      </c>
      <c r="B3164">
        <v>43</v>
      </c>
      <c r="C3164" t="s">
        <v>112</v>
      </c>
      <c r="D3164" t="s">
        <v>123</v>
      </c>
      <c r="E3164">
        <v>47</v>
      </c>
      <c r="F3164" t="s">
        <v>121</v>
      </c>
      <c r="G3164" t="s">
        <v>110</v>
      </c>
      <c r="H3164" s="5">
        <v>663</v>
      </c>
      <c r="I3164" s="5">
        <v>27451.19</v>
      </c>
      <c r="J3164" t="s">
        <v>105</v>
      </c>
      <c r="K3164" t="s">
        <v>106</v>
      </c>
      <c r="L3164">
        <v>1</v>
      </c>
      <c r="M3164">
        <v>0</v>
      </c>
      <c r="N3164">
        <v>4</v>
      </c>
      <c r="O3164" s="6">
        <v>10</v>
      </c>
      <c r="P3164" t="s">
        <v>107</v>
      </c>
      <c r="Q3164" t="s">
        <v>107</v>
      </c>
      <c r="R3164">
        <f>IF(F3164="Monthly",2,0)
+IF(E3164&lt;=6,2,0)
+IF(N3164&lt;=2,2,0)
+IF(L3164&gt;=4,2,0)
+IF(M3164&gt;=2,1,0)
+IF(H3164&gt;=_xlfn.PERCENTILE.INC($H$2:$H$10001,0.75),1,0)</f>
        <v>0</v>
      </c>
      <c r="S3164" t="str">
        <f>IF(R3164&gt;=7,"High",IF(R3164&gt;=4,"Medium","Low"))</f>
        <v>Low</v>
      </c>
    </row>
    <row r="3165" spans="1:19">
      <c r="A3165" t="s">
        <v>3290</v>
      </c>
      <c r="B3165">
        <v>38</v>
      </c>
      <c r="C3165" t="s">
        <v>112</v>
      </c>
      <c r="D3165" t="s">
        <v>102</v>
      </c>
      <c r="E3165">
        <v>26</v>
      </c>
      <c r="F3165" t="s">
        <v>109</v>
      </c>
      <c r="G3165" t="s">
        <v>110</v>
      </c>
      <c r="H3165" s="5">
        <v>694</v>
      </c>
      <c r="I3165" s="5">
        <v>18363.740000000002</v>
      </c>
      <c r="J3165" t="s">
        <v>134</v>
      </c>
      <c r="K3165" t="s">
        <v>106</v>
      </c>
      <c r="L3165">
        <v>1</v>
      </c>
      <c r="M3165">
        <v>0</v>
      </c>
      <c r="N3165">
        <v>5</v>
      </c>
      <c r="O3165" s="6">
        <v>0</v>
      </c>
      <c r="P3165" t="s">
        <v>107</v>
      </c>
      <c r="Q3165" t="s">
        <v>107</v>
      </c>
      <c r="R3165">
        <f>IF(F3165="Monthly",2,0)
+IF(E3165&lt;=6,2,0)
+IF(N3165&lt;=2,2,0)
+IF(L3165&gt;=4,2,0)
+IF(M3165&gt;=2,1,0)
+IF(H3165&gt;=_xlfn.PERCENTILE.INC($H$2:$H$10001,0.75),1,0)</f>
        <v>0</v>
      </c>
      <c r="S3165" t="str">
        <f>IF(R3165&gt;=7,"High",IF(R3165&gt;=4,"Medium","Low"))</f>
        <v>Low</v>
      </c>
    </row>
    <row r="3166" spans="1:19">
      <c r="A3166" t="s">
        <v>3291</v>
      </c>
      <c r="B3166">
        <v>28</v>
      </c>
      <c r="C3166" t="s">
        <v>101</v>
      </c>
      <c r="D3166" t="s">
        <v>131</v>
      </c>
      <c r="E3166">
        <v>67</v>
      </c>
      <c r="F3166" t="s">
        <v>121</v>
      </c>
      <c r="G3166" t="s">
        <v>110</v>
      </c>
      <c r="H3166" s="5">
        <v>736</v>
      </c>
      <c r="I3166" s="5">
        <v>50228.63</v>
      </c>
      <c r="J3166" t="s">
        <v>140</v>
      </c>
      <c r="K3166" t="s">
        <v>106</v>
      </c>
      <c r="L3166">
        <v>0</v>
      </c>
      <c r="M3166">
        <v>0</v>
      </c>
      <c r="N3166">
        <v>4</v>
      </c>
      <c r="O3166" s="6">
        <v>0</v>
      </c>
      <c r="P3166" t="s">
        <v>106</v>
      </c>
      <c r="Q3166" t="s">
        <v>107</v>
      </c>
      <c r="R3166">
        <f>IF(F3166="Monthly",2,0)
+IF(E3166&lt;=6,2,0)
+IF(N3166&lt;=2,2,0)
+IF(L3166&gt;=4,2,0)
+IF(M3166&gt;=2,1,0)
+IF(H3166&gt;=_xlfn.PERCENTILE.INC($H$2:$H$10001,0.75),1,0)</f>
        <v>0</v>
      </c>
      <c r="S3166" t="str">
        <f>IF(R3166&gt;=7,"High",IF(R3166&gt;=4,"Medium","Low"))</f>
        <v>Low</v>
      </c>
    </row>
    <row r="3167" spans="1:19">
      <c r="A3167" t="s">
        <v>3292</v>
      </c>
      <c r="B3167">
        <v>41</v>
      </c>
      <c r="C3167" t="s">
        <v>101</v>
      </c>
      <c r="D3167" t="s">
        <v>102</v>
      </c>
      <c r="E3167">
        <v>21</v>
      </c>
      <c r="F3167" t="s">
        <v>103</v>
      </c>
      <c r="G3167" t="s">
        <v>104</v>
      </c>
      <c r="H3167" s="5">
        <v>480</v>
      </c>
      <c r="I3167" s="5">
        <v>10366.43</v>
      </c>
      <c r="J3167" t="s">
        <v>117</v>
      </c>
      <c r="K3167" t="s">
        <v>106</v>
      </c>
      <c r="L3167">
        <v>3</v>
      </c>
      <c r="M3167">
        <v>0</v>
      </c>
      <c r="N3167">
        <v>5</v>
      </c>
      <c r="O3167" s="6">
        <v>0</v>
      </c>
      <c r="P3167" t="s">
        <v>107</v>
      </c>
      <c r="Q3167" t="s">
        <v>107</v>
      </c>
      <c r="R3167">
        <f>IF(F3167="Monthly",2,0)
+IF(E3167&lt;=6,2,0)
+IF(N3167&lt;=2,2,0)
+IF(L3167&gt;=4,2,0)
+IF(M3167&gt;=2,1,0)
+IF(H3167&gt;=_xlfn.PERCENTILE.INC($H$2:$H$10001,0.75),1,0)</f>
        <v>2</v>
      </c>
      <c r="S3167" t="str">
        <f>IF(R3167&gt;=7,"High",IF(R3167&gt;=4,"Medium","Low"))</f>
        <v>Low</v>
      </c>
    </row>
    <row r="3168" spans="1:19">
      <c r="A3168" t="s">
        <v>3293</v>
      </c>
      <c r="B3168">
        <v>38</v>
      </c>
      <c r="C3168" t="s">
        <v>101</v>
      </c>
      <c r="D3168" t="s">
        <v>159</v>
      </c>
      <c r="E3168">
        <v>28</v>
      </c>
      <c r="F3168" t="s">
        <v>103</v>
      </c>
      <c r="G3168" t="s">
        <v>110</v>
      </c>
      <c r="H3168" s="5">
        <v>751</v>
      </c>
      <c r="I3168" s="5">
        <v>21050.36</v>
      </c>
      <c r="J3168" t="s">
        <v>105</v>
      </c>
      <c r="K3168" t="s">
        <v>106</v>
      </c>
      <c r="L3168">
        <v>1</v>
      </c>
      <c r="M3168">
        <v>0</v>
      </c>
      <c r="N3168">
        <v>5</v>
      </c>
      <c r="O3168" s="6">
        <v>0</v>
      </c>
      <c r="P3168" t="s">
        <v>107</v>
      </c>
      <c r="Q3168" t="s">
        <v>106</v>
      </c>
      <c r="R3168">
        <f>IF(F3168="Monthly",2,0)
+IF(E3168&lt;=6,2,0)
+IF(N3168&lt;=2,2,0)
+IF(L3168&gt;=4,2,0)
+IF(M3168&gt;=2,1,0)
+IF(H3168&gt;=_xlfn.PERCENTILE.INC($H$2:$H$10001,0.75),1,0)</f>
        <v>2</v>
      </c>
      <c r="S3168" t="str">
        <f>IF(R3168&gt;=7,"High",IF(R3168&gt;=4,"Medium","Low"))</f>
        <v>Low</v>
      </c>
    </row>
    <row r="3169" spans="1:19">
      <c r="A3169" t="s">
        <v>3294</v>
      </c>
      <c r="B3169">
        <v>39</v>
      </c>
      <c r="C3169" t="s">
        <v>112</v>
      </c>
      <c r="D3169" t="s">
        <v>131</v>
      </c>
      <c r="E3169">
        <v>47</v>
      </c>
      <c r="F3169" t="s">
        <v>121</v>
      </c>
      <c r="G3169" t="s">
        <v>129</v>
      </c>
      <c r="H3169" s="5">
        <v>982</v>
      </c>
      <c r="I3169" s="5">
        <v>47534.97</v>
      </c>
      <c r="J3169" t="s">
        <v>140</v>
      </c>
      <c r="K3169" t="s">
        <v>106</v>
      </c>
      <c r="L3169">
        <v>1</v>
      </c>
      <c r="M3169">
        <v>0</v>
      </c>
      <c r="N3169">
        <v>5</v>
      </c>
      <c r="O3169" s="6">
        <v>0</v>
      </c>
      <c r="P3169" t="s">
        <v>107</v>
      </c>
      <c r="Q3169" t="s">
        <v>107</v>
      </c>
      <c r="R3169">
        <f>IF(F3169="Monthly",2,0)
+IF(E3169&lt;=6,2,0)
+IF(N3169&lt;=2,2,0)
+IF(L3169&gt;=4,2,0)
+IF(M3169&gt;=2,1,0)
+IF(H3169&gt;=_xlfn.PERCENTILE.INC($H$2:$H$10001,0.75),1,0)</f>
        <v>1</v>
      </c>
      <c r="S3169" t="str">
        <f>IF(R3169&gt;=7,"High",IF(R3169&gt;=4,"Medium","Low"))</f>
        <v>Low</v>
      </c>
    </row>
    <row r="3170" spans="1:19">
      <c r="A3170" t="s">
        <v>3295</v>
      </c>
      <c r="B3170">
        <v>43</v>
      </c>
      <c r="C3170" t="s">
        <v>101</v>
      </c>
      <c r="D3170" t="s">
        <v>131</v>
      </c>
      <c r="E3170">
        <v>29</v>
      </c>
      <c r="F3170" t="s">
        <v>121</v>
      </c>
      <c r="G3170" t="s">
        <v>104</v>
      </c>
      <c r="H3170" s="5">
        <v>517</v>
      </c>
      <c r="I3170" s="5">
        <v>12944.53</v>
      </c>
      <c r="J3170" t="s">
        <v>140</v>
      </c>
      <c r="K3170" t="s">
        <v>107</v>
      </c>
      <c r="L3170">
        <v>1</v>
      </c>
      <c r="M3170">
        <v>0</v>
      </c>
      <c r="N3170">
        <v>5</v>
      </c>
      <c r="O3170" s="6">
        <v>15</v>
      </c>
      <c r="P3170" t="s">
        <v>106</v>
      </c>
      <c r="Q3170" t="s">
        <v>107</v>
      </c>
      <c r="R3170">
        <f>IF(F3170="Monthly",2,0)
+IF(E3170&lt;=6,2,0)
+IF(N3170&lt;=2,2,0)
+IF(L3170&gt;=4,2,0)
+IF(M3170&gt;=2,1,0)
+IF(H3170&gt;=_xlfn.PERCENTILE.INC($H$2:$H$10001,0.75),1,0)</f>
        <v>0</v>
      </c>
      <c r="S3170" t="str">
        <f>IF(R3170&gt;=7,"High",IF(R3170&gt;=4,"Medium","Low"))</f>
        <v>Low</v>
      </c>
    </row>
    <row r="3171" spans="1:19">
      <c r="A3171" t="s">
        <v>3296</v>
      </c>
      <c r="B3171">
        <v>18</v>
      </c>
      <c r="C3171" t="s">
        <v>101</v>
      </c>
      <c r="D3171" t="s">
        <v>137</v>
      </c>
      <c r="E3171">
        <v>37</v>
      </c>
      <c r="F3171" t="s">
        <v>103</v>
      </c>
      <c r="G3171" t="s">
        <v>104</v>
      </c>
      <c r="H3171" s="5">
        <v>493</v>
      </c>
      <c r="I3171" s="5">
        <v>17819.259999999998</v>
      </c>
      <c r="J3171" t="s">
        <v>117</v>
      </c>
      <c r="K3171" t="s">
        <v>107</v>
      </c>
      <c r="L3171">
        <v>0</v>
      </c>
      <c r="M3171">
        <v>0</v>
      </c>
      <c r="N3171">
        <v>5</v>
      </c>
      <c r="O3171" s="6">
        <v>0</v>
      </c>
      <c r="P3171" t="s">
        <v>107</v>
      </c>
      <c r="Q3171" t="s">
        <v>107</v>
      </c>
      <c r="R3171">
        <f>IF(F3171="Monthly",2,0)
+IF(E3171&lt;=6,2,0)
+IF(N3171&lt;=2,2,0)
+IF(L3171&gt;=4,2,0)
+IF(M3171&gt;=2,1,0)
+IF(H3171&gt;=_xlfn.PERCENTILE.INC($H$2:$H$10001,0.75),1,0)</f>
        <v>2</v>
      </c>
      <c r="S3171" t="str">
        <f>IF(R3171&gt;=7,"High",IF(R3171&gt;=4,"Medium","Low"))</f>
        <v>Low</v>
      </c>
    </row>
    <row r="3172" spans="1:19">
      <c r="A3172" t="s">
        <v>3297</v>
      </c>
      <c r="B3172">
        <v>18</v>
      </c>
      <c r="C3172" t="s">
        <v>101</v>
      </c>
      <c r="D3172" t="s">
        <v>102</v>
      </c>
      <c r="E3172">
        <v>27</v>
      </c>
      <c r="F3172" t="s">
        <v>103</v>
      </c>
      <c r="G3172" t="s">
        <v>104</v>
      </c>
      <c r="H3172" s="5">
        <v>510</v>
      </c>
      <c r="I3172" s="5">
        <v>14061.67</v>
      </c>
      <c r="J3172" t="s">
        <v>117</v>
      </c>
      <c r="K3172" t="s">
        <v>106</v>
      </c>
      <c r="L3172">
        <v>0</v>
      </c>
      <c r="M3172">
        <v>0</v>
      </c>
      <c r="N3172">
        <v>4</v>
      </c>
      <c r="O3172" s="6">
        <v>0</v>
      </c>
      <c r="P3172" t="s">
        <v>106</v>
      </c>
      <c r="Q3172" t="s">
        <v>107</v>
      </c>
      <c r="R3172">
        <f>IF(F3172="Monthly",2,0)
+IF(E3172&lt;=6,2,0)
+IF(N3172&lt;=2,2,0)
+IF(L3172&gt;=4,2,0)
+IF(M3172&gt;=2,1,0)
+IF(H3172&gt;=_xlfn.PERCENTILE.INC($H$2:$H$10001,0.75),1,0)</f>
        <v>2</v>
      </c>
      <c r="S3172" t="str">
        <f>IF(R3172&gt;=7,"High",IF(R3172&gt;=4,"Medium","Low"))</f>
        <v>Low</v>
      </c>
    </row>
    <row r="3173" spans="1:19">
      <c r="A3173" t="s">
        <v>3298</v>
      </c>
      <c r="B3173">
        <v>39</v>
      </c>
      <c r="C3173" t="s">
        <v>101</v>
      </c>
      <c r="D3173" t="s">
        <v>137</v>
      </c>
      <c r="E3173">
        <v>50</v>
      </c>
      <c r="F3173" t="s">
        <v>103</v>
      </c>
      <c r="G3173" t="s">
        <v>104</v>
      </c>
      <c r="H3173" s="5">
        <v>525</v>
      </c>
      <c r="I3173" s="5">
        <v>26720.85</v>
      </c>
      <c r="J3173" t="s">
        <v>117</v>
      </c>
      <c r="K3173" t="s">
        <v>106</v>
      </c>
      <c r="L3173">
        <v>2</v>
      </c>
      <c r="M3173">
        <v>0</v>
      </c>
      <c r="N3173">
        <v>5</v>
      </c>
      <c r="O3173" s="6">
        <v>0</v>
      </c>
      <c r="P3173" t="s">
        <v>106</v>
      </c>
      <c r="Q3173" t="s">
        <v>107</v>
      </c>
      <c r="R3173">
        <f>IF(F3173="Monthly",2,0)
+IF(E3173&lt;=6,2,0)
+IF(N3173&lt;=2,2,0)
+IF(L3173&gt;=4,2,0)
+IF(M3173&gt;=2,1,0)
+IF(H3173&gt;=_xlfn.PERCENTILE.INC($H$2:$H$10001,0.75),1,0)</f>
        <v>2</v>
      </c>
      <c r="S3173" t="str">
        <f>IF(R3173&gt;=7,"High",IF(R3173&gt;=4,"Medium","Low"))</f>
        <v>Low</v>
      </c>
    </row>
    <row r="3174" spans="1:19">
      <c r="A3174" t="s">
        <v>3299</v>
      </c>
      <c r="B3174">
        <v>38</v>
      </c>
      <c r="C3174" t="s">
        <v>101</v>
      </c>
      <c r="D3174" t="s">
        <v>126</v>
      </c>
      <c r="E3174">
        <v>18</v>
      </c>
      <c r="F3174" t="s">
        <v>109</v>
      </c>
      <c r="G3174" t="s">
        <v>110</v>
      </c>
      <c r="H3174" s="5">
        <v>731</v>
      </c>
      <c r="I3174" s="5">
        <v>13174.91</v>
      </c>
      <c r="J3174" t="s">
        <v>134</v>
      </c>
      <c r="K3174" t="s">
        <v>106</v>
      </c>
      <c r="L3174">
        <v>2</v>
      </c>
      <c r="M3174">
        <v>0</v>
      </c>
      <c r="N3174">
        <v>5</v>
      </c>
      <c r="O3174" s="6">
        <v>0</v>
      </c>
      <c r="P3174" t="s">
        <v>107</v>
      </c>
      <c r="Q3174" t="s">
        <v>107</v>
      </c>
      <c r="R3174">
        <f>IF(F3174="Monthly",2,0)
+IF(E3174&lt;=6,2,0)
+IF(N3174&lt;=2,2,0)
+IF(L3174&gt;=4,2,0)
+IF(M3174&gt;=2,1,0)
+IF(H3174&gt;=_xlfn.PERCENTILE.INC($H$2:$H$10001,0.75),1,0)</f>
        <v>0</v>
      </c>
      <c r="S3174" t="str">
        <f>IF(R3174&gt;=7,"High",IF(R3174&gt;=4,"Medium","Low"))</f>
        <v>Low</v>
      </c>
    </row>
    <row r="3175" spans="1:19">
      <c r="A3175" t="s">
        <v>3300</v>
      </c>
      <c r="B3175">
        <v>22</v>
      </c>
      <c r="C3175" t="s">
        <v>101</v>
      </c>
      <c r="D3175" t="s">
        <v>119</v>
      </c>
      <c r="E3175">
        <v>33</v>
      </c>
      <c r="F3175" t="s">
        <v>109</v>
      </c>
      <c r="G3175" t="s">
        <v>129</v>
      </c>
      <c r="H3175" s="5">
        <v>952</v>
      </c>
      <c r="I3175" s="5">
        <v>31589.51</v>
      </c>
      <c r="J3175" t="s">
        <v>117</v>
      </c>
      <c r="K3175" t="s">
        <v>106</v>
      </c>
      <c r="L3175">
        <v>0</v>
      </c>
      <c r="M3175">
        <v>0</v>
      </c>
      <c r="N3175">
        <v>5</v>
      </c>
      <c r="O3175" s="6">
        <v>0</v>
      </c>
      <c r="P3175" t="s">
        <v>107</v>
      </c>
      <c r="Q3175" t="s">
        <v>107</v>
      </c>
      <c r="R3175">
        <f>IF(F3175="Monthly",2,0)
+IF(E3175&lt;=6,2,0)
+IF(N3175&lt;=2,2,0)
+IF(L3175&gt;=4,2,0)
+IF(M3175&gt;=2,1,0)
+IF(H3175&gt;=_xlfn.PERCENTILE.INC($H$2:$H$10001,0.75),1,0)</f>
        <v>1</v>
      </c>
      <c r="S3175" t="str">
        <f>IF(R3175&gt;=7,"High",IF(R3175&gt;=4,"Medium","Low"))</f>
        <v>Low</v>
      </c>
    </row>
    <row r="3176" spans="1:19">
      <c r="A3176" t="s">
        <v>3301</v>
      </c>
      <c r="B3176">
        <v>25</v>
      </c>
      <c r="C3176" t="s">
        <v>112</v>
      </c>
      <c r="D3176" t="s">
        <v>133</v>
      </c>
      <c r="E3176">
        <v>63</v>
      </c>
      <c r="F3176" t="s">
        <v>109</v>
      </c>
      <c r="G3176" t="s">
        <v>104</v>
      </c>
      <c r="H3176" s="5">
        <v>424</v>
      </c>
      <c r="I3176" s="5">
        <v>23456.720000000001</v>
      </c>
      <c r="J3176" t="s">
        <v>117</v>
      </c>
      <c r="K3176" t="s">
        <v>106</v>
      </c>
      <c r="L3176">
        <v>0</v>
      </c>
      <c r="M3176">
        <v>0</v>
      </c>
      <c r="N3176">
        <v>5</v>
      </c>
      <c r="O3176" s="6">
        <v>10</v>
      </c>
      <c r="P3176" t="s">
        <v>107</v>
      </c>
      <c r="Q3176" t="s">
        <v>107</v>
      </c>
      <c r="R3176">
        <f>IF(F3176="Monthly",2,0)
+IF(E3176&lt;=6,2,0)
+IF(N3176&lt;=2,2,0)
+IF(L3176&gt;=4,2,0)
+IF(M3176&gt;=2,1,0)
+IF(H3176&gt;=_xlfn.PERCENTILE.INC($H$2:$H$10001,0.75),1,0)</f>
        <v>0</v>
      </c>
      <c r="S3176" t="str">
        <f>IF(R3176&gt;=7,"High",IF(R3176&gt;=4,"Medium","Low"))</f>
        <v>Low</v>
      </c>
    </row>
    <row r="3177" spans="1:19">
      <c r="A3177" t="s">
        <v>3302</v>
      </c>
      <c r="B3177">
        <v>42</v>
      </c>
      <c r="C3177" t="s">
        <v>112</v>
      </c>
      <c r="D3177" t="s">
        <v>133</v>
      </c>
      <c r="E3177">
        <v>29</v>
      </c>
      <c r="F3177" t="s">
        <v>109</v>
      </c>
      <c r="G3177" t="s">
        <v>129</v>
      </c>
      <c r="H3177" s="5">
        <v>1070</v>
      </c>
      <c r="I3177" s="5">
        <v>30526.47</v>
      </c>
      <c r="J3177" t="s">
        <v>134</v>
      </c>
      <c r="K3177" t="s">
        <v>106</v>
      </c>
      <c r="L3177">
        <v>4</v>
      </c>
      <c r="M3177">
        <v>0</v>
      </c>
      <c r="N3177">
        <v>4</v>
      </c>
      <c r="O3177" s="6">
        <v>0</v>
      </c>
      <c r="P3177" t="s">
        <v>106</v>
      </c>
      <c r="Q3177" t="s">
        <v>107</v>
      </c>
      <c r="R3177">
        <f>IF(F3177="Monthly",2,0)
+IF(E3177&lt;=6,2,0)
+IF(N3177&lt;=2,2,0)
+IF(L3177&gt;=4,2,0)
+IF(M3177&gt;=2,1,0)
+IF(H3177&gt;=_xlfn.PERCENTILE.INC($H$2:$H$10001,0.75),1,0)</f>
        <v>3</v>
      </c>
      <c r="S3177" t="str">
        <f>IF(R3177&gt;=7,"High",IF(R3177&gt;=4,"Medium","Low"))</f>
        <v>Low</v>
      </c>
    </row>
    <row r="3178" spans="1:19">
      <c r="A3178" t="s">
        <v>3303</v>
      </c>
      <c r="B3178">
        <v>50</v>
      </c>
      <c r="C3178" t="s">
        <v>101</v>
      </c>
      <c r="D3178" t="s">
        <v>113</v>
      </c>
      <c r="E3178">
        <v>47</v>
      </c>
      <c r="F3178" t="s">
        <v>109</v>
      </c>
      <c r="G3178" t="s">
        <v>104</v>
      </c>
      <c r="H3178" s="5">
        <v>510</v>
      </c>
      <c r="I3178" s="5">
        <v>23487.64</v>
      </c>
      <c r="J3178" t="s">
        <v>105</v>
      </c>
      <c r="K3178" t="s">
        <v>106</v>
      </c>
      <c r="L3178">
        <v>1</v>
      </c>
      <c r="M3178">
        <v>0</v>
      </c>
      <c r="N3178">
        <v>4</v>
      </c>
      <c r="O3178" s="6">
        <v>0</v>
      </c>
      <c r="P3178" t="s">
        <v>106</v>
      </c>
      <c r="Q3178" t="s">
        <v>107</v>
      </c>
      <c r="R3178">
        <f>IF(F3178="Monthly",2,0)
+IF(E3178&lt;=6,2,0)
+IF(N3178&lt;=2,2,0)
+IF(L3178&gt;=4,2,0)
+IF(M3178&gt;=2,1,0)
+IF(H3178&gt;=_xlfn.PERCENTILE.INC($H$2:$H$10001,0.75),1,0)</f>
        <v>0</v>
      </c>
      <c r="S3178" t="str">
        <f>IF(R3178&gt;=7,"High",IF(R3178&gt;=4,"Medium","Low"))</f>
        <v>Low</v>
      </c>
    </row>
    <row r="3179" spans="1:19">
      <c r="A3179" t="s">
        <v>3304</v>
      </c>
      <c r="B3179">
        <v>39</v>
      </c>
      <c r="C3179" t="s">
        <v>101</v>
      </c>
      <c r="D3179" t="s">
        <v>123</v>
      </c>
      <c r="E3179">
        <v>55</v>
      </c>
      <c r="F3179" t="s">
        <v>109</v>
      </c>
      <c r="G3179" t="s">
        <v>104</v>
      </c>
      <c r="H3179" s="5">
        <v>448</v>
      </c>
      <c r="I3179" s="5">
        <v>24771.14</v>
      </c>
      <c r="J3179" t="s">
        <v>115</v>
      </c>
      <c r="K3179" t="s">
        <v>106</v>
      </c>
      <c r="L3179">
        <v>0</v>
      </c>
      <c r="M3179">
        <v>0</v>
      </c>
      <c r="N3179">
        <v>5</v>
      </c>
      <c r="O3179" s="6">
        <v>0</v>
      </c>
      <c r="P3179" t="s">
        <v>107</v>
      </c>
      <c r="Q3179" t="s">
        <v>107</v>
      </c>
      <c r="R3179">
        <f>IF(F3179="Monthly",2,0)
+IF(E3179&lt;=6,2,0)
+IF(N3179&lt;=2,2,0)
+IF(L3179&gt;=4,2,0)
+IF(M3179&gt;=2,1,0)
+IF(H3179&gt;=_xlfn.PERCENTILE.INC($H$2:$H$10001,0.75),1,0)</f>
        <v>0</v>
      </c>
      <c r="S3179" t="str">
        <f>IF(R3179&gt;=7,"High",IF(R3179&gt;=4,"Medium","Low"))</f>
        <v>Low</v>
      </c>
    </row>
    <row r="3180" spans="1:19">
      <c r="A3180" t="s">
        <v>3305</v>
      </c>
      <c r="B3180">
        <v>30</v>
      </c>
      <c r="C3180" t="s">
        <v>101</v>
      </c>
      <c r="D3180" t="s">
        <v>131</v>
      </c>
      <c r="E3180">
        <v>6</v>
      </c>
      <c r="F3180" t="s">
        <v>103</v>
      </c>
      <c r="G3180" t="s">
        <v>129</v>
      </c>
      <c r="H3180" s="5">
        <v>1009</v>
      </c>
      <c r="I3180" s="5">
        <v>5599.87</v>
      </c>
      <c r="J3180" t="s">
        <v>140</v>
      </c>
      <c r="K3180" t="s">
        <v>106</v>
      </c>
      <c r="L3180">
        <v>1</v>
      </c>
      <c r="M3180">
        <v>0</v>
      </c>
      <c r="N3180">
        <v>5</v>
      </c>
      <c r="O3180" s="6">
        <v>5</v>
      </c>
      <c r="P3180" t="s">
        <v>106</v>
      </c>
      <c r="Q3180" t="s">
        <v>106</v>
      </c>
      <c r="R3180">
        <f>IF(F3180="Monthly",2,0)
+IF(E3180&lt;=6,2,0)
+IF(N3180&lt;=2,2,0)
+IF(L3180&gt;=4,2,0)
+IF(M3180&gt;=2,1,0)
+IF(H3180&gt;=_xlfn.PERCENTILE.INC($H$2:$H$10001,0.75),1,0)</f>
        <v>5</v>
      </c>
      <c r="S3180" t="str">
        <f>IF(R3180&gt;=7,"High",IF(R3180&gt;=4,"Medium","Low"))</f>
        <v>Medium</v>
      </c>
    </row>
    <row r="3181" spans="1:19">
      <c r="A3181" t="s">
        <v>3306</v>
      </c>
      <c r="B3181">
        <v>25</v>
      </c>
      <c r="C3181" t="s">
        <v>112</v>
      </c>
      <c r="D3181" t="s">
        <v>131</v>
      </c>
      <c r="E3181">
        <v>23</v>
      </c>
      <c r="F3181" t="s">
        <v>103</v>
      </c>
      <c r="G3181" t="s">
        <v>104</v>
      </c>
      <c r="H3181" s="5">
        <v>502</v>
      </c>
      <c r="I3181" s="5">
        <v>11385.03</v>
      </c>
      <c r="J3181" t="s">
        <v>117</v>
      </c>
      <c r="K3181" t="s">
        <v>106</v>
      </c>
      <c r="L3181">
        <v>4</v>
      </c>
      <c r="M3181">
        <v>2</v>
      </c>
      <c r="N3181">
        <v>2</v>
      </c>
      <c r="O3181" s="6">
        <v>0</v>
      </c>
      <c r="P3181" t="s">
        <v>107</v>
      </c>
      <c r="Q3181" t="s">
        <v>106</v>
      </c>
      <c r="R3181">
        <f>IF(F3181="Monthly",2,0)
+IF(E3181&lt;=6,2,0)
+IF(N3181&lt;=2,2,0)
+IF(L3181&gt;=4,2,0)
+IF(M3181&gt;=2,1,0)
+IF(H3181&gt;=_xlfn.PERCENTILE.INC($H$2:$H$10001,0.75),1,0)</f>
        <v>7</v>
      </c>
      <c r="S3181" t="str">
        <f>IF(R3181&gt;=7,"High",IF(R3181&gt;=4,"Medium","Low"))</f>
        <v>High</v>
      </c>
    </row>
    <row r="3182" spans="1:19">
      <c r="A3182" t="s">
        <v>3307</v>
      </c>
      <c r="B3182">
        <v>47</v>
      </c>
      <c r="C3182" t="s">
        <v>112</v>
      </c>
      <c r="D3182" t="s">
        <v>159</v>
      </c>
      <c r="E3182">
        <v>39</v>
      </c>
      <c r="F3182" t="s">
        <v>121</v>
      </c>
      <c r="G3182" t="s">
        <v>129</v>
      </c>
      <c r="H3182" s="5">
        <v>1074</v>
      </c>
      <c r="I3182" s="5">
        <v>37078.39</v>
      </c>
      <c r="J3182" t="s">
        <v>140</v>
      </c>
      <c r="K3182" t="s">
        <v>106</v>
      </c>
      <c r="L3182">
        <v>2</v>
      </c>
      <c r="M3182">
        <v>1</v>
      </c>
      <c r="N3182">
        <v>4</v>
      </c>
      <c r="O3182" s="6">
        <v>10</v>
      </c>
      <c r="P3182" t="s">
        <v>107</v>
      </c>
      <c r="Q3182" t="s">
        <v>107</v>
      </c>
      <c r="R3182">
        <f>IF(F3182="Monthly",2,0)
+IF(E3182&lt;=6,2,0)
+IF(N3182&lt;=2,2,0)
+IF(L3182&gt;=4,2,0)
+IF(M3182&gt;=2,1,0)
+IF(H3182&gt;=_xlfn.PERCENTILE.INC($H$2:$H$10001,0.75),1,0)</f>
        <v>1</v>
      </c>
      <c r="S3182" t="str">
        <f>IF(R3182&gt;=7,"High",IF(R3182&gt;=4,"Medium","Low"))</f>
        <v>Low</v>
      </c>
    </row>
    <row r="3183" spans="1:19">
      <c r="A3183" t="s">
        <v>3308</v>
      </c>
      <c r="B3183">
        <v>38</v>
      </c>
      <c r="C3183" t="s">
        <v>101</v>
      </c>
      <c r="D3183" t="s">
        <v>133</v>
      </c>
      <c r="E3183">
        <v>41</v>
      </c>
      <c r="F3183" t="s">
        <v>103</v>
      </c>
      <c r="G3183" t="s">
        <v>129</v>
      </c>
      <c r="H3183" s="5">
        <v>982</v>
      </c>
      <c r="I3183" s="5">
        <v>40624.660000000003</v>
      </c>
      <c r="J3183" t="s">
        <v>105</v>
      </c>
      <c r="K3183" t="s">
        <v>106</v>
      </c>
      <c r="L3183">
        <v>1</v>
      </c>
      <c r="M3183">
        <v>0</v>
      </c>
      <c r="N3183">
        <v>5</v>
      </c>
      <c r="O3183" s="6">
        <v>0</v>
      </c>
      <c r="P3183" t="s">
        <v>107</v>
      </c>
      <c r="Q3183" t="s">
        <v>107</v>
      </c>
      <c r="R3183">
        <f>IF(F3183="Monthly",2,0)
+IF(E3183&lt;=6,2,0)
+IF(N3183&lt;=2,2,0)
+IF(L3183&gt;=4,2,0)
+IF(M3183&gt;=2,1,0)
+IF(H3183&gt;=_xlfn.PERCENTILE.INC($H$2:$H$10001,0.75),1,0)</f>
        <v>3</v>
      </c>
      <c r="S3183" t="str">
        <f>IF(R3183&gt;=7,"High",IF(R3183&gt;=4,"Medium","Low"))</f>
        <v>Low</v>
      </c>
    </row>
    <row r="3184" spans="1:19">
      <c r="A3184" t="s">
        <v>3309</v>
      </c>
      <c r="B3184">
        <v>65</v>
      </c>
      <c r="C3184" t="s">
        <v>112</v>
      </c>
      <c r="D3184" t="s">
        <v>126</v>
      </c>
      <c r="E3184">
        <v>44</v>
      </c>
      <c r="F3184" t="s">
        <v>121</v>
      </c>
      <c r="G3184" t="s">
        <v>129</v>
      </c>
      <c r="H3184" s="5">
        <v>1007</v>
      </c>
      <c r="I3184" s="5">
        <v>36658.25</v>
      </c>
      <c r="J3184" t="s">
        <v>105</v>
      </c>
      <c r="K3184" t="s">
        <v>106</v>
      </c>
      <c r="L3184">
        <v>0</v>
      </c>
      <c r="M3184">
        <v>0</v>
      </c>
      <c r="N3184">
        <v>5</v>
      </c>
      <c r="O3184" s="6">
        <v>15</v>
      </c>
      <c r="P3184" t="s">
        <v>107</v>
      </c>
      <c r="Q3184" t="s">
        <v>107</v>
      </c>
      <c r="R3184">
        <f>IF(F3184="Monthly",2,0)
+IF(E3184&lt;=6,2,0)
+IF(N3184&lt;=2,2,0)
+IF(L3184&gt;=4,2,0)
+IF(M3184&gt;=2,1,0)
+IF(H3184&gt;=_xlfn.PERCENTILE.INC($H$2:$H$10001,0.75),1,0)</f>
        <v>1</v>
      </c>
      <c r="S3184" t="str">
        <f>IF(R3184&gt;=7,"High",IF(R3184&gt;=4,"Medium","Low"))</f>
        <v>Low</v>
      </c>
    </row>
    <row r="3185" spans="1:19">
      <c r="A3185" t="s">
        <v>3310</v>
      </c>
      <c r="B3185">
        <v>18</v>
      </c>
      <c r="C3185" t="s">
        <v>101</v>
      </c>
      <c r="D3185" t="s">
        <v>102</v>
      </c>
      <c r="E3185">
        <v>30</v>
      </c>
      <c r="F3185" t="s">
        <v>103</v>
      </c>
      <c r="G3185" t="s">
        <v>110</v>
      </c>
      <c r="H3185" s="5">
        <v>776</v>
      </c>
      <c r="I3185" s="5">
        <v>23586.76</v>
      </c>
      <c r="J3185" t="s">
        <v>134</v>
      </c>
      <c r="K3185" t="s">
        <v>106</v>
      </c>
      <c r="L3185">
        <v>1</v>
      </c>
      <c r="M3185">
        <v>0</v>
      </c>
      <c r="N3185">
        <v>5</v>
      </c>
      <c r="O3185" s="6">
        <v>0</v>
      </c>
      <c r="P3185" t="s">
        <v>106</v>
      </c>
      <c r="Q3185" t="s">
        <v>107</v>
      </c>
      <c r="R3185">
        <f>IF(F3185="Monthly",2,0)
+IF(E3185&lt;=6,2,0)
+IF(N3185&lt;=2,2,0)
+IF(L3185&gt;=4,2,0)
+IF(M3185&gt;=2,1,0)
+IF(H3185&gt;=_xlfn.PERCENTILE.INC($H$2:$H$10001,0.75),1,0)</f>
        <v>2</v>
      </c>
      <c r="S3185" t="str">
        <f>IF(R3185&gt;=7,"High",IF(R3185&gt;=4,"Medium","Low"))</f>
        <v>Low</v>
      </c>
    </row>
    <row r="3186" spans="1:19">
      <c r="A3186" t="s">
        <v>3311</v>
      </c>
      <c r="B3186">
        <v>54</v>
      </c>
      <c r="C3186" t="s">
        <v>101</v>
      </c>
      <c r="D3186" t="s">
        <v>137</v>
      </c>
      <c r="E3186">
        <v>26</v>
      </c>
      <c r="F3186" t="s">
        <v>103</v>
      </c>
      <c r="G3186" t="s">
        <v>129</v>
      </c>
      <c r="H3186" s="5">
        <v>979</v>
      </c>
      <c r="I3186" s="5">
        <v>25729.8</v>
      </c>
      <c r="J3186" t="s">
        <v>117</v>
      </c>
      <c r="K3186" t="s">
        <v>106</v>
      </c>
      <c r="L3186">
        <v>4</v>
      </c>
      <c r="M3186">
        <v>2</v>
      </c>
      <c r="N3186">
        <v>2</v>
      </c>
      <c r="O3186" s="6">
        <v>0</v>
      </c>
      <c r="P3186" t="s">
        <v>107</v>
      </c>
      <c r="Q3186" t="s">
        <v>106</v>
      </c>
      <c r="R3186">
        <f>IF(F3186="Monthly",2,0)
+IF(E3186&lt;=6,2,0)
+IF(N3186&lt;=2,2,0)
+IF(L3186&gt;=4,2,0)
+IF(M3186&gt;=2,1,0)
+IF(H3186&gt;=_xlfn.PERCENTILE.INC($H$2:$H$10001,0.75),1,0)</f>
        <v>8</v>
      </c>
      <c r="S3186" t="str">
        <f>IF(R3186&gt;=7,"High",IF(R3186&gt;=4,"Medium","Low"))</f>
        <v>High</v>
      </c>
    </row>
    <row r="3187" spans="1:19">
      <c r="A3187" t="s">
        <v>3312</v>
      </c>
      <c r="B3187">
        <v>51</v>
      </c>
      <c r="C3187" t="s">
        <v>101</v>
      </c>
      <c r="D3187" t="s">
        <v>126</v>
      </c>
      <c r="E3187">
        <v>43</v>
      </c>
      <c r="F3187" t="s">
        <v>103</v>
      </c>
      <c r="G3187" t="s">
        <v>104</v>
      </c>
      <c r="H3187" s="5">
        <v>432</v>
      </c>
      <c r="I3187" s="5">
        <v>18790.650000000001</v>
      </c>
      <c r="J3187" t="s">
        <v>105</v>
      </c>
      <c r="K3187" t="s">
        <v>107</v>
      </c>
      <c r="L3187">
        <v>4</v>
      </c>
      <c r="M3187">
        <v>2</v>
      </c>
      <c r="N3187">
        <v>3</v>
      </c>
      <c r="O3187" s="6">
        <v>0</v>
      </c>
      <c r="P3187" t="s">
        <v>107</v>
      </c>
      <c r="Q3187" t="s">
        <v>106</v>
      </c>
      <c r="R3187">
        <f>IF(F3187="Monthly",2,0)
+IF(E3187&lt;=6,2,0)
+IF(N3187&lt;=2,2,0)
+IF(L3187&gt;=4,2,0)
+IF(M3187&gt;=2,1,0)
+IF(H3187&gt;=_xlfn.PERCENTILE.INC($H$2:$H$10001,0.75),1,0)</f>
        <v>5</v>
      </c>
      <c r="S3187" t="str">
        <f>IF(R3187&gt;=7,"High",IF(R3187&gt;=4,"Medium","Low"))</f>
        <v>Medium</v>
      </c>
    </row>
    <row r="3188" spans="1:19">
      <c r="A3188" t="s">
        <v>3313</v>
      </c>
      <c r="B3188">
        <v>36</v>
      </c>
      <c r="C3188" t="s">
        <v>101</v>
      </c>
      <c r="D3188" t="s">
        <v>131</v>
      </c>
      <c r="E3188">
        <v>24</v>
      </c>
      <c r="F3188" t="s">
        <v>109</v>
      </c>
      <c r="G3188" t="s">
        <v>110</v>
      </c>
      <c r="H3188" s="5">
        <v>718</v>
      </c>
      <c r="I3188" s="5">
        <v>16063.49</v>
      </c>
      <c r="J3188" t="s">
        <v>117</v>
      </c>
      <c r="K3188" t="s">
        <v>106</v>
      </c>
      <c r="L3188">
        <v>0</v>
      </c>
      <c r="M3188">
        <v>0</v>
      </c>
      <c r="N3188">
        <v>5</v>
      </c>
      <c r="O3188" s="6">
        <v>5</v>
      </c>
      <c r="P3188" t="s">
        <v>107</v>
      </c>
      <c r="Q3188" t="s">
        <v>107</v>
      </c>
      <c r="R3188">
        <f>IF(F3188="Monthly",2,0)
+IF(E3188&lt;=6,2,0)
+IF(N3188&lt;=2,2,0)
+IF(L3188&gt;=4,2,0)
+IF(M3188&gt;=2,1,0)
+IF(H3188&gt;=_xlfn.PERCENTILE.INC($H$2:$H$10001,0.75),1,0)</f>
        <v>0</v>
      </c>
      <c r="S3188" t="str">
        <f>IF(R3188&gt;=7,"High",IF(R3188&gt;=4,"Medium","Low"))</f>
        <v>Low</v>
      </c>
    </row>
    <row r="3189" spans="1:19">
      <c r="A3189" t="s">
        <v>3314</v>
      </c>
      <c r="B3189">
        <v>23</v>
      </c>
      <c r="C3189" t="s">
        <v>101</v>
      </c>
      <c r="D3189" t="s">
        <v>131</v>
      </c>
      <c r="E3189">
        <v>28</v>
      </c>
      <c r="F3189" t="s">
        <v>103</v>
      </c>
      <c r="G3189" t="s">
        <v>129</v>
      </c>
      <c r="H3189" s="5">
        <v>1093</v>
      </c>
      <c r="I3189" s="5">
        <v>29981.61</v>
      </c>
      <c r="J3189" t="s">
        <v>134</v>
      </c>
      <c r="K3189" t="s">
        <v>106</v>
      </c>
      <c r="L3189">
        <v>0</v>
      </c>
      <c r="M3189">
        <v>0</v>
      </c>
      <c r="N3189">
        <v>4</v>
      </c>
      <c r="O3189" s="6">
        <v>0</v>
      </c>
      <c r="P3189" t="s">
        <v>107</v>
      </c>
      <c r="Q3189" t="s">
        <v>107</v>
      </c>
      <c r="R3189">
        <f>IF(F3189="Monthly",2,0)
+IF(E3189&lt;=6,2,0)
+IF(N3189&lt;=2,2,0)
+IF(L3189&gt;=4,2,0)
+IF(M3189&gt;=2,1,0)
+IF(H3189&gt;=_xlfn.PERCENTILE.INC($H$2:$H$10001,0.75),1,0)</f>
        <v>3</v>
      </c>
      <c r="S3189" t="str">
        <f>IF(R3189&gt;=7,"High",IF(R3189&gt;=4,"Medium","Low"))</f>
        <v>Low</v>
      </c>
    </row>
    <row r="3190" spans="1:19">
      <c r="A3190" t="s">
        <v>3315</v>
      </c>
      <c r="B3190">
        <v>29</v>
      </c>
      <c r="C3190" t="s">
        <v>101</v>
      </c>
      <c r="D3190" t="s">
        <v>102</v>
      </c>
      <c r="E3190">
        <v>37</v>
      </c>
      <c r="F3190" t="s">
        <v>103</v>
      </c>
      <c r="G3190" t="s">
        <v>129</v>
      </c>
      <c r="H3190" s="5">
        <v>980</v>
      </c>
      <c r="I3190" s="5">
        <v>36401.629999999997</v>
      </c>
      <c r="J3190" t="s">
        <v>140</v>
      </c>
      <c r="K3190" t="s">
        <v>106</v>
      </c>
      <c r="L3190">
        <v>1</v>
      </c>
      <c r="M3190">
        <v>0</v>
      </c>
      <c r="N3190">
        <v>4</v>
      </c>
      <c r="O3190" s="6">
        <v>0</v>
      </c>
      <c r="P3190" t="s">
        <v>106</v>
      </c>
      <c r="Q3190" t="s">
        <v>107</v>
      </c>
      <c r="R3190">
        <f>IF(F3190="Monthly",2,0)
+IF(E3190&lt;=6,2,0)
+IF(N3190&lt;=2,2,0)
+IF(L3190&gt;=4,2,0)
+IF(M3190&gt;=2,1,0)
+IF(H3190&gt;=_xlfn.PERCENTILE.INC($H$2:$H$10001,0.75),1,0)</f>
        <v>3</v>
      </c>
      <c r="S3190" t="str">
        <f>IF(R3190&gt;=7,"High",IF(R3190&gt;=4,"Medium","Low"))</f>
        <v>Low</v>
      </c>
    </row>
    <row r="3191" spans="1:19">
      <c r="A3191" t="s">
        <v>3316</v>
      </c>
      <c r="B3191">
        <v>48</v>
      </c>
      <c r="C3191" t="s">
        <v>101</v>
      </c>
      <c r="D3191" t="s">
        <v>126</v>
      </c>
      <c r="E3191">
        <v>54</v>
      </c>
      <c r="F3191" t="s">
        <v>109</v>
      </c>
      <c r="G3191" t="s">
        <v>104</v>
      </c>
      <c r="H3191" s="5">
        <v>445</v>
      </c>
      <c r="I3191" s="5">
        <v>23958.06</v>
      </c>
      <c r="J3191" t="s">
        <v>117</v>
      </c>
      <c r="K3191" t="s">
        <v>106</v>
      </c>
      <c r="L3191">
        <v>0</v>
      </c>
      <c r="M3191">
        <v>0</v>
      </c>
      <c r="N3191">
        <v>5</v>
      </c>
      <c r="O3191" s="6">
        <v>0</v>
      </c>
      <c r="P3191" t="s">
        <v>106</v>
      </c>
      <c r="Q3191" t="s">
        <v>107</v>
      </c>
      <c r="R3191">
        <f>IF(F3191="Monthly",2,0)
+IF(E3191&lt;=6,2,0)
+IF(N3191&lt;=2,2,0)
+IF(L3191&gt;=4,2,0)
+IF(M3191&gt;=2,1,0)
+IF(H3191&gt;=_xlfn.PERCENTILE.INC($H$2:$H$10001,0.75),1,0)</f>
        <v>0</v>
      </c>
      <c r="S3191" t="str">
        <f>IF(R3191&gt;=7,"High",IF(R3191&gt;=4,"Medium","Low"))</f>
        <v>Low</v>
      </c>
    </row>
    <row r="3192" spans="1:19">
      <c r="A3192" t="s">
        <v>3317</v>
      </c>
      <c r="B3192">
        <v>26</v>
      </c>
      <c r="C3192" t="s">
        <v>112</v>
      </c>
      <c r="D3192" t="s">
        <v>131</v>
      </c>
      <c r="E3192">
        <v>54</v>
      </c>
      <c r="F3192" t="s">
        <v>103</v>
      </c>
      <c r="G3192" t="s">
        <v>110</v>
      </c>
      <c r="H3192" s="5">
        <v>839</v>
      </c>
      <c r="I3192" s="5">
        <v>46061</v>
      </c>
      <c r="J3192" t="s">
        <v>117</v>
      </c>
      <c r="K3192" t="s">
        <v>106</v>
      </c>
      <c r="L3192">
        <v>0</v>
      </c>
      <c r="M3192">
        <v>0</v>
      </c>
      <c r="N3192">
        <v>4</v>
      </c>
      <c r="O3192" s="6">
        <v>0</v>
      </c>
      <c r="P3192" t="s">
        <v>107</v>
      </c>
      <c r="Q3192" t="s">
        <v>107</v>
      </c>
      <c r="R3192">
        <f>IF(F3192="Monthly",2,0)
+IF(E3192&lt;=6,2,0)
+IF(N3192&lt;=2,2,0)
+IF(L3192&gt;=4,2,0)
+IF(M3192&gt;=2,1,0)
+IF(H3192&gt;=_xlfn.PERCENTILE.INC($H$2:$H$10001,0.75),1,0)</f>
        <v>3</v>
      </c>
      <c r="S3192" t="str">
        <f>IF(R3192&gt;=7,"High",IF(R3192&gt;=4,"Medium","Low"))</f>
        <v>Low</v>
      </c>
    </row>
    <row r="3193" spans="1:19">
      <c r="A3193" t="s">
        <v>3318</v>
      </c>
      <c r="B3193">
        <v>47</v>
      </c>
      <c r="C3193" t="s">
        <v>112</v>
      </c>
      <c r="D3193" t="s">
        <v>159</v>
      </c>
      <c r="E3193">
        <v>41</v>
      </c>
      <c r="F3193" t="s">
        <v>103</v>
      </c>
      <c r="G3193" t="s">
        <v>110</v>
      </c>
      <c r="H3193" s="5">
        <v>687</v>
      </c>
      <c r="I3193" s="5">
        <v>28933.56</v>
      </c>
      <c r="J3193" t="s">
        <v>117</v>
      </c>
      <c r="K3193" t="s">
        <v>106</v>
      </c>
      <c r="L3193">
        <v>4</v>
      </c>
      <c r="M3193">
        <v>1</v>
      </c>
      <c r="N3193">
        <v>3</v>
      </c>
      <c r="O3193" s="6">
        <v>0</v>
      </c>
      <c r="P3193" t="s">
        <v>107</v>
      </c>
      <c r="Q3193" t="s">
        <v>107</v>
      </c>
      <c r="R3193">
        <f>IF(F3193="Monthly",2,0)
+IF(E3193&lt;=6,2,0)
+IF(N3193&lt;=2,2,0)
+IF(L3193&gt;=4,2,0)
+IF(M3193&gt;=2,1,0)
+IF(H3193&gt;=_xlfn.PERCENTILE.INC($H$2:$H$10001,0.75),1,0)</f>
        <v>4</v>
      </c>
      <c r="S3193" t="str">
        <f>IF(R3193&gt;=7,"High",IF(R3193&gt;=4,"Medium","Low"))</f>
        <v>Medium</v>
      </c>
    </row>
    <row r="3194" spans="1:19">
      <c r="A3194" t="s">
        <v>3319</v>
      </c>
      <c r="B3194">
        <v>41</v>
      </c>
      <c r="C3194" t="s">
        <v>101</v>
      </c>
      <c r="D3194" t="s">
        <v>123</v>
      </c>
      <c r="E3194">
        <v>29</v>
      </c>
      <c r="F3194" t="s">
        <v>109</v>
      </c>
      <c r="G3194" t="s">
        <v>110</v>
      </c>
      <c r="H3194" s="5">
        <v>785</v>
      </c>
      <c r="I3194" s="5">
        <v>21011.119999999999</v>
      </c>
      <c r="J3194" t="s">
        <v>134</v>
      </c>
      <c r="K3194" t="s">
        <v>106</v>
      </c>
      <c r="L3194">
        <v>2</v>
      </c>
      <c r="M3194">
        <v>0</v>
      </c>
      <c r="N3194">
        <v>4</v>
      </c>
      <c r="O3194" s="6">
        <v>10</v>
      </c>
      <c r="P3194" t="s">
        <v>107</v>
      </c>
      <c r="Q3194" t="s">
        <v>107</v>
      </c>
      <c r="R3194">
        <f>IF(F3194="Monthly",2,0)
+IF(E3194&lt;=6,2,0)
+IF(N3194&lt;=2,2,0)
+IF(L3194&gt;=4,2,0)
+IF(M3194&gt;=2,1,0)
+IF(H3194&gt;=_xlfn.PERCENTILE.INC($H$2:$H$10001,0.75),1,0)</f>
        <v>0</v>
      </c>
      <c r="S3194" t="str">
        <f>IF(R3194&gt;=7,"High",IF(R3194&gt;=4,"Medium","Low"))</f>
        <v>Low</v>
      </c>
    </row>
    <row r="3195" spans="1:19">
      <c r="A3195" t="s">
        <v>3320</v>
      </c>
      <c r="B3195">
        <v>49</v>
      </c>
      <c r="C3195" t="s">
        <v>112</v>
      </c>
      <c r="D3195" t="s">
        <v>119</v>
      </c>
      <c r="E3195">
        <v>53</v>
      </c>
      <c r="F3195" t="s">
        <v>109</v>
      </c>
      <c r="G3195" t="s">
        <v>104</v>
      </c>
      <c r="H3195" s="5">
        <v>398</v>
      </c>
      <c r="I3195" s="5">
        <v>20797.22</v>
      </c>
      <c r="J3195" t="s">
        <v>134</v>
      </c>
      <c r="K3195" t="s">
        <v>106</v>
      </c>
      <c r="L3195">
        <v>2</v>
      </c>
      <c r="M3195">
        <v>1</v>
      </c>
      <c r="N3195">
        <v>3</v>
      </c>
      <c r="O3195" s="6">
        <v>0</v>
      </c>
      <c r="P3195" t="s">
        <v>106</v>
      </c>
      <c r="Q3195" t="s">
        <v>107</v>
      </c>
      <c r="R3195">
        <f>IF(F3195="Monthly",2,0)
+IF(E3195&lt;=6,2,0)
+IF(N3195&lt;=2,2,0)
+IF(L3195&gt;=4,2,0)
+IF(M3195&gt;=2,1,0)
+IF(H3195&gt;=_xlfn.PERCENTILE.INC($H$2:$H$10001,0.75),1,0)</f>
        <v>0</v>
      </c>
      <c r="S3195" t="str">
        <f>IF(R3195&gt;=7,"High",IF(R3195&gt;=4,"Medium","Low"))</f>
        <v>Low</v>
      </c>
    </row>
    <row r="3196" spans="1:19">
      <c r="A3196" t="s">
        <v>3321</v>
      </c>
      <c r="B3196">
        <v>40</v>
      </c>
      <c r="C3196" t="s">
        <v>112</v>
      </c>
      <c r="D3196" t="s">
        <v>131</v>
      </c>
      <c r="E3196">
        <v>66</v>
      </c>
      <c r="F3196" t="s">
        <v>121</v>
      </c>
      <c r="G3196" t="s">
        <v>129</v>
      </c>
      <c r="H3196" s="5">
        <v>1109</v>
      </c>
      <c r="I3196" s="5">
        <v>65975.62</v>
      </c>
      <c r="J3196" t="s">
        <v>134</v>
      </c>
      <c r="K3196" t="s">
        <v>106</v>
      </c>
      <c r="L3196">
        <v>1</v>
      </c>
      <c r="M3196">
        <v>0</v>
      </c>
      <c r="N3196">
        <v>5</v>
      </c>
      <c r="O3196" s="6">
        <v>10</v>
      </c>
      <c r="P3196" t="s">
        <v>107</v>
      </c>
      <c r="Q3196" t="s">
        <v>107</v>
      </c>
      <c r="R3196">
        <f>IF(F3196="Monthly",2,0)
+IF(E3196&lt;=6,2,0)
+IF(N3196&lt;=2,2,0)
+IF(L3196&gt;=4,2,0)
+IF(M3196&gt;=2,1,0)
+IF(H3196&gt;=_xlfn.PERCENTILE.INC($H$2:$H$10001,0.75),1,0)</f>
        <v>1</v>
      </c>
      <c r="S3196" t="str">
        <f>IF(R3196&gt;=7,"High",IF(R3196&gt;=4,"Medium","Low"))</f>
        <v>Low</v>
      </c>
    </row>
    <row r="3197" spans="1:19">
      <c r="A3197" t="s">
        <v>3322</v>
      </c>
      <c r="B3197">
        <v>32</v>
      </c>
      <c r="C3197" t="s">
        <v>101</v>
      </c>
      <c r="D3197" t="s">
        <v>123</v>
      </c>
      <c r="E3197">
        <v>17</v>
      </c>
      <c r="F3197" t="s">
        <v>121</v>
      </c>
      <c r="G3197" t="s">
        <v>104</v>
      </c>
      <c r="H3197" s="5">
        <v>459</v>
      </c>
      <c r="I3197" s="5">
        <v>7824.46</v>
      </c>
      <c r="J3197" t="s">
        <v>134</v>
      </c>
      <c r="K3197" t="s">
        <v>107</v>
      </c>
      <c r="L3197">
        <v>2</v>
      </c>
      <c r="M3197">
        <v>1</v>
      </c>
      <c r="N3197">
        <v>4</v>
      </c>
      <c r="O3197" s="6">
        <v>0</v>
      </c>
      <c r="P3197" t="s">
        <v>107</v>
      </c>
      <c r="Q3197" t="s">
        <v>107</v>
      </c>
      <c r="R3197">
        <f>IF(F3197="Monthly",2,0)
+IF(E3197&lt;=6,2,0)
+IF(N3197&lt;=2,2,0)
+IF(L3197&gt;=4,2,0)
+IF(M3197&gt;=2,1,0)
+IF(H3197&gt;=_xlfn.PERCENTILE.INC($H$2:$H$10001,0.75),1,0)</f>
        <v>0</v>
      </c>
      <c r="S3197" t="str">
        <f>IF(R3197&gt;=7,"High",IF(R3197&gt;=4,"Medium","Low"))</f>
        <v>Low</v>
      </c>
    </row>
    <row r="3198" spans="1:19">
      <c r="A3198" t="s">
        <v>3323</v>
      </c>
      <c r="B3198">
        <v>56</v>
      </c>
      <c r="C3198" t="s">
        <v>112</v>
      </c>
      <c r="D3198" t="s">
        <v>126</v>
      </c>
      <c r="E3198">
        <v>25</v>
      </c>
      <c r="F3198" t="s">
        <v>103</v>
      </c>
      <c r="G3198" t="s">
        <v>104</v>
      </c>
      <c r="H3198" s="5">
        <v>471</v>
      </c>
      <c r="I3198" s="5">
        <v>11536.6</v>
      </c>
      <c r="J3198" t="s">
        <v>134</v>
      </c>
      <c r="K3198" t="s">
        <v>107</v>
      </c>
      <c r="L3198">
        <v>0</v>
      </c>
      <c r="M3198">
        <v>0</v>
      </c>
      <c r="N3198">
        <v>5</v>
      </c>
      <c r="O3198" s="6">
        <v>0</v>
      </c>
      <c r="P3198" t="s">
        <v>107</v>
      </c>
      <c r="Q3198" t="s">
        <v>107</v>
      </c>
      <c r="R3198">
        <f>IF(F3198="Monthly",2,0)
+IF(E3198&lt;=6,2,0)
+IF(N3198&lt;=2,2,0)
+IF(L3198&gt;=4,2,0)
+IF(M3198&gt;=2,1,0)
+IF(H3198&gt;=_xlfn.PERCENTILE.INC($H$2:$H$10001,0.75),1,0)</f>
        <v>2</v>
      </c>
      <c r="S3198" t="str">
        <f>IF(R3198&gt;=7,"High",IF(R3198&gt;=4,"Medium","Low"))</f>
        <v>Low</v>
      </c>
    </row>
    <row r="3199" spans="1:19">
      <c r="A3199" t="s">
        <v>3324</v>
      </c>
      <c r="B3199">
        <v>37</v>
      </c>
      <c r="C3199" t="s">
        <v>112</v>
      </c>
      <c r="D3199" t="s">
        <v>102</v>
      </c>
      <c r="E3199">
        <v>23</v>
      </c>
      <c r="F3199" t="s">
        <v>103</v>
      </c>
      <c r="G3199" t="s">
        <v>104</v>
      </c>
      <c r="H3199" s="5">
        <v>545</v>
      </c>
      <c r="I3199" s="5">
        <v>12190.53</v>
      </c>
      <c r="J3199" t="s">
        <v>105</v>
      </c>
      <c r="K3199" t="s">
        <v>107</v>
      </c>
      <c r="L3199">
        <v>2</v>
      </c>
      <c r="M3199">
        <v>1</v>
      </c>
      <c r="N3199">
        <v>5</v>
      </c>
      <c r="O3199" s="6">
        <v>0</v>
      </c>
      <c r="P3199" t="s">
        <v>107</v>
      </c>
      <c r="Q3199" t="s">
        <v>107</v>
      </c>
      <c r="R3199">
        <f>IF(F3199="Monthly",2,0)
+IF(E3199&lt;=6,2,0)
+IF(N3199&lt;=2,2,0)
+IF(L3199&gt;=4,2,0)
+IF(M3199&gt;=2,1,0)
+IF(H3199&gt;=_xlfn.PERCENTILE.INC($H$2:$H$10001,0.75),1,0)</f>
        <v>2</v>
      </c>
      <c r="S3199" t="str">
        <f>IF(R3199&gt;=7,"High",IF(R3199&gt;=4,"Medium","Low"))</f>
        <v>Low</v>
      </c>
    </row>
    <row r="3200" spans="1:19">
      <c r="A3200" t="s">
        <v>3325</v>
      </c>
      <c r="B3200">
        <v>18</v>
      </c>
      <c r="C3200" t="s">
        <v>101</v>
      </c>
      <c r="D3200" t="s">
        <v>126</v>
      </c>
      <c r="E3200">
        <v>22</v>
      </c>
      <c r="F3200" t="s">
        <v>109</v>
      </c>
      <c r="G3200" t="s">
        <v>110</v>
      </c>
      <c r="H3200" s="5">
        <v>700</v>
      </c>
      <c r="I3200" s="5">
        <v>15530.3</v>
      </c>
      <c r="J3200" t="s">
        <v>140</v>
      </c>
      <c r="K3200" t="s">
        <v>106</v>
      </c>
      <c r="L3200">
        <v>4</v>
      </c>
      <c r="M3200">
        <v>1</v>
      </c>
      <c r="N3200">
        <v>4</v>
      </c>
      <c r="O3200" s="6">
        <v>0</v>
      </c>
      <c r="P3200" t="s">
        <v>107</v>
      </c>
      <c r="Q3200" t="s">
        <v>107</v>
      </c>
      <c r="R3200">
        <f>IF(F3200="Monthly",2,0)
+IF(E3200&lt;=6,2,0)
+IF(N3200&lt;=2,2,0)
+IF(L3200&gt;=4,2,0)
+IF(M3200&gt;=2,1,0)
+IF(H3200&gt;=_xlfn.PERCENTILE.INC($H$2:$H$10001,0.75),1,0)</f>
        <v>2</v>
      </c>
      <c r="S3200" t="str">
        <f>IF(R3200&gt;=7,"High",IF(R3200&gt;=4,"Medium","Low"))</f>
        <v>Low</v>
      </c>
    </row>
    <row r="3201" spans="1:19">
      <c r="A3201" t="s">
        <v>3326</v>
      </c>
      <c r="B3201">
        <v>23</v>
      </c>
      <c r="C3201" t="s">
        <v>101</v>
      </c>
      <c r="D3201" t="s">
        <v>126</v>
      </c>
      <c r="E3201">
        <v>32</v>
      </c>
      <c r="F3201" t="s">
        <v>103</v>
      </c>
      <c r="G3201" t="s">
        <v>110</v>
      </c>
      <c r="H3201" s="5">
        <v>751</v>
      </c>
      <c r="I3201" s="5">
        <v>24006.68</v>
      </c>
      <c r="J3201" t="s">
        <v>105</v>
      </c>
      <c r="K3201" t="s">
        <v>106</v>
      </c>
      <c r="L3201">
        <v>2</v>
      </c>
      <c r="M3201">
        <v>0</v>
      </c>
      <c r="N3201">
        <v>4</v>
      </c>
      <c r="O3201" s="6">
        <v>0</v>
      </c>
      <c r="P3201" t="s">
        <v>106</v>
      </c>
      <c r="Q3201" t="s">
        <v>107</v>
      </c>
      <c r="R3201">
        <f>IF(F3201="Monthly",2,0)
+IF(E3201&lt;=6,2,0)
+IF(N3201&lt;=2,2,0)
+IF(L3201&gt;=4,2,0)
+IF(M3201&gt;=2,1,0)
+IF(H3201&gt;=_xlfn.PERCENTILE.INC($H$2:$H$10001,0.75),1,0)</f>
        <v>2</v>
      </c>
      <c r="S3201" t="str">
        <f>IF(R3201&gt;=7,"High",IF(R3201&gt;=4,"Medium","Low"))</f>
        <v>Low</v>
      </c>
    </row>
    <row r="3202" spans="1:19">
      <c r="A3202" t="s">
        <v>3327</v>
      </c>
      <c r="B3202">
        <v>50</v>
      </c>
      <c r="C3202" t="s">
        <v>112</v>
      </c>
      <c r="D3202" t="s">
        <v>137</v>
      </c>
      <c r="E3202">
        <v>10</v>
      </c>
      <c r="F3202" t="s">
        <v>109</v>
      </c>
      <c r="G3202" t="s">
        <v>129</v>
      </c>
      <c r="H3202" s="5">
        <v>1027</v>
      </c>
      <c r="I3202" s="5">
        <v>9130.8700000000008</v>
      </c>
      <c r="J3202" t="s">
        <v>134</v>
      </c>
      <c r="K3202" t="s">
        <v>106</v>
      </c>
      <c r="L3202">
        <v>1</v>
      </c>
      <c r="M3202">
        <v>0</v>
      </c>
      <c r="N3202">
        <v>5</v>
      </c>
      <c r="O3202" s="6">
        <v>10</v>
      </c>
      <c r="P3202" t="s">
        <v>106</v>
      </c>
      <c r="Q3202" t="s">
        <v>106</v>
      </c>
      <c r="R3202">
        <f>IF(F3202="Monthly",2,0)
+IF(E3202&lt;=6,2,0)
+IF(N3202&lt;=2,2,0)
+IF(L3202&gt;=4,2,0)
+IF(M3202&gt;=2,1,0)
+IF(H3202&gt;=_xlfn.PERCENTILE.INC($H$2:$H$10001,0.75),1,0)</f>
        <v>1</v>
      </c>
      <c r="S3202" t="str">
        <f>IF(R3202&gt;=7,"High",IF(R3202&gt;=4,"Medium","Low"))</f>
        <v>Low</v>
      </c>
    </row>
    <row r="3203" spans="1:19">
      <c r="A3203" t="s">
        <v>3328</v>
      </c>
      <c r="B3203">
        <v>25</v>
      </c>
      <c r="C3203" t="s">
        <v>101</v>
      </c>
      <c r="D3203" t="s">
        <v>123</v>
      </c>
      <c r="E3203">
        <v>17</v>
      </c>
      <c r="F3203" t="s">
        <v>103</v>
      </c>
      <c r="G3203" t="s">
        <v>129</v>
      </c>
      <c r="H3203" s="5">
        <v>1034</v>
      </c>
      <c r="I3203" s="5">
        <v>17248.29</v>
      </c>
      <c r="J3203" t="s">
        <v>134</v>
      </c>
      <c r="K3203" t="s">
        <v>106</v>
      </c>
      <c r="L3203">
        <v>0</v>
      </c>
      <c r="M3203">
        <v>0</v>
      </c>
      <c r="N3203">
        <v>4</v>
      </c>
      <c r="O3203" s="6">
        <v>0</v>
      </c>
      <c r="P3203" t="s">
        <v>107</v>
      </c>
      <c r="Q3203" t="s">
        <v>106</v>
      </c>
      <c r="R3203">
        <f>IF(F3203="Monthly",2,0)
+IF(E3203&lt;=6,2,0)
+IF(N3203&lt;=2,2,0)
+IF(L3203&gt;=4,2,0)
+IF(M3203&gt;=2,1,0)
+IF(H3203&gt;=_xlfn.PERCENTILE.INC($H$2:$H$10001,0.75),1,0)</f>
        <v>3</v>
      </c>
      <c r="S3203" t="str">
        <f>IF(R3203&gt;=7,"High",IF(R3203&gt;=4,"Medium","Low"))</f>
        <v>Low</v>
      </c>
    </row>
    <row r="3204" spans="1:19">
      <c r="A3204" t="s">
        <v>3329</v>
      </c>
      <c r="B3204">
        <v>43</v>
      </c>
      <c r="C3204" t="s">
        <v>101</v>
      </c>
      <c r="D3204" t="s">
        <v>126</v>
      </c>
      <c r="E3204">
        <v>33</v>
      </c>
      <c r="F3204" t="s">
        <v>109</v>
      </c>
      <c r="G3204" t="s">
        <v>110</v>
      </c>
      <c r="H3204" s="5">
        <v>743</v>
      </c>
      <c r="I3204" s="5">
        <v>24761.8</v>
      </c>
      <c r="J3204" t="s">
        <v>105</v>
      </c>
      <c r="K3204" t="s">
        <v>106</v>
      </c>
      <c r="L3204">
        <v>0</v>
      </c>
      <c r="M3204">
        <v>0</v>
      </c>
      <c r="N3204">
        <v>4</v>
      </c>
      <c r="O3204" s="6">
        <v>0</v>
      </c>
      <c r="P3204" t="s">
        <v>107</v>
      </c>
      <c r="Q3204" t="s">
        <v>107</v>
      </c>
      <c r="R3204">
        <f>IF(F3204="Monthly",2,0)
+IF(E3204&lt;=6,2,0)
+IF(N3204&lt;=2,2,0)
+IF(L3204&gt;=4,2,0)
+IF(M3204&gt;=2,1,0)
+IF(H3204&gt;=_xlfn.PERCENTILE.INC($H$2:$H$10001,0.75),1,0)</f>
        <v>0</v>
      </c>
      <c r="S3204" t="str">
        <f>IF(R3204&gt;=7,"High",IF(R3204&gt;=4,"Medium","Low"))</f>
        <v>Low</v>
      </c>
    </row>
    <row r="3205" spans="1:19">
      <c r="A3205" t="s">
        <v>3330</v>
      </c>
      <c r="B3205">
        <v>37</v>
      </c>
      <c r="C3205" t="s">
        <v>112</v>
      </c>
      <c r="D3205" t="s">
        <v>102</v>
      </c>
      <c r="E3205">
        <v>33</v>
      </c>
      <c r="F3205" t="s">
        <v>103</v>
      </c>
      <c r="G3205" t="s">
        <v>110</v>
      </c>
      <c r="H3205" s="5">
        <v>699</v>
      </c>
      <c r="I3205" s="5">
        <v>22750.03</v>
      </c>
      <c r="J3205" t="s">
        <v>134</v>
      </c>
      <c r="K3205" t="s">
        <v>106</v>
      </c>
      <c r="L3205">
        <v>1</v>
      </c>
      <c r="M3205">
        <v>0</v>
      </c>
      <c r="N3205">
        <v>4</v>
      </c>
      <c r="O3205" s="6">
        <v>0</v>
      </c>
      <c r="P3205" t="s">
        <v>107</v>
      </c>
      <c r="Q3205" t="s">
        <v>107</v>
      </c>
      <c r="R3205">
        <f>IF(F3205="Monthly",2,0)
+IF(E3205&lt;=6,2,0)
+IF(N3205&lt;=2,2,0)
+IF(L3205&gt;=4,2,0)
+IF(M3205&gt;=2,1,0)
+IF(H3205&gt;=_xlfn.PERCENTILE.INC($H$2:$H$10001,0.75),1,0)</f>
        <v>2</v>
      </c>
      <c r="S3205" t="str">
        <f>IF(R3205&gt;=7,"High",IF(R3205&gt;=4,"Medium","Low"))</f>
        <v>Low</v>
      </c>
    </row>
    <row r="3206" spans="1:19">
      <c r="A3206" t="s">
        <v>3331</v>
      </c>
      <c r="B3206">
        <v>45</v>
      </c>
      <c r="C3206" t="s">
        <v>101</v>
      </c>
      <c r="D3206" t="s">
        <v>102</v>
      </c>
      <c r="E3206">
        <v>41</v>
      </c>
      <c r="F3206" t="s">
        <v>103</v>
      </c>
      <c r="G3206" t="s">
        <v>104</v>
      </c>
      <c r="H3206" s="5">
        <v>546</v>
      </c>
      <c r="I3206" s="5">
        <v>22368.15</v>
      </c>
      <c r="J3206" t="s">
        <v>115</v>
      </c>
      <c r="K3206" t="s">
        <v>106</v>
      </c>
      <c r="L3206">
        <v>1</v>
      </c>
      <c r="M3206">
        <v>0</v>
      </c>
      <c r="N3206">
        <v>4</v>
      </c>
      <c r="O3206" s="6">
        <v>0</v>
      </c>
      <c r="P3206" t="s">
        <v>106</v>
      </c>
      <c r="Q3206" t="s">
        <v>107</v>
      </c>
      <c r="R3206">
        <f>IF(F3206="Monthly",2,0)
+IF(E3206&lt;=6,2,0)
+IF(N3206&lt;=2,2,0)
+IF(L3206&gt;=4,2,0)
+IF(M3206&gt;=2,1,0)
+IF(H3206&gt;=_xlfn.PERCENTILE.INC($H$2:$H$10001,0.75),1,0)</f>
        <v>2</v>
      </c>
      <c r="S3206" t="str">
        <f>IF(R3206&gt;=7,"High",IF(R3206&gt;=4,"Medium","Low"))</f>
        <v>Low</v>
      </c>
    </row>
    <row r="3207" spans="1:19">
      <c r="A3207" t="s">
        <v>3332</v>
      </c>
      <c r="B3207">
        <v>35</v>
      </c>
      <c r="C3207" t="s">
        <v>101</v>
      </c>
      <c r="D3207" t="s">
        <v>133</v>
      </c>
      <c r="E3207">
        <v>41</v>
      </c>
      <c r="F3207" t="s">
        <v>103</v>
      </c>
      <c r="G3207" t="s">
        <v>104</v>
      </c>
      <c r="H3207" s="5">
        <v>529</v>
      </c>
      <c r="I3207" s="5">
        <f>RawCustomerTable[[#This Row],[Monthly_Charges]]*RawCustomerTable[[#This Row],[Tenure_Months]]*(1-RawCustomerTable[[#This Row],[Discount_Percent]]/100)</f>
        <v>21689</v>
      </c>
      <c r="J3207" t="s">
        <v>134</v>
      </c>
      <c r="K3207" t="s">
        <v>106</v>
      </c>
      <c r="L3207">
        <v>0</v>
      </c>
      <c r="M3207">
        <v>0</v>
      </c>
      <c r="N3207">
        <v>5</v>
      </c>
      <c r="O3207" s="6">
        <v>0</v>
      </c>
      <c r="P3207" t="s">
        <v>106</v>
      </c>
      <c r="Q3207" t="s">
        <v>107</v>
      </c>
      <c r="R3207">
        <f>IF(F3207="Monthly",2,0)
+IF(E3207&lt;=6,2,0)
+IF(N3207&lt;=2,2,0)
+IF(L3207&gt;=4,2,0)
+IF(M3207&gt;=2,1,0)
+IF(H3207&gt;=_xlfn.PERCENTILE.INC($H$2:$H$10001,0.75),1,0)</f>
        <v>2</v>
      </c>
      <c r="S3207" t="str">
        <f>IF(R3207&gt;=7,"High",IF(R3207&gt;=4,"Medium","Low"))</f>
        <v>Low</v>
      </c>
    </row>
    <row r="3208" spans="1:19">
      <c r="A3208" t="s">
        <v>3333</v>
      </c>
      <c r="B3208">
        <v>21</v>
      </c>
      <c r="C3208" t="s">
        <v>101</v>
      </c>
      <c r="D3208" t="s">
        <v>131</v>
      </c>
      <c r="E3208">
        <v>44</v>
      </c>
      <c r="F3208" t="s">
        <v>109</v>
      </c>
      <c r="G3208" t="s">
        <v>104</v>
      </c>
      <c r="H3208" s="5">
        <v>447</v>
      </c>
      <c r="I3208" s="5">
        <v>19645.04</v>
      </c>
      <c r="J3208" t="s">
        <v>105</v>
      </c>
      <c r="K3208" t="s">
        <v>106</v>
      </c>
      <c r="L3208">
        <v>1</v>
      </c>
      <c r="M3208">
        <v>0</v>
      </c>
      <c r="N3208">
        <v>5</v>
      </c>
      <c r="O3208" s="6">
        <v>0</v>
      </c>
      <c r="P3208" t="s">
        <v>106</v>
      </c>
      <c r="Q3208" t="s">
        <v>107</v>
      </c>
      <c r="R3208">
        <f>IF(F3208="Monthly",2,0)
+IF(E3208&lt;=6,2,0)
+IF(N3208&lt;=2,2,0)
+IF(L3208&gt;=4,2,0)
+IF(M3208&gt;=2,1,0)
+IF(H3208&gt;=_xlfn.PERCENTILE.INC($H$2:$H$10001,0.75),1,0)</f>
        <v>0</v>
      </c>
      <c r="S3208" t="str">
        <f>IF(R3208&gt;=7,"High",IF(R3208&gt;=4,"Medium","Low"))</f>
        <v>Low</v>
      </c>
    </row>
    <row r="3209" spans="1:19">
      <c r="A3209" t="s">
        <v>3334</v>
      </c>
      <c r="B3209">
        <v>34</v>
      </c>
      <c r="C3209" t="s">
        <v>101</v>
      </c>
      <c r="D3209" t="s">
        <v>113</v>
      </c>
      <c r="E3209">
        <v>52</v>
      </c>
      <c r="F3209" t="s">
        <v>103</v>
      </c>
      <c r="G3209" t="s">
        <v>104</v>
      </c>
      <c r="H3209" s="5">
        <v>513</v>
      </c>
      <c r="I3209" s="5">
        <v>27402.69</v>
      </c>
      <c r="J3209" t="s">
        <v>117</v>
      </c>
      <c r="K3209" t="s">
        <v>106</v>
      </c>
      <c r="L3209">
        <v>0</v>
      </c>
      <c r="M3209">
        <v>0</v>
      </c>
      <c r="N3209">
        <v>5</v>
      </c>
      <c r="O3209" s="6">
        <v>0</v>
      </c>
      <c r="P3209" t="s">
        <v>107</v>
      </c>
      <c r="Q3209" t="s">
        <v>107</v>
      </c>
      <c r="R3209">
        <f>IF(F3209="Monthly",2,0)
+IF(E3209&lt;=6,2,0)
+IF(N3209&lt;=2,2,0)
+IF(L3209&gt;=4,2,0)
+IF(M3209&gt;=2,1,0)
+IF(H3209&gt;=_xlfn.PERCENTILE.INC($H$2:$H$10001,0.75),1,0)</f>
        <v>2</v>
      </c>
      <c r="S3209" t="str">
        <f>IF(R3209&gt;=7,"High",IF(R3209&gt;=4,"Medium","Low"))</f>
        <v>Low</v>
      </c>
    </row>
    <row r="3210" spans="1:19">
      <c r="A3210" t="s">
        <v>3335</v>
      </c>
      <c r="B3210">
        <v>47</v>
      </c>
      <c r="C3210" t="s">
        <v>112</v>
      </c>
      <c r="D3210" t="s">
        <v>137</v>
      </c>
      <c r="E3210">
        <v>72</v>
      </c>
      <c r="F3210" t="s">
        <v>121</v>
      </c>
      <c r="G3210" t="s">
        <v>110</v>
      </c>
      <c r="H3210" s="5">
        <v>766</v>
      </c>
      <c r="I3210" s="5">
        <v>55714.14</v>
      </c>
      <c r="J3210" t="s">
        <v>140</v>
      </c>
      <c r="K3210" t="s">
        <v>106</v>
      </c>
      <c r="L3210">
        <v>0</v>
      </c>
      <c r="M3210">
        <v>0</v>
      </c>
      <c r="N3210">
        <v>5</v>
      </c>
      <c r="O3210" s="6">
        <v>0</v>
      </c>
      <c r="P3210" t="s">
        <v>107</v>
      </c>
      <c r="Q3210" t="s">
        <v>107</v>
      </c>
      <c r="R3210">
        <f>IF(F3210="Monthly",2,0)
+IF(E3210&lt;=6,2,0)
+IF(N3210&lt;=2,2,0)
+IF(L3210&gt;=4,2,0)
+IF(M3210&gt;=2,1,0)
+IF(H3210&gt;=_xlfn.PERCENTILE.INC($H$2:$H$10001,0.75),1,0)</f>
        <v>0</v>
      </c>
      <c r="S3210" t="str">
        <f>IF(R3210&gt;=7,"High",IF(R3210&gt;=4,"Medium","Low"))</f>
        <v>Low</v>
      </c>
    </row>
    <row r="3211" spans="1:19">
      <c r="A3211" t="s">
        <v>3336</v>
      </c>
      <c r="B3211">
        <v>39</v>
      </c>
      <c r="C3211" t="s">
        <v>101</v>
      </c>
      <c r="D3211" t="s">
        <v>119</v>
      </c>
      <c r="E3211">
        <v>37</v>
      </c>
      <c r="F3211" t="s">
        <v>103</v>
      </c>
      <c r="G3211" t="s">
        <v>104</v>
      </c>
      <c r="H3211" s="5">
        <v>396</v>
      </c>
      <c r="I3211" s="5">
        <v>14273.69</v>
      </c>
      <c r="J3211" t="s">
        <v>134</v>
      </c>
      <c r="K3211" t="s">
        <v>106</v>
      </c>
      <c r="L3211">
        <v>1</v>
      </c>
      <c r="M3211">
        <v>0</v>
      </c>
      <c r="N3211">
        <v>5</v>
      </c>
      <c r="O3211" s="6">
        <v>0</v>
      </c>
      <c r="P3211" t="s">
        <v>106</v>
      </c>
      <c r="Q3211" t="s">
        <v>107</v>
      </c>
      <c r="R3211">
        <f>IF(F3211="Monthly",2,0)
+IF(E3211&lt;=6,2,0)
+IF(N3211&lt;=2,2,0)
+IF(L3211&gt;=4,2,0)
+IF(M3211&gt;=2,1,0)
+IF(H3211&gt;=_xlfn.PERCENTILE.INC($H$2:$H$10001,0.75),1,0)</f>
        <v>2</v>
      </c>
      <c r="S3211" t="str">
        <f>IF(R3211&gt;=7,"High",IF(R3211&gt;=4,"Medium","Low"))</f>
        <v>Low</v>
      </c>
    </row>
    <row r="3212" spans="1:19">
      <c r="A3212" t="s">
        <v>3337</v>
      </c>
      <c r="B3212">
        <v>33</v>
      </c>
      <c r="C3212" t="s">
        <v>101</v>
      </c>
      <c r="D3212" t="s">
        <v>126</v>
      </c>
      <c r="E3212">
        <v>20</v>
      </c>
      <c r="F3212" t="s">
        <v>103</v>
      </c>
      <c r="G3212" t="s">
        <v>110</v>
      </c>
      <c r="H3212" s="5">
        <v>700</v>
      </c>
      <c r="I3212" s="5">
        <v>13685.3</v>
      </c>
      <c r="J3212" t="s">
        <v>105</v>
      </c>
      <c r="K3212" t="s">
        <v>106</v>
      </c>
      <c r="L3212">
        <v>0</v>
      </c>
      <c r="M3212">
        <v>0</v>
      </c>
      <c r="N3212">
        <v>5</v>
      </c>
      <c r="O3212" s="6">
        <v>0</v>
      </c>
      <c r="P3212" t="s">
        <v>107</v>
      </c>
      <c r="Q3212" t="s">
        <v>107</v>
      </c>
      <c r="R3212">
        <f>IF(F3212="Monthly",2,0)
+IF(E3212&lt;=6,2,0)
+IF(N3212&lt;=2,2,0)
+IF(L3212&gt;=4,2,0)
+IF(M3212&gt;=2,1,0)
+IF(H3212&gt;=_xlfn.PERCENTILE.INC($H$2:$H$10001,0.75),1,0)</f>
        <v>2</v>
      </c>
      <c r="S3212" t="str">
        <f>IF(R3212&gt;=7,"High",IF(R3212&gt;=4,"Medium","Low"))</f>
        <v>Low</v>
      </c>
    </row>
    <row r="3213" spans="1:19">
      <c r="A3213" t="s">
        <v>3338</v>
      </c>
      <c r="B3213">
        <v>45</v>
      </c>
      <c r="C3213" t="s">
        <v>101</v>
      </c>
      <c r="D3213" t="s">
        <v>131</v>
      </c>
      <c r="E3213">
        <v>34</v>
      </c>
      <c r="F3213" t="s">
        <v>109</v>
      </c>
      <c r="G3213" t="s">
        <v>110</v>
      </c>
      <c r="H3213" s="5">
        <v>735</v>
      </c>
      <c r="I3213" s="5">
        <v>22580.97</v>
      </c>
      <c r="J3213" t="s">
        <v>117</v>
      </c>
      <c r="K3213" t="s">
        <v>107</v>
      </c>
      <c r="L3213">
        <v>3</v>
      </c>
      <c r="M3213">
        <v>1</v>
      </c>
      <c r="N3213">
        <v>3</v>
      </c>
      <c r="O3213" s="6">
        <v>10</v>
      </c>
      <c r="P3213" t="s">
        <v>106</v>
      </c>
      <c r="Q3213" t="s">
        <v>107</v>
      </c>
      <c r="R3213">
        <f>IF(F3213="Monthly",2,0)
+IF(E3213&lt;=6,2,0)
+IF(N3213&lt;=2,2,0)
+IF(L3213&gt;=4,2,0)
+IF(M3213&gt;=2,1,0)
+IF(H3213&gt;=_xlfn.PERCENTILE.INC($H$2:$H$10001,0.75),1,0)</f>
        <v>0</v>
      </c>
      <c r="S3213" t="str">
        <f>IF(R3213&gt;=7,"High",IF(R3213&gt;=4,"Medium","Low"))</f>
        <v>Low</v>
      </c>
    </row>
    <row r="3214" spans="1:19">
      <c r="A3214" t="s">
        <v>3339</v>
      </c>
      <c r="B3214">
        <v>30</v>
      </c>
      <c r="C3214" t="s">
        <v>101</v>
      </c>
      <c r="D3214" t="s">
        <v>126</v>
      </c>
      <c r="E3214">
        <v>20</v>
      </c>
      <c r="F3214" t="s">
        <v>103</v>
      </c>
      <c r="G3214" t="s">
        <v>129</v>
      </c>
      <c r="H3214" s="5">
        <v>999</v>
      </c>
      <c r="I3214" s="5">
        <v>20169.52</v>
      </c>
      <c r="J3214" t="s">
        <v>134</v>
      </c>
      <c r="K3214" t="s">
        <v>107</v>
      </c>
      <c r="L3214">
        <v>0</v>
      </c>
      <c r="M3214">
        <v>0</v>
      </c>
      <c r="N3214">
        <v>5</v>
      </c>
      <c r="O3214" s="6">
        <v>0</v>
      </c>
      <c r="P3214" t="s">
        <v>106</v>
      </c>
      <c r="Q3214" t="s">
        <v>107</v>
      </c>
      <c r="R3214">
        <f>IF(F3214="Monthly",2,0)
+IF(E3214&lt;=6,2,0)
+IF(N3214&lt;=2,2,0)
+IF(L3214&gt;=4,2,0)
+IF(M3214&gt;=2,1,0)
+IF(H3214&gt;=_xlfn.PERCENTILE.INC($H$2:$H$10001,0.75),1,0)</f>
        <v>3</v>
      </c>
      <c r="S3214" t="str">
        <f>IF(R3214&gt;=7,"High",IF(R3214&gt;=4,"Medium","Low"))</f>
        <v>Low</v>
      </c>
    </row>
    <row r="3215" spans="1:19">
      <c r="A3215" t="s">
        <v>3340</v>
      </c>
      <c r="B3215">
        <v>27</v>
      </c>
      <c r="C3215" t="s">
        <v>101</v>
      </c>
      <c r="D3215" t="s">
        <v>113</v>
      </c>
      <c r="E3215">
        <v>20</v>
      </c>
      <c r="F3215" t="s">
        <v>103</v>
      </c>
      <c r="G3215" t="s">
        <v>129</v>
      </c>
      <c r="H3215" s="5">
        <v>1036</v>
      </c>
      <c r="I3215" s="5">
        <v>20252.98</v>
      </c>
      <c r="J3215" t="s">
        <v>105</v>
      </c>
      <c r="K3215" t="s">
        <v>106</v>
      </c>
      <c r="L3215">
        <v>3</v>
      </c>
      <c r="M3215">
        <v>2</v>
      </c>
      <c r="N3215">
        <v>4</v>
      </c>
      <c r="O3215" s="6">
        <v>0</v>
      </c>
      <c r="P3215" t="s">
        <v>107</v>
      </c>
      <c r="Q3215" t="s">
        <v>106</v>
      </c>
      <c r="R3215">
        <f>IF(F3215="Monthly",2,0)
+IF(E3215&lt;=6,2,0)
+IF(N3215&lt;=2,2,0)
+IF(L3215&gt;=4,2,0)
+IF(M3215&gt;=2,1,0)
+IF(H3215&gt;=_xlfn.PERCENTILE.INC($H$2:$H$10001,0.75),1,0)</f>
        <v>4</v>
      </c>
      <c r="S3215" t="str">
        <f>IF(R3215&gt;=7,"High",IF(R3215&gt;=4,"Medium","Low"))</f>
        <v>Medium</v>
      </c>
    </row>
    <row r="3216" spans="1:19">
      <c r="A3216" t="s">
        <v>3341</v>
      </c>
      <c r="B3216">
        <v>53</v>
      </c>
      <c r="C3216" t="s">
        <v>112</v>
      </c>
      <c r="D3216" t="s">
        <v>133</v>
      </c>
      <c r="E3216">
        <v>19</v>
      </c>
      <c r="F3216" t="s">
        <v>103</v>
      </c>
      <c r="G3216" t="s">
        <v>104</v>
      </c>
      <c r="H3216" s="5">
        <v>521</v>
      </c>
      <c r="I3216" s="5">
        <v>10109.049999999999</v>
      </c>
      <c r="J3216" t="s">
        <v>115</v>
      </c>
      <c r="K3216" t="s">
        <v>106</v>
      </c>
      <c r="L3216">
        <v>6</v>
      </c>
      <c r="M3216">
        <v>2</v>
      </c>
      <c r="N3216">
        <v>5</v>
      </c>
      <c r="O3216" s="6">
        <v>0</v>
      </c>
      <c r="P3216" t="s">
        <v>107</v>
      </c>
      <c r="Q3216" t="s">
        <v>106</v>
      </c>
      <c r="R3216">
        <f>IF(F3216="Monthly",2,0)
+IF(E3216&lt;=6,2,0)
+IF(N3216&lt;=2,2,0)
+IF(L3216&gt;=4,2,0)
+IF(M3216&gt;=2,1,0)
+IF(H3216&gt;=_xlfn.PERCENTILE.INC($H$2:$H$10001,0.75),1,0)</f>
        <v>5</v>
      </c>
      <c r="S3216" t="str">
        <f>IF(R3216&gt;=7,"High",IF(R3216&gt;=4,"Medium","Low"))</f>
        <v>Medium</v>
      </c>
    </row>
    <row r="3217" spans="1:19">
      <c r="A3217" t="s">
        <v>3342</v>
      </c>
      <c r="B3217">
        <v>32</v>
      </c>
      <c r="C3217" t="s">
        <v>112</v>
      </c>
      <c r="D3217" t="s">
        <v>102</v>
      </c>
      <c r="E3217">
        <v>20</v>
      </c>
      <c r="F3217" t="s">
        <v>121</v>
      </c>
      <c r="G3217" t="s">
        <v>104</v>
      </c>
      <c r="H3217" s="5">
        <v>450</v>
      </c>
      <c r="I3217" s="5">
        <v>8871.82</v>
      </c>
      <c r="J3217" t="s">
        <v>140</v>
      </c>
      <c r="K3217" t="s">
        <v>107</v>
      </c>
      <c r="L3217">
        <v>0</v>
      </c>
      <c r="M3217">
        <v>0</v>
      </c>
      <c r="N3217">
        <v>5</v>
      </c>
      <c r="O3217" s="6">
        <v>0</v>
      </c>
      <c r="P3217" t="s">
        <v>107</v>
      </c>
      <c r="Q3217" t="s">
        <v>107</v>
      </c>
      <c r="R3217">
        <f>IF(F3217="Monthly",2,0)
+IF(E3217&lt;=6,2,0)
+IF(N3217&lt;=2,2,0)
+IF(L3217&gt;=4,2,0)
+IF(M3217&gt;=2,1,0)
+IF(H3217&gt;=_xlfn.PERCENTILE.INC($H$2:$H$10001,0.75),1,0)</f>
        <v>0</v>
      </c>
      <c r="S3217" t="str">
        <f>IF(R3217&gt;=7,"High",IF(R3217&gt;=4,"Medium","Low"))</f>
        <v>Low</v>
      </c>
    </row>
    <row r="3218" spans="1:19">
      <c r="A3218" t="s">
        <v>3343</v>
      </c>
      <c r="B3218">
        <v>27</v>
      </c>
      <c r="C3218" t="s">
        <v>112</v>
      </c>
      <c r="D3218" t="s">
        <v>133</v>
      </c>
      <c r="E3218">
        <v>41</v>
      </c>
      <c r="F3218" t="s">
        <v>103</v>
      </c>
      <c r="G3218" t="s">
        <v>110</v>
      </c>
      <c r="H3218" s="5">
        <v>691</v>
      </c>
      <c r="I3218" s="5">
        <v>27944.92</v>
      </c>
      <c r="J3218" t="s">
        <v>134</v>
      </c>
      <c r="K3218" t="s">
        <v>106</v>
      </c>
      <c r="L3218">
        <v>1</v>
      </c>
      <c r="M3218">
        <v>0</v>
      </c>
      <c r="N3218">
        <v>5</v>
      </c>
      <c r="O3218" s="6">
        <v>0</v>
      </c>
      <c r="P3218" t="s">
        <v>107</v>
      </c>
      <c r="Q3218" t="s">
        <v>107</v>
      </c>
      <c r="R3218">
        <f>IF(F3218="Monthly",2,0)
+IF(E3218&lt;=6,2,0)
+IF(N3218&lt;=2,2,0)
+IF(L3218&gt;=4,2,0)
+IF(M3218&gt;=2,1,0)
+IF(H3218&gt;=_xlfn.PERCENTILE.INC($H$2:$H$10001,0.75),1,0)</f>
        <v>2</v>
      </c>
      <c r="S3218" t="str">
        <f>IF(R3218&gt;=7,"High",IF(R3218&gt;=4,"Medium","Low"))</f>
        <v>Low</v>
      </c>
    </row>
    <row r="3219" spans="1:19">
      <c r="A3219" t="s">
        <v>3344</v>
      </c>
      <c r="B3219">
        <v>39</v>
      </c>
      <c r="C3219" t="s">
        <v>112</v>
      </c>
      <c r="D3219" t="s">
        <v>133</v>
      </c>
      <c r="E3219">
        <v>20</v>
      </c>
      <c r="F3219" t="s">
        <v>103</v>
      </c>
      <c r="G3219" t="s">
        <v>110</v>
      </c>
      <c r="H3219" s="5">
        <v>795</v>
      </c>
      <c r="I3219" s="5">
        <v>15450.77</v>
      </c>
      <c r="J3219" t="s">
        <v>117</v>
      </c>
      <c r="K3219" t="s">
        <v>106</v>
      </c>
      <c r="L3219">
        <v>1</v>
      </c>
      <c r="M3219">
        <v>0</v>
      </c>
      <c r="N3219">
        <v>5</v>
      </c>
      <c r="O3219" s="6">
        <v>0</v>
      </c>
      <c r="P3219" t="s">
        <v>107</v>
      </c>
      <c r="Q3219" t="s">
        <v>106</v>
      </c>
      <c r="R3219">
        <f>IF(F3219="Monthly",2,0)
+IF(E3219&lt;=6,2,0)
+IF(N3219&lt;=2,2,0)
+IF(L3219&gt;=4,2,0)
+IF(M3219&gt;=2,1,0)
+IF(H3219&gt;=_xlfn.PERCENTILE.INC($H$2:$H$10001,0.75),1,0)</f>
        <v>3</v>
      </c>
      <c r="S3219" t="str">
        <f>IF(R3219&gt;=7,"High",IF(R3219&gt;=4,"Medium","Low"))</f>
        <v>Low</v>
      </c>
    </row>
    <row r="3220" spans="1:19">
      <c r="A3220" t="s">
        <v>3345</v>
      </c>
      <c r="B3220">
        <v>19</v>
      </c>
      <c r="C3220" t="s">
        <v>101</v>
      </c>
      <c r="D3220" t="s">
        <v>133</v>
      </c>
      <c r="E3220">
        <v>24</v>
      </c>
      <c r="F3220" t="s">
        <v>103</v>
      </c>
      <c r="G3220" t="s">
        <v>104</v>
      </c>
      <c r="H3220" s="5">
        <v>497</v>
      </c>
      <c r="I3220" s="5">
        <v>12230.02</v>
      </c>
      <c r="J3220" t="s">
        <v>115</v>
      </c>
      <c r="K3220" t="s">
        <v>106</v>
      </c>
      <c r="L3220">
        <v>0</v>
      </c>
      <c r="M3220">
        <v>0</v>
      </c>
      <c r="N3220">
        <v>5</v>
      </c>
      <c r="O3220" s="6">
        <v>0</v>
      </c>
      <c r="P3220" t="s">
        <v>107</v>
      </c>
      <c r="Q3220" t="s">
        <v>107</v>
      </c>
      <c r="R3220">
        <f>IF(F3220="Monthly",2,0)
+IF(E3220&lt;=6,2,0)
+IF(N3220&lt;=2,2,0)
+IF(L3220&gt;=4,2,0)
+IF(M3220&gt;=2,1,0)
+IF(H3220&gt;=_xlfn.PERCENTILE.INC($H$2:$H$10001,0.75),1,0)</f>
        <v>2</v>
      </c>
      <c r="S3220" t="str">
        <f>IF(R3220&gt;=7,"High",IF(R3220&gt;=4,"Medium","Low"))</f>
        <v>Low</v>
      </c>
    </row>
    <row r="3221" spans="1:19">
      <c r="A3221" t="s">
        <v>3346</v>
      </c>
      <c r="B3221">
        <v>18</v>
      </c>
      <c r="C3221" t="s">
        <v>101</v>
      </c>
      <c r="D3221" t="s">
        <v>159</v>
      </c>
      <c r="E3221">
        <v>28</v>
      </c>
      <c r="F3221" t="s">
        <v>121</v>
      </c>
      <c r="G3221" t="s">
        <v>110</v>
      </c>
      <c r="H3221" s="5">
        <v>774</v>
      </c>
      <c r="I3221" s="5">
        <v>21913.18</v>
      </c>
      <c r="J3221" t="s">
        <v>134</v>
      </c>
      <c r="K3221" t="s">
        <v>106</v>
      </c>
      <c r="L3221">
        <v>2</v>
      </c>
      <c r="M3221">
        <v>0</v>
      </c>
      <c r="N3221">
        <v>5</v>
      </c>
      <c r="O3221" s="6">
        <v>0</v>
      </c>
      <c r="P3221" t="s">
        <v>107</v>
      </c>
      <c r="Q3221" t="s">
        <v>107</v>
      </c>
      <c r="R3221">
        <f>IF(F3221="Monthly",2,0)
+IF(E3221&lt;=6,2,0)
+IF(N3221&lt;=2,2,0)
+IF(L3221&gt;=4,2,0)
+IF(M3221&gt;=2,1,0)
+IF(H3221&gt;=_xlfn.PERCENTILE.INC($H$2:$H$10001,0.75),1,0)</f>
        <v>0</v>
      </c>
      <c r="S3221" t="str">
        <f>IF(R3221&gt;=7,"High",IF(R3221&gt;=4,"Medium","Low"))</f>
        <v>Low</v>
      </c>
    </row>
    <row r="3222" spans="1:19">
      <c r="A3222" t="s">
        <v>3347</v>
      </c>
      <c r="B3222">
        <v>43</v>
      </c>
      <c r="C3222" t="s">
        <v>112</v>
      </c>
      <c r="D3222" t="s">
        <v>119</v>
      </c>
      <c r="E3222">
        <v>59</v>
      </c>
      <c r="F3222" t="s">
        <v>103</v>
      </c>
      <c r="G3222" t="s">
        <v>104</v>
      </c>
      <c r="H3222" s="5">
        <v>407</v>
      </c>
      <c r="I3222" s="5">
        <v>24026.87</v>
      </c>
      <c r="J3222" t="s">
        <v>105</v>
      </c>
      <c r="K3222" t="s">
        <v>106</v>
      </c>
      <c r="L3222">
        <v>0</v>
      </c>
      <c r="M3222">
        <v>0</v>
      </c>
      <c r="N3222">
        <v>5</v>
      </c>
      <c r="O3222" s="6">
        <v>0</v>
      </c>
      <c r="P3222" t="s">
        <v>106</v>
      </c>
      <c r="Q3222" t="s">
        <v>106</v>
      </c>
      <c r="R3222">
        <f>IF(F3222="Monthly",2,0)
+IF(E3222&lt;=6,2,0)
+IF(N3222&lt;=2,2,0)
+IF(L3222&gt;=4,2,0)
+IF(M3222&gt;=2,1,0)
+IF(H3222&gt;=_xlfn.PERCENTILE.INC($H$2:$H$10001,0.75),1,0)</f>
        <v>2</v>
      </c>
      <c r="S3222" t="str">
        <f>IF(R3222&gt;=7,"High",IF(R3222&gt;=4,"Medium","Low"))</f>
        <v>Low</v>
      </c>
    </row>
    <row r="3223" spans="1:19">
      <c r="A3223" t="s">
        <v>3348</v>
      </c>
      <c r="B3223">
        <v>26</v>
      </c>
      <c r="C3223" t="s">
        <v>101</v>
      </c>
      <c r="D3223" t="s">
        <v>123</v>
      </c>
      <c r="E3223">
        <v>21</v>
      </c>
      <c r="F3223" t="s">
        <v>109</v>
      </c>
      <c r="G3223" t="s">
        <v>110</v>
      </c>
      <c r="H3223" s="5">
        <v>764</v>
      </c>
      <c r="I3223" s="5">
        <v>14972.61</v>
      </c>
      <c r="J3223" t="s">
        <v>115</v>
      </c>
      <c r="K3223" t="s">
        <v>106</v>
      </c>
      <c r="L3223">
        <v>3</v>
      </c>
      <c r="M3223">
        <v>0</v>
      </c>
      <c r="N3223">
        <v>5</v>
      </c>
      <c r="O3223" s="6">
        <v>5</v>
      </c>
      <c r="P3223" t="s">
        <v>106</v>
      </c>
      <c r="Q3223" t="s">
        <v>107</v>
      </c>
      <c r="R3223">
        <f>IF(F3223="Monthly",2,0)
+IF(E3223&lt;=6,2,0)
+IF(N3223&lt;=2,2,0)
+IF(L3223&gt;=4,2,0)
+IF(M3223&gt;=2,1,0)
+IF(H3223&gt;=_xlfn.PERCENTILE.INC($H$2:$H$10001,0.75),1,0)</f>
        <v>0</v>
      </c>
      <c r="S3223" t="str">
        <f>IF(R3223&gt;=7,"High",IF(R3223&gt;=4,"Medium","Low"))</f>
        <v>Low</v>
      </c>
    </row>
    <row r="3224" spans="1:19">
      <c r="A3224" t="s">
        <v>3349</v>
      </c>
      <c r="B3224">
        <v>35</v>
      </c>
      <c r="C3224" t="s">
        <v>112</v>
      </c>
      <c r="D3224" t="s">
        <v>126</v>
      </c>
      <c r="E3224">
        <v>19</v>
      </c>
      <c r="F3224" t="s">
        <v>103</v>
      </c>
      <c r="G3224" t="s">
        <v>129</v>
      </c>
      <c r="H3224" s="5">
        <v>1017</v>
      </c>
      <c r="I3224" s="5">
        <v>19898.68</v>
      </c>
      <c r="J3224" t="s">
        <v>117</v>
      </c>
      <c r="K3224" t="s">
        <v>106</v>
      </c>
      <c r="L3224">
        <v>1</v>
      </c>
      <c r="M3224">
        <v>0</v>
      </c>
      <c r="N3224">
        <v>5</v>
      </c>
      <c r="O3224" s="6">
        <v>0</v>
      </c>
      <c r="P3224" t="s">
        <v>107</v>
      </c>
      <c r="Q3224" t="s">
        <v>106</v>
      </c>
      <c r="R3224">
        <f>IF(F3224="Monthly",2,0)
+IF(E3224&lt;=6,2,0)
+IF(N3224&lt;=2,2,0)
+IF(L3224&gt;=4,2,0)
+IF(M3224&gt;=2,1,0)
+IF(H3224&gt;=_xlfn.PERCENTILE.INC($H$2:$H$10001,0.75),1,0)</f>
        <v>3</v>
      </c>
      <c r="S3224" t="str">
        <f>IF(R3224&gt;=7,"High",IF(R3224&gt;=4,"Medium","Low"))</f>
        <v>Low</v>
      </c>
    </row>
    <row r="3225" spans="1:19">
      <c r="A3225" t="s">
        <v>3350</v>
      </c>
      <c r="B3225">
        <v>39</v>
      </c>
      <c r="C3225" t="s">
        <v>112</v>
      </c>
      <c r="D3225" t="s">
        <v>102</v>
      </c>
      <c r="E3225">
        <v>44</v>
      </c>
      <c r="F3225" t="s">
        <v>109</v>
      </c>
      <c r="G3225" t="s">
        <v>129</v>
      </c>
      <c r="H3225" s="5">
        <v>1029</v>
      </c>
      <c r="I3225" s="5">
        <v>44127.32</v>
      </c>
      <c r="J3225" t="s">
        <v>117</v>
      </c>
      <c r="K3225" t="s">
        <v>106</v>
      </c>
      <c r="L3225">
        <v>3</v>
      </c>
      <c r="M3225">
        <v>0</v>
      </c>
      <c r="N3225">
        <v>5</v>
      </c>
      <c r="O3225" s="6">
        <v>0</v>
      </c>
      <c r="P3225" t="s">
        <v>107</v>
      </c>
      <c r="Q3225" t="s">
        <v>107</v>
      </c>
      <c r="R3225">
        <f>IF(F3225="Monthly",2,0)
+IF(E3225&lt;=6,2,0)
+IF(N3225&lt;=2,2,0)
+IF(L3225&gt;=4,2,0)
+IF(M3225&gt;=2,1,0)
+IF(H3225&gt;=_xlfn.PERCENTILE.INC($H$2:$H$10001,0.75),1,0)</f>
        <v>1</v>
      </c>
      <c r="S3225" t="str">
        <f>IF(R3225&gt;=7,"High",IF(R3225&gt;=4,"Medium","Low"))</f>
        <v>Low</v>
      </c>
    </row>
    <row r="3226" spans="1:19">
      <c r="A3226" t="s">
        <v>3351</v>
      </c>
      <c r="B3226">
        <v>54</v>
      </c>
      <c r="C3226" t="s">
        <v>101</v>
      </c>
      <c r="D3226" t="s">
        <v>159</v>
      </c>
      <c r="E3226">
        <v>35</v>
      </c>
      <c r="F3226" t="s">
        <v>109</v>
      </c>
      <c r="G3226" t="s">
        <v>110</v>
      </c>
      <c r="H3226" s="5">
        <v>708</v>
      </c>
      <c r="I3226" s="5">
        <v>23873.56</v>
      </c>
      <c r="J3226" t="s">
        <v>134</v>
      </c>
      <c r="K3226" t="s">
        <v>106</v>
      </c>
      <c r="L3226">
        <v>2</v>
      </c>
      <c r="M3226">
        <v>1</v>
      </c>
      <c r="N3226">
        <v>4</v>
      </c>
      <c r="O3226" s="6">
        <v>5</v>
      </c>
      <c r="P3226" t="s">
        <v>107</v>
      </c>
      <c r="Q3226" t="s">
        <v>107</v>
      </c>
      <c r="R3226">
        <f>IF(F3226="Monthly",2,0)
+IF(E3226&lt;=6,2,0)
+IF(N3226&lt;=2,2,0)
+IF(L3226&gt;=4,2,0)
+IF(M3226&gt;=2,1,0)
+IF(H3226&gt;=_xlfn.PERCENTILE.INC($H$2:$H$10001,0.75),1,0)</f>
        <v>0</v>
      </c>
      <c r="S3226" t="str">
        <f>IF(R3226&gt;=7,"High",IF(R3226&gt;=4,"Medium","Low"))</f>
        <v>Low</v>
      </c>
    </row>
    <row r="3227" spans="1:19">
      <c r="A3227" t="s">
        <v>3352</v>
      </c>
      <c r="B3227">
        <v>39</v>
      </c>
      <c r="C3227" t="s">
        <v>112</v>
      </c>
      <c r="D3227" t="s">
        <v>102</v>
      </c>
      <c r="E3227">
        <v>24</v>
      </c>
      <c r="F3227" t="s">
        <v>109</v>
      </c>
      <c r="G3227" t="s">
        <v>104</v>
      </c>
      <c r="H3227" s="5">
        <v>532</v>
      </c>
      <c r="I3227" s="5">
        <v>12527.8</v>
      </c>
      <c r="J3227" t="s">
        <v>117</v>
      </c>
      <c r="K3227" t="s">
        <v>107</v>
      </c>
      <c r="L3227">
        <v>3</v>
      </c>
      <c r="M3227">
        <v>2</v>
      </c>
      <c r="N3227">
        <v>3</v>
      </c>
      <c r="O3227" s="6">
        <v>0</v>
      </c>
      <c r="P3227" t="s">
        <v>107</v>
      </c>
      <c r="Q3227" t="s">
        <v>107</v>
      </c>
      <c r="R3227">
        <f>IF(F3227="Monthly",2,0)
+IF(E3227&lt;=6,2,0)
+IF(N3227&lt;=2,2,0)
+IF(L3227&gt;=4,2,0)
+IF(M3227&gt;=2,1,0)
+IF(H3227&gt;=_xlfn.PERCENTILE.INC($H$2:$H$10001,0.75),1,0)</f>
        <v>1</v>
      </c>
      <c r="S3227" t="str">
        <f>IF(R3227&gt;=7,"High",IF(R3227&gt;=4,"Medium","Low"))</f>
        <v>Low</v>
      </c>
    </row>
    <row r="3228" spans="1:19">
      <c r="A3228" t="s">
        <v>3353</v>
      </c>
      <c r="B3228">
        <v>18</v>
      </c>
      <c r="C3228" t="s">
        <v>101</v>
      </c>
      <c r="D3228" t="s">
        <v>128</v>
      </c>
      <c r="E3228">
        <v>46</v>
      </c>
      <c r="F3228" t="s">
        <v>103</v>
      </c>
      <c r="G3228" t="s">
        <v>129</v>
      </c>
      <c r="H3228" s="5">
        <v>1059</v>
      </c>
      <c r="I3228" s="5">
        <v>49458.54</v>
      </c>
      <c r="J3228" t="s">
        <v>140</v>
      </c>
      <c r="K3228" t="s">
        <v>106</v>
      </c>
      <c r="L3228">
        <v>0</v>
      </c>
      <c r="M3228">
        <v>0</v>
      </c>
      <c r="N3228">
        <v>5</v>
      </c>
      <c r="O3228" s="6">
        <v>0</v>
      </c>
      <c r="P3228" t="s">
        <v>107</v>
      </c>
      <c r="Q3228" t="s">
        <v>107</v>
      </c>
      <c r="R3228">
        <f>IF(F3228="Monthly",2,0)
+IF(E3228&lt;=6,2,0)
+IF(N3228&lt;=2,2,0)
+IF(L3228&gt;=4,2,0)
+IF(M3228&gt;=2,1,0)
+IF(H3228&gt;=_xlfn.PERCENTILE.INC($H$2:$H$10001,0.75),1,0)</f>
        <v>3</v>
      </c>
      <c r="S3228" t="str">
        <f>IF(R3228&gt;=7,"High",IF(R3228&gt;=4,"Medium","Low"))</f>
        <v>Low</v>
      </c>
    </row>
    <row r="3229" spans="1:19">
      <c r="A3229" t="s">
        <v>3354</v>
      </c>
      <c r="B3229">
        <v>48</v>
      </c>
      <c r="C3229" t="s">
        <v>101</v>
      </c>
      <c r="D3229" t="s">
        <v>102</v>
      </c>
      <c r="E3229">
        <v>14</v>
      </c>
      <c r="F3229" t="s">
        <v>103</v>
      </c>
      <c r="G3229" t="s">
        <v>110</v>
      </c>
      <c r="H3229" s="5">
        <v>744</v>
      </c>
      <c r="I3229" s="5">
        <v>10282.700000000001</v>
      </c>
      <c r="J3229" t="s">
        <v>134</v>
      </c>
      <c r="K3229" t="s">
        <v>106</v>
      </c>
      <c r="L3229">
        <v>3</v>
      </c>
      <c r="M3229">
        <v>0</v>
      </c>
      <c r="N3229">
        <v>5</v>
      </c>
      <c r="O3229" s="6">
        <v>0</v>
      </c>
      <c r="P3229" t="s">
        <v>107</v>
      </c>
      <c r="Q3229" t="s">
        <v>107</v>
      </c>
      <c r="R3229">
        <f>IF(F3229="Monthly",2,0)
+IF(E3229&lt;=6,2,0)
+IF(N3229&lt;=2,2,0)
+IF(L3229&gt;=4,2,0)
+IF(M3229&gt;=2,1,0)
+IF(H3229&gt;=_xlfn.PERCENTILE.INC($H$2:$H$10001,0.75),1,0)</f>
        <v>2</v>
      </c>
      <c r="S3229" t="str">
        <f>IF(R3229&gt;=7,"High",IF(R3229&gt;=4,"Medium","Low"))</f>
        <v>Low</v>
      </c>
    </row>
    <row r="3230" spans="1:19">
      <c r="A3230" t="s">
        <v>3355</v>
      </c>
      <c r="B3230">
        <v>30</v>
      </c>
      <c r="C3230" t="s">
        <v>112</v>
      </c>
      <c r="D3230" t="s">
        <v>102</v>
      </c>
      <c r="E3230">
        <v>38</v>
      </c>
      <c r="F3230" t="s">
        <v>109</v>
      </c>
      <c r="G3230" t="s">
        <v>104</v>
      </c>
      <c r="H3230" s="5">
        <v>457</v>
      </c>
      <c r="I3230" s="5">
        <v>16387.7</v>
      </c>
      <c r="J3230" t="s">
        <v>105</v>
      </c>
      <c r="K3230" t="s">
        <v>106</v>
      </c>
      <c r="L3230">
        <v>2</v>
      </c>
      <c r="M3230">
        <v>0</v>
      </c>
      <c r="N3230">
        <v>4</v>
      </c>
      <c r="O3230" s="6">
        <v>5</v>
      </c>
      <c r="P3230" t="s">
        <v>107</v>
      </c>
      <c r="Q3230" t="s">
        <v>107</v>
      </c>
      <c r="R3230">
        <f>IF(F3230="Monthly",2,0)
+IF(E3230&lt;=6,2,0)
+IF(N3230&lt;=2,2,0)
+IF(L3230&gt;=4,2,0)
+IF(M3230&gt;=2,1,0)
+IF(H3230&gt;=_xlfn.PERCENTILE.INC($H$2:$H$10001,0.75),1,0)</f>
        <v>0</v>
      </c>
      <c r="S3230" t="str">
        <f>IF(R3230&gt;=7,"High",IF(R3230&gt;=4,"Medium","Low"))</f>
        <v>Low</v>
      </c>
    </row>
    <row r="3231" spans="1:19">
      <c r="A3231" t="s">
        <v>3356</v>
      </c>
      <c r="B3231">
        <v>52</v>
      </c>
      <c r="C3231" t="s">
        <v>112</v>
      </c>
      <c r="D3231" t="s">
        <v>102</v>
      </c>
      <c r="E3231">
        <v>14</v>
      </c>
      <c r="F3231" t="s">
        <v>103</v>
      </c>
      <c r="G3231" t="s">
        <v>110</v>
      </c>
      <c r="H3231" s="5">
        <v>816</v>
      </c>
      <c r="I3231" s="5">
        <v>11292.1</v>
      </c>
      <c r="J3231" t="s">
        <v>105</v>
      </c>
      <c r="K3231" t="s">
        <v>106</v>
      </c>
      <c r="L3231">
        <v>6</v>
      </c>
      <c r="M3231">
        <v>4</v>
      </c>
      <c r="N3231">
        <v>1</v>
      </c>
      <c r="O3231" s="6">
        <v>0</v>
      </c>
      <c r="P3231" t="s">
        <v>107</v>
      </c>
      <c r="Q3231" t="s">
        <v>107</v>
      </c>
      <c r="R3231">
        <f>IF(F3231="Monthly",2,0)
+IF(E3231&lt;=6,2,0)
+IF(N3231&lt;=2,2,0)
+IF(L3231&gt;=4,2,0)
+IF(M3231&gt;=2,1,0)
+IF(H3231&gt;=_xlfn.PERCENTILE.INC($H$2:$H$10001,0.75),1,0)</f>
        <v>8</v>
      </c>
      <c r="S3231" t="str">
        <f>IF(R3231&gt;=7,"High",IF(R3231&gt;=4,"Medium","Low"))</f>
        <v>High</v>
      </c>
    </row>
    <row r="3232" spans="1:19">
      <c r="A3232" t="s">
        <v>3357</v>
      </c>
      <c r="B3232">
        <v>51</v>
      </c>
      <c r="C3232" t="s">
        <v>101</v>
      </c>
      <c r="D3232" t="s">
        <v>131</v>
      </c>
      <c r="E3232">
        <v>41</v>
      </c>
      <c r="F3232" t="s">
        <v>109</v>
      </c>
      <c r="G3232" t="s">
        <v>110</v>
      </c>
      <c r="H3232" s="5">
        <v>818</v>
      </c>
      <c r="I3232" s="5">
        <v>33227.089999999997</v>
      </c>
      <c r="J3232" t="s">
        <v>134</v>
      </c>
      <c r="K3232" t="s">
        <v>106</v>
      </c>
      <c r="L3232">
        <v>0</v>
      </c>
      <c r="M3232">
        <v>0</v>
      </c>
      <c r="N3232">
        <v>5</v>
      </c>
      <c r="O3232" s="6">
        <v>0</v>
      </c>
      <c r="P3232" t="s">
        <v>107</v>
      </c>
      <c r="Q3232" t="s">
        <v>107</v>
      </c>
      <c r="R3232">
        <f>IF(F3232="Monthly",2,0)
+IF(E3232&lt;=6,2,0)
+IF(N3232&lt;=2,2,0)
+IF(L3232&gt;=4,2,0)
+IF(M3232&gt;=2,1,0)
+IF(H3232&gt;=_xlfn.PERCENTILE.INC($H$2:$H$10001,0.75),1,0)</f>
        <v>1</v>
      </c>
      <c r="S3232" t="str">
        <f>IF(R3232&gt;=7,"High",IF(R3232&gt;=4,"Medium","Low"))</f>
        <v>Low</v>
      </c>
    </row>
    <row r="3233" spans="1:19">
      <c r="A3233" t="s">
        <v>3358</v>
      </c>
      <c r="B3233">
        <v>19</v>
      </c>
      <c r="C3233" t="s">
        <v>112</v>
      </c>
      <c r="D3233" t="s">
        <v>137</v>
      </c>
      <c r="E3233">
        <v>56</v>
      </c>
      <c r="F3233" t="s">
        <v>103</v>
      </c>
      <c r="G3233" t="s">
        <v>104</v>
      </c>
      <c r="H3233" s="5">
        <v>519</v>
      </c>
      <c r="I3233" s="5">
        <v>29915.24</v>
      </c>
      <c r="J3233" t="s">
        <v>115</v>
      </c>
      <c r="K3233" t="s">
        <v>106</v>
      </c>
      <c r="L3233">
        <v>5</v>
      </c>
      <c r="M3233">
        <v>1</v>
      </c>
      <c r="N3233">
        <v>5</v>
      </c>
      <c r="O3233" s="6">
        <v>0</v>
      </c>
      <c r="P3233" t="s">
        <v>106</v>
      </c>
      <c r="Q3233" t="s">
        <v>107</v>
      </c>
      <c r="R3233">
        <f>IF(F3233="Monthly",2,0)
+IF(E3233&lt;=6,2,0)
+IF(N3233&lt;=2,2,0)
+IF(L3233&gt;=4,2,0)
+IF(M3233&gt;=2,1,0)
+IF(H3233&gt;=_xlfn.PERCENTILE.INC($H$2:$H$10001,0.75),1,0)</f>
        <v>4</v>
      </c>
      <c r="S3233" t="str">
        <f>IF(R3233&gt;=7,"High",IF(R3233&gt;=4,"Medium","Low"))</f>
        <v>Medium</v>
      </c>
    </row>
    <row r="3234" spans="1:19">
      <c r="A3234" t="s">
        <v>3359</v>
      </c>
      <c r="B3234">
        <v>41</v>
      </c>
      <c r="C3234" t="s">
        <v>112</v>
      </c>
      <c r="D3234" t="s">
        <v>119</v>
      </c>
      <c r="E3234">
        <v>39</v>
      </c>
      <c r="F3234" t="s">
        <v>109</v>
      </c>
      <c r="G3234" t="s">
        <v>104</v>
      </c>
      <c r="H3234" s="5">
        <v>487</v>
      </c>
      <c r="I3234" s="5">
        <v>19375.669999999998</v>
      </c>
      <c r="J3234" t="s">
        <v>105</v>
      </c>
      <c r="K3234" t="s">
        <v>107</v>
      </c>
      <c r="L3234">
        <v>1</v>
      </c>
      <c r="M3234">
        <v>0</v>
      </c>
      <c r="N3234">
        <v>5</v>
      </c>
      <c r="O3234" s="6">
        <v>0</v>
      </c>
      <c r="P3234" t="s">
        <v>106</v>
      </c>
      <c r="Q3234" t="s">
        <v>106</v>
      </c>
      <c r="R3234">
        <f>IF(F3234="Monthly",2,0)
+IF(E3234&lt;=6,2,0)
+IF(N3234&lt;=2,2,0)
+IF(L3234&gt;=4,2,0)
+IF(M3234&gt;=2,1,0)
+IF(H3234&gt;=_xlfn.PERCENTILE.INC($H$2:$H$10001,0.75),1,0)</f>
        <v>0</v>
      </c>
      <c r="S3234" t="str">
        <f>IF(R3234&gt;=7,"High",IF(R3234&gt;=4,"Medium","Low"))</f>
        <v>Low</v>
      </c>
    </row>
    <row r="3235" spans="1:19">
      <c r="A3235" t="s">
        <v>3360</v>
      </c>
      <c r="B3235">
        <v>38</v>
      </c>
      <c r="C3235" t="s">
        <v>112</v>
      </c>
      <c r="D3235" t="s">
        <v>126</v>
      </c>
      <c r="E3235">
        <v>44</v>
      </c>
      <c r="F3235" t="s">
        <v>103</v>
      </c>
      <c r="G3235" t="s">
        <v>129</v>
      </c>
      <c r="H3235" s="5">
        <v>1075</v>
      </c>
      <c r="I3235" s="5">
        <v>47069.31</v>
      </c>
      <c r="J3235" t="s">
        <v>105</v>
      </c>
      <c r="K3235" t="s">
        <v>106</v>
      </c>
      <c r="L3235">
        <v>0</v>
      </c>
      <c r="M3235">
        <v>0</v>
      </c>
      <c r="N3235">
        <v>4</v>
      </c>
      <c r="O3235" s="6">
        <v>0</v>
      </c>
      <c r="P3235" t="s">
        <v>107</v>
      </c>
      <c r="Q3235" t="s">
        <v>106</v>
      </c>
      <c r="R3235">
        <f>IF(F3235="Monthly",2,0)
+IF(E3235&lt;=6,2,0)
+IF(N3235&lt;=2,2,0)
+IF(L3235&gt;=4,2,0)
+IF(M3235&gt;=2,1,0)
+IF(H3235&gt;=_xlfn.PERCENTILE.INC($H$2:$H$10001,0.75),1,0)</f>
        <v>3</v>
      </c>
      <c r="S3235" t="str">
        <f>IF(R3235&gt;=7,"High",IF(R3235&gt;=4,"Medium","Low"))</f>
        <v>Low</v>
      </c>
    </row>
    <row r="3236" spans="1:19">
      <c r="A3236" t="s">
        <v>3361</v>
      </c>
      <c r="B3236">
        <v>37</v>
      </c>
      <c r="C3236" t="s">
        <v>101</v>
      </c>
      <c r="D3236" t="s">
        <v>133</v>
      </c>
      <c r="E3236">
        <v>26</v>
      </c>
      <c r="F3236" t="s">
        <v>103</v>
      </c>
      <c r="G3236" t="s">
        <v>110</v>
      </c>
      <c r="H3236" s="5">
        <v>748</v>
      </c>
      <c r="I3236" s="5">
        <v>20016.669999999998</v>
      </c>
      <c r="J3236" t="s">
        <v>105</v>
      </c>
      <c r="K3236" t="s">
        <v>106</v>
      </c>
      <c r="L3236">
        <v>5</v>
      </c>
      <c r="M3236">
        <v>2</v>
      </c>
      <c r="N3236">
        <v>4</v>
      </c>
      <c r="O3236" s="6">
        <v>0</v>
      </c>
      <c r="P3236" t="s">
        <v>106</v>
      </c>
      <c r="Q3236" t="s">
        <v>106</v>
      </c>
      <c r="R3236">
        <f>IF(F3236="Monthly",2,0)
+IF(E3236&lt;=6,2,0)
+IF(N3236&lt;=2,2,0)
+IF(L3236&gt;=4,2,0)
+IF(M3236&gt;=2,1,0)
+IF(H3236&gt;=_xlfn.PERCENTILE.INC($H$2:$H$10001,0.75),1,0)</f>
        <v>5</v>
      </c>
      <c r="S3236" t="str">
        <f>IF(R3236&gt;=7,"High",IF(R3236&gt;=4,"Medium","Low"))</f>
        <v>Medium</v>
      </c>
    </row>
    <row r="3237" spans="1:19">
      <c r="A3237" t="s">
        <v>3362</v>
      </c>
      <c r="B3237">
        <v>27</v>
      </c>
      <c r="C3237" t="s">
        <v>101</v>
      </c>
      <c r="D3237" t="s">
        <v>137</v>
      </c>
      <c r="E3237">
        <v>28</v>
      </c>
      <c r="F3237" t="s">
        <v>121</v>
      </c>
      <c r="G3237" t="s">
        <v>129</v>
      </c>
      <c r="H3237" s="5">
        <v>954</v>
      </c>
      <c r="I3237" s="5">
        <v>24273.09</v>
      </c>
      <c r="J3237" t="s">
        <v>115</v>
      </c>
      <c r="K3237" t="s">
        <v>106</v>
      </c>
      <c r="L3237">
        <v>0</v>
      </c>
      <c r="M3237">
        <v>0</v>
      </c>
      <c r="N3237">
        <v>4</v>
      </c>
      <c r="O3237" s="6">
        <v>10</v>
      </c>
      <c r="P3237" t="s">
        <v>107</v>
      </c>
      <c r="Q3237" t="s">
        <v>107</v>
      </c>
      <c r="R3237">
        <f>IF(F3237="Monthly",2,0)
+IF(E3237&lt;=6,2,0)
+IF(N3237&lt;=2,2,0)
+IF(L3237&gt;=4,2,0)
+IF(M3237&gt;=2,1,0)
+IF(H3237&gt;=_xlfn.PERCENTILE.INC($H$2:$H$10001,0.75),1,0)</f>
        <v>1</v>
      </c>
      <c r="S3237" t="str">
        <f>IF(R3237&gt;=7,"High",IF(R3237&gt;=4,"Medium","Low"))</f>
        <v>Low</v>
      </c>
    </row>
    <row r="3238" spans="1:19">
      <c r="A3238" t="s">
        <v>3363</v>
      </c>
      <c r="B3238">
        <v>29</v>
      </c>
      <c r="C3238" t="s">
        <v>101</v>
      </c>
      <c r="D3238" t="s">
        <v>133</v>
      </c>
      <c r="E3238">
        <v>32</v>
      </c>
      <c r="F3238" t="s">
        <v>109</v>
      </c>
      <c r="G3238" t="s">
        <v>104</v>
      </c>
      <c r="H3238" s="5">
        <v>454</v>
      </c>
      <c r="I3238" s="5">
        <v>14099.45</v>
      </c>
      <c r="J3238" t="s">
        <v>134</v>
      </c>
      <c r="K3238" t="s">
        <v>106</v>
      </c>
      <c r="L3238">
        <v>0</v>
      </c>
      <c r="M3238">
        <v>0</v>
      </c>
      <c r="N3238">
        <v>5</v>
      </c>
      <c r="O3238" s="6">
        <v>0</v>
      </c>
      <c r="P3238" t="s">
        <v>106</v>
      </c>
      <c r="Q3238" t="s">
        <v>106</v>
      </c>
      <c r="R3238">
        <f>IF(F3238="Monthly",2,0)
+IF(E3238&lt;=6,2,0)
+IF(N3238&lt;=2,2,0)
+IF(L3238&gt;=4,2,0)
+IF(M3238&gt;=2,1,0)
+IF(H3238&gt;=_xlfn.PERCENTILE.INC($H$2:$H$10001,0.75),1,0)</f>
        <v>0</v>
      </c>
      <c r="S3238" t="str">
        <f>IF(R3238&gt;=7,"High",IF(R3238&gt;=4,"Medium","Low"))</f>
        <v>Low</v>
      </c>
    </row>
    <row r="3239" spans="1:19">
      <c r="A3239" t="s">
        <v>3364</v>
      </c>
      <c r="B3239">
        <v>37</v>
      </c>
      <c r="C3239" t="s">
        <v>112</v>
      </c>
      <c r="D3239" t="s">
        <v>102</v>
      </c>
      <c r="E3239">
        <v>16</v>
      </c>
      <c r="F3239" t="s">
        <v>103</v>
      </c>
      <c r="G3239" t="s">
        <v>129</v>
      </c>
      <c r="H3239" s="5">
        <v>1096</v>
      </c>
      <c r="I3239" s="5">
        <v>17863.990000000002</v>
      </c>
      <c r="J3239" t="s">
        <v>105</v>
      </c>
      <c r="K3239" t="s">
        <v>106</v>
      </c>
      <c r="L3239">
        <v>1</v>
      </c>
      <c r="M3239">
        <v>0</v>
      </c>
      <c r="N3239">
        <v>5</v>
      </c>
      <c r="O3239" s="6">
        <v>0</v>
      </c>
      <c r="P3239" t="s">
        <v>106</v>
      </c>
      <c r="Q3239" t="s">
        <v>106</v>
      </c>
      <c r="R3239">
        <f>IF(F3239="Monthly",2,0)
+IF(E3239&lt;=6,2,0)
+IF(N3239&lt;=2,2,0)
+IF(L3239&gt;=4,2,0)
+IF(M3239&gt;=2,1,0)
+IF(H3239&gt;=_xlfn.PERCENTILE.INC($H$2:$H$10001,0.75),1,0)</f>
        <v>3</v>
      </c>
      <c r="S3239" t="str">
        <f>IF(R3239&gt;=7,"High",IF(R3239&gt;=4,"Medium","Low"))</f>
        <v>Low</v>
      </c>
    </row>
    <row r="3240" spans="1:19">
      <c r="A3240" t="s">
        <v>3365</v>
      </c>
      <c r="B3240">
        <v>40</v>
      </c>
      <c r="C3240" t="s">
        <v>112</v>
      </c>
      <c r="D3240" t="s">
        <v>102</v>
      </c>
      <c r="E3240">
        <v>20</v>
      </c>
      <c r="F3240" t="s">
        <v>109</v>
      </c>
      <c r="G3240" t="s">
        <v>110</v>
      </c>
      <c r="H3240" s="5">
        <v>717</v>
      </c>
      <c r="I3240" s="5">
        <v>14227.35</v>
      </c>
      <c r="J3240" t="s">
        <v>105</v>
      </c>
      <c r="K3240" t="s">
        <v>106</v>
      </c>
      <c r="L3240">
        <v>0</v>
      </c>
      <c r="M3240">
        <v>0</v>
      </c>
      <c r="N3240">
        <v>5</v>
      </c>
      <c r="O3240" s="6">
        <v>0</v>
      </c>
      <c r="P3240" t="s">
        <v>106</v>
      </c>
      <c r="Q3240" t="s">
        <v>107</v>
      </c>
      <c r="R3240">
        <f>IF(F3240="Monthly",2,0)
+IF(E3240&lt;=6,2,0)
+IF(N3240&lt;=2,2,0)
+IF(L3240&gt;=4,2,0)
+IF(M3240&gt;=2,1,0)
+IF(H3240&gt;=_xlfn.PERCENTILE.INC($H$2:$H$10001,0.75),1,0)</f>
        <v>0</v>
      </c>
      <c r="S3240" t="str">
        <f>IF(R3240&gt;=7,"High",IF(R3240&gt;=4,"Medium","Low"))</f>
        <v>Low</v>
      </c>
    </row>
    <row r="3241" spans="1:19">
      <c r="A3241" t="s">
        <v>3366</v>
      </c>
      <c r="B3241">
        <v>18</v>
      </c>
      <c r="C3241" t="s">
        <v>112</v>
      </c>
      <c r="D3241" t="s">
        <v>137</v>
      </c>
      <c r="E3241">
        <v>51</v>
      </c>
      <c r="F3241" t="s">
        <v>103</v>
      </c>
      <c r="G3241" t="s">
        <v>110</v>
      </c>
      <c r="H3241" s="5">
        <v>792</v>
      </c>
      <c r="I3241" s="5">
        <v>40741.279999999999</v>
      </c>
      <c r="J3241" t="s">
        <v>134</v>
      </c>
      <c r="K3241" t="s">
        <v>106</v>
      </c>
      <c r="L3241">
        <v>1</v>
      </c>
      <c r="M3241">
        <v>0</v>
      </c>
      <c r="N3241">
        <v>5</v>
      </c>
      <c r="O3241" s="6">
        <v>0</v>
      </c>
      <c r="P3241" t="s">
        <v>107</v>
      </c>
      <c r="Q3241" t="s">
        <v>107</v>
      </c>
      <c r="R3241">
        <f>IF(F3241="Monthly",2,0)
+IF(E3241&lt;=6,2,0)
+IF(N3241&lt;=2,2,0)
+IF(L3241&gt;=4,2,0)
+IF(M3241&gt;=2,1,0)
+IF(H3241&gt;=_xlfn.PERCENTILE.INC($H$2:$H$10001,0.75),1,0)</f>
        <v>2</v>
      </c>
      <c r="S3241" t="str">
        <f>IF(R3241&gt;=7,"High",IF(R3241&gt;=4,"Medium","Low"))</f>
        <v>Low</v>
      </c>
    </row>
    <row r="3242" spans="1:19">
      <c r="A3242" t="s">
        <v>3367</v>
      </c>
      <c r="B3242">
        <v>29</v>
      </c>
      <c r="C3242" t="s">
        <v>112</v>
      </c>
      <c r="D3242" t="s">
        <v>131</v>
      </c>
      <c r="E3242">
        <v>36</v>
      </c>
      <c r="F3242" t="s">
        <v>103</v>
      </c>
      <c r="G3242" t="s">
        <v>104</v>
      </c>
      <c r="H3242" s="5">
        <v>438</v>
      </c>
      <c r="I3242" s="5">
        <v>16206.78</v>
      </c>
      <c r="J3242" t="s">
        <v>117</v>
      </c>
      <c r="K3242" t="s">
        <v>106</v>
      </c>
      <c r="L3242">
        <v>1</v>
      </c>
      <c r="M3242">
        <v>0</v>
      </c>
      <c r="N3242">
        <v>5</v>
      </c>
      <c r="O3242" s="6">
        <v>0</v>
      </c>
      <c r="P3242" t="s">
        <v>107</v>
      </c>
      <c r="Q3242" t="s">
        <v>107</v>
      </c>
      <c r="R3242">
        <f>IF(F3242="Monthly",2,0)
+IF(E3242&lt;=6,2,0)
+IF(N3242&lt;=2,2,0)
+IF(L3242&gt;=4,2,0)
+IF(M3242&gt;=2,1,0)
+IF(H3242&gt;=_xlfn.PERCENTILE.INC($H$2:$H$10001,0.75),1,0)</f>
        <v>2</v>
      </c>
      <c r="S3242" t="str">
        <f>IF(R3242&gt;=7,"High",IF(R3242&gt;=4,"Medium","Low"))</f>
        <v>Low</v>
      </c>
    </row>
    <row r="3243" spans="1:19">
      <c r="A3243" t="s">
        <v>3368</v>
      </c>
      <c r="B3243">
        <v>44</v>
      </c>
      <c r="C3243" t="s">
        <v>101</v>
      </c>
      <c r="D3243" t="s">
        <v>131</v>
      </c>
      <c r="E3243">
        <v>5</v>
      </c>
      <c r="F3243" t="s">
        <v>103</v>
      </c>
      <c r="G3243" t="s">
        <v>110</v>
      </c>
      <c r="H3243" s="5">
        <v>795</v>
      </c>
      <c r="I3243" s="5">
        <v>3465.71</v>
      </c>
      <c r="J3243" t="s">
        <v>117</v>
      </c>
      <c r="K3243" t="s">
        <v>106</v>
      </c>
      <c r="L3243">
        <v>0</v>
      </c>
      <c r="M3243">
        <v>0</v>
      </c>
      <c r="N3243">
        <v>5</v>
      </c>
      <c r="O3243" s="6">
        <v>15</v>
      </c>
      <c r="P3243" t="s">
        <v>107</v>
      </c>
      <c r="Q3243" t="s">
        <v>106</v>
      </c>
      <c r="R3243">
        <f>IF(F3243="Monthly",2,0)
+IF(E3243&lt;=6,2,0)
+IF(N3243&lt;=2,2,0)
+IF(L3243&gt;=4,2,0)
+IF(M3243&gt;=2,1,0)
+IF(H3243&gt;=_xlfn.PERCENTILE.INC($H$2:$H$10001,0.75),1,0)</f>
        <v>5</v>
      </c>
      <c r="S3243" t="str">
        <f>IF(R3243&gt;=7,"High",IF(R3243&gt;=4,"Medium","Low"))</f>
        <v>Medium</v>
      </c>
    </row>
    <row r="3244" spans="1:19">
      <c r="A3244" t="s">
        <v>3369</v>
      </c>
      <c r="B3244">
        <v>35</v>
      </c>
      <c r="C3244" t="s">
        <v>112</v>
      </c>
      <c r="D3244" t="s">
        <v>133</v>
      </c>
      <c r="E3244">
        <v>28</v>
      </c>
      <c r="F3244" t="s">
        <v>109</v>
      </c>
      <c r="G3244" t="s">
        <v>110</v>
      </c>
      <c r="H3244" s="5">
        <v>776</v>
      </c>
      <c r="I3244" s="5">
        <v>21394.98</v>
      </c>
      <c r="J3244" t="s">
        <v>117</v>
      </c>
      <c r="K3244" t="s">
        <v>107</v>
      </c>
      <c r="L3244">
        <v>0</v>
      </c>
      <c r="M3244">
        <v>0</v>
      </c>
      <c r="N3244">
        <v>5</v>
      </c>
      <c r="O3244" s="6">
        <v>0</v>
      </c>
      <c r="P3244" t="s">
        <v>106</v>
      </c>
      <c r="Q3244" t="s">
        <v>107</v>
      </c>
      <c r="R3244">
        <f>IF(F3244="Monthly",2,0)
+IF(E3244&lt;=6,2,0)
+IF(N3244&lt;=2,2,0)
+IF(L3244&gt;=4,2,0)
+IF(M3244&gt;=2,1,0)
+IF(H3244&gt;=_xlfn.PERCENTILE.INC($H$2:$H$10001,0.75),1,0)</f>
        <v>0</v>
      </c>
      <c r="S3244" t="str">
        <f>IF(R3244&gt;=7,"High",IF(R3244&gt;=4,"Medium","Low"))</f>
        <v>Low</v>
      </c>
    </row>
    <row r="3245" spans="1:19">
      <c r="A3245" t="s">
        <v>3370</v>
      </c>
      <c r="B3245">
        <v>52</v>
      </c>
      <c r="C3245" t="s">
        <v>112</v>
      </c>
      <c r="D3245" t="s">
        <v>131</v>
      </c>
      <c r="E3245">
        <v>23</v>
      </c>
      <c r="F3245" t="s">
        <v>109</v>
      </c>
      <c r="G3245" t="s">
        <v>104</v>
      </c>
      <c r="H3245" s="5">
        <v>490</v>
      </c>
      <c r="I3245" s="5">
        <v>11261.31</v>
      </c>
      <c r="J3245" t="s">
        <v>105</v>
      </c>
      <c r="K3245" t="s">
        <v>106</v>
      </c>
      <c r="L3245">
        <v>3</v>
      </c>
      <c r="M3245">
        <v>1</v>
      </c>
      <c r="N3245">
        <v>5</v>
      </c>
      <c r="O3245" s="6">
        <v>0</v>
      </c>
      <c r="P3245" t="s">
        <v>106</v>
      </c>
      <c r="Q3245" t="s">
        <v>106</v>
      </c>
      <c r="R3245">
        <f>IF(F3245="Monthly",2,0)
+IF(E3245&lt;=6,2,0)
+IF(N3245&lt;=2,2,0)
+IF(L3245&gt;=4,2,0)
+IF(M3245&gt;=2,1,0)
+IF(H3245&gt;=_xlfn.PERCENTILE.INC($H$2:$H$10001,0.75),1,0)</f>
        <v>0</v>
      </c>
      <c r="S3245" t="str">
        <f>IF(R3245&gt;=7,"High",IF(R3245&gt;=4,"Medium","Low"))</f>
        <v>Low</v>
      </c>
    </row>
    <row r="3246" spans="1:19">
      <c r="A3246" t="s">
        <v>3371</v>
      </c>
      <c r="B3246">
        <v>28</v>
      </c>
      <c r="C3246" t="s">
        <v>112</v>
      </c>
      <c r="D3246" t="s">
        <v>133</v>
      </c>
      <c r="E3246">
        <v>19</v>
      </c>
      <c r="F3246" t="s">
        <v>103</v>
      </c>
      <c r="G3246" t="s">
        <v>104</v>
      </c>
      <c r="H3246" s="5">
        <v>533</v>
      </c>
      <c r="I3246" s="5">
        <v>10058.99</v>
      </c>
      <c r="J3246" t="s">
        <v>105</v>
      </c>
      <c r="K3246" t="s">
        <v>106</v>
      </c>
      <c r="L3246">
        <v>1</v>
      </c>
      <c r="M3246">
        <v>0</v>
      </c>
      <c r="N3246">
        <v>5</v>
      </c>
      <c r="O3246" s="6">
        <v>0</v>
      </c>
      <c r="P3246" t="s">
        <v>106</v>
      </c>
      <c r="Q3246" t="s">
        <v>107</v>
      </c>
      <c r="R3246">
        <f>IF(F3246="Monthly",2,0)
+IF(E3246&lt;=6,2,0)
+IF(N3246&lt;=2,2,0)
+IF(L3246&gt;=4,2,0)
+IF(M3246&gt;=2,1,0)
+IF(H3246&gt;=_xlfn.PERCENTILE.INC($H$2:$H$10001,0.75),1,0)</f>
        <v>2</v>
      </c>
      <c r="S3246" t="str">
        <f>IF(R3246&gt;=7,"High",IF(R3246&gt;=4,"Medium","Low"))</f>
        <v>Low</v>
      </c>
    </row>
    <row r="3247" spans="1:19">
      <c r="A3247" t="s">
        <v>3372</v>
      </c>
      <c r="B3247">
        <v>37</v>
      </c>
      <c r="C3247" t="s">
        <v>101</v>
      </c>
      <c r="D3247" t="s">
        <v>133</v>
      </c>
      <c r="E3247">
        <v>42</v>
      </c>
      <c r="F3247" t="s">
        <v>109</v>
      </c>
      <c r="G3247" t="s">
        <v>110</v>
      </c>
      <c r="H3247" s="5">
        <v>750</v>
      </c>
      <c r="I3247" s="5">
        <v>28968.92</v>
      </c>
      <c r="J3247" t="s">
        <v>117</v>
      </c>
      <c r="K3247" t="s">
        <v>106</v>
      </c>
      <c r="L3247">
        <v>1</v>
      </c>
      <c r="M3247">
        <v>0</v>
      </c>
      <c r="N3247">
        <v>5</v>
      </c>
      <c r="O3247" s="6">
        <v>10</v>
      </c>
      <c r="P3247" t="s">
        <v>107</v>
      </c>
      <c r="Q3247" t="s">
        <v>107</v>
      </c>
      <c r="R3247">
        <f>IF(F3247="Monthly",2,0)
+IF(E3247&lt;=6,2,0)
+IF(N3247&lt;=2,2,0)
+IF(L3247&gt;=4,2,0)
+IF(M3247&gt;=2,1,0)
+IF(H3247&gt;=_xlfn.PERCENTILE.INC($H$2:$H$10001,0.75),1,0)</f>
        <v>0</v>
      </c>
      <c r="S3247" t="str">
        <f>IF(R3247&gt;=7,"High",IF(R3247&gt;=4,"Medium","Low"))</f>
        <v>Low</v>
      </c>
    </row>
    <row r="3248" spans="1:19">
      <c r="A3248" t="s">
        <v>3373</v>
      </c>
      <c r="B3248">
        <v>28</v>
      </c>
      <c r="C3248" t="s">
        <v>112</v>
      </c>
      <c r="D3248" t="s">
        <v>131</v>
      </c>
      <c r="E3248">
        <v>5</v>
      </c>
      <c r="F3248" t="s">
        <v>103</v>
      </c>
      <c r="G3248" t="s">
        <v>104</v>
      </c>
      <c r="H3248" s="5">
        <v>542</v>
      </c>
      <c r="I3248" s="5">
        <v>2604.0100000000002</v>
      </c>
      <c r="J3248" t="s">
        <v>117</v>
      </c>
      <c r="K3248" t="s">
        <v>106</v>
      </c>
      <c r="L3248">
        <v>0</v>
      </c>
      <c r="M3248">
        <v>0</v>
      </c>
      <c r="N3248">
        <v>5</v>
      </c>
      <c r="O3248" s="6">
        <v>5</v>
      </c>
      <c r="P3248" t="s">
        <v>107</v>
      </c>
      <c r="Q3248" t="s">
        <v>106</v>
      </c>
      <c r="R3248">
        <f>IF(F3248="Monthly",2,0)
+IF(E3248&lt;=6,2,0)
+IF(N3248&lt;=2,2,0)
+IF(L3248&gt;=4,2,0)
+IF(M3248&gt;=2,1,0)
+IF(H3248&gt;=_xlfn.PERCENTILE.INC($H$2:$H$10001,0.75),1,0)</f>
        <v>4</v>
      </c>
      <c r="S3248" t="str">
        <f>IF(R3248&gt;=7,"High",IF(R3248&gt;=4,"Medium","Low"))</f>
        <v>Medium</v>
      </c>
    </row>
    <row r="3249" spans="1:19">
      <c r="A3249" t="s">
        <v>3374</v>
      </c>
      <c r="B3249">
        <v>33</v>
      </c>
      <c r="C3249" t="s">
        <v>101</v>
      </c>
      <c r="D3249" t="s">
        <v>131</v>
      </c>
      <c r="E3249">
        <v>34</v>
      </c>
      <c r="F3249" t="s">
        <v>103</v>
      </c>
      <c r="G3249" t="s">
        <v>129</v>
      </c>
      <c r="H3249" s="5">
        <v>1090</v>
      </c>
      <c r="I3249" s="5">
        <v>36432.82</v>
      </c>
      <c r="J3249" t="s">
        <v>115</v>
      </c>
      <c r="K3249" t="s">
        <v>106</v>
      </c>
      <c r="L3249">
        <v>0</v>
      </c>
      <c r="M3249">
        <v>0</v>
      </c>
      <c r="N3249">
        <v>4</v>
      </c>
      <c r="O3249" s="6">
        <v>0</v>
      </c>
      <c r="P3249" t="s">
        <v>107</v>
      </c>
      <c r="Q3249" t="s">
        <v>107</v>
      </c>
      <c r="R3249">
        <f>IF(F3249="Monthly",2,0)
+IF(E3249&lt;=6,2,0)
+IF(N3249&lt;=2,2,0)
+IF(L3249&gt;=4,2,0)
+IF(M3249&gt;=2,1,0)
+IF(H3249&gt;=_xlfn.PERCENTILE.INC($H$2:$H$10001,0.75),1,0)</f>
        <v>3</v>
      </c>
      <c r="S3249" t="str">
        <f>IF(R3249&gt;=7,"High",IF(R3249&gt;=4,"Medium","Low"))</f>
        <v>Low</v>
      </c>
    </row>
    <row r="3250" spans="1:19">
      <c r="A3250" t="s">
        <v>3375</v>
      </c>
      <c r="B3250">
        <v>38</v>
      </c>
      <c r="C3250" t="s">
        <v>101</v>
      </c>
      <c r="D3250" t="s">
        <v>159</v>
      </c>
      <c r="E3250">
        <v>46</v>
      </c>
      <c r="F3250" t="s">
        <v>121</v>
      </c>
      <c r="G3250" t="s">
        <v>129</v>
      </c>
      <c r="H3250" s="5">
        <v>983</v>
      </c>
      <c r="I3250" s="5">
        <v>45295.89</v>
      </c>
      <c r="J3250" t="s">
        <v>134</v>
      </c>
      <c r="K3250" t="s">
        <v>106</v>
      </c>
      <c r="L3250">
        <v>2</v>
      </c>
      <c r="M3250">
        <v>1</v>
      </c>
      <c r="N3250">
        <v>4</v>
      </c>
      <c r="O3250" s="6">
        <v>0</v>
      </c>
      <c r="P3250" t="s">
        <v>106</v>
      </c>
      <c r="Q3250" t="s">
        <v>107</v>
      </c>
      <c r="R3250">
        <f>IF(F3250="Monthly",2,0)
+IF(E3250&lt;=6,2,0)
+IF(N3250&lt;=2,2,0)
+IF(L3250&gt;=4,2,0)
+IF(M3250&gt;=2,1,0)
+IF(H3250&gt;=_xlfn.PERCENTILE.INC($H$2:$H$10001,0.75),1,0)</f>
        <v>1</v>
      </c>
      <c r="S3250" t="str">
        <f>IF(R3250&gt;=7,"High",IF(R3250&gt;=4,"Medium","Low"))</f>
        <v>Low</v>
      </c>
    </row>
    <row r="3251" spans="1:19">
      <c r="A3251" t="s">
        <v>3376</v>
      </c>
      <c r="B3251">
        <v>55</v>
      </c>
      <c r="C3251" t="s">
        <v>101</v>
      </c>
      <c r="D3251" t="s">
        <v>131</v>
      </c>
      <c r="E3251">
        <v>50</v>
      </c>
      <c r="F3251" t="s">
        <v>109</v>
      </c>
      <c r="G3251" t="s">
        <v>110</v>
      </c>
      <c r="H3251" s="5">
        <v>792</v>
      </c>
      <c r="I3251" s="5">
        <v>39238.82</v>
      </c>
      <c r="J3251" t="s">
        <v>105</v>
      </c>
      <c r="K3251" t="s">
        <v>107</v>
      </c>
      <c r="L3251">
        <v>2</v>
      </c>
      <c r="M3251">
        <v>0</v>
      </c>
      <c r="N3251">
        <v>4</v>
      </c>
      <c r="O3251" s="6">
        <v>0</v>
      </c>
      <c r="P3251" t="s">
        <v>107</v>
      </c>
      <c r="Q3251" t="s">
        <v>107</v>
      </c>
      <c r="R3251">
        <f>IF(F3251="Monthly",2,0)
+IF(E3251&lt;=6,2,0)
+IF(N3251&lt;=2,2,0)
+IF(L3251&gt;=4,2,0)
+IF(M3251&gt;=2,1,0)
+IF(H3251&gt;=_xlfn.PERCENTILE.INC($H$2:$H$10001,0.75),1,0)</f>
        <v>0</v>
      </c>
      <c r="S3251" t="str">
        <f>IF(R3251&gt;=7,"High",IF(R3251&gt;=4,"Medium","Low"))</f>
        <v>Low</v>
      </c>
    </row>
    <row r="3252" spans="1:19">
      <c r="A3252" t="s">
        <v>3377</v>
      </c>
      <c r="B3252">
        <v>24</v>
      </c>
      <c r="C3252" t="s">
        <v>112</v>
      </c>
      <c r="D3252" t="s">
        <v>128</v>
      </c>
      <c r="E3252">
        <v>62</v>
      </c>
      <c r="F3252" t="s">
        <v>109</v>
      </c>
      <c r="G3252" t="s">
        <v>129</v>
      </c>
      <c r="H3252" s="5">
        <v>980</v>
      </c>
      <c r="I3252" s="5">
        <v>61982.44</v>
      </c>
      <c r="J3252" t="s">
        <v>134</v>
      </c>
      <c r="K3252" t="s">
        <v>106</v>
      </c>
      <c r="L3252">
        <v>2</v>
      </c>
      <c r="M3252">
        <v>0</v>
      </c>
      <c r="N3252">
        <v>5</v>
      </c>
      <c r="O3252" s="6">
        <v>0</v>
      </c>
      <c r="P3252" t="s">
        <v>106</v>
      </c>
      <c r="Q3252" t="s">
        <v>107</v>
      </c>
      <c r="R3252">
        <f>IF(F3252="Monthly",2,0)
+IF(E3252&lt;=6,2,0)
+IF(N3252&lt;=2,2,0)
+IF(L3252&gt;=4,2,0)
+IF(M3252&gt;=2,1,0)
+IF(H3252&gt;=_xlfn.PERCENTILE.INC($H$2:$H$10001,0.75),1,0)</f>
        <v>1</v>
      </c>
      <c r="S3252" t="str">
        <f>IF(R3252&gt;=7,"High",IF(R3252&gt;=4,"Medium","Low"))</f>
        <v>Low</v>
      </c>
    </row>
    <row r="3253" spans="1:19">
      <c r="A3253" t="s">
        <v>3378</v>
      </c>
      <c r="B3253">
        <v>45</v>
      </c>
      <c r="C3253" t="s">
        <v>112</v>
      </c>
      <c r="D3253" t="s">
        <v>128</v>
      </c>
      <c r="E3253">
        <v>21</v>
      </c>
      <c r="F3253" t="s">
        <v>109</v>
      </c>
      <c r="G3253" t="s">
        <v>104</v>
      </c>
      <c r="H3253" s="5">
        <v>504</v>
      </c>
      <c r="I3253" s="5">
        <v>9738.0499999999993</v>
      </c>
      <c r="J3253" t="s">
        <v>105</v>
      </c>
      <c r="K3253" t="s">
        <v>106</v>
      </c>
      <c r="L3253">
        <v>0</v>
      </c>
      <c r="M3253">
        <v>0</v>
      </c>
      <c r="N3253">
        <v>5</v>
      </c>
      <c r="O3253" s="6">
        <v>10</v>
      </c>
      <c r="P3253" t="s">
        <v>106</v>
      </c>
      <c r="Q3253" t="s">
        <v>107</v>
      </c>
      <c r="R3253">
        <f>IF(F3253="Monthly",2,0)
+IF(E3253&lt;=6,2,0)
+IF(N3253&lt;=2,2,0)
+IF(L3253&gt;=4,2,0)
+IF(M3253&gt;=2,1,0)
+IF(H3253&gt;=_xlfn.PERCENTILE.INC($H$2:$H$10001,0.75),1,0)</f>
        <v>0</v>
      </c>
      <c r="S3253" t="str">
        <f>IF(R3253&gt;=7,"High",IF(R3253&gt;=4,"Medium","Low"))</f>
        <v>Low</v>
      </c>
    </row>
    <row r="3254" spans="1:19">
      <c r="A3254" t="s">
        <v>3379</v>
      </c>
      <c r="B3254">
        <v>26</v>
      </c>
      <c r="C3254" t="s">
        <v>101</v>
      </c>
      <c r="D3254" t="s">
        <v>137</v>
      </c>
      <c r="E3254">
        <v>19</v>
      </c>
      <c r="F3254" t="s">
        <v>103</v>
      </c>
      <c r="G3254" t="s">
        <v>110</v>
      </c>
      <c r="H3254" s="5">
        <v>774</v>
      </c>
      <c r="I3254" s="5">
        <v>14993.79</v>
      </c>
      <c r="J3254" t="s">
        <v>134</v>
      </c>
      <c r="K3254" t="s">
        <v>106</v>
      </c>
      <c r="L3254">
        <v>0</v>
      </c>
      <c r="M3254">
        <v>0</v>
      </c>
      <c r="N3254">
        <v>5</v>
      </c>
      <c r="O3254" s="6">
        <v>0</v>
      </c>
      <c r="P3254" t="s">
        <v>106</v>
      </c>
      <c r="Q3254" t="s">
        <v>107</v>
      </c>
      <c r="R3254">
        <f>IF(F3254="Monthly",2,0)
+IF(E3254&lt;=6,2,0)
+IF(N3254&lt;=2,2,0)
+IF(L3254&gt;=4,2,0)
+IF(M3254&gt;=2,1,0)
+IF(H3254&gt;=_xlfn.PERCENTILE.INC($H$2:$H$10001,0.75),1,0)</f>
        <v>2</v>
      </c>
      <c r="S3254" t="str">
        <f>IF(R3254&gt;=7,"High",IF(R3254&gt;=4,"Medium","Low"))</f>
        <v>Low</v>
      </c>
    </row>
    <row r="3255" spans="1:19">
      <c r="A3255" t="s">
        <v>3380</v>
      </c>
      <c r="B3255">
        <v>55</v>
      </c>
      <c r="C3255" t="s">
        <v>112</v>
      </c>
      <c r="D3255" t="s">
        <v>119</v>
      </c>
      <c r="E3255">
        <v>8</v>
      </c>
      <c r="F3255" t="s">
        <v>109</v>
      </c>
      <c r="G3255" t="s">
        <v>104</v>
      </c>
      <c r="H3255" s="5">
        <v>409</v>
      </c>
      <c r="I3255" s="5">
        <v>3205.58</v>
      </c>
      <c r="J3255" t="s">
        <v>134</v>
      </c>
      <c r="K3255" t="s">
        <v>106</v>
      </c>
      <c r="L3255">
        <v>0</v>
      </c>
      <c r="M3255">
        <v>0</v>
      </c>
      <c r="N3255">
        <v>5</v>
      </c>
      <c r="O3255" s="6">
        <v>0</v>
      </c>
      <c r="P3255" t="s">
        <v>107</v>
      </c>
      <c r="Q3255" t="s">
        <v>107</v>
      </c>
      <c r="R3255">
        <f>IF(F3255="Monthly",2,0)
+IF(E3255&lt;=6,2,0)
+IF(N3255&lt;=2,2,0)
+IF(L3255&gt;=4,2,0)
+IF(M3255&gt;=2,1,0)
+IF(H3255&gt;=_xlfn.PERCENTILE.INC($H$2:$H$10001,0.75),1,0)</f>
        <v>0</v>
      </c>
      <c r="S3255" t="str">
        <f>IF(R3255&gt;=7,"High",IF(R3255&gt;=4,"Medium","Low"))</f>
        <v>Low</v>
      </c>
    </row>
    <row r="3256" spans="1:19">
      <c r="A3256" t="s">
        <v>3381</v>
      </c>
      <c r="B3256">
        <v>21</v>
      </c>
      <c r="C3256" t="s">
        <v>112</v>
      </c>
      <c r="D3256" t="s">
        <v>131</v>
      </c>
      <c r="E3256">
        <v>14</v>
      </c>
      <c r="F3256" t="s">
        <v>103</v>
      </c>
      <c r="G3256" t="s">
        <v>110</v>
      </c>
      <c r="H3256" s="5">
        <v>737</v>
      </c>
      <c r="I3256" s="5">
        <v>10467.6</v>
      </c>
      <c r="J3256" t="s">
        <v>115</v>
      </c>
      <c r="K3256" t="s">
        <v>106</v>
      </c>
      <c r="L3256">
        <v>5</v>
      </c>
      <c r="M3256">
        <v>1</v>
      </c>
      <c r="N3256">
        <v>4</v>
      </c>
      <c r="O3256" s="6">
        <v>0</v>
      </c>
      <c r="P3256" t="s">
        <v>107</v>
      </c>
      <c r="Q3256" t="s">
        <v>107</v>
      </c>
      <c r="R3256">
        <f>IF(F3256="Monthly",2,0)
+IF(E3256&lt;=6,2,0)
+IF(N3256&lt;=2,2,0)
+IF(L3256&gt;=4,2,0)
+IF(M3256&gt;=2,1,0)
+IF(H3256&gt;=_xlfn.PERCENTILE.INC($H$2:$H$10001,0.75),1,0)</f>
        <v>4</v>
      </c>
      <c r="S3256" t="str">
        <f>IF(R3256&gt;=7,"High",IF(R3256&gt;=4,"Medium","Low"))</f>
        <v>Medium</v>
      </c>
    </row>
    <row r="3257" spans="1:19">
      <c r="A3257" t="s">
        <v>3382</v>
      </c>
      <c r="B3257">
        <v>39</v>
      </c>
      <c r="C3257" t="s">
        <v>101</v>
      </c>
      <c r="D3257" t="s">
        <v>131</v>
      </c>
      <c r="E3257">
        <v>37</v>
      </c>
      <c r="F3257" t="s">
        <v>103</v>
      </c>
      <c r="G3257" t="s">
        <v>129</v>
      </c>
      <c r="H3257" s="5">
        <v>1100</v>
      </c>
      <c r="I3257" s="5">
        <v>41751.22</v>
      </c>
      <c r="J3257" t="s">
        <v>117</v>
      </c>
      <c r="K3257" t="s">
        <v>106</v>
      </c>
      <c r="L3257">
        <v>0</v>
      </c>
      <c r="M3257">
        <v>0</v>
      </c>
      <c r="N3257">
        <v>5</v>
      </c>
      <c r="O3257" s="6">
        <v>0</v>
      </c>
      <c r="P3257" t="s">
        <v>107</v>
      </c>
      <c r="Q3257" t="s">
        <v>107</v>
      </c>
      <c r="R3257">
        <f>IF(F3257="Monthly",2,0)
+IF(E3257&lt;=6,2,0)
+IF(N3257&lt;=2,2,0)
+IF(L3257&gt;=4,2,0)
+IF(M3257&gt;=2,1,0)
+IF(H3257&gt;=_xlfn.PERCENTILE.INC($H$2:$H$10001,0.75),1,0)</f>
        <v>3</v>
      </c>
      <c r="S3257" t="str">
        <f>IF(R3257&gt;=7,"High",IF(R3257&gt;=4,"Medium","Low"))</f>
        <v>Low</v>
      </c>
    </row>
    <row r="3258" spans="1:19">
      <c r="A3258" t="s">
        <v>3383</v>
      </c>
      <c r="B3258">
        <v>26</v>
      </c>
      <c r="C3258" t="s">
        <v>112</v>
      </c>
      <c r="D3258" t="s">
        <v>126</v>
      </c>
      <c r="E3258">
        <v>22</v>
      </c>
      <c r="F3258" t="s">
        <v>121</v>
      </c>
      <c r="G3258" t="s">
        <v>110</v>
      </c>
      <c r="H3258" s="5">
        <v>804</v>
      </c>
      <c r="I3258" s="5">
        <v>15982.78</v>
      </c>
      <c r="J3258" t="s">
        <v>115</v>
      </c>
      <c r="K3258" t="s">
        <v>106</v>
      </c>
      <c r="L3258">
        <v>0</v>
      </c>
      <c r="M3258">
        <v>0</v>
      </c>
      <c r="N3258">
        <v>5</v>
      </c>
      <c r="O3258" s="6">
        <v>10</v>
      </c>
      <c r="P3258" t="s">
        <v>107</v>
      </c>
      <c r="Q3258" t="s">
        <v>107</v>
      </c>
      <c r="R3258">
        <f>IF(F3258="Monthly",2,0)
+IF(E3258&lt;=6,2,0)
+IF(N3258&lt;=2,2,0)
+IF(L3258&gt;=4,2,0)
+IF(M3258&gt;=2,1,0)
+IF(H3258&gt;=_xlfn.PERCENTILE.INC($H$2:$H$10001,0.75),1,0)</f>
        <v>1</v>
      </c>
      <c r="S3258" t="str">
        <f>IF(R3258&gt;=7,"High",IF(R3258&gt;=4,"Medium","Low"))</f>
        <v>Low</v>
      </c>
    </row>
    <row r="3259" spans="1:19">
      <c r="A3259" t="s">
        <v>3384</v>
      </c>
      <c r="B3259">
        <v>35</v>
      </c>
      <c r="C3259" t="s">
        <v>101</v>
      </c>
      <c r="D3259" t="s">
        <v>131</v>
      </c>
      <c r="E3259">
        <v>24</v>
      </c>
      <c r="F3259" t="s">
        <v>103</v>
      </c>
      <c r="G3259" t="s">
        <v>104</v>
      </c>
      <c r="H3259" s="5">
        <v>593</v>
      </c>
      <c r="I3259" s="5">
        <v>14195.77</v>
      </c>
      <c r="J3259" t="s">
        <v>115</v>
      </c>
      <c r="K3259" t="s">
        <v>106</v>
      </c>
      <c r="L3259">
        <v>1</v>
      </c>
      <c r="M3259">
        <v>0</v>
      </c>
      <c r="N3259">
        <v>5</v>
      </c>
      <c r="O3259" s="6">
        <v>0</v>
      </c>
      <c r="P3259" t="s">
        <v>107</v>
      </c>
      <c r="Q3259" t="s">
        <v>107</v>
      </c>
      <c r="R3259">
        <f>IF(F3259="Monthly",2,0)
+IF(E3259&lt;=6,2,0)
+IF(N3259&lt;=2,2,0)
+IF(L3259&gt;=4,2,0)
+IF(M3259&gt;=2,1,0)
+IF(H3259&gt;=_xlfn.PERCENTILE.INC($H$2:$H$10001,0.75),1,0)</f>
        <v>2</v>
      </c>
      <c r="S3259" t="str">
        <f>IF(R3259&gt;=7,"High",IF(R3259&gt;=4,"Medium","Low"))</f>
        <v>Low</v>
      </c>
    </row>
    <row r="3260" spans="1:19">
      <c r="A3260" t="s">
        <v>3385</v>
      </c>
      <c r="B3260">
        <v>33</v>
      </c>
      <c r="C3260" t="s">
        <v>112</v>
      </c>
      <c r="D3260" t="s">
        <v>119</v>
      </c>
      <c r="E3260">
        <v>46</v>
      </c>
      <c r="F3260" t="s">
        <v>109</v>
      </c>
      <c r="G3260" t="s">
        <v>110</v>
      </c>
      <c r="H3260" s="5">
        <v>729</v>
      </c>
      <c r="I3260" s="5">
        <v>33863.19</v>
      </c>
      <c r="J3260" t="s">
        <v>134</v>
      </c>
      <c r="K3260" t="s">
        <v>106</v>
      </c>
      <c r="L3260">
        <v>0</v>
      </c>
      <c r="M3260">
        <v>0</v>
      </c>
      <c r="N3260">
        <v>4</v>
      </c>
      <c r="O3260" s="6">
        <v>0</v>
      </c>
      <c r="P3260" t="s">
        <v>107</v>
      </c>
      <c r="Q3260" t="s">
        <v>107</v>
      </c>
      <c r="R3260">
        <f>IF(F3260="Monthly",2,0)
+IF(E3260&lt;=6,2,0)
+IF(N3260&lt;=2,2,0)
+IF(L3260&gt;=4,2,0)
+IF(M3260&gt;=2,1,0)
+IF(H3260&gt;=_xlfn.PERCENTILE.INC($H$2:$H$10001,0.75),1,0)</f>
        <v>0</v>
      </c>
      <c r="S3260" t="str">
        <f>IF(R3260&gt;=7,"High",IF(R3260&gt;=4,"Medium","Low"))</f>
        <v>Low</v>
      </c>
    </row>
    <row r="3261" spans="1:19">
      <c r="A3261" t="s">
        <v>3386</v>
      </c>
      <c r="B3261">
        <v>33</v>
      </c>
      <c r="C3261" t="s">
        <v>101</v>
      </c>
      <c r="D3261" t="s">
        <v>133</v>
      </c>
      <c r="E3261">
        <v>46</v>
      </c>
      <c r="F3261" t="s">
        <v>109</v>
      </c>
      <c r="G3261" t="s">
        <v>110</v>
      </c>
      <c r="H3261" s="5">
        <v>649</v>
      </c>
      <c r="I3261" s="5">
        <v>26441.39</v>
      </c>
      <c r="J3261" t="s">
        <v>117</v>
      </c>
      <c r="K3261" t="s">
        <v>107</v>
      </c>
      <c r="L3261">
        <v>2</v>
      </c>
      <c r="M3261">
        <v>0</v>
      </c>
      <c r="N3261">
        <v>5</v>
      </c>
      <c r="O3261" s="6">
        <v>10</v>
      </c>
      <c r="P3261" t="s">
        <v>107</v>
      </c>
      <c r="Q3261" t="s">
        <v>107</v>
      </c>
      <c r="R3261">
        <f>IF(F3261="Monthly",2,0)
+IF(E3261&lt;=6,2,0)
+IF(N3261&lt;=2,2,0)
+IF(L3261&gt;=4,2,0)
+IF(M3261&gt;=2,1,0)
+IF(H3261&gt;=_xlfn.PERCENTILE.INC($H$2:$H$10001,0.75),1,0)</f>
        <v>0</v>
      </c>
      <c r="S3261" t="str">
        <f>IF(R3261&gt;=7,"High",IF(R3261&gt;=4,"Medium","Low"))</f>
        <v>Low</v>
      </c>
    </row>
    <row r="3262" spans="1:19">
      <c r="A3262" t="s">
        <v>3387</v>
      </c>
      <c r="B3262">
        <v>27</v>
      </c>
      <c r="C3262" t="s">
        <v>101</v>
      </c>
      <c r="D3262" t="s">
        <v>119</v>
      </c>
      <c r="E3262">
        <v>34</v>
      </c>
      <c r="F3262" t="s">
        <v>109</v>
      </c>
      <c r="G3262" t="s">
        <v>129</v>
      </c>
      <c r="H3262" s="5">
        <v>1025</v>
      </c>
      <c r="I3262" s="5">
        <v>34351.33</v>
      </c>
      <c r="J3262" t="s">
        <v>117</v>
      </c>
      <c r="K3262" t="s">
        <v>106</v>
      </c>
      <c r="L3262">
        <v>1</v>
      </c>
      <c r="M3262">
        <v>0</v>
      </c>
      <c r="N3262">
        <v>5</v>
      </c>
      <c r="O3262" s="6">
        <v>0</v>
      </c>
      <c r="P3262" t="s">
        <v>107</v>
      </c>
      <c r="Q3262" t="s">
        <v>107</v>
      </c>
      <c r="R3262">
        <f>IF(F3262="Monthly",2,0)
+IF(E3262&lt;=6,2,0)
+IF(N3262&lt;=2,2,0)
+IF(L3262&gt;=4,2,0)
+IF(M3262&gt;=2,1,0)
+IF(H3262&gt;=_xlfn.PERCENTILE.INC($H$2:$H$10001,0.75),1,0)</f>
        <v>1</v>
      </c>
      <c r="S3262" t="str">
        <f>IF(R3262&gt;=7,"High",IF(R3262&gt;=4,"Medium","Low"))</f>
        <v>Low</v>
      </c>
    </row>
    <row r="3263" spans="1:19">
      <c r="A3263" t="s">
        <v>3388</v>
      </c>
      <c r="B3263">
        <v>35</v>
      </c>
      <c r="C3263" t="s">
        <v>112</v>
      </c>
      <c r="D3263" t="s">
        <v>137</v>
      </c>
      <c r="E3263">
        <v>25</v>
      </c>
      <c r="F3263" t="s">
        <v>610</v>
      </c>
      <c r="G3263" t="s">
        <v>110</v>
      </c>
      <c r="H3263" s="5">
        <v>702</v>
      </c>
      <c r="I3263" s="5">
        <v>17199.830000000002</v>
      </c>
      <c r="J3263" t="s">
        <v>140</v>
      </c>
      <c r="K3263" t="s">
        <v>106</v>
      </c>
      <c r="L3263">
        <v>1</v>
      </c>
      <c r="M3263">
        <v>0</v>
      </c>
      <c r="N3263">
        <v>4</v>
      </c>
      <c r="O3263" s="6">
        <v>0</v>
      </c>
      <c r="P3263" t="s">
        <v>107</v>
      </c>
      <c r="Q3263" t="s">
        <v>107</v>
      </c>
      <c r="R3263">
        <f>IF(F3263="Monthly",2,0)
+IF(E3263&lt;=6,2,0)
+IF(N3263&lt;=2,2,0)
+IF(L3263&gt;=4,2,0)
+IF(M3263&gt;=2,1,0)
+IF(H3263&gt;=_xlfn.PERCENTILE.INC($H$2:$H$10001,0.75),1,0)</f>
        <v>0</v>
      </c>
      <c r="S3263" t="str">
        <f>IF(R3263&gt;=7,"High",IF(R3263&gt;=4,"Medium","Low"))</f>
        <v>Low</v>
      </c>
    </row>
    <row r="3264" spans="1:19">
      <c r="A3264" t="s">
        <v>3389</v>
      </c>
      <c r="B3264">
        <v>34</v>
      </c>
      <c r="C3264" t="s">
        <v>112</v>
      </c>
      <c r="D3264" t="s">
        <v>113</v>
      </c>
      <c r="E3264">
        <v>45</v>
      </c>
      <c r="F3264" t="s">
        <v>121</v>
      </c>
      <c r="G3264" t="s">
        <v>110</v>
      </c>
      <c r="H3264" s="5">
        <v>724</v>
      </c>
      <c r="I3264" s="5">
        <v>29318.77</v>
      </c>
      <c r="J3264" t="s">
        <v>134</v>
      </c>
      <c r="K3264" t="s">
        <v>106</v>
      </c>
      <c r="L3264">
        <v>1</v>
      </c>
      <c r="M3264">
        <v>0</v>
      </c>
      <c r="N3264">
        <v>5</v>
      </c>
      <c r="O3264" s="6">
        <v>10</v>
      </c>
      <c r="P3264" t="s">
        <v>107</v>
      </c>
      <c r="Q3264" t="s">
        <v>107</v>
      </c>
      <c r="R3264">
        <f>IF(F3264="Monthly",2,0)
+IF(E3264&lt;=6,2,0)
+IF(N3264&lt;=2,2,0)
+IF(L3264&gt;=4,2,0)
+IF(M3264&gt;=2,1,0)
+IF(H3264&gt;=_xlfn.PERCENTILE.INC($H$2:$H$10001,0.75),1,0)</f>
        <v>0</v>
      </c>
      <c r="S3264" t="str">
        <f>IF(R3264&gt;=7,"High",IF(R3264&gt;=4,"Medium","Low"))</f>
        <v>Low</v>
      </c>
    </row>
    <row r="3265" spans="1:19">
      <c r="A3265" t="s">
        <v>3390</v>
      </c>
      <c r="B3265">
        <v>19</v>
      </c>
      <c r="C3265" t="s">
        <v>112</v>
      </c>
      <c r="D3265" t="s">
        <v>123</v>
      </c>
      <c r="E3265">
        <v>9</v>
      </c>
      <c r="F3265" t="s">
        <v>109</v>
      </c>
      <c r="G3265" t="s">
        <v>110</v>
      </c>
      <c r="H3265" s="5">
        <v>687</v>
      </c>
      <c r="I3265" s="5">
        <v>6106.43</v>
      </c>
      <c r="J3265" t="s">
        <v>115</v>
      </c>
      <c r="K3265" t="s">
        <v>106</v>
      </c>
      <c r="L3265">
        <v>0</v>
      </c>
      <c r="M3265">
        <v>0</v>
      </c>
      <c r="N3265">
        <v>5</v>
      </c>
      <c r="O3265" s="6">
        <v>0</v>
      </c>
      <c r="P3265" t="s">
        <v>106</v>
      </c>
      <c r="Q3265" t="s">
        <v>106</v>
      </c>
      <c r="R3265">
        <f>IF(F3265="Monthly",2,0)
+IF(E3265&lt;=6,2,0)
+IF(N3265&lt;=2,2,0)
+IF(L3265&gt;=4,2,0)
+IF(M3265&gt;=2,1,0)
+IF(H3265&gt;=_xlfn.PERCENTILE.INC($H$2:$H$10001,0.75),1,0)</f>
        <v>0</v>
      </c>
      <c r="S3265" t="str">
        <f>IF(R3265&gt;=7,"High",IF(R3265&gt;=4,"Medium","Low"))</f>
        <v>Low</v>
      </c>
    </row>
    <row r="3266" spans="1:19">
      <c r="A3266" t="s">
        <v>3391</v>
      </c>
      <c r="B3266">
        <v>40</v>
      </c>
      <c r="C3266" t="s">
        <v>101</v>
      </c>
      <c r="D3266" t="s">
        <v>137</v>
      </c>
      <c r="E3266">
        <v>44</v>
      </c>
      <c r="F3266" t="s">
        <v>121</v>
      </c>
      <c r="G3266" t="s">
        <v>110</v>
      </c>
      <c r="H3266" s="5">
        <v>763</v>
      </c>
      <c r="I3266" s="5">
        <v>33324.5</v>
      </c>
      <c r="J3266" t="s">
        <v>115</v>
      </c>
      <c r="K3266" t="s">
        <v>106</v>
      </c>
      <c r="L3266">
        <v>2</v>
      </c>
      <c r="M3266">
        <v>0</v>
      </c>
      <c r="N3266">
        <v>5</v>
      </c>
      <c r="O3266" s="6">
        <v>0</v>
      </c>
      <c r="P3266" t="s">
        <v>107</v>
      </c>
      <c r="Q3266" t="s">
        <v>107</v>
      </c>
      <c r="R3266">
        <f>IF(F3266="Monthly",2,0)
+IF(E3266&lt;=6,2,0)
+IF(N3266&lt;=2,2,0)
+IF(L3266&gt;=4,2,0)
+IF(M3266&gt;=2,1,0)
+IF(H3266&gt;=_xlfn.PERCENTILE.INC($H$2:$H$10001,0.75),1,0)</f>
        <v>0</v>
      </c>
      <c r="S3266" t="str">
        <f>IF(R3266&gt;=7,"High",IF(R3266&gt;=4,"Medium","Low"))</f>
        <v>Low</v>
      </c>
    </row>
    <row r="3267" spans="1:19">
      <c r="A3267" t="s">
        <v>3392</v>
      </c>
      <c r="B3267">
        <v>48</v>
      </c>
      <c r="C3267" t="s">
        <v>101</v>
      </c>
      <c r="D3267" t="s">
        <v>126</v>
      </c>
      <c r="E3267">
        <v>15</v>
      </c>
      <c r="F3267" t="s">
        <v>109</v>
      </c>
      <c r="G3267" t="s">
        <v>110</v>
      </c>
      <c r="H3267" s="5">
        <v>701</v>
      </c>
      <c r="I3267" s="5">
        <v>9272.69</v>
      </c>
      <c r="J3267" t="s">
        <v>140</v>
      </c>
      <c r="K3267" t="s">
        <v>107</v>
      </c>
      <c r="L3267">
        <v>2</v>
      </c>
      <c r="M3267">
        <v>1</v>
      </c>
      <c r="N3267">
        <v>3</v>
      </c>
      <c r="O3267" s="6">
        <v>10</v>
      </c>
      <c r="P3267" t="s">
        <v>107</v>
      </c>
      <c r="Q3267" t="s">
        <v>107</v>
      </c>
      <c r="R3267">
        <f>IF(F3267="Monthly",2,0)
+IF(E3267&lt;=6,2,0)
+IF(N3267&lt;=2,2,0)
+IF(L3267&gt;=4,2,0)
+IF(M3267&gt;=2,1,0)
+IF(H3267&gt;=_xlfn.PERCENTILE.INC($H$2:$H$10001,0.75),1,0)</f>
        <v>0</v>
      </c>
      <c r="S3267" t="str">
        <f>IF(R3267&gt;=7,"High",IF(R3267&gt;=4,"Medium","Low"))</f>
        <v>Low</v>
      </c>
    </row>
    <row r="3268" spans="1:19">
      <c r="A3268" t="s">
        <v>3393</v>
      </c>
      <c r="B3268">
        <v>57</v>
      </c>
      <c r="C3268" t="s">
        <v>112</v>
      </c>
      <c r="D3268" t="s">
        <v>102</v>
      </c>
      <c r="E3268">
        <v>38</v>
      </c>
      <c r="F3268" t="s">
        <v>121</v>
      </c>
      <c r="G3268" t="s">
        <v>104</v>
      </c>
      <c r="H3268" s="5">
        <v>418</v>
      </c>
      <c r="I3268" s="5">
        <v>13733.11</v>
      </c>
      <c r="J3268" t="s">
        <v>140</v>
      </c>
      <c r="K3268" t="s">
        <v>106</v>
      </c>
      <c r="L3268">
        <v>1</v>
      </c>
      <c r="M3268">
        <v>0</v>
      </c>
      <c r="N3268">
        <v>5</v>
      </c>
      <c r="O3268" s="6">
        <v>15</v>
      </c>
      <c r="P3268" t="s">
        <v>106</v>
      </c>
      <c r="Q3268" t="s">
        <v>107</v>
      </c>
      <c r="R3268">
        <f>IF(F3268="Monthly",2,0)
+IF(E3268&lt;=6,2,0)
+IF(N3268&lt;=2,2,0)
+IF(L3268&gt;=4,2,0)
+IF(M3268&gt;=2,1,0)
+IF(H3268&gt;=_xlfn.PERCENTILE.INC($H$2:$H$10001,0.75),1,0)</f>
        <v>0</v>
      </c>
      <c r="S3268" t="str">
        <f>IF(R3268&gt;=7,"High",IF(R3268&gt;=4,"Medium","Low"))</f>
        <v>Low</v>
      </c>
    </row>
    <row r="3269" spans="1:19">
      <c r="A3269" t="s">
        <v>3394</v>
      </c>
      <c r="B3269">
        <v>22</v>
      </c>
      <c r="C3269" t="s">
        <v>112</v>
      </c>
      <c r="D3269" t="s">
        <v>133</v>
      </c>
      <c r="E3269">
        <v>33</v>
      </c>
      <c r="F3269" t="s">
        <v>103</v>
      </c>
      <c r="G3269" t="s">
        <v>104</v>
      </c>
      <c r="H3269" s="5">
        <v>394</v>
      </c>
      <c r="I3269" s="5">
        <v>13117.34</v>
      </c>
      <c r="J3269" t="s">
        <v>105</v>
      </c>
      <c r="K3269" t="s">
        <v>106</v>
      </c>
      <c r="L3269">
        <v>0</v>
      </c>
      <c r="M3269">
        <v>0</v>
      </c>
      <c r="N3269">
        <v>5</v>
      </c>
      <c r="O3269" s="6">
        <v>0</v>
      </c>
      <c r="P3269" t="s">
        <v>107</v>
      </c>
      <c r="Q3269" t="s">
        <v>106</v>
      </c>
      <c r="R3269">
        <f>IF(F3269="Monthly",2,0)
+IF(E3269&lt;=6,2,0)
+IF(N3269&lt;=2,2,0)
+IF(L3269&gt;=4,2,0)
+IF(M3269&gt;=2,1,0)
+IF(H3269&gt;=_xlfn.PERCENTILE.INC($H$2:$H$10001,0.75),1,0)</f>
        <v>2</v>
      </c>
      <c r="S3269" t="str">
        <f>IF(R3269&gt;=7,"High",IF(R3269&gt;=4,"Medium","Low"))</f>
        <v>Low</v>
      </c>
    </row>
    <row r="3270" spans="1:19">
      <c r="A3270" t="s">
        <v>3395</v>
      </c>
      <c r="B3270">
        <v>60</v>
      </c>
      <c r="C3270" t="s">
        <v>101</v>
      </c>
      <c r="D3270" t="s">
        <v>137</v>
      </c>
      <c r="E3270">
        <v>17</v>
      </c>
      <c r="F3270" t="s">
        <v>103</v>
      </c>
      <c r="G3270" t="s">
        <v>129</v>
      </c>
      <c r="H3270" s="5">
        <v>962</v>
      </c>
      <c r="I3270" s="5">
        <v>16136.97</v>
      </c>
      <c r="J3270" t="s">
        <v>140</v>
      </c>
      <c r="K3270" t="s">
        <v>106</v>
      </c>
      <c r="L3270">
        <v>1</v>
      </c>
      <c r="M3270">
        <v>0</v>
      </c>
      <c r="N3270">
        <v>5</v>
      </c>
      <c r="O3270" s="6">
        <v>0</v>
      </c>
      <c r="P3270" t="s">
        <v>107</v>
      </c>
      <c r="Q3270" t="s">
        <v>107</v>
      </c>
      <c r="R3270">
        <f>IF(F3270="Monthly",2,0)
+IF(E3270&lt;=6,2,0)
+IF(N3270&lt;=2,2,0)
+IF(L3270&gt;=4,2,0)
+IF(M3270&gt;=2,1,0)
+IF(H3270&gt;=_xlfn.PERCENTILE.INC($H$2:$H$10001,0.75),1,0)</f>
        <v>3</v>
      </c>
      <c r="S3270" t="str">
        <f>IF(R3270&gt;=7,"High",IF(R3270&gt;=4,"Medium","Low"))</f>
        <v>Low</v>
      </c>
    </row>
    <row r="3271" spans="1:19">
      <c r="A3271" t="s">
        <v>3396</v>
      </c>
      <c r="B3271">
        <v>30</v>
      </c>
      <c r="C3271" t="s">
        <v>112</v>
      </c>
      <c r="D3271" t="s">
        <v>159</v>
      </c>
      <c r="E3271">
        <v>16</v>
      </c>
      <c r="F3271" t="s">
        <v>103</v>
      </c>
      <c r="G3271" t="s">
        <v>104</v>
      </c>
      <c r="H3271" s="5">
        <v>476</v>
      </c>
      <c r="I3271" s="5">
        <v>7687.23</v>
      </c>
      <c r="J3271" t="s">
        <v>105</v>
      </c>
      <c r="K3271" t="s">
        <v>106</v>
      </c>
      <c r="L3271">
        <v>2</v>
      </c>
      <c r="M3271">
        <v>1</v>
      </c>
      <c r="N3271">
        <v>4</v>
      </c>
      <c r="O3271" s="6">
        <v>0</v>
      </c>
      <c r="P3271" t="s">
        <v>106</v>
      </c>
      <c r="Q3271" t="s">
        <v>107</v>
      </c>
      <c r="R3271">
        <f>IF(F3271="Monthly",2,0)
+IF(E3271&lt;=6,2,0)
+IF(N3271&lt;=2,2,0)
+IF(L3271&gt;=4,2,0)
+IF(M3271&gt;=2,1,0)
+IF(H3271&gt;=_xlfn.PERCENTILE.INC($H$2:$H$10001,0.75),1,0)</f>
        <v>2</v>
      </c>
      <c r="S3271" t="str">
        <f>IF(R3271&gt;=7,"High",IF(R3271&gt;=4,"Medium","Low"))</f>
        <v>Low</v>
      </c>
    </row>
    <row r="3272" spans="1:19">
      <c r="A3272" t="s">
        <v>3397</v>
      </c>
      <c r="B3272">
        <v>18</v>
      </c>
      <c r="C3272" t="s">
        <v>112</v>
      </c>
      <c r="D3272" t="s">
        <v>119</v>
      </c>
      <c r="E3272">
        <v>24</v>
      </c>
      <c r="F3272" t="s">
        <v>103</v>
      </c>
      <c r="G3272" t="s">
        <v>110</v>
      </c>
      <c r="H3272" s="5">
        <v>717</v>
      </c>
      <c r="I3272" s="5">
        <v>17620.27</v>
      </c>
      <c r="J3272" t="s">
        <v>117</v>
      </c>
      <c r="K3272" t="s">
        <v>106</v>
      </c>
      <c r="L3272">
        <v>0</v>
      </c>
      <c r="M3272">
        <v>0</v>
      </c>
      <c r="N3272">
        <v>5</v>
      </c>
      <c r="O3272" s="6">
        <v>0</v>
      </c>
      <c r="P3272" t="s">
        <v>107</v>
      </c>
      <c r="Q3272" t="s">
        <v>106</v>
      </c>
      <c r="R3272">
        <f>IF(F3272="Monthly",2,0)
+IF(E3272&lt;=6,2,0)
+IF(N3272&lt;=2,2,0)
+IF(L3272&gt;=4,2,0)
+IF(M3272&gt;=2,1,0)
+IF(H3272&gt;=_xlfn.PERCENTILE.INC($H$2:$H$10001,0.75),1,0)</f>
        <v>2</v>
      </c>
      <c r="S3272" t="str">
        <f>IF(R3272&gt;=7,"High",IF(R3272&gt;=4,"Medium","Low"))</f>
        <v>Low</v>
      </c>
    </row>
    <row r="3273" spans="1:19">
      <c r="A3273" t="s">
        <v>3398</v>
      </c>
      <c r="B3273">
        <v>32</v>
      </c>
      <c r="C3273" t="s">
        <v>112</v>
      </c>
      <c r="D3273" t="s">
        <v>137</v>
      </c>
      <c r="E3273">
        <v>17</v>
      </c>
      <c r="F3273" t="s">
        <v>103</v>
      </c>
      <c r="G3273" t="s">
        <v>110</v>
      </c>
      <c r="H3273" s="5">
        <v>705</v>
      </c>
      <c r="I3273" s="5">
        <v>12113.48</v>
      </c>
      <c r="J3273" t="s">
        <v>134</v>
      </c>
      <c r="K3273" t="s">
        <v>106</v>
      </c>
      <c r="L3273">
        <v>1</v>
      </c>
      <c r="M3273">
        <v>0</v>
      </c>
      <c r="N3273">
        <v>4</v>
      </c>
      <c r="O3273" s="6">
        <v>0</v>
      </c>
      <c r="P3273" t="s">
        <v>107</v>
      </c>
      <c r="Q3273" t="s">
        <v>107</v>
      </c>
      <c r="R3273">
        <f>IF(F3273="Monthly",2,0)
+IF(E3273&lt;=6,2,0)
+IF(N3273&lt;=2,2,0)
+IF(L3273&gt;=4,2,0)
+IF(M3273&gt;=2,1,0)
+IF(H3273&gt;=_xlfn.PERCENTILE.INC($H$2:$H$10001,0.75),1,0)</f>
        <v>2</v>
      </c>
      <c r="S3273" t="str">
        <f>IF(R3273&gt;=7,"High",IF(R3273&gt;=4,"Medium","Low"))</f>
        <v>Low</v>
      </c>
    </row>
    <row r="3274" spans="1:19">
      <c r="A3274" t="s">
        <v>3399</v>
      </c>
      <c r="B3274">
        <v>22</v>
      </c>
      <c r="C3274" t="s">
        <v>112</v>
      </c>
      <c r="D3274" t="s">
        <v>123</v>
      </c>
      <c r="E3274">
        <v>44</v>
      </c>
      <c r="F3274" t="s">
        <v>103</v>
      </c>
      <c r="G3274" t="s">
        <v>104</v>
      </c>
      <c r="H3274" s="5">
        <v>427</v>
      </c>
      <c r="I3274" s="5">
        <v>19149.32</v>
      </c>
      <c r="J3274" t="s">
        <v>134</v>
      </c>
      <c r="K3274" t="s">
        <v>106</v>
      </c>
      <c r="L3274">
        <v>1</v>
      </c>
      <c r="M3274">
        <v>0</v>
      </c>
      <c r="N3274">
        <v>4</v>
      </c>
      <c r="O3274" s="6">
        <v>0</v>
      </c>
      <c r="P3274" t="s">
        <v>106</v>
      </c>
      <c r="Q3274" t="s">
        <v>107</v>
      </c>
      <c r="R3274">
        <f>IF(F3274="Monthly",2,0)
+IF(E3274&lt;=6,2,0)
+IF(N3274&lt;=2,2,0)
+IF(L3274&gt;=4,2,0)
+IF(M3274&gt;=2,1,0)
+IF(H3274&gt;=_xlfn.PERCENTILE.INC($H$2:$H$10001,0.75),1,0)</f>
        <v>2</v>
      </c>
      <c r="S3274" t="str">
        <f>IF(R3274&gt;=7,"High",IF(R3274&gt;=4,"Medium","Low"))</f>
        <v>Low</v>
      </c>
    </row>
    <row r="3275" spans="1:19">
      <c r="A3275" t="s">
        <v>3400</v>
      </c>
      <c r="B3275">
        <v>43</v>
      </c>
      <c r="C3275" t="s">
        <v>112</v>
      </c>
      <c r="D3275" t="s">
        <v>131</v>
      </c>
      <c r="E3275">
        <v>22</v>
      </c>
      <c r="F3275" t="s">
        <v>103</v>
      </c>
      <c r="G3275" t="s">
        <v>110</v>
      </c>
      <c r="H3275" s="5">
        <v>701</v>
      </c>
      <c r="I3275" s="5">
        <v>15548.75</v>
      </c>
      <c r="J3275" t="s">
        <v>134</v>
      </c>
      <c r="K3275" t="s">
        <v>106</v>
      </c>
      <c r="L3275">
        <v>0</v>
      </c>
      <c r="M3275">
        <v>0</v>
      </c>
      <c r="N3275">
        <v>5</v>
      </c>
      <c r="O3275" s="6">
        <v>0</v>
      </c>
      <c r="P3275" t="s">
        <v>107</v>
      </c>
      <c r="Q3275" t="s">
        <v>107</v>
      </c>
      <c r="R3275">
        <f>IF(F3275="Monthly",2,0)
+IF(E3275&lt;=6,2,0)
+IF(N3275&lt;=2,2,0)
+IF(L3275&gt;=4,2,0)
+IF(M3275&gt;=2,1,0)
+IF(H3275&gt;=_xlfn.PERCENTILE.INC($H$2:$H$10001,0.75),1,0)</f>
        <v>2</v>
      </c>
      <c r="S3275" t="str">
        <f>IF(R3275&gt;=7,"High",IF(R3275&gt;=4,"Medium","Low"))</f>
        <v>Low</v>
      </c>
    </row>
    <row r="3276" spans="1:19">
      <c r="A3276" t="s">
        <v>3401</v>
      </c>
      <c r="B3276">
        <v>42</v>
      </c>
      <c r="C3276" t="s">
        <v>112</v>
      </c>
      <c r="D3276" t="s">
        <v>159</v>
      </c>
      <c r="E3276">
        <v>19</v>
      </c>
      <c r="F3276" t="s">
        <v>121</v>
      </c>
      <c r="G3276" t="s">
        <v>104</v>
      </c>
      <c r="H3276" s="5">
        <v>465</v>
      </c>
      <c r="I3276" s="5">
        <v>8173.81</v>
      </c>
      <c r="J3276" t="s">
        <v>140</v>
      </c>
      <c r="K3276" t="s">
        <v>106</v>
      </c>
      <c r="L3276">
        <v>3</v>
      </c>
      <c r="M3276">
        <v>0</v>
      </c>
      <c r="N3276">
        <v>5</v>
      </c>
      <c r="O3276" s="6">
        <v>10</v>
      </c>
      <c r="P3276" t="s">
        <v>107</v>
      </c>
      <c r="Q3276" t="s">
        <v>107</v>
      </c>
      <c r="R3276">
        <f>IF(F3276="Monthly",2,0)
+IF(E3276&lt;=6,2,0)
+IF(N3276&lt;=2,2,0)
+IF(L3276&gt;=4,2,0)
+IF(M3276&gt;=2,1,0)
+IF(H3276&gt;=_xlfn.PERCENTILE.INC($H$2:$H$10001,0.75),1,0)</f>
        <v>0</v>
      </c>
      <c r="S3276" t="str">
        <f>IF(R3276&gt;=7,"High",IF(R3276&gt;=4,"Medium","Low"))</f>
        <v>Low</v>
      </c>
    </row>
    <row r="3277" spans="1:19">
      <c r="A3277" t="s">
        <v>3402</v>
      </c>
      <c r="B3277">
        <v>33</v>
      </c>
      <c r="C3277" t="s">
        <v>112</v>
      </c>
      <c r="D3277" t="s">
        <v>131</v>
      </c>
      <c r="E3277">
        <v>8</v>
      </c>
      <c r="F3277" t="s">
        <v>103</v>
      </c>
      <c r="G3277" t="s">
        <v>104</v>
      </c>
      <c r="H3277" s="5">
        <v>560</v>
      </c>
      <c r="I3277" s="5">
        <v>4598.84</v>
      </c>
      <c r="J3277" t="s">
        <v>134</v>
      </c>
      <c r="K3277" t="s">
        <v>107</v>
      </c>
      <c r="L3277">
        <v>0</v>
      </c>
      <c r="M3277">
        <v>0</v>
      </c>
      <c r="N3277">
        <v>5</v>
      </c>
      <c r="O3277" s="6">
        <v>0</v>
      </c>
      <c r="P3277" t="s">
        <v>107</v>
      </c>
      <c r="Q3277" t="s">
        <v>107</v>
      </c>
      <c r="R3277">
        <f>IF(F3277="Monthly",2,0)
+IF(E3277&lt;=6,2,0)
+IF(N3277&lt;=2,2,0)
+IF(L3277&gt;=4,2,0)
+IF(M3277&gt;=2,1,0)
+IF(H3277&gt;=_xlfn.PERCENTILE.INC($H$2:$H$10001,0.75),1,0)</f>
        <v>2</v>
      </c>
      <c r="S3277" t="str">
        <f>IF(R3277&gt;=7,"High",IF(R3277&gt;=4,"Medium","Low"))</f>
        <v>Low</v>
      </c>
    </row>
    <row r="3278" spans="1:19">
      <c r="A3278" t="s">
        <v>3403</v>
      </c>
      <c r="B3278">
        <v>44</v>
      </c>
      <c r="C3278" t="s">
        <v>112</v>
      </c>
      <c r="D3278" t="s">
        <v>126</v>
      </c>
      <c r="E3278">
        <v>30</v>
      </c>
      <c r="F3278" t="s">
        <v>103</v>
      </c>
      <c r="G3278" t="s">
        <v>129</v>
      </c>
      <c r="H3278" s="5">
        <v>1072</v>
      </c>
      <c r="I3278" s="5">
        <v>33083.519999999997</v>
      </c>
      <c r="J3278" t="s">
        <v>105</v>
      </c>
      <c r="K3278" t="s">
        <v>106</v>
      </c>
      <c r="L3278">
        <v>5</v>
      </c>
      <c r="M3278">
        <v>0</v>
      </c>
      <c r="N3278">
        <v>5</v>
      </c>
      <c r="O3278" s="6">
        <v>0</v>
      </c>
      <c r="P3278" t="s">
        <v>107</v>
      </c>
      <c r="Q3278" t="s">
        <v>107</v>
      </c>
      <c r="R3278">
        <f>IF(F3278="Monthly",2,0)
+IF(E3278&lt;=6,2,0)
+IF(N3278&lt;=2,2,0)
+IF(L3278&gt;=4,2,0)
+IF(M3278&gt;=2,1,0)
+IF(H3278&gt;=_xlfn.PERCENTILE.INC($H$2:$H$10001,0.75),1,0)</f>
        <v>5</v>
      </c>
      <c r="S3278" t="str">
        <f>IF(R3278&gt;=7,"High",IF(R3278&gt;=4,"Medium","Low"))</f>
        <v>Medium</v>
      </c>
    </row>
    <row r="3279" spans="1:19">
      <c r="A3279" t="s">
        <v>3404</v>
      </c>
      <c r="B3279">
        <v>24</v>
      </c>
      <c r="C3279" t="s">
        <v>112</v>
      </c>
      <c r="D3279" t="s">
        <v>133</v>
      </c>
      <c r="E3279">
        <v>5</v>
      </c>
      <c r="F3279" t="s">
        <v>109</v>
      </c>
      <c r="G3279" t="s">
        <v>110</v>
      </c>
      <c r="H3279" s="5">
        <v>748</v>
      </c>
      <c r="I3279" s="5">
        <v>3534.76</v>
      </c>
      <c r="J3279" t="s">
        <v>105</v>
      </c>
      <c r="K3279" t="s">
        <v>106</v>
      </c>
      <c r="L3279">
        <v>1</v>
      </c>
      <c r="M3279">
        <v>0</v>
      </c>
      <c r="N3279">
        <v>4</v>
      </c>
      <c r="O3279" s="6">
        <v>5</v>
      </c>
      <c r="P3279" t="s">
        <v>107</v>
      </c>
      <c r="Q3279" t="s">
        <v>107</v>
      </c>
      <c r="R3279">
        <f>IF(F3279="Monthly",2,0)
+IF(E3279&lt;=6,2,0)
+IF(N3279&lt;=2,2,0)
+IF(L3279&gt;=4,2,0)
+IF(M3279&gt;=2,1,0)
+IF(H3279&gt;=_xlfn.PERCENTILE.INC($H$2:$H$10001,0.75),1,0)</f>
        <v>2</v>
      </c>
      <c r="S3279" t="str">
        <f>IF(R3279&gt;=7,"High",IF(R3279&gt;=4,"Medium","Low"))</f>
        <v>Low</v>
      </c>
    </row>
    <row r="3280" spans="1:19">
      <c r="A3280" t="s">
        <v>3405</v>
      </c>
      <c r="B3280">
        <v>34</v>
      </c>
      <c r="C3280" t="s">
        <v>101</v>
      </c>
      <c r="D3280" t="s">
        <v>133</v>
      </c>
      <c r="E3280">
        <v>35</v>
      </c>
      <c r="F3280" t="s">
        <v>109</v>
      </c>
      <c r="G3280" t="s">
        <v>104</v>
      </c>
      <c r="H3280" s="5">
        <v>547</v>
      </c>
      <c r="I3280" s="5">
        <v>19378.37</v>
      </c>
      <c r="J3280" t="s">
        <v>105</v>
      </c>
      <c r="K3280" t="s">
        <v>107</v>
      </c>
      <c r="L3280">
        <v>0</v>
      </c>
      <c r="M3280">
        <v>0</v>
      </c>
      <c r="N3280">
        <v>5</v>
      </c>
      <c r="O3280" s="6">
        <v>0</v>
      </c>
      <c r="P3280" t="s">
        <v>106</v>
      </c>
      <c r="Q3280" t="s">
        <v>107</v>
      </c>
      <c r="R3280">
        <f>IF(F3280="Monthly",2,0)
+IF(E3280&lt;=6,2,0)
+IF(N3280&lt;=2,2,0)
+IF(L3280&gt;=4,2,0)
+IF(M3280&gt;=2,1,0)
+IF(H3280&gt;=_xlfn.PERCENTILE.INC($H$2:$H$10001,0.75),1,0)</f>
        <v>0</v>
      </c>
      <c r="S3280" t="str">
        <f>IF(R3280&gt;=7,"High",IF(R3280&gt;=4,"Medium","Low"))</f>
        <v>Low</v>
      </c>
    </row>
    <row r="3281" spans="1:19">
      <c r="A3281" t="s">
        <v>3406</v>
      </c>
      <c r="B3281">
        <v>29</v>
      </c>
      <c r="C3281" t="s">
        <v>112</v>
      </c>
      <c r="D3281" t="s">
        <v>119</v>
      </c>
      <c r="E3281">
        <v>22</v>
      </c>
      <c r="F3281" t="s">
        <v>103</v>
      </c>
      <c r="G3281" t="s">
        <v>104</v>
      </c>
      <c r="H3281" s="5">
        <v>479</v>
      </c>
      <c r="I3281" s="5">
        <v>10445.719999999999</v>
      </c>
      <c r="J3281" t="s">
        <v>115</v>
      </c>
      <c r="K3281" t="s">
        <v>106</v>
      </c>
      <c r="L3281">
        <v>1</v>
      </c>
      <c r="M3281">
        <v>0</v>
      </c>
      <c r="N3281">
        <v>5</v>
      </c>
      <c r="O3281" s="6">
        <v>0</v>
      </c>
      <c r="P3281" t="s">
        <v>107</v>
      </c>
      <c r="Q3281" t="s">
        <v>107</v>
      </c>
      <c r="R3281">
        <f>IF(F3281="Monthly",2,0)
+IF(E3281&lt;=6,2,0)
+IF(N3281&lt;=2,2,0)
+IF(L3281&gt;=4,2,0)
+IF(M3281&gt;=2,1,0)
+IF(H3281&gt;=_xlfn.PERCENTILE.INC($H$2:$H$10001,0.75),1,0)</f>
        <v>2</v>
      </c>
      <c r="S3281" t="str">
        <f>IF(R3281&gt;=7,"High",IF(R3281&gt;=4,"Medium","Low"))</f>
        <v>Low</v>
      </c>
    </row>
    <row r="3282" spans="1:19">
      <c r="A3282" t="s">
        <v>3407</v>
      </c>
      <c r="B3282">
        <v>37</v>
      </c>
      <c r="C3282" t="s">
        <v>112</v>
      </c>
      <c r="D3282" t="s">
        <v>159</v>
      </c>
      <c r="E3282">
        <v>54</v>
      </c>
      <c r="F3282" t="s">
        <v>121</v>
      </c>
      <c r="G3282" t="s">
        <v>110</v>
      </c>
      <c r="H3282" s="5">
        <v>703</v>
      </c>
      <c r="I3282" s="5">
        <v>33299.74</v>
      </c>
      <c r="J3282" t="s">
        <v>134</v>
      </c>
      <c r="K3282" t="s">
        <v>106</v>
      </c>
      <c r="L3282">
        <v>1</v>
      </c>
      <c r="M3282">
        <v>0</v>
      </c>
      <c r="N3282">
        <v>5</v>
      </c>
      <c r="O3282" s="6">
        <v>10</v>
      </c>
      <c r="P3282" t="s">
        <v>107</v>
      </c>
      <c r="Q3282" t="s">
        <v>107</v>
      </c>
      <c r="R3282">
        <f>IF(F3282="Monthly",2,0)
+IF(E3282&lt;=6,2,0)
+IF(N3282&lt;=2,2,0)
+IF(L3282&gt;=4,2,0)
+IF(M3282&gt;=2,1,0)
+IF(H3282&gt;=_xlfn.PERCENTILE.INC($H$2:$H$10001,0.75),1,0)</f>
        <v>0</v>
      </c>
      <c r="S3282" t="str">
        <f>IF(R3282&gt;=7,"High",IF(R3282&gt;=4,"Medium","Low"))</f>
        <v>Low</v>
      </c>
    </row>
    <row r="3283" spans="1:19">
      <c r="A3283" t="s">
        <v>3408</v>
      </c>
      <c r="B3283">
        <v>47</v>
      </c>
      <c r="C3283" t="s">
        <v>101</v>
      </c>
      <c r="D3283" t="s">
        <v>126</v>
      </c>
      <c r="E3283">
        <v>17</v>
      </c>
      <c r="F3283" t="s">
        <v>109</v>
      </c>
      <c r="G3283" t="s">
        <v>110</v>
      </c>
      <c r="H3283" s="5">
        <v>753</v>
      </c>
      <c r="I3283" s="5">
        <v>13101.72</v>
      </c>
      <c r="J3283" t="s">
        <v>105</v>
      </c>
      <c r="K3283" t="s">
        <v>106</v>
      </c>
      <c r="L3283">
        <v>1</v>
      </c>
      <c r="M3283">
        <v>0</v>
      </c>
      <c r="N3283">
        <v>5</v>
      </c>
      <c r="O3283" s="6">
        <v>0</v>
      </c>
      <c r="P3283" t="s">
        <v>107</v>
      </c>
      <c r="Q3283" t="s">
        <v>107</v>
      </c>
      <c r="R3283">
        <f>IF(F3283="Monthly",2,0)
+IF(E3283&lt;=6,2,0)
+IF(N3283&lt;=2,2,0)
+IF(L3283&gt;=4,2,0)
+IF(M3283&gt;=2,1,0)
+IF(H3283&gt;=_xlfn.PERCENTILE.INC($H$2:$H$10001,0.75),1,0)</f>
        <v>0</v>
      </c>
      <c r="S3283" t="str">
        <f>IF(R3283&gt;=7,"High",IF(R3283&gt;=4,"Medium","Low"))</f>
        <v>Low</v>
      </c>
    </row>
    <row r="3284" spans="1:19">
      <c r="A3284" t="s">
        <v>3409</v>
      </c>
      <c r="B3284">
        <v>28</v>
      </c>
      <c r="C3284" t="s">
        <v>101</v>
      </c>
      <c r="D3284" t="s">
        <v>123</v>
      </c>
      <c r="E3284">
        <v>22</v>
      </c>
      <c r="F3284" t="s">
        <v>109</v>
      </c>
      <c r="G3284" t="s">
        <v>104</v>
      </c>
      <c r="H3284" s="5">
        <v>424</v>
      </c>
      <c r="I3284" s="5">
        <v>9092.15</v>
      </c>
      <c r="J3284" t="s">
        <v>134</v>
      </c>
      <c r="K3284" t="s">
        <v>106</v>
      </c>
      <c r="L3284">
        <v>0</v>
      </c>
      <c r="M3284">
        <v>0</v>
      </c>
      <c r="N3284">
        <v>5</v>
      </c>
      <c r="O3284" s="6">
        <v>0</v>
      </c>
      <c r="P3284" t="s">
        <v>106</v>
      </c>
      <c r="Q3284" t="s">
        <v>107</v>
      </c>
      <c r="R3284">
        <f>IF(F3284="Monthly",2,0)
+IF(E3284&lt;=6,2,0)
+IF(N3284&lt;=2,2,0)
+IF(L3284&gt;=4,2,0)
+IF(M3284&gt;=2,1,0)
+IF(H3284&gt;=_xlfn.PERCENTILE.INC($H$2:$H$10001,0.75),1,0)</f>
        <v>0</v>
      </c>
      <c r="S3284" t="str">
        <f>IF(R3284&gt;=7,"High",IF(R3284&gt;=4,"Medium","Low"))</f>
        <v>Low</v>
      </c>
    </row>
    <row r="3285" spans="1:19">
      <c r="A3285" t="s">
        <v>3410</v>
      </c>
      <c r="B3285">
        <v>34</v>
      </c>
      <c r="C3285" t="s">
        <v>112</v>
      </c>
      <c r="D3285" t="s">
        <v>126</v>
      </c>
      <c r="E3285">
        <v>58</v>
      </c>
      <c r="F3285" t="s">
        <v>121</v>
      </c>
      <c r="G3285" t="s">
        <v>129</v>
      </c>
      <c r="H3285" s="5">
        <v>1050</v>
      </c>
      <c r="I3285" s="5">
        <v>50454.19</v>
      </c>
      <c r="J3285" t="s">
        <v>105</v>
      </c>
      <c r="K3285" t="s">
        <v>106</v>
      </c>
      <c r="L3285">
        <v>0</v>
      </c>
      <c r="M3285">
        <v>0</v>
      </c>
      <c r="N3285">
        <v>5</v>
      </c>
      <c r="O3285" s="6">
        <v>15</v>
      </c>
      <c r="P3285" t="s">
        <v>107</v>
      </c>
      <c r="Q3285" t="s">
        <v>107</v>
      </c>
      <c r="R3285">
        <f>IF(F3285="Monthly",2,0)
+IF(E3285&lt;=6,2,0)
+IF(N3285&lt;=2,2,0)
+IF(L3285&gt;=4,2,0)
+IF(M3285&gt;=2,1,0)
+IF(H3285&gt;=_xlfn.PERCENTILE.INC($H$2:$H$10001,0.75),1,0)</f>
        <v>1</v>
      </c>
      <c r="S3285" t="str">
        <f>IF(R3285&gt;=7,"High",IF(R3285&gt;=4,"Medium","Low"))</f>
        <v>Low</v>
      </c>
    </row>
    <row r="3286" spans="1:19">
      <c r="A3286" t="s">
        <v>3411</v>
      </c>
      <c r="B3286">
        <v>40</v>
      </c>
      <c r="C3286" t="s">
        <v>101</v>
      </c>
      <c r="D3286" t="s">
        <v>119</v>
      </c>
      <c r="E3286">
        <v>23</v>
      </c>
      <c r="F3286" t="s">
        <v>109</v>
      </c>
      <c r="G3286" t="s">
        <v>104</v>
      </c>
      <c r="H3286" s="5">
        <v>444</v>
      </c>
      <c r="I3286" s="5">
        <v>8980.5300000000007</v>
      </c>
      <c r="J3286" t="s">
        <v>105</v>
      </c>
      <c r="K3286" t="s">
        <v>106</v>
      </c>
      <c r="L3286">
        <v>0</v>
      </c>
      <c r="M3286">
        <v>0</v>
      </c>
      <c r="N3286">
        <v>5</v>
      </c>
      <c r="O3286" s="6">
        <v>10</v>
      </c>
      <c r="P3286" t="s">
        <v>107</v>
      </c>
      <c r="Q3286" t="s">
        <v>107</v>
      </c>
      <c r="R3286">
        <f>IF(F3286="Monthly",2,0)
+IF(E3286&lt;=6,2,0)
+IF(N3286&lt;=2,2,0)
+IF(L3286&gt;=4,2,0)
+IF(M3286&gt;=2,1,0)
+IF(H3286&gt;=_xlfn.PERCENTILE.INC($H$2:$H$10001,0.75),1,0)</f>
        <v>0</v>
      </c>
      <c r="S3286" t="str">
        <f>IF(R3286&gt;=7,"High",IF(R3286&gt;=4,"Medium","Low"))</f>
        <v>Low</v>
      </c>
    </row>
    <row r="3287" spans="1:19">
      <c r="A3287" t="s">
        <v>3412</v>
      </c>
      <c r="B3287">
        <v>44</v>
      </c>
      <c r="C3287" t="s">
        <v>101</v>
      </c>
      <c r="D3287" t="s">
        <v>126</v>
      </c>
      <c r="E3287">
        <v>47</v>
      </c>
      <c r="F3287" t="s">
        <v>109</v>
      </c>
      <c r="G3287" t="s">
        <v>104</v>
      </c>
      <c r="H3287" s="5">
        <v>542</v>
      </c>
      <c r="I3287" s="5">
        <v>26103.13</v>
      </c>
      <c r="J3287" t="s">
        <v>117</v>
      </c>
      <c r="K3287" t="s">
        <v>107</v>
      </c>
      <c r="L3287">
        <v>0</v>
      </c>
      <c r="M3287">
        <v>0</v>
      </c>
      <c r="N3287">
        <v>5</v>
      </c>
      <c r="O3287" s="6">
        <v>0</v>
      </c>
      <c r="P3287" t="s">
        <v>107</v>
      </c>
      <c r="Q3287" t="s">
        <v>107</v>
      </c>
      <c r="R3287">
        <f>IF(F3287="Monthly",2,0)
+IF(E3287&lt;=6,2,0)
+IF(N3287&lt;=2,2,0)
+IF(L3287&gt;=4,2,0)
+IF(M3287&gt;=2,1,0)
+IF(H3287&gt;=_xlfn.PERCENTILE.INC($H$2:$H$10001,0.75),1,0)</f>
        <v>0</v>
      </c>
      <c r="S3287" t="str">
        <f>IF(R3287&gt;=7,"High",IF(R3287&gt;=4,"Medium","Low"))</f>
        <v>Low</v>
      </c>
    </row>
    <row r="3288" spans="1:19">
      <c r="A3288" t="s">
        <v>3413</v>
      </c>
      <c r="B3288">
        <v>34</v>
      </c>
      <c r="C3288" t="s">
        <v>101</v>
      </c>
      <c r="D3288" t="s">
        <v>159</v>
      </c>
      <c r="E3288">
        <v>61</v>
      </c>
      <c r="F3288" t="s">
        <v>109</v>
      </c>
      <c r="G3288" t="s">
        <v>104</v>
      </c>
      <c r="H3288" s="5">
        <v>395</v>
      </c>
      <c r="I3288" s="5">
        <v>24060.2</v>
      </c>
      <c r="J3288" t="s">
        <v>115</v>
      </c>
      <c r="K3288" t="s">
        <v>106</v>
      </c>
      <c r="L3288">
        <v>1</v>
      </c>
      <c r="M3288">
        <v>0</v>
      </c>
      <c r="N3288">
        <v>5</v>
      </c>
      <c r="O3288" s="6">
        <v>0</v>
      </c>
      <c r="P3288" t="s">
        <v>107</v>
      </c>
      <c r="Q3288" t="s">
        <v>107</v>
      </c>
      <c r="R3288">
        <f>IF(F3288="Monthly",2,0)
+IF(E3288&lt;=6,2,0)
+IF(N3288&lt;=2,2,0)
+IF(L3288&gt;=4,2,0)
+IF(M3288&gt;=2,1,0)
+IF(H3288&gt;=_xlfn.PERCENTILE.INC($H$2:$H$10001,0.75),1,0)</f>
        <v>0</v>
      </c>
      <c r="S3288" t="str">
        <f>IF(R3288&gt;=7,"High",IF(R3288&gt;=4,"Medium","Low"))</f>
        <v>Low</v>
      </c>
    </row>
    <row r="3289" spans="1:19">
      <c r="A3289" t="s">
        <v>3414</v>
      </c>
      <c r="B3289">
        <v>35</v>
      </c>
      <c r="C3289" t="s">
        <v>101</v>
      </c>
      <c r="D3289" t="s">
        <v>131</v>
      </c>
      <c r="E3289">
        <v>15</v>
      </c>
      <c r="F3289" t="s">
        <v>103</v>
      </c>
      <c r="G3289" t="s">
        <v>104</v>
      </c>
      <c r="H3289" s="5">
        <v>546</v>
      </c>
      <c r="I3289" s="5">
        <v>7967.43</v>
      </c>
      <c r="J3289" t="s">
        <v>115</v>
      </c>
      <c r="K3289" t="s">
        <v>106</v>
      </c>
      <c r="L3289">
        <v>1</v>
      </c>
      <c r="M3289">
        <v>0</v>
      </c>
      <c r="N3289">
        <v>5</v>
      </c>
      <c r="O3289" s="6">
        <v>0</v>
      </c>
      <c r="P3289" t="s">
        <v>107</v>
      </c>
      <c r="Q3289" t="s">
        <v>106</v>
      </c>
      <c r="R3289">
        <f>IF(F3289="Monthly",2,0)
+IF(E3289&lt;=6,2,0)
+IF(N3289&lt;=2,2,0)
+IF(L3289&gt;=4,2,0)
+IF(M3289&gt;=2,1,0)
+IF(H3289&gt;=_xlfn.PERCENTILE.INC($H$2:$H$10001,0.75),1,0)</f>
        <v>2</v>
      </c>
      <c r="S3289" t="str">
        <f>IF(R3289&gt;=7,"High",IF(R3289&gt;=4,"Medium","Low"))</f>
        <v>Low</v>
      </c>
    </row>
    <row r="3290" spans="1:19">
      <c r="A3290" t="s">
        <v>3415</v>
      </c>
      <c r="B3290">
        <v>18</v>
      </c>
      <c r="C3290" t="s">
        <v>101</v>
      </c>
      <c r="D3290" t="s">
        <v>131</v>
      </c>
      <c r="E3290">
        <v>33</v>
      </c>
      <c r="F3290" t="s">
        <v>109</v>
      </c>
      <c r="G3290" t="s">
        <v>129</v>
      </c>
      <c r="H3290" s="5">
        <v>994</v>
      </c>
      <c r="I3290" s="5">
        <v>30592.63</v>
      </c>
      <c r="J3290" t="s">
        <v>105</v>
      </c>
      <c r="K3290" t="s">
        <v>106</v>
      </c>
      <c r="L3290">
        <v>0</v>
      </c>
      <c r="M3290">
        <v>0</v>
      </c>
      <c r="N3290">
        <v>5</v>
      </c>
      <c r="O3290" s="6">
        <v>5</v>
      </c>
      <c r="P3290" t="s">
        <v>107</v>
      </c>
      <c r="Q3290" t="s">
        <v>107</v>
      </c>
      <c r="R3290">
        <f>IF(F3290="Monthly",2,0)
+IF(E3290&lt;=6,2,0)
+IF(N3290&lt;=2,2,0)
+IF(L3290&gt;=4,2,0)
+IF(M3290&gt;=2,1,0)
+IF(H3290&gt;=_xlfn.PERCENTILE.INC($H$2:$H$10001,0.75),1,0)</f>
        <v>1</v>
      </c>
      <c r="S3290" t="str">
        <f>IF(R3290&gt;=7,"High",IF(R3290&gt;=4,"Medium","Low"))</f>
        <v>Low</v>
      </c>
    </row>
    <row r="3291" spans="1:19">
      <c r="A3291" t="s">
        <v>3416</v>
      </c>
      <c r="B3291">
        <v>46</v>
      </c>
      <c r="C3291" t="s">
        <v>101</v>
      </c>
      <c r="D3291" t="s">
        <v>133</v>
      </c>
      <c r="E3291">
        <v>14</v>
      </c>
      <c r="F3291" t="s">
        <v>103</v>
      </c>
      <c r="G3291" t="s">
        <v>104</v>
      </c>
      <c r="H3291" s="5">
        <v>537</v>
      </c>
      <c r="I3291" s="5">
        <v>7595.84</v>
      </c>
      <c r="J3291" t="s">
        <v>134</v>
      </c>
      <c r="K3291" t="s">
        <v>106</v>
      </c>
      <c r="L3291">
        <v>1</v>
      </c>
      <c r="M3291">
        <v>0</v>
      </c>
      <c r="N3291">
        <v>5</v>
      </c>
      <c r="O3291" s="6">
        <v>0</v>
      </c>
      <c r="P3291" t="s">
        <v>106</v>
      </c>
      <c r="Q3291" t="s">
        <v>106</v>
      </c>
      <c r="R3291">
        <f>IF(F3291="Monthly",2,0)
+IF(E3291&lt;=6,2,0)
+IF(N3291&lt;=2,2,0)
+IF(L3291&gt;=4,2,0)
+IF(M3291&gt;=2,1,0)
+IF(H3291&gt;=_xlfn.PERCENTILE.INC($H$2:$H$10001,0.75),1,0)</f>
        <v>2</v>
      </c>
      <c r="S3291" t="str">
        <f>IF(R3291&gt;=7,"High",IF(R3291&gt;=4,"Medium","Low"))</f>
        <v>Low</v>
      </c>
    </row>
    <row r="3292" spans="1:19">
      <c r="A3292" t="s">
        <v>3417</v>
      </c>
      <c r="B3292">
        <v>40</v>
      </c>
      <c r="C3292" t="s">
        <v>101</v>
      </c>
      <c r="D3292" t="s">
        <v>131</v>
      </c>
      <c r="E3292">
        <v>22</v>
      </c>
      <c r="F3292" t="s">
        <v>103</v>
      </c>
      <c r="G3292" t="s">
        <v>129</v>
      </c>
      <c r="H3292" s="5">
        <v>1103</v>
      </c>
      <c r="I3292" s="5">
        <v>24716.36</v>
      </c>
      <c r="J3292" t="s">
        <v>140</v>
      </c>
      <c r="K3292" t="s">
        <v>107</v>
      </c>
      <c r="L3292">
        <v>1</v>
      </c>
      <c r="M3292">
        <v>0</v>
      </c>
      <c r="N3292">
        <v>4</v>
      </c>
      <c r="O3292" s="6">
        <v>0</v>
      </c>
      <c r="P3292" t="s">
        <v>107</v>
      </c>
      <c r="Q3292" t="s">
        <v>107</v>
      </c>
      <c r="R3292">
        <f>IF(F3292="Monthly",2,0)
+IF(E3292&lt;=6,2,0)
+IF(N3292&lt;=2,2,0)
+IF(L3292&gt;=4,2,0)
+IF(M3292&gt;=2,1,0)
+IF(H3292&gt;=_xlfn.PERCENTILE.INC($H$2:$H$10001,0.75),1,0)</f>
        <v>3</v>
      </c>
      <c r="S3292" t="str">
        <f>IF(R3292&gt;=7,"High",IF(R3292&gt;=4,"Medium","Low"))</f>
        <v>Low</v>
      </c>
    </row>
    <row r="3293" spans="1:19">
      <c r="A3293" t="s">
        <v>3418</v>
      </c>
      <c r="B3293">
        <v>34</v>
      </c>
      <c r="C3293" t="s">
        <v>112</v>
      </c>
      <c r="D3293" t="s">
        <v>102</v>
      </c>
      <c r="E3293">
        <v>47</v>
      </c>
      <c r="F3293" t="s">
        <v>103</v>
      </c>
      <c r="G3293" t="s">
        <v>110</v>
      </c>
      <c r="H3293" s="5">
        <v>728</v>
      </c>
      <c r="I3293" s="5">
        <v>34286.120000000003</v>
      </c>
      <c r="J3293" t="s">
        <v>134</v>
      </c>
      <c r="K3293" t="s">
        <v>106</v>
      </c>
      <c r="L3293">
        <v>1</v>
      </c>
      <c r="M3293">
        <v>0</v>
      </c>
      <c r="N3293">
        <v>5</v>
      </c>
      <c r="O3293" s="6">
        <v>0</v>
      </c>
      <c r="P3293" t="s">
        <v>107</v>
      </c>
      <c r="Q3293" t="s">
        <v>107</v>
      </c>
      <c r="R3293">
        <f>IF(F3293="Monthly",2,0)
+IF(E3293&lt;=6,2,0)
+IF(N3293&lt;=2,2,0)
+IF(L3293&gt;=4,2,0)
+IF(M3293&gt;=2,1,0)
+IF(H3293&gt;=_xlfn.PERCENTILE.INC($H$2:$H$10001,0.75),1,0)</f>
        <v>2</v>
      </c>
      <c r="S3293" t="str">
        <f>IF(R3293&gt;=7,"High",IF(R3293&gt;=4,"Medium","Low"))</f>
        <v>Low</v>
      </c>
    </row>
    <row r="3294" spans="1:19">
      <c r="A3294" t="s">
        <v>3419</v>
      </c>
      <c r="B3294">
        <v>34</v>
      </c>
      <c r="C3294" t="s">
        <v>101</v>
      </c>
      <c r="D3294" t="s">
        <v>137</v>
      </c>
      <c r="E3294">
        <v>19</v>
      </c>
      <c r="F3294" t="s">
        <v>103</v>
      </c>
      <c r="G3294" t="s">
        <v>104</v>
      </c>
      <c r="H3294" s="5">
        <v>392</v>
      </c>
      <c r="I3294" s="5">
        <v>7526.05</v>
      </c>
      <c r="J3294" t="s">
        <v>134</v>
      </c>
      <c r="K3294" t="s">
        <v>106</v>
      </c>
      <c r="L3294">
        <v>1</v>
      </c>
      <c r="M3294">
        <v>0</v>
      </c>
      <c r="N3294">
        <v>4</v>
      </c>
      <c r="O3294" s="6">
        <v>0</v>
      </c>
      <c r="P3294" t="s">
        <v>106</v>
      </c>
      <c r="Q3294" t="s">
        <v>107</v>
      </c>
      <c r="R3294">
        <f>IF(F3294="Monthly",2,0)
+IF(E3294&lt;=6,2,0)
+IF(N3294&lt;=2,2,0)
+IF(L3294&gt;=4,2,0)
+IF(M3294&gt;=2,1,0)
+IF(H3294&gt;=_xlfn.PERCENTILE.INC($H$2:$H$10001,0.75),1,0)</f>
        <v>2</v>
      </c>
      <c r="S3294" t="str">
        <f>IF(R3294&gt;=7,"High",IF(R3294&gt;=4,"Medium","Low"))</f>
        <v>Low</v>
      </c>
    </row>
    <row r="3295" spans="1:19">
      <c r="A3295" t="s">
        <v>3420</v>
      </c>
      <c r="B3295">
        <v>25</v>
      </c>
      <c r="C3295" t="s">
        <v>112</v>
      </c>
      <c r="D3295" t="s">
        <v>113</v>
      </c>
      <c r="E3295">
        <v>35</v>
      </c>
      <c r="F3295" t="s">
        <v>103</v>
      </c>
      <c r="G3295" t="s">
        <v>104</v>
      </c>
      <c r="H3295" s="5">
        <v>519</v>
      </c>
      <c r="I3295" s="5">
        <v>18673.66</v>
      </c>
      <c r="J3295" t="s">
        <v>117</v>
      </c>
      <c r="K3295" t="s">
        <v>106</v>
      </c>
      <c r="L3295">
        <v>0</v>
      </c>
      <c r="M3295">
        <v>0</v>
      </c>
      <c r="N3295">
        <v>5</v>
      </c>
      <c r="O3295" s="6">
        <v>0</v>
      </c>
      <c r="P3295" t="s">
        <v>107</v>
      </c>
      <c r="Q3295" t="s">
        <v>106</v>
      </c>
      <c r="R3295">
        <f>IF(F3295="Monthly",2,0)
+IF(E3295&lt;=6,2,0)
+IF(N3295&lt;=2,2,0)
+IF(L3295&gt;=4,2,0)
+IF(M3295&gt;=2,1,0)
+IF(H3295&gt;=_xlfn.PERCENTILE.INC($H$2:$H$10001,0.75),1,0)</f>
        <v>2</v>
      </c>
      <c r="S3295" t="str">
        <f>IF(R3295&gt;=7,"High",IF(R3295&gt;=4,"Medium","Low"))</f>
        <v>Low</v>
      </c>
    </row>
    <row r="3296" spans="1:19">
      <c r="A3296" t="s">
        <v>3421</v>
      </c>
      <c r="B3296">
        <v>32</v>
      </c>
      <c r="C3296" t="s">
        <v>101</v>
      </c>
      <c r="D3296" t="s">
        <v>128</v>
      </c>
      <c r="E3296">
        <v>22</v>
      </c>
      <c r="F3296" t="s">
        <v>103</v>
      </c>
      <c r="G3296" t="s">
        <v>104</v>
      </c>
      <c r="H3296" s="5">
        <v>538</v>
      </c>
      <c r="I3296" s="5">
        <v>11570.28</v>
      </c>
      <c r="J3296" t="s">
        <v>105</v>
      </c>
      <c r="K3296" t="s">
        <v>107</v>
      </c>
      <c r="L3296">
        <v>0</v>
      </c>
      <c r="M3296">
        <v>0</v>
      </c>
      <c r="N3296">
        <v>5</v>
      </c>
      <c r="O3296" s="6">
        <v>0</v>
      </c>
      <c r="P3296" t="s">
        <v>106</v>
      </c>
      <c r="Q3296" t="s">
        <v>107</v>
      </c>
      <c r="R3296">
        <f>IF(F3296="Monthly",2,0)
+IF(E3296&lt;=6,2,0)
+IF(N3296&lt;=2,2,0)
+IF(L3296&gt;=4,2,0)
+IF(M3296&gt;=2,1,0)
+IF(H3296&gt;=_xlfn.PERCENTILE.INC($H$2:$H$10001,0.75),1,0)</f>
        <v>2</v>
      </c>
      <c r="S3296" t="str">
        <f>IF(R3296&gt;=7,"High",IF(R3296&gt;=4,"Medium","Low"))</f>
        <v>Low</v>
      </c>
    </row>
    <row r="3297" spans="1:19">
      <c r="A3297" t="s">
        <v>3422</v>
      </c>
      <c r="B3297">
        <v>27</v>
      </c>
      <c r="C3297" t="s">
        <v>112</v>
      </c>
      <c r="D3297" t="s">
        <v>159</v>
      </c>
      <c r="E3297">
        <v>32</v>
      </c>
      <c r="F3297" t="s">
        <v>109</v>
      </c>
      <c r="G3297" t="s">
        <v>104</v>
      </c>
      <c r="H3297" s="5">
        <v>522</v>
      </c>
      <c r="I3297" s="5">
        <v>17126.04</v>
      </c>
      <c r="J3297" t="s">
        <v>117</v>
      </c>
      <c r="K3297" t="s">
        <v>106</v>
      </c>
      <c r="L3297">
        <v>0</v>
      </c>
      <c r="M3297">
        <v>0</v>
      </c>
      <c r="N3297">
        <v>5</v>
      </c>
      <c r="O3297" s="6">
        <v>0</v>
      </c>
      <c r="P3297" t="s">
        <v>107</v>
      </c>
      <c r="Q3297" t="s">
        <v>107</v>
      </c>
      <c r="R3297">
        <f>IF(F3297="Monthly",2,0)
+IF(E3297&lt;=6,2,0)
+IF(N3297&lt;=2,2,0)
+IF(L3297&gt;=4,2,0)
+IF(M3297&gt;=2,1,0)
+IF(H3297&gt;=_xlfn.PERCENTILE.INC($H$2:$H$10001,0.75),1,0)</f>
        <v>0</v>
      </c>
      <c r="S3297" t="str">
        <f>IF(R3297&gt;=7,"High",IF(R3297&gt;=4,"Medium","Low"))</f>
        <v>Low</v>
      </c>
    </row>
    <row r="3298" spans="1:19">
      <c r="A3298" t="s">
        <v>3423</v>
      </c>
      <c r="B3298">
        <v>46</v>
      </c>
      <c r="C3298" t="s">
        <v>101</v>
      </c>
      <c r="D3298" t="s">
        <v>137</v>
      </c>
      <c r="E3298">
        <v>45</v>
      </c>
      <c r="F3298" t="s">
        <v>121</v>
      </c>
      <c r="G3298" t="s">
        <v>104</v>
      </c>
      <c r="H3298" s="5">
        <v>534</v>
      </c>
      <c r="I3298" s="5">
        <v>23426.93</v>
      </c>
      <c r="J3298" t="s">
        <v>134</v>
      </c>
      <c r="K3298" t="s">
        <v>106</v>
      </c>
      <c r="L3298">
        <v>2</v>
      </c>
      <c r="M3298">
        <v>1</v>
      </c>
      <c r="N3298">
        <v>4</v>
      </c>
      <c r="O3298" s="6">
        <v>0</v>
      </c>
      <c r="P3298" t="s">
        <v>107</v>
      </c>
      <c r="Q3298" t="s">
        <v>107</v>
      </c>
      <c r="R3298">
        <f>IF(F3298="Monthly",2,0)
+IF(E3298&lt;=6,2,0)
+IF(N3298&lt;=2,2,0)
+IF(L3298&gt;=4,2,0)
+IF(M3298&gt;=2,1,0)
+IF(H3298&gt;=_xlfn.PERCENTILE.INC($H$2:$H$10001,0.75),1,0)</f>
        <v>0</v>
      </c>
      <c r="S3298" t="str">
        <f>IF(R3298&gt;=7,"High",IF(R3298&gt;=4,"Medium","Low"))</f>
        <v>Low</v>
      </c>
    </row>
    <row r="3299" spans="1:19">
      <c r="A3299" t="s">
        <v>3424</v>
      </c>
      <c r="B3299">
        <v>18</v>
      </c>
      <c r="C3299" t="s">
        <v>101</v>
      </c>
      <c r="D3299" t="s">
        <v>137</v>
      </c>
      <c r="E3299">
        <v>45</v>
      </c>
      <c r="F3299" t="s">
        <v>103</v>
      </c>
      <c r="G3299" t="s">
        <v>110</v>
      </c>
      <c r="H3299" s="5">
        <v>651</v>
      </c>
      <c r="I3299" s="5">
        <v>29030.17</v>
      </c>
      <c r="J3299" t="s">
        <v>105</v>
      </c>
      <c r="K3299" t="s">
        <v>106</v>
      </c>
      <c r="L3299">
        <v>0</v>
      </c>
      <c r="M3299">
        <v>0</v>
      </c>
      <c r="N3299">
        <v>5</v>
      </c>
      <c r="O3299" s="6">
        <v>0</v>
      </c>
      <c r="P3299" t="s">
        <v>106</v>
      </c>
      <c r="Q3299" t="s">
        <v>106</v>
      </c>
      <c r="R3299">
        <f>IF(F3299="Monthly",2,0)
+IF(E3299&lt;=6,2,0)
+IF(N3299&lt;=2,2,0)
+IF(L3299&gt;=4,2,0)
+IF(M3299&gt;=2,1,0)
+IF(H3299&gt;=_xlfn.PERCENTILE.INC($H$2:$H$10001,0.75),1,0)</f>
        <v>2</v>
      </c>
      <c r="S3299" t="str">
        <f>IF(R3299&gt;=7,"High",IF(R3299&gt;=4,"Medium","Low"))</f>
        <v>Low</v>
      </c>
    </row>
    <row r="3300" spans="1:19">
      <c r="A3300" t="s">
        <v>3425</v>
      </c>
      <c r="B3300">
        <v>27</v>
      </c>
      <c r="C3300" t="s">
        <v>112</v>
      </c>
      <c r="D3300" t="s">
        <v>102</v>
      </c>
      <c r="E3300">
        <v>19</v>
      </c>
      <c r="F3300" t="s">
        <v>109</v>
      </c>
      <c r="G3300" t="s">
        <v>129</v>
      </c>
      <c r="H3300" s="5">
        <v>1119</v>
      </c>
      <c r="I3300" s="5">
        <v>21451.15</v>
      </c>
      <c r="J3300" t="s">
        <v>117</v>
      </c>
      <c r="K3300" t="s">
        <v>106</v>
      </c>
      <c r="L3300">
        <v>0</v>
      </c>
      <c r="M3300">
        <v>0</v>
      </c>
      <c r="N3300">
        <v>4</v>
      </c>
      <c r="O3300" s="6">
        <v>0</v>
      </c>
      <c r="P3300" t="s">
        <v>107</v>
      </c>
      <c r="Q3300" t="s">
        <v>107</v>
      </c>
      <c r="R3300">
        <f>IF(F3300="Monthly",2,0)
+IF(E3300&lt;=6,2,0)
+IF(N3300&lt;=2,2,0)
+IF(L3300&gt;=4,2,0)
+IF(M3300&gt;=2,1,0)
+IF(H3300&gt;=_xlfn.PERCENTILE.INC($H$2:$H$10001,0.75),1,0)</f>
        <v>1</v>
      </c>
      <c r="S3300" t="str">
        <f>IF(R3300&gt;=7,"High",IF(R3300&gt;=4,"Medium","Low"))</f>
        <v>Low</v>
      </c>
    </row>
    <row r="3301" spans="1:19">
      <c r="A3301" t="s">
        <v>3426</v>
      </c>
      <c r="B3301">
        <v>32</v>
      </c>
      <c r="C3301" t="s">
        <v>112</v>
      </c>
      <c r="D3301" t="s">
        <v>137</v>
      </c>
      <c r="E3301">
        <v>72</v>
      </c>
      <c r="F3301" t="s">
        <v>121</v>
      </c>
      <c r="G3301" t="s">
        <v>104</v>
      </c>
      <c r="H3301" s="5">
        <v>522</v>
      </c>
      <c r="I3301" s="5">
        <v>36715.08</v>
      </c>
      <c r="J3301" t="s">
        <v>140</v>
      </c>
      <c r="K3301" t="s">
        <v>107</v>
      </c>
      <c r="L3301">
        <v>0</v>
      </c>
      <c r="M3301">
        <v>0</v>
      </c>
      <c r="N3301">
        <v>5</v>
      </c>
      <c r="O3301" s="6">
        <v>0</v>
      </c>
      <c r="P3301" t="s">
        <v>106</v>
      </c>
      <c r="Q3301" t="s">
        <v>107</v>
      </c>
      <c r="R3301">
        <f>IF(F3301="Monthly",2,0)
+IF(E3301&lt;=6,2,0)
+IF(N3301&lt;=2,2,0)
+IF(L3301&gt;=4,2,0)
+IF(M3301&gt;=2,1,0)
+IF(H3301&gt;=_xlfn.PERCENTILE.INC($H$2:$H$10001,0.75),1,0)</f>
        <v>0</v>
      </c>
      <c r="S3301" t="str">
        <f>IF(R3301&gt;=7,"High",IF(R3301&gt;=4,"Medium","Low"))</f>
        <v>Low</v>
      </c>
    </row>
    <row r="3302" spans="1:19">
      <c r="A3302" t="s">
        <v>3427</v>
      </c>
      <c r="B3302">
        <v>33</v>
      </c>
      <c r="C3302" t="s">
        <v>101</v>
      </c>
      <c r="D3302" t="s">
        <v>137</v>
      </c>
      <c r="E3302">
        <v>23</v>
      </c>
      <c r="F3302" t="s">
        <v>103</v>
      </c>
      <c r="G3302" t="s">
        <v>104</v>
      </c>
      <c r="H3302" s="5">
        <v>467</v>
      </c>
      <c r="I3302" s="5">
        <v>10999.6</v>
      </c>
      <c r="J3302" t="s">
        <v>117</v>
      </c>
      <c r="K3302" t="s">
        <v>106</v>
      </c>
      <c r="L3302">
        <v>0</v>
      </c>
      <c r="M3302">
        <v>0</v>
      </c>
      <c r="N3302">
        <v>4</v>
      </c>
      <c r="O3302" s="6">
        <v>0</v>
      </c>
      <c r="P3302" t="s">
        <v>107</v>
      </c>
      <c r="Q3302" t="s">
        <v>106</v>
      </c>
      <c r="R3302">
        <f>IF(F3302="Monthly",2,0)
+IF(E3302&lt;=6,2,0)
+IF(N3302&lt;=2,2,0)
+IF(L3302&gt;=4,2,0)
+IF(M3302&gt;=2,1,0)
+IF(H3302&gt;=_xlfn.PERCENTILE.INC($H$2:$H$10001,0.75),1,0)</f>
        <v>2</v>
      </c>
      <c r="S3302" t="str">
        <f>IF(R3302&gt;=7,"High",IF(R3302&gt;=4,"Medium","Low"))</f>
        <v>Low</v>
      </c>
    </row>
    <row r="3303" spans="1:19">
      <c r="A3303" t="s">
        <v>3428</v>
      </c>
      <c r="B3303">
        <v>36</v>
      </c>
      <c r="C3303" t="s">
        <v>112</v>
      </c>
      <c r="D3303" t="s">
        <v>131</v>
      </c>
      <c r="E3303">
        <v>12</v>
      </c>
      <c r="F3303" t="s">
        <v>103</v>
      </c>
      <c r="G3303" t="s">
        <v>104</v>
      </c>
      <c r="H3303" s="5">
        <v>518</v>
      </c>
      <c r="I3303" s="5">
        <v>6389.55</v>
      </c>
      <c r="J3303" t="s">
        <v>105</v>
      </c>
      <c r="K3303" t="s">
        <v>106</v>
      </c>
      <c r="L3303">
        <v>3</v>
      </c>
      <c r="M3303">
        <v>1</v>
      </c>
      <c r="N3303">
        <v>4</v>
      </c>
      <c r="O3303" s="6">
        <v>0</v>
      </c>
      <c r="P3303" t="s">
        <v>107</v>
      </c>
      <c r="Q3303" t="s">
        <v>107</v>
      </c>
      <c r="R3303">
        <f>IF(F3303="Monthly",2,0)
+IF(E3303&lt;=6,2,0)
+IF(N3303&lt;=2,2,0)
+IF(L3303&gt;=4,2,0)
+IF(M3303&gt;=2,1,0)
+IF(H3303&gt;=_xlfn.PERCENTILE.INC($H$2:$H$10001,0.75),1,0)</f>
        <v>2</v>
      </c>
      <c r="S3303" t="str">
        <f>IF(R3303&gt;=7,"High",IF(R3303&gt;=4,"Medium","Low"))</f>
        <v>Low</v>
      </c>
    </row>
    <row r="3304" spans="1:19">
      <c r="A3304" t="s">
        <v>3429</v>
      </c>
      <c r="B3304">
        <v>46</v>
      </c>
      <c r="C3304" t="s">
        <v>101</v>
      </c>
      <c r="D3304" t="s">
        <v>137</v>
      </c>
      <c r="E3304">
        <v>38</v>
      </c>
      <c r="F3304" t="s">
        <v>109</v>
      </c>
      <c r="G3304" t="s">
        <v>110</v>
      </c>
      <c r="H3304" s="5">
        <v>767</v>
      </c>
      <c r="I3304" s="5">
        <v>28972.36</v>
      </c>
      <c r="J3304" t="s">
        <v>117</v>
      </c>
      <c r="K3304" t="s">
        <v>106</v>
      </c>
      <c r="L3304">
        <v>0</v>
      </c>
      <c r="M3304">
        <v>0</v>
      </c>
      <c r="N3304">
        <v>5</v>
      </c>
      <c r="O3304" s="6">
        <v>0</v>
      </c>
      <c r="P3304" t="s">
        <v>107</v>
      </c>
      <c r="Q3304" t="s">
        <v>107</v>
      </c>
      <c r="R3304">
        <f>IF(F3304="Monthly",2,0)
+IF(E3304&lt;=6,2,0)
+IF(N3304&lt;=2,2,0)
+IF(L3304&gt;=4,2,0)
+IF(M3304&gt;=2,1,0)
+IF(H3304&gt;=_xlfn.PERCENTILE.INC($H$2:$H$10001,0.75),1,0)</f>
        <v>0</v>
      </c>
      <c r="S3304" t="str">
        <f>IF(R3304&gt;=7,"High",IF(R3304&gt;=4,"Medium","Low"))</f>
        <v>Low</v>
      </c>
    </row>
    <row r="3305" spans="1:19">
      <c r="A3305" t="s">
        <v>3430</v>
      </c>
      <c r="B3305">
        <v>35</v>
      </c>
      <c r="C3305" t="s">
        <v>112</v>
      </c>
      <c r="D3305" t="s">
        <v>128</v>
      </c>
      <c r="E3305">
        <v>32</v>
      </c>
      <c r="F3305" t="s">
        <v>103</v>
      </c>
      <c r="G3305" t="s">
        <v>129</v>
      </c>
      <c r="H3305" s="5">
        <v>1004</v>
      </c>
      <c r="I3305" s="5">
        <v>31254.15</v>
      </c>
      <c r="J3305" t="s">
        <v>140</v>
      </c>
      <c r="K3305" t="s">
        <v>106</v>
      </c>
      <c r="L3305">
        <v>0</v>
      </c>
      <c r="M3305">
        <v>0</v>
      </c>
      <c r="N3305">
        <v>5</v>
      </c>
      <c r="O3305" s="6">
        <v>0</v>
      </c>
      <c r="P3305" t="s">
        <v>106</v>
      </c>
      <c r="Q3305" t="s">
        <v>107</v>
      </c>
      <c r="R3305">
        <f>IF(F3305="Monthly",2,0)
+IF(E3305&lt;=6,2,0)
+IF(N3305&lt;=2,2,0)
+IF(L3305&gt;=4,2,0)
+IF(M3305&gt;=2,1,0)
+IF(H3305&gt;=_xlfn.PERCENTILE.INC($H$2:$H$10001,0.75),1,0)</f>
        <v>3</v>
      </c>
      <c r="S3305" t="str">
        <f>IF(R3305&gt;=7,"High",IF(R3305&gt;=4,"Medium","Low"))</f>
        <v>Low</v>
      </c>
    </row>
    <row r="3306" spans="1:19">
      <c r="A3306" t="s">
        <v>3431</v>
      </c>
      <c r="B3306">
        <v>35</v>
      </c>
      <c r="C3306" t="s">
        <v>112</v>
      </c>
      <c r="D3306" t="s">
        <v>113</v>
      </c>
      <c r="E3306">
        <v>33</v>
      </c>
      <c r="F3306" t="s">
        <v>103</v>
      </c>
      <c r="G3306" t="s">
        <v>110</v>
      </c>
      <c r="H3306" s="5">
        <v>662</v>
      </c>
      <c r="I3306" s="5">
        <v>21807.51</v>
      </c>
      <c r="J3306" t="s">
        <v>115</v>
      </c>
      <c r="K3306" t="s">
        <v>106</v>
      </c>
      <c r="L3306">
        <v>0</v>
      </c>
      <c r="M3306">
        <v>0</v>
      </c>
      <c r="N3306">
        <v>5</v>
      </c>
      <c r="O3306" s="6">
        <v>0</v>
      </c>
      <c r="P3306" t="s">
        <v>106</v>
      </c>
      <c r="Q3306" t="s">
        <v>107</v>
      </c>
      <c r="R3306">
        <f>IF(F3306="Monthly",2,0)
+IF(E3306&lt;=6,2,0)
+IF(N3306&lt;=2,2,0)
+IF(L3306&gt;=4,2,0)
+IF(M3306&gt;=2,1,0)
+IF(H3306&gt;=_xlfn.PERCENTILE.INC($H$2:$H$10001,0.75),1,0)</f>
        <v>2</v>
      </c>
      <c r="S3306" t="str">
        <f>IF(R3306&gt;=7,"High",IF(R3306&gt;=4,"Medium","Low"))</f>
        <v>Low</v>
      </c>
    </row>
    <row r="3307" spans="1:19">
      <c r="A3307" t="s">
        <v>3432</v>
      </c>
      <c r="B3307">
        <v>31</v>
      </c>
      <c r="C3307" t="s">
        <v>112</v>
      </c>
      <c r="D3307" t="s">
        <v>126</v>
      </c>
      <c r="E3307">
        <v>54</v>
      </c>
      <c r="F3307" t="s">
        <v>103</v>
      </c>
      <c r="G3307" t="s">
        <v>110</v>
      </c>
      <c r="H3307" s="5">
        <v>712</v>
      </c>
      <c r="I3307" s="5">
        <v>37936.080000000002</v>
      </c>
      <c r="J3307" t="s">
        <v>105</v>
      </c>
      <c r="K3307" t="s">
        <v>106</v>
      </c>
      <c r="L3307">
        <v>1</v>
      </c>
      <c r="M3307">
        <v>0</v>
      </c>
      <c r="N3307">
        <v>5</v>
      </c>
      <c r="O3307" s="6">
        <v>0</v>
      </c>
      <c r="P3307" t="s">
        <v>107</v>
      </c>
      <c r="Q3307" t="s">
        <v>107</v>
      </c>
      <c r="R3307">
        <f>IF(F3307="Monthly",2,0)
+IF(E3307&lt;=6,2,0)
+IF(N3307&lt;=2,2,0)
+IF(L3307&gt;=4,2,0)
+IF(M3307&gt;=2,1,0)
+IF(H3307&gt;=_xlfn.PERCENTILE.INC($H$2:$H$10001,0.75),1,0)</f>
        <v>2</v>
      </c>
      <c r="S3307" t="str">
        <f>IF(R3307&gt;=7,"High",IF(R3307&gt;=4,"Medium","Low"))</f>
        <v>Low</v>
      </c>
    </row>
    <row r="3308" spans="1:19">
      <c r="A3308" t="s">
        <v>3433</v>
      </c>
      <c r="B3308">
        <v>34</v>
      </c>
      <c r="C3308" t="s">
        <v>112</v>
      </c>
      <c r="D3308" t="s">
        <v>126</v>
      </c>
      <c r="E3308">
        <v>34</v>
      </c>
      <c r="F3308" t="s">
        <v>109</v>
      </c>
      <c r="G3308" t="s">
        <v>104</v>
      </c>
      <c r="H3308" s="5">
        <v>499</v>
      </c>
      <c r="I3308" s="5">
        <v>15076.37</v>
      </c>
      <c r="J3308" t="s">
        <v>134</v>
      </c>
      <c r="K3308" t="s">
        <v>106</v>
      </c>
      <c r="L3308">
        <v>0</v>
      </c>
      <c r="M3308">
        <v>0</v>
      </c>
      <c r="N3308">
        <v>5</v>
      </c>
      <c r="O3308" s="6">
        <v>10</v>
      </c>
      <c r="P3308" t="s">
        <v>107</v>
      </c>
      <c r="Q3308" t="s">
        <v>107</v>
      </c>
      <c r="R3308">
        <f>IF(F3308="Monthly",2,0)
+IF(E3308&lt;=6,2,0)
+IF(N3308&lt;=2,2,0)
+IF(L3308&gt;=4,2,0)
+IF(M3308&gt;=2,1,0)
+IF(H3308&gt;=_xlfn.PERCENTILE.INC($H$2:$H$10001,0.75),1,0)</f>
        <v>0</v>
      </c>
      <c r="S3308" t="str">
        <f>IF(R3308&gt;=7,"High",IF(R3308&gt;=4,"Medium","Low"))</f>
        <v>Low</v>
      </c>
    </row>
    <row r="3309" spans="1:19">
      <c r="A3309" t="s">
        <v>3434</v>
      </c>
      <c r="B3309">
        <v>53</v>
      </c>
      <c r="C3309" t="s">
        <v>101</v>
      </c>
      <c r="D3309" t="s">
        <v>119</v>
      </c>
      <c r="E3309">
        <v>29</v>
      </c>
      <c r="F3309" t="s">
        <v>103</v>
      </c>
      <c r="G3309" t="s">
        <v>104</v>
      </c>
      <c r="H3309" s="5">
        <v>500</v>
      </c>
      <c r="I3309" s="5">
        <v>14896.25</v>
      </c>
      <c r="J3309" t="s">
        <v>115</v>
      </c>
      <c r="K3309" t="s">
        <v>106</v>
      </c>
      <c r="L3309">
        <v>0</v>
      </c>
      <c r="M3309">
        <v>0</v>
      </c>
      <c r="N3309">
        <v>5</v>
      </c>
      <c r="O3309" s="6">
        <v>0</v>
      </c>
      <c r="P3309" t="s">
        <v>107</v>
      </c>
      <c r="Q3309" t="s">
        <v>106</v>
      </c>
      <c r="R3309">
        <f>IF(F3309="Monthly",2,0)
+IF(E3309&lt;=6,2,0)
+IF(N3309&lt;=2,2,0)
+IF(L3309&gt;=4,2,0)
+IF(M3309&gt;=2,1,0)
+IF(H3309&gt;=_xlfn.PERCENTILE.INC($H$2:$H$10001,0.75),1,0)</f>
        <v>2</v>
      </c>
      <c r="S3309" t="str">
        <f>IF(R3309&gt;=7,"High",IF(R3309&gt;=4,"Medium","Low"))</f>
        <v>Low</v>
      </c>
    </row>
    <row r="3310" spans="1:19">
      <c r="A3310" t="s">
        <v>3435</v>
      </c>
      <c r="B3310">
        <v>32</v>
      </c>
      <c r="C3310" t="s">
        <v>112</v>
      </c>
      <c r="D3310" t="s">
        <v>159</v>
      </c>
      <c r="E3310">
        <v>42</v>
      </c>
      <c r="F3310" t="s">
        <v>109</v>
      </c>
      <c r="G3310" t="s">
        <v>110</v>
      </c>
      <c r="H3310" s="5">
        <v>759</v>
      </c>
      <c r="I3310" s="5">
        <f>RawCustomerTable[[#This Row],[Monthly_Charges]]*RawCustomerTable[[#This Row],[Tenure_Months]]*(1-RawCustomerTable[[#This Row],[Discount_Percent]]/100)</f>
        <v>31878</v>
      </c>
      <c r="J3310" t="s">
        <v>134</v>
      </c>
      <c r="K3310" t="s">
        <v>106</v>
      </c>
      <c r="L3310">
        <v>2</v>
      </c>
      <c r="M3310">
        <v>2</v>
      </c>
      <c r="N3310">
        <v>2</v>
      </c>
      <c r="O3310" s="6">
        <v>0</v>
      </c>
      <c r="P3310" t="s">
        <v>107</v>
      </c>
      <c r="Q3310" t="s">
        <v>106</v>
      </c>
      <c r="R3310">
        <f>IF(F3310="Monthly",2,0)
+IF(E3310&lt;=6,2,0)
+IF(N3310&lt;=2,2,0)
+IF(L3310&gt;=4,2,0)
+IF(M3310&gt;=2,1,0)
+IF(H3310&gt;=_xlfn.PERCENTILE.INC($H$2:$H$10001,0.75),1,0)</f>
        <v>3</v>
      </c>
      <c r="S3310" t="str">
        <f>IF(R3310&gt;=7,"High",IF(R3310&gt;=4,"Medium","Low"))</f>
        <v>Low</v>
      </c>
    </row>
    <row r="3311" spans="1:19">
      <c r="A3311" t="s">
        <v>3436</v>
      </c>
      <c r="B3311">
        <v>20</v>
      </c>
      <c r="C3311" t="s">
        <v>112</v>
      </c>
      <c r="D3311" t="s">
        <v>137</v>
      </c>
      <c r="E3311">
        <v>35</v>
      </c>
      <c r="F3311" t="s">
        <v>109</v>
      </c>
      <c r="G3311" t="s">
        <v>110</v>
      </c>
      <c r="H3311" s="5">
        <v>671</v>
      </c>
      <c r="I3311" s="5">
        <v>22900.03</v>
      </c>
      <c r="J3311" t="s">
        <v>115</v>
      </c>
      <c r="K3311" t="s">
        <v>106</v>
      </c>
      <c r="L3311">
        <v>0</v>
      </c>
      <c r="M3311">
        <v>0</v>
      </c>
      <c r="N3311">
        <v>5</v>
      </c>
      <c r="O3311" s="6">
        <v>0</v>
      </c>
      <c r="P3311" t="s">
        <v>107</v>
      </c>
      <c r="Q3311" t="s">
        <v>107</v>
      </c>
      <c r="R3311">
        <f>IF(F3311="Monthly",2,0)
+IF(E3311&lt;=6,2,0)
+IF(N3311&lt;=2,2,0)
+IF(L3311&gt;=4,2,0)
+IF(M3311&gt;=2,1,0)
+IF(H3311&gt;=_xlfn.PERCENTILE.INC($H$2:$H$10001,0.75),1,0)</f>
        <v>0</v>
      </c>
      <c r="S3311" t="str">
        <f>IF(R3311&gt;=7,"High",IF(R3311&gt;=4,"Medium","Low"))</f>
        <v>Low</v>
      </c>
    </row>
    <row r="3312" spans="1:19">
      <c r="A3312" t="s">
        <v>3437</v>
      </c>
      <c r="B3312">
        <v>44</v>
      </c>
      <c r="C3312" t="s">
        <v>112</v>
      </c>
      <c r="D3312" t="s">
        <v>119</v>
      </c>
      <c r="E3312">
        <v>22</v>
      </c>
      <c r="F3312" t="s">
        <v>103</v>
      </c>
      <c r="G3312" t="s">
        <v>110</v>
      </c>
      <c r="H3312" s="5">
        <v>663</v>
      </c>
      <c r="I3312" s="5">
        <v>14259.4</v>
      </c>
      <c r="J3312" t="s">
        <v>117</v>
      </c>
      <c r="K3312" t="s">
        <v>106</v>
      </c>
      <c r="L3312">
        <v>1</v>
      </c>
      <c r="M3312">
        <v>0</v>
      </c>
      <c r="N3312">
        <v>4</v>
      </c>
      <c r="O3312" s="6">
        <v>0</v>
      </c>
      <c r="P3312" t="s">
        <v>106</v>
      </c>
      <c r="Q3312" t="s">
        <v>107</v>
      </c>
      <c r="R3312">
        <f>IF(F3312="Monthly",2,0)
+IF(E3312&lt;=6,2,0)
+IF(N3312&lt;=2,2,0)
+IF(L3312&gt;=4,2,0)
+IF(M3312&gt;=2,1,0)
+IF(H3312&gt;=_xlfn.PERCENTILE.INC($H$2:$H$10001,0.75),1,0)</f>
        <v>2</v>
      </c>
      <c r="S3312" t="str">
        <f>IF(R3312&gt;=7,"High",IF(R3312&gt;=4,"Medium","Low"))</f>
        <v>Low</v>
      </c>
    </row>
    <row r="3313" spans="1:19">
      <c r="A3313" t="s">
        <v>3438</v>
      </c>
      <c r="B3313">
        <v>20</v>
      </c>
      <c r="C3313" t="s">
        <v>112</v>
      </c>
      <c r="D3313" t="s">
        <v>137</v>
      </c>
      <c r="E3313">
        <v>57</v>
      </c>
      <c r="F3313" t="s">
        <v>121</v>
      </c>
      <c r="G3313" t="s">
        <v>129</v>
      </c>
      <c r="H3313" s="5">
        <v>1094</v>
      </c>
      <c r="I3313" s="5">
        <v>53147.61</v>
      </c>
      <c r="J3313" t="s">
        <v>117</v>
      </c>
      <c r="K3313" t="s">
        <v>106</v>
      </c>
      <c r="L3313">
        <v>0</v>
      </c>
      <c r="M3313">
        <v>0</v>
      </c>
      <c r="N3313">
        <v>5</v>
      </c>
      <c r="O3313" s="6">
        <v>15</v>
      </c>
      <c r="P3313" t="s">
        <v>106</v>
      </c>
      <c r="Q3313" t="s">
        <v>107</v>
      </c>
      <c r="R3313">
        <f>IF(F3313="Monthly",2,0)
+IF(E3313&lt;=6,2,0)
+IF(N3313&lt;=2,2,0)
+IF(L3313&gt;=4,2,0)
+IF(M3313&gt;=2,1,0)
+IF(H3313&gt;=_xlfn.PERCENTILE.INC($H$2:$H$10001,0.75),1,0)</f>
        <v>1</v>
      </c>
      <c r="S3313" t="str">
        <f>IF(R3313&gt;=7,"High",IF(R3313&gt;=4,"Medium","Low"))</f>
        <v>Low</v>
      </c>
    </row>
    <row r="3314" spans="1:19">
      <c r="A3314" t="s">
        <v>3439</v>
      </c>
      <c r="B3314">
        <v>20</v>
      </c>
      <c r="C3314" t="s">
        <v>101</v>
      </c>
      <c r="D3314" t="s">
        <v>137</v>
      </c>
      <c r="E3314">
        <v>48</v>
      </c>
      <c r="F3314" t="s">
        <v>103</v>
      </c>
      <c r="G3314" t="s">
        <v>110</v>
      </c>
      <c r="H3314" s="5">
        <v>796</v>
      </c>
      <c r="I3314" s="5">
        <v>38408.519999999997</v>
      </c>
      <c r="J3314" t="s">
        <v>134</v>
      </c>
      <c r="K3314" t="s">
        <v>106</v>
      </c>
      <c r="L3314">
        <v>7</v>
      </c>
      <c r="M3314">
        <v>3</v>
      </c>
      <c r="N3314">
        <v>2</v>
      </c>
      <c r="O3314" s="6">
        <v>0</v>
      </c>
      <c r="P3314" t="s">
        <v>107</v>
      </c>
      <c r="Q3314" t="s">
        <v>106</v>
      </c>
      <c r="R3314">
        <f>IF(F3314="Monthly",2,0)
+IF(E3314&lt;=6,2,0)
+IF(N3314&lt;=2,2,0)
+IF(L3314&gt;=4,2,0)
+IF(M3314&gt;=2,1,0)
+IF(H3314&gt;=_xlfn.PERCENTILE.INC($H$2:$H$10001,0.75),1,0)</f>
        <v>8</v>
      </c>
      <c r="S3314" t="str">
        <f>IF(R3314&gt;=7,"High",IF(R3314&gt;=4,"Medium","Low"))</f>
        <v>High</v>
      </c>
    </row>
    <row r="3315" spans="1:19">
      <c r="A3315" t="s">
        <v>3440</v>
      </c>
      <c r="B3315">
        <v>28</v>
      </c>
      <c r="C3315" t="s">
        <v>101</v>
      </c>
      <c r="D3315" t="s">
        <v>128</v>
      </c>
      <c r="E3315">
        <v>42</v>
      </c>
      <c r="F3315" t="s">
        <v>121</v>
      </c>
      <c r="G3315" t="s">
        <v>104</v>
      </c>
      <c r="H3315" s="5">
        <v>484</v>
      </c>
      <c r="I3315" s="5">
        <v>20709.060000000001</v>
      </c>
      <c r="J3315" t="s">
        <v>105</v>
      </c>
      <c r="K3315" t="s">
        <v>106</v>
      </c>
      <c r="L3315">
        <v>0</v>
      </c>
      <c r="M3315">
        <v>0</v>
      </c>
      <c r="N3315">
        <v>4</v>
      </c>
      <c r="O3315" s="6">
        <v>0</v>
      </c>
      <c r="P3315" t="s">
        <v>107</v>
      </c>
      <c r="Q3315" t="s">
        <v>107</v>
      </c>
      <c r="R3315">
        <f>IF(F3315="Monthly",2,0)
+IF(E3315&lt;=6,2,0)
+IF(N3315&lt;=2,2,0)
+IF(L3315&gt;=4,2,0)
+IF(M3315&gt;=2,1,0)
+IF(H3315&gt;=_xlfn.PERCENTILE.INC($H$2:$H$10001,0.75),1,0)</f>
        <v>0</v>
      </c>
      <c r="S3315" t="str">
        <f>IF(R3315&gt;=7,"High",IF(R3315&gt;=4,"Medium","Low"))</f>
        <v>Low</v>
      </c>
    </row>
    <row r="3316" spans="1:19">
      <c r="A3316" t="s">
        <v>3441</v>
      </c>
      <c r="B3316">
        <v>29</v>
      </c>
      <c r="C3316" t="s">
        <v>112</v>
      </c>
      <c r="D3316" t="s">
        <v>133</v>
      </c>
      <c r="E3316">
        <v>32</v>
      </c>
      <c r="F3316" t="s">
        <v>109</v>
      </c>
      <c r="G3316" t="s">
        <v>110</v>
      </c>
      <c r="H3316" s="5">
        <v>704</v>
      </c>
      <c r="I3316" s="5">
        <v>22654.69</v>
      </c>
      <c r="J3316" t="s">
        <v>105</v>
      </c>
      <c r="K3316" t="s">
        <v>106</v>
      </c>
      <c r="L3316">
        <v>6</v>
      </c>
      <c r="M3316">
        <v>2</v>
      </c>
      <c r="N3316">
        <v>4</v>
      </c>
      <c r="O3316" s="6">
        <v>0</v>
      </c>
      <c r="P3316" t="s">
        <v>107</v>
      </c>
      <c r="Q3316" t="s">
        <v>106</v>
      </c>
      <c r="R3316">
        <f>IF(F3316="Monthly",2,0)
+IF(E3316&lt;=6,2,0)
+IF(N3316&lt;=2,2,0)
+IF(L3316&gt;=4,2,0)
+IF(M3316&gt;=2,1,0)
+IF(H3316&gt;=_xlfn.PERCENTILE.INC($H$2:$H$10001,0.75),1,0)</f>
        <v>3</v>
      </c>
      <c r="S3316" t="str">
        <f>IF(R3316&gt;=7,"High",IF(R3316&gt;=4,"Medium","Low"))</f>
        <v>Low</v>
      </c>
    </row>
    <row r="3317" spans="1:19">
      <c r="A3317" t="s">
        <v>3442</v>
      </c>
      <c r="B3317">
        <v>44</v>
      </c>
      <c r="C3317" t="s">
        <v>112</v>
      </c>
      <c r="D3317" t="s">
        <v>137</v>
      </c>
      <c r="E3317">
        <v>9</v>
      </c>
      <c r="F3317" t="s">
        <v>103</v>
      </c>
      <c r="G3317" t="s">
        <v>104</v>
      </c>
      <c r="H3317" s="5">
        <v>510</v>
      </c>
      <c r="I3317" s="5">
        <v>4671.91</v>
      </c>
      <c r="J3317" t="s">
        <v>105</v>
      </c>
      <c r="K3317" t="s">
        <v>106</v>
      </c>
      <c r="L3317">
        <v>0</v>
      </c>
      <c r="M3317">
        <v>0</v>
      </c>
      <c r="N3317">
        <v>5</v>
      </c>
      <c r="O3317" s="6">
        <v>0</v>
      </c>
      <c r="P3317" t="s">
        <v>106</v>
      </c>
      <c r="Q3317" t="s">
        <v>107</v>
      </c>
      <c r="R3317">
        <f>IF(F3317="Monthly",2,0)
+IF(E3317&lt;=6,2,0)
+IF(N3317&lt;=2,2,0)
+IF(L3317&gt;=4,2,0)
+IF(M3317&gt;=2,1,0)
+IF(H3317&gt;=_xlfn.PERCENTILE.INC($H$2:$H$10001,0.75),1,0)</f>
        <v>2</v>
      </c>
      <c r="S3317" t="str">
        <f>IF(R3317&gt;=7,"High",IF(R3317&gt;=4,"Medium","Low"))</f>
        <v>Low</v>
      </c>
    </row>
    <row r="3318" spans="1:19">
      <c r="A3318" t="s">
        <v>3443</v>
      </c>
      <c r="B3318">
        <v>18</v>
      </c>
      <c r="C3318" t="s">
        <v>112</v>
      </c>
      <c r="D3318" t="s">
        <v>113</v>
      </c>
      <c r="E3318">
        <v>29</v>
      </c>
      <c r="F3318" t="s">
        <v>109</v>
      </c>
      <c r="G3318" t="s">
        <v>110</v>
      </c>
      <c r="H3318" s="5">
        <v>691</v>
      </c>
      <c r="I3318" s="5">
        <v>19539.87</v>
      </c>
      <c r="J3318" t="s">
        <v>140</v>
      </c>
      <c r="K3318" t="s">
        <v>106</v>
      </c>
      <c r="L3318">
        <v>0</v>
      </c>
      <c r="M3318">
        <v>0</v>
      </c>
      <c r="N3318">
        <v>5</v>
      </c>
      <c r="O3318" s="6">
        <v>0</v>
      </c>
      <c r="P3318" t="s">
        <v>106</v>
      </c>
      <c r="Q3318" t="s">
        <v>107</v>
      </c>
      <c r="R3318">
        <f>IF(F3318="Monthly",2,0)
+IF(E3318&lt;=6,2,0)
+IF(N3318&lt;=2,2,0)
+IF(L3318&gt;=4,2,0)
+IF(M3318&gt;=2,1,0)
+IF(H3318&gt;=_xlfn.PERCENTILE.INC($H$2:$H$10001,0.75),1,0)</f>
        <v>0</v>
      </c>
      <c r="S3318" t="str">
        <f>IF(R3318&gt;=7,"High",IF(R3318&gt;=4,"Medium","Low"))</f>
        <v>Low</v>
      </c>
    </row>
    <row r="3319" spans="1:19">
      <c r="A3319" t="s">
        <v>3444</v>
      </c>
      <c r="B3319">
        <v>42</v>
      </c>
      <c r="C3319" t="s">
        <v>101</v>
      </c>
      <c r="D3319" t="s">
        <v>126</v>
      </c>
      <c r="E3319">
        <v>25</v>
      </c>
      <c r="F3319" t="s">
        <v>109</v>
      </c>
      <c r="G3319" t="s">
        <v>110</v>
      </c>
      <c r="H3319" s="5">
        <v>686</v>
      </c>
      <c r="I3319" s="5">
        <v>16012.76</v>
      </c>
      <c r="J3319" t="s">
        <v>134</v>
      </c>
      <c r="K3319" t="s">
        <v>106</v>
      </c>
      <c r="L3319">
        <v>4</v>
      </c>
      <c r="M3319">
        <v>1</v>
      </c>
      <c r="N3319">
        <v>5</v>
      </c>
      <c r="O3319" s="6">
        <v>5</v>
      </c>
      <c r="P3319" t="s">
        <v>107</v>
      </c>
      <c r="Q3319" t="s">
        <v>107</v>
      </c>
      <c r="R3319">
        <f>IF(F3319="Monthly",2,0)
+IF(E3319&lt;=6,2,0)
+IF(N3319&lt;=2,2,0)
+IF(L3319&gt;=4,2,0)
+IF(M3319&gt;=2,1,0)
+IF(H3319&gt;=_xlfn.PERCENTILE.INC($H$2:$H$10001,0.75),1,0)</f>
        <v>2</v>
      </c>
      <c r="S3319" t="str">
        <f>IF(R3319&gt;=7,"High",IF(R3319&gt;=4,"Medium","Low"))</f>
        <v>Low</v>
      </c>
    </row>
    <row r="3320" spans="1:19">
      <c r="A3320" t="s">
        <v>3445</v>
      </c>
      <c r="B3320">
        <v>18</v>
      </c>
      <c r="C3320" t="s">
        <v>112</v>
      </c>
      <c r="D3320" t="s">
        <v>131</v>
      </c>
      <c r="E3320">
        <v>21</v>
      </c>
      <c r="F3320" t="s">
        <v>103</v>
      </c>
      <c r="G3320" t="s">
        <v>129</v>
      </c>
      <c r="H3320" s="5">
        <v>1008</v>
      </c>
      <c r="I3320" s="5">
        <v>20652.21</v>
      </c>
      <c r="J3320" t="s">
        <v>134</v>
      </c>
      <c r="K3320" t="s">
        <v>106</v>
      </c>
      <c r="L3320">
        <v>1</v>
      </c>
      <c r="M3320">
        <v>0</v>
      </c>
      <c r="N3320">
        <v>4</v>
      </c>
      <c r="O3320" s="6">
        <v>0</v>
      </c>
      <c r="P3320" t="s">
        <v>107</v>
      </c>
      <c r="Q3320" t="s">
        <v>107</v>
      </c>
      <c r="R3320">
        <f>IF(F3320="Monthly",2,0)
+IF(E3320&lt;=6,2,0)
+IF(N3320&lt;=2,2,0)
+IF(L3320&gt;=4,2,0)
+IF(M3320&gt;=2,1,0)
+IF(H3320&gt;=_xlfn.PERCENTILE.INC($H$2:$H$10001,0.75),1,0)</f>
        <v>3</v>
      </c>
      <c r="S3320" t="str">
        <f>IF(R3320&gt;=7,"High",IF(R3320&gt;=4,"Medium","Low"))</f>
        <v>Low</v>
      </c>
    </row>
    <row r="3321" spans="1:19">
      <c r="A3321" t="s">
        <v>3446</v>
      </c>
      <c r="B3321">
        <v>37</v>
      </c>
      <c r="C3321" t="s">
        <v>101</v>
      </c>
      <c r="D3321" t="s">
        <v>102</v>
      </c>
      <c r="E3321">
        <v>24</v>
      </c>
      <c r="F3321" t="s">
        <v>103</v>
      </c>
      <c r="G3321" t="s">
        <v>104</v>
      </c>
      <c r="H3321" s="5">
        <v>542</v>
      </c>
      <c r="I3321" s="5">
        <v>12768.65</v>
      </c>
      <c r="J3321" t="s">
        <v>117</v>
      </c>
      <c r="K3321" t="s">
        <v>106</v>
      </c>
      <c r="L3321">
        <v>5</v>
      </c>
      <c r="M3321">
        <v>3</v>
      </c>
      <c r="N3321">
        <v>2</v>
      </c>
      <c r="O3321" s="6">
        <v>0</v>
      </c>
      <c r="P3321" t="s">
        <v>107</v>
      </c>
      <c r="Q3321" t="s">
        <v>106</v>
      </c>
      <c r="R3321">
        <f>IF(F3321="Monthly",2,0)
+IF(E3321&lt;=6,2,0)
+IF(N3321&lt;=2,2,0)
+IF(L3321&gt;=4,2,0)
+IF(M3321&gt;=2,1,0)
+IF(H3321&gt;=_xlfn.PERCENTILE.INC($H$2:$H$10001,0.75),1,0)</f>
        <v>7</v>
      </c>
      <c r="S3321" t="str">
        <f>IF(R3321&gt;=7,"High",IF(R3321&gt;=4,"Medium","Low"))</f>
        <v>High</v>
      </c>
    </row>
    <row r="3322" spans="1:19">
      <c r="A3322" t="s">
        <v>3447</v>
      </c>
      <c r="B3322">
        <v>22</v>
      </c>
      <c r="C3322" t="s">
        <v>112</v>
      </c>
      <c r="D3322" t="s">
        <v>102</v>
      </c>
      <c r="E3322">
        <v>21</v>
      </c>
      <c r="F3322" t="s">
        <v>103</v>
      </c>
      <c r="G3322" t="s">
        <v>104</v>
      </c>
      <c r="H3322" s="5">
        <v>575</v>
      </c>
      <c r="I3322" s="5">
        <v>11990.96</v>
      </c>
      <c r="J3322" t="s">
        <v>134</v>
      </c>
      <c r="K3322" t="s">
        <v>106</v>
      </c>
      <c r="L3322">
        <v>1</v>
      </c>
      <c r="M3322">
        <v>0</v>
      </c>
      <c r="N3322">
        <v>5</v>
      </c>
      <c r="O3322" s="6">
        <v>0</v>
      </c>
      <c r="P3322" t="s">
        <v>106</v>
      </c>
      <c r="Q3322" t="s">
        <v>107</v>
      </c>
      <c r="R3322">
        <f>IF(F3322="Monthly",2,0)
+IF(E3322&lt;=6,2,0)
+IF(N3322&lt;=2,2,0)
+IF(L3322&gt;=4,2,0)
+IF(M3322&gt;=2,1,0)
+IF(H3322&gt;=_xlfn.PERCENTILE.INC($H$2:$H$10001,0.75),1,0)</f>
        <v>2</v>
      </c>
      <c r="S3322" t="str">
        <f>IF(R3322&gt;=7,"High",IF(R3322&gt;=4,"Medium","Low"))</f>
        <v>Low</v>
      </c>
    </row>
    <row r="3323" spans="1:19">
      <c r="A3323" t="s">
        <v>3448</v>
      </c>
      <c r="B3323">
        <v>36</v>
      </c>
      <c r="C3323" t="s">
        <v>112</v>
      </c>
      <c r="D3323" t="s">
        <v>102</v>
      </c>
      <c r="E3323">
        <v>54</v>
      </c>
      <c r="F3323" t="s">
        <v>121</v>
      </c>
      <c r="G3323" t="s">
        <v>110</v>
      </c>
      <c r="H3323" s="5">
        <v>689</v>
      </c>
      <c r="I3323" s="5">
        <v>36840.379999999997</v>
      </c>
      <c r="J3323" t="s">
        <v>140</v>
      </c>
      <c r="K3323" t="s">
        <v>106</v>
      </c>
      <c r="L3323">
        <v>3</v>
      </c>
      <c r="M3323">
        <v>1</v>
      </c>
      <c r="N3323">
        <v>5</v>
      </c>
      <c r="O3323" s="6">
        <v>0</v>
      </c>
      <c r="P3323" t="s">
        <v>107</v>
      </c>
      <c r="Q3323" t="s">
        <v>107</v>
      </c>
      <c r="R3323">
        <f>IF(F3323="Monthly",2,0)
+IF(E3323&lt;=6,2,0)
+IF(N3323&lt;=2,2,0)
+IF(L3323&gt;=4,2,0)
+IF(M3323&gt;=2,1,0)
+IF(H3323&gt;=_xlfn.PERCENTILE.INC($H$2:$H$10001,0.75),1,0)</f>
        <v>0</v>
      </c>
      <c r="S3323" t="str">
        <f>IF(R3323&gt;=7,"High",IF(R3323&gt;=4,"Medium","Low"))</f>
        <v>Low</v>
      </c>
    </row>
    <row r="3324" spans="1:19">
      <c r="A3324" t="s">
        <v>3449</v>
      </c>
      <c r="B3324">
        <v>44</v>
      </c>
      <c r="C3324" t="s">
        <v>112</v>
      </c>
      <c r="D3324" t="s">
        <v>128</v>
      </c>
      <c r="E3324">
        <v>16</v>
      </c>
      <c r="F3324" t="s">
        <v>109</v>
      </c>
      <c r="G3324" t="s">
        <v>129</v>
      </c>
      <c r="H3324" s="5">
        <v>1078</v>
      </c>
      <c r="I3324" s="5">
        <v>16805.47</v>
      </c>
      <c r="J3324" t="s">
        <v>134</v>
      </c>
      <c r="K3324" t="s">
        <v>106</v>
      </c>
      <c r="L3324">
        <v>1</v>
      </c>
      <c r="M3324">
        <v>0</v>
      </c>
      <c r="N3324">
        <v>5</v>
      </c>
      <c r="O3324" s="6">
        <v>0</v>
      </c>
      <c r="P3324" t="s">
        <v>106</v>
      </c>
      <c r="Q3324" t="s">
        <v>107</v>
      </c>
      <c r="R3324">
        <f>IF(F3324="Monthly",2,0)
+IF(E3324&lt;=6,2,0)
+IF(N3324&lt;=2,2,0)
+IF(L3324&gt;=4,2,0)
+IF(M3324&gt;=2,1,0)
+IF(H3324&gt;=_xlfn.PERCENTILE.INC($H$2:$H$10001,0.75),1,0)</f>
        <v>1</v>
      </c>
      <c r="S3324" t="str">
        <f>IF(R3324&gt;=7,"High",IF(R3324&gt;=4,"Medium","Low"))</f>
        <v>Low</v>
      </c>
    </row>
    <row r="3325" spans="1:19">
      <c r="A3325" t="s">
        <v>3450</v>
      </c>
      <c r="B3325">
        <v>56</v>
      </c>
      <c r="C3325" t="s">
        <v>101</v>
      </c>
      <c r="D3325" t="s">
        <v>113</v>
      </c>
      <c r="E3325">
        <v>59</v>
      </c>
      <c r="F3325" t="s">
        <v>109</v>
      </c>
      <c r="G3325" t="s">
        <v>110</v>
      </c>
      <c r="H3325" s="5">
        <v>738</v>
      </c>
      <c r="I3325" s="5">
        <v>41984.87</v>
      </c>
      <c r="J3325" t="s">
        <v>115</v>
      </c>
      <c r="K3325" t="s">
        <v>107</v>
      </c>
      <c r="L3325">
        <v>0</v>
      </c>
      <c r="M3325">
        <v>0</v>
      </c>
      <c r="N3325">
        <v>5</v>
      </c>
      <c r="O3325" s="6">
        <v>5</v>
      </c>
      <c r="P3325" t="s">
        <v>107</v>
      </c>
      <c r="Q3325" t="s">
        <v>106</v>
      </c>
      <c r="R3325">
        <f>IF(F3325="Monthly",2,0)
+IF(E3325&lt;=6,2,0)
+IF(N3325&lt;=2,2,0)
+IF(L3325&gt;=4,2,0)
+IF(M3325&gt;=2,1,0)
+IF(H3325&gt;=_xlfn.PERCENTILE.INC($H$2:$H$10001,0.75),1,0)</f>
        <v>0</v>
      </c>
      <c r="S3325" t="str">
        <f>IF(R3325&gt;=7,"High",IF(R3325&gt;=4,"Medium","Low"))</f>
        <v>Low</v>
      </c>
    </row>
    <row r="3326" spans="1:19">
      <c r="A3326" t="s">
        <v>3451</v>
      </c>
      <c r="B3326">
        <v>45</v>
      </c>
      <c r="C3326" t="s">
        <v>101</v>
      </c>
      <c r="D3326" t="s">
        <v>113</v>
      </c>
      <c r="E3326">
        <v>19</v>
      </c>
      <c r="F3326" t="s">
        <v>103</v>
      </c>
      <c r="G3326" t="s">
        <v>110</v>
      </c>
      <c r="H3326" s="5">
        <v>752</v>
      </c>
      <c r="I3326" s="5">
        <v>13864.35</v>
      </c>
      <c r="J3326" t="s">
        <v>117</v>
      </c>
      <c r="K3326" t="s">
        <v>106</v>
      </c>
      <c r="L3326">
        <v>3</v>
      </c>
      <c r="M3326">
        <v>0</v>
      </c>
      <c r="N3326">
        <v>4</v>
      </c>
      <c r="O3326" s="6">
        <v>0</v>
      </c>
      <c r="P3326" t="s">
        <v>106</v>
      </c>
      <c r="Q3326" t="s">
        <v>107</v>
      </c>
      <c r="R3326">
        <f>IF(F3326="Monthly",2,0)
+IF(E3326&lt;=6,2,0)
+IF(N3326&lt;=2,2,0)
+IF(L3326&gt;=4,2,0)
+IF(M3326&gt;=2,1,0)
+IF(H3326&gt;=_xlfn.PERCENTILE.INC($H$2:$H$10001,0.75),1,0)</f>
        <v>2</v>
      </c>
      <c r="S3326" t="str">
        <f>IF(R3326&gt;=7,"High",IF(R3326&gt;=4,"Medium","Low"))</f>
        <v>Low</v>
      </c>
    </row>
    <row r="3327" spans="1:19">
      <c r="A3327" t="s">
        <v>3452</v>
      </c>
      <c r="B3327">
        <v>48</v>
      </c>
      <c r="C3327" t="s">
        <v>112</v>
      </c>
      <c r="D3327" t="s">
        <v>102</v>
      </c>
      <c r="E3327">
        <v>66</v>
      </c>
      <c r="F3327" t="s">
        <v>103</v>
      </c>
      <c r="G3327" t="s">
        <v>129</v>
      </c>
      <c r="H3327" s="5">
        <v>1042</v>
      </c>
      <c r="I3327" s="5">
        <v>70654.100000000006</v>
      </c>
      <c r="J3327" t="s">
        <v>115</v>
      </c>
      <c r="K3327" t="s">
        <v>107</v>
      </c>
      <c r="L3327">
        <v>0</v>
      </c>
      <c r="M3327">
        <v>0</v>
      </c>
      <c r="N3327">
        <v>5</v>
      </c>
      <c r="O3327" s="6">
        <v>0</v>
      </c>
      <c r="P3327" t="s">
        <v>107</v>
      </c>
      <c r="Q3327" t="s">
        <v>107</v>
      </c>
      <c r="R3327">
        <f>IF(F3327="Monthly",2,0)
+IF(E3327&lt;=6,2,0)
+IF(N3327&lt;=2,2,0)
+IF(L3327&gt;=4,2,0)
+IF(M3327&gt;=2,1,0)
+IF(H3327&gt;=_xlfn.PERCENTILE.INC($H$2:$H$10001,0.75),1,0)</f>
        <v>3</v>
      </c>
      <c r="S3327" t="str">
        <f>IF(R3327&gt;=7,"High",IF(R3327&gt;=4,"Medium","Low"))</f>
        <v>Low</v>
      </c>
    </row>
    <row r="3328" spans="1:19">
      <c r="A3328" t="s">
        <v>3453</v>
      </c>
      <c r="B3328">
        <v>48</v>
      </c>
      <c r="C3328" t="s">
        <v>101</v>
      </c>
      <c r="D3328" t="s">
        <v>131</v>
      </c>
      <c r="E3328">
        <v>10</v>
      </c>
      <c r="F3328" t="s">
        <v>103</v>
      </c>
      <c r="G3328" t="s">
        <v>104</v>
      </c>
      <c r="H3328" s="5">
        <v>472</v>
      </c>
      <c r="I3328" s="5">
        <v>4752.72</v>
      </c>
      <c r="J3328" t="s">
        <v>115</v>
      </c>
      <c r="K3328" t="s">
        <v>106</v>
      </c>
      <c r="L3328">
        <v>0</v>
      </c>
      <c r="M3328">
        <v>0</v>
      </c>
      <c r="N3328">
        <v>5</v>
      </c>
      <c r="O3328" s="6">
        <v>0</v>
      </c>
      <c r="P3328" t="s">
        <v>107</v>
      </c>
      <c r="Q3328" t="s">
        <v>107</v>
      </c>
      <c r="R3328">
        <f>IF(F3328="Monthly",2,0)
+IF(E3328&lt;=6,2,0)
+IF(N3328&lt;=2,2,0)
+IF(L3328&gt;=4,2,0)
+IF(M3328&gt;=2,1,0)
+IF(H3328&gt;=_xlfn.PERCENTILE.INC($H$2:$H$10001,0.75),1,0)</f>
        <v>2</v>
      </c>
      <c r="S3328" t="str">
        <f>IF(R3328&gt;=7,"High",IF(R3328&gt;=4,"Medium","Low"))</f>
        <v>Low</v>
      </c>
    </row>
    <row r="3329" spans="1:19">
      <c r="A3329" t="s">
        <v>3454</v>
      </c>
      <c r="B3329">
        <v>36</v>
      </c>
      <c r="C3329" t="s">
        <v>101</v>
      </c>
      <c r="D3329" t="s">
        <v>133</v>
      </c>
      <c r="E3329">
        <v>58</v>
      </c>
      <c r="F3329" t="s">
        <v>103</v>
      </c>
      <c r="G3329" t="s">
        <v>104</v>
      </c>
      <c r="H3329" s="5">
        <v>418</v>
      </c>
      <c r="I3329" s="5">
        <v>23575.03</v>
      </c>
      <c r="J3329" t="s">
        <v>105</v>
      </c>
      <c r="K3329" t="s">
        <v>107</v>
      </c>
      <c r="L3329">
        <v>4</v>
      </c>
      <c r="M3329">
        <v>2</v>
      </c>
      <c r="N3329">
        <v>4</v>
      </c>
      <c r="O3329" s="6">
        <v>0</v>
      </c>
      <c r="P3329" t="s">
        <v>106</v>
      </c>
      <c r="Q3329" t="s">
        <v>106</v>
      </c>
      <c r="R3329">
        <f>IF(F3329="Monthly",2,0)
+IF(E3329&lt;=6,2,0)
+IF(N3329&lt;=2,2,0)
+IF(L3329&gt;=4,2,0)
+IF(M3329&gt;=2,1,0)
+IF(H3329&gt;=_xlfn.PERCENTILE.INC($H$2:$H$10001,0.75),1,0)</f>
        <v>5</v>
      </c>
      <c r="S3329" t="str">
        <f>IF(R3329&gt;=7,"High",IF(R3329&gt;=4,"Medium","Low"))</f>
        <v>Medium</v>
      </c>
    </row>
    <row r="3330" spans="1:19">
      <c r="A3330" t="s">
        <v>3455</v>
      </c>
      <c r="B3330">
        <v>18</v>
      </c>
      <c r="C3330" t="s">
        <v>112</v>
      </c>
      <c r="D3330" t="s">
        <v>137</v>
      </c>
      <c r="E3330">
        <v>7</v>
      </c>
      <c r="F3330" t="s">
        <v>103</v>
      </c>
      <c r="G3330" t="s">
        <v>110</v>
      </c>
      <c r="H3330" s="5">
        <v>723</v>
      </c>
      <c r="I3330" s="5">
        <v>5155.37</v>
      </c>
      <c r="J3330" t="s">
        <v>134</v>
      </c>
      <c r="K3330" t="s">
        <v>106</v>
      </c>
      <c r="L3330">
        <v>0</v>
      </c>
      <c r="M3330">
        <v>0</v>
      </c>
      <c r="N3330">
        <v>5</v>
      </c>
      <c r="O3330" s="6">
        <v>0</v>
      </c>
      <c r="P3330" t="s">
        <v>107</v>
      </c>
      <c r="Q3330" t="s">
        <v>107</v>
      </c>
      <c r="R3330">
        <f>IF(F3330="Monthly",2,0)
+IF(E3330&lt;=6,2,0)
+IF(N3330&lt;=2,2,0)
+IF(L3330&gt;=4,2,0)
+IF(M3330&gt;=2,1,0)
+IF(H3330&gt;=_xlfn.PERCENTILE.INC($H$2:$H$10001,0.75),1,0)</f>
        <v>2</v>
      </c>
      <c r="S3330" t="str">
        <f>IF(R3330&gt;=7,"High",IF(R3330&gt;=4,"Medium","Low"))</f>
        <v>Low</v>
      </c>
    </row>
    <row r="3331" spans="1:19">
      <c r="A3331" t="s">
        <v>3456</v>
      </c>
      <c r="B3331">
        <v>45</v>
      </c>
      <c r="C3331" t="s">
        <v>112</v>
      </c>
      <c r="D3331" t="s">
        <v>137</v>
      </c>
      <c r="E3331">
        <v>21</v>
      </c>
      <c r="F3331" t="s">
        <v>109</v>
      </c>
      <c r="G3331" t="s">
        <v>110</v>
      </c>
      <c r="H3331" s="5">
        <v>673</v>
      </c>
      <c r="I3331" s="5">
        <v>12940.44</v>
      </c>
      <c r="J3331" t="s">
        <v>115</v>
      </c>
      <c r="K3331" t="s">
        <v>106</v>
      </c>
      <c r="L3331">
        <v>1</v>
      </c>
      <c r="M3331">
        <v>0</v>
      </c>
      <c r="N3331">
        <v>5</v>
      </c>
      <c r="O3331" s="6">
        <v>10</v>
      </c>
      <c r="P3331" t="s">
        <v>107</v>
      </c>
      <c r="Q3331" t="s">
        <v>107</v>
      </c>
      <c r="R3331">
        <f>IF(F3331="Monthly",2,0)
+IF(E3331&lt;=6,2,0)
+IF(N3331&lt;=2,2,0)
+IF(L3331&gt;=4,2,0)
+IF(M3331&gt;=2,1,0)
+IF(H3331&gt;=_xlfn.PERCENTILE.INC($H$2:$H$10001,0.75),1,0)</f>
        <v>0</v>
      </c>
      <c r="S3331" t="str">
        <f>IF(R3331&gt;=7,"High",IF(R3331&gt;=4,"Medium","Low"))</f>
        <v>Low</v>
      </c>
    </row>
    <row r="3332" spans="1:19">
      <c r="A3332" t="s">
        <v>3457</v>
      </c>
      <c r="B3332">
        <v>18</v>
      </c>
      <c r="C3332" t="s">
        <v>101</v>
      </c>
      <c r="D3332" t="s">
        <v>133</v>
      </c>
      <c r="E3332">
        <v>41</v>
      </c>
      <c r="F3332" t="s">
        <v>121</v>
      </c>
      <c r="G3332" t="s">
        <v>110</v>
      </c>
      <c r="H3332" s="5">
        <v>792</v>
      </c>
      <c r="I3332" s="5">
        <v>33373.29</v>
      </c>
      <c r="J3332" t="s">
        <v>115</v>
      </c>
      <c r="K3332" t="s">
        <v>106</v>
      </c>
      <c r="L3332">
        <v>0</v>
      </c>
      <c r="M3332">
        <v>0</v>
      </c>
      <c r="N3332">
        <v>4</v>
      </c>
      <c r="O3332" s="6">
        <v>0</v>
      </c>
      <c r="P3332" t="s">
        <v>107</v>
      </c>
      <c r="Q3332" t="s">
        <v>107</v>
      </c>
      <c r="R3332">
        <f>IF(F3332="Monthly",2,0)
+IF(E3332&lt;=6,2,0)
+IF(N3332&lt;=2,2,0)
+IF(L3332&gt;=4,2,0)
+IF(M3332&gt;=2,1,0)
+IF(H3332&gt;=_xlfn.PERCENTILE.INC($H$2:$H$10001,0.75),1,0)</f>
        <v>0</v>
      </c>
      <c r="S3332" t="str">
        <f>IF(R3332&gt;=7,"High",IF(R3332&gt;=4,"Medium","Low"))</f>
        <v>Low</v>
      </c>
    </row>
    <row r="3333" spans="1:19">
      <c r="A3333" t="s">
        <v>3458</v>
      </c>
      <c r="B3333">
        <v>37</v>
      </c>
      <c r="C3333" t="s">
        <v>112</v>
      </c>
      <c r="D3333" t="s">
        <v>102</v>
      </c>
      <c r="E3333">
        <v>49</v>
      </c>
      <c r="F3333" t="s">
        <v>103</v>
      </c>
      <c r="G3333" t="s">
        <v>104</v>
      </c>
      <c r="H3333" s="5">
        <v>495</v>
      </c>
      <c r="I3333" s="5">
        <v>24908.62</v>
      </c>
      <c r="J3333" t="s">
        <v>117</v>
      </c>
      <c r="K3333" t="s">
        <v>106</v>
      </c>
      <c r="L3333">
        <v>0</v>
      </c>
      <c r="M3333">
        <v>0</v>
      </c>
      <c r="N3333">
        <v>5</v>
      </c>
      <c r="O3333" s="6">
        <v>0</v>
      </c>
      <c r="P3333" t="s">
        <v>107</v>
      </c>
      <c r="Q3333" t="s">
        <v>107</v>
      </c>
      <c r="R3333">
        <f>IF(F3333="Monthly",2,0)
+IF(E3333&lt;=6,2,0)
+IF(N3333&lt;=2,2,0)
+IF(L3333&gt;=4,2,0)
+IF(M3333&gt;=2,1,0)
+IF(H3333&gt;=_xlfn.PERCENTILE.INC($H$2:$H$10001,0.75),1,0)</f>
        <v>2</v>
      </c>
      <c r="S3333" t="str">
        <f>IF(R3333&gt;=7,"High",IF(R3333&gt;=4,"Medium","Low"))</f>
        <v>Low</v>
      </c>
    </row>
    <row r="3334" spans="1:19">
      <c r="A3334" t="s">
        <v>3459</v>
      </c>
      <c r="B3334">
        <v>18</v>
      </c>
      <c r="C3334" t="s">
        <v>101</v>
      </c>
      <c r="D3334" t="s">
        <v>119</v>
      </c>
      <c r="E3334">
        <v>18</v>
      </c>
      <c r="F3334" t="s">
        <v>109</v>
      </c>
      <c r="G3334" t="s">
        <v>110</v>
      </c>
      <c r="H3334" s="5">
        <v>676</v>
      </c>
      <c r="I3334" s="5">
        <v>12390.19</v>
      </c>
      <c r="J3334" t="s">
        <v>115</v>
      </c>
      <c r="K3334" t="s">
        <v>106</v>
      </c>
      <c r="L3334">
        <v>0</v>
      </c>
      <c r="M3334">
        <v>0</v>
      </c>
      <c r="N3334">
        <v>5</v>
      </c>
      <c r="O3334" s="6">
        <v>0</v>
      </c>
      <c r="P3334" t="s">
        <v>106</v>
      </c>
      <c r="Q3334" t="s">
        <v>107</v>
      </c>
      <c r="R3334">
        <f>IF(F3334="Monthly",2,0)
+IF(E3334&lt;=6,2,0)
+IF(N3334&lt;=2,2,0)
+IF(L3334&gt;=4,2,0)
+IF(M3334&gt;=2,1,0)
+IF(H3334&gt;=_xlfn.PERCENTILE.INC($H$2:$H$10001,0.75),1,0)</f>
        <v>0</v>
      </c>
      <c r="S3334" t="str">
        <f>IF(R3334&gt;=7,"High",IF(R3334&gt;=4,"Medium","Low"))</f>
        <v>Low</v>
      </c>
    </row>
    <row r="3335" spans="1:19">
      <c r="A3335" t="s">
        <v>3460</v>
      </c>
      <c r="B3335">
        <v>50</v>
      </c>
      <c r="C3335" t="s">
        <v>101</v>
      </c>
      <c r="D3335" t="s">
        <v>133</v>
      </c>
      <c r="E3335">
        <v>33</v>
      </c>
      <c r="F3335" t="s">
        <v>103</v>
      </c>
      <c r="G3335" t="s">
        <v>110</v>
      </c>
      <c r="H3335" s="5">
        <v>718</v>
      </c>
      <c r="I3335" s="5">
        <v>23865.51</v>
      </c>
      <c r="J3335" t="s">
        <v>117</v>
      </c>
      <c r="K3335" t="s">
        <v>106</v>
      </c>
      <c r="L3335">
        <v>2</v>
      </c>
      <c r="M3335">
        <v>1</v>
      </c>
      <c r="N3335">
        <v>5</v>
      </c>
      <c r="O3335" s="6">
        <v>0</v>
      </c>
      <c r="P3335" t="s">
        <v>107</v>
      </c>
      <c r="Q3335" t="s">
        <v>107</v>
      </c>
      <c r="R3335">
        <f>IF(F3335="Monthly",2,0)
+IF(E3335&lt;=6,2,0)
+IF(N3335&lt;=2,2,0)
+IF(L3335&gt;=4,2,0)
+IF(M3335&gt;=2,1,0)
+IF(H3335&gt;=_xlfn.PERCENTILE.INC($H$2:$H$10001,0.75),1,0)</f>
        <v>2</v>
      </c>
      <c r="S3335" t="str">
        <f>IF(R3335&gt;=7,"High",IF(R3335&gt;=4,"Medium","Low"))</f>
        <v>Low</v>
      </c>
    </row>
    <row r="3336" spans="1:19">
      <c r="A3336" t="s">
        <v>3461</v>
      </c>
      <c r="B3336">
        <v>35</v>
      </c>
      <c r="C3336" t="s">
        <v>112</v>
      </c>
      <c r="D3336" t="s">
        <v>133</v>
      </c>
      <c r="E3336">
        <v>17</v>
      </c>
      <c r="F3336" t="s">
        <v>109</v>
      </c>
      <c r="G3336" t="s">
        <v>104</v>
      </c>
      <c r="H3336" s="5">
        <v>525</v>
      </c>
      <c r="I3336" s="5">
        <v>8728.1</v>
      </c>
      <c r="J3336" t="s">
        <v>117</v>
      </c>
      <c r="K3336" t="s">
        <v>106</v>
      </c>
      <c r="L3336">
        <v>0</v>
      </c>
      <c r="M3336">
        <v>0</v>
      </c>
      <c r="N3336">
        <v>5</v>
      </c>
      <c r="O3336" s="6">
        <v>0</v>
      </c>
      <c r="P3336" t="s">
        <v>107</v>
      </c>
      <c r="Q3336" t="s">
        <v>107</v>
      </c>
      <c r="R3336">
        <f>IF(F3336="Monthly",2,0)
+IF(E3336&lt;=6,2,0)
+IF(N3336&lt;=2,2,0)
+IF(L3336&gt;=4,2,0)
+IF(M3336&gt;=2,1,0)
+IF(H3336&gt;=_xlfn.PERCENTILE.INC($H$2:$H$10001,0.75),1,0)</f>
        <v>0</v>
      </c>
      <c r="S3336" t="str">
        <f>IF(R3336&gt;=7,"High",IF(R3336&gt;=4,"Medium","Low"))</f>
        <v>Low</v>
      </c>
    </row>
    <row r="3337" spans="1:19">
      <c r="A3337" t="s">
        <v>3462</v>
      </c>
      <c r="B3337">
        <v>30</v>
      </c>
      <c r="C3337" t="s">
        <v>112</v>
      </c>
      <c r="D3337" t="s">
        <v>128</v>
      </c>
      <c r="E3337">
        <v>56</v>
      </c>
      <c r="F3337" t="s">
        <v>109</v>
      </c>
      <c r="G3337" t="s">
        <v>110</v>
      </c>
      <c r="H3337" s="5">
        <v>683</v>
      </c>
      <c r="I3337" s="5">
        <v>38631.72</v>
      </c>
      <c r="J3337" t="s">
        <v>105</v>
      </c>
      <c r="K3337" t="s">
        <v>106</v>
      </c>
      <c r="L3337">
        <v>0</v>
      </c>
      <c r="M3337">
        <v>0</v>
      </c>
      <c r="N3337">
        <v>5</v>
      </c>
      <c r="O3337" s="6">
        <v>0</v>
      </c>
      <c r="P3337" t="s">
        <v>107</v>
      </c>
      <c r="Q3337" t="s">
        <v>106</v>
      </c>
      <c r="R3337">
        <f>IF(F3337="Monthly",2,0)
+IF(E3337&lt;=6,2,0)
+IF(N3337&lt;=2,2,0)
+IF(L3337&gt;=4,2,0)
+IF(M3337&gt;=2,1,0)
+IF(H3337&gt;=_xlfn.PERCENTILE.INC($H$2:$H$10001,0.75),1,0)</f>
        <v>0</v>
      </c>
      <c r="S3337" t="str">
        <f>IF(R3337&gt;=7,"High",IF(R3337&gt;=4,"Medium","Low"))</f>
        <v>Low</v>
      </c>
    </row>
    <row r="3338" spans="1:19">
      <c r="A3338" t="s">
        <v>3463</v>
      </c>
      <c r="B3338">
        <v>23</v>
      </c>
      <c r="C3338" t="s">
        <v>112</v>
      </c>
      <c r="D3338" t="s">
        <v>102</v>
      </c>
      <c r="E3338">
        <v>27</v>
      </c>
      <c r="F3338" t="s">
        <v>109</v>
      </c>
      <c r="G3338" t="s">
        <v>110</v>
      </c>
      <c r="H3338" s="5">
        <v>693</v>
      </c>
      <c r="I3338" s="5">
        <v>19028.900000000001</v>
      </c>
      <c r="J3338" t="s">
        <v>117</v>
      </c>
      <c r="K3338" t="s">
        <v>106</v>
      </c>
      <c r="L3338">
        <v>5</v>
      </c>
      <c r="M3338">
        <v>1</v>
      </c>
      <c r="N3338">
        <v>4</v>
      </c>
      <c r="O3338" s="6">
        <v>0</v>
      </c>
      <c r="P3338" t="s">
        <v>107</v>
      </c>
      <c r="Q3338" t="s">
        <v>107</v>
      </c>
      <c r="R3338">
        <f>IF(F3338="Monthly",2,0)
+IF(E3338&lt;=6,2,0)
+IF(N3338&lt;=2,2,0)
+IF(L3338&gt;=4,2,0)
+IF(M3338&gt;=2,1,0)
+IF(H3338&gt;=_xlfn.PERCENTILE.INC($H$2:$H$10001,0.75),1,0)</f>
        <v>2</v>
      </c>
      <c r="S3338" t="str">
        <f>IF(R3338&gt;=7,"High",IF(R3338&gt;=4,"Medium","Low"))</f>
        <v>Low</v>
      </c>
    </row>
    <row r="3339" spans="1:19">
      <c r="A3339" t="s">
        <v>3464</v>
      </c>
      <c r="B3339">
        <v>41</v>
      </c>
      <c r="C3339" t="s">
        <v>112</v>
      </c>
      <c r="D3339" t="s">
        <v>131</v>
      </c>
      <c r="E3339">
        <v>40</v>
      </c>
      <c r="F3339" t="s">
        <v>121</v>
      </c>
      <c r="G3339" t="s">
        <v>104</v>
      </c>
      <c r="H3339" s="5">
        <v>542</v>
      </c>
      <c r="I3339" s="5">
        <v>21471.51</v>
      </c>
      <c r="J3339" t="s">
        <v>115</v>
      </c>
      <c r="K3339" t="s">
        <v>107</v>
      </c>
      <c r="L3339">
        <v>0</v>
      </c>
      <c r="M3339">
        <v>0</v>
      </c>
      <c r="N3339">
        <v>5</v>
      </c>
      <c r="O3339" s="6">
        <v>0</v>
      </c>
      <c r="P3339" t="s">
        <v>107</v>
      </c>
      <c r="Q3339" t="s">
        <v>107</v>
      </c>
      <c r="R3339">
        <f>IF(F3339="Monthly",2,0)
+IF(E3339&lt;=6,2,0)
+IF(N3339&lt;=2,2,0)
+IF(L3339&gt;=4,2,0)
+IF(M3339&gt;=2,1,0)
+IF(H3339&gt;=_xlfn.PERCENTILE.INC($H$2:$H$10001,0.75),1,0)</f>
        <v>0</v>
      </c>
      <c r="S3339" t="str">
        <f>IF(R3339&gt;=7,"High",IF(R3339&gt;=4,"Medium","Low"))</f>
        <v>Low</v>
      </c>
    </row>
    <row r="3340" spans="1:19">
      <c r="A3340" t="s">
        <v>3465</v>
      </c>
      <c r="B3340">
        <v>48</v>
      </c>
      <c r="C3340" t="s">
        <v>101</v>
      </c>
      <c r="D3340" t="s">
        <v>133</v>
      </c>
      <c r="E3340">
        <v>23</v>
      </c>
      <c r="F3340" t="s">
        <v>109</v>
      </c>
      <c r="G3340" t="s">
        <v>104</v>
      </c>
      <c r="H3340" s="5">
        <v>506</v>
      </c>
      <c r="I3340" s="5">
        <v>11815.04</v>
      </c>
      <c r="J3340" t="s">
        <v>117</v>
      </c>
      <c r="K3340" t="s">
        <v>107</v>
      </c>
      <c r="L3340">
        <v>2</v>
      </c>
      <c r="M3340">
        <v>0</v>
      </c>
      <c r="N3340">
        <v>5</v>
      </c>
      <c r="O3340" s="6">
        <v>0</v>
      </c>
      <c r="P3340" t="s">
        <v>107</v>
      </c>
      <c r="Q3340" t="s">
        <v>107</v>
      </c>
      <c r="R3340">
        <f>IF(F3340="Monthly",2,0)
+IF(E3340&lt;=6,2,0)
+IF(N3340&lt;=2,2,0)
+IF(L3340&gt;=4,2,0)
+IF(M3340&gt;=2,1,0)
+IF(H3340&gt;=_xlfn.PERCENTILE.INC($H$2:$H$10001,0.75),1,0)</f>
        <v>0</v>
      </c>
      <c r="S3340" t="str">
        <f>IF(R3340&gt;=7,"High",IF(R3340&gt;=4,"Medium","Low"))</f>
        <v>Low</v>
      </c>
    </row>
    <row r="3341" spans="1:19">
      <c r="A3341" t="s">
        <v>3466</v>
      </c>
      <c r="B3341">
        <v>25</v>
      </c>
      <c r="C3341" t="s">
        <v>112</v>
      </c>
      <c r="D3341" t="s">
        <v>126</v>
      </c>
      <c r="E3341">
        <v>66</v>
      </c>
      <c r="F3341" t="s">
        <v>109</v>
      </c>
      <c r="G3341" t="s">
        <v>129</v>
      </c>
      <c r="H3341" s="5">
        <v>1040</v>
      </c>
      <c r="I3341" s="5">
        <v>69022.06</v>
      </c>
      <c r="J3341" t="s">
        <v>134</v>
      </c>
      <c r="K3341" t="s">
        <v>106</v>
      </c>
      <c r="L3341">
        <v>0</v>
      </c>
      <c r="M3341">
        <v>0</v>
      </c>
      <c r="N3341">
        <v>4</v>
      </c>
      <c r="O3341" s="6">
        <v>0</v>
      </c>
      <c r="P3341" t="s">
        <v>107</v>
      </c>
      <c r="Q3341" t="s">
        <v>107</v>
      </c>
      <c r="R3341">
        <f>IF(F3341="Monthly",2,0)
+IF(E3341&lt;=6,2,0)
+IF(N3341&lt;=2,2,0)
+IF(L3341&gt;=4,2,0)
+IF(M3341&gt;=2,1,0)
+IF(H3341&gt;=_xlfn.PERCENTILE.INC($H$2:$H$10001,0.75),1,0)</f>
        <v>1</v>
      </c>
      <c r="S3341" t="str">
        <f>IF(R3341&gt;=7,"High",IF(R3341&gt;=4,"Medium","Low"))</f>
        <v>Low</v>
      </c>
    </row>
    <row r="3342" spans="1:19">
      <c r="A3342" t="s">
        <v>3467</v>
      </c>
      <c r="B3342">
        <v>36</v>
      </c>
      <c r="C3342" t="s">
        <v>101</v>
      </c>
      <c r="D3342" t="s">
        <v>102</v>
      </c>
      <c r="E3342">
        <v>18</v>
      </c>
      <c r="F3342" t="s">
        <v>103</v>
      </c>
      <c r="G3342" t="s">
        <v>110</v>
      </c>
      <c r="H3342" s="5">
        <v>750</v>
      </c>
      <c r="I3342" s="5">
        <v>13154.45</v>
      </c>
      <c r="J3342" t="s">
        <v>105</v>
      </c>
      <c r="K3342" t="s">
        <v>106</v>
      </c>
      <c r="L3342">
        <v>0</v>
      </c>
      <c r="M3342">
        <v>0</v>
      </c>
      <c r="N3342">
        <v>5</v>
      </c>
      <c r="O3342" s="6">
        <v>0</v>
      </c>
      <c r="P3342" t="s">
        <v>106</v>
      </c>
      <c r="Q3342" t="s">
        <v>107</v>
      </c>
      <c r="R3342">
        <f>IF(F3342="Monthly",2,0)
+IF(E3342&lt;=6,2,0)
+IF(N3342&lt;=2,2,0)
+IF(L3342&gt;=4,2,0)
+IF(M3342&gt;=2,1,0)
+IF(H3342&gt;=_xlfn.PERCENTILE.INC($H$2:$H$10001,0.75),1,0)</f>
        <v>2</v>
      </c>
      <c r="S3342" t="str">
        <f>IF(R3342&gt;=7,"High",IF(R3342&gt;=4,"Medium","Low"))</f>
        <v>Low</v>
      </c>
    </row>
    <row r="3343" spans="1:19">
      <c r="A3343" t="s">
        <v>3468</v>
      </c>
      <c r="B3343">
        <v>30</v>
      </c>
      <c r="C3343" t="s">
        <v>101</v>
      </c>
      <c r="D3343" t="s">
        <v>131</v>
      </c>
      <c r="E3343">
        <v>9</v>
      </c>
      <c r="F3343" t="s">
        <v>103</v>
      </c>
      <c r="G3343" t="s">
        <v>104</v>
      </c>
      <c r="H3343" s="5">
        <v>528</v>
      </c>
      <c r="I3343" s="5">
        <v>4616.2299999999996</v>
      </c>
      <c r="J3343" t="s">
        <v>140</v>
      </c>
      <c r="K3343" t="s">
        <v>106</v>
      </c>
      <c r="L3343">
        <v>1</v>
      </c>
      <c r="M3343">
        <v>0</v>
      </c>
      <c r="N3343">
        <v>4</v>
      </c>
      <c r="O3343" s="6">
        <v>0</v>
      </c>
      <c r="P3343" t="s">
        <v>107</v>
      </c>
      <c r="Q3343" t="s">
        <v>107</v>
      </c>
      <c r="R3343">
        <f>IF(F3343="Monthly",2,0)
+IF(E3343&lt;=6,2,0)
+IF(N3343&lt;=2,2,0)
+IF(L3343&gt;=4,2,0)
+IF(M3343&gt;=2,1,0)
+IF(H3343&gt;=_xlfn.PERCENTILE.INC($H$2:$H$10001,0.75),1,0)</f>
        <v>2</v>
      </c>
      <c r="S3343" t="str">
        <f>IF(R3343&gt;=7,"High",IF(R3343&gt;=4,"Medium","Low"))</f>
        <v>Low</v>
      </c>
    </row>
    <row r="3344" spans="1:19">
      <c r="A3344" t="s">
        <v>3469</v>
      </c>
      <c r="B3344">
        <v>50</v>
      </c>
      <c r="C3344" t="s">
        <v>112</v>
      </c>
      <c r="D3344" t="s">
        <v>119</v>
      </c>
      <c r="E3344">
        <v>29</v>
      </c>
      <c r="F3344" t="s">
        <v>121</v>
      </c>
      <c r="G3344" t="s">
        <v>104</v>
      </c>
      <c r="H3344" s="5">
        <v>516</v>
      </c>
      <c r="I3344" s="5">
        <v>15248.99</v>
      </c>
      <c r="J3344" t="s">
        <v>134</v>
      </c>
      <c r="K3344" t="s">
        <v>106</v>
      </c>
      <c r="L3344">
        <v>1</v>
      </c>
      <c r="M3344">
        <v>0</v>
      </c>
      <c r="N3344">
        <v>5</v>
      </c>
      <c r="O3344" s="6">
        <v>0</v>
      </c>
      <c r="P3344" t="s">
        <v>106</v>
      </c>
      <c r="Q3344" t="s">
        <v>107</v>
      </c>
      <c r="R3344">
        <f>IF(F3344="Monthly",2,0)
+IF(E3344&lt;=6,2,0)
+IF(N3344&lt;=2,2,0)
+IF(L3344&gt;=4,2,0)
+IF(M3344&gt;=2,1,0)
+IF(H3344&gt;=_xlfn.PERCENTILE.INC($H$2:$H$10001,0.75),1,0)</f>
        <v>0</v>
      </c>
      <c r="S3344" t="str">
        <f>IF(R3344&gt;=7,"High",IF(R3344&gt;=4,"Medium","Low"))</f>
        <v>Low</v>
      </c>
    </row>
    <row r="3345" spans="1:19">
      <c r="A3345" t="s">
        <v>3470</v>
      </c>
      <c r="B3345">
        <v>19</v>
      </c>
      <c r="C3345" t="s">
        <v>112</v>
      </c>
      <c r="D3345" t="s">
        <v>131</v>
      </c>
      <c r="E3345">
        <v>19</v>
      </c>
      <c r="F3345" t="s">
        <v>103</v>
      </c>
      <c r="G3345" t="s">
        <v>104</v>
      </c>
      <c r="H3345" s="5">
        <v>403</v>
      </c>
      <c r="I3345" s="5">
        <v>7744.66</v>
      </c>
      <c r="J3345" t="s">
        <v>134</v>
      </c>
      <c r="K3345" t="s">
        <v>106</v>
      </c>
      <c r="L3345">
        <v>1</v>
      </c>
      <c r="M3345">
        <v>0</v>
      </c>
      <c r="N3345">
        <v>5</v>
      </c>
      <c r="O3345" s="6">
        <v>0</v>
      </c>
      <c r="P3345" t="s">
        <v>106</v>
      </c>
      <c r="Q3345" t="s">
        <v>107</v>
      </c>
      <c r="R3345">
        <f>IF(F3345="Monthly",2,0)
+IF(E3345&lt;=6,2,0)
+IF(N3345&lt;=2,2,0)
+IF(L3345&gt;=4,2,0)
+IF(M3345&gt;=2,1,0)
+IF(H3345&gt;=_xlfn.PERCENTILE.INC($H$2:$H$10001,0.75),1,0)</f>
        <v>2</v>
      </c>
      <c r="S3345" t="str">
        <f>IF(R3345&gt;=7,"High",IF(R3345&gt;=4,"Medium","Low"))</f>
        <v>Low</v>
      </c>
    </row>
    <row r="3346" spans="1:19">
      <c r="A3346" t="s">
        <v>3471</v>
      </c>
      <c r="B3346">
        <v>32</v>
      </c>
      <c r="C3346" t="s">
        <v>101</v>
      </c>
      <c r="D3346" t="s">
        <v>131</v>
      </c>
      <c r="E3346">
        <v>17</v>
      </c>
      <c r="F3346" t="s">
        <v>103</v>
      </c>
      <c r="G3346" t="s">
        <v>110</v>
      </c>
      <c r="H3346" s="5">
        <v>746</v>
      </c>
      <c r="I3346" s="5">
        <v>12452.61</v>
      </c>
      <c r="J3346" t="s">
        <v>105</v>
      </c>
      <c r="K3346" t="s">
        <v>106</v>
      </c>
      <c r="L3346">
        <v>0</v>
      </c>
      <c r="M3346">
        <v>0</v>
      </c>
      <c r="N3346">
        <v>5</v>
      </c>
      <c r="O3346" s="6">
        <v>0</v>
      </c>
      <c r="P3346" t="s">
        <v>107</v>
      </c>
      <c r="Q3346" t="s">
        <v>107</v>
      </c>
      <c r="R3346">
        <f>IF(F3346="Monthly",2,0)
+IF(E3346&lt;=6,2,0)
+IF(N3346&lt;=2,2,0)
+IF(L3346&gt;=4,2,0)
+IF(M3346&gt;=2,1,0)
+IF(H3346&gt;=_xlfn.PERCENTILE.INC($H$2:$H$10001,0.75),1,0)</f>
        <v>2</v>
      </c>
      <c r="S3346" t="str">
        <f>IF(R3346&gt;=7,"High",IF(R3346&gt;=4,"Medium","Low"))</f>
        <v>Low</v>
      </c>
    </row>
    <row r="3347" spans="1:19">
      <c r="A3347" t="s">
        <v>3472</v>
      </c>
      <c r="B3347">
        <v>24</v>
      </c>
      <c r="C3347" t="s">
        <v>101</v>
      </c>
      <c r="D3347" t="s">
        <v>137</v>
      </c>
      <c r="E3347">
        <v>25</v>
      </c>
      <c r="F3347" t="s">
        <v>103</v>
      </c>
      <c r="G3347" t="s">
        <v>110</v>
      </c>
      <c r="H3347" s="5">
        <v>713</v>
      </c>
      <c r="I3347" s="5">
        <v>17418.080000000002</v>
      </c>
      <c r="J3347" t="s">
        <v>140</v>
      </c>
      <c r="K3347" t="s">
        <v>106</v>
      </c>
      <c r="L3347">
        <v>0</v>
      </c>
      <c r="M3347">
        <v>0</v>
      </c>
      <c r="N3347">
        <v>5</v>
      </c>
      <c r="O3347" s="6">
        <v>0</v>
      </c>
      <c r="P3347" t="s">
        <v>106</v>
      </c>
      <c r="Q3347" t="s">
        <v>107</v>
      </c>
      <c r="R3347">
        <f>IF(F3347="Monthly",2,0)
+IF(E3347&lt;=6,2,0)
+IF(N3347&lt;=2,2,0)
+IF(L3347&gt;=4,2,0)
+IF(M3347&gt;=2,1,0)
+IF(H3347&gt;=_xlfn.PERCENTILE.INC($H$2:$H$10001,0.75),1,0)</f>
        <v>2</v>
      </c>
      <c r="S3347" t="str">
        <f>IF(R3347&gt;=7,"High",IF(R3347&gt;=4,"Medium","Low"))</f>
        <v>Low</v>
      </c>
    </row>
    <row r="3348" spans="1:19">
      <c r="A3348" t="s">
        <v>3473</v>
      </c>
      <c r="B3348">
        <v>34</v>
      </c>
      <c r="C3348" t="s">
        <v>101</v>
      </c>
      <c r="D3348" t="s">
        <v>102</v>
      </c>
      <c r="E3348">
        <v>20</v>
      </c>
      <c r="F3348" t="s">
        <v>103</v>
      </c>
      <c r="G3348" t="s">
        <v>129</v>
      </c>
      <c r="H3348" s="5">
        <v>1017</v>
      </c>
      <c r="I3348" s="5">
        <v>20402.96</v>
      </c>
      <c r="J3348" t="s">
        <v>134</v>
      </c>
      <c r="K3348" t="s">
        <v>106</v>
      </c>
      <c r="L3348">
        <v>3</v>
      </c>
      <c r="M3348">
        <v>2</v>
      </c>
      <c r="N3348">
        <v>3</v>
      </c>
      <c r="O3348" s="6">
        <v>0</v>
      </c>
      <c r="P3348" t="s">
        <v>107</v>
      </c>
      <c r="Q3348" t="s">
        <v>106</v>
      </c>
      <c r="R3348">
        <f>IF(F3348="Monthly",2,0)
+IF(E3348&lt;=6,2,0)
+IF(N3348&lt;=2,2,0)
+IF(L3348&gt;=4,2,0)
+IF(M3348&gt;=2,1,0)
+IF(H3348&gt;=_xlfn.PERCENTILE.INC($H$2:$H$10001,0.75),1,0)</f>
        <v>4</v>
      </c>
      <c r="S3348" t="str">
        <f>IF(R3348&gt;=7,"High",IF(R3348&gt;=4,"Medium","Low"))</f>
        <v>Medium</v>
      </c>
    </row>
    <row r="3349" spans="1:19">
      <c r="A3349" t="s">
        <v>3474</v>
      </c>
      <c r="B3349">
        <v>18</v>
      </c>
      <c r="C3349" t="s">
        <v>101</v>
      </c>
      <c r="D3349" t="s">
        <v>126</v>
      </c>
      <c r="E3349">
        <v>40</v>
      </c>
      <c r="F3349" t="s">
        <v>109</v>
      </c>
      <c r="G3349" t="s">
        <v>104</v>
      </c>
      <c r="H3349" s="5">
        <v>424</v>
      </c>
      <c r="I3349" s="5">
        <v>17246.669999999998</v>
      </c>
      <c r="J3349" t="s">
        <v>134</v>
      </c>
      <c r="K3349" t="s">
        <v>107</v>
      </c>
      <c r="L3349">
        <v>2</v>
      </c>
      <c r="M3349">
        <v>1</v>
      </c>
      <c r="N3349">
        <v>4</v>
      </c>
      <c r="O3349" s="6">
        <v>0</v>
      </c>
      <c r="P3349" t="s">
        <v>107</v>
      </c>
      <c r="Q3349" t="s">
        <v>107</v>
      </c>
      <c r="R3349">
        <f>IF(F3349="Monthly",2,0)
+IF(E3349&lt;=6,2,0)
+IF(N3349&lt;=2,2,0)
+IF(L3349&gt;=4,2,0)
+IF(M3349&gt;=2,1,0)
+IF(H3349&gt;=_xlfn.PERCENTILE.INC($H$2:$H$10001,0.75),1,0)</f>
        <v>0</v>
      </c>
      <c r="S3349" t="str">
        <f>IF(R3349&gt;=7,"High",IF(R3349&gt;=4,"Medium","Low"))</f>
        <v>Low</v>
      </c>
    </row>
    <row r="3350" spans="1:19">
      <c r="A3350" t="s">
        <v>3475</v>
      </c>
      <c r="B3350">
        <v>50</v>
      </c>
      <c r="C3350" t="s">
        <v>101</v>
      </c>
      <c r="D3350" t="s">
        <v>123</v>
      </c>
      <c r="E3350">
        <v>20</v>
      </c>
      <c r="F3350" t="s">
        <v>109</v>
      </c>
      <c r="G3350" t="s">
        <v>110</v>
      </c>
      <c r="H3350" s="5">
        <v>726</v>
      </c>
      <c r="I3350" s="5">
        <v>12812.92</v>
      </c>
      <c r="J3350" t="s">
        <v>134</v>
      </c>
      <c r="K3350" t="s">
        <v>107</v>
      </c>
      <c r="L3350">
        <v>2</v>
      </c>
      <c r="M3350">
        <v>0</v>
      </c>
      <c r="N3350">
        <v>4</v>
      </c>
      <c r="O3350" s="6">
        <v>10</v>
      </c>
      <c r="P3350" t="s">
        <v>107</v>
      </c>
      <c r="Q3350" t="s">
        <v>107</v>
      </c>
      <c r="R3350">
        <f>IF(F3350="Monthly",2,0)
+IF(E3350&lt;=6,2,0)
+IF(N3350&lt;=2,2,0)
+IF(L3350&gt;=4,2,0)
+IF(M3350&gt;=2,1,0)
+IF(H3350&gt;=_xlfn.PERCENTILE.INC($H$2:$H$10001,0.75),1,0)</f>
        <v>0</v>
      </c>
      <c r="S3350" t="str">
        <f>IF(R3350&gt;=7,"High",IF(R3350&gt;=4,"Medium","Low"))</f>
        <v>Low</v>
      </c>
    </row>
    <row r="3351" spans="1:19">
      <c r="A3351" t="s">
        <v>3476</v>
      </c>
      <c r="B3351">
        <v>34</v>
      </c>
      <c r="C3351" t="s">
        <v>101</v>
      </c>
      <c r="D3351" t="s">
        <v>137</v>
      </c>
      <c r="E3351">
        <v>31</v>
      </c>
      <c r="F3351" t="s">
        <v>121</v>
      </c>
      <c r="G3351" t="s">
        <v>104</v>
      </c>
      <c r="H3351" s="5">
        <v>448</v>
      </c>
      <c r="I3351" s="5">
        <v>11488.16</v>
      </c>
      <c r="J3351" t="s">
        <v>105</v>
      </c>
      <c r="K3351" t="s">
        <v>106</v>
      </c>
      <c r="L3351">
        <v>1</v>
      </c>
      <c r="M3351">
        <v>0</v>
      </c>
      <c r="N3351">
        <v>4</v>
      </c>
      <c r="O3351" s="6">
        <v>15</v>
      </c>
      <c r="P3351" t="s">
        <v>106</v>
      </c>
      <c r="Q3351" t="s">
        <v>107</v>
      </c>
      <c r="R3351">
        <f>IF(F3351="Monthly",2,0)
+IF(E3351&lt;=6,2,0)
+IF(N3351&lt;=2,2,0)
+IF(L3351&gt;=4,2,0)
+IF(M3351&gt;=2,1,0)
+IF(H3351&gt;=_xlfn.PERCENTILE.INC($H$2:$H$10001,0.75),1,0)</f>
        <v>0</v>
      </c>
      <c r="S3351" t="str">
        <f>IF(R3351&gt;=7,"High",IF(R3351&gt;=4,"Medium","Low"))</f>
        <v>Low</v>
      </c>
    </row>
    <row r="3352" spans="1:19">
      <c r="A3352" t="s">
        <v>3477</v>
      </c>
      <c r="B3352">
        <v>36</v>
      </c>
      <c r="C3352" t="s">
        <v>101</v>
      </c>
      <c r="D3352" t="s">
        <v>159</v>
      </c>
      <c r="E3352">
        <v>42</v>
      </c>
      <c r="F3352" t="s">
        <v>121</v>
      </c>
      <c r="G3352" t="s">
        <v>104</v>
      </c>
      <c r="H3352" s="5">
        <v>543</v>
      </c>
      <c r="I3352" s="5">
        <v>21065.24</v>
      </c>
      <c r="J3352" t="s">
        <v>140</v>
      </c>
      <c r="K3352" t="s">
        <v>107</v>
      </c>
      <c r="L3352">
        <v>1</v>
      </c>
      <c r="M3352">
        <v>0</v>
      </c>
      <c r="N3352">
        <v>5</v>
      </c>
      <c r="O3352" s="6">
        <v>10</v>
      </c>
      <c r="P3352" t="s">
        <v>106</v>
      </c>
      <c r="Q3352" t="s">
        <v>107</v>
      </c>
      <c r="R3352">
        <f>IF(F3352="Monthly",2,0)
+IF(E3352&lt;=6,2,0)
+IF(N3352&lt;=2,2,0)
+IF(L3352&gt;=4,2,0)
+IF(M3352&gt;=2,1,0)
+IF(H3352&gt;=_xlfn.PERCENTILE.INC($H$2:$H$10001,0.75),1,0)</f>
        <v>0</v>
      </c>
      <c r="S3352" t="str">
        <f>IF(R3352&gt;=7,"High",IF(R3352&gt;=4,"Medium","Low"))</f>
        <v>Low</v>
      </c>
    </row>
    <row r="3353" spans="1:19">
      <c r="A3353" t="s">
        <v>3478</v>
      </c>
      <c r="B3353">
        <v>33</v>
      </c>
      <c r="C3353" t="s">
        <v>112</v>
      </c>
      <c r="D3353" t="s">
        <v>119</v>
      </c>
      <c r="E3353">
        <v>46</v>
      </c>
      <c r="F3353" t="s">
        <v>103</v>
      </c>
      <c r="G3353" t="s">
        <v>129</v>
      </c>
      <c r="H3353" s="5">
        <v>1081</v>
      </c>
      <c r="I3353" s="5">
        <v>48545.87</v>
      </c>
      <c r="J3353" t="s">
        <v>140</v>
      </c>
      <c r="K3353" t="s">
        <v>106</v>
      </c>
      <c r="L3353">
        <v>1</v>
      </c>
      <c r="M3353">
        <v>0</v>
      </c>
      <c r="N3353">
        <v>5</v>
      </c>
      <c r="O3353" s="6">
        <v>0</v>
      </c>
      <c r="P3353" t="s">
        <v>107</v>
      </c>
      <c r="Q3353" t="s">
        <v>106</v>
      </c>
      <c r="R3353">
        <f>IF(F3353="Monthly",2,0)
+IF(E3353&lt;=6,2,0)
+IF(N3353&lt;=2,2,0)
+IF(L3353&gt;=4,2,0)
+IF(M3353&gt;=2,1,0)
+IF(H3353&gt;=_xlfn.PERCENTILE.INC($H$2:$H$10001,0.75),1,0)</f>
        <v>3</v>
      </c>
      <c r="S3353" t="str">
        <f>IF(R3353&gt;=7,"High",IF(R3353&gt;=4,"Medium","Low"))</f>
        <v>Low</v>
      </c>
    </row>
    <row r="3354" spans="1:19">
      <c r="A3354" t="s">
        <v>3479</v>
      </c>
      <c r="B3354">
        <v>53</v>
      </c>
      <c r="C3354" t="s">
        <v>101</v>
      </c>
      <c r="D3354" t="s">
        <v>133</v>
      </c>
      <c r="E3354">
        <v>43</v>
      </c>
      <c r="F3354" t="s">
        <v>103</v>
      </c>
      <c r="G3354" t="s">
        <v>110</v>
      </c>
      <c r="H3354" s="5">
        <v>721</v>
      </c>
      <c r="I3354" s="5">
        <v>30444.07</v>
      </c>
      <c r="J3354" t="s">
        <v>117</v>
      </c>
      <c r="K3354" t="s">
        <v>106</v>
      </c>
      <c r="L3354">
        <v>1</v>
      </c>
      <c r="M3354">
        <v>0</v>
      </c>
      <c r="N3354">
        <v>5</v>
      </c>
      <c r="O3354" s="6">
        <v>0</v>
      </c>
      <c r="P3354" t="s">
        <v>107</v>
      </c>
      <c r="Q3354" t="s">
        <v>107</v>
      </c>
      <c r="R3354">
        <f>IF(F3354="Monthly",2,0)
+IF(E3354&lt;=6,2,0)
+IF(N3354&lt;=2,2,0)
+IF(L3354&gt;=4,2,0)
+IF(M3354&gt;=2,1,0)
+IF(H3354&gt;=_xlfn.PERCENTILE.INC($H$2:$H$10001,0.75),1,0)</f>
        <v>2</v>
      </c>
      <c r="S3354" t="str">
        <f>IF(R3354&gt;=7,"High",IF(R3354&gt;=4,"Medium","Low"))</f>
        <v>Low</v>
      </c>
    </row>
    <row r="3355" spans="1:19">
      <c r="A3355" t="s">
        <v>3480</v>
      </c>
      <c r="B3355">
        <v>48</v>
      </c>
      <c r="C3355" t="s">
        <v>112</v>
      </c>
      <c r="D3355" t="s">
        <v>131</v>
      </c>
      <c r="E3355">
        <v>43</v>
      </c>
      <c r="F3355" t="s">
        <v>109</v>
      </c>
      <c r="G3355" t="s">
        <v>110</v>
      </c>
      <c r="H3355" s="5">
        <v>796</v>
      </c>
      <c r="I3355" s="5">
        <v>34425.910000000003</v>
      </c>
      <c r="J3355" t="s">
        <v>105</v>
      </c>
      <c r="K3355" t="s">
        <v>106</v>
      </c>
      <c r="L3355">
        <v>2</v>
      </c>
      <c r="M3355">
        <v>0</v>
      </c>
      <c r="N3355">
        <v>4</v>
      </c>
      <c r="O3355" s="6">
        <v>0</v>
      </c>
      <c r="P3355" t="s">
        <v>106</v>
      </c>
      <c r="Q3355" t="s">
        <v>107</v>
      </c>
      <c r="R3355">
        <f>IF(F3355="Monthly",2,0)
+IF(E3355&lt;=6,2,0)
+IF(N3355&lt;=2,2,0)
+IF(L3355&gt;=4,2,0)
+IF(M3355&gt;=2,1,0)
+IF(H3355&gt;=_xlfn.PERCENTILE.INC($H$2:$H$10001,0.75),1,0)</f>
        <v>1</v>
      </c>
      <c r="S3355" t="str">
        <f>IF(R3355&gt;=7,"High",IF(R3355&gt;=4,"Medium","Low"))</f>
        <v>Low</v>
      </c>
    </row>
    <row r="3356" spans="1:19">
      <c r="A3356" t="s">
        <v>3481</v>
      </c>
      <c r="B3356">
        <v>49</v>
      </c>
      <c r="C3356" t="s">
        <v>112</v>
      </c>
      <c r="D3356" t="s">
        <v>159</v>
      </c>
      <c r="E3356">
        <v>26</v>
      </c>
      <c r="F3356" t="s">
        <v>103</v>
      </c>
      <c r="G3356" t="s">
        <v>129</v>
      </c>
      <c r="H3356" s="5">
        <v>1036</v>
      </c>
      <c r="I3356" s="5">
        <v>26519.05</v>
      </c>
      <c r="J3356" t="s">
        <v>134</v>
      </c>
      <c r="K3356" t="s">
        <v>106</v>
      </c>
      <c r="L3356">
        <v>0</v>
      </c>
      <c r="M3356">
        <v>0</v>
      </c>
      <c r="N3356">
        <v>4</v>
      </c>
      <c r="O3356" s="6">
        <v>0</v>
      </c>
      <c r="P3356" t="s">
        <v>107</v>
      </c>
      <c r="Q3356" t="s">
        <v>107</v>
      </c>
      <c r="R3356">
        <f>IF(F3356="Monthly",2,0)
+IF(E3356&lt;=6,2,0)
+IF(N3356&lt;=2,2,0)
+IF(L3356&gt;=4,2,0)
+IF(M3356&gt;=2,1,0)
+IF(H3356&gt;=_xlfn.PERCENTILE.INC($H$2:$H$10001,0.75),1,0)</f>
        <v>3</v>
      </c>
      <c r="S3356" t="str">
        <f>IF(R3356&gt;=7,"High",IF(R3356&gt;=4,"Medium","Low"))</f>
        <v>Low</v>
      </c>
    </row>
    <row r="3357" spans="1:19">
      <c r="A3357" t="s">
        <v>3482</v>
      </c>
      <c r="B3357">
        <v>51</v>
      </c>
      <c r="C3357" t="s">
        <v>101</v>
      </c>
      <c r="D3357" t="s">
        <v>131</v>
      </c>
      <c r="E3357">
        <v>25</v>
      </c>
      <c r="F3357" t="s">
        <v>103</v>
      </c>
      <c r="G3357" t="s">
        <v>129</v>
      </c>
      <c r="H3357" s="5">
        <v>1063</v>
      </c>
      <c r="I3357" s="5">
        <v>26366.21</v>
      </c>
      <c r="J3357" t="s">
        <v>105</v>
      </c>
      <c r="K3357" t="s">
        <v>106</v>
      </c>
      <c r="L3357">
        <v>5</v>
      </c>
      <c r="M3357">
        <v>1</v>
      </c>
      <c r="N3357">
        <v>5</v>
      </c>
      <c r="O3357" s="6">
        <v>0</v>
      </c>
      <c r="P3357" t="s">
        <v>107</v>
      </c>
      <c r="Q3357" t="s">
        <v>107</v>
      </c>
      <c r="R3357">
        <f>IF(F3357="Monthly",2,0)
+IF(E3357&lt;=6,2,0)
+IF(N3357&lt;=2,2,0)
+IF(L3357&gt;=4,2,0)
+IF(M3357&gt;=2,1,0)
+IF(H3357&gt;=_xlfn.PERCENTILE.INC($H$2:$H$10001,0.75),1,0)</f>
        <v>5</v>
      </c>
      <c r="S3357" t="str">
        <f>IF(R3357&gt;=7,"High",IF(R3357&gt;=4,"Medium","Low"))</f>
        <v>Medium</v>
      </c>
    </row>
    <row r="3358" spans="1:19">
      <c r="A3358" t="s">
        <v>3483</v>
      </c>
      <c r="B3358">
        <v>54</v>
      </c>
      <c r="C3358" t="s">
        <v>112</v>
      </c>
      <c r="D3358" t="s">
        <v>126</v>
      </c>
      <c r="E3358">
        <v>29</v>
      </c>
      <c r="F3358" t="s">
        <v>103</v>
      </c>
      <c r="G3358" t="s">
        <v>129</v>
      </c>
      <c r="H3358" s="5">
        <v>1057</v>
      </c>
      <c r="I3358" s="5">
        <v>29894.9</v>
      </c>
      <c r="J3358" t="s">
        <v>117</v>
      </c>
      <c r="K3358" t="s">
        <v>106</v>
      </c>
      <c r="L3358">
        <v>1</v>
      </c>
      <c r="M3358">
        <v>0</v>
      </c>
      <c r="N3358">
        <v>5</v>
      </c>
      <c r="O3358" s="6">
        <v>0</v>
      </c>
      <c r="P3358" t="s">
        <v>106</v>
      </c>
      <c r="Q3358" t="s">
        <v>106</v>
      </c>
      <c r="R3358">
        <f>IF(F3358="Monthly",2,0)
+IF(E3358&lt;=6,2,0)
+IF(N3358&lt;=2,2,0)
+IF(L3358&gt;=4,2,0)
+IF(M3358&gt;=2,1,0)
+IF(H3358&gt;=_xlfn.PERCENTILE.INC($H$2:$H$10001,0.75),1,0)</f>
        <v>3</v>
      </c>
      <c r="S3358" t="str">
        <f>IF(R3358&gt;=7,"High",IF(R3358&gt;=4,"Medium","Low"))</f>
        <v>Low</v>
      </c>
    </row>
    <row r="3359" spans="1:19">
      <c r="A3359" t="s">
        <v>3484</v>
      </c>
      <c r="B3359">
        <v>53</v>
      </c>
      <c r="C3359" t="s">
        <v>112</v>
      </c>
      <c r="D3359" t="s">
        <v>137</v>
      </c>
      <c r="E3359">
        <v>36</v>
      </c>
      <c r="F3359" t="s">
        <v>109</v>
      </c>
      <c r="G3359" t="s">
        <v>110</v>
      </c>
      <c r="H3359" s="5">
        <v>669</v>
      </c>
      <c r="I3359" s="5">
        <v>23081.53</v>
      </c>
      <c r="J3359" t="s">
        <v>140</v>
      </c>
      <c r="K3359" t="s">
        <v>106</v>
      </c>
      <c r="L3359">
        <v>2</v>
      </c>
      <c r="M3359">
        <v>0</v>
      </c>
      <c r="N3359">
        <v>5</v>
      </c>
      <c r="O3359" s="6">
        <v>5</v>
      </c>
      <c r="P3359" t="s">
        <v>106</v>
      </c>
      <c r="Q3359" t="s">
        <v>107</v>
      </c>
      <c r="R3359">
        <f>IF(F3359="Monthly",2,0)
+IF(E3359&lt;=6,2,0)
+IF(N3359&lt;=2,2,0)
+IF(L3359&gt;=4,2,0)
+IF(M3359&gt;=2,1,0)
+IF(H3359&gt;=_xlfn.PERCENTILE.INC($H$2:$H$10001,0.75),1,0)</f>
        <v>0</v>
      </c>
      <c r="S3359" t="str">
        <f>IF(R3359&gt;=7,"High",IF(R3359&gt;=4,"Medium","Low"))</f>
        <v>Low</v>
      </c>
    </row>
    <row r="3360" spans="1:19">
      <c r="A3360" t="s">
        <v>3485</v>
      </c>
      <c r="B3360">
        <v>19</v>
      </c>
      <c r="C3360" t="s">
        <v>112</v>
      </c>
      <c r="D3360" t="s">
        <v>113</v>
      </c>
      <c r="E3360">
        <v>18</v>
      </c>
      <c r="F3360" t="s">
        <v>109</v>
      </c>
      <c r="G3360" t="s">
        <v>110</v>
      </c>
      <c r="H3360" s="5">
        <v>672</v>
      </c>
      <c r="I3360" s="5">
        <v>11327.55</v>
      </c>
      <c r="J3360" t="s">
        <v>140</v>
      </c>
      <c r="K3360" t="s">
        <v>106</v>
      </c>
      <c r="L3360">
        <v>0</v>
      </c>
      <c r="M3360">
        <v>0</v>
      </c>
      <c r="N3360">
        <v>5</v>
      </c>
      <c r="O3360" s="6">
        <v>5</v>
      </c>
      <c r="P3360" t="s">
        <v>106</v>
      </c>
      <c r="Q3360" t="s">
        <v>107</v>
      </c>
      <c r="R3360">
        <f>IF(F3360="Monthly",2,0)
+IF(E3360&lt;=6,2,0)
+IF(N3360&lt;=2,2,0)
+IF(L3360&gt;=4,2,0)
+IF(M3360&gt;=2,1,0)
+IF(H3360&gt;=_xlfn.PERCENTILE.INC($H$2:$H$10001,0.75),1,0)</f>
        <v>0</v>
      </c>
      <c r="S3360" t="str">
        <f>IF(R3360&gt;=7,"High",IF(R3360&gt;=4,"Medium","Low"))</f>
        <v>Low</v>
      </c>
    </row>
    <row r="3361" spans="1:19">
      <c r="A3361" t="s">
        <v>3486</v>
      </c>
      <c r="B3361">
        <v>35</v>
      </c>
      <c r="C3361" t="s">
        <v>112</v>
      </c>
      <c r="D3361" t="s">
        <v>119</v>
      </c>
      <c r="E3361">
        <v>28</v>
      </c>
      <c r="F3361" t="s">
        <v>103</v>
      </c>
      <c r="G3361" t="s">
        <v>104</v>
      </c>
      <c r="H3361" s="5">
        <v>481</v>
      </c>
      <c r="I3361" s="5">
        <v>13330.68</v>
      </c>
      <c r="J3361" t="s">
        <v>115</v>
      </c>
      <c r="K3361" t="s">
        <v>106</v>
      </c>
      <c r="L3361">
        <v>0</v>
      </c>
      <c r="M3361">
        <v>0</v>
      </c>
      <c r="N3361">
        <v>4</v>
      </c>
      <c r="O3361" s="6">
        <v>0</v>
      </c>
      <c r="P3361" t="s">
        <v>106</v>
      </c>
      <c r="Q3361" t="s">
        <v>106</v>
      </c>
      <c r="R3361">
        <f>IF(F3361="Monthly",2,0)
+IF(E3361&lt;=6,2,0)
+IF(N3361&lt;=2,2,0)
+IF(L3361&gt;=4,2,0)
+IF(M3361&gt;=2,1,0)
+IF(H3361&gt;=_xlfn.PERCENTILE.INC($H$2:$H$10001,0.75),1,0)</f>
        <v>2</v>
      </c>
      <c r="S3361" t="str">
        <f>IF(R3361&gt;=7,"High",IF(R3361&gt;=4,"Medium","Low"))</f>
        <v>Low</v>
      </c>
    </row>
    <row r="3362" spans="1:19">
      <c r="A3362" t="s">
        <v>3487</v>
      </c>
      <c r="B3362">
        <v>31</v>
      </c>
      <c r="C3362" t="s">
        <v>112</v>
      </c>
      <c r="D3362" t="s">
        <v>126</v>
      </c>
      <c r="E3362">
        <v>53</v>
      </c>
      <c r="F3362" t="s">
        <v>109</v>
      </c>
      <c r="G3362" t="s">
        <v>129</v>
      </c>
      <c r="H3362" s="5">
        <v>1076</v>
      </c>
      <c r="I3362" s="5">
        <v>55767.25</v>
      </c>
      <c r="J3362" t="s">
        <v>140</v>
      </c>
      <c r="K3362" t="s">
        <v>106</v>
      </c>
      <c r="L3362">
        <v>3</v>
      </c>
      <c r="M3362">
        <v>2</v>
      </c>
      <c r="N3362">
        <v>5</v>
      </c>
      <c r="O3362" s="6">
        <v>0</v>
      </c>
      <c r="P3362" t="s">
        <v>106</v>
      </c>
      <c r="Q3362" t="s">
        <v>107</v>
      </c>
      <c r="R3362">
        <f>IF(F3362="Monthly",2,0)
+IF(E3362&lt;=6,2,0)
+IF(N3362&lt;=2,2,0)
+IF(L3362&gt;=4,2,0)
+IF(M3362&gt;=2,1,0)
+IF(H3362&gt;=_xlfn.PERCENTILE.INC($H$2:$H$10001,0.75),1,0)</f>
        <v>2</v>
      </c>
      <c r="S3362" t="str">
        <f>IF(R3362&gt;=7,"High",IF(R3362&gt;=4,"Medium","Low"))</f>
        <v>Low</v>
      </c>
    </row>
    <row r="3363" spans="1:19">
      <c r="A3363" t="s">
        <v>3488</v>
      </c>
      <c r="B3363">
        <v>36</v>
      </c>
      <c r="C3363" t="s">
        <v>112</v>
      </c>
      <c r="D3363" t="s">
        <v>119</v>
      </c>
      <c r="E3363">
        <v>28</v>
      </c>
      <c r="F3363" t="s">
        <v>109</v>
      </c>
      <c r="G3363" t="s">
        <v>110</v>
      </c>
      <c r="H3363" s="5">
        <v>769</v>
      </c>
      <c r="I3363" s="5">
        <v>19897.36</v>
      </c>
      <c r="J3363" t="s">
        <v>134</v>
      </c>
      <c r="K3363" t="s">
        <v>106</v>
      </c>
      <c r="L3363">
        <v>0</v>
      </c>
      <c r="M3363">
        <v>0</v>
      </c>
      <c r="N3363">
        <v>5</v>
      </c>
      <c r="O3363" s="6">
        <v>10</v>
      </c>
      <c r="P3363" t="s">
        <v>107</v>
      </c>
      <c r="Q3363" t="s">
        <v>107</v>
      </c>
      <c r="R3363">
        <f>IF(F3363="Monthly",2,0)
+IF(E3363&lt;=6,2,0)
+IF(N3363&lt;=2,2,0)
+IF(L3363&gt;=4,2,0)
+IF(M3363&gt;=2,1,0)
+IF(H3363&gt;=_xlfn.PERCENTILE.INC($H$2:$H$10001,0.75),1,0)</f>
        <v>0</v>
      </c>
      <c r="S3363" t="str">
        <f>IF(R3363&gt;=7,"High",IF(R3363&gt;=4,"Medium","Low"))</f>
        <v>Low</v>
      </c>
    </row>
    <row r="3364" spans="1:19">
      <c r="A3364" t="s">
        <v>3489</v>
      </c>
      <c r="B3364">
        <v>27</v>
      </c>
      <c r="C3364" t="s">
        <v>112</v>
      </c>
      <c r="D3364" t="s">
        <v>131</v>
      </c>
      <c r="E3364">
        <v>45</v>
      </c>
      <c r="F3364" t="s">
        <v>109</v>
      </c>
      <c r="G3364" t="s">
        <v>110</v>
      </c>
      <c r="H3364" s="5">
        <v>786</v>
      </c>
      <c r="I3364" s="5">
        <v>35200.01</v>
      </c>
      <c r="J3364" t="s">
        <v>134</v>
      </c>
      <c r="K3364" t="s">
        <v>106</v>
      </c>
      <c r="L3364">
        <v>1</v>
      </c>
      <c r="M3364">
        <v>0</v>
      </c>
      <c r="N3364">
        <v>5</v>
      </c>
      <c r="O3364" s="6">
        <v>0</v>
      </c>
      <c r="P3364" t="s">
        <v>106</v>
      </c>
      <c r="Q3364" t="s">
        <v>107</v>
      </c>
      <c r="R3364">
        <f>IF(F3364="Monthly",2,0)
+IF(E3364&lt;=6,2,0)
+IF(N3364&lt;=2,2,0)
+IF(L3364&gt;=4,2,0)
+IF(M3364&gt;=2,1,0)
+IF(H3364&gt;=_xlfn.PERCENTILE.INC($H$2:$H$10001,0.75),1,0)</f>
        <v>0</v>
      </c>
      <c r="S3364" t="str">
        <f>IF(R3364&gt;=7,"High",IF(R3364&gt;=4,"Medium","Low"))</f>
        <v>Low</v>
      </c>
    </row>
    <row r="3365" spans="1:19">
      <c r="A3365" t="s">
        <v>3490</v>
      </c>
      <c r="B3365">
        <v>61</v>
      </c>
      <c r="C3365" t="s">
        <v>101</v>
      </c>
      <c r="D3365" t="s">
        <v>131</v>
      </c>
      <c r="E3365">
        <v>45</v>
      </c>
      <c r="F3365" t="s">
        <v>121</v>
      </c>
      <c r="G3365" t="s">
        <v>129</v>
      </c>
      <c r="H3365" s="5">
        <v>994</v>
      </c>
      <c r="I3365" s="5">
        <v>45086.89</v>
      </c>
      <c r="J3365" t="s">
        <v>117</v>
      </c>
      <c r="K3365" t="s">
        <v>106</v>
      </c>
      <c r="L3365">
        <v>0</v>
      </c>
      <c r="M3365">
        <v>0</v>
      </c>
      <c r="N3365">
        <v>5</v>
      </c>
      <c r="O3365" s="6">
        <v>0</v>
      </c>
      <c r="P3365" t="s">
        <v>107</v>
      </c>
      <c r="Q3365" t="s">
        <v>107</v>
      </c>
      <c r="R3365">
        <f>IF(F3365="Monthly",2,0)
+IF(E3365&lt;=6,2,0)
+IF(N3365&lt;=2,2,0)
+IF(L3365&gt;=4,2,0)
+IF(M3365&gt;=2,1,0)
+IF(H3365&gt;=_xlfn.PERCENTILE.INC($H$2:$H$10001,0.75),1,0)</f>
        <v>1</v>
      </c>
      <c r="S3365" t="str">
        <f>IF(R3365&gt;=7,"High",IF(R3365&gt;=4,"Medium","Low"))</f>
        <v>Low</v>
      </c>
    </row>
    <row r="3366" spans="1:19">
      <c r="A3366" t="s">
        <v>3491</v>
      </c>
      <c r="B3366">
        <v>45</v>
      </c>
      <c r="C3366" t="s">
        <v>112</v>
      </c>
      <c r="D3366" t="s">
        <v>123</v>
      </c>
      <c r="E3366">
        <v>52</v>
      </c>
      <c r="F3366" t="s">
        <v>121</v>
      </c>
      <c r="G3366" t="s">
        <v>110</v>
      </c>
      <c r="H3366" s="5">
        <v>702</v>
      </c>
      <c r="I3366" s="5">
        <v>32698.36</v>
      </c>
      <c r="J3366" t="s">
        <v>105</v>
      </c>
      <c r="K3366" t="s">
        <v>106</v>
      </c>
      <c r="L3366">
        <v>5</v>
      </c>
      <c r="M3366">
        <v>3</v>
      </c>
      <c r="N3366">
        <v>2</v>
      </c>
      <c r="O3366" s="6">
        <v>10</v>
      </c>
      <c r="P3366" t="s">
        <v>107</v>
      </c>
      <c r="Q3366" t="s">
        <v>107</v>
      </c>
      <c r="R3366">
        <f>IF(F3366="Monthly",2,0)
+IF(E3366&lt;=6,2,0)
+IF(N3366&lt;=2,2,0)
+IF(L3366&gt;=4,2,0)
+IF(M3366&gt;=2,1,0)
+IF(H3366&gt;=_xlfn.PERCENTILE.INC($H$2:$H$10001,0.75),1,0)</f>
        <v>5</v>
      </c>
      <c r="S3366" t="str">
        <f>IF(R3366&gt;=7,"High",IF(R3366&gt;=4,"Medium","Low"))</f>
        <v>Medium</v>
      </c>
    </row>
    <row r="3367" spans="1:19">
      <c r="A3367" t="s">
        <v>3492</v>
      </c>
      <c r="B3367">
        <v>37</v>
      </c>
      <c r="C3367" t="s">
        <v>101</v>
      </c>
      <c r="D3367" t="s">
        <v>133</v>
      </c>
      <c r="E3367">
        <v>33</v>
      </c>
      <c r="F3367" t="s">
        <v>103</v>
      </c>
      <c r="G3367" t="s">
        <v>110</v>
      </c>
      <c r="H3367" s="5">
        <v>677</v>
      </c>
      <c r="I3367" s="5">
        <v>22205.24</v>
      </c>
      <c r="J3367" t="s">
        <v>105</v>
      </c>
      <c r="K3367" t="s">
        <v>106</v>
      </c>
      <c r="L3367">
        <v>0</v>
      </c>
      <c r="M3367">
        <v>0</v>
      </c>
      <c r="N3367">
        <v>5</v>
      </c>
      <c r="O3367" s="6">
        <v>0</v>
      </c>
      <c r="P3367" t="s">
        <v>107</v>
      </c>
      <c r="Q3367" t="s">
        <v>106</v>
      </c>
      <c r="R3367">
        <f>IF(F3367="Monthly",2,0)
+IF(E3367&lt;=6,2,0)
+IF(N3367&lt;=2,2,0)
+IF(L3367&gt;=4,2,0)
+IF(M3367&gt;=2,1,0)
+IF(H3367&gt;=_xlfn.PERCENTILE.INC($H$2:$H$10001,0.75),1,0)</f>
        <v>2</v>
      </c>
      <c r="S3367" t="str">
        <f>IF(R3367&gt;=7,"High",IF(R3367&gt;=4,"Medium","Low"))</f>
        <v>Low</v>
      </c>
    </row>
    <row r="3368" spans="1:19">
      <c r="A3368" t="s">
        <v>3493</v>
      </c>
      <c r="B3368">
        <v>38</v>
      </c>
      <c r="C3368" t="s">
        <v>112</v>
      </c>
      <c r="D3368" t="s">
        <v>159</v>
      </c>
      <c r="E3368">
        <v>19</v>
      </c>
      <c r="F3368" t="s">
        <v>109</v>
      </c>
      <c r="G3368" t="s">
        <v>129</v>
      </c>
      <c r="H3368" s="5">
        <v>1065</v>
      </c>
      <c r="I3368" s="5">
        <v>20103.810000000001</v>
      </c>
      <c r="J3368" t="s">
        <v>117</v>
      </c>
      <c r="K3368" t="s">
        <v>106</v>
      </c>
      <c r="L3368">
        <v>0</v>
      </c>
      <c r="M3368">
        <v>0</v>
      </c>
      <c r="N3368">
        <v>4</v>
      </c>
      <c r="O3368" s="6">
        <v>0</v>
      </c>
      <c r="P3368" t="s">
        <v>106</v>
      </c>
      <c r="Q3368" t="s">
        <v>106</v>
      </c>
      <c r="R3368">
        <f>IF(F3368="Monthly",2,0)
+IF(E3368&lt;=6,2,0)
+IF(N3368&lt;=2,2,0)
+IF(L3368&gt;=4,2,0)
+IF(M3368&gt;=2,1,0)
+IF(H3368&gt;=_xlfn.PERCENTILE.INC($H$2:$H$10001,0.75),1,0)</f>
        <v>1</v>
      </c>
      <c r="S3368" t="str">
        <f>IF(R3368&gt;=7,"High",IF(R3368&gt;=4,"Medium","Low"))</f>
        <v>Low</v>
      </c>
    </row>
    <row r="3369" spans="1:19">
      <c r="A3369" t="s">
        <v>3494</v>
      </c>
      <c r="B3369">
        <v>38</v>
      </c>
      <c r="C3369" t="s">
        <v>112</v>
      </c>
      <c r="D3369" t="s">
        <v>102</v>
      </c>
      <c r="E3369">
        <v>24</v>
      </c>
      <c r="F3369" t="s">
        <v>109</v>
      </c>
      <c r="G3369" t="s">
        <v>110</v>
      </c>
      <c r="H3369" s="5">
        <v>704</v>
      </c>
      <c r="I3369" s="5">
        <v>14859.2</v>
      </c>
      <c r="J3369" t="s">
        <v>105</v>
      </c>
      <c r="K3369" t="s">
        <v>106</v>
      </c>
      <c r="L3369">
        <v>0</v>
      </c>
      <c r="M3369">
        <v>0</v>
      </c>
      <c r="N3369">
        <v>5</v>
      </c>
      <c r="O3369" s="6">
        <v>10</v>
      </c>
      <c r="P3369" t="s">
        <v>107</v>
      </c>
      <c r="Q3369" t="s">
        <v>107</v>
      </c>
      <c r="R3369">
        <f>IF(F3369="Monthly",2,0)
+IF(E3369&lt;=6,2,0)
+IF(N3369&lt;=2,2,0)
+IF(L3369&gt;=4,2,0)
+IF(M3369&gt;=2,1,0)
+IF(H3369&gt;=_xlfn.PERCENTILE.INC($H$2:$H$10001,0.75),1,0)</f>
        <v>0</v>
      </c>
      <c r="S3369" t="str">
        <f>IF(R3369&gt;=7,"High",IF(R3369&gt;=4,"Medium","Low"))</f>
        <v>Low</v>
      </c>
    </row>
    <row r="3370" spans="1:19">
      <c r="A3370" t="s">
        <v>3495</v>
      </c>
      <c r="B3370">
        <v>32</v>
      </c>
      <c r="C3370" t="s">
        <v>112</v>
      </c>
      <c r="D3370" t="s">
        <v>159</v>
      </c>
      <c r="E3370">
        <v>54</v>
      </c>
      <c r="F3370" t="s">
        <v>103</v>
      </c>
      <c r="G3370" t="s">
        <v>110</v>
      </c>
      <c r="H3370" s="5">
        <v>667</v>
      </c>
      <c r="I3370" s="5">
        <v>35323.370000000003</v>
      </c>
      <c r="J3370" t="s">
        <v>105</v>
      </c>
      <c r="K3370" t="s">
        <v>106</v>
      </c>
      <c r="L3370">
        <v>4</v>
      </c>
      <c r="M3370">
        <v>1</v>
      </c>
      <c r="N3370">
        <v>4</v>
      </c>
      <c r="O3370" s="6">
        <v>0</v>
      </c>
      <c r="P3370" t="s">
        <v>107</v>
      </c>
      <c r="Q3370" t="s">
        <v>107</v>
      </c>
      <c r="R3370">
        <f>IF(F3370="Monthly",2,0)
+IF(E3370&lt;=6,2,0)
+IF(N3370&lt;=2,2,0)
+IF(L3370&gt;=4,2,0)
+IF(M3370&gt;=2,1,0)
+IF(H3370&gt;=_xlfn.PERCENTILE.INC($H$2:$H$10001,0.75),1,0)</f>
        <v>4</v>
      </c>
      <c r="S3370" t="str">
        <f>IF(R3370&gt;=7,"High",IF(R3370&gt;=4,"Medium","Low"))</f>
        <v>Medium</v>
      </c>
    </row>
    <row r="3371" spans="1:19">
      <c r="A3371" t="s">
        <v>3496</v>
      </c>
      <c r="B3371">
        <v>19</v>
      </c>
      <c r="C3371" t="s">
        <v>101</v>
      </c>
      <c r="D3371" t="s">
        <v>119</v>
      </c>
      <c r="E3371">
        <v>13</v>
      </c>
      <c r="F3371" t="s">
        <v>103</v>
      </c>
      <c r="G3371" t="s">
        <v>129</v>
      </c>
      <c r="H3371" s="5">
        <v>1061</v>
      </c>
      <c r="I3371" s="5">
        <v>13890.79</v>
      </c>
      <c r="J3371" t="s">
        <v>105</v>
      </c>
      <c r="K3371" t="s">
        <v>106</v>
      </c>
      <c r="L3371">
        <v>0</v>
      </c>
      <c r="M3371">
        <v>0</v>
      </c>
      <c r="N3371">
        <v>4</v>
      </c>
      <c r="O3371" s="6">
        <v>0</v>
      </c>
      <c r="P3371" t="s">
        <v>107</v>
      </c>
      <c r="Q3371" t="s">
        <v>107</v>
      </c>
      <c r="R3371">
        <f>IF(F3371="Monthly",2,0)
+IF(E3371&lt;=6,2,0)
+IF(N3371&lt;=2,2,0)
+IF(L3371&gt;=4,2,0)
+IF(M3371&gt;=2,1,0)
+IF(H3371&gt;=_xlfn.PERCENTILE.INC($H$2:$H$10001,0.75),1,0)</f>
        <v>3</v>
      </c>
      <c r="S3371" t="str">
        <f>IF(R3371&gt;=7,"High",IF(R3371&gt;=4,"Medium","Low"))</f>
        <v>Low</v>
      </c>
    </row>
    <row r="3372" spans="1:19">
      <c r="A3372" t="s">
        <v>3497</v>
      </c>
      <c r="B3372">
        <v>34</v>
      </c>
      <c r="C3372" t="s">
        <v>101</v>
      </c>
      <c r="D3372" t="s">
        <v>159</v>
      </c>
      <c r="E3372">
        <v>21</v>
      </c>
      <c r="F3372" t="s">
        <v>103</v>
      </c>
      <c r="G3372" t="s">
        <v>104</v>
      </c>
      <c r="H3372" s="5">
        <v>504</v>
      </c>
      <c r="I3372" s="5">
        <v>10401.120000000001</v>
      </c>
      <c r="J3372" t="s">
        <v>105</v>
      </c>
      <c r="K3372" t="s">
        <v>106</v>
      </c>
      <c r="L3372">
        <v>0</v>
      </c>
      <c r="M3372">
        <v>0</v>
      </c>
      <c r="N3372">
        <v>5</v>
      </c>
      <c r="O3372" s="6">
        <v>0</v>
      </c>
      <c r="P3372" t="s">
        <v>106</v>
      </c>
      <c r="Q3372" t="s">
        <v>107</v>
      </c>
      <c r="R3372">
        <f>IF(F3372="Monthly",2,0)
+IF(E3372&lt;=6,2,0)
+IF(N3372&lt;=2,2,0)
+IF(L3372&gt;=4,2,0)
+IF(M3372&gt;=2,1,0)
+IF(H3372&gt;=_xlfn.PERCENTILE.INC($H$2:$H$10001,0.75),1,0)</f>
        <v>2</v>
      </c>
      <c r="S3372" t="str">
        <f>IF(R3372&gt;=7,"High",IF(R3372&gt;=4,"Medium","Low"))</f>
        <v>Low</v>
      </c>
    </row>
    <row r="3373" spans="1:19">
      <c r="A3373" t="s">
        <v>3498</v>
      </c>
      <c r="B3373">
        <v>27</v>
      </c>
      <c r="C3373" t="s">
        <v>101</v>
      </c>
      <c r="D3373" t="s">
        <v>123</v>
      </c>
      <c r="E3373">
        <v>52</v>
      </c>
      <c r="F3373" t="s">
        <v>103</v>
      </c>
      <c r="G3373" t="s">
        <v>104</v>
      </c>
      <c r="H3373" s="5">
        <v>402</v>
      </c>
      <c r="I3373" s="5">
        <v>20888.34</v>
      </c>
      <c r="J3373" t="s">
        <v>105</v>
      </c>
      <c r="K3373" t="s">
        <v>106</v>
      </c>
      <c r="L3373">
        <v>1</v>
      </c>
      <c r="M3373">
        <v>0</v>
      </c>
      <c r="N3373">
        <v>5</v>
      </c>
      <c r="O3373" s="6">
        <v>0</v>
      </c>
      <c r="P3373" t="s">
        <v>107</v>
      </c>
      <c r="Q3373" t="s">
        <v>107</v>
      </c>
      <c r="R3373">
        <f>IF(F3373="Monthly",2,0)
+IF(E3373&lt;=6,2,0)
+IF(N3373&lt;=2,2,0)
+IF(L3373&gt;=4,2,0)
+IF(M3373&gt;=2,1,0)
+IF(H3373&gt;=_xlfn.PERCENTILE.INC($H$2:$H$10001,0.75),1,0)</f>
        <v>2</v>
      </c>
      <c r="S3373" t="str">
        <f>IF(R3373&gt;=7,"High",IF(R3373&gt;=4,"Medium","Low"))</f>
        <v>Low</v>
      </c>
    </row>
    <row r="3374" spans="1:19">
      <c r="A3374" t="s">
        <v>3499</v>
      </c>
      <c r="B3374">
        <v>35</v>
      </c>
      <c r="C3374" t="s">
        <v>101</v>
      </c>
      <c r="D3374" t="s">
        <v>133</v>
      </c>
      <c r="E3374">
        <v>31</v>
      </c>
      <c r="F3374" t="s">
        <v>103</v>
      </c>
      <c r="G3374" t="s">
        <v>104</v>
      </c>
      <c r="H3374" s="5">
        <v>502</v>
      </c>
      <c r="I3374" s="5">
        <v>15306.43</v>
      </c>
      <c r="J3374" t="s">
        <v>134</v>
      </c>
      <c r="K3374" t="s">
        <v>107</v>
      </c>
      <c r="L3374">
        <v>2</v>
      </c>
      <c r="M3374">
        <v>1</v>
      </c>
      <c r="N3374">
        <v>4</v>
      </c>
      <c r="O3374" s="6">
        <v>0</v>
      </c>
      <c r="P3374" t="s">
        <v>107</v>
      </c>
      <c r="Q3374" t="s">
        <v>107</v>
      </c>
      <c r="R3374">
        <f>IF(F3374="Monthly",2,0)
+IF(E3374&lt;=6,2,0)
+IF(N3374&lt;=2,2,0)
+IF(L3374&gt;=4,2,0)
+IF(M3374&gt;=2,1,0)
+IF(H3374&gt;=_xlfn.PERCENTILE.INC($H$2:$H$10001,0.75),1,0)</f>
        <v>2</v>
      </c>
      <c r="S3374" t="str">
        <f>IF(R3374&gt;=7,"High",IF(R3374&gt;=4,"Medium","Low"))</f>
        <v>Low</v>
      </c>
    </row>
    <row r="3375" spans="1:19">
      <c r="A3375" t="s">
        <v>3500</v>
      </c>
      <c r="B3375">
        <v>37</v>
      </c>
      <c r="C3375" t="s">
        <v>112</v>
      </c>
      <c r="D3375" t="s">
        <v>102</v>
      </c>
      <c r="E3375">
        <v>52</v>
      </c>
      <c r="F3375" t="s">
        <v>121</v>
      </c>
      <c r="G3375" t="s">
        <v>110</v>
      </c>
      <c r="H3375" s="5">
        <v>683</v>
      </c>
      <c r="I3375" s="5">
        <v>31299.65</v>
      </c>
      <c r="J3375" t="s">
        <v>115</v>
      </c>
      <c r="K3375" t="s">
        <v>106</v>
      </c>
      <c r="L3375">
        <v>2</v>
      </c>
      <c r="M3375">
        <v>1</v>
      </c>
      <c r="N3375">
        <v>3</v>
      </c>
      <c r="O3375" s="6">
        <v>10</v>
      </c>
      <c r="P3375" t="s">
        <v>107</v>
      </c>
      <c r="Q3375" t="s">
        <v>107</v>
      </c>
      <c r="R3375">
        <f>IF(F3375="Monthly",2,0)
+IF(E3375&lt;=6,2,0)
+IF(N3375&lt;=2,2,0)
+IF(L3375&gt;=4,2,0)
+IF(M3375&gt;=2,1,0)
+IF(H3375&gt;=_xlfn.PERCENTILE.INC($H$2:$H$10001,0.75),1,0)</f>
        <v>0</v>
      </c>
      <c r="S3375" t="str">
        <f>IF(R3375&gt;=7,"High",IF(R3375&gt;=4,"Medium","Low"))</f>
        <v>Low</v>
      </c>
    </row>
    <row r="3376" spans="1:19">
      <c r="A3376" t="s">
        <v>3501</v>
      </c>
      <c r="B3376">
        <v>40</v>
      </c>
      <c r="C3376" t="s">
        <v>112</v>
      </c>
      <c r="D3376" t="s">
        <v>133</v>
      </c>
      <c r="E3376">
        <v>30</v>
      </c>
      <c r="F3376" t="s">
        <v>103</v>
      </c>
      <c r="G3376" t="s">
        <v>110</v>
      </c>
      <c r="H3376" s="5">
        <v>786</v>
      </c>
      <c r="I3376" s="5">
        <v>23036.49</v>
      </c>
      <c r="J3376" t="s">
        <v>117</v>
      </c>
      <c r="K3376" t="s">
        <v>106</v>
      </c>
      <c r="L3376">
        <v>0</v>
      </c>
      <c r="M3376">
        <v>0</v>
      </c>
      <c r="N3376">
        <v>4</v>
      </c>
      <c r="O3376" s="6">
        <v>0</v>
      </c>
      <c r="P3376" t="s">
        <v>107</v>
      </c>
      <c r="Q3376" t="s">
        <v>107</v>
      </c>
      <c r="R3376">
        <f>IF(F3376="Monthly",2,0)
+IF(E3376&lt;=6,2,0)
+IF(N3376&lt;=2,2,0)
+IF(L3376&gt;=4,2,0)
+IF(M3376&gt;=2,1,0)
+IF(H3376&gt;=_xlfn.PERCENTILE.INC($H$2:$H$10001,0.75),1,0)</f>
        <v>2</v>
      </c>
      <c r="S3376" t="str">
        <f>IF(R3376&gt;=7,"High",IF(R3376&gt;=4,"Medium","Low"))</f>
        <v>Low</v>
      </c>
    </row>
    <row r="3377" spans="1:19">
      <c r="A3377" t="s">
        <v>3502</v>
      </c>
      <c r="B3377">
        <v>20</v>
      </c>
      <c r="C3377" t="s">
        <v>112</v>
      </c>
      <c r="D3377" t="s">
        <v>128</v>
      </c>
      <c r="E3377">
        <v>27</v>
      </c>
      <c r="F3377" t="s">
        <v>103</v>
      </c>
      <c r="G3377" t="s">
        <v>110</v>
      </c>
      <c r="H3377" s="5">
        <v>644</v>
      </c>
      <c r="I3377" s="5">
        <v>17173.38</v>
      </c>
      <c r="J3377" t="s">
        <v>117</v>
      </c>
      <c r="K3377" t="s">
        <v>106</v>
      </c>
      <c r="L3377">
        <v>1</v>
      </c>
      <c r="M3377">
        <v>0</v>
      </c>
      <c r="N3377">
        <v>5</v>
      </c>
      <c r="O3377" s="6">
        <v>0</v>
      </c>
      <c r="P3377" t="s">
        <v>107</v>
      </c>
      <c r="Q3377" t="s">
        <v>106</v>
      </c>
      <c r="R3377">
        <f>IF(F3377="Monthly",2,0)
+IF(E3377&lt;=6,2,0)
+IF(N3377&lt;=2,2,0)
+IF(L3377&gt;=4,2,0)
+IF(M3377&gt;=2,1,0)
+IF(H3377&gt;=_xlfn.PERCENTILE.INC($H$2:$H$10001,0.75),1,0)</f>
        <v>2</v>
      </c>
      <c r="S3377" t="str">
        <f>IF(R3377&gt;=7,"High",IF(R3377&gt;=4,"Medium","Low"))</f>
        <v>Low</v>
      </c>
    </row>
    <row r="3378" spans="1:19">
      <c r="A3378" t="s">
        <v>3503</v>
      </c>
      <c r="B3378">
        <v>45</v>
      </c>
      <c r="C3378" t="s">
        <v>112</v>
      </c>
      <c r="D3378" t="s">
        <v>137</v>
      </c>
      <c r="E3378">
        <v>56</v>
      </c>
      <c r="F3378" t="s">
        <v>109</v>
      </c>
      <c r="G3378" t="s">
        <v>110</v>
      </c>
      <c r="H3378" s="5">
        <v>793</v>
      </c>
      <c r="I3378" s="5">
        <v>44376.56</v>
      </c>
      <c r="J3378" t="s">
        <v>134</v>
      </c>
      <c r="K3378" t="s">
        <v>106</v>
      </c>
      <c r="L3378">
        <v>1</v>
      </c>
      <c r="M3378">
        <v>0</v>
      </c>
      <c r="N3378">
        <v>5</v>
      </c>
      <c r="O3378" s="6">
        <v>0</v>
      </c>
      <c r="P3378" t="s">
        <v>107</v>
      </c>
      <c r="Q3378" t="s">
        <v>107</v>
      </c>
      <c r="R3378">
        <f>IF(F3378="Monthly",2,0)
+IF(E3378&lt;=6,2,0)
+IF(N3378&lt;=2,2,0)
+IF(L3378&gt;=4,2,0)
+IF(M3378&gt;=2,1,0)
+IF(H3378&gt;=_xlfn.PERCENTILE.INC($H$2:$H$10001,0.75),1,0)</f>
        <v>0</v>
      </c>
      <c r="S3378" t="str">
        <f>IF(R3378&gt;=7,"High",IF(R3378&gt;=4,"Medium","Low"))</f>
        <v>Low</v>
      </c>
    </row>
    <row r="3379" spans="1:19">
      <c r="A3379" t="s">
        <v>3504</v>
      </c>
      <c r="B3379">
        <v>40</v>
      </c>
      <c r="C3379" t="s">
        <v>112</v>
      </c>
      <c r="D3379" t="s">
        <v>102</v>
      </c>
      <c r="E3379">
        <v>72</v>
      </c>
      <c r="F3379" t="s">
        <v>121</v>
      </c>
      <c r="G3379" t="s">
        <v>129</v>
      </c>
      <c r="H3379" s="5">
        <v>997</v>
      </c>
      <c r="I3379" s="5">
        <v>71697.070000000007</v>
      </c>
      <c r="J3379" t="s">
        <v>115</v>
      </c>
      <c r="K3379" t="s">
        <v>106</v>
      </c>
      <c r="L3379">
        <v>5</v>
      </c>
      <c r="M3379">
        <v>2</v>
      </c>
      <c r="N3379">
        <v>3</v>
      </c>
      <c r="O3379" s="6">
        <v>0</v>
      </c>
      <c r="P3379" t="s">
        <v>107</v>
      </c>
      <c r="Q3379" t="s">
        <v>107</v>
      </c>
      <c r="R3379">
        <f>IF(F3379="Monthly",2,0)
+IF(E3379&lt;=6,2,0)
+IF(N3379&lt;=2,2,0)
+IF(L3379&gt;=4,2,0)
+IF(M3379&gt;=2,1,0)
+IF(H3379&gt;=_xlfn.PERCENTILE.INC($H$2:$H$10001,0.75),1,0)</f>
        <v>4</v>
      </c>
      <c r="S3379" t="str">
        <f>IF(R3379&gt;=7,"High",IF(R3379&gt;=4,"Medium","Low"))</f>
        <v>Medium</v>
      </c>
    </row>
    <row r="3380" spans="1:19">
      <c r="A3380" t="s">
        <v>3505</v>
      </c>
      <c r="B3380">
        <v>39</v>
      </c>
      <c r="C3380" t="s">
        <v>112</v>
      </c>
      <c r="D3380" t="s">
        <v>113</v>
      </c>
      <c r="E3380">
        <v>15</v>
      </c>
      <c r="F3380" t="s">
        <v>109</v>
      </c>
      <c r="G3380" t="s">
        <v>104</v>
      </c>
      <c r="H3380" s="5">
        <v>519</v>
      </c>
      <c r="I3380" s="5">
        <v>7369.58</v>
      </c>
      <c r="J3380" t="s">
        <v>134</v>
      </c>
      <c r="K3380" t="s">
        <v>107</v>
      </c>
      <c r="L3380">
        <v>0</v>
      </c>
      <c r="M3380">
        <v>0</v>
      </c>
      <c r="N3380">
        <v>4</v>
      </c>
      <c r="O3380" s="6">
        <v>5</v>
      </c>
      <c r="P3380" t="s">
        <v>107</v>
      </c>
      <c r="Q3380" t="s">
        <v>107</v>
      </c>
      <c r="R3380">
        <f>IF(F3380="Monthly",2,0)
+IF(E3380&lt;=6,2,0)
+IF(N3380&lt;=2,2,0)
+IF(L3380&gt;=4,2,0)
+IF(M3380&gt;=2,1,0)
+IF(H3380&gt;=_xlfn.PERCENTILE.INC($H$2:$H$10001,0.75),1,0)</f>
        <v>0</v>
      </c>
      <c r="S3380" t="str">
        <f>IF(R3380&gt;=7,"High",IF(R3380&gt;=4,"Medium","Low"))</f>
        <v>Low</v>
      </c>
    </row>
    <row r="3381" spans="1:19">
      <c r="A3381" t="s">
        <v>3506</v>
      </c>
      <c r="B3381">
        <v>46</v>
      </c>
      <c r="C3381" t="s">
        <v>101</v>
      </c>
      <c r="D3381" t="s">
        <v>159</v>
      </c>
      <c r="E3381">
        <v>34</v>
      </c>
      <c r="F3381" t="s">
        <v>109</v>
      </c>
      <c r="G3381" t="s">
        <v>104</v>
      </c>
      <c r="H3381" s="5">
        <v>546</v>
      </c>
      <c r="I3381" s="5">
        <v>18160.93</v>
      </c>
      <c r="J3381" t="s">
        <v>115</v>
      </c>
      <c r="K3381" t="s">
        <v>106</v>
      </c>
      <c r="L3381">
        <v>1</v>
      </c>
      <c r="M3381">
        <v>0</v>
      </c>
      <c r="N3381">
        <v>5</v>
      </c>
      <c r="O3381" s="6">
        <v>0</v>
      </c>
      <c r="P3381" t="s">
        <v>107</v>
      </c>
      <c r="Q3381" t="s">
        <v>107</v>
      </c>
      <c r="R3381">
        <f>IF(F3381="Monthly",2,0)
+IF(E3381&lt;=6,2,0)
+IF(N3381&lt;=2,2,0)
+IF(L3381&gt;=4,2,0)
+IF(M3381&gt;=2,1,0)
+IF(H3381&gt;=_xlfn.PERCENTILE.INC($H$2:$H$10001,0.75),1,0)</f>
        <v>0</v>
      </c>
      <c r="S3381" t="str">
        <f>IF(R3381&gt;=7,"High",IF(R3381&gt;=4,"Medium","Low"))</f>
        <v>Low</v>
      </c>
    </row>
    <row r="3382" spans="1:19">
      <c r="A3382" t="s">
        <v>3507</v>
      </c>
      <c r="B3382">
        <v>18</v>
      </c>
      <c r="C3382" t="s">
        <v>101</v>
      </c>
      <c r="D3382" t="s">
        <v>133</v>
      </c>
      <c r="E3382">
        <v>29</v>
      </c>
      <c r="F3382" t="s">
        <v>103</v>
      </c>
      <c r="G3382" t="s">
        <v>110</v>
      </c>
      <c r="H3382" s="5">
        <v>786</v>
      </c>
      <c r="I3382" s="5">
        <v>22488.240000000002</v>
      </c>
      <c r="J3382" t="s">
        <v>117</v>
      </c>
      <c r="K3382" t="s">
        <v>106</v>
      </c>
      <c r="L3382">
        <v>3</v>
      </c>
      <c r="M3382">
        <v>0</v>
      </c>
      <c r="N3382">
        <v>5</v>
      </c>
      <c r="O3382" s="6">
        <v>0</v>
      </c>
      <c r="P3382" t="s">
        <v>106</v>
      </c>
      <c r="Q3382" t="s">
        <v>107</v>
      </c>
      <c r="R3382">
        <f>IF(F3382="Monthly",2,0)
+IF(E3382&lt;=6,2,0)
+IF(N3382&lt;=2,2,0)
+IF(L3382&gt;=4,2,0)
+IF(M3382&gt;=2,1,0)
+IF(H3382&gt;=_xlfn.PERCENTILE.INC($H$2:$H$10001,0.75),1,0)</f>
        <v>2</v>
      </c>
      <c r="S3382" t="str">
        <f>IF(R3382&gt;=7,"High",IF(R3382&gt;=4,"Medium","Low"))</f>
        <v>Low</v>
      </c>
    </row>
    <row r="3383" spans="1:19">
      <c r="A3383" t="s">
        <v>3508</v>
      </c>
      <c r="B3383">
        <v>37</v>
      </c>
      <c r="C3383" t="s">
        <v>101</v>
      </c>
      <c r="D3383" t="s">
        <v>131</v>
      </c>
      <c r="E3383">
        <v>58</v>
      </c>
      <c r="F3383" t="s">
        <v>121</v>
      </c>
      <c r="G3383" t="s">
        <v>129</v>
      </c>
      <c r="H3383" s="5">
        <v>989</v>
      </c>
      <c r="I3383" s="5">
        <v>49772.06</v>
      </c>
      <c r="J3383" t="s">
        <v>134</v>
      </c>
      <c r="K3383" t="s">
        <v>106</v>
      </c>
      <c r="L3383">
        <v>1</v>
      </c>
      <c r="M3383">
        <v>0</v>
      </c>
      <c r="N3383">
        <v>4</v>
      </c>
      <c r="O3383" s="6">
        <v>15</v>
      </c>
      <c r="P3383" t="s">
        <v>107</v>
      </c>
      <c r="Q3383" t="s">
        <v>107</v>
      </c>
      <c r="R3383">
        <f>IF(F3383="Monthly",2,0)
+IF(E3383&lt;=6,2,0)
+IF(N3383&lt;=2,2,0)
+IF(L3383&gt;=4,2,0)
+IF(M3383&gt;=2,1,0)
+IF(H3383&gt;=_xlfn.PERCENTILE.INC($H$2:$H$10001,0.75),1,0)</f>
        <v>1</v>
      </c>
      <c r="S3383" t="str">
        <f>IF(R3383&gt;=7,"High",IF(R3383&gt;=4,"Medium","Low"))</f>
        <v>Low</v>
      </c>
    </row>
    <row r="3384" spans="1:19">
      <c r="A3384" t="s">
        <v>3509</v>
      </c>
      <c r="B3384">
        <v>32</v>
      </c>
      <c r="C3384" t="s">
        <v>101</v>
      </c>
      <c r="D3384" t="s">
        <v>123</v>
      </c>
      <c r="E3384">
        <v>22</v>
      </c>
      <c r="F3384" t="s">
        <v>103</v>
      </c>
      <c r="G3384" t="s">
        <v>110</v>
      </c>
      <c r="H3384" s="5">
        <v>649</v>
      </c>
      <c r="I3384" s="5">
        <v>14243.2</v>
      </c>
      <c r="J3384" t="s">
        <v>117</v>
      </c>
      <c r="K3384" t="s">
        <v>106</v>
      </c>
      <c r="L3384">
        <v>0</v>
      </c>
      <c r="M3384">
        <v>0</v>
      </c>
      <c r="N3384">
        <v>5</v>
      </c>
      <c r="O3384" s="6">
        <v>0</v>
      </c>
      <c r="P3384" t="s">
        <v>107</v>
      </c>
      <c r="Q3384" t="s">
        <v>106</v>
      </c>
      <c r="R3384">
        <f>IF(F3384="Monthly",2,0)
+IF(E3384&lt;=6,2,0)
+IF(N3384&lt;=2,2,0)
+IF(L3384&gt;=4,2,0)
+IF(M3384&gt;=2,1,0)
+IF(H3384&gt;=_xlfn.PERCENTILE.INC($H$2:$H$10001,0.75),1,0)</f>
        <v>2</v>
      </c>
      <c r="S3384" t="str">
        <f>IF(R3384&gt;=7,"High",IF(R3384&gt;=4,"Medium","Low"))</f>
        <v>Low</v>
      </c>
    </row>
    <row r="3385" spans="1:19">
      <c r="A3385" t="s">
        <v>3510</v>
      </c>
      <c r="B3385">
        <v>29</v>
      </c>
      <c r="C3385" t="s">
        <v>112</v>
      </c>
      <c r="D3385" t="s">
        <v>113</v>
      </c>
      <c r="E3385">
        <v>20</v>
      </c>
      <c r="F3385" t="s">
        <v>109</v>
      </c>
      <c r="G3385" t="s">
        <v>110</v>
      </c>
      <c r="H3385" s="5">
        <v>683</v>
      </c>
      <c r="I3385" s="5">
        <v>12041.9</v>
      </c>
      <c r="J3385" t="s">
        <v>105</v>
      </c>
      <c r="K3385" t="s">
        <v>106</v>
      </c>
      <c r="L3385">
        <v>0</v>
      </c>
      <c r="M3385">
        <v>0</v>
      </c>
      <c r="N3385">
        <v>5</v>
      </c>
      <c r="O3385" s="6">
        <v>10</v>
      </c>
      <c r="P3385" t="s">
        <v>107</v>
      </c>
      <c r="Q3385" t="s">
        <v>107</v>
      </c>
      <c r="R3385">
        <f>IF(F3385="Monthly",2,0)
+IF(E3385&lt;=6,2,0)
+IF(N3385&lt;=2,2,0)
+IF(L3385&gt;=4,2,0)
+IF(M3385&gt;=2,1,0)
+IF(H3385&gt;=_xlfn.PERCENTILE.INC($H$2:$H$10001,0.75),1,0)</f>
        <v>0</v>
      </c>
      <c r="S3385" t="str">
        <f>IF(R3385&gt;=7,"High",IF(R3385&gt;=4,"Medium","Low"))</f>
        <v>Low</v>
      </c>
    </row>
    <row r="3386" spans="1:19">
      <c r="A3386" t="s">
        <v>3511</v>
      </c>
      <c r="B3386">
        <v>18</v>
      </c>
      <c r="C3386" t="s">
        <v>112</v>
      </c>
      <c r="D3386" t="s">
        <v>133</v>
      </c>
      <c r="E3386">
        <v>61</v>
      </c>
      <c r="F3386" t="s">
        <v>121</v>
      </c>
      <c r="G3386" t="s">
        <v>129</v>
      </c>
      <c r="H3386" s="5">
        <v>1000</v>
      </c>
      <c r="I3386" s="5">
        <v>61154.23</v>
      </c>
      <c r="J3386" t="s">
        <v>105</v>
      </c>
      <c r="K3386" t="s">
        <v>106</v>
      </c>
      <c r="L3386">
        <v>0</v>
      </c>
      <c r="M3386">
        <v>0</v>
      </c>
      <c r="N3386">
        <v>5</v>
      </c>
      <c r="O3386" s="6">
        <v>0</v>
      </c>
      <c r="P3386" t="s">
        <v>107</v>
      </c>
      <c r="Q3386" t="s">
        <v>107</v>
      </c>
      <c r="R3386">
        <f>IF(F3386="Monthly",2,0)
+IF(E3386&lt;=6,2,0)
+IF(N3386&lt;=2,2,0)
+IF(L3386&gt;=4,2,0)
+IF(M3386&gt;=2,1,0)
+IF(H3386&gt;=_xlfn.PERCENTILE.INC($H$2:$H$10001,0.75),1,0)</f>
        <v>1</v>
      </c>
      <c r="S3386" t="str">
        <f>IF(R3386&gt;=7,"High",IF(R3386&gt;=4,"Medium","Low"))</f>
        <v>Low</v>
      </c>
    </row>
    <row r="3387" spans="1:19">
      <c r="A3387" t="s">
        <v>3512</v>
      </c>
      <c r="B3387">
        <v>53</v>
      </c>
      <c r="C3387" t="s">
        <v>101</v>
      </c>
      <c r="D3387" t="s">
        <v>159</v>
      </c>
      <c r="E3387">
        <v>26</v>
      </c>
      <c r="F3387" t="s">
        <v>103</v>
      </c>
      <c r="G3387" t="s">
        <v>110</v>
      </c>
      <c r="H3387" s="5">
        <v>758</v>
      </c>
      <c r="I3387" s="5">
        <v>19472.93</v>
      </c>
      <c r="J3387" t="s">
        <v>140</v>
      </c>
      <c r="K3387" t="s">
        <v>106</v>
      </c>
      <c r="L3387">
        <v>2</v>
      </c>
      <c r="M3387">
        <v>0</v>
      </c>
      <c r="N3387">
        <v>5</v>
      </c>
      <c r="O3387" s="6">
        <v>0</v>
      </c>
      <c r="P3387" t="s">
        <v>107</v>
      </c>
      <c r="Q3387" t="s">
        <v>107</v>
      </c>
      <c r="R3387">
        <f>IF(F3387="Monthly",2,0)
+IF(E3387&lt;=6,2,0)
+IF(N3387&lt;=2,2,0)
+IF(L3387&gt;=4,2,0)
+IF(M3387&gt;=2,1,0)
+IF(H3387&gt;=_xlfn.PERCENTILE.INC($H$2:$H$10001,0.75),1,0)</f>
        <v>2</v>
      </c>
      <c r="S3387" t="str">
        <f>IF(R3387&gt;=7,"High",IF(R3387&gt;=4,"Medium","Low"))</f>
        <v>Low</v>
      </c>
    </row>
    <row r="3388" spans="1:19">
      <c r="A3388" t="s">
        <v>3513</v>
      </c>
      <c r="B3388">
        <v>34</v>
      </c>
      <c r="C3388" t="s">
        <v>101</v>
      </c>
      <c r="D3388" t="s">
        <v>126</v>
      </c>
      <c r="E3388">
        <v>23</v>
      </c>
      <c r="F3388" t="s">
        <v>103</v>
      </c>
      <c r="G3388" t="s">
        <v>110</v>
      </c>
      <c r="H3388" s="5">
        <v>800</v>
      </c>
      <c r="I3388" s="5">
        <v>18319.52</v>
      </c>
      <c r="J3388" t="s">
        <v>115</v>
      </c>
      <c r="K3388" t="s">
        <v>106</v>
      </c>
      <c r="L3388">
        <v>5</v>
      </c>
      <c r="M3388">
        <v>1</v>
      </c>
      <c r="N3388">
        <v>4</v>
      </c>
      <c r="O3388" s="6">
        <v>0</v>
      </c>
      <c r="P3388" t="s">
        <v>107</v>
      </c>
      <c r="Q3388" t="s">
        <v>106</v>
      </c>
      <c r="R3388">
        <f>IF(F3388="Monthly",2,0)
+IF(E3388&lt;=6,2,0)
+IF(N3388&lt;=2,2,0)
+IF(L3388&gt;=4,2,0)
+IF(M3388&gt;=2,1,0)
+IF(H3388&gt;=_xlfn.PERCENTILE.INC($H$2:$H$10001,0.75),1,0)</f>
        <v>5</v>
      </c>
      <c r="S3388" t="str">
        <f>IF(R3388&gt;=7,"High",IF(R3388&gt;=4,"Medium","Low"))</f>
        <v>Medium</v>
      </c>
    </row>
    <row r="3389" spans="1:19">
      <c r="A3389" t="s">
        <v>3514</v>
      </c>
      <c r="B3389">
        <v>21</v>
      </c>
      <c r="C3389" t="s">
        <v>101</v>
      </c>
      <c r="D3389" t="s">
        <v>159</v>
      </c>
      <c r="E3389">
        <v>51</v>
      </c>
      <c r="F3389" t="s">
        <v>109</v>
      </c>
      <c r="G3389" t="s">
        <v>110</v>
      </c>
      <c r="H3389" s="5">
        <v>688</v>
      </c>
      <c r="I3389" s="5">
        <v>34170.879999999997</v>
      </c>
      <c r="J3389" t="s">
        <v>105</v>
      </c>
      <c r="K3389" t="s">
        <v>106</v>
      </c>
      <c r="L3389">
        <v>0</v>
      </c>
      <c r="M3389">
        <v>0</v>
      </c>
      <c r="N3389">
        <v>5</v>
      </c>
      <c r="O3389" s="6">
        <v>0</v>
      </c>
      <c r="P3389" t="s">
        <v>107</v>
      </c>
      <c r="Q3389" t="s">
        <v>107</v>
      </c>
      <c r="R3389">
        <f>IF(F3389="Monthly",2,0)
+IF(E3389&lt;=6,2,0)
+IF(N3389&lt;=2,2,0)
+IF(L3389&gt;=4,2,0)
+IF(M3389&gt;=2,1,0)
+IF(H3389&gt;=_xlfn.PERCENTILE.INC($H$2:$H$10001,0.75),1,0)</f>
        <v>0</v>
      </c>
      <c r="S3389" t="str">
        <f>IF(R3389&gt;=7,"High",IF(R3389&gt;=4,"Medium","Low"))</f>
        <v>Low</v>
      </c>
    </row>
    <row r="3390" spans="1:19">
      <c r="A3390" t="s">
        <v>3515</v>
      </c>
      <c r="B3390">
        <v>35</v>
      </c>
      <c r="C3390" t="s">
        <v>112</v>
      </c>
      <c r="D3390" t="s">
        <v>137</v>
      </c>
      <c r="E3390">
        <v>17</v>
      </c>
      <c r="F3390" t="s">
        <v>103</v>
      </c>
      <c r="G3390" t="s">
        <v>129</v>
      </c>
      <c r="H3390" s="5">
        <v>968</v>
      </c>
      <c r="I3390" s="5">
        <v>16032.12</v>
      </c>
      <c r="J3390" t="s">
        <v>140</v>
      </c>
      <c r="K3390" t="s">
        <v>107</v>
      </c>
      <c r="L3390">
        <v>5</v>
      </c>
      <c r="M3390">
        <v>2</v>
      </c>
      <c r="N3390">
        <v>3</v>
      </c>
      <c r="O3390" s="6">
        <v>0</v>
      </c>
      <c r="P3390" t="s">
        <v>107</v>
      </c>
      <c r="Q3390" t="s">
        <v>106</v>
      </c>
      <c r="R3390">
        <f>IF(F3390="Monthly",2,0)
+IF(E3390&lt;=6,2,0)
+IF(N3390&lt;=2,2,0)
+IF(L3390&gt;=4,2,0)
+IF(M3390&gt;=2,1,0)
+IF(H3390&gt;=_xlfn.PERCENTILE.INC($H$2:$H$10001,0.75),1,0)</f>
        <v>6</v>
      </c>
      <c r="S3390" t="str">
        <f>IF(R3390&gt;=7,"High",IF(R3390&gt;=4,"Medium","Low"))</f>
        <v>Medium</v>
      </c>
    </row>
    <row r="3391" spans="1:19">
      <c r="A3391" t="s">
        <v>3516</v>
      </c>
      <c r="B3391">
        <v>34</v>
      </c>
      <c r="C3391" t="s">
        <v>112</v>
      </c>
      <c r="D3391" t="s">
        <v>102</v>
      </c>
      <c r="E3391">
        <v>34</v>
      </c>
      <c r="F3391" t="s">
        <v>103</v>
      </c>
      <c r="G3391" t="s">
        <v>104</v>
      </c>
      <c r="H3391" s="5">
        <v>497</v>
      </c>
      <c r="I3391" s="5">
        <v>17060.03</v>
      </c>
      <c r="J3391" t="s">
        <v>105</v>
      </c>
      <c r="K3391" t="s">
        <v>106</v>
      </c>
      <c r="L3391">
        <v>6</v>
      </c>
      <c r="M3391">
        <v>2</v>
      </c>
      <c r="N3391">
        <v>3</v>
      </c>
      <c r="O3391" s="6">
        <v>0</v>
      </c>
      <c r="P3391" t="s">
        <v>107</v>
      </c>
      <c r="Q3391" t="s">
        <v>106</v>
      </c>
      <c r="R3391">
        <f>IF(F3391="Monthly",2,0)
+IF(E3391&lt;=6,2,0)
+IF(N3391&lt;=2,2,0)
+IF(L3391&gt;=4,2,0)
+IF(M3391&gt;=2,1,0)
+IF(H3391&gt;=_xlfn.PERCENTILE.INC($H$2:$H$10001,0.75),1,0)</f>
        <v>5</v>
      </c>
      <c r="S3391" t="str">
        <f>IF(R3391&gt;=7,"High",IF(R3391&gt;=4,"Medium","Low"))</f>
        <v>Medium</v>
      </c>
    </row>
    <row r="3392" spans="1:19">
      <c r="A3392" t="s">
        <v>3517</v>
      </c>
      <c r="B3392">
        <v>45</v>
      </c>
      <c r="C3392" t="s">
        <v>101</v>
      </c>
      <c r="D3392" t="s">
        <v>159</v>
      </c>
      <c r="E3392">
        <v>40</v>
      </c>
      <c r="F3392" t="s">
        <v>121</v>
      </c>
      <c r="G3392" t="s">
        <v>129</v>
      </c>
      <c r="H3392" s="5">
        <v>1092</v>
      </c>
      <c r="I3392" s="5">
        <v>43563.65</v>
      </c>
      <c r="J3392" t="s">
        <v>117</v>
      </c>
      <c r="K3392" t="s">
        <v>106</v>
      </c>
      <c r="L3392">
        <v>2</v>
      </c>
      <c r="M3392">
        <v>1</v>
      </c>
      <c r="N3392">
        <v>3</v>
      </c>
      <c r="O3392" s="6">
        <v>0</v>
      </c>
      <c r="P3392" t="s">
        <v>107</v>
      </c>
      <c r="Q3392" t="s">
        <v>106</v>
      </c>
      <c r="R3392">
        <f>IF(F3392="Monthly",2,0)
+IF(E3392&lt;=6,2,0)
+IF(N3392&lt;=2,2,0)
+IF(L3392&gt;=4,2,0)
+IF(M3392&gt;=2,1,0)
+IF(H3392&gt;=_xlfn.PERCENTILE.INC($H$2:$H$10001,0.75),1,0)</f>
        <v>1</v>
      </c>
      <c r="S3392" t="str">
        <f>IF(R3392&gt;=7,"High",IF(R3392&gt;=4,"Medium","Low"))</f>
        <v>Low</v>
      </c>
    </row>
    <row r="3393" spans="1:19">
      <c r="A3393" t="s">
        <v>3518</v>
      </c>
      <c r="B3393">
        <v>48</v>
      </c>
      <c r="C3393" t="s">
        <v>101</v>
      </c>
      <c r="D3393" t="s">
        <v>131</v>
      </c>
      <c r="E3393">
        <v>49</v>
      </c>
      <c r="F3393" t="s">
        <v>103</v>
      </c>
      <c r="G3393" t="s">
        <v>110</v>
      </c>
      <c r="H3393" s="5">
        <v>752</v>
      </c>
      <c r="I3393" s="5">
        <v>37560.33</v>
      </c>
      <c r="J3393" t="s">
        <v>117</v>
      </c>
      <c r="K3393" t="s">
        <v>106</v>
      </c>
      <c r="L3393">
        <v>6</v>
      </c>
      <c r="M3393">
        <v>2</v>
      </c>
      <c r="N3393">
        <v>3</v>
      </c>
      <c r="O3393" s="6">
        <v>0</v>
      </c>
      <c r="P3393" t="s">
        <v>107</v>
      </c>
      <c r="Q3393" t="s">
        <v>106</v>
      </c>
      <c r="R3393">
        <f>IF(F3393="Monthly",2,0)
+IF(E3393&lt;=6,2,0)
+IF(N3393&lt;=2,2,0)
+IF(L3393&gt;=4,2,0)
+IF(M3393&gt;=2,1,0)
+IF(H3393&gt;=_xlfn.PERCENTILE.INC($H$2:$H$10001,0.75),1,0)</f>
        <v>5</v>
      </c>
      <c r="S3393" t="str">
        <f>IF(R3393&gt;=7,"High",IF(R3393&gt;=4,"Medium","Low"))</f>
        <v>Medium</v>
      </c>
    </row>
    <row r="3394" spans="1:19">
      <c r="A3394" t="s">
        <v>3519</v>
      </c>
      <c r="B3394">
        <v>30</v>
      </c>
      <c r="C3394" t="s">
        <v>112</v>
      </c>
      <c r="D3394" t="s">
        <v>128</v>
      </c>
      <c r="E3394">
        <v>42</v>
      </c>
      <c r="F3394" t="s">
        <v>103</v>
      </c>
      <c r="G3394" t="s">
        <v>110</v>
      </c>
      <c r="H3394" s="5">
        <v>783</v>
      </c>
      <c r="I3394" s="5">
        <v>33671.870000000003</v>
      </c>
      <c r="J3394" t="s">
        <v>105</v>
      </c>
      <c r="K3394" t="s">
        <v>106</v>
      </c>
      <c r="L3394">
        <v>1</v>
      </c>
      <c r="M3394">
        <v>0</v>
      </c>
      <c r="N3394">
        <v>5</v>
      </c>
      <c r="O3394" s="6">
        <v>0</v>
      </c>
      <c r="P3394" t="s">
        <v>107</v>
      </c>
      <c r="Q3394" t="s">
        <v>107</v>
      </c>
      <c r="R3394">
        <f>IF(F3394="Monthly",2,0)
+IF(E3394&lt;=6,2,0)
+IF(N3394&lt;=2,2,0)
+IF(L3394&gt;=4,2,0)
+IF(M3394&gt;=2,1,0)
+IF(H3394&gt;=_xlfn.PERCENTILE.INC($H$2:$H$10001,0.75),1,0)</f>
        <v>2</v>
      </c>
      <c r="S3394" t="str">
        <f>IF(R3394&gt;=7,"High",IF(R3394&gt;=4,"Medium","Low"))</f>
        <v>Low</v>
      </c>
    </row>
    <row r="3395" spans="1:19">
      <c r="A3395" t="s">
        <v>3520</v>
      </c>
      <c r="B3395">
        <v>48</v>
      </c>
      <c r="C3395" t="s">
        <v>112</v>
      </c>
      <c r="D3395" t="s">
        <v>126</v>
      </c>
      <c r="E3395">
        <v>59</v>
      </c>
      <c r="F3395" t="s">
        <v>103</v>
      </c>
      <c r="G3395" t="s">
        <v>110</v>
      </c>
      <c r="H3395" s="5">
        <v>758</v>
      </c>
      <c r="I3395" s="5">
        <v>43730.6</v>
      </c>
      <c r="J3395" t="s">
        <v>117</v>
      </c>
      <c r="K3395" t="s">
        <v>106</v>
      </c>
      <c r="L3395">
        <v>3</v>
      </c>
      <c r="M3395">
        <v>1</v>
      </c>
      <c r="N3395">
        <v>4</v>
      </c>
      <c r="O3395" s="6">
        <v>0</v>
      </c>
      <c r="P3395" t="s">
        <v>107</v>
      </c>
      <c r="Q3395" t="s">
        <v>107</v>
      </c>
      <c r="R3395">
        <f>IF(F3395="Monthly",2,0)
+IF(E3395&lt;=6,2,0)
+IF(N3395&lt;=2,2,0)
+IF(L3395&gt;=4,2,0)
+IF(M3395&gt;=2,1,0)
+IF(H3395&gt;=_xlfn.PERCENTILE.INC($H$2:$H$10001,0.75),1,0)</f>
        <v>2</v>
      </c>
      <c r="S3395" t="str">
        <f>IF(R3395&gt;=7,"High",IF(R3395&gt;=4,"Medium","Low"))</f>
        <v>Low</v>
      </c>
    </row>
    <row r="3396" spans="1:19">
      <c r="A3396" t="s">
        <v>3521</v>
      </c>
      <c r="B3396">
        <v>26</v>
      </c>
      <c r="C3396" t="s">
        <v>112</v>
      </c>
      <c r="D3396" t="s">
        <v>133</v>
      </c>
      <c r="E3396">
        <v>57</v>
      </c>
      <c r="F3396" t="s">
        <v>109</v>
      </c>
      <c r="G3396" t="s">
        <v>104</v>
      </c>
      <c r="H3396" s="5">
        <v>396</v>
      </c>
      <c r="I3396" s="5">
        <v>21141.53</v>
      </c>
      <c r="J3396" t="s">
        <v>105</v>
      </c>
      <c r="K3396" t="s">
        <v>107</v>
      </c>
      <c r="L3396">
        <v>0</v>
      </c>
      <c r="M3396">
        <v>0</v>
      </c>
      <c r="N3396">
        <v>5</v>
      </c>
      <c r="O3396" s="6">
        <v>5</v>
      </c>
      <c r="P3396" t="s">
        <v>107</v>
      </c>
      <c r="Q3396" t="s">
        <v>107</v>
      </c>
      <c r="R3396">
        <f>IF(F3396="Monthly",2,0)
+IF(E3396&lt;=6,2,0)
+IF(N3396&lt;=2,2,0)
+IF(L3396&gt;=4,2,0)
+IF(M3396&gt;=2,1,0)
+IF(H3396&gt;=_xlfn.PERCENTILE.INC($H$2:$H$10001,0.75),1,0)</f>
        <v>0</v>
      </c>
      <c r="S3396" t="str">
        <f>IF(R3396&gt;=7,"High",IF(R3396&gt;=4,"Medium","Low"))</f>
        <v>Low</v>
      </c>
    </row>
    <row r="3397" spans="1:19">
      <c r="A3397" t="s">
        <v>3522</v>
      </c>
      <c r="B3397">
        <v>32</v>
      </c>
      <c r="C3397" t="s">
        <v>112</v>
      </c>
      <c r="D3397" t="s">
        <v>133</v>
      </c>
      <c r="E3397">
        <v>27</v>
      </c>
      <c r="F3397" t="s">
        <v>103</v>
      </c>
      <c r="G3397" t="s">
        <v>110</v>
      </c>
      <c r="H3397" s="5">
        <v>797</v>
      </c>
      <c r="I3397" s="5">
        <v>22127.8</v>
      </c>
      <c r="J3397" t="s">
        <v>117</v>
      </c>
      <c r="K3397" t="s">
        <v>106</v>
      </c>
      <c r="L3397">
        <v>4</v>
      </c>
      <c r="M3397">
        <v>1</v>
      </c>
      <c r="N3397">
        <v>3</v>
      </c>
      <c r="O3397" s="6">
        <v>0</v>
      </c>
      <c r="P3397" t="s">
        <v>106</v>
      </c>
      <c r="Q3397" t="s">
        <v>106</v>
      </c>
      <c r="R3397">
        <f>IF(F3397="Monthly",2,0)
+IF(E3397&lt;=6,2,0)
+IF(N3397&lt;=2,2,0)
+IF(L3397&gt;=4,2,0)
+IF(M3397&gt;=2,1,0)
+IF(H3397&gt;=_xlfn.PERCENTILE.INC($H$2:$H$10001,0.75),1,0)</f>
        <v>5</v>
      </c>
      <c r="S3397" t="str">
        <f>IF(R3397&gt;=7,"High",IF(R3397&gt;=4,"Medium","Low"))</f>
        <v>Medium</v>
      </c>
    </row>
    <row r="3398" spans="1:19">
      <c r="A3398" t="s">
        <v>3523</v>
      </c>
      <c r="B3398">
        <v>24</v>
      </c>
      <c r="C3398" t="s">
        <v>101</v>
      </c>
      <c r="D3398" t="s">
        <v>137</v>
      </c>
      <c r="E3398">
        <v>36</v>
      </c>
      <c r="F3398" t="s">
        <v>121</v>
      </c>
      <c r="G3398" t="s">
        <v>110</v>
      </c>
      <c r="H3398" s="5">
        <v>693</v>
      </c>
      <c r="I3398" s="5">
        <v>24351.81</v>
      </c>
      <c r="J3398" t="s">
        <v>134</v>
      </c>
      <c r="K3398" t="s">
        <v>106</v>
      </c>
      <c r="L3398">
        <v>2</v>
      </c>
      <c r="M3398">
        <v>1</v>
      </c>
      <c r="N3398">
        <v>4</v>
      </c>
      <c r="O3398" s="6">
        <v>0</v>
      </c>
      <c r="P3398" t="s">
        <v>106</v>
      </c>
      <c r="Q3398" t="s">
        <v>107</v>
      </c>
      <c r="R3398">
        <f>IF(F3398="Monthly",2,0)
+IF(E3398&lt;=6,2,0)
+IF(N3398&lt;=2,2,0)
+IF(L3398&gt;=4,2,0)
+IF(M3398&gt;=2,1,0)
+IF(H3398&gt;=_xlfn.PERCENTILE.INC($H$2:$H$10001,0.75),1,0)</f>
        <v>0</v>
      </c>
      <c r="S3398" t="str">
        <f>IF(R3398&gt;=7,"High",IF(R3398&gt;=4,"Medium","Low"))</f>
        <v>Low</v>
      </c>
    </row>
    <row r="3399" spans="1:19">
      <c r="A3399" t="s">
        <v>3524</v>
      </c>
      <c r="B3399">
        <v>25</v>
      </c>
      <c r="C3399" t="s">
        <v>112</v>
      </c>
      <c r="D3399" t="s">
        <v>131</v>
      </c>
      <c r="E3399">
        <v>14</v>
      </c>
      <c r="F3399" t="s">
        <v>103</v>
      </c>
      <c r="G3399" t="s">
        <v>129</v>
      </c>
      <c r="H3399" s="5">
        <v>1096</v>
      </c>
      <c r="I3399" s="5">
        <v>15192.99</v>
      </c>
      <c r="J3399" t="s">
        <v>115</v>
      </c>
      <c r="K3399" t="s">
        <v>107</v>
      </c>
      <c r="L3399">
        <v>0</v>
      </c>
      <c r="M3399">
        <v>0</v>
      </c>
      <c r="N3399">
        <v>5</v>
      </c>
      <c r="O3399" s="6">
        <v>0</v>
      </c>
      <c r="P3399" t="s">
        <v>107</v>
      </c>
      <c r="Q3399" t="s">
        <v>107</v>
      </c>
      <c r="R3399">
        <f>IF(F3399="Monthly",2,0)
+IF(E3399&lt;=6,2,0)
+IF(N3399&lt;=2,2,0)
+IF(L3399&gt;=4,2,0)
+IF(M3399&gt;=2,1,0)
+IF(H3399&gt;=_xlfn.PERCENTILE.INC($H$2:$H$10001,0.75),1,0)</f>
        <v>3</v>
      </c>
      <c r="S3399" t="str">
        <f>IF(R3399&gt;=7,"High",IF(R3399&gt;=4,"Medium","Low"))</f>
        <v>Low</v>
      </c>
    </row>
    <row r="3400" spans="1:19">
      <c r="A3400" t="s">
        <v>3525</v>
      </c>
      <c r="B3400">
        <v>35</v>
      </c>
      <c r="C3400" t="s">
        <v>101</v>
      </c>
      <c r="D3400" t="s">
        <v>131</v>
      </c>
      <c r="E3400">
        <v>44</v>
      </c>
      <c r="F3400" t="s">
        <v>103</v>
      </c>
      <c r="G3400" t="s">
        <v>110</v>
      </c>
      <c r="H3400" s="5">
        <v>810</v>
      </c>
      <c r="I3400" s="5">
        <v>35744.35</v>
      </c>
      <c r="J3400" t="s">
        <v>105</v>
      </c>
      <c r="K3400" t="s">
        <v>106</v>
      </c>
      <c r="L3400">
        <v>3</v>
      </c>
      <c r="M3400">
        <v>2</v>
      </c>
      <c r="N3400">
        <v>4</v>
      </c>
      <c r="O3400" s="6">
        <v>0</v>
      </c>
      <c r="P3400" t="s">
        <v>107</v>
      </c>
      <c r="Q3400" t="s">
        <v>107</v>
      </c>
      <c r="R3400">
        <f>IF(F3400="Monthly",2,0)
+IF(E3400&lt;=6,2,0)
+IF(N3400&lt;=2,2,0)
+IF(L3400&gt;=4,2,0)
+IF(M3400&gt;=2,1,0)
+IF(H3400&gt;=_xlfn.PERCENTILE.INC($H$2:$H$10001,0.75),1,0)</f>
        <v>4</v>
      </c>
      <c r="S3400" t="str">
        <f>IF(R3400&gt;=7,"High",IF(R3400&gt;=4,"Medium","Low"))</f>
        <v>Medium</v>
      </c>
    </row>
    <row r="3401" spans="1:19">
      <c r="A3401" t="s">
        <v>3526</v>
      </c>
      <c r="B3401">
        <v>39</v>
      </c>
      <c r="C3401" t="s">
        <v>101</v>
      </c>
      <c r="D3401" t="s">
        <v>102</v>
      </c>
      <c r="E3401">
        <v>46</v>
      </c>
      <c r="F3401" t="s">
        <v>121</v>
      </c>
      <c r="G3401" t="s">
        <v>129</v>
      </c>
      <c r="H3401" s="5">
        <v>1034</v>
      </c>
      <c r="I3401" s="5">
        <v>46664.04</v>
      </c>
      <c r="J3401" t="s">
        <v>105</v>
      </c>
      <c r="K3401" t="s">
        <v>106</v>
      </c>
      <c r="L3401">
        <v>1</v>
      </c>
      <c r="M3401">
        <v>0</v>
      </c>
      <c r="N3401">
        <v>5</v>
      </c>
      <c r="O3401" s="6">
        <v>0</v>
      </c>
      <c r="P3401" t="s">
        <v>107</v>
      </c>
      <c r="Q3401" t="s">
        <v>107</v>
      </c>
      <c r="R3401">
        <f>IF(F3401="Monthly",2,0)
+IF(E3401&lt;=6,2,0)
+IF(N3401&lt;=2,2,0)
+IF(L3401&gt;=4,2,0)
+IF(M3401&gt;=2,1,0)
+IF(H3401&gt;=_xlfn.PERCENTILE.INC($H$2:$H$10001,0.75),1,0)</f>
        <v>1</v>
      </c>
      <c r="S3401" t="str">
        <f>IF(R3401&gt;=7,"High",IF(R3401&gt;=4,"Medium","Low"))</f>
        <v>Low</v>
      </c>
    </row>
    <row r="3402" spans="1:19">
      <c r="A3402" t="s">
        <v>3527</v>
      </c>
      <c r="B3402">
        <v>23</v>
      </c>
      <c r="C3402" t="s">
        <v>101</v>
      </c>
      <c r="D3402" t="s">
        <v>102</v>
      </c>
      <c r="E3402">
        <v>52</v>
      </c>
      <c r="F3402" t="s">
        <v>109</v>
      </c>
      <c r="G3402" t="s">
        <v>104</v>
      </c>
      <c r="H3402" s="5">
        <v>559</v>
      </c>
      <c r="I3402" s="5">
        <v>28963.89</v>
      </c>
      <c r="J3402" t="s">
        <v>105</v>
      </c>
      <c r="K3402" t="s">
        <v>106</v>
      </c>
      <c r="L3402">
        <v>1</v>
      </c>
      <c r="M3402">
        <v>0</v>
      </c>
      <c r="N3402">
        <v>4</v>
      </c>
      <c r="O3402" s="6">
        <v>0</v>
      </c>
      <c r="P3402" t="s">
        <v>107</v>
      </c>
      <c r="Q3402" t="s">
        <v>107</v>
      </c>
      <c r="R3402">
        <f>IF(F3402="Monthly",2,0)
+IF(E3402&lt;=6,2,0)
+IF(N3402&lt;=2,2,0)
+IF(L3402&gt;=4,2,0)
+IF(M3402&gt;=2,1,0)
+IF(H3402&gt;=_xlfn.PERCENTILE.INC($H$2:$H$10001,0.75),1,0)</f>
        <v>0</v>
      </c>
      <c r="S3402" t="str">
        <f>IF(R3402&gt;=7,"High",IF(R3402&gt;=4,"Medium","Low"))</f>
        <v>Low</v>
      </c>
    </row>
    <row r="3403" spans="1:19">
      <c r="A3403" t="s">
        <v>3528</v>
      </c>
      <c r="B3403">
        <v>33</v>
      </c>
      <c r="C3403" t="s">
        <v>101</v>
      </c>
      <c r="D3403" t="s">
        <v>133</v>
      </c>
      <c r="E3403">
        <v>4</v>
      </c>
      <c r="F3403" t="s">
        <v>103</v>
      </c>
      <c r="G3403" t="s">
        <v>110</v>
      </c>
      <c r="H3403" s="5">
        <v>752</v>
      </c>
      <c r="I3403" s="5">
        <v>3084.17</v>
      </c>
      <c r="J3403" t="s">
        <v>105</v>
      </c>
      <c r="K3403" t="s">
        <v>106</v>
      </c>
      <c r="L3403">
        <v>0</v>
      </c>
      <c r="M3403">
        <v>0</v>
      </c>
      <c r="N3403">
        <v>5</v>
      </c>
      <c r="O3403" s="6">
        <v>0</v>
      </c>
      <c r="P3403" t="s">
        <v>107</v>
      </c>
      <c r="Q3403" t="s">
        <v>106</v>
      </c>
      <c r="R3403">
        <f>IF(F3403="Monthly",2,0)
+IF(E3403&lt;=6,2,0)
+IF(N3403&lt;=2,2,0)
+IF(L3403&gt;=4,2,0)
+IF(M3403&gt;=2,1,0)
+IF(H3403&gt;=_xlfn.PERCENTILE.INC($H$2:$H$10001,0.75),1,0)</f>
        <v>4</v>
      </c>
      <c r="S3403" t="str">
        <f>IF(R3403&gt;=7,"High",IF(R3403&gt;=4,"Medium","Low"))</f>
        <v>Medium</v>
      </c>
    </row>
    <row r="3404" spans="1:19">
      <c r="A3404" t="s">
        <v>3529</v>
      </c>
      <c r="B3404">
        <v>36</v>
      </c>
      <c r="C3404" t="s">
        <v>112</v>
      </c>
      <c r="D3404" t="s">
        <v>133</v>
      </c>
      <c r="E3404">
        <v>33</v>
      </c>
      <c r="F3404" t="s">
        <v>103</v>
      </c>
      <c r="G3404" t="s">
        <v>110</v>
      </c>
      <c r="H3404" s="5">
        <v>667</v>
      </c>
      <c r="I3404" s="5">
        <v>21820.61</v>
      </c>
      <c r="J3404" t="s">
        <v>117</v>
      </c>
      <c r="K3404" t="s">
        <v>106</v>
      </c>
      <c r="L3404">
        <v>0</v>
      </c>
      <c r="M3404">
        <v>0</v>
      </c>
      <c r="N3404">
        <v>5</v>
      </c>
      <c r="O3404" s="6">
        <v>0</v>
      </c>
      <c r="P3404" t="s">
        <v>107</v>
      </c>
      <c r="Q3404" t="s">
        <v>106</v>
      </c>
      <c r="R3404">
        <f>IF(F3404="Monthly",2,0)
+IF(E3404&lt;=6,2,0)
+IF(N3404&lt;=2,2,0)
+IF(L3404&gt;=4,2,0)
+IF(M3404&gt;=2,1,0)
+IF(H3404&gt;=_xlfn.PERCENTILE.INC($H$2:$H$10001,0.75),1,0)</f>
        <v>2</v>
      </c>
      <c r="S3404" t="str">
        <f>IF(R3404&gt;=7,"High",IF(R3404&gt;=4,"Medium","Low"))</f>
        <v>Low</v>
      </c>
    </row>
    <row r="3405" spans="1:19">
      <c r="A3405" t="s">
        <v>3530</v>
      </c>
      <c r="B3405">
        <v>41</v>
      </c>
      <c r="C3405" t="s">
        <v>112</v>
      </c>
      <c r="D3405" t="s">
        <v>131</v>
      </c>
      <c r="E3405">
        <v>26</v>
      </c>
      <c r="F3405" t="s">
        <v>109</v>
      </c>
      <c r="G3405" t="s">
        <v>129</v>
      </c>
      <c r="H3405" s="5">
        <v>1065</v>
      </c>
      <c r="I3405" s="5">
        <v>25239.67</v>
      </c>
      <c r="J3405" t="s">
        <v>117</v>
      </c>
      <c r="K3405" t="s">
        <v>106</v>
      </c>
      <c r="L3405">
        <v>5</v>
      </c>
      <c r="M3405">
        <v>2</v>
      </c>
      <c r="N3405">
        <v>3</v>
      </c>
      <c r="O3405" s="6">
        <v>10</v>
      </c>
      <c r="P3405" t="s">
        <v>106</v>
      </c>
      <c r="Q3405" t="s">
        <v>106</v>
      </c>
      <c r="R3405">
        <f>IF(F3405="Monthly",2,0)
+IF(E3405&lt;=6,2,0)
+IF(N3405&lt;=2,2,0)
+IF(L3405&gt;=4,2,0)
+IF(M3405&gt;=2,1,0)
+IF(H3405&gt;=_xlfn.PERCENTILE.INC($H$2:$H$10001,0.75),1,0)</f>
        <v>4</v>
      </c>
      <c r="S3405" t="str">
        <f>IF(R3405&gt;=7,"High",IF(R3405&gt;=4,"Medium","Low"))</f>
        <v>Medium</v>
      </c>
    </row>
    <row r="3406" spans="1:19">
      <c r="A3406" t="s">
        <v>3531</v>
      </c>
      <c r="B3406">
        <v>49</v>
      </c>
      <c r="C3406" t="s">
        <v>112</v>
      </c>
      <c r="D3406" t="s">
        <v>113</v>
      </c>
      <c r="E3406">
        <v>27</v>
      </c>
      <c r="F3406" t="s">
        <v>103</v>
      </c>
      <c r="G3406" t="s">
        <v>129</v>
      </c>
      <c r="H3406" s="5">
        <v>1015</v>
      </c>
      <c r="I3406" s="5">
        <v>27605.02</v>
      </c>
      <c r="J3406" t="s">
        <v>134</v>
      </c>
      <c r="K3406" t="s">
        <v>106</v>
      </c>
      <c r="L3406">
        <v>1</v>
      </c>
      <c r="M3406">
        <v>0</v>
      </c>
      <c r="N3406">
        <v>5</v>
      </c>
      <c r="O3406" s="6">
        <v>0</v>
      </c>
      <c r="P3406" t="s">
        <v>106</v>
      </c>
      <c r="Q3406" t="s">
        <v>107</v>
      </c>
      <c r="R3406">
        <f>IF(F3406="Monthly",2,0)
+IF(E3406&lt;=6,2,0)
+IF(N3406&lt;=2,2,0)
+IF(L3406&gt;=4,2,0)
+IF(M3406&gt;=2,1,0)
+IF(H3406&gt;=_xlfn.PERCENTILE.INC($H$2:$H$10001,0.75),1,0)</f>
        <v>3</v>
      </c>
      <c r="S3406" t="str">
        <f>IF(R3406&gt;=7,"High",IF(R3406&gt;=4,"Medium","Low"))</f>
        <v>Low</v>
      </c>
    </row>
    <row r="3407" spans="1:19">
      <c r="A3407" t="s">
        <v>3532</v>
      </c>
      <c r="B3407">
        <v>35</v>
      </c>
      <c r="C3407" t="s">
        <v>101</v>
      </c>
      <c r="D3407" t="s">
        <v>126</v>
      </c>
      <c r="E3407">
        <v>57</v>
      </c>
      <c r="F3407" t="s">
        <v>103</v>
      </c>
      <c r="G3407" t="s">
        <v>104</v>
      </c>
      <c r="H3407" s="5">
        <v>480</v>
      </c>
      <c r="I3407" s="5">
        <v>26671.16</v>
      </c>
      <c r="J3407" t="s">
        <v>115</v>
      </c>
      <c r="K3407" t="s">
        <v>106</v>
      </c>
      <c r="L3407">
        <v>1</v>
      </c>
      <c r="M3407">
        <v>0</v>
      </c>
      <c r="N3407">
        <v>4</v>
      </c>
      <c r="O3407" s="6">
        <v>0</v>
      </c>
      <c r="P3407" t="s">
        <v>107</v>
      </c>
      <c r="Q3407" t="s">
        <v>106</v>
      </c>
      <c r="R3407">
        <f>IF(F3407="Monthly",2,0)
+IF(E3407&lt;=6,2,0)
+IF(N3407&lt;=2,2,0)
+IF(L3407&gt;=4,2,0)
+IF(M3407&gt;=2,1,0)
+IF(H3407&gt;=_xlfn.PERCENTILE.INC($H$2:$H$10001,0.75),1,0)</f>
        <v>2</v>
      </c>
      <c r="S3407" t="str">
        <f>IF(R3407&gt;=7,"High",IF(R3407&gt;=4,"Medium","Low"))</f>
        <v>Low</v>
      </c>
    </row>
    <row r="3408" spans="1:19">
      <c r="A3408" t="s">
        <v>3533</v>
      </c>
      <c r="B3408">
        <v>39</v>
      </c>
      <c r="C3408" t="s">
        <v>112</v>
      </c>
      <c r="D3408" t="s">
        <v>131</v>
      </c>
      <c r="E3408">
        <v>16</v>
      </c>
      <c r="F3408" t="s">
        <v>103</v>
      </c>
      <c r="G3408" t="s">
        <v>129</v>
      </c>
      <c r="H3408" s="5">
        <v>984</v>
      </c>
      <c r="I3408" s="5">
        <v>15670.16</v>
      </c>
      <c r="J3408" t="s">
        <v>140</v>
      </c>
      <c r="K3408" t="s">
        <v>106</v>
      </c>
      <c r="L3408">
        <v>0</v>
      </c>
      <c r="M3408">
        <v>0</v>
      </c>
      <c r="N3408">
        <v>5</v>
      </c>
      <c r="O3408" s="6">
        <v>0</v>
      </c>
      <c r="P3408" t="s">
        <v>107</v>
      </c>
      <c r="Q3408" t="s">
        <v>106</v>
      </c>
      <c r="R3408">
        <f>IF(F3408="Monthly",2,0)
+IF(E3408&lt;=6,2,0)
+IF(N3408&lt;=2,2,0)
+IF(L3408&gt;=4,2,0)
+IF(M3408&gt;=2,1,0)
+IF(H3408&gt;=_xlfn.PERCENTILE.INC($H$2:$H$10001,0.75),1,0)</f>
        <v>3</v>
      </c>
      <c r="S3408" t="str">
        <f>IF(R3408&gt;=7,"High",IF(R3408&gt;=4,"Medium","Low"))</f>
        <v>Low</v>
      </c>
    </row>
    <row r="3409" spans="1:19">
      <c r="A3409" t="s">
        <v>3534</v>
      </c>
      <c r="B3409">
        <v>21</v>
      </c>
      <c r="C3409" t="s">
        <v>101</v>
      </c>
      <c r="D3409" t="s">
        <v>126</v>
      </c>
      <c r="E3409">
        <v>26</v>
      </c>
      <c r="F3409" t="s">
        <v>109</v>
      </c>
      <c r="G3409" t="s">
        <v>104</v>
      </c>
      <c r="H3409" s="5">
        <v>588</v>
      </c>
      <c r="I3409" s="5">
        <v>15401.64</v>
      </c>
      <c r="J3409" t="s">
        <v>134</v>
      </c>
      <c r="K3409" t="s">
        <v>106</v>
      </c>
      <c r="L3409">
        <v>4</v>
      </c>
      <c r="M3409">
        <v>1</v>
      </c>
      <c r="N3409">
        <v>4</v>
      </c>
      <c r="O3409" s="6">
        <v>0</v>
      </c>
      <c r="P3409" t="s">
        <v>107</v>
      </c>
      <c r="Q3409" t="s">
        <v>107</v>
      </c>
      <c r="R3409">
        <f>IF(F3409="Monthly",2,0)
+IF(E3409&lt;=6,2,0)
+IF(N3409&lt;=2,2,0)
+IF(L3409&gt;=4,2,0)
+IF(M3409&gt;=2,1,0)
+IF(H3409&gt;=_xlfn.PERCENTILE.INC($H$2:$H$10001,0.75),1,0)</f>
        <v>2</v>
      </c>
      <c r="S3409" t="str">
        <f>IF(R3409&gt;=7,"High",IF(R3409&gt;=4,"Medium","Low"))</f>
        <v>Low</v>
      </c>
    </row>
    <row r="3410" spans="1:19">
      <c r="A3410" t="s">
        <v>3535</v>
      </c>
      <c r="B3410">
        <v>26</v>
      </c>
      <c r="C3410" t="s">
        <v>112</v>
      </c>
      <c r="D3410" t="s">
        <v>131</v>
      </c>
      <c r="E3410">
        <v>42</v>
      </c>
      <c r="F3410" t="s">
        <v>121</v>
      </c>
      <c r="G3410" t="s">
        <v>129</v>
      </c>
      <c r="H3410" s="5">
        <v>1056</v>
      </c>
      <c r="I3410" s="5">
        <v>38593.53</v>
      </c>
      <c r="J3410" t="s">
        <v>105</v>
      </c>
      <c r="K3410" t="s">
        <v>106</v>
      </c>
      <c r="L3410">
        <v>0</v>
      </c>
      <c r="M3410">
        <v>0</v>
      </c>
      <c r="N3410">
        <v>4</v>
      </c>
      <c r="O3410" s="6">
        <v>15</v>
      </c>
      <c r="P3410" t="s">
        <v>107</v>
      </c>
      <c r="Q3410" t="s">
        <v>107</v>
      </c>
      <c r="R3410">
        <f>IF(F3410="Monthly",2,0)
+IF(E3410&lt;=6,2,0)
+IF(N3410&lt;=2,2,0)
+IF(L3410&gt;=4,2,0)
+IF(M3410&gt;=2,1,0)
+IF(H3410&gt;=_xlfn.PERCENTILE.INC($H$2:$H$10001,0.75),1,0)</f>
        <v>1</v>
      </c>
      <c r="S3410" t="str">
        <f>IF(R3410&gt;=7,"High",IF(R3410&gt;=4,"Medium","Low"))</f>
        <v>Low</v>
      </c>
    </row>
    <row r="3411" spans="1:19">
      <c r="A3411" t="s">
        <v>3536</v>
      </c>
      <c r="B3411">
        <v>39</v>
      </c>
      <c r="C3411" t="s">
        <v>101</v>
      </c>
      <c r="D3411" t="s">
        <v>137</v>
      </c>
      <c r="E3411">
        <v>51</v>
      </c>
      <c r="F3411" t="s">
        <v>109</v>
      </c>
      <c r="G3411" t="s">
        <v>104</v>
      </c>
      <c r="H3411" s="5">
        <v>530</v>
      </c>
      <c r="I3411" s="5">
        <v>26594.78</v>
      </c>
      <c r="J3411" t="s">
        <v>115</v>
      </c>
      <c r="K3411" t="s">
        <v>107</v>
      </c>
      <c r="L3411">
        <v>0</v>
      </c>
      <c r="M3411">
        <v>0</v>
      </c>
      <c r="N3411">
        <v>5</v>
      </c>
      <c r="O3411" s="6">
        <v>0</v>
      </c>
      <c r="P3411" t="s">
        <v>106</v>
      </c>
      <c r="Q3411" t="s">
        <v>107</v>
      </c>
      <c r="R3411">
        <f>IF(F3411="Monthly",2,0)
+IF(E3411&lt;=6,2,0)
+IF(N3411&lt;=2,2,0)
+IF(L3411&gt;=4,2,0)
+IF(M3411&gt;=2,1,0)
+IF(H3411&gt;=_xlfn.PERCENTILE.INC($H$2:$H$10001,0.75),1,0)</f>
        <v>0</v>
      </c>
      <c r="S3411" t="str">
        <f>IF(R3411&gt;=7,"High",IF(R3411&gt;=4,"Medium","Low"))</f>
        <v>Low</v>
      </c>
    </row>
    <row r="3412" spans="1:19">
      <c r="A3412" t="s">
        <v>3537</v>
      </c>
      <c r="B3412">
        <v>18</v>
      </c>
      <c r="C3412" t="s">
        <v>101</v>
      </c>
      <c r="D3412" t="s">
        <v>119</v>
      </c>
      <c r="E3412">
        <v>23</v>
      </c>
      <c r="F3412" t="s">
        <v>121</v>
      </c>
      <c r="G3412" t="s">
        <v>104</v>
      </c>
      <c r="H3412" s="5">
        <v>498</v>
      </c>
      <c r="I3412" s="5">
        <v>11221.61</v>
      </c>
      <c r="J3412" t="s">
        <v>140</v>
      </c>
      <c r="K3412" t="s">
        <v>106</v>
      </c>
      <c r="L3412">
        <v>0</v>
      </c>
      <c r="M3412">
        <v>0</v>
      </c>
      <c r="N3412">
        <v>5</v>
      </c>
      <c r="O3412" s="6">
        <v>0</v>
      </c>
      <c r="P3412" t="s">
        <v>107</v>
      </c>
      <c r="Q3412" t="s">
        <v>107</v>
      </c>
      <c r="R3412">
        <f>IF(F3412="Monthly",2,0)
+IF(E3412&lt;=6,2,0)
+IF(N3412&lt;=2,2,0)
+IF(L3412&gt;=4,2,0)
+IF(M3412&gt;=2,1,0)
+IF(H3412&gt;=_xlfn.PERCENTILE.INC($H$2:$H$10001,0.75),1,0)</f>
        <v>0</v>
      </c>
      <c r="S3412" t="str">
        <f>IF(R3412&gt;=7,"High",IF(R3412&gt;=4,"Medium","Low"))</f>
        <v>Low</v>
      </c>
    </row>
    <row r="3413" spans="1:19">
      <c r="A3413" t="s">
        <v>3538</v>
      </c>
      <c r="B3413">
        <v>43</v>
      </c>
      <c r="C3413" t="s">
        <v>112</v>
      </c>
      <c r="D3413" t="s">
        <v>131</v>
      </c>
      <c r="E3413">
        <v>64</v>
      </c>
      <c r="F3413" t="s">
        <v>103</v>
      </c>
      <c r="G3413" t="s">
        <v>129</v>
      </c>
      <c r="H3413" s="5">
        <v>1108</v>
      </c>
      <c r="I3413" s="5">
        <v>72061.58</v>
      </c>
      <c r="J3413" t="s">
        <v>140</v>
      </c>
      <c r="K3413" t="s">
        <v>106</v>
      </c>
      <c r="L3413">
        <v>0</v>
      </c>
      <c r="M3413">
        <v>0</v>
      </c>
      <c r="N3413">
        <v>5</v>
      </c>
      <c r="O3413" s="6">
        <v>0</v>
      </c>
      <c r="P3413" t="s">
        <v>107</v>
      </c>
      <c r="Q3413" t="s">
        <v>107</v>
      </c>
      <c r="R3413">
        <f>IF(F3413="Monthly",2,0)
+IF(E3413&lt;=6,2,0)
+IF(N3413&lt;=2,2,0)
+IF(L3413&gt;=4,2,0)
+IF(M3413&gt;=2,1,0)
+IF(H3413&gt;=_xlfn.PERCENTILE.INC($H$2:$H$10001,0.75),1,0)</f>
        <v>3</v>
      </c>
      <c r="S3413" t="str">
        <f>IF(R3413&gt;=7,"High",IF(R3413&gt;=4,"Medium","Low"))</f>
        <v>Low</v>
      </c>
    </row>
    <row r="3414" spans="1:19">
      <c r="A3414" t="s">
        <v>3539</v>
      </c>
      <c r="B3414">
        <v>41</v>
      </c>
      <c r="C3414" t="s">
        <v>101</v>
      </c>
      <c r="D3414" t="s">
        <v>137</v>
      </c>
      <c r="E3414">
        <v>20</v>
      </c>
      <c r="F3414" t="s">
        <v>103</v>
      </c>
      <c r="G3414" t="s">
        <v>129</v>
      </c>
      <c r="H3414" s="5">
        <v>990</v>
      </c>
      <c r="I3414" s="5">
        <v>19445.560000000001</v>
      </c>
      <c r="J3414" t="s">
        <v>105</v>
      </c>
      <c r="K3414" t="s">
        <v>106</v>
      </c>
      <c r="L3414">
        <v>0</v>
      </c>
      <c r="M3414">
        <v>0</v>
      </c>
      <c r="N3414">
        <v>5</v>
      </c>
      <c r="O3414" s="6">
        <v>0</v>
      </c>
      <c r="P3414" t="s">
        <v>107</v>
      </c>
      <c r="Q3414" t="s">
        <v>107</v>
      </c>
      <c r="R3414">
        <f>IF(F3414="Monthly",2,0)
+IF(E3414&lt;=6,2,0)
+IF(N3414&lt;=2,2,0)
+IF(L3414&gt;=4,2,0)
+IF(M3414&gt;=2,1,0)
+IF(H3414&gt;=_xlfn.PERCENTILE.INC($H$2:$H$10001,0.75),1,0)</f>
        <v>3</v>
      </c>
      <c r="S3414" t="str">
        <f>IF(R3414&gt;=7,"High",IF(R3414&gt;=4,"Medium","Low"))</f>
        <v>Low</v>
      </c>
    </row>
    <row r="3415" spans="1:19">
      <c r="A3415" t="s">
        <v>3540</v>
      </c>
      <c r="B3415">
        <v>23</v>
      </c>
      <c r="C3415" t="s">
        <v>112</v>
      </c>
      <c r="D3415" t="s">
        <v>131</v>
      </c>
      <c r="E3415">
        <v>14</v>
      </c>
      <c r="F3415" t="s">
        <v>103</v>
      </c>
      <c r="G3415" t="s">
        <v>104</v>
      </c>
      <c r="H3415" s="5">
        <v>504</v>
      </c>
      <c r="I3415" s="5">
        <v>6847.7</v>
      </c>
      <c r="J3415" t="s">
        <v>140</v>
      </c>
      <c r="K3415" t="s">
        <v>106</v>
      </c>
      <c r="L3415">
        <v>0</v>
      </c>
      <c r="M3415">
        <v>0</v>
      </c>
      <c r="N3415">
        <v>5</v>
      </c>
      <c r="O3415" s="6">
        <v>0</v>
      </c>
      <c r="P3415" t="s">
        <v>106</v>
      </c>
      <c r="Q3415" t="s">
        <v>107</v>
      </c>
      <c r="R3415">
        <f>IF(F3415="Monthly",2,0)
+IF(E3415&lt;=6,2,0)
+IF(N3415&lt;=2,2,0)
+IF(L3415&gt;=4,2,0)
+IF(M3415&gt;=2,1,0)
+IF(H3415&gt;=_xlfn.PERCENTILE.INC($H$2:$H$10001,0.75),1,0)</f>
        <v>2</v>
      </c>
      <c r="S3415" t="str">
        <f>IF(R3415&gt;=7,"High",IF(R3415&gt;=4,"Medium","Low"))</f>
        <v>Low</v>
      </c>
    </row>
    <row r="3416" spans="1:19">
      <c r="A3416" t="s">
        <v>3541</v>
      </c>
      <c r="B3416">
        <v>18</v>
      </c>
      <c r="C3416" t="s">
        <v>101</v>
      </c>
      <c r="D3416" t="s">
        <v>133</v>
      </c>
      <c r="E3416">
        <v>33</v>
      </c>
      <c r="F3416" t="s">
        <v>103</v>
      </c>
      <c r="G3416" t="s">
        <v>104</v>
      </c>
      <c r="H3416" s="5">
        <v>411</v>
      </c>
      <c r="I3416" s="5">
        <v>13323.12</v>
      </c>
      <c r="J3416" t="s">
        <v>105</v>
      </c>
      <c r="K3416" t="s">
        <v>106</v>
      </c>
      <c r="L3416">
        <v>0</v>
      </c>
      <c r="M3416">
        <v>0</v>
      </c>
      <c r="N3416">
        <v>5</v>
      </c>
      <c r="O3416" s="6">
        <v>0</v>
      </c>
      <c r="P3416" t="s">
        <v>106</v>
      </c>
      <c r="Q3416" t="s">
        <v>106</v>
      </c>
      <c r="R3416">
        <f>IF(F3416="Monthly",2,0)
+IF(E3416&lt;=6,2,0)
+IF(N3416&lt;=2,2,0)
+IF(L3416&gt;=4,2,0)
+IF(M3416&gt;=2,1,0)
+IF(H3416&gt;=_xlfn.PERCENTILE.INC($H$2:$H$10001,0.75),1,0)</f>
        <v>2</v>
      </c>
      <c r="S3416" t="str">
        <f>IF(R3416&gt;=7,"High",IF(R3416&gt;=4,"Medium","Low"))</f>
        <v>Low</v>
      </c>
    </row>
    <row r="3417" spans="1:19">
      <c r="A3417" t="s">
        <v>3542</v>
      </c>
      <c r="B3417">
        <v>34</v>
      </c>
      <c r="C3417" t="s">
        <v>101</v>
      </c>
      <c r="D3417" t="s">
        <v>126</v>
      </c>
      <c r="E3417">
        <v>4</v>
      </c>
      <c r="F3417" t="s">
        <v>103</v>
      </c>
      <c r="G3417" t="s">
        <v>129</v>
      </c>
      <c r="H3417" s="5">
        <v>1104</v>
      </c>
      <c r="I3417" s="5">
        <v>4536.13</v>
      </c>
      <c r="J3417" t="s">
        <v>117</v>
      </c>
      <c r="K3417" t="s">
        <v>106</v>
      </c>
      <c r="L3417">
        <v>1</v>
      </c>
      <c r="M3417">
        <v>0</v>
      </c>
      <c r="N3417">
        <v>5</v>
      </c>
      <c r="O3417" s="6">
        <v>0</v>
      </c>
      <c r="P3417" t="s">
        <v>107</v>
      </c>
      <c r="Q3417" t="s">
        <v>107</v>
      </c>
      <c r="R3417">
        <f>IF(F3417="Monthly",2,0)
+IF(E3417&lt;=6,2,0)
+IF(N3417&lt;=2,2,0)
+IF(L3417&gt;=4,2,0)
+IF(M3417&gt;=2,1,0)
+IF(H3417&gt;=_xlfn.PERCENTILE.INC($H$2:$H$10001,0.75),1,0)</f>
        <v>5</v>
      </c>
      <c r="S3417" t="str">
        <f>IF(R3417&gt;=7,"High",IF(R3417&gt;=4,"Medium","Low"))</f>
        <v>Medium</v>
      </c>
    </row>
    <row r="3418" spans="1:19">
      <c r="A3418" t="s">
        <v>3543</v>
      </c>
      <c r="B3418">
        <v>18</v>
      </c>
      <c r="C3418" t="s">
        <v>101</v>
      </c>
      <c r="D3418" t="s">
        <v>126</v>
      </c>
      <c r="E3418">
        <v>46</v>
      </c>
      <c r="F3418" t="s">
        <v>109</v>
      </c>
      <c r="G3418" t="s">
        <v>104</v>
      </c>
      <c r="H3418" s="5">
        <v>492</v>
      </c>
      <c r="I3418" s="5">
        <v>20963.66</v>
      </c>
      <c r="J3418" t="s">
        <v>105</v>
      </c>
      <c r="K3418" t="s">
        <v>107</v>
      </c>
      <c r="L3418">
        <v>3</v>
      </c>
      <c r="M3418">
        <v>0</v>
      </c>
      <c r="N3418">
        <v>5</v>
      </c>
      <c r="O3418" s="6">
        <v>10</v>
      </c>
      <c r="P3418" t="s">
        <v>106</v>
      </c>
      <c r="Q3418" t="s">
        <v>107</v>
      </c>
      <c r="R3418">
        <f>IF(F3418="Monthly",2,0)
+IF(E3418&lt;=6,2,0)
+IF(N3418&lt;=2,2,0)
+IF(L3418&gt;=4,2,0)
+IF(M3418&gt;=2,1,0)
+IF(H3418&gt;=_xlfn.PERCENTILE.INC($H$2:$H$10001,0.75),1,0)</f>
        <v>0</v>
      </c>
      <c r="S3418" t="str">
        <f>IF(R3418&gt;=7,"High",IF(R3418&gt;=4,"Medium","Low"))</f>
        <v>Low</v>
      </c>
    </row>
    <row r="3419" spans="1:19">
      <c r="A3419" t="s">
        <v>3544</v>
      </c>
      <c r="B3419">
        <v>42</v>
      </c>
      <c r="C3419" t="s">
        <v>101</v>
      </c>
      <c r="D3419" t="s">
        <v>123</v>
      </c>
      <c r="E3419">
        <v>35</v>
      </c>
      <c r="F3419" t="s">
        <v>121</v>
      </c>
      <c r="G3419" t="s">
        <v>110</v>
      </c>
      <c r="H3419" s="5">
        <v>673</v>
      </c>
      <c r="I3419" s="5">
        <v>22916.83</v>
      </c>
      <c r="J3419" t="s">
        <v>115</v>
      </c>
      <c r="K3419" t="s">
        <v>106</v>
      </c>
      <c r="L3419">
        <v>0</v>
      </c>
      <c r="M3419">
        <v>0</v>
      </c>
      <c r="N3419">
        <v>5</v>
      </c>
      <c r="O3419" s="6">
        <v>0</v>
      </c>
      <c r="P3419" t="s">
        <v>106</v>
      </c>
      <c r="Q3419" t="s">
        <v>107</v>
      </c>
      <c r="R3419">
        <f>IF(F3419="Monthly",2,0)
+IF(E3419&lt;=6,2,0)
+IF(N3419&lt;=2,2,0)
+IF(L3419&gt;=4,2,0)
+IF(M3419&gt;=2,1,0)
+IF(H3419&gt;=_xlfn.PERCENTILE.INC($H$2:$H$10001,0.75),1,0)</f>
        <v>0</v>
      </c>
      <c r="S3419" t="str">
        <f>IF(R3419&gt;=7,"High",IF(R3419&gt;=4,"Medium","Low"))</f>
        <v>Low</v>
      </c>
    </row>
    <row r="3420" spans="1:19">
      <c r="A3420" t="s">
        <v>3545</v>
      </c>
      <c r="B3420">
        <v>38</v>
      </c>
      <c r="C3420" t="s">
        <v>101</v>
      </c>
      <c r="D3420" t="s">
        <v>133</v>
      </c>
      <c r="E3420">
        <v>23</v>
      </c>
      <c r="F3420" t="s">
        <v>103</v>
      </c>
      <c r="G3420" t="s">
        <v>129</v>
      </c>
      <c r="H3420" s="5">
        <v>1077</v>
      </c>
      <c r="I3420" s="5">
        <v>24042.03</v>
      </c>
      <c r="J3420" t="s">
        <v>134</v>
      </c>
      <c r="K3420" t="s">
        <v>106</v>
      </c>
      <c r="L3420">
        <v>3</v>
      </c>
      <c r="M3420">
        <v>1</v>
      </c>
      <c r="N3420">
        <v>4</v>
      </c>
      <c r="O3420" s="6">
        <v>0</v>
      </c>
      <c r="P3420" t="s">
        <v>107</v>
      </c>
      <c r="Q3420" t="s">
        <v>107</v>
      </c>
      <c r="R3420">
        <f>IF(F3420="Monthly",2,0)
+IF(E3420&lt;=6,2,0)
+IF(N3420&lt;=2,2,0)
+IF(L3420&gt;=4,2,0)
+IF(M3420&gt;=2,1,0)
+IF(H3420&gt;=_xlfn.PERCENTILE.INC($H$2:$H$10001,0.75),1,0)</f>
        <v>3</v>
      </c>
      <c r="S3420" t="str">
        <f>IF(R3420&gt;=7,"High",IF(R3420&gt;=4,"Medium","Low"))</f>
        <v>Low</v>
      </c>
    </row>
    <row r="3421" spans="1:19">
      <c r="A3421" t="s">
        <v>3546</v>
      </c>
      <c r="B3421">
        <v>41</v>
      </c>
      <c r="C3421" t="s">
        <v>112</v>
      </c>
      <c r="D3421" t="s">
        <v>137</v>
      </c>
      <c r="E3421">
        <v>12</v>
      </c>
      <c r="F3421" t="s">
        <v>103</v>
      </c>
      <c r="G3421" t="s">
        <v>104</v>
      </c>
      <c r="H3421" s="5">
        <v>470</v>
      </c>
      <c r="I3421" s="5">
        <v>5495</v>
      </c>
      <c r="J3421" t="s">
        <v>105</v>
      </c>
      <c r="K3421" t="s">
        <v>107</v>
      </c>
      <c r="L3421">
        <v>1</v>
      </c>
      <c r="M3421">
        <v>0</v>
      </c>
      <c r="N3421">
        <v>5</v>
      </c>
      <c r="O3421" s="6">
        <v>0</v>
      </c>
      <c r="P3421" t="s">
        <v>107</v>
      </c>
      <c r="Q3421" t="s">
        <v>106</v>
      </c>
      <c r="R3421">
        <f>IF(F3421="Monthly",2,0)
+IF(E3421&lt;=6,2,0)
+IF(N3421&lt;=2,2,0)
+IF(L3421&gt;=4,2,0)
+IF(M3421&gt;=2,1,0)
+IF(H3421&gt;=_xlfn.PERCENTILE.INC($H$2:$H$10001,0.75),1,0)</f>
        <v>2</v>
      </c>
      <c r="S3421" t="str">
        <f>IF(R3421&gt;=7,"High",IF(R3421&gt;=4,"Medium","Low"))</f>
        <v>Low</v>
      </c>
    </row>
    <row r="3422" spans="1:19">
      <c r="A3422" t="s">
        <v>3547</v>
      </c>
      <c r="B3422">
        <v>39</v>
      </c>
      <c r="C3422" t="s">
        <v>112</v>
      </c>
      <c r="D3422" t="s">
        <v>133</v>
      </c>
      <c r="E3422">
        <v>19</v>
      </c>
      <c r="F3422" t="s">
        <v>103</v>
      </c>
      <c r="G3422" t="s">
        <v>104</v>
      </c>
      <c r="H3422" s="5">
        <v>493</v>
      </c>
      <c r="I3422" s="5">
        <v>9341.08</v>
      </c>
      <c r="J3422" t="s">
        <v>140</v>
      </c>
      <c r="K3422" t="s">
        <v>106</v>
      </c>
      <c r="L3422">
        <v>1</v>
      </c>
      <c r="M3422">
        <v>0</v>
      </c>
      <c r="N3422">
        <v>5</v>
      </c>
      <c r="O3422" s="6">
        <v>0</v>
      </c>
      <c r="P3422" t="s">
        <v>107</v>
      </c>
      <c r="Q3422" t="s">
        <v>107</v>
      </c>
      <c r="R3422">
        <f>IF(F3422="Monthly",2,0)
+IF(E3422&lt;=6,2,0)
+IF(N3422&lt;=2,2,0)
+IF(L3422&gt;=4,2,0)
+IF(M3422&gt;=2,1,0)
+IF(H3422&gt;=_xlfn.PERCENTILE.INC($H$2:$H$10001,0.75),1,0)</f>
        <v>2</v>
      </c>
      <c r="S3422" t="str">
        <f>IF(R3422&gt;=7,"High",IF(R3422&gt;=4,"Medium","Low"))</f>
        <v>Low</v>
      </c>
    </row>
    <row r="3423" spans="1:19">
      <c r="A3423" t="s">
        <v>3548</v>
      </c>
      <c r="B3423">
        <v>60</v>
      </c>
      <c r="C3423" t="s">
        <v>112</v>
      </c>
      <c r="D3423" t="s">
        <v>113</v>
      </c>
      <c r="E3423">
        <v>14</v>
      </c>
      <c r="F3423" t="s">
        <v>109</v>
      </c>
      <c r="G3423" t="s">
        <v>104</v>
      </c>
      <c r="H3423" s="5">
        <v>548</v>
      </c>
      <c r="I3423" s="5">
        <v>7449.57</v>
      </c>
      <c r="J3423" t="s">
        <v>115</v>
      </c>
      <c r="K3423" t="s">
        <v>107</v>
      </c>
      <c r="L3423">
        <v>0</v>
      </c>
      <c r="M3423">
        <v>0</v>
      </c>
      <c r="N3423">
        <v>5</v>
      </c>
      <c r="O3423" s="6">
        <v>0</v>
      </c>
      <c r="P3423" t="s">
        <v>107</v>
      </c>
      <c r="Q3423" t="s">
        <v>107</v>
      </c>
      <c r="R3423">
        <f>IF(F3423="Monthly",2,0)
+IF(E3423&lt;=6,2,0)
+IF(N3423&lt;=2,2,0)
+IF(L3423&gt;=4,2,0)
+IF(M3423&gt;=2,1,0)
+IF(H3423&gt;=_xlfn.PERCENTILE.INC($H$2:$H$10001,0.75),1,0)</f>
        <v>0</v>
      </c>
      <c r="S3423" t="str">
        <f>IF(R3423&gt;=7,"High",IF(R3423&gt;=4,"Medium","Low"))</f>
        <v>Low</v>
      </c>
    </row>
    <row r="3424" spans="1:19">
      <c r="A3424" t="s">
        <v>3549</v>
      </c>
      <c r="B3424">
        <v>29</v>
      </c>
      <c r="C3424" t="s">
        <v>112</v>
      </c>
      <c r="D3424" t="s">
        <v>102</v>
      </c>
      <c r="E3424">
        <v>30</v>
      </c>
      <c r="F3424" t="s">
        <v>109</v>
      </c>
      <c r="G3424" t="s">
        <v>110</v>
      </c>
      <c r="H3424" s="5">
        <v>718</v>
      </c>
      <c r="I3424" s="5">
        <v>20968.87</v>
      </c>
      <c r="J3424" t="s">
        <v>105</v>
      </c>
      <c r="K3424" t="s">
        <v>106</v>
      </c>
      <c r="L3424">
        <v>0</v>
      </c>
      <c r="M3424">
        <v>0</v>
      </c>
      <c r="N3424">
        <v>5</v>
      </c>
      <c r="O3424" s="6">
        <v>0</v>
      </c>
      <c r="P3424" t="s">
        <v>106</v>
      </c>
      <c r="Q3424" t="s">
        <v>107</v>
      </c>
      <c r="R3424">
        <f>IF(F3424="Monthly",2,0)
+IF(E3424&lt;=6,2,0)
+IF(N3424&lt;=2,2,0)
+IF(L3424&gt;=4,2,0)
+IF(M3424&gt;=2,1,0)
+IF(H3424&gt;=_xlfn.PERCENTILE.INC($H$2:$H$10001,0.75),1,0)</f>
        <v>0</v>
      </c>
      <c r="S3424" t="str">
        <f>IF(R3424&gt;=7,"High",IF(R3424&gt;=4,"Medium","Low"))</f>
        <v>Low</v>
      </c>
    </row>
    <row r="3425" spans="1:19">
      <c r="A3425" t="s">
        <v>3550</v>
      </c>
      <c r="B3425">
        <v>25</v>
      </c>
      <c r="C3425" t="s">
        <v>101</v>
      </c>
      <c r="D3425" t="s">
        <v>113</v>
      </c>
      <c r="E3425">
        <v>38</v>
      </c>
      <c r="F3425" t="s">
        <v>109</v>
      </c>
      <c r="G3425" t="s">
        <v>104</v>
      </c>
      <c r="H3425" s="5">
        <v>469</v>
      </c>
      <c r="I3425" s="5">
        <v>17289.099999999999</v>
      </c>
      <c r="J3425" t="s">
        <v>134</v>
      </c>
      <c r="K3425" t="s">
        <v>106</v>
      </c>
      <c r="L3425">
        <v>0</v>
      </c>
      <c r="M3425">
        <v>0</v>
      </c>
      <c r="N3425">
        <v>5</v>
      </c>
      <c r="O3425" s="6">
        <v>0</v>
      </c>
      <c r="P3425" t="s">
        <v>107</v>
      </c>
      <c r="Q3425" t="s">
        <v>107</v>
      </c>
      <c r="R3425">
        <f>IF(F3425="Monthly",2,0)
+IF(E3425&lt;=6,2,0)
+IF(N3425&lt;=2,2,0)
+IF(L3425&gt;=4,2,0)
+IF(M3425&gt;=2,1,0)
+IF(H3425&gt;=_xlfn.PERCENTILE.INC($H$2:$H$10001,0.75),1,0)</f>
        <v>0</v>
      </c>
      <c r="S3425" t="str">
        <f>IF(R3425&gt;=7,"High",IF(R3425&gt;=4,"Medium","Low"))</f>
        <v>Low</v>
      </c>
    </row>
    <row r="3426" spans="1:19">
      <c r="A3426" t="s">
        <v>3551</v>
      </c>
      <c r="B3426">
        <v>40</v>
      </c>
      <c r="C3426" t="s">
        <v>112</v>
      </c>
      <c r="D3426" t="s">
        <v>123</v>
      </c>
      <c r="E3426">
        <v>19</v>
      </c>
      <c r="F3426" t="s">
        <v>103</v>
      </c>
      <c r="G3426" t="s">
        <v>110</v>
      </c>
      <c r="H3426" s="5">
        <v>672</v>
      </c>
      <c r="I3426" s="5">
        <v>12756.61</v>
      </c>
      <c r="J3426" t="s">
        <v>134</v>
      </c>
      <c r="K3426" t="s">
        <v>106</v>
      </c>
      <c r="L3426">
        <v>0</v>
      </c>
      <c r="M3426">
        <v>0</v>
      </c>
      <c r="N3426">
        <v>5</v>
      </c>
      <c r="O3426" s="6">
        <v>0</v>
      </c>
      <c r="P3426" t="s">
        <v>107</v>
      </c>
      <c r="Q3426" t="s">
        <v>107</v>
      </c>
      <c r="R3426">
        <f>IF(F3426="Monthly",2,0)
+IF(E3426&lt;=6,2,0)
+IF(N3426&lt;=2,2,0)
+IF(L3426&gt;=4,2,0)
+IF(M3426&gt;=2,1,0)
+IF(H3426&gt;=_xlfn.PERCENTILE.INC($H$2:$H$10001,0.75),1,0)</f>
        <v>2</v>
      </c>
      <c r="S3426" t="str">
        <f>IF(R3426&gt;=7,"High",IF(R3426&gt;=4,"Medium","Low"))</f>
        <v>Low</v>
      </c>
    </row>
    <row r="3427" spans="1:19">
      <c r="A3427" t="s">
        <v>3552</v>
      </c>
      <c r="B3427">
        <v>33</v>
      </c>
      <c r="C3427" t="s">
        <v>112</v>
      </c>
      <c r="D3427" t="s">
        <v>137</v>
      </c>
      <c r="E3427">
        <v>38</v>
      </c>
      <c r="F3427" t="s">
        <v>109</v>
      </c>
      <c r="G3427" t="s">
        <v>129</v>
      </c>
      <c r="H3427" s="5">
        <v>1015</v>
      </c>
      <c r="I3427" s="5">
        <v>36899.449999999997</v>
      </c>
      <c r="J3427" t="s">
        <v>115</v>
      </c>
      <c r="K3427" t="s">
        <v>106</v>
      </c>
      <c r="L3427">
        <v>0</v>
      </c>
      <c r="M3427">
        <v>0</v>
      </c>
      <c r="N3427">
        <v>4</v>
      </c>
      <c r="O3427" s="6">
        <v>5</v>
      </c>
      <c r="P3427" t="s">
        <v>107</v>
      </c>
      <c r="Q3427" t="s">
        <v>107</v>
      </c>
      <c r="R3427">
        <f>IF(F3427="Monthly",2,0)
+IF(E3427&lt;=6,2,0)
+IF(N3427&lt;=2,2,0)
+IF(L3427&gt;=4,2,0)
+IF(M3427&gt;=2,1,0)
+IF(H3427&gt;=_xlfn.PERCENTILE.INC($H$2:$H$10001,0.75),1,0)</f>
        <v>1</v>
      </c>
      <c r="S3427" t="str">
        <f>IF(R3427&gt;=7,"High",IF(R3427&gt;=4,"Medium","Low"))</f>
        <v>Low</v>
      </c>
    </row>
    <row r="3428" spans="1:19">
      <c r="A3428" t="s">
        <v>3553</v>
      </c>
      <c r="B3428">
        <v>42</v>
      </c>
      <c r="C3428" t="s">
        <v>101</v>
      </c>
      <c r="D3428" t="s">
        <v>159</v>
      </c>
      <c r="E3428">
        <v>11</v>
      </c>
      <c r="F3428" t="s">
        <v>103</v>
      </c>
      <c r="G3428" t="s">
        <v>104</v>
      </c>
      <c r="H3428" s="5">
        <v>477</v>
      </c>
      <c r="I3428" s="5">
        <v>5344.07</v>
      </c>
      <c r="J3428" t="s">
        <v>117</v>
      </c>
      <c r="K3428" t="s">
        <v>107</v>
      </c>
      <c r="L3428">
        <v>0</v>
      </c>
      <c r="M3428">
        <v>0</v>
      </c>
      <c r="N3428">
        <v>5</v>
      </c>
      <c r="O3428" s="6">
        <v>0</v>
      </c>
      <c r="P3428" t="s">
        <v>107</v>
      </c>
      <c r="Q3428" t="s">
        <v>107</v>
      </c>
      <c r="R3428">
        <f>IF(F3428="Monthly",2,0)
+IF(E3428&lt;=6,2,0)
+IF(N3428&lt;=2,2,0)
+IF(L3428&gt;=4,2,0)
+IF(M3428&gt;=2,1,0)
+IF(H3428&gt;=_xlfn.PERCENTILE.INC($H$2:$H$10001,0.75),1,0)</f>
        <v>2</v>
      </c>
      <c r="S3428" t="str">
        <f>IF(R3428&gt;=7,"High",IF(R3428&gt;=4,"Medium","Low"))</f>
        <v>Low</v>
      </c>
    </row>
    <row r="3429" spans="1:19">
      <c r="A3429" t="s">
        <v>3554</v>
      </c>
      <c r="B3429">
        <v>20</v>
      </c>
      <c r="C3429" t="s">
        <v>112</v>
      </c>
      <c r="D3429" t="s">
        <v>133</v>
      </c>
      <c r="E3429">
        <v>36</v>
      </c>
      <c r="F3429" t="s">
        <v>103</v>
      </c>
      <c r="G3429" t="s">
        <v>104</v>
      </c>
      <c r="H3429" s="5">
        <v>515</v>
      </c>
      <c r="I3429" s="5">
        <v>18192.830000000002</v>
      </c>
      <c r="J3429" t="s">
        <v>105</v>
      </c>
      <c r="K3429" t="s">
        <v>106</v>
      </c>
      <c r="L3429">
        <v>2</v>
      </c>
      <c r="M3429">
        <v>3</v>
      </c>
      <c r="N3429">
        <v>3</v>
      </c>
      <c r="O3429" s="6">
        <v>0</v>
      </c>
      <c r="P3429" t="s">
        <v>107</v>
      </c>
      <c r="Q3429" t="s">
        <v>107</v>
      </c>
      <c r="R3429">
        <f>IF(F3429="Monthly",2,0)
+IF(E3429&lt;=6,2,0)
+IF(N3429&lt;=2,2,0)
+IF(L3429&gt;=4,2,0)
+IF(M3429&gt;=2,1,0)
+IF(H3429&gt;=_xlfn.PERCENTILE.INC($H$2:$H$10001,0.75),1,0)</f>
        <v>3</v>
      </c>
      <c r="S3429" t="str">
        <f>IF(R3429&gt;=7,"High",IF(R3429&gt;=4,"Medium","Low"))</f>
        <v>Low</v>
      </c>
    </row>
    <row r="3430" spans="1:19">
      <c r="A3430" t="s">
        <v>3555</v>
      </c>
      <c r="B3430">
        <v>49</v>
      </c>
      <c r="C3430" t="s">
        <v>101</v>
      </c>
      <c r="D3430" t="s">
        <v>137</v>
      </c>
      <c r="E3430">
        <v>19</v>
      </c>
      <c r="F3430" t="s">
        <v>109</v>
      </c>
      <c r="G3430" t="s">
        <v>129</v>
      </c>
      <c r="H3430" s="5">
        <v>1062</v>
      </c>
      <c r="I3430" s="5">
        <v>20045.72</v>
      </c>
      <c r="J3430" t="s">
        <v>117</v>
      </c>
      <c r="K3430" t="s">
        <v>106</v>
      </c>
      <c r="L3430">
        <v>0</v>
      </c>
      <c r="M3430">
        <v>0</v>
      </c>
      <c r="N3430">
        <v>4</v>
      </c>
      <c r="O3430" s="6">
        <v>0</v>
      </c>
      <c r="P3430" t="s">
        <v>106</v>
      </c>
      <c r="Q3430" t="s">
        <v>107</v>
      </c>
      <c r="R3430">
        <f>IF(F3430="Monthly",2,0)
+IF(E3430&lt;=6,2,0)
+IF(N3430&lt;=2,2,0)
+IF(L3430&gt;=4,2,0)
+IF(M3430&gt;=2,1,0)
+IF(H3430&gt;=_xlfn.PERCENTILE.INC($H$2:$H$10001,0.75),1,0)</f>
        <v>1</v>
      </c>
      <c r="S3430" t="str">
        <f>IF(R3430&gt;=7,"High",IF(R3430&gt;=4,"Medium","Low"))</f>
        <v>Low</v>
      </c>
    </row>
    <row r="3431" spans="1:19">
      <c r="A3431" t="s">
        <v>3556</v>
      </c>
      <c r="B3431">
        <v>36</v>
      </c>
      <c r="C3431" t="s">
        <v>101</v>
      </c>
      <c r="D3431" t="s">
        <v>102</v>
      </c>
      <c r="E3431">
        <v>36</v>
      </c>
      <c r="F3431" t="s">
        <v>121</v>
      </c>
      <c r="G3431" t="s">
        <v>104</v>
      </c>
      <c r="H3431" s="5">
        <v>467</v>
      </c>
      <c r="I3431" s="5">
        <v>16614.37</v>
      </c>
      <c r="J3431" t="s">
        <v>117</v>
      </c>
      <c r="K3431" t="s">
        <v>106</v>
      </c>
      <c r="L3431">
        <v>2</v>
      </c>
      <c r="M3431">
        <v>1</v>
      </c>
      <c r="N3431">
        <v>5</v>
      </c>
      <c r="O3431" s="6">
        <v>0</v>
      </c>
      <c r="P3431" t="s">
        <v>107</v>
      </c>
      <c r="Q3431" t="s">
        <v>107</v>
      </c>
      <c r="R3431">
        <f>IF(F3431="Monthly",2,0)
+IF(E3431&lt;=6,2,0)
+IF(N3431&lt;=2,2,0)
+IF(L3431&gt;=4,2,0)
+IF(M3431&gt;=2,1,0)
+IF(H3431&gt;=_xlfn.PERCENTILE.INC($H$2:$H$10001,0.75),1,0)</f>
        <v>0</v>
      </c>
      <c r="S3431" t="str">
        <f>IF(R3431&gt;=7,"High",IF(R3431&gt;=4,"Medium","Low"))</f>
        <v>Low</v>
      </c>
    </row>
    <row r="3432" spans="1:19">
      <c r="A3432" t="s">
        <v>3557</v>
      </c>
      <c r="B3432">
        <v>28</v>
      </c>
      <c r="C3432" t="s">
        <v>112</v>
      </c>
      <c r="D3432" t="s">
        <v>128</v>
      </c>
      <c r="E3432">
        <v>58</v>
      </c>
      <c r="F3432" t="s">
        <v>103</v>
      </c>
      <c r="G3432" t="s">
        <v>110</v>
      </c>
      <c r="H3432" s="5">
        <v>639</v>
      </c>
      <c r="I3432" s="5">
        <v>36016.58</v>
      </c>
      <c r="J3432" t="s">
        <v>134</v>
      </c>
      <c r="K3432" t="s">
        <v>106</v>
      </c>
      <c r="L3432">
        <v>0</v>
      </c>
      <c r="M3432">
        <v>0</v>
      </c>
      <c r="N3432">
        <v>4</v>
      </c>
      <c r="O3432" s="6">
        <v>0</v>
      </c>
      <c r="P3432" t="s">
        <v>107</v>
      </c>
      <c r="Q3432" t="s">
        <v>107</v>
      </c>
      <c r="R3432">
        <f>IF(F3432="Monthly",2,0)
+IF(E3432&lt;=6,2,0)
+IF(N3432&lt;=2,2,0)
+IF(L3432&gt;=4,2,0)
+IF(M3432&gt;=2,1,0)
+IF(H3432&gt;=_xlfn.PERCENTILE.INC($H$2:$H$10001,0.75),1,0)</f>
        <v>2</v>
      </c>
      <c r="S3432" t="str">
        <f>IF(R3432&gt;=7,"High",IF(R3432&gt;=4,"Medium","Low"))</f>
        <v>Low</v>
      </c>
    </row>
    <row r="3433" spans="1:19">
      <c r="A3433" t="s">
        <v>3558</v>
      </c>
      <c r="B3433">
        <v>40</v>
      </c>
      <c r="C3433" t="s">
        <v>101</v>
      </c>
      <c r="D3433" t="s">
        <v>119</v>
      </c>
      <c r="E3433">
        <v>20</v>
      </c>
      <c r="F3433" t="s">
        <v>103</v>
      </c>
      <c r="G3433" t="s">
        <v>129</v>
      </c>
      <c r="H3433" s="5">
        <v>981</v>
      </c>
      <c r="I3433" s="5">
        <v>19054.490000000002</v>
      </c>
      <c r="J3433" t="s">
        <v>140</v>
      </c>
      <c r="K3433" t="s">
        <v>106</v>
      </c>
      <c r="L3433">
        <v>0</v>
      </c>
      <c r="M3433">
        <v>0</v>
      </c>
      <c r="N3433">
        <v>5</v>
      </c>
      <c r="O3433" s="6">
        <v>0</v>
      </c>
      <c r="P3433" t="s">
        <v>107</v>
      </c>
      <c r="Q3433" t="s">
        <v>107</v>
      </c>
      <c r="R3433">
        <f>IF(F3433="Monthly",2,0)
+IF(E3433&lt;=6,2,0)
+IF(N3433&lt;=2,2,0)
+IF(L3433&gt;=4,2,0)
+IF(M3433&gt;=2,1,0)
+IF(H3433&gt;=_xlfn.PERCENTILE.INC($H$2:$H$10001,0.75),1,0)</f>
        <v>3</v>
      </c>
      <c r="S3433" t="str">
        <f>IF(R3433&gt;=7,"High",IF(R3433&gt;=4,"Medium","Low"))</f>
        <v>Low</v>
      </c>
    </row>
    <row r="3434" spans="1:19">
      <c r="A3434" t="s">
        <v>3559</v>
      </c>
      <c r="B3434">
        <v>42</v>
      </c>
      <c r="C3434" t="s">
        <v>112</v>
      </c>
      <c r="D3434" t="s">
        <v>102</v>
      </c>
      <c r="E3434">
        <v>29</v>
      </c>
      <c r="F3434" t="s">
        <v>103</v>
      </c>
      <c r="G3434" t="s">
        <v>104</v>
      </c>
      <c r="H3434" s="5">
        <v>584</v>
      </c>
      <c r="I3434" s="5">
        <v>16483.650000000001</v>
      </c>
      <c r="J3434" t="s">
        <v>105</v>
      </c>
      <c r="K3434" t="s">
        <v>107</v>
      </c>
      <c r="L3434">
        <v>0</v>
      </c>
      <c r="M3434">
        <v>0</v>
      </c>
      <c r="N3434">
        <v>4</v>
      </c>
      <c r="O3434" s="6">
        <v>0</v>
      </c>
      <c r="P3434" t="s">
        <v>107</v>
      </c>
      <c r="Q3434" t="s">
        <v>107</v>
      </c>
      <c r="R3434">
        <f>IF(F3434="Monthly",2,0)
+IF(E3434&lt;=6,2,0)
+IF(N3434&lt;=2,2,0)
+IF(L3434&gt;=4,2,0)
+IF(M3434&gt;=2,1,0)
+IF(H3434&gt;=_xlfn.PERCENTILE.INC($H$2:$H$10001,0.75),1,0)</f>
        <v>2</v>
      </c>
      <c r="S3434" t="str">
        <f>IF(R3434&gt;=7,"High",IF(R3434&gt;=4,"Medium","Low"))</f>
        <v>Low</v>
      </c>
    </row>
    <row r="3435" spans="1:19">
      <c r="A3435" t="s">
        <v>3560</v>
      </c>
      <c r="B3435">
        <v>18</v>
      </c>
      <c r="C3435" t="s">
        <v>101</v>
      </c>
      <c r="D3435" t="s">
        <v>123</v>
      </c>
      <c r="E3435">
        <v>29</v>
      </c>
      <c r="F3435" t="s">
        <v>103</v>
      </c>
      <c r="G3435" t="s">
        <v>110</v>
      </c>
      <c r="H3435" s="5">
        <v>734</v>
      </c>
      <c r="I3435" s="5">
        <v>21314.83</v>
      </c>
      <c r="J3435" t="s">
        <v>115</v>
      </c>
      <c r="K3435" t="s">
        <v>106</v>
      </c>
      <c r="L3435">
        <v>0</v>
      </c>
      <c r="M3435">
        <v>0</v>
      </c>
      <c r="N3435">
        <v>4</v>
      </c>
      <c r="O3435" s="6">
        <v>0</v>
      </c>
      <c r="P3435" t="s">
        <v>107</v>
      </c>
      <c r="Q3435" t="s">
        <v>107</v>
      </c>
      <c r="R3435">
        <f>IF(F3435="Monthly",2,0)
+IF(E3435&lt;=6,2,0)
+IF(N3435&lt;=2,2,0)
+IF(L3435&gt;=4,2,0)
+IF(M3435&gt;=2,1,0)
+IF(H3435&gt;=_xlfn.PERCENTILE.INC($H$2:$H$10001,0.75),1,0)</f>
        <v>2</v>
      </c>
      <c r="S3435" t="str">
        <f>IF(R3435&gt;=7,"High",IF(R3435&gt;=4,"Medium","Low"))</f>
        <v>Low</v>
      </c>
    </row>
    <row r="3436" spans="1:19">
      <c r="A3436" t="s">
        <v>3561</v>
      </c>
      <c r="B3436">
        <v>53</v>
      </c>
      <c r="C3436" t="s">
        <v>101</v>
      </c>
      <c r="D3436" t="s">
        <v>119</v>
      </c>
      <c r="E3436">
        <v>30</v>
      </c>
      <c r="F3436" t="s">
        <v>121</v>
      </c>
      <c r="G3436" t="s">
        <v>129</v>
      </c>
      <c r="H3436" s="5">
        <v>1087</v>
      </c>
      <c r="I3436" s="5">
        <v>33245.360000000001</v>
      </c>
      <c r="J3436" t="s">
        <v>140</v>
      </c>
      <c r="K3436" t="s">
        <v>106</v>
      </c>
      <c r="L3436">
        <v>0</v>
      </c>
      <c r="M3436">
        <v>0</v>
      </c>
      <c r="N3436">
        <v>5</v>
      </c>
      <c r="O3436" s="6">
        <v>0</v>
      </c>
      <c r="P3436" t="s">
        <v>107</v>
      </c>
      <c r="Q3436" t="s">
        <v>107</v>
      </c>
      <c r="R3436">
        <f>IF(F3436="Monthly",2,0)
+IF(E3436&lt;=6,2,0)
+IF(N3436&lt;=2,2,0)
+IF(L3436&gt;=4,2,0)
+IF(M3436&gt;=2,1,0)
+IF(H3436&gt;=_xlfn.PERCENTILE.INC($H$2:$H$10001,0.75),1,0)</f>
        <v>1</v>
      </c>
      <c r="S3436" t="str">
        <f>IF(R3436&gt;=7,"High",IF(R3436&gt;=4,"Medium","Low"))</f>
        <v>Low</v>
      </c>
    </row>
    <row r="3437" spans="1:19">
      <c r="A3437" t="s">
        <v>3562</v>
      </c>
      <c r="B3437">
        <v>32</v>
      </c>
      <c r="C3437" t="s">
        <v>101</v>
      </c>
      <c r="D3437" t="s">
        <v>102</v>
      </c>
      <c r="E3437">
        <v>25</v>
      </c>
      <c r="F3437" t="s">
        <v>121</v>
      </c>
      <c r="G3437" t="s">
        <v>104</v>
      </c>
      <c r="H3437" s="5">
        <v>452</v>
      </c>
      <c r="I3437" s="5">
        <v>9421.52</v>
      </c>
      <c r="J3437" t="s">
        <v>117</v>
      </c>
      <c r="K3437" t="s">
        <v>107</v>
      </c>
      <c r="L3437">
        <v>0</v>
      </c>
      <c r="M3437">
        <v>0</v>
      </c>
      <c r="N3437">
        <v>5</v>
      </c>
      <c r="O3437" s="6">
        <v>15</v>
      </c>
      <c r="P3437" t="s">
        <v>107</v>
      </c>
      <c r="Q3437" t="s">
        <v>106</v>
      </c>
      <c r="R3437">
        <f>IF(F3437="Monthly",2,0)
+IF(E3437&lt;=6,2,0)
+IF(N3437&lt;=2,2,0)
+IF(L3437&gt;=4,2,0)
+IF(M3437&gt;=2,1,0)
+IF(H3437&gt;=_xlfn.PERCENTILE.INC($H$2:$H$10001,0.75),1,0)</f>
        <v>0</v>
      </c>
      <c r="S3437" t="str">
        <f>IF(R3437&gt;=7,"High",IF(R3437&gt;=4,"Medium","Low"))</f>
        <v>Low</v>
      </c>
    </row>
    <row r="3438" spans="1:19">
      <c r="A3438" t="s">
        <v>3563</v>
      </c>
      <c r="B3438">
        <v>18</v>
      </c>
      <c r="C3438" t="s">
        <v>112</v>
      </c>
      <c r="D3438" t="s">
        <v>119</v>
      </c>
      <c r="E3438">
        <v>33</v>
      </c>
      <c r="F3438" t="s">
        <v>103</v>
      </c>
      <c r="G3438" t="s">
        <v>110</v>
      </c>
      <c r="H3438" s="5">
        <v>669</v>
      </c>
      <c r="I3438" s="5">
        <v>21608.81</v>
      </c>
      <c r="J3438" t="s">
        <v>105</v>
      </c>
      <c r="K3438" t="s">
        <v>106</v>
      </c>
      <c r="L3438">
        <v>1</v>
      </c>
      <c r="M3438">
        <v>0</v>
      </c>
      <c r="N3438">
        <v>4</v>
      </c>
      <c r="O3438" s="6">
        <v>0</v>
      </c>
      <c r="P3438" t="s">
        <v>106</v>
      </c>
      <c r="Q3438" t="s">
        <v>106</v>
      </c>
      <c r="R3438">
        <f>IF(F3438="Monthly",2,0)
+IF(E3438&lt;=6,2,0)
+IF(N3438&lt;=2,2,0)
+IF(L3438&gt;=4,2,0)
+IF(M3438&gt;=2,1,0)
+IF(H3438&gt;=_xlfn.PERCENTILE.INC($H$2:$H$10001,0.75),1,0)</f>
        <v>2</v>
      </c>
      <c r="S3438" t="str">
        <f>IF(R3438&gt;=7,"High",IF(R3438&gt;=4,"Medium","Low"))</f>
        <v>Low</v>
      </c>
    </row>
    <row r="3439" spans="1:19">
      <c r="A3439" t="s">
        <v>3564</v>
      </c>
      <c r="B3439">
        <v>34</v>
      </c>
      <c r="C3439" t="s">
        <v>112</v>
      </c>
      <c r="D3439" t="s">
        <v>128</v>
      </c>
      <c r="E3439">
        <v>17</v>
      </c>
      <c r="F3439" t="s">
        <v>103</v>
      </c>
      <c r="G3439" t="s">
        <v>104</v>
      </c>
      <c r="H3439" s="5">
        <v>508</v>
      </c>
      <c r="I3439" s="5">
        <v>8777.9699999999993</v>
      </c>
      <c r="J3439" t="s">
        <v>117</v>
      </c>
      <c r="K3439" t="s">
        <v>106</v>
      </c>
      <c r="L3439">
        <v>1</v>
      </c>
      <c r="M3439">
        <v>0</v>
      </c>
      <c r="N3439">
        <v>4</v>
      </c>
      <c r="O3439" s="6">
        <v>0</v>
      </c>
      <c r="P3439" t="s">
        <v>106</v>
      </c>
      <c r="Q3439" t="s">
        <v>107</v>
      </c>
      <c r="R3439">
        <f>IF(F3439="Monthly",2,0)
+IF(E3439&lt;=6,2,0)
+IF(N3439&lt;=2,2,0)
+IF(L3439&gt;=4,2,0)
+IF(M3439&gt;=2,1,0)
+IF(H3439&gt;=_xlfn.PERCENTILE.INC($H$2:$H$10001,0.75),1,0)</f>
        <v>2</v>
      </c>
      <c r="S3439" t="str">
        <f>IF(R3439&gt;=7,"High",IF(R3439&gt;=4,"Medium","Low"))</f>
        <v>Low</v>
      </c>
    </row>
    <row r="3440" spans="1:19">
      <c r="A3440" t="s">
        <v>3565</v>
      </c>
      <c r="B3440">
        <v>38</v>
      </c>
      <c r="C3440" t="s">
        <v>101</v>
      </c>
      <c r="D3440" t="s">
        <v>113</v>
      </c>
      <c r="E3440">
        <v>50</v>
      </c>
      <c r="F3440" t="s">
        <v>103</v>
      </c>
      <c r="G3440" t="s">
        <v>104</v>
      </c>
      <c r="H3440" s="5">
        <v>499</v>
      </c>
      <c r="I3440" s="5">
        <v>25079.91</v>
      </c>
      <c r="J3440" t="s">
        <v>117</v>
      </c>
      <c r="K3440" t="s">
        <v>107</v>
      </c>
      <c r="L3440">
        <v>2</v>
      </c>
      <c r="M3440">
        <v>1</v>
      </c>
      <c r="N3440">
        <v>3</v>
      </c>
      <c r="O3440" s="6">
        <v>0</v>
      </c>
      <c r="P3440" t="s">
        <v>107</v>
      </c>
      <c r="Q3440" t="s">
        <v>106</v>
      </c>
      <c r="R3440">
        <f>IF(F3440="Monthly",2,0)
+IF(E3440&lt;=6,2,0)
+IF(N3440&lt;=2,2,0)
+IF(L3440&gt;=4,2,0)
+IF(M3440&gt;=2,1,0)
+IF(H3440&gt;=_xlfn.PERCENTILE.INC($H$2:$H$10001,0.75),1,0)</f>
        <v>2</v>
      </c>
      <c r="S3440" t="str">
        <f>IF(R3440&gt;=7,"High",IF(R3440&gt;=4,"Medium","Low"))</f>
        <v>Low</v>
      </c>
    </row>
    <row r="3441" spans="1:19">
      <c r="A3441" t="s">
        <v>3566</v>
      </c>
      <c r="B3441">
        <v>25</v>
      </c>
      <c r="C3441" t="s">
        <v>101</v>
      </c>
      <c r="D3441" t="s">
        <v>102</v>
      </c>
      <c r="E3441">
        <v>27</v>
      </c>
      <c r="F3441" t="s">
        <v>103</v>
      </c>
      <c r="G3441" t="s">
        <v>104</v>
      </c>
      <c r="H3441" s="5">
        <v>549</v>
      </c>
      <c r="I3441" s="5">
        <v>14655.76</v>
      </c>
      <c r="J3441" t="s">
        <v>134</v>
      </c>
      <c r="K3441" t="s">
        <v>107</v>
      </c>
      <c r="L3441">
        <v>4</v>
      </c>
      <c r="M3441">
        <v>0</v>
      </c>
      <c r="N3441">
        <v>4</v>
      </c>
      <c r="O3441" s="6">
        <v>0</v>
      </c>
      <c r="P3441" t="s">
        <v>107</v>
      </c>
      <c r="Q3441" t="s">
        <v>107</v>
      </c>
      <c r="R3441">
        <f>IF(F3441="Monthly",2,0)
+IF(E3441&lt;=6,2,0)
+IF(N3441&lt;=2,2,0)
+IF(L3441&gt;=4,2,0)
+IF(M3441&gt;=2,1,0)
+IF(H3441&gt;=_xlfn.PERCENTILE.INC($H$2:$H$10001,0.75),1,0)</f>
        <v>4</v>
      </c>
      <c r="S3441" t="str">
        <f>IF(R3441&gt;=7,"High",IF(R3441&gt;=4,"Medium","Low"))</f>
        <v>Medium</v>
      </c>
    </row>
    <row r="3442" spans="1:19">
      <c r="A3442" t="s">
        <v>3567</v>
      </c>
      <c r="B3442">
        <v>21</v>
      </c>
      <c r="C3442" t="s">
        <v>112</v>
      </c>
      <c r="D3442" t="s">
        <v>126</v>
      </c>
      <c r="E3442">
        <v>6</v>
      </c>
      <c r="F3442" t="s">
        <v>103</v>
      </c>
      <c r="G3442" t="s">
        <v>110</v>
      </c>
      <c r="H3442" s="5">
        <v>730</v>
      </c>
      <c r="I3442" s="5">
        <v>4043.9</v>
      </c>
      <c r="J3442" t="s">
        <v>105</v>
      </c>
      <c r="K3442" t="s">
        <v>106</v>
      </c>
      <c r="L3442">
        <v>4</v>
      </c>
      <c r="M3442">
        <v>1</v>
      </c>
      <c r="N3442">
        <v>5</v>
      </c>
      <c r="O3442" s="6">
        <v>10</v>
      </c>
      <c r="P3442" t="s">
        <v>107</v>
      </c>
      <c r="Q3442" t="s">
        <v>107</v>
      </c>
      <c r="R3442">
        <f>IF(F3442="Monthly",2,0)
+IF(E3442&lt;=6,2,0)
+IF(N3442&lt;=2,2,0)
+IF(L3442&gt;=4,2,0)
+IF(M3442&gt;=2,1,0)
+IF(H3442&gt;=_xlfn.PERCENTILE.INC($H$2:$H$10001,0.75),1,0)</f>
        <v>6</v>
      </c>
      <c r="S3442" t="str">
        <f>IF(R3442&gt;=7,"High",IF(R3442&gt;=4,"Medium","Low"))</f>
        <v>Medium</v>
      </c>
    </row>
    <row r="3443" spans="1:19">
      <c r="A3443" t="s">
        <v>3568</v>
      </c>
      <c r="B3443">
        <v>32</v>
      </c>
      <c r="C3443" t="s">
        <v>101</v>
      </c>
      <c r="D3443" t="s">
        <v>159</v>
      </c>
      <c r="E3443">
        <v>12</v>
      </c>
      <c r="F3443" t="s">
        <v>103</v>
      </c>
      <c r="G3443" t="s">
        <v>110</v>
      </c>
      <c r="H3443" s="5">
        <v>734</v>
      </c>
      <c r="I3443" s="5">
        <v>8809.48</v>
      </c>
      <c r="J3443" t="s">
        <v>140</v>
      </c>
      <c r="K3443" t="s">
        <v>106</v>
      </c>
      <c r="L3443">
        <v>0</v>
      </c>
      <c r="M3443">
        <v>0</v>
      </c>
      <c r="N3443">
        <v>5</v>
      </c>
      <c r="O3443" s="6">
        <v>0</v>
      </c>
      <c r="P3443" t="s">
        <v>106</v>
      </c>
      <c r="Q3443" t="s">
        <v>107</v>
      </c>
      <c r="R3443">
        <f>IF(F3443="Monthly",2,0)
+IF(E3443&lt;=6,2,0)
+IF(N3443&lt;=2,2,0)
+IF(L3443&gt;=4,2,0)
+IF(M3443&gt;=2,1,0)
+IF(H3443&gt;=_xlfn.PERCENTILE.INC($H$2:$H$10001,0.75),1,0)</f>
        <v>2</v>
      </c>
      <c r="S3443" t="str">
        <f>IF(R3443&gt;=7,"High",IF(R3443&gt;=4,"Medium","Low"))</f>
        <v>Low</v>
      </c>
    </row>
    <row r="3444" spans="1:19">
      <c r="A3444" t="s">
        <v>3569</v>
      </c>
      <c r="B3444">
        <v>18</v>
      </c>
      <c r="C3444" t="s">
        <v>112</v>
      </c>
      <c r="D3444" t="s">
        <v>119</v>
      </c>
      <c r="E3444">
        <v>34</v>
      </c>
      <c r="F3444" t="s">
        <v>103</v>
      </c>
      <c r="G3444" t="s">
        <v>129</v>
      </c>
      <c r="H3444" s="5">
        <v>1030</v>
      </c>
      <c r="I3444" s="5">
        <v>35810.82</v>
      </c>
      <c r="J3444" t="s">
        <v>105</v>
      </c>
      <c r="K3444" t="s">
        <v>106</v>
      </c>
      <c r="L3444">
        <v>2</v>
      </c>
      <c r="M3444">
        <v>0</v>
      </c>
      <c r="N3444">
        <v>5</v>
      </c>
      <c r="O3444" s="6">
        <v>0</v>
      </c>
      <c r="P3444" t="s">
        <v>107</v>
      </c>
      <c r="Q3444" t="s">
        <v>106</v>
      </c>
      <c r="R3444">
        <f>IF(F3444="Monthly",2,0)
+IF(E3444&lt;=6,2,0)
+IF(N3444&lt;=2,2,0)
+IF(L3444&gt;=4,2,0)
+IF(M3444&gt;=2,1,0)
+IF(H3444&gt;=_xlfn.PERCENTILE.INC($H$2:$H$10001,0.75),1,0)</f>
        <v>3</v>
      </c>
      <c r="S3444" t="str">
        <f>IF(R3444&gt;=7,"High",IF(R3444&gt;=4,"Medium","Low"))</f>
        <v>Low</v>
      </c>
    </row>
    <row r="3445" spans="1:19">
      <c r="A3445" t="s">
        <v>3570</v>
      </c>
      <c r="B3445">
        <v>46</v>
      </c>
      <c r="C3445" t="s">
        <v>112</v>
      </c>
      <c r="D3445" t="s">
        <v>126</v>
      </c>
      <c r="E3445">
        <v>33</v>
      </c>
      <c r="F3445" t="s">
        <v>103</v>
      </c>
      <c r="G3445" t="s">
        <v>110</v>
      </c>
      <c r="H3445" s="5">
        <v>753</v>
      </c>
      <c r="I3445" s="5">
        <v>25259.71</v>
      </c>
      <c r="J3445" t="s">
        <v>115</v>
      </c>
      <c r="K3445" t="s">
        <v>106</v>
      </c>
      <c r="L3445">
        <v>3</v>
      </c>
      <c r="M3445">
        <v>2</v>
      </c>
      <c r="N3445">
        <v>3</v>
      </c>
      <c r="O3445" s="6">
        <v>0</v>
      </c>
      <c r="P3445" t="s">
        <v>107</v>
      </c>
      <c r="Q3445" t="s">
        <v>106</v>
      </c>
      <c r="R3445">
        <f>IF(F3445="Monthly",2,0)
+IF(E3445&lt;=6,2,0)
+IF(N3445&lt;=2,2,0)
+IF(L3445&gt;=4,2,0)
+IF(M3445&gt;=2,1,0)
+IF(H3445&gt;=_xlfn.PERCENTILE.INC($H$2:$H$10001,0.75),1,0)</f>
        <v>3</v>
      </c>
      <c r="S3445" t="str">
        <f>IF(R3445&gt;=7,"High",IF(R3445&gt;=4,"Medium","Low"))</f>
        <v>Low</v>
      </c>
    </row>
    <row r="3446" spans="1:19">
      <c r="A3446" t="s">
        <v>3571</v>
      </c>
      <c r="B3446">
        <v>49</v>
      </c>
      <c r="C3446" t="s">
        <v>112</v>
      </c>
      <c r="D3446" t="s">
        <v>131</v>
      </c>
      <c r="E3446">
        <v>18</v>
      </c>
      <c r="F3446" t="s">
        <v>103</v>
      </c>
      <c r="G3446" t="s">
        <v>104</v>
      </c>
      <c r="H3446" s="5">
        <v>532</v>
      </c>
      <c r="I3446" s="5">
        <v>9484.1200000000008</v>
      </c>
      <c r="J3446" t="s">
        <v>134</v>
      </c>
      <c r="K3446" t="s">
        <v>106</v>
      </c>
      <c r="L3446">
        <v>1</v>
      </c>
      <c r="M3446">
        <v>0</v>
      </c>
      <c r="N3446">
        <v>4</v>
      </c>
      <c r="O3446" s="6">
        <v>0</v>
      </c>
      <c r="P3446" t="s">
        <v>106</v>
      </c>
      <c r="Q3446" t="s">
        <v>107</v>
      </c>
      <c r="R3446">
        <f>IF(F3446="Monthly",2,0)
+IF(E3446&lt;=6,2,0)
+IF(N3446&lt;=2,2,0)
+IF(L3446&gt;=4,2,0)
+IF(M3446&gt;=2,1,0)
+IF(H3446&gt;=_xlfn.PERCENTILE.INC($H$2:$H$10001,0.75),1,0)</f>
        <v>2</v>
      </c>
      <c r="S3446" t="str">
        <f>IF(R3446&gt;=7,"High",IF(R3446&gt;=4,"Medium","Low"))</f>
        <v>Low</v>
      </c>
    </row>
    <row r="3447" spans="1:19">
      <c r="A3447" t="s">
        <v>3572</v>
      </c>
      <c r="B3447">
        <v>31</v>
      </c>
      <c r="C3447" t="s">
        <v>112</v>
      </c>
      <c r="D3447" t="s">
        <v>102</v>
      </c>
      <c r="E3447">
        <v>64</v>
      </c>
      <c r="F3447" t="s">
        <v>121</v>
      </c>
      <c r="G3447" t="s">
        <v>104</v>
      </c>
      <c r="H3447" s="5">
        <v>591</v>
      </c>
      <c r="I3447" s="5">
        <v>37153.03</v>
      </c>
      <c r="J3447" t="s">
        <v>140</v>
      </c>
      <c r="K3447" t="s">
        <v>107</v>
      </c>
      <c r="L3447">
        <v>0</v>
      </c>
      <c r="M3447">
        <v>0</v>
      </c>
      <c r="N3447">
        <v>5</v>
      </c>
      <c r="O3447" s="6">
        <v>0</v>
      </c>
      <c r="P3447" t="s">
        <v>107</v>
      </c>
      <c r="Q3447" t="s">
        <v>107</v>
      </c>
      <c r="R3447">
        <f>IF(F3447="Monthly",2,0)
+IF(E3447&lt;=6,2,0)
+IF(N3447&lt;=2,2,0)
+IF(L3447&gt;=4,2,0)
+IF(M3447&gt;=2,1,0)
+IF(H3447&gt;=_xlfn.PERCENTILE.INC($H$2:$H$10001,0.75),1,0)</f>
        <v>0</v>
      </c>
      <c r="S3447" t="str">
        <f>IF(R3447&gt;=7,"High",IF(R3447&gt;=4,"Medium","Low"))</f>
        <v>Low</v>
      </c>
    </row>
    <row r="3448" spans="1:19">
      <c r="A3448" t="s">
        <v>3573</v>
      </c>
      <c r="B3448">
        <v>41</v>
      </c>
      <c r="C3448" t="s">
        <v>112</v>
      </c>
      <c r="D3448" t="s">
        <v>119</v>
      </c>
      <c r="E3448">
        <v>64</v>
      </c>
      <c r="F3448" t="s">
        <v>103</v>
      </c>
      <c r="G3448" t="s">
        <v>110</v>
      </c>
      <c r="H3448" s="5">
        <v>692</v>
      </c>
      <c r="I3448" s="5">
        <v>44984</v>
      </c>
      <c r="J3448" t="s">
        <v>105</v>
      </c>
      <c r="K3448" t="s">
        <v>106</v>
      </c>
      <c r="L3448">
        <v>0</v>
      </c>
      <c r="M3448">
        <v>0</v>
      </c>
      <c r="N3448">
        <v>5</v>
      </c>
      <c r="O3448" s="6">
        <v>0</v>
      </c>
      <c r="P3448" t="s">
        <v>107</v>
      </c>
      <c r="Q3448" t="s">
        <v>107</v>
      </c>
      <c r="R3448">
        <f>IF(F3448="Monthly",2,0)
+IF(E3448&lt;=6,2,0)
+IF(N3448&lt;=2,2,0)
+IF(L3448&gt;=4,2,0)
+IF(M3448&gt;=2,1,0)
+IF(H3448&gt;=_xlfn.PERCENTILE.INC($H$2:$H$10001,0.75),1,0)</f>
        <v>2</v>
      </c>
      <c r="S3448" t="str">
        <f>IF(R3448&gt;=7,"High",IF(R3448&gt;=4,"Medium","Low"))</f>
        <v>Low</v>
      </c>
    </row>
    <row r="3449" spans="1:19">
      <c r="A3449" t="s">
        <v>3574</v>
      </c>
      <c r="B3449">
        <v>47</v>
      </c>
      <c r="C3449" t="s">
        <v>101</v>
      </c>
      <c r="D3449" t="s">
        <v>131</v>
      </c>
      <c r="E3449">
        <v>37</v>
      </c>
      <c r="F3449" t="s">
        <v>103</v>
      </c>
      <c r="G3449" t="s">
        <v>129</v>
      </c>
      <c r="H3449" s="5">
        <v>1044</v>
      </c>
      <c r="I3449" s="5">
        <v>37689.620000000003</v>
      </c>
      <c r="J3449" t="s">
        <v>105</v>
      </c>
      <c r="K3449" t="s">
        <v>106</v>
      </c>
      <c r="L3449">
        <v>1</v>
      </c>
      <c r="M3449">
        <v>0</v>
      </c>
      <c r="N3449">
        <v>4</v>
      </c>
      <c r="O3449" s="6">
        <v>0</v>
      </c>
      <c r="P3449" t="s">
        <v>106</v>
      </c>
      <c r="Q3449" t="s">
        <v>107</v>
      </c>
      <c r="R3449">
        <f>IF(F3449="Monthly",2,0)
+IF(E3449&lt;=6,2,0)
+IF(N3449&lt;=2,2,0)
+IF(L3449&gt;=4,2,0)
+IF(M3449&gt;=2,1,0)
+IF(H3449&gt;=_xlfn.PERCENTILE.INC($H$2:$H$10001,0.75),1,0)</f>
        <v>3</v>
      </c>
      <c r="S3449" t="str">
        <f>IF(R3449&gt;=7,"High",IF(R3449&gt;=4,"Medium","Low"))</f>
        <v>Low</v>
      </c>
    </row>
    <row r="3450" spans="1:19">
      <c r="A3450" t="s">
        <v>3575</v>
      </c>
      <c r="B3450">
        <v>36</v>
      </c>
      <c r="C3450" t="s">
        <v>101</v>
      </c>
      <c r="D3450" t="s">
        <v>102</v>
      </c>
      <c r="E3450">
        <v>35</v>
      </c>
      <c r="F3450" t="s">
        <v>103</v>
      </c>
      <c r="G3450" t="s">
        <v>129</v>
      </c>
      <c r="H3450" s="5">
        <v>975</v>
      </c>
      <c r="I3450" s="5">
        <v>34431.64</v>
      </c>
      <c r="J3450" t="s">
        <v>105</v>
      </c>
      <c r="K3450" t="s">
        <v>106</v>
      </c>
      <c r="L3450">
        <v>3</v>
      </c>
      <c r="M3450">
        <v>1</v>
      </c>
      <c r="N3450">
        <v>3</v>
      </c>
      <c r="O3450" s="6">
        <v>0</v>
      </c>
      <c r="P3450" t="s">
        <v>107</v>
      </c>
      <c r="Q3450" t="s">
        <v>107</v>
      </c>
      <c r="R3450">
        <f>IF(F3450="Monthly",2,0)
+IF(E3450&lt;=6,2,0)
+IF(N3450&lt;=2,2,0)
+IF(L3450&gt;=4,2,0)
+IF(M3450&gt;=2,1,0)
+IF(H3450&gt;=_xlfn.PERCENTILE.INC($H$2:$H$10001,0.75),1,0)</f>
        <v>3</v>
      </c>
      <c r="S3450" t="str">
        <f>IF(R3450&gt;=7,"High",IF(R3450&gt;=4,"Medium","Low"))</f>
        <v>Low</v>
      </c>
    </row>
    <row r="3451" spans="1:19">
      <c r="A3451" t="s">
        <v>3576</v>
      </c>
      <c r="B3451">
        <v>45</v>
      </c>
      <c r="C3451" t="s">
        <v>101</v>
      </c>
      <c r="D3451" t="s">
        <v>119</v>
      </c>
      <c r="E3451">
        <v>24</v>
      </c>
      <c r="F3451" t="s">
        <v>103</v>
      </c>
      <c r="G3451" t="s">
        <v>110</v>
      </c>
      <c r="H3451" s="5">
        <v>667</v>
      </c>
      <c r="I3451" s="5">
        <v>16058.72</v>
      </c>
      <c r="J3451" t="s">
        <v>117</v>
      </c>
      <c r="K3451" t="s">
        <v>106</v>
      </c>
      <c r="L3451">
        <v>0</v>
      </c>
      <c r="M3451">
        <v>0</v>
      </c>
      <c r="N3451">
        <v>5</v>
      </c>
      <c r="O3451" s="6">
        <v>0</v>
      </c>
      <c r="P3451" t="s">
        <v>107</v>
      </c>
      <c r="Q3451" t="s">
        <v>106</v>
      </c>
      <c r="R3451">
        <f>IF(F3451="Monthly",2,0)
+IF(E3451&lt;=6,2,0)
+IF(N3451&lt;=2,2,0)
+IF(L3451&gt;=4,2,0)
+IF(M3451&gt;=2,1,0)
+IF(H3451&gt;=_xlfn.PERCENTILE.INC($H$2:$H$10001,0.75),1,0)</f>
        <v>2</v>
      </c>
      <c r="S3451" t="str">
        <f>IF(R3451&gt;=7,"High",IF(R3451&gt;=4,"Medium","Low"))</f>
        <v>Low</v>
      </c>
    </row>
    <row r="3452" spans="1:19">
      <c r="A3452" t="s">
        <v>3577</v>
      </c>
      <c r="B3452">
        <v>32</v>
      </c>
      <c r="C3452" t="s">
        <v>101</v>
      </c>
      <c r="D3452" t="s">
        <v>123</v>
      </c>
      <c r="E3452">
        <v>32</v>
      </c>
      <c r="F3452" t="s">
        <v>109</v>
      </c>
      <c r="G3452" t="s">
        <v>110</v>
      </c>
      <c r="H3452" s="5">
        <v>727</v>
      </c>
      <c r="I3452" s="5">
        <v>23933.21</v>
      </c>
      <c r="J3452" t="s">
        <v>140</v>
      </c>
      <c r="K3452" t="s">
        <v>106</v>
      </c>
      <c r="L3452">
        <v>0</v>
      </c>
      <c r="M3452">
        <v>0</v>
      </c>
      <c r="N3452">
        <v>5</v>
      </c>
      <c r="O3452" s="6">
        <v>0</v>
      </c>
      <c r="P3452" t="s">
        <v>106</v>
      </c>
      <c r="Q3452" t="s">
        <v>107</v>
      </c>
      <c r="R3452">
        <f>IF(F3452="Monthly",2,0)
+IF(E3452&lt;=6,2,0)
+IF(N3452&lt;=2,2,0)
+IF(L3452&gt;=4,2,0)
+IF(M3452&gt;=2,1,0)
+IF(H3452&gt;=_xlfn.PERCENTILE.INC($H$2:$H$10001,0.75),1,0)</f>
        <v>0</v>
      </c>
      <c r="S3452" t="str">
        <f>IF(R3452&gt;=7,"High",IF(R3452&gt;=4,"Medium","Low"))</f>
        <v>Low</v>
      </c>
    </row>
    <row r="3453" spans="1:19">
      <c r="A3453" t="s">
        <v>3578</v>
      </c>
      <c r="B3453">
        <v>42</v>
      </c>
      <c r="C3453" t="s">
        <v>112</v>
      </c>
      <c r="D3453" t="s">
        <v>137</v>
      </c>
      <c r="E3453">
        <v>25</v>
      </c>
      <c r="F3453" t="s">
        <v>103</v>
      </c>
      <c r="G3453" t="s">
        <v>129</v>
      </c>
      <c r="H3453" s="5">
        <v>1063</v>
      </c>
      <c r="I3453" s="5">
        <v>27216.42</v>
      </c>
      <c r="J3453" t="s">
        <v>105</v>
      </c>
      <c r="K3453" t="s">
        <v>106</v>
      </c>
      <c r="L3453">
        <v>1</v>
      </c>
      <c r="M3453">
        <v>0</v>
      </c>
      <c r="N3453">
        <v>5</v>
      </c>
      <c r="O3453" s="6">
        <v>0</v>
      </c>
      <c r="P3453" t="s">
        <v>106</v>
      </c>
      <c r="Q3453" t="s">
        <v>107</v>
      </c>
      <c r="R3453">
        <f>IF(F3453="Monthly",2,0)
+IF(E3453&lt;=6,2,0)
+IF(N3453&lt;=2,2,0)
+IF(L3453&gt;=4,2,0)
+IF(M3453&gt;=2,1,0)
+IF(H3453&gt;=_xlfn.PERCENTILE.INC($H$2:$H$10001,0.75),1,0)</f>
        <v>3</v>
      </c>
      <c r="S3453" t="str">
        <f>IF(R3453&gt;=7,"High",IF(R3453&gt;=4,"Medium","Low"))</f>
        <v>Low</v>
      </c>
    </row>
    <row r="3454" spans="1:19">
      <c r="A3454" t="s">
        <v>3579</v>
      </c>
      <c r="B3454">
        <v>18</v>
      </c>
      <c r="C3454" t="s">
        <v>112</v>
      </c>
      <c r="D3454" t="s">
        <v>119</v>
      </c>
      <c r="E3454">
        <v>27</v>
      </c>
      <c r="F3454" t="s">
        <v>103</v>
      </c>
      <c r="G3454" t="s">
        <v>110</v>
      </c>
      <c r="H3454" s="5">
        <v>675</v>
      </c>
      <c r="I3454" s="5">
        <v>18469.71</v>
      </c>
      <c r="J3454" t="s">
        <v>134</v>
      </c>
      <c r="K3454" t="s">
        <v>106</v>
      </c>
      <c r="L3454">
        <v>3</v>
      </c>
      <c r="M3454">
        <v>1</v>
      </c>
      <c r="N3454">
        <v>4</v>
      </c>
      <c r="O3454" s="6">
        <v>0</v>
      </c>
      <c r="P3454" t="s">
        <v>107</v>
      </c>
      <c r="Q3454" t="s">
        <v>107</v>
      </c>
      <c r="R3454">
        <f>IF(F3454="Monthly",2,0)
+IF(E3454&lt;=6,2,0)
+IF(N3454&lt;=2,2,0)
+IF(L3454&gt;=4,2,0)
+IF(M3454&gt;=2,1,0)
+IF(H3454&gt;=_xlfn.PERCENTILE.INC($H$2:$H$10001,0.75),1,0)</f>
        <v>2</v>
      </c>
      <c r="S3454" t="str">
        <f>IF(R3454&gt;=7,"High",IF(R3454&gt;=4,"Medium","Low"))</f>
        <v>Low</v>
      </c>
    </row>
    <row r="3455" spans="1:19">
      <c r="A3455" t="s">
        <v>3580</v>
      </c>
      <c r="B3455">
        <v>42</v>
      </c>
      <c r="C3455" t="s">
        <v>112</v>
      </c>
      <c r="D3455" t="s">
        <v>119</v>
      </c>
      <c r="E3455">
        <v>25</v>
      </c>
      <c r="F3455" t="s">
        <v>103</v>
      </c>
      <c r="G3455" t="s">
        <v>110</v>
      </c>
      <c r="H3455" s="5">
        <v>727</v>
      </c>
      <c r="I3455" s="5">
        <v>17997.919999999998</v>
      </c>
      <c r="J3455" t="s">
        <v>105</v>
      </c>
      <c r="K3455" t="s">
        <v>107</v>
      </c>
      <c r="L3455">
        <v>0</v>
      </c>
      <c r="M3455">
        <v>0</v>
      </c>
      <c r="N3455">
        <v>4</v>
      </c>
      <c r="O3455" s="6">
        <v>0</v>
      </c>
      <c r="P3455" t="s">
        <v>107</v>
      </c>
      <c r="Q3455" t="s">
        <v>107</v>
      </c>
      <c r="R3455">
        <f>IF(F3455="Monthly",2,0)
+IF(E3455&lt;=6,2,0)
+IF(N3455&lt;=2,2,0)
+IF(L3455&gt;=4,2,0)
+IF(M3455&gt;=2,1,0)
+IF(H3455&gt;=_xlfn.PERCENTILE.INC($H$2:$H$10001,0.75),1,0)</f>
        <v>2</v>
      </c>
      <c r="S3455" t="str">
        <f>IF(R3455&gt;=7,"High",IF(R3455&gt;=4,"Medium","Low"))</f>
        <v>Low</v>
      </c>
    </row>
    <row r="3456" spans="1:19">
      <c r="A3456" t="s">
        <v>3581</v>
      </c>
      <c r="B3456">
        <v>24</v>
      </c>
      <c r="C3456" t="s">
        <v>101</v>
      </c>
      <c r="D3456" t="s">
        <v>113</v>
      </c>
      <c r="E3456">
        <v>34</v>
      </c>
      <c r="F3456" t="s">
        <v>109</v>
      </c>
      <c r="G3456" t="s">
        <v>110</v>
      </c>
      <c r="H3456" s="5">
        <v>681</v>
      </c>
      <c r="I3456" s="5">
        <v>23080.76</v>
      </c>
      <c r="J3456" t="s">
        <v>117</v>
      </c>
      <c r="K3456" t="s">
        <v>106</v>
      </c>
      <c r="L3456">
        <v>3</v>
      </c>
      <c r="M3456">
        <v>0</v>
      </c>
      <c r="N3456">
        <v>5</v>
      </c>
      <c r="O3456" s="6">
        <v>0</v>
      </c>
      <c r="P3456" t="s">
        <v>106</v>
      </c>
      <c r="Q3456" t="s">
        <v>107</v>
      </c>
      <c r="R3456">
        <f>IF(F3456="Monthly",2,0)
+IF(E3456&lt;=6,2,0)
+IF(N3456&lt;=2,2,0)
+IF(L3456&gt;=4,2,0)
+IF(M3456&gt;=2,1,0)
+IF(H3456&gt;=_xlfn.PERCENTILE.INC($H$2:$H$10001,0.75),1,0)</f>
        <v>0</v>
      </c>
      <c r="S3456" t="str">
        <f>IF(R3456&gt;=7,"High",IF(R3456&gt;=4,"Medium","Low"))</f>
        <v>Low</v>
      </c>
    </row>
    <row r="3457" spans="1:19">
      <c r="A3457" t="s">
        <v>3582</v>
      </c>
      <c r="B3457">
        <v>26</v>
      </c>
      <c r="C3457" t="s">
        <v>101</v>
      </c>
      <c r="D3457" t="s">
        <v>131</v>
      </c>
      <c r="E3457">
        <v>18</v>
      </c>
      <c r="F3457" t="s">
        <v>103</v>
      </c>
      <c r="G3457" t="s">
        <v>104</v>
      </c>
      <c r="H3457" s="5">
        <v>441</v>
      </c>
      <c r="I3457" s="5">
        <v>8046.72</v>
      </c>
      <c r="J3457" t="s">
        <v>134</v>
      </c>
      <c r="K3457" t="s">
        <v>107</v>
      </c>
      <c r="L3457">
        <v>0</v>
      </c>
      <c r="M3457">
        <v>0</v>
      </c>
      <c r="N3457">
        <v>5</v>
      </c>
      <c r="O3457" s="6">
        <v>0</v>
      </c>
      <c r="P3457" t="s">
        <v>107</v>
      </c>
      <c r="Q3457" t="s">
        <v>106</v>
      </c>
      <c r="R3457">
        <f>IF(F3457="Monthly",2,0)
+IF(E3457&lt;=6,2,0)
+IF(N3457&lt;=2,2,0)
+IF(L3457&gt;=4,2,0)
+IF(M3457&gt;=2,1,0)
+IF(H3457&gt;=_xlfn.PERCENTILE.INC($H$2:$H$10001,0.75),1,0)</f>
        <v>2</v>
      </c>
      <c r="S3457" t="str">
        <f>IF(R3457&gt;=7,"High",IF(R3457&gt;=4,"Medium","Low"))</f>
        <v>Low</v>
      </c>
    </row>
    <row r="3458" spans="1:19">
      <c r="A3458" t="s">
        <v>3583</v>
      </c>
      <c r="B3458">
        <v>20</v>
      </c>
      <c r="C3458" t="s">
        <v>112</v>
      </c>
      <c r="D3458" t="s">
        <v>159</v>
      </c>
      <c r="E3458">
        <v>55</v>
      </c>
      <c r="F3458" t="s">
        <v>121</v>
      </c>
      <c r="G3458" t="s">
        <v>129</v>
      </c>
      <c r="H3458" s="5">
        <v>950</v>
      </c>
      <c r="I3458" s="5">
        <v>50830.58</v>
      </c>
      <c r="J3458" t="s">
        <v>117</v>
      </c>
      <c r="K3458" t="s">
        <v>106</v>
      </c>
      <c r="L3458">
        <v>1</v>
      </c>
      <c r="M3458">
        <v>0</v>
      </c>
      <c r="N3458">
        <v>5</v>
      </c>
      <c r="O3458" s="6">
        <v>0</v>
      </c>
      <c r="P3458" t="s">
        <v>106</v>
      </c>
      <c r="Q3458" t="s">
        <v>107</v>
      </c>
      <c r="R3458">
        <f>IF(F3458="Monthly",2,0)
+IF(E3458&lt;=6,2,0)
+IF(N3458&lt;=2,2,0)
+IF(L3458&gt;=4,2,0)
+IF(M3458&gt;=2,1,0)
+IF(H3458&gt;=_xlfn.PERCENTILE.INC($H$2:$H$10001,0.75),1,0)</f>
        <v>1</v>
      </c>
      <c r="S3458" t="str">
        <f>IF(R3458&gt;=7,"High",IF(R3458&gt;=4,"Medium","Low"))</f>
        <v>Low</v>
      </c>
    </row>
    <row r="3459" spans="1:19">
      <c r="A3459" t="s">
        <v>3584</v>
      </c>
      <c r="B3459">
        <v>64</v>
      </c>
      <c r="C3459" t="s">
        <v>101</v>
      </c>
      <c r="D3459" t="s">
        <v>131</v>
      </c>
      <c r="E3459">
        <v>42</v>
      </c>
      <c r="F3459" t="s">
        <v>103</v>
      </c>
      <c r="G3459" t="s">
        <v>110</v>
      </c>
      <c r="H3459" s="5">
        <v>724</v>
      </c>
      <c r="I3459" s="5">
        <v>29857.49</v>
      </c>
      <c r="J3459" t="s">
        <v>134</v>
      </c>
      <c r="K3459" t="s">
        <v>106</v>
      </c>
      <c r="L3459">
        <v>0</v>
      </c>
      <c r="M3459">
        <v>0</v>
      </c>
      <c r="N3459">
        <v>5</v>
      </c>
      <c r="O3459" s="6">
        <v>0</v>
      </c>
      <c r="P3459" t="s">
        <v>106</v>
      </c>
      <c r="Q3459" t="s">
        <v>107</v>
      </c>
      <c r="R3459">
        <f>IF(F3459="Monthly",2,0)
+IF(E3459&lt;=6,2,0)
+IF(N3459&lt;=2,2,0)
+IF(L3459&gt;=4,2,0)
+IF(M3459&gt;=2,1,0)
+IF(H3459&gt;=_xlfn.PERCENTILE.INC($H$2:$H$10001,0.75),1,0)</f>
        <v>2</v>
      </c>
      <c r="S3459" t="str">
        <f>IF(R3459&gt;=7,"High",IF(R3459&gt;=4,"Medium","Low"))</f>
        <v>Low</v>
      </c>
    </row>
    <row r="3460" spans="1:19">
      <c r="A3460" t="s">
        <v>3585</v>
      </c>
      <c r="B3460">
        <v>52</v>
      </c>
      <c r="C3460" t="s">
        <v>101</v>
      </c>
      <c r="D3460" t="s">
        <v>131</v>
      </c>
      <c r="E3460">
        <v>47</v>
      </c>
      <c r="F3460" t="s">
        <v>121</v>
      </c>
      <c r="G3460" t="s">
        <v>104</v>
      </c>
      <c r="H3460" s="5">
        <v>577</v>
      </c>
      <c r="I3460" s="5">
        <v>27460.28</v>
      </c>
      <c r="J3460" t="s">
        <v>140</v>
      </c>
      <c r="K3460" t="s">
        <v>106</v>
      </c>
      <c r="L3460">
        <v>1</v>
      </c>
      <c r="M3460">
        <v>0</v>
      </c>
      <c r="N3460">
        <v>5</v>
      </c>
      <c r="O3460" s="6">
        <v>0</v>
      </c>
      <c r="P3460" t="s">
        <v>107</v>
      </c>
      <c r="Q3460" t="s">
        <v>107</v>
      </c>
      <c r="R3460">
        <f>IF(F3460="Monthly",2,0)
+IF(E3460&lt;=6,2,0)
+IF(N3460&lt;=2,2,0)
+IF(L3460&gt;=4,2,0)
+IF(M3460&gt;=2,1,0)
+IF(H3460&gt;=_xlfn.PERCENTILE.INC($H$2:$H$10001,0.75),1,0)</f>
        <v>0</v>
      </c>
      <c r="S3460" t="str">
        <f>IF(R3460&gt;=7,"High",IF(R3460&gt;=4,"Medium","Low"))</f>
        <v>Low</v>
      </c>
    </row>
    <row r="3461" spans="1:19">
      <c r="A3461" t="s">
        <v>3586</v>
      </c>
      <c r="B3461">
        <v>26</v>
      </c>
      <c r="C3461" t="s">
        <v>101</v>
      </c>
      <c r="D3461" t="s">
        <v>159</v>
      </c>
      <c r="E3461">
        <v>14</v>
      </c>
      <c r="F3461" t="s">
        <v>103</v>
      </c>
      <c r="G3461" t="s">
        <v>110</v>
      </c>
      <c r="H3461" s="5">
        <v>738</v>
      </c>
      <c r="I3461" s="5">
        <v>10151.6</v>
      </c>
      <c r="J3461" t="s">
        <v>105</v>
      </c>
      <c r="K3461" t="s">
        <v>106</v>
      </c>
      <c r="L3461">
        <v>3</v>
      </c>
      <c r="M3461">
        <v>0</v>
      </c>
      <c r="N3461">
        <v>4</v>
      </c>
      <c r="O3461" s="6">
        <v>0</v>
      </c>
      <c r="P3461" t="s">
        <v>106</v>
      </c>
      <c r="Q3461" t="s">
        <v>107</v>
      </c>
      <c r="R3461">
        <f>IF(F3461="Monthly",2,0)
+IF(E3461&lt;=6,2,0)
+IF(N3461&lt;=2,2,0)
+IF(L3461&gt;=4,2,0)
+IF(M3461&gt;=2,1,0)
+IF(H3461&gt;=_xlfn.PERCENTILE.INC($H$2:$H$10001,0.75),1,0)</f>
        <v>2</v>
      </c>
      <c r="S3461" t="str">
        <f>IF(R3461&gt;=7,"High",IF(R3461&gt;=4,"Medium","Low"))</f>
        <v>Low</v>
      </c>
    </row>
    <row r="3462" spans="1:19">
      <c r="A3462" t="s">
        <v>3587</v>
      </c>
      <c r="B3462">
        <v>20</v>
      </c>
      <c r="C3462" t="s">
        <v>112</v>
      </c>
      <c r="D3462" t="s">
        <v>126</v>
      </c>
      <c r="E3462">
        <v>45</v>
      </c>
      <c r="F3462" t="s">
        <v>103</v>
      </c>
      <c r="G3462" t="s">
        <v>110</v>
      </c>
      <c r="H3462" s="5">
        <v>728</v>
      </c>
      <c r="I3462" s="5">
        <v>31998.15</v>
      </c>
      <c r="J3462" t="s">
        <v>140</v>
      </c>
      <c r="K3462" t="s">
        <v>106</v>
      </c>
      <c r="L3462">
        <v>0</v>
      </c>
      <c r="M3462">
        <v>0</v>
      </c>
      <c r="N3462">
        <v>5</v>
      </c>
      <c r="O3462" s="6">
        <v>0</v>
      </c>
      <c r="P3462" t="s">
        <v>106</v>
      </c>
      <c r="Q3462" t="s">
        <v>107</v>
      </c>
      <c r="R3462">
        <f>IF(F3462="Monthly",2,0)
+IF(E3462&lt;=6,2,0)
+IF(N3462&lt;=2,2,0)
+IF(L3462&gt;=4,2,0)
+IF(M3462&gt;=2,1,0)
+IF(H3462&gt;=_xlfn.PERCENTILE.INC($H$2:$H$10001,0.75),1,0)</f>
        <v>2</v>
      </c>
      <c r="S3462" t="str">
        <f>IF(R3462&gt;=7,"High",IF(R3462&gt;=4,"Medium","Low"))</f>
        <v>Low</v>
      </c>
    </row>
    <row r="3463" spans="1:19">
      <c r="A3463" t="s">
        <v>3588</v>
      </c>
      <c r="B3463">
        <v>30</v>
      </c>
      <c r="C3463" t="s">
        <v>101</v>
      </c>
      <c r="D3463" t="s">
        <v>137</v>
      </c>
      <c r="E3463">
        <v>45</v>
      </c>
      <c r="F3463" t="s">
        <v>121</v>
      </c>
      <c r="G3463" t="s">
        <v>104</v>
      </c>
      <c r="H3463" s="5">
        <v>407</v>
      </c>
      <c r="I3463" s="5">
        <v>18173.509999999998</v>
      </c>
      <c r="J3463" t="s">
        <v>134</v>
      </c>
      <c r="K3463" t="s">
        <v>107</v>
      </c>
      <c r="L3463">
        <v>0</v>
      </c>
      <c r="M3463">
        <v>0</v>
      </c>
      <c r="N3463">
        <v>5</v>
      </c>
      <c r="O3463" s="6">
        <v>0</v>
      </c>
      <c r="P3463" t="s">
        <v>106</v>
      </c>
      <c r="Q3463" t="s">
        <v>107</v>
      </c>
      <c r="R3463">
        <f>IF(F3463="Monthly",2,0)
+IF(E3463&lt;=6,2,0)
+IF(N3463&lt;=2,2,0)
+IF(L3463&gt;=4,2,0)
+IF(M3463&gt;=2,1,0)
+IF(H3463&gt;=_xlfn.PERCENTILE.INC($H$2:$H$10001,0.75),1,0)</f>
        <v>0</v>
      </c>
      <c r="S3463" t="str">
        <f>IF(R3463&gt;=7,"High",IF(R3463&gt;=4,"Medium","Low"))</f>
        <v>Low</v>
      </c>
    </row>
    <row r="3464" spans="1:19">
      <c r="A3464" t="s">
        <v>3589</v>
      </c>
      <c r="B3464">
        <v>25</v>
      </c>
      <c r="C3464" t="s">
        <v>112</v>
      </c>
      <c r="D3464" t="s">
        <v>128</v>
      </c>
      <c r="E3464">
        <v>51</v>
      </c>
      <c r="F3464" t="s">
        <v>109</v>
      </c>
      <c r="G3464" t="s">
        <v>110</v>
      </c>
      <c r="H3464" s="5">
        <v>791</v>
      </c>
      <c r="I3464" s="5">
        <v>40130.980000000003</v>
      </c>
      <c r="J3464" t="s">
        <v>117</v>
      </c>
      <c r="K3464" t="s">
        <v>106</v>
      </c>
      <c r="L3464">
        <v>2</v>
      </c>
      <c r="M3464">
        <v>0</v>
      </c>
      <c r="N3464">
        <v>5</v>
      </c>
      <c r="O3464" s="6">
        <v>0</v>
      </c>
      <c r="P3464" t="s">
        <v>106</v>
      </c>
      <c r="Q3464" t="s">
        <v>107</v>
      </c>
      <c r="R3464">
        <f>IF(F3464="Monthly",2,0)
+IF(E3464&lt;=6,2,0)
+IF(N3464&lt;=2,2,0)
+IF(L3464&gt;=4,2,0)
+IF(M3464&gt;=2,1,0)
+IF(H3464&gt;=_xlfn.PERCENTILE.INC($H$2:$H$10001,0.75),1,0)</f>
        <v>0</v>
      </c>
      <c r="S3464" t="str">
        <f>IF(R3464&gt;=7,"High",IF(R3464&gt;=4,"Medium","Low"))</f>
        <v>Low</v>
      </c>
    </row>
    <row r="3465" spans="1:19">
      <c r="A3465" t="s">
        <v>3590</v>
      </c>
      <c r="B3465">
        <v>41</v>
      </c>
      <c r="C3465" t="s">
        <v>112</v>
      </c>
      <c r="D3465" t="s">
        <v>102</v>
      </c>
      <c r="E3465">
        <v>47</v>
      </c>
      <c r="F3465" t="s">
        <v>103</v>
      </c>
      <c r="G3465" t="s">
        <v>110</v>
      </c>
      <c r="H3465" s="5">
        <v>697</v>
      </c>
      <c r="I3465" s="5">
        <v>33717.83</v>
      </c>
      <c r="J3465" t="s">
        <v>105</v>
      </c>
      <c r="K3465" t="s">
        <v>106</v>
      </c>
      <c r="L3465">
        <v>2</v>
      </c>
      <c r="M3465">
        <v>2</v>
      </c>
      <c r="N3465">
        <v>3</v>
      </c>
      <c r="O3465" s="6">
        <v>0</v>
      </c>
      <c r="P3465" t="s">
        <v>107</v>
      </c>
      <c r="Q3465" t="s">
        <v>106</v>
      </c>
      <c r="R3465">
        <f>IF(F3465="Monthly",2,0)
+IF(E3465&lt;=6,2,0)
+IF(N3465&lt;=2,2,0)
+IF(L3465&gt;=4,2,0)
+IF(M3465&gt;=2,1,0)
+IF(H3465&gt;=_xlfn.PERCENTILE.INC($H$2:$H$10001,0.75),1,0)</f>
        <v>3</v>
      </c>
      <c r="S3465" t="str">
        <f>IF(R3465&gt;=7,"High",IF(R3465&gt;=4,"Medium","Low"))</f>
        <v>Low</v>
      </c>
    </row>
    <row r="3466" spans="1:19">
      <c r="A3466" t="s">
        <v>3591</v>
      </c>
      <c r="B3466">
        <v>49</v>
      </c>
      <c r="C3466" t="s">
        <v>101</v>
      </c>
      <c r="D3466" t="s">
        <v>126</v>
      </c>
      <c r="E3466">
        <v>41</v>
      </c>
      <c r="F3466" t="s">
        <v>103</v>
      </c>
      <c r="G3466" t="s">
        <v>110</v>
      </c>
      <c r="H3466" s="5">
        <v>680</v>
      </c>
      <c r="I3466" s="5">
        <v>27565.95</v>
      </c>
      <c r="J3466" t="s">
        <v>134</v>
      </c>
      <c r="K3466" t="s">
        <v>106</v>
      </c>
      <c r="L3466">
        <v>2</v>
      </c>
      <c r="M3466">
        <v>1</v>
      </c>
      <c r="N3466">
        <v>5</v>
      </c>
      <c r="O3466" s="6">
        <v>0</v>
      </c>
      <c r="P3466" t="s">
        <v>106</v>
      </c>
      <c r="Q3466" t="s">
        <v>107</v>
      </c>
      <c r="R3466">
        <f>IF(F3466="Monthly",2,0)
+IF(E3466&lt;=6,2,0)
+IF(N3466&lt;=2,2,0)
+IF(L3466&gt;=4,2,0)
+IF(M3466&gt;=2,1,0)
+IF(H3466&gt;=_xlfn.PERCENTILE.INC($H$2:$H$10001,0.75),1,0)</f>
        <v>2</v>
      </c>
      <c r="S3466" t="str">
        <f>IF(R3466&gt;=7,"High",IF(R3466&gt;=4,"Medium","Low"))</f>
        <v>Low</v>
      </c>
    </row>
    <row r="3467" spans="1:19">
      <c r="A3467" t="s">
        <v>3592</v>
      </c>
      <c r="B3467">
        <v>60</v>
      </c>
      <c r="C3467" t="s">
        <v>101</v>
      </c>
      <c r="D3467" t="s">
        <v>131</v>
      </c>
      <c r="E3467">
        <v>32</v>
      </c>
      <c r="F3467" t="s">
        <v>103</v>
      </c>
      <c r="G3467" t="s">
        <v>110</v>
      </c>
      <c r="H3467" s="5">
        <v>754</v>
      </c>
      <c r="I3467" s="5">
        <v>24495.05</v>
      </c>
      <c r="J3467" t="s">
        <v>105</v>
      </c>
      <c r="K3467" t="s">
        <v>106</v>
      </c>
      <c r="L3467">
        <v>0</v>
      </c>
      <c r="M3467">
        <v>0</v>
      </c>
      <c r="N3467">
        <v>4</v>
      </c>
      <c r="O3467" s="6">
        <v>0</v>
      </c>
      <c r="P3467" t="s">
        <v>107</v>
      </c>
      <c r="Q3467" t="s">
        <v>107</v>
      </c>
      <c r="R3467">
        <f>IF(F3467="Monthly",2,0)
+IF(E3467&lt;=6,2,0)
+IF(N3467&lt;=2,2,0)
+IF(L3467&gt;=4,2,0)
+IF(M3467&gt;=2,1,0)
+IF(H3467&gt;=_xlfn.PERCENTILE.INC($H$2:$H$10001,0.75),1,0)</f>
        <v>2</v>
      </c>
      <c r="S3467" t="str">
        <f>IF(R3467&gt;=7,"High",IF(R3467&gt;=4,"Medium","Low"))</f>
        <v>Low</v>
      </c>
    </row>
    <row r="3468" spans="1:19">
      <c r="A3468" t="s">
        <v>3593</v>
      </c>
      <c r="B3468">
        <v>21</v>
      </c>
      <c r="C3468" t="s">
        <v>112</v>
      </c>
      <c r="D3468" t="s">
        <v>131</v>
      </c>
      <c r="E3468">
        <v>41</v>
      </c>
      <c r="F3468" t="s">
        <v>103</v>
      </c>
      <c r="G3468" t="s">
        <v>110</v>
      </c>
      <c r="H3468" s="5">
        <v>694</v>
      </c>
      <c r="I3468" s="5">
        <v>28365.25</v>
      </c>
      <c r="J3468" t="s">
        <v>140</v>
      </c>
      <c r="K3468" t="s">
        <v>106</v>
      </c>
      <c r="L3468">
        <v>1</v>
      </c>
      <c r="M3468">
        <v>0</v>
      </c>
      <c r="N3468">
        <v>5</v>
      </c>
      <c r="O3468" s="6">
        <v>0</v>
      </c>
      <c r="P3468" t="s">
        <v>107</v>
      </c>
      <c r="Q3468" t="s">
        <v>107</v>
      </c>
      <c r="R3468">
        <f>IF(F3468="Monthly",2,0)
+IF(E3468&lt;=6,2,0)
+IF(N3468&lt;=2,2,0)
+IF(L3468&gt;=4,2,0)
+IF(M3468&gt;=2,1,0)
+IF(H3468&gt;=_xlfn.PERCENTILE.INC($H$2:$H$10001,0.75),1,0)</f>
        <v>2</v>
      </c>
      <c r="S3468" t="str">
        <f>IF(R3468&gt;=7,"High",IF(R3468&gt;=4,"Medium","Low"))</f>
        <v>Low</v>
      </c>
    </row>
    <row r="3469" spans="1:19">
      <c r="A3469" t="s">
        <v>3594</v>
      </c>
      <c r="B3469">
        <v>56</v>
      </c>
      <c r="C3469" t="s">
        <v>101</v>
      </c>
      <c r="D3469" t="s">
        <v>102</v>
      </c>
      <c r="E3469">
        <v>11</v>
      </c>
      <c r="F3469" t="s">
        <v>103</v>
      </c>
      <c r="G3469" t="s">
        <v>104</v>
      </c>
      <c r="H3469" s="5">
        <v>448</v>
      </c>
      <c r="I3469" s="5">
        <v>4927.4399999999996</v>
      </c>
      <c r="J3469" t="s">
        <v>117</v>
      </c>
      <c r="K3469" t="s">
        <v>106</v>
      </c>
      <c r="L3469">
        <v>0</v>
      </c>
      <c r="M3469">
        <v>0</v>
      </c>
      <c r="N3469">
        <v>5</v>
      </c>
      <c r="O3469" s="6">
        <v>0</v>
      </c>
      <c r="P3469" t="s">
        <v>107</v>
      </c>
      <c r="Q3469" t="s">
        <v>107</v>
      </c>
      <c r="R3469">
        <f>IF(F3469="Monthly",2,0)
+IF(E3469&lt;=6,2,0)
+IF(N3469&lt;=2,2,0)
+IF(L3469&gt;=4,2,0)
+IF(M3469&gt;=2,1,0)
+IF(H3469&gt;=_xlfn.PERCENTILE.INC($H$2:$H$10001,0.75),1,0)</f>
        <v>2</v>
      </c>
      <c r="S3469" t="str">
        <f>IF(R3469&gt;=7,"High",IF(R3469&gt;=4,"Medium","Low"))</f>
        <v>Low</v>
      </c>
    </row>
    <row r="3470" spans="1:19">
      <c r="A3470" t="s">
        <v>3595</v>
      </c>
      <c r="B3470">
        <v>34</v>
      </c>
      <c r="C3470" t="s">
        <v>112</v>
      </c>
      <c r="D3470" t="s">
        <v>133</v>
      </c>
      <c r="E3470">
        <v>46</v>
      </c>
      <c r="F3470" t="s">
        <v>109</v>
      </c>
      <c r="G3470" t="s">
        <v>110</v>
      </c>
      <c r="H3470" s="5">
        <v>697</v>
      </c>
      <c r="I3470" s="5">
        <v>30610.52</v>
      </c>
      <c r="J3470" t="s">
        <v>140</v>
      </c>
      <c r="K3470" t="s">
        <v>106</v>
      </c>
      <c r="L3470">
        <v>1</v>
      </c>
      <c r="M3470">
        <v>0</v>
      </c>
      <c r="N3470">
        <v>5</v>
      </c>
      <c r="O3470" s="6">
        <v>5</v>
      </c>
      <c r="P3470" t="s">
        <v>107</v>
      </c>
      <c r="Q3470" t="s">
        <v>107</v>
      </c>
      <c r="R3470">
        <f>IF(F3470="Monthly",2,0)
+IF(E3470&lt;=6,2,0)
+IF(N3470&lt;=2,2,0)
+IF(L3470&gt;=4,2,0)
+IF(M3470&gt;=2,1,0)
+IF(H3470&gt;=_xlfn.PERCENTILE.INC($H$2:$H$10001,0.75),1,0)</f>
        <v>0</v>
      </c>
      <c r="S3470" t="str">
        <f>IF(R3470&gt;=7,"High",IF(R3470&gt;=4,"Medium","Low"))</f>
        <v>Low</v>
      </c>
    </row>
    <row r="3471" spans="1:19">
      <c r="A3471" t="s">
        <v>3596</v>
      </c>
      <c r="B3471">
        <v>35</v>
      </c>
      <c r="C3471" t="s">
        <v>101</v>
      </c>
      <c r="D3471" t="s">
        <v>119</v>
      </c>
      <c r="E3471">
        <v>24</v>
      </c>
      <c r="F3471" t="s">
        <v>109</v>
      </c>
      <c r="G3471" t="s">
        <v>110</v>
      </c>
      <c r="H3471" s="5">
        <v>670</v>
      </c>
      <c r="I3471" s="5">
        <v>14108.94</v>
      </c>
      <c r="J3471" t="s">
        <v>117</v>
      </c>
      <c r="K3471" t="s">
        <v>107</v>
      </c>
      <c r="L3471">
        <v>0</v>
      </c>
      <c r="M3471">
        <v>0</v>
      </c>
      <c r="N3471">
        <v>5</v>
      </c>
      <c r="O3471" s="6">
        <v>10</v>
      </c>
      <c r="P3471" t="s">
        <v>107</v>
      </c>
      <c r="Q3471" t="s">
        <v>107</v>
      </c>
      <c r="R3471">
        <f>IF(F3471="Monthly",2,0)
+IF(E3471&lt;=6,2,0)
+IF(N3471&lt;=2,2,0)
+IF(L3471&gt;=4,2,0)
+IF(M3471&gt;=2,1,0)
+IF(H3471&gt;=_xlfn.PERCENTILE.INC($H$2:$H$10001,0.75),1,0)</f>
        <v>0</v>
      </c>
      <c r="S3471" t="str">
        <f>IF(R3471&gt;=7,"High",IF(R3471&gt;=4,"Medium","Low"))</f>
        <v>Low</v>
      </c>
    </row>
    <row r="3472" spans="1:19">
      <c r="A3472" t="s">
        <v>3597</v>
      </c>
      <c r="B3472">
        <v>41</v>
      </c>
      <c r="C3472" t="s">
        <v>112</v>
      </c>
      <c r="D3472" t="s">
        <v>133</v>
      </c>
      <c r="E3472">
        <v>61</v>
      </c>
      <c r="F3472" t="s">
        <v>121</v>
      </c>
      <c r="G3472" t="s">
        <v>104</v>
      </c>
      <c r="H3472" s="5">
        <v>444</v>
      </c>
      <c r="I3472" s="5">
        <v>24458.33</v>
      </c>
      <c r="J3472" t="s">
        <v>105</v>
      </c>
      <c r="K3472" t="s">
        <v>106</v>
      </c>
      <c r="L3472">
        <v>0</v>
      </c>
      <c r="M3472">
        <v>0</v>
      </c>
      <c r="N3472">
        <v>5</v>
      </c>
      <c r="O3472" s="6">
        <v>10</v>
      </c>
      <c r="P3472" t="s">
        <v>107</v>
      </c>
      <c r="Q3472" t="s">
        <v>107</v>
      </c>
      <c r="R3472">
        <f>IF(F3472="Monthly",2,0)
+IF(E3472&lt;=6,2,0)
+IF(N3472&lt;=2,2,0)
+IF(L3472&gt;=4,2,0)
+IF(M3472&gt;=2,1,0)
+IF(H3472&gt;=_xlfn.PERCENTILE.INC($H$2:$H$10001,0.75),1,0)</f>
        <v>0</v>
      </c>
      <c r="S3472" t="str">
        <f>IF(R3472&gt;=7,"High",IF(R3472&gt;=4,"Medium","Low"))</f>
        <v>Low</v>
      </c>
    </row>
    <row r="3473" spans="1:19">
      <c r="A3473" t="s">
        <v>3598</v>
      </c>
      <c r="B3473">
        <v>25</v>
      </c>
      <c r="C3473" t="s">
        <v>112</v>
      </c>
      <c r="D3473" t="s">
        <v>137</v>
      </c>
      <c r="E3473">
        <v>24</v>
      </c>
      <c r="F3473" t="s">
        <v>109</v>
      </c>
      <c r="G3473" t="s">
        <v>110</v>
      </c>
      <c r="H3473" s="5">
        <v>648</v>
      </c>
      <c r="I3473" s="5">
        <v>15621.91</v>
      </c>
      <c r="J3473" t="s">
        <v>105</v>
      </c>
      <c r="K3473" t="s">
        <v>106</v>
      </c>
      <c r="L3473">
        <v>3</v>
      </c>
      <c r="M3473">
        <v>2</v>
      </c>
      <c r="N3473">
        <v>4</v>
      </c>
      <c r="O3473" s="6">
        <v>0</v>
      </c>
      <c r="P3473" t="s">
        <v>106</v>
      </c>
      <c r="Q3473" t="s">
        <v>107</v>
      </c>
      <c r="R3473">
        <f>IF(F3473="Monthly",2,0)
+IF(E3473&lt;=6,2,0)
+IF(N3473&lt;=2,2,0)
+IF(L3473&gt;=4,2,0)
+IF(M3473&gt;=2,1,0)
+IF(H3473&gt;=_xlfn.PERCENTILE.INC($H$2:$H$10001,0.75),1,0)</f>
        <v>1</v>
      </c>
      <c r="S3473" t="str">
        <f>IF(R3473&gt;=7,"High",IF(R3473&gt;=4,"Medium","Low"))</f>
        <v>Low</v>
      </c>
    </row>
    <row r="3474" spans="1:19">
      <c r="A3474" t="s">
        <v>3599</v>
      </c>
      <c r="B3474">
        <v>20</v>
      </c>
      <c r="C3474" t="s">
        <v>101</v>
      </c>
      <c r="D3474" t="s">
        <v>159</v>
      </c>
      <c r="E3474">
        <v>12</v>
      </c>
      <c r="F3474" t="s">
        <v>109</v>
      </c>
      <c r="G3474" t="s">
        <v>104</v>
      </c>
      <c r="H3474" s="5">
        <v>391</v>
      </c>
      <c r="I3474" s="5">
        <v>4783.63</v>
      </c>
      <c r="J3474" t="s">
        <v>117</v>
      </c>
      <c r="K3474" t="s">
        <v>106</v>
      </c>
      <c r="L3474">
        <v>3</v>
      </c>
      <c r="M3474">
        <v>0</v>
      </c>
      <c r="N3474">
        <v>5</v>
      </c>
      <c r="O3474" s="6">
        <v>0</v>
      </c>
      <c r="P3474" t="s">
        <v>106</v>
      </c>
      <c r="Q3474" t="s">
        <v>107</v>
      </c>
      <c r="R3474">
        <f>IF(F3474="Monthly",2,0)
+IF(E3474&lt;=6,2,0)
+IF(N3474&lt;=2,2,0)
+IF(L3474&gt;=4,2,0)
+IF(M3474&gt;=2,1,0)
+IF(H3474&gt;=_xlfn.PERCENTILE.INC($H$2:$H$10001,0.75),1,0)</f>
        <v>0</v>
      </c>
      <c r="S3474" t="str">
        <f>IF(R3474&gt;=7,"High",IF(R3474&gt;=4,"Medium","Low"))</f>
        <v>Low</v>
      </c>
    </row>
    <row r="3475" spans="1:19">
      <c r="A3475" t="s">
        <v>3600</v>
      </c>
      <c r="B3475">
        <v>52</v>
      </c>
      <c r="C3475" t="s">
        <v>112</v>
      </c>
      <c r="D3475" t="s">
        <v>113</v>
      </c>
      <c r="E3475">
        <v>55</v>
      </c>
      <c r="F3475" t="s">
        <v>109</v>
      </c>
      <c r="G3475" t="s">
        <v>104</v>
      </c>
      <c r="H3475" s="5">
        <v>458</v>
      </c>
      <c r="I3475" s="5">
        <v>25194.12</v>
      </c>
      <c r="J3475" t="s">
        <v>115</v>
      </c>
      <c r="K3475" t="s">
        <v>106</v>
      </c>
      <c r="L3475">
        <v>0</v>
      </c>
      <c r="M3475">
        <v>0</v>
      </c>
      <c r="N3475">
        <v>5</v>
      </c>
      <c r="O3475" s="6">
        <v>0</v>
      </c>
      <c r="P3475" t="s">
        <v>107</v>
      </c>
      <c r="Q3475" t="s">
        <v>107</v>
      </c>
      <c r="R3475">
        <f>IF(F3475="Monthly",2,0)
+IF(E3475&lt;=6,2,0)
+IF(N3475&lt;=2,2,0)
+IF(L3475&gt;=4,2,0)
+IF(M3475&gt;=2,1,0)
+IF(H3475&gt;=_xlfn.PERCENTILE.INC($H$2:$H$10001,0.75),1,0)</f>
        <v>0</v>
      </c>
      <c r="S3475" t="str">
        <f>IF(R3475&gt;=7,"High",IF(R3475&gt;=4,"Medium","Low"))</f>
        <v>Low</v>
      </c>
    </row>
    <row r="3476" spans="1:19">
      <c r="A3476" t="s">
        <v>3601</v>
      </c>
      <c r="B3476">
        <v>24</v>
      </c>
      <c r="C3476" t="s">
        <v>112</v>
      </c>
      <c r="D3476" t="s">
        <v>131</v>
      </c>
      <c r="E3476">
        <v>41</v>
      </c>
      <c r="F3476" t="s">
        <v>103</v>
      </c>
      <c r="G3476" t="s">
        <v>129</v>
      </c>
      <c r="H3476" s="5">
        <v>1099</v>
      </c>
      <c r="I3476" s="5">
        <v>46126.879999999997</v>
      </c>
      <c r="J3476" t="s">
        <v>105</v>
      </c>
      <c r="K3476" t="s">
        <v>106</v>
      </c>
      <c r="L3476">
        <v>0</v>
      </c>
      <c r="M3476">
        <v>0</v>
      </c>
      <c r="N3476">
        <v>5</v>
      </c>
      <c r="O3476" s="6">
        <v>0</v>
      </c>
      <c r="P3476" t="s">
        <v>107</v>
      </c>
      <c r="Q3476" t="s">
        <v>106</v>
      </c>
      <c r="R3476">
        <f>IF(F3476="Monthly",2,0)
+IF(E3476&lt;=6,2,0)
+IF(N3476&lt;=2,2,0)
+IF(L3476&gt;=4,2,0)
+IF(M3476&gt;=2,1,0)
+IF(H3476&gt;=_xlfn.PERCENTILE.INC($H$2:$H$10001,0.75),1,0)</f>
        <v>3</v>
      </c>
      <c r="S3476" t="str">
        <f>IF(R3476&gt;=7,"High",IF(R3476&gt;=4,"Medium","Low"))</f>
        <v>Low</v>
      </c>
    </row>
    <row r="3477" spans="1:19">
      <c r="A3477" t="s">
        <v>3602</v>
      </c>
      <c r="B3477">
        <v>46</v>
      </c>
      <c r="C3477" t="s">
        <v>101</v>
      </c>
      <c r="D3477" t="s">
        <v>137</v>
      </c>
      <c r="E3477">
        <v>17</v>
      </c>
      <c r="F3477" t="s">
        <v>103</v>
      </c>
      <c r="G3477" t="s">
        <v>110</v>
      </c>
      <c r="H3477" s="5">
        <v>674</v>
      </c>
      <c r="I3477" s="5">
        <v>11792.39</v>
      </c>
      <c r="J3477" t="s">
        <v>115</v>
      </c>
      <c r="K3477" t="s">
        <v>106</v>
      </c>
      <c r="L3477">
        <v>2</v>
      </c>
      <c r="M3477">
        <v>0</v>
      </c>
      <c r="N3477">
        <v>5</v>
      </c>
      <c r="O3477" s="6">
        <v>0</v>
      </c>
      <c r="P3477" t="s">
        <v>107</v>
      </c>
      <c r="Q3477" t="s">
        <v>107</v>
      </c>
      <c r="R3477">
        <f>IF(F3477="Monthly",2,0)
+IF(E3477&lt;=6,2,0)
+IF(N3477&lt;=2,2,0)
+IF(L3477&gt;=4,2,0)
+IF(M3477&gt;=2,1,0)
+IF(H3477&gt;=_xlfn.PERCENTILE.INC($H$2:$H$10001,0.75),1,0)</f>
        <v>2</v>
      </c>
      <c r="S3477" t="str">
        <f>IF(R3477&gt;=7,"High",IF(R3477&gt;=4,"Medium","Low"))</f>
        <v>Low</v>
      </c>
    </row>
    <row r="3478" spans="1:19">
      <c r="A3478" t="s">
        <v>3603</v>
      </c>
      <c r="B3478">
        <v>32</v>
      </c>
      <c r="C3478" t="s">
        <v>101</v>
      </c>
      <c r="D3478" t="s">
        <v>133</v>
      </c>
      <c r="E3478">
        <v>47</v>
      </c>
      <c r="F3478" t="s">
        <v>103</v>
      </c>
      <c r="G3478" t="s">
        <v>129</v>
      </c>
      <c r="H3478" s="5">
        <v>1068</v>
      </c>
      <c r="I3478" s="5">
        <v>48848.9</v>
      </c>
      <c r="J3478" t="s">
        <v>115</v>
      </c>
      <c r="K3478" t="s">
        <v>106</v>
      </c>
      <c r="L3478">
        <v>3</v>
      </c>
      <c r="M3478">
        <v>1</v>
      </c>
      <c r="N3478">
        <v>2</v>
      </c>
      <c r="O3478" s="6">
        <v>0</v>
      </c>
      <c r="P3478" t="s">
        <v>107</v>
      </c>
      <c r="Q3478" t="s">
        <v>106</v>
      </c>
      <c r="R3478">
        <f>IF(F3478="Monthly",2,0)
+IF(E3478&lt;=6,2,0)
+IF(N3478&lt;=2,2,0)
+IF(L3478&gt;=4,2,0)
+IF(M3478&gt;=2,1,0)
+IF(H3478&gt;=_xlfn.PERCENTILE.INC($H$2:$H$10001,0.75),1,0)</f>
        <v>5</v>
      </c>
      <c r="S3478" t="str">
        <f>IF(R3478&gt;=7,"High",IF(R3478&gt;=4,"Medium","Low"))</f>
        <v>Medium</v>
      </c>
    </row>
    <row r="3479" spans="1:19">
      <c r="A3479" t="s">
        <v>3604</v>
      </c>
      <c r="B3479">
        <v>35</v>
      </c>
      <c r="C3479" t="s">
        <v>101</v>
      </c>
      <c r="D3479" t="s">
        <v>137</v>
      </c>
      <c r="E3479">
        <v>36</v>
      </c>
      <c r="F3479" t="s">
        <v>109</v>
      </c>
      <c r="G3479" t="s">
        <v>104</v>
      </c>
      <c r="H3479" s="5">
        <v>492</v>
      </c>
      <c r="I3479" s="5">
        <v>18014.97</v>
      </c>
      <c r="J3479" t="s">
        <v>105</v>
      </c>
      <c r="K3479" t="s">
        <v>107</v>
      </c>
      <c r="L3479">
        <v>2</v>
      </c>
      <c r="M3479">
        <v>0</v>
      </c>
      <c r="N3479">
        <v>5</v>
      </c>
      <c r="O3479" s="6">
        <v>0</v>
      </c>
      <c r="P3479" t="s">
        <v>107</v>
      </c>
      <c r="Q3479" t="s">
        <v>107</v>
      </c>
      <c r="R3479">
        <f>IF(F3479="Monthly",2,0)
+IF(E3479&lt;=6,2,0)
+IF(N3479&lt;=2,2,0)
+IF(L3479&gt;=4,2,0)
+IF(M3479&gt;=2,1,0)
+IF(H3479&gt;=_xlfn.PERCENTILE.INC($H$2:$H$10001,0.75),1,0)</f>
        <v>0</v>
      </c>
      <c r="S3479" t="str">
        <f>IF(R3479&gt;=7,"High",IF(R3479&gt;=4,"Medium","Low"))</f>
        <v>Low</v>
      </c>
    </row>
    <row r="3480" spans="1:19">
      <c r="A3480" t="s">
        <v>3605</v>
      </c>
      <c r="B3480">
        <v>27</v>
      </c>
      <c r="C3480" t="s">
        <v>101</v>
      </c>
      <c r="D3480" t="s">
        <v>131</v>
      </c>
      <c r="E3480">
        <v>36</v>
      </c>
      <c r="F3480" t="s">
        <v>109</v>
      </c>
      <c r="G3480" t="s">
        <v>110</v>
      </c>
      <c r="H3480" s="5">
        <v>732</v>
      </c>
      <c r="I3480" s="5">
        <v>24655.73</v>
      </c>
      <c r="J3480" t="s">
        <v>134</v>
      </c>
      <c r="K3480" t="s">
        <v>107</v>
      </c>
      <c r="L3480">
        <v>1</v>
      </c>
      <c r="M3480">
        <v>0</v>
      </c>
      <c r="N3480">
        <v>5</v>
      </c>
      <c r="O3480" s="6">
        <v>5</v>
      </c>
      <c r="P3480" t="s">
        <v>106</v>
      </c>
      <c r="Q3480" t="s">
        <v>107</v>
      </c>
      <c r="R3480">
        <f>IF(F3480="Monthly",2,0)
+IF(E3480&lt;=6,2,0)
+IF(N3480&lt;=2,2,0)
+IF(L3480&gt;=4,2,0)
+IF(M3480&gt;=2,1,0)
+IF(H3480&gt;=_xlfn.PERCENTILE.INC($H$2:$H$10001,0.75),1,0)</f>
        <v>0</v>
      </c>
      <c r="S3480" t="str">
        <f>IF(R3480&gt;=7,"High",IF(R3480&gt;=4,"Medium","Low"))</f>
        <v>Low</v>
      </c>
    </row>
    <row r="3481" spans="1:19">
      <c r="A3481" t="s">
        <v>3606</v>
      </c>
      <c r="B3481">
        <v>52</v>
      </c>
      <c r="C3481" t="s">
        <v>112</v>
      </c>
      <c r="D3481" t="s">
        <v>131</v>
      </c>
      <c r="E3481">
        <v>55</v>
      </c>
      <c r="F3481" t="s">
        <v>121</v>
      </c>
      <c r="G3481" t="s">
        <v>110</v>
      </c>
      <c r="H3481" s="5">
        <v>694</v>
      </c>
      <c r="I3481" s="5">
        <v>38060.33</v>
      </c>
      <c r="J3481" t="s">
        <v>140</v>
      </c>
      <c r="K3481" t="s">
        <v>106</v>
      </c>
      <c r="L3481">
        <v>1</v>
      </c>
      <c r="M3481">
        <v>0</v>
      </c>
      <c r="N3481">
        <v>5</v>
      </c>
      <c r="O3481" s="6">
        <v>0</v>
      </c>
      <c r="P3481" t="s">
        <v>107</v>
      </c>
      <c r="Q3481" t="s">
        <v>107</v>
      </c>
      <c r="R3481">
        <f>IF(F3481="Monthly",2,0)
+IF(E3481&lt;=6,2,0)
+IF(N3481&lt;=2,2,0)
+IF(L3481&gt;=4,2,0)
+IF(M3481&gt;=2,1,0)
+IF(H3481&gt;=_xlfn.PERCENTILE.INC($H$2:$H$10001,0.75),1,0)</f>
        <v>0</v>
      </c>
      <c r="S3481" t="str">
        <f>IF(R3481&gt;=7,"High",IF(R3481&gt;=4,"Medium","Low"))</f>
        <v>Low</v>
      </c>
    </row>
    <row r="3482" spans="1:19">
      <c r="A3482" t="s">
        <v>3607</v>
      </c>
      <c r="B3482">
        <v>26</v>
      </c>
      <c r="C3482" t="s">
        <v>112</v>
      </c>
      <c r="D3482" t="s">
        <v>133</v>
      </c>
      <c r="E3482">
        <v>40</v>
      </c>
      <c r="F3482" t="s">
        <v>109</v>
      </c>
      <c r="G3482" t="s">
        <v>129</v>
      </c>
      <c r="H3482" s="5">
        <v>1003</v>
      </c>
      <c r="I3482" s="5">
        <v>40578.239999999998</v>
      </c>
      <c r="J3482" t="s">
        <v>117</v>
      </c>
      <c r="K3482" t="s">
        <v>106</v>
      </c>
      <c r="L3482">
        <v>0</v>
      </c>
      <c r="M3482">
        <v>0</v>
      </c>
      <c r="N3482">
        <v>5</v>
      </c>
      <c r="O3482" s="6">
        <v>0</v>
      </c>
      <c r="P3482" t="s">
        <v>107</v>
      </c>
      <c r="Q3482" t="s">
        <v>107</v>
      </c>
      <c r="R3482">
        <f>IF(F3482="Monthly",2,0)
+IF(E3482&lt;=6,2,0)
+IF(N3482&lt;=2,2,0)
+IF(L3482&gt;=4,2,0)
+IF(M3482&gt;=2,1,0)
+IF(H3482&gt;=_xlfn.PERCENTILE.INC($H$2:$H$10001,0.75),1,0)</f>
        <v>1</v>
      </c>
      <c r="S3482" t="str">
        <f>IF(R3482&gt;=7,"High",IF(R3482&gt;=4,"Medium","Low"))</f>
        <v>Low</v>
      </c>
    </row>
    <row r="3483" spans="1:19">
      <c r="A3483" t="s">
        <v>3608</v>
      </c>
      <c r="B3483">
        <v>37</v>
      </c>
      <c r="C3483" t="s">
        <v>112</v>
      </c>
      <c r="D3483" t="s">
        <v>102</v>
      </c>
      <c r="E3483">
        <v>50</v>
      </c>
      <c r="F3483" t="s">
        <v>109</v>
      </c>
      <c r="G3483" t="s">
        <v>110</v>
      </c>
      <c r="H3483" s="5">
        <v>705</v>
      </c>
      <c r="I3483" s="5">
        <v>35777.82</v>
      </c>
      <c r="J3483" t="s">
        <v>134</v>
      </c>
      <c r="K3483" t="s">
        <v>107</v>
      </c>
      <c r="L3483">
        <v>0</v>
      </c>
      <c r="M3483">
        <v>0</v>
      </c>
      <c r="N3483">
        <v>5</v>
      </c>
      <c r="O3483" s="6">
        <v>0</v>
      </c>
      <c r="P3483" t="s">
        <v>106</v>
      </c>
      <c r="Q3483" t="s">
        <v>107</v>
      </c>
      <c r="R3483">
        <f>IF(F3483="Monthly",2,0)
+IF(E3483&lt;=6,2,0)
+IF(N3483&lt;=2,2,0)
+IF(L3483&gt;=4,2,0)
+IF(M3483&gt;=2,1,0)
+IF(H3483&gt;=_xlfn.PERCENTILE.INC($H$2:$H$10001,0.75),1,0)</f>
        <v>0</v>
      </c>
      <c r="S3483" t="str">
        <f>IF(R3483&gt;=7,"High",IF(R3483&gt;=4,"Medium","Low"))</f>
        <v>Low</v>
      </c>
    </row>
    <row r="3484" spans="1:19">
      <c r="A3484" t="s">
        <v>3609</v>
      </c>
      <c r="B3484">
        <v>29</v>
      </c>
      <c r="C3484" t="s">
        <v>112</v>
      </c>
      <c r="D3484" t="s">
        <v>126</v>
      </c>
      <c r="E3484">
        <v>45</v>
      </c>
      <c r="F3484" t="s">
        <v>109</v>
      </c>
      <c r="G3484" t="s">
        <v>110</v>
      </c>
      <c r="H3484" s="5">
        <v>778</v>
      </c>
      <c r="I3484" s="5">
        <v>35433.480000000003</v>
      </c>
      <c r="J3484" t="s">
        <v>105</v>
      </c>
      <c r="K3484" t="s">
        <v>107</v>
      </c>
      <c r="L3484">
        <v>0</v>
      </c>
      <c r="M3484">
        <v>0</v>
      </c>
      <c r="N3484">
        <v>5</v>
      </c>
      <c r="O3484" s="6">
        <v>0</v>
      </c>
      <c r="P3484" t="s">
        <v>107</v>
      </c>
      <c r="Q3484" t="s">
        <v>107</v>
      </c>
      <c r="R3484">
        <f>IF(F3484="Monthly",2,0)
+IF(E3484&lt;=6,2,0)
+IF(N3484&lt;=2,2,0)
+IF(L3484&gt;=4,2,0)
+IF(M3484&gt;=2,1,0)
+IF(H3484&gt;=_xlfn.PERCENTILE.INC($H$2:$H$10001,0.75),1,0)</f>
        <v>0</v>
      </c>
      <c r="S3484" t="str">
        <f>IF(R3484&gt;=7,"High",IF(R3484&gt;=4,"Medium","Low"))</f>
        <v>Low</v>
      </c>
    </row>
    <row r="3485" spans="1:19">
      <c r="A3485" t="s">
        <v>3610</v>
      </c>
      <c r="B3485">
        <v>35</v>
      </c>
      <c r="C3485" t="s">
        <v>101</v>
      </c>
      <c r="D3485" t="s">
        <v>119</v>
      </c>
      <c r="E3485">
        <v>15</v>
      </c>
      <c r="F3485" t="s">
        <v>103</v>
      </c>
      <c r="G3485" t="s">
        <v>104</v>
      </c>
      <c r="H3485" s="5">
        <v>422</v>
      </c>
      <c r="I3485" s="5">
        <v>6149.24</v>
      </c>
      <c r="J3485" t="s">
        <v>115</v>
      </c>
      <c r="K3485" t="s">
        <v>106</v>
      </c>
      <c r="L3485">
        <v>0</v>
      </c>
      <c r="M3485">
        <v>0</v>
      </c>
      <c r="N3485">
        <v>4</v>
      </c>
      <c r="O3485" s="6">
        <v>0</v>
      </c>
      <c r="P3485" t="s">
        <v>106</v>
      </c>
      <c r="Q3485" t="s">
        <v>106</v>
      </c>
      <c r="R3485">
        <f>IF(F3485="Monthly",2,0)
+IF(E3485&lt;=6,2,0)
+IF(N3485&lt;=2,2,0)
+IF(L3485&gt;=4,2,0)
+IF(M3485&gt;=2,1,0)
+IF(H3485&gt;=_xlfn.PERCENTILE.INC($H$2:$H$10001,0.75),1,0)</f>
        <v>2</v>
      </c>
      <c r="S3485" t="str">
        <f>IF(R3485&gt;=7,"High",IF(R3485&gt;=4,"Medium","Low"))</f>
        <v>Low</v>
      </c>
    </row>
    <row r="3486" spans="1:19">
      <c r="A3486" t="s">
        <v>3611</v>
      </c>
      <c r="B3486">
        <v>18</v>
      </c>
      <c r="C3486" t="s">
        <v>101</v>
      </c>
      <c r="D3486" t="s">
        <v>123</v>
      </c>
      <c r="E3486">
        <v>44</v>
      </c>
      <c r="F3486" t="s">
        <v>109</v>
      </c>
      <c r="G3486" t="s">
        <v>129</v>
      </c>
      <c r="H3486" s="5">
        <v>951</v>
      </c>
      <c r="I3486" s="5">
        <v>40901.35</v>
      </c>
      <c r="J3486" t="s">
        <v>134</v>
      </c>
      <c r="K3486" t="s">
        <v>106</v>
      </c>
      <c r="L3486">
        <v>1</v>
      </c>
      <c r="M3486">
        <v>0</v>
      </c>
      <c r="N3486">
        <v>5</v>
      </c>
      <c r="O3486" s="6">
        <v>5</v>
      </c>
      <c r="P3486" t="s">
        <v>107</v>
      </c>
      <c r="Q3486" t="s">
        <v>107</v>
      </c>
      <c r="R3486">
        <f>IF(F3486="Monthly",2,0)
+IF(E3486&lt;=6,2,0)
+IF(N3486&lt;=2,2,0)
+IF(L3486&gt;=4,2,0)
+IF(M3486&gt;=2,1,0)
+IF(H3486&gt;=_xlfn.PERCENTILE.INC($H$2:$H$10001,0.75),1,0)</f>
        <v>1</v>
      </c>
      <c r="S3486" t="str">
        <f>IF(R3486&gt;=7,"High",IF(R3486&gt;=4,"Medium","Low"))</f>
        <v>Low</v>
      </c>
    </row>
    <row r="3487" spans="1:19">
      <c r="A3487" t="s">
        <v>3612</v>
      </c>
      <c r="B3487">
        <v>28</v>
      </c>
      <c r="C3487" t="s">
        <v>101</v>
      </c>
      <c r="D3487" t="s">
        <v>131</v>
      </c>
      <c r="E3487">
        <v>35</v>
      </c>
      <c r="F3487" t="s">
        <v>109</v>
      </c>
      <c r="G3487" t="s">
        <v>110</v>
      </c>
      <c r="H3487" s="5">
        <v>794</v>
      </c>
      <c r="I3487" s="5">
        <v>28523.09</v>
      </c>
      <c r="J3487" t="s">
        <v>105</v>
      </c>
      <c r="K3487" t="s">
        <v>106</v>
      </c>
      <c r="L3487">
        <v>0</v>
      </c>
      <c r="M3487">
        <v>0</v>
      </c>
      <c r="N3487">
        <v>5</v>
      </c>
      <c r="O3487" s="6">
        <v>0</v>
      </c>
      <c r="P3487" t="s">
        <v>106</v>
      </c>
      <c r="Q3487" t="s">
        <v>107</v>
      </c>
      <c r="R3487">
        <f>IF(F3487="Monthly",2,0)
+IF(E3487&lt;=6,2,0)
+IF(N3487&lt;=2,2,0)
+IF(L3487&gt;=4,2,0)
+IF(M3487&gt;=2,1,0)
+IF(H3487&gt;=_xlfn.PERCENTILE.INC($H$2:$H$10001,0.75),1,0)</f>
        <v>1</v>
      </c>
      <c r="S3487" t="str">
        <f>IF(R3487&gt;=7,"High",IF(R3487&gt;=4,"Medium","Low"))</f>
        <v>Low</v>
      </c>
    </row>
    <row r="3488" spans="1:19">
      <c r="A3488" t="s">
        <v>3613</v>
      </c>
      <c r="B3488">
        <v>47</v>
      </c>
      <c r="C3488" t="s">
        <v>101</v>
      </c>
      <c r="D3488" t="s">
        <v>119</v>
      </c>
      <c r="E3488">
        <v>38</v>
      </c>
      <c r="F3488" t="s">
        <v>103</v>
      </c>
      <c r="G3488" t="s">
        <v>129</v>
      </c>
      <c r="H3488" s="5">
        <v>956</v>
      </c>
      <c r="I3488" s="5">
        <v>35405</v>
      </c>
      <c r="J3488" t="s">
        <v>134</v>
      </c>
      <c r="K3488" t="s">
        <v>106</v>
      </c>
      <c r="L3488">
        <v>0</v>
      </c>
      <c r="M3488">
        <v>0</v>
      </c>
      <c r="N3488">
        <v>4</v>
      </c>
      <c r="O3488" s="6">
        <v>0</v>
      </c>
      <c r="P3488" t="s">
        <v>107</v>
      </c>
      <c r="Q3488" t="s">
        <v>107</v>
      </c>
      <c r="R3488">
        <f>IF(F3488="Monthly",2,0)
+IF(E3488&lt;=6,2,0)
+IF(N3488&lt;=2,2,0)
+IF(L3488&gt;=4,2,0)
+IF(M3488&gt;=2,1,0)
+IF(H3488&gt;=_xlfn.PERCENTILE.INC($H$2:$H$10001,0.75),1,0)</f>
        <v>3</v>
      </c>
      <c r="S3488" t="str">
        <f>IF(R3488&gt;=7,"High",IF(R3488&gt;=4,"Medium","Low"))</f>
        <v>Low</v>
      </c>
    </row>
    <row r="3489" spans="1:19">
      <c r="A3489" t="s">
        <v>3614</v>
      </c>
      <c r="B3489">
        <v>20</v>
      </c>
      <c r="C3489" t="s">
        <v>112</v>
      </c>
      <c r="D3489" t="s">
        <v>128</v>
      </c>
      <c r="E3489">
        <v>32</v>
      </c>
      <c r="F3489" t="s">
        <v>109</v>
      </c>
      <c r="G3489" t="s">
        <v>110</v>
      </c>
      <c r="H3489" s="5">
        <v>641</v>
      </c>
      <c r="I3489" s="5">
        <v>19093.71</v>
      </c>
      <c r="J3489" t="s">
        <v>134</v>
      </c>
      <c r="K3489" t="s">
        <v>106</v>
      </c>
      <c r="L3489">
        <v>1</v>
      </c>
      <c r="M3489">
        <v>0</v>
      </c>
      <c r="N3489">
        <v>5</v>
      </c>
      <c r="O3489" s="6">
        <v>5</v>
      </c>
      <c r="P3489" t="s">
        <v>107</v>
      </c>
      <c r="Q3489" t="s">
        <v>107</v>
      </c>
      <c r="R3489">
        <f>IF(F3489="Monthly",2,0)
+IF(E3489&lt;=6,2,0)
+IF(N3489&lt;=2,2,0)
+IF(L3489&gt;=4,2,0)
+IF(M3489&gt;=2,1,0)
+IF(H3489&gt;=_xlfn.PERCENTILE.INC($H$2:$H$10001,0.75),1,0)</f>
        <v>0</v>
      </c>
      <c r="S3489" t="str">
        <f>IF(R3489&gt;=7,"High",IF(R3489&gt;=4,"Medium","Low"))</f>
        <v>Low</v>
      </c>
    </row>
    <row r="3490" spans="1:19">
      <c r="A3490" t="s">
        <v>3615</v>
      </c>
      <c r="B3490">
        <v>35</v>
      </c>
      <c r="C3490" t="s">
        <v>101</v>
      </c>
      <c r="D3490" t="s">
        <v>119</v>
      </c>
      <c r="E3490">
        <v>40</v>
      </c>
      <c r="F3490" t="s">
        <v>109</v>
      </c>
      <c r="G3490" t="s">
        <v>110</v>
      </c>
      <c r="H3490" s="5">
        <v>649</v>
      </c>
      <c r="I3490" s="5">
        <v>25930.06</v>
      </c>
      <c r="J3490" t="s">
        <v>134</v>
      </c>
      <c r="K3490" t="s">
        <v>106</v>
      </c>
      <c r="L3490">
        <v>9</v>
      </c>
      <c r="M3490">
        <v>3</v>
      </c>
      <c r="N3490">
        <v>1</v>
      </c>
      <c r="O3490" s="6">
        <v>0</v>
      </c>
      <c r="P3490" t="s">
        <v>107</v>
      </c>
      <c r="Q3490" t="s">
        <v>106</v>
      </c>
      <c r="R3490">
        <f>IF(F3490="Monthly",2,0)
+IF(E3490&lt;=6,2,0)
+IF(N3490&lt;=2,2,0)
+IF(L3490&gt;=4,2,0)
+IF(M3490&gt;=2,1,0)
+IF(H3490&gt;=_xlfn.PERCENTILE.INC($H$2:$H$10001,0.75),1,0)</f>
        <v>5</v>
      </c>
      <c r="S3490" t="str">
        <f>IF(R3490&gt;=7,"High",IF(R3490&gt;=4,"Medium","Low"))</f>
        <v>Medium</v>
      </c>
    </row>
    <row r="3491" spans="1:19">
      <c r="A3491" t="s">
        <v>3616</v>
      </c>
      <c r="B3491">
        <v>28</v>
      </c>
      <c r="C3491" t="s">
        <v>112</v>
      </c>
      <c r="D3491" t="s">
        <v>131</v>
      </c>
      <c r="E3491">
        <v>52</v>
      </c>
      <c r="F3491" t="s">
        <v>109</v>
      </c>
      <c r="G3491" t="s">
        <v>129</v>
      </c>
      <c r="H3491" s="5">
        <v>1094</v>
      </c>
      <c r="I3491" s="5">
        <v>55875.8</v>
      </c>
      <c r="J3491" t="s">
        <v>105</v>
      </c>
      <c r="K3491" t="s">
        <v>106</v>
      </c>
      <c r="L3491">
        <v>1</v>
      </c>
      <c r="M3491">
        <v>0</v>
      </c>
      <c r="N3491">
        <v>5</v>
      </c>
      <c r="O3491" s="6">
        <v>0</v>
      </c>
      <c r="P3491" t="s">
        <v>106</v>
      </c>
      <c r="Q3491" t="s">
        <v>107</v>
      </c>
      <c r="R3491">
        <f>IF(F3491="Monthly",2,0)
+IF(E3491&lt;=6,2,0)
+IF(N3491&lt;=2,2,0)
+IF(L3491&gt;=4,2,0)
+IF(M3491&gt;=2,1,0)
+IF(H3491&gt;=_xlfn.PERCENTILE.INC($H$2:$H$10001,0.75),1,0)</f>
        <v>1</v>
      </c>
      <c r="S3491" t="str">
        <f>IF(R3491&gt;=7,"High",IF(R3491&gt;=4,"Medium","Low"))</f>
        <v>Low</v>
      </c>
    </row>
    <row r="3492" spans="1:19">
      <c r="A3492" t="s">
        <v>3617</v>
      </c>
      <c r="B3492">
        <v>27</v>
      </c>
      <c r="C3492" t="s">
        <v>101</v>
      </c>
      <c r="D3492" t="s">
        <v>102</v>
      </c>
      <c r="E3492">
        <v>13</v>
      </c>
      <c r="F3492" t="s">
        <v>103</v>
      </c>
      <c r="G3492" t="s">
        <v>104</v>
      </c>
      <c r="H3492" s="5">
        <v>571</v>
      </c>
      <c r="I3492" s="5">
        <v>7296.13</v>
      </c>
      <c r="J3492" t="s">
        <v>140</v>
      </c>
      <c r="K3492" t="s">
        <v>106</v>
      </c>
      <c r="L3492">
        <v>0</v>
      </c>
      <c r="M3492">
        <v>0</v>
      </c>
      <c r="N3492">
        <v>5</v>
      </c>
      <c r="O3492" s="6">
        <v>0</v>
      </c>
      <c r="P3492" t="s">
        <v>106</v>
      </c>
      <c r="Q3492" t="s">
        <v>106</v>
      </c>
      <c r="R3492">
        <f>IF(F3492="Monthly",2,0)
+IF(E3492&lt;=6,2,0)
+IF(N3492&lt;=2,2,0)
+IF(L3492&gt;=4,2,0)
+IF(M3492&gt;=2,1,0)
+IF(H3492&gt;=_xlfn.PERCENTILE.INC($H$2:$H$10001,0.75),1,0)</f>
        <v>2</v>
      </c>
      <c r="S3492" t="str">
        <f>IF(R3492&gt;=7,"High",IF(R3492&gt;=4,"Medium","Low"))</f>
        <v>Low</v>
      </c>
    </row>
    <row r="3493" spans="1:19">
      <c r="A3493" t="s">
        <v>3618</v>
      </c>
      <c r="B3493">
        <v>54</v>
      </c>
      <c r="C3493" t="s">
        <v>112</v>
      </c>
      <c r="D3493" t="s">
        <v>137</v>
      </c>
      <c r="E3493">
        <v>53</v>
      </c>
      <c r="F3493" t="s">
        <v>103</v>
      </c>
      <c r="G3493" t="s">
        <v>110</v>
      </c>
      <c r="H3493" s="5">
        <v>791</v>
      </c>
      <c r="I3493" s="5">
        <v>42703.11</v>
      </c>
      <c r="J3493" t="s">
        <v>105</v>
      </c>
      <c r="K3493" t="s">
        <v>106</v>
      </c>
      <c r="L3493">
        <v>1</v>
      </c>
      <c r="M3493">
        <v>0</v>
      </c>
      <c r="N3493">
        <v>5</v>
      </c>
      <c r="O3493" s="6">
        <v>0</v>
      </c>
      <c r="P3493" t="s">
        <v>107</v>
      </c>
      <c r="Q3493" t="s">
        <v>107</v>
      </c>
      <c r="R3493">
        <f>IF(F3493="Monthly",2,0)
+IF(E3493&lt;=6,2,0)
+IF(N3493&lt;=2,2,0)
+IF(L3493&gt;=4,2,0)
+IF(M3493&gt;=2,1,0)
+IF(H3493&gt;=_xlfn.PERCENTILE.INC($H$2:$H$10001,0.75),1,0)</f>
        <v>2</v>
      </c>
      <c r="S3493" t="str">
        <f>IF(R3493&gt;=7,"High",IF(R3493&gt;=4,"Medium","Low"))</f>
        <v>Low</v>
      </c>
    </row>
    <row r="3494" spans="1:19">
      <c r="A3494" t="s">
        <v>3619</v>
      </c>
      <c r="B3494">
        <v>24</v>
      </c>
      <c r="C3494" t="s">
        <v>112</v>
      </c>
      <c r="D3494" t="s">
        <v>113</v>
      </c>
      <c r="E3494">
        <v>40</v>
      </c>
      <c r="F3494" t="s">
        <v>103</v>
      </c>
      <c r="G3494" t="s">
        <v>129</v>
      </c>
      <c r="H3494" s="5">
        <v>978</v>
      </c>
      <c r="I3494" s="5">
        <v>38077.82</v>
      </c>
      <c r="J3494" t="s">
        <v>117</v>
      </c>
      <c r="K3494" t="s">
        <v>107</v>
      </c>
      <c r="L3494">
        <v>0</v>
      </c>
      <c r="M3494">
        <v>0</v>
      </c>
      <c r="N3494">
        <v>5</v>
      </c>
      <c r="O3494" s="6">
        <v>0</v>
      </c>
      <c r="P3494" t="s">
        <v>106</v>
      </c>
      <c r="Q3494" t="s">
        <v>107</v>
      </c>
      <c r="R3494">
        <f>IF(F3494="Monthly",2,0)
+IF(E3494&lt;=6,2,0)
+IF(N3494&lt;=2,2,0)
+IF(L3494&gt;=4,2,0)
+IF(M3494&gt;=2,1,0)
+IF(H3494&gt;=_xlfn.PERCENTILE.INC($H$2:$H$10001,0.75),1,0)</f>
        <v>3</v>
      </c>
      <c r="S3494" t="str">
        <f>IF(R3494&gt;=7,"High",IF(R3494&gt;=4,"Medium","Low"))</f>
        <v>Low</v>
      </c>
    </row>
    <row r="3495" spans="1:19">
      <c r="A3495" t="s">
        <v>3620</v>
      </c>
      <c r="B3495">
        <v>51</v>
      </c>
      <c r="C3495" t="s">
        <v>112</v>
      </c>
      <c r="D3495" t="s">
        <v>133</v>
      </c>
      <c r="E3495">
        <v>9</v>
      </c>
      <c r="F3495" t="s">
        <v>103</v>
      </c>
      <c r="G3495" t="s">
        <v>110</v>
      </c>
      <c r="H3495" s="5">
        <v>779</v>
      </c>
      <c r="I3495" s="5">
        <v>6837.44</v>
      </c>
      <c r="J3495" t="s">
        <v>115</v>
      </c>
      <c r="K3495" t="s">
        <v>106</v>
      </c>
      <c r="L3495">
        <v>2</v>
      </c>
      <c r="M3495">
        <v>1</v>
      </c>
      <c r="N3495">
        <v>3</v>
      </c>
      <c r="O3495" s="6">
        <v>0</v>
      </c>
      <c r="P3495" t="s">
        <v>107</v>
      </c>
      <c r="Q3495" t="s">
        <v>107</v>
      </c>
      <c r="R3495">
        <f>IF(F3495="Monthly",2,0)
+IF(E3495&lt;=6,2,0)
+IF(N3495&lt;=2,2,0)
+IF(L3495&gt;=4,2,0)
+IF(M3495&gt;=2,1,0)
+IF(H3495&gt;=_xlfn.PERCENTILE.INC($H$2:$H$10001,0.75),1,0)</f>
        <v>2</v>
      </c>
      <c r="S3495" t="str">
        <f>IF(R3495&gt;=7,"High",IF(R3495&gt;=4,"Medium","Low"))</f>
        <v>Low</v>
      </c>
    </row>
    <row r="3496" spans="1:19">
      <c r="A3496" t="s">
        <v>3621</v>
      </c>
      <c r="B3496">
        <v>23</v>
      </c>
      <c r="C3496" t="s">
        <v>112</v>
      </c>
      <c r="D3496" t="s">
        <v>131</v>
      </c>
      <c r="E3496">
        <v>10</v>
      </c>
      <c r="F3496" t="s">
        <v>109</v>
      </c>
      <c r="G3496" t="s">
        <v>110</v>
      </c>
      <c r="H3496" s="5">
        <v>830</v>
      </c>
      <c r="I3496" s="5">
        <v>7274.3</v>
      </c>
      <c r="J3496" t="s">
        <v>115</v>
      </c>
      <c r="K3496" t="s">
        <v>106</v>
      </c>
      <c r="L3496">
        <v>1</v>
      </c>
      <c r="M3496">
        <v>0</v>
      </c>
      <c r="N3496">
        <v>5</v>
      </c>
      <c r="O3496" s="6">
        <v>10</v>
      </c>
      <c r="P3496" t="s">
        <v>106</v>
      </c>
      <c r="Q3496" t="s">
        <v>107</v>
      </c>
      <c r="R3496">
        <f>IF(F3496="Monthly",2,0)
+IF(E3496&lt;=6,2,0)
+IF(N3496&lt;=2,2,0)
+IF(L3496&gt;=4,2,0)
+IF(M3496&gt;=2,1,0)
+IF(H3496&gt;=_xlfn.PERCENTILE.INC($H$2:$H$10001,0.75),1,0)</f>
        <v>1</v>
      </c>
      <c r="S3496" t="str">
        <f>IF(R3496&gt;=7,"High",IF(R3496&gt;=4,"Medium","Low"))</f>
        <v>Low</v>
      </c>
    </row>
    <row r="3497" spans="1:19">
      <c r="A3497" t="s">
        <v>3622</v>
      </c>
      <c r="B3497">
        <v>18</v>
      </c>
      <c r="C3497" t="s">
        <v>101</v>
      </c>
      <c r="D3497" t="s">
        <v>128</v>
      </c>
      <c r="E3497">
        <v>23</v>
      </c>
      <c r="F3497" t="s">
        <v>103</v>
      </c>
      <c r="G3497" t="s">
        <v>110</v>
      </c>
      <c r="H3497" s="5">
        <v>663</v>
      </c>
      <c r="I3497" s="5">
        <v>15611.4</v>
      </c>
      <c r="J3497" t="s">
        <v>117</v>
      </c>
      <c r="K3497" t="s">
        <v>106</v>
      </c>
      <c r="L3497">
        <v>0</v>
      </c>
      <c r="M3497">
        <v>0</v>
      </c>
      <c r="N3497">
        <v>5</v>
      </c>
      <c r="O3497" s="6">
        <v>0</v>
      </c>
      <c r="P3497" t="s">
        <v>107</v>
      </c>
      <c r="Q3497" t="s">
        <v>106</v>
      </c>
      <c r="R3497">
        <f>IF(F3497="Monthly",2,0)
+IF(E3497&lt;=6,2,0)
+IF(N3497&lt;=2,2,0)
+IF(L3497&gt;=4,2,0)
+IF(M3497&gt;=2,1,0)
+IF(H3497&gt;=_xlfn.PERCENTILE.INC($H$2:$H$10001,0.75),1,0)</f>
        <v>2</v>
      </c>
      <c r="S3497" t="str">
        <f>IF(R3497&gt;=7,"High",IF(R3497&gt;=4,"Medium","Low"))</f>
        <v>Low</v>
      </c>
    </row>
    <row r="3498" spans="1:19">
      <c r="A3498" t="s">
        <v>3623</v>
      </c>
      <c r="B3498">
        <v>47</v>
      </c>
      <c r="C3498" t="s">
        <v>112</v>
      </c>
      <c r="D3498" t="s">
        <v>113</v>
      </c>
      <c r="E3498">
        <v>70</v>
      </c>
      <c r="F3498" t="s">
        <v>121</v>
      </c>
      <c r="G3498" t="s">
        <v>104</v>
      </c>
      <c r="H3498" s="5">
        <v>459</v>
      </c>
      <c r="I3498" s="5">
        <v>28873.15</v>
      </c>
      <c r="J3498" t="s">
        <v>105</v>
      </c>
      <c r="K3498" t="s">
        <v>106</v>
      </c>
      <c r="L3498">
        <v>3</v>
      </c>
      <c r="M3498">
        <v>2</v>
      </c>
      <c r="N3498">
        <v>3</v>
      </c>
      <c r="O3498" s="6">
        <v>10</v>
      </c>
      <c r="P3498" t="s">
        <v>107</v>
      </c>
      <c r="Q3498" t="s">
        <v>107</v>
      </c>
      <c r="R3498">
        <f>IF(F3498="Monthly",2,0)
+IF(E3498&lt;=6,2,0)
+IF(N3498&lt;=2,2,0)
+IF(L3498&gt;=4,2,0)
+IF(M3498&gt;=2,1,0)
+IF(H3498&gt;=_xlfn.PERCENTILE.INC($H$2:$H$10001,0.75),1,0)</f>
        <v>1</v>
      </c>
      <c r="S3498" t="str">
        <f>IF(R3498&gt;=7,"High",IF(R3498&gt;=4,"Medium","Low"))</f>
        <v>Low</v>
      </c>
    </row>
    <row r="3499" spans="1:19">
      <c r="A3499" t="s">
        <v>3624</v>
      </c>
      <c r="B3499">
        <v>35</v>
      </c>
      <c r="C3499" t="s">
        <v>101</v>
      </c>
      <c r="D3499" t="s">
        <v>137</v>
      </c>
      <c r="E3499">
        <v>16</v>
      </c>
      <c r="F3499" t="s">
        <v>103</v>
      </c>
      <c r="G3499" t="s">
        <v>104</v>
      </c>
      <c r="H3499" s="5">
        <v>394</v>
      </c>
      <c r="I3499" s="5">
        <v>6199.74</v>
      </c>
      <c r="J3499" t="s">
        <v>134</v>
      </c>
      <c r="K3499" t="s">
        <v>107</v>
      </c>
      <c r="L3499">
        <v>1</v>
      </c>
      <c r="M3499">
        <v>0</v>
      </c>
      <c r="N3499">
        <v>5</v>
      </c>
      <c r="O3499" s="6">
        <v>0</v>
      </c>
      <c r="P3499" t="s">
        <v>106</v>
      </c>
      <c r="Q3499" t="s">
        <v>106</v>
      </c>
      <c r="R3499">
        <f>IF(F3499="Monthly",2,0)
+IF(E3499&lt;=6,2,0)
+IF(N3499&lt;=2,2,0)
+IF(L3499&gt;=4,2,0)
+IF(M3499&gt;=2,1,0)
+IF(H3499&gt;=_xlfn.PERCENTILE.INC($H$2:$H$10001,0.75),1,0)</f>
        <v>2</v>
      </c>
      <c r="S3499" t="str">
        <f>IF(R3499&gt;=7,"High",IF(R3499&gt;=4,"Medium","Low"))</f>
        <v>Low</v>
      </c>
    </row>
    <row r="3500" spans="1:19">
      <c r="A3500" t="s">
        <v>3625</v>
      </c>
      <c r="B3500">
        <v>27</v>
      </c>
      <c r="C3500" t="s">
        <v>101</v>
      </c>
      <c r="D3500" t="s">
        <v>126</v>
      </c>
      <c r="E3500">
        <v>24</v>
      </c>
      <c r="F3500" t="s">
        <v>109</v>
      </c>
      <c r="G3500" t="s">
        <v>104</v>
      </c>
      <c r="H3500" s="5">
        <v>447</v>
      </c>
      <c r="I3500" s="5">
        <v>10533.81</v>
      </c>
      <c r="J3500" t="s">
        <v>140</v>
      </c>
      <c r="K3500" t="s">
        <v>106</v>
      </c>
      <c r="L3500">
        <v>1</v>
      </c>
      <c r="M3500">
        <v>0</v>
      </c>
      <c r="N3500">
        <v>5</v>
      </c>
      <c r="O3500" s="6">
        <v>0</v>
      </c>
      <c r="P3500" t="s">
        <v>106</v>
      </c>
      <c r="Q3500" t="s">
        <v>107</v>
      </c>
      <c r="R3500">
        <f>IF(F3500="Monthly",2,0)
+IF(E3500&lt;=6,2,0)
+IF(N3500&lt;=2,2,0)
+IF(L3500&gt;=4,2,0)
+IF(M3500&gt;=2,1,0)
+IF(H3500&gt;=_xlfn.PERCENTILE.INC($H$2:$H$10001,0.75),1,0)</f>
        <v>0</v>
      </c>
      <c r="S3500" t="str">
        <f>IF(R3500&gt;=7,"High",IF(R3500&gt;=4,"Medium","Low"))</f>
        <v>Low</v>
      </c>
    </row>
    <row r="3501" spans="1:19">
      <c r="A3501" t="s">
        <v>3626</v>
      </c>
      <c r="B3501">
        <v>37</v>
      </c>
      <c r="C3501" t="s">
        <v>112</v>
      </c>
      <c r="D3501" t="s">
        <v>133</v>
      </c>
      <c r="E3501">
        <v>48</v>
      </c>
      <c r="F3501" t="s">
        <v>109</v>
      </c>
      <c r="G3501" t="s">
        <v>110</v>
      </c>
      <c r="H3501" s="5">
        <v>760</v>
      </c>
      <c r="I3501" s="5">
        <v>37252.42</v>
      </c>
      <c r="J3501" t="s">
        <v>134</v>
      </c>
      <c r="K3501" t="s">
        <v>106</v>
      </c>
      <c r="L3501">
        <v>5</v>
      </c>
      <c r="M3501">
        <v>2</v>
      </c>
      <c r="N3501">
        <v>2</v>
      </c>
      <c r="O3501" s="6">
        <v>0</v>
      </c>
      <c r="P3501" t="s">
        <v>107</v>
      </c>
      <c r="Q3501" t="s">
        <v>106</v>
      </c>
      <c r="R3501">
        <f>IF(F3501="Monthly",2,0)
+IF(E3501&lt;=6,2,0)
+IF(N3501&lt;=2,2,0)
+IF(L3501&gt;=4,2,0)
+IF(M3501&gt;=2,1,0)
+IF(H3501&gt;=_xlfn.PERCENTILE.INC($H$2:$H$10001,0.75),1,0)</f>
        <v>5</v>
      </c>
      <c r="S3501" t="str">
        <f>IF(R3501&gt;=7,"High",IF(R3501&gt;=4,"Medium","Low"))</f>
        <v>Medium</v>
      </c>
    </row>
    <row r="3502" spans="1:19">
      <c r="A3502" t="s">
        <v>3627</v>
      </c>
      <c r="B3502">
        <v>29</v>
      </c>
      <c r="C3502" t="s">
        <v>101</v>
      </c>
      <c r="D3502" t="s">
        <v>123</v>
      </c>
      <c r="E3502">
        <v>36</v>
      </c>
      <c r="F3502" t="s">
        <v>109</v>
      </c>
      <c r="G3502" t="s">
        <v>104</v>
      </c>
      <c r="H3502" s="5">
        <v>517</v>
      </c>
      <c r="I3502" s="5">
        <v>18383.18</v>
      </c>
      <c r="J3502" t="s">
        <v>134</v>
      </c>
      <c r="K3502" t="s">
        <v>106</v>
      </c>
      <c r="L3502">
        <v>3</v>
      </c>
      <c r="M3502">
        <v>1</v>
      </c>
      <c r="N3502">
        <v>4</v>
      </c>
      <c r="O3502" s="6">
        <v>0</v>
      </c>
      <c r="P3502" t="s">
        <v>106</v>
      </c>
      <c r="Q3502" t="s">
        <v>107</v>
      </c>
      <c r="R3502">
        <f>IF(F3502="Monthly",2,0)
+IF(E3502&lt;=6,2,0)
+IF(N3502&lt;=2,2,0)
+IF(L3502&gt;=4,2,0)
+IF(M3502&gt;=2,1,0)
+IF(H3502&gt;=_xlfn.PERCENTILE.INC($H$2:$H$10001,0.75),1,0)</f>
        <v>0</v>
      </c>
      <c r="S3502" t="str">
        <f>IF(R3502&gt;=7,"High",IF(R3502&gt;=4,"Medium","Low"))</f>
        <v>Low</v>
      </c>
    </row>
    <row r="3503" spans="1:19">
      <c r="A3503" t="s">
        <v>3628</v>
      </c>
      <c r="B3503">
        <v>25</v>
      </c>
      <c r="C3503" t="s">
        <v>112</v>
      </c>
      <c r="D3503" t="s">
        <v>137</v>
      </c>
      <c r="E3503">
        <v>50</v>
      </c>
      <c r="F3503" t="s">
        <v>103</v>
      </c>
      <c r="G3503" t="s">
        <v>129</v>
      </c>
      <c r="H3503" s="5">
        <v>1025</v>
      </c>
      <c r="I3503" s="5">
        <v>49722.38</v>
      </c>
      <c r="J3503" t="s">
        <v>105</v>
      </c>
      <c r="K3503" t="s">
        <v>106</v>
      </c>
      <c r="L3503">
        <v>0</v>
      </c>
      <c r="M3503">
        <v>0</v>
      </c>
      <c r="N3503">
        <v>4</v>
      </c>
      <c r="O3503" s="6">
        <v>0</v>
      </c>
      <c r="P3503" t="s">
        <v>106</v>
      </c>
      <c r="Q3503" t="s">
        <v>107</v>
      </c>
      <c r="R3503">
        <f>IF(F3503="Monthly",2,0)
+IF(E3503&lt;=6,2,0)
+IF(N3503&lt;=2,2,0)
+IF(L3503&gt;=4,2,0)
+IF(M3503&gt;=2,1,0)
+IF(H3503&gt;=_xlfn.PERCENTILE.INC($H$2:$H$10001,0.75),1,0)</f>
        <v>3</v>
      </c>
      <c r="S3503" t="str">
        <f>IF(R3503&gt;=7,"High",IF(R3503&gt;=4,"Medium","Low"))</f>
        <v>Low</v>
      </c>
    </row>
    <row r="3504" spans="1:19">
      <c r="A3504" t="s">
        <v>3629</v>
      </c>
      <c r="B3504">
        <v>18</v>
      </c>
      <c r="C3504" t="s">
        <v>112</v>
      </c>
      <c r="D3504" t="s">
        <v>131</v>
      </c>
      <c r="E3504">
        <v>43</v>
      </c>
      <c r="F3504" t="s">
        <v>109</v>
      </c>
      <c r="G3504" t="s">
        <v>104</v>
      </c>
      <c r="H3504" s="5">
        <v>559</v>
      </c>
      <c r="I3504" s="5">
        <v>23265.82</v>
      </c>
      <c r="J3504" t="s">
        <v>115</v>
      </c>
      <c r="K3504" t="s">
        <v>107</v>
      </c>
      <c r="L3504">
        <v>2</v>
      </c>
      <c r="M3504">
        <v>1</v>
      </c>
      <c r="N3504">
        <v>4</v>
      </c>
      <c r="O3504" s="6">
        <v>5</v>
      </c>
      <c r="P3504" t="s">
        <v>106</v>
      </c>
      <c r="Q3504" t="s">
        <v>107</v>
      </c>
      <c r="R3504">
        <f>IF(F3504="Monthly",2,0)
+IF(E3504&lt;=6,2,0)
+IF(N3504&lt;=2,2,0)
+IF(L3504&gt;=4,2,0)
+IF(M3504&gt;=2,1,0)
+IF(H3504&gt;=_xlfn.PERCENTILE.INC($H$2:$H$10001,0.75),1,0)</f>
        <v>0</v>
      </c>
      <c r="S3504" t="str">
        <f>IF(R3504&gt;=7,"High",IF(R3504&gt;=4,"Medium","Low"))</f>
        <v>Low</v>
      </c>
    </row>
    <row r="3505" spans="1:19">
      <c r="A3505" t="s">
        <v>3630</v>
      </c>
      <c r="B3505">
        <v>47</v>
      </c>
      <c r="C3505" t="s">
        <v>101</v>
      </c>
      <c r="D3505" t="s">
        <v>119</v>
      </c>
      <c r="E3505">
        <v>42</v>
      </c>
      <c r="F3505" t="s">
        <v>103</v>
      </c>
      <c r="G3505" t="s">
        <v>129</v>
      </c>
      <c r="H3505" s="5">
        <v>1026</v>
      </c>
      <c r="I3505" s="5">
        <v>43450.07</v>
      </c>
      <c r="J3505" t="s">
        <v>105</v>
      </c>
      <c r="K3505" t="s">
        <v>106</v>
      </c>
      <c r="L3505">
        <v>0</v>
      </c>
      <c r="M3505">
        <v>0</v>
      </c>
      <c r="N3505">
        <v>4</v>
      </c>
      <c r="O3505" s="6">
        <v>0</v>
      </c>
      <c r="P3505" t="s">
        <v>106</v>
      </c>
      <c r="Q3505" t="s">
        <v>106</v>
      </c>
      <c r="R3505">
        <f>IF(F3505="Monthly",2,0)
+IF(E3505&lt;=6,2,0)
+IF(N3505&lt;=2,2,0)
+IF(L3505&gt;=4,2,0)
+IF(M3505&gt;=2,1,0)
+IF(H3505&gt;=_xlfn.PERCENTILE.INC($H$2:$H$10001,0.75),1,0)</f>
        <v>3</v>
      </c>
      <c r="S3505" t="str">
        <f>IF(R3505&gt;=7,"High",IF(R3505&gt;=4,"Medium","Low"))</f>
        <v>Low</v>
      </c>
    </row>
    <row r="3506" spans="1:19">
      <c r="A3506" t="s">
        <v>3631</v>
      </c>
      <c r="B3506">
        <v>42</v>
      </c>
      <c r="C3506" t="s">
        <v>101</v>
      </c>
      <c r="D3506" t="s">
        <v>113</v>
      </c>
      <c r="E3506">
        <v>47</v>
      </c>
      <c r="F3506" t="s">
        <v>109</v>
      </c>
      <c r="G3506" t="s">
        <v>110</v>
      </c>
      <c r="H3506" s="5">
        <v>791</v>
      </c>
      <c r="I3506" s="5">
        <v>32608.13</v>
      </c>
      <c r="J3506" t="s">
        <v>105</v>
      </c>
      <c r="K3506" t="s">
        <v>106</v>
      </c>
      <c r="L3506">
        <v>0</v>
      </c>
      <c r="M3506">
        <v>0</v>
      </c>
      <c r="N3506">
        <v>5</v>
      </c>
      <c r="O3506" s="6">
        <v>10</v>
      </c>
      <c r="P3506" t="s">
        <v>107</v>
      </c>
      <c r="Q3506" t="s">
        <v>107</v>
      </c>
      <c r="R3506">
        <f>IF(F3506="Monthly",2,0)
+IF(E3506&lt;=6,2,0)
+IF(N3506&lt;=2,2,0)
+IF(L3506&gt;=4,2,0)
+IF(M3506&gt;=2,1,0)
+IF(H3506&gt;=_xlfn.PERCENTILE.INC($H$2:$H$10001,0.75),1,0)</f>
        <v>0</v>
      </c>
      <c r="S3506" t="str">
        <f>IF(R3506&gt;=7,"High",IF(R3506&gt;=4,"Medium","Low"))</f>
        <v>Low</v>
      </c>
    </row>
    <row r="3507" spans="1:19">
      <c r="A3507" t="s">
        <v>3632</v>
      </c>
      <c r="B3507">
        <v>18</v>
      </c>
      <c r="C3507" t="s">
        <v>112</v>
      </c>
      <c r="D3507" t="s">
        <v>102</v>
      </c>
      <c r="E3507">
        <v>12</v>
      </c>
      <c r="F3507" t="s">
        <v>103</v>
      </c>
      <c r="G3507" t="s">
        <v>104</v>
      </c>
      <c r="H3507" s="5">
        <v>468</v>
      </c>
      <c r="I3507" s="5">
        <v>5453.66</v>
      </c>
      <c r="J3507" t="s">
        <v>140</v>
      </c>
      <c r="K3507" t="s">
        <v>107</v>
      </c>
      <c r="L3507">
        <v>1</v>
      </c>
      <c r="M3507">
        <v>0</v>
      </c>
      <c r="N3507">
        <v>5</v>
      </c>
      <c r="O3507" s="6">
        <v>0</v>
      </c>
      <c r="P3507" t="s">
        <v>106</v>
      </c>
      <c r="Q3507" t="s">
        <v>107</v>
      </c>
      <c r="R3507">
        <f>IF(F3507="Monthly",2,0)
+IF(E3507&lt;=6,2,0)
+IF(N3507&lt;=2,2,0)
+IF(L3507&gt;=4,2,0)
+IF(M3507&gt;=2,1,0)
+IF(H3507&gt;=_xlfn.PERCENTILE.INC($H$2:$H$10001,0.75),1,0)</f>
        <v>2</v>
      </c>
      <c r="S3507" t="str">
        <f>IF(R3507&gt;=7,"High",IF(R3507&gt;=4,"Medium","Low"))</f>
        <v>Low</v>
      </c>
    </row>
    <row r="3508" spans="1:19">
      <c r="A3508" t="s">
        <v>3633</v>
      </c>
      <c r="B3508">
        <v>31</v>
      </c>
      <c r="C3508" t="s">
        <v>101</v>
      </c>
      <c r="D3508" t="s">
        <v>131</v>
      </c>
      <c r="E3508">
        <v>39</v>
      </c>
      <c r="F3508" t="s">
        <v>103</v>
      </c>
      <c r="G3508" t="s">
        <v>104</v>
      </c>
      <c r="H3508" s="5">
        <v>462</v>
      </c>
      <c r="I3508" s="5">
        <v>18262.580000000002</v>
      </c>
      <c r="J3508" t="s">
        <v>117</v>
      </c>
      <c r="K3508" t="s">
        <v>107</v>
      </c>
      <c r="L3508">
        <v>0</v>
      </c>
      <c r="M3508">
        <v>0</v>
      </c>
      <c r="N3508">
        <v>5</v>
      </c>
      <c r="O3508" s="6">
        <v>0</v>
      </c>
      <c r="P3508" t="s">
        <v>107</v>
      </c>
      <c r="Q3508" t="s">
        <v>107</v>
      </c>
      <c r="R3508">
        <f>IF(F3508="Monthly",2,0)
+IF(E3508&lt;=6,2,0)
+IF(N3508&lt;=2,2,0)
+IF(L3508&gt;=4,2,0)
+IF(M3508&gt;=2,1,0)
+IF(H3508&gt;=_xlfn.PERCENTILE.INC($H$2:$H$10001,0.75),1,0)</f>
        <v>2</v>
      </c>
      <c r="S3508" t="str">
        <f>IF(R3508&gt;=7,"High",IF(R3508&gt;=4,"Medium","Low"))</f>
        <v>Low</v>
      </c>
    </row>
    <row r="3509" spans="1:19">
      <c r="A3509" t="s">
        <v>3634</v>
      </c>
      <c r="B3509">
        <v>40</v>
      </c>
      <c r="C3509" t="s">
        <v>112</v>
      </c>
      <c r="D3509" t="s">
        <v>131</v>
      </c>
      <c r="E3509">
        <v>34</v>
      </c>
      <c r="F3509" t="s">
        <v>109</v>
      </c>
      <c r="G3509" t="s">
        <v>104</v>
      </c>
      <c r="H3509" s="5">
        <v>456</v>
      </c>
      <c r="I3509" s="5">
        <v>14512.62</v>
      </c>
      <c r="J3509" t="s">
        <v>117</v>
      </c>
      <c r="K3509" t="s">
        <v>106</v>
      </c>
      <c r="L3509">
        <v>3</v>
      </c>
      <c r="M3509">
        <v>2</v>
      </c>
      <c r="N3509">
        <v>4</v>
      </c>
      <c r="O3509" s="6">
        <v>5</v>
      </c>
      <c r="P3509" t="s">
        <v>106</v>
      </c>
      <c r="Q3509" t="s">
        <v>106</v>
      </c>
      <c r="R3509">
        <f>IF(F3509="Monthly",2,0)
+IF(E3509&lt;=6,2,0)
+IF(N3509&lt;=2,2,0)
+IF(L3509&gt;=4,2,0)
+IF(M3509&gt;=2,1,0)
+IF(H3509&gt;=_xlfn.PERCENTILE.INC($H$2:$H$10001,0.75),1,0)</f>
        <v>1</v>
      </c>
      <c r="S3509" t="str">
        <f>IF(R3509&gt;=7,"High",IF(R3509&gt;=4,"Medium","Low"))</f>
        <v>Low</v>
      </c>
    </row>
    <row r="3510" spans="1:19">
      <c r="A3510" t="s">
        <v>3635</v>
      </c>
      <c r="B3510">
        <v>30</v>
      </c>
      <c r="C3510" t="s">
        <v>112</v>
      </c>
      <c r="D3510" t="s">
        <v>137</v>
      </c>
      <c r="E3510">
        <v>47</v>
      </c>
      <c r="F3510" t="s">
        <v>103</v>
      </c>
      <c r="G3510" t="s">
        <v>104</v>
      </c>
      <c r="H3510" s="5">
        <v>474</v>
      </c>
      <c r="I3510" s="5">
        <v>22241.84</v>
      </c>
      <c r="J3510" t="s">
        <v>105</v>
      </c>
      <c r="K3510" t="s">
        <v>107</v>
      </c>
      <c r="L3510">
        <v>0</v>
      </c>
      <c r="M3510">
        <v>0</v>
      </c>
      <c r="N3510">
        <v>5</v>
      </c>
      <c r="O3510" s="6">
        <v>0</v>
      </c>
      <c r="P3510" t="s">
        <v>106</v>
      </c>
      <c r="Q3510" t="s">
        <v>107</v>
      </c>
      <c r="R3510">
        <f>IF(F3510="Monthly",2,0)
+IF(E3510&lt;=6,2,0)
+IF(N3510&lt;=2,2,0)
+IF(L3510&gt;=4,2,0)
+IF(M3510&gt;=2,1,0)
+IF(H3510&gt;=_xlfn.PERCENTILE.INC($H$2:$H$10001,0.75),1,0)</f>
        <v>2</v>
      </c>
      <c r="S3510" t="str">
        <f>IF(R3510&gt;=7,"High",IF(R3510&gt;=4,"Medium","Low"))</f>
        <v>Low</v>
      </c>
    </row>
    <row r="3511" spans="1:19">
      <c r="A3511" t="s">
        <v>3636</v>
      </c>
      <c r="B3511">
        <v>36</v>
      </c>
      <c r="C3511" t="s">
        <v>112</v>
      </c>
      <c r="D3511" t="s">
        <v>113</v>
      </c>
      <c r="E3511">
        <v>63</v>
      </c>
      <c r="F3511" t="s">
        <v>103</v>
      </c>
      <c r="G3511" t="s">
        <v>110</v>
      </c>
      <c r="H3511" s="5">
        <v>763</v>
      </c>
      <c r="I3511" s="5">
        <v>48245.58</v>
      </c>
      <c r="J3511" t="s">
        <v>140</v>
      </c>
      <c r="K3511" t="s">
        <v>107</v>
      </c>
      <c r="L3511">
        <v>0</v>
      </c>
      <c r="M3511">
        <v>0</v>
      </c>
      <c r="N3511">
        <v>5</v>
      </c>
      <c r="O3511" s="6">
        <v>0</v>
      </c>
      <c r="P3511" t="s">
        <v>106</v>
      </c>
      <c r="Q3511" t="s">
        <v>107</v>
      </c>
      <c r="R3511">
        <f>IF(F3511="Monthly",2,0)
+IF(E3511&lt;=6,2,0)
+IF(N3511&lt;=2,2,0)
+IF(L3511&gt;=4,2,0)
+IF(M3511&gt;=2,1,0)
+IF(H3511&gt;=_xlfn.PERCENTILE.INC($H$2:$H$10001,0.75),1,0)</f>
        <v>2</v>
      </c>
      <c r="S3511" t="str">
        <f>IF(R3511&gt;=7,"High",IF(R3511&gt;=4,"Medium","Low"))</f>
        <v>Low</v>
      </c>
    </row>
    <row r="3512" spans="1:19">
      <c r="A3512" t="s">
        <v>3637</v>
      </c>
      <c r="B3512">
        <v>41</v>
      </c>
      <c r="C3512" t="s">
        <v>112</v>
      </c>
      <c r="D3512" t="s">
        <v>159</v>
      </c>
      <c r="E3512">
        <v>20</v>
      </c>
      <c r="F3512" t="s">
        <v>103</v>
      </c>
      <c r="G3512" t="s">
        <v>104</v>
      </c>
      <c r="H3512" s="5">
        <v>424</v>
      </c>
      <c r="I3512" s="5">
        <v>8367.27</v>
      </c>
      <c r="J3512" t="s">
        <v>115</v>
      </c>
      <c r="K3512" t="s">
        <v>107</v>
      </c>
      <c r="L3512">
        <v>0</v>
      </c>
      <c r="M3512">
        <v>0</v>
      </c>
      <c r="N3512">
        <v>5</v>
      </c>
      <c r="O3512" s="6">
        <v>0</v>
      </c>
      <c r="P3512" t="s">
        <v>107</v>
      </c>
      <c r="Q3512" t="s">
        <v>106</v>
      </c>
      <c r="R3512">
        <f>IF(F3512="Monthly",2,0)
+IF(E3512&lt;=6,2,0)
+IF(N3512&lt;=2,2,0)
+IF(L3512&gt;=4,2,0)
+IF(M3512&gt;=2,1,0)
+IF(H3512&gt;=_xlfn.PERCENTILE.INC($H$2:$H$10001,0.75),1,0)</f>
        <v>2</v>
      </c>
      <c r="S3512" t="str">
        <f>IF(R3512&gt;=7,"High",IF(R3512&gt;=4,"Medium","Low"))</f>
        <v>Low</v>
      </c>
    </row>
    <row r="3513" spans="1:19">
      <c r="A3513" t="s">
        <v>3638</v>
      </c>
      <c r="B3513">
        <v>41</v>
      </c>
      <c r="C3513" t="s">
        <v>101</v>
      </c>
      <c r="D3513" t="s">
        <v>131</v>
      </c>
      <c r="E3513">
        <v>33</v>
      </c>
      <c r="F3513" t="s">
        <v>103</v>
      </c>
      <c r="G3513" t="s">
        <v>129</v>
      </c>
      <c r="H3513" s="5">
        <v>1117</v>
      </c>
      <c r="I3513" s="5">
        <v>37526.21</v>
      </c>
      <c r="J3513" t="s">
        <v>134</v>
      </c>
      <c r="K3513" t="s">
        <v>106</v>
      </c>
      <c r="L3513">
        <v>0</v>
      </c>
      <c r="M3513">
        <v>0</v>
      </c>
      <c r="N3513">
        <v>4</v>
      </c>
      <c r="O3513" s="6">
        <v>0</v>
      </c>
      <c r="P3513" t="s">
        <v>107</v>
      </c>
      <c r="Q3513" t="s">
        <v>107</v>
      </c>
      <c r="R3513">
        <f>IF(F3513="Monthly",2,0)
+IF(E3513&lt;=6,2,0)
+IF(N3513&lt;=2,2,0)
+IF(L3513&gt;=4,2,0)
+IF(M3513&gt;=2,1,0)
+IF(H3513&gt;=_xlfn.PERCENTILE.INC($H$2:$H$10001,0.75),1,0)</f>
        <v>3</v>
      </c>
      <c r="S3513" t="str">
        <f>IF(R3513&gt;=7,"High",IF(R3513&gt;=4,"Medium","Low"))</f>
        <v>Low</v>
      </c>
    </row>
    <row r="3514" spans="1:19">
      <c r="A3514" t="s">
        <v>3639</v>
      </c>
      <c r="B3514">
        <v>53</v>
      </c>
      <c r="C3514" t="s">
        <v>101</v>
      </c>
      <c r="D3514" t="s">
        <v>137</v>
      </c>
      <c r="E3514">
        <v>39</v>
      </c>
      <c r="F3514" t="s">
        <v>103</v>
      </c>
      <c r="G3514" t="s">
        <v>104</v>
      </c>
      <c r="H3514" s="5">
        <v>448</v>
      </c>
      <c r="I3514" s="5">
        <v>17909.98</v>
      </c>
      <c r="J3514" t="s">
        <v>105</v>
      </c>
      <c r="K3514" t="s">
        <v>106</v>
      </c>
      <c r="L3514">
        <v>1</v>
      </c>
      <c r="M3514">
        <v>0</v>
      </c>
      <c r="N3514">
        <v>4</v>
      </c>
      <c r="O3514" s="6">
        <v>0</v>
      </c>
      <c r="P3514" t="s">
        <v>107</v>
      </c>
      <c r="Q3514" t="s">
        <v>107</v>
      </c>
      <c r="R3514">
        <f>IF(F3514="Monthly",2,0)
+IF(E3514&lt;=6,2,0)
+IF(N3514&lt;=2,2,0)
+IF(L3514&gt;=4,2,0)
+IF(M3514&gt;=2,1,0)
+IF(H3514&gt;=_xlfn.PERCENTILE.INC($H$2:$H$10001,0.75),1,0)</f>
        <v>2</v>
      </c>
      <c r="S3514" t="str">
        <f>IF(R3514&gt;=7,"High",IF(R3514&gt;=4,"Medium","Low"))</f>
        <v>Low</v>
      </c>
    </row>
    <row r="3515" spans="1:19">
      <c r="A3515" t="s">
        <v>3640</v>
      </c>
      <c r="B3515">
        <v>32</v>
      </c>
      <c r="C3515" t="s">
        <v>101</v>
      </c>
      <c r="D3515" t="s">
        <v>133</v>
      </c>
      <c r="E3515">
        <v>36</v>
      </c>
      <c r="F3515" t="s">
        <v>103</v>
      </c>
      <c r="G3515" t="s">
        <v>104</v>
      </c>
      <c r="H3515" s="5">
        <v>441</v>
      </c>
      <c r="I3515" s="5">
        <v>15447.97</v>
      </c>
      <c r="J3515" t="s">
        <v>117</v>
      </c>
      <c r="K3515" t="s">
        <v>106</v>
      </c>
      <c r="L3515">
        <v>4</v>
      </c>
      <c r="M3515">
        <v>1</v>
      </c>
      <c r="N3515">
        <v>4</v>
      </c>
      <c r="O3515" s="6">
        <v>0</v>
      </c>
      <c r="P3515" t="s">
        <v>107</v>
      </c>
      <c r="Q3515" t="s">
        <v>106</v>
      </c>
      <c r="R3515">
        <f>IF(F3515="Monthly",2,0)
+IF(E3515&lt;=6,2,0)
+IF(N3515&lt;=2,2,0)
+IF(L3515&gt;=4,2,0)
+IF(M3515&gt;=2,1,0)
+IF(H3515&gt;=_xlfn.PERCENTILE.INC($H$2:$H$10001,0.75),1,0)</f>
        <v>4</v>
      </c>
      <c r="S3515" t="str">
        <f>IF(R3515&gt;=7,"High",IF(R3515&gt;=4,"Medium","Low"))</f>
        <v>Medium</v>
      </c>
    </row>
    <row r="3516" spans="1:19">
      <c r="A3516" t="s">
        <v>3641</v>
      </c>
      <c r="B3516">
        <v>35</v>
      </c>
      <c r="C3516" t="s">
        <v>112</v>
      </c>
      <c r="D3516" t="s">
        <v>137</v>
      </c>
      <c r="E3516">
        <v>21</v>
      </c>
      <c r="F3516" t="s">
        <v>103</v>
      </c>
      <c r="G3516" t="s">
        <v>110</v>
      </c>
      <c r="H3516" s="5">
        <v>785</v>
      </c>
      <c r="I3516" s="5">
        <v>16886.849999999999</v>
      </c>
      <c r="J3516" t="s">
        <v>134</v>
      </c>
      <c r="K3516" t="s">
        <v>106</v>
      </c>
      <c r="L3516">
        <v>0</v>
      </c>
      <c r="M3516">
        <v>0</v>
      </c>
      <c r="N3516">
        <v>5</v>
      </c>
      <c r="O3516" s="6">
        <v>0</v>
      </c>
      <c r="P3516" t="s">
        <v>107</v>
      </c>
      <c r="Q3516" t="s">
        <v>106</v>
      </c>
      <c r="R3516">
        <f>IF(F3516="Monthly",2,0)
+IF(E3516&lt;=6,2,0)
+IF(N3516&lt;=2,2,0)
+IF(L3516&gt;=4,2,0)
+IF(M3516&gt;=2,1,0)
+IF(H3516&gt;=_xlfn.PERCENTILE.INC($H$2:$H$10001,0.75),1,0)</f>
        <v>2</v>
      </c>
      <c r="S3516" t="str">
        <f>IF(R3516&gt;=7,"High",IF(R3516&gt;=4,"Medium","Low"))</f>
        <v>Low</v>
      </c>
    </row>
    <row r="3517" spans="1:19">
      <c r="A3517" t="s">
        <v>3642</v>
      </c>
      <c r="B3517">
        <v>29</v>
      </c>
      <c r="C3517" t="s">
        <v>101</v>
      </c>
      <c r="D3517" t="s">
        <v>102</v>
      </c>
      <c r="E3517">
        <v>55</v>
      </c>
      <c r="F3517" t="s">
        <v>103</v>
      </c>
      <c r="G3517" t="s">
        <v>104</v>
      </c>
      <c r="H3517" s="5">
        <v>542</v>
      </c>
      <c r="I3517" s="5">
        <v>29907.67</v>
      </c>
      <c r="J3517" t="s">
        <v>105</v>
      </c>
      <c r="K3517" t="s">
        <v>107</v>
      </c>
      <c r="L3517">
        <v>1</v>
      </c>
      <c r="M3517">
        <v>0</v>
      </c>
      <c r="N3517">
        <v>5</v>
      </c>
      <c r="O3517" s="6">
        <v>0</v>
      </c>
      <c r="P3517" t="s">
        <v>107</v>
      </c>
      <c r="Q3517" t="s">
        <v>107</v>
      </c>
      <c r="R3517">
        <f>IF(F3517="Monthly",2,0)
+IF(E3517&lt;=6,2,0)
+IF(N3517&lt;=2,2,0)
+IF(L3517&gt;=4,2,0)
+IF(M3517&gt;=2,1,0)
+IF(H3517&gt;=_xlfn.PERCENTILE.INC($H$2:$H$10001,0.75),1,0)</f>
        <v>2</v>
      </c>
      <c r="S3517" t="str">
        <f>IF(R3517&gt;=7,"High",IF(R3517&gt;=4,"Medium","Low"))</f>
        <v>Low</v>
      </c>
    </row>
    <row r="3518" spans="1:19">
      <c r="A3518" t="s">
        <v>3643</v>
      </c>
      <c r="B3518">
        <v>31</v>
      </c>
      <c r="C3518" t="s">
        <v>101</v>
      </c>
      <c r="D3518" t="s">
        <v>137</v>
      </c>
      <c r="E3518">
        <v>39</v>
      </c>
      <c r="F3518" t="s">
        <v>109</v>
      </c>
      <c r="G3518" t="s">
        <v>129</v>
      </c>
      <c r="H3518" s="5">
        <v>1070</v>
      </c>
      <c r="I3518" s="5">
        <v>42755.34</v>
      </c>
      <c r="J3518" t="s">
        <v>115</v>
      </c>
      <c r="K3518" t="s">
        <v>106</v>
      </c>
      <c r="L3518">
        <v>0</v>
      </c>
      <c r="M3518">
        <v>0</v>
      </c>
      <c r="N3518">
        <v>5</v>
      </c>
      <c r="O3518" s="6">
        <v>0</v>
      </c>
      <c r="P3518" t="s">
        <v>107</v>
      </c>
      <c r="Q3518" t="s">
        <v>107</v>
      </c>
      <c r="R3518">
        <f>IF(F3518="Monthly",2,0)
+IF(E3518&lt;=6,2,0)
+IF(N3518&lt;=2,2,0)
+IF(L3518&gt;=4,2,0)
+IF(M3518&gt;=2,1,0)
+IF(H3518&gt;=_xlfn.PERCENTILE.INC($H$2:$H$10001,0.75),1,0)</f>
        <v>1</v>
      </c>
      <c r="S3518" t="str">
        <f>IF(R3518&gt;=7,"High",IF(R3518&gt;=4,"Medium","Low"))</f>
        <v>Low</v>
      </c>
    </row>
    <row r="3519" spans="1:19">
      <c r="A3519" t="s">
        <v>3644</v>
      </c>
      <c r="B3519">
        <v>28</v>
      </c>
      <c r="C3519" t="s">
        <v>101</v>
      </c>
      <c r="D3519" t="s">
        <v>102</v>
      </c>
      <c r="E3519">
        <v>51</v>
      </c>
      <c r="F3519" t="s">
        <v>109</v>
      </c>
      <c r="G3519" t="s">
        <v>104</v>
      </c>
      <c r="H3519" s="5">
        <v>566</v>
      </c>
      <c r="I3519" s="5">
        <v>27113.68</v>
      </c>
      <c r="J3519" t="s">
        <v>105</v>
      </c>
      <c r="K3519" t="s">
        <v>106</v>
      </c>
      <c r="L3519">
        <v>3</v>
      </c>
      <c r="M3519">
        <v>1</v>
      </c>
      <c r="N3519">
        <v>4</v>
      </c>
      <c r="O3519" s="6">
        <v>5</v>
      </c>
      <c r="P3519" t="s">
        <v>106</v>
      </c>
      <c r="Q3519" t="s">
        <v>107</v>
      </c>
      <c r="R3519">
        <f>IF(F3519="Monthly",2,0)
+IF(E3519&lt;=6,2,0)
+IF(N3519&lt;=2,2,0)
+IF(L3519&gt;=4,2,0)
+IF(M3519&gt;=2,1,0)
+IF(H3519&gt;=_xlfn.PERCENTILE.INC($H$2:$H$10001,0.75),1,0)</f>
        <v>0</v>
      </c>
      <c r="S3519" t="str">
        <f>IF(R3519&gt;=7,"High",IF(R3519&gt;=4,"Medium","Low"))</f>
        <v>Low</v>
      </c>
    </row>
    <row r="3520" spans="1:19">
      <c r="A3520" t="s">
        <v>3645</v>
      </c>
      <c r="B3520">
        <v>43</v>
      </c>
      <c r="C3520" t="s">
        <v>112</v>
      </c>
      <c r="D3520" t="s">
        <v>133</v>
      </c>
      <c r="E3520">
        <v>23</v>
      </c>
      <c r="F3520" t="s">
        <v>103</v>
      </c>
      <c r="G3520" t="s">
        <v>110</v>
      </c>
      <c r="H3520" s="5">
        <v>726</v>
      </c>
      <c r="I3520" s="5">
        <v>16925.05</v>
      </c>
      <c r="J3520" t="s">
        <v>140</v>
      </c>
      <c r="K3520" t="s">
        <v>106</v>
      </c>
      <c r="L3520">
        <v>0</v>
      </c>
      <c r="M3520">
        <v>0</v>
      </c>
      <c r="N3520">
        <v>5</v>
      </c>
      <c r="O3520" s="6">
        <v>0</v>
      </c>
      <c r="P3520" t="s">
        <v>106</v>
      </c>
      <c r="Q3520" t="s">
        <v>106</v>
      </c>
      <c r="R3520">
        <f>IF(F3520="Monthly",2,0)
+IF(E3520&lt;=6,2,0)
+IF(N3520&lt;=2,2,0)
+IF(L3520&gt;=4,2,0)
+IF(M3520&gt;=2,1,0)
+IF(H3520&gt;=_xlfn.PERCENTILE.INC($H$2:$H$10001,0.75),1,0)</f>
        <v>2</v>
      </c>
      <c r="S3520" t="str">
        <f>IF(R3520&gt;=7,"High",IF(R3520&gt;=4,"Medium","Low"))</f>
        <v>Low</v>
      </c>
    </row>
    <row r="3521" spans="1:19">
      <c r="A3521" t="s">
        <v>3646</v>
      </c>
      <c r="B3521">
        <v>34</v>
      </c>
      <c r="C3521" t="s">
        <v>112</v>
      </c>
      <c r="D3521" t="s">
        <v>133</v>
      </c>
      <c r="E3521">
        <v>47</v>
      </c>
      <c r="F3521" t="s">
        <v>109</v>
      </c>
      <c r="G3521" t="s">
        <v>110</v>
      </c>
      <c r="H3521" s="5">
        <v>662</v>
      </c>
      <c r="I3521" s="5">
        <v>31867.33</v>
      </c>
      <c r="J3521" t="s">
        <v>115</v>
      </c>
      <c r="K3521" t="s">
        <v>106</v>
      </c>
      <c r="L3521">
        <v>1</v>
      </c>
      <c r="M3521">
        <v>0</v>
      </c>
      <c r="N3521">
        <v>5</v>
      </c>
      <c r="O3521" s="6">
        <v>0</v>
      </c>
      <c r="P3521" t="s">
        <v>107</v>
      </c>
      <c r="Q3521" t="s">
        <v>106</v>
      </c>
      <c r="R3521">
        <f>IF(F3521="Monthly",2,0)
+IF(E3521&lt;=6,2,0)
+IF(N3521&lt;=2,2,0)
+IF(L3521&gt;=4,2,0)
+IF(M3521&gt;=2,1,0)
+IF(H3521&gt;=_xlfn.PERCENTILE.INC($H$2:$H$10001,0.75),1,0)</f>
        <v>0</v>
      </c>
      <c r="S3521" t="str">
        <f>IF(R3521&gt;=7,"High",IF(R3521&gt;=4,"Medium","Low"))</f>
        <v>Low</v>
      </c>
    </row>
    <row r="3522" spans="1:19">
      <c r="A3522" t="s">
        <v>3647</v>
      </c>
      <c r="B3522">
        <v>43</v>
      </c>
      <c r="C3522" t="s">
        <v>101</v>
      </c>
      <c r="D3522" t="s">
        <v>131</v>
      </c>
      <c r="E3522">
        <v>49</v>
      </c>
      <c r="F3522" t="s">
        <v>103</v>
      </c>
      <c r="G3522" t="s">
        <v>110</v>
      </c>
      <c r="H3522" s="5">
        <v>677</v>
      </c>
      <c r="I3522" s="5">
        <v>34107.65</v>
      </c>
      <c r="J3522" t="s">
        <v>105</v>
      </c>
      <c r="K3522" t="s">
        <v>106</v>
      </c>
      <c r="L3522">
        <v>2</v>
      </c>
      <c r="M3522">
        <v>0</v>
      </c>
      <c r="N3522">
        <v>5</v>
      </c>
      <c r="O3522" s="6">
        <v>0</v>
      </c>
      <c r="P3522" t="s">
        <v>107</v>
      </c>
      <c r="Q3522" t="s">
        <v>106</v>
      </c>
      <c r="R3522">
        <f>IF(F3522="Monthly",2,0)
+IF(E3522&lt;=6,2,0)
+IF(N3522&lt;=2,2,0)
+IF(L3522&gt;=4,2,0)
+IF(M3522&gt;=2,1,0)
+IF(H3522&gt;=_xlfn.PERCENTILE.INC($H$2:$H$10001,0.75),1,0)</f>
        <v>2</v>
      </c>
      <c r="S3522" t="str">
        <f>IF(R3522&gt;=7,"High",IF(R3522&gt;=4,"Medium","Low"))</f>
        <v>Low</v>
      </c>
    </row>
    <row r="3523" spans="1:19">
      <c r="A3523" t="s">
        <v>3648</v>
      </c>
      <c r="B3523">
        <v>37</v>
      </c>
      <c r="C3523" t="s">
        <v>112</v>
      </c>
      <c r="D3523" t="s">
        <v>159</v>
      </c>
      <c r="E3523">
        <v>49</v>
      </c>
      <c r="F3523" t="s">
        <v>103</v>
      </c>
      <c r="G3523" t="s">
        <v>104</v>
      </c>
      <c r="H3523" s="5">
        <v>471</v>
      </c>
      <c r="I3523" s="5">
        <v>23634.799999999999</v>
      </c>
      <c r="J3523" t="s">
        <v>115</v>
      </c>
      <c r="K3523" t="s">
        <v>106</v>
      </c>
      <c r="L3523">
        <v>2</v>
      </c>
      <c r="M3523">
        <v>1</v>
      </c>
      <c r="N3523">
        <v>4</v>
      </c>
      <c r="O3523" s="6">
        <v>0</v>
      </c>
      <c r="P3523" t="s">
        <v>107</v>
      </c>
      <c r="Q3523" t="s">
        <v>106</v>
      </c>
      <c r="R3523">
        <f>IF(F3523="Monthly",2,0)
+IF(E3523&lt;=6,2,0)
+IF(N3523&lt;=2,2,0)
+IF(L3523&gt;=4,2,0)
+IF(M3523&gt;=2,1,0)
+IF(H3523&gt;=_xlfn.PERCENTILE.INC($H$2:$H$10001,0.75),1,0)</f>
        <v>2</v>
      </c>
      <c r="S3523" t="str">
        <f>IF(R3523&gt;=7,"High",IF(R3523&gt;=4,"Medium","Low"))</f>
        <v>Low</v>
      </c>
    </row>
    <row r="3524" spans="1:19">
      <c r="A3524" t="s">
        <v>3649</v>
      </c>
      <c r="B3524">
        <v>41</v>
      </c>
      <c r="C3524" t="s">
        <v>101</v>
      </c>
      <c r="D3524" t="s">
        <v>133</v>
      </c>
      <c r="E3524">
        <v>30</v>
      </c>
      <c r="F3524" t="s">
        <v>103</v>
      </c>
      <c r="G3524" t="s">
        <v>110</v>
      </c>
      <c r="H3524" s="5">
        <v>754</v>
      </c>
      <c r="I3524" s="5">
        <v>22781.54</v>
      </c>
      <c r="J3524" t="s">
        <v>140</v>
      </c>
      <c r="K3524" t="s">
        <v>107</v>
      </c>
      <c r="L3524">
        <v>0</v>
      </c>
      <c r="M3524">
        <v>0</v>
      </c>
      <c r="N3524">
        <v>4</v>
      </c>
      <c r="O3524" s="6">
        <v>0</v>
      </c>
      <c r="P3524" t="s">
        <v>107</v>
      </c>
      <c r="Q3524" t="s">
        <v>107</v>
      </c>
      <c r="R3524">
        <f>IF(F3524="Monthly",2,0)
+IF(E3524&lt;=6,2,0)
+IF(N3524&lt;=2,2,0)
+IF(L3524&gt;=4,2,0)
+IF(M3524&gt;=2,1,0)
+IF(H3524&gt;=_xlfn.PERCENTILE.INC($H$2:$H$10001,0.75),1,0)</f>
        <v>2</v>
      </c>
      <c r="S3524" t="str">
        <f>IF(R3524&gt;=7,"High",IF(R3524&gt;=4,"Medium","Low"))</f>
        <v>Low</v>
      </c>
    </row>
    <row r="3525" spans="1:19">
      <c r="A3525" t="s">
        <v>3650</v>
      </c>
      <c r="B3525">
        <v>18</v>
      </c>
      <c r="C3525" t="s">
        <v>101</v>
      </c>
      <c r="D3525" t="s">
        <v>102</v>
      </c>
      <c r="E3525">
        <v>38</v>
      </c>
      <c r="F3525" t="s">
        <v>109</v>
      </c>
      <c r="G3525" t="s">
        <v>110</v>
      </c>
      <c r="H3525" s="5">
        <v>800</v>
      </c>
      <c r="I3525" s="5">
        <v>27112.080000000002</v>
      </c>
      <c r="J3525" t="s">
        <v>134</v>
      </c>
      <c r="K3525" t="s">
        <v>106</v>
      </c>
      <c r="L3525">
        <v>0</v>
      </c>
      <c r="M3525">
        <v>0</v>
      </c>
      <c r="N3525">
        <v>5</v>
      </c>
      <c r="O3525" s="6">
        <v>10</v>
      </c>
      <c r="P3525" t="s">
        <v>107</v>
      </c>
      <c r="Q3525" t="s">
        <v>107</v>
      </c>
      <c r="R3525">
        <f>IF(F3525="Monthly",2,0)
+IF(E3525&lt;=6,2,0)
+IF(N3525&lt;=2,2,0)
+IF(L3525&gt;=4,2,0)
+IF(M3525&gt;=2,1,0)
+IF(H3525&gt;=_xlfn.PERCENTILE.INC($H$2:$H$10001,0.75),1,0)</f>
        <v>1</v>
      </c>
      <c r="S3525" t="str">
        <f>IF(R3525&gt;=7,"High",IF(R3525&gt;=4,"Medium","Low"))</f>
        <v>Low</v>
      </c>
    </row>
    <row r="3526" spans="1:19">
      <c r="A3526" t="s">
        <v>3651</v>
      </c>
      <c r="B3526">
        <v>34</v>
      </c>
      <c r="C3526" t="s">
        <v>112</v>
      </c>
      <c r="D3526" t="s">
        <v>113</v>
      </c>
      <c r="E3526">
        <v>16</v>
      </c>
      <c r="F3526" t="s">
        <v>103</v>
      </c>
      <c r="G3526" t="s">
        <v>104</v>
      </c>
      <c r="H3526" s="5">
        <v>447</v>
      </c>
      <c r="I3526" s="5">
        <v>7344.21</v>
      </c>
      <c r="J3526" t="s">
        <v>115</v>
      </c>
      <c r="K3526" t="s">
        <v>106</v>
      </c>
      <c r="L3526">
        <v>0</v>
      </c>
      <c r="M3526">
        <v>0</v>
      </c>
      <c r="N3526">
        <v>5</v>
      </c>
      <c r="O3526" s="6">
        <v>0</v>
      </c>
      <c r="P3526" t="s">
        <v>107</v>
      </c>
      <c r="Q3526" t="s">
        <v>107</v>
      </c>
      <c r="R3526">
        <f>IF(F3526="Monthly",2,0)
+IF(E3526&lt;=6,2,0)
+IF(N3526&lt;=2,2,0)
+IF(L3526&gt;=4,2,0)
+IF(M3526&gt;=2,1,0)
+IF(H3526&gt;=_xlfn.PERCENTILE.INC($H$2:$H$10001,0.75),1,0)</f>
        <v>2</v>
      </c>
      <c r="S3526" t="str">
        <f>IF(R3526&gt;=7,"High",IF(R3526&gt;=4,"Medium","Low"))</f>
        <v>Low</v>
      </c>
    </row>
    <row r="3527" spans="1:19">
      <c r="A3527" t="s">
        <v>3652</v>
      </c>
      <c r="B3527">
        <v>54</v>
      </c>
      <c r="C3527" t="s">
        <v>112</v>
      </c>
      <c r="D3527" t="s">
        <v>137</v>
      </c>
      <c r="E3527">
        <v>9</v>
      </c>
      <c r="F3527" t="s">
        <v>103</v>
      </c>
      <c r="G3527" t="s">
        <v>110</v>
      </c>
      <c r="H3527" s="5">
        <v>653</v>
      </c>
      <c r="I3527" s="5">
        <v>5890.86</v>
      </c>
      <c r="J3527" t="s">
        <v>117</v>
      </c>
      <c r="K3527" t="s">
        <v>106</v>
      </c>
      <c r="L3527">
        <v>0</v>
      </c>
      <c r="M3527">
        <v>0</v>
      </c>
      <c r="N3527">
        <v>5</v>
      </c>
      <c r="O3527" s="6">
        <v>0</v>
      </c>
      <c r="P3527" t="s">
        <v>107</v>
      </c>
      <c r="Q3527" t="s">
        <v>107</v>
      </c>
      <c r="R3527">
        <f>IF(F3527="Monthly",2,0)
+IF(E3527&lt;=6,2,0)
+IF(N3527&lt;=2,2,0)
+IF(L3527&gt;=4,2,0)
+IF(M3527&gt;=2,1,0)
+IF(H3527&gt;=_xlfn.PERCENTILE.INC($H$2:$H$10001,0.75),1,0)</f>
        <v>2</v>
      </c>
      <c r="S3527" t="str">
        <f>IF(R3527&gt;=7,"High",IF(R3527&gt;=4,"Medium","Low"))</f>
        <v>Low</v>
      </c>
    </row>
    <row r="3528" spans="1:19">
      <c r="A3528" t="s">
        <v>3653</v>
      </c>
      <c r="B3528">
        <v>36</v>
      </c>
      <c r="C3528" t="s">
        <v>112</v>
      </c>
      <c r="D3528" t="s">
        <v>102</v>
      </c>
      <c r="E3528">
        <v>22</v>
      </c>
      <c r="F3528" t="s">
        <v>103</v>
      </c>
      <c r="G3528" t="s">
        <v>104</v>
      </c>
      <c r="H3528" s="5">
        <v>511</v>
      </c>
      <c r="I3528" s="5">
        <v>11542.59</v>
      </c>
      <c r="J3528" t="s">
        <v>117</v>
      </c>
      <c r="K3528" t="s">
        <v>106</v>
      </c>
      <c r="L3528">
        <v>0</v>
      </c>
      <c r="M3528">
        <v>0</v>
      </c>
      <c r="N3528">
        <v>5</v>
      </c>
      <c r="O3528" s="6">
        <v>0</v>
      </c>
      <c r="P3528" t="s">
        <v>106</v>
      </c>
      <c r="Q3528" t="s">
        <v>106</v>
      </c>
      <c r="R3528">
        <f>IF(F3528="Monthly",2,0)
+IF(E3528&lt;=6,2,0)
+IF(N3528&lt;=2,2,0)
+IF(L3528&gt;=4,2,0)
+IF(M3528&gt;=2,1,0)
+IF(H3528&gt;=_xlfn.PERCENTILE.INC($H$2:$H$10001,0.75),1,0)</f>
        <v>2</v>
      </c>
      <c r="S3528" t="str">
        <f>IF(R3528&gt;=7,"High",IF(R3528&gt;=4,"Medium","Low"))</f>
        <v>Low</v>
      </c>
    </row>
    <row r="3529" spans="1:19">
      <c r="A3529" t="s">
        <v>3654</v>
      </c>
      <c r="B3529">
        <v>46</v>
      </c>
      <c r="C3529" t="s">
        <v>112</v>
      </c>
      <c r="D3529" t="s">
        <v>133</v>
      </c>
      <c r="E3529">
        <v>46</v>
      </c>
      <c r="F3529" t="s">
        <v>103</v>
      </c>
      <c r="G3529" t="s">
        <v>104</v>
      </c>
      <c r="H3529" s="5">
        <v>540</v>
      </c>
      <c r="I3529" s="5">
        <v>24492.02</v>
      </c>
      <c r="J3529" t="s">
        <v>117</v>
      </c>
      <c r="K3529" t="s">
        <v>106</v>
      </c>
      <c r="L3529">
        <v>0</v>
      </c>
      <c r="M3529">
        <v>0</v>
      </c>
      <c r="N3529">
        <v>5</v>
      </c>
      <c r="O3529" s="6">
        <v>0</v>
      </c>
      <c r="P3529" t="s">
        <v>107</v>
      </c>
      <c r="Q3529" t="s">
        <v>107</v>
      </c>
      <c r="R3529">
        <f>IF(F3529="Monthly",2,0)
+IF(E3529&lt;=6,2,0)
+IF(N3529&lt;=2,2,0)
+IF(L3529&gt;=4,2,0)
+IF(M3529&gt;=2,1,0)
+IF(H3529&gt;=_xlfn.PERCENTILE.INC($H$2:$H$10001,0.75),1,0)</f>
        <v>2</v>
      </c>
      <c r="S3529" t="str">
        <f>IF(R3529&gt;=7,"High",IF(R3529&gt;=4,"Medium","Low"))</f>
        <v>Low</v>
      </c>
    </row>
    <row r="3530" spans="1:19">
      <c r="A3530" t="s">
        <v>3655</v>
      </c>
      <c r="B3530">
        <v>56</v>
      </c>
      <c r="C3530" t="s">
        <v>101</v>
      </c>
      <c r="D3530" t="s">
        <v>102</v>
      </c>
      <c r="E3530">
        <v>22</v>
      </c>
      <c r="F3530" t="s">
        <v>109</v>
      </c>
      <c r="G3530" t="s">
        <v>129</v>
      </c>
      <c r="H3530" s="5">
        <v>1128</v>
      </c>
      <c r="I3530" s="5">
        <v>22273.51</v>
      </c>
      <c r="J3530" t="s">
        <v>105</v>
      </c>
      <c r="K3530" t="s">
        <v>106</v>
      </c>
      <c r="L3530">
        <v>0</v>
      </c>
      <c r="M3530">
        <v>0</v>
      </c>
      <c r="N3530">
        <v>5</v>
      </c>
      <c r="O3530" s="6">
        <v>10</v>
      </c>
      <c r="P3530" t="s">
        <v>107</v>
      </c>
      <c r="Q3530" t="s">
        <v>106</v>
      </c>
      <c r="R3530">
        <f>IF(F3530="Monthly",2,0)
+IF(E3530&lt;=6,2,0)
+IF(N3530&lt;=2,2,0)
+IF(L3530&gt;=4,2,0)
+IF(M3530&gt;=2,1,0)
+IF(H3530&gt;=_xlfn.PERCENTILE.INC($H$2:$H$10001,0.75),1,0)</f>
        <v>1</v>
      </c>
      <c r="S3530" t="str">
        <f>IF(R3530&gt;=7,"High",IF(R3530&gt;=4,"Medium","Low"))</f>
        <v>Low</v>
      </c>
    </row>
    <row r="3531" spans="1:19">
      <c r="A3531" t="s">
        <v>3656</v>
      </c>
      <c r="B3531">
        <v>41</v>
      </c>
      <c r="C3531" t="s">
        <v>112</v>
      </c>
      <c r="D3531" t="s">
        <v>128</v>
      </c>
      <c r="E3531">
        <v>16</v>
      </c>
      <c r="F3531" t="s">
        <v>103</v>
      </c>
      <c r="G3531" t="s">
        <v>110</v>
      </c>
      <c r="H3531" s="5">
        <v>655</v>
      </c>
      <c r="I3531" s="5">
        <v>10569.85</v>
      </c>
      <c r="J3531" t="s">
        <v>117</v>
      </c>
      <c r="K3531" t="s">
        <v>106</v>
      </c>
      <c r="L3531">
        <v>1</v>
      </c>
      <c r="M3531">
        <v>0</v>
      </c>
      <c r="N3531">
        <v>5</v>
      </c>
      <c r="O3531" s="6">
        <v>0</v>
      </c>
      <c r="P3531" t="s">
        <v>107</v>
      </c>
      <c r="Q3531" t="s">
        <v>107</v>
      </c>
      <c r="R3531">
        <f>IF(F3531="Monthly",2,0)
+IF(E3531&lt;=6,2,0)
+IF(N3531&lt;=2,2,0)
+IF(L3531&gt;=4,2,0)
+IF(M3531&gt;=2,1,0)
+IF(H3531&gt;=_xlfn.PERCENTILE.INC($H$2:$H$10001,0.75),1,0)</f>
        <v>2</v>
      </c>
      <c r="S3531" t="str">
        <f>IF(R3531&gt;=7,"High",IF(R3531&gt;=4,"Medium","Low"))</f>
        <v>Low</v>
      </c>
    </row>
    <row r="3532" spans="1:19">
      <c r="A3532" t="s">
        <v>3657</v>
      </c>
      <c r="B3532">
        <v>41</v>
      </c>
      <c r="C3532" t="s">
        <v>101</v>
      </c>
      <c r="D3532" t="s">
        <v>113</v>
      </c>
      <c r="E3532">
        <v>30</v>
      </c>
      <c r="F3532" t="s">
        <v>109</v>
      </c>
      <c r="G3532" t="s">
        <v>110</v>
      </c>
      <c r="H3532" s="5">
        <v>761</v>
      </c>
      <c r="I3532" s="5">
        <v>22675.64</v>
      </c>
      <c r="J3532" t="s">
        <v>105</v>
      </c>
      <c r="K3532" t="s">
        <v>106</v>
      </c>
      <c r="L3532">
        <v>0</v>
      </c>
      <c r="M3532">
        <v>0</v>
      </c>
      <c r="N3532">
        <v>5</v>
      </c>
      <c r="O3532" s="6">
        <v>0</v>
      </c>
      <c r="P3532" t="s">
        <v>107</v>
      </c>
      <c r="Q3532" t="s">
        <v>107</v>
      </c>
      <c r="R3532">
        <f>IF(F3532="Monthly",2,0)
+IF(E3532&lt;=6,2,0)
+IF(N3532&lt;=2,2,0)
+IF(L3532&gt;=4,2,0)
+IF(M3532&gt;=2,1,0)
+IF(H3532&gt;=_xlfn.PERCENTILE.INC($H$2:$H$10001,0.75),1,0)</f>
        <v>0</v>
      </c>
      <c r="S3532" t="str">
        <f>IF(R3532&gt;=7,"High",IF(R3532&gt;=4,"Medium","Low"))</f>
        <v>Low</v>
      </c>
    </row>
    <row r="3533" spans="1:19">
      <c r="A3533" t="s">
        <v>3658</v>
      </c>
      <c r="B3533">
        <v>43</v>
      </c>
      <c r="C3533" t="s">
        <v>101</v>
      </c>
      <c r="D3533" t="s">
        <v>131</v>
      </c>
      <c r="E3533">
        <v>23</v>
      </c>
      <c r="F3533" t="s">
        <v>103</v>
      </c>
      <c r="G3533" t="s">
        <v>110</v>
      </c>
      <c r="H3533" s="5">
        <v>733</v>
      </c>
      <c r="I3533" s="5">
        <v>16949.54</v>
      </c>
      <c r="J3533" t="s">
        <v>115</v>
      </c>
      <c r="K3533" t="s">
        <v>106</v>
      </c>
      <c r="L3533">
        <v>0</v>
      </c>
      <c r="M3533">
        <v>0</v>
      </c>
      <c r="N3533">
        <v>5</v>
      </c>
      <c r="O3533" s="6">
        <v>0</v>
      </c>
      <c r="P3533" t="s">
        <v>107</v>
      </c>
      <c r="Q3533" t="s">
        <v>107</v>
      </c>
      <c r="R3533">
        <f>IF(F3533="Monthly",2,0)
+IF(E3533&lt;=6,2,0)
+IF(N3533&lt;=2,2,0)
+IF(L3533&gt;=4,2,0)
+IF(M3533&gt;=2,1,0)
+IF(H3533&gt;=_xlfn.PERCENTILE.INC($H$2:$H$10001,0.75),1,0)</f>
        <v>2</v>
      </c>
      <c r="S3533" t="str">
        <f>IF(R3533&gt;=7,"High",IF(R3533&gt;=4,"Medium","Low"))</f>
        <v>Low</v>
      </c>
    </row>
    <row r="3534" spans="1:19">
      <c r="A3534" t="s">
        <v>3659</v>
      </c>
      <c r="B3534">
        <v>37</v>
      </c>
      <c r="C3534" t="s">
        <v>112</v>
      </c>
      <c r="D3534" t="s">
        <v>102</v>
      </c>
      <c r="E3534">
        <v>43</v>
      </c>
      <c r="F3534" t="s">
        <v>109</v>
      </c>
      <c r="G3534" t="s">
        <v>104</v>
      </c>
      <c r="H3534" s="5">
        <v>552</v>
      </c>
      <c r="I3534" s="5">
        <v>21431.77</v>
      </c>
      <c r="J3534" t="s">
        <v>105</v>
      </c>
      <c r="K3534" t="s">
        <v>106</v>
      </c>
      <c r="L3534">
        <v>1</v>
      </c>
      <c r="M3534">
        <v>0</v>
      </c>
      <c r="N3534">
        <v>5</v>
      </c>
      <c r="O3534" s="6">
        <v>10</v>
      </c>
      <c r="P3534" t="s">
        <v>106</v>
      </c>
      <c r="Q3534" t="s">
        <v>107</v>
      </c>
      <c r="R3534">
        <f>IF(F3534="Monthly",2,0)
+IF(E3534&lt;=6,2,0)
+IF(N3534&lt;=2,2,0)
+IF(L3534&gt;=4,2,0)
+IF(M3534&gt;=2,1,0)
+IF(H3534&gt;=_xlfn.PERCENTILE.INC($H$2:$H$10001,0.75),1,0)</f>
        <v>0</v>
      </c>
      <c r="S3534" t="str">
        <f>IF(R3534&gt;=7,"High",IF(R3534&gt;=4,"Medium","Low"))</f>
        <v>Low</v>
      </c>
    </row>
    <row r="3535" spans="1:19">
      <c r="A3535" t="s">
        <v>3660</v>
      </c>
      <c r="B3535">
        <v>30</v>
      </c>
      <c r="C3535" t="s">
        <v>101</v>
      </c>
      <c r="D3535" t="s">
        <v>102</v>
      </c>
      <c r="E3535">
        <v>44</v>
      </c>
      <c r="F3535" t="s">
        <v>121</v>
      </c>
      <c r="G3535" t="s">
        <v>110</v>
      </c>
      <c r="H3535" s="5">
        <v>726</v>
      </c>
      <c r="I3535" s="5">
        <v>26826.73</v>
      </c>
      <c r="J3535" t="s">
        <v>105</v>
      </c>
      <c r="K3535" t="s">
        <v>106</v>
      </c>
      <c r="L3535">
        <v>0</v>
      </c>
      <c r="M3535">
        <v>0</v>
      </c>
      <c r="N3535">
        <v>5</v>
      </c>
      <c r="O3535" s="6">
        <v>15</v>
      </c>
      <c r="P3535" t="s">
        <v>107</v>
      </c>
      <c r="Q3535" t="s">
        <v>107</v>
      </c>
      <c r="R3535">
        <f>IF(F3535="Monthly",2,0)
+IF(E3535&lt;=6,2,0)
+IF(N3535&lt;=2,2,0)
+IF(L3535&gt;=4,2,0)
+IF(M3535&gt;=2,1,0)
+IF(H3535&gt;=_xlfn.PERCENTILE.INC($H$2:$H$10001,0.75),1,0)</f>
        <v>0</v>
      </c>
      <c r="S3535" t="str">
        <f>IF(R3535&gt;=7,"High",IF(R3535&gt;=4,"Medium","Low"))</f>
        <v>Low</v>
      </c>
    </row>
    <row r="3536" spans="1:19">
      <c r="A3536" t="s">
        <v>3661</v>
      </c>
      <c r="B3536">
        <v>19</v>
      </c>
      <c r="C3536" t="s">
        <v>101</v>
      </c>
      <c r="D3536" t="s">
        <v>159</v>
      </c>
      <c r="E3536">
        <v>33</v>
      </c>
      <c r="F3536" t="s">
        <v>109</v>
      </c>
      <c r="G3536" t="s">
        <v>104</v>
      </c>
      <c r="H3536" s="5">
        <v>505</v>
      </c>
      <c r="I3536" s="5">
        <v>17013.57</v>
      </c>
      <c r="J3536" t="s">
        <v>115</v>
      </c>
      <c r="K3536" t="s">
        <v>107</v>
      </c>
      <c r="L3536">
        <v>1</v>
      </c>
      <c r="M3536">
        <v>0</v>
      </c>
      <c r="N3536">
        <v>4</v>
      </c>
      <c r="O3536" s="6">
        <v>0</v>
      </c>
      <c r="P3536" t="s">
        <v>107</v>
      </c>
      <c r="Q3536" t="s">
        <v>106</v>
      </c>
      <c r="R3536">
        <f>IF(F3536="Monthly",2,0)
+IF(E3536&lt;=6,2,0)
+IF(N3536&lt;=2,2,0)
+IF(L3536&gt;=4,2,0)
+IF(M3536&gt;=2,1,0)
+IF(H3536&gt;=_xlfn.PERCENTILE.INC($H$2:$H$10001,0.75),1,0)</f>
        <v>0</v>
      </c>
      <c r="S3536" t="str">
        <f>IF(R3536&gt;=7,"High",IF(R3536&gt;=4,"Medium","Low"))</f>
        <v>Low</v>
      </c>
    </row>
    <row r="3537" spans="1:19">
      <c r="A3537" t="s">
        <v>3662</v>
      </c>
      <c r="B3537">
        <v>24</v>
      </c>
      <c r="C3537" t="s">
        <v>101</v>
      </c>
      <c r="D3537" t="s">
        <v>123</v>
      </c>
      <c r="E3537">
        <v>36</v>
      </c>
      <c r="F3537" t="s">
        <v>109</v>
      </c>
      <c r="G3537" t="s">
        <v>129</v>
      </c>
      <c r="H3537" s="5">
        <v>1078</v>
      </c>
      <c r="I3537" s="5">
        <v>39697.75</v>
      </c>
      <c r="J3537" t="s">
        <v>134</v>
      </c>
      <c r="K3537" t="s">
        <v>106</v>
      </c>
      <c r="L3537">
        <v>0</v>
      </c>
      <c r="M3537">
        <v>0</v>
      </c>
      <c r="N3537">
        <v>3</v>
      </c>
      <c r="O3537" s="6">
        <v>0</v>
      </c>
      <c r="P3537" t="s">
        <v>107</v>
      </c>
      <c r="Q3537" t="s">
        <v>107</v>
      </c>
      <c r="R3537">
        <f>IF(F3537="Monthly",2,0)
+IF(E3537&lt;=6,2,0)
+IF(N3537&lt;=2,2,0)
+IF(L3537&gt;=4,2,0)
+IF(M3537&gt;=2,1,0)
+IF(H3537&gt;=_xlfn.PERCENTILE.INC($H$2:$H$10001,0.75),1,0)</f>
        <v>1</v>
      </c>
      <c r="S3537" t="str">
        <f>IF(R3537&gt;=7,"High",IF(R3537&gt;=4,"Medium","Low"))</f>
        <v>Low</v>
      </c>
    </row>
    <row r="3538" spans="1:19">
      <c r="A3538" t="s">
        <v>3663</v>
      </c>
      <c r="B3538">
        <v>56</v>
      </c>
      <c r="C3538" t="s">
        <v>101</v>
      </c>
      <c r="D3538" t="s">
        <v>133</v>
      </c>
      <c r="E3538">
        <v>31</v>
      </c>
      <c r="F3538" t="s">
        <v>109</v>
      </c>
      <c r="G3538" t="s">
        <v>110</v>
      </c>
      <c r="H3538" s="5">
        <v>671</v>
      </c>
      <c r="I3538" s="5">
        <v>18287.59</v>
      </c>
      <c r="J3538" t="s">
        <v>117</v>
      </c>
      <c r="K3538" t="s">
        <v>106</v>
      </c>
      <c r="L3538">
        <v>0</v>
      </c>
      <c r="M3538">
        <v>0</v>
      </c>
      <c r="N3538">
        <v>5</v>
      </c>
      <c r="O3538" s="6">
        <v>10</v>
      </c>
      <c r="P3538" t="s">
        <v>106</v>
      </c>
      <c r="Q3538" t="s">
        <v>107</v>
      </c>
      <c r="R3538">
        <f>IF(F3538="Monthly",2,0)
+IF(E3538&lt;=6,2,0)
+IF(N3538&lt;=2,2,0)
+IF(L3538&gt;=4,2,0)
+IF(M3538&gt;=2,1,0)
+IF(H3538&gt;=_xlfn.PERCENTILE.INC($H$2:$H$10001,0.75),1,0)</f>
        <v>0</v>
      </c>
      <c r="S3538" t="str">
        <f>IF(R3538&gt;=7,"High",IF(R3538&gt;=4,"Medium","Low"))</f>
        <v>Low</v>
      </c>
    </row>
    <row r="3539" spans="1:19">
      <c r="A3539" t="s">
        <v>3664</v>
      </c>
      <c r="B3539">
        <v>26</v>
      </c>
      <c r="C3539" t="s">
        <v>112</v>
      </c>
      <c r="D3539" t="s">
        <v>159</v>
      </c>
      <c r="E3539">
        <v>26</v>
      </c>
      <c r="F3539" t="s">
        <v>103</v>
      </c>
      <c r="G3539" t="s">
        <v>110</v>
      </c>
      <c r="H3539" s="5">
        <v>677</v>
      </c>
      <c r="I3539" s="5">
        <v>18114.53</v>
      </c>
      <c r="J3539" t="s">
        <v>115</v>
      </c>
      <c r="K3539" t="s">
        <v>106</v>
      </c>
      <c r="L3539">
        <v>0</v>
      </c>
      <c r="M3539">
        <v>0</v>
      </c>
      <c r="N3539">
        <v>5</v>
      </c>
      <c r="O3539" s="6">
        <v>0</v>
      </c>
      <c r="P3539" t="s">
        <v>107</v>
      </c>
      <c r="Q3539" t="s">
        <v>107</v>
      </c>
      <c r="R3539">
        <f>IF(F3539="Monthly",2,0)
+IF(E3539&lt;=6,2,0)
+IF(N3539&lt;=2,2,0)
+IF(L3539&gt;=4,2,0)
+IF(M3539&gt;=2,1,0)
+IF(H3539&gt;=_xlfn.PERCENTILE.INC($H$2:$H$10001,0.75),1,0)</f>
        <v>2</v>
      </c>
      <c r="S3539" t="str">
        <f>IF(R3539&gt;=7,"High",IF(R3539&gt;=4,"Medium","Low"))</f>
        <v>Low</v>
      </c>
    </row>
    <row r="3540" spans="1:19">
      <c r="A3540" t="s">
        <v>3665</v>
      </c>
      <c r="B3540">
        <v>34</v>
      </c>
      <c r="C3540" t="s">
        <v>101</v>
      </c>
      <c r="D3540" t="s">
        <v>137</v>
      </c>
      <c r="E3540">
        <v>38</v>
      </c>
      <c r="F3540" t="s">
        <v>103</v>
      </c>
      <c r="G3540" t="s">
        <v>110</v>
      </c>
      <c r="H3540" s="5">
        <v>745</v>
      </c>
      <c r="I3540" s="5">
        <v>27505.09</v>
      </c>
      <c r="J3540" t="s">
        <v>105</v>
      </c>
      <c r="K3540" t="s">
        <v>106</v>
      </c>
      <c r="L3540">
        <v>0</v>
      </c>
      <c r="M3540">
        <v>0</v>
      </c>
      <c r="N3540">
        <v>5</v>
      </c>
      <c r="O3540" s="6">
        <v>0</v>
      </c>
      <c r="P3540" t="s">
        <v>107</v>
      </c>
      <c r="Q3540" t="s">
        <v>106</v>
      </c>
      <c r="R3540">
        <f>IF(F3540="Monthly",2,0)
+IF(E3540&lt;=6,2,0)
+IF(N3540&lt;=2,2,0)
+IF(L3540&gt;=4,2,0)
+IF(M3540&gt;=2,1,0)
+IF(H3540&gt;=_xlfn.PERCENTILE.INC($H$2:$H$10001,0.75),1,0)</f>
        <v>2</v>
      </c>
      <c r="S3540" t="str">
        <f>IF(R3540&gt;=7,"High",IF(R3540&gt;=4,"Medium","Low"))</f>
        <v>Low</v>
      </c>
    </row>
    <row r="3541" spans="1:19">
      <c r="A3541" t="s">
        <v>3666</v>
      </c>
      <c r="B3541">
        <v>31</v>
      </c>
      <c r="C3541" t="s">
        <v>112</v>
      </c>
      <c r="D3541" t="s">
        <v>119</v>
      </c>
      <c r="E3541">
        <v>11</v>
      </c>
      <c r="F3541" t="s">
        <v>103</v>
      </c>
      <c r="G3541" t="s">
        <v>104</v>
      </c>
      <c r="H3541" s="5">
        <v>494</v>
      </c>
      <c r="I3541" s="5">
        <v>5547.89</v>
      </c>
      <c r="J3541" t="s">
        <v>140</v>
      </c>
      <c r="K3541" t="s">
        <v>106</v>
      </c>
      <c r="L3541">
        <v>3</v>
      </c>
      <c r="M3541">
        <v>0</v>
      </c>
      <c r="N3541">
        <v>5</v>
      </c>
      <c r="O3541" s="6">
        <v>0</v>
      </c>
      <c r="P3541" t="s">
        <v>107</v>
      </c>
      <c r="Q3541" t="s">
        <v>107</v>
      </c>
      <c r="R3541">
        <f>IF(F3541="Monthly",2,0)
+IF(E3541&lt;=6,2,0)
+IF(N3541&lt;=2,2,0)
+IF(L3541&gt;=4,2,0)
+IF(M3541&gt;=2,1,0)
+IF(H3541&gt;=_xlfn.PERCENTILE.INC($H$2:$H$10001,0.75),1,0)</f>
        <v>2</v>
      </c>
      <c r="S3541" t="str">
        <f>IF(R3541&gt;=7,"High",IF(R3541&gt;=4,"Medium","Low"))</f>
        <v>Low</v>
      </c>
    </row>
    <row r="3542" spans="1:19">
      <c r="A3542" t="s">
        <v>3667</v>
      </c>
      <c r="B3542">
        <v>32</v>
      </c>
      <c r="C3542" t="s">
        <v>112</v>
      </c>
      <c r="D3542" t="s">
        <v>131</v>
      </c>
      <c r="E3542">
        <v>31</v>
      </c>
      <c r="F3542" t="s">
        <v>103</v>
      </c>
      <c r="G3542" t="s">
        <v>110</v>
      </c>
      <c r="H3542" s="5">
        <v>732</v>
      </c>
      <c r="I3542" s="5">
        <v>22630.98</v>
      </c>
      <c r="J3542" t="s">
        <v>140</v>
      </c>
      <c r="K3542" t="s">
        <v>106</v>
      </c>
      <c r="L3542">
        <v>2</v>
      </c>
      <c r="M3542">
        <v>0</v>
      </c>
      <c r="N3542">
        <v>5</v>
      </c>
      <c r="O3542" s="6">
        <v>0</v>
      </c>
      <c r="P3542" t="s">
        <v>107</v>
      </c>
      <c r="Q3542" t="s">
        <v>107</v>
      </c>
      <c r="R3542">
        <f>IF(F3542="Monthly",2,0)
+IF(E3542&lt;=6,2,0)
+IF(N3542&lt;=2,2,0)
+IF(L3542&gt;=4,2,0)
+IF(M3542&gt;=2,1,0)
+IF(H3542&gt;=_xlfn.PERCENTILE.INC($H$2:$H$10001,0.75),1,0)</f>
        <v>2</v>
      </c>
      <c r="S3542" t="str">
        <f>IF(R3542&gt;=7,"High",IF(R3542&gt;=4,"Medium","Low"))</f>
        <v>Low</v>
      </c>
    </row>
    <row r="3543" spans="1:19">
      <c r="A3543" t="s">
        <v>3668</v>
      </c>
      <c r="B3543">
        <v>46</v>
      </c>
      <c r="C3543" t="s">
        <v>101</v>
      </c>
      <c r="D3543" t="s">
        <v>133</v>
      </c>
      <c r="E3543">
        <v>25</v>
      </c>
      <c r="F3543" t="s">
        <v>103</v>
      </c>
      <c r="G3543" t="s">
        <v>129</v>
      </c>
      <c r="H3543" s="5">
        <v>1019</v>
      </c>
      <c r="I3543" s="5">
        <v>24750.240000000002</v>
      </c>
      <c r="J3543" t="s">
        <v>134</v>
      </c>
      <c r="K3543" t="s">
        <v>106</v>
      </c>
      <c r="L3543">
        <v>4</v>
      </c>
      <c r="M3543">
        <v>1</v>
      </c>
      <c r="N3543">
        <v>3</v>
      </c>
      <c r="O3543" s="6">
        <v>0</v>
      </c>
      <c r="P3543" t="s">
        <v>107</v>
      </c>
      <c r="Q3543" t="s">
        <v>107</v>
      </c>
      <c r="R3543">
        <f>IF(F3543="Monthly",2,0)
+IF(E3543&lt;=6,2,0)
+IF(N3543&lt;=2,2,0)
+IF(L3543&gt;=4,2,0)
+IF(M3543&gt;=2,1,0)
+IF(H3543&gt;=_xlfn.PERCENTILE.INC($H$2:$H$10001,0.75),1,0)</f>
        <v>5</v>
      </c>
      <c r="S3543" t="str">
        <f>IF(R3543&gt;=7,"High",IF(R3543&gt;=4,"Medium","Low"))</f>
        <v>Medium</v>
      </c>
    </row>
    <row r="3544" spans="1:19">
      <c r="A3544" t="s">
        <v>3669</v>
      </c>
      <c r="B3544">
        <v>30</v>
      </c>
      <c r="C3544" t="s">
        <v>112</v>
      </c>
      <c r="D3544" t="s">
        <v>159</v>
      </c>
      <c r="E3544">
        <v>50</v>
      </c>
      <c r="F3544" t="s">
        <v>103</v>
      </c>
      <c r="G3544" t="s">
        <v>104</v>
      </c>
      <c r="H3544" s="5">
        <v>472</v>
      </c>
      <c r="I3544" s="5">
        <v>24056.6</v>
      </c>
      <c r="J3544" t="s">
        <v>140</v>
      </c>
      <c r="K3544" t="s">
        <v>107</v>
      </c>
      <c r="L3544">
        <v>0</v>
      </c>
      <c r="M3544">
        <v>0</v>
      </c>
      <c r="N3544">
        <v>5</v>
      </c>
      <c r="O3544" s="6">
        <v>0</v>
      </c>
      <c r="P3544" t="s">
        <v>107</v>
      </c>
      <c r="Q3544" t="s">
        <v>107</v>
      </c>
      <c r="R3544">
        <f>IF(F3544="Monthly",2,0)
+IF(E3544&lt;=6,2,0)
+IF(N3544&lt;=2,2,0)
+IF(L3544&gt;=4,2,0)
+IF(M3544&gt;=2,1,0)
+IF(H3544&gt;=_xlfn.PERCENTILE.INC($H$2:$H$10001,0.75),1,0)</f>
        <v>2</v>
      </c>
      <c r="S3544" t="str">
        <f>IF(R3544&gt;=7,"High",IF(R3544&gt;=4,"Medium","Low"))</f>
        <v>Low</v>
      </c>
    </row>
    <row r="3545" spans="1:19">
      <c r="A3545" t="s">
        <v>3670</v>
      </c>
      <c r="B3545">
        <v>47</v>
      </c>
      <c r="C3545" t="s">
        <v>112</v>
      </c>
      <c r="D3545" t="s">
        <v>119</v>
      </c>
      <c r="E3545">
        <v>17</v>
      </c>
      <c r="F3545" t="s">
        <v>103</v>
      </c>
      <c r="G3545" t="s">
        <v>110</v>
      </c>
      <c r="H3545" s="5">
        <v>668</v>
      </c>
      <c r="I3545" s="5">
        <v>11276.35</v>
      </c>
      <c r="J3545" t="s">
        <v>105</v>
      </c>
      <c r="K3545" t="s">
        <v>106</v>
      </c>
      <c r="L3545">
        <v>4</v>
      </c>
      <c r="M3545">
        <v>2</v>
      </c>
      <c r="N3545">
        <v>4</v>
      </c>
      <c r="O3545" s="6">
        <v>0</v>
      </c>
      <c r="P3545" t="s">
        <v>107</v>
      </c>
      <c r="Q3545" t="s">
        <v>107</v>
      </c>
      <c r="R3545">
        <f>IF(F3545="Monthly",2,0)
+IF(E3545&lt;=6,2,0)
+IF(N3545&lt;=2,2,0)
+IF(L3545&gt;=4,2,0)
+IF(M3545&gt;=2,1,0)
+IF(H3545&gt;=_xlfn.PERCENTILE.INC($H$2:$H$10001,0.75),1,0)</f>
        <v>5</v>
      </c>
      <c r="S3545" t="str">
        <f>IF(R3545&gt;=7,"High",IF(R3545&gt;=4,"Medium","Low"))</f>
        <v>Medium</v>
      </c>
    </row>
    <row r="3546" spans="1:19">
      <c r="A3546" t="s">
        <v>3671</v>
      </c>
      <c r="B3546">
        <v>28</v>
      </c>
      <c r="C3546" t="s">
        <v>112</v>
      </c>
      <c r="D3546" t="s">
        <v>102</v>
      </c>
      <c r="E3546">
        <v>27</v>
      </c>
      <c r="F3546" t="s">
        <v>109</v>
      </c>
      <c r="G3546" t="s">
        <v>104</v>
      </c>
      <c r="H3546" s="5">
        <v>485</v>
      </c>
      <c r="I3546" s="5">
        <v>12119.12</v>
      </c>
      <c r="J3546" t="s">
        <v>105</v>
      </c>
      <c r="K3546" t="s">
        <v>106</v>
      </c>
      <c r="L3546">
        <v>0</v>
      </c>
      <c r="M3546">
        <v>0</v>
      </c>
      <c r="N3546">
        <v>5</v>
      </c>
      <c r="O3546" s="6">
        <v>10</v>
      </c>
      <c r="P3546" t="s">
        <v>107</v>
      </c>
      <c r="Q3546" t="s">
        <v>107</v>
      </c>
      <c r="R3546">
        <f>IF(F3546="Monthly",2,0)
+IF(E3546&lt;=6,2,0)
+IF(N3546&lt;=2,2,0)
+IF(L3546&gt;=4,2,0)
+IF(M3546&gt;=2,1,0)
+IF(H3546&gt;=_xlfn.PERCENTILE.INC($H$2:$H$10001,0.75),1,0)</f>
        <v>0</v>
      </c>
      <c r="S3546" t="str">
        <f>IF(R3546&gt;=7,"High",IF(R3546&gt;=4,"Medium","Low"))</f>
        <v>Low</v>
      </c>
    </row>
    <row r="3547" spans="1:19">
      <c r="A3547" t="s">
        <v>3672</v>
      </c>
      <c r="B3547">
        <v>41</v>
      </c>
      <c r="C3547" t="s">
        <v>101</v>
      </c>
      <c r="D3547" t="s">
        <v>102</v>
      </c>
      <c r="E3547">
        <v>50</v>
      </c>
      <c r="F3547" t="s">
        <v>103</v>
      </c>
      <c r="G3547" t="s">
        <v>110</v>
      </c>
      <c r="H3547" s="5">
        <v>664</v>
      </c>
      <c r="I3547" s="5">
        <v>32580.880000000001</v>
      </c>
      <c r="J3547" t="s">
        <v>134</v>
      </c>
      <c r="K3547" t="s">
        <v>106</v>
      </c>
      <c r="L3547">
        <v>1</v>
      </c>
      <c r="M3547">
        <v>0</v>
      </c>
      <c r="N3547">
        <v>5</v>
      </c>
      <c r="O3547" s="6">
        <v>0</v>
      </c>
      <c r="P3547" t="s">
        <v>106</v>
      </c>
      <c r="Q3547" t="s">
        <v>107</v>
      </c>
      <c r="R3547">
        <f>IF(F3547="Monthly",2,0)
+IF(E3547&lt;=6,2,0)
+IF(N3547&lt;=2,2,0)
+IF(L3547&gt;=4,2,0)
+IF(M3547&gt;=2,1,0)
+IF(H3547&gt;=_xlfn.PERCENTILE.INC($H$2:$H$10001,0.75),1,0)</f>
        <v>2</v>
      </c>
      <c r="S3547" t="str">
        <f>IF(R3547&gt;=7,"High",IF(R3547&gt;=4,"Medium","Low"))</f>
        <v>Low</v>
      </c>
    </row>
    <row r="3548" spans="1:19">
      <c r="A3548" t="s">
        <v>3673</v>
      </c>
      <c r="B3548">
        <v>37</v>
      </c>
      <c r="C3548" t="s">
        <v>101</v>
      </c>
      <c r="D3548" t="s">
        <v>102</v>
      </c>
      <c r="E3548">
        <v>20</v>
      </c>
      <c r="F3548" t="s">
        <v>109</v>
      </c>
      <c r="G3548" t="s">
        <v>104</v>
      </c>
      <c r="H3548" s="5">
        <v>506</v>
      </c>
      <c r="I3548" s="5">
        <v>10347.719999999999</v>
      </c>
      <c r="J3548" t="s">
        <v>140</v>
      </c>
      <c r="K3548" t="s">
        <v>106</v>
      </c>
      <c r="L3548">
        <v>0</v>
      </c>
      <c r="M3548">
        <v>0</v>
      </c>
      <c r="N3548">
        <v>5</v>
      </c>
      <c r="O3548" s="6">
        <v>0</v>
      </c>
      <c r="P3548" t="s">
        <v>106</v>
      </c>
      <c r="Q3548" t="s">
        <v>107</v>
      </c>
      <c r="R3548">
        <f>IF(F3548="Monthly",2,0)
+IF(E3548&lt;=6,2,0)
+IF(N3548&lt;=2,2,0)
+IF(L3548&gt;=4,2,0)
+IF(M3548&gt;=2,1,0)
+IF(H3548&gt;=_xlfn.PERCENTILE.INC($H$2:$H$10001,0.75),1,0)</f>
        <v>0</v>
      </c>
      <c r="S3548" t="str">
        <f>IF(R3548&gt;=7,"High",IF(R3548&gt;=4,"Medium","Low"))</f>
        <v>Low</v>
      </c>
    </row>
    <row r="3549" spans="1:19">
      <c r="A3549" t="s">
        <v>3674</v>
      </c>
      <c r="B3549">
        <v>18</v>
      </c>
      <c r="C3549" t="s">
        <v>101</v>
      </c>
      <c r="D3549" t="s">
        <v>126</v>
      </c>
      <c r="E3549">
        <v>61</v>
      </c>
      <c r="F3549" t="s">
        <v>103</v>
      </c>
      <c r="G3549" t="s">
        <v>129</v>
      </c>
      <c r="H3549" s="5">
        <v>1004</v>
      </c>
      <c r="I3549" s="5">
        <v>61245.48</v>
      </c>
      <c r="J3549" t="s">
        <v>105</v>
      </c>
      <c r="K3549" t="s">
        <v>106</v>
      </c>
      <c r="L3549">
        <v>0</v>
      </c>
      <c r="M3549">
        <v>0</v>
      </c>
      <c r="N3549">
        <v>5</v>
      </c>
      <c r="O3549" s="6">
        <v>0</v>
      </c>
      <c r="P3549" t="s">
        <v>106</v>
      </c>
      <c r="Q3549" t="s">
        <v>107</v>
      </c>
      <c r="R3549">
        <f>IF(F3549="Monthly",2,0)
+IF(E3549&lt;=6,2,0)
+IF(N3549&lt;=2,2,0)
+IF(L3549&gt;=4,2,0)
+IF(M3549&gt;=2,1,0)
+IF(H3549&gt;=_xlfn.PERCENTILE.INC($H$2:$H$10001,0.75),1,0)</f>
        <v>3</v>
      </c>
      <c r="S3549" t="str">
        <f>IF(R3549&gt;=7,"High",IF(R3549&gt;=4,"Medium","Low"))</f>
        <v>Low</v>
      </c>
    </row>
    <row r="3550" spans="1:19">
      <c r="A3550" t="s">
        <v>3675</v>
      </c>
      <c r="B3550">
        <v>40</v>
      </c>
      <c r="C3550" t="s">
        <v>101</v>
      </c>
      <c r="D3550" t="s">
        <v>133</v>
      </c>
      <c r="E3550">
        <v>72</v>
      </c>
      <c r="F3550" t="s">
        <v>109</v>
      </c>
      <c r="G3550" t="s">
        <v>110</v>
      </c>
      <c r="H3550" s="5">
        <v>792</v>
      </c>
      <c r="I3550" s="5">
        <v>50715.9</v>
      </c>
      <c r="J3550" t="s">
        <v>115</v>
      </c>
      <c r="K3550" t="s">
        <v>106</v>
      </c>
      <c r="L3550">
        <v>0</v>
      </c>
      <c r="M3550">
        <v>0</v>
      </c>
      <c r="N3550">
        <v>5</v>
      </c>
      <c r="O3550" s="6">
        <v>10</v>
      </c>
      <c r="P3550" t="s">
        <v>107</v>
      </c>
      <c r="Q3550" t="s">
        <v>106</v>
      </c>
      <c r="R3550">
        <f>IF(F3550="Monthly",2,0)
+IF(E3550&lt;=6,2,0)
+IF(N3550&lt;=2,2,0)
+IF(L3550&gt;=4,2,0)
+IF(M3550&gt;=2,1,0)
+IF(H3550&gt;=_xlfn.PERCENTILE.INC($H$2:$H$10001,0.75),1,0)</f>
        <v>0</v>
      </c>
      <c r="S3550" t="str">
        <f>IF(R3550&gt;=7,"High",IF(R3550&gt;=4,"Medium","Low"))</f>
        <v>Low</v>
      </c>
    </row>
    <row r="3551" spans="1:19">
      <c r="A3551" t="s">
        <v>3676</v>
      </c>
      <c r="B3551">
        <v>32</v>
      </c>
      <c r="C3551" t="s">
        <v>112</v>
      </c>
      <c r="D3551" t="s">
        <v>131</v>
      </c>
      <c r="E3551">
        <v>25</v>
      </c>
      <c r="F3551" t="s">
        <v>103</v>
      </c>
      <c r="G3551" t="s">
        <v>104</v>
      </c>
      <c r="H3551" s="5">
        <v>559</v>
      </c>
      <c r="I3551" s="5">
        <v>13577.28</v>
      </c>
      <c r="J3551" t="s">
        <v>117</v>
      </c>
      <c r="K3551" t="s">
        <v>107</v>
      </c>
      <c r="L3551">
        <v>1</v>
      </c>
      <c r="M3551">
        <v>0</v>
      </c>
      <c r="N3551">
        <v>4</v>
      </c>
      <c r="O3551" s="6">
        <v>0</v>
      </c>
      <c r="P3551" t="s">
        <v>107</v>
      </c>
      <c r="Q3551" t="s">
        <v>107</v>
      </c>
      <c r="R3551">
        <f>IF(F3551="Monthly",2,0)
+IF(E3551&lt;=6,2,0)
+IF(N3551&lt;=2,2,0)
+IF(L3551&gt;=4,2,0)
+IF(M3551&gt;=2,1,0)
+IF(H3551&gt;=_xlfn.PERCENTILE.INC($H$2:$H$10001,0.75),1,0)</f>
        <v>2</v>
      </c>
      <c r="S3551" t="str">
        <f>IF(R3551&gt;=7,"High",IF(R3551&gt;=4,"Medium","Low"))</f>
        <v>Low</v>
      </c>
    </row>
    <row r="3552" spans="1:19">
      <c r="A3552" t="s">
        <v>3677</v>
      </c>
      <c r="B3552">
        <v>33</v>
      </c>
      <c r="C3552" t="s">
        <v>112</v>
      </c>
      <c r="D3552" t="s">
        <v>131</v>
      </c>
      <c r="E3552">
        <v>41</v>
      </c>
      <c r="F3552" t="s">
        <v>121</v>
      </c>
      <c r="G3552" t="s">
        <v>110</v>
      </c>
      <c r="H3552" s="5">
        <v>747</v>
      </c>
      <c r="I3552" s="5">
        <v>30098.26</v>
      </c>
      <c r="J3552" t="s">
        <v>140</v>
      </c>
      <c r="K3552" t="s">
        <v>107</v>
      </c>
      <c r="L3552">
        <v>1</v>
      </c>
      <c r="M3552">
        <v>0</v>
      </c>
      <c r="N3552">
        <v>5</v>
      </c>
      <c r="O3552" s="6">
        <v>0</v>
      </c>
      <c r="P3552" t="s">
        <v>107</v>
      </c>
      <c r="Q3552" t="s">
        <v>107</v>
      </c>
      <c r="R3552">
        <f>IF(F3552="Monthly",2,0)
+IF(E3552&lt;=6,2,0)
+IF(N3552&lt;=2,2,0)
+IF(L3552&gt;=4,2,0)
+IF(M3552&gt;=2,1,0)
+IF(H3552&gt;=_xlfn.PERCENTILE.INC($H$2:$H$10001,0.75),1,0)</f>
        <v>0</v>
      </c>
      <c r="S3552" t="str">
        <f>IF(R3552&gt;=7,"High",IF(R3552&gt;=4,"Medium","Low"))</f>
        <v>Low</v>
      </c>
    </row>
    <row r="3553" spans="1:19">
      <c r="A3553" t="s">
        <v>3678</v>
      </c>
      <c r="B3553">
        <v>43</v>
      </c>
      <c r="C3553" t="s">
        <v>112</v>
      </c>
      <c r="D3553" t="s">
        <v>113</v>
      </c>
      <c r="E3553">
        <v>19</v>
      </c>
      <c r="F3553" t="s">
        <v>109</v>
      </c>
      <c r="G3553" t="s">
        <v>110</v>
      </c>
      <c r="H3553" s="5">
        <v>765</v>
      </c>
      <c r="I3553" s="5">
        <v>14267.88</v>
      </c>
      <c r="J3553" t="s">
        <v>134</v>
      </c>
      <c r="K3553" t="s">
        <v>106</v>
      </c>
      <c r="L3553">
        <v>0</v>
      </c>
      <c r="M3553">
        <v>0</v>
      </c>
      <c r="N3553">
        <v>5</v>
      </c>
      <c r="O3553" s="6">
        <v>0</v>
      </c>
      <c r="P3553" t="s">
        <v>106</v>
      </c>
      <c r="Q3553" t="s">
        <v>107</v>
      </c>
      <c r="R3553">
        <f>IF(F3553="Monthly",2,0)
+IF(E3553&lt;=6,2,0)
+IF(N3553&lt;=2,2,0)
+IF(L3553&gt;=4,2,0)
+IF(M3553&gt;=2,1,0)
+IF(H3553&gt;=_xlfn.PERCENTILE.INC($H$2:$H$10001,0.75),1,0)</f>
        <v>0</v>
      </c>
      <c r="S3553" t="str">
        <f>IF(R3553&gt;=7,"High",IF(R3553&gt;=4,"Medium","Low"))</f>
        <v>Low</v>
      </c>
    </row>
    <row r="3554" spans="1:19">
      <c r="A3554" t="s">
        <v>3679</v>
      </c>
      <c r="B3554">
        <v>40</v>
      </c>
      <c r="C3554" t="s">
        <v>101</v>
      </c>
      <c r="D3554" t="s">
        <v>119</v>
      </c>
      <c r="E3554">
        <v>27</v>
      </c>
      <c r="F3554" t="s">
        <v>109</v>
      </c>
      <c r="G3554" t="s">
        <v>110</v>
      </c>
      <c r="H3554" s="5">
        <v>670</v>
      </c>
      <c r="I3554" s="5">
        <v>16148.41</v>
      </c>
      <c r="J3554" t="s">
        <v>134</v>
      </c>
      <c r="K3554" t="s">
        <v>106</v>
      </c>
      <c r="L3554">
        <v>2</v>
      </c>
      <c r="M3554">
        <v>2</v>
      </c>
      <c r="N3554">
        <v>3</v>
      </c>
      <c r="O3554" s="6">
        <v>10</v>
      </c>
      <c r="P3554" t="s">
        <v>107</v>
      </c>
      <c r="Q3554" t="s">
        <v>107</v>
      </c>
      <c r="R3554">
        <f>IF(F3554="Monthly",2,0)
+IF(E3554&lt;=6,2,0)
+IF(N3554&lt;=2,2,0)
+IF(L3554&gt;=4,2,0)
+IF(M3554&gt;=2,1,0)
+IF(H3554&gt;=_xlfn.PERCENTILE.INC($H$2:$H$10001,0.75),1,0)</f>
        <v>1</v>
      </c>
      <c r="S3554" t="str">
        <f>IF(R3554&gt;=7,"High",IF(R3554&gt;=4,"Medium","Low"))</f>
        <v>Low</v>
      </c>
    </row>
    <row r="3555" spans="1:19">
      <c r="A3555" t="s">
        <v>3680</v>
      </c>
      <c r="B3555">
        <v>30</v>
      </c>
      <c r="C3555" t="s">
        <v>112</v>
      </c>
      <c r="D3555" t="s">
        <v>102</v>
      </c>
      <c r="E3555">
        <v>17</v>
      </c>
      <c r="F3555" t="s">
        <v>103</v>
      </c>
      <c r="G3555" t="s">
        <v>110</v>
      </c>
      <c r="H3555" s="5">
        <v>696</v>
      </c>
      <c r="I3555" s="5">
        <v>11700.55</v>
      </c>
      <c r="J3555" t="s">
        <v>117</v>
      </c>
      <c r="K3555" t="s">
        <v>106</v>
      </c>
      <c r="L3555">
        <v>1</v>
      </c>
      <c r="M3555">
        <v>0</v>
      </c>
      <c r="N3555">
        <v>4</v>
      </c>
      <c r="O3555" s="6">
        <v>0</v>
      </c>
      <c r="P3555" t="s">
        <v>107</v>
      </c>
      <c r="Q3555" t="s">
        <v>107</v>
      </c>
      <c r="R3555">
        <f>IF(F3555="Monthly",2,0)
+IF(E3555&lt;=6,2,0)
+IF(N3555&lt;=2,2,0)
+IF(L3555&gt;=4,2,0)
+IF(M3555&gt;=2,1,0)
+IF(H3555&gt;=_xlfn.PERCENTILE.INC($H$2:$H$10001,0.75),1,0)</f>
        <v>2</v>
      </c>
      <c r="S3555" t="str">
        <f>IF(R3555&gt;=7,"High",IF(R3555&gt;=4,"Medium","Low"))</f>
        <v>Low</v>
      </c>
    </row>
    <row r="3556" spans="1:19">
      <c r="A3556" t="s">
        <v>3681</v>
      </c>
      <c r="B3556">
        <v>39</v>
      </c>
      <c r="C3556" t="s">
        <v>112</v>
      </c>
      <c r="D3556" t="s">
        <v>119</v>
      </c>
      <c r="E3556">
        <v>24</v>
      </c>
      <c r="F3556" t="s">
        <v>103</v>
      </c>
      <c r="G3556" t="s">
        <v>104</v>
      </c>
      <c r="H3556" s="5">
        <v>505</v>
      </c>
      <c r="I3556" s="5">
        <v>11840.61</v>
      </c>
      <c r="J3556" t="s">
        <v>134</v>
      </c>
      <c r="K3556" t="s">
        <v>107</v>
      </c>
      <c r="L3556">
        <v>0</v>
      </c>
      <c r="M3556">
        <v>0</v>
      </c>
      <c r="N3556">
        <v>5</v>
      </c>
      <c r="O3556" s="6">
        <v>0</v>
      </c>
      <c r="P3556" t="s">
        <v>106</v>
      </c>
      <c r="Q3556" t="s">
        <v>107</v>
      </c>
      <c r="R3556">
        <f>IF(F3556="Monthly",2,0)
+IF(E3556&lt;=6,2,0)
+IF(N3556&lt;=2,2,0)
+IF(L3556&gt;=4,2,0)
+IF(M3556&gt;=2,1,0)
+IF(H3556&gt;=_xlfn.PERCENTILE.INC($H$2:$H$10001,0.75),1,0)</f>
        <v>2</v>
      </c>
      <c r="S3556" t="str">
        <f>IF(R3556&gt;=7,"High",IF(R3556&gt;=4,"Medium","Low"))</f>
        <v>Low</v>
      </c>
    </row>
    <row r="3557" spans="1:19">
      <c r="A3557" t="s">
        <v>3682</v>
      </c>
      <c r="B3557">
        <v>30</v>
      </c>
      <c r="C3557" t="s">
        <v>101</v>
      </c>
      <c r="D3557" t="s">
        <v>159</v>
      </c>
      <c r="E3557">
        <v>34</v>
      </c>
      <c r="F3557" t="s">
        <v>121</v>
      </c>
      <c r="G3557" t="s">
        <v>110</v>
      </c>
      <c r="H3557" s="5">
        <v>697</v>
      </c>
      <c r="I3557" s="5">
        <v>23163.07</v>
      </c>
      <c r="J3557" t="s">
        <v>115</v>
      </c>
      <c r="K3557" t="s">
        <v>106</v>
      </c>
      <c r="L3557">
        <v>2</v>
      </c>
      <c r="M3557">
        <v>0</v>
      </c>
      <c r="N3557">
        <v>5</v>
      </c>
      <c r="O3557" s="6">
        <v>0</v>
      </c>
      <c r="P3557" t="s">
        <v>107</v>
      </c>
      <c r="Q3557" t="s">
        <v>107</v>
      </c>
      <c r="R3557">
        <f>IF(F3557="Monthly",2,0)
+IF(E3557&lt;=6,2,0)
+IF(N3557&lt;=2,2,0)
+IF(L3557&gt;=4,2,0)
+IF(M3557&gt;=2,1,0)
+IF(H3557&gt;=_xlfn.PERCENTILE.INC($H$2:$H$10001,0.75),1,0)</f>
        <v>0</v>
      </c>
      <c r="S3557" t="str">
        <f>IF(R3557&gt;=7,"High",IF(R3557&gt;=4,"Medium","Low"))</f>
        <v>Low</v>
      </c>
    </row>
    <row r="3558" spans="1:19">
      <c r="A3558" t="s">
        <v>3683</v>
      </c>
      <c r="B3558">
        <v>38</v>
      </c>
      <c r="C3558" t="s">
        <v>101</v>
      </c>
      <c r="D3558" t="s">
        <v>102</v>
      </c>
      <c r="E3558">
        <v>60</v>
      </c>
      <c r="F3558" t="s">
        <v>109</v>
      </c>
      <c r="G3558" t="s">
        <v>104</v>
      </c>
      <c r="H3558" s="5">
        <v>473</v>
      </c>
      <c r="I3558" s="5">
        <v>27703.66</v>
      </c>
      <c r="J3558" t="s">
        <v>115</v>
      </c>
      <c r="K3558" t="s">
        <v>106</v>
      </c>
      <c r="L3558">
        <v>0</v>
      </c>
      <c r="M3558">
        <v>0</v>
      </c>
      <c r="N3558">
        <v>5</v>
      </c>
      <c r="O3558" s="6">
        <v>0</v>
      </c>
      <c r="P3558" t="s">
        <v>107</v>
      </c>
      <c r="Q3558" t="s">
        <v>107</v>
      </c>
      <c r="R3558">
        <f>IF(F3558="Monthly",2,0)
+IF(E3558&lt;=6,2,0)
+IF(N3558&lt;=2,2,0)
+IF(L3558&gt;=4,2,0)
+IF(M3558&gt;=2,1,0)
+IF(H3558&gt;=_xlfn.PERCENTILE.INC($H$2:$H$10001,0.75),1,0)</f>
        <v>0</v>
      </c>
      <c r="S3558" t="str">
        <f>IF(R3558&gt;=7,"High",IF(R3558&gt;=4,"Medium","Low"))</f>
        <v>Low</v>
      </c>
    </row>
    <row r="3559" spans="1:19">
      <c r="A3559" t="s">
        <v>3684</v>
      </c>
      <c r="B3559">
        <v>34</v>
      </c>
      <c r="C3559" t="s">
        <v>101</v>
      </c>
      <c r="D3559" t="s">
        <v>128</v>
      </c>
      <c r="E3559">
        <v>39</v>
      </c>
      <c r="F3559" t="s">
        <v>109</v>
      </c>
      <c r="G3559" t="s">
        <v>129</v>
      </c>
      <c r="H3559" s="5">
        <v>972</v>
      </c>
      <c r="I3559" s="5">
        <v>37346.29</v>
      </c>
      <c r="J3559" t="s">
        <v>105</v>
      </c>
      <c r="K3559" t="s">
        <v>106</v>
      </c>
      <c r="L3559">
        <v>1</v>
      </c>
      <c r="M3559">
        <v>0</v>
      </c>
      <c r="N3559">
        <v>5</v>
      </c>
      <c r="O3559" s="6">
        <v>0</v>
      </c>
      <c r="P3559" t="s">
        <v>106</v>
      </c>
      <c r="Q3559" t="s">
        <v>107</v>
      </c>
      <c r="R3559">
        <f>IF(F3559="Monthly",2,0)
+IF(E3559&lt;=6,2,0)
+IF(N3559&lt;=2,2,0)
+IF(L3559&gt;=4,2,0)
+IF(M3559&gt;=2,1,0)
+IF(H3559&gt;=_xlfn.PERCENTILE.INC($H$2:$H$10001,0.75),1,0)</f>
        <v>1</v>
      </c>
      <c r="S3559" t="str">
        <f>IF(R3559&gt;=7,"High",IF(R3559&gt;=4,"Medium","Low"))</f>
        <v>Low</v>
      </c>
    </row>
    <row r="3560" spans="1:19">
      <c r="A3560" t="s">
        <v>3685</v>
      </c>
      <c r="B3560">
        <v>50</v>
      </c>
      <c r="C3560" t="s">
        <v>112</v>
      </c>
      <c r="D3560" t="s">
        <v>102</v>
      </c>
      <c r="E3560">
        <v>5</v>
      </c>
      <c r="F3560" t="s">
        <v>103</v>
      </c>
      <c r="G3560" t="s">
        <v>129</v>
      </c>
      <c r="H3560" s="5">
        <v>1030</v>
      </c>
      <c r="I3560" s="5">
        <v>4725.7299999999996</v>
      </c>
      <c r="J3560" t="s">
        <v>105</v>
      </c>
      <c r="K3560" t="s">
        <v>106</v>
      </c>
      <c r="L3560">
        <v>0</v>
      </c>
      <c r="M3560">
        <v>0</v>
      </c>
      <c r="N3560">
        <v>4</v>
      </c>
      <c r="O3560" s="6">
        <v>10</v>
      </c>
      <c r="P3560" t="s">
        <v>107</v>
      </c>
      <c r="Q3560" t="s">
        <v>107</v>
      </c>
      <c r="R3560">
        <f>IF(F3560="Monthly",2,0)
+IF(E3560&lt;=6,2,0)
+IF(N3560&lt;=2,2,0)
+IF(L3560&gt;=4,2,0)
+IF(M3560&gt;=2,1,0)
+IF(H3560&gt;=_xlfn.PERCENTILE.INC($H$2:$H$10001,0.75),1,0)</f>
        <v>5</v>
      </c>
      <c r="S3560" t="str">
        <f>IF(R3560&gt;=7,"High",IF(R3560&gt;=4,"Medium","Low"))</f>
        <v>Medium</v>
      </c>
    </row>
    <row r="3561" spans="1:19">
      <c r="A3561" t="s">
        <v>3686</v>
      </c>
      <c r="B3561">
        <v>40</v>
      </c>
      <c r="C3561" t="s">
        <v>112</v>
      </c>
      <c r="D3561" t="s">
        <v>131</v>
      </c>
      <c r="E3561">
        <v>34</v>
      </c>
      <c r="F3561" t="s">
        <v>109</v>
      </c>
      <c r="G3561" t="s">
        <v>104</v>
      </c>
      <c r="H3561" s="5">
        <v>453</v>
      </c>
      <c r="I3561" s="5">
        <v>15434.15</v>
      </c>
      <c r="J3561" t="s">
        <v>105</v>
      </c>
      <c r="K3561" t="s">
        <v>107</v>
      </c>
      <c r="L3561">
        <v>5</v>
      </c>
      <c r="M3561">
        <v>1</v>
      </c>
      <c r="N3561">
        <v>4</v>
      </c>
      <c r="O3561" s="6">
        <v>0</v>
      </c>
      <c r="P3561" t="s">
        <v>107</v>
      </c>
      <c r="Q3561" t="s">
        <v>107</v>
      </c>
      <c r="R3561">
        <f>IF(F3561="Monthly",2,0)
+IF(E3561&lt;=6,2,0)
+IF(N3561&lt;=2,2,0)
+IF(L3561&gt;=4,2,0)
+IF(M3561&gt;=2,1,0)
+IF(H3561&gt;=_xlfn.PERCENTILE.INC($H$2:$H$10001,0.75),1,0)</f>
        <v>2</v>
      </c>
      <c r="S3561" t="str">
        <f>IF(R3561&gt;=7,"High",IF(R3561&gt;=4,"Medium","Low"))</f>
        <v>Low</v>
      </c>
    </row>
    <row r="3562" spans="1:19">
      <c r="A3562" t="s">
        <v>3687</v>
      </c>
      <c r="B3562">
        <v>18</v>
      </c>
      <c r="C3562" t="s">
        <v>101</v>
      </c>
      <c r="D3562" t="s">
        <v>113</v>
      </c>
      <c r="E3562">
        <v>47</v>
      </c>
      <c r="F3562" t="s">
        <v>103</v>
      </c>
      <c r="G3562" t="s">
        <v>110</v>
      </c>
      <c r="H3562" s="5">
        <v>743</v>
      </c>
      <c r="I3562" s="5">
        <v>33947.980000000003</v>
      </c>
      <c r="J3562" t="s">
        <v>134</v>
      </c>
      <c r="K3562" t="s">
        <v>106</v>
      </c>
      <c r="L3562">
        <v>4</v>
      </c>
      <c r="M3562">
        <v>2</v>
      </c>
      <c r="N3562">
        <v>3</v>
      </c>
      <c r="O3562" s="6">
        <v>0</v>
      </c>
      <c r="P3562" t="s">
        <v>106</v>
      </c>
      <c r="Q3562" t="s">
        <v>107</v>
      </c>
      <c r="R3562">
        <f>IF(F3562="Monthly",2,0)
+IF(E3562&lt;=6,2,0)
+IF(N3562&lt;=2,2,0)
+IF(L3562&gt;=4,2,0)
+IF(M3562&gt;=2,1,0)
+IF(H3562&gt;=_xlfn.PERCENTILE.INC($H$2:$H$10001,0.75),1,0)</f>
        <v>5</v>
      </c>
      <c r="S3562" t="str">
        <f>IF(R3562&gt;=7,"High",IF(R3562&gt;=4,"Medium","Low"))</f>
        <v>Medium</v>
      </c>
    </row>
    <row r="3563" spans="1:19">
      <c r="A3563" t="s">
        <v>3688</v>
      </c>
      <c r="B3563">
        <v>29</v>
      </c>
      <c r="C3563" t="s">
        <v>101</v>
      </c>
      <c r="D3563" t="s">
        <v>102</v>
      </c>
      <c r="E3563">
        <v>23</v>
      </c>
      <c r="F3563" t="s">
        <v>103</v>
      </c>
      <c r="G3563" t="s">
        <v>110</v>
      </c>
      <c r="H3563" s="5">
        <v>779</v>
      </c>
      <c r="I3563" s="5">
        <v>18451.7</v>
      </c>
      <c r="J3563" t="s">
        <v>115</v>
      </c>
      <c r="K3563" t="s">
        <v>106</v>
      </c>
      <c r="L3563">
        <v>1</v>
      </c>
      <c r="M3563">
        <v>0</v>
      </c>
      <c r="N3563">
        <v>5</v>
      </c>
      <c r="O3563" s="6">
        <v>0</v>
      </c>
      <c r="P3563" t="s">
        <v>106</v>
      </c>
      <c r="Q3563" t="s">
        <v>107</v>
      </c>
      <c r="R3563">
        <f>IF(F3563="Monthly",2,0)
+IF(E3563&lt;=6,2,0)
+IF(N3563&lt;=2,2,0)
+IF(L3563&gt;=4,2,0)
+IF(M3563&gt;=2,1,0)
+IF(H3563&gt;=_xlfn.PERCENTILE.INC($H$2:$H$10001,0.75),1,0)</f>
        <v>2</v>
      </c>
      <c r="S3563" t="str">
        <f>IF(R3563&gt;=7,"High",IF(R3563&gt;=4,"Medium","Low"))</f>
        <v>Low</v>
      </c>
    </row>
    <row r="3564" spans="1:19">
      <c r="A3564" t="s">
        <v>3689</v>
      </c>
      <c r="B3564">
        <v>28</v>
      </c>
      <c r="C3564" t="s">
        <v>112</v>
      </c>
      <c r="D3564" t="s">
        <v>131</v>
      </c>
      <c r="E3564">
        <v>4</v>
      </c>
      <c r="F3564" t="s">
        <v>103</v>
      </c>
      <c r="G3564" t="s">
        <v>110</v>
      </c>
      <c r="H3564" s="5">
        <v>705</v>
      </c>
      <c r="I3564" s="5">
        <v>2784.47</v>
      </c>
      <c r="J3564" t="s">
        <v>115</v>
      </c>
      <c r="K3564" t="s">
        <v>106</v>
      </c>
      <c r="L3564">
        <v>1</v>
      </c>
      <c r="M3564">
        <v>0</v>
      </c>
      <c r="N3564">
        <v>5</v>
      </c>
      <c r="O3564" s="6">
        <v>0</v>
      </c>
      <c r="P3564" t="s">
        <v>107</v>
      </c>
      <c r="Q3564" t="s">
        <v>106</v>
      </c>
      <c r="R3564">
        <f>IF(F3564="Monthly",2,0)
+IF(E3564&lt;=6,2,0)
+IF(N3564&lt;=2,2,0)
+IF(L3564&gt;=4,2,0)
+IF(M3564&gt;=2,1,0)
+IF(H3564&gt;=_xlfn.PERCENTILE.INC($H$2:$H$10001,0.75),1,0)</f>
        <v>4</v>
      </c>
      <c r="S3564" t="str">
        <f>IF(R3564&gt;=7,"High",IF(R3564&gt;=4,"Medium","Low"))</f>
        <v>Medium</v>
      </c>
    </row>
    <row r="3565" spans="1:19">
      <c r="A3565" t="s">
        <v>3690</v>
      </c>
      <c r="B3565">
        <v>51</v>
      </c>
      <c r="C3565" t="s">
        <v>101</v>
      </c>
      <c r="D3565" t="s">
        <v>126</v>
      </c>
      <c r="E3565">
        <v>50</v>
      </c>
      <c r="F3565" t="s">
        <v>121</v>
      </c>
      <c r="G3565" t="s">
        <v>110</v>
      </c>
      <c r="H3565" s="5">
        <v>684</v>
      </c>
      <c r="I3565" s="5">
        <v>34360.04</v>
      </c>
      <c r="J3565" t="s">
        <v>117</v>
      </c>
      <c r="K3565" t="s">
        <v>106</v>
      </c>
      <c r="L3565">
        <v>1</v>
      </c>
      <c r="M3565">
        <v>0</v>
      </c>
      <c r="N3565">
        <v>4</v>
      </c>
      <c r="O3565" s="6">
        <v>0</v>
      </c>
      <c r="P3565" t="s">
        <v>107</v>
      </c>
      <c r="Q3565" t="s">
        <v>107</v>
      </c>
      <c r="R3565">
        <f>IF(F3565="Monthly",2,0)
+IF(E3565&lt;=6,2,0)
+IF(N3565&lt;=2,2,0)
+IF(L3565&gt;=4,2,0)
+IF(M3565&gt;=2,1,0)
+IF(H3565&gt;=_xlfn.PERCENTILE.INC($H$2:$H$10001,0.75),1,0)</f>
        <v>0</v>
      </c>
      <c r="S3565" t="str">
        <f>IF(R3565&gt;=7,"High",IF(R3565&gt;=4,"Medium","Low"))</f>
        <v>Low</v>
      </c>
    </row>
    <row r="3566" spans="1:19">
      <c r="A3566" t="s">
        <v>3691</v>
      </c>
      <c r="B3566">
        <v>32</v>
      </c>
      <c r="C3566" t="s">
        <v>101</v>
      </c>
      <c r="D3566" t="s">
        <v>159</v>
      </c>
      <c r="E3566">
        <v>14</v>
      </c>
      <c r="F3566" t="s">
        <v>103</v>
      </c>
      <c r="G3566" t="s">
        <v>129</v>
      </c>
      <c r="H3566" s="5">
        <v>1038</v>
      </c>
      <c r="I3566" s="5">
        <v>14657.35</v>
      </c>
      <c r="J3566" t="s">
        <v>134</v>
      </c>
      <c r="K3566" t="s">
        <v>106</v>
      </c>
      <c r="L3566">
        <v>1</v>
      </c>
      <c r="M3566">
        <v>0</v>
      </c>
      <c r="N3566">
        <v>5</v>
      </c>
      <c r="O3566" s="6">
        <v>0</v>
      </c>
      <c r="P3566" t="s">
        <v>107</v>
      </c>
      <c r="Q3566" t="s">
        <v>106</v>
      </c>
      <c r="R3566">
        <f>IF(F3566="Monthly",2,0)
+IF(E3566&lt;=6,2,0)
+IF(N3566&lt;=2,2,0)
+IF(L3566&gt;=4,2,0)
+IF(M3566&gt;=2,1,0)
+IF(H3566&gt;=_xlfn.PERCENTILE.INC($H$2:$H$10001,0.75),1,0)</f>
        <v>3</v>
      </c>
      <c r="S3566" t="str">
        <f>IF(R3566&gt;=7,"High",IF(R3566&gt;=4,"Medium","Low"))</f>
        <v>Low</v>
      </c>
    </row>
    <row r="3567" spans="1:19">
      <c r="A3567" t="s">
        <v>3692</v>
      </c>
      <c r="B3567">
        <v>43</v>
      </c>
      <c r="C3567" t="s">
        <v>112</v>
      </c>
      <c r="D3567" t="s">
        <v>102</v>
      </c>
      <c r="E3567">
        <v>32</v>
      </c>
      <c r="F3567" t="s">
        <v>109</v>
      </c>
      <c r="G3567" t="s">
        <v>104</v>
      </c>
      <c r="H3567" s="5">
        <v>446</v>
      </c>
      <c r="I3567" s="5">
        <v>13074.1</v>
      </c>
      <c r="J3567" t="s">
        <v>140</v>
      </c>
      <c r="K3567" t="s">
        <v>107</v>
      </c>
      <c r="L3567">
        <v>0</v>
      </c>
      <c r="M3567">
        <v>0</v>
      </c>
      <c r="N3567">
        <v>5</v>
      </c>
      <c r="O3567" s="6">
        <v>10</v>
      </c>
      <c r="P3567" t="s">
        <v>107</v>
      </c>
      <c r="Q3567" t="s">
        <v>107</v>
      </c>
      <c r="R3567">
        <f>IF(F3567="Monthly",2,0)
+IF(E3567&lt;=6,2,0)
+IF(N3567&lt;=2,2,0)
+IF(L3567&gt;=4,2,0)
+IF(M3567&gt;=2,1,0)
+IF(H3567&gt;=_xlfn.PERCENTILE.INC($H$2:$H$10001,0.75),1,0)</f>
        <v>0</v>
      </c>
      <c r="S3567" t="str">
        <f>IF(R3567&gt;=7,"High",IF(R3567&gt;=4,"Medium","Low"))</f>
        <v>Low</v>
      </c>
    </row>
    <row r="3568" spans="1:19">
      <c r="A3568" t="s">
        <v>3693</v>
      </c>
      <c r="B3568">
        <v>42</v>
      </c>
      <c r="C3568" t="s">
        <v>112</v>
      </c>
      <c r="D3568" t="s">
        <v>126</v>
      </c>
      <c r="E3568">
        <v>29</v>
      </c>
      <c r="F3568" t="s">
        <v>109</v>
      </c>
      <c r="G3568" t="s">
        <v>110</v>
      </c>
      <c r="H3568" s="5">
        <v>683</v>
      </c>
      <c r="I3568" s="5">
        <v>19379.05</v>
      </c>
      <c r="J3568" t="s">
        <v>115</v>
      </c>
      <c r="K3568" t="s">
        <v>107</v>
      </c>
      <c r="L3568">
        <v>1</v>
      </c>
      <c r="M3568">
        <v>0</v>
      </c>
      <c r="N3568">
        <v>5</v>
      </c>
      <c r="O3568" s="6">
        <v>0</v>
      </c>
      <c r="P3568" t="s">
        <v>107</v>
      </c>
      <c r="Q3568" t="s">
        <v>107</v>
      </c>
      <c r="R3568">
        <f>IF(F3568="Monthly",2,0)
+IF(E3568&lt;=6,2,0)
+IF(N3568&lt;=2,2,0)
+IF(L3568&gt;=4,2,0)
+IF(M3568&gt;=2,1,0)
+IF(H3568&gt;=_xlfn.PERCENTILE.INC($H$2:$H$10001,0.75),1,0)</f>
        <v>0</v>
      </c>
      <c r="S3568" t="str">
        <f>IF(R3568&gt;=7,"High",IF(R3568&gt;=4,"Medium","Low"))</f>
        <v>Low</v>
      </c>
    </row>
    <row r="3569" spans="1:19">
      <c r="A3569" t="s">
        <v>3694</v>
      </c>
      <c r="B3569">
        <v>40</v>
      </c>
      <c r="C3569" t="s">
        <v>101</v>
      </c>
      <c r="D3569" t="s">
        <v>159</v>
      </c>
      <c r="E3569">
        <v>24</v>
      </c>
      <c r="F3569" t="s">
        <v>109</v>
      </c>
      <c r="G3569" t="s">
        <v>110</v>
      </c>
      <c r="H3569" s="5">
        <v>747</v>
      </c>
      <c r="I3569" s="5">
        <v>18288.740000000002</v>
      </c>
      <c r="J3569" t="s">
        <v>117</v>
      </c>
      <c r="K3569" t="s">
        <v>106</v>
      </c>
      <c r="L3569">
        <v>0</v>
      </c>
      <c r="M3569">
        <v>0</v>
      </c>
      <c r="N3569">
        <v>5</v>
      </c>
      <c r="O3569" s="6">
        <v>0</v>
      </c>
      <c r="P3569" t="s">
        <v>106</v>
      </c>
      <c r="Q3569" t="s">
        <v>107</v>
      </c>
      <c r="R3569">
        <f>IF(F3569="Monthly",2,0)
+IF(E3569&lt;=6,2,0)
+IF(N3569&lt;=2,2,0)
+IF(L3569&gt;=4,2,0)
+IF(M3569&gt;=2,1,0)
+IF(H3569&gt;=_xlfn.PERCENTILE.INC($H$2:$H$10001,0.75),1,0)</f>
        <v>0</v>
      </c>
      <c r="S3569" t="str">
        <f>IF(R3569&gt;=7,"High",IF(R3569&gt;=4,"Medium","Low"))</f>
        <v>Low</v>
      </c>
    </row>
    <row r="3570" spans="1:19">
      <c r="A3570" t="s">
        <v>3695</v>
      </c>
      <c r="B3570">
        <v>50</v>
      </c>
      <c r="C3570" t="s">
        <v>101</v>
      </c>
      <c r="D3570" t="s">
        <v>126</v>
      </c>
      <c r="E3570">
        <v>12</v>
      </c>
      <c r="F3570" t="s">
        <v>109</v>
      </c>
      <c r="G3570" t="s">
        <v>129</v>
      </c>
      <c r="H3570" s="5">
        <v>1057</v>
      </c>
      <c r="I3570" s="5">
        <v>11405.05</v>
      </c>
      <c r="J3570" t="s">
        <v>115</v>
      </c>
      <c r="K3570" t="s">
        <v>106</v>
      </c>
      <c r="L3570">
        <v>0</v>
      </c>
      <c r="M3570">
        <v>0</v>
      </c>
      <c r="N3570">
        <v>4</v>
      </c>
      <c r="O3570" s="6">
        <v>10</v>
      </c>
      <c r="P3570" t="s">
        <v>107</v>
      </c>
      <c r="Q3570" t="s">
        <v>107</v>
      </c>
      <c r="R3570">
        <f>IF(F3570="Monthly",2,0)
+IF(E3570&lt;=6,2,0)
+IF(N3570&lt;=2,2,0)
+IF(L3570&gt;=4,2,0)
+IF(M3570&gt;=2,1,0)
+IF(H3570&gt;=_xlfn.PERCENTILE.INC($H$2:$H$10001,0.75),1,0)</f>
        <v>1</v>
      </c>
      <c r="S3570" t="str">
        <f>IF(R3570&gt;=7,"High",IF(R3570&gt;=4,"Medium","Low"))</f>
        <v>Low</v>
      </c>
    </row>
    <row r="3571" spans="1:19">
      <c r="A3571" t="s">
        <v>3696</v>
      </c>
      <c r="B3571">
        <v>31</v>
      </c>
      <c r="C3571" t="s">
        <v>101</v>
      </c>
      <c r="D3571" t="s">
        <v>102</v>
      </c>
      <c r="E3571">
        <v>25</v>
      </c>
      <c r="F3571" t="s">
        <v>109</v>
      </c>
      <c r="G3571" t="s">
        <v>129</v>
      </c>
      <c r="H3571" s="5">
        <v>1066</v>
      </c>
      <c r="I3571" s="5">
        <v>25987.06</v>
      </c>
      <c r="J3571" t="s">
        <v>117</v>
      </c>
      <c r="K3571" t="s">
        <v>106</v>
      </c>
      <c r="L3571">
        <v>0</v>
      </c>
      <c r="M3571">
        <v>0</v>
      </c>
      <c r="N3571">
        <v>5</v>
      </c>
      <c r="O3571" s="6">
        <v>5</v>
      </c>
      <c r="P3571" t="s">
        <v>106</v>
      </c>
      <c r="Q3571" t="s">
        <v>107</v>
      </c>
      <c r="R3571">
        <f>IF(F3571="Monthly",2,0)
+IF(E3571&lt;=6,2,0)
+IF(N3571&lt;=2,2,0)
+IF(L3571&gt;=4,2,0)
+IF(M3571&gt;=2,1,0)
+IF(H3571&gt;=_xlfn.PERCENTILE.INC($H$2:$H$10001,0.75),1,0)</f>
        <v>1</v>
      </c>
      <c r="S3571" t="str">
        <f>IF(R3571&gt;=7,"High",IF(R3571&gt;=4,"Medium","Low"))</f>
        <v>Low</v>
      </c>
    </row>
    <row r="3572" spans="1:19">
      <c r="A3572" t="s">
        <v>3697</v>
      </c>
      <c r="B3572">
        <v>30</v>
      </c>
      <c r="C3572" t="s">
        <v>112</v>
      </c>
      <c r="D3572" t="s">
        <v>126</v>
      </c>
      <c r="E3572">
        <v>10</v>
      </c>
      <c r="F3572" t="s">
        <v>103</v>
      </c>
      <c r="G3572" t="s">
        <v>129</v>
      </c>
      <c r="H3572" s="5">
        <v>1112</v>
      </c>
      <c r="I3572" s="5">
        <v>10993.49</v>
      </c>
      <c r="J3572" t="s">
        <v>134</v>
      </c>
      <c r="K3572" t="s">
        <v>106</v>
      </c>
      <c r="L3572">
        <v>6</v>
      </c>
      <c r="M3572">
        <v>3</v>
      </c>
      <c r="N3572">
        <v>2</v>
      </c>
      <c r="O3572" s="6">
        <v>0</v>
      </c>
      <c r="P3572" t="s">
        <v>107</v>
      </c>
      <c r="Q3572" t="s">
        <v>106</v>
      </c>
      <c r="R3572">
        <f>IF(F3572="Monthly",2,0)
+IF(E3572&lt;=6,2,0)
+IF(N3572&lt;=2,2,0)
+IF(L3572&gt;=4,2,0)
+IF(M3572&gt;=2,1,0)
+IF(H3572&gt;=_xlfn.PERCENTILE.INC($H$2:$H$10001,0.75),1,0)</f>
        <v>8</v>
      </c>
      <c r="S3572" t="str">
        <f>IF(R3572&gt;=7,"High",IF(R3572&gt;=4,"Medium","Low"))</f>
        <v>High</v>
      </c>
    </row>
    <row r="3573" spans="1:19">
      <c r="A3573" t="s">
        <v>3698</v>
      </c>
      <c r="B3573">
        <v>34</v>
      </c>
      <c r="C3573" t="s">
        <v>112</v>
      </c>
      <c r="D3573" t="s">
        <v>137</v>
      </c>
      <c r="E3573">
        <v>11</v>
      </c>
      <c r="F3573" t="s">
        <v>103</v>
      </c>
      <c r="G3573" t="s">
        <v>110</v>
      </c>
      <c r="H3573" s="5">
        <v>679</v>
      </c>
      <c r="I3573" s="5">
        <v>7423.91</v>
      </c>
      <c r="J3573" t="s">
        <v>117</v>
      </c>
      <c r="K3573" t="s">
        <v>106</v>
      </c>
      <c r="L3573">
        <v>3</v>
      </c>
      <c r="M3573">
        <v>2</v>
      </c>
      <c r="N3573">
        <v>3</v>
      </c>
      <c r="O3573" s="6">
        <v>0</v>
      </c>
      <c r="P3573" t="s">
        <v>107</v>
      </c>
      <c r="Q3573" t="s">
        <v>106</v>
      </c>
      <c r="R3573">
        <f>IF(F3573="Monthly",2,0)
+IF(E3573&lt;=6,2,0)
+IF(N3573&lt;=2,2,0)
+IF(L3573&gt;=4,2,0)
+IF(M3573&gt;=2,1,0)
+IF(H3573&gt;=_xlfn.PERCENTILE.INC($H$2:$H$10001,0.75),1,0)</f>
        <v>3</v>
      </c>
      <c r="S3573" t="str">
        <f>IF(R3573&gt;=7,"High",IF(R3573&gt;=4,"Medium","Low"))</f>
        <v>Low</v>
      </c>
    </row>
    <row r="3574" spans="1:19">
      <c r="A3574" t="s">
        <v>3699</v>
      </c>
      <c r="B3574">
        <v>41</v>
      </c>
      <c r="C3574" t="s">
        <v>112</v>
      </c>
      <c r="D3574" t="s">
        <v>126</v>
      </c>
      <c r="E3574">
        <v>19</v>
      </c>
      <c r="F3574" t="s">
        <v>121</v>
      </c>
      <c r="G3574" t="s">
        <v>104</v>
      </c>
      <c r="H3574" s="5">
        <v>538</v>
      </c>
      <c r="I3574" s="5">
        <v>8921.4599999999991</v>
      </c>
      <c r="J3574" t="s">
        <v>134</v>
      </c>
      <c r="K3574" t="s">
        <v>106</v>
      </c>
      <c r="L3574">
        <v>0</v>
      </c>
      <c r="M3574">
        <v>0</v>
      </c>
      <c r="N3574">
        <v>5</v>
      </c>
      <c r="O3574" s="6">
        <v>15</v>
      </c>
      <c r="P3574" t="s">
        <v>107</v>
      </c>
      <c r="Q3574" t="s">
        <v>107</v>
      </c>
      <c r="R3574">
        <f>IF(F3574="Monthly",2,0)
+IF(E3574&lt;=6,2,0)
+IF(N3574&lt;=2,2,0)
+IF(L3574&gt;=4,2,0)
+IF(M3574&gt;=2,1,0)
+IF(H3574&gt;=_xlfn.PERCENTILE.INC($H$2:$H$10001,0.75),1,0)</f>
        <v>0</v>
      </c>
      <c r="S3574" t="str">
        <f>IF(R3574&gt;=7,"High",IF(R3574&gt;=4,"Medium","Low"))</f>
        <v>Low</v>
      </c>
    </row>
    <row r="3575" spans="1:19">
      <c r="A3575" t="s">
        <v>3700</v>
      </c>
      <c r="B3575">
        <v>20</v>
      </c>
      <c r="C3575" t="s">
        <v>112</v>
      </c>
      <c r="D3575" t="s">
        <v>159</v>
      </c>
      <c r="E3575">
        <v>34</v>
      </c>
      <c r="F3575" t="s">
        <v>121</v>
      </c>
      <c r="G3575" t="s">
        <v>110</v>
      </c>
      <c r="H3575" s="5">
        <v>799</v>
      </c>
      <c r="I3575" s="5">
        <v>23846.7</v>
      </c>
      <c r="J3575" t="s">
        <v>140</v>
      </c>
      <c r="K3575" t="s">
        <v>106</v>
      </c>
      <c r="L3575">
        <v>3</v>
      </c>
      <c r="M3575">
        <v>1</v>
      </c>
      <c r="N3575">
        <v>4</v>
      </c>
      <c r="O3575" s="6">
        <v>10</v>
      </c>
      <c r="P3575" t="s">
        <v>107</v>
      </c>
      <c r="Q3575" t="s">
        <v>107</v>
      </c>
      <c r="R3575">
        <f>IF(F3575="Monthly",2,0)
+IF(E3575&lt;=6,2,0)
+IF(N3575&lt;=2,2,0)
+IF(L3575&gt;=4,2,0)
+IF(M3575&gt;=2,1,0)
+IF(H3575&gt;=_xlfn.PERCENTILE.INC($H$2:$H$10001,0.75),1,0)</f>
        <v>1</v>
      </c>
      <c r="S3575" t="str">
        <f>IF(R3575&gt;=7,"High",IF(R3575&gt;=4,"Medium","Low"))</f>
        <v>Low</v>
      </c>
    </row>
    <row r="3576" spans="1:19">
      <c r="A3576" t="s">
        <v>3701</v>
      </c>
      <c r="B3576">
        <v>37</v>
      </c>
      <c r="C3576" t="s">
        <v>101</v>
      </c>
      <c r="D3576" t="s">
        <v>159</v>
      </c>
      <c r="E3576">
        <v>15</v>
      </c>
      <c r="F3576" t="s">
        <v>103</v>
      </c>
      <c r="G3576" t="s">
        <v>110</v>
      </c>
      <c r="H3576" s="5">
        <v>675</v>
      </c>
      <c r="I3576" s="5">
        <v>10083.6</v>
      </c>
      <c r="J3576" t="s">
        <v>140</v>
      </c>
      <c r="K3576" t="s">
        <v>106</v>
      </c>
      <c r="L3576">
        <v>1</v>
      </c>
      <c r="M3576">
        <v>0</v>
      </c>
      <c r="N3576">
        <v>4</v>
      </c>
      <c r="O3576" s="6">
        <v>0</v>
      </c>
      <c r="P3576" t="s">
        <v>107</v>
      </c>
      <c r="Q3576" t="s">
        <v>107</v>
      </c>
      <c r="R3576">
        <f>IF(F3576="Monthly",2,0)
+IF(E3576&lt;=6,2,0)
+IF(N3576&lt;=2,2,0)
+IF(L3576&gt;=4,2,0)
+IF(M3576&gt;=2,1,0)
+IF(H3576&gt;=_xlfn.PERCENTILE.INC($H$2:$H$10001,0.75),1,0)</f>
        <v>2</v>
      </c>
      <c r="S3576" t="str">
        <f>IF(R3576&gt;=7,"High",IF(R3576&gt;=4,"Medium","Low"))</f>
        <v>Low</v>
      </c>
    </row>
    <row r="3577" spans="1:19">
      <c r="A3577" t="s">
        <v>3702</v>
      </c>
      <c r="B3577">
        <v>30</v>
      </c>
      <c r="C3577" t="s">
        <v>101</v>
      </c>
      <c r="D3577" t="s">
        <v>119</v>
      </c>
      <c r="E3577">
        <v>28</v>
      </c>
      <c r="F3577" t="s">
        <v>121</v>
      </c>
      <c r="G3577" t="s">
        <v>110</v>
      </c>
      <c r="H3577" s="5">
        <v>704</v>
      </c>
      <c r="I3577" s="5">
        <v>18194.849999999999</v>
      </c>
      <c r="J3577" t="s">
        <v>140</v>
      </c>
      <c r="K3577" t="s">
        <v>106</v>
      </c>
      <c r="L3577">
        <v>2</v>
      </c>
      <c r="M3577">
        <v>2</v>
      </c>
      <c r="N3577">
        <v>3</v>
      </c>
      <c r="O3577" s="6">
        <v>10</v>
      </c>
      <c r="P3577" t="s">
        <v>107</v>
      </c>
      <c r="Q3577" t="s">
        <v>106</v>
      </c>
      <c r="R3577">
        <f>IF(F3577="Monthly",2,0)
+IF(E3577&lt;=6,2,0)
+IF(N3577&lt;=2,2,0)
+IF(L3577&gt;=4,2,0)
+IF(M3577&gt;=2,1,0)
+IF(H3577&gt;=_xlfn.PERCENTILE.INC($H$2:$H$10001,0.75),1,0)</f>
        <v>1</v>
      </c>
      <c r="S3577" t="str">
        <f>IF(R3577&gt;=7,"High",IF(R3577&gt;=4,"Medium","Low"))</f>
        <v>Low</v>
      </c>
    </row>
    <row r="3578" spans="1:19">
      <c r="A3578" t="s">
        <v>3703</v>
      </c>
      <c r="B3578">
        <v>26</v>
      </c>
      <c r="C3578" t="s">
        <v>101</v>
      </c>
      <c r="D3578" t="s">
        <v>119</v>
      </c>
      <c r="E3578">
        <v>22</v>
      </c>
      <c r="F3578" t="s">
        <v>103</v>
      </c>
      <c r="G3578" t="s">
        <v>110</v>
      </c>
      <c r="H3578" s="5">
        <v>789</v>
      </c>
      <c r="I3578" s="5">
        <v>17568.72</v>
      </c>
      <c r="J3578" t="s">
        <v>105</v>
      </c>
      <c r="K3578" t="s">
        <v>106</v>
      </c>
      <c r="L3578">
        <v>1</v>
      </c>
      <c r="M3578">
        <v>0</v>
      </c>
      <c r="N3578">
        <v>5</v>
      </c>
      <c r="O3578" s="6">
        <v>0</v>
      </c>
      <c r="P3578" t="s">
        <v>107</v>
      </c>
      <c r="Q3578" t="s">
        <v>107</v>
      </c>
      <c r="R3578">
        <f>IF(F3578="Monthly",2,0)
+IF(E3578&lt;=6,2,0)
+IF(N3578&lt;=2,2,0)
+IF(L3578&gt;=4,2,0)
+IF(M3578&gt;=2,1,0)
+IF(H3578&gt;=_xlfn.PERCENTILE.INC($H$2:$H$10001,0.75),1,0)</f>
        <v>2</v>
      </c>
      <c r="S3578" t="str">
        <f>IF(R3578&gt;=7,"High",IF(R3578&gt;=4,"Medium","Low"))</f>
        <v>Low</v>
      </c>
    </row>
    <row r="3579" spans="1:19">
      <c r="A3579" t="s">
        <v>3704</v>
      </c>
      <c r="B3579">
        <v>34</v>
      </c>
      <c r="C3579" t="s">
        <v>112</v>
      </c>
      <c r="D3579" t="s">
        <v>126</v>
      </c>
      <c r="E3579">
        <v>49</v>
      </c>
      <c r="F3579" t="s">
        <v>121</v>
      </c>
      <c r="G3579" t="s">
        <v>129</v>
      </c>
      <c r="H3579" s="5">
        <v>1017</v>
      </c>
      <c r="I3579" s="5">
        <v>48892.37</v>
      </c>
      <c r="J3579" t="s">
        <v>140</v>
      </c>
      <c r="K3579" t="s">
        <v>106</v>
      </c>
      <c r="L3579">
        <v>1</v>
      </c>
      <c r="M3579">
        <v>0</v>
      </c>
      <c r="N3579">
        <v>5</v>
      </c>
      <c r="O3579" s="6">
        <v>0</v>
      </c>
      <c r="P3579" t="s">
        <v>107</v>
      </c>
      <c r="Q3579" t="s">
        <v>107</v>
      </c>
      <c r="R3579">
        <f>IF(F3579="Monthly",2,0)
+IF(E3579&lt;=6,2,0)
+IF(N3579&lt;=2,2,0)
+IF(L3579&gt;=4,2,0)
+IF(M3579&gt;=2,1,0)
+IF(H3579&gt;=_xlfn.PERCENTILE.INC($H$2:$H$10001,0.75),1,0)</f>
        <v>1</v>
      </c>
      <c r="S3579" t="str">
        <f>IF(R3579&gt;=7,"High",IF(R3579&gt;=4,"Medium","Low"))</f>
        <v>Low</v>
      </c>
    </row>
    <row r="3580" spans="1:19">
      <c r="A3580" t="s">
        <v>3705</v>
      </c>
      <c r="B3580">
        <v>29</v>
      </c>
      <c r="C3580" t="s">
        <v>112</v>
      </c>
      <c r="D3580" t="s">
        <v>137</v>
      </c>
      <c r="E3580">
        <v>8</v>
      </c>
      <c r="F3580" t="s">
        <v>103</v>
      </c>
      <c r="G3580" t="s">
        <v>110</v>
      </c>
      <c r="H3580" s="5">
        <v>715</v>
      </c>
      <c r="I3580" s="5">
        <v>5601.59</v>
      </c>
      <c r="J3580" t="s">
        <v>105</v>
      </c>
      <c r="K3580" t="s">
        <v>106</v>
      </c>
      <c r="L3580">
        <v>0</v>
      </c>
      <c r="M3580">
        <v>0</v>
      </c>
      <c r="N3580">
        <v>5</v>
      </c>
      <c r="O3580" s="6">
        <v>0</v>
      </c>
      <c r="P3580" t="s">
        <v>107</v>
      </c>
      <c r="Q3580" t="s">
        <v>106</v>
      </c>
      <c r="R3580">
        <f>IF(F3580="Monthly",2,0)
+IF(E3580&lt;=6,2,0)
+IF(N3580&lt;=2,2,0)
+IF(L3580&gt;=4,2,0)
+IF(M3580&gt;=2,1,0)
+IF(H3580&gt;=_xlfn.PERCENTILE.INC($H$2:$H$10001,0.75),1,0)</f>
        <v>2</v>
      </c>
      <c r="S3580" t="str">
        <f>IF(R3580&gt;=7,"High",IF(R3580&gt;=4,"Medium","Low"))</f>
        <v>Low</v>
      </c>
    </row>
    <row r="3581" spans="1:19">
      <c r="A3581" t="s">
        <v>3706</v>
      </c>
      <c r="B3581">
        <v>49</v>
      </c>
      <c r="C3581" t="s">
        <v>101</v>
      </c>
      <c r="D3581" t="s">
        <v>137</v>
      </c>
      <c r="E3581">
        <v>50</v>
      </c>
      <c r="F3581" t="s">
        <v>103</v>
      </c>
      <c r="G3581" t="s">
        <v>110</v>
      </c>
      <c r="H3581" s="5">
        <v>645</v>
      </c>
      <c r="I3581" s="5">
        <v>33057.440000000002</v>
      </c>
      <c r="J3581" t="s">
        <v>117</v>
      </c>
      <c r="K3581" t="s">
        <v>106</v>
      </c>
      <c r="L3581">
        <v>4</v>
      </c>
      <c r="M3581">
        <v>3</v>
      </c>
      <c r="N3581">
        <v>2</v>
      </c>
      <c r="O3581" s="6">
        <v>0</v>
      </c>
      <c r="P3581" t="s">
        <v>106</v>
      </c>
      <c r="Q3581" t="s">
        <v>106</v>
      </c>
      <c r="R3581">
        <f>IF(F3581="Monthly",2,0)
+IF(E3581&lt;=6,2,0)
+IF(N3581&lt;=2,2,0)
+IF(L3581&gt;=4,2,0)
+IF(M3581&gt;=2,1,0)
+IF(H3581&gt;=_xlfn.PERCENTILE.INC($H$2:$H$10001,0.75),1,0)</f>
        <v>7</v>
      </c>
      <c r="S3581" t="str">
        <f>IF(R3581&gt;=7,"High",IF(R3581&gt;=4,"Medium","Low"))</f>
        <v>High</v>
      </c>
    </row>
    <row r="3582" spans="1:19">
      <c r="A3582" t="s">
        <v>3707</v>
      </c>
      <c r="B3582">
        <v>40</v>
      </c>
      <c r="C3582" t="s">
        <v>101</v>
      </c>
      <c r="D3582" t="s">
        <v>159</v>
      </c>
      <c r="E3582">
        <v>23</v>
      </c>
      <c r="F3582" t="s">
        <v>103</v>
      </c>
      <c r="G3582" t="s">
        <v>104</v>
      </c>
      <c r="H3582" s="5">
        <v>543</v>
      </c>
      <c r="I3582" s="5">
        <v>12246.4</v>
      </c>
      <c r="J3582" t="s">
        <v>140</v>
      </c>
      <c r="K3582" t="s">
        <v>107</v>
      </c>
      <c r="L3582">
        <v>2</v>
      </c>
      <c r="M3582">
        <v>2</v>
      </c>
      <c r="N3582">
        <v>4</v>
      </c>
      <c r="O3582" s="6">
        <v>0</v>
      </c>
      <c r="P3582" t="s">
        <v>107</v>
      </c>
      <c r="Q3582" t="s">
        <v>106</v>
      </c>
      <c r="R3582">
        <f>IF(F3582="Monthly",2,0)
+IF(E3582&lt;=6,2,0)
+IF(N3582&lt;=2,2,0)
+IF(L3582&gt;=4,2,0)
+IF(M3582&gt;=2,1,0)
+IF(H3582&gt;=_xlfn.PERCENTILE.INC($H$2:$H$10001,0.75),1,0)</f>
        <v>3</v>
      </c>
      <c r="S3582" t="str">
        <f>IF(R3582&gt;=7,"High",IF(R3582&gt;=4,"Medium","Low"))</f>
        <v>Low</v>
      </c>
    </row>
    <row r="3583" spans="1:19">
      <c r="A3583" t="s">
        <v>3708</v>
      </c>
      <c r="B3583">
        <v>32</v>
      </c>
      <c r="C3583" t="s">
        <v>101</v>
      </c>
      <c r="D3583" t="s">
        <v>133</v>
      </c>
      <c r="E3583">
        <v>47</v>
      </c>
      <c r="F3583" t="s">
        <v>103</v>
      </c>
      <c r="G3583" t="s">
        <v>110</v>
      </c>
      <c r="H3583" s="5">
        <v>764</v>
      </c>
      <c r="I3583" s="5">
        <v>35749.99</v>
      </c>
      <c r="J3583" t="s">
        <v>115</v>
      </c>
      <c r="K3583" t="s">
        <v>106</v>
      </c>
      <c r="L3583">
        <v>6</v>
      </c>
      <c r="M3583">
        <v>3</v>
      </c>
      <c r="N3583">
        <v>3</v>
      </c>
      <c r="O3583" s="6">
        <v>0</v>
      </c>
      <c r="P3583" t="s">
        <v>107</v>
      </c>
      <c r="Q3583" t="s">
        <v>106</v>
      </c>
      <c r="R3583">
        <f>IF(F3583="Monthly",2,0)
+IF(E3583&lt;=6,2,0)
+IF(N3583&lt;=2,2,0)
+IF(L3583&gt;=4,2,0)
+IF(M3583&gt;=2,1,0)
+IF(H3583&gt;=_xlfn.PERCENTILE.INC($H$2:$H$10001,0.75),1,0)</f>
        <v>5</v>
      </c>
      <c r="S3583" t="str">
        <f>IF(R3583&gt;=7,"High",IF(R3583&gt;=4,"Medium","Low"))</f>
        <v>Medium</v>
      </c>
    </row>
    <row r="3584" spans="1:19">
      <c r="A3584" t="s">
        <v>3709</v>
      </c>
      <c r="B3584">
        <v>32</v>
      </c>
      <c r="C3584" t="s">
        <v>101</v>
      </c>
      <c r="D3584" t="s">
        <v>133</v>
      </c>
      <c r="E3584">
        <v>51</v>
      </c>
      <c r="F3584" t="s">
        <v>121</v>
      </c>
      <c r="G3584" t="s">
        <v>110</v>
      </c>
      <c r="H3584" s="5">
        <v>657</v>
      </c>
      <c r="I3584" s="5">
        <v>28219.47</v>
      </c>
      <c r="J3584" t="s">
        <v>115</v>
      </c>
      <c r="K3584" t="s">
        <v>106</v>
      </c>
      <c r="L3584">
        <v>0</v>
      </c>
      <c r="M3584">
        <v>0</v>
      </c>
      <c r="N3584">
        <v>5</v>
      </c>
      <c r="O3584" s="6">
        <v>15</v>
      </c>
      <c r="P3584" t="s">
        <v>107</v>
      </c>
      <c r="Q3584" t="s">
        <v>107</v>
      </c>
      <c r="R3584">
        <f>IF(F3584="Monthly",2,0)
+IF(E3584&lt;=6,2,0)
+IF(N3584&lt;=2,2,0)
+IF(L3584&gt;=4,2,0)
+IF(M3584&gt;=2,1,0)
+IF(H3584&gt;=_xlfn.PERCENTILE.INC($H$2:$H$10001,0.75),1,0)</f>
        <v>0</v>
      </c>
      <c r="S3584" t="str">
        <f>IF(R3584&gt;=7,"High",IF(R3584&gt;=4,"Medium","Low"))</f>
        <v>Low</v>
      </c>
    </row>
    <row r="3585" spans="1:19">
      <c r="A3585" t="s">
        <v>3710</v>
      </c>
      <c r="B3585">
        <v>34</v>
      </c>
      <c r="C3585" t="s">
        <v>112</v>
      </c>
      <c r="D3585" t="s">
        <v>131</v>
      </c>
      <c r="E3585">
        <v>34</v>
      </c>
      <c r="F3585" t="s">
        <v>121</v>
      </c>
      <c r="G3585" t="s">
        <v>110</v>
      </c>
      <c r="H3585" s="5">
        <v>807</v>
      </c>
      <c r="I3585" s="5">
        <v>22726.51</v>
      </c>
      <c r="J3585" t="s">
        <v>117</v>
      </c>
      <c r="K3585" t="s">
        <v>106</v>
      </c>
      <c r="L3585">
        <v>0</v>
      </c>
      <c r="M3585">
        <v>0</v>
      </c>
      <c r="N3585">
        <v>4</v>
      </c>
      <c r="O3585" s="6">
        <v>15</v>
      </c>
      <c r="P3585" t="s">
        <v>107</v>
      </c>
      <c r="Q3585" t="s">
        <v>107</v>
      </c>
      <c r="R3585">
        <f>IF(F3585="Monthly",2,0)
+IF(E3585&lt;=6,2,0)
+IF(N3585&lt;=2,2,0)
+IF(L3585&gt;=4,2,0)
+IF(M3585&gt;=2,1,0)
+IF(H3585&gt;=_xlfn.PERCENTILE.INC($H$2:$H$10001,0.75),1,0)</f>
        <v>1</v>
      </c>
      <c r="S3585" t="str">
        <f>IF(R3585&gt;=7,"High",IF(R3585&gt;=4,"Medium","Low"))</f>
        <v>Low</v>
      </c>
    </row>
    <row r="3586" spans="1:19">
      <c r="A3586" t="s">
        <v>3711</v>
      </c>
      <c r="B3586">
        <v>29</v>
      </c>
      <c r="C3586" t="s">
        <v>112</v>
      </c>
      <c r="D3586" t="s">
        <v>131</v>
      </c>
      <c r="E3586">
        <v>38</v>
      </c>
      <c r="F3586" t="s">
        <v>109</v>
      </c>
      <c r="G3586" t="s">
        <v>110</v>
      </c>
      <c r="H3586" s="5">
        <v>734</v>
      </c>
      <c r="I3586" s="5">
        <v>26861.87</v>
      </c>
      <c r="J3586" t="s">
        <v>105</v>
      </c>
      <c r="K3586" t="s">
        <v>107</v>
      </c>
      <c r="L3586">
        <v>0</v>
      </c>
      <c r="M3586">
        <v>0</v>
      </c>
      <c r="N3586">
        <v>5</v>
      </c>
      <c r="O3586" s="6">
        <v>5</v>
      </c>
      <c r="P3586" t="s">
        <v>107</v>
      </c>
      <c r="Q3586" t="s">
        <v>107</v>
      </c>
      <c r="R3586">
        <f>IF(F3586="Monthly",2,0)
+IF(E3586&lt;=6,2,0)
+IF(N3586&lt;=2,2,0)
+IF(L3586&gt;=4,2,0)
+IF(M3586&gt;=2,1,0)
+IF(H3586&gt;=_xlfn.PERCENTILE.INC($H$2:$H$10001,0.75),1,0)</f>
        <v>0</v>
      </c>
      <c r="S3586" t="str">
        <f>IF(R3586&gt;=7,"High",IF(R3586&gt;=4,"Medium","Low"))</f>
        <v>Low</v>
      </c>
    </row>
    <row r="3587" spans="1:19">
      <c r="A3587" t="s">
        <v>3712</v>
      </c>
      <c r="B3587">
        <v>42</v>
      </c>
      <c r="C3587" t="s">
        <v>101</v>
      </c>
      <c r="D3587" t="s">
        <v>137</v>
      </c>
      <c r="E3587">
        <v>72</v>
      </c>
      <c r="F3587" t="s">
        <v>109</v>
      </c>
      <c r="G3587" t="s">
        <v>110</v>
      </c>
      <c r="H3587" s="5">
        <v>677</v>
      </c>
      <c r="I3587" s="5">
        <v>49528.62</v>
      </c>
      <c r="J3587" t="s">
        <v>105</v>
      </c>
      <c r="K3587" t="s">
        <v>106</v>
      </c>
      <c r="L3587">
        <v>0</v>
      </c>
      <c r="M3587">
        <v>0</v>
      </c>
      <c r="N3587">
        <v>5</v>
      </c>
      <c r="O3587" s="6">
        <v>0</v>
      </c>
      <c r="P3587" t="s">
        <v>107</v>
      </c>
      <c r="Q3587" t="s">
        <v>107</v>
      </c>
      <c r="R3587">
        <f>IF(F3587="Monthly",2,0)
+IF(E3587&lt;=6,2,0)
+IF(N3587&lt;=2,2,0)
+IF(L3587&gt;=4,2,0)
+IF(M3587&gt;=2,1,0)
+IF(H3587&gt;=_xlfn.PERCENTILE.INC($H$2:$H$10001,0.75),1,0)</f>
        <v>0</v>
      </c>
      <c r="S3587" t="str">
        <f>IF(R3587&gt;=7,"High",IF(R3587&gt;=4,"Medium","Low"))</f>
        <v>Low</v>
      </c>
    </row>
    <row r="3588" spans="1:19">
      <c r="A3588" t="s">
        <v>3713</v>
      </c>
      <c r="B3588">
        <v>54</v>
      </c>
      <c r="C3588" t="s">
        <v>101</v>
      </c>
      <c r="D3588" t="s">
        <v>113</v>
      </c>
      <c r="E3588">
        <v>32</v>
      </c>
      <c r="F3588" t="s">
        <v>121</v>
      </c>
      <c r="G3588" t="s">
        <v>110</v>
      </c>
      <c r="H3588" s="5">
        <v>732</v>
      </c>
      <c r="I3588" s="5">
        <v>19574.78</v>
      </c>
      <c r="J3588" t="s">
        <v>105</v>
      </c>
      <c r="K3588" t="s">
        <v>106</v>
      </c>
      <c r="L3588">
        <v>1</v>
      </c>
      <c r="M3588">
        <v>0</v>
      </c>
      <c r="N3588">
        <v>5</v>
      </c>
      <c r="O3588" s="6">
        <v>15</v>
      </c>
      <c r="P3588" t="s">
        <v>106</v>
      </c>
      <c r="Q3588" t="s">
        <v>107</v>
      </c>
      <c r="R3588">
        <f>IF(F3588="Monthly",2,0)
+IF(E3588&lt;=6,2,0)
+IF(N3588&lt;=2,2,0)
+IF(L3588&gt;=4,2,0)
+IF(M3588&gt;=2,1,0)
+IF(H3588&gt;=_xlfn.PERCENTILE.INC($H$2:$H$10001,0.75),1,0)</f>
        <v>0</v>
      </c>
      <c r="S3588" t="str">
        <f>IF(R3588&gt;=7,"High",IF(R3588&gt;=4,"Medium","Low"))</f>
        <v>Low</v>
      </c>
    </row>
    <row r="3589" spans="1:19">
      <c r="A3589" t="s">
        <v>3714</v>
      </c>
      <c r="B3589">
        <v>49</v>
      </c>
      <c r="C3589" t="s">
        <v>112</v>
      </c>
      <c r="D3589" t="s">
        <v>126</v>
      </c>
      <c r="E3589">
        <v>7</v>
      </c>
      <c r="F3589" t="s">
        <v>103</v>
      </c>
      <c r="G3589" t="s">
        <v>129</v>
      </c>
      <c r="H3589" s="5">
        <v>1040</v>
      </c>
      <c r="I3589" s="5">
        <v>7067.14</v>
      </c>
      <c r="J3589" t="s">
        <v>115</v>
      </c>
      <c r="K3589" t="s">
        <v>106</v>
      </c>
      <c r="L3589">
        <v>4</v>
      </c>
      <c r="M3589">
        <v>0</v>
      </c>
      <c r="N3589">
        <v>4</v>
      </c>
      <c r="O3589" s="6">
        <v>0</v>
      </c>
      <c r="P3589" t="s">
        <v>107</v>
      </c>
      <c r="Q3589" t="s">
        <v>107</v>
      </c>
      <c r="R3589">
        <f>IF(F3589="Monthly",2,0)
+IF(E3589&lt;=6,2,0)
+IF(N3589&lt;=2,2,0)
+IF(L3589&gt;=4,2,0)
+IF(M3589&gt;=2,1,0)
+IF(H3589&gt;=_xlfn.PERCENTILE.INC($H$2:$H$10001,0.75),1,0)</f>
        <v>5</v>
      </c>
      <c r="S3589" t="str">
        <f>IF(R3589&gt;=7,"High",IF(R3589&gt;=4,"Medium","Low"))</f>
        <v>Medium</v>
      </c>
    </row>
    <row r="3590" spans="1:19">
      <c r="A3590" t="s">
        <v>3715</v>
      </c>
      <c r="B3590">
        <v>20</v>
      </c>
      <c r="C3590" t="s">
        <v>112</v>
      </c>
      <c r="D3590" t="s">
        <v>131</v>
      </c>
      <c r="E3590">
        <v>20</v>
      </c>
      <c r="F3590" t="s">
        <v>109</v>
      </c>
      <c r="G3590" t="s">
        <v>110</v>
      </c>
      <c r="H3590" s="5">
        <v>768</v>
      </c>
      <c r="I3590" s="5">
        <v>13743.03</v>
      </c>
      <c r="J3590" t="s">
        <v>105</v>
      </c>
      <c r="K3590" t="s">
        <v>106</v>
      </c>
      <c r="L3590">
        <v>0</v>
      </c>
      <c r="M3590">
        <v>0</v>
      </c>
      <c r="N3590">
        <v>4</v>
      </c>
      <c r="O3590" s="6">
        <v>10</v>
      </c>
      <c r="P3590" t="s">
        <v>106</v>
      </c>
      <c r="Q3590" t="s">
        <v>107</v>
      </c>
      <c r="R3590">
        <f>IF(F3590="Monthly",2,0)
+IF(E3590&lt;=6,2,0)
+IF(N3590&lt;=2,2,0)
+IF(L3590&gt;=4,2,0)
+IF(M3590&gt;=2,1,0)
+IF(H3590&gt;=_xlfn.PERCENTILE.INC($H$2:$H$10001,0.75),1,0)</f>
        <v>0</v>
      </c>
      <c r="S3590" t="str">
        <f>IF(R3590&gt;=7,"High",IF(R3590&gt;=4,"Medium","Low"))</f>
        <v>Low</v>
      </c>
    </row>
    <row r="3591" spans="1:19">
      <c r="A3591" t="s">
        <v>3716</v>
      </c>
      <c r="B3591">
        <v>45</v>
      </c>
      <c r="C3591" t="s">
        <v>112</v>
      </c>
      <c r="D3591" t="s">
        <v>102</v>
      </c>
      <c r="E3591">
        <v>42</v>
      </c>
      <c r="F3591" t="s">
        <v>109</v>
      </c>
      <c r="G3591" t="s">
        <v>110</v>
      </c>
      <c r="H3591" s="5">
        <v>753</v>
      </c>
      <c r="I3591" s="5">
        <v>28552.09</v>
      </c>
      <c r="J3591" t="s">
        <v>117</v>
      </c>
      <c r="K3591" t="s">
        <v>106</v>
      </c>
      <c r="L3591">
        <v>0</v>
      </c>
      <c r="M3591">
        <v>0</v>
      </c>
      <c r="N3591">
        <v>4</v>
      </c>
      <c r="O3591" s="6">
        <v>10</v>
      </c>
      <c r="P3591" t="s">
        <v>107</v>
      </c>
      <c r="Q3591" t="s">
        <v>107</v>
      </c>
      <c r="R3591">
        <f>IF(F3591="Monthly",2,0)
+IF(E3591&lt;=6,2,0)
+IF(N3591&lt;=2,2,0)
+IF(L3591&gt;=4,2,0)
+IF(M3591&gt;=2,1,0)
+IF(H3591&gt;=_xlfn.PERCENTILE.INC($H$2:$H$10001,0.75),1,0)</f>
        <v>0</v>
      </c>
      <c r="S3591" t="str">
        <f>IF(R3591&gt;=7,"High",IF(R3591&gt;=4,"Medium","Low"))</f>
        <v>Low</v>
      </c>
    </row>
    <row r="3592" spans="1:19">
      <c r="A3592" t="s">
        <v>3717</v>
      </c>
      <c r="B3592">
        <v>42</v>
      </c>
      <c r="C3592" t="s">
        <v>101</v>
      </c>
      <c r="D3592" t="s">
        <v>113</v>
      </c>
      <c r="E3592">
        <v>25</v>
      </c>
      <c r="F3592" t="s">
        <v>109</v>
      </c>
      <c r="G3592" t="s">
        <v>110</v>
      </c>
      <c r="H3592" s="5">
        <v>661</v>
      </c>
      <c r="I3592" s="5">
        <v>16796.009999999998</v>
      </c>
      <c r="J3592" t="s">
        <v>105</v>
      </c>
      <c r="K3592" t="s">
        <v>106</v>
      </c>
      <c r="L3592">
        <v>0</v>
      </c>
      <c r="M3592">
        <v>0</v>
      </c>
      <c r="N3592">
        <v>5</v>
      </c>
      <c r="O3592" s="6">
        <v>0</v>
      </c>
      <c r="P3592" t="s">
        <v>107</v>
      </c>
      <c r="Q3592" t="s">
        <v>107</v>
      </c>
      <c r="R3592">
        <f>IF(F3592="Monthly",2,0)
+IF(E3592&lt;=6,2,0)
+IF(N3592&lt;=2,2,0)
+IF(L3592&gt;=4,2,0)
+IF(M3592&gt;=2,1,0)
+IF(H3592&gt;=_xlfn.PERCENTILE.INC($H$2:$H$10001,0.75),1,0)</f>
        <v>0</v>
      </c>
      <c r="S3592" t="str">
        <f>IF(R3592&gt;=7,"High",IF(R3592&gt;=4,"Medium","Low"))</f>
        <v>Low</v>
      </c>
    </row>
    <row r="3593" spans="1:19">
      <c r="A3593" t="s">
        <v>3718</v>
      </c>
      <c r="B3593">
        <v>62</v>
      </c>
      <c r="C3593" t="s">
        <v>112</v>
      </c>
      <c r="D3593" t="s">
        <v>126</v>
      </c>
      <c r="E3593">
        <v>17</v>
      </c>
      <c r="F3593" t="s">
        <v>103</v>
      </c>
      <c r="G3593" t="s">
        <v>110</v>
      </c>
      <c r="H3593" s="5">
        <v>712</v>
      </c>
      <c r="I3593" s="5">
        <v>12272.38</v>
      </c>
      <c r="J3593" t="s">
        <v>117</v>
      </c>
      <c r="K3593" t="s">
        <v>107</v>
      </c>
      <c r="L3593">
        <v>2</v>
      </c>
      <c r="M3593">
        <v>0</v>
      </c>
      <c r="N3593">
        <v>5</v>
      </c>
      <c r="O3593" s="6">
        <v>0</v>
      </c>
      <c r="P3593" t="s">
        <v>107</v>
      </c>
      <c r="Q3593" t="s">
        <v>107</v>
      </c>
      <c r="R3593">
        <f>IF(F3593="Monthly",2,0)
+IF(E3593&lt;=6,2,0)
+IF(N3593&lt;=2,2,0)
+IF(L3593&gt;=4,2,0)
+IF(M3593&gt;=2,1,0)
+IF(H3593&gt;=_xlfn.PERCENTILE.INC($H$2:$H$10001,0.75),1,0)</f>
        <v>2</v>
      </c>
      <c r="S3593" t="str">
        <f>IF(R3593&gt;=7,"High",IF(R3593&gt;=4,"Medium","Low"))</f>
        <v>Low</v>
      </c>
    </row>
    <row r="3594" spans="1:19">
      <c r="A3594" t="s">
        <v>3719</v>
      </c>
      <c r="B3594">
        <v>43</v>
      </c>
      <c r="C3594" t="s">
        <v>101</v>
      </c>
      <c r="D3594" t="s">
        <v>126</v>
      </c>
      <c r="E3594">
        <v>71</v>
      </c>
      <c r="F3594" t="s">
        <v>121</v>
      </c>
      <c r="G3594" t="s">
        <v>110</v>
      </c>
      <c r="H3594" s="5">
        <v>766</v>
      </c>
      <c r="I3594" s="5">
        <v>48862.26</v>
      </c>
      <c r="J3594" t="s">
        <v>117</v>
      </c>
      <c r="K3594" t="s">
        <v>106</v>
      </c>
      <c r="L3594">
        <v>1</v>
      </c>
      <c r="M3594">
        <v>0</v>
      </c>
      <c r="N3594">
        <v>5</v>
      </c>
      <c r="O3594" s="6">
        <v>10</v>
      </c>
      <c r="P3594" t="s">
        <v>107</v>
      </c>
      <c r="Q3594" t="s">
        <v>107</v>
      </c>
      <c r="R3594">
        <f>IF(F3594="Monthly",2,0)
+IF(E3594&lt;=6,2,0)
+IF(N3594&lt;=2,2,0)
+IF(L3594&gt;=4,2,0)
+IF(M3594&gt;=2,1,0)
+IF(H3594&gt;=_xlfn.PERCENTILE.INC($H$2:$H$10001,0.75),1,0)</f>
        <v>0</v>
      </c>
      <c r="S3594" t="str">
        <f>IF(R3594&gt;=7,"High",IF(R3594&gt;=4,"Medium","Low"))</f>
        <v>Low</v>
      </c>
    </row>
    <row r="3595" spans="1:19">
      <c r="A3595" t="s">
        <v>3720</v>
      </c>
      <c r="B3595">
        <v>29</v>
      </c>
      <c r="C3595" t="s">
        <v>112</v>
      </c>
      <c r="D3595" t="s">
        <v>123</v>
      </c>
      <c r="E3595">
        <v>27</v>
      </c>
      <c r="F3595" t="s">
        <v>109</v>
      </c>
      <c r="G3595" t="s">
        <v>104</v>
      </c>
      <c r="H3595" s="5">
        <v>463</v>
      </c>
      <c r="I3595" s="5">
        <v>12650.91</v>
      </c>
      <c r="J3595" t="s">
        <v>115</v>
      </c>
      <c r="K3595" t="s">
        <v>107</v>
      </c>
      <c r="L3595">
        <v>0</v>
      </c>
      <c r="M3595">
        <v>0</v>
      </c>
      <c r="N3595">
        <v>4</v>
      </c>
      <c r="O3595" s="6">
        <v>0</v>
      </c>
      <c r="P3595" t="s">
        <v>107</v>
      </c>
      <c r="Q3595" t="s">
        <v>107</v>
      </c>
      <c r="R3595">
        <f>IF(F3595="Monthly",2,0)
+IF(E3595&lt;=6,2,0)
+IF(N3595&lt;=2,2,0)
+IF(L3595&gt;=4,2,0)
+IF(M3595&gt;=2,1,0)
+IF(H3595&gt;=_xlfn.PERCENTILE.INC($H$2:$H$10001,0.75),1,0)</f>
        <v>0</v>
      </c>
      <c r="S3595" t="str">
        <f>IF(R3595&gt;=7,"High",IF(R3595&gt;=4,"Medium","Low"))</f>
        <v>Low</v>
      </c>
    </row>
    <row r="3596" spans="1:19">
      <c r="A3596" t="s">
        <v>3721</v>
      </c>
      <c r="B3596">
        <v>42</v>
      </c>
      <c r="C3596" t="s">
        <v>112</v>
      </c>
      <c r="D3596" t="s">
        <v>123</v>
      </c>
      <c r="E3596">
        <v>43</v>
      </c>
      <c r="F3596" t="s">
        <v>103</v>
      </c>
      <c r="G3596" t="s">
        <v>129</v>
      </c>
      <c r="H3596" s="5">
        <v>1088</v>
      </c>
      <c r="I3596" s="5">
        <v>46424.37</v>
      </c>
      <c r="J3596" t="s">
        <v>134</v>
      </c>
      <c r="K3596" t="s">
        <v>106</v>
      </c>
      <c r="L3596">
        <v>2</v>
      </c>
      <c r="M3596">
        <v>0</v>
      </c>
      <c r="N3596">
        <v>5</v>
      </c>
      <c r="O3596" s="6">
        <v>0</v>
      </c>
      <c r="P3596" t="s">
        <v>106</v>
      </c>
      <c r="Q3596" t="s">
        <v>107</v>
      </c>
      <c r="R3596">
        <f>IF(F3596="Monthly",2,0)
+IF(E3596&lt;=6,2,0)
+IF(N3596&lt;=2,2,0)
+IF(L3596&gt;=4,2,0)
+IF(M3596&gt;=2,1,0)
+IF(H3596&gt;=_xlfn.PERCENTILE.INC($H$2:$H$10001,0.75),1,0)</f>
        <v>3</v>
      </c>
      <c r="S3596" t="str">
        <f>IF(R3596&gt;=7,"High",IF(R3596&gt;=4,"Medium","Low"))</f>
        <v>Low</v>
      </c>
    </row>
    <row r="3597" spans="1:19">
      <c r="A3597" t="s">
        <v>3722</v>
      </c>
      <c r="B3597">
        <v>31</v>
      </c>
      <c r="C3597" t="s">
        <v>101</v>
      </c>
      <c r="D3597" t="s">
        <v>102</v>
      </c>
      <c r="E3597">
        <v>52</v>
      </c>
      <c r="F3597" t="s">
        <v>109</v>
      </c>
      <c r="G3597" t="s">
        <v>110</v>
      </c>
      <c r="H3597" s="5">
        <v>792</v>
      </c>
      <c r="I3597" s="5">
        <v>38060.400000000001</v>
      </c>
      <c r="J3597" t="s">
        <v>134</v>
      </c>
      <c r="K3597" t="s">
        <v>106</v>
      </c>
      <c r="L3597">
        <v>0</v>
      </c>
      <c r="M3597">
        <v>0</v>
      </c>
      <c r="N3597">
        <v>5</v>
      </c>
      <c r="O3597" s="6">
        <v>10</v>
      </c>
      <c r="P3597" t="s">
        <v>107</v>
      </c>
      <c r="Q3597" t="s">
        <v>107</v>
      </c>
      <c r="R3597">
        <f>IF(F3597="Monthly",2,0)
+IF(E3597&lt;=6,2,0)
+IF(N3597&lt;=2,2,0)
+IF(L3597&gt;=4,2,0)
+IF(M3597&gt;=2,1,0)
+IF(H3597&gt;=_xlfn.PERCENTILE.INC($H$2:$H$10001,0.75),1,0)</f>
        <v>0</v>
      </c>
      <c r="S3597" t="str">
        <f>IF(R3597&gt;=7,"High",IF(R3597&gt;=4,"Medium","Low"))</f>
        <v>Low</v>
      </c>
    </row>
    <row r="3598" spans="1:19">
      <c r="A3598" t="s">
        <v>3723</v>
      </c>
      <c r="B3598">
        <v>26</v>
      </c>
      <c r="C3598" t="s">
        <v>101</v>
      </c>
      <c r="D3598" t="s">
        <v>102</v>
      </c>
      <c r="E3598">
        <v>25</v>
      </c>
      <c r="F3598" t="s">
        <v>103</v>
      </c>
      <c r="G3598" t="s">
        <v>129</v>
      </c>
      <c r="H3598" s="5">
        <v>1100</v>
      </c>
      <c r="I3598" s="5">
        <v>26985.38</v>
      </c>
      <c r="J3598" t="s">
        <v>134</v>
      </c>
      <c r="K3598" t="s">
        <v>106</v>
      </c>
      <c r="L3598">
        <v>1</v>
      </c>
      <c r="M3598">
        <v>0</v>
      </c>
      <c r="N3598">
        <v>4</v>
      </c>
      <c r="O3598" s="6">
        <v>0</v>
      </c>
      <c r="P3598" t="s">
        <v>107</v>
      </c>
      <c r="Q3598" t="s">
        <v>106</v>
      </c>
      <c r="R3598">
        <f>IF(F3598="Monthly",2,0)
+IF(E3598&lt;=6,2,0)
+IF(N3598&lt;=2,2,0)
+IF(L3598&gt;=4,2,0)
+IF(M3598&gt;=2,1,0)
+IF(H3598&gt;=_xlfn.PERCENTILE.INC($H$2:$H$10001,0.75),1,0)</f>
        <v>3</v>
      </c>
      <c r="S3598" t="str">
        <f>IF(R3598&gt;=7,"High",IF(R3598&gt;=4,"Medium","Low"))</f>
        <v>Low</v>
      </c>
    </row>
    <row r="3599" spans="1:19">
      <c r="A3599" t="s">
        <v>3724</v>
      </c>
      <c r="B3599">
        <v>34</v>
      </c>
      <c r="C3599" t="s">
        <v>112</v>
      </c>
      <c r="D3599" t="s">
        <v>123</v>
      </c>
      <c r="E3599">
        <v>41</v>
      </c>
      <c r="F3599" t="s">
        <v>121</v>
      </c>
      <c r="G3599" t="s">
        <v>110</v>
      </c>
      <c r="H3599" s="5">
        <v>662</v>
      </c>
      <c r="I3599" s="5">
        <v>27061.94</v>
      </c>
      <c r="J3599" t="s">
        <v>140</v>
      </c>
      <c r="K3599" t="s">
        <v>106</v>
      </c>
      <c r="L3599">
        <v>1</v>
      </c>
      <c r="M3599">
        <v>0</v>
      </c>
      <c r="N3599">
        <f>MEDIAN(1,5)</f>
        <v>3</v>
      </c>
      <c r="O3599" s="6">
        <v>0</v>
      </c>
      <c r="P3599" t="s">
        <v>107</v>
      </c>
      <c r="Q3599" t="s">
        <v>107</v>
      </c>
      <c r="R3599">
        <f>IF(F3599="Monthly",2,0)
+IF(E3599&lt;=6,2,0)
+IF(N3599&lt;=2,2,0)
+IF(L3599&gt;=4,2,0)
+IF(M3599&gt;=2,1,0)
+IF(H3599&gt;=_xlfn.PERCENTILE.INC($H$2:$H$10001,0.75),1,0)</f>
        <v>0</v>
      </c>
      <c r="S3599" t="str">
        <f>IF(R3599&gt;=7,"High",IF(R3599&gt;=4,"Medium","Low"))</f>
        <v>Low</v>
      </c>
    </row>
    <row r="3600" spans="1:19">
      <c r="A3600" t="s">
        <v>3725</v>
      </c>
      <c r="B3600">
        <v>23</v>
      </c>
      <c r="C3600" t="s">
        <v>101</v>
      </c>
      <c r="D3600" t="s">
        <v>126</v>
      </c>
      <c r="E3600">
        <v>48</v>
      </c>
      <c r="F3600" t="s">
        <v>103</v>
      </c>
      <c r="G3600" t="s">
        <v>129</v>
      </c>
      <c r="H3600" s="5">
        <v>1010</v>
      </c>
      <c r="I3600" s="5">
        <v>48282.97</v>
      </c>
      <c r="J3600" t="s">
        <v>105</v>
      </c>
      <c r="K3600" t="s">
        <v>106</v>
      </c>
      <c r="L3600">
        <v>3</v>
      </c>
      <c r="M3600">
        <v>0</v>
      </c>
      <c r="N3600">
        <v>5</v>
      </c>
      <c r="O3600" s="6">
        <v>0</v>
      </c>
      <c r="P3600" t="s">
        <v>106</v>
      </c>
      <c r="Q3600" t="s">
        <v>107</v>
      </c>
      <c r="R3600">
        <f>IF(F3600="Monthly",2,0)
+IF(E3600&lt;=6,2,0)
+IF(N3600&lt;=2,2,0)
+IF(L3600&gt;=4,2,0)
+IF(M3600&gt;=2,1,0)
+IF(H3600&gt;=_xlfn.PERCENTILE.INC($H$2:$H$10001,0.75),1,0)</f>
        <v>3</v>
      </c>
      <c r="S3600" t="str">
        <f>IF(R3600&gt;=7,"High",IF(R3600&gt;=4,"Medium","Low"))</f>
        <v>Low</v>
      </c>
    </row>
    <row r="3601" spans="1:19">
      <c r="A3601" t="s">
        <v>3726</v>
      </c>
      <c r="B3601">
        <v>21</v>
      </c>
      <c r="C3601" t="s">
        <v>101</v>
      </c>
      <c r="D3601" t="s">
        <v>159</v>
      </c>
      <c r="E3601">
        <v>44</v>
      </c>
      <c r="F3601" t="s">
        <v>103</v>
      </c>
      <c r="G3601" t="s">
        <v>129</v>
      </c>
      <c r="H3601" s="5">
        <v>1019</v>
      </c>
      <c r="I3601" s="5">
        <v>43808.1</v>
      </c>
      <c r="J3601" t="s">
        <v>105</v>
      </c>
      <c r="K3601" t="s">
        <v>106</v>
      </c>
      <c r="L3601">
        <v>2</v>
      </c>
      <c r="M3601">
        <v>0</v>
      </c>
      <c r="N3601">
        <v>5</v>
      </c>
      <c r="O3601" s="6">
        <v>0</v>
      </c>
      <c r="P3601" t="s">
        <v>106</v>
      </c>
      <c r="Q3601" t="s">
        <v>107</v>
      </c>
      <c r="R3601">
        <f>IF(F3601="Monthly",2,0)
+IF(E3601&lt;=6,2,0)
+IF(N3601&lt;=2,2,0)
+IF(L3601&gt;=4,2,0)
+IF(M3601&gt;=2,1,0)
+IF(H3601&gt;=_xlfn.PERCENTILE.INC($H$2:$H$10001,0.75),1,0)</f>
        <v>3</v>
      </c>
      <c r="S3601" t="str">
        <f>IF(R3601&gt;=7,"High",IF(R3601&gt;=4,"Medium","Low"))</f>
        <v>Low</v>
      </c>
    </row>
    <row r="3602" spans="1:19">
      <c r="A3602" t="s">
        <v>3727</v>
      </c>
      <c r="B3602">
        <v>32</v>
      </c>
      <c r="C3602" t="s">
        <v>101</v>
      </c>
      <c r="D3602" t="s">
        <v>159</v>
      </c>
      <c r="E3602">
        <v>24</v>
      </c>
      <c r="F3602" t="s">
        <v>103</v>
      </c>
      <c r="G3602" t="s">
        <v>129</v>
      </c>
      <c r="H3602" s="5">
        <v>1046</v>
      </c>
      <c r="I3602" s="5">
        <v>25827.119999999999</v>
      </c>
      <c r="J3602" t="s">
        <v>105</v>
      </c>
      <c r="K3602" t="s">
        <v>106</v>
      </c>
      <c r="L3602">
        <v>2</v>
      </c>
      <c r="M3602">
        <v>1</v>
      </c>
      <c r="N3602">
        <v>4</v>
      </c>
      <c r="O3602" s="6">
        <v>0</v>
      </c>
      <c r="P3602" t="s">
        <v>107</v>
      </c>
      <c r="Q3602" t="s">
        <v>106</v>
      </c>
      <c r="R3602">
        <f>IF(F3602="Monthly",2,0)
+IF(E3602&lt;=6,2,0)
+IF(N3602&lt;=2,2,0)
+IF(L3602&gt;=4,2,0)
+IF(M3602&gt;=2,1,0)
+IF(H3602&gt;=_xlfn.PERCENTILE.INC($H$2:$H$10001,0.75),1,0)</f>
        <v>3</v>
      </c>
      <c r="S3602" t="str">
        <f>IF(R3602&gt;=7,"High",IF(R3602&gt;=4,"Medium","Low"))</f>
        <v>Low</v>
      </c>
    </row>
    <row r="3603" spans="1:19">
      <c r="A3603" t="s">
        <v>3728</v>
      </c>
      <c r="B3603">
        <v>38</v>
      </c>
      <c r="C3603" t="s">
        <v>112</v>
      </c>
      <c r="D3603" t="s">
        <v>113</v>
      </c>
      <c r="E3603">
        <v>49</v>
      </c>
      <c r="F3603" t="s">
        <v>109</v>
      </c>
      <c r="G3603" t="s">
        <v>104</v>
      </c>
      <c r="H3603" s="5">
        <v>466</v>
      </c>
      <c r="I3603" s="5">
        <v>23092.09</v>
      </c>
      <c r="J3603" t="s">
        <v>140</v>
      </c>
      <c r="K3603" t="s">
        <v>106</v>
      </c>
      <c r="L3603">
        <v>5</v>
      </c>
      <c r="M3603">
        <v>1</v>
      </c>
      <c r="N3603">
        <v>4</v>
      </c>
      <c r="O3603" s="6">
        <v>0</v>
      </c>
      <c r="P3603" t="s">
        <v>106</v>
      </c>
      <c r="Q3603" t="s">
        <v>107</v>
      </c>
      <c r="R3603">
        <f>IF(F3603="Monthly",2,0)
+IF(E3603&lt;=6,2,0)
+IF(N3603&lt;=2,2,0)
+IF(L3603&gt;=4,2,0)
+IF(M3603&gt;=2,1,0)
+IF(H3603&gt;=_xlfn.PERCENTILE.INC($H$2:$H$10001,0.75),1,0)</f>
        <v>2</v>
      </c>
      <c r="S3603" t="str">
        <f>IF(R3603&gt;=7,"High",IF(R3603&gt;=4,"Medium","Low"))</f>
        <v>Low</v>
      </c>
    </row>
    <row r="3604" spans="1:19">
      <c r="A3604" t="s">
        <v>3729</v>
      </c>
      <c r="B3604">
        <v>18</v>
      </c>
      <c r="C3604" t="s">
        <v>101</v>
      </c>
      <c r="D3604" t="s">
        <v>133</v>
      </c>
      <c r="E3604">
        <v>50</v>
      </c>
      <c r="F3604" t="s">
        <v>121</v>
      </c>
      <c r="G3604" t="s">
        <v>129</v>
      </c>
      <c r="H3604" s="5">
        <v>1016</v>
      </c>
      <c r="I3604" s="5">
        <v>43661.25</v>
      </c>
      <c r="J3604" t="s">
        <v>117</v>
      </c>
      <c r="K3604" t="s">
        <v>106</v>
      </c>
      <c r="L3604">
        <v>4</v>
      </c>
      <c r="M3604">
        <v>2</v>
      </c>
      <c r="N3604">
        <v>4</v>
      </c>
      <c r="O3604" s="6">
        <v>15</v>
      </c>
      <c r="P3604" t="s">
        <v>107</v>
      </c>
      <c r="Q3604" t="s">
        <v>107</v>
      </c>
      <c r="R3604">
        <f>IF(F3604="Monthly",2,0)
+IF(E3604&lt;=6,2,0)
+IF(N3604&lt;=2,2,0)
+IF(L3604&gt;=4,2,0)
+IF(M3604&gt;=2,1,0)
+IF(H3604&gt;=_xlfn.PERCENTILE.INC($H$2:$H$10001,0.75),1,0)</f>
        <v>4</v>
      </c>
      <c r="S3604" t="str">
        <f>IF(R3604&gt;=7,"High",IF(R3604&gt;=4,"Medium","Low"))</f>
        <v>Medium</v>
      </c>
    </row>
    <row r="3605" spans="1:19">
      <c r="A3605" t="s">
        <v>3730</v>
      </c>
      <c r="B3605">
        <v>43</v>
      </c>
      <c r="C3605" t="s">
        <v>101</v>
      </c>
      <c r="D3605" t="s">
        <v>137</v>
      </c>
      <c r="E3605">
        <v>2</v>
      </c>
      <c r="F3605" t="s">
        <v>103</v>
      </c>
      <c r="G3605" t="s">
        <v>110</v>
      </c>
      <c r="H3605" s="5">
        <v>739</v>
      </c>
      <c r="I3605" s="5">
        <v>1320.18</v>
      </c>
      <c r="J3605" t="s">
        <v>105</v>
      </c>
      <c r="K3605" t="s">
        <v>106</v>
      </c>
      <c r="L3605">
        <v>0</v>
      </c>
      <c r="M3605">
        <v>0</v>
      </c>
      <c r="N3605">
        <v>5</v>
      </c>
      <c r="O3605" s="6">
        <v>10</v>
      </c>
      <c r="P3605" t="s">
        <v>106</v>
      </c>
      <c r="Q3605" t="s">
        <v>107</v>
      </c>
      <c r="R3605">
        <f>IF(F3605="Monthly",2,0)
+IF(E3605&lt;=6,2,0)
+IF(N3605&lt;=2,2,0)
+IF(L3605&gt;=4,2,0)
+IF(M3605&gt;=2,1,0)
+IF(H3605&gt;=_xlfn.PERCENTILE.INC($H$2:$H$10001,0.75),1,0)</f>
        <v>4</v>
      </c>
      <c r="S3605" t="str">
        <f>IF(R3605&gt;=7,"High",IF(R3605&gt;=4,"Medium","Low"))</f>
        <v>Medium</v>
      </c>
    </row>
    <row r="3606" spans="1:19">
      <c r="A3606" t="s">
        <v>3731</v>
      </c>
      <c r="B3606">
        <v>24</v>
      </c>
      <c r="C3606" t="s">
        <v>101</v>
      </c>
      <c r="D3606" t="s">
        <v>131</v>
      </c>
      <c r="E3606">
        <v>57</v>
      </c>
      <c r="F3606" t="s">
        <v>121</v>
      </c>
      <c r="G3606" t="s">
        <v>104</v>
      </c>
      <c r="H3606" s="5">
        <v>427</v>
      </c>
      <c r="I3606" s="5">
        <v>20235.73</v>
      </c>
      <c r="J3606" t="s">
        <v>117</v>
      </c>
      <c r="K3606" t="s">
        <v>107</v>
      </c>
      <c r="L3606">
        <v>2</v>
      </c>
      <c r="M3606">
        <v>0</v>
      </c>
      <c r="N3606">
        <v>5</v>
      </c>
      <c r="O3606" s="6">
        <v>15</v>
      </c>
      <c r="P3606" t="s">
        <v>106</v>
      </c>
      <c r="Q3606" t="s">
        <v>107</v>
      </c>
      <c r="R3606">
        <f>IF(F3606="Monthly",2,0)
+IF(E3606&lt;=6,2,0)
+IF(N3606&lt;=2,2,0)
+IF(L3606&gt;=4,2,0)
+IF(M3606&gt;=2,1,0)
+IF(H3606&gt;=_xlfn.PERCENTILE.INC($H$2:$H$10001,0.75),1,0)</f>
        <v>0</v>
      </c>
      <c r="S3606" t="str">
        <f>IF(R3606&gt;=7,"High",IF(R3606&gt;=4,"Medium","Low"))</f>
        <v>Low</v>
      </c>
    </row>
    <row r="3607" spans="1:19">
      <c r="A3607" t="s">
        <v>3732</v>
      </c>
      <c r="B3607">
        <v>26</v>
      </c>
      <c r="C3607" t="s">
        <v>112</v>
      </c>
      <c r="D3607" t="s">
        <v>102</v>
      </c>
      <c r="E3607">
        <v>39</v>
      </c>
      <c r="F3607" t="s">
        <v>103</v>
      </c>
      <c r="G3607" t="s">
        <v>104</v>
      </c>
      <c r="H3607" s="5">
        <v>568</v>
      </c>
      <c r="I3607" s="5">
        <v>22185.13</v>
      </c>
      <c r="J3607" t="s">
        <v>105</v>
      </c>
      <c r="K3607" t="s">
        <v>107</v>
      </c>
      <c r="L3607">
        <v>4</v>
      </c>
      <c r="M3607">
        <v>3</v>
      </c>
      <c r="N3607">
        <v>3</v>
      </c>
      <c r="O3607" s="6">
        <v>0</v>
      </c>
      <c r="P3607" t="s">
        <v>107</v>
      </c>
      <c r="Q3607" t="s">
        <v>106</v>
      </c>
      <c r="R3607">
        <f>IF(F3607="Monthly",2,0)
+IF(E3607&lt;=6,2,0)
+IF(N3607&lt;=2,2,0)
+IF(L3607&gt;=4,2,0)
+IF(M3607&gt;=2,1,0)
+IF(H3607&gt;=_xlfn.PERCENTILE.INC($H$2:$H$10001,0.75),1,0)</f>
        <v>5</v>
      </c>
      <c r="S3607" t="str">
        <f>IF(R3607&gt;=7,"High",IF(R3607&gt;=4,"Medium","Low"))</f>
        <v>Medium</v>
      </c>
    </row>
    <row r="3608" spans="1:19">
      <c r="A3608" t="s">
        <v>3733</v>
      </c>
      <c r="B3608">
        <v>43</v>
      </c>
      <c r="C3608" t="s">
        <v>112</v>
      </c>
      <c r="D3608" t="s">
        <v>159</v>
      </c>
      <c r="E3608">
        <v>10</v>
      </c>
      <c r="F3608" t="s">
        <v>103</v>
      </c>
      <c r="G3608" t="s">
        <v>110</v>
      </c>
      <c r="H3608" s="5">
        <v>750</v>
      </c>
      <c r="I3608" s="5">
        <v>7429.33</v>
      </c>
      <c r="J3608" t="s">
        <v>105</v>
      </c>
      <c r="K3608" t="s">
        <v>106</v>
      </c>
      <c r="L3608">
        <v>0</v>
      </c>
      <c r="M3608">
        <v>0</v>
      </c>
      <c r="N3608">
        <v>3</v>
      </c>
      <c r="O3608" s="6">
        <v>0</v>
      </c>
      <c r="P3608" t="s">
        <v>107</v>
      </c>
      <c r="Q3608" t="s">
        <v>106</v>
      </c>
      <c r="R3608">
        <f>IF(F3608="Monthly",2,0)
+IF(E3608&lt;=6,2,0)
+IF(N3608&lt;=2,2,0)
+IF(L3608&gt;=4,2,0)
+IF(M3608&gt;=2,1,0)
+IF(H3608&gt;=_xlfn.PERCENTILE.INC($H$2:$H$10001,0.75),1,0)</f>
        <v>2</v>
      </c>
      <c r="S3608" t="str">
        <f>IF(R3608&gt;=7,"High",IF(R3608&gt;=4,"Medium","Low"))</f>
        <v>Low</v>
      </c>
    </row>
    <row r="3609" spans="1:19">
      <c r="A3609" t="s">
        <v>3734</v>
      </c>
      <c r="B3609">
        <v>50</v>
      </c>
      <c r="C3609" t="s">
        <v>112</v>
      </c>
      <c r="D3609" t="s">
        <v>119</v>
      </c>
      <c r="E3609">
        <v>33</v>
      </c>
      <c r="F3609" t="s">
        <v>109</v>
      </c>
      <c r="G3609" t="s">
        <v>110</v>
      </c>
      <c r="H3609" s="5">
        <v>730</v>
      </c>
      <c r="I3609" s="5">
        <v>23588.62</v>
      </c>
      <c r="J3609" t="s">
        <v>115</v>
      </c>
      <c r="K3609" t="s">
        <v>106</v>
      </c>
      <c r="L3609">
        <v>3</v>
      </c>
      <c r="M3609">
        <v>0</v>
      </c>
      <c r="N3609">
        <v>4</v>
      </c>
      <c r="O3609" s="6">
        <v>0</v>
      </c>
      <c r="P3609" t="s">
        <v>106</v>
      </c>
      <c r="Q3609" t="s">
        <v>107</v>
      </c>
      <c r="R3609">
        <f>IF(F3609="Monthly",2,0)
+IF(E3609&lt;=6,2,0)
+IF(N3609&lt;=2,2,0)
+IF(L3609&gt;=4,2,0)
+IF(M3609&gt;=2,1,0)
+IF(H3609&gt;=_xlfn.PERCENTILE.INC($H$2:$H$10001,0.75),1,0)</f>
        <v>0</v>
      </c>
      <c r="S3609" t="str">
        <f>IF(R3609&gt;=7,"High",IF(R3609&gt;=4,"Medium","Low"))</f>
        <v>Low</v>
      </c>
    </row>
    <row r="3610" spans="1:19">
      <c r="A3610" t="s">
        <v>3735</v>
      </c>
      <c r="B3610">
        <v>41</v>
      </c>
      <c r="C3610" t="s">
        <v>112</v>
      </c>
      <c r="D3610" t="s">
        <v>131</v>
      </c>
      <c r="E3610">
        <v>19</v>
      </c>
      <c r="F3610" t="s">
        <v>109</v>
      </c>
      <c r="G3610" t="s">
        <v>129</v>
      </c>
      <c r="H3610" s="5">
        <v>977</v>
      </c>
      <c r="I3610" s="5">
        <v>16736.439999999999</v>
      </c>
      <c r="J3610" t="s">
        <v>140</v>
      </c>
      <c r="K3610" t="s">
        <v>106</v>
      </c>
      <c r="L3610">
        <v>0</v>
      </c>
      <c r="M3610">
        <v>0</v>
      </c>
      <c r="N3610">
        <v>5</v>
      </c>
      <c r="O3610" s="6">
        <v>10</v>
      </c>
      <c r="P3610" t="s">
        <v>107</v>
      </c>
      <c r="Q3610" t="s">
        <v>106</v>
      </c>
      <c r="R3610">
        <f>IF(F3610="Monthly",2,0)
+IF(E3610&lt;=6,2,0)
+IF(N3610&lt;=2,2,0)
+IF(L3610&gt;=4,2,0)
+IF(M3610&gt;=2,1,0)
+IF(H3610&gt;=_xlfn.PERCENTILE.INC($H$2:$H$10001,0.75),1,0)</f>
        <v>1</v>
      </c>
      <c r="S3610" t="str">
        <f>IF(R3610&gt;=7,"High",IF(R3610&gt;=4,"Medium","Low"))</f>
        <v>Low</v>
      </c>
    </row>
    <row r="3611" spans="1:19">
      <c r="A3611" t="s">
        <v>3736</v>
      </c>
      <c r="B3611">
        <v>50</v>
      </c>
      <c r="C3611" t="s">
        <v>101</v>
      </c>
      <c r="D3611" t="s">
        <v>126</v>
      </c>
      <c r="E3611">
        <v>42</v>
      </c>
      <c r="F3611" t="s">
        <v>121</v>
      </c>
      <c r="G3611" t="s">
        <v>110</v>
      </c>
      <c r="H3611" s="5">
        <v>781</v>
      </c>
      <c r="I3611" s="5">
        <v>29824.04</v>
      </c>
      <c r="J3611" t="s">
        <v>115</v>
      </c>
      <c r="K3611" t="s">
        <v>106</v>
      </c>
      <c r="L3611">
        <v>1</v>
      </c>
      <c r="M3611">
        <v>0</v>
      </c>
      <c r="N3611">
        <v>5</v>
      </c>
      <c r="O3611" s="6">
        <v>10</v>
      </c>
      <c r="P3611" t="s">
        <v>107</v>
      </c>
      <c r="Q3611" t="s">
        <v>107</v>
      </c>
      <c r="R3611">
        <f>IF(F3611="Monthly",2,0)
+IF(E3611&lt;=6,2,0)
+IF(N3611&lt;=2,2,0)
+IF(L3611&gt;=4,2,0)
+IF(M3611&gt;=2,1,0)
+IF(H3611&gt;=_xlfn.PERCENTILE.INC($H$2:$H$10001,0.75),1,0)</f>
        <v>0</v>
      </c>
      <c r="S3611" t="str">
        <f>IF(R3611&gt;=7,"High",IF(R3611&gt;=4,"Medium","Low"))</f>
        <v>Low</v>
      </c>
    </row>
    <row r="3612" spans="1:19">
      <c r="A3612" t="s">
        <v>3737</v>
      </c>
      <c r="B3612">
        <v>18</v>
      </c>
      <c r="C3612" t="s">
        <v>101</v>
      </c>
      <c r="D3612" t="s">
        <v>126</v>
      </c>
      <c r="E3612">
        <v>59</v>
      </c>
      <c r="F3612" t="s">
        <v>103</v>
      </c>
      <c r="G3612" t="s">
        <v>129</v>
      </c>
      <c r="H3612" s="5">
        <v>1061</v>
      </c>
      <c r="I3612" s="5">
        <v>61151.21</v>
      </c>
      <c r="J3612" t="s">
        <v>105</v>
      </c>
      <c r="K3612" t="s">
        <v>106</v>
      </c>
      <c r="L3612">
        <v>5</v>
      </c>
      <c r="M3612">
        <v>1</v>
      </c>
      <c r="N3612">
        <v>3</v>
      </c>
      <c r="O3612" s="6">
        <v>0</v>
      </c>
      <c r="P3612" t="s">
        <v>107</v>
      </c>
      <c r="Q3612" t="s">
        <v>107</v>
      </c>
      <c r="R3612">
        <f>IF(F3612="Monthly",2,0)
+IF(E3612&lt;=6,2,0)
+IF(N3612&lt;=2,2,0)
+IF(L3612&gt;=4,2,0)
+IF(M3612&gt;=2,1,0)
+IF(H3612&gt;=_xlfn.PERCENTILE.INC($H$2:$H$10001,0.75),1,0)</f>
        <v>5</v>
      </c>
      <c r="S3612" t="str">
        <f>IF(R3612&gt;=7,"High",IF(R3612&gt;=4,"Medium","Low"))</f>
        <v>Medium</v>
      </c>
    </row>
    <row r="3613" spans="1:19">
      <c r="A3613" t="s">
        <v>3738</v>
      </c>
      <c r="B3613">
        <v>43</v>
      </c>
      <c r="C3613" t="s">
        <v>101</v>
      </c>
      <c r="D3613" t="s">
        <v>137</v>
      </c>
      <c r="E3613">
        <v>12</v>
      </c>
      <c r="F3613" t="s">
        <v>103</v>
      </c>
      <c r="G3613" t="s">
        <v>110</v>
      </c>
      <c r="H3613" s="5">
        <v>725</v>
      </c>
      <c r="I3613" s="5">
        <v>8517.32</v>
      </c>
      <c r="J3613" t="s">
        <v>140</v>
      </c>
      <c r="K3613" t="s">
        <v>106</v>
      </c>
      <c r="L3613">
        <v>0</v>
      </c>
      <c r="M3613">
        <v>0</v>
      </c>
      <c r="N3613">
        <v>4</v>
      </c>
      <c r="O3613" s="6">
        <v>0</v>
      </c>
      <c r="P3613" t="s">
        <v>107</v>
      </c>
      <c r="Q3613" t="s">
        <v>107</v>
      </c>
      <c r="R3613">
        <f>IF(F3613="Monthly",2,0)
+IF(E3613&lt;=6,2,0)
+IF(N3613&lt;=2,2,0)
+IF(L3613&gt;=4,2,0)
+IF(M3613&gt;=2,1,0)
+IF(H3613&gt;=_xlfn.PERCENTILE.INC($H$2:$H$10001,0.75),1,0)</f>
        <v>2</v>
      </c>
      <c r="S3613" t="str">
        <f>IF(R3613&gt;=7,"High",IF(R3613&gt;=4,"Medium","Low"))</f>
        <v>Low</v>
      </c>
    </row>
    <row r="3614" spans="1:19">
      <c r="A3614" t="s">
        <v>3739</v>
      </c>
      <c r="B3614">
        <v>26</v>
      </c>
      <c r="C3614" t="s">
        <v>101</v>
      </c>
      <c r="D3614" t="s">
        <v>131</v>
      </c>
      <c r="E3614">
        <v>53</v>
      </c>
      <c r="F3614" t="s">
        <v>109</v>
      </c>
      <c r="G3614" t="s">
        <v>110</v>
      </c>
      <c r="H3614" s="5">
        <v>702</v>
      </c>
      <c r="I3614" s="5">
        <v>37959.699999999997</v>
      </c>
      <c r="J3614" t="s">
        <v>117</v>
      </c>
      <c r="K3614" t="s">
        <v>106</v>
      </c>
      <c r="L3614">
        <v>1</v>
      </c>
      <c r="M3614">
        <v>0</v>
      </c>
      <c r="N3614">
        <v>4</v>
      </c>
      <c r="O3614" s="6">
        <v>0</v>
      </c>
      <c r="P3614" t="s">
        <v>107</v>
      </c>
      <c r="Q3614" t="s">
        <v>107</v>
      </c>
      <c r="R3614">
        <f>IF(F3614="Monthly",2,0)
+IF(E3614&lt;=6,2,0)
+IF(N3614&lt;=2,2,0)
+IF(L3614&gt;=4,2,0)
+IF(M3614&gt;=2,1,0)
+IF(H3614&gt;=_xlfn.PERCENTILE.INC($H$2:$H$10001,0.75),1,0)</f>
        <v>0</v>
      </c>
      <c r="S3614" t="str">
        <f>IF(R3614&gt;=7,"High",IF(R3614&gt;=4,"Medium","Low"))</f>
        <v>Low</v>
      </c>
    </row>
    <row r="3615" spans="1:19">
      <c r="A3615" t="s">
        <v>3740</v>
      </c>
      <c r="B3615">
        <v>58</v>
      </c>
      <c r="C3615" t="s">
        <v>112</v>
      </c>
      <c r="D3615" t="s">
        <v>102</v>
      </c>
      <c r="E3615">
        <v>59</v>
      </c>
      <c r="F3615" t="s">
        <v>103</v>
      </c>
      <c r="G3615" t="s">
        <v>110</v>
      </c>
      <c r="H3615" s="5">
        <v>779</v>
      </c>
      <c r="I3615" s="5">
        <v>46691.73</v>
      </c>
      <c r="J3615" t="s">
        <v>117</v>
      </c>
      <c r="K3615" t="s">
        <v>106</v>
      </c>
      <c r="L3615">
        <v>1</v>
      </c>
      <c r="M3615">
        <v>0</v>
      </c>
      <c r="N3615">
        <v>5</v>
      </c>
      <c r="O3615" s="6">
        <v>0</v>
      </c>
      <c r="P3615" t="s">
        <v>106</v>
      </c>
      <c r="Q3615" t="s">
        <v>107</v>
      </c>
      <c r="R3615">
        <f>IF(F3615="Monthly",2,0)
+IF(E3615&lt;=6,2,0)
+IF(N3615&lt;=2,2,0)
+IF(L3615&gt;=4,2,0)
+IF(M3615&gt;=2,1,0)
+IF(H3615&gt;=_xlfn.PERCENTILE.INC($H$2:$H$10001,0.75),1,0)</f>
        <v>2</v>
      </c>
      <c r="S3615" t="str">
        <f>IF(R3615&gt;=7,"High",IF(R3615&gt;=4,"Medium","Low"))</f>
        <v>Low</v>
      </c>
    </row>
    <row r="3616" spans="1:19">
      <c r="A3616" t="s">
        <v>3741</v>
      </c>
      <c r="B3616">
        <v>18</v>
      </c>
      <c r="C3616" t="s">
        <v>101</v>
      </c>
      <c r="D3616" t="s">
        <v>128</v>
      </c>
      <c r="E3616">
        <v>28</v>
      </c>
      <c r="F3616" t="s">
        <v>103</v>
      </c>
      <c r="G3616" t="s">
        <v>104</v>
      </c>
      <c r="H3616" s="5">
        <v>474</v>
      </c>
      <c r="I3616" s="5">
        <v>13412.73</v>
      </c>
      <c r="J3616" t="s">
        <v>115</v>
      </c>
      <c r="K3616" t="s">
        <v>107</v>
      </c>
      <c r="L3616">
        <v>5</v>
      </c>
      <c r="M3616">
        <v>3</v>
      </c>
      <c r="N3616">
        <v>2</v>
      </c>
      <c r="O3616" s="6">
        <v>0</v>
      </c>
      <c r="P3616" t="s">
        <v>106</v>
      </c>
      <c r="Q3616" t="s">
        <v>106</v>
      </c>
      <c r="R3616">
        <f>IF(F3616="Monthly",2,0)
+IF(E3616&lt;=6,2,0)
+IF(N3616&lt;=2,2,0)
+IF(L3616&gt;=4,2,0)
+IF(M3616&gt;=2,1,0)
+IF(H3616&gt;=_xlfn.PERCENTILE.INC($H$2:$H$10001,0.75),1,0)</f>
        <v>7</v>
      </c>
      <c r="S3616" t="str">
        <f>IF(R3616&gt;=7,"High",IF(R3616&gt;=4,"Medium","Low"))</f>
        <v>High</v>
      </c>
    </row>
    <row r="3617" spans="1:19">
      <c r="A3617" t="s">
        <v>3742</v>
      </c>
      <c r="B3617">
        <v>35</v>
      </c>
      <c r="C3617" t="s">
        <v>112</v>
      </c>
      <c r="D3617" t="s">
        <v>102</v>
      </c>
      <c r="E3617">
        <v>50</v>
      </c>
      <c r="F3617" t="s">
        <v>103</v>
      </c>
      <c r="G3617" t="s">
        <v>104</v>
      </c>
      <c r="H3617" s="5">
        <v>480</v>
      </c>
      <c r="I3617" s="5">
        <v>24186.55</v>
      </c>
      <c r="J3617" t="s">
        <v>115</v>
      </c>
      <c r="K3617" t="s">
        <v>106</v>
      </c>
      <c r="L3617">
        <v>1</v>
      </c>
      <c r="M3617">
        <v>0</v>
      </c>
      <c r="N3617">
        <v>5</v>
      </c>
      <c r="O3617" s="6">
        <v>0</v>
      </c>
      <c r="P3617" t="s">
        <v>107</v>
      </c>
      <c r="Q3617" t="s">
        <v>107</v>
      </c>
      <c r="R3617">
        <f>IF(F3617="Monthly",2,0)
+IF(E3617&lt;=6,2,0)
+IF(N3617&lt;=2,2,0)
+IF(L3617&gt;=4,2,0)
+IF(M3617&gt;=2,1,0)
+IF(H3617&gt;=_xlfn.PERCENTILE.INC($H$2:$H$10001,0.75),1,0)</f>
        <v>2</v>
      </c>
      <c r="S3617" t="str">
        <f>IF(R3617&gt;=7,"High",IF(R3617&gt;=4,"Medium","Low"))</f>
        <v>Low</v>
      </c>
    </row>
    <row r="3618" spans="1:19">
      <c r="A3618" t="s">
        <v>3743</v>
      </c>
      <c r="B3618">
        <v>33</v>
      </c>
      <c r="C3618" t="s">
        <v>112</v>
      </c>
      <c r="D3618" t="s">
        <v>137</v>
      </c>
      <c r="E3618">
        <v>45</v>
      </c>
      <c r="F3618" t="s">
        <v>109</v>
      </c>
      <c r="G3618" t="s">
        <v>110</v>
      </c>
      <c r="H3618" s="5">
        <v>777</v>
      </c>
      <c r="I3618" s="5">
        <v>34165.33</v>
      </c>
      <c r="J3618" t="s">
        <v>140</v>
      </c>
      <c r="K3618" t="s">
        <v>106</v>
      </c>
      <c r="L3618">
        <v>2</v>
      </c>
      <c r="M3618">
        <v>0</v>
      </c>
      <c r="N3618">
        <v>5</v>
      </c>
      <c r="O3618" s="6">
        <v>0</v>
      </c>
      <c r="P3618" t="s">
        <v>107</v>
      </c>
      <c r="Q3618" t="s">
        <v>107</v>
      </c>
      <c r="R3618">
        <f>IF(F3618="Monthly",2,0)
+IF(E3618&lt;=6,2,0)
+IF(N3618&lt;=2,2,0)
+IF(L3618&gt;=4,2,0)
+IF(M3618&gt;=2,1,0)
+IF(H3618&gt;=_xlfn.PERCENTILE.INC($H$2:$H$10001,0.75),1,0)</f>
        <v>0</v>
      </c>
      <c r="S3618" t="str">
        <f>IF(R3618&gt;=7,"High",IF(R3618&gt;=4,"Medium","Low"))</f>
        <v>Low</v>
      </c>
    </row>
    <row r="3619" spans="1:19">
      <c r="A3619" t="s">
        <v>3744</v>
      </c>
      <c r="B3619">
        <v>42</v>
      </c>
      <c r="C3619" t="s">
        <v>101</v>
      </c>
      <c r="D3619" t="s">
        <v>102</v>
      </c>
      <c r="E3619">
        <v>46</v>
      </c>
      <c r="F3619" t="s">
        <v>109</v>
      </c>
      <c r="G3619" t="s">
        <v>104</v>
      </c>
      <c r="H3619" s="5">
        <v>541</v>
      </c>
      <c r="I3619" s="5">
        <v>25542.63</v>
      </c>
      <c r="J3619" t="s">
        <v>140</v>
      </c>
      <c r="K3619" t="s">
        <v>106</v>
      </c>
      <c r="L3619">
        <v>1</v>
      </c>
      <c r="M3619">
        <v>0</v>
      </c>
      <c r="N3619">
        <v>4</v>
      </c>
      <c r="O3619" s="6">
        <v>0</v>
      </c>
      <c r="P3619" t="s">
        <v>106</v>
      </c>
      <c r="Q3619" t="s">
        <v>106</v>
      </c>
      <c r="R3619">
        <f>IF(F3619="Monthly",2,0)
+IF(E3619&lt;=6,2,0)
+IF(N3619&lt;=2,2,0)
+IF(L3619&gt;=4,2,0)
+IF(M3619&gt;=2,1,0)
+IF(H3619&gt;=_xlfn.PERCENTILE.INC($H$2:$H$10001,0.75),1,0)</f>
        <v>0</v>
      </c>
      <c r="S3619" t="str">
        <f>IF(R3619&gt;=7,"High",IF(R3619&gt;=4,"Medium","Low"))</f>
        <v>Low</v>
      </c>
    </row>
    <row r="3620" spans="1:19">
      <c r="A3620" t="s">
        <v>3745</v>
      </c>
      <c r="B3620">
        <v>30</v>
      </c>
      <c r="C3620" t="s">
        <v>101</v>
      </c>
      <c r="D3620" t="s">
        <v>102</v>
      </c>
      <c r="E3620">
        <v>49</v>
      </c>
      <c r="F3620" t="s">
        <v>103</v>
      </c>
      <c r="G3620" t="s">
        <v>110</v>
      </c>
      <c r="H3620" s="5">
        <v>703</v>
      </c>
      <c r="I3620" s="5">
        <v>34303.99</v>
      </c>
      <c r="J3620" t="s">
        <v>105</v>
      </c>
      <c r="K3620" t="s">
        <v>106</v>
      </c>
      <c r="L3620">
        <v>3</v>
      </c>
      <c r="M3620">
        <v>1</v>
      </c>
      <c r="N3620">
        <v>5</v>
      </c>
      <c r="O3620" s="6">
        <v>0</v>
      </c>
      <c r="P3620" t="s">
        <v>107</v>
      </c>
      <c r="Q3620" t="s">
        <v>107</v>
      </c>
      <c r="R3620">
        <f>IF(F3620="Monthly",2,0)
+IF(E3620&lt;=6,2,0)
+IF(N3620&lt;=2,2,0)
+IF(L3620&gt;=4,2,0)
+IF(M3620&gt;=2,1,0)
+IF(H3620&gt;=_xlfn.PERCENTILE.INC($H$2:$H$10001,0.75),1,0)</f>
        <v>2</v>
      </c>
      <c r="S3620" t="str">
        <f>IF(R3620&gt;=7,"High",IF(R3620&gt;=4,"Medium","Low"))</f>
        <v>Low</v>
      </c>
    </row>
    <row r="3621" spans="1:19">
      <c r="A3621" t="s">
        <v>3746</v>
      </c>
      <c r="B3621">
        <v>35</v>
      </c>
      <c r="C3621" t="s">
        <v>101</v>
      </c>
      <c r="D3621" t="s">
        <v>131</v>
      </c>
      <c r="E3621">
        <v>39</v>
      </c>
      <c r="F3621" t="s">
        <v>103</v>
      </c>
      <c r="G3621" t="s">
        <v>104</v>
      </c>
      <c r="H3621" s="5">
        <v>557</v>
      </c>
      <c r="I3621" s="5">
        <v>21772.62</v>
      </c>
      <c r="J3621" t="s">
        <v>105</v>
      </c>
      <c r="K3621" t="s">
        <v>106</v>
      </c>
      <c r="L3621">
        <v>0</v>
      </c>
      <c r="M3621">
        <v>0</v>
      </c>
      <c r="N3621">
        <v>4</v>
      </c>
      <c r="O3621" s="6">
        <v>0</v>
      </c>
      <c r="P3621" t="s">
        <v>107</v>
      </c>
      <c r="Q3621" t="s">
        <v>107</v>
      </c>
      <c r="R3621">
        <f>IF(F3621="Monthly",2,0)
+IF(E3621&lt;=6,2,0)
+IF(N3621&lt;=2,2,0)
+IF(L3621&gt;=4,2,0)
+IF(M3621&gt;=2,1,0)
+IF(H3621&gt;=_xlfn.PERCENTILE.INC($H$2:$H$10001,0.75),1,0)</f>
        <v>2</v>
      </c>
      <c r="S3621" t="str">
        <f>IF(R3621&gt;=7,"High",IF(R3621&gt;=4,"Medium","Low"))</f>
        <v>Low</v>
      </c>
    </row>
    <row r="3622" spans="1:19">
      <c r="A3622" t="s">
        <v>3747</v>
      </c>
      <c r="B3622">
        <v>42</v>
      </c>
      <c r="C3622" t="s">
        <v>112</v>
      </c>
      <c r="D3622" t="s">
        <v>128</v>
      </c>
      <c r="E3622">
        <v>25</v>
      </c>
      <c r="F3622" t="s">
        <v>103</v>
      </c>
      <c r="G3622" t="s">
        <v>129</v>
      </c>
      <c r="H3622" s="5">
        <v>960</v>
      </c>
      <c r="I3622" s="5">
        <v>23412.99</v>
      </c>
      <c r="J3622" t="s">
        <v>105</v>
      </c>
      <c r="K3622" t="s">
        <v>106</v>
      </c>
      <c r="L3622">
        <v>0</v>
      </c>
      <c r="M3622">
        <v>0</v>
      </c>
      <c r="N3622">
        <v>5</v>
      </c>
      <c r="O3622" s="6">
        <v>0</v>
      </c>
      <c r="P3622" t="s">
        <v>107</v>
      </c>
      <c r="Q3622" t="s">
        <v>107</v>
      </c>
      <c r="R3622">
        <f>IF(F3622="Monthly",2,0)
+IF(E3622&lt;=6,2,0)
+IF(N3622&lt;=2,2,0)
+IF(L3622&gt;=4,2,0)
+IF(M3622&gt;=2,1,0)
+IF(H3622&gt;=_xlfn.PERCENTILE.INC($H$2:$H$10001,0.75),1,0)</f>
        <v>3</v>
      </c>
      <c r="S3622" t="str">
        <f>IF(R3622&gt;=7,"High",IF(R3622&gt;=4,"Medium","Low"))</f>
        <v>Low</v>
      </c>
    </row>
    <row r="3623" spans="1:19">
      <c r="A3623" t="s">
        <v>3748</v>
      </c>
      <c r="B3623">
        <v>19</v>
      </c>
      <c r="C3623" t="s">
        <v>101</v>
      </c>
      <c r="D3623" t="s">
        <v>102</v>
      </c>
      <c r="E3623">
        <v>39</v>
      </c>
      <c r="F3623" t="s">
        <v>103</v>
      </c>
      <c r="G3623" t="s">
        <v>110</v>
      </c>
      <c r="H3623" s="5">
        <v>671</v>
      </c>
      <c r="I3623" s="5">
        <v>25676.99</v>
      </c>
      <c r="J3623" t="s">
        <v>117</v>
      </c>
      <c r="K3623" t="s">
        <v>106</v>
      </c>
      <c r="L3623">
        <v>0</v>
      </c>
      <c r="M3623">
        <v>0</v>
      </c>
      <c r="N3623">
        <v>5</v>
      </c>
      <c r="O3623" s="6">
        <v>0</v>
      </c>
      <c r="P3623" t="s">
        <v>106</v>
      </c>
      <c r="Q3623" t="s">
        <v>107</v>
      </c>
      <c r="R3623">
        <f>IF(F3623="Monthly",2,0)
+IF(E3623&lt;=6,2,0)
+IF(N3623&lt;=2,2,0)
+IF(L3623&gt;=4,2,0)
+IF(M3623&gt;=2,1,0)
+IF(H3623&gt;=_xlfn.PERCENTILE.INC($H$2:$H$10001,0.75),1,0)</f>
        <v>2</v>
      </c>
      <c r="S3623" t="str">
        <f>IF(R3623&gt;=7,"High",IF(R3623&gt;=4,"Medium","Low"))</f>
        <v>Low</v>
      </c>
    </row>
    <row r="3624" spans="1:19">
      <c r="A3624" t="s">
        <v>3749</v>
      </c>
      <c r="B3624">
        <v>35</v>
      </c>
      <c r="C3624" t="s">
        <v>112</v>
      </c>
      <c r="D3624" t="s">
        <v>126</v>
      </c>
      <c r="E3624">
        <v>31</v>
      </c>
      <c r="F3624" t="s">
        <v>103</v>
      </c>
      <c r="G3624" t="s">
        <v>104</v>
      </c>
      <c r="H3624" s="5">
        <v>552</v>
      </c>
      <c r="I3624" s="5">
        <v>17503.38</v>
      </c>
      <c r="J3624" t="s">
        <v>115</v>
      </c>
      <c r="K3624" t="s">
        <v>107</v>
      </c>
      <c r="L3624">
        <v>2</v>
      </c>
      <c r="M3624">
        <v>0</v>
      </c>
      <c r="N3624">
        <v>5</v>
      </c>
      <c r="O3624" s="6">
        <v>0</v>
      </c>
      <c r="P3624" t="s">
        <v>106</v>
      </c>
      <c r="Q3624" t="s">
        <v>107</v>
      </c>
      <c r="R3624">
        <f>IF(F3624="Monthly",2,0)
+IF(E3624&lt;=6,2,0)
+IF(N3624&lt;=2,2,0)
+IF(L3624&gt;=4,2,0)
+IF(M3624&gt;=2,1,0)
+IF(H3624&gt;=_xlfn.PERCENTILE.INC($H$2:$H$10001,0.75),1,0)</f>
        <v>2</v>
      </c>
      <c r="S3624" t="str">
        <f>IF(R3624&gt;=7,"High",IF(R3624&gt;=4,"Medium","Low"))</f>
        <v>Low</v>
      </c>
    </row>
    <row r="3625" spans="1:19">
      <c r="A3625" t="s">
        <v>3750</v>
      </c>
      <c r="B3625">
        <v>37</v>
      </c>
      <c r="C3625" t="s">
        <v>112</v>
      </c>
      <c r="D3625" t="s">
        <v>137</v>
      </c>
      <c r="E3625">
        <v>30</v>
      </c>
      <c r="F3625" t="s">
        <v>103</v>
      </c>
      <c r="G3625" t="s">
        <v>110</v>
      </c>
      <c r="H3625" s="5">
        <v>759</v>
      </c>
      <c r="I3625" s="5">
        <v>22142.7</v>
      </c>
      <c r="J3625" t="s">
        <v>140</v>
      </c>
      <c r="K3625" t="s">
        <v>106</v>
      </c>
      <c r="L3625">
        <v>4</v>
      </c>
      <c r="M3625">
        <v>2</v>
      </c>
      <c r="N3625">
        <v>5</v>
      </c>
      <c r="O3625" s="6">
        <v>0</v>
      </c>
      <c r="P3625" t="s">
        <v>107</v>
      </c>
      <c r="Q3625" t="s">
        <v>106</v>
      </c>
      <c r="R3625">
        <f>IF(F3625="Monthly",2,0)
+IF(E3625&lt;=6,2,0)
+IF(N3625&lt;=2,2,0)
+IF(L3625&gt;=4,2,0)
+IF(M3625&gt;=2,1,0)
+IF(H3625&gt;=_xlfn.PERCENTILE.INC($H$2:$H$10001,0.75),1,0)</f>
        <v>5</v>
      </c>
      <c r="S3625" t="str">
        <f>IF(R3625&gt;=7,"High",IF(R3625&gt;=4,"Medium","Low"))</f>
        <v>Medium</v>
      </c>
    </row>
    <row r="3626" spans="1:19">
      <c r="A3626" t="s">
        <v>3751</v>
      </c>
      <c r="B3626">
        <v>46</v>
      </c>
      <c r="C3626" t="s">
        <v>112</v>
      </c>
      <c r="D3626" t="s">
        <v>133</v>
      </c>
      <c r="E3626">
        <v>6</v>
      </c>
      <c r="F3626" t="s">
        <v>103</v>
      </c>
      <c r="G3626" t="s">
        <v>110</v>
      </c>
      <c r="H3626" s="5">
        <v>789</v>
      </c>
      <c r="I3626" s="5">
        <v>4356.78</v>
      </c>
      <c r="J3626" t="s">
        <v>115</v>
      </c>
      <c r="K3626" t="s">
        <v>106</v>
      </c>
      <c r="L3626">
        <v>1</v>
      </c>
      <c r="M3626">
        <v>0</v>
      </c>
      <c r="N3626">
        <v>5</v>
      </c>
      <c r="O3626" s="6">
        <v>10</v>
      </c>
      <c r="P3626" t="s">
        <v>107</v>
      </c>
      <c r="Q3626" t="s">
        <v>107</v>
      </c>
      <c r="R3626">
        <f>IF(F3626="Monthly",2,0)
+IF(E3626&lt;=6,2,0)
+IF(N3626&lt;=2,2,0)
+IF(L3626&gt;=4,2,0)
+IF(M3626&gt;=2,1,0)
+IF(H3626&gt;=_xlfn.PERCENTILE.INC($H$2:$H$10001,0.75),1,0)</f>
        <v>4</v>
      </c>
      <c r="S3626" t="str">
        <f>IF(R3626&gt;=7,"High",IF(R3626&gt;=4,"Medium","Low"))</f>
        <v>Medium</v>
      </c>
    </row>
    <row r="3627" spans="1:19">
      <c r="A3627" t="s">
        <v>3752</v>
      </c>
      <c r="B3627">
        <v>25</v>
      </c>
      <c r="C3627" t="s">
        <v>101</v>
      </c>
      <c r="D3627" t="s">
        <v>133</v>
      </c>
      <c r="E3627">
        <v>47</v>
      </c>
      <c r="F3627" t="s">
        <v>103</v>
      </c>
      <c r="G3627" t="s">
        <v>104</v>
      </c>
      <c r="H3627" s="5">
        <v>539</v>
      </c>
      <c r="I3627" s="5">
        <v>24759.27</v>
      </c>
      <c r="J3627" t="s">
        <v>105</v>
      </c>
      <c r="K3627" t="s">
        <v>106</v>
      </c>
      <c r="L3627">
        <v>4</v>
      </c>
      <c r="M3627">
        <v>1</v>
      </c>
      <c r="N3627">
        <v>4</v>
      </c>
      <c r="O3627" s="6">
        <v>0</v>
      </c>
      <c r="P3627" t="s">
        <v>106</v>
      </c>
      <c r="Q3627" t="s">
        <v>107</v>
      </c>
      <c r="R3627">
        <f>IF(F3627="Monthly",2,0)
+IF(E3627&lt;=6,2,0)
+IF(N3627&lt;=2,2,0)
+IF(L3627&gt;=4,2,0)
+IF(M3627&gt;=2,1,0)
+IF(H3627&gt;=_xlfn.PERCENTILE.INC($H$2:$H$10001,0.75),1,0)</f>
        <v>4</v>
      </c>
      <c r="S3627" t="str">
        <f>IF(R3627&gt;=7,"High",IF(R3627&gt;=4,"Medium","Low"))</f>
        <v>Medium</v>
      </c>
    </row>
    <row r="3628" spans="1:19">
      <c r="A3628" t="s">
        <v>3753</v>
      </c>
      <c r="B3628">
        <v>30</v>
      </c>
      <c r="C3628" t="s">
        <v>101</v>
      </c>
      <c r="D3628" t="s">
        <v>159</v>
      </c>
      <c r="E3628">
        <v>23</v>
      </c>
      <c r="F3628" t="s">
        <v>109</v>
      </c>
      <c r="G3628" t="s">
        <v>104</v>
      </c>
      <c r="H3628" s="5">
        <v>446</v>
      </c>
      <c r="I3628" s="5">
        <v>10537.37</v>
      </c>
      <c r="J3628" t="s">
        <v>117</v>
      </c>
      <c r="K3628" t="s">
        <v>106</v>
      </c>
      <c r="L3628">
        <v>0</v>
      </c>
      <c r="M3628">
        <v>0</v>
      </c>
      <c r="N3628">
        <v>5</v>
      </c>
      <c r="O3628" s="6">
        <v>0</v>
      </c>
      <c r="P3628" t="s">
        <v>107</v>
      </c>
      <c r="Q3628" t="s">
        <v>107</v>
      </c>
      <c r="R3628">
        <f>IF(F3628="Monthly",2,0)
+IF(E3628&lt;=6,2,0)
+IF(N3628&lt;=2,2,0)
+IF(L3628&gt;=4,2,0)
+IF(M3628&gt;=2,1,0)
+IF(H3628&gt;=_xlfn.PERCENTILE.INC($H$2:$H$10001,0.75),1,0)</f>
        <v>0</v>
      </c>
      <c r="S3628" t="str">
        <f>IF(R3628&gt;=7,"High",IF(R3628&gt;=4,"Medium","Low"))</f>
        <v>Low</v>
      </c>
    </row>
    <row r="3629" spans="1:19">
      <c r="A3629" t="s">
        <v>3754</v>
      </c>
      <c r="B3629">
        <v>37</v>
      </c>
      <c r="C3629" t="s">
        <v>112</v>
      </c>
      <c r="D3629" t="s">
        <v>131</v>
      </c>
      <c r="E3629">
        <v>2</v>
      </c>
      <c r="F3629" t="s">
        <v>103</v>
      </c>
      <c r="G3629" t="s">
        <v>104</v>
      </c>
      <c r="H3629" s="5">
        <v>560</v>
      </c>
      <c r="I3629" s="5">
        <v>1139.23</v>
      </c>
      <c r="J3629" t="s">
        <v>117</v>
      </c>
      <c r="K3629" t="s">
        <v>106</v>
      </c>
      <c r="L3629">
        <v>0</v>
      </c>
      <c r="M3629">
        <v>0</v>
      </c>
      <c r="N3629">
        <v>5</v>
      </c>
      <c r="O3629" s="6">
        <v>0</v>
      </c>
      <c r="P3629" t="s">
        <v>107</v>
      </c>
      <c r="Q3629" t="s">
        <v>107</v>
      </c>
      <c r="R3629">
        <f>IF(F3629="Monthly",2,0)
+IF(E3629&lt;=6,2,0)
+IF(N3629&lt;=2,2,0)
+IF(L3629&gt;=4,2,0)
+IF(M3629&gt;=2,1,0)
+IF(H3629&gt;=_xlfn.PERCENTILE.INC($H$2:$H$10001,0.75),1,0)</f>
        <v>4</v>
      </c>
      <c r="S3629" t="str">
        <f>IF(R3629&gt;=7,"High",IF(R3629&gt;=4,"Medium","Low"))</f>
        <v>Medium</v>
      </c>
    </row>
    <row r="3630" spans="1:19">
      <c r="A3630" t="s">
        <v>3755</v>
      </c>
      <c r="B3630">
        <v>20</v>
      </c>
      <c r="C3630" t="s">
        <v>101</v>
      </c>
      <c r="D3630" t="s">
        <v>119</v>
      </c>
      <c r="E3630">
        <v>13</v>
      </c>
      <c r="F3630" t="s">
        <v>103</v>
      </c>
      <c r="G3630" t="s">
        <v>110</v>
      </c>
      <c r="H3630" s="5">
        <v>725</v>
      </c>
      <c r="I3630" s="5">
        <v>9451.58</v>
      </c>
      <c r="J3630" t="s">
        <v>134</v>
      </c>
      <c r="K3630" t="s">
        <v>106</v>
      </c>
      <c r="L3630">
        <v>6</v>
      </c>
      <c r="M3630">
        <v>3</v>
      </c>
      <c r="N3630">
        <v>1</v>
      </c>
      <c r="O3630" s="6">
        <v>0</v>
      </c>
      <c r="P3630" t="s">
        <v>107</v>
      </c>
      <c r="Q3630" t="s">
        <v>106</v>
      </c>
      <c r="R3630">
        <f>IF(F3630="Monthly",2,0)
+IF(E3630&lt;=6,2,0)
+IF(N3630&lt;=2,2,0)
+IF(L3630&gt;=4,2,0)
+IF(M3630&gt;=2,1,0)
+IF(H3630&gt;=_xlfn.PERCENTILE.INC($H$2:$H$10001,0.75),1,0)</f>
        <v>7</v>
      </c>
      <c r="S3630" t="str">
        <f>IF(R3630&gt;=7,"High",IF(R3630&gt;=4,"Medium","Low"))</f>
        <v>High</v>
      </c>
    </row>
    <row r="3631" spans="1:19">
      <c r="A3631" t="s">
        <v>3756</v>
      </c>
      <c r="B3631">
        <v>59</v>
      </c>
      <c r="C3631" t="s">
        <v>101</v>
      </c>
      <c r="D3631" t="s">
        <v>131</v>
      </c>
      <c r="E3631">
        <v>26</v>
      </c>
      <c r="F3631" t="s">
        <v>103</v>
      </c>
      <c r="G3631" t="s">
        <v>104</v>
      </c>
      <c r="H3631" s="5">
        <v>426</v>
      </c>
      <c r="I3631" s="5">
        <v>11089.43</v>
      </c>
      <c r="J3631" t="s">
        <v>134</v>
      </c>
      <c r="K3631" t="s">
        <v>106</v>
      </c>
      <c r="L3631">
        <v>4</v>
      </c>
      <c r="M3631">
        <v>1</v>
      </c>
      <c r="N3631">
        <v>4</v>
      </c>
      <c r="O3631" s="6">
        <v>0</v>
      </c>
      <c r="P3631" t="s">
        <v>107</v>
      </c>
      <c r="Q3631" t="s">
        <v>107</v>
      </c>
      <c r="R3631">
        <f>IF(F3631="Monthly",2,0)
+IF(E3631&lt;=6,2,0)
+IF(N3631&lt;=2,2,0)
+IF(L3631&gt;=4,2,0)
+IF(M3631&gt;=2,1,0)
+IF(H3631&gt;=_xlfn.PERCENTILE.INC($H$2:$H$10001,0.75),1,0)</f>
        <v>4</v>
      </c>
      <c r="S3631" t="str">
        <f>IF(R3631&gt;=7,"High",IF(R3631&gt;=4,"Medium","Low"))</f>
        <v>Medium</v>
      </c>
    </row>
    <row r="3632" spans="1:19">
      <c r="A3632" t="s">
        <v>3757</v>
      </c>
      <c r="B3632">
        <v>18</v>
      </c>
      <c r="C3632" t="s">
        <v>101</v>
      </c>
      <c r="D3632" t="s">
        <v>133</v>
      </c>
      <c r="E3632">
        <v>24</v>
      </c>
      <c r="F3632" t="s">
        <v>103</v>
      </c>
      <c r="G3632" t="s">
        <v>110</v>
      </c>
      <c r="H3632" s="5">
        <v>661</v>
      </c>
      <c r="I3632" s="5">
        <v>15974.3</v>
      </c>
      <c r="J3632" t="s">
        <v>134</v>
      </c>
      <c r="K3632" t="s">
        <v>106</v>
      </c>
      <c r="L3632">
        <v>3</v>
      </c>
      <c r="M3632">
        <v>1</v>
      </c>
      <c r="N3632">
        <v>4</v>
      </c>
      <c r="O3632" s="6">
        <v>0</v>
      </c>
      <c r="P3632" t="s">
        <v>107</v>
      </c>
      <c r="Q3632" t="s">
        <v>107</v>
      </c>
      <c r="R3632">
        <f>IF(F3632="Monthly",2,0)
+IF(E3632&lt;=6,2,0)
+IF(N3632&lt;=2,2,0)
+IF(L3632&gt;=4,2,0)
+IF(M3632&gt;=2,1,0)
+IF(H3632&gt;=_xlfn.PERCENTILE.INC($H$2:$H$10001,0.75),1,0)</f>
        <v>2</v>
      </c>
      <c r="S3632" t="str">
        <f>IF(R3632&gt;=7,"High",IF(R3632&gt;=4,"Medium","Low"))</f>
        <v>Low</v>
      </c>
    </row>
    <row r="3633" spans="1:19">
      <c r="A3633" t="s">
        <v>3758</v>
      </c>
      <c r="B3633">
        <v>49</v>
      </c>
      <c r="C3633" t="s">
        <v>112</v>
      </c>
      <c r="D3633" t="s">
        <v>133</v>
      </c>
      <c r="E3633">
        <v>38</v>
      </c>
      <c r="F3633" t="s">
        <v>121</v>
      </c>
      <c r="G3633" t="s">
        <v>110</v>
      </c>
      <c r="H3633" s="5">
        <v>735</v>
      </c>
      <c r="I3633" s="5">
        <v>24555.73</v>
      </c>
      <c r="J3633" t="s">
        <v>140</v>
      </c>
      <c r="K3633" t="s">
        <v>106</v>
      </c>
      <c r="L3633">
        <v>0</v>
      </c>
      <c r="M3633">
        <v>0</v>
      </c>
      <c r="N3633">
        <v>5</v>
      </c>
      <c r="O3633" s="6">
        <v>10</v>
      </c>
      <c r="P3633" t="s">
        <v>107</v>
      </c>
      <c r="Q3633" t="s">
        <v>107</v>
      </c>
      <c r="R3633">
        <f>IF(F3633="Monthly",2,0)
+IF(E3633&lt;=6,2,0)
+IF(N3633&lt;=2,2,0)
+IF(L3633&gt;=4,2,0)
+IF(M3633&gt;=2,1,0)
+IF(H3633&gt;=_xlfn.PERCENTILE.INC($H$2:$H$10001,0.75),1,0)</f>
        <v>0</v>
      </c>
      <c r="S3633" t="str">
        <f>IF(R3633&gt;=7,"High",IF(R3633&gt;=4,"Medium","Low"))</f>
        <v>Low</v>
      </c>
    </row>
    <row r="3634" spans="1:19">
      <c r="A3634" t="s">
        <v>3759</v>
      </c>
      <c r="B3634">
        <v>25</v>
      </c>
      <c r="C3634" t="s">
        <v>101</v>
      </c>
      <c r="D3634" t="s">
        <v>102</v>
      </c>
      <c r="E3634">
        <v>24</v>
      </c>
      <c r="F3634" t="s">
        <v>103</v>
      </c>
      <c r="G3634" t="s">
        <v>104</v>
      </c>
      <c r="H3634" s="5">
        <v>524</v>
      </c>
      <c r="I3634" s="5">
        <v>12566.65</v>
      </c>
      <c r="J3634" t="s">
        <v>105</v>
      </c>
      <c r="K3634" t="s">
        <v>106</v>
      </c>
      <c r="L3634">
        <v>2</v>
      </c>
      <c r="M3634">
        <v>2</v>
      </c>
      <c r="N3634">
        <v>3</v>
      </c>
      <c r="O3634" s="6">
        <v>0</v>
      </c>
      <c r="P3634" t="s">
        <v>107</v>
      </c>
      <c r="Q3634" t="s">
        <v>106</v>
      </c>
      <c r="R3634">
        <f>IF(F3634="Monthly",2,0)
+IF(E3634&lt;=6,2,0)
+IF(N3634&lt;=2,2,0)
+IF(L3634&gt;=4,2,0)
+IF(M3634&gt;=2,1,0)
+IF(H3634&gt;=_xlfn.PERCENTILE.INC($H$2:$H$10001,0.75),1,0)</f>
        <v>3</v>
      </c>
      <c r="S3634" t="str">
        <f>IF(R3634&gt;=7,"High",IF(R3634&gt;=4,"Medium","Low"))</f>
        <v>Low</v>
      </c>
    </row>
    <row r="3635" spans="1:19">
      <c r="A3635" t="s">
        <v>3760</v>
      </c>
      <c r="B3635">
        <v>19</v>
      </c>
      <c r="C3635" t="s">
        <v>101</v>
      </c>
      <c r="D3635" t="s">
        <v>126</v>
      </c>
      <c r="E3635">
        <v>35</v>
      </c>
      <c r="F3635" t="s">
        <v>109</v>
      </c>
      <c r="G3635" t="s">
        <v>104</v>
      </c>
      <c r="H3635" s="5">
        <v>481</v>
      </c>
      <c r="I3635" s="5">
        <v>16568.05</v>
      </c>
      <c r="J3635" t="s">
        <v>140</v>
      </c>
      <c r="K3635" t="s">
        <v>106</v>
      </c>
      <c r="L3635">
        <v>4</v>
      </c>
      <c r="M3635">
        <v>1</v>
      </c>
      <c r="N3635">
        <v>4</v>
      </c>
      <c r="O3635" s="6">
        <v>0</v>
      </c>
      <c r="P3635" t="s">
        <v>107</v>
      </c>
      <c r="Q3635" t="s">
        <v>107</v>
      </c>
      <c r="R3635">
        <f>IF(F3635="Monthly",2,0)
+IF(E3635&lt;=6,2,0)
+IF(N3635&lt;=2,2,0)
+IF(L3635&gt;=4,2,0)
+IF(M3635&gt;=2,1,0)
+IF(H3635&gt;=_xlfn.PERCENTILE.INC($H$2:$H$10001,0.75),1,0)</f>
        <v>2</v>
      </c>
      <c r="S3635" t="str">
        <f>IF(R3635&gt;=7,"High",IF(R3635&gt;=4,"Medium","Low"))</f>
        <v>Low</v>
      </c>
    </row>
    <row r="3636" spans="1:19">
      <c r="A3636" t="s">
        <v>3761</v>
      </c>
      <c r="B3636">
        <v>26</v>
      </c>
      <c r="C3636" t="s">
        <v>101</v>
      </c>
      <c r="D3636" t="s">
        <v>119</v>
      </c>
      <c r="E3636">
        <v>13</v>
      </c>
      <c r="F3636" t="s">
        <v>103</v>
      </c>
      <c r="G3636" t="s">
        <v>104</v>
      </c>
      <c r="H3636" s="5">
        <v>435</v>
      </c>
      <c r="I3636" s="5">
        <v>5754.09</v>
      </c>
      <c r="J3636" t="s">
        <v>140</v>
      </c>
      <c r="K3636" t="s">
        <v>106</v>
      </c>
      <c r="L3636">
        <v>0</v>
      </c>
      <c r="M3636">
        <v>0</v>
      </c>
      <c r="N3636">
        <v>5</v>
      </c>
      <c r="O3636" s="6">
        <v>0</v>
      </c>
      <c r="P3636" t="s">
        <v>107</v>
      </c>
      <c r="Q3636" t="s">
        <v>107</v>
      </c>
      <c r="R3636">
        <f>IF(F3636="Monthly",2,0)
+IF(E3636&lt;=6,2,0)
+IF(N3636&lt;=2,2,0)
+IF(L3636&gt;=4,2,0)
+IF(M3636&gt;=2,1,0)
+IF(H3636&gt;=_xlfn.PERCENTILE.INC($H$2:$H$10001,0.75),1,0)</f>
        <v>2</v>
      </c>
      <c r="S3636" t="str">
        <f>IF(R3636&gt;=7,"High",IF(R3636&gt;=4,"Medium","Low"))</f>
        <v>Low</v>
      </c>
    </row>
    <row r="3637" spans="1:19">
      <c r="A3637" t="s">
        <v>3762</v>
      </c>
      <c r="B3637">
        <v>46</v>
      </c>
      <c r="C3637" t="s">
        <v>101</v>
      </c>
      <c r="D3637" t="s">
        <v>159</v>
      </c>
      <c r="E3637">
        <v>48</v>
      </c>
      <c r="F3637" t="s">
        <v>109</v>
      </c>
      <c r="G3637" t="s">
        <v>110</v>
      </c>
      <c r="H3637" s="5">
        <v>697</v>
      </c>
      <c r="I3637" s="5">
        <v>32675.42</v>
      </c>
      <c r="J3637" t="s">
        <v>134</v>
      </c>
      <c r="K3637" t="s">
        <v>107</v>
      </c>
      <c r="L3637">
        <v>3</v>
      </c>
      <c r="M3637">
        <v>0</v>
      </c>
      <c r="N3637">
        <v>5</v>
      </c>
      <c r="O3637" s="6">
        <v>0</v>
      </c>
      <c r="P3637" t="s">
        <v>106</v>
      </c>
      <c r="Q3637" t="s">
        <v>107</v>
      </c>
      <c r="R3637">
        <f>IF(F3637="Monthly",2,0)
+IF(E3637&lt;=6,2,0)
+IF(N3637&lt;=2,2,0)
+IF(L3637&gt;=4,2,0)
+IF(M3637&gt;=2,1,0)
+IF(H3637&gt;=_xlfn.PERCENTILE.INC($H$2:$H$10001,0.75),1,0)</f>
        <v>0</v>
      </c>
      <c r="S3637" t="str">
        <f>IF(R3637&gt;=7,"High",IF(R3637&gt;=4,"Medium","Low"))</f>
        <v>Low</v>
      </c>
    </row>
    <row r="3638" spans="1:19">
      <c r="A3638" t="s">
        <v>3763</v>
      </c>
      <c r="B3638">
        <v>29</v>
      </c>
      <c r="C3638" t="s">
        <v>101</v>
      </c>
      <c r="D3638" t="s">
        <v>128</v>
      </c>
      <c r="E3638">
        <v>32</v>
      </c>
      <c r="F3638" t="s">
        <v>103</v>
      </c>
      <c r="G3638" t="s">
        <v>104</v>
      </c>
      <c r="H3638" s="5">
        <v>430</v>
      </c>
      <c r="I3638" s="5">
        <v>13704.35</v>
      </c>
      <c r="J3638" t="s">
        <v>105</v>
      </c>
      <c r="K3638" t="s">
        <v>106</v>
      </c>
      <c r="L3638">
        <v>0</v>
      </c>
      <c r="M3638">
        <v>0</v>
      </c>
      <c r="N3638">
        <v>5</v>
      </c>
      <c r="O3638" s="6">
        <v>0</v>
      </c>
      <c r="P3638" t="s">
        <v>106</v>
      </c>
      <c r="Q3638" t="s">
        <v>107</v>
      </c>
      <c r="R3638">
        <f>IF(F3638="Monthly",2,0)
+IF(E3638&lt;=6,2,0)
+IF(N3638&lt;=2,2,0)
+IF(L3638&gt;=4,2,0)
+IF(M3638&gt;=2,1,0)
+IF(H3638&gt;=_xlfn.PERCENTILE.INC($H$2:$H$10001,0.75),1,0)</f>
        <v>2</v>
      </c>
      <c r="S3638" t="str">
        <f>IF(R3638&gt;=7,"High",IF(R3638&gt;=4,"Medium","Low"))</f>
        <v>Low</v>
      </c>
    </row>
    <row r="3639" spans="1:19">
      <c r="A3639" t="s">
        <v>3764</v>
      </c>
      <c r="B3639">
        <v>32</v>
      </c>
      <c r="C3639" t="s">
        <v>101</v>
      </c>
      <c r="D3639" t="s">
        <v>128</v>
      </c>
      <c r="E3639">
        <v>29</v>
      </c>
      <c r="F3639" t="s">
        <v>103</v>
      </c>
      <c r="G3639" t="s">
        <v>104</v>
      </c>
      <c r="H3639" s="5">
        <v>541</v>
      </c>
      <c r="I3639" s="5">
        <v>15396.08</v>
      </c>
      <c r="J3639" t="s">
        <v>117</v>
      </c>
      <c r="K3639" t="s">
        <v>106</v>
      </c>
      <c r="L3639">
        <v>0</v>
      </c>
      <c r="M3639">
        <v>0</v>
      </c>
      <c r="N3639">
        <v>5</v>
      </c>
      <c r="O3639" s="6">
        <v>0</v>
      </c>
      <c r="P3639" t="s">
        <v>106</v>
      </c>
      <c r="Q3639" t="s">
        <v>107</v>
      </c>
      <c r="R3639">
        <f>IF(F3639="Monthly",2,0)
+IF(E3639&lt;=6,2,0)
+IF(N3639&lt;=2,2,0)
+IF(L3639&gt;=4,2,0)
+IF(M3639&gt;=2,1,0)
+IF(H3639&gt;=_xlfn.PERCENTILE.INC($H$2:$H$10001,0.75),1,0)</f>
        <v>2</v>
      </c>
      <c r="S3639" t="str">
        <f>IF(R3639&gt;=7,"High",IF(R3639&gt;=4,"Medium","Low"))</f>
        <v>Low</v>
      </c>
    </row>
    <row r="3640" spans="1:19">
      <c r="A3640" t="s">
        <v>3765</v>
      </c>
      <c r="B3640">
        <v>51</v>
      </c>
      <c r="C3640" t="s">
        <v>112</v>
      </c>
      <c r="D3640" t="s">
        <v>137</v>
      </c>
      <c r="E3640">
        <v>31</v>
      </c>
      <c r="F3640" t="s">
        <v>109</v>
      </c>
      <c r="G3640" t="s">
        <v>110</v>
      </c>
      <c r="H3640" s="5">
        <v>687</v>
      </c>
      <c r="I3640" s="5">
        <v>19313.5</v>
      </c>
      <c r="J3640" t="s">
        <v>115</v>
      </c>
      <c r="K3640" t="s">
        <v>106</v>
      </c>
      <c r="L3640">
        <v>2</v>
      </c>
      <c r="M3640">
        <v>0</v>
      </c>
      <c r="N3640">
        <v>5</v>
      </c>
      <c r="O3640" s="6">
        <v>10</v>
      </c>
      <c r="P3640" t="s">
        <v>106</v>
      </c>
      <c r="Q3640" t="s">
        <v>107</v>
      </c>
      <c r="R3640">
        <f>IF(F3640="Monthly",2,0)
+IF(E3640&lt;=6,2,0)
+IF(N3640&lt;=2,2,0)
+IF(L3640&gt;=4,2,0)
+IF(M3640&gt;=2,1,0)
+IF(H3640&gt;=_xlfn.PERCENTILE.INC($H$2:$H$10001,0.75),1,0)</f>
        <v>0</v>
      </c>
      <c r="S3640" t="str">
        <f>IF(R3640&gt;=7,"High",IF(R3640&gt;=4,"Medium","Low"))</f>
        <v>Low</v>
      </c>
    </row>
    <row r="3641" spans="1:19">
      <c r="A3641" t="s">
        <v>3766</v>
      </c>
      <c r="B3641">
        <v>34</v>
      </c>
      <c r="C3641" t="s">
        <v>112</v>
      </c>
      <c r="D3641" t="s">
        <v>119</v>
      </c>
      <c r="E3641">
        <v>27</v>
      </c>
      <c r="F3641" t="s">
        <v>109</v>
      </c>
      <c r="G3641" t="s">
        <v>110</v>
      </c>
      <c r="H3641" s="5">
        <v>658</v>
      </c>
      <c r="I3641" s="5">
        <v>18135.62</v>
      </c>
      <c r="J3641" t="s">
        <v>117</v>
      </c>
      <c r="K3641" t="s">
        <v>106</v>
      </c>
      <c r="L3641">
        <v>1</v>
      </c>
      <c r="M3641">
        <v>0</v>
      </c>
      <c r="N3641">
        <v>5</v>
      </c>
      <c r="O3641" s="6">
        <v>0</v>
      </c>
      <c r="P3641" t="s">
        <v>107</v>
      </c>
      <c r="Q3641" t="s">
        <v>107</v>
      </c>
      <c r="R3641">
        <f>IF(F3641="Monthly",2,0)
+IF(E3641&lt;=6,2,0)
+IF(N3641&lt;=2,2,0)
+IF(L3641&gt;=4,2,0)
+IF(M3641&gt;=2,1,0)
+IF(H3641&gt;=_xlfn.PERCENTILE.INC($H$2:$H$10001,0.75),1,0)</f>
        <v>0</v>
      </c>
      <c r="S3641" t="str">
        <f>IF(R3641&gt;=7,"High",IF(R3641&gt;=4,"Medium","Low"))</f>
        <v>Low</v>
      </c>
    </row>
    <row r="3642" spans="1:19">
      <c r="A3642" t="s">
        <v>3767</v>
      </c>
      <c r="B3642">
        <v>30</v>
      </c>
      <c r="C3642" t="s">
        <v>101</v>
      </c>
      <c r="D3642" t="s">
        <v>119</v>
      </c>
      <c r="E3642">
        <v>35</v>
      </c>
      <c r="F3642" t="s">
        <v>109</v>
      </c>
      <c r="G3642" t="s">
        <v>129</v>
      </c>
      <c r="H3642" s="5">
        <v>1031</v>
      </c>
      <c r="I3642" s="5">
        <v>33736.83</v>
      </c>
      <c r="J3642" t="s">
        <v>105</v>
      </c>
      <c r="K3642" t="s">
        <v>106</v>
      </c>
      <c r="L3642">
        <v>2</v>
      </c>
      <c r="M3642">
        <v>2</v>
      </c>
      <c r="N3642">
        <v>4</v>
      </c>
      <c r="O3642" s="6">
        <v>5</v>
      </c>
      <c r="P3642" t="s">
        <v>107</v>
      </c>
      <c r="Q3642" t="s">
        <v>106</v>
      </c>
      <c r="R3642">
        <f>IF(F3642="Monthly",2,0)
+IF(E3642&lt;=6,2,0)
+IF(N3642&lt;=2,2,0)
+IF(L3642&gt;=4,2,0)
+IF(M3642&gt;=2,1,0)
+IF(H3642&gt;=_xlfn.PERCENTILE.INC($H$2:$H$10001,0.75),1,0)</f>
        <v>2</v>
      </c>
      <c r="S3642" t="str">
        <f>IF(R3642&gt;=7,"High",IF(R3642&gt;=4,"Medium","Low"))</f>
        <v>Low</v>
      </c>
    </row>
    <row r="3643" spans="1:19">
      <c r="A3643" t="s">
        <v>3768</v>
      </c>
      <c r="B3643">
        <v>38</v>
      </c>
      <c r="C3643" t="s">
        <v>101</v>
      </c>
      <c r="D3643" t="s">
        <v>123</v>
      </c>
      <c r="E3643">
        <v>15</v>
      </c>
      <c r="F3643" t="s">
        <v>103</v>
      </c>
      <c r="G3643" t="s">
        <v>104</v>
      </c>
      <c r="H3643" s="5">
        <v>523</v>
      </c>
      <c r="I3643" s="5">
        <v>7998.23</v>
      </c>
      <c r="J3643" t="s">
        <v>117</v>
      </c>
      <c r="K3643" t="s">
        <v>106</v>
      </c>
      <c r="L3643">
        <v>4</v>
      </c>
      <c r="M3643">
        <v>1</v>
      </c>
      <c r="N3643">
        <v>4</v>
      </c>
      <c r="O3643" s="6">
        <v>0</v>
      </c>
      <c r="P3643" t="s">
        <v>107</v>
      </c>
      <c r="Q3643" t="s">
        <v>107</v>
      </c>
      <c r="R3643">
        <f>IF(F3643="Monthly",2,0)
+IF(E3643&lt;=6,2,0)
+IF(N3643&lt;=2,2,0)
+IF(L3643&gt;=4,2,0)
+IF(M3643&gt;=2,1,0)
+IF(H3643&gt;=_xlfn.PERCENTILE.INC($H$2:$H$10001,0.75),1,0)</f>
        <v>4</v>
      </c>
      <c r="S3643" t="str">
        <f>IF(R3643&gt;=7,"High",IF(R3643&gt;=4,"Medium","Low"))</f>
        <v>Medium</v>
      </c>
    </row>
    <row r="3644" spans="1:19">
      <c r="A3644" t="s">
        <v>3769</v>
      </c>
      <c r="B3644">
        <v>63</v>
      </c>
      <c r="C3644" t="s">
        <v>112</v>
      </c>
      <c r="D3644" t="s">
        <v>113</v>
      </c>
      <c r="E3644">
        <v>14</v>
      </c>
      <c r="F3644" t="s">
        <v>103</v>
      </c>
      <c r="G3644" t="s">
        <v>129</v>
      </c>
      <c r="H3644" s="5">
        <v>962</v>
      </c>
      <c r="I3644" s="5">
        <v>13837.97</v>
      </c>
      <c r="J3644" t="s">
        <v>140</v>
      </c>
      <c r="K3644" t="s">
        <v>106</v>
      </c>
      <c r="L3644">
        <v>0</v>
      </c>
      <c r="M3644">
        <v>0</v>
      </c>
      <c r="N3644">
        <v>5</v>
      </c>
      <c r="O3644" s="6">
        <v>0</v>
      </c>
      <c r="P3644" t="s">
        <v>107</v>
      </c>
      <c r="Q3644" t="s">
        <v>107</v>
      </c>
      <c r="R3644">
        <f>IF(F3644="Monthly",2,0)
+IF(E3644&lt;=6,2,0)
+IF(N3644&lt;=2,2,0)
+IF(L3644&gt;=4,2,0)
+IF(M3644&gt;=2,1,0)
+IF(H3644&gt;=_xlfn.PERCENTILE.INC($H$2:$H$10001,0.75),1,0)</f>
        <v>3</v>
      </c>
      <c r="S3644" t="str">
        <f>IF(R3644&gt;=7,"High",IF(R3644&gt;=4,"Medium","Low"))</f>
        <v>Low</v>
      </c>
    </row>
    <row r="3645" spans="1:19">
      <c r="A3645" t="s">
        <v>3770</v>
      </c>
      <c r="B3645">
        <v>32</v>
      </c>
      <c r="C3645" t="s">
        <v>112</v>
      </c>
      <c r="D3645" t="s">
        <v>137</v>
      </c>
      <c r="E3645">
        <v>14</v>
      </c>
      <c r="F3645" t="s">
        <v>103</v>
      </c>
      <c r="G3645" t="s">
        <v>110</v>
      </c>
      <c r="H3645" s="5">
        <v>660</v>
      </c>
      <c r="I3645" s="5">
        <v>9281.52</v>
      </c>
      <c r="J3645" t="s">
        <v>117</v>
      </c>
      <c r="K3645" t="s">
        <v>106</v>
      </c>
      <c r="L3645">
        <v>1</v>
      </c>
      <c r="M3645">
        <v>0</v>
      </c>
      <c r="N3645">
        <v>5</v>
      </c>
      <c r="O3645" s="6">
        <v>0</v>
      </c>
      <c r="P3645" t="s">
        <v>107</v>
      </c>
      <c r="Q3645" t="s">
        <v>107</v>
      </c>
      <c r="R3645">
        <f>IF(F3645="Monthly",2,0)
+IF(E3645&lt;=6,2,0)
+IF(N3645&lt;=2,2,0)
+IF(L3645&gt;=4,2,0)
+IF(M3645&gt;=2,1,0)
+IF(H3645&gt;=_xlfn.PERCENTILE.INC($H$2:$H$10001,0.75),1,0)</f>
        <v>2</v>
      </c>
      <c r="S3645" t="str">
        <f>IF(R3645&gt;=7,"High",IF(R3645&gt;=4,"Medium","Low"))</f>
        <v>Low</v>
      </c>
    </row>
    <row r="3646" spans="1:19">
      <c r="A3646" t="s">
        <v>3771</v>
      </c>
      <c r="B3646">
        <v>42</v>
      </c>
      <c r="C3646" t="s">
        <v>101</v>
      </c>
      <c r="D3646" t="s">
        <v>126</v>
      </c>
      <c r="E3646">
        <v>19</v>
      </c>
      <c r="F3646" t="s">
        <v>121</v>
      </c>
      <c r="G3646" t="s">
        <v>104</v>
      </c>
      <c r="H3646" s="5">
        <v>552</v>
      </c>
      <c r="I3646" s="5">
        <v>9074.5400000000009</v>
      </c>
      <c r="J3646" t="s">
        <v>115</v>
      </c>
      <c r="K3646" t="s">
        <v>107</v>
      </c>
      <c r="L3646">
        <v>1</v>
      </c>
      <c r="M3646">
        <v>0</v>
      </c>
      <c r="N3646">
        <v>5</v>
      </c>
      <c r="O3646" s="6">
        <v>15</v>
      </c>
      <c r="P3646" t="s">
        <v>107</v>
      </c>
      <c r="Q3646" t="s">
        <v>107</v>
      </c>
      <c r="R3646">
        <f>IF(F3646="Monthly",2,0)
+IF(E3646&lt;=6,2,0)
+IF(N3646&lt;=2,2,0)
+IF(L3646&gt;=4,2,0)
+IF(M3646&gt;=2,1,0)
+IF(H3646&gt;=_xlfn.PERCENTILE.INC($H$2:$H$10001,0.75),1,0)</f>
        <v>0</v>
      </c>
      <c r="S3646" t="str">
        <f>IF(R3646&gt;=7,"High",IF(R3646&gt;=4,"Medium","Low"))</f>
        <v>Low</v>
      </c>
    </row>
    <row r="3647" spans="1:19">
      <c r="A3647" t="s">
        <v>3772</v>
      </c>
      <c r="B3647">
        <v>31</v>
      </c>
      <c r="C3647" t="s">
        <v>101</v>
      </c>
      <c r="D3647" t="s">
        <v>133</v>
      </c>
      <c r="E3647">
        <v>47</v>
      </c>
      <c r="F3647" t="s">
        <v>103</v>
      </c>
      <c r="G3647" t="s">
        <v>110</v>
      </c>
      <c r="H3647" s="5">
        <v>761</v>
      </c>
      <c r="I3647" s="5">
        <v>35511.93</v>
      </c>
      <c r="J3647" t="s">
        <v>105</v>
      </c>
      <c r="K3647" t="s">
        <v>106</v>
      </c>
      <c r="L3647">
        <v>0</v>
      </c>
      <c r="M3647">
        <v>0</v>
      </c>
      <c r="N3647">
        <v>5</v>
      </c>
      <c r="O3647" s="6">
        <v>0</v>
      </c>
      <c r="P3647" t="s">
        <v>107</v>
      </c>
      <c r="Q3647" t="s">
        <v>107</v>
      </c>
      <c r="R3647">
        <f>IF(F3647="Monthly",2,0)
+IF(E3647&lt;=6,2,0)
+IF(N3647&lt;=2,2,0)
+IF(L3647&gt;=4,2,0)
+IF(M3647&gt;=2,1,0)
+IF(H3647&gt;=_xlfn.PERCENTILE.INC($H$2:$H$10001,0.75),1,0)</f>
        <v>2</v>
      </c>
      <c r="S3647" t="str">
        <f>IF(R3647&gt;=7,"High",IF(R3647&gt;=4,"Medium","Low"))</f>
        <v>Low</v>
      </c>
    </row>
    <row r="3648" spans="1:19">
      <c r="A3648" t="s">
        <v>3773</v>
      </c>
      <c r="B3648">
        <v>37</v>
      </c>
      <c r="C3648" t="s">
        <v>112</v>
      </c>
      <c r="D3648" t="s">
        <v>102</v>
      </c>
      <c r="E3648">
        <v>18</v>
      </c>
      <c r="F3648" t="s">
        <v>103</v>
      </c>
      <c r="G3648" t="s">
        <v>129</v>
      </c>
      <c r="H3648" s="5">
        <v>967</v>
      </c>
      <c r="I3648" s="5">
        <v>16887.89</v>
      </c>
      <c r="J3648" t="s">
        <v>140</v>
      </c>
      <c r="K3648" t="s">
        <v>106</v>
      </c>
      <c r="L3648">
        <v>2</v>
      </c>
      <c r="M3648">
        <v>1</v>
      </c>
      <c r="N3648">
        <v>4</v>
      </c>
      <c r="O3648" s="6">
        <v>0</v>
      </c>
      <c r="P3648" t="s">
        <v>106</v>
      </c>
      <c r="Q3648" t="s">
        <v>106</v>
      </c>
      <c r="R3648">
        <f>IF(F3648="Monthly",2,0)
+IF(E3648&lt;=6,2,0)
+IF(N3648&lt;=2,2,0)
+IF(L3648&gt;=4,2,0)
+IF(M3648&gt;=2,1,0)
+IF(H3648&gt;=_xlfn.PERCENTILE.INC($H$2:$H$10001,0.75),1,0)</f>
        <v>3</v>
      </c>
      <c r="S3648" t="str">
        <f>IF(R3648&gt;=7,"High",IF(R3648&gt;=4,"Medium","Low"))</f>
        <v>Low</v>
      </c>
    </row>
    <row r="3649" spans="1:19">
      <c r="A3649" t="s">
        <v>3774</v>
      </c>
      <c r="B3649">
        <v>30</v>
      </c>
      <c r="C3649" t="s">
        <v>101</v>
      </c>
      <c r="D3649" t="s">
        <v>119</v>
      </c>
      <c r="E3649">
        <v>47</v>
      </c>
      <c r="F3649" t="s">
        <v>109</v>
      </c>
      <c r="G3649" t="s">
        <v>110</v>
      </c>
      <c r="H3649" s="5">
        <v>664</v>
      </c>
      <c r="I3649" s="5">
        <v>31708.3</v>
      </c>
      <c r="J3649" t="s">
        <v>117</v>
      </c>
      <c r="K3649" t="s">
        <v>106</v>
      </c>
      <c r="L3649">
        <v>3</v>
      </c>
      <c r="M3649">
        <v>1</v>
      </c>
      <c r="N3649">
        <v>4</v>
      </c>
      <c r="O3649" s="6">
        <v>0</v>
      </c>
      <c r="P3649" t="s">
        <v>107</v>
      </c>
      <c r="Q3649" t="s">
        <v>107</v>
      </c>
      <c r="R3649">
        <f>IF(F3649="Monthly",2,0)
+IF(E3649&lt;=6,2,0)
+IF(N3649&lt;=2,2,0)
+IF(L3649&gt;=4,2,0)
+IF(M3649&gt;=2,1,0)
+IF(H3649&gt;=_xlfn.PERCENTILE.INC($H$2:$H$10001,0.75),1,0)</f>
        <v>0</v>
      </c>
      <c r="S3649" t="str">
        <f>IF(R3649&gt;=7,"High",IF(R3649&gt;=4,"Medium","Low"))</f>
        <v>Low</v>
      </c>
    </row>
    <row r="3650" spans="1:19">
      <c r="A3650" t="s">
        <v>3775</v>
      </c>
      <c r="B3650">
        <v>26</v>
      </c>
      <c r="C3650" t="s">
        <v>101</v>
      </c>
      <c r="D3650" t="s">
        <v>102</v>
      </c>
      <c r="E3650">
        <v>16</v>
      </c>
      <c r="F3650" t="s">
        <v>109</v>
      </c>
      <c r="G3650" t="s">
        <v>129</v>
      </c>
      <c r="H3650" s="5">
        <v>1059</v>
      </c>
      <c r="I3650" s="5">
        <v>16741.2</v>
      </c>
      <c r="J3650" t="s">
        <v>117</v>
      </c>
      <c r="K3650" t="s">
        <v>106</v>
      </c>
      <c r="L3650">
        <v>0</v>
      </c>
      <c r="M3650">
        <v>0</v>
      </c>
      <c r="N3650">
        <v>5</v>
      </c>
      <c r="O3650" s="6">
        <v>0</v>
      </c>
      <c r="P3650" t="s">
        <v>107</v>
      </c>
      <c r="Q3650" t="s">
        <v>107</v>
      </c>
      <c r="R3650">
        <f>IF(F3650="Monthly",2,0)
+IF(E3650&lt;=6,2,0)
+IF(N3650&lt;=2,2,0)
+IF(L3650&gt;=4,2,0)
+IF(M3650&gt;=2,1,0)
+IF(H3650&gt;=_xlfn.PERCENTILE.INC($H$2:$H$10001,0.75),1,0)</f>
        <v>1</v>
      </c>
      <c r="S3650" t="str">
        <f>IF(R3650&gt;=7,"High",IF(R3650&gt;=4,"Medium","Low"))</f>
        <v>Low</v>
      </c>
    </row>
    <row r="3651" spans="1:19">
      <c r="A3651" t="s">
        <v>3776</v>
      </c>
      <c r="B3651">
        <v>30</v>
      </c>
      <c r="C3651" t="s">
        <v>101</v>
      </c>
      <c r="D3651" t="s">
        <v>126</v>
      </c>
      <c r="E3651">
        <v>43</v>
      </c>
      <c r="F3651" t="s">
        <v>103</v>
      </c>
      <c r="G3651" t="s">
        <v>104</v>
      </c>
      <c r="H3651" s="5">
        <v>546</v>
      </c>
      <c r="I3651" s="5">
        <v>23555.31</v>
      </c>
      <c r="J3651" t="s">
        <v>134</v>
      </c>
      <c r="K3651" t="s">
        <v>106</v>
      </c>
      <c r="L3651">
        <v>0</v>
      </c>
      <c r="M3651">
        <v>0</v>
      </c>
      <c r="N3651">
        <v>5</v>
      </c>
      <c r="O3651" s="6">
        <v>0</v>
      </c>
      <c r="P3651" t="s">
        <v>106</v>
      </c>
      <c r="Q3651" t="s">
        <v>107</v>
      </c>
      <c r="R3651">
        <f>IF(F3651="Monthly",2,0)
+IF(E3651&lt;=6,2,0)
+IF(N3651&lt;=2,2,0)
+IF(L3651&gt;=4,2,0)
+IF(M3651&gt;=2,1,0)
+IF(H3651&gt;=_xlfn.PERCENTILE.INC($H$2:$H$10001,0.75),1,0)</f>
        <v>2</v>
      </c>
      <c r="S3651" t="str">
        <f>IF(R3651&gt;=7,"High",IF(R3651&gt;=4,"Medium","Low"))</f>
        <v>Low</v>
      </c>
    </row>
    <row r="3652" spans="1:19">
      <c r="A3652" t="s">
        <v>3777</v>
      </c>
      <c r="B3652">
        <v>40</v>
      </c>
      <c r="C3652" t="s">
        <v>101</v>
      </c>
      <c r="D3652" t="s">
        <v>137</v>
      </c>
      <c r="E3652">
        <v>46</v>
      </c>
      <c r="F3652" t="s">
        <v>103</v>
      </c>
      <c r="G3652" t="s">
        <v>110</v>
      </c>
      <c r="H3652" s="5">
        <v>715</v>
      </c>
      <c r="I3652" s="5">
        <v>32992.769999999997</v>
      </c>
      <c r="J3652" t="s">
        <v>117</v>
      </c>
      <c r="K3652" t="s">
        <v>106</v>
      </c>
      <c r="L3652">
        <v>1</v>
      </c>
      <c r="M3652">
        <v>0</v>
      </c>
      <c r="N3652">
        <v>4</v>
      </c>
      <c r="O3652" s="6">
        <v>0</v>
      </c>
      <c r="P3652" t="s">
        <v>107</v>
      </c>
      <c r="Q3652" t="s">
        <v>107</v>
      </c>
      <c r="R3652">
        <f>IF(F3652="Monthly",2,0)
+IF(E3652&lt;=6,2,0)
+IF(N3652&lt;=2,2,0)
+IF(L3652&gt;=4,2,0)
+IF(M3652&gt;=2,1,0)
+IF(H3652&gt;=_xlfn.PERCENTILE.INC($H$2:$H$10001,0.75),1,0)</f>
        <v>2</v>
      </c>
      <c r="S3652" t="str">
        <f>IF(R3652&gt;=7,"High",IF(R3652&gt;=4,"Medium","Low"))</f>
        <v>Low</v>
      </c>
    </row>
    <row r="3653" spans="1:19">
      <c r="A3653" t="s">
        <v>3778</v>
      </c>
      <c r="B3653">
        <v>29</v>
      </c>
      <c r="C3653" t="s">
        <v>101</v>
      </c>
      <c r="D3653" t="s">
        <v>102</v>
      </c>
      <c r="E3653">
        <v>72</v>
      </c>
      <c r="F3653" t="s">
        <v>121</v>
      </c>
      <c r="G3653" t="s">
        <v>104</v>
      </c>
      <c r="H3653" s="5">
        <v>572</v>
      </c>
      <c r="I3653" s="5">
        <v>37632.25</v>
      </c>
      <c r="J3653" t="s">
        <v>117</v>
      </c>
      <c r="K3653" t="s">
        <v>107</v>
      </c>
      <c r="L3653">
        <v>1</v>
      </c>
      <c r="M3653">
        <v>0</v>
      </c>
      <c r="N3653">
        <v>5</v>
      </c>
      <c r="O3653" s="6">
        <v>10</v>
      </c>
      <c r="P3653" t="s">
        <v>106</v>
      </c>
      <c r="Q3653" t="s">
        <v>107</v>
      </c>
      <c r="R3653">
        <f>IF(F3653="Monthly",2,0)
+IF(E3653&lt;=6,2,0)
+IF(N3653&lt;=2,2,0)
+IF(L3653&gt;=4,2,0)
+IF(M3653&gt;=2,1,0)
+IF(H3653&gt;=_xlfn.PERCENTILE.INC($H$2:$H$10001,0.75),1,0)</f>
        <v>0</v>
      </c>
      <c r="S3653" t="str">
        <f>IF(R3653&gt;=7,"High",IF(R3653&gt;=4,"Medium","Low"))</f>
        <v>Low</v>
      </c>
    </row>
    <row r="3654" spans="1:19">
      <c r="A3654" t="s">
        <v>3779</v>
      </c>
      <c r="B3654">
        <v>33</v>
      </c>
      <c r="C3654" t="s">
        <v>112</v>
      </c>
      <c r="D3654" t="s">
        <v>131</v>
      </c>
      <c r="E3654">
        <v>11</v>
      </c>
      <c r="F3654" t="s">
        <v>103</v>
      </c>
      <c r="G3654" t="s">
        <v>129</v>
      </c>
      <c r="H3654" s="5">
        <v>985</v>
      </c>
      <c r="I3654" s="5">
        <v>10808.35</v>
      </c>
      <c r="J3654" t="s">
        <v>140</v>
      </c>
      <c r="K3654" t="s">
        <v>106</v>
      </c>
      <c r="L3654">
        <v>2</v>
      </c>
      <c r="M3654">
        <v>1</v>
      </c>
      <c r="N3654">
        <v>5</v>
      </c>
      <c r="O3654" s="6">
        <v>0</v>
      </c>
      <c r="P3654" t="s">
        <v>107</v>
      </c>
      <c r="Q3654" t="s">
        <v>107</v>
      </c>
      <c r="R3654">
        <f>IF(F3654="Monthly",2,0)
+IF(E3654&lt;=6,2,0)
+IF(N3654&lt;=2,2,0)
+IF(L3654&gt;=4,2,0)
+IF(M3654&gt;=2,1,0)
+IF(H3654&gt;=_xlfn.PERCENTILE.INC($H$2:$H$10001,0.75),1,0)</f>
        <v>3</v>
      </c>
      <c r="S3654" t="str">
        <f>IF(R3654&gt;=7,"High",IF(R3654&gt;=4,"Medium","Low"))</f>
        <v>Low</v>
      </c>
    </row>
    <row r="3655" spans="1:19">
      <c r="A3655" t="s">
        <v>3780</v>
      </c>
      <c r="B3655">
        <v>44</v>
      </c>
      <c r="C3655" t="s">
        <v>101</v>
      </c>
      <c r="D3655" t="s">
        <v>102</v>
      </c>
      <c r="E3655">
        <v>29</v>
      </c>
      <c r="F3655" t="s">
        <v>121</v>
      </c>
      <c r="G3655" t="s">
        <v>104</v>
      </c>
      <c r="H3655" s="5">
        <v>587</v>
      </c>
      <c r="I3655" s="5">
        <v>14164.87</v>
      </c>
      <c r="J3655" t="s">
        <v>117</v>
      </c>
      <c r="K3655" t="s">
        <v>106</v>
      </c>
      <c r="L3655">
        <v>2</v>
      </c>
      <c r="M3655">
        <v>1</v>
      </c>
      <c r="N3655">
        <v>4</v>
      </c>
      <c r="O3655" s="6">
        <v>15</v>
      </c>
      <c r="P3655" t="s">
        <v>107</v>
      </c>
      <c r="Q3655" t="s">
        <v>106</v>
      </c>
      <c r="R3655">
        <f>IF(F3655="Monthly",2,0)
+IF(E3655&lt;=6,2,0)
+IF(N3655&lt;=2,2,0)
+IF(L3655&gt;=4,2,0)
+IF(M3655&gt;=2,1,0)
+IF(H3655&gt;=_xlfn.PERCENTILE.INC($H$2:$H$10001,0.75),1,0)</f>
        <v>0</v>
      </c>
      <c r="S3655" t="str">
        <f>IF(R3655&gt;=7,"High",IF(R3655&gt;=4,"Medium","Low"))</f>
        <v>Low</v>
      </c>
    </row>
    <row r="3656" spans="1:19">
      <c r="A3656" t="s">
        <v>3781</v>
      </c>
      <c r="B3656">
        <v>37</v>
      </c>
      <c r="C3656" t="s">
        <v>101</v>
      </c>
      <c r="D3656" t="s">
        <v>102</v>
      </c>
      <c r="E3656">
        <v>27</v>
      </c>
      <c r="F3656" t="s">
        <v>109</v>
      </c>
      <c r="G3656" t="s">
        <v>110</v>
      </c>
      <c r="H3656" s="5">
        <v>805</v>
      </c>
      <c r="I3656" s="5">
        <v>21556.98</v>
      </c>
      <c r="J3656" t="s">
        <v>140</v>
      </c>
      <c r="K3656" t="s">
        <v>106</v>
      </c>
      <c r="L3656">
        <v>1</v>
      </c>
      <c r="M3656">
        <v>0</v>
      </c>
      <c r="N3656">
        <v>5</v>
      </c>
      <c r="O3656" s="6">
        <v>0</v>
      </c>
      <c r="P3656" t="s">
        <v>107</v>
      </c>
      <c r="Q3656" t="s">
        <v>107</v>
      </c>
      <c r="R3656">
        <f>IF(F3656="Monthly",2,0)
+IF(E3656&lt;=6,2,0)
+IF(N3656&lt;=2,2,0)
+IF(L3656&gt;=4,2,0)
+IF(M3656&gt;=2,1,0)
+IF(H3656&gt;=_xlfn.PERCENTILE.INC($H$2:$H$10001,0.75),1,0)</f>
        <v>1</v>
      </c>
      <c r="S3656" t="str">
        <f>IF(R3656&gt;=7,"High",IF(R3656&gt;=4,"Medium","Low"))</f>
        <v>Low</v>
      </c>
    </row>
    <row r="3657" spans="1:19">
      <c r="A3657" t="s">
        <v>3782</v>
      </c>
      <c r="B3657">
        <v>27</v>
      </c>
      <c r="C3657" t="s">
        <v>101</v>
      </c>
      <c r="D3657" t="s">
        <v>131</v>
      </c>
      <c r="E3657">
        <v>29</v>
      </c>
      <c r="F3657" t="s">
        <v>109</v>
      </c>
      <c r="G3657" t="s">
        <v>129</v>
      </c>
      <c r="H3657" s="5">
        <v>999</v>
      </c>
      <c r="I3657" s="5">
        <v>25659.77</v>
      </c>
      <c r="J3657" t="s">
        <v>134</v>
      </c>
      <c r="K3657" t="s">
        <v>106</v>
      </c>
      <c r="L3657">
        <v>0</v>
      </c>
      <c r="M3657">
        <v>0</v>
      </c>
      <c r="N3657">
        <v>5</v>
      </c>
      <c r="O3657" s="6">
        <v>10</v>
      </c>
      <c r="P3657" t="s">
        <v>107</v>
      </c>
      <c r="Q3657" t="s">
        <v>107</v>
      </c>
      <c r="R3657">
        <f>IF(F3657="Monthly",2,0)
+IF(E3657&lt;=6,2,0)
+IF(N3657&lt;=2,2,0)
+IF(L3657&gt;=4,2,0)
+IF(M3657&gt;=2,1,0)
+IF(H3657&gt;=_xlfn.PERCENTILE.INC($H$2:$H$10001,0.75),1,0)</f>
        <v>1</v>
      </c>
      <c r="S3657" t="str">
        <f>IF(R3657&gt;=7,"High",IF(R3657&gt;=4,"Medium","Low"))</f>
        <v>Low</v>
      </c>
    </row>
    <row r="3658" spans="1:19">
      <c r="A3658" t="s">
        <v>3783</v>
      </c>
      <c r="B3658">
        <v>32</v>
      </c>
      <c r="C3658" t="s">
        <v>101</v>
      </c>
      <c r="D3658" t="s">
        <v>131</v>
      </c>
      <c r="E3658">
        <v>48</v>
      </c>
      <c r="F3658" t="s">
        <v>103</v>
      </c>
      <c r="G3658" t="s">
        <v>110</v>
      </c>
      <c r="H3658" s="5">
        <v>698</v>
      </c>
      <c r="I3658" s="5">
        <v>33266.19</v>
      </c>
      <c r="J3658" t="s">
        <v>105</v>
      </c>
      <c r="K3658" t="s">
        <v>106</v>
      </c>
      <c r="L3658">
        <v>2</v>
      </c>
      <c r="M3658">
        <v>1</v>
      </c>
      <c r="N3658">
        <v>4</v>
      </c>
      <c r="O3658" s="6">
        <v>0</v>
      </c>
      <c r="P3658" t="s">
        <v>107</v>
      </c>
      <c r="Q3658" t="s">
        <v>106</v>
      </c>
      <c r="R3658">
        <f>IF(F3658="Monthly",2,0)
+IF(E3658&lt;=6,2,0)
+IF(N3658&lt;=2,2,0)
+IF(L3658&gt;=4,2,0)
+IF(M3658&gt;=2,1,0)
+IF(H3658&gt;=_xlfn.PERCENTILE.INC($H$2:$H$10001,0.75),1,0)</f>
        <v>2</v>
      </c>
      <c r="S3658" t="str">
        <f>IF(R3658&gt;=7,"High",IF(R3658&gt;=4,"Medium","Low"))</f>
        <v>Low</v>
      </c>
    </row>
    <row r="3659" spans="1:19">
      <c r="A3659" t="s">
        <v>3784</v>
      </c>
      <c r="B3659">
        <v>37</v>
      </c>
      <c r="C3659" t="s">
        <v>101</v>
      </c>
      <c r="D3659" t="s">
        <v>131</v>
      </c>
      <c r="E3659">
        <v>22</v>
      </c>
      <c r="F3659" t="s">
        <v>103</v>
      </c>
      <c r="G3659" t="s">
        <v>104</v>
      </c>
      <c r="H3659" s="5">
        <v>436</v>
      </c>
      <c r="I3659" s="5">
        <v>9470.15</v>
      </c>
      <c r="J3659" t="s">
        <v>134</v>
      </c>
      <c r="K3659" t="s">
        <v>106</v>
      </c>
      <c r="L3659">
        <v>0</v>
      </c>
      <c r="M3659">
        <v>0</v>
      </c>
      <c r="N3659">
        <v>4</v>
      </c>
      <c r="O3659" s="6">
        <v>0</v>
      </c>
      <c r="P3659" t="s">
        <v>107</v>
      </c>
      <c r="Q3659" t="s">
        <v>107</v>
      </c>
      <c r="R3659">
        <f>IF(F3659="Monthly",2,0)
+IF(E3659&lt;=6,2,0)
+IF(N3659&lt;=2,2,0)
+IF(L3659&gt;=4,2,0)
+IF(M3659&gt;=2,1,0)
+IF(H3659&gt;=_xlfn.PERCENTILE.INC($H$2:$H$10001,0.75),1,0)</f>
        <v>2</v>
      </c>
      <c r="S3659" t="str">
        <f>IF(R3659&gt;=7,"High",IF(R3659&gt;=4,"Medium","Low"))</f>
        <v>Low</v>
      </c>
    </row>
    <row r="3660" spans="1:19">
      <c r="A3660" t="s">
        <v>3785</v>
      </c>
      <c r="B3660">
        <v>45</v>
      </c>
      <c r="C3660" t="s">
        <v>112</v>
      </c>
      <c r="D3660" t="s">
        <v>113</v>
      </c>
      <c r="E3660">
        <v>27</v>
      </c>
      <c r="F3660" t="s">
        <v>103</v>
      </c>
      <c r="G3660" t="s">
        <v>110</v>
      </c>
      <c r="H3660" s="5">
        <v>704</v>
      </c>
      <c r="I3660" s="5">
        <v>19063.18</v>
      </c>
      <c r="J3660" t="s">
        <v>115</v>
      </c>
      <c r="K3660" t="s">
        <v>106</v>
      </c>
      <c r="L3660">
        <v>3</v>
      </c>
      <c r="M3660">
        <v>1</v>
      </c>
      <c r="N3660">
        <v>4</v>
      </c>
      <c r="O3660" s="6">
        <v>0</v>
      </c>
      <c r="P3660" t="s">
        <v>107</v>
      </c>
      <c r="Q3660" t="s">
        <v>107</v>
      </c>
      <c r="R3660">
        <f>IF(F3660="Monthly",2,0)
+IF(E3660&lt;=6,2,0)
+IF(N3660&lt;=2,2,0)
+IF(L3660&gt;=4,2,0)
+IF(M3660&gt;=2,1,0)
+IF(H3660&gt;=_xlfn.PERCENTILE.INC($H$2:$H$10001,0.75),1,0)</f>
        <v>2</v>
      </c>
      <c r="S3660" t="str">
        <f>IF(R3660&gt;=7,"High",IF(R3660&gt;=4,"Medium","Low"))</f>
        <v>Low</v>
      </c>
    </row>
    <row r="3661" spans="1:19">
      <c r="A3661" t="s">
        <v>3786</v>
      </c>
      <c r="B3661">
        <v>29</v>
      </c>
      <c r="C3661" t="s">
        <v>112</v>
      </c>
      <c r="D3661" t="s">
        <v>126</v>
      </c>
      <c r="E3661">
        <v>20</v>
      </c>
      <c r="F3661" t="s">
        <v>103</v>
      </c>
      <c r="G3661" t="s">
        <v>129</v>
      </c>
      <c r="H3661" s="5">
        <v>967</v>
      </c>
      <c r="I3661" s="5">
        <v>19787.169999999998</v>
      </c>
      <c r="J3661" t="s">
        <v>117</v>
      </c>
      <c r="K3661" t="s">
        <v>106</v>
      </c>
      <c r="L3661">
        <v>1</v>
      </c>
      <c r="M3661">
        <v>0</v>
      </c>
      <c r="N3661">
        <v>5</v>
      </c>
      <c r="O3661" s="6">
        <v>0</v>
      </c>
      <c r="P3661" t="s">
        <v>106</v>
      </c>
      <c r="Q3661" t="s">
        <v>107</v>
      </c>
      <c r="R3661">
        <f>IF(F3661="Monthly",2,0)
+IF(E3661&lt;=6,2,0)
+IF(N3661&lt;=2,2,0)
+IF(L3661&gt;=4,2,0)
+IF(M3661&gt;=2,1,0)
+IF(H3661&gt;=_xlfn.PERCENTILE.INC($H$2:$H$10001,0.75),1,0)</f>
        <v>3</v>
      </c>
      <c r="S3661" t="str">
        <f>IF(R3661&gt;=7,"High",IF(R3661&gt;=4,"Medium","Low"))</f>
        <v>Low</v>
      </c>
    </row>
    <row r="3662" spans="1:19">
      <c r="A3662" t="s">
        <v>3787</v>
      </c>
      <c r="B3662">
        <v>30</v>
      </c>
      <c r="C3662" t="s">
        <v>112</v>
      </c>
      <c r="D3662" t="s">
        <v>102</v>
      </c>
      <c r="E3662">
        <v>29</v>
      </c>
      <c r="F3662" t="s">
        <v>109</v>
      </c>
      <c r="G3662" t="s">
        <v>104</v>
      </c>
      <c r="H3662" s="5">
        <v>477</v>
      </c>
      <c r="I3662" s="5">
        <v>14110.07</v>
      </c>
      <c r="J3662" t="s">
        <v>105</v>
      </c>
      <c r="K3662" t="s">
        <v>106</v>
      </c>
      <c r="L3662">
        <v>0</v>
      </c>
      <c r="M3662">
        <v>0</v>
      </c>
      <c r="N3662">
        <v>4</v>
      </c>
      <c r="O3662" s="6">
        <v>0</v>
      </c>
      <c r="P3662" t="s">
        <v>107</v>
      </c>
      <c r="Q3662" t="s">
        <v>107</v>
      </c>
      <c r="R3662">
        <f>IF(F3662="Monthly",2,0)
+IF(E3662&lt;=6,2,0)
+IF(N3662&lt;=2,2,0)
+IF(L3662&gt;=4,2,0)
+IF(M3662&gt;=2,1,0)
+IF(H3662&gt;=_xlfn.PERCENTILE.INC($H$2:$H$10001,0.75),1,0)</f>
        <v>0</v>
      </c>
      <c r="S3662" t="str">
        <f>IF(R3662&gt;=7,"High",IF(R3662&gt;=4,"Medium","Low"))</f>
        <v>Low</v>
      </c>
    </row>
    <row r="3663" spans="1:19">
      <c r="A3663" t="s">
        <v>3788</v>
      </c>
      <c r="B3663">
        <v>51</v>
      </c>
      <c r="C3663" t="s">
        <v>101</v>
      </c>
      <c r="D3663" t="s">
        <v>126</v>
      </c>
      <c r="E3663">
        <v>20</v>
      </c>
      <c r="F3663" t="s">
        <v>103</v>
      </c>
      <c r="G3663" t="s">
        <v>110</v>
      </c>
      <c r="H3663" s="5">
        <v>810</v>
      </c>
      <c r="I3663" s="5">
        <v>16117.63</v>
      </c>
      <c r="J3663" t="s">
        <v>117</v>
      </c>
      <c r="K3663" t="s">
        <v>106</v>
      </c>
      <c r="L3663">
        <v>3</v>
      </c>
      <c r="M3663">
        <v>1</v>
      </c>
      <c r="N3663">
        <v>4</v>
      </c>
      <c r="O3663" s="6">
        <v>0</v>
      </c>
      <c r="P3663" t="s">
        <v>107</v>
      </c>
      <c r="Q3663" t="s">
        <v>107</v>
      </c>
      <c r="R3663">
        <f>IF(F3663="Monthly",2,0)
+IF(E3663&lt;=6,2,0)
+IF(N3663&lt;=2,2,0)
+IF(L3663&gt;=4,2,0)
+IF(M3663&gt;=2,1,0)
+IF(H3663&gt;=_xlfn.PERCENTILE.INC($H$2:$H$10001,0.75),1,0)</f>
        <v>3</v>
      </c>
      <c r="S3663" t="str">
        <f>IF(R3663&gt;=7,"High",IF(R3663&gt;=4,"Medium","Low"))</f>
        <v>Low</v>
      </c>
    </row>
    <row r="3664" spans="1:19">
      <c r="A3664" t="s">
        <v>3789</v>
      </c>
      <c r="B3664">
        <v>29</v>
      </c>
      <c r="C3664" t="s">
        <v>101</v>
      </c>
      <c r="D3664" t="s">
        <v>113</v>
      </c>
      <c r="E3664">
        <v>26</v>
      </c>
      <c r="F3664" t="s">
        <v>109</v>
      </c>
      <c r="G3664" t="s">
        <v>129</v>
      </c>
      <c r="H3664" s="5">
        <v>1014</v>
      </c>
      <c r="I3664" s="5">
        <v>25689.85</v>
      </c>
      <c r="J3664" t="s">
        <v>134</v>
      </c>
      <c r="K3664" t="s">
        <v>106</v>
      </c>
      <c r="L3664">
        <v>2</v>
      </c>
      <c r="M3664">
        <v>1</v>
      </c>
      <c r="N3664">
        <v>5</v>
      </c>
      <c r="O3664" s="6">
        <v>0</v>
      </c>
      <c r="P3664" t="s">
        <v>107</v>
      </c>
      <c r="Q3664" t="s">
        <v>107</v>
      </c>
      <c r="R3664">
        <f>IF(F3664="Monthly",2,0)
+IF(E3664&lt;=6,2,0)
+IF(N3664&lt;=2,2,0)
+IF(L3664&gt;=4,2,0)
+IF(M3664&gt;=2,1,0)
+IF(H3664&gt;=_xlfn.PERCENTILE.INC($H$2:$H$10001,0.75),1,0)</f>
        <v>1</v>
      </c>
      <c r="S3664" t="str">
        <f>IF(R3664&gt;=7,"High",IF(R3664&gt;=4,"Medium","Low"))</f>
        <v>Low</v>
      </c>
    </row>
    <row r="3665" spans="1:19">
      <c r="A3665" t="s">
        <v>3790</v>
      </c>
      <c r="B3665">
        <v>49</v>
      </c>
      <c r="C3665" t="s">
        <v>112</v>
      </c>
      <c r="D3665" t="s">
        <v>119</v>
      </c>
      <c r="E3665">
        <v>60</v>
      </c>
      <c r="F3665" t="s">
        <v>103</v>
      </c>
      <c r="G3665" t="s">
        <v>110</v>
      </c>
      <c r="H3665" s="5">
        <v>649</v>
      </c>
      <c r="I3665" s="5">
        <v>39846.97</v>
      </c>
      <c r="J3665" t="s">
        <v>140</v>
      </c>
      <c r="K3665" t="s">
        <v>106</v>
      </c>
      <c r="L3665">
        <v>0</v>
      </c>
      <c r="M3665">
        <v>0</v>
      </c>
      <c r="N3665">
        <v>5</v>
      </c>
      <c r="O3665" s="6">
        <v>0</v>
      </c>
      <c r="P3665" t="s">
        <v>107</v>
      </c>
      <c r="Q3665" t="s">
        <v>107</v>
      </c>
      <c r="R3665">
        <f>IF(F3665="Monthly",2,0)
+IF(E3665&lt;=6,2,0)
+IF(N3665&lt;=2,2,0)
+IF(L3665&gt;=4,2,0)
+IF(M3665&gt;=2,1,0)
+IF(H3665&gt;=_xlfn.PERCENTILE.INC($H$2:$H$10001,0.75),1,0)</f>
        <v>2</v>
      </c>
      <c r="S3665" t="str">
        <f>IF(R3665&gt;=7,"High",IF(R3665&gt;=4,"Medium","Low"))</f>
        <v>Low</v>
      </c>
    </row>
    <row r="3666" spans="1:19">
      <c r="A3666" t="s">
        <v>3791</v>
      </c>
      <c r="B3666">
        <v>18</v>
      </c>
      <c r="C3666" t="s">
        <v>101</v>
      </c>
      <c r="D3666" t="s">
        <v>159</v>
      </c>
      <c r="E3666">
        <v>37</v>
      </c>
      <c r="F3666" t="s">
        <v>109</v>
      </c>
      <c r="G3666" t="s">
        <v>110</v>
      </c>
      <c r="H3666" s="5">
        <v>780</v>
      </c>
      <c r="I3666" s="5">
        <v>28872.22</v>
      </c>
      <c r="J3666" t="s">
        <v>117</v>
      </c>
      <c r="K3666" t="s">
        <v>106</v>
      </c>
      <c r="L3666">
        <v>0</v>
      </c>
      <c r="M3666">
        <v>0</v>
      </c>
      <c r="N3666">
        <v>5</v>
      </c>
      <c r="O3666" s="6">
        <v>0</v>
      </c>
      <c r="P3666" t="s">
        <v>107</v>
      </c>
      <c r="Q3666" t="s">
        <v>107</v>
      </c>
      <c r="R3666">
        <f>IF(F3666="Monthly",2,0)
+IF(E3666&lt;=6,2,0)
+IF(N3666&lt;=2,2,0)
+IF(L3666&gt;=4,2,0)
+IF(M3666&gt;=2,1,0)
+IF(H3666&gt;=_xlfn.PERCENTILE.INC($H$2:$H$10001,0.75),1,0)</f>
        <v>0</v>
      </c>
      <c r="S3666" t="str">
        <f>IF(R3666&gt;=7,"High",IF(R3666&gt;=4,"Medium","Low"))</f>
        <v>Low</v>
      </c>
    </row>
    <row r="3667" spans="1:19">
      <c r="A3667" t="s">
        <v>3792</v>
      </c>
      <c r="B3667">
        <v>26</v>
      </c>
      <c r="C3667" t="s">
        <v>112</v>
      </c>
      <c r="D3667" t="s">
        <v>128</v>
      </c>
      <c r="E3667">
        <v>30</v>
      </c>
      <c r="F3667" t="s">
        <v>103</v>
      </c>
      <c r="G3667" t="s">
        <v>110</v>
      </c>
      <c r="H3667" s="5">
        <v>696</v>
      </c>
      <c r="I3667" s="5">
        <v>20389</v>
      </c>
      <c r="J3667" t="s">
        <v>105</v>
      </c>
      <c r="K3667" t="s">
        <v>106</v>
      </c>
      <c r="L3667">
        <v>0</v>
      </c>
      <c r="M3667">
        <v>0</v>
      </c>
      <c r="N3667">
        <v>5</v>
      </c>
      <c r="O3667" s="6">
        <v>0</v>
      </c>
      <c r="P3667" t="s">
        <v>107</v>
      </c>
      <c r="Q3667" t="s">
        <v>107</v>
      </c>
      <c r="R3667">
        <f>IF(F3667="Monthly",2,0)
+IF(E3667&lt;=6,2,0)
+IF(N3667&lt;=2,2,0)
+IF(L3667&gt;=4,2,0)
+IF(M3667&gt;=2,1,0)
+IF(H3667&gt;=_xlfn.PERCENTILE.INC($H$2:$H$10001,0.75),1,0)</f>
        <v>2</v>
      </c>
      <c r="S3667" t="str">
        <f>IF(R3667&gt;=7,"High",IF(R3667&gt;=4,"Medium","Low"))</f>
        <v>Low</v>
      </c>
    </row>
    <row r="3668" spans="1:19">
      <c r="A3668" t="s">
        <v>3793</v>
      </c>
      <c r="B3668">
        <v>43</v>
      </c>
      <c r="C3668" t="s">
        <v>112</v>
      </c>
      <c r="D3668" t="s">
        <v>126</v>
      </c>
      <c r="E3668">
        <v>26</v>
      </c>
      <c r="F3668" t="s">
        <v>109</v>
      </c>
      <c r="G3668" t="s">
        <v>104</v>
      </c>
      <c r="H3668" s="5">
        <v>536</v>
      </c>
      <c r="I3668" s="5">
        <v>12913.8</v>
      </c>
      <c r="J3668" t="s">
        <v>117</v>
      </c>
      <c r="K3668" t="s">
        <v>106</v>
      </c>
      <c r="L3668">
        <v>1</v>
      </c>
      <c r="M3668">
        <v>0</v>
      </c>
      <c r="N3668">
        <v>5</v>
      </c>
      <c r="O3668" s="6">
        <v>5</v>
      </c>
      <c r="P3668" t="s">
        <v>106</v>
      </c>
      <c r="Q3668" t="s">
        <v>107</v>
      </c>
      <c r="R3668">
        <f>IF(F3668="Monthly",2,0)
+IF(E3668&lt;=6,2,0)
+IF(N3668&lt;=2,2,0)
+IF(L3668&gt;=4,2,0)
+IF(M3668&gt;=2,1,0)
+IF(H3668&gt;=_xlfn.PERCENTILE.INC($H$2:$H$10001,0.75),1,0)</f>
        <v>0</v>
      </c>
      <c r="S3668" t="str">
        <f>IF(R3668&gt;=7,"High",IF(R3668&gt;=4,"Medium","Low"))</f>
        <v>Low</v>
      </c>
    </row>
    <row r="3669" spans="1:19">
      <c r="A3669" t="s">
        <v>3794</v>
      </c>
      <c r="B3669">
        <v>18</v>
      </c>
      <c r="C3669" t="s">
        <v>112</v>
      </c>
      <c r="D3669" t="s">
        <v>119</v>
      </c>
      <c r="E3669">
        <v>24</v>
      </c>
      <c r="F3669" t="s">
        <v>103</v>
      </c>
      <c r="G3669" t="s">
        <v>104</v>
      </c>
      <c r="H3669" s="5">
        <v>393</v>
      </c>
      <c r="I3669" s="5">
        <v>9225.83</v>
      </c>
      <c r="J3669" t="s">
        <v>105</v>
      </c>
      <c r="K3669" t="s">
        <v>106</v>
      </c>
      <c r="L3669">
        <v>0</v>
      </c>
      <c r="M3669">
        <v>0</v>
      </c>
      <c r="N3669">
        <v>5</v>
      </c>
      <c r="O3669" s="6">
        <v>0</v>
      </c>
      <c r="P3669" t="s">
        <v>107</v>
      </c>
      <c r="Q3669" t="s">
        <v>107</v>
      </c>
      <c r="R3669">
        <f>IF(F3669="Monthly",2,0)
+IF(E3669&lt;=6,2,0)
+IF(N3669&lt;=2,2,0)
+IF(L3669&gt;=4,2,0)
+IF(M3669&gt;=2,1,0)
+IF(H3669&gt;=_xlfn.PERCENTILE.INC($H$2:$H$10001,0.75),1,0)</f>
        <v>2</v>
      </c>
      <c r="S3669" t="str">
        <f>IF(R3669&gt;=7,"High",IF(R3669&gt;=4,"Medium","Low"))</f>
        <v>Low</v>
      </c>
    </row>
    <row r="3670" spans="1:19">
      <c r="A3670" t="s">
        <v>3795</v>
      </c>
      <c r="B3670">
        <v>40</v>
      </c>
      <c r="C3670" t="s">
        <v>101</v>
      </c>
      <c r="D3670" t="s">
        <v>137</v>
      </c>
      <c r="E3670">
        <v>22</v>
      </c>
      <c r="F3670" t="s">
        <v>103</v>
      </c>
      <c r="G3670" t="s">
        <v>104</v>
      </c>
      <c r="H3670" s="5">
        <v>482</v>
      </c>
      <c r="I3670" s="5">
        <v>10582.67</v>
      </c>
      <c r="J3670" t="s">
        <v>105</v>
      </c>
      <c r="K3670" t="s">
        <v>106</v>
      </c>
      <c r="L3670">
        <v>0</v>
      </c>
      <c r="M3670">
        <v>0</v>
      </c>
      <c r="N3670">
        <v>4</v>
      </c>
      <c r="O3670" s="6">
        <v>0</v>
      </c>
      <c r="P3670" t="s">
        <v>107</v>
      </c>
      <c r="Q3670" t="s">
        <v>107</v>
      </c>
      <c r="R3670">
        <f>IF(F3670="Monthly",2,0)
+IF(E3670&lt;=6,2,0)
+IF(N3670&lt;=2,2,0)
+IF(L3670&gt;=4,2,0)
+IF(M3670&gt;=2,1,0)
+IF(H3670&gt;=_xlfn.PERCENTILE.INC($H$2:$H$10001,0.75),1,0)</f>
        <v>2</v>
      </c>
      <c r="S3670" t="str">
        <f>IF(R3670&gt;=7,"High",IF(R3670&gt;=4,"Medium","Low"))</f>
        <v>Low</v>
      </c>
    </row>
    <row r="3671" spans="1:19">
      <c r="A3671" t="s">
        <v>3796</v>
      </c>
      <c r="B3671">
        <v>30</v>
      </c>
      <c r="C3671" t="s">
        <v>101</v>
      </c>
      <c r="D3671" t="s">
        <v>128</v>
      </c>
      <c r="E3671">
        <v>43</v>
      </c>
      <c r="F3671" t="s">
        <v>103</v>
      </c>
      <c r="G3671" t="s">
        <v>104</v>
      </c>
      <c r="H3671" s="5">
        <v>424</v>
      </c>
      <c r="I3671" s="5">
        <v>18524.45</v>
      </c>
      <c r="J3671" t="s">
        <v>105</v>
      </c>
      <c r="K3671" t="s">
        <v>106</v>
      </c>
      <c r="L3671">
        <v>1</v>
      </c>
      <c r="M3671">
        <v>0</v>
      </c>
      <c r="N3671">
        <v>5</v>
      </c>
      <c r="O3671" s="6">
        <v>0</v>
      </c>
      <c r="P3671" t="s">
        <v>106</v>
      </c>
      <c r="Q3671" t="s">
        <v>106</v>
      </c>
      <c r="R3671">
        <f>IF(F3671="Monthly",2,0)
+IF(E3671&lt;=6,2,0)
+IF(N3671&lt;=2,2,0)
+IF(L3671&gt;=4,2,0)
+IF(M3671&gt;=2,1,0)
+IF(H3671&gt;=_xlfn.PERCENTILE.INC($H$2:$H$10001,0.75),1,0)</f>
        <v>2</v>
      </c>
      <c r="S3671" t="str">
        <f>IF(R3671&gt;=7,"High",IF(R3671&gt;=4,"Medium","Low"))</f>
        <v>Low</v>
      </c>
    </row>
    <row r="3672" spans="1:19">
      <c r="A3672" t="s">
        <v>3797</v>
      </c>
      <c r="B3672">
        <v>35</v>
      </c>
      <c r="C3672" t="s">
        <v>112</v>
      </c>
      <c r="D3672" t="s">
        <v>133</v>
      </c>
      <c r="E3672">
        <v>49</v>
      </c>
      <c r="F3672" t="s">
        <v>121</v>
      </c>
      <c r="G3672" t="s">
        <v>104</v>
      </c>
      <c r="H3672" s="5">
        <v>459</v>
      </c>
      <c r="I3672" s="5">
        <v>19626.59</v>
      </c>
      <c r="J3672" t="s">
        <v>105</v>
      </c>
      <c r="K3672" t="s">
        <v>106</v>
      </c>
      <c r="L3672">
        <v>0</v>
      </c>
      <c r="M3672">
        <v>0</v>
      </c>
      <c r="N3672">
        <v>5</v>
      </c>
      <c r="O3672" s="6">
        <v>15</v>
      </c>
      <c r="P3672" t="s">
        <v>107</v>
      </c>
      <c r="Q3672" t="s">
        <v>107</v>
      </c>
      <c r="R3672">
        <f>IF(F3672="Monthly",2,0)
+IF(E3672&lt;=6,2,0)
+IF(N3672&lt;=2,2,0)
+IF(L3672&gt;=4,2,0)
+IF(M3672&gt;=2,1,0)
+IF(H3672&gt;=_xlfn.PERCENTILE.INC($H$2:$H$10001,0.75),1,0)</f>
        <v>0</v>
      </c>
      <c r="S3672" t="str">
        <f>IF(R3672&gt;=7,"High",IF(R3672&gt;=4,"Medium","Low"))</f>
        <v>Low</v>
      </c>
    </row>
    <row r="3673" spans="1:19">
      <c r="A3673" t="s">
        <v>3798</v>
      </c>
      <c r="B3673">
        <v>31</v>
      </c>
      <c r="C3673" t="s">
        <v>101</v>
      </c>
      <c r="D3673" t="s">
        <v>102</v>
      </c>
      <c r="E3673">
        <v>25</v>
      </c>
      <c r="F3673" t="s">
        <v>103</v>
      </c>
      <c r="G3673" t="s">
        <v>104</v>
      </c>
      <c r="H3673" s="5">
        <v>552</v>
      </c>
      <c r="I3673" s="5">
        <v>14126.47</v>
      </c>
      <c r="J3673" t="s">
        <v>115</v>
      </c>
      <c r="K3673" t="s">
        <v>106</v>
      </c>
      <c r="L3673">
        <v>1</v>
      </c>
      <c r="M3673">
        <v>0</v>
      </c>
      <c r="N3673">
        <v>5</v>
      </c>
      <c r="O3673" s="6">
        <v>0</v>
      </c>
      <c r="P3673" t="s">
        <v>107</v>
      </c>
      <c r="Q3673" t="s">
        <v>107</v>
      </c>
      <c r="R3673">
        <f>IF(F3673="Monthly",2,0)
+IF(E3673&lt;=6,2,0)
+IF(N3673&lt;=2,2,0)
+IF(L3673&gt;=4,2,0)
+IF(M3673&gt;=2,1,0)
+IF(H3673&gt;=_xlfn.PERCENTILE.INC($H$2:$H$10001,0.75),1,0)</f>
        <v>2</v>
      </c>
      <c r="S3673" t="str">
        <f>IF(R3673&gt;=7,"High",IF(R3673&gt;=4,"Medium","Low"))</f>
        <v>Low</v>
      </c>
    </row>
    <row r="3674" spans="1:19">
      <c r="A3674" t="s">
        <v>3799</v>
      </c>
      <c r="B3674">
        <v>35</v>
      </c>
      <c r="C3674" t="s">
        <v>101</v>
      </c>
      <c r="D3674" t="s">
        <v>102</v>
      </c>
      <c r="E3674">
        <v>13</v>
      </c>
      <c r="F3674" t="s">
        <v>109</v>
      </c>
      <c r="G3674" t="s">
        <v>104</v>
      </c>
      <c r="H3674" s="5">
        <v>406</v>
      </c>
      <c r="I3674" s="5">
        <v>5370.45</v>
      </c>
      <c r="J3674" t="s">
        <v>105</v>
      </c>
      <c r="K3674" t="s">
        <v>107</v>
      </c>
      <c r="L3674">
        <v>0</v>
      </c>
      <c r="M3674">
        <v>0</v>
      </c>
      <c r="N3674">
        <v>5</v>
      </c>
      <c r="O3674" s="6">
        <v>0</v>
      </c>
      <c r="P3674" t="s">
        <v>106</v>
      </c>
      <c r="Q3674" t="s">
        <v>107</v>
      </c>
      <c r="R3674">
        <f>IF(F3674="Monthly",2,0)
+IF(E3674&lt;=6,2,0)
+IF(N3674&lt;=2,2,0)
+IF(L3674&gt;=4,2,0)
+IF(M3674&gt;=2,1,0)
+IF(H3674&gt;=_xlfn.PERCENTILE.INC($H$2:$H$10001,0.75),1,0)</f>
        <v>0</v>
      </c>
      <c r="S3674" t="str">
        <f>IF(R3674&gt;=7,"High",IF(R3674&gt;=4,"Medium","Low"))</f>
        <v>Low</v>
      </c>
    </row>
    <row r="3675" spans="1:19">
      <c r="A3675" t="s">
        <v>3800</v>
      </c>
      <c r="B3675">
        <v>33</v>
      </c>
      <c r="C3675" t="s">
        <v>101</v>
      </c>
      <c r="D3675" t="s">
        <v>113</v>
      </c>
      <c r="E3675">
        <v>32</v>
      </c>
      <c r="F3675" t="s">
        <v>109</v>
      </c>
      <c r="G3675" t="s">
        <v>104</v>
      </c>
      <c r="H3675" s="5">
        <v>528</v>
      </c>
      <c r="I3675" s="5">
        <v>16528.71</v>
      </c>
      <c r="J3675" t="s">
        <v>117</v>
      </c>
      <c r="K3675" t="s">
        <v>106</v>
      </c>
      <c r="L3675">
        <v>0</v>
      </c>
      <c r="M3675">
        <v>0</v>
      </c>
      <c r="N3675">
        <v>5</v>
      </c>
      <c r="O3675" s="6">
        <v>5</v>
      </c>
      <c r="P3675" t="s">
        <v>106</v>
      </c>
      <c r="Q3675" t="s">
        <v>107</v>
      </c>
      <c r="R3675">
        <f>IF(F3675="Monthly",2,0)
+IF(E3675&lt;=6,2,0)
+IF(N3675&lt;=2,2,0)
+IF(L3675&gt;=4,2,0)
+IF(M3675&gt;=2,1,0)
+IF(H3675&gt;=_xlfn.PERCENTILE.INC($H$2:$H$10001,0.75),1,0)</f>
        <v>0</v>
      </c>
      <c r="S3675" t="str">
        <f>IF(R3675&gt;=7,"High",IF(R3675&gt;=4,"Medium","Low"))</f>
        <v>Low</v>
      </c>
    </row>
    <row r="3676" spans="1:19">
      <c r="A3676" t="s">
        <v>3801</v>
      </c>
      <c r="B3676">
        <v>26</v>
      </c>
      <c r="C3676" t="s">
        <v>112</v>
      </c>
      <c r="D3676" t="s">
        <v>137</v>
      </c>
      <c r="E3676">
        <v>35</v>
      </c>
      <c r="F3676" t="s">
        <v>103</v>
      </c>
      <c r="G3676" t="s">
        <v>110</v>
      </c>
      <c r="H3676" s="5">
        <v>712</v>
      </c>
      <c r="I3676" s="5">
        <v>24889.919999999998</v>
      </c>
      <c r="J3676" t="s">
        <v>140</v>
      </c>
      <c r="K3676" t="s">
        <v>107</v>
      </c>
      <c r="L3676">
        <v>2</v>
      </c>
      <c r="M3676">
        <v>1</v>
      </c>
      <c r="N3676">
        <v>4</v>
      </c>
      <c r="O3676" s="6">
        <v>0</v>
      </c>
      <c r="P3676" t="s">
        <v>106</v>
      </c>
      <c r="Q3676" t="s">
        <v>107</v>
      </c>
      <c r="R3676">
        <f>IF(F3676="Monthly",2,0)
+IF(E3676&lt;=6,2,0)
+IF(N3676&lt;=2,2,0)
+IF(L3676&gt;=4,2,0)
+IF(M3676&gt;=2,1,0)
+IF(H3676&gt;=_xlfn.PERCENTILE.INC($H$2:$H$10001,0.75),1,0)</f>
        <v>2</v>
      </c>
      <c r="S3676" t="str">
        <f>IF(R3676&gt;=7,"High",IF(R3676&gt;=4,"Medium","Low"))</f>
        <v>Low</v>
      </c>
    </row>
    <row r="3677" spans="1:19">
      <c r="A3677" t="s">
        <v>3802</v>
      </c>
      <c r="B3677">
        <v>26</v>
      </c>
      <c r="C3677" t="s">
        <v>101</v>
      </c>
      <c r="D3677" t="s">
        <v>159</v>
      </c>
      <c r="E3677">
        <v>40</v>
      </c>
      <c r="F3677" t="s">
        <v>103</v>
      </c>
      <c r="G3677" t="s">
        <v>110</v>
      </c>
      <c r="H3677" s="5">
        <v>784</v>
      </c>
      <c r="I3677" s="5">
        <v>31717.41</v>
      </c>
      <c r="J3677" t="s">
        <v>105</v>
      </c>
      <c r="K3677" t="s">
        <v>106</v>
      </c>
      <c r="L3677">
        <v>0</v>
      </c>
      <c r="M3677">
        <v>0</v>
      </c>
      <c r="N3677">
        <v>4</v>
      </c>
      <c r="O3677" s="6">
        <v>0</v>
      </c>
      <c r="P3677" t="s">
        <v>107</v>
      </c>
      <c r="Q3677" t="s">
        <v>107</v>
      </c>
      <c r="R3677">
        <f>IF(F3677="Monthly",2,0)
+IF(E3677&lt;=6,2,0)
+IF(N3677&lt;=2,2,0)
+IF(L3677&gt;=4,2,0)
+IF(M3677&gt;=2,1,0)
+IF(H3677&gt;=_xlfn.PERCENTILE.INC($H$2:$H$10001,0.75),1,0)</f>
        <v>2</v>
      </c>
      <c r="S3677" t="str">
        <f>IF(R3677&gt;=7,"High",IF(R3677&gt;=4,"Medium","Low"))</f>
        <v>Low</v>
      </c>
    </row>
    <row r="3678" spans="1:19">
      <c r="A3678" t="s">
        <v>3803</v>
      </c>
      <c r="B3678">
        <v>51</v>
      </c>
      <c r="C3678" t="s">
        <v>101</v>
      </c>
      <c r="D3678" t="s">
        <v>137</v>
      </c>
      <c r="E3678">
        <v>38</v>
      </c>
      <c r="F3678" t="s">
        <v>121</v>
      </c>
      <c r="G3678" t="s">
        <v>104</v>
      </c>
      <c r="H3678" s="5">
        <v>508</v>
      </c>
      <c r="I3678" s="5">
        <v>19276.89</v>
      </c>
      <c r="J3678" t="s">
        <v>115</v>
      </c>
      <c r="K3678" t="s">
        <v>106</v>
      </c>
      <c r="L3678">
        <v>0</v>
      </c>
      <c r="M3678">
        <v>0</v>
      </c>
      <c r="N3678">
        <v>5</v>
      </c>
      <c r="O3678" s="6">
        <v>0</v>
      </c>
      <c r="P3678" t="s">
        <v>106</v>
      </c>
      <c r="Q3678" t="s">
        <v>107</v>
      </c>
      <c r="R3678">
        <f>IF(F3678="Monthly",2,0)
+IF(E3678&lt;=6,2,0)
+IF(N3678&lt;=2,2,0)
+IF(L3678&gt;=4,2,0)
+IF(M3678&gt;=2,1,0)
+IF(H3678&gt;=_xlfn.PERCENTILE.INC($H$2:$H$10001,0.75),1,0)</f>
        <v>0</v>
      </c>
      <c r="S3678" t="str">
        <f>IF(R3678&gt;=7,"High",IF(R3678&gt;=4,"Medium","Low"))</f>
        <v>Low</v>
      </c>
    </row>
    <row r="3679" spans="1:19">
      <c r="A3679" t="s">
        <v>3804</v>
      </c>
      <c r="B3679">
        <v>41</v>
      </c>
      <c r="C3679" t="s">
        <v>101</v>
      </c>
      <c r="D3679" t="s">
        <v>123</v>
      </c>
      <c r="E3679">
        <v>51</v>
      </c>
      <c r="F3679" t="s">
        <v>109</v>
      </c>
      <c r="G3679" t="s">
        <v>129</v>
      </c>
      <c r="H3679" s="5">
        <v>954</v>
      </c>
      <c r="I3679" s="5">
        <v>49950.17</v>
      </c>
      <c r="J3679" t="s">
        <v>117</v>
      </c>
      <c r="K3679" t="s">
        <v>106</v>
      </c>
      <c r="L3679">
        <v>1</v>
      </c>
      <c r="M3679">
        <v>0</v>
      </c>
      <c r="N3679">
        <v>5</v>
      </c>
      <c r="O3679" s="6">
        <v>0</v>
      </c>
      <c r="P3679" t="s">
        <v>106</v>
      </c>
      <c r="Q3679" t="s">
        <v>107</v>
      </c>
      <c r="R3679">
        <f>IF(F3679="Monthly",2,0)
+IF(E3679&lt;=6,2,0)
+IF(N3679&lt;=2,2,0)
+IF(L3679&gt;=4,2,0)
+IF(M3679&gt;=2,1,0)
+IF(H3679&gt;=_xlfn.PERCENTILE.INC($H$2:$H$10001,0.75),1,0)</f>
        <v>1</v>
      </c>
      <c r="S3679" t="str">
        <f>IF(R3679&gt;=7,"High",IF(R3679&gt;=4,"Medium","Low"))</f>
        <v>Low</v>
      </c>
    </row>
    <row r="3680" spans="1:19">
      <c r="A3680" t="s">
        <v>3805</v>
      </c>
      <c r="B3680">
        <v>40</v>
      </c>
      <c r="C3680" t="s">
        <v>101</v>
      </c>
      <c r="D3680" t="s">
        <v>102</v>
      </c>
      <c r="E3680">
        <v>21</v>
      </c>
      <c r="F3680" t="s">
        <v>103</v>
      </c>
      <c r="G3680" t="s">
        <v>104</v>
      </c>
      <c r="H3680" s="5">
        <v>445</v>
      </c>
      <c r="I3680" s="5">
        <v>9613.39</v>
      </c>
      <c r="J3680" t="s">
        <v>105</v>
      </c>
      <c r="K3680" t="s">
        <v>106</v>
      </c>
      <c r="L3680">
        <v>5</v>
      </c>
      <c r="M3680">
        <v>3</v>
      </c>
      <c r="N3680">
        <v>2</v>
      </c>
      <c r="O3680" s="6">
        <v>0</v>
      </c>
      <c r="P3680" t="s">
        <v>107</v>
      </c>
      <c r="Q3680" t="s">
        <v>106</v>
      </c>
      <c r="R3680">
        <f>IF(F3680="Monthly",2,0)
+IF(E3680&lt;=6,2,0)
+IF(N3680&lt;=2,2,0)
+IF(L3680&gt;=4,2,0)
+IF(M3680&gt;=2,1,0)
+IF(H3680&gt;=_xlfn.PERCENTILE.INC($H$2:$H$10001,0.75),1,0)</f>
        <v>7</v>
      </c>
      <c r="S3680" t="str">
        <f>IF(R3680&gt;=7,"High",IF(R3680&gt;=4,"Medium","Low"))</f>
        <v>High</v>
      </c>
    </row>
    <row r="3681" spans="1:19">
      <c r="A3681" t="s">
        <v>3806</v>
      </c>
      <c r="B3681">
        <v>51</v>
      </c>
      <c r="C3681" t="s">
        <v>112</v>
      </c>
      <c r="D3681" t="s">
        <v>126</v>
      </c>
      <c r="E3681">
        <v>30</v>
      </c>
      <c r="F3681" t="s">
        <v>103</v>
      </c>
      <c r="G3681" t="s">
        <v>110</v>
      </c>
      <c r="H3681" s="5">
        <v>677</v>
      </c>
      <c r="I3681" s="5">
        <v>20374.169999999998</v>
      </c>
      <c r="J3681" t="s">
        <v>134</v>
      </c>
      <c r="K3681" t="s">
        <v>106</v>
      </c>
      <c r="L3681">
        <v>2</v>
      </c>
      <c r="M3681">
        <v>0</v>
      </c>
      <c r="N3681">
        <v>5</v>
      </c>
      <c r="O3681" s="6">
        <v>0</v>
      </c>
      <c r="P3681" t="s">
        <v>107</v>
      </c>
      <c r="Q3681" t="s">
        <v>106</v>
      </c>
      <c r="R3681">
        <f>IF(F3681="Monthly",2,0)
+IF(E3681&lt;=6,2,0)
+IF(N3681&lt;=2,2,0)
+IF(L3681&gt;=4,2,0)
+IF(M3681&gt;=2,1,0)
+IF(H3681&gt;=_xlfn.PERCENTILE.INC($H$2:$H$10001,0.75),1,0)</f>
        <v>2</v>
      </c>
      <c r="S3681" t="str">
        <f>IF(R3681&gt;=7,"High",IF(R3681&gt;=4,"Medium","Low"))</f>
        <v>Low</v>
      </c>
    </row>
    <row r="3682" spans="1:19">
      <c r="A3682" t="s">
        <v>3807</v>
      </c>
      <c r="B3682">
        <v>51</v>
      </c>
      <c r="C3682" t="s">
        <v>112</v>
      </c>
      <c r="D3682" t="s">
        <v>137</v>
      </c>
      <c r="E3682">
        <v>15</v>
      </c>
      <c r="F3682" t="s">
        <v>103</v>
      </c>
      <c r="G3682" t="s">
        <v>110</v>
      </c>
      <c r="H3682" s="5">
        <v>721</v>
      </c>
      <c r="I3682" s="5">
        <v>10751.49</v>
      </c>
      <c r="J3682" t="s">
        <v>140</v>
      </c>
      <c r="K3682" t="s">
        <v>106</v>
      </c>
      <c r="L3682">
        <v>2</v>
      </c>
      <c r="M3682">
        <v>2</v>
      </c>
      <c r="N3682">
        <v>4</v>
      </c>
      <c r="O3682" s="6">
        <v>0</v>
      </c>
      <c r="P3682" t="s">
        <v>106</v>
      </c>
      <c r="Q3682" t="s">
        <v>107</v>
      </c>
      <c r="R3682">
        <f>IF(F3682="Monthly",2,0)
+IF(E3682&lt;=6,2,0)
+IF(N3682&lt;=2,2,0)
+IF(L3682&gt;=4,2,0)
+IF(M3682&gt;=2,1,0)
+IF(H3682&gt;=_xlfn.PERCENTILE.INC($H$2:$H$10001,0.75),1,0)</f>
        <v>3</v>
      </c>
      <c r="S3682" t="str">
        <f>IF(R3682&gt;=7,"High",IF(R3682&gt;=4,"Medium","Low"))</f>
        <v>Low</v>
      </c>
    </row>
    <row r="3683" spans="1:19">
      <c r="A3683" t="s">
        <v>3808</v>
      </c>
      <c r="B3683">
        <v>37</v>
      </c>
      <c r="C3683" t="s">
        <v>112</v>
      </c>
      <c r="D3683" t="s">
        <v>159</v>
      </c>
      <c r="E3683">
        <v>45</v>
      </c>
      <c r="F3683" t="s">
        <v>121</v>
      </c>
      <c r="G3683" t="s">
        <v>129</v>
      </c>
      <c r="H3683" s="5">
        <v>1010</v>
      </c>
      <c r="I3683" s="5">
        <v>45283.48</v>
      </c>
      <c r="J3683" t="s">
        <v>134</v>
      </c>
      <c r="K3683" t="s">
        <v>106</v>
      </c>
      <c r="L3683">
        <v>0</v>
      </c>
      <c r="M3683">
        <v>0</v>
      </c>
      <c r="N3683">
        <v>4</v>
      </c>
      <c r="O3683" s="6">
        <v>0</v>
      </c>
      <c r="P3683" t="s">
        <v>106</v>
      </c>
      <c r="Q3683" t="s">
        <v>107</v>
      </c>
      <c r="R3683">
        <f>IF(F3683="Monthly",2,0)
+IF(E3683&lt;=6,2,0)
+IF(N3683&lt;=2,2,0)
+IF(L3683&gt;=4,2,0)
+IF(M3683&gt;=2,1,0)
+IF(H3683&gt;=_xlfn.PERCENTILE.INC($H$2:$H$10001,0.75),1,0)</f>
        <v>1</v>
      </c>
      <c r="S3683" t="str">
        <f>IF(R3683&gt;=7,"High",IF(R3683&gt;=4,"Medium","Low"))</f>
        <v>Low</v>
      </c>
    </row>
    <row r="3684" spans="1:19">
      <c r="A3684" t="s">
        <v>3809</v>
      </c>
      <c r="B3684">
        <v>35</v>
      </c>
      <c r="C3684" t="s">
        <v>101</v>
      </c>
      <c r="D3684" t="s">
        <v>119</v>
      </c>
      <c r="E3684">
        <v>59</v>
      </c>
      <c r="F3684" t="s">
        <v>121</v>
      </c>
      <c r="G3684" t="s">
        <v>110</v>
      </c>
      <c r="H3684" s="5">
        <v>670</v>
      </c>
      <c r="I3684" s="5">
        <v>34288.01</v>
      </c>
      <c r="J3684" t="s">
        <v>117</v>
      </c>
      <c r="K3684" t="s">
        <v>107</v>
      </c>
      <c r="L3684">
        <v>5</v>
      </c>
      <c r="M3684">
        <v>2</v>
      </c>
      <c r="N3684">
        <v>3</v>
      </c>
      <c r="O3684" s="6">
        <v>15</v>
      </c>
      <c r="P3684" t="s">
        <v>106</v>
      </c>
      <c r="Q3684" t="s">
        <v>107</v>
      </c>
      <c r="R3684">
        <f>IF(F3684="Monthly",2,0)
+IF(E3684&lt;=6,2,0)
+IF(N3684&lt;=2,2,0)
+IF(L3684&gt;=4,2,0)
+IF(M3684&gt;=2,1,0)
+IF(H3684&gt;=_xlfn.PERCENTILE.INC($H$2:$H$10001,0.75),1,0)</f>
        <v>3</v>
      </c>
      <c r="S3684" t="str">
        <f>IF(R3684&gt;=7,"High",IF(R3684&gt;=4,"Medium","Low"))</f>
        <v>Low</v>
      </c>
    </row>
    <row r="3685" spans="1:19">
      <c r="A3685" t="s">
        <v>3810</v>
      </c>
      <c r="B3685">
        <v>26</v>
      </c>
      <c r="C3685" t="s">
        <v>101</v>
      </c>
      <c r="D3685" t="s">
        <v>119</v>
      </c>
      <c r="E3685">
        <v>61</v>
      </c>
      <c r="F3685" t="s">
        <v>103</v>
      </c>
      <c r="G3685" t="s">
        <v>104</v>
      </c>
      <c r="H3685" s="5">
        <v>479</v>
      </c>
      <c r="I3685" s="5">
        <v>29715.38</v>
      </c>
      <c r="J3685" t="s">
        <v>115</v>
      </c>
      <c r="K3685" t="s">
        <v>106</v>
      </c>
      <c r="L3685">
        <v>0</v>
      </c>
      <c r="M3685">
        <v>0</v>
      </c>
      <c r="N3685">
        <v>5</v>
      </c>
      <c r="O3685" s="6">
        <v>0</v>
      </c>
      <c r="P3685" t="s">
        <v>107</v>
      </c>
      <c r="Q3685" t="s">
        <v>107</v>
      </c>
      <c r="R3685">
        <f>IF(F3685="Monthly",2,0)
+IF(E3685&lt;=6,2,0)
+IF(N3685&lt;=2,2,0)
+IF(L3685&gt;=4,2,0)
+IF(M3685&gt;=2,1,0)
+IF(H3685&gt;=_xlfn.PERCENTILE.INC($H$2:$H$10001,0.75),1,0)</f>
        <v>2</v>
      </c>
      <c r="S3685" t="str">
        <f>IF(R3685&gt;=7,"High",IF(R3685&gt;=4,"Medium","Low"))</f>
        <v>Low</v>
      </c>
    </row>
    <row r="3686" spans="1:19">
      <c r="A3686" t="s">
        <v>3811</v>
      </c>
      <c r="B3686">
        <v>46</v>
      </c>
      <c r="C3686" t="s">
        <v>101</v>
      </c>
      <c r="D3686" t="s">
        <v>137</v>
      </c>
      <c r="E3686">
        <v>35</v>
      </c>
      <c r="F3686" t="s">
        <v>121</v>
      </c>
      <c r="G3686" t="s">
        <v>104</v>
      </c>
      <c r="H3686" s="5">
        <v>429</v>
      </c>
      <c r="I3686" s="5">
        <v>13875.34</v>
      </c>
      <c r="J3686" t="s">
        <v>105</v>
      </c>
      <c r="K3686" t="s">
        <v>107</v>
      </c>
      <c r="L3686">
        <v>2</v>
      </c>
      <c r="M3686">
        <v>2</v>
      </c>
      <c r="N3686">
        <v>2</v>
      </c>
      <c r="O3686" s="6">
        <v>10</v>
      </c>
      <c r="P3686" t="s">
        <v>107</v>
      </c>
      <c r="Q3686" t="s">
        <v>107</v>
      </c>
      <c r="R3686">
        <f>IF(F3686="Monthly",2,0)
+IF(E3686&lt;=6,2,0)
+IF(N3686&lt;=2,2,0)
+IF(L3686&gt;=4,2,0)
+IF(M3686&gt;=2,1,0)
+IF(H3686&gt;=_xlfn.PERCENTILE.INC($H$2:$H$10001,0.75),1,0)</f>
        <v>3</v>
      </c>
      <c r="S3686" t="str">
        <f>IF(R3686&gt;=7,"High",IF(R3686&gt;=4,"Medium","Low"))</f>
        <v>Low</v>
      </c>
    </row>
    <row r="3687" spans="1:19">
      <c r="A3687" t="s">
        <v>3812</v>
      </c>
      <c r="B3687">
        <v>18</v>
      </c>
      <c r="C3687" t="s">
        <v>101</v>
      </c>
      <c r="D3687" t="s">
        <v>137</v>
      </c>
      <c r="E3687">
        <v>46</v>
      </c>
      <c r="F3687" t="s">
        <v>103</v>
      </c>
      <c r="G3687" t="s">
        <v>104</v>
      </c>
      <c r="H3687" s="5">
        <v>529</v>
      </c>
      <c r="I3687" s="5">
        <v>24359.88</v>
      </c>
      <c r="J3687" t="s">
        <v>115</v>
      </c>
      <c r="K3687" t="s">
        <v>106</v>
      </c>
      <c r="L3687">
        <v>0</v>
      </c>
      <c r="M3687">
        <v>0</v>
      </c>
      <c r="N3687">
        <v>5</v>
      </c>
      <c r="O3687" s="6">
        <v>0</v>
      </c>
      <c r="P3687" t="s">
        <v>107</v>
      </c>
      <c r="Q3687" t="s">
        <v>107</v>
      </c>
      <c r="R3687">
        <f>IF(F3687="Monthly",2,0)
+IF(E3687&lt;=6,2,0)
+IF(N3687&lt;=2,2,0)
+IF(L3687&gt;=4,2,0)
+IF(M3687&gt;=2,1,0)
+IF(H3687&gt;=_xlfn.PERCENTILE.INC($H$2:$H$10001,0.75),1,0)</f>
        <v>2</v>
      </c>
      <c r="S3687" t="str">
        <f>IF(R3687&gt;=7,"High",IF(R3687&gt;=4,"Medium","Low"))</f>
        <v>Low</v>
      </c>
    </row>
    <row r="3688" spans="1:19">
      <c r="A3688" t="s">
        <v>3813</v>
      </c>
      <c r="B3688">
        <v>36</v>
      </c>
      <c r="C3688" t="s">
        <v>112</v>
      </c>
      <c r="D3688" t="s">
        <v>119</v>
      </c>
      <c r="E3688">
        <v>15</v>
      </c>
      <c r="F3688" t="s">
        <v>109</v>
      </c>
      <c r="G3688" t="s">
        <v>110</v>
      </c>
      <c r="H3688" s="5">
        <v>796</v>
      </c>
      <c r="I3688" s="5">
        <v>12005.59</v>
      </c>
      <c r="J3688" t="s">
        <v>105</v>
      </c>
      <c r="K3688" t="s">
        <v>106</v>
      </c>
      <c r="L3688">
        <v>1</v>
      </c>
      <c r="M3688">
        <v>0</v>
      </c>
      <c r="N3688">
        <v>5</v>
      </c>
      <c r="O3688" s="6">
        <v>0</v>
      </c>
      <c r="P3688" t="s">
        <v>107</v>
      </c>
      <c r="Q3688" t="s">
        <v>107</v>
      </c>
      <c r="R3688">
        <f>IF(F3688="Monthly",2,0)
+IF(E3688&lt;=6,2,0)
+IF(N3688&lt;=2,2,0)
+IF(L3688&gt;=4,2,0)
+IF(M3688&gt;=2,1,0)
+IF(H3688&gt;=_xlfn.PERCENTILE.INC($H$2:$H$10001,0.75),1,0)</f>
        <v>1</v>
      </c>
      <c r="S3688" t="str">
        <f>IF(R3688&gt;=7,"High",IF(R3688&gt;=4,"Medium","Low"))</f>
        <v>Low</v>
      </c>
    </row>
    <row r="3689" spans="1:19">
      <c r="A3689" t="s">
        <v>3814</v>
      </c>
      <c r="B3689">
        <v>39</v>
      </c>
      <c r="C3689" t="s">
        <v>112</v>
      </c>
      <c r="D3689" t="s">
        <v>102</v>
      </c>
      <c r="E3689">
        <v>24</v>
      </c>
      <c r="F3689" t="s">
        <v>121</v>
      </c>
      <c r="G3689" t="s">
        <v>104</v>
      </c>
      <c r="H3689" s="5">
        <v>561</v>
      </c>
      <c r="I3689" s="5">
        <v>11147.31</v>
      </c>
      <c r="J3689" t="s">
        <v>105</v>
      </c>
      <c r="K3689" t="s">
        <v>106</v>
      </c>
      <c r="L3689">
        <v>1</v>
      </c>
      <c r="M3689">
        <v>0</v>
      </c>
      <c r="N3689">
        <v>5</v>
      </c>
      <c r="O3689" s="6">
        <v>15</v>
      </c>
      <c r="P3689" t="s">
        <v>107</v>
      </c>
      <c r="Q3689" t="s">
        <v>107</v>
      </c>
      <c r="R3689">
        <f>IF(F3689="Monthly",2,0)
+IF(E3689&lt;=6,2,0)
+IF(N3689&lt;=2,2,0)
+IF(L3689&gt;=4,2,0)
+IF(M3689&gt;=2,1,0)
+IF(H3689&gt;=_xlfn.PERCENTILE.INC($H$2:$H$10001,0.75),1,0)</f>
        <v>0</v>
      </c>
      <c r="S3689" t="str">
        <f>IF(R3689&gt;=7,"High",IF(R3689&gt;=4,"Medium","Low"))</f>
        <v>Low</v>
      </c>
    </row>
    <row r="3690" spans="1:19">
      <c r="A3690" t="s">
        <v>3815</v>
      </c>
      <c r="B3690">
        <v>50</v>
      </c>
      <c r="C3690" t="s">
        <v>101</v>
      </c>
      <c r="D3690" t="s">
        <v>133</v>
      </c>
      <c r="E3690">
        <v>35</v>
      </c>
      <c r="F3690" t="s">
        <v>109</v>
      </c>
      <c r="G3690" t="s">
        <v>110</v>
      </c>
      <c r="H3690" s="5">
        <v>778</v>
      </c>
      <c r="I3690" s="5">
        <v>27013.8</v>
      </c>
      <c r="J3690" t="s">
        <v>105</v>
      </c>
      <c r="K3690" t="s">
        <v>106</v>
      </c>
      <c r="L3690">
        <v>0</v>
      </c>
      <c r="M3690">
        <v>0</v>
      </c>
      <c r="N3690">
        <v>5</v>
      </c>
      <c r="O3690" s="6">
        <v>0</v>
      </c>
      <c r="P3690" t="s">
        <v>107</v>
      </c>
      <c r="Q3690" t="s">
        <v>107</v>
      </c>
      <c r="R3690">
        <f>IF(F3690="Monthly",2,0)
+IF(E3690&lt;=6,2,0)
+IF(N3690&lt;=2,2,0)
+IF(L3690&gt;=4,2,0)
+IF(M3690&gt;=2,1,0)
+IF(H3690&gt;=_xlfn.PERCENTILE.INC($H$2:$H$10001,0.75),1,0)</f>
        <v>0</v>
      </c>
      <c r="S3690" t="str">
        <f>IF(R3690&gt;=7,"High",IF(R3690&gt;=4,"Medium","Low"))</f>
        <v>Low</v>
      </c>
    </row>
    <row r="3691" spans="1:19">
      <c r="A3691" t="s">
        <v>3816</v>
      </c>
      <c r="B3691">
        <v>42</v>
      </c>
      <c r="C3691" t="s">
        <v>101</v>
      </c>
      <c r="D3691" t="s">
        <v>133</v>
      </c>
      <c r="E3691">
        <v>49</v>
      </c>
      <c r="F3691" t="s">
        <v>103</v>
      </c>
      <c r="G3691" t="s">
        <v>104</v>
      </c>
      <c r="H3691" s="5">
        <v>475</v>
      </c>
      <c r="I3691" s="5">
        <v>23673.21</v>
      </c>
      <c r="J3691" t="s">
        <v>117</v>
      </c>
      <c r="K3691" t="s">
        <v>107</v>
      </c>
      <c r="L3691">
        <v>2</v>
      </c>
      <c r="M3691">
        <v>0</v>
      </c>
      <c r="N3691">
        <v>4</v>
      </c>
      <c r="O3691" s="6">
        <v>0</v>
      </c>
      <c r="P3691" t="s">
        <v>107</v>
      </c>
      <c r="Q3691" t="s">
        <v>107</v>
      </c>
      <c r="R3691">
        <f>IF(F3691="Monthly",2,0)
+IF(E3691&lt;=6,2,0)
+IF(N3691&lt;=2,2,0)
+IF(L3691&gt;=4,2,0)
+IF(M3691&gt;=2,1,0)
+IF(H3691&gt;=_xlfn.PERCENTILE.INC($H$2:$H$10001,0.75),1,0)</f>
        <v>2</v>
      </c>
      <c r="S3691" t="str">
        <f>IF(R3691&gt;=7,"High",IF(R3691&gt;=4,"Medium","Low"))</f>
        <v>Low</v>
      </c>
    </row>
    <row r="3692" spans="1:19">
      <c r="A3692" t="s">
        <v>3817</v>
      </c>
      <c r="B3692">
        <v>47</v>
      </c>
      <c r="C3692" t="s">
        <v>112</v>
      </c>
      <c r="D3692" t="s">
        <v>137</v>
      </c>
      <c r="E3692">
        <v>37</v>
      </c>
      <c r="F3692" t="s">
        <v>109</v>
      </c>
      <c r="G3692" t="s">
        <v>110</v>
      </c>
      <c r="H3692" s="5">
        <v>690</v>
      </c>
      <c r="I3692" s="5">
        <v>25705.87</v>
      </c>
      <c r="J3692" t="s">
        <v>134</v>
      </c>
      <c r="K3692" t="s">
        <v>106</v>
      </c>
      <c r="L3692">
        <v>1</v>
      </c>
      <c r="M3692">
        <v>0</v>
      </c>
      <c r="N3692">
        <v>5</v>
      </c>
      <c r="O3692" s="6">
        <v>0</v>
      </c>
      <c r="P3692" t="s">
        <v>107</v>
      </c>
      <c r="Q3692" t="s">
        <v>107</v>
      </c>
      <c r="R3692">
        <f>IF(F3692="Monthly",2,0)
+IF(E3692&lt;=6,2,0)
+IF(N3692&lt;=2,2,0)
+IF(L3692&gt;=4,2,0)
+IF(M3692&gt;=2,1,0)
+IF(H3692&gt;=_xlfn.PERCENTILE.INC($H$2:$H$10001,0.75),1,0)</f>
        <v>0</v>
      </c>
      <c r="S3692" t="str">
        <f>IF(R3692&gt;=7,"High",IF(R3692&gt;=4,"Medium","Low"))</f>
        <v>Low</v>
      </c>
    </row>
    <row r="3693" spans="1:19">
      <c r="A3693" t="s">
        <v>3818</v>
      </c>
      <c r="B3693">
        <v>26</v>
      </c>
      <c r="C3693" t="s">
        <v>112</v>
      </c>
      <c r="D3693" t="s">
        <v>119</v>
      </c>
      <c r="E3693">
        <v>6</v>
      </c>
      <c r="F3693" t="s">
        <v>103</v>
      </c>
      <c r="G3693" t="s">
        <v>110</v>
      </c>
      <c r="H3693" s="5">
        <v>688</v>
      </c>
      <c r="I3693" s="5">
        <v>4174.16</v>
      </c>
      <c r="J3693" t="s">
        <v>115</v>
      </c>
      <c r="K3693" t="s">
        <v>106</v>
      </c>
      <c r="L3693">
        <v>0</v>
      </c>
      <c r="M3693">
        <v>0</v>
      </c>
      <c r="N3693">
        <v>5</v>
      </c>
      <c r="O3693" s="6">
        <v>0</v>
      </c>
      <c r="P3693" t="s">
        <v>107</v>
      </c>
      <c r="Q3693" t="s">
        <v>107</v>
      </c>
      <c r="R3693">
        <f>IF(F3693="Monthly",2,0)
+IF(E3693&lt;=6,2,0)
+IF(N3693&lt;=2,2,0)
+IF(L3693&gt;=4,2,0)
+IF(M3693&gt;=2,1,0)
+IF(H3693&gt;=_xlfn.PERCENTILE.INC($H$2:$H$10001,0.75),1,0)</f>
        <v>4</v>
      </c>
      <c r="S3693" t="str">
        <f>IF(R3693&gt;=7,"High",IF(R3693&gt;=4,"Medium","Low"))</f>
        <v>Medium</v>
      </c>
    </row>
    <row r="3694" spans="1:19">
      <c r="A3694" t="s">
        <v>3819</v>
      </c>
      <c r="B3694">
        <v>21</v>
      </c>
      <c r="C3694" t="s">
        <v>101</v>
      </c>
      <c r="D3694" t="s">
        <v>131</v>
      </c>
      <c r="E3694">
        <v>17</v>
      </c>
      <c r="F3694" t="s">
        <v>103</v>
      </c>
      <c r="G3694" t="s">
        <v>104</v>
      </c>
      <c r="H3694" s="5">
        <v>577</v>
      </c>
      <c r="I3694" s="5">
        <v>9719.33</v>
      </c>
      <c r="J3694" t="s">
        <v>105</v>
      </c>
      <c r="K3694" t="s">
        <v>106</v>
      </c>
      <c r="L3694">
        <v>0</v>
      </c>
      <c r="M3694">
        <v>0</v>
      </c>
      <c r="N3694">
        <v>4</v>
      </c>
      <c r="O3694" s="6">
        <v>0</v>
      </c>
      <c r="P3694" t="s">
        <v>107</v>
      </c>
      <c r="Q3694" t="s">
        <v>107</v>
      </c>
      <c r="R3694">
        <f>IF(F3694="Monthly",2,0)
+IF(E3694&lt;=6,2,0)
+IF(N3694&lt;=2,2,0)
+IF(L3694&gt;=4,2,0)
+IF(M3694&gt;=2,1,0)
+IF(H3694&gt;=_xlfn.PERCENTILE.INC($H$2:$H$10001,0.75),1,0)</f>
        <v>2</v>
      </c>
      <c r="S3694" t="str">
        <f>IF(R3694&gt;=7,"High",IF(R3694&gt;=4,"Medium","Low"))</f>
        <v>Low</v>
      </c>
    </row>
    <row r="3695" spans="1:19">
      <c r="A3695" t="s">
        <v>3820</v>
      </c>
      <c r="B3695">
        <v>40</v>
      </c>
      <c r="C3695" t="s">
        <v>112</v>
      </c>
      <c r="D3695" t="s">
        <v>102</v>
      </c>
      <c r="E3695">
        <v>56</v>
      </c>
      <c r="F3695" t="s">
        <v>103</v>
      </c>
      <c r="G3695" t="s">
        <v>110</v>
      </c>
      <c r="H3695" s="5">
        <v>818</v>
      </c>
      <c r="I3695" s="5">
        <v>45189.46</v>
      </c>
      <c r="J3695" t="s">
        <v>140</v>
      </c>
      <c r="K3695" t="s">
        <v>106</v>
      </c>
      <c r="L3695">
        <v>4</v>
      </c>
      <c r="M3695">
        <v>2</v>
      </c>
      <c r="N3695">
        <v>3</v>
      </c>
      <c r="O3695" s="6">
        <v>0</v>
      </c>
      <c r="P3695" t="s">
        <v>107</v>
      </c>
      <c r="Q3695" t="s">
        <v>106</v>
      </c>
      <c r="R3695">
        <f>IF(F3695="Monthly",2,0)
+IF(E3695&lt;=6,2,0)
+IF(N3695&lt;=2,2,0)
+IF(L3695&gt;=4,2,0)
+IF(M3695&gt;=2,1,0)
+IF(H3695&gt;=_xlfn.PERCENTILE.INC($H$2:$H$10001,0.75),1,0)</f>
        <v>6</v>
      </c>
      <c r="S3695" t="str">
        <f>IF(R3695&gt;=7,"High",IF(R3695&gt;=4,"Medium","Low"))</f>
        <v>Medium</v>
      </c>
    </row>
    <row r="3696" spans="1:19">
      <c r="A3696" t="s">
        <v>3821</v>
      </c>
      <c r="B3696">
        <v>25</v>
      </c>
      <c r="C3696" t="s">
        <v>112</v>
      </c>
      <c r="D3696" t="s">
        <v>119</v>
      </c>
      <c r="E3696">
        <v>69</v>
      </c>
      <c r="F3696" t="s">
        <v>121</v>
      </c>
      <c r="G3696" t="s">
        <v>110</v>
      </c>
      <c r="H3696" s="5">
        <v>728</v>
      </c>
      <c r="I3696" s="5">
        <v>50907.92</v>
      </c>
      <c r="J3696" t="s">
        <v>140</v>
      </c>
      <c r="K3696" t="s">
        <v>106</v>
      </c>
      <c r="L3696">
        <v>10</v>
      </c>
      <c r="M3696">
        <v>3</v>
      </c>
      <c r="N3696">
        <v>2</v>
      </c>
      <c r="O3696" s="6">
        <v>0</v>
      </c>
      <c r="P3696" t="s">
        <v>107</v>
      </c>
      <c r="Q3696" t="s">
        <v>107</v>
      </c>
      <c r="R3696">
        <f>IF(F3696="Monthly",2,0)
+IF(E3696&lt;=6,2,0)
+IF(N3696&lt;=2,2,0)
+IF(L3696&gt;=4,2,0)
+IF(M3696&gt;=2,1,0)
+IF(H3696&gt;=_xlfn.PERCENTILE.INC($H$2:$H$10001,0.75),1,0)</f>
        <v>5</v>
      </c>
      <c r="S3696" t="str">
        <f>IF(R3696&gt;=7,"High",IF(R3696&gt;=4,"Medium","Low"))</f>
        <v>Medium</v>
      </c>
    </row>
    <row r="3697" spans="1:19">
      <c r="A3697" t="s">
        <v>3822</v>
      </c>
      <c r="B3697">
        <v>31</v>
      </c>
      <c r="C3697" t="s">
        <v>101</v>
      </c>
      <c r="D3697" t="s">
        <v>137</v>
      </c>
      <c r="E3697">
        <v>16</v>
      </c>
      <c r="F3697" t="s">
        <v>109</v>
      </c>
      <c r="G3697" t="s">
        <v>129</v>
      </c>
      <c r="H3697" s="5">
        <v>1057</v>
      </c>
      <c r="I3697" s="5">
        <v>16909.73</v>
      </c>
      <c r="J3697" t="s">
        <v>117</v>
      </c>
      <c r="K3697" t="s">
        <v>106</v>
      </c>
      <c r="L3697">
        <v>1</v>
      </c>
      <c r="M3697">
        <v>0</v>
      </c>
      <c r="N3697">
        <v>5</v>
      </c>
      <c r="O3697" s="6">
        <v>0</v>
      </c>
      <c r="P3697" t="s">
        <v>106</v>
      </c>
      <c r="Q3697" t="s">
        <v>107</v>
      </c>
      <c r="R3697">
        <f>IF(F3697="Monthly",2,0)
+IF(E3697&lt;=6,2,0)
+IF(N3697&lt;=2,2,0)
+IF(L3697&gt;=4,2,0)
+IF(M3697&gt;=2,1,0)
+IF(H3697&gt;=_xlfn.PERCENTILE.INC($H$2:$H$10001,0.75),1,0)</f>
        <v>1</v>
      </c>
      <c r="S3697" t="str">
        <f>IF(R3697&gt;=7,"High",IF(R3697&gt;=4,"Medium","Low"))</f>
        <v>Low</v>
      </c>
    </row>
    <row r="3698" spans="1:19">
      <c r="A3698" t="s">
        <v>3823</v>
      </c>
      <c r="B3698">
        <v>36</v>
      </c>
      <c r="C3698" t="s">
        <v>112</v>
      </c>
      <c r="D3698" t="s">
        <v>133</v>
      </c>
      <c r="E3698">
        <v>54</v>
      </c>
      <c r="F3698" t="s">
        <v>121</v>
      </c>
      <c r="G3698" t="s">
        <v>104</v>
      </c>
      <c r="H3698" s="5">
        <v>518</v>
      </c>
      <c r="I3698" s="5">
        <v>28078.86</v>
      </c>
      <c r="J3698" t="s">
        <v>140</v>
      </c>
      <c r="K3698" t="s">
        <v>107</v>
      </c>
      <c r="L3698">
        <v>0</v>
      </c>
      <c r="M3698">
        <v>0</v>
      </c>
      <c r="N3698">
        <v>5</v>
      </c>
      <c r="O3698" s="6">
        <v>0</v>
      </c>
      <c r="P3698" t="s">
        <v>107</v>
      </c>
      <c r="Q3698" t="s">
        <v>107</v>
      </c>
      <c r="R3698">
        <f>IF(F3698="Monthly",2,0)
+IF(E3698&lt;=6,2,0)
+IF(N3698&lt;=2,2,0)
+IF(L3698&gt;=4,2,0)
+IF(M3698&gt;=2,1,0)
+IF(H3698&gt;=_xlfn.PERCENTILE.INC($H$2:$H$10001,0.75),1,0)</f>
        <v>0</v>
      </c>
      <c r="S3698" t="str">
        <f>IF(R3698&gt;=7,"High",IF(R3698&gt;=4,"Medium","Low"))</f>
        <v>Low</v>
      </c>
    </row>
    <row r="3699" spans="1:19">
      <c r="A3699" t="s">
        <v>3824</v>
      </c>
      <c r="B3699">
        <v>51</v>
      </c>
      <c r="C3699" t="s">
        <v>112</v>
      </c>
      <c r="D3699" t="s">
        <v>102</v>
      </c>
      <c r="E3699">
        <v>14</v>
      </c>
      <c r="F3699" t="s">
        <v>103</v>
      </c>
      <c r="G3699" t="s">
        <v>110</v>
      </c>
      <c r="H3699" s="5">
        <v>733</v>
      </c>
      <c r="I3699" s="5">
        <v>9997.43</v>
      </c>
      <c r="J3699" t="s">
        <v>140</v>
      </c>
      <c r="K3699" t="s">
        <v>106</v>
      </c>
      <c r="L3699">
        <v>0</v>
      </c>
      <c r="M3699">
        <v>0</v>
      </c>
      <c r="N3699">
        <v>4</v>
      </c>
      <c r="O3699" s="6">
        <v>0</v>
      </c>
      <c r="P3699" t="s">
        <v>107</v>
      </c>
      <c r="Q3699" t="s">
        <v>107</v>
      </c>
      <c r="R3699">
        <f>IF(F3699="Monthly",2,0)
+IF(E3699&lt;=6,2,0)
+IF(N3699&lt;=2,2,0)
+IF(L3699&gt;=4,2,0)
+IF(M3699&gt;=2,1,0)
+IF(H3699&gt;=_xlfn.PERCENTILE.INC($H$2:$H$10001,0.75),1,0)</f>
        <v>2</v>
      </c>
      <c r="S3699" t="str">
        <f>IF(R3699&gt;=7,"High",IF(R3699&gt;=4,"Medium","Low"))</f>
        <v>Low</v>
      </c>
    </row>
    <row r="3700" spans="1:19">
      <c r="A3700" t="s">
        <v>3825</v>
      </c>
      <c r="B3700">
        <v>41</v>
      </c>
      <c r="C3700" t="s">
        <v>112</v>
      </c>
      <c r="D3700" t="s">
        <v>137</v>
      </c>
      <c r="E3700">
        <v>2</v>
      </c>
      <c r="F3700" t="s">
        <v>103</v>
      </c>
      <c r="G3700" t="s">
        <v>110</v>
      </c>
      <c r="H3700" s="5">
        <v>774</v>
      </c>
      <c r="I3700" s="5">
        <v>1351.63</v>
      </c>
      <c r="J3700" t="s">
        <v>140</v>
      </c>
      <c r="K3700" t="s">
        <v>107</v>
      </c>
      <c r="L3700">
        <v>0</v>
      </c>
      <c r="M3700">
        <v>0</v>
      </c>
      <c r="N3700">
        <v>5</v>
      </c>
      <c r="O3700" s="6">
        <v>10</v>
      </c>
      <c r="P3700" t="s">
        <v>106</v>
      </c>
      <c r="Q3700" t="s">
        <v>107</v>
      </c>
      <c r="R3700">
        <f>IF(F3700="Monthly",2,0)
+IF(E3700&lt;=6,2,0)
+IF(N3700&lt;=2,2,0)
+IF(L3700&gt;=4,2,0)
+IF(M3700&gt;=2,1,0)
+IF(H3700&gt;=_xlfn.PERCENTILE.INC($H$2:$H$10001,0.75),1,0)</f>
        <v>4</v>
      </c>
      <c r="S3700" t="str">
        <f>IF(R3700&gt;=7,"High",IF(R3700&gt;=4,"Medium","Low"))</f>
        <v>Medium</v>
      </c>
    </row>
    <row r="3701" spans="1:19">
      <c r="A3701" t="s">
        <v>3826</v>
      </c>
      <c r="B3701">
        <v>44</v>
      </c>
      <c r="C3701" t="s">
        <v>112</v>
      </c>
      <c r="D3701" t="s">
        <v>126</v>
      </c>
      <c r="E3701">
        <v>44</v>
      </c>
      <c r="F3701" t="s">
        <v>109</v>
      </c>
      <c r="G3701" t="s">
        <v>104</v>
      </c>
      <c r="H3701" s="5">
        <v>486</v>
      </c>
      <c r="I3701" s="5">
        <v>20863.91</v>
      </c>
      <c r="J3701" t="s">
        <v>134</v>
      </c>
      <c r="K3701" t="s">
        <v>106</v>
      </c>
      <c r="L3701">
        <v>0</v>
      </c>
      <c r="M3701">
        <v>0</v>
      </c>
      <c r="N3701">
        <v>4</v>
      </c>
      <c r="O3701" s="6">
        <v>0</v>
      </c>
      <c r="P3701" t="s">
        <v>107</v>
      </c>
      <c r="Q3701" t="s">
        <v>107</v>
      </c>
      <c r="R3701">
        <f>IF(F3701="Monthly",2,0)
+IF(E3701&lt;=6,2,0)
+IF(N3701&lt;=2,2,0)
+IF(L3701&gt;=4,2,0)
+IF(M3701&gt;=2,1,0)
+IF(H3701&gt;=_xlfn.PERCENTILE.INC($H$2:$H$10001,0.75),1,0)</f>
        <v>0</v>
      </c>
      <c r="S3701" t="str">
        <f>IF(R3701&gt;=7,"High",IF(R3701&gt;=4,"Medium","Low"))</f>
        <v>Low</v>
      </c>
    </row>
    <row r="3702" spans="1:19">
      <c r="A3702" t="s">
        <v>3827</v>
      </c>
      <c r="B3702">
        <v>48</v>
      </c>
      <c r="C3702" t="s">
        <v>101</v>
      </c>
      <c r="D3702" t="s">
        <v>159</v>
      </c>
      <c r="E3702">
        <v>39</v>
      </c>
      <c r="F3702" t="s">
        <v>103</v>
      </c>
      <c r="G3702" t="s">
        <v>104</v>
      </c>
      <c r="H3702" s="5">
        <v>456</v>
      </c>
      <c r="I3702" s="5">
        <v>17988.68</v>
      </c>
      <c r="J3702" t="s">
        <v>105</v>
      </c>
      <c r="K3702" t="s">
        <v>106</v>
      </c>
      <c r="L3702">
        <v>1</v>
      </c>
      <c r="M3702">
        <v>0</v>
      </c>
      <c r="N3702">
        <v>5</v>
      </c>
      <c r="O3702" s="6">
        <v>0</v>
      </c>
      <c r="P3702" t="s">
        <v>106</v>
      </c>
      <c r="Q3702" t="s">
        <v>107</v>
      </c>
      <c r="R3702">
        <f>IF(F3702="Monthly",2,0)
+IF(E3702&lt;=6,2,0)
+IF(N3702&lt;=2,2,0)
+IF(L3702&gt;=4,2,0)
+IF(M3702&gt;=2,1,0)
+IF(H3702&gt;=_xlfn.PERCENTILE.INC($H$2:$H$10001,0.75),1,0)</f>
        <v>2</v>
      </c>
      <c r="S3702" t="str">
        <f>IF(R3702&gt;=7,"High",IF(R3702&gt;=4,"Medium","Low"))</f>
        <v>Low</v>
      </c>
    </row>
    <row r="3703" spans="1:19">
      <c r="A3703" t="s">
        <v>3828</v>
      </c>
      <c r="B3703">
        <v>45</v>
      </c>
      <c r="C3703" t="s">
        <v>112</v>
      </c>
      <c r="D3703" t="s">
        <v>159</v>
      </c>
      <c r="E3703">
        <v>28</v>
      </c>
      <c r="F3703" t="s">
        <v>121</v>
      </c>
      <c r="G3703" t="s">
        <v>104</v>
      </c>
      <c r="H3703" s="5">
        <v>529</v>
      </c>
      <c r="I3703" s="5">
        <v>14855.83</v>
      </c>
      <c r="J3703" t="s">
        <v>134</v>
      </c>
      <c r="K3703" t="s">
        <v>106</v>
      </c>
      <c r="L3703">
        <v>4</v>
      </c>
      <c r="M3703">
        <v>2</v>
      </c>
      <c r="N3703">
        <v>3</v>
      </c>
      <c r="O3703" s="6">
        <v>0</v>
      </c>
      <c r="P3703" t="s">
        <v>106</v>
      </c>
      <c r="Q3703" t="s">
        <v>107</v>
      </c>
      <c r="R3703">
        <f>IF(F3703="Monthly",2,0)
+IF(E3703&lt;=6,2,0)
+IF(N3703&lt;=2,2,0)
+IF(L3703&gt;=4,2,0)
+IF(M3703&gt;=2,1,0)
+IF(H3703&gt;=_xlfn.PERCENTILE.INC($H$2:$H$10001,0.75),1,0)</f>
        <v>3</v>
      </c>
      <c r="S3703" t="str">
        <f>IF(R3703&gt;=7,"High",IF(R3703&gt;=4,"Medium","Low"))</f>
        <v>Low</v>
      </c>
    </row>
    <row r="3704" spans="1:19">
      <c r="A3704" t="s">
        <v>3829</v>
      </c>
      <c r="B3704">
        <v>26</v>
      </c>
      <c r="C3704" t="s">
        <v>101</v>
      </c>
      <c r="D3704" t="s">
        <v>119</v>
      </c>
      <c r="E3704">
        <v>31</v>
      </c>
      <c r="F3704" t="s">
        <v>109</v>
      </c>
      <c r="G3704" t="s">
        <v>110</v>
      </c>
      <c r="H3704" s="5">
        <v>780</v>
      </c>
      <c r="I3704" s="5">
        <v>23829.31</v>
      </c>
      <c r="J3704" t="s">
        <v>134</v>
      </c>
      <c r="K3704" t="s">
        <v>106</v>
      </c>
      <c r="L3704">
        <v>0</v>
      </c>
      <c r="M3704">
        <v>0</v>
      </c>
      <c r="N3704">
        <v>4</v>
      </c>
      <c r="O3704" s="6">
        <v>0</v>
      </c>
      <c r="P3704" t="s">
        <v>106</v>
      </c>
      <c r="Q3704" t="s">
        <v>107</v>
      </c>
      <c r="R3704">
        <f>IF(F3704="Monthly",2,0)
+IF(E3704&lt;=6,2,0)
+IF(N3704&lt;=2,2,0)
+IF(L3704&gt;=4,2,0)
+IF(M3704&gt;=2,1,0)
+IF(H3704&gt;=_xlfn.PERCENTILE.INC($H$2:$H$10001,0.75),1,0)</f>
        <v>0</v>
      </c>
      <c r="S3704" t="str">
        <f>IF(R3704&gt;=7,"High",IF(R3704&gt;=4,"Medium","Low"))</f>
        <v>Low</v>
      </c>
    </row>
    <row r="3705" spans="1:19">
      <c r="A3705" t="s">
        <v>3830</v>
      </c>
      <c r="B3705">
        <v>30</v>
      </c>
      <c r="C3705" t="s">
        <v>112</v>
      </c>
      <c r="D3705" t="s">
        <v>102</v>
      </c>
      <c r="E3705">
        <v>67</v>
      </c>
      <c r="F3705" t="s">
        <v>103</v>
      </c>
      <c r="G3705" t="s">
        <v>110</v>
      </c>
      <c r="H3705" s="5">
        <v>712</v>
      </c>
      <c r="I3705" s="5">
        <v>48277.58</v>
      </c>
      <c r="J3705" t="s">
        <v>117</v>
      </c>
      <c r="K3705" t="s">
        <v>106</v>
      </c>
      <c r="L3705">
        <v>5</v>
      </c>
      <c r="M3705">
        <v>3</v>
      </c>
      <c r="N3705">
        <v>3</v>
      </c>
      <c r="O3705" s="6">
        <v>0</v>
      </c>
      <c r="P3705" t="s">
        <v>107</v>
      </c>
      <c r="Q3705" t="s">
        <v>106</v>
      </c>
      <c r="R3705">
        <f>IF(F3705="Monthly",2,0)
+IF(E3705&lt;=6,2,0)
+IF(N3705&lt;=2,2,0)
+IF(L3705&gt;=4,2,0)
+IF(M3705&gt;=2,1,0)
+IF(H3705&gt;=_xlfn.PERCENTILE.INC($H$2:$H$10001,0.75),1,0)</f>
        <v>5</v>
      </c>
      <c r="S3705" t="str">
        <f>IF(R3705&gt;=7,"High",IF(R3705&gt;=4,"Medium","Low"))</f>
        <v>Medium</v>
      </c>
    </row>
    <row r="3706" spans="1:19">
      <c r="A3706" t="s">
        <v>3831</v>
      </c>
      <c r="B3706">
        <v>42</v>
      </c>
      <c r="C3706" t="s">
        <v>101</v>
      </c>
      <c r="D3706" t="s">
        <v>128</v>
      </c>
      <c r="E3706">
        <v>43</v>
      </c>
      <c r="F3706" t="s">
        <v>103</v>
      </c>
      <c r="G3706" t="s">
        <v>129</v>
      </c>
      <c r="H3706" s="5">
        <v>977</v>
      </c>
      <c r="I3706" s="5">
        <v>42793.59</v>
      </c>
      <c r="J3706" t="s">
        <v>105</v>
      </c>
      <c r="K3706" t="s">
        <v>106</v>
      </c>
      <c r="L3706">
        <v>0</v>
      </c>
      <c r="M3706">
        <v>0</v>
      </c>
      <c r="N3706">
        <v>5</v>
      </c>
      <c r="O3706" s="6">
        <v>0</v>
      </c>
      <c r="P3706" t="s">
        <v>107</v>
      </c>
      <c r="Q3706" t="s">
        <v>106</v>
      </c>
      <c r="R3706">
        <f>IF(F3706="Monthly",2,0)
+IF(E3706&lt;=6,2,0)
+IF(N3706&lt;=2,2,0)
+IF(L3706&gt;=4,2,0)
+IF(M3706&gt;=2,1,0)
+IF(H3706&gt;=_xlfn.PERCENTILE.INC($H$2:$H$10001,0.75),1,0)</f>
        <v>3</v>
      </c>
      <c r="S3706" t="str">
        <f>IF(R3706&gt;=7,"High",IF(R3706&gt;=4,"Medium","Low"))</f>
        <v>Low</v>
      </c>
    </row>
    <row r="3707" spans="1:19">
      <c r="A3707" t="s">
        <v>3832</v>
      </c>
      <c r="B3707">
        <v>24</v>
      </c>
      <c r="C3707" t="s">
        <v>112</v>
      </c>
      <c r="D3707" t="s">
        <v>123</v>
      </c>
      <c r="E3707">
        <v>17</v>
      </c>
      <c r="F3707" t="s">
        <v>109</v>
      </c>
      <c r="G3707" t="s">
        <v>104</v>
      </c>
      <c r="H3707" s="5">
        <v>434</v>
      </c>
      <c r="I3707" s="5">
        <v>7236.85</v>
      </c>
      <c r="J3707" t="s">
        <v>105</v>
      </c>
      <c r="K3707" t="s">
        <v>107</v>
      </c>
      <c r="L3707">
        <v>4</v>
      </c>
      <c r="M3707">
        <v>0</v>
      </c>
      <c r="N3707">
        <v>4</v>
      </c>
      <c r="O3707" s="6">
        <v>0</v>
      </c>
      <c r="P3707" t="s">
        <v>107</v>
      </c>
      <c r="Q3707" t="s">
        <v>107</v>
      </c>
      <c r="R3707">
        <f>IF(F3707="Monthly",2,0)
+IF(E3707&lt;=6,2,0)
+IF(N3707&lt;=2,2,0)
+IF(L3707&gt;=4,2,0)
+IF(M3707&gt;=2,1,0)
+IF(H3707&gt;=_xlfn.PERCENTILE.INC($H$2:$H$10001,0.75),1,0)</f>
        <v>2</v>
      </c>
      <c r="S3707" t="str">
        <f>IF(R3707&gt;=7,"High",IF(R3707&gt;=4,"Medium","Low"))</f>
        <v>Low</v>
      </c>
    </row>
    <row r="3708" spans="1:19">
      <c r="A3708" t="s">
        <v>3833</v>
      </c>
      <c r="B3708">
        <v>45</v>
      </c>
      <c r="C3708" t="s">
        <v>101</v>
      </c>
      <c r="D3708" t="s">
        <v>133</v>
      </c>
      <c r="E3708">
        <v>23</v>
      </c>
      <c r="F3708" t="s">
        <v>103</v>
      </c>
      <c r="G3708" t="s">
        <v>110</v>
      </c>
      <c r="H3708" s="5">
        <v>656</v>
      </c>
      <c r="I3708" s="5">
        <v>15165.05</v>
      </c>
      <c r="J3708" t="s">
        <v>105</v>
      </c>
      <c r="K3708" t="s">
        <v>106</v>
      </c>
      <c r="L3708">
        <v>0</v>
      </c>
      <c r="M3708">
        <v>0</v>
      </c>
      <c r="N3708">
        <v>5</v>
      </c>
      <c r="O3708" s="6">
        <v>0</v>
      </c>
      <c r="P3708" t="s">
        <v>106</v>
      </c>
      <c r="Q3708" t="s">
        <v>107</v>
      </c>
      <c r="R3708">
        <f>IF(F3708="Monthly",2,0)
+IF(E3708&lt;=6,2,0)
+IF(N3708&lt;=2,2,0)
+IF(L3708&gt;=4,2,0)
+IF(M3708&gt;=2,1,0)
+IF(H3708&gt;=_xlfn.PERCENTILE.INC($H$2:$H$10001,0.75),1,0)</f>
        <v>2</v>
      </c>
      <c r="S3708" t="str">
        <f>IF(R3708&gt;=7,"High",IF(R3708&gt;=4,"Medium","Low"))</f>
        <v>Low</v>
      </c>
    </row>
    <row r="3709" spans="1:19">
      <c r="A3709" t="s">
        <v>3834</v>
      </c>
      <c r="B3709">
        <v>31</v>
      </c>
      <c r="C3709" t="s">
        <v>101</v>
      </c>
      <c r="D3709" t="s">
        <v>137</v>
      </c>
      <c r="E3709">
        <v>29</v>
      </c>
      <c r="F3709" t="s">
        <v>103</v>
      </c>
      <c r="G3709" t="s">
        <v>104</v>
      </c>
      <c r="H3709" s="5">
        <v>488</v>
      </c>
      <c r="I3709" s="5">
        <v>14378.7</v>
      </c>
      <c r="J3709" t="s">
        <v>134</v>
      </c>
      <c r="K3709" t="s">
        <v>106</v>
      </c>
      <c r="L3709">
        <v>2</v>
      </c>
      <c r="M3709">
        <v>0</v>
      </c>
      <c r="N3709">
        <v>4</v>
      </c>
      <c r="O3709" s="6">
        <v>0</v>
      </c>
      <c r="P3709" t="s">
        <v>107</v>
      </c>
      <c r="Q3709" t="s">
        <v>107</v>
      </c>
      <c r="R3709">
        <f>IF(F3709="Monthly",2,0)
+IF(E3709&lt;=6,2,0)
+IF(N3709&lt;=2,2,0)
+IF(L3709&gt;=4,2,0)
+IF(M3709&gt;=2,1,0)
+IF(H3709&gt;=_xlfn.PERCENTILE.INC($H$2:$H$10001,0.75),1,0)</f>
        <v>2</v>
      </c>
      <c r="S3709" t="str">
        <f>IF(R3709&gt;=7,"High",IF(R3709&gt;=4,"Medium","Low"))</f>
        <v>Low</v>
      </c>
    </row>
    <row r="3710" spans="1:19">
      <c r="A3710" t="s">
        <v>3835</v>
      </c>
      <c r="B3710">
        <v>37</v>
      </c>
      <c r="C3710" t="s">
        <v>112</v>
      </c>
      <c r="D3710" t="s">
        <v>159</v>
      </c>
      <c r="E3710">
        <v>48</v>
      </c>
      <c r="F3710" t="s">
        <v>103</v>
      </c>
      <c r="G3710" t="s">
        <v>110</v>
      </c>
      <c r="H3710" s="5">
        <v>784</v>
      </c>
      <c r="I3710" s="5">
        <v>36823.93</v>
      </c>
      <c r="J3710" t="s">
        <v>117</v>
      </c>
      <c r="K3710" t="s">
        <v>106</v>
      </c>
      <c r="L3710">
        <v>0</v>
      </c>
      <c r="M3710">
        <v>0</v>
      </c>
      <c r="N3710">
        <v>4</v>
      </c>
      <c r="O3710" s="6">
        <v>0</v>
      </c>
      <c r="P3710" t="s">
        <v>106</v>
      </c>
      <c r="Q3710" t="s">
        <v>107</v>
      </c>
      <c r="R3710">
        <f>IF(F3710="Monthly",2,0)
+IF(E3710&lt;=6,2,0)
+IF(N3710&lt;=2,2,0)
+IF(L3710&gt;=4,2,0)
+IF(M3710&gt;=2,1,0)
+IF(H3710&gt;=_xlfn.PERCENTILE.INC($H$2:$H$10001,0.75),1,0)</f>
        <v>2</v>
      </c>
      <c r="S3710" t="str">
        <f>IF(R3710&gt;=7,"High",IF(R3710&gt;=4,"Medium","Low"))</f>
        <v>Low</v>
      </c>
    </row>
    <row r="3711" spans="1:19">
      <c r="A3711" t="s">
        <v>3836</v>
      </c>
      <c r="B3711">
        <v>34</v>
      </c>
      <c r="C3711" t="s">
        <v>101</v>
      </c>
      <c r="D3711" t="s">
        <v>133</v>
      </c>
      <c r="E3711">
        <v>25</v>
      </c>
      <c r="F3711" t="s">
        <v>103</v>
      </c>
      <c r="G3711" t="s">
        <v>110</v>
      </c>
      <c r="H3711" s="5">
        <v>761</v>
      </c>
      <c r="I3711" s="5">
        <v>18772.080000000002</v>
      </c>
      <c r="J3711" t="s">
        <v>115</v>
      </c>
      <c r="K3711" t="s">
        <v>106</v>
      </c>
      <c r="L3711">
        <v>3</v>
      </c>
      <c r="M3711">
        <v>1</v>
      </c>
      <c r="N3711">
        <v>4</v>
      </c>
      <c r="O3711" s="6">
        <v>0</v>
      </c>
      <c r="P3711" t="s">
        <v>106</v>
      </c>
      <c r="Q3711" t="s">
        <v>107</v>
      </c>
      <c r="R3711">
        <f>IF(F3711="Monthly",2,0)
+IF(E3711&lt;=6,2,0)
+IF(N3711&lt;=2,2,0)
+IF(L3711&gt;=4,2,0)
+IF(M3711&gt;=2,1,0)
+IF(H3711&gt;=_xlfn.PERCENTILE.INC($H$2:$H$10001,0.75),1,0)</f>
        <v>2</v>
      </c>
      <c r="S3711" t="str">
        <f>IF(R3711&gt;=7,"High",IF(R3711&gt;=4,"Medium","Low"))</f>
        <v>Low</v>
      </c>
    </row>
    <row r="3712" spans="1:19">
      <c r="A3712" t="s">
        <v>3837</v>
      </c>
      <c r="B3712">
        <v>38</v>
      </c>
      <c r="C3712" t="s">
        <v>112</v>
      </c>
      <c r="D3712" t="s">
        <v>123</v>
      </c>
      <c r="E3712">
        <v>50</v>
      </c>
      <c r="F3712" t="s">
        <v>109</v>
      </c>
      <c r="G3712" t="s">
        <v>129</v>
      </c>
      <c r="H3712" s="5">
        <v>1090</v>
      </c>
      <c r="I3712" s="5">
        <v>52480.83</v>
      </c>
      <c r="J3712" t="s">
        <v>105</v>
      </c>
      <c r="K3712" t="s">
        <v>106</v>
      </c>
      <c r="L3712">
        <v>1</v>
      </c>
      <c r="M3712">
        <v>0</v>
      </c>
      <c r="N3712">
        <v>5</v>
      </c>
      <c r="O3712" s="6">
        <v>5</v>
      </c>
      <c r="P3712" t="s">
        <v>106</v>
      </c>
      <c r="Q3712" t="s">
        <v>107</v>
      </c>
      <c r="R3712">
        <f>IF(F3712="Monthly",2,0)
+IF(E3712&lt;=6,2,0)
+IF(N3712&lt;=2,2,0)
+IF(L3712&gt;=4,2,0)
+IF(M3712&gt;=2,1,0)
+IF(H3712&gt;=_xlfn.PERCENTILE.INC($H$2:$H$10001,0.75),1,0)</f>
        <v>1</v>
      </c>
      <c r="S3712" t="str">
        <f>IF(R3712&gt;=7,"High",IF(R3712&gt;=4,"Medium","Low"))</f>
        <v>Low</v>
      </c>
    </row>
    <row r="3713" spans="1:19">
      <c r="A3713" t="s">
        <v>3838</v>
      </c>
      <c r="B3713">
        <v>49</v>
      </c>
      <c r="C3713" t="s">
        <v>101</v>
      </c>
      <c r="D3713" t="s">
        <v>137</v>
      </c>
      <c r="E3713">
        <v>36</v>
      </c>
      <c r="F3713" t="s">
        <v>103</v>
      </c>
      <c r="G3713" t="s">
        <v>110</v>
      </c>
      <c r="H3713" s="5">
        <v>673</v>
      </c>
      <c r="I3713" s="5">
        <v>24785.599999999999</v>
      </c>
      <c r="J3713" t="s">
        <v>105</v>
      </c>
      <c r="K3713" t="s">
        <v>106</v>
      </c>
      <c r="L3713">
        <v>2</v>
      </c>
      <c r="M3713">
        <v>1</v>
      </c>
      <c r="N3713">
        <v>3</v>
      </c>
      <c r="O3713" s="6">
        <v>0</v>
      </c>
      <c r="P3713" t="s">
        <v>107</v>
      </c>
      <c r="Q3713" t="s">
        <v>106</v>
      </c>
      <c r="R3713">
        <f>IF(F3713="Monthly",2,0)
+IF(E3713&lt;=6,2,0)
+IF(N3713&lt;=2,2,0)
+IF(L3713&gt;=4,2,0)
+IF(M3713&gt;=2,1,0)
+IF(H3713&gt;=_xlfn.PERCENTILE.INC($H$2:$H$10001,0.75),1,0)</f>
        <v>2</v>
      </c>
      <c r="S3713" t="str">
        <f>IF(R3713&gt;=7,"High",IF(R3713&gt;=4,"Medium","Low"))</f>
        <v>Low</v>
      </c>
    </row>
    <row r="3714" spans="1:19">
      <c r="A3714" t="s">
        <v>3839</v>
      </c>
      <c r="B3714">
        <v>57</v>
      </c>
      <c r="C3714" t="s">
        <v>101</v>
      </c>
      <c r="D3714" t="s">
        <v>123</v>
      </c>
      <c r="E3714">
        <v>34</v>
      </c>
      <c r="F3714" t="s">
        <v>103</v>
      </c>
      <c r="G3714" t="s">
        <v>104</v>
      </c>
      <c r="H3714" s="5">
        <v>482</v>
      </c>
      <c r="I3714" s="5">
        <v>15974.53</v>
      </c>
      <c r="J3714" t="s">
        <v>117</v>
      </c>
      <c r="K3714" t="s">
        <v>106</v>
      </c>
      <c r="L3714">
        <v>0</v>
      </c>
      <c r="M3714">
        <v>0</v>
      </c>
      <c r="N3714">
        <v>5</v>
      </c>
      <c r="O3714" s="6">
        <v>0</v>
      </c>
      <c r="P3714" t="s">
        <v>107</v>
      </c>
      <c r="Q3714" t="s">
        <v>107</v>
      </c>
      <c r="R3714">
        <f>IF(F3714="Monthly",2,0)
+IF(E3714&lt;=6,2,0)
+IF(N3714&lt;=2,2,0)
+IF(L3714&gt;=4,2,0)
+IF(M3714&gt;=2,1,0)
+IF(H3714&gt;=_xlfn.PERCENTILE.INC($H$2:$H$10001,0.75),1,0)</f>
        <v>2</v>
      </c>
      <c r="S3714" t="str">
        <f>IF(R3714&gt;=7,"High",IF(R3714&gt;=4,"Medium","Low"))</f>
        <v>Low</v>
      </c>
    </row>
    <row r="3715" spans="1:19">
      <c r="A3715" t="s">
        <v>3840</v>
      </c>
      <c r="B3715">
        <v>39</v>
      </c>
      <c r="C3715" t="s">
        <v>112</v>
      </c>
      <c r="D3715" t="s">
        <v>126</v>
      </c>
      <c r="E3715">
        <v>45</v>
      </c>
      <c r="F3715" t="s">
        <v>121</v>
      </c>
      <c r="G3715" t="s">
        <v>104</v>
      </c>
      <c r="H3715" s="5">
        <v>586</v>
      </c>
      <c r="I3715" s="5">
        <v>22305</v>
      </c>
      <c r="J3715" t="s">
        <v>140</v>
      </c>
      <c r="K3715" t="s">
        <v>106</v>
      </c>
      <c r="L3715">
        <v>1</v>
      </c>
      <c r="M3715">
        <v>0</v>
      </c>
      <c r="N3715">
        <v>5</v>
      </c>
      <c r="O3715" s="6">
        <v>15</v>
      </c>
      <c r="P3715" t="s">
        <v>107</v>
      </c>
      <c r="Q3715" t="s">
        <v>107</v>
      </c>
      <c r="R3715">
        <f>IF(F3715="Monthly",2,0)
+IF(E3715&lt;=6,2,0)
+IF(N3715&lt;=2,2,0)
+IF(L3715&gt;=4,2,0)
+IF(M3715&gt;=2,1,0)
+IF(H3715&gt;=_xlfn.PERCENTILE.INC($H$2:$H$10001,0.75),1,0)</f>
        <v>0</v>
      </c>
      <c r="S3715" t="str">
        <f>IF(R3715&gt;=7,"High",IF(R3715&gt;=4,"Medium","Low"))</f>
        <v>Low</v>
      </c>
    </row>
    <row r="3716" spans="1:19">
      <c r="A3716" t="s">
        <v>3841</v>
      </c>
      <c r="B3716">
        <v>26</v>
      </c>
      <c r="C3716" t="s">
        <v>101</v>
      </c>
      <c r="D3716" t="s">
        <v>159</v>
      </c>
      <c r="E3716">
        <v>21</v>
      </c>
      <c r="F3716" t="s">
        <v>109</v>
      </c>
      <c r="G3716" t="s">
        <v>129</v>
      </c>
      <c r="H3716" s="5">
        <v>1039</v>
      </c>
      <c r="I3716" s="5">
        <v>20306.95</v>
      </c>
      <c r="J3716" t="s">
        <v>115</v>
      </c>
      <c r="K3716" t="s">
        <v>106</v>
      </c>
      <c r="L3716">
        <v>2</v>
      </c>
      <c r="M3716">
        <v>1</v>
      </c>
      <c r="N3716">
        <v>5</v>
      </c>
      <c r="O3716" s="6">
        <v>5</v>
      </c>
      <c r="P3716" t="s">
        <v>106</v>
      </c>
      <c r="Q3716" t="s">
        <v>107</v>
      </c>
      <c r="R3716">
        <f>IF(F3716="Monthly",2,0)
+IF(E3716&lt;=6,2,0)
+IF(N3716&lt;=2,2,0)
+IF(L3716&gt;=4,2,0)
+IF(M3716&gt;=2,1,0)
+IF(H3716&gt;=_xlfn.PERCENTILE.INC($H$2:$H$10001,0.75),1,0)</f>
        <v>1</v>
      </c>
      <c r="S3716" t="str">
        <f>IF(R3716&gt;=7,"High",IF(R3716&gt;=4,"Medium","Low"))</f>
        <v>Low</v>
      </c>
    </row>
    <row r="3717" spans="1:19">
      <c r="A3717" t="s">
        <v>3842</v>
      </c>
      <c r="B3717">
        <v>29</v>
      </c>
      <c r="C3717" t="s">
        <v>101</v>
      </c>
      <c r="D3717" t="s">
        <v>119</v>
      </c>
      <c r="E3717">
        <v>36</v>
      </c>
      <c r="F3717" t="s">
        <v>103</v>
      </c>
      <c r="G3717" t="s">
        <v>104</v>
      </c>
      <c r="H3717" s="5">
        <v>462</v>
      </c>
      <c r="I3717" s="5">
        <v>16324.29</v>
      </c>
      <c r="J3717" t="s">
        <v>105</v>
      </c>
      <c r="K3717" t="s">
        <v>106</v>
      </c>
      <c r="L3717">
        <v>0</v>
      </c>
      <c r="M3717">
        <v>0</v>
      </c>
      <c r="N3717">
        <v>5</v>
      </c>
      <c r="O3717" s="6">
        <v>0</v>
      </c>
      <c r="P3717" t="s">
        <v>107</v>
      </c>
      <c r="Q3717" t="s">
        <v>107</v>
      </c>
      <c r="R3717">
        <f>IF(F3717="Monthly",2,0)
+IF(E3717&lt;=6,2,0)
+IF(N3717&lt;=2,2,0)
+IF(L3717&gt;=4,2,0)
+IF(M3717&gt;=2,1,0)
+IF(H3717&gt;=_xlfn.PERCENTILE.INC($H$2:$H$10001,0.75),1,0)</f>
        <v>2</v>
      </c>
      <c r="S3717" t="str">
        <f>IF(R3717&gt;=7,"High",IF(R3717&gt;=4,"Medium","Low"))</f>
        <v>Low</v>
      </c>
    </row>
    <row r="3718" spans="1:19">
      <c r="A3718" t="s">
        <v>3843</v>
      </c>
      <c r="B3718">
        <v>37</v>
      </c>
      <c r="C3718" t="s">
        <v>112</v>
      </c>
      <c r="D3718" t="s">
        <v>123</v>
      </c>
      <c r="E3718">
        <v>41</v>
      </c>
      <c r="F3718" t="s">
        <v>103</v>
      </c>
      <c r="G3718" t="s">
        <v>104</v>
      </c>
      <c r="H3718" s="5">
        <v>532</v>
      </c>
      <c r="I3718" s="5">
        <v>21269.67</v>
      </c>
      <c r="J3718" t="s">
        <v>117</v>
      </c>
      <c r="K3718" t="s">
        <v>106</v>
      </c>
      <c r="L3718">
        <v>2</v>
      </c>
      <c r="M3718">
        <v>0</v>
      </c>
      <c r="N3718">
        <v>5</v>
      </c>
      <c r="O3718" s="6">
        <v>0</v>
      </c>
      <c r="P3718" t="s">
        <v>107</v>
      </c>
      <c r="Q3718" t="s">
        <v>107</v>
      </c>
      <c r="R3718">
        <f>IF(F3718="Monthly",2,0)
+IF(E3718&lt;=6,2,0)
+IF(N3718&lt;=2,2,0)
+IF(L3718&gt;=4,2,0)
+IF(M3718&gt;=2,1,0)
+IF(H3718&gt;=_xlfn.PERCENTILE.INC($H$2:$H$10001,0.75),1,0)</f>
        <v>2</v>
      </c>
      <c r="S3718" t="str">
        <f>IF(R3718&gt;=7,"High",IF(R3718&gt;=4,"Medium","Low"))</f>
        <v>Low</v>
      </c>
    </row>
    <row r="3719" spans="1:19">
      <c r="A3719" t="s">
        <v>3844</v>
      </c>
      <c r="B3719">
        <v>25</v>
      </c>
      <c r="C3719" t="s">
        <v>101</v>
      </c>
      <c r="D3719" t="s">
        <v>131</v>
      </c>
      <c r="E3719">
        <v>65</v>
      </c>
      <c r="F3719" t="s">
        <v>103</v>
      </c>
      <c r="G3719" t="s">
        <v>104</v>
      </c>
      <c r="H3719" s="5">
        <v>470</v>
      </c>
      <c r="I3719" s="5">
        <v>31286.47</v>
      </c>
      <c r="J3719" t="s">
        <v>140</v>
      </c>
      <c r="K3719" t="s">
        <v>106</v>
      </c>
      <c r="L3719">
        <v>1</v>
      </c>
      <c r="M3719">
        <v>0</v>
      </c>
      <c r="N3719">
        <v>5</v>
      </c>
      <c r="O3719" s="6">
        <v>0</v>
      </c>
      <c r="P3719" t="s">
        <v>106</v>
      </c>
      <c r="Q3719" t="s">
        <v>107</v>
      </c>
      <c r="R3719">
        <f>IF(F3719="Monthly",2,0)
+IF(E3719&lt;=6,2,0)
+IF(N3719&lt;=2,2,0)
+IF(L3719&gt;=4,2,0)
+IF(M3719&gt;=2,1,0)
+IF(H3719&gt;=_xlfn.PERCENTILE.INC($H$2:$H$10001,0.75),1,0)</f>
        <v>2</v>
      </c>
      <c r="S3719" t="str">
        <f>IF(R3719&gt;=7,"High",IF(R3719&gt;=4,"Medium","Low"))</f>
        <v>Low</v>
      </c>
    </row>
    <row r="3720" spans="1:19">
      <c r="A3720" t="s">
        <v>3845</v>
      </c>
      <c r="B3720">
        <v>20</v>
      </c>
      <c r="C3720" t="s">
        <v>101</v>
      </c>
      <c r="D3720" t="s">
        <v>102</v>
      </c>
      <c r="E3720">
        <v>53</v>
      </c>
      <c r="F3720" t="s">
        <v>103</v>
      </c>
      <c r="G3720" t="s">
        <v>129</v>
      </c>
      <c r="H3720" s="5">
        <v>1021</v>
      </c>
      <c r="I3720" s="5">
        <v>52631.12</v>
      </c>
      <c r="J3720" t="s">
        <v>115</v>
      </c>
      <c r="K3720" t="s">
        <v>106</v>
      </c>
      <c r="L3720">
        <v>3</v>
      </c>
      <c r="M3720">
        <v>0</v>
      </c>
      <c r="N3720">
        <v>5</v>
      </c>
      <c r="O3720" s="6">
        <v>0</v>
      </c>
      <c r="P3720" t="s">
        <v>107</v>
      </c>
      <c r="Q3720" t="s">
        <v>107</v>
      </c>
      <c r="R3720">
        <f>IF(F3720="Monthly",2,0)
+IF(E3720&lt;=6,2,0)
+IF(N3720&lt;=2,2,0)
+IF(L3720&gt;=4,2,0)
+IF(M3720&gt;=2,1,0)
+IF(H3720&gt;=_xlfn.PERCENTILE.INC($H$2:$H$10001,0.75),1,0)</f>
        <v>3</v>
      </c>
      <c r="S3720" t="str">
        <f>IF(R3720&gt;=7,"High",IF(R3720&gt;=4,"Medium","Low"))</f>
        <v>Low</v>
      </c>
    </row>
    <row r="3721" spans="1:19">
      <c r="A3721" t="s">
        <v>3846</v>
      </c>
      <c r="B3721">
        <v>51</v>
      </c>
      <c r="C3721" t="s">
        <v>101</v>
      </c>
      <c r="D3721" t="s">
        <v>131</v>
      </c>
      <c r="E3721">
        <v>43</v>
      </c>
      <c r="F3721" t="s">
        <v>103</v>
      </c>
      <c r="G3721" t="s">
        <v>104</v>
      </c>
      <c r="H3721" s="5">
        <v>442</v>
      </c>
      <c r="I3721" s="5">
        <v>19319.990000000002</v>
      </c>
      <c r="J3721" t="s">
        <v>134</v>
      </c>
      <c r="K3721" t="s">
        <v>106</v>
      </c>
      <c r="L3721">
        <v>0</v>
      </c>
      <c r="M3721">
        <v>0</v>
      </c>
      <c r="N3721">
        <v>4</v>
      </c>
      <c r="O3721" s="6">
        <v>0</v>
      </c>
      <c r="P3721" t="s">
        <v>107</v>
      </c>
      <c r="Q3721" t="s">
        <v>107</v>
      </c>
      <c r="R3721">
        <f>IF(F3721="Monthly",2,0)
+IF(E3721&lt;=6,2,0)
+IF(N3721&lt;=2,2,0)
+IF(L3721&gt;=4,2,0)
+IF(M3721&gt;=2,1,0)
+IF(H3721&gt;=_xlfn.PERCENTILE.INC($H$2:$H$10001,0.75),1,0)</f>
        <v>2</v>
      </c>
      <c r="S3721" t="str">
        <f>IF(R3721&gt;=7,"High",IF(R3721&gt;=4,"Medium","Low"))</f>
        <v>Low</v>
      </c>
    </row>
    <row r="3722" spans="1:19">
      <c r="A3722" t="s">
        <v>3847</v>
      </c>
      <c r="B3722">
        <v>20</v>
      </c>
      <c r="C3722" t="s">
        <v>112</v>
      </c>
      <c r="D3722" t="s">
        <v>131</v>
      </c>
      <c r="E3722">
        <v>21</v>
      </c>
      <c r="F3722" t="s">
        <v>103</v>
      </c>
      <c r="G3722" t="s">
        <v>110</v>
      </c>
      <c r="H3722" s="5">
        <v>728</v>
      </c>
      <c r="I3722" s="5">
        <v>15331.97</v>
      </c>
      <c r="J3722" t="s">
        <v>105</v>
      </c>
      <c r="K3722" t="s">
        <v>106</v>
      </c>
      <c r="L3722">
        <v>0</v>
      </c>
      <c r="M3722">
        <v>0</v>
      </c>
      <c r="N3722">
        <v>4</v>
      </c>
      <c r="O3722" s="6">
        <v>0</v>
      </c>
      <c r="P3722" t="s">
        <v>106</v>
      </c>
      <c r="Q3722" t="s">
        <v>107</v>
      </c>
      <c r="R3722">
        <f>IF(F3722="Monthly",2,0)
+IF(E3722&lt;=6,2,0)
+IF(N3722&lt;=2,2,0)
+IF(L3722&gt;=4,2,0)
+IF(M3722&gt;=2,1,0)
+IF(H3722&gt;=_xlfn.PERCENTILE.INC($H$2:$H$10001,0.75),1,0)</f>
        <v>2</v>
      </c>
      <c r="S3722" t="str">
        <f>IF(R3722&gt;=7,"High",IF(R3722&gt;=4,"Medium","Low"))</f>
        <v>Low</v>
      </c>
    </row>
    <row r="3723" spans="1:19">
      <c r="A3723" t="s">
        <v>3848</v>
      </c>
      <c r="B3723">
        <v>21</v>
      </c>
      <c r="C3723" t="s">
        <v>112</v>
      </c>
      <c r="D3723" t="s">
        <v>119</v>
      </c>
      <c r="E3723">
        <v>10</v>
      </c>
      <c r="F3723" t="s">
        <v>103</v>
      </c>
      <c r="G3723" t="s">
        <v>104</v>
      </c>
      <c r="H3723" s="5">
        <v>462</v>
      </c>
      <c r="I3723" s="5">
        <v>4662.78</v>
      </c>
      <c r="J3723" t="s">
        <v>134</v>
      </c>
      <c r="K3723" t="s">
        <v>106</v>
      </c>
      <c r="L3723">
        <v>2</v>
      </c>
      <c r="M3723">
        <v>1</v>
      </c>
      <c r="N3723">
        <v>5</v>
      </c>
      <c r="O3723" s="6">
        <v>0</v>
      </c>
      <c r="P3723" t="s">
        <v>107</v>
      </c>
      <c r="Q3723" t="s">
        <v>107</v>
      </c>
      <c r="R3723">
        <f>IF(F3723="Monthly",2,0)
+IF(E3723&lt;=6,2,0)
+IF(N3723&lt;=2,2,0)
+IF(L3723&gt;=4,2,0)
+IF(M3723&gt;=2,1,0)
+IF(H3723&gt;=_xlfn.PERCENTILE.INC($H$2:$H$10001,0.75),1,0)</f>
        <v>2</v>
      </c>
      <c r="S3723" t="str">
        <f>IF(R3723&gt;=7,"High",IF(R3723&gt;=4,"Medium","Low"))</f>
        <v>Low</v>
      </c>
    </row>
    <row r="3724" spans="1:19">
      <c r="A3724" t="s">
        <v>3849</v>
      </c>
      <c r="B3724">
        <v>27</v>
      </c>
      <c r="C3724" t="s">
        <v>112</v>
      </c>
      <c r="D3724" t="s">
        <v>123</v>
      </c>
      <c r="E3724">
        <v>33</v>
      </c>
      <c r="F3724" t="s">
        <v>121</v>
      </c>
      <c r="G3724" t="s">
        <v>104</v>
      </c>
      <c r="H3724" s="5">
        <v>530</v>
      </c>
      <c r="I3724" s="5">
        <v>15384.1</v>
      </c>
      <c r="J3724" t="s">
        <v>105</v>
      </c>
      <c r="K3724" t="s">
        <v>106</v>
      </c>
      <c r="L3724">
        <v>0</v>
      </c>
      <c r="M3724">
        <v>0</v>
      </c>
      <c r="N3724">
        <v>5</v>
      </c>
      <c r="O3724" s="6">
        <v>10</v>
      </c>
      <c r="P3724" t="s">
        <v>107</v>
      </c>
      <c r="Q3724" t="s">
        <v>107</v>
      </c>
      <c r="R3724">
        <f>IF(F3724="Monthly",2,0)
+IF(E3724&lt;=6,2,0)
+IF(N3724&lt;=2,2,0)
+IF(L3724&gt;=4,2,0)
+IF(M3724&gt;=2,1,0)
+IF(H3724&gt;=_xlfn.PERCENTILE.INC($H$2:$H$10001,0.75),1,0)</f>
        <v>0</v>
      </c>
      <c r="S3724" t="str">
        <f>IF(R3724&gt;=7,"High",IF(R3724&gt;=4,"Medium","Low"))</f>
        <v>Low</v>
      </c>
    </row>
    <row r="3725" spans="1:19">
      <c r="A3725" t="s">
        <v>3850</v>
      </c>
      <c r="B3725">
        <v>47</v>
      </c>
      <c r="C3725" t="s">
        <v>101</v>
      </c>
      <c r="D3725" t="s">
        <v>137</v>
      </c>
      <c r="E3725">
        <v>32</v>
      </c>
      <c r="F3725" t="s">
        <v>103</v>
      </c>
      <c r="G3725" t="s">
        <v>104</v>
      </c>
      <c r="H3725" s="5">
        <v>490</v>
      </c>
      <c r="I3725" s="5">
        <v>15319.89</v>
      </c>
      <c r="J3725" t="s">
        <v>105</v>
      </c>
      <c r="K3725" t="s">
        <v>107</v>
      </c>
      <c r="L3725">
        <v>0</v>
      </c>
      <c r="M3725">
        <v>0</v>
      </c>
      <c r="N3725">
        <v>4</v>
      </c>
      <c r="O3725" s="6">
        <v>0</v>
      </c>
      <c r="P3725" t="s">
        <v>106</v>
      </c>
      <c r="Q3725" t="s">
        <v>107</v>
      </c>
      <c r="R3725">
        <f>IF(F3725="Monthly",2,0)
+IF(E3725&lt;=6,2,0)
+IF(N3725&lt;=2,2,0)
+IF(L3725&gt;=4,2,0)
+IF(M3725&gt;=2,1,0)
+IF(H3725&gt;=_xlfn.PERCENTILE.INC($H$2:$H$10001,0.75),1,0)</f>
        <v>2</v>
      </c>
      <c r="S3725" t="str">
        <f>IF(R3725&gt;=7,"High",IF(R3725&gt;=4,"Medium","Low"))</f>
        <v>Low</v>
      </c>
    </row>
    <row r="3726" spans="1:19">
      <c r="A3726" t="s">
        <v>3851</v>
      </c>
      <c r="B3726">
        <v>37</v>
      </c>
      <c r="C3726" t="s">
        <v>112</v>
      </c>
      <c r="D3726" t="s">
        <v>126</v>
      </c>
      <c r="E3726">
        <v>32</v>
      </c>
      <c r="F3726" t="s">
        <v>109</v>
      </c>
      <c r="G3726" t="s">
        <v>104</v>
      </c>
      <c r="H3726" s="5">
        <v>469</v>
      </c>
      <c r="I3726" s="5">
        <v>15417.14</v>
      </c>
      <c r="J3726" t="s">
        <v>105</v>
      </c>
      <c r="K3726" t="s">
        <v>106</v>
      </c>
      <c r="L3726">
        <v>2</v>
      </c>
      <c r="M3726">
        <v>0</v>
      </c>
      <c r="N3726">
        <v>5</v>
      </c>
      <c r="O3726" s="6">
        <v>0</v>
      </c>
      <c r="P3726" t="s">
        <v>107</v>
      </c>
      <c r="Q3726" t="s">
        <v>107</v>
      </c>
      <c r="R3726">
        <f>IF(F3726="Monthly",2,0)
+IF(E3726&lt;=6,2,0)
+IF(N3726&lt;=2,2,0)
+IF(L3726&gt;=4,2,0)
+IF(M3726&gt;=2,1,0)
+IF(H3726&gt;=_xlfn.PERCENTILE.INC($H$2:$H$10001,0.75),1,0)</f>
        <v>0</v>
      </c>
      <c r="S3726" t="str">
        <f>IF(R3726&gt;=7,"High",IF(R3726&gt;=4,"Medium","Low"))</f>
        <v>Low</v>
      </c>
    </row>
    <row r="3727" spans="1:19">
      <c r="A3727" t="s">
        <v>3852</v>
      </c>
      <c r="B3727">
        <v>40</v>
      </c>
      <c r="C3727" t="s">
        <v>101</v>
      </c>
      <c r="D3727" t="s">
        <v>137</v>
      </c>
      <c r="E3727">
        <v>39</v>
      </c>
      <c r="F3727" t="s">
        <v>103</v>
      </c>
      <c r="G3727" t="s">
        <v>129</v>
      </c>
      <c r="H3727" s="5">
        <v>972</v>
      </c>
      <c r="I3727" s="5">
        <v>37617.49</v>
      </c>
      <c r="J3727" t="s">
        <v>115</v>
      </c>
      <c r="K3727" t="s">
        <v>106</v>
      </c>
      <c r="L3727">
        <v>1</v>
      </c>
      <c r="M3727">
        <v>0</v>
      </c>
      <c r="N3727">
        <v>5</v>
      </c>
      <c r="O3727" s="6">
        <v>0</v>
      </c>
      <c r="P3727" t="s">
        <v>107</v>
      </c>
      <c r="Q3727" t="s">
        <v>107</v>
      </c>
      <c r="R3727">
        <f>IF(F3727="Monthly",2,0)
+IF(E3727&lt;=6,2,0)
+IF(N3727&lt;=2,2,0)
+IF(L3727&gt;=4,2,0)
+IF(M3727&gt;=2,1,0)
+IF(H3727&gt;=_xlfn.PERCENTILE.INC($H$2:$H$10001,0.75),1,0)</f>
        <v>3</v>
      </c>
      <c r="S3727" t="str">
        <f>IF(R3727&gt;=7,"High",IF(R3727&gt;=4,"Medium","Low"))</f>
        <v>Low</v>
      </c>
    </row>
    <row r="3728" spans="1:19">
      <c r="A3728" t="s">
        <v>3853</v>
      </c>
      <c r="B3728">
        <v>30</v>
      </c>
      <c r="C3728" t="s">
        <v>101</v>
      </c>
      <c r="D3728" t="s">
        <v>128</v>
      </c>
      <c r="E3728">
        <v>12</v>
      </c>
      <c r="F3728" t="s">
        <v>103</v>
      </c>
      <c r="G3728" t="s">
        <v>104</v>
      </c>
      <c r="H3728" s="5">
        <v>440</v>
      </c>
      <c r="I3728" s="5">
        <v>5318.62</v>
      </c>
      <c r="J3728" t="s">
        <v>105</v>
      </c>
      <c r="K3728" t="s">
        <v>107</v>
      </c>
      <c r="L3728">
        <v>0</v>
      </c>
      <c r="M3728">
        <v>0</v>
      </c>
      <c r="N3728">
        <v>5</v>
      </c>
      <c r="O3728" s="6">
        <v>0</v>
      </c>
      <c r="P3728" t="s">
        <v>107</v>
      </c>
      <c r="Q3728" t="s">
        <v>106</v>
      </c>
      <c r="R3728">
        <f>IF(F3728="Monthly",2,0)
+IF(E3728&lt;=6,2,0)
+IF(N3728&lt;=2,2,0)
+IF(L3728&gt;=4,2,0)
+IF(M3728&gt;=2,1,0)
+IF(H3728&gt;=_xlfn.PERCENTILE.INC($H$2:$H$10001,0.75),1,0)</f>
        <v>2</v>
      </c>
      <c r="S3728" t="str">
        <f>IF(R3728&gt;=7,"High",IF(R3728&gt;=4,"Medium","Low"))</f>
        <v>Low</v>
      </c>
    </row>
    <row r="3729" spans="1:19">
      <c r="A3729" t="s">
        <v>3854</v>
      </c>
      <c r="B3729">
        <v>33</v>
      </c>
      <c r="C3729" t="s">
        <v>101</v>
      </c>
      <c r="D3729" t="s">
        <v>126</v>
      </c>
      <c r="E3729">
        <v>34</v>
      </c>
      <c r="F3729" t="s">
        <v>109</v>
      </c>
      <c r="G3729" t="s">
        <v>110</v>
      </c>
      <c r="H3729" s="5">
        <v>770</v>
      </c>
      <c r="I3729" s="5">
        <v>26822.14</v>
      </c>
      <c r="J3729" t="s">
        <v>117</v>
      </c>
      <c r="K3729" t="s">
        <v>106</v>
      </c>
      <c r="L3729">
        <v>0</v>
      </c>
      <c r="M3729">
        <v>0</v>
      </c>
      <c r="N3729">
        <v>5</v>
      </c>
      <c r="O3729" s="6">
        <v>0</v>
      </c>
      <c r="P3729" t="s">
        <v>107</v>
      </c>
      <c r="Q3729" t="s">
        <v>107</v>
      </c>
      <c r="R3729">
        <f>IF(F3729="Monthly",2,0)
+IF(E3729&lt;=6,2,0)
+IF(N3729&lt;=2,2,0)
+IF(L3729&gt;=4,2,0)
+IF(M3729&gt;=2,1,0)
+IF(H3729&gt;=_xlfn.PERCENTILE.INC($H$2:$H$10001,0.75),1,0)</f>
        <v>0</v>
      </c>
      <c r="S3729" t="str">
        <f>IF(R3729&gt;=7,"High",IF(R3729&gt;=4,"Medium","Low"))</f>
        <v>Low</v>
      </c>
    </row>
    <row r="3730" spans="1:19">
      <c r="A3730" t="s">
        <v>3855</v>
      </c>
      <c r="B3730">
        <v>35</v>
      </c>
      <c r="C3730" t="s">
        <v>101</v>
      </c>
      <c r="D3730" t="s">
        <v>137</v>
      </c>
      <c r="E3730">
        <v>37</v>
      </c>
      <c r="F3730" t="s">
        <v>121</v>
      </c>
      <c r="G3730" t="s">
        <v>104</v>
      </c>
      <c r="H3730" s="5">
        <v>513</v>
      </c>
      <c r="I3730" s="5">
        <v>17150.16</v>
      </c>
      <c r="J3730" t="s">
        <v>134</v>
      </c>
      <c r="K3730" t="s">
        <v>106</v>
      </c>
      <c r="L3730">
        <v>0</v>
      </c>
      <c r="M3730">
        <v>0</v>
      </c>
      <c r="N3730">
        <v>5</v>
      </c>
      <c r="O3730" s="6">
        <v>10</v>
      </c>
      <c r="P3730" t="s">
        <v>107</v>
      </c>
      <c r="Q3730" t="s">
        <v>107</v>
      </c>
      <c r="R3730">
        <f>IF(F3730="Monthly",2,0)
+IF(E3730&lt;=6,2,0)
+IF(N3730&lt;=2,2,0)
+IF(L3730&gt;=4,2,0)
+IF(M3730&gt;=2,1,0)
+IF(H3730&gt;=_xlfn.PERCENTILE.INC($H$2:$H$10001,0.75),1,0)</f>
        <v>0</v>
      </c>
      <c r="S3730" t="str">
        <f>IF(R3730&gt;=7,"High",IF(R3730&gt;=4,"Medium","Low"))</f>
        <v>Low</v>
      </c>
    </row>
    <row r="3731" spans="1:19">
      <c r="A3731" t="s">
        <v>3856</v>
      </c>
      <c r="B3731">
        <v>33</v>
      </c>
      <c r="C3731" t="s">
        <v>101</v>
      </c>
      <c r="D3731" t="s">
        <v>126</v>
      </c>
      <c r="E3731">
        <v>24</v>
      </c>
      <c r="F3731" t="s">
        <v>103</v>
      </c>
      <c r="G3731" t="s">
        <v>110</v>
      </c>
      <c r="H3731" s="5">
        <v>704</v>
      </c>
      <c r="I3731" s="5">
        <v>16639.560000000001</v>
      </c>
      <c r="J3731" t="s">
        <v>105</v>
      </c>
      <c r="K3731" t="s">
        <v>107</v>
      </c>
      <c r="L3731">
        <v>1</v>
      </c>
      <c r="M3731">
        <v>0</v>
      </c>
      <c r="N3731">
        <v>5</v>
      </c>
      <c r="O3731" s="6">
        <v>0</v>
      </c>
      <c r="P3731" t="s">
        <v>107</v>
      </c>
      <c r="Q3731" t="s">
        <v>107</v>
      </c>
      <c r="R3731">
        <f>IF(F3731="Monthly",2,0)
+IF(E3731&lt;=6,2,0)
+IF(N3731&lt;=2,2,0)
+IF(L3731&gt;=4,2,0)
+IF(M3731&gt;=2,1,0)
+IF(H3731&gt;=_xlfn.PERCENTILE.INC($H$2:$H$10001,0.75),1,0)</f>
        <v>2</v>
      </c>
      <c r="S3731" t="str">
        <f>IF(R3731&gt;=7,"High",IF(R3731&gt;=4,"Medium","Low"))</f>
        <v>Low</v>
      </c>
    </row>
    <row r="3732" spans="1:19">
      <c r="A3732" t="s">
        <v>3857</v>
      </c>
      <c r="B3732">
        <v>39</v>
      </c>
      <c r="C3732" t="s">
        <v>101</v>
      </c>
      <c r="D3732" t="s">
        <v>126</v>
      </c>
      <c r="E3732">
        <v>10</v>
      </c>
      <c r="F3732" t="s">
        <v>103</v>
      </c>
      <c r="G3732" t="s">
        <v>110</v>
      </c>
      <c r="H3732" s="5">
        <v>688</v>
      </c>
      <c r="I3732" s="5">
        <v>6908.91</v>
      </c>
      <c r="J3732" t="s">
        <v>115</v>
      </c>
      <c r="K3732" t="s">
        <v>106</v>
      </c>
      <c r="L3732">
        <v>1</v>
      </c>
      <c r="M3732">
        <v>0</v>
      </c>
      <c r="N3732">
        <v>5</v>
      </c>
      <c r="O3732" s="6">
        <v>0</v>
      </c>
      <c r="P3732" t="s">
        <v>107</v>
      </c>
      <c r="Q3732" t="s">
        <v>106</v>
      </c>
      <c r="R3732">
        <f>IF(F3732="Monthly",2,0)
+IF(E3732&lt;=6,2,0)
+IF(N3732&lt;=2,2,0)
+IF(L3732&gt;=4,2,0)
+IF(M3732&gt;=2,1,0)
+IF(H3732&gt;=_xlfn.PERCENTILE.INC($H$2:$H$10001,0.75),1,0)</f>
        <v>2</v>
      </c>
      <c r="S3732" t="str">
        <f>IF(R3732&gt;=7,"High",IF(R3732&gt;=4,"Medium","Low"))</f>
        <v>Low</v>
      </c>
    </row>
    <row r="3733" spans="1:19">
      <c r="A3733" t="s">
        <v>3858</v>
      </c>
      <c r="B3733">
        <v>29</v>
      </c>
      <c r="C3733" t="s">
        <v>101</v>
      </c>
      <c r="D3733" t="s">
        <v>113</v>
      </c>
      <c r="E3733">
        <v>18</v>
      </c>
      <c r="F3733" t="s">
        <v>109</v>
      </c>
      <c r="G3733" t="s">
        <v>110</v>
      </c>
      <c r="H3733" s="5">
        <v>728</v>
      </c>
      <c r="I3733" s="5">
        <v>13076.21</v>
      </c>
      <c r="J3733" t="s">
        <v>117</v>
      </c>
      <c r="K3733" t="s">
        <v>106</v>
      </c>
      <c r="L3733">
        <v>1</v>
      </c>
      <c r="M3733">
        <v>0</v>
      </c>
      <c r="N3733">
        <v>5</v>
      </c>
      <c r="O3733" s="6">
        <v>0</v>
      </c>
      <c r="P3733" t="s">
        <v>106</v>
      </c>
      <c r="Q3733" t="s">
        <v>107</v>
      </c>
      <c r="R3733">
        <f>IF(F3733="Monthly",2,0)
+IF(E3733&lt;=6,2,0)
+IF(N3733&lt;=2,2,0)
+IF(L3733&gt;=4,2,0)
+IF(M3733&gt;=2,1,0)
+IF(H3733&gt;=_xlfn.PERCENTILE.INC($H$2:$H$10001,0.75),1,0)</f>
        <v>0</v>
      </c>
      <c r="S3733" t="str">
        <f>IF(R3733&gt;=7,"High",IF(R3733&gt;=4,"Medium","Low"))</f>
        <v>Low</v>
      </c>
    </row>
    <row r="3734" spans="1:19">
      <c r="A3734" t="s">
        <v>3859</v>
      </c>
      <c r="B3734">
        <v>34</v>
      </c>
      <c r="C3734" t="s">
        <v>101</v>
      </c>
      <c r="D3734" t="s">
        <v>128</v>
      </c>
      <c r="E3734">
        <v>24</v>
      </c>
      <c r="F3734" t="s">
        <v>109</v>
      </c>
      <c r="G3734" t="s">
        <v>110</v>
      </c>
      <c r="H3734" s="5">
        <v>766</v>
      </c>
      <c r="I3734" s="5">
        <v>17183.740000000002</v>
      </c>
      <c r="J3734" t="s">
        <v>134</v>
      </c>
      <c r="K3734" t="s">
        <v>106</v>
      </c>
      <c r="L3734">
        <v>1</v>
      </c>
      <c r="M3734">
        <v>0</v>
      </c>
      <c r="N3734">
        <v>5</v>
      </c>
      <c r="O3734" s="6">
        <v>5</v>
      </c>
      <c r="P3734" t="s">
        <v>107</v>
      </c>
      <c r="Q3734" t="s">
        <v>107</v>
      </c>
      <c r="R3734">
        <f>IF(F3734="Monthly",2,0)
+IF(E3734&lt;=6,2,0)
+IF(N3734&lt;=2,2,0)
+IF(L3734&gt;=4,2,0)
+IF(M3734&gt;=2,1,0)
+IF(H3734&gt;=_xlfn.PERCENTILE.INC($H$2:$H$10001,0.75),1,0)</f>
        <v>0</v>
      </c>
      <c r="S3734" t="str">
        <f>IF(R3734&gt;=7,"High",IF(R3734&gt;=4,"Medium","Low"))</f>
        <v>Low</v>
      </c>
    </row>
    <row r="3735" spans="1:19">
      <c r="A3735" t="s">
        <v>3860</v>
      </c>
      <c r="B3735">
        <v>32</v>
      </c>
      <c r="C3735" t="s">
        <v>112</v>
      </c>
      <c r="D3735" t="s">
        <v>126</v>
      </c>
      <c r="E3735">
        <v>32</v>
      </c>
      <c r="F3735" t="s">
        <v>103</v>
      </c>
      <c r="G3735" t="s">
        <v>110</v>
      </c>
      <c r="H3735" s="5">
        <v>814</v>
      </c>
      <c r="I3735" s="5">
        <v>25926.53</v>
      </c>
      <c r="J3735" t="s">
        <v>134</v>
      </c>
      <c r="K3735" t="s">
        <v>106</v>
      </c>
      <c r="L3735">
        <v>2</v>
      </c>
      <c r="M3735">
        <v>0</v>
      </c>
      <c r="N3735">
        <v>5</v>
      </c>
      <c r="O3735" s="6">
        <v>0</v>
      </c>
      <c r="P3735" t="s">
        <v>106</v>
      </c>
      <c r="Q3735" t="s">
        <v>107</v>
      </c>
      <c r="R3735">
        <f>IF(F3735="Monthly",2,0)
+IF(E3735&lt;=6,2,0)
+IF(N3735&lt;=2,2,0)
+IF(L3735&gt;=4,2,0)
+IF(M3735&gt;=2,1,0)
+IF(H3735&gt;=_xlfn.PERCENTILE.INC($H$2:$H$10001,0.75),1,0)</f>
        <v>3</v>
      </c>
      <c r="S3735" t="str">
        <f>IF(R3735&gt;=7,"High",IF(R3735&gt;=4,"Medium","Low"))</f>
        <v>Low</v>
      </c>
    </row>
    <row r="3736" spans="1:19">
      <c r="A3736" t="s">
        <v>3861</v>
      </c>
      <c r="B3736">
        <v>45</v>
      </c>
      <c r="C3736" t="s">
        <v>112</v>
      </c>
      <c r="D3736" t="s">
        <v>131</v>
      </c>
      <c r="E3736">
        <v>38</v>
      </c>
      <c r="F3736" t="s">
        <v>109</v>
      </c>
      <c r="G3736" t="s">
        <v>110</v>
      </c>
      <c r="H3736" s="5">
        <v>742</v>
      </c>
      <c r="I3736" s="5">
        <v>28804.95</v>
      </c>
      <c r="J3736" t="s">
        <v>134</v>
      </c>
      <c r="K3736" t="s">
        <v>106</v>
      </c>
      <c r="L3736">
        <v>0</v>
      </c>
      <c r="M3736">
        <v>0</v>
      </c>
      <c r="N3736">
        <v>5</v>
      </c>
      <c r="O3736" s="6">
        <v>0</v>
      </c>
      <c r="P3736" t="s">
        <v>107</v>
      </c>
      <c r="Q3736" t="s">
        <v>107</v>
      </c>
      <c r="R3736">
        <f>IF(F3736="Monthly",2,0)
+IF(E3736&lt;=6,2,0)
+IF(N3736&lt;=2,2,0)
+IF(L3736&gt;=4,2,0)
+IF(M3736&gt;=2,1,0)
+IF(H3736&gt;=_xlfn.PERCENTILE.INC($H$2:$H$10001,0.75),1,0)</f>
        <v>0</v>
      </c>
      <c r="S3736" t="str">
        <f>IF(R3736&gt;=7,"High",IF(R3736&gt;=4,"Medium","Low"))</f>
        <v>Low</v>
      </c>
    </row>
    <row r="3737" spans="1:19">
      <c r="A3737" t="s">
        <v>3862</v>
      </c>
      <c r="B3737">
        <v>23</v>
      </c>
      <c r="C3737" t="s">
        <v>101</v>
      </c>
      <c r="D3737" t="s">
        <v>133</v>
      </c>
      <c r="E3737">
        <v>15</v>
      </c>
      <c r="F3737" t="s">
        <v>103</v>
      </c>
      <c r="G3737" t="s">
        <v>129</v>
      </c>
      <c r="H3737" s="5">
        <v>1091</v>
      </c>
      <c r="I3737" s="5">
        <v>16278.83</v>
      </c>
      <c r="J3737" t="s">
        <v>134</v>
      </c>
      <c r="K3737" t="s">
        <v>106</v>
      </c>
      <c r="L3737">
        <v>3</v>
      </c>
      <c r="M3737">
        <v>0</v>
      </c>
      <c r="N3737">
        <v>5</v>
      </c>
      <c r="O3737" s="6">
        <v>0</v>
      </c>
      <c r="P3737" t="s">
        <v>107</v>
      </c>
      <c r="Q3737" t="s">
        <v>107</v>
      </c>
      <c r="R3737">
        <f>IF(F3737="Monthly",2,0)
+IF(E3737&lt;=6,2,0)
+IF(N3737&lt;=2,2,0)
+IF(L3737&gt;=4,2,0)
+IF(M3737&gt;=2,1,0)
+IF(H3737&gt;=_xlfn.PERCENTILE.INC($H$2:$H$10001,0.75),1,0)</f>
        <v>3</v>
      </c>
      <c r="S3737" t="str">
        <f>IF(R3737&gt;=7,"High",IF(R3737&gt;=4,"Medium","Low"))</f>
        <v>Low</v>
      </c>
    </row>
    <row r="3738" spans="1:19">
      <c r="A3738" t="s">
        <v>3863</v>
      </c>
      <c r="B3738">
        <v>46</v>
      </c>
      <c r="C3738" t="s">
        <v>101</v>
      </c>
      <c r="D3738" t="s">
        <v>133</v>
      </c>
      <c r="E3738">
        <v>28</v>
      </c>
      <c r="F3738" t="s">
        <v>103</v>
      </c>
      <c r="G3738" t="s">
        <v>129</v>
      </c>
      <c r="H3738" s="5">
        <v>1083</v>
      </c>
      <c r="I3738" s="5">
        <v>29615.61</v>
      </c>
      <c r="J3738" t="s">
        <v>117</v>
      </c>
      <c r="K3738" t="s">
        <v>106</v>
      </c>
      <c r="L3738">
        <v>0</v>
      </c>
      <c r="M3738">
        <v>0</v>
      </c>
      <c r="N3738">
        <v>4</v>
      </c>
      <c r="O3738" s="6">
        <v>0</v>
      </c>
      <c r="P3738" t="s">
        <v>107</v>
      </c>
      <c r="Q3738" t="s">
        <v>107</v>
      </c>
      <c r="R3738">
        <f>IF(F3738="Monthly",2,0)
+IF(E3738&lt;=6,2,0)
+IF(N3738&lt;=2,2,0)
+IF(L3738&gt;=4,2,0)
+IF(M3738&gt;=2,1,0)
+IF(H3738&gt;=_xlfn.PERCENTILE.INC($H$2:$H$10001,0.75),1,0)</f>
        <v>3</v>
      </c>
      <c r="S3738" t="str">
        <f>IF(R3738&gt;=7,"High",IF(R3738&gt;=4,"Medium","Low"))</f>
        <v>Low</v>
      </c>
    </row>
    <row r="3739" spans="1:19">
      <c r="A3739" t="s">
        <v>3864</v>
      </c>
      <c r="B3739">
        <v>24</v>
      </c>
      <c r="C3739" t="s">
        <v>101</v>
      </c>
      <c r="D3739" t="s">
        <v>126</v>
      </c>
      <c r="E3739">
        <v>31</v>
      </c>
      <c r="F3739" t="s">
        <v>103</v>
      </c>
      <c r="G3739" t="s">
        <v>110</v>
      </c>
      <c r="H3739" s="5">
        <v>713</v>
      </c>
      <c r="I3739" s="5">
        <v>22473.5</v>
      </c>
      <c r="J3739" t="s">
        <v>117</v>
      </c>
      <c r="K3739" t="s">
        <v>106</v>
      </c>
      <c r="L3739">
        <v>0</v>
      </c>
      <c r="M3739">
        <v>0</v>
      </c>
      <c r="N3739">
        <v>5</v>
      </c>
      <c r="O3739" s="6">
        <v>0</v>
      </c>
      <c r="P3739" t="s">
        <v>106</v>
      </c>
      <c r="Q3739" t="s">
        <v>106</v>
      </c>
      <c r="R3739">
        <f>IF(F3739="Monthly",2,0)
+IF(E3739&lt;=6,2,0)
+IF(N3739&lt;=2,2,0)
+IF(L3739&gt;=4,2,0)
+IF(M3739&gt;=2,1,0)
+IF(H3739&gt;=_xlfn.PERCENTILE.INC($H$2:$H$10001,0.75),1,0)</f>
        <v>2</v>
      </c>
      <c r="S3739" t="str">
        <f>IF(R3739&gt;=7,"High",IF(R3739&gt;=4,"Medium","Low"))</f>
        <v>Low</v>
      </c>
    </row>
    <row r="3740" spans="1:19">
      <c r="A3740" t="s">
        <v>3865</v>
      </c>
      <c r="B3740">
        <v>30</v>
      </c>
      <c r="C3740" t="s">
        <v>112</v>
      </c>
      <c r="D3740" t="s">
        <v>113</v>
      </c>
      <c r="E3740">
        <v>33</v>
      </c>
      <c r="F3740" t="s">
        <v>109</v>
      </c>
      <c r="G3740" t="s">
        <v>104</v>
      </c>
      <c r="H3740" s="5">
        <v>425</v>
      </c>
      <c r="I3740" s="5">
        <v>14406.01</v>
      </c>
      <c r="J3740" t="s">
        <v>134</v>
      </c>
      <c r="K3740" t="s">
        <v>106</v>
      </c>
      <c r="L3740">
        <v>0</v>
      </c>
      <c r="M3740">
        <v>0</v>
      </c>
      <c r="N3740">
        <v>5</v>
      </c>
      <c r="O3740" s="6">
        <v>0</v>
      </c>
      <c r="P3740" t="s">
        <v>106</v>
      </c>
      <c r="Q3740" t="s">
        <v>107</v>
      </c>
      <c r="R3740">
        <f>IF(F3740="Monthly",2,0)
+IF(E3740&lt;=6,2,0)
+IF(N3740&lt;=2,2,0)
+IF(L3740&gt;=4,2,0)
+IF(M3740&gt;=2,1,0)
+IF(H3740&gt;=_xlfn.PERCENTILE.INC($H$2:$H$10001,0.75),1,0)</f>
        <v>0</v>
      </c>
      <c r="S3740" t="str">
        <f>IF(R3740&gt;=7,"High",IF(R3740&gt;=4,"Medium","Low"))</f>
        <v>Low</v>
      </c>
    </row>
    <row r="3741" spans="1:19">
      <c r="A3741" t="s">
        <v>3866</v>
      </c>
      <c r="B3741">
        <v>28</v>
      </c>
      <c r="C3741" t="s">
        <v>112</v>
      </c>
      <c r="D3741" t="s">
        <v>102</v>
      </c>
      <c r="E3741">
        <v>72</v>
      </c>
      <c r="F3741" t="s">
        <v>121</v>
      </c>
      <c r="G3741" t="s">
        <v>104</v>
      </c>
      <c r="H3741" s="5">
        <v>590</v>
      </c>
      <c r="I3741" s="5">
        <v>43529.32</v>
      </c>
      <c r="J3741" t="s">
        <v>105</v>
      </c>
      <c r="K3741" t="s">
        <v>106</v>
      </c>
      <c r="L3741">
        <v>1</v>
      </c>
      <c r="M3741">
        <v>0</v>
      </c>
      <c r="N3741">
        <v>5</v>
      </c>
      <c r="O3741" s="6">
        <v>0</v>
      </c>
      <c r="P3741" t="s">
        <v>106</v>
      </c>
      <c r="Q3741" t="s">
        <v>107</v>
      </c>
      <c r="R3741">
        <f>IF(F3741="Monthly",2,0)
+IF(E3741&lt;=6,2,0)
+IF(N3741&lt;=2,2,0)
+IF(L3741&gt;=4,2,0)
+IF(M3741&gt;=2,1,0)
+IF(H3741&gt;=_xlfn.PERCENTILE.INC($H$2:$H$10001,0.75),1,0)</f>
        <v>0</v>
      </c>
      <c r="S3741" t="str">
        <f>IF(R3741&gt;=7,"High",IF(R3741&gt;=4,"Medium","Low"))</f>
        <v>Low</v>
      </c>
    </row>
    <row r="3742" spans="1:19">
      <c r="A3742" t="s">
        <v>3867</v>
      </c>
      <c r="B3742">
        <v>24</v>
      </c>
      <c r="C3742" t="s">
        <v>101</v>
      </c>
      <c r="D3742" t="s">
        <v>113</v>
      </c>
      <c r="E3742">
        <v>27</v>
      </c>
      <c r="F3742" t="s">
        <v>109</v>
      </c>
      <c r="G3742" t="s">
        <v>110</v>
      </c>
      <c r="H3742" s="5">
        <v>767</v>
      </c>
      <c r="I3742" s="5">
        <v>20240.72</v>
      </c>
      <c r="J3742" t="s">
        <v>115</v>
      </c>
      <c r="K3742" t="s">
        <v>106</v>
      </c>
      <c r="L3742">
        <v>0</v>
      </c>
      <c r="M3742">
        <v>0</v>
      </c>
      <c r="N3742">
        <v>4</v>
      </c>
      <c r="O3742" s="6">
        <v>0</v>
      </c>
      <c r="P3742" t="s">
        <v>106</v>
      </c>
      <c r="Q3742" t="s">
        <v>107</v>
      </c>
      <c r="R3742">
        <f>IF(F3742="Monthly",2,0)
+IF(E3742&lt;=6,2,0)
+IF(N3742&lt;=2,2,0)
+IF(L3742&gt;=4,2,0)
+IF(M3742&gt;=2,1,0)
+IF(H3742&gt;=_xlfn.PERCENTILE.INC($H$2:$H$10001,0.75),1,0)</f>
        <v>0</v>
      </c>
      <c r="S3742" t="str">
        <f>IF(R3742&gt;=7,"High",IF(R3742&gt;=4,"Medium","Low"))</f>
        <v>Low</v>
      </c>
    </row>
    <row r="3743" spans="1:19">
      <c r="A3743" t="s">
        <v>3868</v>
      </c>
      <c r="B3743">
        <v>40</v>
      </c>
      <c r="C3743" t="s">
        <v>101</v>
      </c>
      <c r="D3743" t="s">
        <v>137</v>
      </c>
      <c r="E3743">
        <v>39</v>
      </c>
      <c r="F3743" t="s">
        <v>103</v>
      </c>
      <c r="G3743" t="s">
        <v>110</v>
      </c>
      <c r="H3743" s="5">
        <v>674</v>
      </c>
      <c r="I3743" s="5">
        <v>27032.51</v>
      </c>
      <c r="J3743" t="s">
        <v>134</v>
      </c>
      <c r="K3743" t="s">
        <v>106</v>
      </c>
      <c r="L3743">
        <v>6</v>
      </c>
      <c r="M3743">
        <v>3</v>
      </c>
      <c r="N3743">
        <v>2</v>
      </c>
      <c r="O3743" s="6">
        <v>0</v>
      </c>
      <c r="P3743" t="s">
        <v>107</v>
      </c>
      <c r="Q3743" t="s">
        <v>107</v>
      </c>
      <c r="R3743">
        <f>IF(F3743="Monthly",2,0)
+IF(E3743&lt;=6,2,0)
+IF(N3743&lt;=2,2,0)
+IF(L3743&gt;=4,2,0)
+IF(M3743&gt;=2,1,0)
+IF(H3743&gt;=_xlfn.PERCENTILE.INC($H$2:$H$10001,0.75),1,0)</f>
        <v>7</v>
      </c>
      <c r="S3743" t="str">
        <f>IF(R3743&gt;=7,"High",IF(R3743&gt;=4,"Medium","Low"))</f>
        <v>High</v>
      </c>
    </row>
    <row r="3744" spans="1:19">
      <c r="A3744" t="s">
        <v>3869</v>
      </c>
      <c r="B3744">
        <v>27</v>
      </c>
      <c r="C3744" t="s">
        <v>101</v>
      </c>
      <c r="D3744" t="s">
        <v>137</v>
      </c>
      <c r="E3744">
        <v>51</v>
      </c>
      <c r="F3744" t="s">
        <v>121</v>
      </c>
      <c r="G3744" t="s">
        <v>110</v>
      </c>
      <c r="H3744" s="5">
        <v>685</v>
      </c>
      <c r="I3744" s="5">
        <v>29113.48</v>
      </c>
      <c r="J3744" t="s">
        <v>117</v>
      </c>
      <c r="K3744" t="s">
        <v>106</v>
      </c>
      <c r="L3744">
        <v>0</v>
      </c>
      <c r="M3744">
        <v>0</v>
      </c>
      <c r="N3744">
        <v>4</v>
      </c>
      <c r="O3744" s="6">
        <v>15</v>
      </c>
      <c r="P3744" t="s">
        <v>107</v>
      </c>
      <c r="Q3744" t="s">
        <v>107</v>
      </c>
      <c r="R3744">
        <f>IF(F3744="Monthly",2,0)
+IF(E3744&lt;=6,2,0)
+IF(N3744&lt;=2,2,0)
+IF(L3744&gt;=4,2,0)
+IF(M3744&gt;=2,1,0)
+IF(H3744&gt;=_xlfn.PERCENTILE.INC($H$2:$H$10001,0.75),1,0)</f>
        <v>0</v>
      </c>
      <c r="S3744" t="str">
        <f>IF(R3744&gt;=7,"High",IF(R3744&gt;=4,"Medium","Low"))</f>
        <v>Low</v>
      </c>
    </row>
    <row r="3745" spans="1:19">
      <c r="A3745" t="s">
        <v>3870</v>
      </c>
      <c r="B3745">
        <v>33</v>
      </c>
      <c r="C3745" t="s">
        <v>101</v>
      </c>
      <c r="D3745" t="s">
        <v>159</v>
      </c>
      <c r="E3745">
        <v>49</v>
      </c>
      <c r="F3745" t="s">
        <v>121</v>
      </c>
      <c r="G3745" t="s">
        <v>104</v>
      </c>
      <c r="H3745" s="5">
        <v>501</v>
      </c>
      <c r="I3745" s="5">
        <v>24335.62</v>
      </c>
      <c r="J3745" t="s">
        <v>105</v>
      </c>
      <c r="K3745" t="s">
        <v>106</v>
      </c>
      <c r="L3745">
        <v>0</v>
      </c>
      <c r="M3745">
        <v>0</v>
      </c>
      <c r="N3745">
        <v>5</v>
      </c>
      <c r="O3745" s="6">
        <v>0</v>
      </c>
      <c r="P3745" t="s">
        <v>107</v>
      </c>
      <c r="Q3745" t="s">
        <v>107</v>
      </c>
      <c r="R3745">
        <f>IF(F3745="Monthly",2,0)
+IF(E3745&lt;=6,2,0)
+IF(N3745&lt;=2,2,0)
+IF(L3745&gt;=4,2,0)
+IF(M3745&gt;=2,1,0)
+IF(H3745&gt;=_xlfn.PERCENTILE.INC($H$2:$H$10001,0.75),1,0)</f>
        <v>0</v>
      </c>
      <c r="S3745" t="str">
        <f>IF(R3745&gt;=7,"High",IF(R3745&gt;=4,"Medium","Low"))</f>
        <v>Low</v>
      </c>
    </row>
    <row r="3746" spans="1:19">
      <c r="A3746" t="s">
        <v>3871</v>
      </c>
      <c r="B3746">
        <v>54</v>
      </c>
      <c r="C3746" t="s">
        <v>112</v>
      </c>
      <c r="D3746" t="s">
        <v>102</v>
      </c>
      <c r="E3746">
        <v>62</v>
      </c>
      <c r="F3746" t="s">
        <v>103</v>
      </c>
      <c r="G3746" t="s">
        <v>104</v>
      </c>
      <c r="H3746" s="5">
        <v>525</v>
      </c>
      <c r="I3746" s="5">
        <v>32557.75</v>
      </c>
      <c r="J3746" t="s">
        <v>134</v>
      </c>
      <c r="K3746" t="s">
        <v>107</v>
      </c>
      <c r="L3746">
        <v>1</v>
      </c>
      <c r="M3746">
        <v>0</v>
      </c>
      <c r="N3746">
        <v>4</v>
      </c>
      <c r="O3746" s="6">
        <v>0</v>
      </c>
      <c r="P3746" t="s">
        <v>106</v>
      </c>
      <c r="Q3746" t="s">
        <v>107</v>
      </c>
      <c r="R3746">
        <f>IF(F3746="Monthly",2,0)
+IF(E3746&lt;=6,2,0)
+IF(N3746&lt;=2,2,0)
+IF(L3746&gt;=4,2,0)
+IF(M3746&gt;=2,1,0)
+IF(H3746&gt;=_xlfn.PERCENTILE.INC($H$2:$H$10001,0.75),1,0)</f>
        <v>2</v>
      </c>
      <c r="S3746" t="str">
        <f>IF(R3746&gt;=7,"High",IF(R3746&gt;=4,"Medium","Low"))</f>
        <v>Low</v>
      </c>
    </row>
    <row r="3747" spans="1:19">
      <c r="A3747" t="s">
        <v>3872</v>
      </c>
      <c r="B3747">
        <v>31</v>
      </c>
      <c r="C3747" t="s">
        <v>112</v>
      </c>
      <c r="D3747" t="s">
        <v>102</v>
      </c>
      <c r="E3747">
        <v>25</v>
      </c>
      <c r="F3747" t="s">
        <v>121</v>
      </c>
      <c r="G3747" t="s">
        <v>104</v>
      </c>
      <c r="H3747" s="5">
        <v>521</v>
      </c>
      <c r="I3747" s="5">
        <v>13305.95</v>
      </c>
      <c r="J3747" t="s">
        <v>105</v>
      </c>
      <c r="K3747" t="s">
        <v>106</v>
      </c>
      <c r="L3747">
        <v>1</v>
      </c>
      <c r="M3747">
        <v>0</v>
      </c>
      <c r="N3747">
        <v>4</v>
      </c>
      <c r="O3747" s="6">
        <v>0</v>
      </c>
      <c r="P3747" t="s">
        <v>107</v>
      </c>
      <c r="Q3747" t="s">
        <v>107</v>
      </c>
      <c r="R3747">
        <f>IF(F3747="Monthly",2,0)
+IF(E3747&lt;=6,2,0)
+IF(N3747&lt;=2,2,0)
+IF(L3747&gt;=4,2,0)
+IF(M3747&gt;=2,1,0)
+IF(H3747&gt;=_xlfn.PERCENTILE.INC($H$2:$H$10001,0.75),1,0)</f>
        <v>0</v>
      </c>
      <c r="S3747" t="str">
        <f>IF(R3747&gt;=7,"High",IF(R3747&gt;=4,"Medium","Low"))</f>
        <v>Low</v>
      </c>
    </row>
    <row r="3748" spans="1:19">
      <c r="A3748" t="s">
        <v>3873</v>
      </c>
      <c r="B3748">
        <v>58</v>
      </c>
      <c r="C3748" t="s">
        <v>101</v>
      </c>
      <c r="D3748" t="s">
        <v>159</v>
      </c>
      <c r="E3748">
        <v>27</v>
      </c>
      <c r="F3748" t="s">
        <v>109</v>
      </c>
      <c r="G3748" t="s">
        <v>104</v>
      </c>
      <c r="H3748" s="5">
        <v>489</v>
      </c>
      <c r="I3748" s="5">
        <v>11672.48</v>
      </c>
      <c r="J3748" t="s">
        <v>105</v>
      </c>
      <c r="K3748" t="s">
        <v>107</v>
      </c>
      <c r="L3748">
        <v>3</v>
      </c>
      <c r="M3748">
        <v>1</v>
      </c>
      <c r="N3748">
        <v>4</v>
      </c>
      <c r="O3748" s="6">
        <v>10</v>
      </c>
      <c r="P3748" t="s">
        <v>107</v>
      </c>
      <c r="Q3748" t="s">
        <v>107</v>
      </c>
      <c r="R3748">
        <f>IF(F3748="Monthly",2,0)
+IF(E3748&lt;=6,2,0)
+IF(N3748&lt;=2,2,0)
+IF(L3748&gt;=4,2,0)
+IF(M3748&gt;=2,1,0)
+IF(H3748&gt;=_xlfn.PERCENTILE.INC($H$2:$H$10001,0.75),1,0)</f>
        <v>0</v>
      </c>
      <c r="S3748" t="str">
        <f>IF(R3748&gt;=7,"High",IF(R3748&gt;=4,"Medium","Low"))</f>
        <v>Low</v>
      </c>
    </row>
    <row r="3749" spans="1:19">
      <c r="A3749" t="s">
        <v>3874</v>
      </c>
      <c r="B3749">
        <v>21</v>
      </c>
      <c r="C3749" t="s">
        <v>101</v>
      </c>
      <c r="D3749" t="s">
        <v>137</v>
      </c>
      <c r="E3749">
        <v>23</v>
      </c>
      <c r="F3749" t="s">
        <v>103</v>
      </c>
      <c r="G3749" t="s">
        <v>110</v>
      </c>
      <c r="H3749" s="5">
        <v>771</v>
      </c>
      <c r="I3749" s="5">
        <v>17686.59</v>
      </c>
      <c r="J3749" t="s">
        <v>115</v>
      </c>
      <c r="K3749" t="s">
        <v>106</v>
      </c>
      <c r="L3749">
        <v>0</v>
      </c>
      <c r="M3749">
        <v>0</v>
      </c>
      <c r="N3749">
        <v>4</v>
      </c>
      <c r="O3749" s="6">
        <v>0</v>
      </c>
      <c r="P3749" t="s">
        <v>106</v>
      </c>
      <c r="Q3749" t="s">
        <v>107</v>
      </c>
      <c r="R3749">
        <f>IF(F3749="Monthly",2,0)
+IF(E3749&lt;=6,2,0)
+IF(N3749&lt;=2,2,0)
+IF(L3749&gt;=4,2,0)
+IF(M3749&gt;=2,1,0)
+IF(H3749&gt;=_xlfn.PERCENTILE.INC($H$2:$H$10001,0.75),1,0)</f>
        <v>2</v>
      </c>
      <c r="S3749" t="str">
        <f>IF(R3749&gt;=7,"High",IF(R3749&gt;=4,"Medium","Low"))</f>
        <v>Low</v>
      </c>
    </row>
    <row r="3750" spans="1:19">
      <c r="A3750" t="s">
        <v>3875</v>
      </c>
      <c r="B3750">
        <v>27</v>
      </c>
      <c r="C3750" t="s">
        <v>101</v>
      </c>
      <c r="D3750" t="s">
        <v>128</v>
      </c>
      <c r="E3750">
        <v>41</v>
      </c>
      <c r="F3750" t="s">
        <v>103</v>
      </c>
      <c r="G3750" t="s">
        <v>104</v>
      </c>
      <c r="H3750" s="5">
        <v>525</v>
      </c>
      <c r="I3750" s="5">
        <v>21383.279999999999</v>
      </c>
      <c r="J3750" t="s">
        <v>117</v>
      </c>
      <c r="K3750" t="s">
        <v>106</v>
      </c>
      <c r="L3750">
        <v>1</v>
      </c>
      <c r="M3750">
        <v>0</v>
      </c>
      <c r="N3750">
        <v>5</v>
      </c>
      <c r="O3750" s="6">
        <v>0</v>
      </c>
      <c r="P3750" t="s">
        <v>107</v>
      </c>
      <c r="Q3750" t="s">
        <v>106</v>
      </c>
      <c r="R3750">
        <f>IF(F3750="Monthly",2,0)
+IF(E3750&lt;=6,2,0)
+IF(N3750&lt;=2,2,0)
+IF(L3750&gt;=4,2,0)
+IF(M3750&gt;=2,1,0)
+IF(H3750&gt;=_xlfn.PERCENTILE.INC($H$2:$H$10001,0.75),1,0)</f>
        <v>2</v>
      </c>
      <c r="S3750" t="str">
        <f>IF(R3750&gt;=7,"High",IF(R3750&gt;=4,"Medium","Low"))</f>
        <v>Low</v>
      </c>
    </row>
    <row r="3751" spans="1:19">
      <c r="A3751" t="s">
        <v>3876</v>
      </c>
      <c r="B3751">
        <v>47</v>
      </c>
      <c r="C3751" t="s">
        <v>112</v>
      </c>
      <c r="D3751" t="s">
        <v>133</v>
      </c>
      <c r="E3751">
        <v>18</v>
      </c>
      <c r="F3751" t="s">
        <v>103</v>
      </c>
      <c r="G3751" t="s">
        <v>129</v>
      </c>
      <c r="H3751" s="5">
        <v>1014</v>
      </c>
      <c r="I3751" s="5">
        <v>18198.3</v>
      </c>
      <c r="J3751" t="s">
        <v>115</v>
      </c>
      <c r="K3751" t="s">
        <v>106</v>
      </c>
      <c r="L3751">
        <v>2</v>
      </c>
      <c r="M3751">
        <v>1</v>
      </c>
      <c r="N3751">
        <v>4</v>
      </c>
      <c r="O3751" s="6">
        <v>0</v>
      </c>
      <c r="P3751" t="s">
        <v>107</v>
      </c>
      <c r="Q3751" t="s">
        <v>107</v>
      </c>
      <c r="R3751">
        <f>IF(F3751="Monthly",2,0)
+IF(E3751&lt;=6,2,0)
+IF(N3751&lt;=2,2,0)
+IF(L3751&gt;=4,2,0)
+IF(M3751&gt;=2,1,0)
+IF(H3751&gt;=_xlfn.PERCENTILE.INC($H$2:$H$10001,0.75),1,0)</f>
        <v>3</v>
      </c>
      <c r="S3751" t="str">
        <f>IF(R3751&gt;=7,"High",IF(R3751&gt;=4,"Medium","Low"))</f>
        <v>Low</v>
      </c>
    </row>
    <row r="3752" spans="1:19">
      <c r="A3752" t="s">
        <v>3877</v>
      </c>
      <c r="B3752">
        <v>27</v>
      </c>
      <c r="C3752" t="s">
        <v>101</v>
      </c>
      <c r="D3752" t="s">
        <v>119</v>
      </c>
      <c r="E3752">
        <v>21</v>
      </c>
      <c r="F3752" t="s">
        <v>103</v>
      </c>
      <c r="G3752" t="s">
        <v>110</v>
      </c>
      <c r="H3752" s="5">
        <v>644</v>
      </c>
      <c r="I3752" s="5">
        <v>13327.55</v>
      </c>
      <c r="J3752" t="s">
        <v>105</v>
      </c>
      <c r="K3752" t="s">
        <v>106</v>
      </c>
      <c r="L3752">
        <v>0</v>
      </c>
      <c r="M3752">
        <v>0</v>
      </c>
      <c r="N3752">
        <v>5</v>
      </c>
      <c r="O3752" s="6">
        <v>0</v>
      </c>
      <c r="P3752" t="s">
        <v>107</v>
      </c>
      <c r="Q3752" t="s">
        <v>107</v>
      </c>
      <c r="R3752">
        <f>IF(F3752="Monthly",2,0)
+IF(E3752&lt;=6,2,0)
+IF(N3752&lt;=2,2,0)
+IF(L3752&gt;=4,2,0)
+IF(M3752&gt;=2,1,0)
+IF(H3752&gt;=_xlfn.PERCENTILE.INC($H$2:$H$10001,0.75),1,0)</f>
        <v>2</v>
      </c>
      <c r="S3752" t="str">
        <f>IF(R3752&gt;=7,"High",IF(R3752&gt;=4,"Medium","Low"))</f>
        <v>Low</v>
      </c>
    </row>
    <row r="3753" spans="1:19">
      <c r="A3753" t="s">
        <v>3878</v>
      </c>
      <c r="B3753">
        <v>30</v>
      </c>
      <c r="C3753" t="s">
        <v>112</v>
      </c>
      <c r="D3753" t="s">
        <v>131</v>
      </c>
      <c r="E3753">
        <v>19</v>
      </c>
      <c r="F3753" t="s">
        <v>103</v>
      </c>
      <c r="G3753" t="s">
        <v>110</v>
      </c>
      <c r="H3753" s="5">
        <v>762</v>
      </c>
      <c r="I3753" s="5">
        <v>14768.57</v>
      </c>
      <c r="J3753" t="s">
        <v>134</v>
      </c>
      <c r="K3753" t="s">
        <v>106</v>
      </c>
      <c r="L3753">
        <v>0</v>
      </c>
      <c r="M3753">
        <v>0</v>
      </c>
      <c r="N3753">
        <v>4</v>
      </c>
      <c r="O3753" s="6">
        <v>0</v>
      </c>
      <c r="P3753" t="s">
        <v>107</v>
      </c>
      <c r="Q3753" t="s">
        <v>107</v>
      </c>
      <c r="R3753">
        <f>IF(F3753="Monthly",2,0)
+IF(E3753&lt;=6,2,0)
+IF(N3753&lt;=2,2,0)
+IF(L3753&gt;=4,2,0)
+IF(M3753&gt;=2,1,0)
+IF(H3753&gt;=_xlfn.PERCENTILE.INC($H$2:$H$10001,0.75),1,0)</f>
        <v>2</v>
      </c>
      <c r="S3753" t="str">
        <f>IF(R3753&gt;=7,"High",IF(R3753&gt;=4,"Medium","Low"))</f>
        <v>Low</v>
      </c>
    </row>
    <row r="3754" spans="1:19">
      <c r="A3754" t="s">
        <v>3879</v>
      </c>
      <c r="B3754">
        <v>41</v>
      </c>
      <c r="C3754" t="s">
        <v>101</v>
      </c>
      <c r="D3754" t="s">
        <v>131</v>
      </c>
      <c r="E3754">
        <v>12</v>
      </c>
      <c r="F3754" t="s">
        <v>103</v>
      </c>
      <c r="G3754" t="s">
        <v>110</v>
      </c>
      <c r="H3754" s="5">
        <v>794</v>
      </c>
      <c r="I3754" s="5">
        <v>9351.11</v>
      </c>
      <c r="J3754" t="s">
        <v>134</v>
      </c>
      <c r="K3754" t="s">
        <v>106</v>
      </c>
      <c r="L3754">
        <v>4</v>
      </c>
      <c r="M3754">
        <v>1</v>
      </c>
      <c r="N3754">
        <v>5</v>
      </c>
      <c r="O3754" s="6">
        <v>0</v>
      </c>
      <c r="P3754" t="s">
        <v>107</v>
      </c>
      <c r="Q3754" t="s">
        <v>106</v>
      </c>
      <c r="R3754">
        <f>IF(F3754="Monthly",2,0)
+IF(E3754&lt;=6,2,0)
+IF(N3754&lt;=2,2,0)
+IF(L3754&gt;=4,2,0)
+IF(M3754&gt;=2,1,0)
+IF(H3754&gt;=_xlfn.PERCENTILE.INC($H$2:$H$10001,0.75),1,0)</f>
        <v>5</v>
      </c>
      <c r="S3754" t="str">
        <f>IF(R3754&gt;=7,"High",IF(R3754&gt;=4,"Medium","Low"))</f>
        <v>Medium</v>
      </c>
    </row>
    <row r="3755" spans="1:19">
      <c r="A3755" t="s">
        <v>3880</v>
      </c>
      <c r="B3755">
        <v>32</v>
      </c>
      <c r="C3755" t="s">
        <v>101</v>
      </c>
      <c r="D3755" t="s">
        <v>131</v>
      </c>
      <c r="E3755">
        <v>52</v>
      </c>
      <c r="F3755" t="s">
        <v>109</v>
      </c>
      <c r="G3755" t="s">
        <v>104</v>
      </c>
      <c r="H3755" s="5">
        <v>440</v>
      </c>
      <c r="I3755" s="5">
        <v>22773.78</v>
      </c>
      <c r="J3755" t="s">
        <v>134</v>
      </c>
      <c r="K3755" t="s">
        <v>107</v>
      </c>
      <c r="L3755">
        <v>0</v>
      </c>
      <c r="M3755">
        <v>0</v>
      </c>
      <c r="N3755">
        <v>4</v>
      </c>
      <c r="O3755" s="6">
        <v>0</v>
      </c>
      <c r="P3755" t="s">
        <v>107</v>
      </c>
      <c r="Q3755" t="s">
        <v>107</v>
      </c>
      <c r="R3755">
        <f>IF(F3755="Monthly",2,0)
+IF(E3755&lt;=6,2,0)
+IF(N3755&lt;=2,2,0)
+IF(L3755&gt;=4,2,0)
+IF(M3755&gt;=2,1,0)
+IF(H3755&gt;=_xlfn.PERCENTILE.INC($H$2:$H$10001,0.75),1,0)</f>
        <v>0</v>
      </c>
      <c r="S3755" t="str">
        <f>IF(R3755&gt;=7,"High",IF(R3755&gt;=4,"Medium","Low"))</f>
        <v>Low</v>
      </c>
    </row>
    <row r="3756" spans="1:19">
      <c r="A3756" t="s">
        <v>3881</v>
      </c>
      <c r="B3756">
        <v>52</v>
      </c>
      <c r="C3756" t="s">
        <v>101</v>
      </c>
      <c r="D3756" t="s">
        <v>159</v>
      </c>
      <c r="E3756">
        <v>47</v>
      </c>
      <c r="F3756" t="s">
        <v>121</v>
      </c>
      <c r="G3756" t="s">
        <v>129</v>
      </c>
      <c r="H3756" s="5">
        <v>1037</v>
      </c>
      <c r="I3756" s="5">
        <v>41967.3</v>
      </c>
      <c r="J3756" t="s">
        <v>117</v>
      </c>
      <c r="K3756" t="s">
        <v>106</v>
      </c>
      <c r="L3756">
        <v>1</v>
      </c>
      <c r="M3756">
        <v>0</v>
      </c>
      <c r="N3756">
        <v>5</v>
      </c>
      <c r="O3756" s="6">
        <v>15</v>
      </c>
      <c r="P3756" t="s">
        <v>107</v>
      </c>
      <c r="Q3756" t="s">
        <v>107</v>
      </c>
      <c r="R3756">
        <f>IF(F3756="Monthly",2,0)
+IF(E3756&lt;=6,2,0)
+IF(N3756&lt;=2,2,0)
+IF(L3756&gt;=4,2,0)
+IF(M3756&gt;=2,1,0)
+IF(H3756&gt;=_xlfn.PERCENTILE.INC($H$2:$H$10001,0.75),1,0)</f>
        <v>1</v>
      </c>
      <c r="S3756" t="str">
        <f>IF(R3756&gt;=7,"High",IF(R3756&gt;=4,"Medium","Low"))</f>
        <v>Low</v>
      </c>
    </row>
    <row r="3757" spans="1:19">
      <c r="A3757" t="s">
        <v>3882</v>
      </c>
      <c r="B3757">
        <v>34</v>
      </c>
      <c r="C3757" t="s">
        <v>101</v>
      </c>
      <c r="D3757" t="s">
        <v>126</v>
      </c>
      <c r="E3757">
        <v>17</v>
      </c>
      <c r="F3757" t="s">
        <v>103</v>
      </c>
      <c r="G3757" t="s">
        <v>104</v>
      </c>
      <c r="H3757" s="5">
        <v>557</v>
      </c>
      <c r="I3757" s="5">
        <v>9196.4500000000007</v>
      </c>
      <c r="J3757" t="s">
        <v>115</v>
      </c>
      <c r="K3757" t="s">
        <v>106</v>
      </c>
      <c r="L3757">
        <v>0</v>
      </c>
      <c r="M3757">
        <v>0</v>
      </c>
      <c r="N3757">
        <v>5</v>
      </c>
      <c r="O3757" s="6">
        <v>0</v>
      </c>
      <c r="P3757" t="s">
        <v>107</v>
      </c>
      <c r="Q3757" t="s">
        <v>106</v>
      </c>
      <c r="R3757">
        <f>IF(F3757="Monthly",2,0)
+IF(E3757&lt;=6,2,0)
+IF(N3757&lt;=2,2,0)
+IF(L3757&gt;=4,2,0)
+IF(M3757&gt;=2,1,0)
+IF(H3757&gt;=_xlfn.PERCENTILE.INC($H$2:$H$10001,0.75),1,0)</f>
        <v>2</v>
      </c>
      <c r="S3757" t="str">
        <f>IF(R3757&gt;=7,"High",IF(R3757&gt;=4,"Medium","Low"))</f>
        <v>Low</v>
      </c>
    </row>
    <row r="3758" spans="1:19">
      <c r="A3758" t="s">
        <v>3883</v>
      </c>
      <c r="B3758">
        <v>44</v>
      </c>
      <c r="C3758" t="s">
        <v>112</v>
      </c>
      <c r="D3758" t="s">
        <v>126</v>
      </c>
      <c r="E3758">
        <v>14</v>
      </c>
      <c r="F3758" t="s">
        <v>103</v>
      </c>
      <c r="G3758" t="s">
        <v>104</v>
      </c>
      <c r="H3758" s="5">
        <v>500</v>
      </c>
      <c r="I3758" s="5">
        <v>6894.23</v>
      </c>
      <c r="J3758" t="s">
        <v>134</v>
      </c>
      <c r="K3758" t="s">
        <v>106</v>
      </c>
      <c r="L3758">
        <v>0</v>
      </c>
      <c r="M3758">
        <v>0</v>
      </c>
      <c r="N3758">
        <v>5</v>
      </c>
      <c r="O3758" s="6">
        <v>0</v>
      </c>
      <c r="P3758" t="s">
        <v>106</v>
      </c>
      <c r="Q3758" t="s">
        <v>107</v>
      </c>
      <c r="R3758">
        <f>IF(F3758="Monthly",2,0)
+IF(E3758&lt;=6,2,0)
+IF(N3758&lt;=2,2,0)
+IF(L3758&gt;=4,2,0)
+IF(M3758&gt;=2,1,0)
+IF(H3758&gt;=_xlfn.PERCENTILE.INC($H$2:$H$10001,0.75),1,0)</f>
        <v>2</v>
      </c>
      <c r="S3758" t="str">
        <f>IF(R3758&gt;=7,"High",IF(R3758&gt;=4,"Medium","Low"))</f>
        <v>Low</v>
      </c>
    </row>
    <row r="3759" spans="1:19">
      <c r="A3759" t="s">
        <v>3884</v>
      </c>
      <c r="B3759">
        <v>49</v>
      </c>
      <c r="C3759" t="s">
        <v>101</v>
      </c>
      <c r="D3759" t="s">
        <v>123</v>
      </c>
      <c r="E3759">
        <v>24</v>
      </c>
      <c r="F3759" t="s">
        <v>103</v>
      </c>
      <c r="G3759" t="s">
        <v>129</v>
      </c>
      <c r="H3759" s="5">
        <v>1079</v>
      </c>
      <c r="I3759" s="5">
        <v>25390.25</v>
      </c>
      <c r="J3759" t="s">
        <v>134</v>
      </c>
      <c r="K3759" t="s">
        <v>106</v>
      </c>
      <c r="L3759">
        <v>0</v>
      </c>
      <c r="M3759">
        <v>0</v>
      </c>
      <c r="N3759">
        <v>5</v>
      </c>
      <c r="O3759" s="6">
        <v>0</v>
      </c>
      <c r="P3759" t="s">
        <v>107</v>
      </c>
      <c r="Q3759" t="s">
        <v>106</v>
      </c>
      <c r="R3759">
        <f>IF(F3759="Monthly",2,0)
+IF(E3759&lt;=6,2,0)
+IF(N3759&lt;=2,2,0)
+IF(L3759&gt;=4,2,0)
+IF(M3759&gt;=2,1,0)
+IF(H3759&gt;=_xlfn.PERCENTILE.INC($H$2:$H$10001,0.75),1,0)</f>
        <v>3</v>
      </c>
      <c r="S3759" t="str">
        <f>IF(R3759&gt;=7,"High",IF(R3759&gt;=4,"Medium","Low"))</f>
        <v>Low</v>
      </c>
    </row>
    <row r="3760" spans="1:19">
      <c r="A3760" t="s">
        <v>3885</v>
      </c>
      <c r="B3760">
        <v>34</v>
      </c>
      <c r="C3760" t="s">
        <v>112</v>
      </c>
      <c r="D3760" t="s">
        <v>123</v>
      </c>
      <c r="E3760">
        <v>40</v>
      </c>
      <c r="F3760" t="s">
        <v>121</v>
      </c>
      <c r="G3760" t="s">
        <v>110</v>
      </c>
      <c r="H3760" s="5">
        <v>778</v>
      </c>
      <c r="I3760" s="5">
        <v>31140.03</v>
      </c>
      <c r="J3760" t="s">
        <v>105</v>
      </c>
      <c r="K3760" t="s">
        <v>106</v>
      </c>
      <c r="L3760">
        <v>4</v>
      </c>
      <c r="M3760">
        <v>4</v>
      </c>
      <c r="N3760">
        <v>2</v>
      </c>
      <c r="O3760" s="6">
        <v>0</v>
      </c>
      <c r="P3760" t="s">
        <v>107</v>
      </c>
      <c r="Q3760" t="s">
        <v>107</v>
      </c>
      <c r="R3760">
        <f>IF(F3760="Monthly",2,0)
+IF(E3760&lt;=6,2,0)
+IF(N3760&lt;=2,2,0)
+IF(L3760&gt;=4,2,0)
+IF(M3760&gt;=2,1,0)
+IF(H3760&gt;=_xlfn.PERCENTILE.INC($H$2:$H$10001,0.75),1,0)</f>
        <v>5</v>
      </c>
      <c r="S3760" t="str">
        <f>IF(R3760&gt;=7,"High",IF(R3760&gt;=4,"Medium","Low"))</f>
        <v>Medium</v>
      </c>
    </row>
    <row r="3761" spans="1:19">
      <c r="A3761" t="s">
        <v>3886</v>
      </c>
      <c r="B3761">
        <v>18</v>
      </c>
      <c r="C3761" t="s">
        <v>112</v>
      </c>
      <c r="D3761" t="s">
        <v>123</v>
      </c>
      <c r="E3761">
        <v>36</v>
      </c>
      <c r="F3761" t="s">
        <v>103</v>
      </c>
      <c r="G3761" t="s">
        <v>110</v>
      </c>
      <c r="H3761" s="5">
        <v>748</v>
      </c>
      <c r="I3761" s="5">
        <v>27442.94</v>
      </c>
      <c r="J3761" t="s">
        <v>105</v>
      </c>
      <c r="K3761" t="s">
        <v>106</v>
      </c>
      <c r="L3761">
        <v>6</v>
      </c>
      <c r="M3761">
        <v>3</v>
      </c>
      <c r="N3761">
        <v>2</v>
      </c>
      <c r="O3761" s="6">
        <v>0</v>
      </c>
      <c r="P3761" t="s">
        <v>107</v>
      </c>
      <c r="Q3761" t="s">
        <v>107</v>
      </c>
      <c r="R3761">
        <f>IF(F3761="Monthly",2,0)
+IF(E3761&lt;=6,2,0)
+IF(N3761&lt;=2,2,0)
+IF(L3761&gt;=4,2,0)
+IF(M3761&gt;=2,1,0)
+IF(H3761&gt;=_xlfn.PERCENTILE.INC($H$2:$H$10001,0.75),1,0)</f>
        <v>7</v>
      </c>
      <c r="S3761" t="str">
        <f>IF(R3761&gt;=7,"High",IF(R3761&gt;=4,"Medium","Low"))</f>
        <v>High</v>
      </c>
    </row>
    <row r="3762" spans="1:19">
      <c r="A3762" t="s">
        <v>3887</v>
      </c>
      <c r="B3762">
        <v>54</v>
      </c>
      <c r="C3762" t="s">
        <v>101</v>
      </c>
      <c r="D3762" t="s">
        <v>131</v>
      </c>
      <c r="E3762">
        <v>38</v>
      </c>
      <c r="F3762" t="s">
        <v>109</v>
      </c>
      <c r="G3762" t="s">
        <v>104</v>
      </c>
      <c r="H3762" s="5">
        <v>547</v>
      </c>
      <c r="I3762" s="5">
        <v>18274.72</v>
      </c>
      <c r="J3762" t="s">
        <v>140</v>
      </c>
      <c r="K3762" t="s">
        <v>106</v>
      </c>
      <c r="L3762">
        <v>2</v>
      </c>
      <c r="M3762">
        <v>0</v>
      </c>
      <c r="N3762">
        <v>5</v>
      </c>
      <c r="O3762" s="6">
        <v>10</v>
      </c>
      <c r="P3762" t="s">
        <v>107</v>
      </c>
      <c r="Q3762" t="s">
        <v>107</v>
      </c>
      <c r="R3762">
        <f>IF(F3762="Monthly",2,0)
+IF(E3762&lt;=6,2,0)
+IF(N3762&lt;=2,2,0)
+IF(L3762&gt;=4,2,0)
+IF(M3762&gt;=2,1,0)
+IF(H3762&gt;=_xlfn.PERCENTILE.INC($H$2:$H$10001,0.75),1,0)</f>
        <v>0</v>
      </c>
      <c r="S3762" t="str">
        <f>IF(R3762&gt;=7,"High",IF(R3762&gt;=4,"Medium","Low"))</f>
        <v>Low</v>
      </c>
    </row>
    <row r="3763" spans="1:19">
      <c r="A3763" t="s">
        <v>3888</v>
      </c>
      <c r="B3763">
        <v>32</v>
      </c>
      <c r="C3763" t="s">
        <v>101</v>
      </c>
      <c r="D3763" t="s">
        <v>128</v>
      </c>
      <c r="E3763">
        <v>71</v>
      </c>
      <c r="F3763" t="s">
        <v>121</v>
      </c>
      <c r="G3763" t="s">
        <v>104</v>
      </c>
      <c r="H3763" s="5">
        <v>497</v>
      </c>
      <c r="I3763" s="5">
        <v>30865.72</v>
      </c>
      <c r="J3763" t="s">
        <v>105</v>
      </c>
      <c r="K3763" t="s">
        <v>106</v>
      </c>
      <c r="L3763">
        <v>0</v>
      </c>
      <c r="M3763">
        <v>0</v>
      </c>
      <c r="N3763">
        <v>5</v>
      </c>
      <c r="O3763" s="6">
        <v>10</v>
      </c>
      <c r="P3763" t="s">
        <v>106</v>
      </c>
      <c r="Q3763" t="s">
        <v>107</v>
      </c>
      <c r="R3763">
        <f>IF(F3763="Monthly",2,0)
+IF(E3763&lt;=6,2,0)
+IF(N3763&lt;=2,2,0)
+IF(L3763&gt;=4,2,0)
+IF(M3763&gt;=2,1,0)
+IF(H3763&gt;=_xlfn.PERCENTILE.INC($H$2:$H$10001,0.75),1,0)</f>
        <v>0</v>
      </c>
      <c r="S3763" t="str">
        <f>IF(R3763&gt;=7,"High",IF(R3763&gt;=4,"Medium","Low"))</f>
        <v>Low</v>
      </c>
    </row>
    <row r="3764" spans="1:19">
      <c r="A3764" t="s">
        <v>3889</v>
      </c>
      <c r="B3764">
        <v>47</v>
      </c>
      <c r="C3764" t="s">
        <v>112</v>
      </c>
      <c r="D3764" t="s">
        <v>119</v>
      </c>
      <c r="E3764">
        <v>9</v>
      </c>
      <c r="F3764" t="s">
        <v>103</v>
      </c>
      <c r="G3764" t="s">
        <v>110</v>
      </c>
      <c r="H3764" s="5">
        <v>667</v>
      </c>
      <c r="I3764" s="5">
        <v>5922.74</v>
      </c>
      <c r="J3764" t="s">
        <v>117</v>
      </c>
      <c r="K3764" t="s">
        <v>106</v>
      </c>
      <c r="L3764">
        <v>1</v>
      </c>
      <c r="M3764">
        <v>0</v>
      </c>
      <c r="N3764">
        <v>5</v>
      </c>
      <c r="O3764" s="6">
        <v>0</v>
      </c>
      <c r="P3764" t="s">
        <v>107</v>
      </c>
      <c r="Q3764" t="s">
        <v>107</v>
      </c>
      <c r="R3764">
        <f>IF(F3764="Monthly",2,0)
+IF(E3764&lt;=6,2,0)
+IF(N3764&lt;=2,2,0)
+IF(L3764&gt;=4,2,0)
+IF(M3764&gt;=2,1,0)
+IF(H3764&gt;=_xlfn.PERCENTILE.INC($H$2:$H$10001,0.75),1,0)</f>
        <v>2</v>
      </c>
      <c r="S3764" t="str">
        <f>IF(R3764&gt;=7,"High",IF(R3764&gt;=4,"Medium","Low"))</f>
        <v>Low</v>
      </c>
    </row>
    <row r="3765" spans="1:19">
      <c r="A3765" t="s">
        <v>3890</v>
      </c>
      <c r="B3765">
        <v>35</v>
      </c>
      <c r="C3765" t="s">
        <v>112</v>
      </c>
      <c r="D3765" t="s">
        <v>159</v>
      </c>
      <c r="E3765">
        <v>24</v>
      </c>
      <c r="F3765" t="s">
        <v>103</v>
      </c>
      <c r="G3765" t="s">
        <v>129</v>
      </c>
      <c r="H3765" s="5">
        <v>973</v>
      </c>
      <c r="I3765" s="5">
        <v>23752.07</v>
      </c>
      <c r="J3765" t="s">
        <v>134</v>
      </c>
      <c r="K3765" t="s">
        <v>106</v>
      </c>
      <c r="L3765">
        <v>1</v>
      </c>
      <c r="M3765">
        <v>0</v>
      </c>
      <c r="N3765">
        <v>5</v>
      </c>
      <c r="O3765" s="6">
        <v>0</v>
      </c>
      <c r="P3765" t="s">
        <v>107</v>
      </c>
      <c r="Q3765" t="s">
        <v>106</v>
      </c>
      <c r="R3765">
        <f>IF(F3765="Monthly",2,0)
+IF(E3765&lt;=6,2,0)
+IF(N3765&lt;=2,2,0)
+IF(L3765&gt;=4,2,0)
+IF(M3765&gt;=2,1,0)
+IF(H3765&gt;=_xlfn.PERCENTILE.INC($H$2:$H$10001,0.75),1,0)</f>
        <v>3</v>
      </c>
      <c r="S3765" t="str">
        <f>IF(R3765&gt;=7,"High",IF(R3765&gt;=4,"Medium","Low"))</f>
        <v>Low</v>
      </c>
    </row>
    <row r="3766" spans="1:19">
      <c r="A3766" t="s">
        <v>3891</v>
      </c>
      <c r="B3766">
        <v>36</v>
      </c>
      <c r="C3766" t="s">
        <v>101</v>
      </c>
      <c r="D3766" t="s">
        <v>126</v>
      </c>
      <c r="E3766">
        <v>29</v>
      </c>
      <c r="F3766" t="s">
        <v>109</v>
      </c>
      <c r="G3766" t="s">
        <v>110</v>
      </c>
      <c r="H3766" s="5">
        <v>693</v>
      </c>
      <c r="I3766" s="5">
        <v>18241.57</v>
      </c>
      <c r="J3766" t="s">
        <v>105</v>
      </c>
      <c r="K3766" t="s">
        <v>106</v>
      </c>
      <c r="L3766">
        <v>2</v>
      </c>
      <c r="M3766">
        <v>0</v>
      </c>
      <c r="N3766">
        <v>5</v>
      </c>
      <c r="O3766" s="6">
        <v>10</v>
      </c>
      <c r="P3766" t="s">
        <v>106</v>
      </c>
      <c r="Q3766" t="s">
        <v>107</v>
      </c>
      <c r="R3766">
        <f>IF(F3766="Monthly",2,0)
+IF(E3766&lt;=6,2,0)
+IF(N3766&lt;=2,2,0)
+IF(L3766&gt;=4,2,0)
+IF(M3766&gt;=2,1,0)
+IF(H3766&gt;=_xlfn.PERCENTILE.INC($H$2:$H$10001,0.75),1,0)</f>
        <v>0</v>
      </c>
      <c r="S3766" t="str">
        <f>IF(R3766&gt;=7,"High",IF(R3766&gt;=4,"Medium","Low"))</f>
        <v>Low</v>
      </c>
    </row>
    <row r="3767" spans="1:19">
      <c r="A3767" t="s">
        <v>3892</v>
      </c>
      <c r="B3767">
        <v>55</v>
      </c>
      <c r="C3767" t="s">
        <v>112</v>
      </c>
      <c r="D3767" t="s">
        <v>126</v>
      </c>
      <c r="E3767">
        <v>14</v>
      </c>
      <c r="F3767" t="s">
        <v>103</v>
      </c>
      <c r="G3767" t="s">
        <v>110</v>
      </c>
      <c r="H3767" s="5">
        <v>801</v>
      </c>
      <c r="I3767" s="5">
        <v>11385.84</v>
      </c>
      <c r="J3767" t="s">
        <v>134</v>
      </c>
      <c r="K3767" t="s">
        <v>106</v>
      </c>
      <c r="L3767">
        <v>2</v>
      </c>
      <c r="M3767">
        <v>2</v>
      </c>
      <c r="N3767">
        <v>3</v>
      </c>
      <c r="O3767" s="6">
        <v>0</v>
      </c>
      <c r="P3767" t="s">
        <v>106</v>
      </c>
      <c r="Q3767" t="s">
        <v>107</v>
      </c>
      <c r="R3767">
        <f>IF(F3767="Monthly",2,0)
+IF(E3767&lt;=6,2,0)
+IF(N3767&lt;=2,2,0)
+IF(L3767&gt;=4,2,0)
+IF(M3767&gt;=2,1,0)
+IF(H3767&gt;=_xlfn.PERCENTILE.INC($H$2:$H$10001,0.75),1,0)</f>
        <v>4</v>
      </c>
      <c r="S3767" t="str">
        <f>IF(R3767&gt;=7,"High",IF(R3767&gt;=4,"Medium","Low"))</f>
        <v>Medium</v>
      </c>
    </row>
    <row r="3768" spans="1:19">
      <c r="A3768" t="s">
        <v>3893</v>
      </c>
      <c r="B3768">
        <v>27</v>
      </c>
      <c r="C3768" t="s">
        <v>112</v>
      </c>
      <c r="D3768" t="s">
        <v>119</v>
      </c>
      <c r="E3768">
        <v>14</v>
      </c>
      <c r="F3768" t="s">
        <v>103</v>
      </c>
      <c r="G3768" t="s">
        <v>110</v>
      </c>
      <c r="H3768" s="5">
        <v>745</v>
      </c>
      <c r="I3768" s="5">
        <v>10265.32</v>
      </c>
      <c r="J3768" t="s">
        <v>134</v>
      </c>
      <c r="K3768" t="s">
        <v>106</v>
      </c>
      <c r="L3768">
        <v>3</v>
      </c>
      <c r="M3768">
        <v>2</v>
      </c>
      <c r="N3768">
        <v>2</v>
      </c>
      <c r="O3768" s="6">
        <v>0</v>
      </c>
      <c r="P3768" t="s">
        <v>107</v>
      </c>
      <c r="Q3768" t="s">
        <v>107</v>
      </c>
      <c r="R3768">
        <f>IF(F3768="Monthly",2,0)
+IF(E3768&lt;=6,2,0)
+IF(N3768&lt;=2,2,0)
+IF(L3768&gt;=4,2,0)
+IF(M3768&gt;=2,1,0)
+IF(H3768&gt;=_xlfn.PERCENTILE.INC($H$2:$H$10001,0.75),1,0)</f>
        <v>5</v>
      </c>
      <c r="S3768" t="str">
        <f>IF(R3768&gt;=7,"High",IF(R3768&gt;=4,"Medium","Low"))</f>
        <v>Medium</v>
      </c>
    </row>
    <row r="3769" spans="1:19">
      <c r="A3769" t="s">
        <v>3894</v>
      </c>
      <c r="B3769">
        <v>19</v>
      </c>
      <c r="C3769" t="s">
        <v>101</v>
      </c>
      <c r="D3769" t="s">
        <v>102</v>
      </c>
      <c r="E3769">
        <v>53</v>
      </c>
      <c r="F3769" t="s">
        <v>109</v>
      </c>
      <c r="G3769" t="s">
        <v>104</v>
      </c>
      <c r="H3769" s="5">
        <v>477</v>
      </c>
      <c r="I3769" s="5">
        <v>22981.14</v>
      </c>
      <c r="J3769" t="s">
        <v>117</v>
      </c>
      <c r="K3769" t="s">
        <v>107</v>
      </c>
      <c r="L3769">
        <v>4</v>
      </c>
      <c r="M3769">
        <v>1</v>
      </c>
      <c r="N3769">
        <v>4</v>
      </c>
      <c r="O3769" s="6">
        <v>10</v>
      </c>
      <c r="P3769" t="s">
        <v>107</v>
      </c>
      <c r="Q3769" t="s">
        <v>107</v>
      </c>
      <c r="R3769">
        <f>IF(F3769="Monthly",2,0)
+IF(E3769&lt;=6,2,0)
+IF(N3769&lt;=2,2,0)
+IF(L3769&gt;=4,2,0)
+IF(M3769&gt;=2,1,0)
+IF(H3769&gt;=_xlfn.PERCENTILE.INC($H$2:$H$10001,0.75),1,0)</f>
        <v>2</v>
      </c>
      <c r="S3769" t="str">
        <f>IF(R3769&gt;=7,"High",IF(R3769&gt;=4,"Medium","Low"))</f>
        <v>Low</v>
      </c>
    </row>
    <row r="3770" spans="1:19">
      <c r="A3770" t="s">
        <v>3895</v>
      </c>
      <c r="B3770">
        <v>33</v>
      </c>
      <c r="C3770" t="s">
        <v>112</v>
      </c>
      <c r="D3770" t="s">
        <v>133</v>
      </c>
      <c r="E3770">
        <v>48</v>
      </c>
      <c r="F3770" t="s">
        <v>103</v>
      </c>
      <c r="G3770" t="s">
        <v>129</v>
      </c>
      <c r="H3770" s="5">
        <v>973</v>
      </c>
      <c r="I3770" s="5">
        <v>47895.88</v>
      </c>
      <c r="J3770" t="s">
        <v>117</v>
      </c>
      <c r="K3770" t="s">
        <v>106</v>
      </c>
      <c r="L3770">
        <v>1</v>
      </c>
      <c r="M3770">
        <v>0</v>
      </c>
      <c r="N3770">
        <v>5</v>
      </c>
      <c r="O3770" s="6">
        <v>0</v>
      </c>
      <c r="P3770" t="s">
        <v>107</v>
      </c>
      <c r="Q3770" t="s">
        <v>107</v>
      </c>
      <c r="R3770">
        <f>IF(F3770="Monthly",2,0)
+IF(E3770&lt;=6,2,0)
+IF(N3770&lt;=2,2,0)
+IF(L3770&gt;=4,2,0)
+IF(M3770&gt;=2,1,0)
+IF(H3770&gt;=_xlfn.PERCENTILE.INC($H$2:$H$10001,0.75),1,0)</f>
        <v>3</v>
      </c>
      <c r="S3770" t="str">
        <f>IF(R3770&gt;=7,"High",IF(R3770&gt;=4,"Medium","Low"))</f>
        <v>Low</v>
      </c>
    </row>
    <row r="3771" spans="1:19">
      <c r="A3771" t="s">
        <v>3896</v>
      </c>
      <c r="B3771">
        <v>47</v>
      </c>
      <c r="C3771" t="s">
        <v>112</v>
      </c>
      <c r="D3771" t="s">
        <v>137</v>
      </c>
      <c r="E3771">
        <v>28</v>
      </c>
      <c r="F3771" t="s">
        <v>109</v>
      </c>
      <c r="G3771" t="s">
        <v>129</v>
      </c>
      <c r="H3771" s="5">
        <v>1021</v>
      </c>
      <c r="I3771" s="5">
        <v>29435.53</v>
      </c>
      <c r="J3771" t="s">
        <v>115</v>
      </c>
      <c r="K3771" t="s">
        <v>106</v>
      </c>
      <c r="L3771">
        <v>3</v>
      </c>
      <c r="M3771">
        <v>1</v>
      </c>
      <c r="N3771">
        <v>5</v>
      </c>
      <c r="O3771" s="6">
        <v>0</v>
      </c>
      <c r="P3771" t="s">
        <v>107</v>
      </c>
      <c r="Q3771" t="s">
        <v>106</v>
      </c>
      <c r="R3771">
        <f>IF(F3771="Monthly",2,0)
+IF(E3771&lt;=6,2,0)
+IF(N3771&lt;=2,2,0)
+IF(L3771&gt;=4,2,0)
+IF(M3771&gt;=2,1,0)
+IF(H3771&gt;=_xlfn.PERCENTILE.INC($H$2:$H$10001,0.75),1,0)</f>
        <v>1</v>
      </c>
      <c r="S3771" t="str">
        <f>IF(R3771&gt;=7,"High",IF(R3771&gt;=4,"Medium","Low"))</f>
        <v>Low</v>
      </c>
    </row>
    <row r="3772" spans="1:19">
      <c r="A3772" t="s">
        <v>3897</v>
      </c>
      <c r="B3772">
        <v>27</v>
      </c>
      <c r="C3772" t="s">
        <v>112</v>
      </c>
      <c r="D3772" t="s">
        <v>126</v>
      </c>
      <c r="E3772">
        <v>43</v>
      </c>
      <c r="F3772" t="s">
        <v>121</v>
      </c>
      <c r="G3772" t="s">
        <v>110</v>
      </c>
      <c r="H3772" s="5">
        <v>783</v>
      </c>
      <c r="I3772" s="5">
        <v>33640.42</v>
      </c>
      <c r="J3772" t="s">
        <v>105</v>
      </c>
      <c r="K3772" t="s">
        <v>106</v>
      </c>
      <c r="L3772">
        <v>0</v>
      </c>
      <c r="M3772">
        <v>0</v>
      </c>
      <c r="N3772">
        <v>5</v>
      </c>
      <c r="O3772" s="6">
        <v>0</v>
      </c>
      <c r="P3772" t="s">
        <v>106</v>
      </c>
      <c r="Q3772" t="s">
        <v>106</v>
      </c>
      <c r="R3772">
        <f>IF(F3772="Monthly",2,0)
+IF(E3772&lt;=6,2,0)
+IF(N3772&lt;=2,2,0)
+IF(L3772&gt;=4,2,0)
+IF(M3772&gt;=2,1,0)
+IF(H3772&gt;=_xlfn.PERCENTILE.INC($H$2:$H$10001,0.75),1,0)</f>
        <v>0</v>
      </c>
      <c r="S3772" t="str">
        <f>IF(R3772&gt;=7,"High",IF(R3772&gt;=4,"Medium","Low"))</f>
        <v>Low</v>
      </c>
    </row>
    <row r="3773" spans="1:19">
      <c r="A3773" t="s">
        <v>3898</v>
      </c>
      <c r="B3773">
        <v>46</v>
      </c>
      <c r="C3773" t="s">
        <v>101</v>
      </c>
      <c r="D3773" t="s">
        <v>102</v>
      </c>
      <c r="E3773">
        <v>13</v>
      </c>
      <c r="F3773" t="s">
        <v>103</v>
      </c>
      <c r="G3773" t="s">
        <v>110</v>
      </c>
      <c r="H3773" s="5">
        <v>790</v>
      </c>
      <c r="I3773" s="5">
        <v>10516.45</v>
      </c>
      <c r="J3773" t="s">
        <v>105</v>
      </c>
      <c r="K3773" t="s">
        <v>106</v>
      </c>
      <c r="L3773">
        <v>0</v>
      </c>
      <c r="M3773">
        <v>0</v>
      </c>
      <c r="N3773">
        <v>4</v>
      </c>
      <c r="O3773" s="6">
        <v>0</v>
      </c>
      <c r="P3773" t="s">
        <v>107</v>
      </c>
      <c r="Q3773" t="s">
        <v>107</v>
      </c>
      <c r="R3773">
        <f>IF(F3773="Monthly",2,0)
+IF(E3773&lt;=6,2,0)
+IF(N3773&lt;=2,2,0)
+IF(L3773&gt;=4,2,0)
+IF(M3773&gt;=2,1,0)
+IF(H3773&gt;=_xlfn.PERCENTILE.INC($H$2:$H$10001,0.75),1,0)</f>
        <v>2</v>
      </c>
      <c r="S3773" t="str">
        <f>IF(R3773&gt;=7,"High",IF(R3773&gt;=4,"Medium","Low"))</f>
        <v>Low</v>
      </c>
    </row>
    <row r="3774" spans="1:19">
      <c r="A3774" t="s">
        <v>3899</v>
      </c>
      <c r="B3774">
        <v>48</v>
      </c>
      <c r="C3774" t="s">
        <v>101</v>
      </c>
      <c r="D3774" t="s">
        <v>119</v>
      </c>
      <c r="E3774">
        <v>47</v>
      </c>
      <c r="F3774" t="s">
        <v>109</v>
      </c>
      <c r="G3774" t="s">
        <v>110</v>
      </c>
      <c r="H3774" s="5">
        <v>697</v>
      </c>
      <c r="I3774" s="5">
        <v>29112.67</v>
      </c>
      <c r="J3774" t="s">
        <v>140</v>
      </c>
      <c r="K3774" t="s">
        <v>106</v>
      </c>
      <c r="L3774">
        <v>3</v>
      </c>
      <c r="M3774">
        <v>0</v>
      </c>
      <c r="N3774">
        <v>4</v>
      </c>
      <c r="O3774" s="6">
        <v>10</v>
      </c>
      <c r="P3774" t="s">
        <v>107</v>
      </c>
      <c r="Q3774" t="s">
        <v>107</v>
      </c>
      <c r="R3774">
        <f>IF(F3774="Monthly",2,0)
+IF(E3774&lt;=6,2,0)
+IF(N3774&lt;=2,2,0)
+IF(L3774&gt;=4,2,0)
+IF(M3774&gt;=2,1,0)
+IF(H3774&gt;=_xlfn.PERCENTILE.INC($H$2:$H$10001,0.75),1,0)</f>
        <v>0</v>
      </c>
      <c r="S3774" t="str">
        <f>IF(R3774&gt;=7,"High",IF(R3774&gt;=4,"Medium","Low"))</f>
        <v>Low</v>
      </c>
    </row>
    <row r="3775" spans="1:19">
      <c r="A3775" t="s">
        <v>3900</v>
      </c>
      <c r="B3775">
        <v>25</v>
      </c>
      <c r="C3775" t="s">
        <v>101</v>
      </c>
      <c r="D3775" t="s">
        <v>113</v>
      </c>
      <c r="E3775">
        <v>28</v>
      </c>
      <c r="F3775" t="s">
        <v>103</v>
      </c>
      <c r="G3775" t="s">
        <v>110</v>
      </c>
      <c r="H3775" s="5">
        <v>793</v>
      </c>
      <c r="I3775" s="5">
        <v>22524.560000000001</v>
      </c>
      <c r="J3775" t="s">
        <v>134</v>
      </c>
      <c r="K3775" t="s">
        <v>106</v>
      </c>
      <c r="L3775">
        <v>7</v>
      </c>
      <c r="M3775">
        <v>2</v>
      </c>
      <c r="N3775">
        <v>3</v>
      </c>
      <c r="O3775" s="6">
        <v>0</v>
      </c>
      <c r="P3775" t="s">
        <v>107</v>
      </c>
      <c r="Q3775" t="s">
        <v>106</v>
      </c>
      <c r="R3775">
        <f>IF(F3775="Monthly",2,0)
+IF(E3775&lt;=6,2,0)
+IF(N3775&lt;=2,2,0)
+IF(L3775&gt;=4,2,0)
+IF(M3775&gt;=2,1,0)
+IF(H3775&gt;=_xlfn.PERCENTILE.INC($H$2:$H$10001,0.75),1,0)</f>
        <v>5</v>
      </c>
      <c r="S3775" t="str">
        <f>IF(R3775&gt;=7,"High",IF(R3775&gt;=4,"Medium","Low"))</f>
        <v>Medium</v>
      </c>
    </row>
    <row r="3776" spans="1:19">
      <c r="A3776" t="s">
        <v>3901</v>
      </c>
      <c r="B3776">
        <v>37</v>
      </c>
      <c r="C3776" t="s">
        <v>112</v>
      </c>
      <c r="D3776" t="s">
        <v>128</v>
      </c>
      <c r="E3776">
        <v>33</v>
      </c>
      <c r="F3776" t="s">
        <v>103</v>
      </c>
      <c r="G3776" t="s">
        <v>104</v>
      </c>
      <c r="H3776" s="5">
        <v>442</v>
      </c>
      <c r="I3776" s="5">
        <v>14396.28</v>
      </c>
      <c r="J3776" t="s">
        <v>115</v>
      </c>
      <c r="K3776" t="s">
        <v>106</v>
      </c>
      <c r="L3776">
        <v>2</v>
      </c>
      <c r="M3776">
        <v>0</v>
      </c>
      <c r="N3776">
        <v>5</v>
      </c>
      <c r="O3776" s="6">
        <v>0</v>
      </c>
      <c r="P3776" t="s">
        <v>107</v>
      </c>
      <c r="Q3776" t="s">
        <v>107</v>
      </c>
      <c r="R3776">
        <f>IF(F3776="Monthly",2,0)
+IF(E3776&lt;=6,2,0)
+IF(N3776&lt;=2,2,0)
+IF(L3776&gt;=4,2,0)
+IF(M3776&gt;=2,1,0)
+IF(H3776&gt;=_xlfn.PERCENTILE.INC($H$2:$H$10001,0.75),1,0)</f>
        <v>2</v>
      </c>
      <c r="S3776" t="str">
        <f>IF(R3776&gt;=7,"High",IF(R3776&gt;=4,"Medium","Low"))</f>
        <v>Low</v>
      </c>
    </row>
    <row r="3777" spans="1:19">
      <c r="A3777" t="s">
        <v>3902</v>
      </c>
      <c r="B3777">
        <v>34</v>
      </c>
      <c r="C3777" t="s">
        <v>101</v>
      </c>
      <c r="D3777" t="s">
        <v>119</v>
      </c>
      <c r="E3777">
        <v>72</v>
      </c>
      <c r="F3777" t="s">
        <v>109</v>
      </c>
      <c r="G3777" t="s">
        <v>110</v>
      </c>
      <c r="H3777" s="5">
        <v>742</v>
      </c>
      <c r="I3777" s="5">
        <v>50712.94</v>
      </c>
      <c r="J3777" t="s">
        <v>105</v>
      </c>
      <c r="K3777" t="s">
        <v>107</v>
      </c>
      <c r="L3777">
        <v>2</v>
      </c>
      <c r="M3777">
        <v>2</v>
      </c>
      <c r="N3777">
        <v>3</v>
      </c>
      <c r="O3777" s="6">
        <v>5</v>
      </c>
      <c r="P3777" t="s">
        <v>107</v>
      </c>
      <c r="Q3777" t="s">
        <v>106</v>
      </c>
      <c r="R3777">
        <f>IF(F3777="Monthly",2,0)
+IF(E3777&lt;=6,2,0)
+IF(N3777&lt;=2,2,0)
+IF(L3777&gt;=4,2,0)
+IF(M3777&gt;=2,1,0)
+IF(H3777&gt;=_xlfn.PERCENTILE.INC($H$2:$H$10001,0.75),1,0)</f>
        <v>1</v>
      </c>
      <c r="S3777" t="str">
        <f>IF(R3777&gt;=7,"High",IF(R3777&gt;=4,"Medium","Low"))</f>
        <v>Low</v>
      </c>
    </row>
    <row r="3778" spans="1:19">
      <c r="A3778" t="s">
        <v>3903</v>
      </c>
      <c r="B3778">
        <v>18</v>
      </c>
      <c r="C3778" t="s">
        <v>112</v>
      </c>
      <c r="D3778" t="s">
        <v>102</v>
      </c>
      <c r="E3778">
        <v>46</v>
      </c>
      <c r="F3778" t="s">
        <v>103</v>
      </c>
      <c r="G3778" t="s">
        <v>110</v>
      </c>
      <c r="H3778" s="5">
        <v>778</v>
      </c>
      <c r="I3778" s="5">
        <v>34760.480000000003</v>
      </c>
      <c r="J3778" t="s">
        <v>105</v>
      </c>
      <c r="K3778" t="s">
        <v>106</v>
      </c>
      <c r="L3778">
        <v>2</v>
      </c>
      <c r="M3778">
        <v>2</v>
      </c>
      <c r="N3778">
        <v>4</v>
      </c>
      <c r="O3778" s="6">
        <v>0</v>
      </c>
      <c r="P3778" t="s">
        <v>107</v>
      </c>
      <c r="Q3778" t="s">
        <v>107</v>
      </c>
      <c r="R3778">
        <f>IF(F3778="Monthly",2,0)
+IF(E3778&lt;=6,2,0)
+IF(N3778&lt;=2,2,0)
+IF(L3778&gt;=4,2,0)
+IF(M3778&gt;=2,1,0)
+IF(H3778&gt;=_xlfn.PERCENTILE.INC($H$2:$H$10001,0.75),1,0)</f>
        <v>3</v>
      </c>
      <c r="S3778" t="str">
        <f>IF(R3778&gt;=7,"High",IF(R3778&gt;=4,"Medium","Low"))</f>
        <v>Low</v>
      </c>
    </row>
    <row r="3779" spans="1:19">
      <c r="A3779" t="s">
        <v>3904</v>
      </c>
      <c r="B3779">
        <v>36</v>
      </c>
      <c r="C3779" t="s">
        <v>101</v>
      </c>
      <c r="D3779" t="s">
        <v>126</v>
      </c>
      <c r="E3779">
        <v>43</v>
      </c>
      <c r="F3779" t="s">
        <v>109</v>
      </c>
      <c r="G3779" t="s">
        <v>129</v>
      </c>
      <c r="H3779" s="5">
        <v>1140</v>
      </c>
      <c r="I3779" s="5">
        <v>47829.01</v>
      </c>
      <c r="J3779" t="s">
        <v>134</v>
      </c>
      <c r="K3779" t="s">
        <v>106</v>
      </c>
      <c r="L3779">
        <v>0</v>
      </c>
      <c r="M3779">
        <v>0</v>
      </c>
      <c r="N3779">
        <v>5</v>
      </c>
      <c r="O3779" s="6">
        <v>5</v>
      </c>
      <c r="P3779" t="s">
        <v>107</v>
      </c>
      <c r="Q3779" t="s">
        <v>107</v>
      </c>
      <c r="R3779">
        <f>IF(F3779="Monthly",2,0)
+IF(E3779&lt;=6,2,0)
+IF(N3779&lt;=2,2,0)
+IF(L3779&gt;=4,2,0)
+IF(M3779&gt;=2,1,0)
+IF(H3779&gt;=_xlfn.PERCENTILE.INC($H$2:$H$10001,0.75),1,0)</f>
        <v>1</v>
      </c>
      <c r="S3779" t="str">
        <f>IF(R3779&gt;=7,"High",IF(R3779&gt;=4,"Medium","Low"))</f>
        <v>Low</v>
      </c>
    </row>
    <row r="3780" spans="1:19">
      <c r="A3780" t="s">
        <v>3905</v>
      </c>
      <c r="B3780">
        <v>38</v>
      </c>
      <c r="C3780" t="s">
        <v>101</v>
      </c>
      <c r="D3780" t="s">
        <v>123</v>
      </c>
      <c r="E3780">
        <v>32</v>
      </c>
      <c r="F3780" t="s">
        <v>103</v>
      </c>
      <c r="G3780" t="s">
        <v>104</v>
      </c>
      <c r="H3780" s="5">
        <v>489</v>
      </c>
      <c r="I3780" s="5">
        <v>15668.72</v>
      </c>
      <c r="J3780" t="s">
        <v>105</v>
      </c>
      <c r="K3780" t="s">
        <v>107</v>
      </c>
      <c r="L3780">
        <v>1</v>
      </c>
      <c r="M3780">
        <v>0</v>
      </c>
      <c r="N3780">
        <v>5</v>
      </c>
      <c r="O3780" s="6">
        <v>0</v>
      </c>
      <c r="P3780" t="s">
        <v>107</v>
      </c>
      <c r="Q3780" t="s">
        <v>107</v>
      </c>
      <c r="R3780">
        <f>IF(F3780="Monthly",2,0)
+IF(E3780&lt;=6,2,0)
+IF(N3780&lt;=2,2,0)
+IF(L3780&gt;=4,2,0)
+IF(M3780&gt;=2,1,0)
+IF(H3780&gt;=_xlfn.PERCENTILE.INC($H$2:$H$10001,0.75),1,0)</f>
        <v>2</v>
      </c>
      <c r="S3780" t="str">
        <f>IF(R3780&gt;=7,"High",IF(R3780&gt;=4,"Medium","Low"))</f>
        <v>Low</v>
      </c>
    </row>
    <row r="3781" spans="1:19">
      <c r="A3781" t="s">
        <v>3906</v>
      </c>
      <c r="B3781">
        <v>32</v>
      </c>
      <c r="C3781" t="s">
        <v>101</v>
      </c>
      <c r="D3781" t="s">
        <v>119</v>
      </c>
      <c r="E3781">
        <v>30</v>
      </c>
      <c r="F3781" t="s">
        <v>103</v>
      </c>
      <c r="G3781" t="s">
        <v>104</v>
      </c>
      <c r="H3781" s="5">
        <v>458</v>
      </c>
      <c r="I3781" s="5">
        <v>14023.41</v>
      </c>
      <c r="J3781" t="s">
        <v>115</v>
      </c>
      <c r="K3781" t="s">
        <v>106</v>
      </c>
      <c r="L3781">
        <v>2</v>
      </c>
      <c r="M3781">
        <v>1</v>
      </c>
      <c r="N3781">
        <v>4</v>
      </c>
      <c r="O3781" s="6">
        <v>0</v>
      </c>
      <c r="P3781" t="s">
        <v>107</v>
      </c>
      <c r="Q3781" t="s">
        <v>106</v>
      </c>
      <c r="R3781">
        <f>IF(F3781="Monthly",2,0)
+IF(E3781&lt;=6,2,0)
+IF(N3781&lt;=2,2,0)
+IF(L3781&gt;=4,2,0)
+IF(M3781&gt;=2,1,0)
+IF(H3781&gt;=_xlfn.PERCENTILE.INC($H$2:$H$10001,0.75),1,0)</f>
        <v>2</v>
      </c>
      <c r="S3781" t="str">
        <f>IF(R3781&gt;=7,"High",IF(R3781&gt;=4,"Medium","Low"))</f>
        <v>Low</v>
      </c>
    </row>
    <row r="3782" spans="1:19">
      <c r="A3782" t="s">
        <v>3907</v>
      </c>
      <c r="B3782">
        <v>45</v>
      </c>
      <c r="C3782" t="s">
        <v>112</v>
      </c>
      <c r="D3782" t="s">
        <v>102</v>
      </c>
      <c r="E3782">
        <v>53</v>
      </c>
      <c r="F3782" t="s">
        <v>109</v>
      </c>
      <c r="G3782" t="s">
        <v>104</v>
      </c>
      <c r="H3782" s="5">
        <v>507</v>
      </c>
      <c r="I3782" s="5">
        <v>27268.61</v>
      </c>
      <c r="J3782" t="s">
        <v>140</v>
      </c>
      <c r="K3782" t="s">
        <v>106</v>
      </c>
      <c r="L3782">
        <v>1</v>
      </c>
      <c r="M3782">
        <v>0</v>
      </c>
      <c r="N3782">
        <v>5</v>
      </c>
      <c r="O3782" s="6">
        <v>0</v>
      </c>
      <c r="P3782" t="s">
        <v>106</v>
      </c>
      <c r="Q3782" t="s">
        <v>107</v>
      </c>
      <c r="R3782">
        <f>IF(F3782="Monthly",2,0)
+IF(E3782&lt;=6,2,0)
+IF(N3782&lt;=2,2,0)
+IF(L3782&gt;=4,2,0)
+IF(M3782&gt;=2,1,0)
+IF(H3782&gt;=_xlfn.PERCENTILE.INC($H$2:$H$10001,0.75),1,0)</f>
        <v>0</v>
      </c>
      <c r="S3782" t="str">
        <f>IF(R3782&gt;=7,"High",IF(R3782&gt;=4,"Medium","Low"))</f>
        <v>Low</v>
      </c>
    </row>
    <row r="3783" spans="1:19">
      <c r="A3783" t="s">
        <v>3908</v>
      </c>
      <c r="B3783">
        <v>25</v>
      </c>
      <c r="C3783" t="s">
        <v>112</v>
      </c>
      <c r="D3783" t="s">
        <v>113</v>
      </c>
      <c r="E3783">
        <v>35</v>
      </c>
      <c r="F3783" t="s">
        <v>103</v>
      </c>
      <c r="G3783" t="s">
        <v>110</v>
      </c>
      <c r="H3783" s="5">
        <v>719</v>
      </c>
      <c r="I3783" s="5">
        <v>25293.38</v>
      </c>
      <c r="J3783" t="s">
        <v>117</v>
      </c>
      <c r="K3783" t="s">
        <v>107</v>
      </c>
      <c r="L3783">
        <v>0</v>
      </c>
      <c r="M3783">
        <v>0</v>
      </c>
      <c r="N3783">
        <v>5</v>
      </c>
      <c r="O3783" s="6">
        <v>0</v>
      </c>
      <c r="P3783" t="s">
        <v>106</v>
      </c>
      <c r="Q3783" t="s">
        <v>107</v>
      </c>
      <c r="R3783">
        <f>IF(F3783="Monthly",2,0)
+IF(E3783&lt;=6,2,0)
+IF(N3783&lt;=2,2,0)
+IF(L3783&gt;=4,2,0)
+IF(M3783&gt;=2,1,0)
+IF(H3783&gt;=_xlfn.PERCENTILE.INC($H$2:$H$10001,0.75),1,0)</f>
        <v>2</v>
      </c>
      <c r="S3783" t="str">
        <f>IF(R3783&gt;=7,"High",IF(R3783&gt;=4,"Medium","Low"))</f>
        <v>Low</v>
      </c>
    </row>
    <row r="3784" spans="1:19">
      <c r="A3784" t="s">
        <v>3909</v>
      </c>
      <c r="B3784">
        <v>43</v>
      </c>
      <c r="C3784" t="s">
        <v>101</v>
      </c>
      <c r="D3784" t="s">
        <v>131</v>
      </c>
      <c r="E3784">
        <v>7</v>
      </c>
      <c r="F3784" t="s">
        <v>103</v>
      </c>
      <c r="G3784" t="s">
        <v>104</v>
      </c>
      <c r="H3784" s="5">
        <v>484</v>
      </c>
      <c r="I3784" s="5">
        <v>3480.02</v>
      </c>
      <c r="J3784" t="s">
        <v>134</v>
      </c>
      <c r="K3784" t="s">
        <v>107</v>
      </c>
      <c r="L3784">
        <v>1</v>
      </c>
      <c r="M3784">
        <v>0</v>
      </c>
      <c r="N3784">
        <v>5</v>
      </c>
      <c r="O3784" s="6">
        <v>0</v>
      </c>
      <c r="P3784" t="s">
        <v>107</v>
      </c>
      <c r="Q3784" t="s">
        <v>107</v>
      </c>
      <c r="R3784">
        <f>IF(F3784="Monthly",2,0)
+IF(E3784&lt;=6,2,0)
+IF(N3784&lt;=2,2,0)
+IF(L3784&gt;=4,2,0)
+IF(M3784&gt;=2,1,0)
+IF(H3784&gt;=_xlfn.PERCENTILE.INC($H$2:$H$10001,0.75),1,0)</f>
        <v>2</v>
      </c>
      <c r="S3784" t="str">
        <f>IF(R3784&gt;=7,"High",IF(R3784&gt;=4,"Medium","Low"))</f>
        <v>Low</v>
      </c>
    </row>
    <row r="3785" spans="1:19">
      <c r="A3785" t="s">
        <v>3910</v>
      </c>
      <c r="B3785">
        <v>39</v>
      </c>
      <c r="C3785" t="s">
        <v>112</v>
      </c>
      <c r="D3785" t="s">
        <v>137</v>
      </c>
      <c r="E3785">
        <v>71</v>
      </c>
      <c r="F3785" t="s">
        <v>121</v>
      </c>
      <c r="G3785" t="s">
        <v>110</v>
      </c>
      <c r="H3785" s="5">
        <v>736</v>
      </c>
      <c r="I3785" s="5">
        <v>47235.51</v>
      </c>
      <c r="J3785" t="s">
        <v>117</v>
      </c>
      <c r="K3785" t="s">
        <v>106</v>
      </c>
      <c r="L3785">
        <v>0</v>
      </c>
      <c r="M3785">
        <v>0</v>
      </c>
      <c r="N3785">
        <v>5</v>
      </c>
      <c r="O3785" s="6">
        <v>10</v>
      </c>
      <c r="P3785" t="s">
        <v>107</v>
      </c>
      <c r="Q3785" t="s">
        <v>107</v>
      </c>
      <c r="R3785">
        <f>IF(F3785="Monthly",2,0)
+IF(E3785&lt;=6,2,0)
+IF(N3785&lt;=2,2,0)
+IF(L3785&gt;=4,2,0)
+IF(M3785&gt;=2,1,0)
+IF(H3785&gt;=_xlfn.PERCENTILE.INC($H$2:$H$10001,0.75),1,0)</f>
        <v>0</v>
      </c>
      <c r="S3785" t="str">
        <f>IF(R3785&gt;=7,"High",IF(R3785&gt;=4,"Medium","Low"))</f>
        <v>Low</v>
      </c>
    </row>
    <row r="3786" spans="1:19">
      <c r="A3786" t="s">
        <v>3911</v>
      </c>
      <c r="B3786">
        <v>38</v>
      </c>
      <c r="C3786" t="s">
        <v>112</v>
      </c>
      <c r="D3786" t="s">
        <v>159</v>
      </c>
      <c r="E3786">
        <v>47</v>
      </c>
      <c r="F3786" t="s">
        <v>109</v>
      </c>
      <c r="G3786" t="s">
        <v>104</v>
      </c>
      <c r="H3786" s="5">
        <v>472</v>
      </c>
      <c r="I3786" s="5">
        <v>22265.77</v>
      </c>
      <c r="J3786" t="s">
        <v>117</v>
      </c>
      <c r="K3786" t="s">
        <v>106</v>
      </c>
      <c r="L3786">
        <v>0</v>
      </c>
      <c r="M3786">
        <v>0</v>
      </c>
      <c r="N3786">
        <v>5</v>
      </c>
      <c r="O3786" s="6">
        <v>0</v>
      </c>
      <c r="P3786" t="s">
        <v>107</v>
      </c>
      <c r="Q3786" t="s">
        <v>107</v>
      </c>
      <c r="R3786">
        <f>IF(F3786="Monthly",2,0)
+IF(E3786&lt;=6,2,0)
+IF(N3786&lt;=2,2,0)
+IF(L3786&gt;=4,2,0)
+IF(M3786&gt;=2,1,0)
+IF(H3786&gt;=_xlfn.PERCENTILE.INC($H$2:$H$10001,0.75),1,0)</f>
        <v>0</v>
      </c>
      <c r="S3786" t="str">
        <f>IF(R3786&gt;=7,"High",IF(R3786&gt;=4,"Medium","Low"))</f>
        <v>Low</v>
      </c>
    </row>
    <row r="3787" spans="1:19">
      <c r="A3787" t="s">
        <v>3912</v>
      </c>
      <c r="B3787">
        <v>42</v>
      </c>
      <c r="C3787" t="s">
        <v>112</v>
      </c>
      <c r="D3787" t="s">
        <v>113</v>
      </c>
      <c r="E3787">
        <v>38</v>
      </c>
      <c r="F3787" t="s">
        <v>103</v>
      </c>
      <c r="G3787" t="s">
        <v>129</v>
      </c>
      <c r="H3787" s="5">
        <v>1037</v>
      </c>
      <c r="I3787" s="5">
        <v>39139.29</v>
      </c>
      <c r="J3787" t="s">
        <v>105</v>
      </c>
      <c r="K3787" t="s">
        <v>106</v>
      </c>
      <c r="L3787">
        <v>0</v>
      </c>
      <c r="M3787">
        <v>0</v>
      </c>
      <c r="N3787">
        <v>5</v>
      </c>
      <c r="O3787" s="6">
        <v>0</v>
      </c>
      <c r="P3787" t="s">
        <v>107</v>
      </c>
      <c r="Q3787" t="s">
        <v>106</v>
      </c>
      <c r="R3787">
        <f>IF(F3787="Monthly",2,0)
+IF(E3787&lt;=6,2,0)
+IF(N3787&lt;=2,2,0)
+IF(L3787&gt;=4,2,0)
+IF(M3787&gt;=2,1,0)
+IF(H3787&gt;=_xlfn.PERCENTILE.INC($H$2:$H$10001,0.75),1,0)</f>
        <v>3</v>
      </c>
      <c r="S3787" t="str">
        <f>IF(R3787&gt;=7,"High",IF(R3787&gt;=4,"Medium","Low"))</f>
        <v>Low</v>
      </c>
    </row>
    <row r="3788" spans="1:19">
      <c r="A3788" t="s">
        <v>3913</v>
      </c>
      <c r="B3788">
        <v>49</v>
      </c>
      <c r="C3788" t="s">
        <v>112</v>
      </c>
      <c r="D3788" t="s">
        <v>102</v>
      </c>
      <c r="E3788">
        <v>19</v>
      </c>
      <c r="F3788" t="s">
        <v>109</v>
      </c>
      <c r="G3788" t="s">
        <v>104</v>
      </c>
      <c r="H3788" s="5">
        <v>459</v>
      </c>
      <c r="I3788" s="5">
        <v>8359.4599999999991</v>
      </c>
      <c r="J3788" t="s">
        <v>134</v>
      </c>
      <c r="K3788" t="s">
        <v>106</v>
      </c>
      <c r="L3788">
        <v>0</v>
      </c>
      <c r="M3788">
        <v>0</v>
      </c>
      <c r="N3788">
        <v>5</v>
      </c>
      <c r="O3788" s="6">
        <v>5</v>
      </c>
      <c r="P3788" t="s">
        <v>107</v>
      </c>
      <c r="Q3788" t="s">
        <v>107</v>
      </c>
      <c r="R3788">
        <f>IF(F3788="Monthly",2,0)
+IF(E3788&lt;=6,2,0)
+IF(N3788&lt;=2,2,0)
+IF(L3788&gt;=4,2,0)
+IF(M3788&gt;=2,1,0)
+IF(H3788&gt;=_xlfn.PERCENTILE.INC($H$2:$H$10001,0.75),1,0)</f>
        <v>0</v>
      </c>
      <c r="S3788" t="str">
        <f>IF(R3788&gt;=7,"High",IF(R3788&gt;=4,"Medium","Low"))</f>
        <v>Low</v>
      </c>
    </row>
    <row r="3789" spans="1:19">
      <c r="A3789" t="s">
        <v>3914</v>
      </c>
      <c r="B3789">
        <v>36</v>
      </c>
      <c r="C3789" t="s">
        <v>101</v>
      </c>
      <c r="D3789" t="s">
        <v>131</v>
      </c>
      <c r="E3789">
        <v>26</v>
      </c>
      <c r="F3789" t="s">
        <v>103</v>
      </c>
      <c r="G3789" t="s">
        <v>129</v>
      </c>
      <c r="H3789" s="5">
        <v>1097</v>
      </c>
      <c r="I3789" s="5">
        <v>27703.37</v>
      </c>
      <c r="J3789" t="s">
        <v>134</v>
      </c>
      <c r="K3789" t="s">
        <v>106</v>
      </c>
      <c r="L3789">
        <v>1</v>
      </c>
      <c r="M3789">
        <v>0</v>
      </c>
      <c r="N3789">
        <v>5</v>
      </c>
      <c r="O3789" s="6">
        <v>0</v>
      </c>
      <c r="P3789" t="s">
        <v>107</v>
      </c>
      <c r="Q3789" t="s">
        <v>107</v>
      </c>
      <c r="R3789">
        <f>IF(F3789="Monthly",2,0)
+IF(E3789&lt;=6,2,0)
+IF(N3789&lt;=2,2,0)
+IF(L3789&gt;=4,2,0)
+IF(M3789&gt;=2,1,0)
+IF(H3789&gt;=_xlfn.PERCENTILE.INC($H$2:$H$10001,0.75),1,0)</f>
        <v>3</v>
      </c>
      <c r="S3789" t="str">
        <f>IF(R3789&gt;=7,"High",IF(R3789&gt;=4,"Medium","Low"))</f>
        <v>Low</v>
      </c>
    </row>
    <row r="3790" spans="1:19">
      <c r="A3790" t="s">
        <v>3915</v>
      </c>
      <c r="B3790">
        <v>25</v>
      </c>
      <c r="C3790" t="s">
        <v>101</v>
      </c>
      <c r="D3790" t="s">
        <v>126</v>
      </c>
      <c r="E3790">
        <v>42</v>
      </c>
      <c r="F3790" t="s">
        <v>103</v>
      </c>
      <c r="G3790" t="s">
        <v>104</v>
      </c>
      <c r="H3790" s="5">
        <v>571</v>
      </c>
      <c r="I3790" s="5">
        <v>23603.040000000001</v>
      </c>
      <c r="J3790" t="s">
        <v>105</v>
      </c>
      <c r="K3790" t="s">
        <v>107</v>
      </c>
      <c r="L3790">
        <v>0</v>
      </c>
      <c r="M3790">
        <v>0</v>
      </c>
      <c r="N3790">
        <v>4</v>
      </c>
      <c r="O3790" s="6">
        <v>0</v>
      </c>
      <c r="P3790" t="s">
        <v>106</v>
      </c>
      <c r="Q3790" t="s">
        <v>106</v>
      </c>
      <c r="R3790">
        <f>IF(F3790="Monthly",2,0)
+IF(E3790&lt;=6,2,0)
+IF(N3790&lt;=2,2,0)
+IF(L3790&gt;=4,2,0)
+IF(M3790&gt;=2,1,0)
+IF(H3790&gt;=_xlfn.PERCENTILE.INC($H$2:$H$10001,0.75),1,0)</f>
        <v>2</v>
      </c>
      <c r="S3790" t="str">
        <f>IF(R3790&gt;=7,"High",IF(R3790&gt;=4,"Medium","Low"))</f>
        <v>Low</v>
      </c>
    </row>
    <row r="3791" spans="1:19">
      <c r="A3791" t="s">
        <v>3916</v>
      </c>
      <c r="B3791">
        <v>27</v>
      </c>
      <c r="C3791" t="s">
        <v>101</v>
      </c>
      <c r="D3791" t="s">
        <v>119</v>
      </c>
      <c r="E3791">
        <v>21</v>
      </c>
      <c r="F3791" t="s">
        <v>109</v>
      </c>
      <c r="G3791" t="s">
        <v>104</v>
      </c>
      <c r="H3791" s="5">
        <v>471</v>
      </c>
      <c r="I3791" s="5">
        <v>9636.4599999999991</v>
      </c>
      <c r="J3791" t="s">
        <v>134</v>
      </c>
      <c r="K3791" t="s">
        <v>106</v>
      </c>
      <c r="L3791">
        <v>2</v>
      </c>
      <c r="M3791">
        <v>1</v>
      </c>
      <c r="N3791">
        <v>4</v>
      </c>
      <c r="O3791" s="6">
        <v>0</v>
      </c>
      <c r="P3791" t="s">
        <v>107</v>
      </c>
      <c r="Q3791" t="s">
        <v>106</v>
      </c>
      <c r="R3791">
        <f>IF(F3791="Monthly",2,0)
+IF(E3791&lt;=6,2,0)
+IF(N3791&lt;=2,2,0)
+IF(L3791&gt;=4,2,0)
+IF(M3791&gt;=2,1,0)
+IF(H3791&gt;=_xlfn.PERCENTILE.INC($H$2:$H$10001,0.75),1,0)</f>
        <v>0</v>
      </c>
      <c r="S3791" t="str">
        <f>IF(R3791&gt;=7,"High",IF(R3791&gt;=4,"Medium","Low"))</f>
        <v>Low</v>
      </c>
    </row>
    <row r="3792" spans="1:19">
      <c r="A3792" t="s">
        <v>3917</v>
      </c>
      <c r="B3792">
        <v>37</v>
      </c>
      <c r="C3792" t="s">
        <v>112</v>
      </c>
      <c r="D3792" t="s">
        <v>102</v>
      </c>
      <c r="E3792">
        <v>29</v>
      </c>
      <c r="F3792" t="s">
        <v>109</v>
      </c>
      <c r="G3792" t="s">
        <v>129</v>
      </c>
      <c r="H3792" s="5">
        <v>1022</v>
      </c>
      <c r="I3792" s="5">
        <v>27493.68</v>
      </c>
      <c r="J3792" t="s">
        <v>134</v>
      </c>
      <c r="K3792" t="s">
        <v>106</v>
      </c>
      <c r="L3792">
        <v>0</v>
      </c>
      <c r="M3792">
        <v>0</v>
      </c>
      <c r="N3792">
        <v>5</v>
      </c>
      <c r="O3792" s="6">
        <v>5</v>
      </c>
      <c r="P3792" t="s">
        <v>107</v>
      </c>
      <c r="Q3792" t="s">
        <v>106</v>
      </c>
      <c r="R3792">
        <f>IF(F3792="Monthly",2,0)
+IF(E3792&lt;=6,2,0)
+IF(N3792&lt;=2,2,0)
+IF(L3792&gt;=4,2,0)
+IF(M3792&gt;=2,1,0)
+IF(H3792&gt;=_xlfn.PERCENTILE.INC($H$2:$H$10001,0.75),1,0)</f>
        <v>1</v>
      </c>
      <c r="S3792" t="str">
        <f>IF(R3792&gt;=7,"High",IF(R3792&gt;=4,"Medium","Low"))</f>
        <v>Low</v>
      </c>
    </row>
    <row r="3793" spans="1:19">
      <c r="A3793" t="s">
        <v>3918</v>
      </c>
      <c r="B3793">
        <v>31</v>
      </c>
      <c r="C3793" t="s">
        <v>112</v>
      </c>
      <c r="D3793" t="s">
        <v>113</v>
      </c>
      <c r="E3793">
        <v>43</v>
      </c>
      <c r="F3793" t="s">
        <v>121</v>
      </c>
      <c r="G3793" t="s">
        <v>110</v>
      </c>
      <c r="H3793" s="5">
        <v>797</v>
      </c>
      <c r="I3793" s="5">
        <v>34764.589999999997</v>
      </c>
      <c r="J3793" t="s">
        <v>105</v>
      </c>
      <c r="K3793" t="s">
        <v>106</v>
      </c>
      <c r="L3793">
        <v>5</v>
      </c>
      <c r="M3793">
        <v>1</v>
      </c>
      <c r="N3793">
        <v>5</v>
      </c>
      <c r="O3793" s="6">
        <v>0</v>
      </c>
      <c r="P3793" t="s">
        <v>107</v>
      </c>
      <c r="Q3793" t="s">
        <v>107</v>
      </c>
      <c r="R3793">
        <f>IF(F3793="Monthly",2,0)
+IF(E3793&lt;=6,2,0)
+IF(N3793&lt;=2,2,0)
+IF(L3793&gt;=4,2,0)
+IF(M3793&gt;=2,1,0)
+IF(H3793&gt;=_xlfn.PERCENTILE.INC($H$2:$H$10001,0.75),1,0)</f>
        <v>3</v>
      </c>
      <c r="S3793" t="str">
        <f>IF(R3793&gt;=7,"High",IF(R3793&gt;=4,"Medium","Low"))</f>
        <v>Low</v>
      </c>
    </row>
    <row r="3794" spans="1:19">
      <c r="A3794" t="s">
        <v>3919</v>
      </c>
      <c r="B3794">
        <v>29</v>
      </c>
      <c r="C3794" t="s">
        <v>112</v>
      </c>
      <c r="D3794" t="s">
        <v>137</v>
      </c>
      <c r="E3794">
        <v>31</v>
      </c>
      <c r="F3794" t="s">
        <v>103</v>
      </c>
      <c r="G3794" t="s">
        <v>110</v>
      </c>
      <c r="H3794" s="5">
        <v>694</v>
      </c>
      <c r="I3794" s="5">
        <v>21644.48</v>
      </c>
      <c r="J3794" t="s">
        <v>105</v>
      </c>
      <c r="K3794" t="s">
        <v>106</v>
      </c>
      <c r="L3794">
        <v>1</v>
      </c>
      <c r="M3794">
        <v>0</v>
      </c>
      <c r="N3794">
        <v>4</v>
      </c>
      <c r="O3794" s="6">
        <v>0</v>
      </c>
      <c r="P3794" t="s">
        <v>106</v>
      </c>
      <c r="Q3794" t="s">
        <v>107</v>
      </c>
      <c r="R3794">
        <f>IF(F3794="Monthly",2,0)
+IF(E3794&lt;=6,2,0)
+IF(N3794&lt;=2,2,0)
+IF(L3794&gt;=4,2,0)
+IF(M3794&gt;=2,1,0)
+IF(H3794&gt;=_xlfn.PERCENTILE.INC($H$2:$H$10001,0.75),1,0)</f>
        <v>2</v>
      </c>
      <c r="S3794" t="str">
        <f>IF(R3794&gt;=7,"High",IF(R3794&gt;=4,"Medium","Low"))</f>
        <v>Low</v>
      </c>
    </row>
    <row r="3795" spans="1:19">
      <c r="A3795" t="s">
        <v>3920</v>
      </c>
      <c r="B3795">
        <v>26</v>
      </c>
      <c r="C3795" t="s">
        <v>112</v>
      </c>
      <c r="D3795" t="s">
        <v>133</v>
      </c>
      <c r="E3795">
        <v>35</v>
      </c>
      <c r="F3795" t="s">
        <v>103</v>
      </c>
      <c r="G3795" t="s">
        <v>110</v>
      </c>
      <c r="H3795" s="5">
        <v>782</v>
      </c>
      <c r="I3795" s="5">
        <v>28032.65</v>
      </c>
      <c r="J3795" t="s">
        <v>134</v>
      </c>
      <c r="K3795" t="s">
        <v>107</v>
      </c>
      <c r="L3795">
        <v>3</v>
      </c>
      <c r="M3795">
        <v>1</v>
      </c>
      <c r="N3795">
        <v>4</v>
      </c>
      <c r="O3795" s="6">
        <v>0</v>
      </c>
      <c r="P3795" t="s">
        <v>107</v>
      </c>
      <c r="Q3795" t="s">
        <v>106</v>
      </c>
      <c r="R3795">
        <f>IF(F3795="Monthly",2,0)
+IF(E3795&lt;=6,2,0)
+IF(N3795&lt;=2,2,0)
+IF(L3795&gt;=4,2,0)
+IF(M3795&gt;=2,1,0)
+IF(H3795&gt;=_xlfn.PERCENTILE.INC($H$2:$H$10001,0.75),1,0)</f>
        <v>2</v>
      </c>
      <c r="S3795" t="str">
        <f>IF(R3795&gt;=7,"High",IF(R3795&gt;=4,"Medium","Low"))</f>
        <v>Low</v>
      </c>
    </row>
    <row r="3796" spans="1:19">
      <c r="A3796" t="s">
        <v>3921</v>
      </c>
      <c r="B3796">
        <v>21</v>
      </c>
      <c r="C3796" t="s">
        <v>112</v>
      </c>
      <c r="D3796" t="s">
        <v>131</v>
      </c>
      <c r="E3796">
        <v>20</v>
      </c>
      <c r="F3796" t="s">
        <v>103</v>
      </c>
      <c r="G3796" t="s">
        <v>104</v>
      </c>
      <c r="H3796" s="5">
        <v>557</v>
      </c>
      <c r="I3796" s="5">
        <v>11459.95</v>
      </c>
      <c r="J3796" t="s">
        <v>140</v>
      </c>
      <c r="K3796" t="s">
        <v>106</v>
      </c>
      <c r="L3796">
        <v>3</v>
      </c>
      <c r="M3796">
        <v>0</v>
      </c>
      <c r="N3796">
        <v>4</v>
      </c>
      <c r="O3796" s="6">
        <v>0</v>
      </c>
      <c r="P3796" t="s">
        <v>106</v>
      </c>
      <c r="Q3796" t="s">
        <v>107</v>
      </c>
      <c r="R3796">
        <f>IF(F3796="Monthly",2,0)
+IF(E3796&lt;=6,2,0)
+IF(N3796&lt;=2,2,0)
+IF(L3796&gt;=4,2,0)
+IF(M3796&gt;=2,1,0)
+IF(H3796&gt;=_xlfn.PERCENTILE.INC($H$2:$H$10001,0.75),1,0)</f>
        <v>2</v>
      </c>
      <c r="S3796" t="str">
        <f>IF(R3796&gt;=7,"High",IF(R3796&gt;=4,"Medium","Low"))</f>
        <v>Low</v>
      </c>
    </row>
    <row r="3797" spans="1:19">
      <c r="A3797" t="s">
        <v>3922</v>
      </c>
      <c r="B3797">
        <v>48</v>
      </c>
      <c r="C3797" t="s">
        <v>101</v>
      </c>
      <c r="D3797" t="s">
        <v>133</v>
      </c>
      <c r="E3797">
        <v>38</v>
      </c>
      <c r="F3797" t="s">
        <v>109</v>
      </c>
      <c r="G3797" t="s">
        <v>129</v>
      </c>
      <c r="H3797" s="5">
        <v>1043</v>
      </c>
      <c r="I3797" s="5">
        <v>36601.64</v>
      </c>
      <c r="J3797" t="s">
        <v>140</v>
      </c>
      <c r="K3797" t="s">
        <v>106</v>
      </c>
      <c r="L3797">
        <v>0</v>
      </c>
      <c r="M3797">
        <v>0</v>
      </c>
      <c r="N3797">
        <v>5</v>
      </c>
      <c r="O3797" s="6">
        <v>10</v>
      </c>
      <c r="P3797" t="s">
        <v>106</v>
      </c>
      <c r="Q3797" t="s">
        <v>107</v>
      </c>
      <c r="R3797">
        <f>IF(F3797="Monthly",2,0)
+IF(E3797&lt;=6,2,0)
+IF(N3797&lt;=2,2,0)
+IF(L3797&gt;=4,2,0)
+IF(M3797&gt;=2,1,0)
+IF(H3797&gt;=_xlfn.PERCENTILE.INC($H$2:$H$10001,0.75),1,0)</f>
        <v>1</v>
      </c>
      <c r="S3797" t="str">
        <f>IF(R3797&gt;=7,"High",IF(R3797&gt;=4,"Medium","Low"))</f>
        <v>Low</v>
      </c>
    </row>
    <row r="3798" spans="1:19">
      <c r="A3798" t="s">
        <v>3923</v>
      </c>
      <c r="B3798">
        <v>44</v>
      </c>
      <c r="C3798" t="s">
        <v>101</v>
      </c>
      <c r="D3798" t="s">
        <v>102</v>
      </c>
      <c r="E3798">
        <v>62</v>
      </c>
      <c r="F3798" t="s">
        <v>109</v>
      </c>
      <c r="G3798" t="s">
        <v>104</v>
      </c>
      <c r="H3798" s="5">
        <v>520</v>
      </c>
      <c r="I3798" s="5">
        <v>31568.67</v>
      </c>
      <c r="J3798" t="s">
        <v>140</v>
      </c>
      <c r="K3798" t="s">
        <v>107</v>
      </c>
      <c r="L3798">
        <v>2</v>
      </c>
      <c r="M3798">
        <v>1</v>
      </c>
      <c r="N3798">
        <v>4</v>
      </c>
      <c r="O3798" s="6">
        <v>0</v>
      </c>
      <c r="P3798" t="s">
        <v>106</v>
      </c>
      <c r="Q3798" t="s">
        <v>107</v>
      </c>
      <c r="R3798">
        <f>IF(F3798="Monthly",2,0)
+IF(E3798&lt;=6,2,0)
+IF(N3798&lt;=2,2,0)
+IF(L3798&gt;=4,2,0)
+IF(M3798&gt;=2,1,0)
+IF(H3798&gt;=_xlfn.PERCENTILE.INC($H$2:$H$10001,0.75),1,0)</f>
        <v>0</v>
      </c>
      <c r="S3798" t="str">
        <f>IF(R3798&gt;=7,"High",IF(R3798&gt;=4,"Medium","Low"))</f>
        <v>Low</v>
      </c>
    </row>
    <row r="3799" spans="1:19">
      <c r="A3799" t="s">
        <v>3924</v>
      </c>
      <c r="B3799">
        <v>34</v>
      </c>
      <c r="C3799" t="s">
        <v>112</v>
      </c>
      <c r="D3799" t="s">
        <v>137</v>
      </c>
      <c r="E3799">
        <v>36</v>
      </c>
      <c r="F3799" t="s">
        <v>109</v>
      </c>
      <c r="G3799" t="s">
        <v>110</v>
      </c>
      <c r="H3799" s="5">
        <v>741</v>
      </c>
      <c r="I3799" s="5">
        <v>26542.48</v>
      </c>
      <c r="J3799" t="s">
        <v>115</v>
      </c>
      <c r="K3799" t="s">
        <v>106</v>
      </c>
      <c r="L3799">
        <v>2</v>
      </c>
      <c r="M3799">
        <v>1</v>
      </c>
      <c r="N3799">
        <v>4</v>
      </c>
      <c r="O3799" s="6">
        <v>0</v>
      </c>
      <c r="P3799" t="s">
        <v>107</v>
      </c>
      <c r="Q3799" t="s">
        <v>107</v>
      </c>
      <c r="R3799">
        <f>IF(F3799="Monthly",2,0)
+IF(E3799&lt;=6,2,0)
+IF(N3799&lt;=2,2,0)
+IF(L3799&gt;=4,2,0)
+IF(M3799&gt;=2,1,0)
+IF(H3799&gt;=_xlfn.PERCENTILE.INC($H$2:$H$10001,0.75),1,0)</f>
        <v>0</v>
      </c>
      <c r="S3799" t="str">
        <f>IF(R3799&gt;=7,"High",IF(R3799&gt;=4,"Medium","Low"))</f>
        <v>Low</v>
      </c>
    </row>
    <row r="3800" spans="1:19">
      <c r="A3800" t="s">
        <v>3925</v>
      </c>
      <c r="B3800">
        <v>49</v>
      </c>
      <c r="C3800" t="s">
        <v>112</v>
      </c>
      <c r="D3800" t="s">
        <v>102</v>
      </c>
      <c r="E3800">
        <v>36</v>
      </c>
      <c r="F3800" t="s">
        <v>109</v>
      </c>
      <c r="G3800" t="s">
        <v>110</v>
      </c>
      <c r="H3800" s="5">
        <v>753</v>
      </c>
      <c r="I3800" s="5">
        <v>26603.89</v>
      </c>
      <c r="J3800" t="s">
        <v>117</v>
      </c>
      <c r="K3800" t="s">
        <v>106</v>
      </c>
      <c r="L3800">
        <v>1</v>
      </c>
      <c r="M3800">
        <v>0</v>
      </c>
      <c r="N3800">
        <v>5</v>
      </c>
      <c r="O3800" s="6">
        <v>0</v>
      </c>
      <c r="P3800" t="s">
        <v>107</v>
      </c>
      <c r="Q3800" t="s">
        <v>107</v>
      </c>
      <c r="R3800">
        <f>IF(F3800="Monthly",2,0)
+IF(E3800&lt;=6,2,0)
+IF(N3800&lt;=2,2,0)
+IF(L3800&gt;=4,2,0)
+IF(M3800&gt;=2,1,0)
+IF(H3800&gt;=_xlfn.PERCENTILE.INC($H$2:$H$10001,0.75),1,0)</f>
        <v>0</v>
      </c>
      <c r="S3800" t="str">
        <f>IF(R3800&gt;=7,"High",IF(R3800&gt;=4,"Medium","Low"))</f>
        <v>Low</v>
      </c>
    </row>
    <row r="3801" spans="1:19">
      <c r="A3801" t="s">
        <v>3926</v>
      </c>
      <c r="B3801">
        <v>31</v>
      </c>
      <c r="C3801" t="s">
        <v>101</v>
      </c>
      <c r="D3801" t="s">
        <v>137</v>
      </c>
      <c r="E3801">
        <v>27</v>
      </c>
      <c r="F3801" t="s">
        <v>103</v>
      </c>
      <c r="G3801" t="s">
        <v>110</v>
      </c>
      <c r="H3801" s="5">
        <v>790</v>
      </c>
      <c r="I3801" s="5">
        <v>21354.86</v>
      </c>
      <c r="J3801" t="s">
        <v>134</v>
      </c>
      <c r="K3801" t="s">
        <v>106</v>
      </c>
      <c r="L3801">
        <v>5</v>
      </c>
      <c r="M3801">
        <v>1</v>
      </c>
      <c r="N3801">
        <v>5</v>
      </c>
      <c r="O3801" s="6">
        <v>0</v>
      </c>
      <c r="P3801" t="s">
        <v>107</v>
      </c>
      <c r="Q3801" t="s">
        <v>106</v>
      </c>
      <c r="R3801">
        <f>IF(F3801="Monthly",2,0)
+IF(E3801&lt;=6,2,0)
+IF(N3801&lt;=2,2,0)
+IF(L3801&gt;=4,2,0)
+IF(M3801&gt;=2,1,0)
+IF(H3801&gt;=_xlfn.PERCENTILE.INC($H$2:$H$10001,0.75),1,0)</f>
        <v>4</v>
      </c>
      <c r="S3801" t="str">
        <f>IF(R3801&gt;=7,"High",IF(R3801&gt;=4,"Medium","Low"))</f>
        <v>Medium</v>
      </c>
    </row>
    <row r="3802" spans="1:19">
      <c r="A3802" t="s">
        <v>3927</v>
      </c>
      <c r="B3802">
        <v>24</v>
      </c>
      <c r="C3802" t="s">
        <v>101</v>
      </c>
      <c r="D3802" t="s">
        <v>133</v>
      </c>
      <c r="E3802">
        <v>12</v>
      </c>
      <c r="F3802" t="s">
        <v>103</v>
      </c>
      <c r="G3802" t="s">
        <v>104</v>
      </c>
      <c r="H3802" s="5">
        <v>454</v>
      </c>
      <c r="I3802" s="5">
        <v>5493.91</v>
      </c>
      <c r="J3802" t="s">
        <v>134</v>
      </c>
      <c r="K3802" t="s">
        <v>107</v>
      </c>
      <c r="L3802">
        <v>0</v>
      </c>
      <c r="M3802">
        <v>0</v>
      </c>
      <c r="N3802">
        <v>5</v>
      </c>
      <c r="O3802" s="6">
        <v>0</v>
      </c>
      <c r="P3802" t="s">
        <v>106</v>
      </c>
      <c r="Q3802" t="s">
        <v>107</v>
      </c>
      <c r="R3802">
        <f>IF(F3802="Monthly",2,0)
+IF(E3802&lt;=6,2,0)
+IF(N3802&lt;=2,2,0)
+IF(L3802&gt;=4,2,0)
+IF(M3802&gt;=2,1,0)
+IF(H3802&gt;=_xlfn.PERCENTILE.INC($H$2:$H$10001,0.75),1,0)</f>
        <v>2</v>
      </c>
      <c r="S3802" t="str">
        <f>IF(R3802&gt;=7,"High",IF(R3802&gt;=4,"Medium","Low"))</f>
        <v>Low</v>
      </c>
    </row>
    <row r="3803" spans="1:19">
      <c r="A3803" t="s">
        <v>3928</v>
      </c>
      <c r="B3803">
        <v>45</v>
      </c>
      <c r="C3803" t="s">
        <v>101</v>
      </c>
      <c r="D3803" t="s">
        <v>128</v>
      </c>
      <c r="E3803">
        <v>35</v>
      </c>
      <c r="F3803" t="s">
        <v>121</v>
      </c>
      <c r="G3803" t="s">
        <v>110</v>
      </c>
      <c r="H3803" s="5">
        <v>789</v>
      </c>
      <c r="I3803" s="5">
        <v>22794.74</v>
      </c>
      <c r="J3803" t="s">
        <v>134</v>
      </c>
      <c r="K3803" t="s">
        <v>106</v>
      </c>
      <c r="L3803">
        <v>0</v>
      </c>
      <c r="M3803">
        <v>0</v>
      </c>
      <c r="N3803">
        <v>5</v>
      </c>
      <c r="O3803" s="6">
        <v>15</v>
      </c>
      <c r="P3803" t="s">
        <v>107</v>
      </c>
      <c r="Q3803" t="s">
        <v>107</v>
      </c>
      <c r="R3803">
        <f>IF(F3803="Monthly",2,0)
+IF(E3803&lt;=6,2,0)
+IF(N3803&lt;=2,2,0)
+IF(L3803&gt;=4,2,0)
+IF(M3803&gt;=2,1,0)
+IF(H3803&gt;=_xlfn.PERCENTILE.INC($H$2:$H$10001,0.75),1,0)</f>
        <v>0</v>
      </c>
      <c r="S3803" t="str">
        <f>IF(R3803&gt;=7,"High",IF(R3803&gt;=4,"Medium","Low"))</f>
        <v>Low</v>
      </c>
    </row>
    <row r="3804" spans="1:19">
      <c r="A3804" t="s">
        <v>3929</v>
      </c>
      <c r="B3804">
        <v>18</v>
      </c>
      <c r="C3804" t="s">
        <v>101</v>
      </c>
      <c r="D3804" t="s">
        <v>131</v>
      </c>
      <c r="E3804">
        <v>43</v>
      </c>
      <c r="F3804" t="s">
        <v>109</v>
      </c>
      <c r="G3804" t="s">
        <v>110</v>
      </c>
      <c r="H3804" s="5">
        <v>791</v>
      </c>
      <c r="I3804" s="5">
        <v>34616.839999999997</v>
      </c>
      <c r="J3804" t="s">
        <v>117</v>
      </c>
      <c r="K3804" t="s">
        <v>106</v>
      </c>
      <c r="L3804">
        <v>2</v>
      </c>
      <c r="M3804">
        <v>0</v>
      </c>
      <c r="N3804">
        <v>4</v>
      </c>
      <c r="O3804" s="6">
        <v>0</v>
      </c>
      <c r="P3804" t="s">
        <v>106</v>
      </c>
      <c r="Q3804" t="s">
        <v>107</v>
      </c>
      <c r="R3804">
        <f>IF(F3804="Monthly",2,0)
+IF(E3804&lt;=6,2,0)
+IF(N3804&lt;=2,2,0)
+IF(L3804&gt;=4,2,0)
+IF(M3804&gt;=2,1,0)
+IF(H3804&gt;=_xlfn.PERCENTILE.INC($H$2:$H$10001,0.75),1,0)</f>
        <v>0</v>
      </c>
      <c r="S3804" t="str">
        <f>IF(R3804&gt;=7,"High",IF(R3804&gt;=4,"Medium","Low"))</f>
        <v>Low</v>
      </c>
    </row>
    <row r="3805" spans="1:19">
      <c r="A3805" t="s">
        <v>3930</v>
      </c>
      <c r="B3805">
        <v>40</v>
      </c>
      <c r="C3805" t="s">
        <v>112</v>
      </c>
      <c r="D3805" t="s">
        <v>131</v>
      </c>
      <c r="E3805">
        <v>33</v>
      </c>
      <c r="F3805" t="s">
        <v>109</v>
      </c>
      <c r="G3805" t="s">
        <v>129</v>
      </c>
      <c r="H3805" s="5">
        <v>975</v>
      </c>
      <c r="I3805" s="5">
        <v>33043.980000000003</v>
      </c>
      <c r="J3805" t="s">
        <v>134</v>
      </c>
      <c r="K3805" t="s">
        <v>106</v>
      </c>
      <c r="L3805">
        <v>1</v>
      </c>
      <c r="M3805">
        <v>0</v>
      </c>
      <c r="N3805">
        <v>5</v>
      </c>
      <c r="O3805" s="6">
        <v>0</v>
      </c>
      <c r="P3805" t="s">
        <v>106</v>
      </c>
      <c r="Q3805" t="s">
        <v>107</v>
      </c>
      <c r="R3805">
        <f>IF(F3805="Monthly",2,0)
+IF(E3805&lt;=6,2,0)
+IF(N3805&lt;=2,2,0)
+IF(L3805&gt;=4,2,0)
+IF(M3805&gt;=2,1,0)
+IF(H3805&gt;=_xlfn.PERCENTILE.INC($H$2:$H$10001,0.75),1,0)</f>
        <v>1</v>
      </c>
      <c r="S3805" t="str">
        <f>IF(R3805&gt;=7,"High",IF(R3805&gt;=4,"Medium","Low"))</f>
        <v>Low</v>
      </c>
    </row>
    <row r="3806" spans="1:19">
      <c r="A3806" t="s">
        <v>3931</v>
      </c>
      <c r="B3806">
        <v>23</v>
      </c>
      <c r="C3806" t="s">
        <v>101</v>
      </c>
      <c r="D3806" t="s">
        <v>128</v>
      </c>
      <c r="E3806">
        <v>17</v>
      </c>
      <c r="F3806" t="s">
        <v>109</v>
      </c>
      <c r="G3806" t="s">
        <v>110</v>
      </c>
      <c r="H3806" s="5">
        <v>725</v>
      </c>
      <c r="I3806" s="5">
        <v>12170.43</v>
      </c>
      <c r="J3806" t="s">
        <v>105</v>
      </c>
      <c r="K3806" t="s">
        <v>106</v>
      </c>
      <c r="L3806">
        <v>6</v>
      </c>
      <c r="M3806">
        <v>2</v>
      </c>
      <c r="N3806">
        <v>2</v>
      </c>
      <c r="O3806" s="6">
        <v>0</v>
      </c>
      <c r="P3806" t="s">
        <v>107</v>
      </c>
      <c r="Q3806" t="s">
        <v>107</v>
      </c>
      <c r="R3806">
        <f>IF(F3806="Monthly",2,0)
+IF(E3806&lt;=6,2,0)
+IF(N3806&lt;=2,2,0)
+IF(L3806&gt;=4,2,0)
+IF(M3806&gt;=2,1,0)
+IF(H3806&gt;=_xlfn.PERCENTILE.INC($H$2:$H$10001,0.75),1,0)</f>
        <v>5</v>
      </c>
      <c r="S3806" t="str">
        <f>IF(R3806&gt;=7,"High",IF(R3806&gt;=4,"Medium","Low"))</f>
        <v>Medium</v>
      </c>
    </row>
    <row r="3807" spans="1:19">
      <c r="A3807" t="s">
        <v>3932</v>
      </c>
      <c r="B3807">
        <v>36</v>
      </c>
      <c r="C3807" t="s">
        <v>101</v>
      </c>
      <c r="D3807" t="s">
        <v>119</v>
      </c>
      <c r="E3807">
        <v>19</v>
      </c>
      <c r="F3807" t="s">
        <v>103</v>
      </c>
      <c r="G3807" t="s">
        <v>129</v>
      </c>
      <c r="H3807" s="5">
        <v>1047</v>
      </c>
      <c r="I3807" s="5">
        <v>19469.599999999999</v>
      </c>
      <c r="J3807" t="s">
        <v>105</v>
      </c>
      <c r="K3807" t="s">
        <v>106</v>
      </c>
      <c r="L3807">
        <v>5</v>
      </c>
      <c r="M3807">
        <v>2</v>
      </c>
      <c r="N3807">
        <v>2</v>
      </c>
      <c r="O3807" s="6">
        <v>0</v>
      </c>
      <c r="P3807" t="s">
        <v>106</v>
      </c>
      <c r="Q3807" t="s">
        <v>106</v>
      </c>
      <c r="R3807">
        <f>IF(F3807="Monthly",2,0)
+IF(E3807&lt;=6,2,0)
+IF(N3807&lt;=2,2,0)
+IF(L3807&gt;=4,2,0)
+IF(M3807&gt;=2,1,0)
+IF(H3807&gt;=_xlfn.PERCENTILE.INC($H$2:$H$10001,0.75),1,0)</f>
        <v>8</v>
      </c>
      <c r="S3807" t="str">
        <f>IF(R3807&gt;=7,"High",IF(R3807&gt;=4,"Medium","Low"))</f>
        <v>High</v>
      </c>
    </row>
    <row r="3808" spans="1:19">
      <c r="A3808" t="s">
        <v>3933</v>
      </c>
      <c r="B3808">
        <v>50</v>
      </c>
      <c r="C3808" t="s">
        <v>112</v>
      </c>
      <c r="D3808" t="s">
        <v>137</v>
      </c>
      <c r="E3808">
        <v>70</v>
      </c>
      <c r="F3808" t="s">
        <v>121</v>
      </c>
      <c r="G3808" t="s">
        <v>110</v>
      </c>
      <c r="H3808" s="5">
        <v>736</v>
      </c>
      <c r="I3808" s="5">
        <v>51912.46</v>
      </c>
      <c r="J3808" t="s">
        <v>105</v>
      </c>
      <c r="K3808" t="s">
        <v>106</v>
      </c>
      <c r="L3808">
        <v>4</v>
      </c>
      <c r="M3808">
        <v>2</v>
      </c>
      <c r="N3808">
        <v>4</v>
      </c>
      <c r="O3808" s="6">
        <v>0</v>
      </c>
      <c r="P3808" t="s">
        <v>107</v>
      </c>
      <c r="Q3808" t="s">
        <v>107</v>
      </c>
      <c r="R3808">
        <f>IF(F3808="Monthly",2,0)
+IF(E3808&lt;=6,2,0)
+IF(N3808&lt;=2,2,0)
+IF(L3808&gt;=4,2,0)
+IF(M3808&gt;=2,1,0)
+IF(H3808&gt;=_xlfn.PERCENTILE.INC($H$2:$H$10001,0.75),1,0)</f>
        <v>3</v>
      </c>
      <c r="S3808" t="str">
        <f>IF(R3808&gt;=7,"High",IF(R3808&gt;=4,"Medium","Low"))</f>
        <v>Low</v>
      </c>
    </row>
    <row r="3809" spans="1:19">
      <c r="A3809" t="s">
        <v>3934</v>
      </c>
      <c r="B3809">
        <v>19</v>
      </c>
      <c r="C3809" t="s">
        <v>101</v>
      </c>
      <c r="D3809" t="s">
        <v>126</v>
      </c>
      <c r="E3809">
        <v>19</v>
      </c>
      <c r="F3809" t="s">
        <v>103</v>
      </c>
      <c r="G3809" t="s">
        <v>129</v>
      </c>
      <c r="H3809" s="5">
        <v>958</v>
      </c>
      <c r="I3809" s="5">
        <v>17987.3</v>
      </c>
      <c r="J3809" t="s">
        <v>117</v>
      </c>
      <c r="K3809" t="s">
        <v>106</v>
      </c>
      <c r="L3809">
        <v>2</v>
      </c>
      <c r="M3809">
        <v>1</v>
      </c>
      <c r="N3809">
        <v>5</v>
      </c>
      <c r="O3809" s="6">
        <v>0</v>
      </c>
      <c r="P3809" t="s">
        <v>106</v>
      </c>
      <c r="Q3809" t="s">
        <v>106</v>
      </c>
      <c r="R3809">
        <f>IF(F3809="Monthly",2,0)
+IF(E3809&lt;=6,2,0)
+IF(N3809&lt;=2,2,0)
+IF(L3809&gt;=4,2,0)
+IF(M3809&gt;=2,1,0)
+IF(H3809&gt;=_xlfn.PERCENTILE.INC($H$2:$H$10001,0.75),1,0)</f>
        <v>3</v>
      </c>
      <c r="S3809" t="str">
        <f>IF(R3809&gt;=7,"High",IF(R3809&gt;=4,"Medium","Low"))</f>
        <v>Low</v>
      </c>
    </row>
    <row r="3810" spans="1:19">
      <c r="A3810" t="s">
        <v>3935</v>
      </c>
      <c r="B3810">
        <v>41</v>
      </c>
      <c r="C3810" t="s">
        <v>112</v>
      </c>
      <c r="D3810" t="s">
        <v>126</v>
      </c>
      <c r="E3810">
        <v>43</v>
      </c>
      <c r="F3810" t="s">
        <v>109</v>
      </c>
      <c r="G3810" t="s">
        <v>110</v>
      </c>
      <c r="H3810" s="5">
        <v>793</v>
      </c>
      <c r="I3810" s="5">
        <v>33287.269999999997</v>
      </c>
      <c r="J3810" t="s">
        <v>115</v>
      </c>
      <c r="K3810" t="s">
        <v>106</v>
      </c>
      <c r="L3810">
        <v>0</v>
      </c>
      <c r="M3810">
        <v>0</v>
      </c>
      <c r="N3810">
        <v>5</v>
      </c>
      <c r="O3810" s="6">
        <v>0</v>
      </c>
      <c r="P3810" t="s">
        <v>107</v>
      </c>
      <c r="Q3810" t="s">
        <v>107</v>
      </c>
      <c r="R3810">
        <f>IF(F3810="Monthly",2,0)
+IF(E3810&lt;=6,2,0)
+IF(N3810&lt;=2,2,0)
+IF(L3810&gt;=4,2,0)
+IF(M3810&gt;=2,1,0)
+IF(H3810&gt;=_xlfn.PERCENTILE.INC($H$2:$H$10001,0.75),1,0)</f>
        <v>0</v>
      </c>
      <c r="S3810" t="str">
        <f>IF(R3810&gt;=7,"High",IF(R3810&gt;=4,"Medium","Low"))</f>
        <v>Low</v>
      </c>
    </row>
    <row r="3811" spans="1:19">
      <c r="A3811" t="s">
        <v>3936</v>
      </c>
      <c r="B3811">
        <v>40</v>
      </c>
      <c r="C3811" t="s">
        <v>112</v>
      </c>
      <c r="D3811" t="s">
        <v>131</v>
      </c>
      <c r="E3811">
        <v>35</v>
      </c>
      <c r="F3811" t="s">
        <v>109</v>
      </c>
      <c r="G3811" t="s">
        <v>110</v>
      </c>
      <c r="H3811" s="5">
        <v>794</v>
      </c>
      <c r="I3811" s="5">
        <v>25216.28</v>
      </c>
      <c r="J3811" t="s">
        <v>117</v>
      </c>
      <c r="K3811" t="s">
        <v>106</v>
      </c>
      <c r="L3811">
        <v>2</v>
      </c>
      <c r="M3811">
        <v>0</v>
      </c>
      <c r="N3811">
        <v>5</v>
      </c>
      <c r="O3811" s="6">
        <v>10</v>
      </c>
      <c r="P3811" t="s">
        <v>107</v>
      </c>
      <c r="Q3811" t="s">
        <v>107</v>
      </c>
      <c r="R3811">
        <f>IF(F3811="Monthly",2,0)
+IF(E3811&lt;=6,2,0)
+IF(N3811&lt;=2,2,0)
+IF(L3811&gt;=4,2,0)
+IF(M3811&gt;=2,1,0)
+IF(H3811&gt;=_xlfn.PERCENTILE.INC($H$2:$H$10001,0.75),1,0)</f>
        <v>1</v>
      </c>
      <c r="S3811" t="str">
        <f>IF(R3811&gt;=7,"High",IF(R3811&gt;=4,"Medium","Low"))</f>
        <v>Low</v>
      </c>
    </row>
    <row r="3812" spans="1:19">
      <c r="A3812" t="s">
        <v>3937</v>
      </c>
      <c r="B3812">
        <v>32</v>
      </c>
      <c r="C3812" t="s">
        <v>112</v>
      </c>
      <c r="D3812" t="s">
        <v>123</v>
      </c>
      <c r="E3812">
        <v>20</v>
      </c>
      <c r="F3812" t="s">
        <v>103</v>
      </c>
      <c r="G3812" t="s">
        <v>104</v>
      </c>
      <c r="H3812" s="5">
        <v>503</v>
      </c>
      <c r="I3812" s="5">
        <v>10173.5</v>
      </c>
      <c r="J3812" t="s">
        <v>117</v>
      </c>
      <c r="K3812" t="s">
        <v>106</v>
      </c>
      <c r="L3812">
        <v>2</v>
      </c>
      <c r="M3812">
        <v>1</v>
      </c>
      <c r="N3812">
        <v>3</v>
      </c>
      <c r="O3812" s="6">
        <v>0</v>
      </c>
      <c r="P3812" t="s">
        <v>106</v>
      </c>
      <c r="Q3812" t="s">
        <v>107</v>
      </c>
      <c r="R3812">
        <f>IF(F3812="Monthly",2,0)
+IF(E3812&lt;=6,2,0)
+IF(N3812&lt;=2,2,0)
+IF(L3812&gt;=4,2,0)
+IF(M3812&gt;=2,1,0)
+IF(H3812&gt;=_xlfn.PERCENTILE.INC($H$2:$H$10001,0.75),1,0)</f>
        <v>2</v>
      </c>
      <c r="S3812" t="str">
        <f>IF(R3812&gt;=7,"High",IF(R3812&gt;=4,"Medium","Low"))</f>
        <v>Low</v>
      </c>
    </row>
    <row r="3813" spans="1:19">
      <c r="A3813" t="s">
        <v>3938</v>
      </c>
      <c r="B3813">
        <v>42</v>
      </c>
      <c r="C3813" t="s">
        <v>112</v>
      </c>
      <c r="D3813" t="s">
        <v>133</v>
      </c>
      <c r="E3813">
        <v>25</v>
      </c>
      <c r="F3813" t="s">
        <v>103</v>
      </c>
      <c r="G3813" t="s">
        <v>104</v>
      </c>
      <c r="H3813" s="5">
        <v>415</v>
      </c>
      <c r="I3813" s="5">
        <v>10200.34</v>
      </c>
      <c r="J3813" t="s">
        <v>115</v>
      </c>
      <c r="K3813" t="s">
        <v>106</v>
      </c>
      <c r="L3813">
        <v>0</v>
      </c>
      <c r="M3813">
        <v>0</v>
      </c>
      <c r="N3813">
        <v>5</v>
      </c>
      <c r="O3813" s="6">
        <v>0</v>
      </c>
      <c r="P3813" t="s">
        <v>106</v>
      </c>
      <c r="Q3813" t="s">
        <v>106</v>
      </c>
      <c r="R3813">
        <f>IF(F3813="Monthly",2,0)
+IF(E3813&lt;=6,2,0)
+IF(N3813&lt;=2,2,0)
+IF(L3813&gt;=4,2,0)
+IF(M3813&gt;=2,1,0)
+IF(H3813&gt;=_xlfn.PERCENTILE.INC($H$2:$H$10001,0.75),1,0)</f>
        <v>2</v>
      </c>
      <c r="S3813" t="str">
        <f>IF(R3813&gt;=7,"High",IF(R3813&gt;=4,"Medium","Low"))</f>
        <v>Low</v>
      </c>
    </row>
    <row r="3814" spans="1:19">
      <c r="A3814" t="s">
        <v>3939</v>
      </c>
      <c r="B3814">
        <v>55</v>
      </c>
      <c r="C3814" t="s">
        <v>101</v>
      </c>
      <c r="D3814" t="s">
        <v>133</v>
      </c>
      <c r="E3814">
        <v>36</v>
      </c>
      <c r="F3814" t="s">
        <v>103</v>
      </c>
      <c r="G3814" t="s">
        <v>110</v>
      </c>
      <c r="H3814" s="5">
        <v>703</v>
      </c>
      <c r="I3814" s="5">
        <v>24958.78</v>
      </c>
      <c r="J3814" t="s">
        <v>117</v>
      </c>
      <c r="K3814" t="s">
        <v>106</v>
      </c>
      <c r="L3814">
        <v>5</v>
      </c>
      <c r="M3814">
        <v>1</v>
      </c>
      <c r="N3814">
        <v>4</v>
      </c>
      <c r="O3814" s="6">
        <v>0</v>
      </c>
      <c r="P3814" t="s">
        <v>106</v>
      </c>
      <c r="Q3814" t="s">
        <v>106</v>
      </c>
      <c r="R3814">
        <f>IF(F3814="Monthly",2,0)
+IF(E3814&lt;=6,2,0)
+IF(N3814&lt;=2,2,0)
+IF(L3814&gt;=4,2,0)
+IF(M3814&gt;=2,1,0)
+IF(H3814&gt;=_xlfn.PERCENTILE.INC($H$2:$H$10001,0.75),1,0)</f>
        <v>4</v>
      </c>
      <c r="S3814" t="str">
        <f>IF(R3814&gt;=7,"High",IF(R3814&gt;=4,"Medium","Low"))</f>
        <v>Medium</v>
      </c>
    </row>
    <row r="3815" spans="1:19">
      <c r="A3815" t="s">
        <v>3940</v>
      </c>
      <c r="B3815">
        <v>23</v>
      </c>
      <c r="C3815" t="s">
        <v>112</v>
      </c>
      <c r="D3815" t="s">
        <v>126</v>
      </c>
      <c r="E3815">
        <v>26</v>
      </c>
      <c r="F3815" t="s">
        <v>103</v>
      </c>
      <c r="G3815" t="s">
        <v>104</v>
      </c>
      <c r="H3815" s="5">
        <v>501</v>
      </c>
      <c r="I3815" s="5">
        <v>12752.41</v>
      </c>
      <c r="J3815" t="s">
        <v>140</v>
      </c>
      <c r="K3815" t="s">
        <v>106</v>
      </c>
      <c r="L3815">
        <v>0</v>
      </c>
      <c r="M3815">
        <v>0</v>
      </c>
      <c r="N3815">
        <v>5</v>
      </c>
      <c r="O3815" s="6">
        <v>0</v>
      </c>
      <c r="P3815" t="s">
        <v>106</v>
      </c>
      <c r="Q3815" t="s">
        <v>107</v>
      </c>
      <c r="R3815">
        <f>IF(F3815="Monthly",2,0)
+IF(E3815&lt;=6,2,0)
+IF(N3815&lt;=2,2,0)
+IF(L3815&gt;=4,2,0)
+IF(M3815&gt;=2,1,0)
+IF(H3815&gt;=_xlfn.PERCENTILE.INC($H$2:$H$10001,0.75),1,0)</f>
        <v>2</v>
      </c>
      <c r="S3815" t="str">
        <f>IF(R3815&gt;=7,"High",IF(R3815&gt;=4,"Medium","Low"))</f>
        <v>Low</v>
      </c>
    </row>
    <row r="3816" spans="1:19">
      <c r="A3816" t="s">
        <v>3941</v>
      </c>
      <c r="B3816">
        <v>55</v>
      </c>
      <c r="C3816" t="s">
        <v>101</v>
      </c>
      <c r="D3816" t="s">
        <v>131</v>
      </c>
      <c r="E3816">
        <v>24</v>
      </c>
      <c r="F3816" t="s">
        <v>103</v>
      </c>
      <c r="G3816" t="s">
        <v>110</v>
      </c>
      <c r="H3816" s="5">
        <v>654</v>
      </c>
      <c r="I3816" s="5">
        <v>15592.78</v>
      </c>
      <c r="J3816" t="s">
        <v>117</v>
      </c>
      <c r="K3816" t="s">
        <v>106</v>
      </c>
      <c r="L3816">
        <v>0</v>
      </c>
      <c r="M3816">
        <v>0</v>
      </c>
      <c r="N3816">
        <v>5</v>
      </c>
      <c r="O3816" s="6">
        <v>0</v>
      </c>
      <c r="P3816" t="s">
        <v>107</v>
      </c>
      <c r="Q3816" t="s">
        <v>107</v>
      </c>
      <c r="R3816">
        <f>IF(F3816="Monthly",2,0)
+IF(E3816&lt;=6,2,0)
+IF(N3816&lt;=2,2,0)
+IF(L3816&gt;=4,2,0)
+IF(M3816&gt;=2,1,0)
+IF(H3816&gt;=_xlfn.PERCENTILE.INC($H$2:$H$10001,0.75),1,0)</f>
        <v>2</v>
      </c>
      <c r="S3816" t="str">
        <f>IF(R3816&gt;=7,"High",IF(R3816&gt;=4,"Medium","Low"))</f>
        <v>Low</v>
      </c>
    </row>
    <row r="3817" spans="1:19">
      <c r="A3817" t="s">
        <v>3942</v>
      </c>
      <c r="B3817">
        <v>40</v>
      </c>
      <c r="C3817" t="s">
        <v>112</v>
      </c>
      <c r="D3817" t="s">
        <v>133</v>
      </c>
      <c r="E3817">
        <v>42</v>
      </c>
      <c r="F3817" t="s">
        <v>121</v>
      </c>
      <c r="G3817" t="s">
        <v>110</v>
      </c>
      <c r="H3817" s="5">
        <v>647</v>
      </c>
      <c r="I3817" s="5">
        <v>27558.75</v>
      </c>
      <c r="J3817" t="s">
        <v>115</v>
      </c>
      <c r="K3817" t="s">
        <v>106</v>
      </c>
      <c r="L3817">
        <v>4</v>
      </c>
      <c r="M3817">
        <v>2</v>
      </c>
      <c r="N3817">
        <v>2</v>
      </c>
      <c r="O3817" s="6">
        <v>0</v>
      </c>
      <c r="P3817" t="s">
        <v>107</v>
      </c>
      <c r="Q3817" t="s">
        <v>107</v>
      </c>
      <c r="R3817">
        <f>IF(F3817="Monthly",2,0)
+IF(E3817&lt;=6,2,0)
+IF(N3817&lt;=2,2,0)
+IF(L3817&gt;=4,2,0)
+IF(M3817&gt;=2,1,0)
+IF(H3817&gt;=_xlfn.PERCENTILE.INC($H$2:$H$10001,0.75),1,0)</f>
        <v>5</v>
      </c>
      <c r="S3817" t="str">
        <f>IF(R3817&gt;=7,"High",IF(R3817&gt;=4,"Medium","Low"))</f>
        <v>Medium</v>
      </c>
    </row>
    <row r="3818" spans="1:19">
      <c r="A3818" t="s">
        <v>3943</v>
      </c>
      <c r="B3818">
        <v>28</v>
      </c>
      <c r="C3818" t="s">
        <v>112</v>
      </c>
      <c r="D3818" t="s">
        <v>159</v>
      </c>
      <c r="E3818">
        <v>42</v>
      </c>
      <c r="F3818" t="s">
        <v>121</v>
      </c>
      <c r="G3818" t="s">
        <v>110</v>
      </c>
      <c r="H3818" s="5">
        <v>701</v>
      </c>
      <c r="I3818" s="5">
        <v>25832.82</v>
      </c>
      <c r="J3818" t="s">
        <v>134</v>
      </c>
      <c r="K3818" t="s">
        <v>106</v>
      </c>
      <c r="L3818">
        <v>0</v>
      </c>
      <c r="M3818">
        <v>0</v>
      </c>
      <c r="N3818">
        <v>5</v>
      </c>
      <c r="O3818" s="6">
        <v>10</v>
      </c>
      <c r="P3818" t="s">
        <v>106</v>
      </c>
      <c r="Q3818" t="s">
        <v>107</v>
      </c>
      <c r="R3818">
        <f>IF(F3818="Monthly",2,0)
+IF(E3818&lt;=6,2,0)
+IF(N3818&lt;=2,2,0)
+IF(L3818&gt;=4,2,0)
+IF(M3818&gt;=2,1,0)
+IF(H3818&gt;=_xlfn.PERCENTILE.INC($H$2:$H$10001,0.75),1,0)</f>
        <v>0</v>
      </c>
      <c r="S3818" t="str">
        <f>IF(R3818&gt;=7,"High",IF(R3818&gt;=4,"Medium","Low"))</f>
        <v>Low</v>
      </c>
    </row>
    <row r="3819" spans="1:19">
      <c r="A3819" t="s">
        <v>3944</v>
      </c>
      <c r="B3819">
        <v>24</v>
      </c>
      <c r="C3819" t="s">
        <v>112</v>
      </c>
      <c r="D3819" t="s">
        <v>119</v>
      </c>
      <c r="E3819">
        <v>23</v>
      </c>
      <c r="F3819" t="s">
        <v>103</v>
      </c>
      <c r="G3819" t="s">
        <v>110</v>
      </c>
      <c r="H3819" s="5">
        <v>712</v>
      </c>
      <c r="I3819" s="5">
        <v>16026.75</v>
      </c>
      <c r="J3819" t="s">
        <v>134</v>
      </c>
      <c r="K3819" t="s">
        <v>106</v>
      </c>
      <c r="L3819">
        <v>0</v>
      </c>
      <c r="M3819">
        <v>0</v>
      </c>
      <c r="N3819">
        <v>5</v>
      </c>
      <c r="O3819" s="6">
        <v>0</v>
      </c>
      <c r="P3819" t="s">
        <v>107</v>
      </c>
      <c r="Q3819" t="s">
        <v>107</v>
      </c>
      <c r="R3819">
        <f>IF(F3819="Monthly",2,0)
+IF(E3819&lt;=6,2,0)
+IF(N3819&lt;=2,2,0)
+IF(L3819&gt;=4,2,0)
+IF(M3819&gt;=2,1,0)
+IF(H3819&gt;=_xlfn.PERCENTILE.INC($H$2:$H$10001,0.75),1,0)</f>
        <v>2</v>
      </c>
      <c r="S3819" t="str">
        <f>IF(R3819&gt;=7,"High",IF(R3819&gt;=4,"Medium","Low"))</f>
        <v>Low</v>
      </c>
    </row>
    <row r="3820" spans="1:19">
      <c r="A3820" t="s">
        <v>3945</v>
      </c>
      <c r="B3820">
        <v>24</v>
      </c>
      <c r="C3820" t="s">
        <v>101</v>
      </c>
      <c r="D3820" t="s">
        <v>137</v>
      </c>
      <c r="E3820">
        <v>40</v>
      </c>
      <c r="F3820" t="s">
        <v>103</v>
      </c>
      <c r="G3820" t="s">
        <v>104</v>
      </c>
      <c r="H3820" s="5">
        <v>522</v>
      </c>
      <c r="I3820" s="5">
        <v>21374.31</v>
      </c>
      <c r="J3820" t="s">
        <v>117</v>
      </c>
      <c r="K3820" t="s">
        <v>107</v>
      </c>
      <c r="L3820">
        <v>3</v>
      </c>
      <c r="M3820">
        <v>2</v>
      </c>
      <c r="N3820">
        <v>2</v>
      </c>
      <c r="O3820" s="6">
        <v>0</v>
      </c>
      <c r="P3820" t="s">
        <v>107</v>
      </c>
      <c r="Q3820" t="s">
        <v>106</v>
      </c>
      <c r="R3820">
        <f>IF(F3820="Monthly",2,0)
+IF(E3820&lt;=6,2,0)
+IF(N3820&lt;=2,2,0)
+IF(L3820&gt;=4,2,0)
+IF(M3820&gt;=2,1,0)
+IF(H3820&gt;=_xlfn.PERCENTILE.INC($H$2:$H$10001,0.75),1,0)</f>
        <v>5</v>
      </c>
      <c r="S3820" t="str">
        <f>IF(R3820&gt;=7,"High",IF(R3820&gt;=4,"Medium","Low"))</f>
        <v>Medium</v>
      </c>
    </row>
    <row r="3821" spans="1:19">
      <c r="A3821" t="s">
        <v>3946</v>
      </c>
      <c r="B3821">
        <v>35</v>
      </c>
      <c r="C3821" t="s">
        <v>112</v>
      </c>
      <c r="D3821" t="s">
        <v>137</v>
      </c>
      <c r="E3821">
        <v>21</v>
      </c>
      <c r="F3821" t="s">
        <v>109</v>
      </c>
      <c r="G3821" t="s">
        <v>110</v>
      </c>
      <c r="H3821" s="5">
        <v>695</v>
      </c>
      <c r="I3821" s="5">
        <v>12893.17</v>
      </c>
      <c r="J3821" t="s">
        <v>134</v>
      </c>
      <c r="K3821" t="s">
        <v>106</v>
      </c>
      <c r="L3821">
        <v>0</v>
      </c>
      <c r="M3821">
        <v>0</v>
      </c>
      <c r="N3821">
        <v>5</v>
      </c>
      <c r="O3821" s="6">
        <v>10</v>
      </c>
      <c r="P3821" t="s">
        <v>106</v>
      </c>
      <c r="Q3821" t="s">
        <v>107</v>
      </c>
      <c r="R3821">
        <f>IF(F3821="Monthly",2,0)
+IF(E3821&lt;=6,2,0)
+IF(N3821&lt;=2,2,0)
+IF(L3821&gt;=4,2,0)
+IF(M3821&gt;=2,1,0)
+IF(H3821&gt;=_xlfn.PERCENTILE.INC($H$2:$H$10001,0.75),1,0)</f>
        <v>0</v>
      </c>
      <c r="S3821" t="str">
        <f>IF(R3821&gt;=7,"High",IF(R3821&gt;=4,"Medium","Low"))</f>
        <v>Low</v>
      </c>
    </row>
    <row r="3822" spans="1:19">
      <c r="A3822" t="s">
        <v>3947</v>
      </c>
      <c r="B3822">
        <v>18</v>
      </c>
      <c r="C3822" t="s">
        <v>112</v>
      </c>
      <c r="D3822" t="s">
        <v>128</v>
      </c>
      <c r="E3822">
        <v>52</v>
      </c>
      <c r="F3822" t="s">
        <v>121</v>
      </c>
      <c r="G3822" t="s">
        <v>110</v>
      </c>
      <c r="H3822" s="5">
        <v>679</v>
      </c>
      <c r="I3822" s="5">
        <v>34919.29</v>
      </c>
      <c r="J3822" t="s">
        <v>134</v>
      </c>
      <c r="K3822" t="s">
        <v>106</v>
      </c>
      <c r="L3822">
        <v>3</v>
      </c>
      <c r="M3822">
        <v>1</v>
      </c>
      <c r="N3822">
        <v>4</v>
      </c>
      <c r="O3822" s="6">
        <v>0</v>
      </c>
      <c r="P3822" t="s">
        <v>107</v>
      </c>
      <c r="Q3822" t="s">
        <v>107</v>
      </c>
      <c r="R3822">
        <f>IF(F3822="Monthly",2,0)
+IF(E3822&lt;=6,2,0)
+IF(N3822&lt;=2,2,0)
+IF(L3822&gt;=4,2,0)
+IF(M3822&gt;=2,1,0)
+IF(H3822&gt;=_xlfn.PERCENTILE.INC($H$2:$H$10001,0.75),1,0)</f>
        <v>0</v>
      </c>
      <c r="S3822" t="str">
        <f>IF(R3822&gt;=7,"High",IF(R3822&gt;=4,"Medium","Low"))</f>
        <v>Low</v>
      </c>
    </row>
    <row r="3823" spans="1:19">
      <c r="A3823" t="s">
        <v>3948</v>
      </c>
      <c r="B3823">
        <v>18</v>
      </c>
      <c r="C3823" t="s">
        <v>101</v>
      </c>
      <c r="D3823" t="s">
        <v>102</v>
      </c>
      <c r="E3823">
        <v>22</v>
      </c>
      <c r="F3823" t="s">
        <v>121</v>
      </c>
      <c r="G3823" t="s">
        <v>110</v>
      </c>
      <c r="H3823" s="5">
        <v>683</v>
      </c>
      <c r="I3823" s="5">
        <v>13261.57</v>
      </c>
      <c r="J3823" t="s">
        <v>134</v>
      </c>
      <c r="K3823" t="s">
        <v>106</v>
      </c>
      <c r="L3823">
        <v>0</v>
      </c>
      <c r="M3823">
        <v>0</v>
      </c>
      <c r="N3823">
        <v>4</v>
      </c>
      <c r="O3823" s="6">
        <v>10</v>
      </c>
      <c r="P3823" t="s">
        <v>107</v>
      </c>
      <c r="Q3823" t="s">
        <v>107</v>
      </c>
      <c r="R3823">
        <f>IF(F3823="Monthly",2,0)
+IF(E3823&lt;=6,2,0)
+IF(N3823&lt;=2,2,0)
+IF(L3823&gt;=4,2,0)
+IF(M3823&gt;=2,1,0)
+IF(H3823&gt;=_xlfn.PERCENTILE.INC($H$2:$H$10001,0.75),1,0)</f>
        <v>0</v>
      </c>
      <c r="S3823" t="str">
        <f>IF(R3823&gt;=7,"High",IF(R3823&gt;=4,"Medium","Low"))</f>
        <v>Low</v>
      </c>
    </row>
    <row r="3824" spans="1:19">
      <c r="A3824" t="s">
        <v>3949</v>
      </c>
      <c r="B3824">
        <v>30</v>
      </c>
      <c r="C3824" t="s">
        <v>101</v>
      </c>
      <c r="D3824" t="s">
        <v>133</v>
      </c>
      <c r="E3824">
        <v>54</v>
      </c>
      <c r="F3824" t="s">
        <v>103</v>
      </c>
      <c r="G3824" t="s">
        <v>104</v>
      </c>
      <c r="H3824" s="5">
        <v>410</v>
      </c>
      <c r="I3824" s="5">
        <v>21991.67</v>
      </c>
      <c r="J3824" t="s">
        <v>134</v>
      </c>
      <c r="K3824" t="s">
        <v>106</v>
      </c>
      <c r="L3824">
        <v>3</v>
      </c>
      <c r="M3824">
        <v>0</v>
      </c>
      <c r="N3824">
        <v>5</v>
      </c>
      <c r="O3824" s="6">
        <v>0</v>
      </c>
      <c r="P3824" t="s">
        <v>106</v>
      </c>
      <c r="Q3824" t="s">
        <v>107</v>
      </c>
      <c r="R3824">
        <f>IF(F3824="Monthly",2,0)
+IF(E3824&lt;=6,2,0)
+IF(N3824&lt;=2,2,0)
+IF(L3824&gt;=4,2,0)
+IF(M3824&gt;=2,1,0)
+IF(H3824&gt;=_xlfn.PERCENTILE.INC($H$2:$H$10001,0.75),1,0)</f>
        <v>2</v>
      </c>
      <c r="S3824" t="str">
        <f>IF(R3824&gt;=7,"High",IF(R3824&gt;=4,"Medium","Low"))</f>
        <v>Low</v>
      </c>
    </row>
    <row r="3825" spans="1:19">
      <c r="A3825" t="s">
        <v>3950</v>
      </c>
      <c r="B3825">
        <v>27</v>
      </c>
      <c r="C3825" t="s">
        <v>112</v>
      </c>
      <c r="D3825" t="s">
        <v>131</v>
      </c>
      <c r="E3825">
        <v>35</v>
      </c>
      <c r="F3825" t="s">
        <v>121</v>
      </c>
      <c r="G3825" t="s">
        <v>104</v>
      </c>
      <c r="H3825" s="5">
        <v>437</v>
      </c>
      <c r="I3825" s="5">
        <v>14958.56</v>
      </c>
      <c r="J3825" t="s">
        <v>105</v>
      </c>
      <c r="K3825" t="s">
        <v>106</v>
      </c>
      <c r="L3825">
        <v>2</v>
      </c>
      <c r="M3825">
        <v>0</v>
      </c>
      <c r="N3825">
        <v>5</v>
      </c>
      <c r="O3825" s="6">
        <v>0</v>
      </c>
      <c r="P3825" t="s">
        <v>107</v>
      </c>
      <c r="Q3825" t="s">
        <v>107</v>
      </c>
      <c r="R3825">
        <f>IF(F3825="Monthly",2,0)
+IF(E3825&lt;=6,2,0)
+IF(N3825&lt;=2,2,0)
+IF(L3825&gt;=4,2,0)
+IF(M3825&gt;=2,1,0)
+IF(H3825&gt;=_xlfn.PERCENTILE.INC($H$2:$H$10001,0.75),1,0)</f>
        <v>0</v>
      </c>
      <c r="S3825" t="str">
        <f>IF(R3825&gt;=7,"High",IF(R3825&gt;=4,"Medium","Low"))</f>
        <v>Low</v>
      </c>
    </row>
    <row r="3826" spans="1:19">
      <c r="A3826" t="s">
        <v>3951</v>
      </c>
      <c r="B3826">
        <v>35</v>
      </c>
      <c r="C3826" t="s">
        <v>101</v>
      </c>
      <c r="D3826" t="s">
        <v>102</v>
      </c>
      <c r="E3826">
        <v>26</v>
      </c>
      <c r="F3826" t="s">
        <v>109</v>
      </c>
      <c r="G3826" t="s">
        <v>110</v>
      </c>
      <c r="H3826" s="5">
        <v>674</v>
      </c>
      <c r="I3826" s="5">
        <v>15557.87</v>
      </c>
      <c r="J3826" t="s">
        <v>117</v>
      </c>
      <c r="K3826" t="s">
        <v>106</v>
      </c>
      <c r="L3826">
        <v>2</v>
      </c>
      <c r="M3826">
        <v>1</v>
      </c>
      <c r="N3826">
        <v>4</v>
      </c>
      <c r="O3826" s="6">
        <v>10</v>
      </c>
      <c r="P3826" t="s">
        <v>106</v>
      </c>
      <c r="Q3826" t="s">
        <v>106</v>
      </c>
      <c r="R3826">
        <f>IF(F3826="Monthly",2,0)
+IF(E3826&lt;=6,2,0)
+IF(N3826&lt;=2,2,0)
+IF(L3826&gt;=4,2,0)
+IF(M3826&gt;=2,1,0)
+IF(H3826&gt;=_xlfn.PERCENTILE.INC($H$2:$H$10001,0.75),1,0)</f>
        <v>0</v>
      </c>
      <c r="S3826" t="str">
        <f>IF(R3826&gt;=7,"High",IF(R3826&gt;=4,"Medium","Low"))</f>
        <v>Low</v>
      </c>
    </row>
    <row r="3827" spans="1:19">
      <c r="A3827" t="s">
        <v>3952</v>
      </c>
      <c r="B3827">
        <v>51</v>
      </c>
      <c r="C3827" t="s">
        <v>112</v>
      </c>
      <c r="D3827" t="s">
        <v>133</v>
      </c>
      <c r="E3827">
        <v>17</v>
      </c>
      <c r="F3827" t="s">
        <v>103</v>
      </c>
      <c r="G3827" t="s">
        <v>104</v>
      </c>
      <c r="H3827" s="5">
        <v>431</v>
      </c>
      <c r="I3827" s="5">
        <v>7214.77</v>
      </c>
      <c r="J3827" t="s">
        <v>140</v>
      </c>
      <c r="K3827" t="s">
        <v>107</v>
      </c>
      <c r="L3827">
        <v>0</v>
      </c>
      <c r="M3827">
        <v>0</v>
      </c>
      <c r="N3827">
        <v>4</v>
      </c>
      <c r="O3827" s="6">
        <v>0</v>
      </c>
      <c r="P3827" t="s">
        <v>106</v>
      </c>
      <c r="Q3827" t="s">
        <v>106</v>
      </c>
      <c r="R3827">
        <f>IF(F3827="Monthly",2,0)
+IF(E3827&lt;=6,2,0)
+IF(N3827&lt;=2,2,0)
+IF(L3827&gt;=4,2,0)
+IF(M3827&gt;=2,1,0)
+IF(H3827&gt;=_xlfn.PERCENTILE.INC($H$2:$H$10001,0.75),1,0)</f>
        <v>2</v>
      </c>
      <c r="S3827" t="str">
        <f>IF(R3827&gt;=7,"High",IF(R3827&gt;=4,"Medium","Low"))</f>
        <v>Low</v>
      </c>
    </row>
    <row r="3828" spans="1:19">
      <c r="A3828" t="s">
        <v>3953</v>
      </c>
      <c r="B3828">
        <v>34</v>
      </c>
      <c r="C3828" t="s">
        <v>112</v>
      </c>
      <c r="D3828" t="s">
        <v>102</v>
      </c>
      <c r="E3828">
        <v>63</v>
      </c>
      <c r="F3828" t="s">
        <v>109</v>
      </c>
      <c r="G3828" t="s">
        <v>110</v>
      </c>
      <c r="H3828" s="5">
        <v>785</v>
      </c>
      <c r="I3828" s="5">
        <v>45261.42</v>
      </c>
      <c r="J3828" t="s">
        <v>105</v>
      </c>
      <c r="K3828" t="s">
        <v>106</v>
      </c>
      <c r="L3828">
        <v>0</v>
      </c>
      <c r="M3828">
        <v>0</v>
      </c>
      <c r="N3828">
        <v>4</v>
      </c>
      <c r="O3828" s="6">
        <v>10</v>
      </c>
      <c r="P3828" t="s">
        <v>106</v>
      </c>
      <c r="Q3828" t="s">
        <v>107</v>
      </c>
      <c r="R3828">
        <f>IF(F3828="Monthly",2,0)
+IF(E3828&lt;=6,2,0)
+IF(N3828&lt;=2,2,0)
+IF(L3828&gt;=4,2,0)
+IF(M3828&gt;=2,1,0)
+IF(H3828&gt;=_xlfn.PERCENTILE.INC($H$2:$H$10001,0.75),1,0)</f>
        <v>0</v>
      </c>
      <c r="S3828" t="str">
        <f>IF(R3828&gt;=7,"High",IF(R3828&gt;=4,"Medium","Low"))</f>
        <v>Low</v>
      </c>
    </row>
    <row r="3829" spans="1:19">
      <c r="A3829" t="s">
        <v>3954</v>
      </c>
      <c r="B3829">
        <v>54</v>
      </c>
      <c r="C3829" t="s">
        <v>112</v>
      </c>
      <c r="D3829" t="s">
        <v>119</v>
      </c>
      <c r="E3829">
        <v>37</v>
      </c>
      <c r="F3829" t="s">
        <v>109</v>
      </c>
      <c r="G3829" t="s">
        <v>104</v>
      </c>
      <c r="H3829" s="5">
        <v>425</v>
      </c>
      <c r="I3829" s="5">
        <v>15219.36</v>
      </c>
      <c r="J3829" t="s">
        <v>105</v>
      </c>
      <c r="K3829" t="s">
        <v>107</v>
      </c>
      <c r="L3829">
        <v>1</v>
      </c>
      <c r="M3829">
        <v>0</v>
      </c>
      <c r="N3829">
        <v>5</v>
      </c>
      <c r="O3829" s="6">
        <v>5</v>
      </c>
      <c r="P3829" t="s">
        <v>107</v>
      </c>
      <c r="Q3829" t="s">
        <v>107</v>
      </c>
      <c r="R3829">
        <f>IF(F3829="Monthly",2,0)
+IF(E3829&lt;=6,2,0)
+IF(N3829&lt;=2,2,0)
+IF(L3829&gt;=4,2,0)
+IF(M3829&gt;=2,1,0)
+IF(H3829&gt;=_xlfn.PERCENTILE.INC($H$2:$H$10001,0.75),1,0)</f>
        <v>0</v>
      </c>
      <c r="S3829" t="str">
        <f>IF(R3829&gt;=7,"High",IF(R3829&gt;=4,"Medium","Low"))</f>
        <v>Low</v>
      </c>
    </row>
    <row r="3830" spans="1:19">
      <c r="A3830" t="s">
        <v>3955</v>
      </c>
      <c r="B3830">
        <v>33</v>
      </c>
      <c r="C3830" t="s">
        <v>101</v>
      </c>
      <c r="D3830" t="s">
        <v>128</v>
      </c>
      <c r="E3830">
        <v>54</v>
      </c>
      <c r="F3830" t="s">
        <v>109</v>
      </c>
      <c r="G3830" t="s">
        <v>129</v>
      </c>
      <c r="H3830" s="5">
        <v>970</v>
      </c>
      <c r="I3830" s="5">
        <v>50043.4</v>
      </c>
      <c r="J3830" t="s">
        <v>140</v>
      </c>
      <c r="K3830" t="s">
        <v>106</v>
      </c>
      <c r="L3830">
        <v>4</v>
      </c>
      <c r="M3830">
        <v>1</v>
      </c>
      <c r="N3830">
        <v>4</v>
      </c>
      <c r="O3830" s="6">
        <v>5</v>
      </c>
      <c r="P3830" t="s">
        <v>107</v>
      </c>
      <c r="Q3830" t="s">
        <v>107</v>
      </c>
      <c r="R3830">
        <f>IF(F3830="Monthly",2,0)
+IF(E3830&lt;=6,2,0)
+IF(N3830&lt;=2,2,0)
+IF(L3830&gt;=4,2,0)
+IF(M3830&gt;=2,1,0)
+IF(H3830&gt;=_xlfn.PERCENTILE.INC($H$2:$H$10001,0.75),1,0)</f>
        <v>3</v>
      </c>
      <c r="S3830" t="str">
        <f>IF(R3830&gt;=7,"High",IF(R3830&gt;=4,"Medium","Low"))</f>
        <v>Low</v>
      </c>
    </row>
    <row r="3831" spans="1:19">
      <c r="A3831" t="s">
        <v>3956</v>
      </c>
      <c r="B3831">
        <v>18</v>
      </c>
      <c r="C3831" t="s">
        <v>112</v>
      </c>
      <c r="D3831" t="s">
        <v>137</v>
      </c>
      <c r="E3831">
        <v>53</v>
      </c>
      <c r="F3831" t="s">
        <v>121</v>
      </c>
      <c r="G3831" t="s">
        <v>104</v>
      </c>
      <c r="H3831" s="5">
        <v>503</v>
      </c>
      <c r="I3831" s="5">
        <v>24446.77</v>
      </c>
      <c r="J3831" t="s">
        <v>105</v>
      </c>
      <c r="K3831" t="s">
        <v>107</v>
      </c>
      <c r="L3831">
        <v>0</v>
      </c>
      <c r="M3831">
        <v>0</v>
      </c>
      <c r="N3831">
        <v>5</v>
      </c>
      <c r="O3831" s="6">
        <v>10</v>
      </c>
      <c r="P3831" t="s">
        <v>107</v>
      </c>
      <c r="Q3831" t="s">
        <v>107</v>
      </c>
      <c r="R3831">
        <f>IF(F3831="Monthly",2,0)
+IF(E3831&lt;=6,2,0)
+IF(N3831&lt;=2,2,0)
+IF(L3831&gt;=4,2,0)
+IF(M3831&gt;=2,1,0)
+IF(H3831&gt;=_xlfn.PERCENTILE.INC($H$2:$H$10001,0.75),1,0)</f>
        <v>0</v>
      </c>
      <c r="S3831" t="str">
        <f>IF(R3831&gt;=7,"High",IF(R3831&gt;=4,"Medium","Low"))</f>
        <v>Low</v>
      </c>
    </row>
    <row r="3832" spans="1:19">
      <c r="A3832" t="s">
        <v>3957</v>
      </c>
      <c r="B3832">
        <v>35</v>
      </c>
      <c r="C3832" t="s">
        <v>101</v>
      </c>
      <c r="D3832" t="s">
        <v>126</v>
      </c>
      <c r="E3832">
        <v>40</v>
      </c>
      <c r="F3832" t="s">
        <v>109</v>
      </c>
      <c r="G3832" t="s">
        <v>104</v>
      </c>
      <c r="H3832" s="5">
        <v>475</v>
      </c>
      <c r="I3832" s="5">
        <v>18855.509999999998</v>
      </c>
      <c r="J3832" t="s">
        <v>115</v>
      </c>
      <c r="K3832" t="s">
        <v>106</v>
      </c>
      <c r="L3832">
        <v>0</v>
      </c>
      <c r="M3832">
        <v>0</v>
      </c>
      <c r="N3832">
        <v>5</v>
      </c>
      <c r="O3832" s="6">
        <v>0</v>
      </c>
      <c r="P3832" t="s">
        <v>106</v>
      </c>
      <c r="Q3832" t="s">
        <v>107</v>
      </c>
      <c r="R3832">
        <f>IF(F3832="Monthly",2,0)
+IF(E3832&lt;=6,2,0)
+IF(N3832&lt;=2,2,0)
+IF(L3832&gt;=4,2,0)
+IF(M3832&gt;=2,1,0)
+IF(H3832&gt;=_xlfn.PERCENTILE.INC($H$2:$H$10001,0.75),1,0)</f>
        <v>0</v>
      </c>
      <c r="S3832" t="str">
        <f>IF(R3832&gt;=7,"High",IF(R3832&gt;=4,"Medium","Low"))</f>
        <v>Low</v>
      </c>
    </row>
    <row r="3833" spans="1:19">
      <c r="A3833" t="s">
        <v>3958</v>
      </c>
      <c r="B3833">
        <v>22</v>
      </c>
      <c r="C3833" t="s">
        <v>112</v>
      </c>
      <c r="D3833" t="s">
        <v>137</v>
      </c>
      <c r="E3833">
        <v>22</v>
      </c>
      <c r="F3833" t="s">
        <v>103</v>
      </c>
      <c r="G3833" t="s">
        <v>129</v>
      </c>
      <c r="H3833" s="5">
        <v>1057</v>
      </c>
      <c r="I3833" s="5">
        <v>22754.98</v>
      </c>
      <c r="J3833" t="s">
        <v>105</v>
      </c>
      <c r="K3833" t="s">
        <v>106</v>
      </c>
      <c r="L3833">
        <v>2</v>
      </c>
      <c r="M3833">
        <v>0</v>
      </c>
      <c r="N3833">
        <v>5</v>
      </c>
      <c r="O3833" s="6">
        <v>0</v>
      </c>
      <c r="P3833" t="s">
        <v>107</v>
      </c>
      <c r="Q3833" t="s">
        <v>107</v>
      </c>
      <c r="R3833">
        <f>IF(F3833="Monthly",2,0)
+IF(E3833&lt;=6,2,0)
+IF(N3833&lt;=2,2,0)
+IF(L3833&gt;=4,2,0)
+IF(M3833&gt;=2,1,0)
+IF(H3833&gt;=_xlfn.PERCENTILE.INC($H$2:$H$10001,0.75),1,0)</f>
        <v>3</v>
      </c>
      <c r="S3833" t="str">
        <f>IF(R3833&gt;=7,"High",IF(R3833&gt;=4,"Medium","Low"))</f>
        <v>Low</v>
      </c>
    </row>
    <row r="3834" spans="1:19">
      <c r="A3834" t="s">
        <v>3959</v>
      </c>
      <c r="B3834">
        <v>50</v>
      </c>
      <c r="C3834" t="s">
        <v>101</v>
      </c>
      <c r="D3834" t="s">
        <v>119</v>
      </c>
      <c r="E3834">
        <v>62</v>
      </c>
      <c r="F3834" t="s">
        <v>103</v>
      </c>
      <c r="G3834" t="s">
        <v>104</v>
      </c>
      <c r="H3834" s="5">
        <v>504</v>
      </c>
      <c r="I3834" s="5">
        <v>30890.83</v>
      </c>
      <c r="J3834" t="s">
        <v>134</v>
      </c>
      <c r="K3834" t="s">
        <v>106</v>
      </c>
      <c r="L3834">
        <v>0</v>
      </c>
      <c r="M3834">
        <v>0</v>
      </c>
      <c r="N3834">
        <v>5</v>
      </c>
      <c r="O3834" s="6">
        <v>0</v>
      </c>
      <c r="P3834" t="s">
        <v>107</v>
      </c>
      <c r="Q3834" t="s">
        <v>107</v>
      </c>
      <c r="R3834">
        <f>IF(F3834="Monthly",2,0)
+IF(E3834&lt;=6,2,0)
+IF(N3834&lt;=2,2,0)
+IF(L3834&gt;=4,2,0)
+IF(M3834&gt;=2,1,0)
+IF(H3834&gt;=_xlfn.PERCENTILE.INC($H$2:$H$10001,0.75),1,0)</f>
        <v>2</v>
      </c>
      <c r="S3834" t="str">
        <f>IF(R3834&gt;=7,"High",IF(R3834&gt;=4,"Medium","Low"))</f>
        <v>Low</v>
      </c>
    </row>
    <row r="3835" spans="1:19">
      <c r="A3835" t="s">
        <v>3960</v>
      </c>
      <c r="B3835">
        <v>32</v>
      </c>
      <c r="C3835" t="s">
        <v>112</v>
      </c>
      <c r="D3835" t="s">
        <v>137</v>
      </c>
      <c r="E3835">
        <v>44</v>
      </c>
      <c r="F3835" t="s">
        <v>121</v>
      </c>
      <c r="G3835" t="s">
        <v>110</v>
      </c>
      <c r="H3835" s="5">
        <v>750</v>
      </c>
      <c r="I3835" s="5">
        <v>29776.83</v>
      </c>
      <c r="J3835" t="s">
        <v>140</v>
      </c>
      <c r="K3835" t="s">
        <v>106</v>
      </c>
      <c r="L3835">
        <v>5</v>
      </c>
      <c r="M3835">
        <v>2</v>
      </c>
      <c r="N3835">
        <v>4</v>
      </c>
      <c r="O3835" s="6">
        <v>10</v>
      </c>
      <c r="P3835" t="s">
        <v>107</v>
      </c>
      <c r="Q3835" t="s">
        <v>107</v>
      </c>
      <c r="R3835">
        <f>IF(F3835="Monthly",2,0)
+IF(E3835&lt;=6,2,0)
+IF(N3835&lt;=2,2,0)
+IF(L3835&gt;=4,2,0)
+IF(M3835&gt;=2,1,0)
+IF(H3835&gt;=_xlfn.PERCENTILE.INC($H$2:$H$10001,0.75),1,0)</f>
        <v>3</v>
      </c>
      <c r="S3835" t="str">
        <f>IF(R3835&gt;=7,"High",IF(R3835&gt;=4,"Medium","Low"))</f>
        <v>Low</v>
      </c>
    </row>
    <row r="3836" spans="1:19">
      <c r="A3836" t="s">
        <v>3961</v>
      </c>
      <c r="B3836">
        <v>20</v>
      </c>
      <c r="C3836" t="s">
        <v>112</v>
      </c>
      <c r="D3836" t="s">
        <v>102</v>
      </c>
      <c r="E3836">
        <v>34</v>
      </c>
      <c r="F3836" t="s">
        <v>109</v>
      </c>
      <c r="G3836" t="s">
        <v>104</v>
      </c>
      <c r="H3836" s="5">
        <v>548</v>
      </c>
      <c r="I3836" s="5">
        <v>18365.82</v>
      </c>
      <c r="J3836" t="s">
        <v>105</v>
      </c>
      <c r="K3836" t="s">
        <v>106</v>
      </c>
      <c r="L3836">
        <v>0</v>
      </c>
      <c r="M3836">
        <v>0</v>
      </c>
      <c r="N3836">
        <v>4</v>
      </c>
      <c r="O3836" s="6">
        <v>0</v>
      </c>
      <c r="P3836" t="s">
        <v>106</v>
      </c>
      <c r="Q3836" t="s">
        <v>107</v>
      </c>
      <c r="R3836">
        <f>IF(F3836="Monthly",2,0)
+IF(E3836&lt;=6,2,0)
+IF(N3836&lt;=2,2,0)
+IF(L3836&gt;=4,2,0)
+IF(M3836&gt;=2,1,0)
+IF(H3836&gt;=_xlfn.PERCENTILE.INC($H$2:$H$10001,0.75),1,0)</f>
        <v>0</v>
      </c>
      <c r="S3836" t="str">
        <f>IF(R3836&gt;=7,"High",IF(R3836&gt;=4,"Medium","Low"))</f>
        <v>Low</v>
      </c>
    </row>
    <row r="3837" spans="1:19">
      <c r="A3837" t="s">
        <v>3962</v>
      </c>
      <c r="B3837">
        <v>42</v>
      </c>
      <c r="C3837" t="s">
        <v>112</v>
      </c>
      <c r="D3837" t="s">
        <v>126</v>
      </c>
      <c r="E3837">
        <v>45</v>
      </c>
      <c r="F3837" t="s">
        <v>109</v>
      </c>
      <c r="G3837" t="s">
        <v>104</v>
      </c>
      <c r="H3837" s="5">
        <v>546</v>
      </c>
      <c r="I3837" s="5">
        <v>24831.24</v>
      </c>
      <c r="J3837" t="s">
        <v>134</v>
      </c>
      <c r="K3837" t="s">
        <v>106</v>
      </c>
      <c r="L3837">
        <v>6</v>
      </c>
      <c r="M3837">
        <v>1</v>
      </c>
      <c r="N3837">
        <v>4</v>
      </c>
      <c r="O3837" s="6">
        <v>0</v>
      </c>
      <c r="P3837" t="s">
        <v>106</v>
      </c>
      <c r="Q3837" t="s">
        <v>107</v>
      </c>
      <c r="R3837">
        <f>IF(F3837="Monthly",2,0)
+IF(E3837&lt;=6,2,0)
+IF(N3837&lt;=2,2,0)
+IF(L3837&gt;=4,2,0)
+IF(M3837&gt;=2,1,0)
+IF(H3837&gt;=_xlfn.PERCENTILE.INC($H$2:$H$10001,0.75),1,0)</f>
        <v>2</v>
      </c>
      <c r="S3837" t="str">
        <f>IF(R3837&gt;=7,"High",IF(R3837&gt;=4,"Medium","Low"))</f>
        <v>Low</v>
      </c>
    </row>
    <row r="3838" spans="1:19">
      <c r="A3838" t="s">
        <v>3963</v>
      </c>
      <c r="B3838">
        <v>39</v>
      </c>
      <c r="C3838" t="s">
        <v>101</v>
      </c>
      <c r="D3838" t="s">
        <v>131</v>
      </c>
      <c r="E3838">
        <v>25</v>
      </c>
      <c r="F3838" t="s">
        <v>109</v>
      </c>
      <c r="G3838" t="s">
        <v>104</v>
      </c>
      <c r="H3838" s="5">
        <v>468</v>
      </c>
      <c r="I3838" s="5">
        <v>11667.5</v>
      </c>
      <c r="J3838" t="s">
        <v>134</v>
      </c>
      <c r="K3838" t="s">
        <v>106</v>
      </c>
      <c r="L3838">
        <v>0</v>
      </c>
      <c r="M3838">
        <v>0</v>
      </c>
      <c r="N3838">
        <v>5</v>
      </c>
      <c r="O3838" s="6">
        <v>0</v>
      </c>
      <c r="P3838" t="s">
        <v>107</v>
      </c>
      <c r="Q3838" t="s">
        <v>107</v>
      </c>
      <c r="R3838">
        <f>IF(F3838="Monthly",2,0)
+IF(E3838&lt;=6,2,0)
+IF(N3838&lt;=2,2,0)
+IF(L3838&gt;=4,2,0)
+IF(M3838&gt;=2,1,0)
+IF(H3838&gt;=_xlfn.PERCENTILE.INC($H$2:$H$10001,0.75),1,0)</f>
        <v>0</v>
      </c>
      <c r="S3838" t="str">
        <f>IF(R3838&gt;=7,"High",IF(R3838&gt;=4,"Medium","Low"))</f>
        <v>Low</v>
      </c>
    </row>
    <row r="3839" spans="1:19">
      <c r="A3839" t="s">
        <v>3964</v>
      </c>
      <c r="B3839">
        <v>37</v>
      </c>
      <c r="C3839" t="s">
        <v>112</v>
      </c>
      <c r="D3839" t="s">
        <v>128</v>
      </c>
      <c r="E3839">
        <v>37</v>
      </c>
      <c r="F3839" t="s">
        <v>103</v>
      </c>
      <c r="G3839" t="s">
        <v>129</v>
      </c>
      <c r="H3839" s="5">
        <v>950</v>
      </c>
      <c r="I3839" s="5">
        <v>36166.910000000003</v>
      </c>
      <c r="J3839" t="s">
        <v>117</v>
      </c>
      <c r="K3839" t="s">
        <v>106</v>
      </c>
      <c r="L3839">
        <v>0</v>
      </c>
      <c r="M3839">
        <v>0</v>
      </c>
      <c r="N3839">
        <v>5</v>
      </c>
      <c r="O3839" s="6">
        <v>0</v>
      </c>
      <c r="P3839" t="s">
        <v>107</v>
      </c>
      <c r="Q3839" t="s">
        <v>106</v>
      </c>
      <c r="R3839">
        <f>IF(F3839="Monthly",2,0)
+IF(E3839&lt;=6,2,0)
+IF(N3839&lt;=2,2,0)
+IF(L3839&gt;=4,2,0)
+IF(M3839&gt;=2,1,0)
+IF(H3839&gt;=_xlfn.PERCENTILE.INC($H$2:$H$10001,0.75),1,0)</f>
        <v>3</v>
      </c>
      <c r="S3839" t="str">
        <f>IF(R3839&gt;=7,"High",IF(R3839&gt;=4,"Medium","Low"))</f>
        <v>Low</v>
      </c>
    </row>
    <row r="3840" spans="1:19">
      <c r="A3840" t="s">
        <v>3965</v>
      </c>
      <c r="B3840">
        <v>48</v>
      </c>
      <c r="C3840" t="s">
        <v>101</v>
      </c>
      <c r="D3840" t="s">
        <v>133</v>
      </c>
      <c r="E3840">
        <v>20</v>
      </c>
      <c r="F3840" t="s">
        <v>109</v>
      </c>
      <c r="G3840" t="s">
        <v>110</v>
      </c>
      <c r="H3840" s="5">
        <v>704</v>
      </c>
      <c r="I3840" s="5">
        <v>14499.52</v>
      </c>
      <c r="J3840" t="s">
        <v>115</v>
      </c>
      <c r="K3840" t="s">
        <v>106</v>
      </c>
      <c r="L3840">
        <v>2</v>
      </c>
      <c r="M3840">
        <v>1</v>
      </c>
      <c r="N3840">
        <v>5</v>
      </c>
      <c r="O3840" s="6">
        <v>0</v>
      </c>
      <c r="P3840" t="s">
        <v>107</v>
      </c>
      <c r="Q3840" t="s">
        <v>107</v>
      </c>
      <c r="R3840">
        <f>IF(F3840="Monthly",2,0)
+IF(E3840&lt;=6,2,0)
+IF(N3840&lt;=2,2,0)
+IF(L3840&gt;=4,2,0)
+IF(M3840&gt;=2,1,0)
+IF(H3840&gt;=_xlfn.PERCENTILE.INC($H$2:$H$10001,0.75),1,0)</f>
        <v>0</v>
      </c>
      <c r="S3840" t="str">
        <f>IF(R3840&gt;=7,"High",IF(R3840&gt;=4,"Medium","Low"))</f>
        <v>Low</v>
      </c>
    </row>
    <row r="3841" spans="1:19">
      <c r="A3841" t="s">
        <v>3966</v>
      </c>
      <c r="B3841">
        <v>33</v>
      </c>
      <c r="C3841" t="s">
        <v>101</v>
      </c>
      <c r="D3841" t="s">
        <v>123</v>
      </c>
      <c r="E3841">
        <v>44</v>
      </c>
      <c r="F3841" t="s">
        <v>109</v>
      </c>
      <c r="G3841" t="s">
        <v>110</v>
      </c>
      <c r="H3841" s="5">
        <v>643</v>
      </c>
      <c r="I3841" s="5">
        <v>27371.19</v>
      </c>
      <c r="J3841" t="s">
        <v>117</v>
      </c>
      <c r="K3841" t="s">
        <v>106</v>
      </c>
      <c r="L3841">
        <v>0</v>
      </c>
      <c r="M3841">
        <v>0</v>
      </c>
      <c r="N3841">
        <f>MEDIAN(1,5)</f>
        <v>3</v>
      </c>
      <c r="O3841" s="6">
        <v>5</v>
      </c>
      <c r="P3841" t="s">
        <v>107</v>
      </c>
      <c r="Q3841" t="s">
        <v>107</v>
      </c>
      <c r="R3841">
        <f>IF(F3841="Monthly",2,0)
+IF(E3841&lt;=6,2,0)
+IF(N3841&lt;=2,2,0)
+IF(L3841&gt;=4,2,0)
+IF(M3841&gt;=2,1,0)
+IF(H3841&gt;=_xlfn.PERCENTILE.INC($H$2:$H$10001,0.75),1,0)</f>
        <v>0</v>
      </c>
      <c r="S3841" t="str">
        <f>IF(R3841&gt;=7,"High",IF(R3841&gt;=4,"Medium","Low"))</f>
        <v>Low</v>
      </c>
    </row>
    <row r="3842" spans="1:19">
      <c r="A3842" t="s">
        <v>3967</v>
      </c>
      <c r="B3842">
        <v>34</v>
      </c>
      <c r="C3842" t="s">
        <v>101</v>
      </c>
      <c r="D3842" t="s">
        <v>128</v>
      </c>
      <c r="E3842">
        <v>63</v>
      </c>
      <c r="F3842" t="s">
        <v>121</v>
      </c>
      <c r="G3842" t="s">
        <v>110</v>
      </c>
      <c r="H3842" s="5">
        <v>770</v>
      </c>
      <c r="I3842" s="5">
        <v>42347.59</v>
      </c>
      <c r="J3842" t="s">
        <v>140</v>
      </c>
      <c r="K3842" t="s">
        <v>106</v>
      </c>
      <c r="L3842">
        <v>1</v>
      </c>
      <c r="M3842">
        <v>0</v>
      </c>
      <c r="N3842">
        <v>4</v>
      </c>
      <c r="O3842" s="6">
        <v>15</v>
      </c>
      <c r="P3842" t="s">
        <v>107</v>
      </c>
      <c r="Q3842" t="s">
        <v>107</v>
      </c>
      <c r="R3842">
        <f>IF(F3842="Monthly",2,0)
+IF(E3842&lt;=6,2,0)
+IF(N3842&lt;=2,2,0)
+IF(L3842&gt;=4,2,0)
+IF(M3842&gt;=2,1,0)
+IF(H3842&gt;=_xlfn.PERCENTILE.INC($H$2:$H$10001,0.75),1,0)</f>
        <v>0</v>
      </c>
      <c r="S3842" t="str">
        <f>IF(R3842&gt;=7,"High",IF(R3842&gt;=4,"Medium","Low"))</f>
        <v>Low</v>
      </c>
    </row>
    <row r="3843" spans="1:19">
      <c r="A3843" t="s">
        <v>3968</v>
      </c>
      <c r="B3843">
        <v>18</v>
      </c>
      <c r="C3843" t="s">
        <v>101</v>
      </c>
      <c r="D3843" t="s">
        <v>119</v>
      </c>
      <c r="E3843">
        <v>48</v>
      </c>
      <c r="F3843" t="s">
        <v>103</v>
      </c>
      <c r="G3843" t="s">
        <v>104</v>
      </c>
      <c r="H3843" s="5">
        <v>476</v>
      </c>
      <c r="I3843" s="5">
        <v>23136.1</v>
      </c>
      <c r="J3843" t="s">
        <v>134</v>
      </c>
      <c r="K3843" t="s">
        <v>106</v>
      </c>
      <c r="L3843">
        <v>3</v>
      </c>
      <c r="M3843">
        <v>2</v>
      </c>
      <c r="N3843">
        <v>3</v>
      </c>
      <c r="O3843" s="6">
        <v>0</v>
      </c>
      <c r="P3843" t="s">
        <v>107</v>
      </c>
      <c r="Q3843" t="s">
        <v>106</v>
      </c>
      <c r="R3843">
        <f>IF(F3843="Monthly",2,0)
+IF(E3843&lt;=6,2,0)
+IF(N3843&lt;=2,2,0)
+IF(L3843&gt;=4,2,0)
+IF(M3843&gt;=2,1,0)
+IF(H3843&gt;=_xlfn.PERCENTILE.INC($H$2:$H$10001,0.75),1,0)</f>
        <v>3</v>
      </c>
      <c r="S3843" t="str">
        <f>IF(R3843&gt;=7,"High",IF(R3843&gt;=4,"Medium","Low"))</f>
        <v>Low</v>
      </c>
    </row>
    <row r="3844" spans="1:19">
      <c r="A3844" t="s">
        <v>3969</v>
      </c>
      <c r="B3844">
        <v>23</v>
      </c>
      <c r="C3844" t="s">
        <v>112</v>
      </c>
      <c r="D3844" t="s">
        <v>133</v>
      </c>
      <c r="E3844">
        <v>39</v>
      </c>
      <c r="F3844" t="s">
        <v>103</v>
      </c>
      <c r="G3844" t="s">
        <v>129</v>
      </c>
      <c r="H3844" s="5">
        <v>1025</v>
      </c>
      <c r="I3844" s="5">
        <v>39026.879999999997</v>
      </c>
      <c r="J3844" t="s">
        <v>140</v>
      </c>
      <c r="K3844" t="s">
        <v>106</v>
      </c>
      <c r="L3844">
        <v>0</v>
      </c>
      <c r="M3844">
        <v>0</v>
      </c>
      <c r="N3844">
        <v>5</v>
      </c>
      <c r="O3844" s="6">
        <v>0</v>
      </c>
      <c r="P3844" t="s">
        <v>106</v>
      </c>
      <c r="Q3844" t="s">
        <v>107</v>
      </c>
      <c r="R3844">
        <f>IF(F3844="Monthly",2,0)
+IF(E3844&lt;=6,2,0)
+IF(N3844&lt;=2,2,0)
+IF(L3844&gt;=4,2,0)
+IF(M3844&gt;=2,1,0)
+IF(H3844&gt;=_xlfn.PERCENTILE.INC($H$2:$H$10001,0.75),1,0)</f>
        <v>3</v>
      </c>
      <c r="S3844" t="str">
        <f>IF(R3844&gt;=7,"High",IF(R3844&gt;=4,"Medium","Low"))</f>
        <v>Low</v>
      </c>
    </row>
    <row r="3845" spans="1:19">
      <c r="A3845" t="s">
        <v>3970</v>
      </c>
      <c r="B3845">
        <v>18</v>
      </c>
      <c r="C3845" t="s">
        <v>101</v>
      </c>
      <c r="D3845" t="s">
        <v>126</v>
      </c>
      <c r="E3845">
        <v>11</v>
      </c>
      <c r="F3845" t="s">
        <v>103</v>
      </c>
      <c r="G3845" t="s">
        <v>104</v>
      </c>
      <c r="H3845" s="5">
        <v>518</v>
      </c>
      <c r="I3845" s="5">
        <v>5672.7</v>
      </c>
      <c r="J3845" t="s">
        <v>134</v>
      </c>
      <c r="K3845" t="s">
        <v>107</v>
      </c>
      <c r="L3845">
        <v>0</v>
      </c>
      <c r="M3845">
        <v>0</v>
      </c>
      <c r="N3845">
        <v>5</v>
      </c>
      <c r="O3845" s="6">
        <v>0</v>
      </c>
      <c r="P3845" t="s">
        <v>107</v>
      </c>
      <c r="Q3845" t="s">
        <v>106</v>
      </c>
      <c r="R3845">
        <f>IF(F3845="Monthly",2,0)
+IF(E3845&lt;=6,2,0)
+IF(N3845&lt;=2,2,0)
+IF(L3845&gt;=4,2,0)
+IF(M3845&gt;=2,1,0)
+IF(H3845&gt;=_xlfn.PERCENTILE.INC($H$2:$H$10001,0.75),1,0)</f>
        <v>2</v>
      </c>
      <c r="S3845" t="str">
        <f>IF(R3845&gt;=7,"High",IF(R3845&gt;=4,"Medium","Low"))</f>
        <v>Low</v>
      </c>
    </row>
    <row r="3846" spans="1:19">
      <c r="A3846" t="s">
        <v>3971</v>
      </c>
      <c r="B3846">
        <v>51</v>
      </c>
      <c r="C3846" t="s">
        <v>112</v>
      </c>
      <c r="D3846" t="s">
        <v>102</v>
      </c>
      <c r="E3846">
        <v>24</v>
      </c>
      <c r="F3846" t="s">
        <v>121</v>
      </c>
      <c r="G3846" t="s">
        <v>110</v>
      </c>
      <c r="H3846" s="5">
        <v>724</v>
      </c>
      <c r="I3846" s="5">
        <v>14828.93</v>
      </c>
      <c r="J3846" t="s">
        <v>134</v>
      </c>
      <c r="K3846" t="s">
        <v>106</v>
      </c>
      <c r="L3846">
        <v>0</v>
      </c>
      <c r="M3846">
        <v>0</v>
      </c>
      <c r="N3846">
        <v>5</v>
      </c>
      <c r="O3846" s="6">
        <v>15</v>
      </c>
      <c r="P3846" t="s">
        <v>107</v>
      </c>
      <c r="Q3846" t="s">
        <v>107</v>
      </c>
      <c r="R3846">
        <f>IF(F3846="Monthly",2,0)
+IF(E3846&lt;=6,2,0)
+IF(N3846&lt;=2,2,0)
+IF(L3846&gt;=4,2,0)
+IF(M3846&gt;=2,1,0)
+IF(H3846&gt;=_xlfn.PERCENTILE.INC($H$2:$H$10001,0.75),1,0)</f>
        <v>0</v>
      </c>
      <c r="S3846" t="str">
        <f>IF(R3846&gt;=7,"High",IF(R3846&gt;=4,"Medium","Low"))</f>
        <v>Low</v>
      </c>
    </row>
    <row r="3847" spans="1:19">
      <c r="A3847" t="s">
        <v>3972</v>
      </c>
      <c r="B3847">
        <v>34</v>
      </c>
      <c r="C3847" t="s">
        <v>101</v>
      </c>
      <c r="D3847" t="s">
        <v>113</v>
      </c>
      <c r="E3847">
        <v>30</v>
      </c>
      <c r="F3847" t="s">
        <v>121</v>
      </c>
      <c r="G3847" t="s">
        <v>104</v>
      </c>
      <c r="H3847" s="5">
        <v>438</v>
      </c>
      <c r="I3847" s="5">
        <v>13431.8</v>
      </c>
      <c r="J3847" t="s">
        <v>134</v>
      </c>
      <c r="K3847" t="s">
        <v>107</v>
      </c>
      <c r="L3847">
        <v>0</v>
      </c>
      <c r="M3847">
        <v>0</v>
      </c>
      <c r="N3847">
        <v>5</v>
      </c>
      <c r="O3847" s="6">
        <v>0</v>
      </c>
      <c r="P3847" t="s">
        <v>106</v>
      </c>
      <c r="Q3847" t="s">
        <v>107</v>
      </c>
      <c r="R3847">
        <f>IF(F3847="Monthly",2,0)
+IF(E3847&lt;=6,2,0)
+IF(N3847&lt;=2,2,0)
+IF(L3847&gt;=4,2,0)
+IF(M3847&gt;=2,1,0)
+IF(H3847&gt;=_xlfn.PERCENTILE.INC($H$2:$H$10001,0.75),1,0)</f>
        <v>0</v>
      </c>
      <c r="S3847" t="str">
        <f>IF(R3847&gt;=7,"High",IF(R3847&gt;=4,"Medium","Low"))</f>
        <v>Low</v>
      </c>
    </row>
    <row r="3848" spans="1:19">
      <c r="A3848" t="s">
        <v>3973</v>
      </c>
      <c r="B3848">
        <v>44</v>
      </c>
      <c r="C3848" t="s">
        <v>101</v>
      </c>
      <c r="D3848" t="s">
        <v>128</v>
      </c>
      <c r="E3848">
        <v>51</v>
      </c>
      <c r="F3848" t="s">
        <v>109</v>
      </c>
      <c r="G3848" t="s">
        <v>104</v>
      </c>
      <c r="H3848" s="5">
        <v>491</v>
      </c>
      <c r="I3848" s="5">
        <v>24461.89</v>
      </c>
      <c r="J3848" t="s">
        <v>117</v>
      </c>
      <c r="K3848" t="s">
        <v>106</v>
      </c>
      <c r="L3848">
        <v>0</v>
      </c>
      <c r="M3848">
        <v>0</v>
      </c>
      <c r="N3848">
        <v>5</v>
      </c>
      <c r="O3848" s="6">
        <v>0</v>
      </c>
      <c r="P3848" t="s">
        <v>107</v>
      </c>
      <c r="Q3848" t="s">
        <v>107</v>
      </c>
      <c r="R3848">
        <f>IF(F3848="Monthly",2,0)
+IF(E3848&lt;=6,2,0)
+IF(N3848&lt;=2,2,0)
+IF(L3848&gt;=4,2,0)
+IF(M3848&gt;=2,1,0)
+IF(H3848&gt;=_xlfn.PERCENTILE.INC($H$2:$H$10001,0.75),1,0)</f>
        <v>0</v>
      </c>
      <c r="S3848" t="str">
        <f>IF(R3848&gt;=7,"High",IF(R3848&gt;=4,"Medium","Low"))</f>
        <v>Low</v>
      </c>
    </row>
    <row r="3849" spans="1:19">
      <c r="A3849" t="s">
        <v>3974</v>
      </c>
      <c r="B3849">
        <v>49</v>
      </c>
      <c r="C3849" t="s">
        <v>101</v>
      </c>
      <c r="D3849" t="s">
        <v>133</v>
      </c>
      <c r="E3849">
        <v>51</v>
      </c>
      <c r="F3849" t="s">
        <v>103</v>
      </c>
      <c r="G3849" t="s">
        <v>110</v>
      </c>
      <c r="H3849" s="5">
        <v>686</v>
      </c>
      <c r="I3849" s="5">
        <f>RawCustomerTable[[#This Row],[Monthly_Charges]]*RawCustomerTable[[#This Row],[Tenure_Months]]*(1-RawCustomerTable[[#This Row],[Discount_Percent]]/100)</f>
        <v>34986</v>
      </c>
      <c r="J3849" t="s">
        <v>140</v>
      </c>
      <c r="K3849" t="s">
        <v>106</v>
      </c>
      <c r="L3849">
        <v>0</v>
      </c>
      <c r="M3849">
        <v>0</v>
      </c>
      <c r="N3849">
        <v>5</v>
      </c>
      <c r="O3849" s="6">
        <v>0</v>
      </c>
      <c r="P3849" t="s">
        <v>106</v>
      </c>
      <c r="Q3849" t="s">
        <v>107</v>
      </c>
      <c r="R3849">
        <f>IF(F3849="Monthly",2,0)
+IF(E3849&lt;=6,2,0)
+IF(N3849&lt;=2,2,0)
+IF(L3849&gt;=4,2,0)
+IF(M3849&gt;=2,1,0)
+IF(H3849&gt;=_xlfn.PERCENTILE.INC($H$2:$H$10001,0.75),1,0)</f>
        <v>2</v>
      </c>
      <c r="S3849" t="str">
        <f>IF(R3849&gt;=7,"High",IF(R3849&gt;=4,"Medium","Low"))</f>
        <v>Low</v>
      </c>
    </row>
    <row r="3850" spans="1:19">
      <c r="A3850" t="s">
        <v>3975</v>
      </c>
      <c r="B3850">
        <v>30</v>
      </c>
      <c r="C3850" t="s">
        <v>101</v>
      </c>
      <c r="D3850" t="s">
        <v>137</v>
      </c>
      <c r="E3850">
        <v>26</v>
      </c>
      <c r="F3850" t="s">
        <v>109</v>
      </c>
      <c r="G3850" t="s">
        <v>110</v>
      </c>
      <c r="H3850" s="5">
        <v>792</v>
      </c>
      <c r="I3850" s="5">
        <v>20250.240000000002</v>
      </c>
      <c r="J3850" t="s">
        <v>117</v>
      </c>
      <c r="K3850" t="s">
        <v>106</v>
      </c>
      <c r="L3850">
        <v>1</v>
      </c>
      <c r="M3850">
        <v>0</v>
      </c>
      <c r="N3850">
        <v>5</v>
      </c>
      <c r="O3850" s="6">
        <v>0</v>
      </c>
      <c r="P3850" t="s">
        <v>106</v>
      </c>
      <c r="Q3850" t="s">
        <v>107</v>
      </c>
      <c r="R3850">
        <f>IF(F3850="Monthly",2,0)
+IF(E3850&lt;=6,2,0)
+IF(N3850&lt;=2,2,0)
+IF(L3850&gt;=4,2,0)
+IF(M3850&gt;=2,1,0)
+IF(H3850&gt;=_xlfn.PERCENTILE.INC($H$2:$H$10001,0.75),1,0)</f>
        <v>0</v>
      </c>
      <c r="S3850" t="str">
        <f>IF(R3850&gt;=7,"High",IF(R3850&gt;=4,"Medium","Low"))</f>
        <v>Low</v>
      </c>
    </row>
    <row r="3851" spans="1:19">
      <c r="A3851" t="s">
        <v>3976</v>
      </c>
      <c r="B3851">
        <v>35</v>
      </c>
      <c r="C3851" t="s">
        <v>112</v>
      </c>
      <c r="D3851" t="s">
        <v>113</v>
      </c>
      <c r="E3851">
        <v>47</v>
      </c>
      <c r="F3851" t="s">
        <v>121</v>
      </c>
      <c r="G3851" t="s">
        <v>129</v>
      </c>
      <c r="H3851" s="5">
        <v>950</v>
      </c>
      <c r="I3851" s="5">
        <v>45915.12</v>
      </c>
      <c r="J3851" t="s">
        <v>117</v>
      </c>
      <c r="K3851" t="s">
        <v>106</v>
      </c>
      <c r="L3851">
        <v>8</v>
      </c>
      <c r="M3851">
        <v>3</v>
      </c>
      <c r="N3851">
        <v>2</v>
      </c>
      <c r="O3851" s="6">
        <v>0</v>
      </c>
      <c r="P3851" t="s">
        <v>107</v>
      </c>
      <c r="Q3851" t="s">
        <v>106</v>
      </c>
      <c r="R3851">
        <f>IF(F3851="Monthly",2,0)
+IF(E3851&lt;=6,2,0)
+IF(N3851&lt;=2,2,0)
+IF(L3851&gt;=4,2,0)
+IF(M3851&gt;=2,1,0)
+IF(H3851&gt;=_xlfn.PERCENTILE.INC($H$2:$H$10001,0.75),1,0)</f>
        <v>6</v>
      </c>
      <c r="S3851" t="str">
        <f>IF(R3851&gt;=7,"High",IF(R3851&gt;=4,"Medium","Low"))</f>
        <v>Medium</v>
      </c>
    </row>
    <row r="3852" spans="1:19">
      <c r="A3852" t="s">
        <v>3977</v>
      </c>
      <c r="B3852">
        <v>38</v>
      </c>
      <c r="C3852" t="s">
        <v>101</v>
      </c>
      <c r="D3852" t="s">
        <v>128</v>
      </c>
      <c r="E3852">
        <v>52</v>
      </c>
      <c r="F3852" t="s">
        <v>121</v>
      </c>
      <c r="G3852" t="s">
        <v>110</v>
      </c>
      <c r="H3852" s="5">
        <v>653</v>
      </c>
      <c r="I3852" s="5">
        <v>31414.03</v>
      </c>
      <c r="J3852" t="s">
        <v>117</v>
      </c>
      <c r="K3852" t="s">
        <v>106</v>
      </c>
      <c r="L3852">
        <v>1</v>
      </c>
      <c r="M3852">
        <v>0</v>
      </c>
      <c r="N3852">
        <v>5</v>
      </c>
      <c r="O3852" s="6">
        <v>10</v>
      </c>
      <c r="P3852" t="s">
        <v>107</v>
      </c>
      <c r="Q3852" t="s">
        <v>107</v>
      </c>
      <c r="R3852">
        <f>IF(F3852="Monthly",2,0)
+IF(E3852&lt;=6,2,0)
+IF(N3852&lt;=2,2,0)
+IF(L3852&gt;=4,2,0)
+IF(M3852&gt;=2,1,0)
+IF(H3852&gt;=_xlfn.PERCENTILE.INC($H$2:$H$10001,0.75),1,0)</f>
        <v>0</v>
      </c>
      <c r="S3852" t="str">
        <f>IF(R3852&gt;=7,"High",IF(R3852&gt;=4,"Medium","Low"))</f>
        <v>Low</v>
      </c>
    </row>
    <row r="3853" spans="1:19">
      <c r="A3853" t="s">
        <v>3978</v>
      </c>
      <c r="B3853">
        <v>44</v>
      </c>
      <c r="C3853" t="s">
        <v>101</v>
      </c>
      <c r="D3853" t="s">
        <v>123</v>
      </c>
      <c r="E3853">
        <v>44</v>
      </c>
      <c r="F3853" t="s">
        <v>103</v>
      </c>
      <c r="G3853" t="s">
        <v>129</v>
      </c>
      <c r="H3853" s="5">
        <v>945</v>
      </c>
      <c r="I3853" s="5">
        <v>42278.74</v>
      </c>
      <c r="J3853" t="s">
        <v>117</v>
      </c>
      <c r="K3853" t="s">
        <v>106</v>
      </c>
      <c r="L3853">
        <v>2</v>
      </c>
      <c r="M3853">
        <v>0</v>
      </c>
      <c r="N3853">
        <v>4</v>
      </c>
      <c r="O3853" s="6">
        <v>0</v>
      </c>
      <c r="P3853" t="s">
        <v>106</v>
      </c>
      <c r="Q3853" t="s">
        <v>107</v>
      </c>
      <c r="R3853">
        <f>IF(F3853="Monthly",2,0)
+IF(E3853&lt;=6,2,0)
+IF(N3853&lt;=2,2,0)
+IF(L3853&gt;=4,2,0)
+IF(M3853&gt;=2,1,0)
+IF(H3853&gt;=_xlfn.PERCENTILE.INC($H$2:$H$10001,0.75),1,0)</f>
        <v>3</v>
      </c>
      <c r="S3853" t="str">
        <f>IF(R3853&gt;=7,"High",IF(R3853&gt;=4,"Medium","Low"))</f>
        <v>Low</v>
      </c>
    </row>
    <row r="3854" spans="1:19">
      <c r="A3854" t="s">
        <v>3979</v>
      </c>
      <c r="B3854">
        <v>39</v>
      </c>
      <c r="C3854" t="s">
        <v>112</v>
      </c>
      <c r="D3854" t="s">
        <v>137</v>
      </c>
      <c r="E3854">
        <v>57</v>
      </c>
      <c r="F3854" t="s">
        <v>103</v>
      </c>
      <c r="G3854" t="s">
        <v>104</v>
      </c>
      <c r="H3854" s="5">
        <v>500</v>
      </c>
      <c r="I3854" s="5">
        <v>28808.240000000002</v>
      </c>
      <c r="J3854" t="s">
        <v>105</v>
      </c>
      <c r="K3854" t="s">
        <v>106</v>
      </c>
      <c r="L3854">
        <v>1</v>
      </c>
      <c r="M3854">
        <v>0</v>
      </c>
      <c r="N3854">
        <v>5</v>
      </c>
      <c r="O3854" s="6">
        <v>0</v>
      </c>
      <c r="P3854" t="s">
        <v>107</v>
      </c>
      <c r="Q3854" t="s">
        <v>107</v>
      </c>
      <c r="R3854">
        <f>IF(F3854="Monthly",2,0)
+IF(E3854&lt;=6,2,0)
+IF(N3854&lt;=2,2,0)
+IF(L3854&gt;=4,2,0)
+IF(M3854&gt;=2,1,0)
+IF(H3854&gt;=_xlfn.PERCENTILE.INC($H$2:$H$10001,0.75),1,0)</f>
        <v>2</v>
      </c>
      <c r="S3854" t="str">
        <f>IF(R3854&gt;=7,"High",IF(R3854&gt;=4,"Medium","Low"))</f>
        <v>Low</v>
      </c>
    </row>
    <row r="3855" spans="1:19">
      <c r="A3855" t="s">
        <v>3980</v>
      </c>
      <c r="B3855">
        <v>57</v>
      </c>
      <c r="C3855" t="s">
        <v>101</v>
      </c>
      <c r="D3855" t="s">
        <v>119</v>
      </c>
      <c r="E3855">
        <v>50</v>
      </c>
      <c r="F3855" t="s">
        <v>121</v>
      </c>
      <c r="G3855" t="s">
        <v>110</v>
      </c>
      <c r="H3855" s="5">
        <v>734</v>
      </c>
      <c r="I3855" s="5">
        <v>37778.6</v>
      </c>
      <c r="J3855" t="s">
        <v>117</v>
      </c>
      <c r="K3855" t="s">
        <v>106</v>
      </c>
      <c r="L3855">
        <v>5</v>
      </c>
      <c r="M3855">
        <v>1</v>
      </c>
      <c r="N3855">
        <v>3</v>
      </c>
      <c r="O3855" s="6">
        <v>0</v>
      </c>
      <c r="P3855" t="s">
        <v>107</v>
      </c>
      <c r="Q3855" t="s">
        <v>107</v>
      </c>
      <c r="R3855">
        <f>IF(F3855="Monthly",2,0)
+IF(E3855&lt;=6,2,0)
+IF(N3855&lt;=2,2,0)
+IF(L3855&gt;=4,2,0)
+IF(M3855&gt;=2,1,0)
+IF(H3855&gt;=_xlfn.PERCENTILE.INC($H$2:$H$10001,0.75),1,0)</f>
        <v>2</v>
      </c>
      <c r="S3855" t="str">
        <f>IF(R3855&gt;=7,"High",IF(R3855&gt;=4,"Medium","Low"))</f>
        <v>Low</v>
      </c>
    </row>
    <row r="3856" spans="1:19">
      <c r="A3856" t="s">
        <v>3981</v>
      </c>
      <c r="B3856">
        <v>38</v>
      </c>
      <c r="C3856" t="s">
        <v>112</v>
      </c>
      <c r="D3856" t="s">
        <v>126</v>
      </c>
      <c r="E3856">
        <v>23</v>
      </c>
      <c r="F3856" t="s">
        <v>103</v>
      </c>
      <c r="G3856" t="s">
        <v>104</v>
      </c>
      <c r="H3856" s="5">
        <v>443</v>
      </c>
      <c r="I3856" s="5">
        <v>10046.35</v>
      </c>
      <c r="J3856" t="s">
        <v>134</v>
      </c>
      <c r="K3856" t="s">
        <v>106</v>
      </c>
      <c r="L3856">
        <v>2</v>
      </c>
      <c r="M3856">
        <v>1</v>
      </c>
      <c r="N3856">
        <v>4</v>
      </c>
      <c r="O3856" s="6">
        <v>0</v>
      </c>
      <c r="P3856" t="s">
        <v>107</v>
      </c>
      <c r="Q3856" t="s">
        <v>107</v>
      </c>
      <c r="R3856">
        <f>IF(F3856="Monthly",2,0)
+IF(E3856&lt;=6,2,0)
+IF(N3856&lt;=2,2,0)
+IF(L3856&gt;=4,2,0)
+IF(M3856&gt;=2,1,0)
+IF(H3856&gt;=_xlfn.PERCENTILE.INC($H$2:$H$10001,0.75),1,0)</f>
        <v>2</v>
      </c>
      <c r="S3856" t="str">
        <f>IF(R3856&gt;=7,"High",IF(R3856&gt;=4,"Medium","Low"))</f>
        <v>Low</v>
      </c>
    </row>
    <row r="3857" spans="1:19">
      <c r="A3857" t="s">
        <v>3982</v>
      </c>
      <c r="B3857">
        <v>48</v>
      </c>
      <c r="C3857" t="s">
        <v>101</v>
      </c>
      <c r="D3857" t="s">
        <v>131</v>
      </c>
      <c r="E3857">
        <v>20</v>
      </c>
      <c r="F3857" t="s">
        <v>103</v>
      </c>
      <c r="G3857" t="s">
        <v>129</v>
      </c>
      <c r="H3857" s="5">
        <v>1123</v>
      </c>
      <c r="I3857" s="5">
        <v>21881.88</v>
      </c>
      <c r="J3857" t="s">
        <v>140</v>
      </c>
      <c r="K3857" t="s">
        <v>106</v>
      </c>
      <c r="L3857">
        <v>3</v>
      </c>
      <c r="M3857">
        <v>1</v>
      </c>
      <c r="N3857">
        <v>4</v>
      </c>
      <c r="O3857" s="6">
        <v>0</v>
      </c>
      <c r="P3857" t="s">
        <v>107</v>
      </c>
      <c r="Q3857" t="s">
        <v>107</v>
      </c>
      <c r="R3857">
        <f>IF(F3857="Monthly",2,0)
+IF(E3857&lt;=6,2,0)
+IF(N3857&lt;=2,2,0)
+IF(L3857&gt;=4,2,0)
+IF(M3857&gt;=2,1,0)
+IF(H3857&gt;=_xlfn.PERCENTILE.INC($H$2:$H$10001,0.75),1,0)</f>
        <v>3</v>
      </c>
      <c r="S3857" t="str">
        <f>IF(R3857&gt;=7,"High",IF(R3857&gt;=4,"Medium","Low"))</f>
        <v>Low</v>
      </c>
    </row>
    <row r="3858" spans="1:19">
      <c r="A3858" t="s">
        <v>3983</v>
      </c>
      <c r="B3858">
        <v>49</v>
      </c>
      <c r="C3858" t="s">
        <v>112</v>
      </c>
      <c r="D3858" t="s">
        <v>133</v>
      </c>
      <c r="E3858">
        <v>4</v>
      </c>
      <c r="F3858" t="s">
        <v>103</v>
      </c>
      <c r="G3858" t="s">
        <v>110</v>
      </c>
      <c r="H3858" s="5">
        <v>700</v>
      </c>
      <c r="I3858" s="5">
        <v>2314.35</v>
      </c>
      <c r="J3858" t="s">
        <v>117</v>
      </c>
      <c r="K3858" t="s">
        <v>106</v>
      </c>
      <c r="L3858">
        <v>2</v>
      </c>
      <c r="M3858">
        <v>1</v>
      </c>
      <c r="N3858">
        <v>4</v>
      </c>
      <c r="O3858" s="6">
        <v>15</v>
      </c>
      <c r="P3858" t="s">
        <v>106</v>
      </c>
      <c r="Q3858" t="s">
        <v>107</v>
      </c>
      <c r="R3858">
        <f>IF(F3858="Monthly",2,0)
+IF(E3858&lt;=6,2,0)
+IF(N3858&lt;=2,2,0)
+IF(L3858&gt;=4,2,0)
+IF(M3858&gt;=2,1,0)
+IF(H3858&gt;=_xlfn.PERCENTILE.INC($H$2:$H$10001,0.75),1,0)</f>
        <v>4</v>
      </c>
      <c r="S3858" t="str">
        <f>IF(R3858&gt;=7,"High",IF(R3858&gt;=4,"Medium","Low"))</f>
        <v>Medium</v>
      </c>
    </row>
    <row r="3859" spans="1:19">
      <c r="A3859" t="s">
        <v>3984</v>
      </c>
      <c r="B3859">
        <v>47</v>
      </c>
      <c r="C3859" t="s">
        <v>101</v>
      </c>
      <c r="D3859" t="s">
        <v>137</v>
      </c>
      <c r="E3859">
        <v>28</v>
      </c>
      <c r="F3859" t="s">
        <v>109</v>
      </c>
      <c r="G3859" t="s">
        <v>110</v>
      </c>
      <c r="H3859" s="5">
        <v>745</v>
      </c>
      <c r="I3859" s="5">
        <v>21274.75</v>
      </c>
      <c r="J3859" t="s">
        <v>105</v>
      </c>
      <c r="K3859" t="s">
        <v>106</v>
      </c>
      <c r="L3859">
        <v>0</v>
      </c>
      <c r="M3859">
        <v>0</v>
      </c>
      <c r="N3859">
        <v>5</v>
      </c>
      <c r="O3859" s="6">
        <v>0</v>
      </c>
      <c r="P3859" t="s">
        <v>106</v>
      </c>
      <c r="Q3859" t="s">
        <v>107</v>
      </c>
      <c r="R3859">
        <f>IF(F3859="Monthly",2,0)
+IF(E3859&lt;=6,2,0)
+IF(N3859&lt;=2,2,0)
+IF(L3859&gt;=4,2,0)
+IF(M3859&gt;=2,1,0)
+IF(H3859&gt;=_xlfn.PERCENTILE.INC($H$2:$H$10001,0.75),1,0)</f>
        <v>0</v>
      </c>
      <c r="S3859" t="str">
        <f>IF(R3859&gt;=7,"High",IF(R3859&gt;=4,"Medium","Low"))</f>
        <v>Low</v>
      </c>
    </row>
    <row r="3860" spans="1:19">
      <c r="A3860" t="s">
        <v>3985</v>
      </c>
      <c r="B3860">
        <v>45</v>
      </c>
      <c r="C3860" t="s">
        <v>112</v>
      </c>
      <c r="D3860" t="s">
        <v>131</v>
      </c>
      <c r="E3860">
        <v>18</v>
      </c>
      <c r="F3860" t="s">
        <v>103</v>
      </c>
      <c r="G3860" t="s">
        <v>110</v>
      </c>
      <c r="H3860" s="5">
        <v>741</v>
      </c>
      <c r="I3860" s="5">
        <v>13727.06</v>
      </c>
      <c r="J3860" t="s">
        <v>117</v>
      </c>
      <c r="K3860" t="s">
        <v>106</v>
      </c>
      <c r="L3860">
        <v>0</v>
      </c>
      <c r="M3860">
        <v>0</v>
      </c>
      <c r="N3860">
        <v>4</v>
      </c>
      <c r="O3860" s="6">
        <v>0</v>
      </c>
      <c r="P3860" t="s">
        <v>107</v>
      </c>
      <c r="Q3860" t="s">
        <v>106</v>
      </c>
      <c r="R3860">
        <f>IF(F3860="Monthly",2,0)
+IF(E3860&lt;=6,2,0)
+IF(N3860&lt;=2,2,0)
+IF(L3860&gt;=4,2,0)
+IF(M3860&gt;=2,1,0)
+IF(H3860&gt;=_xlfn.PERCENTILE.INC($H$2:$H$10001,0.75),1,0)</f>
        <v>2</v>
      </c>
      <c r="S3860" t="str">
        <f>IF(R3860&gt;=7,"High",IF(R3860&gt;=4,"Medium","Low"))</f>
        <v>Low</v>
      </c>
    </row>
    <row r="3861" spans="1:19">
      <c r="A3861" t="s">
        <v>3986</v>
      </c>
      <c r="B3861">
        <v>39</v>
      </c>
      <c r="C3861" t="s">
        <v>101</v>
      </c>
      <c r="D3861" t="s">
        <v>126</v>
      </c>
      <c r="E3861">
        <v>27</v>
      </c>
      <c r="F3861" t="s">
        <v>109</v>
      </c>
      <c r="G3861" t="s">
        <v>104</v>
      </c>
      <c r="H3861" s="5">
        <v>505</v>
      </c>
      <c r="I3861" s="5">
        <v>13782.21</v>
      </c>
      <c r="J3861" t="s">
        <v>140</v>
      </c>
      <c r="K3861" t="s">
        <v>107</v>
      </c>
      <c r="L3861">
        <v>4</v>
      </c>
      <c r="M3861">
        <v>1</v>
      </c>
      <c r="N3861">
        <v>4</v>
      </c>
      <c r="O3861" s="6">
        <v>0</v>
      </c>
      <c r="P3861" t="s">
        <v>107</v>
      </c>
      <c r="Q3861" t="s">
        <v>107</v>
      </c>
      <c r="R3861">
        <f>IF(F3861="Monthly",2,0)
+IF(E3861&lt;=6,2,0)
+IF(N3861&lt;=2,2,0)
+IF(L3861&gt;=4,2,0)
+IF(M3861&gt;=2,1,0)
+IF(H3861&gt;=_xlfn.PERCENTILE.INC($H$2:$H$10001,0.75),1,0)</f>
        <v>2</v>
      </c>
      <c r="S3861" t="str">
        <f>IF(R3861&gt;=7,"High",IF(R3861&gt;=4,"Medium","Low"))</f>
        <v>Low</v>
      </c>
    </row>
    <row r="3862" spans="1:19">
      <c r="A3862" t="s">
        <v>3987</v>
      </c>
      <c r="B3862">
        <v>50</v>
      </c>
      <c r="C3862" t="s">
        <v>101</v>
      </c>
      <c r="D3862" t="s">
        <v>126</v>
      </c>
      <c r="E3862">
        <v>39</v>
      </c>
      <c r="F3862" t="s">
        <v>103</v>
      </c>
      <c r="G3862" t="s">
        <v>110</v>
      </c>
      <c r="H3862" s="5">
        <v>672</v>
      </c>
      <c r="I3862" s="5">
        <v>26614.12</v>
      </c>
      <c r="J3862" t="s">
        <v>140</v>
      </c>
      <c r="K3862" t="s">
        <v>106</v>
      </c>
      <c r="L3862">
        <v>1</v>
      </c>
      <c r="M3862">
        <v>0</v>
      </c>
      <c r="N3862">
        <v>5</v>
      </c>
      <c r="O3862" s="6">
        <v>0</v>
      </c>
      <c r="P3862" t="s">
        <v>107</v>
      </c>
      <c r="Q3862" t="s">
        <v>107</v>
      </c>
      <c r="R3862">
        <f>IF(F3862="Monthly",2,0)
+IF(E3862&lt;=6,2,0)
+IF(N3862&lt;=2,2,0)
+IF(L3862&gt;=4,2,0)
+IF(M3862&gt;=2,1,0)
+IF(H3862&gt;=_xlfn.PERCENTILE.INC($H$2:$H$10001,0.75),1,0)</f>
        <v>2</v>
      </c>
      <c r="S3862" t="str">
        <f>IF(R3862&gt;=7,"High",IF(R3862&gt;=4,"Medium","Low"))</f>
        <v>Low</v>
      </c>
    </row>
    <row r="3863" spans="1:19">
      <c r="A3863" t="s">
        <v>3988</v>
      </c>
      <c r="B3863">
        <v>39</v>
      </c>
      <c r="C3863" t="s">
        <v>112</v>
      </c>
      <c r="D3863" t="s">
        <v>126</v>
      </c>
      <c r="E3863">
        <v>30</v>
      </c>
      <c r="F3863" t="s">
        <v>121</v>
      </c>
      <c r="G3863" t="s">
        <v>104</v>
      </c>
      <c r="H3863" s="5">
        <v>519</v>
      </c>
      <c r="I3863" s="5">
        <v>14401.05</v>
      </c>
      <c r="J3863" t="s">
        <v>134</v>
      </c>
      <c r="K3863" t="s">
        <v>107</v>
      </c>
      <c r="L3863">
        <v>1</v>
      </c>
      <c r="M3863">
        <v>0</v>
      </c>
      <c r="N3863">
        <v>4</v>
      </c>
      <c r="O3863" s="6">
        <v>10</v>
      </c>
      <c r="P3863" t="s">
        <v>107</v>
      </c>
      <c r="Q3863" t="s">
        <v>107</v>
      </c>
      <c r="R3863">
        <f>IF(F3863="Monthly",2,0)
+IF(E3863&lt;=6,2,0)
+IF(N3863&lt;=2,2,0)
+IF(L3863&gt;=4,2,0)
+IF(M3863&gt;=2,1,0)
+IF(H3863&gt;=_xlfn.PERCENTILE.INC($H$2:$H$10001,0.75),1,0)</f>
        <v>0</v>
      </c>
      <c r="S3863" t="str">
        <f>IF(R3863&gt;=7,"High",IF(R3863&gt;=4,"Medium","Low"))</f>
        <v>Low</v>
      </c>
    </row>
    <row r="3864" spans="1:19">
      <c r="A3864" t="s">
        <v>3989</v>
      </c>
      <c r="B3864">
        <v>51</v>
      </c>
      <c r="C3864" t="s">
        <v>101</v>
      </c>
      <c r="D3864" t="s">
        <v>102</v>
      </c>
      <c r="E3864">
        <v>22</v>
      </c>
      <c r="F3864" t="s">
        <v>103</v>
      </c>
      <c r="G3864" t="s">
        <v>104</v>
      </c>
      <c r="H3864" s="5">
        <v>552</v>
      </c>
      <c r="I3864" s="5">
        <v>11813.93</v>
      </c>
      <c r="J3864" t="s">
        <v>134</v>
      </c>
      <c r="K3864" t="s">
        <v>106</v>
      </c>
      <c r="L3864">
        <v>0</v>
      </c>
      <c r="M3864">
        <v>0</v>
      </c>
      <c r="N3864">
        <v>5</v>
      </c>
      <c r="O3864" s="6">
        <v>0</v>
      </c>
      <c r="P3864" t="s">
        <v>107</v>
      </c>
      <c r="Q3864" t="s">
        <v>106</v>
      </c>
      <c r="R3864">
        <f>IF(F3864="Monthly",2,0)
+IF(E3864&lt;=6,2,0)
+IF(N3864&lt;=2,2,0)
+IF(L3864&gt;=4,2,0)
+IF(M3864&gt;=2,1,0)
+IF(H3864&gt;=_xlfn.PERCENTILE.INC($H$2:$H$10001,0.75),1,0)</f>
        <v>2</v>
      </c>
      <c r="S3864" t="str">
        <f>IF(R3864&gt;=7,"High",IF(R3864&gt;=4,"Medium","Low"))</f>
        <v>Low</v>
      </c>
    </row>
    <row r="3865" spans="1:19">
      <c r="A3865" t="s">
        <v>3990</v>
      </c>
      <c r="B3865">
        <v>27</v>
      </c>
      <c r="C3865" t="s">
        <v>112</v>
      </c>
      <c r="D3865" t="s">
        <v>126</v>
      </c>
      <c r="E3865">
        <v>29</v>
      </c>
      <c r="F3865" t="s">
        <v>109</v>
      </c>
      <c r="G3865" t="s">
        <v>129</v>
      </c>
      <c r="H3865" s="5">
        <v>1081</v>
      </c>
      <c r="I3865" s="5">
        <v>28125.06</v>
      </c>
      <c r="J3865" t="s">
        <v>134</v>
      </c>
      <c r="K3865" t="s">
        <v>106</v>
      </c>
      <c r="L3865">
        <v>7</v>
      </c>
      <c r="M3865">
        <v>2</v>
      </c>
      <c r="N3865">
        <v>2</v>
      </c>
      <c r="O3865" s="6">
        <v>10</v>
      </c>
      <c r="P3865" t="s">
        <v>107</v>
      </c>
      <c r="Q3865" t="s">
        <v>106</v>
      </c>
      <c r="R3865">
        <f>IF(F3865="Monthly",2,0)
+IF(E3865&lt;=6,2,0)
+IF(N3865&lt;=2,2,0)
+IF(L3865&gt;=4,2,0)
+IF(M3865&gt;=2,1,0)
+IF(H3865&gt;=_xlfn.PERCENTILE.INC($H$2:$H$10001,0.75),1,0)</f>
        <v>6</v>
      </c>
      <c r="S3865" t="str">
        <f>IF(R3865&gt;=7,"High",IF(R3865&gt;=4,"Medium","Low"))</f>
        <v>Medium</v>
      </c>
    </row>
    <row r="3866" spans="1:19">
      <c r="A3866" t="s">
        <v>3991</v>
      </c>
      <c r="B3866">
        <v>33</v>
      </c>
      <c r="C3866" t="s">
        <v>112</v>
      </c>
      <c r="D3866" t="s">
        <v>126</v>
      </c>
      <c r="E3866">
        <v>23</v>
      </c>
      <c r="F3866" t="s">
        <v>109</v>
      </c>
      <c r="G3866" t="s">
        <v>104</v>
      </c>
      <c r="H3866" s="5">
        <v>517</v>
      </c>
      <c r="I3866" s="5">
        <v>11721.11</v>
      </c>
      <c r="J3866" t="s">
        <v>105</v>
      </c>
      <c r="K3866" t="s">
        <v>106</v>
      </c>
      <c r="L3866">
        <v>0</v>
      </c>
      <c r="M3866">
        <v>0</v>
      </c>
      <c r="N3866">
        <v>5</v>
      </c>
      <c r="O3866" s="6">
        <v>0</v>
      </c>
      <c r="P3866" t="s">
        <v>106</v>
      </c>
      <c r="Q3866" t="s">
        <v>107</v>
      </c>
      <c r="R3866">
        <f>IF(F3866="Monthly",2,0)
+IF(E3866&lt;=6,2,0)
+IF(N3866&lt;=2,2,0)
+IF(L3866&gt;=4,2,0)
+IF(M3866&gt;=2,1,0)
+IF(H3866&gt;=_xlfn.PERCENTILE.INC($H$2:$H$10001,0.75),1,0)</f>
        <v>0</v>
      </c>
      <c r="S3866" t="str">
        <f>IF(R3866&gt;=7,"High",IF(R3866&gt;=4,"Medium","Low"))</f>
        <v>Low</v>
      </c>
    </row>
    <row r="3867" spans="1:19">
      <c r="A3867" t="s">
        <v>3992</v>
      </c>
      <c r="B3867">
        <v>27</v>
      </c>
      <c r="C3867" t="s">
        <v>112</v>
      </c>
      <c r="D3867" t="s">
        <v>137</v>
      </c>
      <c r="E3867">
        <v>33</v>
      </c>
      <c r="F3867" t="s">
        <v>103</v>
      </c>
      <c r="G3867" t="s">
        <v>129</v>
      </c>
      <c r="H3867" s="5">
        <v>956</v>
      </c>
      <c r="I3867" s="5">
        <v>31606.22</v>
      </c>
      <c r="J3867" t="s">
        <v>140</v>
      </c>
      <c r="K3867" t="s">
        <v>106</v>
      </c>
      <c r="L3867">
        <v>0</v>
      </c>
      <c r="M3867">
        <v>0</v>
      </c>
      <c r="N3867">
        <v>5</v>
      </c>
      <c r="O3867" s="6">
        <v>0</v>
      </c>
      <c r="P3867" t="s">
        <v>107</v>
      </c>
      <c r="Q3867" t="s">
        <v>107</v>
      </c>
      <c r="R3867">
        <f>IF(F3867="Monthly",2,0)
+IF(E3867&lt;=6,2,0)
+IF(N3867&lt;=2,2,0)
+IF(L3867&gt;=4,2,0)
+IF(M3867&gt;=2,1,0)
+IF(H3867&gt;=_xlfn.PERCENTILE.INC($H$2:$H$10001,0.75),1,0)</f>
        <v>3</v>
      </c>
      <c r="S3867" t="str">
        <f>IF(R3867&gt;=7,"High",IF(R3867&gt;=4,"Medium","Low"))</f>
        <v>Low</v>
      </c>
    </row>
    <row r="3868" spans="1:19">
      <c r="A3868" t="s">
        <v>3993</v>
      </c>
      <c r="B3868">
        <v>46</v>
      </c>
      <c r="C3868" t="s">
        <v>101</v>
      </c>
      <c r="D3868" t="s">
        <v>137</v>
      </c>
      <c r="E3868">
        <v>20</v>
      </c>
      <c r="F3868" t="s">
        <v>103</v>
      </c>
      <c r="G3868" t="s">
        <v>129</v>
      </c>
      <c r="H3868" s="5">
        <v>1022</v>
      </c>
      <c r="I3868" s="5">
        <v>20403.72</v>
      </c>
      <c r="J3868" t="s">
        <v>105</v>
      </c>
      <c r="K3868" t="s">
        <v>106</v>
      </c>
      <c r="L3868">
        <v>0</v>
      </c>
      <c r="M3868">
        <v>0</v>
      </c>
      <c r="N3868">
        <v>5</v>
      </c>
      <c r="O3868" s="6">
        <v>0</v>
      </c>
      <c r="P3868" t="s">
        <v>107</v>
      </c>
      <c r="Q3868" t="s">
        <v>107</v>
      </c>
      <c r="R3868">
        <f>IF(F3868="Monthly",2,0)
+IF(E3868&lt;=6,2,0)
+IF(N3868&lt;=2,2,0)
+IF(L3868&gt;=4,2,0)
+IF(M3868&gt;=2,1,0)
+IF(H3868&gt;=_xlfn.PERCENTILE.INC($H$2:$H$10001,0.75),1,0)</f>
        <v>3</v>
      </c>
      <c r="S3868" t="str">
        <f>IF(R3868&gt;=7,"High",IF(R3868&gt;=4,"Medium","Low"))</f>
        <v>Low</v>
      </c>
    </row>
    <row r="3869" spans="1:19">
      <c r="A3869" t="s">
        <v>3994</v>
      </c>
      <c r="B3869">
        <v>32</v>
      </c>
      <c r="C3869" t="s">
        <v>112</v>
      </c>
      <c r="D3869" t="s">
        <v>159</v>
      </c>
      <c r="E3869">
        <v>30</v>
      </c>
      <c r="F3869" t="s">
        <v>103</v>
      </c>
      <c r="G3869" t="s">
        <v>110</v>
      </c>
      <c r="H3869" s="5">
        <v>750</v>
      </c>
      <c r="I3869" s="5">
        <v>22916.639999999999</v>
      </c>
      <c r="J3869" t="s">
        <v>117</v>
      </c>
      <c r="K3869" t="s">
        <v>106</v>
      </c>
      <c r="L3869">
        <v>1</v>
      </c>
      <c r="M3869">
        <v>0</v>
      </c>
      <c r="N3869">
        <v>4</v>
      </c>
      <c r="O3869" s="6">
        <v>0</v>
      </c>
      <c r="P3869" t="s">
        <v>107</v>
      </c>
      <c r="Q3869" t="s">
        <v>107</v>
      </c>
      <c r="R3869">
        <f>IF(F3869="Monthly",2,0)
+IF(E3869&lt;=6,2,0)
+IF(N3869&lt;=2,2,0)
+IF(L3869&gt;=4,2,0)
+IF(M3869&gt;=2,1,0)
+IF(H3869&gt;=_xlfn.PERCENTILE.INC($H$2:$H$10001,0.75),1,0)</f>
        <v>2</v>
      </c>
      <c r="S3869" t="str">
        <f>IF(R3869&gt;=7,"High",IF(R3869&gt;=4,"Medium","Low"))</f>
        <v>Low</v>
      </c>
    </row>
    <row r="3870" spans="1:19">
      <c r="A3870" t="s">
        <v>3995</v>
      </c>
      <c r="B3870">
        <v>31</v>
      </c>
      <c r="C3870" t="s">
        <v>101</v>
      </c>
      <c r="D3870" t="s">
        <v>128</v>
      </c>
      <c r="E3870">
        <v>64</v>
      </c>
      <c r="F3870" t="s">
        <v>109</v>
      </c>
      <c r="G3870" t="s">
        <v>110</v>
      </c>
      <c r="H3870" s="5">
        <v>747</v>
      </c>
      <c r="I3870" s="5">
        <v>46355.03</v>
      </c>
      <c r="J3870" t="s">
        <v>117</v>
      </c>
      <c r="K3870" t="s">
        <v>106</v>
      </c>
      <c r="L3870">
        <v>0</v>
      </c>
      <c r="M3870">
        <v>0</v>
      </c>
      <c r="N3870">
        <v>5</v>
      </c>
      <c r="O3870" s="6">
        <v>5</v>
      </c>
      <c r="P3870" t="s">
        <v>107</v>
      </c>
      <c r="Q3870" t="s">
        <v>107</v>
      </c>
      <c r="R3870">
        <f>IF(F3870="Monthly",2,0)
+IF(E3870&lt;=6,2,0)
+IF(N3870&lt;=2,2,0)
+IF(L3870&gt;=4,2,0)
+IF(M3870&gt;=2,1,0)
+IF(H3870&gt;=_xlfn.PERCENTILE.INC($H$2:$H$10001,0.75),1,0)</f>
        <v>0</v>
      </c>
      <c r="S3870" t="str">
        <f>IF(R3870&gt;=7,"High",IF(R3870&gt;=4,"Medium","Low"))</f>
        <v>Low</v>
      </c>
    </row>
    <row r="3871" spans="1:19">
      <c r="A3871" t="s">
        <v>3996</v>
      </c>
      <c r="B3871">
        <v>37</v>
      </c>
      <c r="C3871" t="s">
        <v>112</v>
      </c>
      <c r="D3871" t="s">
        <v>102</v>
      </c>
      <c r="E3871">
        <v>28</v>
      </c>
      <c r="F3871" t="s">
        <v>103</v>
      </c>
      <c r="G3871" t="s">
        <v>110</v>
      </c>
      <c r="H3871" s="5">
        <v>775</v>
      </c>
      <c r="I3871" s="5">
        <v>21104</v>
      </c>
      <c r="J3871" t="s">
        <v>105</v>
      </c>
      <c r="K3871" t="s">
        <v>107</v>
      </c>
      <c r="L3871">
        <v>0</v>
      </c>
      <c r="M3871">
        <v>0</v>
      </c>
      <c r="N3871">
        <v>5</v>
      </c>
      <c r="O3871" s="6">
        <v>0</v>
      </c>
      <c r="P3871" t="s">
        <v>107</v>
      </c>
      <c r="Q3871" t="s">
        <v>107</v>
      </c>
      <c r="R3871">
        <f>IF(F3871="Monthly",2,0)
+IF(E3871&lt;=6,2,0)
+IF(N3871&lt;=2,2,0)
+IF(L3871&gt;=4,2,0)
+IF(M3871&gt;=2,1,0)
+IF(H3871&gt;=_xlfn.PERCENTILE.INC($H$2:$H$10001,0.75),1,0)</f>
        <v>2</v>
      </c>
      <c r="S3871" t="str">
        <f>IF(R3871&gt;=7,"High",IF(R3871&gt;=4,"Medium","Low"))</f>
        <v>Low</v>
      </c>
    </row>
    <row r="3872" spans="1:19">
      <c r="A3872" t="s">
        <v>3997</v>
      </c>
      <c r="B3872">
        <v>40</v>
      </c>
      <c r="C3872" t="s">
        <v>112</v>
      </c>
      <c r="D3872" t="s">
        <v>137</v>
      </c>
      <c r="E3872">
        <v>24</v>
      </c>
      <c r="F3872" t="s">
        <v>109</v>
      </c>
      <c r="G3872" t="s">
        <v>104</v>
      </c>
      <c r="H3872" s="5">
        <v>459</v>
      </c>
      <c r="I3872" s="5">
        <v>11100.92</v>
      </c>
      <c r="J3872" t="s">
        <v>134</v>
      </c>
      <c r="K3872" t="s">
        <v>106</v>
      </c>
      <c r="L3872">
        <v>1</v>
      </c>
      <c r="M3872">
        <v>0</v>
      </c>
      <c r="N3872">
        <v>5</v>
      </c>
      <c r="O3872" s="6">
        <v>0</v>
      </c>
      <c r="P3872" t="s">
        <v>107</v>
      </c>
      <c r="Q3872" t="s">
        <v>107</v>
      </c>
      <c r="R3872">
        <f>IF(F3872="Monthly",2,0)
+IF(E3872&lt;=6,2,0)
+IF(N3872&lt;=2,2,0)
+IF(L3872&gt;=4,2,0)
+IF(M3872&gt;=2,1,0)
+IF(H3872&gt;=_xlfn.PERCENTILE.INC($H$2:$H$10001,0.75),1,0)</f>
        <v>0</v>
      </c>
      <c r="S3872" t="str">
        <f>IF(R3872&gt;=7,"High",IF(R3872&gt;=4,"Medium","Low"))</f>
        <v>Low</v>
      </c>
    </row>
    <row r="3873" spans="1:19">
      <c r="A3873" t="s">
        <v>3998</v>
      </c>
      <c r="B3873">
        <v>22</v>
      </c>
      <c r="C3873" t="s">
        <v>112</v>
      </c>
      <c r="D3873" t="s">
        <v>131</v>
      </c>
      <c r="E3873">
        <v>20</v>
      </c>
      <c r="F3873" t="s">
        <v>103</v>
      </c>
      <c r="G3873" t="s">
        <v>104</v>
      </c>
      <c r="H3873" s="5">
        <v>502</v>
      </c>
      <c r="I3873" s="5">
        <v>10324.799999999999</v>
      </c>
      <c r="J3873" t="s">
        <v>140</v>
      </c>
      <c r="K3873" t="s">
        <v>106</v>
      </c>
      <c r="L3873">
        <v>1</v>
      </c>
      <c r="M3873">
        <v>0</v>
      </c>
      <c r="N3873">
        <v>5</v>
      </c>
      <c r="O3873" s="6">
        <v>0</v>
      </c>
      <c r="P3873" t="s">
        <v>106</v>
      </c>
      <c r="Q3873" t="s">
        <v>107</v>
      </c>
      <c r="R3873">
        <f>IF(F3873="Monthly",2,0)
+IF(E3873&lt;=6,2,0)
+IF(N3873&lt;=2,2,0)
+IF(L3873&gt;=4,2,0)
+IF(M3873&gt;=2,1,0)
+IF(H3873&gt;=_xlfn.PERCENTILE.INC($H$2:$H$10001,0.75),1,0)</f>
        <v>2</v>
      </c>
      <c r="S3873" t="str">
        <f>IF(R3873&gt;=7,"High",IF(R3873&gt;=4,"Medium","Low"))</f>
        <v>Low</v>
      </c>
    </row>
    <row r="3874" spans="1:19">
      <c r="A3874" t="s">
        <v>3999</v>
      </c>
      <c r="B3874">
        <v>46</v>
      </c>
      <c r="C3874" t="s">
        <v>101</v>
      </c>
      <c r="D3874" t="s">
        <v>133</v>
      </c>
      <c r="E3874">
        <v>36</v>
      </c>
      <c r="F3874" t="s">
        <v>109</v>
      </c>
      <c r="G3874" t="s">
        <v>110</v>
      </c>
      <c r="H3874" s="5">
        <v>645</v>
      </c>
      <c r="I3874" s="5">
        <v>23631.01</v>
      </c>
      <c r="J3874" t="s">
        <v>105</v>
      </c>
      <c r="K3874" t="s">
        <v>106</v>
      </c>
      <c r="L3874">
        <v>0</v>
      </c>
      <c r="M3874">
        <v>0</v>
      </c>
      <c r="N3874">
        <v>5</v>
      </c>
      <c r="O3874" s="6">
        <v>0</v>
      </c>
      <c r="P3874" t="s">
        <v>107</v>
      </c>
      <c r="Q3874" t="s">
        <v>107</v>
      </c>
      <c r="R3874">
        <f>IF(F3874="Monthly",2,0)
+IF(E3874&lt;=6,2,0)
+IF(N3874&lt;=2,2,0)
+IF(L3874&gt;=4,2,0)
+IF(M3874&gt;=2,1,0)
+IF(H3874&gt;=_xlfn.PERCENTILE.INC($H$2:$H$10001,0.75),1,0)</f>
        <v>0</v>
      </c>
      <c r="S3874" t="str">
        <f>IF(R3874&gt;=7,"High",IF(R3874&gt;=4,"Medium","Low"))</f>
        <v>Low</v>
      </c>
    </row>
    <row r="3875" spans="1:19">
      <c r="A3875" t="s">
        <v>4000</v>
      </c>
      <c r="B3875">
        <v>18</v>
      </c>
      <c r="C3875" t="s">
        <v>112</v>
      </c>
      <c r="D3875" t="s">
        <v>133</v>
      </c>
      <c r="E3875">
        <v>56</v>
      </c>
      <c r="F3875" t="s">
        <v>109</v>
      </c>
      <c r="G3875" t="s">
        <v>104</v>
      </c>
      <c r="H3875" s="5">
        <v>504</v>
      </c>
      <c r="I3875" s="5">
        <v>25597.72</v>
      </c>
      <c r="J3875" t="s">
        <v>117</v>
      </c>
      <c r="K3875" t="s">
        <v>106</v>
      </c>
      <c r="L3875">
        <v>2</v>
      </c>
      <c r="M3875">
        <v>1</v>
      </c>
      <c r="N3875">
        <v>4</v>
      </c>
      <c r="O3875" s="6">
        <v>10</v>
      </c>
      <c r="P3875" t="s">
        <v>106</v>
      </c>
      <c r="Q3875" t="s">
        <v>107</v>
      </c>
      <c r="R3875">
        <f>IF(F3875="Monthly",2,0)
+IF(E3875&lt;=6,2,0)
+IF(N3875&lt;=2,2,0)
+IF(L3875&gt;=4,2,0)
+IF(M3875&gt;=2,1,0)
+IF(H3875&gt;=_xlfn.PERCENTILE.INC($H$2:$H$10001,0.75),1,0)</f>
        <v>0</v>
      </c>
      <c r="S3875" t="str">
        <f>IF(R3875&gt;=7,"High",IF(R3875&gt;=4,"Medium","Low"))</f>
        <v>Low</v>
      </c>
    </row>
    <row r="3876" spans="1:19">
      <c r="A3876" t="s">
        <v>4001</v>
      </c>
      <c r="B3876">
        <v>44</v>
      </c>
      <c r="C3876" t="s">
        <v>112</v>
      </c>
      <c r="D3876" t="s">
        <v>131</v>
      </c>
      <c r="E3876">
        <v>29</v>
      </c>
      <c r="F3876" t="s">
        <v>109</v>
      </c>
      <c r="G3876" t="s">
        <v>104</v>
      </c>
      <c r="H3876" s="5">
        <v>552</v>
      </c>
      <c r="I3876" s="5">
        <v>15936.52</v>
      </c>
      <c r="J3876" t="s">
        <v>117</v>
      </c>
      <c r="K3876" t="s">
        <v>106</v>
      </c>
      <c r="L3876">
        <v>1</v>
      </c>
      <c r="M3876">
        <v>0</v>
      </c>
      <c r="N3876">
        <v>5</v>
      </c>
      <c r="O3876" s="6">
        <v>0</v>
      </c>
      <c r="P3876" t="s">
        <v>106</v>
      </c>
      <c r="Q3876" t="s">
        <v>106</v>
      </c>
      <c r="R3876">
        <f>IF(F3876="Monthly",2,0)
+IF(E3876&lt;=6,2,0)
+IF(N3876&lt;=2,2,0)
+IF(L3876&gt;=4,2,0)
+IF(M3876&gt;=2,1,0)
+IF(H3876&gt;=_xlfn.PERCENTILE.INC($H$2:$H$10001,0.75),1,0)</f>
        <v>0</v>
      </c>
      <c r="S3876" t="str">
        <f>IF(R3876&gt;=7,"High",IF(R3876&gt;=4,"Medium","Low"))</f>
        <v>Low</v>
      </c>
    </row>
    <row r="3877" spans="1:19">
      <c r="A3877" t="s">
        <v>4002</v>
      </c>
      <c r="B3877">
        <v>35</v>
      </c>
      <c r="C3877" t="s">
        <v>112</v>
      </c>
      <c r="D3877" t="s">
        <v>159</v>
      </c>
      <c r="E3877">
        <v>62</v>
      </c>
      <c r="F3877" t="s">
        <v>109</v>
      </c>
      <c r="G3877" t="s">
        <v>110</v>
      </c>
      <c r="H3877" s="5">
        <v>790</v>
      </c>
      <c r="I3877" s="5">
        <v>50043.09</v>
      </c>
      <c r="J3877" t="s">
        <v>117</v>
      </c>
      <c r="K3877" t="s">
        <v>106</v>
      </c>
      <c r="L3877">
        <v>0</v>
      </c>
      <c r="M3877">
        <v>0</v>
      </c>
      <c r="N3877">
        <v>5</v>
      </c>
      <c r="O3877" s="6">
        <v>0</v>
      </c>
      <c r="P3877" t="s">
        <v>107</v>
      </c>
      <c r="Q3877" t="s">
        <v>107</v>
      </c>
      <c r="R3877">
        <f>IF(F3877="Monthly",2,0)
+IF(E3877&lt;=6,2,0)
+IF(N3877&lt;=2,2,0)
+IF(L3877&gt;=4,2,0)
+IF(M3877&gt;=2,1,0)
+IF(H3877&gt;=_xlfn.PERCENTILE.INC($H$2:$H$10001,0.75),1,0)</f>
        <v>0</v>
      </c>
      <c r="S3877" t="str">
        <f>IF(R3877&gt;=7,"High",IF(R3877&gt;=4,"Medium","Low"))</f>
        <v>Low</v>
      </c>
    </row>
    <row r="3878" spans="1:19">
      <c r="A3878" t="s">
        <v>4003</v>
      </c>
      <c r="B3878">
        <v>18</v>
      </c>
      <c r="C3878" t="s">
        <v>112</v>
      </c>
      <c r="D3878" t="s">
        <v>133</v>
      </c>
      <c r="E3878">
        <v>63</v>
      </c>
      <c r="F3878" t="s">
        <v>103</v>
      </c>
      <c r="G3878" t="s">
        <v>110</v>
      </c>
      <c r="H3878" s="5">
        <v>724</v>
      </c>
      <c r="I3878" s="5">
        <v>44782.98</v>
      </c>
      <c r="J3878" t="s">
        <v>134</v>
      </c>
      <c r="K3878" t="s">
        <v>106</v>
      </c>
      <c r="L3878">
        <v>1</v>
      </c>
      <c r="M3878">
        <v>0</v>
      </c>
      <c r="N3878">
        <v>4</v>
      </c>
      <c r="O3878" s="6">
        <v>0</v>
      </c>
      <c r="P3878" t="s">
        <v>106</v>
      </c>
      <c r="Q3878" t="s">
        <v>107</v>
      </c>
      <c r="R3878">
        <f>IF(F3878="Monthly",2,0)
+IF(E3878&lt;=6,2,0)
+IF(N3878&lt;=2,2,0)
+IF(L3878&gt;=4,2,0)
+IF(M3878&gt;=2,1,0)
+IF(H3878&gt;=_xlfn.PERCENTILE.INC($H$2:$H$10001,0.75),1,0)</f>
        <v>2</v>
      </c>
      <c r="S3878" t="str">
        <f>IF(R3878&gt;=7,"High",IF(R3878&gt;=4,"Medium","Low"))</f>
        <v>Low</v>
      </c>
    </row>
    <row r="3879" spans="1:19">
      <c r="A3879" t="s">
        <v>4004</v>
      </c>
      <c r="B3879">
        <v>19</v>
      </c>
      <c r="C3879" t="s">
        <v>112</v>
      </c>
      <c r="D3879" t="s">
        <v>128</v>
      </c>
      <c r="E3879">
        <v>36</v>
      </c>
      <c r="F3879" t="s">
        <v>121</v>
      </c>
      <c r="G3879" t="s">
        <v>104</v>
      </c>
      <c r="H3879" s="5">
        <v>502</v>
      </c>
      <c r="I3879" s="5">
        <v>18372.28</v>
      </c>
      <c r="J3879" t="s">
        <v>140</v>
      </c>
      <c r="K3879" t="s">
        <v>107</v>
      </c>
      <c r="L3879">
        <v>4</v>
      </c>
      <c r="M3879">
        <v>1</v>
      </c>
      <c r="N3879">
        <v>3</v>
      </c>
      <c r="O3879" s="6">
        <v>0</v>
      </c>
      <c r="P3879" t="s">
        <v>106</v>
      </c>
      <c r="Q3879" t="s">
        <v>107</v>
      </c>
      <c r="R3879">
        <f>IF(F3879="Monthly",2,0)
+IF(E3879&lt;=6,2,0)
+IF(N3879&lt;=2,2,0)
+IF(L3879&gt;=4,2,0)
+IF(M3879&gt;=2,1,0)
+IF(H3879&gt;=_xlfn.PERCENTILE.INC($H$2:$H$10001,0.75),1,0)</f>
        <v>2</v>
      </c>
      <c r="S3879" t="str">
        <f>IF(R3879&gt;=7,"High",IF(R3879&gt;=4,"Medium","Low"))</f>
        <v>Low</v>
      </c>
    </row>
    <row r="3880" spans="1:19">
      <c r="A3880" t="s">
        <v>4005</v>
      </c>
      <c r="B3880">
        <v>24</v>
      </c>
      <c r="C3880" t="s">
        <v>112</v>
      </c>
      <c r="D3880" t="s">
        <v>126</v>
      </c>
      <c r="E3880">
        <v>23</v>
      </c>
      <c r="F3880" t="s">
        <v>109</v>
      </c>
      <c r="G3880" t="s">
        <v>110</v>
      </c>
      <c r="H3880" s="5">
        <v>808</v>
      </c>
      <c r="I3880" s="5">
        <v>18649.150000000001</v>
      </c>
      <c r="J3880" t="s">
        <v>105</v>
      </c>
      <c r="K3880" t="s">
        <v>106</v>
      </c>
      <c r="L3880">
        <v>0</v>
      </c>
      <c r="M3880">
        <v>0</v>
      </c>
      <c r="N3880">
        <v>4</v>
      </c>
      <c r="O3880" s="6">
        <v>0</v>
      </c>
      <c r="P3880" t="s">
        <v>106</v>
      </c>
      <c r="Q3880" t="s">
        <v>107</v>
      </c>
      <c r="R3880">
        <f>IF(F3880="Monthly",2,0)
+IF(E3880&lt;=6,2,0)
+IF(N3880&lt;=2,2,0)
+IF(L3880&gt;=4,2,0)
+IF(M3880&gt;=2,1,0)
+IF(H3880&gt;=_xlfn.PERCENTILE.INC($H$2:$H$10001,0.75),1,0)</f>
        <v>1</v>
      </c>
      <c r="S3880" t="str">
        <f>IF(R3880&gt;=7,"High",IF(R3880&gt;=4,"Medium","Low"))</f>
        <v>Low</v>
      </c>
    </row>
    <row r="3881" spans="1:19">
      <c r="A3881" t="s">
        <v>4006</v>
      </c>
      <c r="B3881">
        <v>31</v>
      </c>
      <c r="C3881" t="s">
        <v>112</v>
      </c>
      <c r="D3881" t="s">
        <v>137</v>
      </c>
      <c r="E3881">
        <v>51</v>
      </c>
      <c r="F3881" t="s">
        <v>103</v>
      </c>
      <c r="G3881" t="s">
        <v>110</v>
      </c>
      <c r="H3881" s="5">
        <v>738</v>
      </c>
      <c r="I3881" s="5">
        <v>37366.83</v>
      </c>
      <c r="J3881" t="s">
        <v>117</v>
      </c>
      <c r="K3881" t="s">
        <v>106</v>
      </c>
      <c r="L3881">
        <v>1</v>
      </c>
      <c r="M3881">
        <v>0</v>
      </c>
      <c r="N3881">
        <v>5</v>
      </c>
      <c r="O3881" s="6">
        <v>0</v>
      </c>
      <c r="P3881" t="s">
        <v>106</v>
      </c>
      <c r="Q3881" t="s">
        <v>107</v>
      </c>
      <c r="R3881">
        <f>IF(F3881="Monthly",2,0)
+IF(E3881&lt;=6,2,0)
+IF(N3881&lt;=2,2,0)
+IF(L3881&gt;=4,2,0)
+IF(M3881&gt;=2,1,0)
+IF(H3881&gt;=_xlfn.PERCENTILE.INC($H$2:$H$10001,0.75),1,0)</f>
        <v>2</v>
      </c>
      <c r="S3881" t="str">
        <f>IF(R3881&gt;=7,"High",IF(R3881&gt;=4,"Medium","Low"))</f>
        <v>Low</v>
      </c>
    </row>
    <row r="3882" spans="1:19">
      <c r="A3882" t="s">
        <v>4007</v>
      </c>
      <c r="B3882">
        <v>35</v>
      </c>
      <c r="C3882" t="s">
        <v>101</v>
      </c>
      <c r="D3882" t="s">
        <v>119</v>
      </c>
      <c r="E3882">
        <v>28</v>
      </c>
      <c r="F3882" t="s">
        <v>103</v>
      </c>
      <c r="G3882" t="s">
        <v>104</v>
      </c>
      <c r="H3882" s="5">
        <v>530</v>
      </c>
      <c r="I3882" s="5">
        <v>14751.99</v>
      </c>
      <c r="J3882" t="s">
        <v>115</v>
      </c>
      <c r="K3882" t="s">
        <v>106</v>
      </c>
      <c r="L3882">
        <v>6</v>
      </c>
      <c r="M3882">
        <v>3</v>
      </c>
      <c r="N3882">
        <v>2</v>
      </c>
      <c r="O3882" s="6">
        <v>0</v>
      </c>
      <c r="P3882" t="s">
        <v>106</v>
      </c>
      <c r="Q3882" t="s">
        <v>106</v>
      </c>
      <c r="R3882">
        <f>IF(F3882="Monthly",2,0)
+IF(E3882&lt;=6,2,0)
+IF(N3882&lt;=2,2,0)
+IF(L3882&gt;=4,2,0)
+IF(M3882&gt;=2,1,0)
+IF(H3882&gt;=_xlfn.PERCENTILE.INC($H$2:$H$10001,0.75),1,0)</f>
        <v>7</v>
      </c>
      <c r="S3882" t="str">
        <f>IF(R3882&gt;=7,"High",IF(R3882&gt;=4,"Medium","Low"))</f>
        <v>High</v>
      </c>
    </row>
    <row r="3883" spans="1:19">
      <c r="A3883" t="s">
        <v>4008</v>
      </c>
      <c r="B3883">
        <v>18</v>
      </c>
      <c r="C3883" t="s">
        <v>112</v>
      </c>
      <c r="D3883" t="s">
        <v>126</v>
      </c>
      <c r="E3883">
        <v>17</v>
      </c>
      <c r="F3883" t="s">
        <v>103</v>
      </c>
      <c r="G3883" t="s">
        <v>104</v>
      </c>
      <c r="H3883" s="5">
        <v>418</v>
      </c>
      <c r="I3883" s="5">
        <v>7069.56</v>
      </c>
      <c r="J3883" t="s">
        <v>117</v>
      </c>
      <c r="K3883" t="s">
        <v>107</v>
      </c>
      <c r="L3883">
        <v>2</v>
      </c>
      <c r="M3883">
        <v>0</v>
      </c>
      <c r="N3883">
        <v>4</v>
      </c>
      <c r="O3883" s="6">
        <v>0</v>
      </c>
      <c r="P3883" t="s">
        <v>107</v>
      </c>
      <c r="Q3883" t="s">
        <v>107</v>
      </c>
      <c r="R3883">
        <f>IF(F3883="Monthly",2,0)
+IF(E3883&lt;=6,2,0)
+IF(N3883&lt;=2,2,0)
+IF(L3883&gt;=4,2,0)
+IF(M3883&gt;=2,1,0)
+IF(H3883&gt;=_xlfn.PERCENTILE.INC($H$2:$H$10001,0.75),1,0)</f>
        <v>2</v>
      </c>
      <c r="S3883" t="str">
        <f>IF(R3883&gt;=7,"High",IF(R3883&gt;=4,"Medium","Low"))</f>
        <v>Low</v>
      </c>
    </row>
    <row r="3884" spans="1:19">
      <c r="A3884" t="s">
        <v>4009</v>
      </c>
      <c r="B3884">
        <v>28</v>
      </c>
      <c r="C3884" t="s">
        <v>101</v>
      </c>
      <c r="D3884" t="s">
        <v>126</v>
      </c>
      <c r="E3884">
        <v>42</v>
      </c>
      <c r="F3884" t="s">
        <v>103</v>
      </c>
      <c r="G3884" t="s">
        <v>129</v>
      </c>
      <c r="H3884" s="5">
        <v>1014</v>
      </c>
      <c r="I3884" s="5">
        <v>42131.99</v>
      </c>
      <c r="J3884" t="s">
        <v>105</v>
      </c>
      <c r="K3884" t="s">
        <v>106</v>
      </c>
      <c r="L3884">
        <v>1</v>
      </c>
      <c r="M3884">
        <v>0</v>
      </c>
      <c r="N3884">
        <v>5</v>
      </c>
      <c r="O3884" s="6">
        <v>0</v>
      </c>
      <c r="P3884" t="s">
        <v>106</v>
      </c>
      <c r="Q3884" t="s">
        <v>107</v>
      </c>
      <c r="R3884">
        <f>IF(F3884="Monthly",2,0)
+IF(E3884&lt;=6,2,0)
+IF(N3884&lt;=2,2,0)
+IF(L3884&gt;=4,2,0)
+IF(M3884&gt;=2,1,0)
+IF(H3884&gt;=_xlfn.PERCENTILE.INC($H$2:$H$10001,0.75),1,0)</f>
        <v>3</v>
      </c>
      <c r="S3884" t="str">
        <f>IF(R3884&gt;=7,"High",IF(R3884&gt;=4,"Medium","Low"))</f>
        <v>Low</v>
      </c>
    </row>
    <row r="3885" spans="1:19">
      <c r="A3885" t="s">
        <v>4010</v>
      </c>
      <c r="B3885">
        <v>30</v>
      </c>
      <c r="C3885" t="s">
        <v>101</v>
      </c>
      <c r="D3885" t="s">
        <v>128</v>
      </c>
      <c r="E3885">
        <v>36</v>
      </c>
      <c r="F3885" t="s">
        <v>103</v>
      </c>
      <c r="G3885" t="s">
        <v>110</v>
      </c>
      <c r="H3885" s="5">
        <v>655</v>
      </c>
      <c r="I3885" s="5">
        <v>23922.31</v>
      </c>
      <c r="J3885" t="s">
        <v>117</v>
      </c>
      <c r="K3885" t="s">
        <v>106</v>
      </c>
      <c r="L3885">
        <v>0</v>
      </c>
      <c r="M3885">
        <v>0</v>
      </c>
      <c r="N3885">
        <v>5</v>
      </c>
      <c r="O3885" s="6">
        <v>0</v>
      </c>
      <c r="P3885" t="s">
        <v>106</v>
      </c>
      <c r="Q3885" t="s">
        <v>107</v>
      </c>
      <c r="R3885">
        <f>IF(F3885="Monthly",2,0)
+IF(E3885&lt;=6,2,0)
+IF(N3885&lt;=2,2,0)
+IF(L3885&gt;=4,2,0)
+IF(M3885&gt;=2,1,0)
+IF(H3885&gt;=_xlfn.PERCENTILE.INC($H$2:$H$10001,0.75),1,0)</f>
        <v>2</v>
      </c>
      <c r="S3885" t="str">
        <f>IF(R3885&gt;=7,"High",IF(R3885&gt;=4,"Medium","Low"))</f>
        <v>Low</v>
      </c>
    </row>
    <row r="3886" spans="1:19">
      <c r="A3886" t="s">
        <v>4011</v>
      </c>
      <c r="B3886">
        <v>42</v>
      </c>
      <c r="C3886" t="s">
        <v>112</v>
      </c>
      <c r="D3886" t="s">
        <v>133</v>
      </c>
      <c r="E3886">
        <v>6</v>
      </c>
      <c r="F3886" t="s">
        <v>103</v>
      </c>
      <c r="G3886" t="s">
        <v>129</v>
      </c>
      <c r="H3886" s="5">
        <v>1090</v>
      </c>
      <c r="I3886" s="5">
        <v>6452.27</v>
      </c>
      <c r="J3886" t="s">
        <v>134</v>
      </c>
      <c r="K3886" t="s">
        <v>106</v>
      </c>
      <c r="L3886">
        <v>0</v>
      </c>
      <c r="M3886">
        <v>0</v>
      </c>
      <c r="N3886">
        <v>4</v>
      </c>
      <c r="O3886" s="6">
        <v>0</v>
      </c>
      <c r="P3886" t="s">
        <v>107</v>
      </c>
      <c r="Q3886" t="s">
        <v>107</v>
      </c>
      <c r="R3886">
        <f>IF(F3886="Monthly",2,0)
+IF(E3886&lt;=6,2,0)
+IF(N3886&lt;=2,2,0)
+IF(L3886&gt;=4,2,0)
+IF(M3886&gt;=2,1,0)
+IF(H3886&gt;=_xlfn.PERCENTILE.INC($H$2:$H$10001,0.75),1,0)</f>
        <v>5</v>
      </c>
      <c r="S3886" t="str">
        <f>IF(R3886&gt;=7,"High",IF(R3886&gt;=4,"Medium","Low"))</f>
        <v>Medium</v>
      </c>
    </row>
    <row r="3887" spans="1:19">
      <c r="A3887" t="s">
        <v>4012</v>
      </c>
      <c r="B3887">
        <v>36</v>
      </c>
      <c r="C3887" t="s">
        <v>112</v>
      </c>
      <c r="D3887" t="s">
        <v>137</v>
      </c>
      <c r="E3887">
        <v>40</v>
      </c>
      <c r="F3887" t="s">
        <v>121</v>
      </c>
      <c r="G3887" t="s">
        <v>104</v>
      </c>
      <c r="H3887" s="5">
        <v>527</v>
      </c>
      <c r="I3887" s="5">
        <v>21609.93</v>
      </c>
      <c r="J3887" t="s">
        <v>115</v>
      </c>
      <c r="K3887" t="s">
        <v>107</v>
      </c>
      <c r="L3887">
        <v>0</v>
      </c>
      <c r="M3887">
        <v>0</v>
      </c>
      <c r="N3887">
        <v>5</v>
      </c>
      <c r="O3887" s="6">
        <v>0</v>
      </c>
      <c r="P3887" t="s">
        <v>106</v>
      </c>
      <c r="Q3887" t="s">
        <v>107</v>
      </c>
      <c r="R3887">
        <f>IF(F3887="Monthly",2,0)
+IF(E3887&lt;=6,2,0)
+IF(N3887&lt;=2,2,0)
+IF(L3887&gt;=4,2,0)
+IF(M3887&gt;=2,1,0)
+IF(H3887&gt;=_xlfn.PERCENTILE.INC($H$2:$H$10001,0.75),1,0)</f>
        <v>0</v>
      </c>
      <c r="S3887" t="str">
        <f>IF(R3887&gt;=7,"High",IF(R3887&gt;=4,"Medium","Low"))</f>
        <v>Low</v>
      </c>
    </row>
    <row r="3888" spans="1:19">
      <c r="A3888" t="s">
        <v>4013</v>
      </c>
      <c r="B3888">
        <v>34</v>
      </c>
      <c r="C3888" t="s">
        <v>112</v>
      </c>
      <c r="D3888" t="s">
        <v>133</v>
      </c>
      <c r="E3888">
        <v>53</v>
      </c>
      <c r="F3888" t="s">
        <v>103</v>
      </c>
      <c r="G3888" t="s">
        <v>104</v>
      </c>
      <c r="H3888" s="5">
        <v>502</v>
      </c>
      <c r="I3888" s="5">
        <v>26312.1</v>
      </c>
      <c r="J3888" t="s">
        <v>134</v>
      </c>
      <c r="K3888" t="s">
        <v>106</v>
      </c>
      <c r="L3888">
        <v>0</v>
      </c>
      <c r="M3888">
        <v>0</v>
      </c>
      <c r="N3888">
        <v>3</v>
      </c>
      <c r="O3888" s="6">
        <v>0</v>
      </c>
      <c r="P3888" t="s">
        <v>106</v>
      </c>
      <c r="Q3888" t="s">
        <v>107</v>
      </c>
      <c r="R3888">
        <f>IF(F3888="Monthly",2,0)
+IF(E3888&lt;=6,2,0)
+IF(N3888&lt;=2,2,0)
+IF(L3888&gt;=4,2,0)
+IF(M3888&gt;=2,1,0)
+IF(H3888&gt;=_xlfn.PERCENTILE.INC($H$2:$H$10001,0.75),1,0)</f>
        <v>2</v>
      </c>
      <c r="S3888" t="str">
        <f>IF(R3888&gt;=7,"High",IF(R3888&gt;=4,"Medium","Low"))</f>
        <v>Low</v>
      </c>
    </row>
    <row r="3889" spans="1:19">
      <c r="A3889" t="s">
        <v>4014</v>
      </c>
      <c r="B3889">
        <v>21</v>
      </c>
      <c r="C3889" t="s">
        <v>101</v>
      </c>
      <c r="D3889" t="s">
        <v>102</v>
      </c>
      <c r="E3889">
        <v>41</v>
      </c>
      <c r="F3889" t="s">
        <v>103</v>
      </c>
      <c r="G3889" t="s">
        <v>110</v>
      </c>
      <c r="H3889" s="5">
        <v>682</v>
      </c>
      <c r="I3889" s="5">
        <v>28274.54</v>
      </c>
      <c r="J3889" t="s">
        <v>140</v>
      </c>
      <c r="K3889" t="s">
        <v>106</v>
      </c>
      <c r="L3889">
        <v>1</v>
      </c>
      <c r="M3889">
        <v>0</v>
      </c>
      <c r="N3889">
        <v>5</v>
      </c>
      <c r="O3889" s="6">
        <v>0</v>
      </c>
      <c r="P3889" t="s">
        <v>107</v>
      </c>
      <c r="Q3889" t="s">
        <v>107</v>
      </c>
      <c r="R3889">
        <f>IF(F3889="Monthly",2,0)
+IF(E3889&lt;=6,2,0)
+IF(N3889&lt;=2,2,0)
+IF(L3889&gt;=4,2,0)
+IF(M3889&gt;=2,1,0)
+IF(H3889&gt;=_xlfn.PERCENTILE.INC($H$2:$H$10001,0.75),1,0)</f>
        <v>2</v>
      </c>
      <c r="S3889" t="str">
        <f>IF(R3889&gt;=7,"High",IF(R3889&gt;=4,"Medium","Low"))</f>
        <v>Low</v>
      </c>
    </row>
    <row r="3890" spans="1:19">
      <c r="A3890" t="s">
        <v>4015</v>
      </c>
      <c r="B3890">
        <v>38</v>
      </c>
      <c r="C3890" t="s">
        <v>101</v>
      </c>
      <c r="D3890" t="s">
        <v>137</v>
      </c>
      <c r="E3890">
        <v>51</v>
      </c>
      <c r="F3890" t="s">
        <v>109</v>
      </c>
      <c r="G3890" t="s">
        <v>104</v>
      </c>
      <c r="H3890" s="5">
        <v>474</v>
      </c>
      <c r="I3890" s="5">
        <v>22792.65</v>
      </c>
      <c r="J3890" t="s">
        <v>134</v>
      </c>
      <c r="K3890" t="s">
        <v>106</v>
      </c>
      <c r="L3890">
        <v>1</v>
      </c>
      <c r="M3890">
        <v>0</v>
      </c>
      <c r="N3890">
        <v>4</v>
      </c>
      <c r="O3890" s="6">
        <v>5</v>
      </c>
      <c r="P3890" t="s">
        <v>107</v>
      </c>
      <c r="Q3890" t="s">
        <v>107</v>
      </c>
      <c r="R3890">
        <f>IF(F3890="Monthly",2,0)
+IF(E3890&lt;=6,2,0)
+IF(N3890&lt;=2,2,0)
+IF(L3890&gt;=4,2,0)
+IF(M3890&gt;=2,1,0)
+IF(H3890&gt;=_xlfn.PERCENTILE.INC($H$2:$H$10001,0.75),1,0)</f>
        <v>0</v>
      </c>
      <c r="S3890" t="str">
        <f>IF(R3890&gt;=7,"High",IF(R3890&gt;=4,"Medium","Low"))</f>
        <v>Low</v>
      </c>
    </row>
    <row r="3891" spans="1:19">
      <c r="A3891" t="s">
        <v>4016</v>
      </c>
      <c r="B3891">
        <v>51</v>
      </c>
      <c r="C3891" t="s">
        <v>101</v>
      </c>
      <c r="D3891" t="s">
        <v>159</v>
      </c>
      <c r="E3891">
        <v>2</v>
      </c>
      <c r="F3891" t="s">
        <v>103</v>
      </c>
      <c r="G3891" t="s">
        <v>110</v>
      </c>
      <c r="H3891" s="5">
        <v>795</v>
      </c>
      <c r="I3891" s="5">
        <v>1583.65</v>
      </c>
      <c r="J3891" t="s">
        <v>140</v>
      </c>
      <c r="K3891" t="s">
        <v>106</v>
      </c>
      <c r="L3891">
        <v>4</v>
      </c>
      <c r="M3891">
        <v>0</v>
      </c>
      <c r="N3891">
        <v>5</v>
      </c>
      <c r="O3891" s="6">
        <v>0</v>
      </c>
      <c r="P3891" t="s">
        <v>107</v>
      </c>
      <c r="Q3891" t="s">
        <v>106</v>
      </c>
      <c r="R3891">
        <f>IF(F3891="Monthly",2,0)
+IF(E3891&lt;=6,2,0)
+IF(N3891&lt;=2,2,0)
+IF(L3891&gt;=4,2,0)
+IF(M3891&gt;=2,1,0)
+IF(H3891&gt;=_xlfn.PERCENTILE.INC($H$2:$H$10001,0.75),1,0)</f>
        <v>7</v>
      </c>
      <c r="S3891" t="str">
        <f>IF(R3891&gt;=7,"High",IF(R3891&gt;=4,"Medium","Low"))</f>
        <v>High</v>
      </c>
    </row>
    <row r="3892" spans="1:19">
      <c r="A3892" t="s">
        <v>4017</v>
      </c>
      <c r="B3892">
        <v>47</v>
      </c>
      <c r="C3892" t="s">
        <v>101</v>
      </c>
      <c r="D3892" t="s">
        <v>126</v>
      </c>
      <c r="E3892">
        <v>21</v>
      </c>
      <c r="F3892" t="s">
        <v>103</v>
      </c>
      <c r="G3892" t="s">
        <v>110</v>
      </c>
      <c r="H3892" s="5">
        <v>740</v>
      </c>
      <c r="I3892" s="5">
        <v>15901.49</v>
      </c>
      <c r="J3892" t="s">
        <v>115</v>
      </c>
      <c r="K3892" t="s">
        <v>106</v>
      </c>
      <c r="L3892">
        <v>3</v>
      </c>
      <c r="M3892">
        <v>4</v>
      </c>
      <c r="N3892">
        <v>2</v>
      </c>
      <c r="O3892" s="6">
        <v>0</v>
      </c>
      <c r="P3892" t="s">
        <v>107</v>
      </c>
      <c r="Q3892" t="s">
        <v>106</v>
      </c>
      <c r="R3892">
        <f>IF(F3892="Monthly",2,0)
+IF(E3892&lt;=6,2,0)
+IF(N3892&lt;=2,2,0)
+IF(L3892&gt;=4,2,0)
+IF(M3892&gt;=2,1,0)
+IF(H3892&gt;=_xlfn.PERCENTILE.INC($H$2:$H$10001,0.75),1,0)</f>
        <v>5</v>
      </c>
      <c r="S3892" t="str">
        <f>IF(R3892&gt;=7,"High",IF(R3892&gt;=4,"Medium","Low"))</f>
        <v>Medium</v>
      </c>
    </row>
    <row r="3893" spans="1:19">
      <c r="A3893" t="s">
        <v>4018</v>
      </c>
      <c r="B3893">
        <v>38</v>
      </c>
      <c r="C3893" t="s">
        <v>101</v>
      </c>
      <c r="D3893" t="s">
        <v>131</v>
      </c>
      <c r="E3893">
        <v>39</v>
      </c>
      <c r="F3893" t="s">
        <v>109</v>
      </c>
      <c r="G3893" t="s">
        <v>129</v>
      </c>
      <c r="H3893" s="5">
        <v>1046</v>
      </c>
      <c r="I3893" s="5">
        <v>40442.85</v>
      </c>
      <c r="J3893" t="s">
        <v>134</v>
      </c>
      <c r="K3893" t="s">
        <v>106</v>
      </c>
      <c r="L3893">
        <v>2</v>
      </c>
      <c r="M3893">
        <v>1</v>
      </c>
      <c r="N3893">
        <v>5</v>
      </c>
      <c r="O3893" s="6">
        <v>0</v>
      </c>
      <c r="P3893" t="s">
        <v>106</v>
      </c>
      <c r="Q3893" t="s">
        <v>107</v>
      </c>
      <c r="R3893">
        <f>IF(F3893="Monthly",2,0)
+IF(E3893&lt;=6,2,0)
+IF(N3893&lt;=2,2,0)
+IF(L3893&gt;=4,2,0)
+IF(M3893&gt;=2,1,0)
+IF(H3893&gt;=_xlfn.PERCENTILE.INC($H$2:$H$10001,0.75),1,0)</f>
        <v>1</v>
      </c>
      <c r="S3893" t="str">
        <f>IF(R3893&gt;=7,"High",IF(R3893&gt;=4,"Medium","Low"))</f>
        <v>Low</v>
      </c>
    </row>
    <row r="3894" spans="1:19">
      <c r="A3894" t="s">
        <v>4019</v>
      </c>
      <c r="B3894">
        <v>46</v>
      </c>
      <c r="C3894" t="s">
        <v>112</v>
      </c>
      <c r="D3894" t="s">
        <v>137</v>
      </c>
      <c r="E3894">
        <v>32</v>
      </c>
      <c r="F3894" t="s">
        <v>109</v>
      </c>
      <c r="G3894" t="s">
        <v>110</v>
      </c>
      <c r="H3894" s="5">
        <v>709</v>
      </c>
      <c r="I3894" s="5">
        <v>22433.62</v>
      </c>
      <c r="J3894" t="s">
        <v>134</v>
      </c>
      <c r="K3894" t="s">
        <v>106</v>
      </c>
      <c r="L3894">
        <v>0</v>
      </c>
      <c r="M3894">
        <v>0</v>
      </c>
      <c r="N3894">
        <v>5</v>
      </c>
      <c r="O3894" s="6">
        <v>0</v>
      </c>
      <c r="P3894" t="s">
        <v>106</v>
      </c>
      <c r="Q3894" t="s">
        <v>107</v>
      </c>
      <c r="R3894">
        <f>IF(F3894="Monthly",2,0)
+IF(E3894&lt;=6,2,0)
+IF(N3894&lt;=2,2,0)
+IF(L3894&gt;=4,2,0)
+IF(M3894&gt;=2,1,0)
+IF(H3894&gt;=_xlfn.PERCENTILE.INC($H$2:$H$10001,0.75),1,0)</f>
        <v>0</v>
      </c>
      <c r="S3894" t="str">
        <f>IF(R3894&gt;=7,"High",IF(R3894&gt;=4,"Medium","Low"))</f>
        <v>Low</v>
      </c>
    </row>
    <row r="3895" spans="1:19">
      <c r="A3895" t="s">
        <v>4020</v>
      </c>
      <c r="B3895">
        <v>34</v>
      </c>
      <c r="C3895" t="s">
        <v>101</v>
      </c>
      <c r="D3895" t="s">
        <v>137</v>
      </c>
      <c r="E3895">
        <v>14</v>
      </c>
      <c r="F3895" t="s">
        <v>103</v>
      </c>
      <c r="G3895" t="s">
        <v>104</v>
      </c>
      <c r="H3895" s="5">
        <v>462</v>
      </c>
      <c r="I3895" s="5">
        <f>RawCustomerTable[[#This Row],[Monthly_Charges]]*RawCustomerTable[[#This Row],[Tenure_Months]]*(1-RawCustomerTable[[#This Row],[Discount_Percent]]/100)</f>
        <v>6468</v>
      </c>
      <c r="J3895" t="s">
        <v>115</v>
      </c>
      <c r="K3895" t="s">
        <v>106</v>
      </c>
      <c r="L3895">
        <v>0</v>
      </c>
      <c r="M3895">
        <v>0</v>
      </c>
      <c r="N3895">
        <v>5</v>
      </c>
      <c r="O3895" s="6">
        <v>0</v>
      </c>
      <c r="P3895" t="s">
        <v>107</v>
      </c>
      <c r="Q3895" t="s">
        <v>107</v>
      </c>
      <c r="R3895">
        <f>IF(F3895="Monthly",2,0)
+IF(E3895&lt;=6,2,0)
+IF(N3895&lt;=2,2,0)
+IF(L3895&gt;=4,2,0)
+IF(M3895&gt;=2,1,0)
+IF(H3895&gt;=_xlfn.PERCENTILE.INC($H$2:$H$10001,0.75),1,0)</f>
        <v>2</v>
      </c>
      <c r="S3895" t="str">
        <f>IF(R3895&gt;=7,"High",IF(R3895&gt;=4,"Medium","Low"))</f>
        <v>Low</v>
      </c>
    </row>
    <row r="3896" spans="1:19">
      <c r="A3896" t="s">
        <v>4021</v>
      </c>
      <c r="B3896">
        <v>35</v>
      </c>
      <c r="C3896" t="s">
        <v>112</v>
      </c>
      <c r="D3896" t="s">
        <v>102</v>
      </c>
      <c r="E3896">
        <v>14</v>
      </c>
      <c r="F3896" t="s">
        <v>103</v>
      </c>
      <c r="G3896" t="s">
        <v>104</v>
      </c>
      <c r="H3896" s="5">
        <v>564</v>
      </c>
      <c r="I3896" s="5">
        <v>8076.72</v>
      </c>
      <c r="J3896" t="s">
        <v>134</v>
      </c>
      <c r="K3896" t="s">
        <v>107</v>
      </c>
      <c r="L3896">
        <v>0</v>
      </c>
      <c r="M3896">
        <v>0</v>
      </c>
      <c r="N3896">
        <v>5</v>
      </c>
      <c r="O3896" s="6">
        <v>0</v>
      </c>
      <c r="P3896" t="s">
        <v>107</v>
      </c>
      <c r="Q3896" t="s">
        <v>107</v>
      </c>
      <c r="R3896">
        <f>IF(F3896="Monthly",2,0)
+IF(E3896&lt;=6,2,0)
+IF(N3896&lt;=2,2,0)
+IF(L3896&gt;=4,2,0)
+IF(M3896&gt;=2,1,0)
+IF(H3896&gt;=_xlfn.PERCENTILE.INC($H$2:$H$10001,0.75),1,0)</f>
        <v>2</v>
      </c>
      <c r="S3896" t="str">
        <f>IF(R3896&gt;=7,"High",IF(R3896&gt;=4,"Medium","Low"))</f>
        <v>Low</v>
      </c>
    </row>
    <row r="3897" spans="1:19">
      <c r="A3897" t="s">
        <v>4022</v>
      </c>
      <c r="B3897">
        <v>32</v>
      </c>
      <c r="C3897" t="s">
        <v>101</v>
      </c>
      <c r="D3897" t="s">
        <v>159</v>
      </c>
      <c r="E3897">
        <v>61</v>
      </c>
      <c r="F3897" t="s">
        <v>103</v>
      </c>
      <c r="G3897" t="s">
        <v>104</v>
      </c>
      <c r="H3897" s="5">
        <v>501</v>
      </c>
      <c r="I3897" s="5">
        <v>30956.81</v>
      </c>
      <c r="J3897" t="s">
        <v>134</v>
      </c>
      <c r="K3897" t="s">
        <v>106</v>
      </c>
      <c r="L3897">
        <v>1</v>
      </c>
      <c r="M3897">
        <v>0</v>
      </c>
      <c r="N3897">
        <v>5</v>
      </c>
      <c r="O3897" s="6">
        <v>0</v>
      </c>
      <c r="P3897" t="s">
        <v>107</v>
      </c>
      <c r="Q3897" t="s">
        <v>107</v>
      </c>
      <c r="R3897">
        <f>IF(F3897="Monthly",2,0)
+IF(E3897&lt;=6,2,0)
+IF(N3897&lt;=2,2,0)
+IF(L3897&gt;=4,2,0)
+IF(M3897&gt;=2,1,0)
+IF(H3897&gt;=_xlfn.PERCENTILE.INC($H$2:$H$10001,0.75),1,0)</f>
        <v>2</v>
      </c>
      <c r="S3897" t="str">
        <f>IF(R3897&gt;=7,"High",IF(R3897&gt;=4,"Medium","Low"))</f>
        <v>Low</v>
      </c>
    </row>
    <row r="3898" spans="1:19">
      <c r="A3898" t="s">
        <v>4023</v>
      </c>
      <c r="B3898">
        <v>22</v>
      </c>
      <c r="C3898" t="s">
        <v>101</v>
      </c>
      <c r="D3898" t="s">
        <v>102</v>
      </c>
      <c r="E3898">
        <v>47</v>
      </c>
      <c r="F3898" t="s">
        <v>109</v>
      </c>
      <c r="G3898" t="s">
        <v>110</v>
      </c>
      <c r="H3898" s="5">
        <v>799</v>
      </c>
      <c r="I3898" s="5">
        <v>38399.08</v>
      </c>
      <c r="J3898" t="s">
        <v>105</v>
      </c>
      <c r="K3898" t="s">
        <v>106</v>
      </c>
      <c r="L3898">
        <v>0</v>
      </c>
      <c r="M3898">
        <v>0</v>
      </c>
      <c r="N3898">
        <v>5</v>
      </c>
      <c r="O3898" s="6">
        <v>0</v>
      </c>
      <c r="P3898" t="s">
        <v>106</v>
      </c>
      <c r="Q3898" t="s">
        <v>107</v>
      </c>
      <c r="R3898">
        <f>IF(F3898="Monthly",2,0)
+IF(E3898&lt;=6,2,0)
+IF(N3898&lt;=2,2,0)
+IF(L3898&gt;=4,2,0)
+IF(M3898&gt;=2,1,0)
+IF(H3898&gt;=_xlfn.PERCENTILE.INC($H$2:$H$10001,0.75),1,0)</f>
        <v>1</v>
      </c>
      <c r="S3898" t="str">
        <f>IF(R3898&gt;=7,"High",IF(R3898&gt;=4,"Medium","Low"))</f>
        <v>Low</v>
      </c>
    </row>
    <row r="3899" spans="1:19">
      <c r="A3899" t="s">
        <v>4024</v>
      </c>
      <c r="B3899">
        <v>45</v>
      </c>
      <c r="C3899" t="s">
        <v>101</v>
      </c>
      <c r="D3899" t="s">
        <v>131</v>
      </c>
      <c r="E3899">
        <v>31</v>
      </c>
      <c r="F3899" t="s">
        <v>109</v>
      </c>
      <c r="G3899" t="s">
        <v>110</v>
      </c>
      <c r="H3899" s="5">
        <v>812</v>
      </c>
      <c r="I3899" s="5">
        <v>22164.11</v>
      </c>
      <c r="J3899" t="s">
        <v>117</v>
      </c>
      <c r="K3899" t="s">
        <v>106</v>
      </c>
      <c r="L3899">
        <v>2</v>
      </c>
      <c r="M3899">
        <v>0</v>
      </c>
      <c r="N3899">
        <v>4</v>
      </c>
      <c r="O3899" s="6">
        <v>10</v>
      </c>
      <c r="P3899" t="s">
        <v>107</v>
      </c>
      <c r="Q3899" t="s">
        <v>107</v>
      </c>
      <c r="R3899">
        <f>IF(F3899="Monthly",2,0)
+IF(E3899&lt;=6,2,0)
+IF(N3899&lt;=2,2,0)
+IF(L3899&gt;=4,2,0)
+IF(M3899&gt;=2,1,0)
+IF(H3899&gt;=_xlfn.PERCENTILE.INC($H$2:$H$10001,0.75),1,0)</f>
        <v>1</v>
      </c>
      <c r="S3899" t="str">
        <f>IF(R3899&gt;=7,"High",IF(R3899&gt;=4,"Medium","Low"))</f>
        <v>Low</v>
      </c>
    </row>
    <row r="3900" spans="1:19">
      <c r="A3900" t="s">
        <v>4025</v>
      </c>
      <c r="B3900">
        <v>27</v>
      </c>
      <c r="C3900" t="s">
        <v>101</v>
      </c>
      <c r="D3900" t="s">
        <v>137</v>
      </c>
      <c r="E3900">
        <v>48</v>
      </c>
      <c r="F3900" t="s">
        <v>103</v>
      </c>
      <c r="G3900" t="s">
        <v>104</v>
      </c>
      <c r="H3900" s="5">
        <v>434</v>
      </c>
      <c r="I3900" s="5">
        <v>21336.67</v>
      </c>
      <c r="J3900" t="s">
        <v>105</v>
      </c>
      <c r="K3900" t="s">
        <v>107</v>
      </c>
      <c r="L3900">
        <v>0</v>
      </c>
      <c r="M3900">
        <v>0</v>
      </c>
      <c r="N3900">
        <v>5</v>
      </c>
      <c r="O3900" s="6">
        <v>0</v>
      </c>
      <c r="P3900" t="s">
        <v>106</v>
      </c>
      <c r="Q3900" t="s">
        <v>107</v>
      </c>
      <c r="R3900">
        <f>IF(F3900="Monthly",2,0)
+IF(E3900&lt;=6,2,0)
+IF(N3900&lt;=2,2,0)
+IF(L3900&gt;=4,2,0)
+IF(M3900&gt;=2,1,0)
+IF(H3900&gt;=_xlfn.PERCENTILE.INC($H$2:$H$10001,0.75),1,0)</f>
        <v>2</v>
      </c>
      <c r="S3900" t="str">
        <f>IF(R3900&gt;=7,"High",IF(R3900&gt;=4,"Medium","Low"))</f>
        <v>Low</v>
      </c>
    </row>
    <row r="3901" spans="1:19">
      <c r="A3901" t="s">
        <v>4026</v>
      </c>
      <c r="B3901">
        <v>48</v>
      </c>
      <c r="C3901" t="s">
        <v>101</v>
      </c>
      <c r="D3901" t="s">
        <v>137</v>
      </c>
      <c r="E3901">
        <v>48</v>
      </c>
      <c r="F3901" t="s">
        <v>121</v>
      </c>
      <c r="G3901" t="s">
        <v>110</v>
      </c>
      <c r="H3901" s="5">
        <v>790</v>
      </c>
      <c r="I3901" s="5">
        <v>38775.19</v>
      </c>
      <c r="J3901" t="s">
        <v>105</v>
      </c>
      <c r="K3901" t="s">
        <v>106</v>
      </c>
      <c r="L3901">
        <v>4</v>
      </c>
      <c r="M3901">
        <v>2</v>
      </c>
      <c r="N3901">
        <v>4</v>
      </c>
      <c r="O3901" s="6">
        <v>0</v>
      </c>
      <c r="P3901" t="s">
        <v>107</v>
      </c>
      <c r="Q3901" t="s">
        <v>107</v>
      </c>
      <c r="R3901">
        <f>IF(F3901="Monthly",2,0)
+IF(E3901&lt;=6,2,0)
+IF(N3901&lt;=2,2,0)
+IF(L3901&gt;=4,2,0)
+IF(M3901&gt;=2,1,0)
+IF(H3901&gt;=_xlfn.PERCENTILE.INC($H$2:$H$10001,0.75),1,0)</f>
        <v>3</v>
      </c>
      <c r="S3901" t="str">
        <f>IF(R3901&gt;=7,"High",IF(R3901&gt;=4,"Medium","Low"))</f>
        <v>Low</v>
      </c>
    </row>
    <row r="3902" spans="1:19">
      <c r="A3902" t="s">
        <v>4027</v>
      </c>
      <c r="B3902">
        <v>25</v>
      </c>
      <c r="C3902" t="s">
        <v>101</v>
      </c>
      <c r="D3902" t="s">
        <v>133</v>
      </c>
      <c r="E3902">
        <v>14</v>
      </c>
      <c r="F3902" t="s">
        <v>103</v>
      </c>
      <c r="G3902" t="s">
        <v>104</v>
      </c>
      <c r="H3902" s="5">
        <v>506</v>
      </c>
      <c r="I3902" s="5">
        <v>7051.51</v>
      </c>
      <c r="J3902" t="s">
        <v>105</v>
      </c>
      <c r="K3902" t="s">
        <v>106</v>
      </c>
      <c r="L3902">
        <v>1</v>
      </c>
      <c r="M3902">
        <v>0</v>
      </c>
      <c r="N3902">
        <v>5</v>
      </c>
      <c r="O3902" s="6">
        <v>0</v>
      </c>
      <c r="P3902" t="s">
        <v>107</v>
      </c>
      <c r="Q3902" t="s">
        <v>107</v>
      </c>
      <c r="R3902">
        <f>IF(F3902="Monthly",2,0)
+IF(E3902&lt;=6,2,0)
+IF(N3902&lt;=2,2,0)
+IF(L3902&gt;=4,2,0)
+IF(M3902&gt;=2,1,0)
+IF(H3902&gt;=_xlfn.PERCENTILE.INC($H$2:$H$10001,0.75),1,0)</f>
        <v>2</v>
      </c>
      <c r="S3902" t="str">
        <f>IF(R3902&gt;=7,"High",IF(R3902&gt;=4,"Medium","Low"))</f>
        <v>Low</v>
      </c>
    </row>
    <row r="3903" spans="1:19">
      <c r="A3903" t="s">
        <v>4028</v>
      </c>
      <c r="B3903">
        <v>34</v>
      </c>
      <c r="C3903" t="s">
        <v>112</v>
      </c>
      <c r="D3903" t="s">
        <v>119</v>
      </c>
      <c r="E3903">
        <v>70</v>
      </c>
      <c r="F3903" t="s">
        <v>103</v>
      </c>
      <c r="G3903" t="s">
        <v>129</v>
      </c>
      <c r="H3903" s="5">
        <v>976</v>
      </c>
      <c r="I3903" s="5">
        <v>66913.56</v>
      </c>
      <c r="J3903" t="s">
        <v>105</v>
      </c>
      <c r="K3903" t="s">
        <v>106</v>
      </c>
      <c r="L3903">
        <v>0</v>
      </c>
      <c r="M3903">
        <v>0</v>
      </c>
      <c r="N3903">
        <v>4</v>
      </c>
      <c r="O3903" s="6">
        <v>0</v>
      </c>
      <c r="P3903" t="s">
        <v>107</v>
      </c>
      <c r="Q3903" t="s">
        <v>107</v>
      </c>
      <c r="R3903">
        <f>IF(F3903="Monthly",2,0)
+IF(E3903&lt;=6,2,0)
+IF(N3903&lt;=2,2,0)
+IF(L3903&gt;=4,2,0)
+IF(M3903&gt;=2,1,0)
+IF(H3903&gt;=_xlfn.PERCENTILE.INC($H$2:$H$10001,0.75),1,0)</f>
        <v>3</v>
      </c>
      <c r="S3903" t="str">
        <f>IF(R3903&gt;=7,"High",IF(R3903&gt;=4,"Medium","Low"))</f>
        <v>Low</v>
      </c>
    </row>
    <row r="3904" spans="1:19">
      <c r="A3904" t="s">
        <v>4029</v>
      </c>
      <c r="B3904">
        <v>45</v>
      </c>
      <c r="C3904" t="s">
        <v>101</v>
      </c>
      <c r="D3904" t="s">
        <v>126</v>
      </c>
      <c r="E3904">
        <v>13</v>
      </c>
      <c r="F3904" t="s">
        <v>103</v>
      </c>
      <c r="G3904" t="s">
        <v>104</v>
      </c>
      <c r="H3904" s="5">
        <v>437</v>
      </c>
      <c r="I3904" s="5">
        <v>5560.76</v>
      </c>
      <c r="J3904" t="s">
        <v>134</v>
      </c>
      <c r="K3904" t="s">
        <v>106</v>
      </c>
      <c r="L3904">
        <v>0</v>
      </c>
      <c r="M3904">
        <v>0</v>
      </c>
      <c r="N3904">
        <v>4</v>
      </c>
      <c r="O3904" s="6">
        <v>0</v>
      </c>
      <c r="P3904" t="s">
        <v>106</v>
      </c>
      <c r="Q3904" t="s">
        <v>107</v>
      </c>
      <c r="R3904">
        <f>IF(F3904="Monthly",2,0)
+IF(E3904&lt;=6,2,0)
+IF(N3904&lt;=2,2,0)
+IF(L3904&gt;=4,2,0)
+IF(M3904&gt;=2,1,0)
+IF(H3904&gt;=_xlfn.PERCENTILE.INC($H$2:$H$10001,0.75),1,0)</f>
        <v>2</v>
      </c>
      <c r="S3904" t="str">
        <f>IF(R3904&gt;=7,"High",IF(R3904&gt;=4,"Medium","Low"))</f>
        <v>Low</v>
      </c>
    </row>
    <row r="3905" spans="1:19">
      <c r="A3905" t="s">
        <v>4030</v>
      </c>
      <c r="B3905">
        <v>35</v>
      </c>
      <c r="C3905" t="s">
        <v>101</v>
      </c>
      <c r="D3905" t="s">
        <v>113</v>
      </c>
      <c r="E3905">
        <v>30</v>
      </c>
      <c r="F3905" t="s">
        <v>103</v>
      </c>
      <c r="G3905" t="s">
        <v>129</v>
      </c>
      <c r="H3905" s="5">
        <v>990</v>
      </c>
      <c r="I3905" s="5">
        <v>30127.75</v>
      </c>
      <c r="J3905" t="s">
        <v>117</v>
      </c>
      <c r="K3905" t="s">
        <v>106</v>
      </c>
      <c r="L3905">
        <v>1</v>
      </c>
      <c r="M3905">
        <v>0</v>
      </c>
      <c r="N3905">
        <v>5</v>
      </c>
      <c r="O3905" s="6">
        <v>0</v>
      </c>
      <c r="P3905" t="s">
        <v>106</v>
      </c>
      <c r="Q3905" t="s">
        <v>107</v>
      </c>
      <c r="R3905">
        <f>IF(F3905="Monthly",2,0)
+IF(E3905&lt;=6,2,0)
+IF(N3905&lt;=2,2,0)
+IF(L3905&gt;=4,2,0)
+IF(M3905&gt;=2,1,0)
+IF(H3905&gt;=_xlfn.PERCENTILE.INC($H$2:$H$10001,0.75),1,0)</f>
        <v>3</v>
      </c>
      <c r="S3905" t="str">
        <f>IF(R3905&gt;=7,"High",IF(R3905&gt;=4,"Medium","Low"))</f>
        <v>Low</v>
      </c>
    </row>
    <row r="3906" spans="1:19">
      <c r="A3906" t="s">
        <v>4031</v>
      </c>
      <c r="B3906">
        <v>45</v>
      </c>
      <c r="C3906" t="s">
        <v>112</v>
      </c>
      <c r="D3906" t="s">
        <v>119</v>
      </c>
      <c r="E3906">
        <v>55</v>
      </c>
      <c r="F3906" t="s">
        <v>121</v>
      </c>
      <c r="G3906" t="s">
        <v>104</v>
      </c>
      <c r="H3906" s="5">
        <v>523</v>
      </c>
      <c r="I3906" s="5">
        <v>24499.81</v>
      </c>
      <c r="J3906" t="s">
        <v>134</v>
      </c>
      <c r="K3906" t="s">
        <v>107</v>
      </c>
      <c r="L3906">
        <v>1</v>
      </c>
      <c r="M3906">
        <v>0</v>
      </c>
      <c r="N3906">
        <v>5</v>
      </c>
      <c r="O3906" s="6">
        <v>15</v>
      </c>
      <c r="P3906" t="s">
        <v>107</v>
      </c>
      <c r="Q3906" t="s">
        <v>107</v>
      </c>
      <c r="R3906">
        <f>IF(F3906="Monthly",2,0)
+IF(E3906&lt;=6,2,0)
+IF(N3906&lt;=2,2,0)
+IF(L3906&gt;=4,2,0)
+IF(M3906&gt;=2,1,0)
+IF(H3906&gt;=_xlfn.PERCENTILE.INC($H$2:$H$10001,0.75),1,0)</f>
        <v>0</v>
      </c>
      <c r="S3906" t="str">
        <f>IF(R3906&gt;=7,"High",IF(R3906&gt;=4,"Medium","Low"))</f>
        <v>Low</v>
      </c>
    </row>
    <row r="3907" spans="1:19">
      <c r="A3907" t="s">
        <v>4032</v>
      </c>
      <c r="B3907">
        <v>43</v>
      </c>
      <c r="C3907" t="s">
        <v>112</v>
      </c>
      <c r="D3907" t="s">
        <v>131</v>
      </c>
      <c r="E3907">
        <v>41</v>
      </c>
      <c r="F3907" t="s">
        <v>103</v>
      </c>
      <c r="G3907" t="s">
        <v>110</v>
      </c>
      <c r="H3907" s="5">
        <v>823</v>
      </c>
      <c r="I3907" s="5">
        <v>32918.339999999997</v>
      </c>
      <c r="J3907" t="s">
        <v>115</v>
      </c>
      <c r="K3907" t="s">
        <v>106</v>
      </c>
      <c r="L3907">
        <v>1</v>
      </c>
      <c r="M3907">
        <v>0</v>
      </c>
      <c r="N3907">
        <v>5</v>
      </c>
      <c r="O3907" s="6">
        <v>0</v>
      </c>
      <c r="P3907" t="s">
        <v>107</v>
      </c>
      <c r="Q3907" t="s">
        <v>106</v>
      </c>
      <c r="R3907">
        <f>IF(F3907="Monthly",2,0)
+IF(E3907&lt;=6,2,0)
+IF(N3907&lt;=2,2,0)
+IF(L3907&gt;=4,2,0)
+IF(M3907&gt;=2,1,0)
+IF(H3907&gt;=_xlfn.PERCENTILE.INC($H$2:$H$10001,0.75),1,0)</f>
        <v>3</v>
      </c>
      <c r="S3907" t="str">
        <f>IF(R3907&gt;=7,"High",IF(R3907&gt;=4,"Medium","Low"))</f>
        <v>Low</v>
      </c>
    </row>
    <row r="3908" spans="1:19">
      <c r="A3908" t="s">
        <v>4033</v>
      </c>
      <c r="B3908">
        <v>18</v>
      </c>
      <c r="C3908" t="s">
        <v>101</v>
      </c>
      <c r="D3908" t="s">
        <v>137</v>
      </c>
      <c r="E3908">
        <v>19</v>
      </c>
      <c r="F3908" t="s">
        <v>103</v>
      </c>
      <c r="G3908" t="s">
        <v>129</v>
      </c>
      <c r="H3908" s="5">
        <v>1024</v>
      </c>
      <c r="I3908" s="5">
        <v>19363.8</v>
      </c>
      <c r="J3908" t="s">
        <v>140</v>
      </c>
      <c r="K3908" t="s">
        <v>106</v>
      </c>
      <c r="L3908">
        <v>0</v>
      </c>
      <c r="M3908">
        <v>0</v>
      </c>
      <c r="N3908">
        <v>5</v>
      </c>
      <c r="O3908" s="6">
        <v>0</v>
      </c>
      <c r="P3908" t="s">
        <v>107</v>
      </c>
      <c r="Q3908" t="s">
        <v>107</v>
      </c>
      <c r="R3908">
        <f>IF(F3908="Monthly",2,0)
+IF(E3908&lt;=6,2,0)
+IF(N3908&lt;=2,2,0)
+IF(L3908&gt;=4,2,0)
+IF(M3908&gt;=2,1,0)
+IF(H3908&gt;=_xlfn.PERCENTILE.INC($H$2:$H$10001,0.75),1,0)</f>
        <v>3</v>
      </c>
      <c r="S3908" t="str">
        <f>IF(R3908&gt;=7,"High",IF(R3908&gt;=4,"Medium","Low"))</f>
        <v>Low</v>
      </c>
    </row>
    <row r="3909" spans="1:19">
      <c r="A3909" t="s">
        <v>4034</v>
      </c>
      <c r="B3909">
        <v>64</v>
      </c>
      <c r="C3909" t="s">
        <v>112</v>
      </c>
      <c r="D3909" t="s">
        <v>159</v>
      </c>
      <c r="E3909">
        <v>51</v>
      </c>
      <c r="F3909" t="s">
        <v>121</v>
      </c>
      <c r="G3909" t="s">
        <v>104</v>
      </c>
      <c r="H3909" s="5">
        <v>538</v>
      </c>
      <c r="I3909" s="5">
        <v>27370.71</v>
      </c>
      <c r="J3909" t="s">
        <v>105</v>
      </c>
      <c r="K3909" t="s">
        <v>106</v>
      </c>
      <c r="L3909">
        <v>2</v>
      </c>
      <c r="M3909">
        <v>1</v>
      </c>
      <c r="N3909">
        <v>4</v>
      </c>
      <c r="O3909" s="6">
        <v>0</v>
      </c>
      <c r="P3909" t="s">
        <v>106</v>
      </c>
      <c r="Q3909" t="s">
        <v>107</v>
      </c>
      <c r="R3909">
        <f>IF(F3909="Monthly",2,0)
+IF(E3909&lt;=6,2,0)
+IF(N3909&lt;=2,2,0)
+IF(L3909&gt;=4,2,0)
+IF(M3909&gt;=2,1,0)
+IF(H3909&gt;=_xlfn.PERCENTILE.INC($H$2:$H$10001,0.75),1,0)</f>
        <v>0</v>
      </c>
      <c r="S3909" t="str">
        <f>IF(R3909&gt;=7,"High",IF(R3909&gt;=4,"Medium","Low"))</f>
        <v>Low</v>
      </c>
    </row>
    <row r="3910" spans="1:19">
      <c r="A3910" t="s">
        <v>4035</v>
      </c>
      <c r="B3910">
        <v>25</v>
      </c>
      <c r="C3910" t="s">
        <v>112</v>
      </c>
      <c r="D3910" t="s">
        <v>119</v>
      </c>
      <c r="E3910">
        <v>46</v>
      </c>
      <c r="F3910" t="s">
        <v>103</v>
      </c>
      <c r="G3910" t="s">
        <v>129</v>
      </c>
      <c r="H3910" s="5">
        <v>1019</v>
      </c>
      <c r="I3910" s="5">
        <v>46863.42</v>
      </c>
      <c r="J3910" t="s">
        <v>117</v>
      </c>
      <c r="K3910" t="s">
        <v>106</v>
      </c>
      <c r="L3910">
        <v>0</v>
      </c>
      <c r="M3910">
        <v>0</v>
      </c>
      <c r="N3910">
        <v>5</v>
      </c>
      <c r="O3910" s="6">
        <v>0</v>
      </c>
      <c r="P3910" t="s">
        <v>106</v>
      </c>
      <c r="Q3910" t="s">
        <v>107</v>
      </c>
      <c r="R3910">
        <f>IF(F3910="Monthly",2,0)
+IF(E3910&lt;=6,2,0)
+IF(N3910&lt;=2,2,0)
+IF(L3910&gt;=4,2,0)
+IF(M3910&gt;=2,1,0)
+IF(H3910&gt;=_xlfn.PERCENTILE.INC($H$2:$H$10001,0.75),1,0)</f>
        <v>3</v>
      </c>
      <c r="S3910" t="str">
        <f>IF(R3910&gt;=7,"High",IF(R3910&gt;=4,"Medium","Low"))</f>
        <v>Low</v>
      </c>
    </row>
    <row r="3911" spans="1:19">
      <c r="A3911" t="s">
        <v>4036</v>
      </c>
      <c r="B3911">
        <v>24</v>
      </c>
      <c r="C3911" t="s">
        <v>112</v>
      </c>
      <c r="D3911" t="s">
        <v>128</v>
      </c>
      <c r="E3911">
        <v>56</v>
      </c>
      <c r="F3911" t="s">
        <v>109</v>
      </c>
      <c r="G3911" t="s">
        <v>129</v>
      </c>
      <c r="H3911" s="5">
        <v>1054</v>
      </c>
      <c r="I3911" s="5">
        <v>57832.04</v>
      </c>
      <c r="J3911" t="s">
        <v>117</v>
      </c>
      <c r="K3911" t="s">
        <v>106</v>
      </c>
      <c r="L3911">
        <v>1</v>
      </c>
      <c r="M3911">
        <v>0</v>
      </c>
      <c r="N3911">
        <v>5</v>
      </c>
      <c r="O3911" s="6">
        <v>0</v>
      </c>
      <c r="P3911" t="s">
        <v>107</v>
      </c>
      <c r="Q3911" t="s">
        <v>107</v>
      </c>
      <c r="R3911">
        <f>IF(F3911="Monthly",2,0)
+IF(E3911&lt;=6,2,0)
+IF(N3911&lt;=2,2,0)
+IF(L3911&gt;=4,2,0)
+IF(M3911&gt;=2,1,0)
+IF(H3911&gt;=_xlfn.PERCENTILE.INC($H$2:$H$10001,0.75),1,0)</f>
        <v>1</v>
      </c>
      <c r="S3911" t="str">
        <f>IF(R3911&gt;=7,"High",IF(R3911&gt;=4,"Medium","Low"))</f>
        <v>Low</v>
      </c>
    </row>
    <row r="3912" spans="1:19">
      <c r="A3912" t="s">
        <v>4037</v>
      </c>
      <c r="B3912">
        <v>44</v>
      </c>
      <c r="C3912" t="s">
        <v>112</v>
      </c>
      <c r="D3912" t="s">
        <v>126</v>
      </c>
      <c r="E3912">
        <v>34</v>
      </c>
      <c r="F3912" t="s">
        <v>121</v>
      </c>
      <c r="G3912" t="s">
        <v>129</v>
      </c>
      <c r="H3912" s="5">
        <v>963</v>
      </c>
      <c r="I3912" s="5">
        <v>28821.43</v>
      </c>
      <c r="J3912" t="s">
        <v>115</v>
      </c>
      <c r="K3912" t="s">
        <v>106</v>
      </c>
      <c r="L3912">
        <v>6</v>
      </c>
      <c r="M3912">
        <v>2</v>
      </c>
      <c r="N3912">
        <v>3</v>
      </c>
      <c r="O3912" s="6">
        <v>10</v>
      </c>
      <c r="P3912" t="s">
        <v>107</v>
      </c>
      <c r="Q3912" t="s">
        <v>107</v>
      </c>
      <c r="R3912">
        <f>IF(F3912="Monthly",2,0)
+IF(E3912&lt;=6,2,0)
+IF(N3912&lt;=2,2,0)
+IF(L3912&gt;=4,2,0)
+IF(M3912&gt;=2,1,0)
+IF(H3912&gt;=_xlfn.PERCENTILE.INC($H$2:$H$10001,0.75),1,0)</f>
        <v>4</v>
      </c>
      <c r="S3912" t="str">
        <f>IF(R3912&gt;=7,"High",IF(R3912&gt;=4,"Medium","Low"))</f>
        <v>Medium</v>
      </c>
    </row>
    <row r="3913" spans="1:19">
      <c r="A3913" t="s">
        <v>4038</v>
      </c>
      <c r="B3913">
        <v>23</v>
      </c>
      <c r="C3913" t="s">
        <v>112</v>
      </c>
      <c r="D3913" t="s">
        <v>133</v>
      </c>
      <c r="E3913">
        <v>67</v>
      </c>
      <c r="F3913" t="s">
        <v>103</v>
      </c>
      <c r="G3913" t="s">
        <v>110</v>
      </c>
      <c r="H3913" s="5">
        <v>794</v>
      </c>
      <c r="I3913" s="5">
        <v>52462.32</v>
      </c>
      <c r="J3913" t="s">
        <v>134</v>
      </c>
      <c r="K3913" t="s">
        <v>106</v>
      </c>
      <c r="L3913">
        <v>1</v>
      </c>
      <c r="M3913">
        <v>0</v>
      </c>
      <c r="N3913">
        <v>5</v>
      </c>
      <c r="O3913" s="6">
        <v>0</v>
      </c>
      <c r="P3913" t="s">
        <v>107</v>
      </c>
      <c r="Q3913" t="s">
        <v>107</v>
      </c>
      <c r="R3913">
        <f>IF(F3913="Monthly",2,0)
+IF(E3913&lt;=6,2,0)
+IF(N3913&lt;=2,2,0)
+IF(L3913&gt;=4,2,0)
+IF(M3913&gt;=2,1,0)
+IF(H3913&gt;=_xlfn.PERCENTILE.INC($H$2:$H$10001,0.75),1,0)</f>
        <v>3</v>
      </c>
      <c r="S3913" t="str">
        <f>IF(R3913&gt;=7,"High",IF(R3913&gt;=4,"Medium","Low"))</f>
        <v>Low</v>
      </c>
    </row>
    <row r="3914" spans="1:19">
      <c r="A3914" t="s">
        <v>4039</v>
      </c>
      <c r="B3914">
        <v>37</v>
      </c>
      <c r="C3914" t="s">
        <v>101</v>
      </c>
      <c r="D3914" t="s">
        <v>131</v>
      </c>
      <c r="E3914">
        <v>61</v>
      </c>
      <c r="F3914" t="s">
        <v>109</v>
      </c>
      <c r="G3914" t="s">
        <v>104</v>
      </c>
      <c r="H3914" s="5">
        <v>562</v>
      </c>
      <c r="I3914" s="5">
        <v>32166.39</v>
      </c>
      <c r="J3914" t="s">
        <v>105</v>
      </c>
      <c r="K3914" t="s">
        <v>106</v>
      </c>
      <c r="L3914">
        <v>0</v>
      </c>
      <c r="M3914">
        <v>0</v>
      </c>
      <c r="N3914">
        <v>5</v>
      </c>
      <c r="O3914" s="6">
        <v>5</v>
      </c>
      <c r="P3914" t="s">
        <v>107</v>
      </c>
      <c r="Q3914" t="s">
        <v>107</v>
      </c>
      <c r="R3914">
        <f>IF(F3914="Monthly",2,0)
+IF(E3914&lt;=6,2,0)
+IF(N3914&lt;=2,2,0)
+IF(L3914&gt;=4,2,0)
+IF(M3914&gt;=2,1,0)
+IF(H3914&gt;=_xlfn.PERCENTILE.INC($H$2:$H$10001,0.75),1,0)</f>
        <v>0</v>
      </c>
      <c r="S3914" t="str">
        <f>IF(R3914&gt;=7,"High",IF(R3914&gt;=4,"Medium","Low"))</f>
        <v>Low</v>
      </c>
    </row>
    <row r="3915" spans="1:19">
      <c r="A3915" t="s">
        <v>4040</v>
      </c>
      <c r="B3915">
        <v>28</v>
      </c>
      <c r="C3915" t="s">
        <v>101</v>
      </c>
      <c r="D3915" t="s">
        <v>131</v>
      </c>
      <c r="E3915">
        <v>44</v>
      </c>
      <c r="F3915" t="s">
        <v>103</v>
      </c>
      <c r="G3915" t="s">
        <v>129</v>
      </c>
      <c r="H3915" s="5">
        <v>1038</v>
      </c>
      <c r="I3915" s="5">
        <v>46037.91</v>
      </c>
      <c r="J3915" t="s">
        <v>117</v>
      </c>
      <c r="K3915" t="s">
        <v>106</v>
      </c>
      <c r="L3915">
        <v>0</v>
      </c>
      <c r="M3915">
        <v>0</v>
      </c>
      <c r="N3915">
        <v>5</v>
      </c>
      <c r="O3915" s="6">
        <v>0</v>
      </c>
      <c r="P3915" t="s">
        <v>107</v>
      </c>
      <c r="Q3915" t="s">
        <v>107</v>
      </c>
      <c r="R3915">
        <f>IF(F3915="Monthly",2,0)
+IF(E3915&lt;=6,2,0)
+IF(N3915&lt;=2,2,0)
+IF(L3915&gt;=4,2,0)
+IF(M3915&gt;=2,1,0)
+IF(H3915&gt;=_xlfn.PERCENTILE.INC($H$2:$H$10001,0.75),1,0)</f>
        <v>3</v>
      </c>
      <c r="S3915" t="str">
        <f>IF(R3915&gt;=7,"High",IF(R3915&gt;=4,"Medium","Low"))</f>
        <v>Low</v>
      </c>
    </row>
    <row r="3916" spans="1:19">
      <c r="A3916" t="s">
        <v>4041</v>
      </c>
      <c r="B3916">
        <v>27</v>
      </c>
      <c r="C3916" t="s">
        <v>101</v>
      </c>
      <c r="D3916" t="s">
        <v>113</v>
      </c>
      <c r="E3916">
        <v>35</v>
      </c>
      <c r="F3916" t="s">
        <v>103</v>
      </c>
      <c r="G3916" t="s">
        <v>129</v>
      </c>
      <c r="H3916" s="5">
        <v>949</v>
      </c>
      <c r="I3916" s="5">
        <v>32942.639999999999</v>
      </c>
      <c r="J3916" t="s">
        <v>115</v>
      </c>
      <c r="K3916" t="s">
        <v>106</v>
      </c>
      <c r="L3916">
        <v>0</v>
      </c>
      <c r="M3916">
        <v>0</v>
      </c>
      <c r="N3916">
        <v>5</v>
      </c>
      <c r="O3916" s="6">
        <v>0</v>
      </c>
      <c r="P3916" t="s">
        <v>107</v>
      </c>
      <c r="Q3916" t="s">
        <v>107</v>
      </c>
      <c r="R3916">
        <f>IF(F3916="Monthly",2,0)
+IF(E3916&lt;=6,2,0)
+IF(N3916&lt;=2,2,0)
+IF(L3916&gt;=4,2,0)
+IF(M3916&gt;=2,1,0)
+IF(H3916&gt;=_xlfn.PERCENTILE.INC($H$2:$H$10001,0.75),1,0)</f>
        <v>3</v>
      </c>
      <c r="S3916" t="str">
        <f>IF(R3916&gt;=7,"High",IF(R3916&gt;=4,"Medium","Low"))</f>
        <v>Low</v>
      </c>
    </row>
    <row r="3917" spans="1:19">
      <c r="A3917" t="s">
        <v>4042</v>
      </c>
      <c r="B3917">
        <v>18</v>
      </c>
      <c r="C3917" t="s">
        <v>112</v>
      </c>
      <c r="D3917" t="s">
        <v>133</v>
      </c>
      <c r="E3917">
        <v>30</v>
      </c>
      <c r="F3917" t="s">
        <v>103</v>
      </c>
      <c r="G3917" t="s">
        <v>129</v>
      </c>
      <c r="H3917" s="5">
        <v>1081</v>
      </c>
      <c r="I3917" s="5">
        <v>31685.7</v>
      </c>
      <c r="J3917" t="s">
        <v>140</v>
      </c>
      <c r="K3917" t="s">
        <v>106</v>
      </c>
      <c r="L3917">
        <v>0</v>
      </c>
      <c r="M3917">
        <v>0</v>
      </c>
      <c r="N3917">
        <v>5</v>
      </c>
      <c r="O3917" s="6">
        <v>0</v>
      </c>
      <c r="P3917" t="s">
        <v>107</v>
      </c>
      <c r="Q3917" t="s">
        <v>107</v>
      </c>
      <c r="R3917">
        <f>IF(F3917="Monthly",2,0)
+IF(E3917&lt;=6,2,0)
+IF(N3917&lt;=2,2,0)
+IF(L3917&gt;=4,2,0)
+IF(M3917&gt;=2,1,0)
+IF(H3917&gt;=_xlfn.PERCENTILE.INC($H$2:$H$10001,0.75),1,0)</f>
        <v>3</v>
      </c>
      <c r="S3917" t="str">
        <f>IF(R3917&gt;=7,"High",IF(R3917&gt;=4,"Medium","Low"))</f>
        <v>Low</v>
      </c>
    </row>
    <row r="3918" spans="1:19">
      <c r="A3918" t="s">
        <v>4043</v>
      </c>
      <c r="B3918">
        <v>32</v>
      </c>
      <c r="C3918" t="s">
        <v>101</v>
      </c>
      <c r="D3918" t="s">
        <v>126</v>
      </c>
      <c r="E3918">
        <v>20</v>
      </c>
      <c r="F3918" t="s">
        <v>103</v>
      </c>
      <c r="G3918" t="s">
        <v>129</v>
      </c>
      <c r="H3918" s="5">
        <v>1048</v>
      </c>
      <c r="I3918" s="5">
        <v>20382.169999999998</v>
      </c>
      <c r="J3918" t="s">
        <v>140</v>
      </c>
      <c r="K3918" t="s">
        <v>106</v>
      </c>
      <c r="L3918">
        <v>0</v>
      </c>
      <c r="M3918">
        <v>0</v>
      </c>
      <c r="N3918">
        <v>5</v>
      </c>
      <c r="O3918" s="6">
        <v>0</v>
      </c>
      <c r="P3918" t="s">
        <v>107</v>
      </c>
      <c r="Q3918" t="s">
        <v>107</v>
      </c>
      <c r="R3918">
        <f>IF(F3918="Monthly",2,0)
+IF(E3918&lt;=6,2,0)
+IF(N3918&lt;=2,2,0)
+IF(L3918&gt;=4,2,0)
+IF(M3918&gt;=2,1,0)
+IF(H3918&gt;=_xlfn.PERCENTILE.INC($H$2:$H$10001,0.75),1,0)</f>
        <v>3</v>
      </c>
      <c r="S3918" t="str">
        <f>IF(R3918&gt;=7,"High",IF(R3918&gt;=4,"Medium","Low"))</f>
        <v>Low</v>
      </c>
    </row>
    <row r="3919" spans="1:19">
      <c r="A3919" t="s">
        <v>4044</v>
      </c>
      <c r="B3919">
        <v>18</v>
      </c>
      <c r="C3919" t="s">
        <v>112</v>
      </c>
      <c r="D3919" t="s">
        <v>123</v>
      </c>
      <c r="E3919">
        <v>43</v>
      </c>
      <c r="F3919" t="s">
        <v>103</v>
      </c>
      <c r="G3919" t="s">
        <v>110</v>
      </c>
      <c r="H3919" s="5">
        <v>780</v>
      </c>
      <c r="I3919" s="5">
        <v>33890.32</v>
      </c>
      <c r="J3919" t="s">
        <v>115</v>
      </c>
      <c r="K3919" t="s">
        <v>106</v>
      </c>
      <c r="L3919">
        <v>4</v>
      </c>
      <c r="M3919">
        <v>1</v>
      </c>
      <c r="N3919">
        <v>3</v>
      </c>
      <c r="O3919" s="6">
        <v>0</v>
      </c>
      <c r="P3919" t="s">
        <v>106</v>
      </c>
      <c r="Q3919" t="s">
        <v>107</v>
      </c>
      <c r="R3919">
        <f>IF(F3919="Monthly",2,0)
+IF(E3919&lt;=6,2,0)
+IF(N3919&lt;=2,2,0)
+IF(L3919&gt;=4,2,0)
+IF(M3919&gt;=2,1,0)
+IF(H3919&gt;=_xlfn.PERCENTILE.INC($H$2:$H$10001,0.75),1,0)</f>
        <v>4</v>
      </c>
      <c r="S3919" t="str">
        <f>IF(R3919&gt;=7,"High",IF(R3919&gt;=4,"Medium","Low"))</f>
        <v>Medium</v>
      </c>
    </row>
    <row r="3920" spans="1:19">
      <c r="A3920" t="s">
        <v>4045</v>
      </c>
      <c r="B3920">
        <v>29</v>
      </c>
      <c r="C3920" t="s">
        <v>112</v>
      </c>
      <c r="D3920" t="s">
        <v>137</v>
      </c>
      <c r="E3920">
        <v>31</v>
      </c>
      <c r="F3920" t="s">
        <v>109</v>
      </c>
      <c r="G3920" t="s">
        <v>110</v>
      </c>
      <c r="H3920" s="5">
        <v>779</v>
      </c>
      <c r="I3920" s="5">
        <v>23403.599999999999</v>
      </c>
      <c r="J3920" t="s">
        <v>115</v>
      </c>
      <c r="K3920" t="s">
        <v>106</v>
      </c>
      <c r="L3920">
        <v>0</v>
      </c>
      <c r="M3920">
        <v>0</v>
      </c>
      <c r="N3920">
        <v>5</v>
      </c>
      <c r="O3920" s="6">
        <v>5</v>
      </c>
      <c r="P3920" t="s">
        <v>107</v>
      </c>
      <c r="Q3920" t="s">
        <v>106</v>
      </c>
      <c r="R3920">
        <f>IF(F3920="Monthly",2,0)
+IF(E3920&lt;=6,2,0)
+IF(N3920&lt;=2,2,0)
+IF(L3920&gt;=4,2,0)
+IF(M3920&gt;=2,1,0)
+IF(H3920&gt;=_xlfn.PERCENTILE.INC($H$2:$H$10001,0.75),1,0)</f>
        <v>0</v>
      </c>
      <c r="S3920" t="str">
        <f>IF(R3920&gt;=7,"High",IF(R3920&gt;=4,"Medium","Low"))</f>
        <v>Low</v>
      </c>
    </row>
    <row r="3921" spans="1:19">
      <c r="A3921" t="s">
        <v>4046</v>
      </c>
      <c r="B3921">
        <v>40</v>
      </c>
      <c r="C3921" t="s">
        <v>112</v>
      </c>
      <c r="D3921" t="s">
        <v>102</v>
      </c>
      <c r="E3921">
        <v>6</v>
      </c>
      <c r="F3921" t="s">
        <v>103</v>
      </c>
      <c r="G3921" t="s">
        <v>110</v>
      </c>
      <c r="H3921" s="5">
        <v>789</v>
      </c>
      <c r="I3921" s="5">
        <v>4678.68</v>
      </c>
      <c r="J3921" t="s">
        <v>134</v>
      </c>
      <c r="K3921" t="s">
        <v>106</v>
      </c>
      <c r="L3921">
        <v>0</v>
      </c>
      <c r="M3921">
        <v>0</v>
      </c>
      <c r="N3921">
        <v>5</v>
      </c>
      <c r="O3921" s="6">
        <v>0</v>
      </c>
      <c r="P3921" t="s">
        <v>107</v>
      </c>
      <c r="Q3921" t="s">
        <v>106</v>
      </c>
      <c r="R3921">
        <f>IF(F3921="Monthly",2,0)
+IF(E3921&lt;=6,2,0)
+IF(N3921&lt;=2,2,0)
+IF(L3921&gt;=4,2,0)
+IF(M3921&gt;=2,1,0)
+IF(H3921&gt;=_xlfn.PERCENTILE.INC($H$2:$H$10001,0.75),1,0)</f>
        <v>4</v>
      </c>
      <c r="S3921" t="str">
        <f>IF(R3921&gt;=7,"High",IF(R3921&gt;=4,"Medium","Low"))</f>
        <v>Medium</v>
      </c>
    </row>
    <row r="3922" spans="1:19">
      <c r="A3922" t="s">
        <v>4047</v>
      </c>
      <c r="B3922">
        <v>40</v>
      </c>
      <c r="C3922" t="s">
        <v>112</v>
      </c>
      <c r="D3922" t="s">
        <v>131</v>
      </c>
      <c r="E3922">
        <v>42</v>
      </c>
      <c r="F3922" t="s">
        <v>109</v>
      </c>
      <c r="G3922" t="s">
        <v>104</v>
      </c>
      <c r="H3922" s="5">
        <v>529</v>
      </c>
      <c r="I3922" s="5">
        <v>21269.51</v>
      </c>
      <c r="J3922" t="s">
        <v>134</v>
      </c>
      <c r="K3922" t="s">
        <v>107</v>
      </c>
      <c r="L3922">
        <v>2</v>
      </c>
      <c r="M3922">
        <v>0</v>
      </c>
      <c r="N3922">
        <v>5</v>
      </c>
      <c r="O3922" s="6">
        <v>5</v>
      </c>
      <c r="P3922" t="s">
        <v>106</v>
      </c>
      <c r="Q3922" t="s">
        <v>107</v>
      </c>
      <c r="R3922">
        <f>IF(F3922="Monthly",2,0)
+IF(E3922&lt;=6,2,0)
+IF(N3922&lt;=2,2,0)
+IF(L3922&gt;=4,2,0)
+IF(M3922&gt;=2,1,0)
+IF(H3922&gt;=_xlfn.PERCENTILE.INC($H$2:$H$10001,0.75),1,0)</f>
        <v>0</v>
      </c>
      <c r="S3922" t="str">
        <f>IF(R3922&gt;=7,"High",IF(R3922&gt;=4,"Medium","Low"))</f>
        <v>Low</v>
      </c>
    </row>
    <row r="3923" spans="1:19">
      <c r="A3923" t="s">
        <v>4048</v>
      </c>
      <c r="B3923">
        <v>19</v>
      </c>
      <c r="C3923" t="s">
        <v>101</v>
      </c>
      <c r="D3923" t="s">
        <v>126</v>
      </c>
      <c r="E3923">
        <v>43</v>
      </c>
      <c r="F3923" t="s">
        <v>103</v>
      </c>
      <c r="G3923" t="s">
        <v>110</v>
      </c>
      <c r="H3923" s="5">
        <v>778</v>
      </c>
      <c r="I3923" s="5">
        <v>33284.18</v>
      </c>
      <c r="J3923" t="s">
        <v>115</v>
      </c>
      <c r="K3923" t="s">
        <v>106</v>
      </c>
      <c r="L3923">
        <v>0</v>
      </c>
      <c r="M3923">
        <v>0</v>
      </c>
      <c r="N3923">
        <v>5</v>
      </c>
      <c r="O3923" s="6">
        <v>0</v>
      </c>
      <c r="P3923" t="s">
        <v>106</v>
      </c>
      <c r="Q3923" t="s">
        <v>106</v>
      </c>
      <c r="R3923">
        <f>IF(F3923="Monthly",2,0)
+IF(E3923&lt;=6,2,0)
+IF(N3923&lt;=2,2,0)
+IF(L3923&gt;=4,2,0)
+IF(M3923&gt;=2,1,0)
+IF(H3923&gt;=_xlfn.PERCENTILE.INC($H$2:$H$10001,0.75),1,0)</f>
        <v>2</v>
      </c>
      <c r="S3923" t="str">
        <f>IF(R3923&gt;=7,"High",IF(R3923&gt;=4,"Medium","Low"))</f>
        <v>Low</v>
      </c>
    </row>
    <row r="3924" spans="1:19">
      <c r="A3924" t="s">
        <v>4049</v>
      </c>
      <c r="B3924">
        <v>37</v>
      </c>
      <c r="C3924" t="s">
        <v>112</v>
      </c>
      <c r="D3924" t="s">
        <v>137</v>
      </c>
      <c r="E3924">
        <v>21</v>
      </c>
      <c r="F3924" t="s">
        <v>103</v>
      </c>
      <c r="G3924" t="s">
        <v>110</v>
      </c>
      <c r="H3924" s="5">
        <v>747</v>
      </c>
      <c r="I3924" s="5">
        <v>15446.45</v>
      </c>
      <c r="J3924" t="s">
        <v>105</v>
      </c>
      <c r="K3924" t="s">
        <v>106</v>
      </c>
      <c r="L3924">
        <v>0</v>
      </c>
      <c r="M3924">
        <v>0</v>
      </c>
      <c r="N3924">
        <v>4</v>
      </c>
      <c r="O3924" s="6">
        <v>0</v>
      </c>
      <c r="P3924" t="s">
        <v>107</v>
      </c>
      <c r="Q3924" t="s">
        <v>106</v>
      </c>
      <c r="R3924">
        <f>IF(F3924="Monthly",2,0)
+IF(E3924&lt;=6,2,0)
+IF(N3924&lt;=2,2,0)
+IF(L3924&gt;=4,2,0)
+IF(M3924&gt;=2,1,0)
+IF(H3924&gt;=_xlfn.PERCENTILE.INC($H$2:$H$10001,0.75),1,0)</f>
        <v>2</v>
      </c>
      <c r="S3924" t="str">
        <f>IF(R3924&gt;=7,"High",IF(R3924&gt;=4,"Medium","Low"))</f>
        <v>Low</v>
      </c>
    </row>
    <row r="3925" spans="1:19">
      <c r="A3925" t="s">
        <v>4050</v>
      </c>
      <c r="B3925">
        <v>18</v>
      </c>
      <c r="C3925" t="s">
        <v>112</v>
      </c>
      <c r="D3925" t="s">
        <v>133</v>
      </c>
      <c r="E3925">
        <v>44</v>
      </c>
      <c r="F3925" t="s">
        <v>121</v>
      </c>
      <c r="G3925" t="s">
        <v>129</v>
      </c>
      <c r="H3925" s="5">
        <v>975</v>
      </c>
      <c r="I3925" s="5">
        <v>39651.89</v>
      </c>
      <c r="J3925" t="s">
        <v>105</v>
      </c>
      <c r="K3925" t="s">
        <v>106</v>
      </c>
      <c r="L3925">
        <v>1</v>
      </c>
      <c r="M3925">
        <v>0</v>
      </c>
      <c r="N3925">
        <v>5</v>
      </c>
      <c r="O3925" s="6">
        <v>10</v>
      </c>
      <c r="P3925" t="s">
        <v>107</v>
      </c>
      <c r="Q3925" t="s">
        <v>107</v>
      </c>
      <c r="R3925">
        <f>IF(F3925="Monthly",2,0)
+IF(E3925&lt;=6,2,0)
+IF(N3925&lt;=2,2,0)
+IF(L3925&gt;=4,2,0)
+IF(M3925&gt;=2,1,0)
+IF(H3925&gt;=_xlfn.PERCENTILE.INC($H$2:$H$10001,0.75),1,0)</f>
        <v>1</v>
      </c>
      <c r="S3925" t="str">
        <f>IF(R3925&gt;=7,"High",IF(R3925&gt;=4,"Medium","Low"))</f>
        <v>Low</v>
      </c>
    </row>
    <row r="3926" spans="1:19">
      <c r="A3926" t="s">
        <v>4051</v>
      </c>
      <c r="B3926">
        <v>18</v>
      </c>
      <c r="C3926" t="s">
        <v>112</v>
      </c>
      <c r="D3926" t="s">
        <v>137</v>
      </c>
      <c r="E3926">
        <v>15</v>
      </c>
      <c r="F3926" t="s">
        <v>103</v>
      </c>
      <c r="G3926" t="s">
        <v>129</v>
      </c>
      <c r="H3926" s="5">
        <v>951</v>
      </c>
      <c r="I3926" s="5">
        <v>14456.51</v>
      </c>
      <c r="J3926" t="s">
        <v>115</v>
      </c>
      <c r="K3926" t="s">
        <v>106</v>
      </c>
      <c r="L3926">
        <v>0</v>
      </c>
      <c r="M3926">
        <v>0</v>
      </c>
      <c r="N3926">
        <v>5</v>
      </c>
      <c r="O3926" s="6">
        <v>0</v>
      </c>
      <c r="P3926" t="s">
        <v>107</v>
      </c>
      <c r="Q3926" t="s">
        <v>106</v>
      </c>
      <c r="R3926">
        <f>IF(F3926="Monthly",2,0)
+IF(E3926&lt;=6,2,0)
+IF(N3926&lt;=2,2,0)
+IF(L3926&gt;=4,2,0)
+IF(M3926&gt;=2,1,0)
+IF(H3926&gt;=_xlfn.PERCENTILE.INC($H$2:$H$10001,0.75),1,0)</f>
        <v>3</v>
      </c>
      <c r="S3926" t="str">
        <f>IF(R3926&gt;=7,"High",IF(R3926&gt;=4,"Medium","Low"))</f>
        <v>Low</v>
      </c>
    </row>
    <row r="3927" spans="1:19">
      <c r="A3927" t="s">
        <v>4052</v>
      </c>
      <c r="B3927">
        <v>33</v>
      </c>
      <c r="C3927" t="s">
        <v>112</v>
      </c>
      <c r="D3927" t="s">
        <v>133</v>
      </c>
      <c r="E3927">
        <v>61</v>
      </c>
      <c r="F3927" t="s">
        <v>103</v>
      </c>
      <c r="G3927" t="s">
        <v>104</v>
      </c>
      <c r="H3927" s="5">
        <v>405</v>
      </c>
      <c r="I3927" s="5">
        <v>25188.65</v>
      </c>
      <c r="J3927" t="s">
        <v>134</v>
      </c>
      <c r="K3927" t="s">
        <v>107</v>
      </c>
      <c r="L3927">
        <v>3</v>
      </c>
      <c r="M3927">
        <v>2</v>
      </c>
      <c r="N3927">
        <v>4</v>
      </c>
      <c r="O3927" s="6">
        <v>0</v>
      </c>
      <c r="P3927" t="s">
        <v>106</v>
      </c>
      <c r="Q3927" t="s">
        <v>107</v>
      </c>
      <c r="R3927">
        <f>IF(F3927="Monthly",2,0)
+IF(E3927&lt;=6,2,0)
+IF(N3927&lt;=2,2,0)
+IF(L3927&gt;=4,2,0)
+IF(M3927&gt;=2,1,0)
+IF(H3927&gt;=_xlfn.PERCENTILE.INC($H$2:$H$10001,0.75),1,0)</f>
        <v>3</v>
      </c>
      <c r="S3927" t="str">
        <f>IF(R3927&gt;=7,"High",IF(R3927&gt;=4,"Medium","Low"))</f>
        <v>Low</v>
      </c>
    </row>
    <row r="3928" spans="1:19">
      <c r="A3928" t="s">
        <v>4053</v>
      </c>
      <c r="B3928">
        <v>24</v>
      </c>
      <c r="C3928" t="s">
        <v>112</v>
      </c>
      <c r="D3928" t="s">
        <v>113</v>
      </c>
      <c r="E3928">
        <v>41</v>
      </c>
      <c r="F3928" t="s">
        <v>103</v>
      </c>
      <c r="G3928" t="s">
        <v>129</v>
      </c>
      <c r="H3928" s="5">
        <v>1023</v>
      </c>
      <c r="I3928" s="5">
        <v>41175.74</v>
      </c>
      <c r="J3928" t="s">
        <v>140</v>
      </c>
      <c r="K3928" t="s">
        <v>106</v>
      </c>
      <c r="L3928">
        <v>0</v>
      </c>
      <c r="M3928">
        <v>0</v>
      </c>
      <c r="N3928">
        <v>5</v>
      </c>
      <c r="O3928" s="6">
        <v>0</v>
      </c>
      <c r="P3928" t="s">
        <v>107</v>
      </c>
      <c r="Q3928" t="s">
        <v>106</v>
      </c>
      <c r="R3928">
        <f>IF(F3928="Monthly",2,0)
+IF(E3928&lt;=6,2,0)
+IF(N3928&lt;=2,2,0)
+IF(L3928&gt;=4,2,0)
+IF(M3928&gt;=2,1,0)
+IF(H3928&gt;=_xlfn.PERCENTILE.INC($H$2:$H$10001,0.75),1,0)</f>
        <v>3</v>
      </c>
      <c r="S3928" t="str">
        <f>IF(R3928&gt;=7,"High",IF(R3928&gt;=4,"Medium","Low"))</f>
        <v>Low</v>
      </c>
    </row>
    <row r="3929" spans="1:19">
      <c r="A3929" t="s">
        <v>4054</v>
      </c>
      <c r="B3929">
        <v>22</v>
      </c>
      <c r="C3929" t="s">
        <v>101</v>
      </c>
      <c r="D3929" t="s">
        <v>131</v>
      </c>
      <c r="E3929">
        <v>22</v>
      </c>
      <c r="F3929" t="s">
        <v>109</v>
      </c>
      <c r="G3929" t="s">
        <v>104</v>
      </c>
      <c r="H3929" s="5">
        <v>557</v>
      </c>
      <c r="I3929" s="5">
        <v>12255.24</v>
      </c>
      <c r="J3929" t="s">
        <v>117</v>
      </c>
      <c r="K3929" t="s">
        <v>106</v>
      </c>
      <c r="L3929">
        <v>0</v>
      </c>
      <c r="M3929">
        <v>0</v>
      </c>
      <c r="N3929">
        <v>5</v>
      </c>
      <c r="O3929" s="6">
        <v>0</v>
      </c>
      <c r="P3929" t="s">
        <v>106</v>
      </c>
      <c r="Q3929" t="s">
        <v>107</v>
      </c>
      <c r="R3929">
        <f>IF(F3929="Monthly",2,0)
+IF(E3929&lt;=6,2,0)
+IF(N3929&lt;=2,2,0)
+IF(L3929&gt;=4,2,0)
+IF(M3929&gt;=2,1,0)
+IF(H3929&gt;=_xlfn.PERCENTILE.INC($H$2:$H$10001,0.75),1,0)</f>
        <v>0</v>
      </c>
      <c r="S3929" t="str">
        <f>IF(R3929&gt;=7,"High",IF(R3929&gt;=4,"Medium","Low"))</f>
        <v>Low</v>
      </c>
    </row>
    <row r="3930" spans="1:19">
      <c r="A3930" t="s">
        <v>4055</v>
      </c>
      <c r="B3930">
        <v>38</v>
      </c>
      <c r="C3930" t="s">
        <v>101</v>
      </c>
      <c r="D3930" t="s">
        <v>137</v>
      </c>
      <c r="E3930">
        <v>50</v>
      </c>
      <c r="F3930" t="s">
        <v>109</v>
      </c>
      <c r="G3930" t="s">
        <v>110</v>
      </c>
      <c r="H3930" s="5">
        <v>777</v>
      </c>
      <c r="I3930" s="5">
        <v>39726.199999999997</v>
      </c>
      <c r="J3930" t="s">
        <v>117</v>
      </c>
      <c r="K3930" t="s">
        <v>106</v>
      </c>
      <c r="L3930">
        <v>1</v>
      </c>
      <c r="M3930">
        <v>0</v>
      </c>
      <c r="N3930">
        <v>4</v>
      </c>
      <c r="O3930" s="6">
        <v>0</v>
      </c>
      <c r="P3930" t="s">
        <v>107</v>
      </c>
      <c r="Q3930" t="s">
        <v>107</v>
      </c>
      <c r="R3930">
        <f>IF(F3930="Monthly",2,0)
+IF(E3930&lt;=6,2,0)
+IF(N3930&lt;=2,2,0)
+IF(L3930&gt;=4,2,0)
+IF(M3930&gt;=2,1,0)
+IF(H3930&gt;=_xlfn.PERCENTILE.INC($H$2:$H$10001,0.75),1,0)</f>
        <v>0</v>
      </c>
      <c r="S3930" t="str">
        <f>IF(R3930&gt;=7,"High",IF(R3930&gt;=4,"Medium","Low"))</f>
        <v>Low</v>
      </c>
    </row>
    <row r="3931" spans="1:19">
      <c r="A3931" t="s">
        <v>4056</v>
      </c>
      <c r="B3931">
        <v>35</v>
      </c>
      <c r="C3931" t="s">
        <v>101</v>
      </c>
      <c r="D3931" t="s">
        <v>131</v>
      </c>
      <c r="E3931">
        <v>15</v>
      </c>
      <c r="F3931" t="s">
        <v>103</v>
      </c>
      <c r="G3931" t="s">
        <v>110</v>
      </c>
      <c r="H3931" s="5">
        <v>719</v>
      </c>
      <c r="I3931" s="5">
        <v>10982.42</v>
      </c>
      <c r="J3931" t="s">
        <v>115</v>
      </c>
      <c r="K3931" t="s">
        <v>107</v>
      </c>
      <c r="L3931">
        <v>0</v>
      </c>
      <c r="M3931">
        <v>0</v>
      </c>
      <c r="N3931">
        <v>4</v>
      </c>
      <c r="O3931" s="6">
        <v>0</v>
      </c>
      <c r="P3931" t="s">
        <v>107</v>
      </c>
      <c r="Q3931" t="s">
        <v>107</v>
      </c>
      <c r="R3931">
        <f>IF(F3931="Monthly",2,0)
+IF(E3931&lt;=6,2,0)
+IF(N3931&lt;=2,2,0)
+IF(L3931&gt;=4,2,0)
+IF(M3931&gt;=2,1,0)
+IF(H3931&gt;=_xlfn.PERCENTILE.INC($H$2:$H$10001,0.75),1,0)</f>
        <v>2</v>
      </c>
      <c r="S3931" t="str">
        <f>IF(R3931&gt;=7,"High",IF(R3931&gt;=4,"Medium","Low"))</f>
        <v>Low</v>
      </c>
    </row>
    <row r="3932" spans="1:19">
      <c r="A3932" t="s">
        <v>4057</v>
      </c>
      <c r="B3932">
        <v>32</v>
      </c>
      <c r="C3932" t="s">
        <v>101</v>
      </c>
      <c r="D3932" t="s">
        <v>131</v>
      </c>
      <c r="E3932">
        <v>54</v>
      </c>
      <c r="F3932" t="s">
        <v>103</v>
      </c>
      <c r="G3932" t="s">
        <v>104</v>
      </c>
      <c r="H3932" s="5">
        <v>512</v>
      </c>
      <c r="I3932" s="5">
        <v>27735.31</v>
      </c>
      <c r="J3932" t="s">
        <v>134</v>
      </c>
      <c r="K3932" t="s">
        <v>107</v>
      </c>
      <c r="L3932">
        <v>4</v>
      </c>
      <c r="M3932">
        <v>1</v>
      </c>
      <c r="N3932">
        <v>4</v>
      </c>
      <c r="O3932" s="6">
        <v>0</v>
      </c>
      <c r="P3932" t="s">
        <v>107</v>
      </c>
      <c r="Q3932" t="s">
        <v>106</v>
      </c>
      <c r="R3932">
        <f>IF(F3932="Monthly",2,0)
+IF(E3932&lt;=6,2,0)
+IF(N3932&lt;=2,2,0)
+IF(L3932&gt;=4,2,0)
+IF(M3932&gt;=2,1,0)
+IF(H3932&gt;=_xlfn.PERCENTILE.INC($H$2:$H$10001,0.75),1,0)</f>
        <v>4</v>
      </c>
      <c r="S3932" t="str">
        <f>IF(R3932&gt;=7,"High",IF(R3932&gt;=4,"Medium","Low"))</f>
        <v>Medium</v>
      </c>
    </row>
    <row r="3933" spans="1:19">
      <c r="A3933" t="s">
        <v>4058</v>
      </c>
      <c r="B3933">
        <v>24</v>
      </c>
      <c r="C3933" t="s">
        <v>101</v>
      </c>
      <c r="D3933" t="s">
        <v>126</v>
      </c>
      <c r="E3933">
        <v>6</v>
      </c>
      <c r="F3933" t="s">
        <v>103</v>
      </c>
      <c r="G3933" t="s">
        <v>110</v>
      </c>
      <c r="H3933" s="5">
        <v>787</v>
      </c>
      <c r="I3933" s="5">
        <v>4781.41</v>
      </c>
      <c r="J3933" t="s">
        <v>134</v>
      </c>
      <c r="K3933" t="s">
        <v>106</v>
      </c>
      <c r="L3933">
        <v>1</v>
      </c>
      <c r="M3933">
        <v>0</v>
      </c>
      <c r="N3933">
        <v>5</v>
      </c>
      <c r="O3933" s="6">
        <v>0</v>
      </c>
      <c r="P3933" t="s">
        <v>106</v>
      </c>
      <c r="Q3933" t="s">
        <v>106</v>
      </c>
      <c r="R3933">
        <f>IF(F3933="Monthly",2,0)
+IF(E3933&lt;=6,2,0)
+IF(N3933&lt;=2,2,0)
+IF(L3933&gt;=4,2,0)
+IF(M3933&gt;=2,1,0)
+IF(H3933&gt;=_xlfn.PERCENTILE.INC($H$2:$H$10001,0.75),1,0)</f>
        <v>4</v>
      </c>
      <c r="S3933" t="str">
        <f>IF(R3933&gt;=7,"High",IF(R3933&gt;=4,"Medium","Low"))</f>
        <v>Medium</v>
      </c>
    </row>
    <row r="3934" spans="1:19">
      <c r="A3934" t="s">
        <v>4059</v>
      </c>
      <c r="B3934">
        <v>53</v>
      </c>
      <c r="C3934" t="s">
        <v>112</v>
      </c>
      <c r="D3934" t="s">
        <v>126</v>
      </c>
      <c r="E3934">
        <v>6</v>
      </c>
      <c r="F3934" t="s">
        <v>103</v>
      </c>
      <c r="G3934" t="s">
        <v>110</v>
      </c>
      <c r="H3934" s="5">
        <v>723</v>
      </c>
      <c r="I3934" s="5">
        <v>4213.37</v>
      </c>
      <c r="J3934" t="s">
        <v>117</v>
      </c>
      <c r="K3934" t="s">
        <v>106</v>
      </c>
      <c r="L3934">
        <v>0</v>
      </c>
      <c r="M3934">
        <v>0</v>
      </c>
      <c r="N3934">
        <v>4</v>
      </c>
      <c r="O3934" s="6">
        <v>0</v>
      </c>
      <c r="P3934" t="s">
        <v>107</v>
      </c>
      <c r="Q3934" t="s">
        <v>107</v>
      </c>
      <c r="R3934">
        <f>IF(F3934="Monthly",2,0)
+IF(E3934&lt;=6,2,0)
+IF(N3934&lt;=2,2,0)
+IF(L3934&gt;=4,2,0)
+IF(M3934&gt;=2,1,0)
+IF(H3934&gt;=_xlfn.PERCENTILE.INC($H$2:$H$10001,0.75),1,0)</f>
        <v>4</v>
      </c>
      <c r="S3934" t="str">
        <f>IF(R3934&gt;=7,"High",IF(R3934&gt;=4,"Medium","Low"))</f>
        <v>Medium</v>
      </c>
    </row>
    <row r="3935" spans="1:19">
      <c r="A3935" t="s">
        <v>4060</v>
      </c>
      <c r="B3935">
        <v>35</v>
      </c>
      <c r="C3935" t="s">
        <v>101</v>
      </c>
      <c r="D3935" t="s">
        <v>123</v>
      </c>
      <c r="E3935">
        <v>1</v>
      </c>
      <c r="F3935" t="s">
        <v>103</v>
      </c>
      <c r="G3935" t="s">
        <v>129</v>
      </c>
      <c r="H3935" s="5">
        <v>1072</v>
      </c>
      <c r="I3935" s="5">
        <v>1056.47</v>
      </c>
      <c r="J3935" t="s">
        <v>117</v>
      </c>
      <c r="K3935" t="s">
        <v>106</v>
      </c>
      <c r="L3935">
        <v>0</v>
      </c>
      <c r="M3935">
        <v>0</v>
      </c>
      <c r="N3935">
        <v>5</v>
      </c>
      <c r="O3935" s="6">
        <v>0</v>
      </c>
      <c r="P3935" t="s">
        <v>106</v>
      </c>
      <c r="Q3935" t="s">
        <v>107</v>
      </c>
      <c r="R3935">
        <f>IF(F3935="Monthly",2,0)
+IF(E3935&lt;=6,2,0)
+IF(N3935&lt;=2,2,0)
+IF(L3935&gt;=4,2,0)
+IF(M3935&gt;=2,1,0)
+IF(H3935&gt;=_xlfn.PERCENTILE.INC($H$2:$H$10001,0.75),1,0)</f>
        <v>5</v>
      </c>
      <c r="S3935" t="str">
        <f>IF(R3935&gt;=7,"High",IF(R3935&gt;=4,"Medium","Low"))</f>
        <v>Medium</v>
      </c>
    </row>
    <row r="3936" spans="1:19">
      <c r="A3936" t="s">
        <v>4061</v>
      </c>
      <c r="B3936">
        <v>52</v>
      </c>
      <c r="C3936" t="s">
        <v>112</v>
      </c>
      <c r="D3936" t="s">
        <v>159</v>
      </c>
      <c r="E3936">
        <v>32</v>
      </c>
      <c r="F3936" t="s">
        <v>103</v>
      </c>
      <c r="G3936" t="s">
        <v>104</v>
      </c>
      <c r="H3936" s="5">
        <v>491</v>
      </c>
      <c r="I3936" s="5">
        <v>15733.03</v>
      </c>
      <c r="J3936" t="s">
        <v>117</v>
      </c>
      <c r="K3936" t="s">
        <v>106</v>
      </c>
      <c r="L3936">
        <v>0</v>
      </c>
      <c r="M3936">
        <v>0</v>
      </c>
      <c r="N3936">
        <v>5</v>
      </c>
      <c r="O3936" s="6">
        <v>0</v>
      </c>
      <c r="P3936" t="s">
        <v>107</v>
      </c>
      <c r="Q3936" t="s">
        <v>107</v>
      </c>
      <c r="R3936">
        <f>IF(F3936="Monthly",2,0)
+IF(E3936&lt;=6,2,0)
+IF(N3936&lt;=2,2,0)
+IF(L3936&gt;=4,2,0)
+IF(M3936&gt;=2,1,0)
+IF(H3936&gt;=_xlfn.PERCENTILE.INC($H$2:$H$10001,0.75),1,0)</f>
        <v>2</v>
      </c>
      <c r="S3936" t="str">
        <f>IF(R3936&gt;=7,"High",IF(R3936&gt;=4,"Medium","Low"))</f>
        <v>Low</v>
      </c>
    </row>
    <row r="3937" spans="1:19">
      <c r="A3937" t="s">
        <v>4062</v>
      </c>
      <c r="B3937">
        <v>32</v>
      </c>
      <c r="C3937" t="s">
        <v>112</v>
      </c>
      <c r="D3937" t="s">
        <v>131</v>
      </c>
      <c r="E3937">
        <v>53</v>
      </c>
      <c r="F3937" t="s">
        <v>103</v>
      </c>
      <c r="G3937" t="s">
        <v>129</v>
      </c>
      <c r="H3937" s="5">
        <v>1125</v>
      </c>
      <c r="I3937" s="5">
        <v>58405.760000000002</v>
      </c>
      <c r="J3937" t="s">
        <v>117</v>
      </c>
      <c r="K3937" t="s">
        <v>106</v>
      </c>
      <c r="L3937">
        <v>0</v>
      </c>
      <c r="M3937">
        <v>0</v>
      </c>
      <c r="N3937">
        <v>5</v>
      </c>
      <c r="O3937" s="6">
        <v>0</v>
      </c>
      <c r="P3937" t="s">
        <v>107</v>
      </c>
      <c r="Q3937" t="s">
        <v>107</v>
      </c>
      <c r="R3937">
        <f>IF(F3937="Monthly",2,0)
+IF(E3937&lt;=6,2,0)
+IF(N3937&lt;=2,2,0)
+IF(L3937&gt;=4,2,0)
+IF(M3937&gt;=2,1,0)
+IF(H3937&gt;=_xlfn.PERCENTILE.INC($H$2:$H$10001,0.75),1,0)</f>
        <v>3</v>
      </c>
      <c r="S3937" t="str">
        <f>IF(R3937&gt;=7,"High",IF(R3937&gt;=4,"Medium","Low"))</f>
        <v>Low</v>
      </c>
    </row>
    <row r="3938" spans="1:19">
      <c r="A3938" t="s">
        <v>4063</v>
      </c>
      <c r="B3938">
        <v>52</v>
      </c>
      <c r="C3938" t="s">
        <v>101</v>
      </c>
      <c r="D3938" t="s">
        <v>137</v>
      </c>
      <c r="E3938">
        <v>69</v>
      </c>
      <c r="F3938" t="s">
        <v>109</v>
      </c>
      <c r="G3938" t="s">
        <v>104</v>
      </c>
      <c r="H3938" s="5">
        <v>419</v>
      </c>
      <c r="I3938" s="5">
        <v>29403.75</v>
      </c>
      <c r="J3938" t="s">
        <v>117</v>
      </c>
      <c r="K3938" t="s">
        <v>107</v>
      </c>
      <c r="L3938">
        <v>0</v>
      </c>
      <c r="M3938">
        <v>0</v>
      </c>
      <c r="N3938">
        <v>5</v>
      </c>
      <c r="O3938" s="6">
        <v>0</v>
      </c>
      <c r="P3938" t="s">
        <v>107</v>
      </c>
      <c r="Q3938" t="s">
        <v>107</v>
      </c>
      <c r="R3938">
        <f>IF(F3938="Monthly",2,0)
+IF(E3938&lt;=6,2,0)
+IF(N3938&lt;=2,2,0)
+IF(L3938&gt;=4,2,0)
+IF(M3938&gt;=2,1,0)
+IF(H3938&gt;=_xlfn.PERCENTILE.INC($H$2:$H$10001,0.75),1,0)</f>
        <v>0</v>
      </c>
      <c r="S3938" t="str">
        <f>IF(R3938&gt;=7,"High",IF(R3938&gt;=4,"Medium","Low"))</f>
        <v>Low</v>
      </c>
    </row>
    <row r="3939" spans="1:19">
      <c r="A3939" t="s">
        <v>4064</v>
      </c>
      <c r="B3939">
        <v>41</v>
      </c>
      <c r="C3939" t="s">
        <v>101</v>
      </c>
      <c r="D3939" t="s">
        <v>137</v>
      </c>
      <c r="E3939">
        <v>33</v>
      </c>
      <c r="F3939" t="s">
        <v>103</v>
      </c>
      <c r="G3939" t="s">
        <v>129</v>
      </c>
      <c r="H3939" s="5">
        <v>1057</v>
      </c>
      <c r="I3939" s="5">
        <v>33954.94</v>
      </c>
      <c r="J3939" t="s">
        <v>140</v>
      </c>
      <c r="K3939" t="s">
        <v>106</v>
      </c>
      <c r="L3939">
        <v>2</v>
      </c>
      <c r="M3939">
        <v>1</v>
      </c>
      <c r="N3939">
        <v>5</v>
      </c>
      <c r="O3939" s="6">
        <v>0</v>
      </c>
      <c r="P3939" t="s">
        <v>106</v>
      </c>
      <c r="Q3939" t="s">
        <v>107</v>
      </c>
      <c r="R3939">
        <f>IF(F3939="Monthly",2,0)
+IF(E3939&lt;=6,2,0)
+IF(N3939&lt;=2,2,0)
+IF(L3939&gt;=4,2,0)
+IF(M3939&gt;=2,1,0)
+IF(H3939&gt;=_xlfn.PERCENTILE.INC($H$2:$H$10001,0.75),1,0)</f>
        <v>3</v>
      </c>
      <c r="S3939" t="str">
        <f>IF(R3939&gt;=7,"High",IF(R3939&gt;=4,"Medium","Low"))</f>
        <v>Low</v>
      </c>
    </row>
    <row r="3940" spans="1:19">
      <c r="A3940" t="s">
        <v>4065</v>
      </c>
      <c r="B3940">
        <v>41</v>
      </c>
      <c r="C3940" t="s">
        <v>101</v>
      </c>
      <c r="D3940" t="s">
        <v>131</v>
      </c>
      <c r="E3940">
        <v>36</v>
      </c>
      <c r="F3940" t="s">
        <v>109</v>
      </c>
      <c r="G3940" t="s">
        <v>104</v>
      </c>
      <c r="H3940" s="5">
        <v>516</v>
      </c>
      <c r="I3940" s="5">
        <v>17558.55</v>
      </c>
      <c r="J3940" t="s">
        <v>105</v>
      </c>
      <c r="K3940" t="s">
        <v>106</v>
      </c>
      <c r="L3940">
        <v>10</v>
      </c>
      <c r="M3940">
        <v>4</v>
      </c>
      <c r="N3940">
        <v>1</v>
      </c>
      <c r="O3940" s="6">
        <v>5</v>
      </c>
      <c r="P3940" t="s">
        <v>107</v>
      </c>
      <c r="Q3940" t="s">
        <v>106</v>
      </c>
      <c r="R3940">
        <f>IF(F3940="Monthly",2,0)
+IF(E3940&lt;=6,2,0)
+IF(N3940&lt;=2,2,0)
+IF(L3940&gt;=4,2,0)
+IF(M3940&gt;=2,1,0)
+IF(H3940&gt;=_xlfn.PERCENTILE.INC($H$2:$H$10001,0.75),1,0)</f>
        <v>5</v>
      </c>
      <c r="S3940" t="str">
        <f>IF(R3940&gt;=7,"High",IF(R3940&gt;=4,"Medium","Low"))</f>
        <v>Medium</v>
      </c>
    </row>
    <row r="3941" spans="1:19">
      <c r="A3941" t="s">
        <v>4066</v>
      </c>
      <c r="B3941">
        <v>53</v>
      </c>
      <c r="C3941" t="s">
        <v>112</v>
      </c>
      <c r="D3941" t="s">
        <v>159</v>
      </c>
      <c r="E3941">
        <v>58</v>
      </c>
      <c r="F3941" t="s">
        <v>109</v>
      </c>
      <c r="G3941" t="s">
        <v>110</v>
      </c>
      <c r="H3941" s="5">
        <v>689</v>
      </c>
      <c r="I3941" s="5">
        <v>36660.9</v>
      </c>
      <c r="J3941" t="s">
        <v>140</v>
      </c>
      <c r="K3941" t="s">
        <v>106</v>
      </c>
      <c r="L3941">
        <v>0</v>
      </c>
      <c r="M3941">
        <v>0</v>
      </c>
      <c r="N3941">
        <v>5</v>
      </c>
      <c r="O3941" s="6">
        <v>10</v>
      </c>
      <c r="P3941" t="s">
        <v>106</v>
      </c>
      <c r="Q3941" t="s">
        <v>107</v>
      </c>
      <c r="R3941">
        <f>IF(F3941="Monthly",2,0)
+IF(E3941&lt;=6,2,0)
+IF(N3941&lt;=2,2,0)
+IF(L3941&gt;=4,2,0)
+IF(M3941&gt;=2,1,0)
+IF(H3941&gt;=_xlfn.PERCENTILE.INC($H$2:$H$10001,0.75),1,0)</f>
        <v>0</v>
      </c>
      <c r="S3941" t="str">
        <f>IF(R3941&gt;=7,"High",IF(R3941&gt;=4,"Medium","Low"))</f>
        <v>Low</v>
      </c>
    </row>
    <row r="3942" spans="1:19">
      <c r="A3942" t="s">
        <v>4067</v>
      </c>
      <c r="B3942">
        <v>28</v>
      </c>
      <c r="C3942" t="s">
        <v>112</v>
      </c>
      <c r="D3942" t="s">
        <v>133</v>
      </c>
      <c r="E3942">
        <v>28</v>
      </c>
      <c r="F3942" t="s">
        <v>103</v>
      </c>
      <c r="G3942" t="s">
        <v>129</v>
      </c>
      <c r="H3942" s="5">
        <v>1051</v>
      </c>
      <c r="I3942" s="5">
        <v>29887.32</v>
      </c>
      <c r="J3942" t="s">
        <v>105</v>
      </c>
      <c r="K3942" t="s">
        <v>106</v>
      </c>
      <c r="L3942">
        <v>2</v>
      </c>
      <c r="M3942">
        <v>0</v>
      </c>
      <c r="N3942">
        <v>5</v>
      </c>
      <c r="O3942" s="6">
        <v>0</v>
      </c>
      <c r="P3942" t="s">
        <v>107</v>
      </c>
      <c r="Q3942" t="s">
        <v>106</v>
      </c>
      <c r="R3942">
        <f>IF(F3942="Monthly",2,0)
+IF(E3942&lt;=6,2,0)
+IF(N3942&lt;=2,2,0)
+IF(L3942&gt;=4,2,0)
+IF(M3942&gt;=2,1,0)
+IF(H3942&gt;=_xlfn.PERCENTILE.INC($H$2:$H$10001,0.75),1,0)</f>
        <v>3</v>
      </c>
      <c r="S3942" t="str">
        <f>IF(R3942&gt;=7,"High",IF(R3942&gt;=4,"Medium","Low"))</f>
        <v>Low</v>
      </c>
    </row>
    <row r="3943" spans="1:19">
      <c r="A3943" t="s">
        <v>4068</v>
      </c>
      <c r="B3943">
        <v>27</v>
      </c>
      <c r="C3943" t="s">
        <v>101</v>
      </c>
      <c r="D3943" t="s">
        <v>126</v>
      </c>
      <c r="E3943">
        <v>48</v>
      </c>
      <c r="F3943" t="s">
        <v>109</v>
      </c>
      <c r="G3943" t="s">
        <v>104</v>
      </c>
      <c r="H3943" s="5">
        <v>420</v>
      </c>
      <c r="I3943" s="5">
        <v>19910.52</v>
      </c>
      <c r="J3943" t="s">
        <v>105</v>
      </c>
      <c r="K3943" t="s">
        <v>106</v>
      </c>
      <c r="L3943">
        <v>1</v>
      </c>
      <c r="M3943">
        <v>0</v>
      </c>
      <c r="N3943">
        <v>5</v>
      </c>
      <c r="O3943" s="6">
        <v>0</v>
      </c>
      <c r="P3943" t="s">
        <v>107</v>
      </c>
      <c r="Q3943" t="s">
        <v>107</v>
      </c>
      <c r="R3943">
        <f>IF(F3943="Monthly",2,0)
+IF(E3943&lt;=6,2,0)
+IF(N3943&lt;=2,2,0)
+IF(L3943&gt;=4,2,0)
+IF(M3943&gt;=2,1,0)
+IF(H3943&gt;=_xlfn.PERCENTILE.INC($H$2:$H$10001,0.75),1,0)</f>
        <v>0</v>
      </c>
      <c r="S3943" t="str">
        <f>IF(R3943&gt;=7,"High",IF(R3943&gt;=4,"Medium","Low"))</f>
        <v>Low</v>
      </c>
    </row>
    <row r="3944" spans="1:19">
      <c r="A3944" t="s">
        <v>4069</v>
      </c>
      <c r="B3944">
        <v>18</v>
      </c>
      <c r="C3944" t="s">
        <v>101</v>
      </c>
      <c r="D3944" t="s">
        <v>126</v>
      </c>
      <c r="E3944">
        <v>21</v>
      </c>
      <c r="F3944" t="s">
        <v>103</v>
      </c>
      <c r="G3944" t="s">
        <v>104</v>
      </c>
      <c r="H3944" s="5">
        <v>406</v>
      </c>
      <c r="I3944" s="5">
        <v>8493.36</v>
      </c>
      <c r="J3944" t="s">
        <v>140</v>
      </c>
      <c r="K3944" t="s">
        <v>106</v>
      </c>
      <c r="L3944">
        <v>0</v>
      </c>
      <c r="M3944">
        <v>0</v>
      </c>
      <c r="N3944">
        <v>5</v>
      </c>
      <c r="O3944" s="6">
        <v>0</v>
      </c>
      <c r="P3944" t="s">
        <v>107</v>
      </c>
      <c r="Q3944" t="s">
        <v>106</v>
      </c>
      <c r="R3944">
        <f>IF(F3944="Monthly",2,0)
+IF(E3944&lt;=6,2,0)
+IF(N3944&lt;=2,2,0)
+IF(L3944&gt;=4,2,0)
+IF(M3944&gt;=2,1,0)
+IF(H3944&gt;=_xlfn.PERCENTILE.INC($H$2:$H$10001,0.75),1,0)</f>
        <v>2</v>
      </c>
      <c r="S3944" t="str">
        <f>IF(R3944&gt;=7,"High",IF(R3944&gt;=4,"Medium","Low"))</f>
        <v>Low</v>
      </c>
    </row>
    <row r="3945" spans="1:19">
      <c r="A3945" t="s">
        <v>4070</v>
      </c>
      <c r="B3945">
        <v>41</v>
      </c>
      <c r="C3945" t="s">
        <v>112</v>
      </c>
      <c r="D3945" t="s">
        <v>119</v>
      </c>
      <c r="E3945">
        <v>20</v>
      </c>
      <c r="F3945" t="s">
        <v>103</v>
      </c>
      <c r="G3945" t="s">
        <v>110</v>
      </c>
      <c r="H3945" s="5">
        <v>675</v>
      </c>
      <c r="I3945" s="5">
        <v>13645.47</v>
      </c>
      <c r="J3945" t="s">
        <v>134</v>
      </c>
      <c r="K3945" t="s">
        <v>106</v>
      </c>
      <c r="L3945">
        <v>0</v>
      </c>
      <c r="M3945">
        <v>0</v>
      </c>
      <c r="N3945">
        <v>5</v>
      </c>
      <c r="O3945" s="6">
        <v>0</v>
      </c>
      <c r="P3945" t="s">
        <v>107</v>
      </c>
      <c r="Q3945" t="s">
        <v>107</v>
      </c>
      <c r="R3945">
        <f>IF(F3945="Monthly",2,0)
+IF(E3945&lt;=6,2,0)
+IF(N3945&lt;=2,2,0)
+IF(L3945&gt;=4,2,0)
+IF(M3945&gt;=2,1,0)
+IF(H3945&gt;=_xlfn.PERCENTILE.INC($H$2:$H$10001,0.75),1,0)</f>
        <v>2</v>
      </c>
      <c r="S3945" t="str">
        <f>IF(R3945&gt;=7,"High",IF(R3945&gt;=4,"Medium","Low"))</f>
        <v>Low</v>
      </c>
    </row>
    <row r="3946" spans="1:19">
      <c r="A3946" t="s">
        <v>4071</v>
      </c>
      <c r="B3946">
        <v>25</v>
      </c>
      <c r="C3946" t="s">
        <v>101</v>
      </c>
      <c r="D3946" t="s">
        <v>126</v>
      </c>
      <c r="E3946">
        <v>38</v>
      </c>
      <c r="F3946" t="s">
        <v>109</v>
      </c>
      <c r="G3946" t="s">
        <v>110</v>
      </c>
      <c r="H3946" s="5">
        <v>708</v>
      </c>
      <c r="I3946" s="5">
        <v>27392.65</v>
      </c>
      <c r="J3946" t="s">
        <v>105</v>
      </c>
      <c r="K3946" t="s">
        <v>106</v>
      </c>
      <c r="L3946">
        <v>3</v>
      </c>
      <c r="M3946">
        <v>1</v>
      </c>
      <c r="N3946">
        <v>3</v>
      </c>
      <c r="O3946" s="6">
        <v>0</v>
      </c>
      <c r="P3946" t="s">
        <v>107</v>
      </c>
      <c r="Q3946" t="s">
        <v>107</v>
      </c>
      <c r="R3946">
        <f>IF(F3946="Monthly",2,0)
+IF(E3946&lt;=6,2,0)
+IF(N3946&lt;=2,2,0)
+IF(L3946&gt;=4,2,0)
+IF(M3946&gt;=2,1,0)
+IF(H3946&gt;=_xlfn.PERCENTILE.INC($H$2:$H$10001,0.75),1,0)</f>
        <v>0</v>
      </c>
      <c r="S3946" t="str">
        <f>IF(R3946&gt;=7,"High",IF(R3946&gt;=4,"Medium","Low"))</f>
        <v>Low</v>
      </c>
    </row>
    <row r="3947" spans="1:19">
      <c r="A3947" t="s">
        <v>4072</v>
      </c>
      <c r="B3947">
        <v>38</v>
      </c>
      <c r="C3947" t="s">
        <v>101</v>
      </c>
      <c r="D3947" t="s">
        <v>131</v>
      </c>
      <c r="E3947">
        <v>34</v>
      </c>
      <c r="F3947" t="s">
        <v>121</v>
      </c>
      <c r="G3947" t="s">
        <v>104</v>
      </c>
      <c r="H3947" s="5">
        <v>493</v>
      </c>
      <c r="I3947" s="5">
        <v>14931.9</v>
      </c>
      <c r="J3947" t="s">
        <v>134</v>
      </c>
      <c r="K3947" t="s">
        <v>106</v>
      </c>
      <c r="L3947">
        <v>10</v>
      </c>
      <c r="M3947">
        <v>3</v>
      </c>
      <c r="N3947">
        <v>1</v>
      </c>
      <c r="O3947" s="6">
        <v>10</v>
      </c>
      <c r="P3947" t="s">
        <v>107</v>
      </c>
      <c r="Q3947" t="s">
        <v>106</v>
      </c>
      <c r="R3947">
        <f>IF(F3947="Monthly",2,0)
+IF(E3947&lt;=6,2,0)
+IF(N3947&lt;=2,2,0)
+IF(L3947&gt;=4,2,0)
+IF(M3947&gt;=2,1,0)
+IF(H3947&gt;=_xlfn.PERCENTILE.INC($H$2:$H$10001,0.75),1,0)</f>
        <v>5</v>
      </c>
      <c r="S3947" t="str">
        <f>IF(R3947&gt;=7,"High",IF(R3947&gt;=4,"Medium","Low"))</f>
        <v>Medium</v>
      </c>
    </row>
    <row r="3948" spans="1:19">
      <c r="A3948" t="s">
        <v>4073</v>
      </c>
      <c r="B3948">
        <v>39</v>
      </c>
      <c r="C3948" t="s">
        <v>112</v>
      </c>
      <c r="D3948" t="s">
        <v>119</v>
      </c>
      <c r="E3948">
        <v>36</v>
      </c>
      <c r="F3948" t="s">
        <v>109</v>
      </c>
      <c r="G3948" t="s">
        <v>110</v>
      </c>
      <c r="H3948" s="5">
        <v>731</v>
      </c>
      <c r="I3948" s="5">
        <v>25905.39</v>
      </c>
      <c r="J3948" t="s">
        <v>140</v>
      </c>
      <c r="K3948" t="s">
        <v>106</v>
      </c>
      <c r="L3948">
        <v>1</v>
      </c>
      <c r="M3948">
        <v>0</v>
      </c>
      <c r="N3948">
        <v>5</v>
      </c>
      <c r="O3948" s="6">
        <v>0</v>
      </c>
      <c r="P3948" t="s">
        <v>107</v>
      </c>
      <c r="Q3948" t="s">
        <v>107</v>
      </c>
      <c r="R3948">
        <f>IF(F3948="Monthly",2,0)
+IF(E3948&lt;=6,2,0)
+IF(N3948&lt;=2,2,0)
+IF(L3948&gt;=4,2,0)
+IF(M3948&gt;=2,1,0)
+IF(H3948&gt;=_xlfn.PERCENTILE.INC($H$2:$H$10001,0.75),1,0)</f>
        <v>0</v>
      </c>
      <c r="S3948" t="str">
        <f>IF(R3948&gt;=7,"High",IF(R3948&gt;=4,"Medium","Low"))</f>
        <v>Low</v>
      </c>
    </row>
    <row r="3949" spans="1:19">
      <c r="A3949" t="s">
        <v>4074</v>
      </c>
      <c r="B3949">
        <v>34</v>
      </c>
      <c r="C3949" t="s">
        <v>112</v>
      </c>
      <c r="D3949" t="s">
        <v>131</v>
      </c>
      <c r="E3949">
        <v>22</v>
      </c>
      <c r="F3949" t="s">
        <v>103</v>
      </c>
      <c r="G3949" t="s">
        <v>110</v>
      </c>
      <c r="H3949" s="5">
        <v>691</v>
      </c>
      <c r="I3949" s="5">
        <v>15357.13</v>
      </c>
      <c r="J3949" t="s">
        <v>117</v>
      </c>
      <c r="K3949" t="s">
        <v>106</v>
      </c>
      <c r="L3949">
        <v>0</v>
      </c>
      <c r="M3949">
        <v>0</v>
      </c>
      <c r="N3949">
        <v>5</v>
      </c>
      <c r="O3949" s="6">
        <v>0</v>
      </c>
      <c r="P3949" t="s">
        <v>106</v>
      </c>
      <c r="Q3949" t="s">
        <v>107</v>
      </c>
      <c r="R3949">
        <f>IF(F3949="Monthly",2,0)
+IF(E3949&lt;=6,2,0)
+IF(N3949&lt;=2,2,0)
+IF(L3949&gt;=4,2,0)
+IF(M3949&gt;=2,1,0)
+IF(H3949&gt;=_xlfn.PERCENTILE.INC($H$2:$H$10001,0.75),1,0)</f>
        <v>2</v>
      </c>
      <c r="S3949" t="str">
        <f>IF(R3949&gt;=7,"High",IF(R3949&gt;=4,"Medium","Low"))</f>
        <v>Low</v>
      </c>
    </row>
    <row r="3950" spans="1:19">
      <c r="A3950" t="s">
        <v>4075</v>
      </c>
      <c r="B3950">
        <v>47</v>
      </c>
      <c r="C3950" t="s">
        <v>101</v>
      </c>
      <c r="D3950" t="s">
        <v>102</v>
      </c>
      <c r="E3950">
        <v>23</v>
      </c>
      <c r="F3950" t="s">
        <v>109</v>
      </c>
      <c r="G3950" t="s">
        <v>104</v>
      </c>
      <c r="H3950" s="5">
        <v>490</v>
      </c>
      <c r="I3950" s="5">
        <v>11143.41</v>
      </c>
      <c r="J3950" t="s">
        <v>105</v>
      </c>
      <c r="K3950" t="s">
        <v>106</v>
      </c>
      <c r="L3950">
        <v>1</v>
      </c>
      <c r="M3950">
        <v>0</v>
      </c>
      <c r="N3950">
        <v>5</v>
      </c>
      <c r="O3950" s="6">
        <v>0</v>
      </c>
      <c r="P3950" t="s">
        <v>107</v>
      </c>
      <c r="Q3950" t="s">
        <v>107</v>
      </c>
      <c r="R3950">
        <f>IF(F3950="Monthly",2,0)
+IF(E3950&lt;=6,2,0)
+IF(N3950&lt;=2,2,0)
+IF(L3950&gt;=4,2,0)
+IF(M3950&gt;=2,1,0)
+IF(H3950&gt;=_xlfn.PERCENTILE.INC($H$2:$H$10001,0.75),1,0)</f>
        <v>0</v>
      </c>
      <c r="S3950" t="str">
        <f>IF(R3950&gt;=7,"High",IF(R3950&gt;=4,"Medium","Low"))</f>
        <v>Low</v>
      </c>
    </row>
    <row r="3951" spans="1:19">
      <c r="A3951" t="s">
        <v>4076</v>
      </c>
      <c r="B3951">
        <v>47</v>
      </c>
      <c r="C3951" t="s">
        <v>101</v>
      </c>
      <c r="D3951" t="s">
        <v>137</v>
      </c>
      <c r="E3951">
        <v>39</v>
      </c>
      <c r="F3951" t="s">
        <v>103</v>
      </c>
      <c r="G3951" t="s">
        <v>104</v>
      </c>
      <c r="H3951" s="5">
        <v>452</v>
      </c>
      <c r="I3951" s="5">
        <v>17903.77</v>
      </c>
      <c r="J3951" t="s">
        <v>140</v>
      </c>
      <c r="K3951" t="s">
        <v>106</v>
      </c>
      <c r="L3951">
        <v>3</v>
      </c>
      <c r="M3951">
        <v>1</v>
      </c>
      <c r="N3951">
        <v>4</v>
      </c>
      <c r="O3951" s="6">
        <v>0</v>
      </c>
      <c r="P3951" t="s">
        <v>107</v>
      </c>
      <c r="Q3951" t="s">
        <v>106</v>
      </c>
      <c r="R3951">
        <f>IF(F3951="Monthly",2,0)
+IF(E3951&lt;=6,2,0)
+IF(N3951&lt;=2,2,0)
+IF(L3951&gt;=4,2,0)
+IF(M3951&gt;=2,1,0)
+IF(H3951&gt;=_xlfn.PERCENTILE.INC($H$2:$H$10001,0.75),1,0)</f>
        <v>2</v>
      </c>
      <c r="S3951" t="str">
        <f>IF(R3951&gt;=7,"High",IF(R3951&gt;=4,"Medium","Low"))</f>
        <v>Low</v>
      </c>
    </row>
    <row r="3952" spans="1:19">
      <c r="A3952" t="s">
        <v>4077</v>
      </c>
      <c r="B3952">
        <v>24</v>
      </c>
      <c r="C3952" t="s">
        <v>112</v>
      </c>
      <c r="D3952" t="s">
        <v>137</v>
      </c>
      <c r="E3952">
        <v>40</v>
      </c>
      <c r="F3952" t="s">
        <v>103</v>
      </c>
      <c r="G3952" t="s">
        <v>129</v>
      </c>
      <c r="H3952" s="5">
        <v>1039</v>
      </c>
      <c r="I3952" s="5">
        <v>41796.720000000001</v>
      </c>
      <c r="J3952" t="s">
        <v>117</v>
      </c>
      <c r="K3952" t="s">
        <v>106</v>
      </c>
      <c r="L3952">
        <v>0</v>
      </c>
      <c r="M3952">
        <v>0</v>
      </c>
      <c r="N3952">
        <v>5</v>
      </c>
      <c r="O3952" s="6">
        <v>0</v>
      </c>
      <c r="P3952" t="s">
        <v>107</v>
      </c>
      <c r="Q3952" t="s">
        <v>106</v>
      </c>
      <c r="R3952">
        <f>IF(F3952="Monthly",2,0)
+IF(E3952&lt;=6,2,0)
+IF(N3952&lt;=2,2,0)
+IF(L3952&gt;=4,2,0)
+IF(M3952&gt;=2,1,0)
+IF(H3952&gt;=_xlfn.PERCENTILE.INC($H$2:$H$10001,0.75),1,0)</f>
        <v>3</v>
      </c>
      <c r="S3952" t="str">
        <f>IF(R3952&gt;=7,"High",IF(R3952&gt;=4,"Medium","Low"))</f>
        <v>Low</v>
      </c>
    </row>
    <row r="3953" spans="1:19">
      <c r="A3953" t="s">
        <v>4078</v>
      </c>
      <c r="B3953">
        <v>39</v>
      </c>
      <c r="C3953" t="s">
        <v>101</v>
      </c>
      <c r="D3953" t="s">
        <v>131</v>
      </c>
      <c r="E3953">
        <v>29</v>
      </c>
      <c r="F3953" t="s">
        <v>109</v>
      </c>
      <c r="G3953" t="s">
        <v>104</v>
      </c>
      <c r="H3953" s="5">
        <v>569</v>
      </c>
      <c r="I3953" s="5">
        <v>14522.67</v>
      </c>
      <c r="J3953" t="s">
        <v>140</v>
      </c>
      <c r="K3953" t="s">
        <v>106</v>
      </c>
      <c r="L3953">
        <v>1</v>
      </c>
      <c r="M3953">
        <v>0</v>
      </c>
      <c r="N3953">
        <v>5</v>
      </c>
      <c r="O3953" s="6">
        <v>10</v>
      </c>
      <c r="P3953" t="s">
        <v>106</v>
      </c>
      <c r="Q3953" t="s">
        <v>107</v>
      </c>
      <c r="R3953">
        <f>IF(F3953="Monthly",2,0)
+IF(E3953&lt;=6,2,0)
+IF(N3953&lt;=2,2,0)
+IF(L3953&gt;=4,2,0)
+IF(M3953&gt;=2,1,0)
+IF(H3953&gt;=_xlfn.PERCENTILE.INC($H$2:$H$10001,0.75),1,0)</f>
        <v>0</v>
      </c>
      <c r="S3953" t="str">
        <f>IF(R3953&gt;=7,"High",IF(R3953&gt;=4,"Medium","Low"))</f>
        <v>Low</v>
      </c>
    </row>
    <row r="3954" spans="1:19">
      <c r="A3954" t="s">
        <v>4079</v>
      </c>
      <c r="B3954">
        <v>33</v>
      </c>
      <c r="C3954" t="s">
        <v>112</v>
      </c>
      <c r="D3954" t="s">
        <v>128</v>
      </c>
      <c r="E3954">
        <v>17</v>
      </c>
      <c r="F3954" t="s">
        <v>109</v>
      </c>
      <c r="G3954" t="s">
        <v>129</v>
      </c>
      <c r="H3954" s="5">
        <v>1038</v>
      </c>
      <c r="I3954" s="5">
        <v>18033.669999999998</v>
      </c>
      <c r="J3954" t="s">
        <v>105</v>
      </c>
      <c r="K3954" t="s">
        <v>106</v>
      </c>
      <c r="L3954">
        <v>0</v>
      </c>
      <c r="M3954">
        <v>0</v>
      </c>
      <c r="N3954">
        <v>5</v>
      </c>
      <c r="O3954" s="6">
        <v>0</v>
      </c>
      <c r="P3954" t="s">
        <v>106</v>
      </c>
      <c r="Q3954" t="s">
        <v>107</v>
      </c>
      <c r="R3954">
        <f>IF(F3954="Monthly",2,0)
+IF(E3954&lt;=6,2,0)
+IF(N3954&lt;=2,2,0)
+IF(L3954&gt;=4,2,0)
+IF(M3954&gt;=2,1,0)
+IF(H3954&gt;=_xlfn.PERCENTILE.INC($H$2:$H$10001,0.75),1,0)</f>
        <v>1</v>
      </c>
      <c r="S3954" t="str">
        <f>IF(R3954&gt;=7,"High",IF(R3954&gt;=4,"Medium","Low"))</f>
        <v>Low</v>
      </c>
    </row>
    <row r="3955" spans="1:19">
      <c r="A3955" t="s">
        <v>4080</v>
      </c>
      <c r="B3955">
        <v>25</v>
      </c>
      <c r="C3955" t="s">
        <v>101</v>
      </c>
      <c r="D3955" t="s">
        <v>126</v>
      </c>
      <c r="E3955">
        <v>34</v>
      </c>
      <c r="F3955" t="s">
        <v>103</v>
      </c>
      <c r="G3955" t="s">
        <v>104</v>
      </c>
      <c r="H3955" s="5">
        <v>552</v>
      </c>
      <c r="I3955" s="5">
        <v>18613.86</v>
      </c>
      <c r="J3955" t="s">
        <v>105</v>
      </c>
      <c r="K3955" t="s">
        <v>106</v>
      </c>
      <c r="L3955">
        <v>1</v>
      </c>
      <c r="M3955">
        <v>0</v>
      </c>
      <c r="N3955">
        <v>4</v>
      </c>
      <c r="O3955" s="6">
        <v>0</v>
      </c>
      <c r="P3955" t="s">
        <v>107</v>
      </c>
      <c r="Q3955" t="s">
        <v>107</v>
      </c>
      <c r="R3955">
        <f>IF(F3955="Monthly",2,0)
+IF(E3955&lt;=6,2,0)
+IF(N3955&lt;=2,2,0)
+IF(L3955&gt;=4,2,0)
+IF(M3955&gt;=2,1,0)
+IF(H3955&gt;=_xlfn.PERCENTILE.INC($H$2:$H$10001,0.75),1,0)</f>
        <v>2</v>
      </c>
      <c r="S3955" t="str">
        <f>IF(R3955&gt;=7,"High",IF(R3955&gt;=4,"Medium","Low"))</f>
        <v>Low</v>
      </c>
    </row>
    <row r="3956" spans="1:19">
      <c r="A3956" t="s">
        <v>4081</v>
      </c>
      <c r="B3956">
        <v>29</v>
      </c>
      <c r="C3956" t="s">
        <v>112</v>
      </c>
      <c r="D3956" t="s">
        <v>102</v>
      </c>
      <c r="E3956">
        <v>33</v>
      </c>
      <c r="F3956" t="s">
        <v>103</v>
      </c>
      <c r="G3956" t="s">
        <v>104</v>
      </c>
      <c r="H3956" s="5">
        <v>540</v>
      </c>
      <c r="I3956" s="5">
        <v>18000.88</v>
      </c>
      <c r="J3956" t="s">
        <v>117</v>
      </c>
      <c r="K3956" t="s">
        <v>106</v>
      </c>
      <c r="L3956">
        <v>0</v>
      </c>
      <c r="M3956">
        <v>0</v>
      </c>
      <c r="N3956">
        <v>4</v>
      </c>
      <c r="O3956" s="6">
        <v>0</v>
      </c>
      <c r="P3956" t="s">
        <v>107</v>
      </c>
      <c r="Q3956" t="s">
        <v>106</v>
      </c>
      <c r="R3956">
        <f>IF(F3956="Monthly",2,0)
+IF(E3956&lt;=6,2,0)
+IF(N3956&lt;=2,2,0)
+IF(L3956&gt;=4,2,0)
+IF(M3956&gt;=2,1,0)
+IF(H3956&gt;=_xlfn.PERCENTILE.INC($H$2:$H$10001,0.75),1,0)</f>
        <v>2</v>
      </c>
      <c r="S3956" t="str">
        <f>IF(R3956&gt;=7,"High",IF(R3956&gt;=4,"Medium","Low"))</f>
        <v>Low</v>
      </c>
    </row>
    <row r="3957" spans="1:19">
      <c r="A3957" t="s">
        <v>4082</v>
      </c>
      <c r="B3957">
        <v>39</v>
      </c>
      <c r="C3957" t="s">
        <v>112</v>
      </c>
      <c r="D3957" t="s">
        <v>113</v>
      </c>
      <c r="E3957">
        <v>39</v>
      </c>
      <c r="F3957" t="s">
        <v>109</v>
      </c>
      <c r="G3957" t="s">
        <v>129</v>
      </c>
      <c r="H3957" s="5">
        <v>1088</v>
      </c>
      <c r="I3957" s="5">
        <v>42436.32</v>
      </c>
      <c r="J3957" t="s">
        <v>140</v>
      </c>
      <c r="K3957" t="s">
        <v>107</v>
      </c>
      <c r="L3957">
        <v>0</v>
      </c>
      <c r="M3957">
        <v>0</v>
      </c>
      <c r="N3957">
        <v>4</v>
      </c>
      <c r="O3957" s="6">
        <v>0</v>
      </c>
      <c r="P3957" t="s">
        <v>106</v>
      </c>
      <c r="Q3957" t="s">
        <v>107</v>
      </c>
      <c r="R3957">
        <f>IF(F3957="Monthly",2,0)
+IF(E3957&lt;=6,2,0)
+IF(N3957&lt;=2,2,0)
+IF(L3957&gt;=4,2,0)
+IF(M3957&gt;=2,1,0)
+IF(H3957&gt;=_xlfn.PERCENTILE.INC($H$2:$H$10001,0.75),1,0)</f>
        <v>1</v>
      </c>
      <c r="S3957" t="str">
        <f>IF(R3957&gt;=7,"High",IF(R3957&gt;=4,"Medium","Low"))</f>
        <v>Low</v>
      </c>
    </row>
    <row r="3958" spans="1:19">
      <c r="A3958" t="s">
        <v>4083</v>
      </c>
      <c r="B3958">
        <v>26</v>
      </c>
      <c r="C3958" t="s">
        <v>101</v>
      </c>
      <c r="D3958" t="s">
        <v>133</v>
      </c>
      <c r="E3958">
        <v>32</v>
      </c>
      <c r="F3958" t="s">
        <v>109</v>
      </c>
      <c r="G3958" t="s">
        <v>104</v>
      </c>
      <c r="H3958" s="5">
        <v>408</v>
      </c>
      <c r="I3958" s="5">
        <v>13126.75</v>
      </c>
      <c r="J3958" t="s">
        <v>117</v>
      </c>
      <c r="K3958" t="s">
        <v>106</v>
      </c>
      <c r="L3958">
        <v>3</v>
      </c>
      <c r="M3958">
        <v>1</v>
      </c>
      <c r="N3958">
        <v>4</v>
      </c>
      <c r="O3958" s="6">
        <v>0</v>
      </c>
      <c r="P3958" t="s">
        <v>107</v>
      </c>
      <c r="Q3958" t="s">
        <v>107</v>
      </c>
      <c r="R3958">
        <f>IF(F3958="Monthly",2,0)
+IF(E3958&lt;=6,2,0)
+IF(N3958&lt;=2,2,0)
+IF(L3958&gt;=4,2,0)
+IF(M3958&gt;=2,1,0)
+IF(H3958&gt;=_xlfn.PERCENTILE.INC($H$2:$H$10001,0.75),1,0)</f>
        <v>0</v>
      </c>
      <c r="S3958" t="str">
        <f>IF(R3958&gt;=7,"High",IF(R3958&gt;=4,"Medium","Low"))</f>
        <v>Low</v>
      </c>
    </row>
    <row r="3959" spans="1:19">
      <c r="A3959" t="s">
        <v>4084</v>
      </c>
      <c r="B3959">
        <v>34</v>
      </c>
      <c r="C3959" t="s">
        <v>112</v>
      </c>
      <c r="D3959" t="s">
        <v>133</v>
      </c>
      <c r="E3959">
        <v>16</v>
      </c>
      <c r="F3959" t="s">
        <v>103</v>
      </c>
      <c r="G3959" t="s">
        <v>110</v>
      </c>
      <c r="H3959" s="5">
        <v>713</v>
      </c>
      <c r="I3959" s="5">
        <v>11452.93</v>
      </c>
      <c r="J3959" t="s">
        <v>105</v>
      </c>
      <c r="K3959" t="s">
        <v>106</v>
      </c>
      <c r="L3959">
        <v>4</v>
      </c>
      <c r="M3959">
        <v>2</v>
      </c>
      <c r="N3959">
        <v>5</v>
      </c>
      <c r="O3959" s="6">
        <v>0</v>
      </c>
      <c r="P3959" t="s">
        <v>107</v>
      </c>
      <c r="Q3959" t="s">
        <v>107</v>
      </c>
      <c r="R3959">
        <f>IF(F3959="Monthly",2,0)
+IF(E3959&lt;=6,2,0)
+IF(N3959&lt;=2,2,0)
+IF(L3959&gt;=4,2,0)
+IF(M3959&gt;=2,1,0)
+IF(H3959&gt;=_xlfn.PERCENTILE.INC($H$2:$H$10001,0.75),1,0)</f>
        <v>5</v>
      </c>
      <c r="S3959" t="str">
        <f>IF(R3959&gt;=7,"High",IF(R3959&gt;=4,"Medium","Low"))</f>
        <v>Medium</v>
      </c>
    </row>
    <row r="3960" spans="1:19">
      <c r="A3960" t="s">
        <v>4085</v>
      </c>
      <c r="B3960">
        <v>21</v>
      </c>
      <c r="C3960" t="s">
        <v>101</v>
      </c>
      <c r="D3960" t="s">
        <v>133</v>
      </c>
      <c r="E3960">
        <v>12</v>
      </c>
      <c r="F3960" t="s">
        <v>109</v>
      </c>
      <c r="G3960" t="s">
        <v>129</v>
      </c>
      <c r="H3960" s="5">
        <v>983</v>
      </c>
      <c r="I3960" s="5">
        <v>12031.81</v>
      </c>
      <c r="J3960" t="s">
        <v>105</v>
      </c>
      <c r="K3960" t="s">
        <v>106</v>
      </c>
      <c r="L3960">
        <v>0</v>
      </c>
      <c r="M3960">
        <v>0</v>
      </c>
      <c r="N3960">
        <v>4</v>
      </c>
      <c r="O3960" s="6">
        <v>0</v>
      </c>
      <c r="P3960" t="s">
        <v>107</v>
      </c>
      <c r="Q3960" t="s">
        <v>107</v>
      </c>
      <c r="R3960">
        <f>IF(F3960="Monthly",2,0)
+IF(E3960&lt;=6,2,0)
+IF(N3960&lt;=2,2,0)
+IF(L3960&gt;=4,2,0)
+IF(M3960&gt;=2,1,0)
+IF(H3960&gt;=_xlfn.PERCENTILE.INC($H$2:$H$10001,0.75),1,0)</f>
        <v>1</v>
      </c>
      <c r="S3960" t="str">
        <f>IF(R3960&gt;=7,"High",IF(R3960&gt;=4,"Medium","Low"))</f>
        <v>Low</v>
      </c>
    </row>
    <row r="3961" spans="1:19">
      <c r="A3961" t="s">
        <v>4086</v>
      </c>
      <c r="B3961">
        <v>36</v>
      </c>
      <c r="C3961" t="s">
        <v>112</v>
      </c>
      <c r="D3961" t="s">
        <v>131</v>
      </c>
      <c r="E3961">
        <v>22</v>
      </c>
      <c r="F3961" t="s">
        <v>109</v>
      </c>
      <c r="G3961" t="s">
        <v>110</v>
      </c>
      <c r="H3961" s="5">
        <v>749</v>
      </c>
      <c r="I3961" s="5">
        <v>16698.900000000001</v>
      </c>
      <c r="J3961" t="s">
        <v>105</v>
      </c>
      <c r="K3961" t="s">
        <v>106</v>
      </c>
      <c r="L3961">
        <v>0</v>
      </c>
      <c r="M3961">
        <v>0</v>
      </c>
      <c r="N3961">
        <v>4</v>
      </c>
      <c r="O3961" s="6">
        <v>0</v>
      </c>
      <c r="P3961" t="s">
        <v>107</v>
      </c>
      <c r="Q3961" t="s">
        <v>107</v>
      </c>
      <c r="R3961">
        <f>IF(F3961="Monthly",2,0)
+IF(E3961&lt;=6,2,0)
+IF(N3961&lt;=2,2,0)
+IF(L3961&gt;=4,2,0)
+IF(M3961&gt;=2,1,0)
+IF(H3961&gt;=_xlfn.PERCENTILE.INC($H$2:$H$10001,0.75),1,0)</f>
        <v>0</v>
      </c>
      <c r="S3961" t="str">
        <f>IF(R3961&gt;=7,"High",IF(R3961&gt;=4,"Medium","Low"))</f>
        <v>Low</v>
      </c>
    </row>
    <row r="3962" spans="1:19">
      <c r="A3962" t="s">
        <v>4087</v>
      </c>
      <c r="B3962">
        <v>18</v>
      </c>
      <c r="C3962" t="s">
        <v>101</v>
      </c>
      <c r="D3962" t="s">
        <v>113</v>
      </c>
      <c r="E3962">
        <v>17</v>
      </c>
      <c r="F3962" t="s">
        <v>103</v>
      </c>
      <c r="G3962" t="s">
        <v>104</v>
      </c>
      <c r="H3962" s="5">
        <v>411</v>
      </c>
      <c r="I3962" s="5">
        <v>7036.75</v>
      </c>
      <c r="J3962" t="s">
        <v>105</v>
      </c>
      <c r="K3962" t="s">
        <v>106</v>
      </c>
      <c r="L3962">
        <v>0</v>
      </c>
      <c r="M3962">
        <v>0</v>
      </c>
      <c r="N3962">
        <v>5</v>
      </c>
      <c r="O3962" s="6">
        <v>0</v>
      </c>
      <c r="P3962" t="s">
        <v>106</v>
      </c>
      <c r="Q3962" t="s">
        <v>107</v>
      </c>
      <c r="R3962">
        <f>IF(F3962="Monthly",2,0)
+IF(E3962&lt;=6,2,0)
+IF(N3962&lt;=2,2,0)
+IF(L3962&gt;=4,2,0)
+IF(M3962&gt;=2,1,0)
+IF(H3962&gt;=_xlfn.PERCENTILE.INC($H$2:$H$10001,0.75),1,0)</f>
        <v>2</v>
      </c>
      <c r="S3962" t="str">
        <f>IF(R3962&gt;=7,"High",IF(R3962&gt;=4,"Medium","Low"))</f>
        <v>Low</v>
      </c>
    </row>
    <row r="3963" spans="1:19">
      <c r="A3963" t="s">
        <v>4088</v>
      </c>
      <c r="B3963">
        <v>29</v>
      </c>
      <c r="C3963" t="s">
        <v>101</v>
      </c>
      <c r="D3963" t="s">
        <v>126</v>
      </c>
      <c r="E3963">
        <v>13</v>
      </c>
      <c r="F3963" t="s">
        <v>103</v>
      </c>
      <c r="G3963" t="s">
        <v>110</v>
      </c>
      <c r="H3963" s="5">
        <v>844</v>
      </c>
      <c r="I3963" s="5">
        <v>10676.58</v>
      </c>
      <c r="J3963" t="s">
        <v>105</v>
      </c>
      <c r="K3963" t="s">
        <v>106</v>
      </c>
      <c r="L3963">
        <v>0</v>
      </c>
      <c r="M3963">
        <v>0</v>
      </c>
      <c r="N3963">
        <v>3</v>
      </c>
      <c r="O3963" s="6">
        <v>0</v>
      </c>
      <c r="P3963" t="s">
        <v>107</v>
      </c>
      <c r="Q3963" t="s">
        <v>107</v>
      </c>
      <c r="R3963">
        <f>IF(F3963="Monthly",2,0)
+IF(E3963&lt;=6,2,0)
+IF(N3963&lt;=2,2,0)
+IF(L3963&gt;=4,2,0)
+IF(M3963&gt;=2,1,0)
+IF(H3963&gt;=_xlfn.PERCENTILE.INC($H$2:$H$10001,0.75),1,0)</f>
        <v>3</v>
      </c>
      <c r="S3963" t="str">
        <f>IF(R3963&gt;=7,"High",IF(R3963&gt;=4,"Medium","Low"))</f>
        <v>Low</v>
      </c>
    </row>
    <row r="3964" spans="1:19">
      <c r="A3964" t="s">
        <v>4089</v>
      </c>
      <c r="B3964">
        <v>39</v>
      </c>
      <c r="C3964" t="s">
        <v>101</v>
      </c>
      <c r="D3964" t="s">
        <v>113</v>
      </c>
      <c r="E3964">
        <v>43</v>
      </c>
      <c r="F3964" t="s">
        <v>109</v>
      </c>
      <c r="G3964" t="s">
        <v>110</v>
      </c>
      <c r="H3964" s="5">
        <v>709</v>
      </c>
      <c r="I3964" s="5">
        <v>29354.33</v>
      </c>
      <c r="J3964" t="s">
        <v>117</v>
      </c>
      <c r="K3964" t="s">
        <v>106</v>
      </c>
      <c r="L3964">
        <v>4</v>
      </c>
      <c r="M3964">
        <v>1</v>
      </c>
      <c r="N3964">
        <v>4</v>
      </c>
      <c r="O3964" s="6">
        <v>5</v>
      </c>
      <c r="P3964" t="s">
        <v>107</v>
      </c>
      <c r="Q3964" t="s">
        <v>107</v>
      </c>
      <c r="R3964">
        <f>IF(F3964="Monthly",2,0)
+IF(E3964&lt;=6,2,0)
+IF(N3964&lt;=2,2,0)
+IF(L3964&gt;=4,2,0)
+IF(M3964&gt;=2,1,0)
+IF(H3964&gt;=_xlfn.PERCENTILE.INC($H$2:$H$10001,0.75),1,0)</f>
        <v>2</v>
      </c>
      <c r="S3964" t="str">
        <f>IF(R3964&gt;=7,"High",IF(R3964&gt;=4,"Medium","Low"))</f>
        <v>Low</v>
      </c>
    </row>
    <row r="3965" spans="1:19">
      <c r="A3965" t="s">
        <v>4090</v>
      </c>
      <c r="B3965">
        <v>38</v>
      </c>
      <c r="C3965" t="s">
        <v>112</v>
      </c>
      <c r="D3965" t="s">
        <v>159</v>
      </c>
      <c r="E3965">
        <v>24</v>
      </c>
      <c r="F3965" t="s">
        <v>109</v>
      </c>
      <c r="G3965" t="s">
        <v>110</v>
      </c>
      <c r="H3965" s="5">
        <v>769</v>
      </c>
      <c r="I3965" s="5">
        <v>16279.58</v>
      </c>
      <c r="J3965" t="s">
        <v>115</v>
      </c>
      <c r="K3965" t="s">
        <v>106</v>
      </c>
      <c r="L3965">
        <v>0</v>
      </c>
      <c r="M3965">
        <v>0</v>
      </c>
      <c r="N3965">
        <v>5</v>
      </c>
      <c r="O3965" s="6">
        <v>10</v>
      </c>
      <c r="P3965" t="s">
        <v>107</v>
      </c>
      <c r="Q3965" t="s">
        <v>107</v>
      </c>
      <c r="R3965">
        <f>IF(F3965="Monthly",2,0)
+IF(E3965&lt;=6,2,0)
+IF(N3965&lt;=2,2,0)
+IF(L3965&gt;=4,2,0)
+IF(M3965&gt;=2,1,0)
+IF(H3965&gt;=_xlfn.PERCENTILE.INC($H$2:$H$10001,0.75),1,0)</f>
        <v>0</v>
      </c>
      <c r="S3965" t="str">
        <f>IF(R3965&gt;=7,"High",IF(R3965&gt;=4,"Medium","Low"))</f>
        <v>Low</v>
      </c>
    </row>
    <row r="3966" spans="1:19">
      <c r="A3966" t="s">
        <v>4091</v>
      </c>
      <c r="B3966">
        <v>41</v>
      </c>
      <c r="C3966" t="s">
        <v>101</v>
      </c>
      <c r="D3966" t="s">
        <v>137</v>
      </c>
      <c r="E3966">
        <v>19</v>
      </c>
      <c r="F3966" t="s">
        <v>103</v>
      </c>
      <c r="G3966" t="s">
        <v>104</v>
      </c>
      <c r="H3966" s="5">
        <v>462</v>
      </c>
      <c r="I3966" s="5">
        <v>9027.7800000000007</v>
      </c>
      <c r="J3966" t="s">
        <v>134</v>
      </c>
      <c r="K3966" t="s">
        <v>106</v>
      </c>
      <c r="L3966">
        <v>8</v>
      </c>
      <c r="M3966">
        <v>3</v>
      </c>
      <c r="N3966">
        <v>1</v>
      </c>
      <c r="O3966" s="6">
        <v>0</v>
      </c>
      <c r="P3966" t="s">
        <v>107</v>
      </c>
      <c r="Q3966" t="s">
        <v>106</v>
      </c>
      <c r="R3966">
        <f>IF(F3966="Monthly",2,0)
+IF(E3966&lt;=6,2,0)
+IF(N3966&lt;=2,2,0)
+IF(L3966&gt;=4,2,0)
+IF(M3966&gt;=2,1,0)
+IF(H3966&gt;=_xlfn.PERCENTILE.INC($H$2:$H$10001,0.75),1,0)</f>
        <v>7</v>
      </c>
      <c r="S3966" t="str">
        <f>IF(R3966&gt;=7,"High",IF(R3966&gt;=4,"Medium","Low"))</f>
        <v>High</v>
      </c>
    </row>
    <row r="3967" spans="1:19">
      <c r="A3967" t="s">
        <v>4092</v>
      </c>
      <c r="B3967">
        <v>23</v>
      </c>
      <c r="C3967" t="s">
        <v>112</v>
      </c>
      <c r="D3967" t="s">
        <v>119</v>
      </c>
      <c r="E3967">
        <v>22</v>
      </c>
      <c r="F3967" t="s">
        <v>103</v>
      </c>
      <c r="G3967" t="s">
        <v>104</v>
      </c>
      <c r="H3967" s="5">
        <v>463</v>
      </c>
      <c r="I3967" s="5">
        <v>10456.14</v>
      </c>
      <c r="J3967" t="s">
        <v>105</v>
      </c>
      <c r="K3967" t="s">
        <v>106</v>
      </c>
      <c r="L3967">
        <v>1</v>
      </c>
      <c r="M3967">
        <v>0</v>
      </c>
      <c r="N3967">
        <v>5</v>
      </c>
      <c r="O3967" s="6">
        <v>0</v>
      </c>
      <c r="P3967" t="s">
        <v>107</v>
      </c>
      <c r="Q3967" t="s">
        <v>106</v>
      </c>
      <c r="R3967">
        <f>IF(F3967="Monthly",2,0)
+IF(E3967&lt;=6,2,0)
+IF(N3967&lt;=2,2,0)
+IF(L3967&gt;=4,2,0)
+IF(M3967&gt;=2,1,0)
+IF(H3967&gt;=_xlfn.PERCENTILE.INC($H$2:$H$10001,0.75),1,0)</f>
        <v>2</v>
      </c>
      <c r="S3967" t="str">
        <f>IF(R3967&gt;=7,"High",IF(R3967&gt;=4,"Medium","Low"))</f>
        <v>Low</v>
      </c>
    </row>
    <row r="3968" spans="1:19">
      <c r="A3968" t="s">
        <v>4093</v>
      </c>
      <c r="B3968">
        <v>39</v>
      </c>
      <c r="C3968" t="s">
        <v>101</v>
      </c>
      <c r="D3968" t="s">
        <v>102</v>
      </c>
      <c r="E3968">
        <v>37</v>
      </c>
      <c r="F3968" t="s">
        <v>109</v>
      </c>
      <c r="G3968" t="s">
        <v>129</v>
      </c>
      <c r="H3968" s="5">
        <v>1101</v>
      </c>
      <c r="I3968" s="5">
        <v>39711.24</v>
      </c>
      <c r="J3968" t="s">
        <v>105</v>
      </c>
      <c r="K3968" t="s">
        <v>106</v>
      </c>
      <c r="L3968">
        <v>0</v>
      </c>
      <c r="M3968">
        <v>0</v>
      </c>
      <c r="N3968">
        <v>5</v>
      </c>
      <c r="O3968" s="6">
        <v>0</v>
      </c>
      <c r="P3968" t="s">
        <v>107</v>
      </c>
      <c r="Q3968" t="s">
        <v>107</v>
      </c>
      <c r="R3968">
        <f>IF(F3968="Monthly",2,0)
+IF(E3968&lt;=6,2,0)
+IF(N3968&lt;=2,2,0)
+IF(L3968&gt;=4,2,0)
+IF(M3968&gt;=2,1,0)
+IF(H3968&gt;=_xlfn.PERCENTILE.INC($H$2:$H$10001,0.75),1,0)</f>
        <v>1</v>
      </c>
      <c r="S3968" t="str">
        <f>IF(R3968&gt;=7,"High",IF(R3968&gt;=4,"Medium","Low"))</f>
        <v>Low</v>
      </c>
    </row>
    <row r="3969" spans="1:19">
      <c r="A3969" t="s">
        <v>4094</v>
      </c>
      <c r="B3969">
        <v>42</v>
      </c>
      <c r="C3969" t="s">
        <v>101</v>
      </c>
      <c r="D3969" t="s">
        <v>102</v>
      </c>
      <c r="E3969">
        <v>43</v>
      </c>
      <c r="F3969" t="s">
        <v>103</v>
      </c>
      <c r="G3969" t="s">
        <v>110</v>
      </c>
      <c r="H3969" s="5">
        <v>727</v>
      </c>
      <c r="I3969" s="5">
        <v>30742.73</v>
      </c>
      <c r="J3969" t="s">
        <v>117</v>
      </c>
      <c r="K3969" t="s">
        <v>106</v>
      </c>
      <c r="L3969">
        <v>1</v>
      </c>
      <c r="M3969">
        <v>0</v>
      </c>
      <c r="N3969">
        <v>5</v>
      </c>
      <c r="O3969" s="6">
        <v>0</v>
      </c>
      <c r="P3969" t="s">
        <v>106</v>
      </c>
      <c r="Q3969" t="s">
        <v>107</v>
      </c>
      <c r="R3969">
        <f>IF(F3969="Monthly",2,0)
+IF(E3969&lt;=6,2,0)
+IF(N3969&lt;=2,2,0)
+IF(L3969&gt;=4,2,0)
+IF(M3969&gt;=2,1,0)
+IF(H3969&gt;=_xlfn.PERCENTILE.INC($H$2:$H$10001,0.75),1,0)</f>
        <v>2</v>
      </c>
      <c r="S3969" t="str">
        <f>IF(R3969&gt;=7,"High",IF(R3969&gt;=4,"Medium","Low"))</f>
        <v>Low</v>
      </c>
    </row>
    <row r="3970" spans="1:19">
      <c r="A3970" t="s">
        <v>4095</v>
      </c>
      <c r="B3970">
        <v>27</v>
      </c>
      <c r="C3970" t="s">
        <v>112</v>
      </c>
      <c r="D3970" t="s">
        <v>113</v>
      </c>
      <c r="E3970">
        <v>23</v>
      </c>
      <c r="F3970" t="s">
        <v>103</v>
      </c>
      <c r="G3970" t="s">
        <v>110</v>
      </c>
      <c r="H3970" s="5">
        <v>674</v>
      </c>
      <c r="I3970" s="5">
        <v>15876.66</v>
      </c>
      <c r="J3970" t="s">
        <v>117</v>
      </c>
      <c r="K3970" t="s">
        <v>106</v>
      </c>
      <c r="L3970">
        <v>0</v>
      </c>
      <c r="M3970">
        <v>0</v>
      </c>
      <c r="N3970">
        <v>5</v>
      </c>
      <c r="O3970" s="6">
        <v>0</v>
      </c>
      <c r="P3970" t="s">
        <v>106</v>
      </c>
      <c r="Q3970" t="s">
        <v>107</v>
      </c>
      <c r="R3970">
        <f>IF(F3970="Monthly",2,0)
+IF(E3970&lt;=6,2,0)
+IF(N3970&lt;=2,2,0)
+IF(L3970&gt;=4,2,0)
+IF(M3970&gt;=2,1,0)
+IF(H3970&gt;=_xlfn.PERCENTILE.INC($H$2:$H$10001,0.75),1,0)</f>
        <v>2</v>
      </c>
      <c r="S3970" t="str">
        <f>IF(R3970&gt;=7,"High",IF(R3970&gt;=4,"Medium","Low"))</f>
        <v>Low</v>
      </c>
    </row>
    <row r="3971" spans="1:19">
      <c r="A3971" t="s">
        <v>4096</v>
      </c>
      <c r="B3971">
        <v>29</v>
      </c>
      <c r="C3971" t="s">
        <v>101</v>
      </c>
      <c r="D3971" t="s">
        <v>102</v>
      </c>
      <c r="E3971">
        <v>23</v>
      </c>
      <c r="F3971" t="s">
        <v>109</v>
      </c>
      <c r="G3971" t="s">
        <v>129</v>
      </c>
      <c r="H3971" s="5">
        <v>1029</v>
      </c>
      <c r="I3971" s="5">
        <v>23490.17</v>
      </c>
      <c r="J3971" t="s">
        <v>115</v>
      </c>
      <c r="K3971" t="s">
        <v>106</v>
      </c>
      <c r="L3971">
        <v>3</v>
      </c>
      <c r="M3971">
        <v>1</v>
      </c>
      <c r="N3971">
        <v>4</v>
      </c>
      <c r="O3971" s="6">
        <v>0</v>
      </c>
      <c r="P3971" t="s">
        <v>106</v>
      </c>
      <c r="Q3971" t="s">
        <v>107</v>
      </c>
      <c r="R3971">
        <f>IF(F3971="Monthly",2,0)
+IF(E3971&lt;=6,2,0)
+IF(N3971&lt;=2,2,0)
+IF(L3971&gt;=4,2,0)
+IF(M3971&gt;=2,1,0)
+IF(H3971&gt;=_xlfn.PERCENTILE.INC($H$2:$H$10001,0.75),1,0)</f>
        <v>1</v>
      </c>
      <c r="S3971" t="str">
        <f>IF(R3971&gt;=7,"High",IF(R3971&gt;=4,"Medium","Low"))</f>
        <v>Low</v>
      </c>
    </row>
    <row r="3972" spans="1:19">
      <c r="A3972" t="s">
        <v>4097</v>
      </c>
      <c r="B3972">
        <v>69</v>
      </c>
      <c r="C3972" t="s">
        <v>101</v>
      </c>
      <c r="D3972" t="s">
        <v>133</v>
      </c>
      <c r="E3972">
        <v>53</v>
      </c>
      <c r="F3972" t="s">
        <v>103</v>
      </c>
      <c r="G3972" t="s">
        <v>104</v>
      </c>
      <c r="H3972" s="5">
        <v>505</v>
      </c>
      <c r="I3972" s="5">
        <v>26789.96</v>
      </c>
      <c r="J3972" t="s">
        <v>140</v>
      </c>
      <c r="K3972" t="s">
        <v>106</v>
      </c>
      <c r="L3972">
        <v>2</v>
      </c>
      <c r="M3972">
        <v>0</v>
      </c>
      <c r="N3972">
        <v>5</v>
      </c>
      <c r="O3972" s="6">
        <v>0</v>
      </c>
      <c r="P3972" t="s">
        <v>107</v>
      </c>
      <c r="Q3972" t="s">
        <v>106</v>
      </c>
      <c r="R3972">
        <f>IF(F3972="Monthly",2,0)
+IF(E3972&lt;=6,2,0)
+IF(N3972&lt;=2,2,0)
+IF(L3972&gt;=4,2,0)
+IF(M3972&gt;=2,1,0)
+IF(H3972&gt;=_xlfn.PERCENTILE.INC($H$2:$H$10001,0.75),1,0)</f>
        <v>2</v>
      </c>
      <c r="S3972" t="str">
        <f>IF(R3972&gt;=7,"High",IF(R3972&gt;=4,"Medium","Low"))</f>
        <v>Low</v>
      </c>
    </row>
    <row r="3973" spans="1:19">
      <c r="A3973" t="s">
        <v>4098</v>
      </c>
      <c r="B3973">
        <v>19</v>
      </c>
      <c r="C3973" t="s">
        <v>112</v>
      </c>
      <c r="D3973" t="s">
        <v>126</v>
      </c>
      <c r="E3973">
        <v>24</v>
      </c>
      <c r="F3973" t="s">
        <v>109</v>
      </c>
      <c r="G3973" t="s">
        <v>129</v>
      </c>
      <c r="H3973" s="5">
        <v>1129</v>
      </c>
      <c r="I3973" s="5">
        <v>26143.98</v>
      </c>
      <c r="J3973" t="s">
        <v>117</v>
      </c>
      <c r="K3973" t="s">
        <v>107</v>
      </c>
      <c r="L3973">
        <v>1</v>
      </c>
      <c r="M3973">
        <v>0</v>
      </c>
      <c r="N3973">
        <v>5</v>
      </c>
      <c r="O3973" s="6">
        <v>5</v>
      </c>
      <c r="P3973" t="s">
        <v>107</v>
      </c>
      <c r="Q3973" t="s">
        <v>107</v>
      </c>
      <c r="R3973">
        <f>IF(F3973="Monthly",2,0)
+IF(E3973&lt;=6,2,0)
+IF(N3973&lt;=2,2,0)
+IF(L3973&gt;=4,2,0)
+IF(M3973&gt;=2,1,0)
+IF(H3973&gt;=_xlfn.PERCENTILE.INC($H$2:$H$10001,0.75),1,0)</f>
        <v>1</v>
      </c>
      <c r="S3973" t="str">
        <f>IF(R3973&gt;=7,"High",IF(R3973&gt;=4,"Medium","Low"))</f>
        <v>Low</v>
      </c>
    </row>
    <row r="3974" spans="1:19">
      <c r="A3974" t="s">
        <v>4099</v>
      </c>
      <c r="B3974">
        <v>40</v>
      </c>
      <c r="C3974" t="s">
        <v>101</v>
      </c>
      <c r="D3974" t="s">
        <v>159</v>
      </c>
      <c r="E3974">
        <v>6</v>
      </c>
      <c r="F3974" t="s">
        <v>103</v>
      </c>
      <c r="G3974" t="s">
        <v>110</v>
      </c>
      <c r="H3974" s="5">
        <v>794</v>
      </c>
      <c r="I3974" s="5">
        <v>4357.08</v>
      </c>
      <c r="J3974" t="s">
        <v>105</v>
      </c>
      <c r="K3974" t="s">
        <v>106</v>
      </c>
      <c r="L3974">
        <v>1</v>
      </c>
      <c r="M3974">
        <v>0</v>
      </c>
      <c r="N3974">
        <v>4</v>
      </c>
      <c r="O3974" s="6">
        <v>10</v>
      </c>
      <c r="P3974" t="s">
        <v>106</v>
      </c>
      <c r="Q3974" t="s">
        <v>107</v>
      </c>
      <c r="R3974">
        <f>IF(F3974="Monthly",2,0)
+IF(E3974&lt;=6,2,0)
+IF(N3974&lt;=2,2,0)
+IF(L3974&gt;=4,2,0)
+IF(M3974&gt;=2,1,0)
+IF(H3974&gt;=_xlfn.PERCENTILE.INC($H$2:$H$10001,0.75),1,0)</f>
        <v>5</v>
      </c>
      <c r="S3974" t="str">
        <f>IF(R3974&gt;=7,"High",IF(R3974&gt;=4,"Medium","Low"))</f>
        <v>Medium</v>
      </c>
    </row>
    <row r="3975" spans="1:19">
      <c r="A3975" t="s">
        <v>4100</v>
      </c>
      <c r="B3975">
        <v>31</v>
      </c>
      <c r="C3975" t="s">
        <v>101</v>
      </c>
      <c r="D3975" t="s">
        <v>102</v>
      </c>
      <c r="E3975">
        <v>42</v>
      </c>
      <c r="F3975" t="s">
        <v>109</v>
      </c>
      <c r="G3975" t="s">
        <v>104</v>
      </c>
      <c r="H3975" s="5">
        <v>486</v>
      </c>
      <c r="I3975" s="5">
        <v>18561.95</v>
      </c>
      <c r="J3975" t="s">
        <v>140</v>
      </c>
      <c r="K3975" t="s">
        <v>106</v>
      </c>
      <c r="L3975">
        <v>0</v>
      </c>
      <c r="M3975">
        <v>0</v>
      </c>
      <c r="N3975">
        <v>5</v>
      </c>
      <c r="O3975" s="6">
        <v>10</v>
      </c>
      <c r="P3975" t="s">
        <v>106</v>
      </c>
      <c r="Q3975" t="s">
        <v>107</v>
      </c>
      <c r="R3975">
        <f>IF(F3975="Monthly",2,0)
+IF(E3975&lt;=6,2,0)
+IF(N3975&lt;=2,2,0)
+IF(L3975&gt;=4,2,0)
+IF(M3975&gt;=2,1,0)
+IF(H3975&gt;=_xlfn.PERCENTILE.INC($H$2:$H$10001,0.75),1,0)</f>
        <v>0</v>
      </c>
      <c r="S3975" t="str">
        <f>IF(R3975&gt;=7,"High",IF(R3975&gt;=4,"Medium","Low"))</f>
        <v>Low</v>
      </c>
    </row>
    <row r="3976" spans="1:19">
      <c r="A3976" t="s">
        <v>4101</v>
      </c>
      <c r="B3976">
        <v>65</v>
      </c>
      <c r="C3976" t="s">
        <v>101</v>
      </c>
      <c r="D3976" t="s">
        <v>131</v>
      </c>
      <c r="E3976">
        <v>40</v>
      </c>
      <c r="F3976" t="s">
        <v>121</v>
      </c>
      <c r="G3976" t="s">
        <v>129</v>
      </c>
      <c r="H3976" s="5">
        <v>986</v>
      </c>
      <c r="I3976" s="5">
        <v>36262.75</v>
      </c>
      <c r="J3976" t="s">
        <v>105</v>
      </c>
      <c r="K3976" t="s">
        <v>106</v>
      </c>
      <c r="L3976">
        <v>3</v>
      </c>
      <c r="M3976">
        <v>2</v>
      </c>
      <c r="N3976">
        <v>4</v>
      </c>
      <c r="O3976" s="6">
        <v>10</v>
      </c>
      <c r="P3976" t="s">
        <v>107</v>
      </c>
      <c r="Q3976" t="s">
        <v>107</v>
      </c>
      <c r="R3976">
        <f>IF(F3976="Monthly",2,0)
+IF(E3976&lt;=6,2,0)
+IF(N3976&lt;=2,2,0)
+IF(L3976&gt;=4,2,0)
+IF(M3976&gt;=2,1,0)
+IF(H3976&gt;=_xlfn.PERCENTILE.INC($H$2:$H$10001,0.75),1,0)</f>
        <v>2</v>
      </c>
      <c r="S3976" t="str">
        <f>IF(R3976&gt;=7,"High",IF(R3976&gt;=4,"Medium","Low"))</f>
        <v>Low</v>
      </c>
    </row>
    <row r="3977" spans="1:19">
      <c r="A3977" t="s">
        <v>4102</v>
      </c>
      <c r="B3977">
        <v>29</v>
      </c>
      <c r="C3977" t="s">
        <v>101</v>
      </c>
      <c r="D3977" t="s">
        <v>133</v>
      </c>
      <c r="E3977">
        <v>22</v>
      </c>
      <c r="F3977" t="s">
        <v>103</v>
      </c>
      <c r="G3977" t="s">
        <v>104</v>
      </c>
      <c r="H3977" s="5">
        <v>416</v>
      </c>
      <c r="I3977" s="5">
        <v>9235.59</v>
      </c>
      <c r="J3977" t="s">
        <v>140</v>
      </c>
      <c r="K3977" t="s">
        <v>107</v>
      </c>
      <c r="L3977">
        <v>0</v>
      </c>
      <c r="M3977">
        <v>0</v>
      </c>
      <c r="N3977">
        <v>5</v>
      </c>
      <c r="O3977" s="6">
        <v>0</v>
      </c>
      <c r="P3977" t="s">
        <v>107</v>
      </c>
      <c r="Q3977" t="s">
        <v>106</v>
      </c>
      <c r="R3977">
        <f>IF(F3977="Monthly",2,0)
+IF(E3977&lt;=6,2,0)
+IF(N3977&lt;=2,2,0)
+IF(L3977&gt;=4,2,0)
+IF(M3977&gt;=2,1,0)
+IF(H3977&gt;=_xlfn.PERCENTILE.INC($H$2:$H$10001,0.75),1,0)</f>
        <v>2</v>
      </c>
      <c r="S3977" t="str">
        <f>IF(R3977&gt;=7,"High",IF(R3977&gt;=4,"Medium","Low"))</f>
        <v>Low</v>
      </c>
    </row>
    <row r="3978" spans="1:19">
      <c r="A3978" t="s">
        <v>4103</v>
      </c>
      <c r="B3978">
        <v>38</v>
      </c>
      <c r="C3978" t="s">
        <v>112</v>
      </c>
      <c r="D3978" t="s">
        <v>126</v>
      </c>
      <c r="E3978">
        <v>52</v>
      </c>
      <c r="F3978" t="s">
        <v>109</v>
      </c>
      <c r="G3978" t="s">
        <v>104</v>
      </c>
      <c r="H3978" s="5">
        <v>410</v>
      </c>
      <c r="I3978" s="5">
        <v>20531.93</v>
      </c>
      <c r="J3978" t="s">
        <v>115</v>
      </c>
      <c r="K3978" t="s">
        <v>106</v>
      </c>
      <c r="L3978">
        <v>0</v>
      </c>
      <c r="M3978">
        <v>0</v>
      </c>
      <c r="N3978">
        <v>5</v>
      </c>
      <c r="O3978" s="6">
        <v>5</v>
      </c>
      <c r="P3978" t="s">
        <v>107</v>
      </c>
      <c r="Q3978" t="s">
        <v>107</v>
      </c>
      <c r="R3978">
        <f>IF(F3978="Monthly",2,0)
+IF(E3978&lt;=6,2,0)
+IF(N3978&lt;=2,2,0)
+IF(L3978&gt;=4,2,0)
+IF(M3978&gt;=2,1,0)
+IF(H3978&gt;=_xlfn.PERCENTILE.INC($H$2:$H$10001,0.75),1,0)</f>
        <v>0</v>
      </c>
      <c r="S3978" t="str">
        <f>IF(R3978&gt;=7,"High",IF(R3978&gt;=4,"Medium","Low"))</f>
        <v>Low</v>
      </c>
    </row>
    <row r="3979" spans="1:19">
      <c r="A3979" t="s">
        <v>4104</v>
      </c>
      <c r="B3979">
        <v>45</v>
      </c>
      <c r="C3979" t="s">
        <v>112</v>
      </c>
      <c r="D3979" t="s">
        <v>137</v>
      </c>
      <c r="E3979">
        <v>17</v>
      </c>
      <c r="F3979" t="s">
        <v>109</v>
      </c>
      <c r="G3979" t="s">
        <v>110</v>
      </c>
      <c r="H3979" s="5">
        <v>755</v>
      </c>
      <c r="I3979" s="5">
        <v>11578.49</v>
      </c>
      <c r="J3979" t="s">
        <v>134</v>
      </c>
      <c r="K3979" t="s">
        <v>106</v>
      </c>
      <c r="L3979">
        <v>10</v>
      </c>
      <c r="M3979">
        <v>3</v>
      </c>
      <c r="N3979">
        <v>2</v>
      </c>
      <c r="O3979" s="6">
        <v>10</v>
      </c>
      <c r="P3979" t="s">
        <v>107</v>
      </c>
      <c r="Q3979" t="s">
        <v>106</v>
      </c>
      <c r="R3979">
        <f>IF(F3979="Monthly",2,0)
+IF(E3979&lt;=6,2,0)
+IF(N3979&lt;=2,2,0)
+IF(L3979&gt;=4,2,0)
+IF(M3979&gt;=2,1,0)
+IF(H3979&gt;=_xlfn.PERCENTILE.INC($H$2:$H$10001,0.75),1,0)</f>
        <v>5</v>
      </c>
      <c r="S3979" t="str">
        <f>IF(R3979&gt;=7,"High",IF(R3979&gt;=4,"Medium","Low"))</f>
        <v>Medium</v>
      </c>
    </row>
    <row r="3980" spans="1:19">
      <c r="A3980" t="s">
        <v>4105</v>
      </c>
      <c r="B3980">
        <v>23</v>
      </c>
      <c r="C3980" t="s">
        <v>101</v>
      </c>
      <c r="D3980" t="s">
        <v>133</v>
      </c>
      <c r="E3980">
        <v>34</v>
      </c>
      <c r="F3980" t="s">
        <v>103</v>
      </c>
      <c r="G3980" t="s">
        <v>104</v>
      </c>
      <c r="H3980" s="5">
        <v>494</v>
      </c>
      <c r="I3980" s="5">
        <v>16805.689999999999</v>
      </c>
      <c r="J3980" t="s">
        <v>140</v>
      </c>
      <c r="K3980" t="s">
        <v>107</v>
      </c>
      <c r="L3980">
        <v>1</v>
      </c>
      <c r="M3980">
        <v>0</v>
      </c>
      <c r="N3980">
        <v>5</v>
      </c>
      <c r="O3980" s="6">
        <v>0</v>
      </c>
      <c r="P3980" t="s">
        <v>107</v>
      </c>
      <c r="Q3980" t="s">
        <v>107</v>
      </c>
      <c r="R3980">
        <f>IF(F3980="Monthly",2,0)
+IF(E3980&lt;=6,2,0)
+IF(N3980&lt;=2,2,0)
+IF(L3980&gt;=4,2,0)
+IF(M3980&gt;=2,1,0)
+IF(H3980&gt;=_xlfn.PERCENTILE.INC($H$2:$H$10001,0.75),1,0)</f>
        <v>2</v>
      </c>
      <c r="S3980" t="str">
        <f>IF(R3980&gt;=7,"High",IF(R3980&gt;=4,"Medium","Low"))</f>
        <v>Low</v>
      </c>
    </row>
    <row r="3981" spans="1:19">
      <c r="A3981" t="s">
        <v>4106</v>
      </c>
      <c r="B3981">
        <v>18</v>
      </c>
      <c r="C3981" t="s">
        <v>101</v>
      </c>
      <c r="D3981" t="s">
        <v>131</v>
      </c>
      <c r="E3981">
        <v>31</v>
      </c>
      <c r="F3981" t="s">
        <v>103</v>
      </c>
      <c r="G3981" t="s">
        <v>104</v>
      </c>
      <c r="H3981" s="5">
        <v>519</v>
      </c>
      <c r="I3981" s="5">
        <v>16233.54</v>
      </c>
      <c r="J3981" t="s">
        <v>105</v>
      </c>
      <c r="K3981" t="s">
        <v>107</v>
      </c>
      <c r="L3981">
        <v>6</v>
      </c>
      <c r="M3981">
        <v>3</v>
      </c>
      <c r="N3981">
        <v>3</v>
      </c>
      <c r="O3981" s="6">
        <v>0</v>
      </c>
      <c r="P3981" t="s">
        <v>107</v>
      </c>
      <c r="Q3981" t="s">
        <v>106</v>
      </c>
      <c r="R3981">
        <f>IF(F3981="Monthly",2,0)
+IF(E3981&lt;=6,2,0)
+IF(N3981&lt;=2,2,0)
+IF(L3981&gt;=4,2,0)
+IF(M3981&gt;=2,1,0)
+IF(H3981&gt;=_xlfn.PERCENTILE.INC($H$2:$H$10001,0.75),1,0)</f>
        <v>5</v>
      </c>
      <c r="S3981" t="str">
        <f>IF(R3981&gt;=7,"High",IF(R3981&gt;=4,"Medium","Low"))</f>
        <v>Medium</v>
      </c>
    </row>
    <row r="3982" spans="1:19">
      <c r="A3982" t="s">
        <v>4107</v>
      </c>
      <c r="B3982">
        <v>36</v>
      </c>
      <c r="C3982" t="s">
        <v>112</v>
      </c>
      <c r="D3982" t="s">
        <v>102</v>
      </c>
      <c r="E3982">
        <v>33</v>
      </c>
      <c r="F3982" t="s">
        <v>103</v>
      </c>
      <c r="G3982" t="s">
        <v>110</v>
      </c>
      <c r="H3982" s="5">
        <v>786</v>
      </c>
      <c r="I3982" s="5">
        <v>26187.64</v>
      </c>
      <c r="J3982" t="s">
        <v>140</v>
      </c>
      <c r="K3982" t="s">
        <v>106</v>
      </c>
      <c r="L3982">
        <v>0</v>
      </c>
      <c r="M3982">
        <v>0</v>
      </c>
      <c r="N3982">
        <v>5</v>
      </c>
      <c r="O3982" s="6">
        <v>0</v>
      </c>
      <c r="P3982" t="s">
        <v>107</v>
      </c>
      <c r="Q3982" t="s">
        <v>106</v>
      </c>
      <c r="R3982">
        <f>IF(F3982="Monthly",2,0)
+IF(E3982&lt;=6,2,0)
+IF(N3982&lt;=2,2,0)
+IF(L3982&gt;=4,2,0)
+IF(M3982&gt;=2,1,0)
+IF(H3982&gt;=_xlfn.PERCENTILE.INC($H$2:$H$10001,0.75),1,0)</f>
        <v>2</v>
      </c>
      <c r="S3982" t="str">
        <f>IF(R3982&gt;=7,"High",IF(R3982&gt;=4,"Medium","Low"))</f>
        <v>Low</v>
      </c>
    </row>
    <row r="3983" spans="1:19">
      <c r="A3983" t="s">
        <v>4108</v>
      </c>
      <c r="B3983">
        <v>54</v>
      </c>
      <c r="C3983" t="s">
        <v>112</v>
      </c>
      <c r="D3983" t="s">
        <v>123</v>
      </c>
      <c r="E3983">
        <v>22</v>
      </c>
      <c r="F3983" t="s">
        <v>109</v>
      </c>
      <c r="G3983" t="s">
        <v>129</v>
      </c>
      <c r="H3983" s="5">
        <v>1092</v>
      </c>
      <c r="I3983" s="5">
        <v>22119.81</v>
      </c>
      <c r="J3983" t="s">
        <v>117</v>
      </c>
      <c r="K3983" t="s">
        <v>106</v>
      </c>
      <c r="L3983">
        <v>2</v>
      </c>
      <c r="M3983">
        <v>0</v>
      </c>
      <c r="N3983">
        <v>4</v>
      </c>
      <c r="O3983" s="6">
        <v>10</v>
      </c>
      <c r="P3983" t="s">
        <v>107</v>
      </c>
      <c r="Q3983" t="s">
        <v>107</v>
      </c>
      <c r="R3983">
        <f>IF(F3983="Monthly",2,0)
+IF(E3983&lt;=6,2,0)
+IF(N3983&lt;=2,2,0)
+IF(L3983&gt;=4,2,0)
+IF(M3983&gt;=2,1,0)
+IF(H3983&gt;=_xlfn.PERCENTILE.INC($H$2:$H$10001,0.75),1,0)</f>
        <v>1</v>
      </c>
      <c r="S3983" t="str">
        <f>IF(R3983&gt;=7,"High",IF(R3983&gt;=4,"Medium","Low"))</f>
        <v>Low</v>
      </c>
    </row>
    <row r="3984" spans="1:19">
      <c r="A3984" t="s">
        <v>4109</v>
      </c>
      <c r="B3984">
        <v>22</v>
      </c>
      <c r="C3984" t="s">
        <v>112</v>
      </c>
      <c r="D3984" t="s">
        <v>126</v>
      </c>
      <c r="E3984">
        <v>46</v>
      </c>
      <c r="F3984" t="s">
        <v>103</v>
      </c>
      <c r="G3984" t="s">
        <v>129</v>
      </c>
      <c r="H3984" s="5">
        <v>1039</v>
      </c>
      <c r="I3984" s="5">
        <v>48066.21</v>
      </c>
      <c r="J3984" t="s">
        <v>140</v>
      </c>
      <c r="K3984" t="s">
        <v>106</v>
      </c>
      <c r="L3984">
        <v>0</v>
      </c>
      <c r="M3984">
        <v>0</v>
      </c>
      <c r="N3984">
        <v>4</v>
      </c>
      <c r="O3984" s="6">
        <v>0</v>
      </c>
      <c r="P3984" t="s">
        <v>107</v>
      </c>
      <c r="Q3984" t="s">
        <v>107</v>
      </c>
      <c r="R3984">
        <f>IF(F3984="Monthly",2,0)
+IF(E3984&lt;=6,2,0)
+IF(N3984&lt;=2,2,0)
+IF(L3984&gt;=4,2,0)
+IF(M3984&gt;=2,1,0)
+IF(H3984&gt;=_xlfn.PERCENTILE.INC($H$2:$H$10001,0.75),1,0)</f>
        <v>3</v>
      </c>
      <c r="S3984" t="str">
        <f>IF(R3984&gt;=7,"High",IF(R3984&gt;=4,"Medium","Low"))</f>
        <v>Low</v>
      </c>
    </row>
    <row r="3985" spans="1:19">
      <c r="A3985" t="s">
        <v>4110</v>
      </c>
      <c r="B3985">
        <v>22</v>
      </c>
      <c r="C3985" t="s">
        <v>101</v>
      </c>
      <c r="D3985" t="s">
        <v>131</v>
      </c>
      <c r="E3985">
        <v>19</v>
      </c>
      <c r="F3985" t="s">
        <v>103</v>
      </c>
      <c r="G3985" t="s">
        <v>104</v>
      </c>
      <c r="H3985" s="5">
        <v>411</v>
      </c>
      <c r="I3985" s="5">
        <v>7718.12</v>
      </c>
      <c r="J3985" t="s">
        <v>117</v>
      </c>
      <c r="K3985" t="s">
        <v>106</v>
      </c>
      <c r="L3985">
        <v>2</v>
      </c>
      <c r="M3985">
        <v>1</v>
      </c>
      <c r="N3985">
        <v>4</v>
      </c>
      <c r="O3985" s="6">
        <v>0</v>
      </c>
      <c r="P3985" t="s">
        <v>107</v>
      </c>
      <c r="Q3985" t="s">
        <v>107</v>
      </c>
      <c r="R3985">
        <f>IF(F3985="Monthly",2,0)
+IF(E3985&lt;=6,2,0)
+IF(N3985&lt;=2,2,0)
+IF(L3985&gt;=4,2,0)
+IF(M3985&gt;=2,1,0)
+IF(H3985&gt;=_xlfn.PERCENTILE.INC($H$2:$H$10001,0.75),1,0)</f>
        <v>2</v>
      </c>
      <c r="S3985" t="str">
        <f>IF(R3985&gt;=7,"High",IF(R3985&gt;=4,"Medium","Low"))</f>
        <v>Low</v>
      </c>
    </row>
    <row r="3986" spans="1:19">
      <c r="A3986" t="s">
        <v>4111</v>
      </c>
      <c r="B3986">
        <v>41</v>
      </c>
      <c r="C3986" t="s">
        <v>112</v>
      </c>
      <c r="D3986" t="s">
        <v>119</v>
      </c>
      <c r="E3986">
        <v>12</v>
      </c>
      <c r="F3986" t="s">
        <v>103</v>
      </c>
      <c r="G3986" t="s">
        <v>104</v>
      </c>
      <c r="H3986" s="5">
        <v>394</v>
      </c>
      <c r="I3986" s="5">
        <v>4756.5</v>
      </c>
      <c r="J3986" t="s">
        <v>105</v>
      </c>
      <c r="K3986" t="s">
        <v>107</v>
      </c>
      <c r="L3986">
        <v>1</v>
      </c>
      <c r="M3986">
        <v>0</v>
      </c>
      <c r="N3986">
        <v>5</v>
      </c>
      <c r="O3986" s="6">
        <v>0</v>
      </c>
      <c r="P3986" t="s">
        <v>107</v>
      </c>
      <c r="Q3986" t="s">
        <v>106</v>
      </c>
      <c r="R3986">
        <f>IF(F3986="Monthly",2,0)
+IF(E3986&lt;=6,2,0)
+IF(N3986&lt;=2,2,0)
+IF(L3986&gt;=4,2,0)
+IF(M3986&gt;=2,1,0)
+IF(H3986&gt;=_xlfn.PERCENTILE.INC($H$2:$H$10001,0.75),1,0)</f>
        <v>2</v>
      </c>
      <c r="S3986" t="str">
        <f>IF(R3986&gt;=7,"High",IF(R3986&gt;=4,"Medium","Low"))</f>
        <v>Low</v>
      </c>
    </row>
    <row r="3987" spans="1:19">
      <c r="A3987" t="s">
        <v>4112</v>
      </c>
      <c r="B3987">
        <v>45</v>
      </c>
      <c r="C3987" t="s">
        <v>101</v>
      </c>
      <c r="D3987" t="s">
        <v>123</v>
      </c>
      <c r="E3987">
        <v>50</v>
      </c>
      <c r="F3987" t="s">
        <v>103</v>
      </c>
      <c r="G3987" t="s">
        <v>110</v>
      </c>
      <c r="H3987" s="5">
        <v>676</v>
      </c>
      <c r="I3987" s="5">
        <v>32828.31</v>
      </c>
      <c r="J3987" t="s">
        <v>117</v>
      </c>
      <c r="K3987" t="s">
        <v>106</v>
      </c>
      <c r="L3987">
        <v>1</v>
      </c>
      <c r="M3987">
        <v>0</v>
      </c>
      <c r="N3987">
        <v>5</v>
      </c>
      <c r="O3987" s="6">
        <v>0</v>
      </c>
      <c r="P3987" t="s">
        <v>107</v>
      </c>
      <c r="Q3987" t="s">
        <v>107</v>
      </c>
      <c r="R3987">
        <f>IF(F3987="Monthly",2,0)
+IF(E3987&lt;=6,2,0)
+IF(N3987&lt;=2,2,0)
+IF(L3987&gt;=4,2,0)
+IF(M3987&gt;=2,1,0)
+IF(H3987&gt;=_xlfn.PERCENTILE.INC($H$2:$H$10001,0.75),1,0)</f>
        <v>2</v>
      </c>
      <c r="S3987" t="str">
        <f>IF(R3987&gt;=7,"High",IF(R3987&gt;=4,"Medium","Low"))</f>
        <v>Low</v>
      </c>
    </row>
    <row r="3988" spans="1:19">
      <c r="A3988" t="s">
        <v>4113</v>
      </c>
      <c r="B3988">
        <v>41</v>
      </c>
      <c r="C3988" t="s">
        <v>112</v>
      </c>
      <c r="D3988" t="s">
        <v>119</v>
      </c>
      <c r="E3988">
        <v>40</v>
      </c>
      <c r="F3988" t="s">
        <v>103</v>
      </c>
      <c r="G3988" t="s">
        <v>104</v>
      </c>
      <c r="H3988" s="5">
        <v>413</v>
      </c>
      <c r="I3988" s="5">
        <v>16763.5</v>
      </c>
      <c r="J3988" t="s">
        <v>134</v>
      </c>
      <c r="K3988" t="s">
        <v>106</v>
      </c>
      <c r="L3988">
        <v>2</v>
      </c>
      <c r="M3988">
        <v>0</v>
      </c>
      <c r="N3988">
        <v>5</v>
      </c>
      <c r="O3988" s="6">
        <v>0</v>
      </c>
      <c r="P3988" t="s">
        <v>106</v>
      </c>
      <c r="Q3988" t="s">
        <v>107</v>
      </c>
      <c r="R3988">
        <f>IF(F3988="Monthly",2,0)
+IF(E3988&lt;=6,2,0)
+IF(N3988&lt;=2,2,0)
+IF(L3988&gt;=4,2,0)
+IF(M3988&gt;=2,1,0)
+IF(H3988&gt;=_xlfn.PERCENTILE.INC($H$2:$H$10001,0.75),1,0)</f>
        <v>2</v>
      </c>
      <c r="S3988" t="str">
        <f>IF(R3988&gt;=7,"High",IF(R3988&gt;=4,"Medium","Low"))</f>
        <v>Low</v>
      </c>
    </row>
    <row r="3989" spans="1:19">
      <c r="A3989" t="s">
        <v>4114</v>
      </c>
      <c r="B3989">
        <v>36</v>
      </c>
      <c r="C3989" t="s">
        <v>101</v>
      </c>
      <c r="D3989" t="s">
        <v>131</v>
      </c>
      <c r="E3989">
        <v>36</v>
      </c>
      <c r="F3989" t="s">
        <v>103</v>
      </c>
      <c r="G3989" t="s">
        <v>110</v>
      </c>
      <c r="H3989" s="5">
        <v>690</v>
      </c>
      <c r="I3989" s="5">
        <v>25094.41</v>
      </c>
      <c r="J3989" t="s">
        <v>115</v>
      </c>
      <c r="K3989" t="s">
        <v>106</v>
      </c>
      <c r="L3989">
        <v>5</v>
      </c>
      <c r="M3989">
        <v>2</v>
      </c>
      <c r="N3989">
        <v>2</v>
      </c>
      <c r="O3989" s="6">
        <v>0</v>
      </c>
      <c r="P3989" t="s">
        <v>107</v>
      </c>
      <c r="Q3989" t="s">
        <v>106</v>
      </c>
      <c r="R3989">
        <f>IF(F3989="Monthly",2,0)
+IF(E3989&lt;=6,2,0)
+IF(N3989&lt;=2,2,0)
+IF(L3989&gt;=4,2,0)
+IF(M3989&gt;=2,1,0)
+IF(H3989&gt;=_xlfn.PERCENTILE.INC($H$2:$H$10001,0.75),1,0)</f>
        <v>7</v>
      </c>
      <c r="S3989" t="str">
        <f>IF(R3989&gt;=7,"High",IF(R3989&gt;=4,"Medium","Low"))</f>
        <v>High</v>
      </c>
    </row>
    <row r="3990" spans="1:19">
      <c r="A3990" t="s">
        <v>4115</v>
      </c>
      <c r="B3990">
        <v>39</v>
      </c>
      <c r="C3990" t="s">
        <v>101</v>
      </c>
      <c r="D3990" t="s">
        <v>126</v>
      </c>
      <c r="E3990">
        <v>50</v>
      </c>
      <c r="F3990" t="s">
        <v>109</v>
      </c>
      <c r="G3990" t="s">
        <v>104</v>
      </c>
      <c r="H3990" s="5">
        <v>442</v>
      </c>
      <c r="I3990" s="5">
        <v>22465.4</v>
      </c>
      <c r="J3990" t="s">
        <v>117</v>
      </c>
      <c r="K3990" t="s">
        <v>107</v>
      </c>
      <c r="L3990">
        <v>2</v>
      </c>
      <c r="M3990">
        <v>0</v>
      </c>
      <c r="N3990">
        <v>5</v>
      </c>
      <c r="O3990" s="6">
        <v>0</v>
      </c>
      <c r="P3990" t="s">
        <v>106</v>
      </c>
      <c r="Q3990" t="s">
        <v>107</v>
      </c>
      <c r="R3990">
        <f>IF(F3990="Monthly",2,0)
+IF(E3990&lt;=6,2,0)
+IF(N3990&lt;=2,2,0)
+IF(L3990&gt;=4,2,0)
+IF(M3990&gt;=2,1,0)
+IF(H3990&gt;=_xlfn.PERCENTILE.INC($H$2:$H$10001,0.75),1,0)</f>
        <v>0</v>
      </c>
      <c r="S3990" t="str">
        <f>IF(R3990&gt;=7,"High",IF(R3990&gt;=4,"Medium","Low"))</f>
        <v>Low</v>
      </c>
    </row>
    <row r="3991" spans="1:19">
      <c r="A3991" t="s">
        <v>4116</v>
      </c>
      <c r="B3991">
        <v>48</v>
      </c>
      <c r="C3991" t="s">
        <v>101</v>
      </c>
      <c r="D3991" t="s">
        <v>137</v>
      </c>
      <c r="E3991">
        <v>21</v>
      </c>
      <c r="F3991" t="s">
        <v>109</v>
      </c>
      <c r="G3991" t="s">
        <v>129</v>
      </c>
      <c r="H3991" s="5">
        <v>1056</v>
      </c>
      <c r="I3991" s="5">
        <v>20540.310000000001</v>
      </c>
      <c r="J3991" t="s">
        <v>117</v>
      </c>
      <c r="K3991" t="s">
        <v>106</v>
      </c>
      <c r="L3991">
        <v>1</v>
      </c>
      <c r="M3991">
        <v>0</v>
      </c>
      <c r="N3991">
        <v>5</v>
      </c>
      <c r="O3991" s="6">
        <v>5</v>
      </c>
      <c r="P3991" t="s">
        <v>107</v>
      </c>
      <c r="Q3991" t="s">
        <v>107</v>
      </c>
      <c r="R3991">
        <f>IF(F3991="Monthly",2,0)
+IF(E3991&lt;=6,2,0)
+IF(N3991&lt;=2,2,0)
+IF(L3991&gt;=4,2,0)
+IF(M3991&gt;=2,1,0)
+IF(H3991&gt;=_xlfn.PERCENTILE.INC($H$2:$H$10001,0.75),1,0)</f>
        <v>1</v>
      </c>
      <c r="S3991" t="str">
        <f>IF(R3991&gt;=7,"High",IF(R3991&gt;=4,"Medium","Low"))</f>
        <v>Low</v>
      </c>
    </row>
    <row r="3992" spans="1:19">
      <c r="A3992" t="s">
        <v>4117</v>
      </c>
      <c r="B3992">
        <v>45</v>
      </c>
      <c r="C3992" t="s">
        <v>101</v>
      </c>
      <c r="D3992" t="s">
        <v>119</v>
      </c>
      <c r="E3992">
        <v>24</v>
      </c>
      <c r="F3992" t="s">
        <v>103</v>
      </c>
      <c r="G3992" t="s">
        <v>129</v>
      </c>
      <c r="H3992" s="5">
        <v>957</v>
      </c>
      <c r="I3992" s="5">
        <v>22586.95</v>
      </c>
      <c r="J3992" t="s">
        <v>117</v>
      </c>
      <c r="K3992" t="s">
        <v>106</v>
      </c>
      <c r="L3992">
        <v>1</v>
      </c>
      <c r="M3992">
        <v>0</v>
      </c>
      <c r="N3992">
        <v>5</v>
      </c>
      <c r="O3992" s="6">
        <v>0</v>
      </c>
      <c r="P3992" t="s">
        <v>107</v>
      </c>
      <c r="Q3992" t="s">
        <v>106</v>
      </c>
      <c r="R3992">
        <f>IF(F3992="Monthly",2,0)
+IF(E3992&lt;=6,2,0)
+IF(N3992&lt;=2,2,0)
+IF(L3992&gt;=4,2,0)
+IF(M3992&gt;=2,1,0)
+IF(H3992&gt;=_xlfn.PERCENTILE.INC($H$2:$H$10001,0.75),1,0)</f>
        <v>3</v>
      </c>
      <c r="S3992" t="str">
        <f>IF(R3992&gt;=7,"High",IF(R3992&gt;=4,"Medium","Low"))</f>
        <v>Low</v>
      </c>
    </row>
    <row r="3993" spans="1:19">
      <c r="A3993" t="s">
        <v>4118</v>
      </c>
      <c r="B3993">
        <v>29</v>
      </c>
      <c r="C3993" t="s">
        <v>101</v>
      </c>
      <c r="D3993" t="s">
        <v>102</v>
      </c>
      <c r="E3993">
        <v>50</v>
      </c>
      <c r="F3993" t="s">
        <v>121</v>
      </c>
      <c r="G3993" t="s">
        <v>104</v>
      </c>
      <c r="H3993" s="5">
        <v>528</v>
      </c>
      <c r="I3993" s="5">
        <v>23055.61</v>
      </c>
      <c r="J3993" t="s">
        <v>105</v>
      </c>
      <c r="K3993" t="s">
        <v>106</v>
      </c>
      <c r="L3993">
        <v>0</v>
      </c>
      <c r="M3993">
        <v>0</v>
      </c>
      <c r="N3993">
        <v>5</v>
      </c>
      <c r="O3993" s="6">
        <v>10</v>
      </c>
      <c r="P3993" t="s">
        <v>106</v>
      </c>
      <c r="Q3993" t="s">
        <v>107</v>
      </c>
      <c r="R3993">
        <f>IF(F3993="Monthly",2,0)
+IF(E3993&lt;=6,2,0)
+IF(N3993&lt;=2,2,0)
+IF(L3993&gt;=4,2,0)
+IF(M3993&gt;=2,1,0)
+IF(H3993&gt;=_xlfn.PERCENTILE.INC($H$2:$H$10001,0.75),1,0)</f>
        <v>0</v>
      </c>
      <c r="S3993" t="str">
        <f>IF(R3993&gt;=7,"High",IF(R3993&gt;=4,"Medium","Low"))</f>
        <v>Low</v>
      </c>
    </row>
    <row r="3994" spans="1:19">
      <c r="A3994" t="s">
        <v>4119</v>
      </c>
      <c r="B3994">
        <v>49</v>
      </c>
      <c r="C3994" t="s">
        <v>101</v>
      </c>
      <c r="D3994" t="s">
        <v>131</v>
      </c>
      <c r="E3994">
        <v>27</v>
      </c>
      <c r="F3994" t="s">
        <v>121</v>
      </c>
      <c r="G3994" t="s">
        <v>104</v>
      </c>
      <c r="H3994" s="5">
        <v>518</v>
      </c>
      <c r="I3994" s="5">
        <v>13676.46</v>
      </c>
      <c r="J3994" t="s">
        <v>105</v>
      </c>
      <c r="K3994" t="s">
        <v>106</v>
      </c>
      <c r="L3994">
        <v>7</v>
      </c>
      <c r="M3994">
        <v>3</v>
      </c>
      <c r="N3994">
        <v>2</v>
      </c>
      <c r="O3994" s="6">
        <v>0</v>
      </c>
      <c r="P3994" t="s">
        <v>107</v>
      </c>
      <c r="Q3994" t="s">
        <v>106</v>
      </c>
      <c r="R3994">
        <f>IF(F3994="Monthly",2,0)
+IF(E3994&lt;=6,2,0)
+IF(N3994&lt;=2,2,0)
+IF(L3994&gt;=4,2,0)
+IF(M3994&gt;=2,1,0)
+IF(H3994&gt;=_xlfn.PERCENTILE.INC($H$2:$H$10001,0.75),1,0)</f>
        <v>5</v>
      </c>
      <c r="S3994" t="str">
        <f>IF(R3994&gt;=7,"High",IF(R3994&gt;=4,"Medium","Low"))</f>
        <v>Medium</v>
      </c>
    </row>
    <row r="3995" spans="1:19">
      <c r="A3995" t="s">
        <v>4120</v>
      </c>
      <c r="B3995">
        <v>40</v>
      </c>
      <c r="C3995" t="s">
        <v>101</v>
      </c>
      <c r="D3995" t="s">
        <v>113</v>
      </c>
      <c r="E3995">
        <v>36</v>
      </c>
      <c r="F3995" t="s">
        <v>121</v>
      </c>
      <c r="G3995" t="s">
        <v>104</v>
      </c>
      <c r="H3995" s="5">
        <v>475</v>
      </c>
      <c r="I3995" s="5">
        <v>15258.1</v>
      </c>
      <c r="J3995" t="s">
        <v>117</v>
      </c>
      <c r="K3995" t="s">
        <v>107</v>
      </c>
      <c r="L3995">
        <v>0</v>
      </c>
      <c r="M3995">
        <v>0</v>
      </c>
      <c r="N3995">
        <v>5</v>
      </c>
      <c r="O3995" s="6">
        <v>10</v>
      </c>
      <c r="P3995" t="s">
        <v>107</v>
      </c>
      <c r="Q3995" t="s">
        <v>107</v>
      </c>
      <c r="R3995">
        <f>IF(F3995="Monthly",2,0)
+IF(E3995&lt;=6,2,0)
+IF(N3995&lt;=2,2,0)
+IF(L3995&gt;=4,2,0)
+IF(M3995&gt;=2,1,0)
+IF(H3995&gt;=_xlfn.PERCENTILE.INC($H$2:$H$10001,0.75),1,0)</f>
        <v>0</v>
      </c>
      <c r="S3995" t="str">
        <f>IF(R3995&gt;=7,"High",IF(R3995&gt;=4,"Medium","Low"))</f>
        <v>Low</v>
      </c>
    </row>
    <row r="3996" spans="1:19">
      <c r="A3996" t="s">
        <v>4121</v>
      </c>
      <c r="B3996">
        <v>35</v>
      </c>
      <c r="C3996" t="s">
        <v>112</v>
      </c>
      <c r="D3996" t="s">
        <v>137</v>
      </c>
      <c r="E3996">
        <v>45</v>
      </c>
      <c r="F3996" t="s">
        <v>121</v>
      </c>
      <c r="G3996" t="s">
        <v>104</v>
      </c>
      <c r="H3996" s="5">
        <v>533</v>
      </c>
      <c r="I3996" s="5">
        <v>20095.25</v>
      </c>
      <c r="J3996" t="s">
        <v>115</v>
      </c>
      <c r="K3996" t="s">
        <v>107</v>
      </c>
      <c r="L3996">
        <v>1</v>
      </c>
      <c r="M3996">
        <v>0</v>
      </c>
      <c r="N3996">
        <v>5</v>
      </c>
      <c r="O3996" s="6">
        <v>15</v>
      </c>
      <c r="P3996" t="s">
        <v>106</v>
      </c>
      <c r="Q3996" t="s">
        <v>107</v>
      </c>
      <c r="R3996">
        <f>IF(F3996="Monthly",2,0)
+IF(E3996&lt;=6,2,0)
+IF(N3996&lt;=2,2,0)
+IF(L3996&gt;=4,2,0)
+IF(M3996&gt;=2,1,0)
+IF(H3996&gt;=_xlfn.PERCENTILE.INC($H$2:$H$10001,0.75),1,0)</f>
        <v>0</v>
      </c>
      <c r="S3996" t="str">
        <f>IF(R3996&gt;=7,"High",IF(R3996&gt;=4,"Medium","Low"))</f>
        <v>Low</v>
      </c>
    </row>
    <row r="3997" spans="1:19">
      <c r="A3997" t="s">
        <v>4122</v>
      </c>
      <c r="B3997">
        <v>18</v>
      </c>
      <c r="C3997" t="s">
        <v>112</v>
      </c>
      <c r="D3997" t="s">
        <v>123</v>
      </c>
      <c r="E3997">
        <v>42</v>
      </c>
      <c r="F3997" t="s">
        <v>121</v>
      </c>
      <c r="G3997" t="s">
        <v>110</v>
      </c>
      <c r="H3997" s="5">
        <v>782</v>
      </c>
      <c r="I3997" s="5">
        <v>27271.72</v>
      </c>
      <c r="J3997" t="s">
        <v>140</v>
      </c>
      <c r="K3997" t="s">
        <v>106</v>
      </c>
      <c r="L3997">
        <v>0</v>
      </c>
      <c r="M3997">
        <v>0</v>
      </c>
      <c r="N3997">
        <v>5</v>
      </c>
      <c r="O3997" s="6">
        <v>15</v>
      </c>
      <c r="P3997" t="s">
        <v>107</v>
      </c>
      <c r="Q3997" t="s">
        <v>107</v>
      </c>
      <c r="R3997">
        <f>IF(F3997="Monthly",2,0)
+IF(E3997&lt;=6,2,0)
+IF(N3997&lt;=2,2,0)
+IF(L3997&gt;=4,2,0)
+IF(M3997&gt;=2,1,0)
+IF(H3997&gt;=_xlfn.PERCENTILE.INC($H$2:$H$10001,0.75),1,0)</f>
        <v>0</v>
      </c>
      <c r="S3997" t="str">
        <f>IF(R3997&gt;=7,"High",IF(R3997&gt;=4,"Medium","Low"))</f>
        <v>Low</v>
      </c>
    </row>
    <row r="3998" spans="1:19">
      <c r="A3998" t="s">
        <v>4123</v>
      </c>
      <c r="B3998">
        <v>54</v>
      </c>
      <c r="C3998" t="s">
        <v>101</v>
      </c>
      <c r="D3998" t="s">
        <v>128</v>
      </c>
      <c r="E3998">
        <v>37</v>
      </c>
      <c r="F3998" t="s">
        <v>103</v>
      </c>
      <c r="G3998" t="s">
        <v>129</v>
      </c>
      <c r="H3998" s="5">
        <v>1055</v>
      </c>
      <c r="I3998" s="5">
        <v>38878.1</v>
      </c>
      <c r="J3998" t="s">
        <v>117</v>
      </c>
      <c r="K3998" t="s">
        <v>106</v>
      </c>
      <c r="L3998">
        <v>0</v>
      </c>
      <c r="M3998">
        <v>0</v>
      </c>
      <c r="N3998">
        <v>5</v>
      </c>
      <c r="O3998" s="6">
        <v>0</v>
      </c>
      <c r="P3998" t="s">
        <v>106</v>
      </c>
      <c r="Q3998" t="s">
        <v>107</v>
      </c>
      <c r="R3998">
        <f>IF(F3998="Monthly",2,0)
+IF(E3998&lt;=6,2,0)
+IF(N3998&lt;=2,2,0)
+IF(L3998&gt;=4,2,0)
+IF(M3998&gt;=2,1,0)
+IF(H3998&gt;=_xlfn.PERCENTILE.INC($H$2:$H$10001,0.75),1,0)</f>
        <v>3</v>
      </c>
      <c r="S3998" t="str">
        <f>IF(R3998&gt;=7,"High",IF(R3998&gt;=4,"Medium","Low"))</f>
        <v>Low</v>
      </c>
    </row>
    <row r="3999" spans="1:19">
      <c r="A3999" t="s">
        <v>4124</v>
      </c>
      <c r="B3999">
        <v>58</v>
      </c>
      <c r="C3999" t="s">
        <v>112</v>
      </c>
      <c r="D3999" t="s">
        <v>131</v>
      </c>
      <c r="E3999">
        <v>38</v>
      </c>
      <c r="F3999" t="s">
        <v>121</v>
      </c>
      <c r="G3999" t="s">
        <v>104</v>
      </c>
      <c r="H3999" s="5">
        <v>543</v>
      </c>
      <c r="I3999" s="5">
        <v>18341.560000000001</v>
      </c>
      <c r="J3999" t="s">
        <v>117</v>
      </c>
      <c r="K3999" t="s">
        <v>107</v>
      </c>
      <c r="L3999">
        <v>2</v>
      </c>
      <c r="M3999">
        <v>0</v>
      </c>
      <c r="N3999">
        <v>5</v>
      </c>
      <c r="O3999" s="6">
        <v>10</v>
      </c>
      <c r="P3999" t="s">
        <v>107</v>
      </c>
      <c r="Q3999" t="s">
        <v>107</v>
      </c>
      <c r="R3999">
        <f>IF(F3999="Monthly",2,0)
+IF(E3999&lt;=6,2,0)
+IF(N3999&lt;=2,2,0)
+IF(L3999&gt;=4,2,0)
+IF(M3999&gt;=2,1,0)
+IF(H3999&gt;=_xlfn.PERCENTILE.INC($H$2:$H$10001,0.75),1,0)</f>
        <v>0</v>
      </c>
      <c r="S3999" t="str">
        <f>IF(R3999&gt;=7,"High",IF(R3999&gt;=4,"Medium","Low"))</f>
        <v>Low</v>
      </c>
    </row>
    <row r="4000" spans="1:19">
      <c r="A4000" t="s">
        <v>4125</v>
      </c>
      <c r="B4000">
        <v>51</v>
      </c>
      <c r="C4000" t="s">
        <v>112</v>
      </c>
      <c r="D4000" t="s">
        <v>137</v>
      </c>
      <c r="E4000">
        <v>23</v>
      </c>
      <c r="F4000" t="s">
        <v>103</v>
      </c>
      <c r="G4000" t="s">
        <v>104</v>
      </c>
      <c r="H4000" s="5">
        <v>452</v>
      </c>
      <c r="I4000" s="5">
        <v>10386.68</v>
      </c>
      <c r="J4000" t="s">
        <v>134</v>
      </c>
      <c r="K4000" t="s">
        <v>106</v>
      </c>
      <c r="L4000">
        <v>0</v>
      </c>
      <c r="M4000">
        <v>0</v>
      </c>
      <c r="N4000">
        <v>5</v>
      </c>
      <c r="O4000" s="6">
        <v>0</v>
      </c>
      <c r="P4000" t="s">
        <v>106</v>
      </c>
      <c r="Q4000" t="s">
        <v>107</v>
      </c>
      <c r="R4000">
        <f>IF(F4000="Monthly",2,0)
+IF(E4000&lt;=6,2,0)
+IF(N4000&lt;=2,2,0)
+IF(L4000&gt;=4,2,0)
+IF(M4000&gt;=2,1,0)
+IF(H4000&gt;=_xlfn.PERCENTILE.INC($H$2:$H$10001,0.75),1,0)</f>
        <v>2</v>
      </c>
      <c r="S4000" t="str">
        <f>IF(R4000&gt;=7,"High",IF(R4000&gt;=4,"Medium","Low"))</f>
        <v>Low</v>
      </c>
    </row>
    <row r="4001" spans="1:19">
      <c r="A4001" t="s">
        <v>4126</v>
      </c>
      <c r="B4001">
        <v>19</v>
      </c>
      <c r="C4001" t="s">
        <v>112</v>
      </c>
      <c r="D4001" t="s">
        <v>123</v>
      </c>
      <c r="E4001">
        <v>40</v>
      </c>
      <c r="F4001" t="s">
        <v>103</v>
      </c>
      <c r="G4001" t="s">
        <v>104</v>
      </c>
      <c r="H4001" s="5">
        <v>447</v>
      </c>
      <c r="I4001" s="5">
        <v>18254.29</v>
      </c>
      <c r="J4001" t="s">
        <v>117</v>
      </c>
      <c r="K4001" t="s">
        <v>107</v>
      </c>
      <c r="L4001">
        <v>0</v>
      </c>
      <c r="M4001">
        <v>0</v>
      </c>
      <c r="N4001">
        <v>5</v>
      </c>
      <c r="O4001" s="6">
        <v>0</v>
      </c>
      <c r="P4001" t="s">
        <v>107</v>
      </c>
      <c r="Q4001" t="s">
        <v>107</v>
      </c>
      <c r="R4001">
        <f>IF(F4001="Monthly",2,0)
+IF(E4001&lt;=6,2,0)
+IF(N4001&lt;=2,2,0)
+IF(L4001&gt;=4,2,0)
+IF(M4001&gt;=2,1,0)
+IF(H4001&gt;=_xlfn.PERCENTILE.INC($H$2:$H$10001,0.75),1,0)</f>
        <v>2</v>
      </c>
      <c r="S4001" t="str">
        <f>IF(R4001&gt;=7,"High",IF(R4001&gt;=4,"Medium","Low"))</f>
        <v>Low</v>
      </c>
    </row>
    <row r="4002" spans="1:19">
      <c r="A4002" t="s">
        <v>4127</v>
      </c>
      <c r="B4002">
        <v>36</v>
      </c>
      <c r="C4002" t="s">
        <v>101</v>
      </c>
      <c r="D4002" t="s">
        <v>159</v>
      </c>
      <c r="E4002">
        <v>54</v>
      </c>
      <c r="F4002" t="s">
        <v>109</v>
      </c>
      <c r="G4002" t="s">
        <v>110</v>
      </c>
      <c r="H4002" s="5">
        <v>676</v>
      </c>
      <c r="I4002" s="5">
        <v>37248.589999999997</v>
      </c>
      <c r="J4002" t="s">
        <v>105</v>
      </c>
      <c r="K4002" t="s">
        <v>106</v>
      </c>
      <c r="L4002">
        <v>0</v>
      </c>
      <c r="M4002">
        <v>0</v>
      </c>
      <c r="N4002">
        <v>5</v>
      </c>
      <c r="O4002" s="6">
        <v>0</v>
      </c>
      <c r="P4002" t="s">
        <v>107</v>
      </c>
      <c r="Q4002" t="s">
        <v>107</v>
      </c>
      <c r="R4002">
        <f>IF(F4002="Monthly",2,0)
+IF(E4002&lt;=6,2,0)
+IF(N4002&lt;=2,2,0)
+IF(L4002&gt;=4,2,0)
+IF(M4002&gt;=2,1,0)
+IF(H4002&gt;=_xlfn.PERCENTILE.INC($H$2:$H$10001,0.75),1,0)</f>
        <v>0</v>
      </c>
      <c r="S4002" t="str">
        <f>IF(R4002&gt;=7,"High",IF(R4002&gt;=4,"Medium","Low"))</f>
        <v>Low</v>
      </c>
    </row>
    <row r="4003" spans="1:19">
      <c r="A4003" t="s">
        <v>4128</v>
      </c>
      <c r="B4003">
        <v>39</v>
      </c>
      <c r="C4003" t="s">
        <v>112</v>
      </c>
      <c r="D4003" t="s">
        <v>102</v>
      </c>
      <c r="E4003">
        <v>16</v>
      </c>
      <c r="F4003" t="s">
        <v>103</v>
      </c>
      <c r="G4003" t="s">
        <v>104</v>
      </c>
      <c r="H4003" s="5">
        <v>494</v>
      </c>
      <c r="I4003" s="5">
        <v>7870.46</v>
      </c>
      <c r="J4003" t="s">
        <v>105</v>
      </c>
      <c r="K4003" t="s">
        <v>106</v>
      </c>
      <c r="L4003">
        <v>1</v>
      </c>
      <c r="M4003">
        <v>0</v>
      </c>
      <c r="N4003">
        <v>5</v>
      </c>
      <c r="O4003" s="6">
        <v>0</v>
      </c>
      <c r="P4003" t="s">
        <v>107</v>
      </c>
      <c r="Q4003" t="s">
        <v>106</v>
      </c>
      <c r="R4003">
        <f>IF(F4003="Monthly",2,0)
+IF(E4003&lt;=6,2,0)
+IF(N4003&lt;=2,2,0)
+IF(L4003&gt;=4,2,0)
+IF(M4003&gt;=2,1,0)
+IF(H4003&gt;=_xlfn.PERCENTILE.INC($H$2:$H$10001,0.75),1,0)</f>
        <v>2</v>
      </c>
      <c r="S4003" t="str">
        <f>IF(R4003&gt;=7,"High",IF(R4003&gt;=4,"Medium","Low"))</f>
        <v>Low</v>
      </c>
    </row>
    <row r="4004" spans="1:19">
      <c r="A4004" t="s">
        <v>4129</v>
      </c>
      <c r="B4004">
        <v>44</v>
      </c>
      <c r="C4004" t="s">
        <v>112</v>
      </c>
      <c r="D4004" t="s">
        <v>131</v>
      </c>
      <c r="E4004">
        <v>32</v>
      </c>
      <c r="F4004" t="s">
        <v>103</v>
      </c>
      <c r="G4004" t="s">
        <v>104</v>
      </c>
      <c r="H4004" s="5">
        <v>510</v>
      </c>
      <c r="I4004" s="5">
        <v>16777.830000000002</v>
      </c>
      <c r="J4004" t="s">
        <v>140</v>
      </c>
      <c r="K4004" t="s">
        <v>106</v>
      </c>
      <c r="L4004">
        <v>1</v>
      </c>
      <c r="M4004">
        <v>0</v>
      </c>
      <c r="N4004">
        <v>4</v>
      </c>
      <c r="O4004" s="6">
        <v>0</v>
      </c>
      <c r="P4004" t="s">
        <v>106</v>
      </c>
      <c r="Q4004" t="s">
        <v>106</v>
      </c>
      <c r="R4004">
        <f>IF(F4004="Monthly",2,0)
+IF(E4004&lt;=6,2,0)
+IF(N4004&lt;=2,2,0)
+IF(L4004&gt;=4,2,0)
+IF(M4004&gt;=2,1,0)
+IF(H4004&gt;=_xlfn.PERCENTILE.INC($H$2:$H$10001,0.75),1,0)</f>
        <v>2</v>
      </c>
      <c r="S4004" t="str">
        <f>IF(R4004&gt;=7,"High",IF(R4004&gt;=4,"Medium","Low"))</f>
        <v>Low</v>
      </c>
    </row>
    <row r="4005" spans="1:19">
      <c r="A4005" t="s">
        <v>4130</v>
      </c>
      <c r="B4005">
        <v>41</v>
      </c>
      <c r="C4005" t="s">
        <v>112</v>
      </c>
      <c r="D4005" t="s">
        <v>119</v>
      </c>
      <c r="E4005">
        <v>30</v>
      </c>
      <c r="F4005" t="s">
        <v>109</v>
      </c>
      <c r="G4005" t="s">
        <v>129</v>
      </c>
      <c r="H4005" s="5">
        <v>1028</v>
      </c>
      <c r="I4005" s="5">
        <v>30419.17</v>
      </c>
      <c r="J4005" t="s">
        <v>134</v>
      </c>
      <c r="K4005" t="s">
        <v>106</v>
      </c>
      <c r="L4005">
        <v>0</v>
      </c>
      <c r="M4005">
        <v>0</v>
      </c>
      <c r="N4005">
        <v>5</v>
      </c>
      <c r="O4005" s="6">
        <v>0</v>
      </c>
      <c r="P4005" t="s">
        <v>107</v>
      </c>
      <c r="Q4005" t="s">
        <v>107</v>
      </c>
      <c r="R4005">
        <f>IF(F4005="Monthly",2,0)
+IF(E4005&lt;=6,2,0)
+IF(N4005&lt;=2,2,0)
+IF(L4005&gt;=4,2,0)
+IF(M4005&gt;=2,1,0)
+IF(H4005&gt;=_xlfn.PERCENTILE.INC($H$2:$H$10001,0.75),1,0)</f>
        <v>1</v>
      </c>
      <c r="S4005" t="str">
        <f>IF(R4005&gt;=7,"High",IF(R4005&gt;=4,"Medium","Low"))</f>
        <v>Low</v>
      </c>
    </row>
    <row r="4006" spans="1:19">
      <c r="A4006" t="s">
        <v>4131</v>
      </c>
      <c r="B4006">
        <v>18</v>
      </c>
      <c r="C4006" t="s">
        <v>112</v>
      </c>
      <c r="D4006" t="s">
        <v>159</v>
      </c>
      <c r="E4006">
        <v>30</v>
      </c>
      <c r="F4006" t="s">
        <v>103</v>
      </c>
      <c r="G4006" t="s">
        <v>104</v>
      </c>
      <c r="H4006" s="5">
        <v>501</v>
      </c>
      <c r="I4006" s="5">
        <v>14886.7</v>
      </c>
      <c r="J4006" t="s">
        <v>115</v>
      </c>
      <c r="K4006" t="s">
        <v>107</v>
      </c>
      <c r="L4006">
        <v>1</v>
      </c>
      <c r="M4006">
        <v>0</v>
      </c>
      <c r="N4006">
        <v>5</v>
      </c>
      <c r="O4006" s="6">
        <v>0</v>
      </c>
      <c r="P4006" t="s">
        <v>107</v>
      </c>
      <c r="Q4006" t="s">
        <v>107</v>
      </c>
      <c r="R4006">
        <f>IF(F4006="Monthly",2,0)
+IF(E4006&lt;=6,2,0)
+IF(N4006&lt;=2,2,0)
+IF(L4006&gt;=4,2,0)
+IF(M4006&gt;=2,1,0)
+IF(H4006&gt;=_xlfn.PERCENTILE.INC($H$2:$H$10001,0.75),1,0)</f>
        <v>2</v>
      </c>
      <c r="S4006" t="str">
        <f>IF(R4006&gt;=7,"High",IF(R4006&gt;=4,"Medium","Low"))</f>
        <v>Low</v>
      </c>
    </row>
    <row r="4007" spans="1:19">
      <c r="A4007" t="s">
        <v>4132</v>
      </c>
      <c r="B4007">
        <v>36</v>
      </c>
      <c r="C4007" t="s">
        <v>112</v>
      </c>
      <c r="D4007" t="s">
        <v>126</v>
      </c>
      <c r="E4007">
        <v>43</v>
      </c>
      <c r="F4007" t="s">
        <v>109</v>
      </c>
      <c r="G4007" t="s">
        <v>110</v>
      </c>
      <c r="H4007" s="5">
        <v>723</v>
      </c>
      <c r="I4007" s="5">
        <v>31964.83</v>
      </c>
      <c r="J4007" t="s">
        <v>115</v>
      </c>
      <c r="K4007" t="s">
        <v>106</v>
      </c>
      <c r="L4007">
        <v>0</v>
      </c>
      <c r="M4007">
        <v>0</v>
      </c>
      <c r="N4007">
        <v>5</v>
      </c>
      <c r="O4007" s="6">
        <v>0</v>
      </c>
      <c r="P4007" t="s">
        <v>107</v>
      </c>
      <c r="Q4007" t="s">
        <v>107</v>
      </c>
      <c r="R4007">
        <f>IF(F4007="Monthly",2,0)
+IF(E4007&lt;=6,2,0)
+IF(N4007&lt;=2,2,0)
+IF(L4007&gt;=4,2,0)
+IF(M4007&gt;=2,1,0)
+IF(H4007&gt;=_xlfn.PERCENTILE.INC($H$2:$H$10001,0.75),1,0)</f>
        <v>0</v>
      </c>
      <c r="S4007" t="str">
        <f>IF(R4007&gt;=7,"High",IF(R4007&gt;=4,"Medium","Low"))</f>
        <v>Low</v>
      </c>
    </row>
    <row r="4008" spans="1:19">
      <c r="A4008" t="s">
        <v>4133</v>
      </c>
      <c r="B4008">
        <v>22</v>
      </c>
      <c r="C4008" t="s">
        <v>101</v>
      </c>
      <c r="D4008" t="s">
        <v>137</v>
      </c>
      <c r="E4008">
        <v>27</v>
      </c>
      <c r="F4008" t="s">
        <v>103</v>
      </c>
      <c r="G4008" t="s">
        <v>110</v>
      </c>
      <c r="H4008" s="5">
        <v>744</v>
      </c>
      <c r="I4008" s="5">
        <v>20570.57</v>
      </c>
      <c r="J4008" t="s">
        <v>140</v>
      </c>
      <c r="K4008" t="s">
        <v>106</v>
      </c>
      <c r="L4008">
        <v>0</v>
      </c>
      <c r="M4008">
        <v>0</v>
      </c>
      <c r="N4008">
        <v>4</v>
      </c>
      <c r="O4008" s="6">
        <v>0</v>
      </c>
      <c r="P4008" t="s">
        <v>107</v>
      </c>
      <c r="Q4008" t="s">
        <v>107</v>
      </c>
      <c r="R4008">
        <f>IF(F4008="Monthly",2,0)
+IF(E4008&lt;=6,2,0)
+IF(N4008&lt;=2,2,0)
+IF(L4008&gt;=4,2,0)
+IF(M4008&gt;=2,1,0)
+IF(H4008&gt;=_xlfn.PERCENTILE.INC($H$2:$H$10001,0.75),1,0)</f>
        <v>2</v>
      </c>
      <c r="S4008" t="str">
        <f>IF(R4008&gt;=7,"High",IF(R4008&gt;=4,"Medium","Low"))</f>
        <v>Low</v>
      </c>
    </row>
    <row r="4009" spans="1:19">
      <c r="A4009" t="s">
        <v>4134</v>
      </c>
      <c r="B4009">
        <v>36</v>
      </c>
      <c r="C4009" t="s">
        <v>112</v>
      </c>
      <c r="D4009" t="s">
        <v>102</v>
      </c>
      <c r="E4009">
        <v>28</v>
      </c>
      <c r="F4009" t="s">
        <v>109</v>
      </c>
      <c r="G4009" t="s">
        <v>110</v>
      </c>
      <c r="H4009" s="5">
        <v>801</v>
      </c>
      <c r="I4009" s="5">
        <v>21413.88</v>
      </c>
      <c r="J4009" t="s">
        <v>134</v>
      </c>
      <c r="K4009" t="s">
        <v>106</v>
      </c>
      <c r="L4009">
        <v>1</v>
      </c>
      <c r="M4009">
        <v>0</v>
      </c>
      <c r="N4009">
        <v>5</v>
      </c>
      <c r="O4009" s="6">
        <v>5</v>
      </c>
      <c r="P4009" t="s">
        <v>107</v>
      </c>
      <c r="Q4009" t="s">
        <v>107</v>
      </c>
      <c r="R4009">
        <f>IF(F4009="Monthly",2,0)
+IF(E4009&lt;=6,2,0)
+IF(N4009&lt;=2,2,0)
+IF(L4009&gt;=4,2,0)
+IF(M4009&gt;=2,1,0)
+IF(H4009&gt;=_xlfn.PERCENTILE.INC($H$2:$H$10001,0.75),1,0)</f>
        <v>1</v>
      </c>
      <c r="S4009" t="str">
        <f>IF(R4009&gt;=7,"High",IF(R4009&gt;=4,"Medium","Low"))</f>
        <v>Low</v>
      </c>
    </row>
    <row r="4010" spans="1:19">
      <c r="A4010" t="s">
        <v>4135</v>
      </c>
      <c r="B4010">
        <v>37</v>
      </c>
      <c r="C4010" t="s">
        <v>112</v>
      </c>
      <c r="D4010" t="s">
        <v>113</v>
      </c>
      <c r="E4010">
        <v>19</v>
      </c>
      <c r="F4010" t="s">
        <v>109</v>
      </c>
      <c r="G4010" t="s">
        <v>104</v>
      </c>
      <c r="H4010" s="5">
        <v>410</v>
      </c>
      <c r="I4010" s="5">
        <v>7637.09</v>
      </c>
      <c r="J4010" t="s">
        <v>105</v>
      </c>
      <c r="K4010" t="s">
        <v>106</v>
      </c>
      <c r="L4010">
        <v>2</v>
      </c>
      <c r="M4010">
        <v>0</v>
      </c>
      <c r="N4010">
        <v>5</v>
      </c>
      <c r="O4010" s="6">
        <v>0</v>
      </c>
      <c r="P4010" t="s">
        <v>107</v>
      </c>
      <c r="Q4010" t="s">
        <v>107</v>
      </c>
      <c r="R4010">
        <f>IF(F4010="Monthly",2,0)
+IF(E4010&lt;=6,2,0)
+IF(N4010&lt;=2,2,0)
+IF(L4010&gt;=4,2,0)
+IF(M4010&gt;=2,1,0)
+IF(H4010&gt;=_xlfn.PERCENTILE.INC($H$2:$H$10001,0.75),1,0)</f>
        <v>0</v>
      </c>
      <c r="S4010" t="str">
        <f>IF(R4010&gt;=7,"High",IF(R4010&gt;=4,"Medium","Low"))</f>
        <v>Low</v>
      </c>
    </row>
    <row r="4011" spans="1:19">
      <c r="A4011" t="s">
        <v>4136</v>
      </c>
      <c r="B4011">
        <v>30</v>
      </c>
      <c r="C4011" t="s">
        <v>101</v>
      </c>
      <c r="D4011" t="s">
        <v>123</v>
      </c>
      <c r="E4011">
        <v>57</v>
      </c>
      <c r="F4011" t="s">
        <v>121</v>
      </c>
      <c r="G4011" t="s">
        <v>104</v>
      </c>
      <c r="H4011" s="5">
        <v>400</v>
      </c>
      <c r="I4011" s="5">
        <v>20231.46</v>
      </c>
      <c r="J4011" t="s">
        <v>134</v>
      </c>
      <c r="K4011" t="s">
        <v>106</v>
      </c>
      <c r="L4011">
        <v>0</v>
      </c>
      <c r="M4011">
        <v>0</v>
      </c>
      <c r="N4011">
        <v>5</v>
      </c>
      <c r="O4011" s="6">
        <v>10</v>
      </c>
      <c r="P4011" t="s">
        <v>107</v>
      </c>
      <c r="Q4011" t="s">
        <v>107</v>
      </c>
      <c r="R4011">
        <f>IF(F4011="Monthly",2,0)
+IF(E4011&lt;=6,2,0)
+IF(N4011&lt;=2,2,0)
+IF(L4011&gt;=4,2,0)
+IF(M4011&gt;=2,1,0)
+IF(H4011&gt;=_xlfn.PERCENTILE.INC($H$2:$H$10001,0.75),1,0)</f>
        <v>0</v>
      </c>
      <c r="S4011" t="str">
        <f>IF(R4011&gt;=7,"High",IF(R4011&gt;=4,"Medium","Low"))</f>
        <v>Low</v>
      </c>
    </row>
    <row r="4012" spans="1:19">
      <c r="A4012" t="s">
        <v>4137</v>
      </c>
      <c r="B4012">
        <v>51</v>
      </c>
      <c r="C4012" t="s">
        <v>112</v>
      </c>
      <c r="D4012" t="s">
        <v>128</v>
      </c>
      <c r="E4012">
        <v>55</v>
      </c>
      <c r="F4012" t="s">
        <v>103</v>
      </c>
      <c r="G4012" t="s">
        <v>110</v>
      </c>
      <c r="H4012" s="5">
        <v>689</v>
      </c>
      <c r="I4012" s="5">
        <v>37972.51</v>
      </c>
      <c r="J4012" t="s">
        <v>105</v>
      </c>
      <c r="K4012" t="s">
        <v>106</v>
      </c>
      <c r="L4012">
        <v>0</v>
      </c>
      <c r="M4012">
        <v>0</v>
      </c>
      <c r="N4012">
        <v>5</v>
      </c>
      <c r="O4012" s="6">
        <v>0</v>
      </c>
      <c r="P4012" t="s">
        <v>107</v>
      </c>
      <c r="Q4012" t="s">
        <v>107</v>
      </c>
      <c r="R4012">
        <f>IF(F4012="Monthly",2,0)
+IF(E4012&lt;=6,2,0)
+IF(N4012&lt;=2,2,0)
+IF(L4012&gt;=4,2,0)
+IF(M4012&gt;=2,1,0)
+IF(H4012&gt;=_xlfn.PERCENTILE.INC($H$2:$H$10001,0.75),1,0)</f>
        <v>2</v>
      </c>
      <c r="S4012" t="str">
        <f>IF(R4012&gt;=7,"High",IF(R4012&gt;=4,"Medium","Low"))</f>
        <v>Low</v>
      </c>
    </row>
    <row r="4013" spans="1:19">
      <c r="A4013" t="s">
        <v>4138</v>
      </c>
      <c r="B4013">
        <v>37</v>
      </c>
      <c r="C4013" t="s">
        <v>101</v>
      </c>
      <c r="D4013" t="s">
        <v>102</v>
      </c>
      <c r="E4013">
        <v>28</v>
      </c>
      <c r="F4013" t="s">
        <v>103</v>
      </c>
      <c r="G4013" t="s">
        <v>104</v>
      </c>
      <c r="H4013" s="5">
        <v>521</v>
      </c>
      <c r="I4013" s="5">
        <v>14509.32</v>
      </c>
      <c r="J4013" t="s">
        <v>117</v>
      </c>
      <c r="K4013" t="s">
        <v>106</v>
      </c>
      <c r="L4013">
        <v>4</v>
      </c>
      <c r="M4013">
        <v>2</v>
      </c>
      <c r="N4013">
        <v>4</v>
      </c>
      <c r="O4013" s="6">
        <v>0</v>
      </c>
      <c r="P4013" t="s">
        <v>107</v>
      </c>
      <c r="Q4013" t="s">
        <v>106</v>
      </c>
      <c r="R4013">
        <f>IF(F4013="Monthly",2,0)
+IF(E4013&lt;=6,2,0)
+IF(N4013&lt;=2,2,0)
+IF(L4013&gt;=4,2,0)
+IF(M4013&gt;=2,1,0)
+IF(H4013&gt;=_xlfn.PERCENTILE.INC($H$2:$H$10001,0.75),1,0)</f>
        <v>5</v>
      </c>
      <c r="S4013" t="str">
        <f>IF(R4013&gt;=7,"High",IF(R4013&gt;=4,"Medium","Low"))</f>
        <v>Medium</v>
      </c>
    </row>
    <row r="4014" spans="1:19">
      <c r="A4014" t="s">
        <v>4139</v>
      </c>
      <c r="B4014">
        <v>18</v>
      </c>
      <c r="C4014" t="s">
        <v>112</v>
      </c>
      <c r="D4014" t="s">
        <v>126</v>
      </c>
      <c r="E4014">
        <v>15</v>
      </c>
      <c r="F4014" t="s">
        <v>109</v>
      </c>
      <c r="G4014" t="s">
        <v>110</v>
      </c>
      <c r="H4014" s="5">
        <v>815</v>
      </c>
      <c r="I4014" s="5">
        <v>12586.39</v>
      </c>
      <c r="J4014" t="s">
        <v>117</v>
      </c>
      <c r="K4014" t="s">
        <v>106</v>
      </c>
      <c r="L4014">
        <v>2</v>
      </c>
      <c r="M4014">
        <v>0</v>
      </c>
      <c r="N4014">
        <v>4</v>
      </c>
      <c r="O4014" s="6">
        <v>0</v>
      </c>
      <c r="P4014" t="s">
        <v>107</v>
      </c>
      <c r="Q4014" t="s">
        <v>107</v>
      </c>
      <c r="R4014">
        <f>IF(F4014="Monthly",2,0)
+IF(E4014&lt;=6,2,0)
+IF(N4014&lt;=2,2,0)
+IF(L4014&gt;=4,2,0)
+IF(M4014&gt;=2,1,0)
+IF(H4014&gt;=_xlfn.PERCENTILE.INC($H$2:$H$10001,0.75),1,0)</f>
        <v>1</v>
      </c>
      <c r="S4014" t="str">
        <f>IF(R4014&gt;=7,"High",IF(R4014&gt;=4,"Medium","Low"))</f>
        <v>Low</v>
      </c>
    </row>
    <row r="4015" spans="1:19">
      <c r="A4015" t="s">
        <v>4140</v>
      </c>
      <c r="B4015">
        <v>44</v>
      </c>
      <c r="C4015" t="s">
        <v>112</v>
      </c>
      <c r="D4015" t="s">
        <v>126</v>
      </c>
      <c r="E4015">
        <v>44</v>
      </c>
      <c r="F4015" t="s">
        <v>109</v>
      </c>
      <c r="G4015" t="s">
        <v>104</v>
      </c>
      <c r="H4015" s="5">
        <v>501</v>
      </c>
      <c r="I4015" s="5">
        <v>22028.39</v>
      </c>
      <c r="J4015" t="s">
        <v>115</v>
      </c>
      <c r="K4015" t="s">
        <v>106</v>
      </c>
      <c r="L4015">
        <v>0</v>
      </c>
      <c r="M4015">
        <v>0</v>
      </c>
      <c r="N4015">
        <v>5</v>
      </c>
      <c r="O4015" s="6">
        <v>0</v>
      </c>
      <c r="P4015" t="s">
        <v>107</v>
      </c>
      <c r="Q4015" t="s">
        <v>107</v>
      </c>
      <c r="R4015">
        <f>IF(F4015="Monthly",2,0)
+IF(E4015&lt;=6,2,0)
+IF(N4015&lt;=2,2,0)
+IF(L4015&gt;=4,2,0)
+IF(M4015&gt;=2,1,0)
+IF(H4015&gt;=_xlfn.PERCENTILE.INC($H$2:$H$10001,0.75),1,0)</f>
        <v>0</v>
      </c>
      <c r="S4015" t="str">
        <f>IF(R4015&gt;=7,"High",IF(R4015&gt;=4,"Medium","Low"))</f>
        <v>Low</v>
      </c>
    </row>
    <row r="4016" spans="1:19">
      <c r="A4016" t="s">
        <v>4141</v>
      </c>
      <c r="B4016">
        <v>37</v>
      </c>
      <c r="C4016" t="s">
        <v>112</v>
      </c>
      <c r="D4016" t="s">
        <v>159</v>
      </c>
      <c r="E4016">
        <v>12</v>
      </c>
      <c r="F4016" t="s">
        <v>103</v>
      </c>
      <c r="G4016" t="s">
        <v>110</v>
      </c>
      <c r="H4016" s="5">
        <v>784</v>
      </c>
      <c r="I4016" s="5">
        <v>9376.9</v>
      </c>
      <c r="J4016" t="s">
        <v>140</v>
      </c>
      <c r="K4016" t="s">
        <v>106</v>
      </c>
      <c r="L4016">
        <v>4</v>
      </c>
      <c r="M4016">
        <v>1</v>
      </c>
      <c r="N4016">
        <v>4</v>
      </c>
      <c r="O4016" s="6">
        <v>0</v>
      </c>
      <c r="P4016" t="s">
        <v>107</v>
      </c>
      <c r="Q4016" t="s">
        <v>107</v>
      </c>
      <c r="R4016">
        <f>IF(F4016="Monthly",2,0)
+IF(E4016&lt;=6,2,0)
+IF(N4016&lt;=2,2,0)
+IF(L4016&gt;=4,2,0)
+IF(M4016&gt;=2,1,0)
+IF(H4016&gt;=_xlfn.PERCENTILE.INC($H$2:$H$10001,0.75),1,0)</f>
        <v>4</v>
      </c>
      <c r="S4016" t="str">
        <f>IF(R4016&gt;=7,"High",IF(R4016&gt;=4,"Medium","Low"))</f>
        <v>Medium</v>
      </c>
    </row>
    <row r="4017" spans="1:19">
      <c r="A4017" t="s">
        <v>4142</v>
      </c>
      <c r="B4017">
        <v>24</v>
      </c>
      <c r="C4017" t="s">
        <v>101</v>
      </c>
      <c r="D4017" t="s">
        <v>119</v>
      </c>
      <c r="E4017">
        <v>10</v>
      </c>
      <c r="F4017" t="s">
        <v>103</v>
      </c>
      <c r="G4017" t="s">
        <v>104</v>
      </c>
      <c r="H4017" s="5">
        <v>468</v>
      </c>
      <c r="I4017" s="5">
        <v>4558.26</v>
      </c>
      <c r="J4017" t="s">
        <v>105</v>
      </c>
      <c r="K4017" t="s">
        <v>106</v>
      </c>
      <c r="L4017">
        <v>0</v>
      </c>
      <c r="M4017">
        <v>0</v>
      </c>
      <c r="N4017">
        <v>5</v>
      </c>
      <c r="O4017" s="6">
        <v>0</v>
      </c>
      <c r="P4017" t="s">
        <v>107</v>
      </c>
      <c r="Q4017" t="s">
        <v>107</v>
      </c>
      <c r="R4017">
        <f>IF(F4017="Monthly",2,0)
+IF(E4017&lt;=6,2,0)
+IF(N4017&lt;=2,2,0)
+IF(L4017&gt;=4,2,0)
+IF(M4017&gt;=2,1,0)
+IF(H4017&gt;=_xlfn.PERCENTILE.INC($H$2:$H$10001,0.75),1,0)</f>
        <v>2</v>
      </c>
      <c r="S4017" t="str">
        <f>IF(R4017&gt;=7,"High",IF(R4017&gt;=4,"Medium","Low"))</f>
        <v>Low</v>
      </c>
    </row>
    <row r="4018" spans="1:19">
      <c r="A4018" t="s">
        <v>4143</v>
      </c>
      <c r="B4018">
        <v>34</v>
      </c>
      <c r="C4018" t="s">
        <v>112</v>
      </c>
      <c r="D4018" t="s">
        <v>133</v>
      </c>
      <c r="E4018">
        <v>53</v>
      </c>
      <c r="F4018" t="s">
        <v>103</v>
      </c>
      <c r="G4018" t="s">
        <v>110</v>
      </c>
      <c r="H4018" s="5">
        <v>709</v>
      </c>
      <c r="I4018" s="5">
        <v>37771.019999999997</v>
      </c>
      <c r="J4018" t="s">
        <v>105</v>
      </c>
      <c r="K4018" t="s">
        <v>106</v>
      </c>
      <c r="L4018">
        <v>1</v>
      </c>
      <c r="M4018">
        <v>0</v>
      </c>
      <c r="N4018">
        <v>5</v>
      </c>
      <c r="O4018" s="6">
        <v>0</v>
      </c>
      <c r="P4018" t="s">
        <v>106</v>
      </c>
      <c r="Q4018" t="s">
        <v>107</v>
      </c>
      <c r="R4018">
        <f>IF(F4018="Monthly",2,0)
+IF(E4018&lt;=6,2,0)
+IF(N4018&lt;=2,2,0)
+IF(L4018&gt;=4,2,0)
+IF(M4018&gt;=2,1,0)
+IF(H4018&gt;=_xlfn.PERCENTILE.INC($H$2:$H$10001,0.75),1,0)</f>
        <v>2</v>
      </c>
      <c r="S4018" t="str">
        <f>IF(R4018&gt;=7,"High",IF(R4018&gt;=4,"Medium","Low"))</f>
        <v>Low</v>
      </c>
    </row>
    <row r="4019" spans="1:19">
      <c r="A4019" t="s">
        <v>4144</v>
      </c>
      <c r="B4019">
        <v>33</v>
      </c>
      <c r="C4019" t="s">
        <v>112</v>
      </c>
      <c r="D4019" t="s">
        <v>102</v>
      </c>
      <c r="E4019">
        <v>19</v>
      </c>
      <c r="F4019" t="s">
        <v>103</v>
      </c>
      <c r="G4019" t="s">
        <v>129</v>
      </c>
      <c r="H4019" s="5">
        <v>1088</v>
      </c>
      <c r="I4019" s="5">
        <v>21067.24</v>
      </c>
      <c r="J4019" t="s">
        <v>117</v>
      </c>
      <c r="K4019" t="s">
        <v>106</v>
      </c>
      <c r="L4019">
        <v>0</v>
      </c>
      <c r="M4019">
        <v>0</v>
      </c>
      <c r="N4019">
        <v>5</v>
      </c>
      <c r="O4019" s="6">
        <v>0</v>
      </c>
      <c r="P4019" t="s">
        <v>107</v>
      </c>
      <c r="Q4019" t="s">
        <v>107</v>
      </c>
      <c r="R4019">
        <f>IF(F4019="Monthly",2,0)
+IF(E4019&lt;=6,2,0)
+IF(N4019&lt;=2,2,0)
+IF(L4019&gt;=4,2,0)
+IF(M4019&gt;=2,1,0)
+IF(H4019&gt;=_xlfn.PERCENTILE.INC($H$2:$H$10001,0.75),1,0)</f>
        <v>3</v>
      </c>
      <c r="S4019" t="str">
        <f>IF(R4019&gt;=7,"High",IF(R4019&gt;=4,"Medium","Low"))</f>
        <v>Low</v>
      </c>
    </row>
    <row r="4020" spans="1:19">
      <c r="A4020" t="s">
        <v>4145</v>
      </c>
      <c r="B4020">
        <v>26</v>
      </c>
      <c r="C4020" t="s">
        <v>112</v>
      </c>
      <c r="D4020" t="s">
        <v>128</v>
      </c>
      <c r="E4020">
        <v>43</v>
      </c>
      <c r="F4020" t="s">
        <v>109</v>
      </c>
      <c r="G4020" t="s">
        <v>110</v>
      </c>
      <c r="H4020" s="5">
        <v>665</v>
      </c>
      <c r="I4020" s="5">
        <v>29343.22</v>
      </c>
      <c r="J4020" t="s">
        <v>105</v>
      </c>
      <c r="K4020" t="s">
        <v>106</v>
      </c>
      <c r="L4020">
        <v>0</v>
      </c>
      <c r="M4020">
        <v>0</v>
      </c>
      <c r="N4020">
        <v>5</v>
      </c>
      <c r="O4020" s="6">
        <v>0</v>
      </c>
      <c r="P4020" t="s">
        <v>107</v>
      </c>
      <c r="Q4020" t="s">
        <v>107</v>
      </c>
      <c r="R4020">
        <f>IF(F4020="Monthly",2,0)
+IF(E4020&lt;=6,2,0)
+IF(N4020&lt;=2,2,0)
+IF(L4020&gt;=4,2,0)
+IF(M4020&gt;=2,1,0)
+IF(H4020&gt;=_xlfn.PERCENTILE.INC($H$2:$H$10001,0.75),1,0)</f>
        <v>0</v>
      </c>
      <c r="S4020" t="str">
        <f>IF(R4020&gt;=7,"High",IF(R4020&gt;=4,"Medium","Low"))</f>
        <v>Low</v>
      </c>
    </row>
    <row r="4021" spans="1:19">
      <c r="A4021" t="s">
        <v>4146</v>
      </c>
      <c r="B4021">
        <v>38</v>
      </c>
      <c r="C4021" t="s">
        <v>112</v>
      </c>
      <c r="D4021" t="s">
        <v>131</v>
      </c>
      <c r="E4021">
        <v>34</v>
      </c>
      <c r="F4021" t="s">
        <v>103</v>
      </c>
      <c r="G4021" t="s">
        <v>104</v>
      </c>
      <c r="H4021" s="5">
        <v>466</v>
      </c>
      <c r="I4021" s="5">
        <v>15611.32</v>
      </c>
      <c r="J4021" t="s">
        <v>115</v>
      </c>
      <c r="K4021" t="s">
        <v>106</v>
      </c>
      <c r="L4021">
        <v>0</v>
      </c>
      <c r="M4021">
        <v>0</v>
      </c>
      <c r="N4021">
        <v>5</v>
      </c>
      <c r="O4021" s="6">
        <v>0</v>
      </c>
      <c r="P4021" t="s">
        <v>106</v>
      </c>
      <c r="Q4021" t="s">
        <v>106</v>
      </c>
      <c r="R4021">
        <f>IF(F4021="Monthly",2,0)
+IF(E4021&lt;=6,2,0)
+IF(N4021&lt;=2,2,0)
+IF(L4021&gt;=4,2,0)
+IF(M4021&gt;=2,1,0)
+IF(H4021&gt;=_xlfn.PERCENTILE.INC($H$2:$H$10001,0.75),1,0)</f>
        <v>2</v>
      </c>
      <c r="S4021" t="str">
        <f>IF(R4021&gt;=7,"High",IF(R4021&gt;=4,"Medium","Low"))</f>
        <v>Low</v>
      </c>
    </row>
    <row r="4022" spans="1:19">
      <c r="A4022" t="s">
        <v>4147</v>
      </c>
      <c r="B4022">
        <v>18</v>
      </c>
      <c r="C4022" t="s">
        <v>112</v>
      </c>
      <c r="D4022" t="s">
        <v>119</v>
      </c>
      <c r="E4022">
        <v>51</v>
      </c>
      <c r="F4022" t="s">
        <v>103</v>
      </c>
      <c r="G4022" t="s">
        <v>104</v>
      </c>
      <c r="H4022" s="5">
        <v>421</v>
      </c>
      <c r="I4022" s="5">
        <v>21619.599999999999</v>
      </c>
      <c r="J4022" t="s">
        <v>140</v>
      </c>
      <c r="K4022" t="s">
        <v>106</v>
      </c>
      <c r="L4022">
        <v>0</v>
      </c>
      <c r="M4022">
        <v>0</v>
      </c>
      <c r="N4022">
        <v>5</v>
      </c>
      <c r="O4022" s="6">
        <v>0</v>
      </c>
      <c r="P4022" t="s">
        <v>106</v>
      </c>
      <c r="Q4022" t="s">
        <v>106</v>
      </c>
      <c r="R4022">
        <f>IF(F4022="Monthly",2,0)
+IF(E4022&lt;=6,2,0)
+IF(N4022&lt;=2,2,0)
+IF(L4022&gt;=4,2,0)
+IF(M4022&gt;=2,1,0)
+IF(H4022&gt;=_xlfn.PERCENTILE.INC($H$2:$H$10001,0.75),1,0)</f>
        <v>2</v>
      </c>
      <c r="S4022" t="str">
        <f>IF(R4022&gt;=7,"High",IF(R4022&gt;=4,"Medium","Low"))</f>
        <v>Low</v>
      </c>
    </row>
    <row r="4023" spans="1:19">
      <c r="A4023" t="s">
        <v>4148</v>
      </c>
      <c r="B4023">
        <v>34</v>
      </c>
      <c r="C4023" t="s">
        <v>112</v>
      </c>
      <c r="D4023" t="s">
        <v>126</v>
      </c>
      <c r="E4023">
        <v>10</v>
      </c>
      <c r="F4023" t="s">
        <v>103</v>
      </c>
      <c r="G4023" t="s">
        <v>104</v>
      </c>
      <c r="H4023" s="5">
        <v>508</v>
      </c>
      <c r="I4023" s="5">
        <v>5117.75</v>
      </c>
      <c r="J4023" t="s">
        <v>140</v>
      </c>
      <c r="K4023" t="s">
        <v>107</v>
      </c>
      <c r="L4023">
        <v>1</v>
      </c>
      <c r="M4023">
        <v>0</v>
      </c>
      <c r="N4023">
        <v>5</v>
      </c>
      <c r="O4023" s="6">
        <v>0</v>
      </c>
      <c r="P4023" t="s">
        <v>106</v>
      </c>
      <c r="Q4023" t="s">
        <v>107</v>
      </c>
      <c r="R4023">
        <f>IF(F4023="Monthly",2,0)
+IF(E4023&lt;=6,2,0)
+IF(N4023&lt;=2,2,0)
+IF(L4023&gt;=4,2,0)
+IF(M4023&gt;=2,1,0)
+IF(H4023&gt;=_xlfn.PERCENTILE.INC($H$2:$H$10001,0.75),1,0)</f>
        <v>2</v>
      </c>
      <c r="S4023" t="str">
        <f>IF(R4023&gt;=7,"High",IF(R4023&gt;=4,"Medium","Low"))</f>
        <v>Low</v>
      </c>
    </row>
    <row r="4024" spans="1:19">
      <c r="A4024" t="s">
        <v>4149</v>
      </c>
      <c r="B4024">
        <v>18</v>
      </c>
      <c r="C4024" t="s">
        <v>112</v>
      </c>
      <c r="D4024" t="s">
        <v>137</v>
      </c>
      <c r="E4024">
        <v>23</v>
      </c>
      <c r="F4024" t="s">
        <v>121</v>
      </c>
      <c r="G4024" t="s">
        <v>129</v>
      </c>
      <c r="H4024" s="5">
        <v>948</v>
      </c>
      <c r="I4024" s="5">
        <v>21512.1</v>
      </c>
      <c r="J4024" t="s">
        <v>105</v>
      </c>
      <c r="K4024" t="s">
        <v>106</v>
      </c>
      <c r="L4024">
        <v>0</v>
      </c>
      <c r="M4024">
        <v>0</v>
      </c>
      <c r="N4024">
        <v>5</v>
      </c>
      <c r="O4024" s="6">
        <v>0</v>
      </c>
      <c r="P4024" t="s">
        <v>107</v>
      </c>
      <c r="Q4024" t="s">
        <v>107</v>
      </c>
      <c r="R4024">
        <f>IF(F4024="Monthly",2,0)
+IF(E4024&lt;=6,2,0)
+IF(N4024&lt;=2,2,0)
+IF(L4024&gt;=4,2,0)
+IF(M4024&gt;=2,1,0)
+IF(H4024&gt;=_xlfn.PERCENTILE.INC($H$2:$H$10001,0.75),1,0)</f>
        <v>1</v>
      </c>
      <c r="S4024" t="str">
        <f>IF(R4024&gt;=7,"High",IF(R4024&gt;=4,"Medium","Low"))</f>
        <v>Low</v>
      </c>
    </row>
    <row r="4025" spans="1:19">
      <c r="A4025" t="s">
        <v>4150</v>
      </c>
      <c r="B4025">
        <v>28</v>
      </c>
      <c r="C4025" t="s">
        <v>112</v>
      </c>
      <c r="D4025" t="s">
        <v>128</v>
      </c>
      <c r="E4025">
        <v>41</v>
      </c>
      <c r="F4025" t="s">
        <v>109</v>
      </c>
      <c r="G4025" t="s">
        <v>129</v>
      </c>
      <c r="H4025" s="5">
        <v>1072</v>
      </c>
      <c r="I4025" s="5">
        <v>44024.52</v>
      </c>
      <c r="J4025" t="s">
        <v>117</v>
      </c>
      <c r="K4025" t="s">
        <v>106</v>
      </c>
      <c r="L4025">
        <v>0</v>
      </c>
      <c r="M4025">
        <v>0</v>
      </c>
      <c r="N4025">
        <v>4</v>
      </c>
      <c r="O4025" s="6">
        <v>0</v>
      </c>
      <c r="P4025" t="s">
        <v>106</v>
      </c>
      <c r="Q4025" t="s">
        <v>107</v>
      </c>
      <c r="R4025">
        <f>IF(F4025="Monthly",2,0)
+IF(E4025&lt;=6,2,0)
+IF(N4025&lt;=2,2,0)
+IF(L4025&gt;=4,2,0)
+IF(M4025&gt;=2,1,0)
+IF(H4025&gt;=_xlfn.PERCENTILE.INC($H$2:$H$10001,0.75),1,0)</f>
        <v>1</v>
      </c>
      <c r="S4025" t="str">
        <f>IF(R4025&gt;=7,"High",IF(R4025&gt;=4,"Medium","Low"))</f>
        <v>Low</v>
      </c>
    </row>
    <row r="4026" spans="1:19">
      <c r="A4026" t="s">
        <v>4151</v>
      </c>
      <c r="B4026">
        <v>41</v>
      </c>
      <c r="C4026" t="s">
        <v>101</v>
      </c>
      <c r="D4026" t="s">
        <v>102</v>
      </c>
      <c r="E4026">
        <v>40</v>
      </c>
      <c r="F4026" t="s">
        <v>121</v>
      </c>
      <c r="G4026" t="s">
        <v>104</v>
      </c>
      <c r="H4026" s="5">
        <v>458</v>
      </c>
      <c r="I4026" s="5">
        <f>RawCustomerTable[[#This Row],[Monthly_Charges]]*RawCustomerTable[[#This Row],[Tenure_Months]]*(1-RawCustomerTable[[#This Row],[Discount_Percent]]/100)</f>
        <v>16488</v>
      </c>
      <c r="J4026" t="s">
        <v>140</v>
      </c>
      <c r="K4026" t="s">
        <v>106</v>
      </c>
      <c r="L4026">
        <v>3</v>
      </c>
      <c r="M4026">
        <v>0</v>
      </c>
      <c r="N4026">
        <v>5</v>
      </c>
      <c r="O4026" s="6">
        <v>10</v>
      </c>
      <c r="P4026" t="s">
        <v>107</v>
      </c>
      <c r="Q4026" t="s">
        <v>107</v>
      </c>
      <c r="R4026">
        <f>IF(F4026="Monthly",2,0)
+IF(E4026&lt;=6,2,0)
+IF(N4026&lt;=2,2,0)
+IF(L4026&gt;=4,2,0)
+IF(M4026&gt;=2,1,0)
+IF(H4026&gt;=_xlfn.PERCENTILE.INC($H$2:$H$10001,0.75),1,0)</f>
        <v>0</v>
      </c>
      <c r="S4026" t="str">
        <f>IF(R4026&gt;=7,"High",IF(R4026&gt;=4,"Medium","Low"))</f>
        <v>Low</v>
      </c>
    </row>
    <row r="4027" spans="1:19">
      <c r="A4027" t="s">
        <v>4152</v>
      </c>
      <c r="B4027">
        <v>35</v>
      </c>
      <c r="C4027" t="s">
        <v>101</v>
      </c>
      <c r="D4027" t="s">
        <v>102</v>
      </c>
      <c r="E4027">
        <v>42</v>
      </c>
      <c r="F4027" t="s">
        <v>103</v>
      </c>
      <c r="G4027" t="s">
        <v>110</v>
      </c>
      <c r="H4027" s="5">
        <v>789</v>
      </c>
      <c r="I4027" s="5">
        <v>33899.58</v>
      </c>
      <c r="J4027" t="s">
        <v>117</v>
      </c>
      <c r="K4027" t="s">
        <v>107</v>
      </c>
      <c r="L4027">
        <v>5</v>
      </c>
      <c r="M4027">
        <v>2</v>
      </c>
      <c r="N4027">
        <v>3</v>
      </c>
      <c r="O4027" s="6">
        <v>0</v>
      </c>
      <c r="P4027" t="s">
        <v>107</v>
      </c>
      <c r="Q4027" t="s">
        <v>106</v>
      </c>
      <c r="R4027">
        <f>IF(F4027="Monthly",2,0)
+IF(E4027&lt;=6,2,0)
+IF(N4027&lt;=2,2,0)
+IF(L4027&gt;=4,2,0)
+IF(M4027&gt;=2,1,0)
+IF(H4027&gt;=_xlfn.PERCENTILE.INC($H$2:$H$10001,0.75),1,0)</f>
        <v>5</v>
      </c>
      <c r="S4027" t="str">
        <f>IF(R4027&gt;=7,"High",IF(R4027&gt;=4,"Medium","Low"))</f>
        <v>Medium</v>
      </c>
    </row>
    <row r="4028" spans="1:19">
      <c r="A4028" t="s">
        <v>4153</v>
      </c>
      <c r="B4028">
        <v>33</v>
      </c>
      <c r="C4028" t="s">
        <v>112</v>
      </c>
      <c r="D4028" t="s">
        <v>133</v>
      </c>
      <c r="E4028">
        <v>46</v>
      </c>
      <c r="F4028" t="s">
        <v>103</v>
      </c>
      <c r="G4028" t="s">
        <v>104</v>
      </c>
      <c r="H4028" s="5">
        <v>547</v>
      </c>
      <c r="I4028" s="5">
        <v>24953.16</v>
      </c>
      <c r="J4028" t="s">
        <v>117</v>
      </c>
      <c r="K4028" t="s">
        <v>107</v>
      </c>
      <c r="L4028">
        <v>4</v>
      </c>
      <c r="M4028">
        <v>1</v>
      </c>
      <c r="N4028">
        <v>4</v>
      </c>
      <c r="O4028" s="6">
        <v>0</v>
      </c>
      <c r="P4028" t="s">
        <v>107</v>
      </c>
      <c r="Q4028" t="s">
        <v>107</v>
      </c>
      <c r="R4028">
        <f>IF(F4028="Monthly",2,0)
+IF(E4028&lt;=6,2,0)
+IF(N4028&lt;=2,2,0)
+IF(L4028&gt;=4,2,0)
+IF(M4028&gt;=2,1,0)
+IF(H4028&gt;=_xlfn.PERCENTILE.INC($H$2:$H$10001,0.75),1,0)</f>
        <v>4</v>
      </c>
      <c r="S4028" t="str">
        <f>IF(R4028&gt;=7,"High",IF(R4028&gt;=4,"Medium","Low"))</f>
        <v>Medium</v>
      </c>
    </row>
    <row r="4029" spans="1:19">
      <c r="A4029" t="s">
        <v>4154</v>
      </c>
      <c r="B4029">
        <v>31</v>
      </c>
      <c r="C4029" t="s">
        <v>112</v>
      </c>
      <c r="D4029" t="s">
        <v>137</v>
      </c>
      <c r="E4029">
        <v>36</v>
      </c>
      <c r="F4029" t="s">
        <v>109</v>
      </c>
      <c r="G4029" t="s">
        <v>104</v>
      </c>
      <c r="H4029" s="5">
        <v>406</v>
      </c>
      <c r="I4029" s="5">
        <v>14674.11</v>
      </c>
      <c r="J4029" t="s">
        <v>134</v>
      </c>
      <c r="K4029" t="s">
        <v>106</v>
      </c>
      <c r="L4029">
        <v>1</v>
      </c>
      <c r="M4029">
        <v>0</v>
      </c>
      <c r="N4029">
        <v>5</v>
      </c>
      <c r="O4029" s="6">
        <v>0</v>
      </c>
      <c r="P4029" t="s">
        <v>106</v>
      </c>
      <c r="Q4029" t="s">
        <v>107</v>
      </c>
      <c r="R4029">
        <f>IF(F4029="Monthly",2,0)
+IF(E4029&lt;=6,2,0)
+IF(N4029&lt;=2,2,0)
+IF(L4029&gt;=4,2,0)
+IF(M4029&gt;=2,1,0)
+IF(H4029&gt;=_xlfn.PERCENTILE.INC($H$2:$H$10001,0.75),1,0)</f>
        <v>0</v>
      </c>
      <c r="S4029" t="str">
        <f>IF(R4029&gt;=7,"High",IF(R4029&gt;=4,"Medium","Low"))</f>
        <v>Low</v>
      </c>
    </row>
    <row r="4030" spans="1:19">
      <c r="A4030" t="s">
        <v>4155</v>
      </c>
      <c r="B4030">
        <v>47</v>
      </c>
      <c r="C4030" t="s">
        <v>101</v>
      </c>
      <c r="D4030" t="s">
        <v>137</v>
      </c>
      <c r="E4030">
        <v>28</v>
      </c>
      <c r="F4030" t="s">
        <v>103</v>
      </c>
      <c r="G4030" t="s">
        <v>104</v>
      </c>
      <c r="H4030" s="5">
        <v>460</v>
      </c>
      <c r="I4030" s="5">
        <v>12779.62</v>
      </c>
      <c r="J4030" t="s">
        <v>134</v>
      </c>
      <c r="K4030" t="s">
        <v>107</v>
      </c>
      <c r="L4030">
        <v>1</v>
      </c>
      <c r="M4030">
        <v>0</v>
      </c>
      <c r="N4030">
        <v>4</v>
      </c>
      <c r="O4030" s="6">
        <v>0</v>
      </c>
      <c r="P4030" t="s">
        <v>106</v>
      </c>
      <c r="Q4030" t="s">
        <v>106</v>
      </c>
      <c r="R4030">
        <f>IF(F4030="Monthly",2,0)
+IF(E4030&lt;=6,2,0)
+IF(N4030&lt;=2,2,0)
+IF(L4030&gt;=4,2,0)
+IF(M4030&gt;=2,1,0)
+IF(H4030&gt;=_xlfn.PERCENTILE.INC($H$2:$H$10001,0.75),1,0)</f>
        <v>2</v>
      </c>
      <c r="S4030" t="str">
        <f>IF(R4030&gt;=7,"High",IF(R4030&gt;=4,"Medium","Low"))</f>
        <v>Low</v>
      </c>
    </row>
    <row r="4031" spans="1:19">
      <c r="A4031" t="s">
        <v>4156</v>
      </c>
      <c r="B4031">
        <v>39</v>
      </c>
      <c r="C4031" t="s">
        <v>112</v>
      </c>
      <c r="D4031" t="s">
        <v>123</v>
      </c>
      <c r="E4031">
        <v>14</v>
      </c>
      <c r="F4031" t="s">
        <v>103</v>
      </c>
      <c r="G4031" t="s">
        <v>110</v>
      </c>
      <c r="H4031" s="5">
        <v>787</v>
      </c>
      <c r="I4031" s="5">
        <v>11103.4</v>
      </c>
      <c r="J4031" t="s">
        <v>134</v>
      </c>
      <c r="K4031" t="s">
        <v>106</v>
      </c>
      <c r="L4031">
        <v>1</v>
      </c>
      <c r="M4031">
        <v>0</v>
      </c>
      <c r="N4031">
        <v>5</v>
      </c>
      <c r="O4031" s="6">
        <v>0</v>
      </c>
      <c r="P4031" t="s">
        <v>107</v>
      </c>
      <c r="Q4031" t="s">
        <v>107</v>
      </c>
      <c r="R4031">
        <f>IF(F4031="Monthly",2,0)
+IF(E4031&lt;=6,2,0)
+IF(N4031&lt;=2,2,0)
+IF(L4031&gt;=4,2,0)
+IF(M4031&gt;=2,1,0)
+IF(H4031&gt;=_xlfn.PERCENTILE.INC($H$2:$H$10001,0.75),1,0)</f>
        <v>2</v>
      </c>
      <c r="S4031" t="str">
        <f>IF(R4031&gt;=7,"High",IF(R4031&gt;=4,"Medium","Low"))</f>
        <v>Low</v>
      </c>
    </row>
    <row r="4032" spans="1:19">
      <c r="A4032" t="s">
        <v>4157</v>
      </c>
      <c r="B4032">
        <v>31</v>
      </c>
      <c r="C4032" t="s">
        <v>101</v>
      </c>
      <c r="D4032" t="s">
        <v>133</v>
      </c>
      <c r="E4032">
        <v>5</v>
      </c>
      <c r="F4032" t="s">
        <v>103</v>
      </c>
      <c r="G4032" t="s">
        <v>110</v>
      </c>
      <c r="H4032" s="5">
        <v>785</v>
      </c>
      <c r="I4032" s="5">
        <v>3568.2</v>
      </c>
      <c r="J4032" t="s">
        <v>134</v>
      </c>
      <c r="K4032" t="s">
        <v>106</v>
      </c>
      <c r="L4032">
        <v>2</v>
      </c>
      <c r="M4032">
        <v>1</v>
      </c>
      <c r="N4032">
        <v>4</v>
      </c>
      <c r="O4032" s="6">
        <v>10</v>
      </c>
      <c r="P4032" t="s">
        <v>107</v>
      </c>
      <c r="Q4032" t="s">
        <v>107</v>
      </c>
      <c r="R4032">
        <f>IF(F4032="Monthly",2,0)
+IF(E4032&lt;=6,2,0)
+IF(N4032&lt;=2,2,0)
+IF(L4032&gt;=4,2,0)
+IF(M4032&gt;=2,1,0)
+IF(H4032&gt;=_xlfn.PERCENTILE.INC($H$2:$H$10001,0.75),1,0)</f>
        <v>4</v>
      </c>
      <c r="S4032" t="str">
        <f>IF(R4032&gt;=7,"High",IF(R4032&gt;=4,"Medium","Low"))</f>
        <v>Medium</v>
      </c>
    </row>
    <row r="4033" spans="1:19">
      <c r="A4033" t="s">
        <v>4158</v>
      </c>
      <c r="B4033">
        <v>49</v>
      </c>
      <c r="C4033" t="s">
        <v>112</v>
      </c>
      <c r="D4033" t="s">
        <v>131</v>
      </c>
      <c r="E4033">
        <v>15</v>
      </c>
      <c r="F4033" t="s">
        <v>103</v>
      </c>
      <c r="G4033" t="s">
        <v>129</v>
      </c>
      <c r="H4033" s="5">
        <v>971</v>
      </c>
      <c r="I4033" s="5">
        <v>14561.96</v>
      </c>
      <c r="J4033" t="s">
        <v>115</v>
      </c>
      <c r="K4033" t="s">
        <v>106</v>
      </c>
      <c r="L4033">
        <v>1</v>
      </c>
      <c r="M4033">
        <v>0</v>
      </c>
      <c r="N4033">
        <v>5</v>
      </c>
      <c r="O4033" s="6">
        <v>0</v>
      </c>
      <c r="P4033" t="s">
        <v>107</v>
      </c>
      <c r="Q4033" t="s">
        <v>107</v>
      </c>
      <c r="R4033">
        <f>IF(F4033="Monthly",2,0)
+IF(E4033&lt;=6,2,0)
+IF(N4033&lt;=2,2,0)
+IF(L4033&gt;=4,2,0)
+IF(M4033&gt;=2,1,0)
+IF(H4033&gt;=_xlfn.PERCENTILE.INC($H$2:$H$10001,0.75),1,0)</f>
        <v>3</v>
      </c>
      <c r="S4033" t="str">
        <f>IF(R4033&gt;=7,"High",IF(R4033&gt;=4,"Medium","Low"))</f>
        <v>Low</v>
      </c>
    </row>
    <row r="4034" spans="1:19">
      <c r="A4034" t="s">
        <v>4159</v>
      </c>
      <c r="B4034">
        <v>32</v>
      </c>
      <c r="C4034" t="s">
        <v>112</v>
      </c>
      <c r="D4034" t="s">
        <v>131</v>
      </c>
      <c r="E4034">
        <v>21</v>
      </c>
      <c r="F4034" t="s">
        <v>103</v>
      </c>
      <c r="G4034" t="s">
        <v>104</v>
      </c>
      <c r="H4034" s="5">
        <v>550</v>
      </c>
      <c r="I4034" s="5">
        <v>11452.87</v>
      </c>
      <c r="J4034" t="s">
        <v>105</v>
      </c>
      <c r="K4034" t="s">
        <v>106</v>
      </c>
      <c r="L4034">
        <v>1</v>
      </c>
      <c r="M4034">
        <v>0</v>
      </c>
      <c r="N4034">
        <v>5</v>
      </c>
      <c r="O4034" s="6">
        <v>0</v>
      </c>
      <c r="P4034" t="s">
        <v>106</v>
      </c>
      <c r="Q4034" t="s">
        <v>107</v>
      </c>
      <c r="R4034">
        <f>IF(F4034="Monthly",2,0)
+IF(E4034&lt;=6,2,0)
+IF(N4034&lt;=2,2,0)
+IF(L4034&gt;=4,2,0)
+IF(M4034&gt;=2,1,0)
+IF(H4034&gt;=_xlfn.PERCENTILE.INC($H$2:$H$10001,0.75),1,0)</f>
        <v>2</v>
      </c>
      <c r="S4034" t="str">
        <f>IF(R4034&gt;=7,"High",IF(R4034&gt;=4,"Medium","Low"))</f>
        <v>Low</v>
      </c>
    </row>
    <row r="4035" spans="1:19">
      <c r="A4035" t="s">
        <v>4160</v>
      </c>
      <c r="B4035">
        <v>42</v>
      </c>
      <c r="C4035" t="s">
        <v>112</v>
      </c>
      <c r="D4035" t="s">
        <v>137</v>
      </c>
      <c r="E4035">
        <v>20</v>
      </c>
      <c r="F4035" t="s">
        <v>109</v>
      </c>
      <c r="G4035" t="s">
        <v>110</v>
      </c>
      <c r="H4035" s="5">
        <v>708</v>
      </c>
      <c r="I4035" s="5">
        <v>13415.35</v>
      </c>
      <c r="J4035" t="s">
        <v>134</v>
      </c>
      <c r="K4035" t="s">
        <v>106</v>
      </c>
      <c r="L4035">
        <v>0</v>
      </c>
      <c r="M4035">
        <v>0</v>
      </c>
      <c r="N4035">
        <v>5</v>
      </c>
      <c r="O4035" s="6">
        <v>5</v>
      </c>
      <c r="P4035" t="s">
        <v>106</v>
      </c>
      <c r="Q4035" t="s">
        <v>107</v>
      </c>
      <c r="R4035">
        <f>IF(F4035="Monthly",2,0)
+IF(E4035&lt;=6,2,0)
+IF(N4035&lt;=2,2,0)
+IF(L4035&gt;=4,2,0)
+IF(M4035&gt;=2,1,0)
+IF(H4035&gt;=_xlfn.PERCENTILE.INC($H$2:$H$10001,0.75),1,0)</f>
        <v>0</v>
      </c>
      <c r="S4035" t="str">
        <f>IF(R4035&gt;=7,"High",IF(R4035&gt;=4,"Medium","Low"))</f>
        <v>Low</v>
      </c>
    </row>
    <row r="4036" spans="1:19">
      <c r="A4036" t="s">
        <v>4161</v>
      </c>
      <c r="B4036">
        <v>31</v>
      </c>
      <c r="C4036" t="s">
        <v>112</v>
      </c>
      <c r="D4036" t="s">
        <v>137</v>
      </c>
      <c r="E4036">
        <v>56</v>
      </c>
      <c r="F4036" t="s">
        <v>103</v>
      </c>
      <c r="G4036" t="s">
        <v>110</v>
      </c>
      <c r="H4036" s="5">
        <v>703</v>
      </c>
      <c r="I4036" s="5">
        <v>40357.42</v>
      </c>
      <c r="J4036" t="s">
        <v>134</v>
      </c>
      <c r="K4036" t="s">
        <v>106</v>
      </c>
      <c r="L4036">
        <v>1</v>
      </c>
      <c r="M4036">
        <v>0</v>
      </c>
      <c r="N4036">
        <v>4</v>
      </c>
      <c r="O4036" s="6">
        <v>0</v>
      </c>
      <c r="P4036" t="s">
        <v>107</v>
      </c>
      <c r="Q4036" t="s">
        <v>107</v>
      </c>
      <c r="R4036">
        <f>IF(F4036="Monthly",2,0)
+IF(E4036&lt;=6,2,0)
+IF(N4036&lt;=2,2,0)
+IF(L4036&gt;=4,2,0)
+IF(M4036&gt;=2,1,0)
+IF(H4036&gt;=_xlfn.PERCENTILE.INC($H$2:$H$10001,0.75),1,0)</f>
        <v>2</v>
      </c>
      <c r="S4036" t="str">
        <f>IF(R4036&gt;=7,"High",IF(R4036&gt;=4,"Medium","Low"))</f>
        <v>Low</v>
      </c>
    </row>
    <row r="4037" spans="1:19">
      <c r="A4037" t="s">
        <v>4162</v>
      </c>
      <c r="B4037">
        <v>34</v>
      </c>
      <c r="C4037" t="s">
        <v>101</v>
      </c>
      <c r="D4037" t="s">
        <v>126</v>
      </c>
      <c r="E4037">
        <v>23</v>
      </c>
      <c r="F4037" t="s">
        <v>103</v>
      </c>
      <c r="G4037" t="s">
        <v>104</v>
      </c>
      <c r="H4037" s="5">
        <v>467</v>
      </c>
      <c r="I4037" s="5">
        <v>10977.73</v>
      </c>
      <c r="J4037" t="s">
        <v>105</v>
      </c>
      <c r="K4037" t="s">
        <v>106</v>
      </c>
      <c r="L4037">
        <v>0</v>
      </c>
      <c r="M4037">
        <v>0</v>
      </c>
      <c r="N4037">
        <v>5</v>
      </c>
      <c r="O4037" s="6">
        <v>0</v>
      </c>
      <c r="P4037" t="s">
        <v>106</v>
      </c>
      <c r="Q4037" t="s">
        <v>106</v>
      </c>
      <c r="R4037">
        <f>IF(F4037="Monthly",2,0)
+IF(E4037&lt;=6,2,0)
+IF(N4037&lt;=2,2,0)
+IF(L4037&gt;=4,2,0)
+IF(M4037&gt;=2,1,0)
+IF(H4037&gt;=_xlfn.PERCENTILE.INC($H$2:$H$10001,0.75),1,0)</f>
        <v>2</v>
      </c>
      <c r="S4037" t="str">
        <f>IF(R4037&gt;=7,"High",IF(R4037&gt;=4,"Medium","Low"))</f>
        <v>Low</v>
      </c>
    </row>
    <row r="4038" spans="1:19">
      <c r="A4038" t="s">
        <v>4163</v>
      </c>
      <c r="B4038">
        <v>20</v>
      </c>
      <c r="C4038" t="s">
        <v>112</v>
      </c>
      <c r="D4038" t="s">
        <v>133</v>
      </c>
      <c r="E4038">
        <v>41</v>
      </c>
      <c r="F4038" t="s">
        <v>121</v>
      </c>
      <c r="G4038" t="s">
        <v>129</v>
      </c>
      <c r="H4038" s="5">
        <v>948</v>
      </c>
      <c r="I4038" s="5">
        <v>38856.39</v>
      </c>
      <c r="J4038" t="s">
        <v>117</v>
      </c>
      <c r="K4038" t="s">
        <v>106</v>
      </c>
      <c r="L4038">
        <v>1</v>
      </c>
      <c r="M4038">
        <v>0</v>
      </c>
      <c r="N4038">
        <v>5</v>
      </c>
      <c r="O4038" s="6">
        <v>0</v>
      </c>
      <c r="P4038" t="s">
        <v>107</v>
      </c>
      <c r="Q4038" t="s">
        <v>107</v>
      </c>
      <c r="R4038">
        <f>IF(F4038="Monthly",2,0)
+IF(E4038&lt;=6,2,0)
+IF(N4038&lt;=2,2,0)
+IF(L4038&gt;=4,2,0)
+IF(M4038&gt;=2,1,0)
+IF(H4038&gt;=_xlfn.PERCENTILE.INC($H$2:$H$10001,0.75),1,0)</f>
        <v>1</v>
      </c>
      <c r="S4038" t="str">
        <f>IF(R4038&gt;=7,"High",IF(R4038&gt;=4,"Medium","Low"))</f>
        <v>Low</v>
      </c>
    </row>
    <row r="4039" spans="1:19">
      <c r="A4039" t="s">
        <v>4164</v>
      </c>
      <c r="B4039">
        <v>20</v>
      </c>
      <c r="C4039" t="s">
        <v>112</v>
      </c>
      <c r="D4039" t="s">
        <v>102</v>
      </c>
      <c r="E4039">
        <v>9</v>
      </c>
      <c r="F4039" t="s">
        <v>103</v>
      </c>
      <c r="G4039" t="s">
        <v>110</v>
      </c>
      <c r="H4039" s="5">
        <v>751</v>
      </c>
      <c r="I4039" s="5">
        <v>6581.21</v>
      </c>
      <c r="J4039" t="s">
        <v>115</v>
      </c>
      <c r="K4039" t="s">
        <v>106</v>
      </c>
      <c r="L4039">
        <v>0</v>
      </c>
      <c r="M4039">
        <v>0</v>
      </c>
      <c r="N4039">
        <v>5</v>
      </c>
      <c r="O4039" s="6">
        <v>0</v>
      </c>
      <c r="P4039" t="s">
        <v>106</v>
      </c>
      <c r="Q4039" t="s">
        <v>106</v>
      </c>
      <c r="R4039">
        <f>IF(F4039="Monthly",2,0)
+IF(E4039&lt;=6,2,0)
+IF(N4039&lt;=2,2,0)
+IF(L4039&gt;=4,2,0)
+IF(M4039&gt;=2,1,0)
+IF(H4039&gt;=_xlfn.PERCENTILE.INC($H$2:$H$10001,0.75),1,0)</f>
        <v>2</v>
      </c>
      <c r="S4039" t="str">
        <f>IF(R4039&gt;=7,"High",IF(R4039&gt;=4,"Medium","Low"))</f>
        <v>Low</v>
      </c>
    </row>
    <row r="4040" spans="1:19">
      <c r="A4040" t="s">
        <v>4165</v>
      </c>
      <c r="B4040">
        <v>43</v>
      </c>
      <c r="C4040" t="s">
        <v>112</v>
      </c>
      <c r="D4040" t="s">
        <v>113</v>
      </c>
      <c r="E4040">
        <v>48</v>
      </c>
      <c r="F4040" t="s">
        <v>121</v>
      </c>
      <c r="G4040" t="s">
        <v>129</v>
      </c>
      <c r="H4040" s="5">
        <v>1018</v>
      </c>
      <c r="I4040" s="5">
        <v>41159.839999999997</v>
      </c>
      <c r="J4040" t="s">
        <v>105</v>
      </c>
      <c r="K4040" t="s">
        <v>106</v>
      </c>
      <c r="L4040">
        <v>0</v>
      </c>
      <c r="M4040">
        <v>0</v>
      </c>
      <c r="N4040">
        <v>5</v>
      </c>
      <c r="O4040" s="6">
        <v>15</v>
      </c>
      <c r="P4040" t="s">
        <v>107</v>
      </c>
      <c r="Q4040" t="s">
        <v>107</v>
      </c>
      <c r="R4040">
        <f>IF(F4040="Monthly",2,0)
+IF(E4040&lt;=6,2,0)
+IF(N4040&lt;=2,2,0)
+IF(L4040&gt;=4,2,0)
+IF(M4040&gt;=2,1,0)
+IF(H4040&gt;=_xlfn.PERCENTILE.INC($H$2:$H$10001,0.75),1,0)</f>
        <v>1</v>
      </c>
      <c r="S4040" t="str">
        <f>IF(R4040&gt;=7,"High",IF(R4040&gt;=4,"Medium","Low"))</f>
        <v>Low</v>
      </c>
    </row>
    <row r="4041" spans="1:19">
      <c r="A4041" t="s">
        <v>4166</v>
      </c>
      <c r="B4041">
        <v>32</v>
      </c>
      <c r="C4041" t="s">
        <v>101</v>
      </c>
      <c r="D4041" t="s">
        <v>126</v>
      </c>
      <c r="E4041">
        <v>38</v>
      </c>
      <c r="F4041" t="s">
        <v>109</v>
      </c>
      <c r="G4041" t="s">
        <v>110</v>
      </c>
      <c r="H4041" s="5">
        <v>780</v>
      </c>
      <c r="I4041" s="5">
        <v>30283.58</v>
      </c>
      <c r="J4041" t="s">
        <v>115</v>
      </c>
      <c r="K4041" t="s">
        <v>106</v>
      </c>
      <c r="L4041">
        <v>2</v>
      </c>
      <c r="M4041">
        <v>0</v>
      </c>
      <c r="N4041">
        <v>5</v>
      </c>
      <c r="O4041" s="6">
        <v>0</v>
      </c>
      <c r="P4041" t="s">
        <v>107</v>
      </c>
      <c r="Q4041" t="s">
        <v>107</v>
      </c>
      <c r="R4041">
        <f>IF(F4041="Monthly",2,0)
+IF(E4041&lt;=6,2,0)
+IF(N4041&lt;=2,2,0)
+IF(L4041&gt;=4,2,0)
+IF(M4041&gt;=2,1,0)
+IF(H4041&gt;=_xlfn.PERCENTILE.INC($H$2:$H$10001,0.75),1,0)</f>
        <v>0</v>
      </c>
      <c r="S4041" t="str">
        <f>IF(R4041&gt;=7,"High",IF(R4041&gt;=4,"Medium","Low"))</f>
        <v>Low</v>
      </c>
    </row>
    <row r="4042" spans="1:19">
      <c r="A4042" t="s">
        <v>4167</v>
      </c>
      <c r="B4042">
        <v>30</v>
      </c>
      <c r="C4042" t="s">
        <v>112</v>
      </c>
      <c r="D4042" t="s">
        <v>126</v>
      </c>
      <c r="E4042">
        <v>55</v>
      </c>
      <c r="F4042" t="s">
        <v>109</v>
      </c>
      <c r="G4042" t="s">
        <v>104</v>
      </c>
      <c r="H4042" s="5">
        <v>454</v>
      </c>
      <c r="I4042" s="5">
        <v>25575.77</v>
      </c>
      <c r="J4042" t="s">
        <v>134</v>
      </c>
      <c r="K4042" t="s">
        <v>106</v>
      </c>
      <c r="L4042">
        <v>0</v>
      </c>
      <c r="M4042">
        <v>0</v>
      </c>
      <c r="N4042">
        <v>5</v>
      </c>
      <c r="O4042" s="6">
        <v>0</v>
      </c>
      <c r="P4042" t="s">
        <v>107</v>
      </c>
      <c r="Q4042" t="s">
        <v>107</v>
      </c>
      <c r="R4042">
        <f>IF(F4042="Monthly",2,0)
+IF(E4042&lt;=6,2,0)
+IF(N4042&lt;=2,2,0)
+IF(L4042&gt;=4,2,0)
+IF(M4042&gt;=2,1,0)
+IF(H4042&gt;=_xlfn.PERCENTILE.INC($H$2:$H$10001,0.75),1,0)</f>
        <v>0</v>
      </c>
      <c r="S4042" t="str">
        <f>IF(R4042&gt;=7,"High",IF(R4042&gt;=4,"Medium","Low"))</f>
        <v>Low</v>
      </c>
    </row>
    <row r="4043" spans="1:19">
      <c r="A4043" t="s">
        <v>4168</v>
      </c>
      <c r="B4043">
        <v>50</v>
      </c>
      <c r="C4043" t="s">
        <v>101</v>
      </c>
      <c r="D4043" t="s">
        <v>102</v>
      </c>
      <c r="E4043">
        <v>72</v>
      </c>
      <c r="F4043" t="s">
        <v>121</v>
      </c>
      <c r="G4043" t="s">
        <v>110</v>
      </c>
      <c r="H4043" s="5">
        <v>679</v>
      </c>
      <c r="I4043" s="5">
        <v>44455.31</v>
      </c>
      <c r="J4043" t="s">
        <v>134</v>
      </c>
      <c r="K4043" t="s">
        <v>106</v>
      </c>
      <c r="L4043">
        <v>0</v>
      </c>
      <c r="M4043">
        <v>0</v>
      </c>
      <c r="N4043">
        <v>5</v>
      </c>
      <c r="O4043" s="6">
        <v>10</v>
      </c>
      <c r="P4043" t="s">
        <v>106</v>
      </c>
      <c r="Q4043" t="s">
        <v>107</v>
      </c>
      <c r="R4043">
        <f>IF(F4043="Monthly",2,0)
+IF(E4043&lt;=6,2,0)
+IF(N4043&lt;=2,2,0)
+IF(L4043&gt;=4,2,0)
+IF(M4043&gt;=2,1,0)
+IF(H4043&gt;=_xlfn.PERCENTILE.INC($H$2:$H$10001,0.75),1,0)</f>
        <v>0</v>
      </c>
      <c r="S4043" t="str">
        <f>IF(R4043&gt;=7,"High",IF(R4043&gt;=4,"Medium","Low"))</f>
        <v>Low</v>
      </c>
    </row>
    <row r="4044" spans="1:19">
      <c r="A4044" t="s">
        <v>4169</v>
      </c>
      <c r="B4044">
        <v>49</v>
      </c>
      <c r="C4044" t="s">
        <v>112</v>
      </c>
      <c r="D4044" t="s">
        <v>137</v>
      </c>
      <c r="E4044">
        <v>22</v>
      </c>
      <c r="F4044" t="s">
        <v>109</v>
      </c>
      <c r="G4044" t="s">
        <v>129</v>
      </c>
      <c r="H4044" s="5">
        <v>1084</v>
      </c>
      <c r="I4044" s="5">
        <v>23292.560000000001</v>
      </c>
      <c r="J4044" t="s">
        <v>140</v>
      </c>
      <c r="K4044" t="s">
        <v>106</v>
      </c>
      <c r="L4044">
        <v>0</v>
      </c>
      <c r="M4044">
        <v>0</v>
      </c>
      <c r="N4044">
        <v>5</v>
      </c>
      <c r="O4044" s="6">
        <v>0</v>
      </c>
      <c r="P4044" t="s">
        <v>107</v>
      </c>
      <c r="Q4044" t="s">
        <v>107</v>
      </c>
      <c r="R4044">
        <f>IF(F4044="Monthly",2,0)
+IF(E4044&lt;=6,2,0)
+IF(N4044&lt;=2,2,0)
+IF(L4044&gt;=4,2,0)
+IF(M4044&gt;=2,1,0)
+IF(H4044&gt;=_xlfn.PERCENTILE.INC($H$2:$H$10001,0.75),1,0)</f>
        <v>1</v>
      </c>
      <c r="S4044" t="str">
        <f>IF(R4044&gt;=7,"High",IF(R4044&gt;=4,"Medium","Low"))</f>
        <v>Low</v>
      </c>
    </row>
    <row r="4045" spans="1:19">
      <c r="A4045" t="s">
        <v>4170</v>
      </c>
      <c r="B4045">
        <v>20</v>
      </c>
      <c r="C4045" t="s">
        <v>101</v>
      </c>
      <c r="D4045" t="s">
        <v>137</v>
      </c>
      <c r="E4045">
        <v>42</v>
      </c>
      <c r="F4045" t="s">
        <v>121</v>
      </c>
      <c r="G4045" t="s">
        <v>129</v>
      </c>
      <c r="H4045" s="5">
        <v>1045</v>
      </c>
      <c r="I4045" s="5">
        <v>39757.089999999997</v>
      </c>
      <c r="J4045" t="s">
        <v>140</v>
      </c>
      <c r="K4045" t="s">
        <v>106</v>
      </c>
      <c r="L4045">
        <v>2</v>
      </c>
      <c r="M4045">
        <v>1</v>
      </c>
      <c r="N4045">
        <v>4</v>
      </c>
      <c r="O4045" s="6">
        <v>10</v>
      </c>
      <c r="P4045" t="s">
        <v>107</v>
      </c>
      <c r="Q4045" t="s">
        <v>107</v>
      </c>
      <c r="R4045">
        <f>IF(F4045="Monthly",2,0)
+IF(E4045&lt;=6,2,0)
+IF(N4045&lt;=2,2,0)
+IF(L4045&gt;=4,2,0)
+IF(M4045&gt;=2,1,0)
+IF(H4045&gt;=_xlfn.PERCENTILE.INC($H$2:$H$10001,0.75),1,0)</f>
        <v>1</v>
      </c>
      <c r="S4045" t="str">
        <f>IF(R4045&gt;=7,"High",IF(R4045&gt;=4,"Medium","Low"))</f>
        <v>Low</v>
      </c>
    </row>
    <row r="4046" spans="1:19">
      <c r="A4046" t="s">
        <v>4171</v>
      </c>
      <c r="B4046">
        <v>20</v>
      </c>
      <c r="C4046" t="s">
        <v>101</v>
      </c>
      <c r="D4046" t="s">
        <v>133</v>
      </c>
      <c r="E4046">
        <v>51</v>
      </c>
      <c r="F4046" t="s">
        <v>103</v>
      </c>
      <c r="G4046" t="s">
        <v>104</v>
      </c>
      <c r="H4046" s="5">
        <v>426</v>
      </c>
      <c r="I4046" s="5">
        <v>21987.68</v>
      </c>
      <c r="J4046" t="s">
        <v>115</v>
      </c>
      <c r="K4046" t="s">
        <v>106</v>
      </c>
      <c r="L4046">
        <v>4</v>
      </c>
      <c r="M4046">
        <v>2</v>
      </c>
      <c r="N4046">
        <v>3</v>
      </c>
      <c r="O4046" s="6">
        <v>0</v>
      </c>
      <c r="P4046" t="s">
        <v>107</v>
      </c>
      <c r="Q4046" t="s">
        <v>107</v>
      </c>
      <c r="R4046">
        <f>IF(F4046="Monthly",2,0)
+IF(E4046&lt;=6,2,0)
+IF(N4046&lt;=2,2,0)
+IF(L4046&gt;=4,2,0)
+IF(M4046&gt;=2,1,0)
+IF(H4046&gt;=_xlfn.PERCENTILE.INC($H$2:$H$10001,0.75),1,0)</f>
        <v>5</v>
      </c>
      <c r="S4046" t="str">
        <f>IF(R4046&gt;=7,"High",IF(R4046&gt;=4,"Medium","Low"))</f>
        <v>Medium</v>
      </c>
    </row>
    <row r="4047" spans="1:19">
      <c r="A4047" t="s">
        <v>4172</v>
      </c>
      <c r="B4047">
        <v>18</v>
      </c>
      <c r="C4047" t="s">
        <v>112</v>
      </c>
      <c r="D4047" t="s">
        <v>126</v>
      </c>
      <c r="E4047">
        <v>47</v>
      </c>
      <c r="F4047" t="s">
        <v>103</v>
      </c>
      <c r="G4047" t="s">
        <v>110</v>
      </c>
      <c r="H4047" s="5">
        <v>734</v>
      </c>
      <c r="I4047" s="5">
        <v>35393.980000000003</v>
      </c>
      <c r="J4047" t="s">
        <v>134</v>
      </c>
      <c r="K4047" t="s">
        <v>106</v>
      </c>
      <c r="L4047">
        <v>0</v>
      </c>
      <c r="M4047">
        <v>0</v>
      </c>
      <c r="N4047">
        <v>5</v>
      </c>
      <c r="O4047" s="6">
        <v>0</v>
      </c>
      <c r="P4047" t="s">
        <v>107</v>
      </c>
      <c r="Q4047" t="s">
        <v>107</v>
      </c>
      <c r="R4047">
        <f>IF(F4047="Monthly",2,0)
+IF(E4047&lt;=6,2,0)
+IF(N4047&lt;=2,2,0)
+IF(L4047&gt;=4,2,0)
+IF(M4047&gt;=2,1,0)
+IF(H4047&gt;=_xlfn.PERCENTILE.INC($H$2:$H$10001,0.75),1,0)</f>
        <v>2</v>
      </c>
      <c r="S4047" t="str">
        <f>IF(R4047&gt;=7,"High",IF(R4047&gt;=4,"Medium","Low"))</f>
        <v>Low</v>
      </c>
    </row>
    <row r="4048" spans="1:19">
      <c r="A4048" t="s">
        <v>4173</v>
      </c>
      <c r="B4048">
        <v>49</v>
      </c>
      <c r="C4048" t="s">
        <v>101</v>
      </c>
      <c r="D4048" t="s">
        <v>102</v>
      </c>
      <c r="E4048">
        <v>41</v>
      </c>
      <c r="F4048" t="s">
        <v>121</v>
      </c>
      <c r="G4048" t="s">
        <v>104</v>
      </c>
      <c r="H4048" s="5">
        <v>566</v>
      </c>
      <c r="I4048" s="5">
        <v>22914.74</v>
      </c>
      <c r="J4048" t="s">
        <v>117</v>
      </c>
      <c r="K4048" t="s">
        <v>106</v>
      </c>
      <c r="L4048">
        <v>0</v>
      </c>
      <c r="M4048">
        <v>0</v>
      </c>
      <c r="N4048">
        <v>5</v>
      </c>
      <c r="O4048" s="6">
        <v>0</v>
      </c>
      <c r="P4048" t="s">
        <v>107</v>
      </c>
      <c r="Q4048" t="s">
        <v>107</v>
      </c>
      <c r="R4048">
        <f>IF(F4048="Monthly",2,0)
+IF(E4048&lt;=6,2,0)
+IF(N4048&lt;=2,2,0)
+IF(L4048&gt;=4,2,0)
+IF(M4048&gt;=2,1,0)
+IF(H4048&gt;=_xlfn.PERCENTILE.INC($H$2:$H$10001,0.75),1,0)</f>
        <v>0</v>
      </c>
      <c r="S4048" t="str">
        <f>IF(R4048&gt;=7,"High",IF(R4048&gt;=4,"Medium","Low"))</f>
        <v>Low</v>
      </c>
    </row>
    <row r="4049" spans="1:19">
      <c r="A4049" t="s">
        <v>4174</v>
      </c>
      <c r="B4049">
        <v>40</v>
      </c>
      <c r="C4049" t="s">
        <v>112</v>
      </c>
      <c r="D4049" t="s">
        <v>123</v>
      </c>
      <c r="E4049">
        <v>16</v>
      </c>
      <c r="F4049" t="s">
        <v>103</v>
      </c>
      <c r="G4049" t="s">
        <v>104</v>
      </c>
      <c r="H4049" s="5">
        <v>517</v>
      </c>
      <c r="I4049" s="5">
        <v>8168.67</v>
      </c>
      <c r="J4049" t="s">
        <v>134</v>
      </c>
      <c r="K4049" t="s">
        <v>106</v>
      </c>
      <c r="L4049">
        <v>6</v>
      </c>
      <c r="M4049">
        <v>3</v>
      </c>
      <c r="N4049">
        <v>2</v>
      </c>
      <c r="O4049" s="6">
        <v>0</v>
      </c>
      <c r="P4049" t="s">
        <v>106</v>
      </c>
      <c r="Q4049" t="s">
        <v>106</v>
      </c>
      <c r="R4049">
        <f>IF(F4049="Monthly",2,0)
+IF(E4049&lt;=6,2,0)
+IF(N4049&lt;=2,2,0)
+IF(L4049&gt;=4,2,0)
+IF(M4049&gt;=2,1,0)
+IF(H4049&gt;=_xlfn.PERCENTILE.INC($H$2:$H$10001,0.75),1,0)</f>
        <v>7</v>
      </c>
      <c r="S4049" t="str">
        <f>IF(R4049&gt;=7,"High",IF(R4049&gt;=4,"Medium","Low"))</f>
        <v>High</v>
      </c>
    </row>
    <row r="4050" spans="1:19">
      <c r="A4050" t="s">
        <v>4175</v>
      </c>
      <c r="B4050">
        <v>20</v>
      </c>
      <c r="C4050" t="s">
        <v>101</v>
      </c>
      <c r="D4050" t="s">
        <v>126</v>
      </c>
      <c r="E4050">
        <v>20</v>
      </c>
      <c r="F4050" t="s">
        <v>103</v>
      </c>
      <c r="G4050" t="s">
        <v>129</v>
      </c>
      <c r="H4050" s="5">
        <v>1077</v>
      </c>
      <c r="I4050" s="5">
        <v>21511.200000000001</v>
      </c>
      <c r="J4050" t="s">
        <v>115</v>
      </c>
      <c r="K4050" t="s">
        <v>106</v>
      </c>
      <c r="L4050">
        <v>3</v>
      </c>
      <c r="M4050">
        <v>1</v>
      </c>
      <c r="N4050">
        <v>3</v>
      </c>
      <c r="O4050" s="6">
        <v>0</v>
      </c>
      <c r="P4050" t="s">
        <v>106</v>
      </c>
      <c r="Q4050" t="s">
        <v>107</v>
      </c>
      <c r="R4050">
        <f>IF(F4050="Monthly",2,0)
+IF(E4050&lt;=6,2,0)
+IF(N4050&lt;=2,2,0)
+IF(L4050&gt;=4,2,0)
+IF(M4050&gt;=2,1,0)
+IF(H4050&gt;=_xlfn.PERCENTILE.INC($H$2:$H$10001,0.75),1,0)</f>
        <v>3</v>
      </c>
      <c r="S4050" t="str">
        <f>IF(R4050&gt;=7,"High",IF(R4050&gt;=4,"Medium","Low"))</f>
        <v>Low</v>
      </c>
    </row>
    <row r="4051" spans="1:19">
      <c r="A4051" t="s">
        <v>4176</v>
      </c>
      <c r="B4051">
        <v>18</v>
      </c>
      <c r="C4051" t="s">
        <v>101</v>
      </c>
      <c r="D4051" t="s">
        <v>128</v>
      </c>
      <c r="E4051">
        <v>22</v>
      </c>
      <c r="F4051" t="s">
        <v>109</v>
      </c>
      <c r="G4051" t="s">
        <v>129</v>
      </c>
      <c r="H4051" s="5">
        <v>1020</v>
      </c>
      <c r="I4051" s="5">
        <v>21309.56</v>
      </c>
      <c r="J4051" t="s">
        <v>134</v>
      </c>
      <c r="K4051" t="s">
        <v>106</v>
      </c>
      <c r="L4051">
        <v>0</v>
      </c>
      <c r="M4051">
        <v>0</v>
      </c>
      <c r="N4051">
        <v>5</v>
      </c>
      <c r="O4051" s="6">
        <v>5</v>
      </c>
      <c r="P4051" t="s">
        <v>107</v>
      </c>
      <c r="Q4051" t="s">
        <v>107</v>
      </c>
      <c r="R4051">
        <f>IF(F4051="Monthly",2,0)
+IF(E4051&lt;=6,2,0)
+IF(N4051&lt;=2,2,0)
+IF(L4051&gt;=4,2,0)
+IF(M4051&gt;=2,1,0)
+IF(H4051&gt;=_xlfn.PERCENTILE.INC($H$2:$H$10001,0.75),1,0)</f>
        <v>1</v>
      </c>
      <c r="S4051" t="str">
        <f>IF(R4051&gt;=7,"High",IF(R4051&gt;=4,"Medium","Low"))</f>
        <v>Low</v>
      </c>
    </row>
    <row r="4052" spans="1:19">
      <c r="A4052" t="s">
        <v>4177</v>
      </c>
      <c r="B4052">
        <v>18</v>
      </c>
      <c r="C4052" t="s">
        <v>112</v>
      </c>
      <c r="D4052" t="s">
        <v>113</v>
      </c>
      <c r="E4052">
        <v>56</v>
      </c>
      <c r="F4052" t="s">
        <v>121</v>
      </c>
      <c r="G4052" t="s">
        <v>110</v>
      </c>
      <c r="H4052" s="5">
        <v>648</v>
      </c>
      <c r="I4052" s="5">
        <v>32938.83</v>
      </c>
      <c r="J4052" t="s">
        <v>134</v>
      </c>
      <c r="K4052" t="s">
        <v>106</v>
      </c>
      <c r="L4052">
        <v>3</v>
      </c>
      <c r="M4052">
        <v>1</v>
      </c>
      <c r="N4052">
        <v>5</v>
      </c>
      <c r="O4052" s="6">
        <v>10</v>
      </c>
      <c r="P4052" t="s">
        <v>107</v>
      </c>
      <c r="Q4052" t="s">
        <v>107</v>
      </c>
      <c r="R4052">
        <f>IF(F4052="Monthly",2,0)
+IF(E4052&lt;=6,2,0)
+IF(N4052&lt;=2,2,0)
+IF(L4052&gt;=4,2,0)
+IF(M4052&gt;=2,1,0)
+IF(H4052&gt;=_xlfn.PERCENTILE.INC($H$2:$H$10001,0.75),1,0)</f>
        <v>0</v>
      </c>
      <c r="S4052" t="str">
        <f>IF(R4052&gt;=7,"High",IF(R4052&gt;=4,"Medium","Low"))</f>
        <v>Low</v>
      </c>
    </row>
    <row r="4053" spans="1:19">
      <c r="A4053" t="s">
        <v>4178</v>
      </c>
      <c r="B4053">
        <v>20</v>
      </c>
      <c r="C4053" t="s">
        <v>101</v>
      </c>
      <c r="D4053" t="s">
        <v>131</v>
      </c>
      <c r="E4053">
        <v>12</v>
      </c>
      <c r="F4053" t="s">
        <v>103</v>
      </c>
      <c r="G4053" t="s">
        <v>129</v>
      </c>
      <c r="H4053" s="5">
        <v>983</v>
      </c>
      <c r="I4053" s="5">
        <v>11728.71</v>
      </c>
      <c r="J4053" t="s">
        <v>105</v>
      </c>
      <c r="K4053" t="s">
        <v>106</v>
      </c>
      <c r="L4053">
        <v>0</v>
      </c>
      <c r="M4053">
        <v>0</v>
      </c>
      <c r="N4053">
        <v>5</v>
      </c>
      <c r="O4053" s="6">
        <v>0</v>
      </c>
      <c r="P4053" t="s">
        <v>107</v>
      </c>
      <c r="Q4053" t="s">
        <v>107</v>
      </c>
      <c r="R4053">
        <f>IF(F4053="Monthly",2,0)
+IF(E4053&lt;=6,2,0)
+IF(N4053&lt;=2,2,0)
+IF(L4053&gt;=4,2,0)
+IF(M4053&gt;=2,1,0)
+IF(H4053&gt;=_xlfn.PERCENTILE.INC($H$2:$H$10001,0.75),1,0)</f>
        <v>3</v>
      </c>
      <c r="S4053" t="str">
        <f>IF(R4053&gt;=7,"High",IF(R4053&gt;=4,"Medium","Low"))</f>
        <v>Low</v>
      </c>
    </row>
    <row r="4054" spans="1:19">
      <c r="A4054" t="s">
        <v>4179</v>
      </c>
      <c r="B4054">
        <v>45</v>
      </c>
      <c r="C4054" t="s">
        <v>101</v>
      </c>
      <c r="D4054" t="s">
        <v>131</v>
      </c>
      <c r="E4054">
        <v>36</v>
      </c>
      <c r="F4054" t="s">
        <v>109</v>
      </c>
      <c r="G4054" t="s">
        <v>129</v>
      </c>
      <c r="H4054" s="5">
        <v>1057</v>
      </c>
      <c r="I4054" s="5">
        <v>37740.54</v>
      </c>
      <c r="J4054" t="s">
        <v>140</v>
      </c>
      <c r="K4054" t="s">
        <v>106</v>
      </c>
      <c r="L4054">
        <v>1</v>
      </c>
      <c r="M4054">
        <v>0</v>
      </c>
      <c r="N4054">
        <v>5</v>
      </c>
      <c r="O4054" s="6">
        <v>0</v>
      </c>
      <c r="P4054" t="s">
        <v>106</v>
      </c>
      <c r="Q4054" t="s">
        <v>107</v>
      </c>
      <c r="R4054">
        <f>IF(F4054="Monthly",2,0)
+IF(E4054&lt;=6,2,0)
+IF(N4054&lt;=2,2,0)
+IF(L4054&gt;=4,2,0)
+IF(M4054&gt;=2,1,0)
+IF(H4054&gt;=_xlfn.PERCENTILE.INC($H$2:$H$10001,0.75),1,0)</f>
        <v>1</v>
      </c>
      <c r="S4054" t="str">
        <f>IF(R4054&gt;=7,"High",IF(R4054&gt;=4,"Medium","Low"))</f>
        <v>Low</v>
      </c>
    </row>
    <row r="4055" spans="1:19">
      <c r="A4055" t="s">
        <v>4180</v>
      </c>
      <c r="B4055">
        <v>43</v>
      </c>
      <c r="C4055" t="s">
        <v>112</v>
      </c>
      <c r="D4055" t="s">
        <v>133</v>
      </c>
      <c r="E4055">
        <v>72</v>
      </c>
      <c r="F4055" t="s">
        <v>121</v>
      </c>
      <c r="G4055" t="s">
        <v>129</v>
      </c>
      <c r="H4055" s="5">
        <v>974</v>
      </c>
      <c r="I4055" s="5">
        <v>71767.33</v>
      </c>
      <c r="J4055" t="s">
        <v>115</v>
      </c>
      <c r="K4055" t="s">
        <v>106</v>
      </c>
      <c r="L4055">
        <v>3</v>
      </c>
      <c r="M4055">
        <v>1</v>
      </c>
      <c r="N4055">
        <v>4</v>
      </c>
      <c r="O4055" s="6">
        <v>0</v>
      </c>
      <c r="P4055" t="s">
        <v>107</v>
      </c>
      <c r="Q4055" t="s">
        <v>107</v>
      </c>
      <c r="R4055">
        <f>IF(F4055="Monthly",2,0)
+IF(E4055&lt;=6,2,0)
+IF(N4055&lt;=2,2,0)
+IF(L4055&gt;=4,2,0)
+IF(M4055&gt;=2,1,0)
+IF(H4055&gt;=_xlfn.PERCENTILE.INC($H$2:$H$10001,0.75),1,0)</f>
        <v>1</v>
      </c>
      <c r="S4055" t="str">
        <f>IF(R4055&gt;=7,"High",IF(R4055&gt;=4,"Medium","Low"))</f>
        <v>Low</v>
      </c>
    </row>
    <row r="4056" spans="1:19">
      <c r="A4056" t="s">
        <v>4181</v>
      </c>
      <c r="B4056">
        <v>27</v>
      </c>
      <c r="C4056" t="s">
        <v>112</v>
      </c>
      <c r="D4056" t="s">
        <v>133</v>
      </c>
      <c r="E4056">
        <v>16</v>
      </c>
      <c r="F4056" t="s">
        <v>103</v>
      </c>
      <c r="G4056" t="s">
        <v>104</v>
      </c>
      <c r="H4056" s="5">
        <v>453</v>
      </c>
      <c r="I4056" s="5">
        <v>7218.14</v>
      </c>
      <c r="J4056" t="s">
        <v>140</v>
      </c>
      <c r="K4056" t="s">
        <v>107</v>
      </c>
      <c r="L4056">
        <v>1</v>
      </c>
      <c r="M4056">
        <v>0</v>
      </c>
      <c r="N4056">
        <v>5</v>
      </c>
      <c r="O4056" s="6">
        <v>0</v>
      </c>
      <c r="P4056" t="s">
        <v>106</v>
      </c>
      <c r="Q4056" t="s">
        <v>107</v>
      </c>
      <c r="R4056">
        <f>IF(F4056="Monthly",2,0)
+IF(E4056&lt;=6,2,0)
+IF(N4056&lt;=2,2,0)
+IF(L4056&gt;=4,2,0)
+IF(M4056&gt;=2,1,0)
+IF(H4056&gt;=_xlfn.PERCENTILE.INC($H$2:$H$10001,0.75),1,0)</f>
        <v>2</v>
      </c>
      <c r="S4056" t="str">
        <f>IF(R4056&gt;=7,"High",IF(R4056&gt;=4,"Medium","Low"))</f>
        <v>Low</v>
      </c>
    </row>
    <row r="4057" spans="1:19">
      <c r="A4057" t="s">
        <v>4182</v>
      </c>
      <c r="B4057">
        <v>34</v>
      </c>
      <c r="C4057" t="s">
        <v>101</v>
      </c>
      <c r="D4057" t="s">
        <v>137</v>
      </c>
      <c r="E4057">
        <v>63</v>
      </c>
      <c r="F4057" t="s">
        <v>103</v>
      </c>
      <c r="G4057" t="s">
        <v>104</v>
      </c>
      <c r="H4057" s="5">
        <v>417</v>
      </c>
      <c r="I4057" s="5">
        <v>26770.41</v>
      </c>
      <c r="J4057" t="s">
        <v>117</v>
      </c>
      <c r="K4057" t="s">
        <v>106</v>
      </c>
      <c r="L4057">
        <v>0</v>
      </c>
      <c r="M4057">
        <v>0</v>
      </c>
      <c r="N4057">
        <v>4</v>
      </c>
      <c r="O4057" s="6">
        <v>0</v>
      </c>
      <c r="P4057" t="s">
        <v>107</v>
      </c>
      <c r="Q4057" t="s">
        <v>107</v>
      </c>
      <c r="R4057">
        <f>IF(F4057="Monthly",2,0)
+IF(E4057&lt;=6,2,0)
+IF(N4057&lt;=2,2,0)
+IF(L4057&gt;=4,2,0)
+IF(M4057&gt;=2,1,0)
+IF(H4057&gt;=_xlfn.PERCENTILE.INC($H$2:$H$10001,0.75),1,0)</f>
        <v>2</v>
      </c>
      <c r="S4057" t="str">
        <f>IF(R4057&gt;=7,"High",IF(R4057&gt;=4,"Medium","Low"))</f>
        <v>Low</v>
      </c>
    </row>
    <row r="4058" spans="1:19">
      <c r="A4058" t="s">
        <v>4183</v>
      </c>
      <c r="B4058">
        <v>30</v>
      </c>
      <c r="C4058" t="s">
        <v>101</v>
      </c>
      <c r="D4058" t="s">
        <v>131</v>
      </c>
      <c r="E4058">
        <v>30</v>
      </c>
      <c r="F4058" t="s">
        <v>109</v>
      </c>
      <c r="G4058" t="s">
        <v>129</v>
      </c>
      <c r="H4058" s="5">
        <v>1075</v>
      </c>
      <c r="I4058" s="5">
        <v>33159.300000000003</v>
      </c>
      <c r="J4058" t="s">
        <v>134</v>
      </c>
      <c r="K4058" t="s">
        <v>106</v>
      </c>
      <c r="L4058">
        <v>1</v>
      </c>
      <c r="M4058">
        <v>0</v>
      </c>
      <c r="N4058">
        <v>5</v>
      </c>
      <c r="O4058" s="6">
        <v>0</v>
      </c>
      <c r="P4058" t="s">
        <v>106</v>
      </c>
      <c r="Q4058" t="s">
        <v>107</v>
      </c>
      <c r="R4058">
        <f>IF(F4058="Monthly",2,0)
+IF(E4058&lt;=6,2,0)
+IF(N4058&lt;=2,2,0)
+IF(L4058&gt;=4,2,0)
+IF(M4058&gt;=2,1,0)
+IF(H4058&gt;=_xlfn.PERCENTILE.INC($H$2:$H$10001,0.75),1,0)</f>
        <v>1</v>
      </c>
      <c r="S4058" t="str">
        <f>IF(R4058&gt;=7,"High",IF(R4058&gt;=4,"Medium","Low"))</f>
        <v>Low</v>
      </c>
    </row>
    <row r="4059" spans="1:19">
      <c r="A4059" t="s">
        <v>4184</v>
      </c>
      <c r="B4059">
        <v>44</v>
      </c>
      <c r="C4059" t="s">
        <v>112</v>
      </c>
      <c r="D4059" t="s">
        <v>119</v>
      </c>
      <c r="E4059">
        <v>39</v>
      </c>
      <c r="F4059" t="s">
        <v>103</v>
      </c>
      <c r="G4059" t="s">
        <v>110</v>
      </c>
      <c r="H4059" s="5">
        <v>783</v>
      </c>
      <c r="I4059" s="5">
        <v>30680.19</v>
      </c>
      <c r="J4059" t="s">
        <v>105</v>
      </c>
      <c r="K4059" t="s">
        <v>106</v>
      </c>
      <c r="L4059">
        <v>1</v>
      </c>
      <c r="M4059">
        <v>0</v>
      </c>
      <c r="N4059">
        <v>3</v>
      </c>
      <c r="O4059" s="6">
        <v>0</v>
      </c>
      <c r="P4059" t="s">
        <v>107</v>
      </c>
      <c r="Q4059" t="s">
        <v>107</v>
      </c>
      <c r="R4059">
        <f>IF(F4059="Monthly",2,0)
+IF(E4059&lt;=6,2,0)
+IF(N4059&lt;=2,2,0)
+IF(L4059&gt;=4,2,0)
+IF(M4059&gt;=2,1,0)
+IF(H4059&gt;=_xlfn.PERCENTILE.INC($H$2:$H$10001,0.75),1,0)</f>
        <v>2</v>
      </c>
      <c r="S4059" t="str">
        <f>IF(R4059&gt;=7,"High",IF(R4059&gt;=4,"Medium","Low"))</f>
        <v>Low</v>
      </c>
    </row>
    <row r="4060" spans="1:19">
      <c r="A4060" t="s">
        <v>4185</v>
      </c>
      <c r="B4060">
        <v>18</v>
      </c>
      <c r="C4060" t="s">
        <v>112</v>
      </c>
      <c r="D4060" t="s">
        <v>137</v>
      </c>
      <c r="E4060">
        <v>33</v>
      </c>
      <c r="F4060" t="s">
        <v>121</v>
      </c>
      <c r="G4060" t="s">
        <v>104</v>
      </c>
      <c r="H4060" s="5">
        <v>489</v>
      </c>
      <c r="I4060" s="5">
        <v>13846.75</v>
      </c>
      <c r="J4060" t="s">
        <v>105</v>
      </c>
      <c r="K4060" t="s">
        <v>106</v>
      </c>
      <c r="L4060">
        <v>2</v>
      </c>
      <c r="M4060">
        <v>1</v>
      </c>
      <c r="N4060">
        <v>4</v>
      </c>
      <c r="O4060" s="6">
        <v>15</v>
      </c>
      <c r="P4060" t="s">
        <v>106</v>
      </c>
      <c r="Q4060" t="s">
        <v>107</v>
      </c>
      <c r="R4060">
        <f>IF(F4060="Monthly",2,0)
+IF(E4060&lt;=6,2,0)
+IF(N4060&lt;=2,2,0)
+IF(L4060&gt;=4,2,0)
+IF(M4060&gt;=2,1,0)
+IF(H4060&gt;=_xlfn.PERCENTILE.INC($H$2:$H$10001,0.75),1,0)</f>
        <v>0</v>
      </c>
      <c r="S4060" t="str">
        <f>IF(R4060&gt;=7,"High",IF(R4060&gt;=4,"Medium","Low"))</f>
        <v>Low</v>
      </c>
    </row>
    <row r="4061" spans="1:19">
      <c r="A4061" t="s">
        <v>4186</v>
      </c>
      <c r="B4061">
        <v>22</v>
      </c>
      <c r="C4061" t="s">
        <v>112</v>
      </c>
      <c r="D4061" t="s">
        <v>113</v>
      </c>
      <c r="E4061">
        <v>31</v>
      </c>
      <c r="F4061" t="s">
        <v>109</v>
      </c>
      <c r="G4061" t="s">
        <v>110</v>
      </c>
      <c r="H4061" s="5">
        <v>746</v>
      </c>
      <c r="I4061" s="5">
        <v>22470.69</v>
      </c>
      <c r="J4061" t="s">
        <v>134</v>
      </c>
      <c r="K4061" t="s">
        <v>106</v>
      </c>
      <c r="L4061">
        <v>9</v>
      </c>
      <c r="M4061">
        <v>4</v>
      </c>
      <c r="N4061">
        <v>2</v>
      </c>
      <c r="O4061" s="6">
        <v>0</v>
      </c>
      <c r="P4061" t="s">
        <v>107</v>
      </c>
      <c r="Q4061" t="s">
        <v>106</v>
      </c>
      <c r="R4061">
        <f>IF(F4061="Monthly",2,0)
+IF(E4061&lt;=6,2,0)
+IF(N4061&lt;=2,2,0)
+IF(L4061&gt;=4,2,0)
+IF(M4061&gt;=2,1,0)
+IF(H4061&gt;=_xlfn.PERCENTILE.INC($H$2:$H$10001,0.75),1,0)</f>
        <v>5</v>
      </c>
      <c r="S4061" t="str">
        <f>IF(R4061&gt;=7,"High",IF(R4061&gt;=4,"Medium","Low"))</f>
        <v>Medium</v>
      </c>
    </row>
    <row r="4062" spans="1:19">
      <c r="A4062" t="s">
        <v>4187</v>
      </c>
      <c r="B4062">
        <v>40</v>
      </c>
      <c r="C4062" t="s">
        <v>112</v>
      </c>
      <c r="D4062" t="s">
        <v>133</v>
      </c>
      <c r="E4062">
        <v>19</v>
      </c>
      <c r="F4062" t="s">
        <v>103</v>
      </c>
      <c r="G4062" t="s">
        <v>110</v>
      </c>
      <c r="H4062" s="5">
        <v>756</v>
      </c>
      <c r="I4062" s="5">
        <v>14156.65</v>
      </c>
      <c r="J4062" t="s">
        <v>115</v>
      </c>
      <c r="K4062" t="s">
        <v>106</v>
      </c>
      <c r="L4062">
        <v>2</v>
      </c>
      <c r="M4062">
        <v>1</v>
      </c>
      <c r="N4062">
        <v>5</v>
      </c>
      <c r="O4062" s="6">
        <v>0</v>
      </c>
      <c r="P4062" t="s">
        <v>107</v>
      </c>
      <c r="Q4062" t="s">
        <v>107</v>
      </c>
      <c r="R4062">
        <f>IF(F4062="Monthly",2,0)
+IF(E4062&lt;=6,2,0)
+IF(N4062&lt;=2,2,0)
+IF(L4062&gt;=4,2,0)
+IF(M4062&gt;=2,1,0)
+IF(H4062&gt;=_xlfn.PERCENTILE.INC($H$2:$H$10001,0.75),1,0)</f>
        <v>2</v>
      </c>
      <c r="S4062" t="str">
        <f>IF(R4062&gt;=7,"High",IF(R4062&gt;=4,"Medium","Low"))</f>
        <v>Low</v>
      </c>
    </row>
    <row r="4063" spans="1:19">
      <c r="A4063" t="s">
        <v>4188</v>
      </c>
      <c r="B4063">
        <v>49</v>
      </c>
      <c r="C4063" t="s">
        <v>101</v>
      </c>
      <c r="D4063" t="s">
        <v>133</v>
      </c>
      <c r="E4063">
        <v>18</v>
      </c>
      <c r="F4063" t="s">
        <v>103</v>
      </c>
      <c r="G4063" t="s">
        <v>104</v>
      </c>
      <c r="H4063" s="5">
        <v>419</v>
      </c>
      <c r="I4063" s="5">
        <v>7593.1</v>
      </c>
      <c r="J4063" t="s">
        <v>115</v>
      </c>
      <c r="K4063" t="s">
        <v>106</v>
      </c>
      <c r="L4063">
        <v>0</v>
      </c>
      <c r="M4063">
        <v>0</v>
      </c>
      <c r="N4063">
        <v>4</v>
      </c>
      <c r="O4063" s="6">
        <v>0</v>
      </c>
      <c r="P4063" t="s">
        <v>107</v>
      </c>
      <c r="Q4063" t="s">
        <v>107</v>
      </c>
      <c r="R4063">
        <f>IF(F4063="Monthly",2,0)
+IF(E4063&lt;=6,2,0)
+IF(N4063&lt;=2,2,0)
+IF(L4063&gt;=4,2,0)
+IF(M4063&gt;=2,1,0)
+IF(H4063&gt;=_xlfn.PERCENTILE.INC($H$2:$H$10001,0.75),1,0)</f>
        <v>2</v>
      </c>
      <c r="S4063" t="str">
        <f>IF(R4063&gt;=7,"High",IF(R4063&gt;=4,"Medium","Low"))</f>
        <v>Low</v>
      </c>
    </row>
    <row r="4064" spans="1:19">
      <c r="A4064" t="s">
        <v>4189</v>
      </c>
      <c r="B4064">
        <v>47</v>
      </c>
      <c r="C4064" t="s">
        <v>112</v>
      </c>
      <c r="D4064" t="s">
        <v>131</v>
      </c>
      <c r="E4064">
        <v>39</v>
      </c>
      <c r="F4064" t="s">
        <v>103</v>
      </c>
      <c r="G4064" t="s">
        <v>104</v>
      </c>
      <c r="H4064" s="5">
        <v>504</v>
      </c>
      <c r="I4064" s="5">
        <v>19135.37</v>
      </c>
      <c r="J4064" t="s">
        <v>105</v>
      </c>
      <c r="K4064" t="s">
        <v>106</v>
      </c>
      <c r="L4064">
        <v>1</v>
      </c>
      <c r="M4064">
        <v>0</v>
      </c>
      <c r="N4064">
        <v>5</v>
      </c>
      <c r="O4064" s="6">
        <v>0</v>
      </c>
      <c r="P4064" t="s">
        <v>107</v>
      </c>
      <c r="Q4064" t="s">
        <v>107</v>
      </c>
      <c r="R4064">
        <f>IF(F4064="Monthly",2,0)
+IF(E4064&lt;=6,2,0)
+IF(N4064&lt;=2,2,0)
+IF(L4064&gt;=4,2,0)
+IF(M4064&gt;=2,1,0)
+IF(H4064&gt;=_xlfn.PERCENTILE.INC($H$2:$H$10001,0.75),1,0)</f>
        <v>2</v>
      </c>
      <c r="S4064" t="str">
        <f>IF(R4064&gt;=7,"High",IF(R4064&gt;=4,"Medium","Low"))</f>
        <v>Low</v>
      </c>
    </row>
    <row r="4065" spans="1:19">
      <c r="A4065" t="s">
        <v>4190</v>
      </c>
      <c r="B4065">
        <v>34</v>
      </c>
      <c r="C4065" t="s">
        <v>101</v>
      </c>
      <c r="D4065" t="s">
        <v>123</v>
      </c>
      <c r="E4065">
        <v>2</v>
      </c>
      <c r="F4065" t="s">
        <v>103</v>
      </c>
      <c r="G4065" t="s">
        <v>129</v>
      </c>
      <c r="H4065" s="5">
        <v>991</v>
      </c>
      <c r="I4065" s="5">
        <v>1837.01</v>
      </c>
      <c r="J4065" t="s">
        <v>134</v>
      </c>
      <c r="K4065" t="s">
        <v>106</v>
      </c>
      <c r="L4065">
        <v>1</v>
      </c>
      <c r="M4065">
        <v>0</v>
      </c>
      <c r="N4065">
        <v>5</v>
      </c>
      <c r="O4065" s="6">
        <v>10</v>
      </c>
      <c r="P4065" t="s">
        <v>106</v>
      </c>
      <c r="Q4065" t="s">
        <v>107</v>
      </c>
      <c r="R4065">
        <f>IF(F4065="Monthly",2,0)
+IF(E4065&lt;=6,2,0)
+IF(N4065&lt;=2,2,0)
+IF(L4065&gt;=4,2,0)
+IF(M4065&gt;=2,1,0)
+IF(H4065&gt;=_xlfn.PERCENTILE.INC($H$2:$H$10001,0.75),1,0)</f>
        <v>5</v>
      </c>
      <c r="S4065" t="str">
        <f>IF(R4065&gt;=7,"High",IF(R4065&gt;=4,"Medium","Low"))</f>
        <v>Medium</v>
      </c>
    </row>
    <row r="4066" spans="1:19">
      <c r="A4066" t="s">
        <v>4191</v>
      </c>
      <c r="B4066">
        <v>41</v>
      </c>
      <c r="C4066" t="s">
        <v>101</v>
      </c>
      <c r="D4066" t="s">
        <v>102</v>
      </c>
      <c r="E4066">
        <v>9</v>
      </c>
      <c r="F4066" t="s">
        <v>109</v>
      </c>
      <c r="G4066" t="s">
        <v>129</v>
      </c>
      <c r="H4066" s="5">
        <v>1107</v>
      </c>
      <c r="I4066" s="5">
        <v>9786.44</v>
      </c>
      <c r="J4066" t="s">
        <v>117</v>
      </c>
      <c r="K4066" t="s">
        <v>106</v>
      </c>
      <c r="L4066">
        <v>1</v>
      </c>
      <c r="M4066">
        <v>0</v>
      </c>
      <c r="N4066">
        <v>5</v>
      </c>
      <c r="O4066" s="6">
        <v>0</v>
      </c>
      <c r="P4066" t="s">
        <v>107</v>
      </c>
      <c r="Q4066" t="s">
        <v>107</v>
      </c>
      <c r="R4066">
        <f>IF(F4066="Monthly",2,0)
+IF(E4066&lt;=6,2,0)
+IF(N4066&lt;=2,2,0)
+IF(L4066&gt;=4,2,0)
+IF(M4066&gt;=2,1,0)
+IF(H4066&gt;=_xlfn.PERCENTILE.INC($H$2:$H$10001,0.75),1,0)</f>
        <v>1</v>
      </c>
      <c r="S4066" t="str">
        <f>IF(R4066&gt;=7,"High",IF(R4066&gt;=4,"Medium","Low"))</f>
        <v>Low</v>
      </c>
    </row>
    <row r="4067" spans="1:19">
      <c r="A4067" t="s">
        <v>4192</v>
      </c>
      <c r="B4067">
        <v>55</v>
      </c>
      <c r="C4067" t="s">
        <v>101</v>
      </c>
      <c r="D4067" t="s">
        <v>131</v>
      </c>
      <c r="E4067">
        <v>32</v>
      </c>
      <c r="F4067" t="s">
        <v>109</v>
      </c>
      <c r="G4067" t="s">
        <v>129</v>
      </c>
      <c r="H4067" s="5">
        <v>998</v>
      </c>
      <c r="I4067" s="5">
        <v>31768.55</v>
      </c>
      <c r="J4067" t="s">
        <v>140</v>
      </c>
      <c r="K4067" t="s">
        <v>106</v>
      </c>
      <c r="L4067">
        <v>2</v>
      </c>
      <c r="M4067">
        <v>1</v>
      </c>
      <c r="N4067">
        <v>5</v>
      </c>
      <c r="O4067" s="6">
        <v>0</v>
      </c>
      <c r="P4067" t="s">
        <v>106</v>
      </c>
      <c r="Q4067" t="s">
        <v>107</v>
      </c>
      <c r="R4067">
        <f>IF(F4067="Monthly",2,0)
+IF(E4067&lt;=6,2,0)
+IF(N4067&lt;=2,2,0)
+IF(L4067&gt;=4,2,0)
+IF(M4067&gt;=2,1,0)
+IF(H4067&gt;=_xlfn.PERCENTILE.INC($H$2:$H$10001,0.75),1,0)</f>
        <v>1</v>
      </c>
      <c r="S4067" t="str">
        <f>IF(R4067&gt;=7,"High",IF(R4067&gt;=4,"Medium","Low"))</f>
        <v>Low</v>
      </c>
    </row>
    <row r="4068" spans="1:19">
      <c r="A4068" t="s">
        <v>4193</v>
      </c>
      <c r="B4068">
        <v>46</v>
      </c>
      <c r="C4068" t="s">
        <v>101</v>
      </c>
      <c r="D4068" t="s">
        <v>131</v>
      </c>
      <c r="E4068">
        <v>6</v>
      </c>
      <c r="F4068" t="s">
        <v>103</v>
      </c>
      <c r="G4068" t="s">
        <v>110</v>
      </c>
      <c r="H4068" s="5">
        <v>817</v>
      </c>
      <c r="I4068" s="5">
        <v>4944.0200000000004</v>
      </c>
      <c r="J4068" t="s">
        <v>134</v>
      </c>
      <c r="K4068" t="s">
        <v>106</v>
      </c>
      <c r="L4068">
        <v>0</v>
      </c>
      <c r="M4068">
        <v>0</v>
      </c>
      <c r="N4068">
        <v>5</v>
      </c>
      <c r="O4068" s="6">
        <v>0</v>
      </c>
      <c r="P4068" t="s">
        <v>107</v>
      </c>
      <c r="Q4068" t="s">
        <v>107</v>
      </c>
      <c r="R4068">
        <f>IF(F4068="Monthly",2,0)
+IF(E4068&lt;=6,2,0)
+IF(N4068&lt;=2,2,0)
+IF(L4068&gt;=4,2,0)
+IF(M4068&gt;=2,1,0)
+IF(H4068&gt;=_xlfn.PERCENTILE.INC($H$2:$H$10001,0.75),1,0)</f>
        <v>5</v>
      </c>
      <c r="S4068" t="str">
        <f>IF(R4068&gt;=7,"High",IF(R4068&gt;=4,"Medium","Low"))</f>
        <v>Medium</v>
      </c>
    </row>
    <row r="4069" spans="1:19">
      <c r="A4069" t="s">
        <v>4194</v>
      </c>
      <c r="B4069">
        <v>45</v>
      </c>
      <c r="C4069" t="s">
        <v>101</v>
      </c>
      <c r="D4069" t="s">
        <v>102</v>
      </c>
      <c r="E4069">
        <v>54</v>
      </c>
      <c r="F4069" t="s">
        <v>109</v>
      </c>
      <c r="G4069" t="s">
        <v>110</v>
      </c>
      <c r="H4069" s="5">
        <v>692</v>
      </c>
      <c r="I4069" s="5">
        <v>36261.199999999997</v>
      </c>
      <c r="J4069" t="s">
        <v>105</v>
      </c>
      <c r="K4069" t="s">
        <v>106</v>
      </c>
      <c r="L4069">
        <v>0</v>
      </c>
      <c r="M4069">
        <v>0</v>
      </c>
      <c r="N4069">
        <v>5</v>
      </c>
      <c r="O4069" s="6">
        <v>5</v>
      </c>
      <c r="P4069" t="s">
        <v>106</v>
      </c>
      <c r="Q4069" t="s">
        <v>107</v>
      </c>
      <c r="R4069">
        <f>IF(F4069="Monthly",2,0)
+IF(E4069&lt;=6,2,0)
+IF(N4069&lt;=2,2,0)
+IF(L4069&gt;=4,2,0)
+IF(M4069&gt;=2,1,0)
+IF(H4069&gt;=_xlfn.PERCENTILE.INC($H$2:$H$10001,0.75),1,0)</f>
        <v>0</v>
      </c>
      <c r="S4069" t="str">
        <f>IF(R4069&gt;=7,"High",IF(R4069&gt;=4,"Medium","Low"))</f>
        <v>Low</v>
      </c>
    </row>
    <row r="4070" spans="1:19">
      <c r="A4070" t="s">
        <v>4195</v>
      </c>
      <c r="B4070">
        <v>28</v>
      </c>
      <c r="C4070" t="s">
        <v>101</v>
      </c>
      <c r="D4070" t="s">
        <v>137</v>
      </c>
      <c r="E4070">
        <v>50</v>
      </c>
      <c r="F4070" t="s">
        <v>109</v>
      </c>
      <c r="G4070" t="s">
        <v>129</v>
      </c>
      <c r="H4070" s="5">
        <v>951</v>
      </c>
      <c r="I4070" s="5">
        <v>48716.67</v>
      </c>
      <c r="J4070" t="s">
        <v>115</v>
      </c>
      <c r="K4070" t="s">
        <v>106</v>
      </c>
      <c r="L4070">
        <v>0</v>
      </c>
      <c r="M4070">
        <v>0</v>
      </c>
      <c r="N4070">
        <v>5</v>
      </c>
      <c r="O4070" s="6">
        <v>0</v>
      </c>
      <c r="P4070" t="s">
        <v>107</v>
      </c>
      <c r="Q4070" t="s">
        <v>107</v>
      </c>
      <c r="R4070">
        <f>IF(F4070="Monthly",2,0)
+IF(E4070&lt;=6,2,0)
+IF(N4070&lt;=2,2,0)
+IF(L4070&gt;=4,2,0)
+IF(M4070&gt;=2,1,0)
+IF(H4070&gt;=_xlfn.PERCENTILE.INC($H$2:$H$10001,0.75),1,0)</f>
        <v>1</v>
      </c>
      <c r="S4070" t="str">
        <f>IF(R4070&gt;=7,"High",IF(R4070&gt;=4,"Medium","Low"))</f>
        <v>Low</v>
      </c>
    </row>
    <row r="4071" spans="1:19">
      <c r="A4071" t="s">
        <v>4196</v>
      </c>
      <c r="B4071">
        <v>46</v>
      </c>
      <c r="C4071" t="s">
        <v>101</v>
      </c>
      <c r="D4071" t="s">
        <v>126</v>
      </c>
      <c r="E4071">
        <v>71</v>
      </c>
      <c r="F4071" t="s">
        <v>121</v>
      </c>
      <c r="G4071" t="s">
        <v>104</v>
      </c>
      <c r="H4071" s="5">
        <v>452</v>
      </c>
      <c r="I4071" s="5">
        <v>31211.03</v>
      </c>
      <c r="J4071" t="s">
        <v>134</v>
      </c>
      <c r="K4071" t="s">
        <v>107</v>
      </c>
      <c r="L4071">
        <v>0</v>
      </c>
      <c r="M4071">
        <v>0</v>
      </c>
      <c r="N4071">
        <v>4</v>
      </c>
      <c r="O4071" s="6">
        <v>0</v>
      </c>
      <c r="P4071" t="s">
        <v>106</v>
      </c>
      <c r="Q4071" t="s">
        <v>107</v>
      </c>
      <c r="R4071">
        <f>IF(F4071="Monthly",2,0)
+IF(E4071&lt;=6,2,0)
+IF(N4071&lt;=2,2,0)
+IF(L4071&gt;=4,2,0)
+IF(M4071&gt;=2,1,0)
+IF(H4071&gt;=_xlfn.PERCENTILE.INC($H$2:$H$10001,0.75),1,0)</f>
        <v>0</v>
      </c>
      <c r="S4071" t="str">
        <f>IF(R4071&gt;=7,"High",IF(R4071&gt;=4,"Medium","Low"))</f>
        <v>Low</v>
      </c>
    </row>
    <row r="4072" spans="1:19">
      <c r="A4072" t="s">
        <v>4197</v>
      </c>
      <c r="B4072">
        <v>45</v>
      </c>
      <c r="C4072" t="s">
        <v>101</v>
      </c>
      <c r="D4072" t="s">
        <v>137</v>
      </c>
      <c r="E4072">
        <v>59</v>
      </c>
      <c r="F4072" t="s">
        <v>103</v>
      </c>
      <c r="G4072" t="s">
        <v>110</v>
      </c>
      <c r="H4072" s="5">
        <v>668</v>
      </c>
      <c r="I4072" s="5">
        <v>39502.57</v>
      </c>
      <c r="J4072" t="s">
        <v>134</v>
      </c>
      <c r="K4072" t="s">
        <v>106</v>
      </c>
      <c r="L4072">
        <v>0</v>
      </c>
      <c r="M4072">
        <v>0</v>
      </c>
      <c r="N4072">
        <v>5</v>
      </c>
      <c r="O4072" s="6">
        <v>0</v>
      </c>
      <c r="P4072" t="s">
        <v>107</v>
      </c>
      <c r="Q4072" t="s">
        <v>107</v>
      </c>
      <c r="R4072">
        <f>IF(F4072="Monthly",2,0)
+IF(E4072&lt;=6,2,0)
+IF(N4072&lt;=2,2,0)
+IF(L4072&gt;=4,2,0)
+IF(M4072&gt;=2,1,0)
+IF(H4072&gt;=_xlfn.PERCENTILE.INC($H$2:$H$10001,0.75),1,0)</f>
        <v>2</v>
      </c>
      <c r="S4072" t="str">
        <f>IF(R4072&gt;=7,"High",IF(R4072&gt;=4,"Medium","Low"))</f>
        <v>Low</v>
      </c>
    </row>
    <row r="4073" spans="1:19">
      <c r="A4073" t="s">
        <v>4198</v>
      </c>
      <c r="B4073">
        <v>18</v>
      </c>
      <c r="C4073" t="s">
        <v>112</v>
      </c>
      <c r="D4073" t="s">
        <v>128</v>
      </c>
      <c r="E4073">
        <v>27</v>
      </c>
      <c r="F4073" t="s">
        <v>103</v>
      </c>
      <c r="G4073" t="s">
        <v>110</v>
      </c>
      <c r="H4073" s="5">
        <v>703</v>
      </c>
      <c r="I4073" s="5">
        <v>18670.63</v>
      </c>
      <c r="J4073" t="s">
        <v>134</v>
      </c>
      <c r="K4073" t="s">
        <v>106</v>
      </c>
      <c r="L4073">
        <v>2</v>
      </c>
      <c r="M4073">
        <v>1</v>
      </c>
      <c r="N4073">
        <v>4</v>
      </c>
      <c r="O4073" s="6">
        <v>0</v>
      </c>
      <c r="P4073" t="s">
        <v>107</v>
      </c>
      <c r="Q4073" t="s">
        <v>107</v>
      </c>
      <c r="R4073">
        <f>IF(F4073="Monthly",2,0)
+IF(E4073&lt;=6,2,0)
+IF(N4073&lt;=2,2,0)
+IF(L4073&gt;=4,2,0)
+IF(M4073&gt;=2,1,0)
+IF(H4073&gt;=_xlfn.PERCENTILE.INC($H$2:$H$10001,0.75),1,0)</f>
        <v>2</v>
      </c>
      <c r="S4073" t="str">
        <f>IF(R4073&gt;=7,"High",IF(R4073&gt;=4,"Medium","Low"))</f>
        <v>Low</v>
      </c>
    </row>
    <row r="4074" spans="1:19">
      <c r="A4074" t="s">
        <v>4199</v>
      </c>
      <c r="B4074">
        <v>32</v>
      </c>
      <c r="C4074" t="s">
        <v>101</v>
      </c>
      <c r="D4074" t="s">
        <v>137</v>
      </c>
      <c r="E4074">
        <v>33</v>
      </c>
      <c r="F4074" t="s">
        <v>121</v>
      </c>
      <c r="G4074" t="s">
        <v>104</v>
      </c>
      <c r="H4074" s="5">
        <v>522</v>
      </c>
      <c r="I4074" s="5">
        <v>15584.04</v>
      </c>
      <c r="J4074" t="s">
        <v>115</v>
      </c>
      <c r="K4074" t="s">
        <v>107</v>
      </c>
      <c r="L4074">
        <v>0</v>
      </c>
      <c r="M4074">
        <v>0</v>
      </c>
      <c r="N4074">
        <v>5</v>
      </c>
      <c r="O4074" s="6">
        <v>10</v>
      </c>
      <c r="P4074" t="s">
        <v>106</v>
      </c>
      <c r="Q4074" t="s">
        <v>107</v>
      </c>
      <c r="R4074">
        <f>IF(F4074="Monthly",2,0)
+IF(E4074&lt;=6,2,0)
+IF(N4074&lt;=2,2,0)
+IF(L4074&gt;=4,2,0)
+IF(M4074&gt;=2,1,0)
+IF(H4074&gt;=_xlfn.PERCENTILE.INC($H$2:$H$10001,0.75),1,0)</f>
        <v>0</v>
      </c>
      <c r="S4074" t="str">
        <f>IF(R4074&gt;=7,"High",IF(R4074&gt;=4,"Medium","Low"))</f>
        <v>Low</v>
      </c>
    </row>
    <row r="4075" spans="1:19">
      <c r="A4075" t="s">
        <v>4200</v>
      </c>
      <c r="B4075">
        <v>21</v>
      </c>
      <c r="C4075" t="s">
        <v>112</v>
      </c>
      <c r="D4075" t="s">
        <v>119</v>
      </c>
      <c r="E4075">
        <v>21</v>
      </c>
      <c r="F4075" t="s">
        <v>103</v>
      </c>
      <c r="G4075" t="s">
        <v>129</v>
      </c>
      <c r="H4075" s="5">
        <v>1088</v>
      </c>
      <c r="I4075" s="5">
        <v>22388.15</v>
      </c>
      <c r="J4075" t="s">
        <v>105</v>
      </c>
      <c r="K4075" t="s">
        <v>106</v>
      </c>
      <c r="L4075">
        <v>0</v>
      </c>
      <c r="M4075">
        <v>0</v>
      </c>
      <c r="N4075">
        <v>4</v>
      </c>
      <c r="O4075" s="6">
        <v>0</v>
      </c>
      <c r="P4075" t="s">
        <v>106</v>
      </c>
      <c r="Q4075" t="s">
        <v>107</v>
      </c>
      <c r="R4075">
        <f>IF(F4075="Monthly",2,0)
+IF(E4075&lt;=6,2,0)
+IF(N4075&lt;=2,2,0)
+IF(L4075&gt;=4,2,0)
+IF(M4075&gt;=2,1,0)
+IF(H4075&gt;=_xlfn.PERCENTILE.INC($H$2:$H$10001,0.75),1,0)</f>
        <v>3</v>
      </c>
      <c r="S4075" t="str">
        <f>IF(R4075&gt;=7,"High",IF(R4075&gt;=4,"Medium","Low"))</f>
        <v>Low</v>
      </c>
    </row>
    <row r="4076" spans="1:19">
      <c r="A4076" t="s">
        <v>4201</v>
      </c>
      <c r="B4076">
        <v>23</v>
      </c>
      <c r="C4076" t="s">
        <v>101</v>
      </c>
      <c r="D4076" t="s">
        <v>119</v>
      </c>
      <c r="E4076">
        <v>31</v>
      </c>
      <c r="F4076" t="s">
        <v>103</v>
      </c>
      <c r="G4076" t="s">
        <v>129</v>
      </c>
      <c r="H4076" s="5">
        <v>1022</v>
      </c>
      <c r="I4076" s="5">
        <v>32077.46</v>
      </c>
      <c r="J4076" t="s">
        <v>115</v>
      </c>
      <c r="K4076" t="s">
        <v>106</v>
      </c>
      <c r="L4076">
        <v>3</v>
      </c>
      <c r="M4076">
        <v>2</v>
      </c>
      <c r="N4076">
        <v>4</v>
      </c>
      <c r="O4076" s="6">
        <v>0</v>
      </c>
      <c r="P4076" t="s">
        <v>107</v>
      </c>
      <c r="Q4076" t="s">
        <v>106</v>
      </c>
      <c r="R4076">
        <f>IF(F4076="Monthly",2,0)
+IF(E4076&lt;=6,2,0)
+IF(N4076&lt;=2,2,0)
+IF(L4076&gt;=4,2,0)
+IF(M4076&gt;=2,1,0)
+IF(H4076&gt;=_xlfn.PERCENTILE.INC($H$2:$H$10001,0.75),1,0)</f>
        <v>4</v>
      </c>
      <c r="S4076" t="str">
        <f>IF(R4076&gt;=7,"High",IF(R4076&gt;=4,"Medium","Low"))</f>
        <v>Medium</v>
      </c>
    </row>
    <row r="4077" spans="1:19">
      <c r="A4077" t="s">
        <v>4202</v>
      </c>
      <c r="B4077">
        <v>31</v>
      </c>
      <c r="C4077" t="s">
        <v>112</v>
      </c>
      <c r="D4077" t="s">
        <v>123</v>
      </c>
      <c r="E4077">
        <v>14</v>
      </c>
      <c r="F4077" t="s">
        <v>109</v>
      </c>
      <c r="G4077" t="s">
        <v>110</v>
      </c>
      <c r="H4077" s="5">
        <v>647</v>
      </c>
      <c r="I4077" s="5">
        <v>8260.01</v>
      </c>
      <c r="J4077" t="s">
        <v>117</v>
      </c>
      <c r="K4077" t="s">
        <v>106</v>
      </c>
      <c r="L4077">
        <v>0</v>
      </c>
      <c r="M4077">
        <v>0</v>
      </c>
      <c r="N4077">
        <v>5</v>
      </c>
      <c r="O4077" s="6">
        <v>10</v>
      </c>
      <c r="P4077" t="s">
        <v>107</v>
      </c>
      <c r="Q4077" t="s">
        <v>107</v>
      </c>
      <c r="R4077">
        <f>IF(F4077="Monthly",2,0)
+IF(E4077&lt;=6,2,0)
+IF(N4077&lt;=2,2,0)
+IF(L4077&gt;=4,2,0)
+IF(M4077&gt;=2,1,0)
+IF(H4077&gt;=_xlfn.PERCENTILE.INC($H$2:$H$10001,0.75),1,0)</f>
        <v>0</v>
      </c>
      <c r="S4077" t="str">
        <f>IF(R4077&gt;=7,"High",IF(R4077&gt;=4,"Medium","Low"))</f>
        <v>Low</v>
      </c>
    </row>
    <row r="4078" spans="1:19">
      <c r="A4078" t="s">
        <v>4203</v>
      </c>
      <c r="B4078">
        <v>46</v>
      </c>
      <c r="C4078" t="s">
        <v>112</v>
      </c>
      <c r="D4078" t="s">
        <v>131</v>
      </c>
      <c r="E4078">
        <v>54</v>
      </c>
      <c r="F4078" t="s">
        <v>103</v>
      </c>
      <c r="G4078" t="s">
        <v>104</v>
      </c>
      <c r="H4078" s="5">
        <v>466</v>
      </c>
      <c r="I4078" s="5">
        <v>25710.66</v>
      </c>
      <c r="J4078" t="s">
        <v>117</v>
      </c>
      <c r="K4078" t="s">
        <v>106</v>
      </c>
      <c r="L4078">
        <v>2</v>
      </c>
      <c r="M4078">
        <v>0</v>
      </c>
      <c r="N4078">
        <v>4</v>
      </c>
      <c r="O4078" s="6">
        <v>0</v>
      </c>
      <c r="P4078" t="s">
        <v>107</v>
      </c>
      <c r="Q4078" t="s">
        <v>106</v>
      </c>
      <c r="R4078">
        <f>IF(F4078="Monthly",2,0)
+IF(E4078&lt;=6,2,0)
+IF(N4078&lt;=2,2,0)
+IF(L4078&gt;=4,2,0)
+IF(M4078&gt;=2,1,0)
+IF(H4078&gt;=_xlfn.PERCENTILE.INC($H$2:$H$10001,0.75),1,0)</f>
        <v>2</v>
      </c>
      <c r="S4078" t="str">
        <f>IF(R4078&gt;=7,"High",IF(R4078&gt;=4,"Medium","Low"))</f>
        <v>Low</v>
      </c>
    </row>
    <row r="4079" spans="1:19">
      <c r="A4079" t="s">
        <v>4204</v>
      </c>
      <c r="B4079">
        <v>35</v>
      </c>
      <c r="C4079" t="s">
        <v>101</v>
      </c>
      <c r="D4079" t="s">
        <v>128</v>
      </c>
      <c r="E4079">
        <v>6</v>
      </c>
      <c r="F4079" t="s">
        <v>103</v>
      </c>
      <c r="G4079" t="s">
        <v>110</v>
      </c>
      <c r="H4079" s="5">
        <v>666</v>
      </c>
      <c r="I4079" s="5">
        <v>4083.93</v>
      </c>
      <c r="J4079" t="s">
        <v>115</v>
      </c>
      <c r="K4079" t="s">
        <v>107</v>
      </c>
      <c r="L4079">
        <v>5</v>
      </c>
      <c r="M4079">
        <v>2</v>
      </c>
      <c r="N4079">
        <v>2</v>
      </c>
      <c r="O4079" s="6">
        <v>0</v>
      </c>
      <c r="P4079" t="s">
        <v>107</v>
      </c>
      <c r="Q4079" t="s">
        <v>106</v>
      </c>
      <c r="R4079">
        <f>IF(F4079="Monthly",2,0)
+IF(E4079&lt;=6,2,0)
+IF(N4079&lt;=2,2,0)
+IF(L4079&gt;=4,2,0)
+IF(M4079&gt;=2,1,0)
+IF(H4079&gt;=_xlfn.PERCENTILE.INC($H$2:$H$10001,0.75),1,0)</f>
        <v>9</v>
      </c>
      <c r="S4079" t="str">
        <f>IF(R4079&gt;=7,"High",IF(R4079&gt;=4,"Medium","Low"))</f>
        <v>High</v>
      </c>
    </row>
    <row r="4080" spans="1:19">
      <c r="A4080" t="s">
        <v>4205</v>
      </c>
      <c r="B4080">
        <v>41</v>
      </c>
      <c r="C4080" t="s">
        <v>112</v>
      </c>
      <c r="D4080" t="s">
        <v>137</v>
      </c>
      <c r="E4080">
        <v>30</v>
      </c>
      <c r="F4080" t="s">
        <v>103</v>
      </c>
      <c r="G4080" t="s">
        <v>104</v>
      </c>
      <c r="H4080" s="5">
        <v>492</v>
      </c>
      <c r="I4080" s="5">
        <v>14598.49</v>
      </c>
      <c r="J4080" t="s">
        <v>117</v>
      </c>
      <c r="K4080" t="s">
        <v>107</v>
      </c>
      <c r="L4080">
        <v>1</v>
      </c>
      <c r="M4080">
        <v>0</v>
      </c>
      <c r="N4080">
        <v>4</v>
      </c>
      <c r="O4080" s="6">
        <v>0</v>
      </c>
      <c r="P4080" t="s">
        <v>106</v>
      </c>
      <c r="Q4080" t="s">
        <v>106</v>
      </c>
      <c r="R4080">
        <f>IF(F4080="Monthly",2,0)
+IF(E4080&lt;=6,2,0)
+IF(N4080&lt;=2,2,0)
+IF(L4080&gt;=4,2,0)
+IF(M4080&gt;=2,1,0)
+IF(H4080&gt;=_xlfn.PERCENTILE.INC($H$2:$H$10001,0.75),1,0)</f>
        <v>2</v>
      </c>
      <c r="S4080" t="str">
        <f>IF(R4080&gt;=7,"High",IF(R4080&gt;=4,"Medium","Low"))</f>
        <v>Low</v>
      </c>
    </row>
    <row r="4081" spans="1:19">
      <c r="A4081" t="s">
        <v>4206</v>
      </c>
      <c r="B4081">
        <v>18</v>
      </c>
      <c r="C4081" t="s">
        <v>101</v>
      </c>
      <c r="D4081" t="s">
        <v>126</v>
      </c>
      <c r="E4081">
        <v>24</v>
      </c>
      <c r="F4081" t="s">
        <v>103</v>
      </c>
      <c r="G4081" t="s">
        <v>129</v>
      </c>
      <c r="H4081" s="5">
        <v>1076</v>
      </c>
      <c r="I4081" s="5">
        <v>25488.94</v>
      </c>
      <c r="J4081" t="s">
        <v>117</v>
      </c>
      <c r="K4081" t="s">
        <v>106</v>
      </c>
      <c r="L4081">
        <v>0</v>
      </c>
      <c r="M4081">
        <v>0</v>
      </c>
      <c r="N4081">
        <v>5</v>
      </c>
      <c r="O4081" s="6">
        <v>0</v>
      </c>
      <c r="P4081" t="s">
        <v>107</v>
      </c>
      <c r="Q4081" t="s">
        <v>107</v>
      </c>
      <c r="R4081">
        <f>IF(F4081="Monthly",2,0)
+IF(E4081&lt;=6,2,0)
+IF(N4081&lt;=2,2,0)
+IF(L4081&gt;=4,2,0)
+IF(M4081&gt;=2,1,0)
+IF(H4081&gt;=_xlfn.PERCENTILE.INC($H$2:$H$10001,0.75),1,0)</f>
        <v>3</v>
      </c>
      <c r="S4081" t="str">
        <f>IF(R4081&gt;=7,"High",IF(R4081&gt;=4,"Medium","Low"))</f>
        <v>Low</v>
      </c>
    </row>
    <row r="4082" spans="1:19">
      <c r="A4082" t="s">
        <v>4207</v>
      </c>
      <c r="B4082">
        <v>50</v>
      </c>
      <c r="C4082" t="s">
        <v>112</v>
      </c>
      <c r="D4082" t="s">
        <v>119</v>
      </c>
      <c r="E4082">
        <v>11</v>
      </c>
      <c r="F4082" t="s">
        <v>103</v>
      </c>
      <c r="G4082" t="s">
        <v>129</v>
      </c>
      <c r="H4082" s="5">
        <v>950</v>
      </c>
      <c r="I4082" s="5">
        <v>10290.84</v>
      </c>
      <c r="J4082" t="s">
        <v>140</v>
      </c>
      <c r="K4082" t="s">
        <v>106</v>
      </c>
      <c r="L4082">
        <v>0</v>
      </c>
      <c r="M4082">
        <v>0</v>
      </c>
      <c r="N4082">
        <v>4</v>
      </c>
      <c r="O4082" s="6">
        <v>0</v>
      </c>
      <c r="P4082" t="s">
        <v>107</v>
      </c>
      <c r="Q4082" t="s">
        <v>107</v>
      </c>
      <c r="R4082">
        <f>IF(F4082="Monthly",2,0)
+IF(E4082&lt;=6,2,0)
+IF(N4082&lt;=2,2,0)
+IF(L4082&gt;=4,2,0)
+IF(M4082&gt;=2,1,0)
+IF(H4082&gt;=_xlfn.PERCENTILE.INC($H$2:$H$10001,0.75),1,0)</f>
        <v>3</v>
      </c>
      <c r="S4082" t="str">
        <f>IF(R4082&gt;=7,"High",IF(R4082&gt;=4,"Medium","Low"))</f>
        <v>Low</v>
      </c>
    </row>
    <row r="4083" spans="1:19">
      <c r="A4083" t="s">
        <v>4208</v>
      </c>
      <c r="B4083">
        <v>32</v>
      </c>
      <c r="C4083" t="s">
        <v>101</v>
      </c>
      <c r="D4083" t="s">
        <v>137</v>
      </c>
      <c r="E4083">
        <v>12</v>
      </c>
      <c r="F4083" t="s">
        <v>103</v>
      </c>
      <c r="G4083" t="s">
        <v>110</v>
      </c>
      <c r="H4083" s="5">
        <v>640</v>
      </c>
      <c r="I4083" s="5">
        <v>7517.95</v>
      </c>
      <c r="J4083" t="s">
        <v>117</v>
      </c>
      <c r="K4083" t="s">
        <v>106</v>
      </c>
      <c r="L4083">
        <v>1</v>
      </c>
      <c r="M4083">
        <v>0</v>
      </c>
      <c r="N4083">
        <v>4</v>
      </c>
      <c r="O4083" s="6">
        <v>0</v>
      </c>
      <c r="P4083" t="s">
        <v>107</v>
      </c>
      <c r="Q4083" t="s">
        <v>107</v>
      </c>
      <c r="R4083">
        <f>IF(F4083="Monthly",2,0)
+IF(E4083&lt;=6,2,0)
+IF(N4083&lt;=2,2,0)
+IF(L4083&gt;=4,2,0)
+IF(M4083&gt;=2,1,0)
+IF(H4083&gt;=_xlfn.PERCENTILE.INC($H$2:$H$10001,0.75),1,0)</f>
        <v>2</v>
      </c>
      <c r="S4083" t="str">
        <f>IF(R4083&gt;=7,"High",IF(R4083&gt;=4,"Medium","Low"))</f>
        <v>Low</v>
      </c>
    </row>
    <row r="4084" spans="1:19">
      <c r="A4084" t="s">
        <v>4209</v>
      </c>
      <c r="B4084">
        <v>51</v>
      </c>
      <c r="C4084" t="s">
        <v>101</v>
      </c>
      <c r="D4084" t="s">
        <v>137</v>
      </c>
      <c r="E4084">
        <v>47</v>
      </c>
      <c r="F4084" t="s">
        <v>103</v>
      </c>
      <c r="G4084" t="s">
        <v>110</v>
      </c>
      <c r="H4084" s="5">
        <v>722</v>
      </c>
      <c r="I4084" s="5">
        <v>33701.35</v>
      </c>
      <c r="J4084" t="s">
        <v>105</v>
      </c>
      <c r="K4084" t="s">
        <v>106</v>
      </c>
      <c r="L4084">
        <v>0</v>
      </c>
      <c r="M4084">
        <v>0</v>
      </c>
      <c r="N4084">
        <v>5</v>
      </c>
      <c r="O4084" s="6">
        <v>0</v>
      </c>
      <c r="P4084" t="s">
        <v>107</v>
      </c>
      <c r="Q4084" t="s">
        <v>107</v>
      </c>
      <c r="R4084">
        <f>IF(F4084="Monthly",2,0)
+IF(E4084&lt;=6,2,0)
+IF(N4084&lt;=2,2,0)
+IF(L4084&gt;=4,2,0)
+IF(M4084&gt;=2,1,0)
+IF(H4084&gt;=_xlfn.PERCENTILE.INC($H$2:$H$10001,0.75),1,0)</f>
        <v>2</v>
      </c>
      <c r="S4084" t="str">
        <f>IF(R4084&gt;=7,"High",IF(R4084&gt;=4,"Medium","Low"))</f>
        <v>Low</v>
      </c>
    </row>
    <row r="4085" spans="1:19">
      <c r="A4085" t="s">
        <v>4210</v>
      </c>
      <c r="B4085">
        <v>42</v>
      </c>
      <c r="C4085" t="s">
        <v>101</v>
      </c>
      <c r="D4085" t="s">
        <v>126</v>
      </c>
      <c r="E4085">
        <v>47</v>
      </c>
      <c r="F4085" t="s">
        <v>121</v>
      </c>
      <c r="G4085" t="s">
        <v>129</v>
      </c>
      <c r="H4085" s="5">
        <v>1042</v>
      </c>
      <c r="I4085" s="5">
        <v>49654.44</v>
      </c>
      <c r="J4085" t="s">
        <v>134</v>
      </c>
      <c r="K4085" t="s">
        <v>106</v>
      </c>
      <c r="L4085">
        <v>1</v>
      </c>
      <c r="M4085">
        <v>0</v>
      </c>
      <c r="N4085">
        <v>5</v>
      </c>
      <c r="O4085" s="6">
        <v>0</v>
      </c>
      <c r="P4085" t="s">
        <v>107</v>
      </c>
      <c r="Q4085" t="s">
        <v>107</v>
      </c>
      <c r="R4085">
        <f>IF(F4085="Monthly",2,0)
+IF(E4085&lt;=6,2,0)
+IF(N4085&lt;=2,2,0)
+IF(L4085&gt;=4,2,0)
+IF(M4085&gt;=2,1,0)
+IF(H4085&gt;=_xlfn.PERCENTILE.INC($H$2:$H$10001,0.75),1,0)</f>
        <v>1</v>
      </c>
      <c r="S4085" t="str">
        <f>IF(R4085&gt;=7,"High",IF(R4085&gt;=4,"Medium","Low"))</f>
        <v>Low</v>
      </c>
    </row>
    <row r="4086" spans="1:19">
      <c r="A4086" t="s">
        <v>4211</v>
      </c>
      <c r="B4086">
        <v>48</v>
      </c>
      <c r="C4086" t="s">
        <v>112</v>
      </c>
      <c r="D4086" t="s">
        <v>131</v>
      </c>
      <c r="E4086">
        <v>18</v>
      </c>
      <c r="F4086" t="s">
        <v>109</v>
      </c>
      <c r="G4086" t="s">
        <v>110</v>
      </c>
      <c r="H4086" s="5">
        <v>666</v>
      </c>
      <c r="I4086" s="5">
        <v>11084.35</v>
      </c>
      <c r="J4086" t="s">
        <v>117</v>
      </c>
      <c r="K4086" t="s">
        <v>106</v>
      </c>
      <c r="L4086">
        <v>3</v>
      </c>
      <c r="M4086">
        <v>2</v>
      </c>
      <c r="N4086">
        <v>2</v>
      </c>
      <c r="O4086" s="6">
        <v>5</v>
      </c>
      <c r="P4086" t="s">
        <v>107</v>
      </c>
      <c r="Q4086" t="s">
        <v>106</v>
      </c>
      <c r="R4086">
        <f>IF(F4086="Monthly",2,0)
+IF(E4086&lt;=6,2,0)
+IF(N4086&lt;=2,2,0)
+IF(L4086&gt;=4,2,0)
+IF(M4086&gt;=2,1,0)
+IF(H4086&gt;=_xlfn.PERCENTILE.INC($H$2:$H$10001,0.75),1,0)</f>
        <v>3</v>
      </c>
      <c r="S4086" t="str">
        <f>IF(R4086&gt;=7,"High",IF(R4086&gt;=4,"Medium","Low"))</f>
        <v>Low</v>
      </c>
    </row>
    <row r="4087" spans="1:19">
      <c r="A4087" t="s">
        <v>4212</v>
      </c>
      <c r="B4087">
        <v>47</v>
      </c>
      <c r="C4087" t="s">
        <v>112</v>
      </c>
      <c r="D4087" t="s">
        <v>137</v>
      </c>
      <c r="E4087">
        <v>17</v>
      </c>
      <c r="F4087" t="s">
        <v>103</v>
      </c>
      <c r="G4087" t="s">
        <v>110</v>
      </c>
      <c r="H4087" s="5">
        <v>680</v>
      </c>
      <c r="I4087" s="5">
        <v>11598.12</v>
      </c>
      <c r="J4087" t="s">
        <v>140</v>
      </c>
      <c r="K4087" t="s">
        <v>106</v>
      </c>
      <c r="L4087">
        <v>1</v>
      </c>
      <c r="M4087">
        <v>0</v>
      </c>
      <c r="N4087">
        <v>4</v>
      </c>
      <c r="O4087" s="6">
        <v>0</v>
      </c>
      <c r="P4087" t="s">
        <v>107</v>
      </c>
      <c r="Q4087" t="s">
        <v>107</v>
      </c>
      <c r="R4087">
        <f>IF(F4087="Monthly",2,0)
+IF(E4087&lt;=6,2,0)
+IF(N4087&lt;=2,2,0)
+IF(L4087&gt;=4,2,0)
+IF(M4087&gt;=2,1,0)
+IF(H4087&gt;=_xlfn.PERCENTILE.INC($H$2:$H$10001,0.75),1,0)</f>
        <v>2</v>
      </c>
      <c r="S4087" t="str">
        <f>IF(R4087&gt;=7,"High",IF(R4087&gt;=4,"Medium","Low"))</f>
        <v>Low</v>
      </c>
    </row>
    <row r="4088" spans="1:19">
      <c r="A4088" t="s">
        <v>4213</v>
      </c>
      <c r="B4088">
        <v>20</v>
      </c>
      <c r="C4088" t="s">
        <v>112</v>
      </c>
      <c r="D4088" t="s">
        <v>133</v>
      </c>
      <c r="E4088">
        <v>9</v>
      </c>
      <c r="F4088" t="s">
        <v>103</v>
      </c>
      <c r="G4088" t="s">
        <v>104</v>
      </c>
      <c r="H4088" s="5">
        <v>548</v>
      </c>
      <c r="I4088" s="5">
        <v>4930.66</v>
      </c>
      <c r="J4088" t="s">
        <v>105</v>
      </c>
      <c r="K4088" t="s">
        <v>106</v>
      </c>
      <c r="L4088">
        <v>1</v>
      </c>
      <c r="M4088">
        <v>0</v>
      </c>
      <c r="N4088">
        <v>5</v>
      </c>
      <c r="O4088" s="6">
        <v>0</v>
      </c>
      <c r="P4088" t="s">
        <v>107</v>
      </c>
      <c r="Q4088" t="s">
        <v>106</v>
      </c>
      <c r="R4088">
        <f>IF(F4088="Monthly",2,0)
+IF(E4088&lt;=6,2,0)
+IF(N4088&lt;=2,2,0)
+IF(L4088&gt;=4,2,0)
+IF(M4088&gt;=2,1,0)
+IF(H4088&gt;=_xlfn.PERCENTILE.INC($H$2:$H$10001,0.75),1,0)</f>
        <v>2</v>
      </c>
      <c r="S4088" t="str">
        <f>IF(R4088&gt;=7,"High",IF(R4088&gt;=4,"Medium","Low"))</f>
        <v>Low</v>
      </c>
    </row>
    <row r="4089" spans="1:19">
      <c r="A4089" t="s">
        <v>4214</v>
      </c>
      <c r="B4089">
        <v>47</v>
      </c>
      <c r="C4089" t="s">
        <v>101</v>
      </c>
      <c r="D4089" t="s">
        <v>126</v>
      </c>
      <c r="E4089">
        <v>13</v>
      </c>
      <c r="F4089" t="s">
        <v>109</v>
      </c>
      <c r="G4089" t="s">
        <v>104</v>
      </c>
      <c r="H4089" s="5">
        <v>477</v>
      </c>
      <c r="I4089" s="5">
        <f>RawCustomerTable[[#This Row],[Monthly_Charges]]*RawCustomerTable[[#This Row],[Tenure_Months]]*(1-RawCustomerTable[[#This Row],[Discount_Percent]]/100)</f>
        <v>5580.9000000000005</v>
      </c>
      <c r="J4089" t="s">
        <v>134</v>
      </c>
      <c r="K4089" t="s">
        <v>107</v>
      </c>
      <c r="L4089">
        <v>0</v>
      </c>
      <c r="M4089">
        <v>0</v>
      </c>
      <c r="N4089">
        <v>5</v>
      </c>
      <c r="O4089" s="6">
        <v>10</v>
      </c>
      <c r="P4089" t="s">
        <v>106</v>
      </c>
      <c r="Q4089" t="s">
        <v>107</v>
      </c>
      <c r="R4089">
        <f>IF(F4089="Monthly",2,0)
+IF(E4089&lt;=6,2,0)
+IF(N4089&lt;=2,2,0)
+IF(L4089&gt;=4,2,0)
+IF(M4089&gt;=2,1,0)
+IF(H4089&gt;=_xlfn.PERCENTILE.INC($H$2:$H$10001,0.75),1,0)</f>
        <v>0</v>
      </c>
      <c r="S4089" t="str">
        <f>IF(R4089&gt;=7,"High",IF(R4089&gt;=4,"Medium","Low"))</f>
        <v>Low</v>
      </c>
    </row>
    <row r="4090" spans="1:19">
      <c r="A4090" t="s">
        <v>4215</v>
      </c>
      <c r="B4090">
        <v>31</v>
      </c>
      <c r="C4090" t="s">
        <v>112</v>
      </c>
      <c r="D4090" t="s">
        <v>126</v>
      </c>
      <c r="E4090">
        <v>67</v>
      </c>
      <c r="F4090" t="s">
        <v>109</v>
      </c>
      <c r="G4090" t="s">
        <v>110</v>
      </c>
      <c r="H4090" s="5">
        <v>817</v>
      </c>
      <c r="I4090" s="5">
        <v>53782.02</v>
      </c>
      <c r="J4090" t="s">
        <v>140</v>
      </c>
      <c r="K4090" t="s">
        <v>106</v>
      </c>
      <c r="L4090">
        <v>1</v>
      </c>
      <c r="M4090">
        <v>0</v>
      </c>
      <c r="N4090">
        <v>5</v>
      </c>
      <c r="O4090" s="6">
        <v>0</v>
      </c>
      <c r="P4090" t="s">
        <v>107</v>
      </c>
      <c r="Q4090" t="s">
        <v>107</v>
      </c>
      <c r="R4090">
        <f>IF(F4090="Monthly",2,0)
+IF(E4090&lt;=6,2,0)
+IF(N4090&lt;=2,2,0)
+IF(L4090&gt;=4,2,0)
+IF(M4090&gt;=2,1,0)
+IF(H4090&gt;=_xlfn.PERCENTILE.INC($H$2:$H$10001,0.75),1,0)</f>
        <v>1</v>
      </c>
      <c r="S4090" t="str">
        <f>IF(R4090&gt;=7,"High",IF(R4090&gt;=4,"Medium","Low"))</f>
        <v>Low</v>
      </c>
    </row>
    <row r="4091" spans="1:19">
      <c r="A4091" t="s">
        <v>4216</v>
      </c>
      <c r="B4091">
        <v>38</v>
      </c>
      <c r="C4091" t="s">
        <v>112</v>
      </c>
      <c r="D4091" t="s">
        <v>133</v>
      </c>
      <c r="E4091">
        <v>31</v>
      </c>
      <c r="F4091" t="s">
        <v>103</v>
      </c>
      <c r="G4091" t="s">
        <v>110</v>
      </c>
      <c r="H4091" s="5">
        <v>698</v>
      </c>
      <c r="I4091" s="5">
        <v>22015.61</v>
      </c>
      <c r="J4091" t="s">
        <v>115</v>
      </c>
      <c r="K4091" t="s">
        <v>106</v>
      </c>
      <c r="L4091">
        <v>6</v>
      </c>
      <c r="M4091">
        <v>2</v>
      </c>
      <c r="N4091">
        <v>2</v>
      </c>
      <c r="O4091" s="6">
        <v>0</v>
      </c>
      <c r="P4091" t="s">
        <v>107</v>
      </c>
      <c r="Q4091" t="s">
        <v>106</v>
      </c>
      <c r="R4091">
        <f>IF(F4091="Monthly",2,0)
+IF(E4091&lt;=6,2,0)
+IF(N4091&lt;=2,2,0)
+IF(L4091&gt;=4,2,0)
+IF(M4091&gt;=2,1,0)
+IF(H4091&gt;=_xlfn.PERCENTILE.INC($H$2:$H$10001,0.75),1,0)</f>
        <v>7</v>
      </c>
      <c r="S4091" t="str">
        <f>IF(R4091&gt;=7,"High",IF(R4091&gt;=4,"Medium","Low"))</f>
        <v>High</v>
      </c>
    </row>
    <row r="4092" spans="1:19">
      <c r="A4092" t="s">
        <v>4217</v>
      </c>
      <c r="B4092">
        <v>33</v>
      </c>
      <c r="C4092" t="s">
        <v>101</v>
      </c>
      <c r="D4092" t="s">
        <v>102</v>
      </c>
      <c r="E4092">
        <v>29</v>
      </c>
      <c r="F4092" t="s">
        <v>121</v>
      </c>
      <c r="G4092" t="s">
        <v>104</v>
      </c>
      <c r="H4092" s="5">
        <v>538</v>
      </c>
      <c r="I4092" s="5">
        <v>15299.11</v>
      </c>
      <c r="J4092" t="s">
        <v>105</v>
      </c>
      <c r="K4092" t="s">
        <v>106</v>
      </c>
      <c r="L4092">
        <v>1</v>
      </c>
      <c r="M4092">
        <v>0</v>
      </c>
      <c r="N4092">
        <v>5</v>
      </c>
      <c r="O4092" s="6">
        <v>0</v>
      </c>
      <c r="P4092" t="s">
        <v>107</v>
      </c>
      <c r="Q4092" t="s">
        <v>107</v>
      </c>
      <c r="R4092">
        <f>IF(F4092="Monthly",2,0)
+IF(E4092&lt;=6,2,0)
+IF(N4092&lt;=2,2,0)
+IF(L4092&gt;=4,2,0)
+IF(M4092&gt;=2,1,0)
+IF(H4092&gt;=_xlfn.PERCENTILE.INC($H$2:$H$10001,0.75),1,0)</f>
        <v>0</v>
      </c>
      <c r="S4092" t="str">
        <f>IF(R4092&gt;=7,"High",IF(R4092&gt;=4,"Medium","Low"))</f>
        <v>Low</v>
      </c>
    </row>
    <row r="4093" spans="1:19">
      <c r="A4093" t="s">
        <v>4218</v>
      </c>
      <c r="B4093">
        <v>18</v>
      </c>
      <c r="C4093" t="s">
        <v>112</v>
      </c>
      <c r="D4093" t="s">
        <v>128</v>
      </c>
      <c r="E4093">
        <v>44</v>
      </c>
      <c r="F4093" t="s">
        <v>103</v>
      </c>
      <c r="G4093" t="s">
        <v>104</v>
      </c>
      <c r="H4093" s="5">
        <v>426</v>
      </c>
      <c r="I4093" s="5">
        <v>18577.509999999998</v>
      </c>
      <c r="J4093" t="s">
        <v>105</v>
      </c>
      <c r="K4093" t="s">
        <v>107</v>
      </c>
      <c r="L4093">
        <v>3</v>
      </c>
      <c r="M4093">
        <v>2</v>
      </c>
      <c r="N4093">
        <v>4</v>
      </c>
      <c r="O4093" s="6">
        <v>0</v>
      </c>
      <c r="P4093" t="s">
        <v>106</v>
      </c>
      <c r="Q4093" t="s">
        <v>106</v>
      </c>
      <c r="R4093">
        <f>IF(F4093="Monthly",2,0)
+IF(E4093&lt;=6,2,0)
+IF(N4093&lt;=2,2,0)
+IF(L4093&gt;=4,2,0)
+IF(M4093&gt;=2,1,0)
+IF(H4093&gt;=_xlfn.PERCENTILE.INC($H$2:$H$10001,0.75),1,0)</f>
        <v>3</v>
      </c>
      <c r="S4093" t="str">
        <f>IF(R4093&gt;=7,"High",IF(R4093&gt;=4,"Medium","Low"))</f>
        <v>Low</v>
      </c>
    </row>
    <row r="4094" spans="1:19">
      <c r="A4094" t="s">
        <v>4219</v>
      </c>
      <c r="B4094">
        <v>41</v>
      </c>
      <c r="C4094" t="s">
        <v>101</v>
      </c>
      <c r="D4094" t="s">
        <v>102</v>
      </c>
      <c r="E4094">
        <v>61</v>
      </c>
      <c r="F4094" t="s">
        <v>109</v>
      </c>
      <c r="G4094" t="s">
        <v>110</v>
      </c>
      <c r="H4094" s="5">
        <v>696</v>
      </c>
      <c r="I4094" s="5">
        <v>43437.71</v>
      </c>
      <c r="J4094" t="s">
        <v>115</v>
      </c>
      <c r="K4094" t="s">
        <v>106</v>
      </c>
      <c r="L4094">
        <v>2</v>
      </c>
      <c r="M4094">
        <v>0</v>
      </c>
      <c r="N4094">
        <v>5</v>
      </c>
      <c r="O4094" s="6">
        <v>0</v>
      </c>
      <c r="P4094" t="s">
        <v>107</v>
      </c>
      <c r="Q4094" t="s">
        <v>107</v>
      </c>
      <c r="R4094">
        <f>IF(F4094="Monthly",2,0)
+IF(E4094&lt;=6,2,0)
+IF(N4094&lt;=2,2,0)
+IF(L4094&gt;=4,2,0)
+IF(M4094&gt;=2,1,0)
+IF(H4094&gt;=_xlfn.PERCENTILE.INC($H$2:$H$10001,0.75),1,0)</f>
        <v>0</v>
      </c>
      <c r="S4094" t="str">
        <f>IF(R4094&gt;=7,"High",IF(R4094&gt;=4,"Medium","Low"))</f>
        <v>Low</v>
      </c>
    </row>
    <row r="4095" spans="1:19">
      <c r="A4095" t="s">
        <v>4220</v>
      </c>
      <c r="B4095">
        <v>24</v>
      </c>
      <c r="C4095" t="s">
        <v>101</v>
      </c>
      <c r="D4095" t="s">
        <v>102</v>
      </c>
      <c r="E4095">
        <v>11</v>
      </c>
      <c r="F4095" t="s">
        <v>103</v>
      </c>
      <c r="G4095" t="s">
        <v>110</v>
      </c>
      <c r="H4095" s="5">
        <v>673</v>
      </c>
      <c r="I4095" s="5">
        <v>7421.3</v>
      </c>
      <c r="J4095" t="s">
        <v>140</v>
      </c>
      <c r="K4095" t="s">
        <v>106</v>
      </c>
      <c r="L4095">
        <v>1</v>
      </c>
      <c r="M4095">
        <v>0</v>
      </c>
      <c r="N4095">
        <v>5</v>
      </c>
      <c r="O4095" s="6">
        <v>0</v>
      </c>
      <c r="P4095" t="s">
        <v>107</v>
      </c>
      <c r="Q4095" t="s">
        <v>107</v>
      </c>
      <c r="R4095">
        <f>IF(F4095="Monthly",2,0)
+IF(E4095&lt;=6,2,0)
+IF(N4095&lt;=2,2,0)
+IF(L4095&gt;=4,2,0)
+IF(M4095&gt;=2,1,0)
+IF(H4095&gt;=_xlfn.PERCENTILE.INC($H$2:$H$10001,0.75),1,0)</f>
        <v>2</v>
      </c>
      <c r="S4095" t="str">
        <f>IF(R4095&gt;=7,"High",IF(R4095&gt;=4,"Medium","Low"))</f>
        <v>Low</v>
      </c>
    </row>
    <row r="4096" spans="1:19">
      <c r="A4096" t="s">
        <v>4221</v>
      </c>
      <c r="B4096">
        <v>27</v>
      </c>
      <c r="C4096" t="s">
        <v>101</v>
      </c>
      <c r="D4096" t="s">
        <v>137</v>
      </c>
      <c r="E4096">
        <v>35</v>
      </c>
      <c r="F4096" t="s">
        <v>109</v>
      </c>
      <c r="G4096" t="s">
        <v>104</v>
      </c>
      <c r="H4096" s="5">
        <v>485</v>
      </c>
      <c r="I4096" s="5">
        <v>17084.439999999999</v>
      </c>
      <c r="J4096" t="s">
        <v>117</v>
      </c>
      <c r="K4096" t="s">
        <v>107</v>
      </c>
      <c r="L4096">
        <v>0</v>
      </c>
      <c r="M4096">
        <v>0</v>
      </c>
      <c r="N4096">
        <v>5</v>
      </c>
      <c r="O4096" s="6">
        <v>0</v>
      </c>
      <c r="P4096" t="s">
        <v>107</v>
      </c>
      <c r="Q4096" t="s">
        <v>107</v>
      </c>
      <c r="R4096">
        <f>IF(F4096="Monthly",2,0)
+IF(E4096&lt;=6,2,0)
+IF(N4096&lt;=2,2,0)
+IF(L4096&gt;=4,2,0)
+IF(M4096&gt;=2,1,0)
+IF(H4096&gt;=_xlfn.PERCENTILE.INC($H$2:$H$10001,0.75),1,0)</f>
        <v>0</v>
      </c>
      <c r="S4096" t="str">
        <f>IF(R4096&gt;=7,"High",IF(R4096&gt;=4,"Medium","Low"))</f>
        <v>Low</v>
      </c>
    </row>
    <row r="4097" spans="1:19">
      <c r="A4097" t="s">
        <v>4222</v>
      </c>
      <c r="B4097">
        <v>41</v>
      </c>
      <c r="C4097" t="s">
        <v>112</v>
      </c>
      <c r="D4097" t="s">
        <v>133</v>
      </c>
      <c r="E4097">
        <v>58</v>
      </c>
      <c r="F4097" t="s">
        <v>103</v>
      </c>
      <c r="G4097" t="s">
        <v>104</v>
      </c>
      <c r="H4097" s="5">
        <v>417</v>
      </c>
      <c r="I4097" s="5">
        <v>24800.26</v>
      </c>
      <c r="J4097" t="s">
        <v>115</v>
      </c>
      <c r="K4097" t="s">
        <v>106</v>
      </c>
      <c r="L4097">
        <v>10</v>
      </c>
      <c r="M4097">
        <v>5</v>
      </c>
      <c r="N4097">
        <v>1</v>
      </c>
      <c r="O4097" s="6">
        <v>0</v>
      </c>
      <c r="P4097" t="s">
        <v>107</v>
      </c>
      <c r="Q4097" t="s">
        <v>106</v>
      </c>
      <c r="R4097">
        <f>IF(F4097="Monthly",2,0)
+IF(E4097&lt;=6,2,0)
+IF(N4097&lt;=2,2,0)
+IF(L4097&gt;=4,2,0)
+IF(M4097&gt;=2,1,0)
+IF(H4097&gt;=_xlfn.PERCENTILE.INC($H$2:$H$10001,0.75),1,0)</f>
        <v>7</v>
      </c>
      <c r="S4097" t="str">
        <f>IF(R4097&gt;=7,"High",IF(R4097&gt;=4,"Medium","Low"))</f>
        <v>High</v>
      </c>
    </row>
    <row r="4098" spans="1:19">
      <c r="A4098" t="s">
        <v>4223</v>
      </c>
      <c r="B4098">
        <v>41</v>
      </c>
      <c r="C4098" t="s">
        <v>101</v>
      </c>
      <c r="D4098" t="s">
        <v>137</v>
      </c>
      <c r="E4098">
        <v>19</v>
      </c>
      <c r="F4098" t="s">
        <v>109</v>
      </c>
      <c r="G4098" t="s">
        <v>104</v>
      </c>
      <c r="H4098" s="5">
        <v>499</v>
      </c>
      <c r="I4098" s="5">
        <v>9751.1299999999992</v>
      </c>
      <c r="J4098" t="s">
        <v>105</v>
      </c>
      <c r="K4098" t="s">
        <v>106</v>
      </c>
      <c r="L4098">
        <v>0</v>
      </c>
      <c r="M4098">
        <v>0</v>
      </c>
      <c r="N4098">
        <v>5</v>
      </c>
      <c r="O4098" s="6">
        <v>0</v>
      </c>
      <c r="P4098" t="s">
        <v>106</v>
      </c>
      <c r="Q4098" t="s">
        <v>106</v>
      </c>
      <c r="R4098">
        <f>IF(F4098="Monthly",2,0)
+IF(E4098&lt;=6,2,0)
+IF(N4098&lt;=2,2,0)
+IF(L4098&gt;=4,2,0)
+IF(M4098&gt;=2,1,0)
+IF(H4098&gt;=_xlfn.PERCENTILE.INC($H$2:$H$10001,0.75),1,0)</f>
        <v>0</v>
      </c>
      <c r="S4098" t="str">
        <f>IF(R4098&gt;=7,"High",IF(R4098&gt;=4,"Medium","Low"))</f>
        <v>Low</v>
      </c>
    </row>
    <row r="4099" spans="1:19">
      <c r="A4099" t="s">
        <v>4224</v>
      </c>
      <c r="B4099">
        <v>40</v>
      </c>
      <c r="C4099" t="s">
        <v>101</v>
      </c>
      <c r="D4099" t="s">
        <v>102</v>
      </c>
      <c r="E4099">
        <v>29</v>
      </c>
      <c r="F4099" t="s">
        <v>103</v>
      </c>
      <c r="G4099" t="s">
        <v>110</v>
      </c>
      <c r="H4099" s="5">
        <v>728</v>
      </c>
      <c r="I4099" s="5">
        <v>20840.54</v>
      </c>
      <c r="J4099" t="s">
        <v>115</v>
      </c>
      <c r="K4099" t="s">
        <v>106</v>
      </c>
      <c r="L4099">
        <v>1</v>
      </c>
      <c r="M4099">
        <v>0</v>
      </c>
      <c r="N4099">
        <v>5</v>
      </c>
      <c r="O4099" s="6">
        <v>0</v>
      </c>
      <c r="P4099" t="s">
        <v>107</v>
      </c>
      <c r="Q4099" t="s">
        <v>106</v>
      </c>
      <c r="R4099">
        <f>IF(F4099="Monthly",2,0)
+IF(E4099&lt;=6,2,0)
+IF(N4099&lt;=2,2,0)
+IF(L4099&gt;=4,2,0)
+IF(M4099&gt;=2,1,0)
+IF(H4099&gt;=_xlfn.PERCENTILE.INC($H$2:$H$10001,0.75),1,0)</f>
        <v>2</v>
      </c>
      <c r="S4099" t="str">
        <f>IF(R4099&gt;=7,"High",IF(R4099&gt;=4,"Medium","Low"))</f>
        <v>Low</v>
      </c>
    </row>
    <row r="4100" spans="1:19">
      <c r="A4100" t="s">
        <v>4225</v>
      </c>
      <c r="B4100">
        <v>41</v>
      </c>
      <c r="C4100" t="s">
        <v>112</v>
      </c>
      <c r="D4100" t="s">
        <v>159</v>
      </c>
      <c r="E4100">
        <v>62</v>
      </c>
      <c r="F4100" t="s">
        <v>109</v>
      </c>
      <c r="G4100" t="s">
        <v>110</v>
      </c>
      <c r="H4100" s="5">
        <v>750</v>
      </c>
      <c r="I4100" s="5">
        <v>44797.17</v>
      </c>
      <c r="J4100" t="s">
        <v>134</v>
      </c>
      <c r="K4100" t="s">
        <v>106</v>
      </c>
      <c r="L4100">
        <v>2</v>
      </c>
      <c r="M4100">
        <v>2</v>
      </c>
      <c r="N4100">
        <v>3</v>
      </c>
      <c r="O4100" s="6">
        <v>5</v>
      </c>
      <c r="P4100" t="s">
        <v>107</v>
      </c>
      <c r="Q4100" t="s">
        <v>107</v>
      </c>
      <c r="R4100">
        <f>IF(F4100="Monthly",2,0)
+IF(E4100&lt;=6,2,0)
+IF(N4100&lt;=2,2,0)
+IF(L4100&gt;=4,2,0)
+IF(M4100&gt;=2,1,0)
+IF(H4100&gt;=_xlfn.PERCENTILE.INC($H$2:$H$10001,0.75),1,0)</f>
        <v>1</v>
      </c>
      <c r="S4100" t="str">
        <f>IF(R4100&gt;=7,"High",IF(R4100&gt;=4,"Medium","Low"))</f>
        <v>Low</v>
      </c>
    </row>
    <row r="4101" spans="1:19">
      <c r="A4101" t="s">
        <v>4226</v>
      </c>
      <c r="B4101">
        <v>32</v>
      </c>
      <c r="C4101" t="s">
        <v>112</v>
      </c>
      <c r="D4101" t="s">
        <v>137</v>
      </c>
      <c r="E4101">
        <v>48</v>
      </c>
      <c r="F4101" t="s">
        <v>103</v>
      </c>
      <c r="G4101" t="s">
        <v>104</v>
      </c>
      <c r="H4101" s="5">
        <v>508</v>
      </c>
      <c r="I4101" s="5">
        <v>24018.05</v>
      </c>
      <c r="J4101" t="s">
        <v>117</v>
      </c>
      <c r="K4101" t="s">
        <v>107</v>
      </c>
      <c r="L4101">
        <v>2</v>
      </c>
      <c r="M4101">
        <v>0</v>
      </c>
      <c r="N4101">
        <v>5</v>
      </c>
      <c r="O4101" s="6">
        <v>0</v>
      </c>
      <c r="P4101" t="s">
        <v>107</v>
      </c>
      <c r="Q4101" t="s">
        <v>106</v>
      </c>
      <c r="R4101">
        <f>IF(F4101="Monthly",2,0)
+IF(E4101&lt;=6,2,0)
+IF(N4101&lt;=2,2,0)
+IF(L4101&gt;=4,2,0)
+IF(M4101&gt;=2,1,0)
+IF(H4101&gt;=_xlfn.PERCENTILE.INC($H$2:$H$10001,0.75),1,0)</f>
        <v>2</v>
      </c>
      <c r="S4101" t="str">
        <f>IF(R4101&gt;=7,"High",IF(R4101&gt;=4,"Medium","Low"))</f>
        <v>Low</v>
      </c>
    </row>
    <row r="4102" spans="1:19">
      <c r="A4102" t="s">
        <v>4227</v>
      </c>
      <c r="B4102">
        <v>39</v>
      </c>
      <c r="C4102" t="s">
        <v>112</v>
      </c>
      <c r="D4102" t="s">
        <v>137</v>
      </c>
      <c r="E4102">
        <v>32</v>
      </c>
      <c r="F4102" t="s">
        <v>103</v>
      </c>
      <c r="G4102" t="s">
        <v>110</v>
      </c>
      <c r="H4102" s="5">
        <v>686</v>
      </c>
      <c r="I4102" s="5">
        <v>22443.85</v>
      </c>
      <c r="J4102" t="s">
        <v>117</v>
      </c>
      <c r="K4102" t="s">
        <v>106</v>
      </c>
      <c r="L4102">
        <v>0</v>
      </c>
      <c r="M4102">
        <v>0</v>
      </c>
      <c r="N4102">
        <v>5</v>
      </c>
      <c r="O4102" s="6">
        <v>0</v>
      </c>
      <c r="P4102" t="s">
        <v>107</v>
      </c>
      <c r="Q4102" t="s">
        <v>107</v>
      </c>
      <c r="R4102">
        <f>IF(F4102="Monthly",2,0)
+IF(E4102&lt;=6,2,0)
+IF(N4102&lt;=2,2,0)
+IF(L4102&gt;=4,2,0)
+IF(M4102&gt;=2,1,0)
+IF(H4102&gt;=_xlfn.PERCENTILE.INC($H$2:$H$10001,0.75),1,0)</f>
        <v>2</v>
      </c>
      <c r="S4102" t="str">
        <f>IF(R4102&gt;=7,"High",IF(R4102&gt;=4,"Medium","Low"))</f>
        <v>Low</v>
      </c>
    </row>
    <row r="4103" spans="1:19">
      <c r="A4103" t="s">
        <v>4228</v>
      </c>
      <c r="B4103">
        <v>51</v>
      </c>
      <c r="C4103" t="s">
        <v>112</v>
      </c>
      <c r="D4103" t="s">
        <v>133</v>
      </c>
      <c r="E4103">
        <v>25</v>
      </c>
      <c r="F4103" t="s">
        <v>103</v>
      </c>
      <c r="G4103" t="s">
        <v>129</v>
      </c>
      <c r="H4103" s="5">
        <v>1010</v>
      </c>
      <c r="I4103" s="5">
        <v>25595.49</v>
      </c>
      <c r="J4103" t="s">
        <v>140</v>
      </c>
      <c r="K4103" t="s">
        <v>106</v>
      </c>
      <c r="L4103">
        <v>0</v>
      </c>
      <c r="M4103">
        <v>0</v>
      </c>
      <c r="N4103">
        <v>5</v>
      </c>
      <c r="O4103" s="6">
        <v>0</v>
      </c>
      <c r="P4103" t="s">
        <v>107</v>
      </c>
      <c r="Q4103" t="s">
        <v>107</v>
      </c>
      <c r="R4103">
        <f>IF(F4103="Monthly",2,0)
+IF(E4103&lt;=6,2,0)
+IF(N4103&lt;=2,2,0)
+IF(L4103&gt;=4,2,0)
+IF(M4103&gt;=2,1,0)
+IF(H4103&gt;=_xlfn.PERCENTILE.INC($H$2:$H$10001,0.75),1,0)</f>
        <v>3</v>
      </c>
      <c r="S4103" t="str">
        <f>IF(R4103&gt;=7,"High",IF(R4103&gt;=4,"Medium","Low"))</f>
        <v>Low</v>
      </c>
    </row>
    <row r="4104" spans="1:19">
      <c r="A4104" t="s">
        <v>4229</v>
      </c>
      <c r="B4104">
        <v>32</v>
      </c>
      <c r="C4104" t="s">
        <v>101</v>
      </c>
      <c r="D4104" t="s">
        <v>159</v>
      </c>
      <c r="E4104">
        <v>25</v>
      </c>
      <c r="F4104" t="s">
        <v>103</v>
      </c>
      <c r="G4104" t="s">
        <v>104</v>
      </c>
      <c r="H4104" s="5">
        <v>486</v>
      </c>
      <c r="I4104" s="5">
        <v>12276.12</v>
      </c>
      <c r="J4104" t="s">
        <v>117</v>
      </c>
      <c r="K4104" t="s">
        <v>106</v>
      </c>
      <c r="L4104">
        <v>2</v>
      </c>
      <c r="M4104">
        <v>1</v>
      </c>
      <c r="N4104">
        <v>5</v>
      </c>
      <c r="O4104" s="6">
        <v>0</v>
      </c>
      <c r="P4104" t="s">
        <v>106</v>
      </c>
      <c r="Q4104" t="s">
        <v>106</v>
      </c>
      <c r="R4104">
        <f>IF(F4104="Monthly",2,0)
+IF(E4104&lt;=6,2,0)
+IF(N4104&lt;=2,2,0)
+IF(L4104&gt;=4,2,0)
+IF(M4104&gt;=2,1,0)
+IF(H4104&gt;=_xlfn.PERCENTILE.INC($H$2:$H$10001,0.75),1,0)</f>
        <v>2</v>
      </c>
      <c r="S4104" t="str">
        <f>IF(R4104&gt;=7,"High",IF(R4104&gt;=4,"Medium","Low"))</f>
        <v>Low</v>
      </c>
    </row>
    <row r="4105" spans="1:19">
      <c r="A4105" t="s">
        <v>4230</v>
      </c>
      <c r="B4105">
        <v>45</v>
      </c>
      <c r="C4105" t="s">
        <v>101</v>
      </c>
      <c r="D4105" t="s">
        <v>128</v>
      </c>
      <c r="E4105">
        <v>64</v>
      </c>
      <c r="F4105" t="s">
        <v>103</v>
      </c>
      <c r="G4105" t="s">
        <v>104</v>
      </c>
      <c r="H4105" s="5">
        <v>539</v>
      </c>
      <c r="I4105" s="5">
        <v>35351.58</v>
      </c>
      <c r="J4105" t="s">
        <v>134</v>
      </c>
      <c r="K4105" t="s">
        <v>106</v>
      </c>
      <c r="L4105">
        <v>1</v>
      </c>
      <c r="M4105">
        <v>0</v>
      </c>
      <c r="N4105">
        <v>5</v>
      </c>
      <c r="O4105" s="6">
        <v>0</v>
      </c>
      <c r="P4105" t="s">
        <v>107</v>
      </c>
      <c r="Q4105" t="s">
        <v>107</v>
      </c>
      <c r="R4105">
        <f>IF(F4105="Monthly",2,0)
+IF(E4105&lt;=6,2,0)
+IF(N4105&lt;=2,2,0)
+IF(L4105&gt;=4,2,0)
+IF(M4105&gt;=2,1,0)
+IF(H4105&gt;=_xlfn.PERCENTILE.INC($H$2:$H$10001,0.75),1,0)</f>
        <v>2</v>
      </c>
      <c r="S4105" t="str">
        <f>IF(R4105&gt;=7,"High",IF(R4105&gt;=4,"Medium","Low"))</f>
        <v>Low</v>
      </c>
    </row>
    <row r="4106" spans="1:19">
      <c r="A4106" t="s">
        <v>4231</v>
      </c>
      <c r="B4106">
        <v>34</v>
      </c>
      <c r="C4106" t="s">
        <v>101</v>
      </c>
      <c r="D4106" t="s">
        <v>102</v>
      </c>
      <c r="E4106">
        <v>49</v>
      </c>
      <c r="F4106" t="s">
        <v>103</v>
      </c>
      <c r="G4106" t="s">
        <v>110</v>
      </c>
      <c r="H4106" s="5">
        <v>812</v>
      </c>
      <c r="I4106" s="5">
        <v>38762.120000000003</v>
      </c>
      <c r="J4106" t="s">
        <v>140</v>
      </c>
      <c r="K4106" t="s">
        <v>106</v>
      </c>
      <c r="L4106">
        <v>2</v>
      </c>
      <c r="M4106">
        <v>1</v>
      </c>
      <c r="N4106">
        <v>5</v>
      </c>
      <c r="O4106" s="6">
        <v>0</v>
      </c>
      <c r="P4106" t="s">
        <v>107</v>
      </c>
      <c r="Q4106" t="s">
        <v>107</v>
      </c>
      <c r="R4106">
        <f>IF(F4106="Monthly",2,0)
+IF(E4106&lt;=6,2,0)
+IF(N4106&lt;=2,2,0)
+IF(L4106&gt;=4,2,0)
+IF(M4106&gt;=2,1,0)
+IF(H4106&gt;=_xlfn.PERCENTILE.INC($H$2:$H$10001,0.75),1,0)</f>
        <v>3</v>
      </c>
      <c r="S4106" t="str">
        <f>IF(R4106&gt;=7,"High",IF(R4106&gt;=4,"Medium","Low"))</f>
        <v>Low</v>
      </c>
    </row>
    <row r="4107" spans="1:19">
      <c r="A4107" t="s">
        <v>4232</v>
      </c>
      <c r="B4107">
        <v>47</v>
      </c>
      <c r="C4107" t="s">
        <v>112</v>
      </c>
      <c r="D4107" t="s">
        <v>102</v>
      </c>
      <c r="E4107">
        <v>15</v>
      </c>
      <c r="F4107" t="s">
        <v>103</v>
      </c>
      <c r="G4107" t="s">
        <v>129</v>
      </c>
      <c r="H4107" s="5">
        <v>1064</v>
      </c>
      <c r="I4107" s="5">
        <v>16386.73</v>
      </c>
      <c r="J4107" t="s">
        <v>134</v>
      </c>
      <c r="K4107" t="s">
        <v>106</v>
      </c>
      <c r="L4107">
        <v>2</v>
      </c>
      <c r="M4107">
        <v>0</v>
      </c>
      <c r="N4107">
        <v>4</v>
      </c>
      <c r="O4107" s="6">
        <v>0</v>
      </c>
      <c r="P4107" t="s">
        <v>106</v>
      </c>
      <c r="Q4107" t="s">
        <v>107</v>
      </c>
      <c r="R4107">
        <f>IF(F4107="Monthly",2,0)
+IF(E4107&lt;=6,2,0)
+IF(N4107&lt;=2,2,0)
+IF(L4107&gt;=4,2,0)
+IF(M4107&gt;=2,1,0)
+IF(H4107&gt;=_xlfn.PERCENTILE.INC($H$2:$H$10001,0.75),1,0)</f>
        <v>3</v>
      </c>
      <c r="S4107" t="str">
        <f>IF(R4107&gt;=7,"High",IF(R4107&gt;=4,"Medium","Low"))</f>
        <v>Low</v>
      </c>
    </row>
    <row r="4108" spans="1:19">
      <c r="A4108" t="s">
        <v>4233</v>
      </c>
      <c r="B4108">
        <v>29</v>
      </c>
      <c r="C4108" t="s">
        <v>112</v>
      </c>
      <c r="D4108" t="s">
        <v>131</v>
      </c>
      <c r="E4108">
        <v>38</v>
      </c>
      <c r="F4108" t="s">
        <v>109</v>
      </c>
      <c r="G4108" t="s">
        <v>104</v>
      </c>
      <c r="H4108" s="5">
        <v>460</v>
      </c>
      <c r="I4108" s="5">
        <v>17252.86</v>
      </c>
      <c r="J4108" t="s">
        <v>117</v>
      </c>
      <c r="K4108" t="s">
        <v>106</v>
      </c>
      <c r="L4108">
        <v>2</v>
      </c>
      <c r="M4108">
        <v>0</v>
      </c>
      <c r="N4108">
        <v>5</v>
      </c>
      <c r="O4108" s="6">
        <v>0</v>
      </c>
      <c r="P4108" t="s">
        <v>107</v>
      </c>
      <c r="Q4108" t="s">
        <v>107</v>
      </c>
      <c r="R4108">
        <f>IF(F4108="Monthly",2,0)
+IF(E4108&lt;=6,2,0)
+IF(N4108&lt;=2,2,0)
+IF(L4108&gt;=4,2,0)
+IF(M4108&gt;=2,1,0)
+IF(H4108&gt;=_xlfn.PERCENTILE.INC($H$2:$H$10001,0.75),1,0)</f>
        <v>0</v>
      </c>
      <c r="S4108" t="str">
        <f>IF(R4108&gt;=7,"High",IF(R4108&gt;=4,"Medium","Low"))</f>
        <v>Low</v>
      </c>
    </row>
    <row r="4109" spans="1:19">
      <c r="A4109" t="s">
        <v>4234</v>
      </c>
      <c r="B4109">
        <v>31</v>
      </c>
      <c r="C4109" t="s">
        <v>101</v>
      </c>
      <c r="D4109" t="s">
        <v>137</v>
      </c>
      <c r="E4109">
        <v>19</v>
      </c>
      <c r="F4109" t="s">
        <v>103</v>
      </c>
      <c r="G4109" t="s">
        <v>104</v>
      </c>
      <c r="H4109" s="5">
        <v>459</v>
      </c>
      <c r="I4109" s="5">
        <v>8673.43</v>
      </c>
      <c r="J4109" t="s">
        <v>134</v>
      </c>
      <c r="K4109" t="s">
        <v>107</v>
      </c>
      <c r="L4109">
        <v>2</v>
      </c>
      <c r="M4109">
        <v>1</v>
      </c>
      <c r="N4109">
        <v>4</v>
      </c>
      <c r="O4109" s="6">
        <v>0</v>
      </c>
      <c r="P4109" t="s">
        <v>107</v>
      </c>
      <c r="Q4109" t="s">
        <v>107</v>
      </c>
      <c r="R4109">
        <f>IF(F4109="Monthly",2,0)
+IF(E4109&lt;=6,2,0)
+IF(N4109&lt;=2,2,0)
+IF(L4109&gt;=4,2,0)
+IF(M4109&gt;=2,1,0)
+IF(H4109&gt;=_xlfn.PERCENTILE.INC($H$2:$H$10001,0.75),1,0)</f>
        <v>2</v>
      </c>
      <c r="S4109" t="str">
        <f>IF(R4109&gt;=7,"High",IF(R4109&gt;=4,"Medium","Low"))</f>
        <v>Low</v>
      </c>
    </row>
    <row r="4110" spans="1:19">
      <c r="A4110" t="s">
        <v>4235</v>
      </c>
      <c r="B4110">
        <v>40</v>
      </c>
      <c r="C4110" t="s">
        <v>112</v>
      </c>
      <c r="D4110" t="s">
        <v>131</v>
      </c>
      <c r="E4110">
        <v>14</v>
      </c>
      <c r="F4110" t="s">
        <v>103</v>
      </c>
      <c r="G4110" t="s">
        <v>129</v>
      </c>
      <c r="H4110" s="5">
        <v>1025</v>
      </c>
      <c r="I4110" s="5">
        <v>14412.86</v>
      </c>
      <c r="J4110" t="s">
        <v>134</v>
      </c>
      <c r="K4110" t="s">
        <v>106</v>
      </c>
      <c r="L4110">
        <v>0</v>
      </c>
      <c r="M4110">
        <v>0</v>
      </c>
      <c r="N4110">
        <v>5</v>
      </c>
      <c r="O4110" s="6">
        <v>0</v>
      </c>
      <c r="P4110" t="s">
        <v>107</v>
      </c>
      <c r="Q4110" t="s">
        <v>106</v>
      </c>
      <c r="R4110">
        <f>IF(F4110="Monthly",2,0)
+IF(E4110&lt;=6,2,0)
+IF(N4110&lt;=2,2,0)
+IF(L4110&gt;=4,2,0)
+IF(M4110&gt;=2,1,0)
+IF(H4110&gt;=_xlfn.PERCENTILE.INC($H$2:$H$10001,0.75),1,0)</f>
        <v>3</v>
      </c>
      <c r="S4110" t="str">
        <f>IF(R4110&gt;=7,"High",IF(R4110&gt;=4,"Medium","Low"))</f>
        <v>Low</v>
      </c>
    </row>
    <row r="4111" spans="1:19">
      <c r="A4111" t="s">
        <v>4236</v>
      </c>
      <c r="B4111">
        <v>31</v>
      </c>
      <c r="C4111" t="s">
        <v>101</v>
      </c>
      <c r="D4111" t="s">
        <v>119</v>
      </c>
      <c r="E4111">
        <v>27</v>
      </c>
      <c r="F4111" t="s">
        <v>121</v>
      </c>
      <c r="G4111" t="s">
        <v>129</v>
      </c>
      <c r="H4111" s="5">
        <v>1015</v>
      </c>
      <c r="I4111" s="5">
        <v>23435.68</v>
      </c>
      <c r="J4111" t="s">
        <v>140</v>
      </c>
      <c r="K4111" t="s">
        <v>106</v>
      </c>
      <c r="L4111">
        <v>0</v>
      </c>
      <c r="M4111">
        <v>0</v>
      </c>
      <c r="N4111">
        <v>4</v>
      </c>
      <c r="O4111" s="6">
        <v>15</v>
      </c>
      <c r="P4111" t="s">
        <v>107</v>
      </c>
      <c r="Q4111" t="s">
        <v>107</v>
      </c>
      <c r="R4111">
        <f>IF(F4111="Monthly",2,0)
+IF(E4111&lt;=6,2,0)
+IF(N4111&lt;=2,2,0)
+IF(L4111&gt;=4,2,0)
+IF(M4111&gt;=2,1,0)
+IF(H4111&gt;=_xlfn.PERCENTILE.INC($H$2:$H$10001,0.75),1,0)</f>
        <v>1</v>
      </c>
      <c r="S4111" t="str">
        <f>IF(R4111&gt;=7,"High",IF(R4111&gt;=4,"Medium","Low"))</f>
        <v>Low</v>
      </c>
    </row>
    <row r="4112" spans="1:19">
      <c r="A4112" t="s">
        <v>4237</v>
      </c>
      <c r="B4112">
        <v>27</v>
      </c>
      <c r="C4112" t="s">
        <v>112</v>
      </c>
      <c r="D4112" t="s">
        <v>123</v>
      </c>
      <c r="E4112">
        <v>33</v>
      </c>
      <c r="F4112" t="s">
        <v>103</v>
      </c>
      <c r="G4112" t="s">
        <v>129</v>
      </c>
      <c r="H4112" s="5">
        <v>1032</v>
      </c>
      <c r="I4112" s="5">
        <v>33861.46</v>
      </c>
      <c r="J4112" t="s">
        <v>134</v>
      </c>
      <c r="K4112" t="s">
        <v>106</v>
      </c>
      <c r="L4112">
        <v>0</v>
      </c>
      <c r="M4112">
        <v>0</v>
      </c>
      <c r="N4112">
        <v>4</v>
      </c>
      <c r="O4112" s="6">
        <v>0</v>
      </c>
      <c r="P4112" t="s">
        <v>107</v>
      </c>
      <c r="Q4112" t="s">
        <v>106</v>
      </c>
      <c r="R4112">
        <f>IF(F4112="Monthly",2,0)
+IF(E4112&lt;=6,2,0)
+IF(N4112&lt;=2,2,0)
+IF(L4112&gt;=4,2,0)
+IF(M4112&gt;=2,1,0)
+IF(H4112&gt;=_xlfn.PERCENTILE.INC($H$2:$H$10001,0.75),1,0)</f>
        <v>3</v>
      </c>
      <c r="S4112" t="str">
        <f>IF(R4112&gt;=7,"High",IF(R4112&gt;=4,"Medium","Low"))</f>
        <v>Low</v>
      </c>
    </row>
    <row r="4113" spans="1:19">
      <c r="A4113" t="s">
        <v>4238</v>
      </c>
      <c r="B4113">
        <v>58</v>
      </c>
      <c r="C4113" t="s">
        <v>101</v>
      </c>
      <c r="D4113" t="s">
        <v>159</v>
      </c>
      <c r="E4113">
        <v>42</v>
      </c>
      <c r="F4113" t="s">
        <v>103</v>
      </c>
      <c r="G4113" t="s">
        <v>110</v>
      </c>
      <c r="H4113" s="5">
        <v>642</v>
      </c>
      <c r="I4113" s="5">
        <v>26994.55</v>
      </c>
      <c r="J4113" t="s">
        <v>117</v>
      </c>
      <c r="K4113" t="s">
        <v>106</v>
      </c>
      <c r="L4113">
        <v>1</v>
      </c>
      <c r="M4113">
        <v>0</v>
      </c>
      <c r="N4113">
        <v>5</v>
      </c>
      <c r="O4113" s="6">
        <v>0</v>
      </c>
      <c r="P4113" t="s">
        <v>107</v>
      </c>
      <c r="Q4113" t="s">
        <v>106</v>
      </c>
      <c r="R4113">
        <f>IF(F4113="Monthly",2,0)
+IF(E4113&lt;=6,2,0)
+IF(N4113&lt;=2,2,0)
+IF(L4113&gt;=4,2,0)
+IF(M4113&gt;=2,1,0)
+IF(H4113&gt;=_xlfn.PERCENTILE.INC($H$2:$H$10001,0.75),1,0)</f>
        <v>2</v>
      </c>
      <c r="S4113" t="str">
        <f>IF(R4113&gt;=7,"High",IF(R4113&gt;=4,"Medium","Low"))</f>
        <v>Low</v>
      </c>
    </row>
    <row r="4114" spans="1:19">
      <c r="A4114" t="s">
        <v>4239</v>
      </c>
      <c r="B4114">
        <v>39</v>
      </c>
      <c r="C4114" t="s">
        <v>101</v>
      </c>
      <c r="D4114" t="s">
        <v>133</v>
      </c>
      <c r="E4114">
        <v>9</v>
      </c>
      <c r="F4114" t="s">
        <v>103</v>
      </c>
      <c r="G4114" t="s">
        <v>110</v>
      </c>
      <c r="H4114" s="5">
        <v>770</v>
      </c>
      <c r="I4114" s="5">
        <v>6923.12</v>
      </c>
      <c r="J4114" t="s">
        <v>140</v>
      </c>
      <c r="K4114" t="s">
        <v>106</v>
      </c>
      <c r="L4114">
        <v>1</v>
      </c>
      <c r="M4114">
        <v>0</v>
      </c>
      <c r="N4114">
        <v>5</v>
      </c>
      <c r="O4114" s="6">
        <v>0</v>
      </c>
      <c r="P4114" t="s">
        <v>107</v>
      </c>
      <c r="Q4114" t="s">
        <v>106</v>
      </c>
      <c r="R4114">
        <f>IF(F4114="Monthly",2,0)
+IF(E4114&lt;=6,2,0)
+IF(N4114&lt;=2,2,0)
+IF(L4114&gt;=4,2,0)
+IF(M4114&gt;=2,1,0)
+IF(H4114&gt;=_xlfn.PERCENTILE.INC($H$2:$H$10001,0.75),1,0)</f>
        <v>2</v>
      </c>
      <c r="S4114" t="str">
        <f>IF(R4114&gt;=7,"High",IF(R4114&gt;=4,"Medium","Low"))</f>
        <v>Low</v>
      </c>
    </row>
    <row r="4115" spans="1:19">
      <c r="A4115" t="s">
        <v>4240</v>
      </c>
      <c r="B4115">
        <v>44</v>
      </c>
      <c r="C4115" t="s">
        <v>101</v>
      </c>
      <c r="D4115" t="s">
        <v>128</v>
      </c>
      <c r="E4115">
        <v>26</v>
      </c>
      <c r="F4115" t="s">
        <v>103</v>
      </c>
      <c r="G4115" t="s">
        <v>129</v>
      </c>
      <c r="H4115" s="5">
        <v>942</v>
      </c>
      <c r="I4115" s="5">
        <v>25134.400000000001</v>
      </c>
      <c r="J4115" t="s">
        <v>134</v>
      </c>
      <c r="K4115" t="s">
        <v>106</v>
      </c>
      <c r="L4115">
        <v>3</v>
      </c>
      <c r="M4115">
        <v>1</v>
      </c>
      <c r="N4115">
        <v>4</v>
      </c>
      <c r="O4115" s="6">
        <v>0</v>
      </c>
      <c r="P4115" t="s">
        <v>107</v>
      </c>
      <c r="Q4115" t="s">
        <v>107</v>
      </c>
      <c r="R4115">
        <f>IF(F4115="Monthly",2,0)
+IF(E4115&lt;=6,2,0)
+IF(N4115&lt;=2,2,0)
+IF(L4115&gt;=4,2,0)
+IF(M4115&gt;=2,1,0)
+IF(H4115&gt;=_xlfn.PERCENTILE.INC($H$2:$H$10001,0.75),1,0)</f>
        <v>3</v>
      </c>
      <c r="S4115" t="str">
        <f>IF(R4115&gt;=7,"High",IF(R4115&gt;=4,"Medium","Low"))</f>
        <v>Low</v>
      </c>
    </row>
    <row r="4116" spans="1:19">
      <c r="A4116" t="s">
        <v>4241</v>
      </c>
      <c r="B4116">
        <v>25</v>
      </c>
      <c r="C4116" t="s">
        <v>112</v>
      </c>
      <c r="D4116" t="s">
        <v>102</v>
      </c>
      <c r="E4116">
        <v>56</v>
      </c>
      <c r="F4116" t="s">
        <v>103</v>
      </c>
      <c r="G4116" t="s">
        <v>110</v>
      </c>
      <c r="H4116" s="5">
        <v>832</v>
      </c>
      <c r="I4116" s="5">
        <v>46544.84</v>
      </c>
      <c r="J4116" t="s">
        <v>117</v>
      </c>
      <c r="K4116" t="s">
        <v>106</v>
      </c>
      <c r="L4116">
        <v>0</v>
      </c>
      <c r="M4116">
        <v>0</v>
      </c>
      <c r="N4116">
        <v>5</v>
      </c>
      <c r="O4116" s="6">
        <v>0</v>
      </c>
      <c r="P4116" t="s">
        <v>107</v>
      </c>
      <c r="Q4116" t="s">
        <v>106</v>
      </c>
      <c r="R4116">
        <f>IF(F4116="Monthly",2,0)
+IF(E4116&lt;=6,2,0)
+IF(N4116&lt;=2,2,0)
+IF(L4116&gt;=4,2,0)
+IF(M4116&gt;=2,1,0)
+IF(H4116&gt;=_xlfn.PERCENTILE.INC($H$2:$H$10001,0.75),1,0)</f>
        <v>3</v>
      </c>
      <c r="S4116" t="str">
        <f>IF(R4116&gt;=7,"High",IF(R4116&gt;=4,"Medium","Low"))</f>
        <v>Low</v>
      </c>
    </row>
    <row r="4117" spans="1:19">
      <c r="A4117" t="s">
        <v>4242</v>
      </c>
      <c r="B4117">
        <v>37</v>
      </c>
      <c r="C4117" t="s">
        <v>112</v>
      </c>
      <c r="D4117" t="s">
        <v>102</v>
      </c>
      <c r="E4117">
        <v>48</v>
      </c>
      <c r="F4117" t="s">
        <v>121</v>
      </c>
      <c r="G4117" t="s">
        <v>110</v>
      </c>
      <c r="H4117" s="5">
        <v>692</v>
      </c>
      <c r="I4117" s="5">
        <v>29483.98</v>
      </c>
      <c r="J4117" t="s">
        <v>105</v>
      </c>
      <c r="K4117" t="s">
        <v>106</v>
      </c>
      <c r="L4117">
        <v>0</v>
      </c>
      <c r="M4117">
        <v>0</v>
      </c>
      <c r="N4117">
        <v>5</v>
      </c>
      <c r="O4117" s="6">
        <v>10</v>
      </c>
      <c r="P4117" t="s">
        <v>106</v>
      </c>
      <c r="Q4117" t="s">
        <v>107</v>
      </c>
      <c r="R4117">
        <f>IF(F4117="Monthly",2,0)
+IF(E4117&lt;=6,2,0)
+IF(N4117&lt;=2,2,0)
+IF(L4117&gt;=4,2,0)
+IF(M4117&gt;=2,1,0)
+IF(H4117&gt;=_xlfn.PERCENTILE.INC($H$2:$H$10001,0.75),1,0)</f>
        <v>0</v>
      </c>
      <c r="S4117" t="str">
        <f>IF(R4117&gt;=7,"High",IF(R4117&gt;=4,"Medium","Low"))</f>
        <v>Low</v>
      </c>
    </row>
    <row r="4118" spans="1:19">
      <c r="A4118" t="s">
        <v>4243</v>
      </c>
      <c r="B4118">
        <v>44</v>
      </c>
      <c r="C4118" t="s">
        <v>101</v>
      </c>
      <c r="D4118" t="s">
        <v>133</v>
      </c>
      <c r="E4118">
        <v>39</v>
      </c>
      <c r="F4118" t="s">
        <v>103</v>
      </c>
      <c r="G4118" t="s">
        <v>110</v>
      </c>
      <c r="H4118" s="5">
        <v>709</v>
      </c>
      <c r="I4118" s="5">
        <v>27693.9</v>
      </c>
      <c r="J4118" t="s">
        <v>140</v>
      </c>
      <c r="K4118" t="s">
        <v>106</v>
      </c>
      <c r="L4118">
        <v>0</v>
      </c>
      <c r="M4118">
        <v>0</v>
      </c>
      <c r="N4118">
        <v>5</v>
      </c>
      <c r="O4118" s="6">
        <v>0</v>
      </c>
      <c r="P4118" t="s">
        <v>107</v>
      </c>
      <c r="Q4118" t="s">
        <v>107</v>
      </c>
      <c r="R4118">
        <f>IF(F4118="Monthly",2,0)
+IF(E4118&lt;=6,2,0)
+IF(N4118&lt;=2,2,0)
+IF(L4118&gt;=4,2,0)
+IF(M4118&gt;=2,1,0)
+IF(H4118&gt;=_xlfn.PERCENTILE.INC($H$2:$H$10001,0.75),1,0)</f>
        <v>2</v>
      </c>
      <c r="S4118" t="str">
        <f>IF(R4118&gt;=7,"High",IF(R4118&gt;=4,"Medium","Low"))</f>
        <v>Low</v>
      </c>
    </row>
    <row r="4119" spans="1:19">
      <c r="A4119" t="s">
        <v>4244</v>
      </c>
      <c r="B4119">
        <v>34</v>
      </c>
      <c r="C4119" t="s">
        <v>112</v>
      </c>
      <c r="D4119" t="s">
        <v>131</v>
      </c>
      <c r="E4119">
        <v>32</v>
      </c>
      <c r="F4119" t="s">
        <v>103</v>
      </c>
      <c r="G4119" t="s">
        <v>104</v>
      </c>
      <c r="H4119" s="5">
        <v>489</v>
      </c>
      <c r="I4119" s="5">
        <v>15300.22</v>
      </c>
      <c r="J4119" t="s">
        <v>115</v>
      </c>
      <c r="K4119" t="s">
        <v>107</v>
      </c>
      <c r="L4119">
        <v>0</v>
      </c>
      <c r="M4119">
        <v>0</v>
      </c>
      <c r="N4119">
        <v>5</v>
      </c>
      <c r="O4119" s="6">
        <v>0</v>
      </c>
      <c r="P4119" t="s">
        <v>107</v>
      </c>
      <c r="Q4119" t="s">
        <v>107</v>
      </c>
      <c r="R4119">
        <f>IF(F4119="Monthly",2,0)
+IF(E4119&lt;=6,2,0)
+IF(N4119&lt;=2,2,0)
+IF(L4119&gt;=4,2,0)
+IF(M4119&gt;=2,1,0)
+IF(H4119&gt;=_xlfn.PERCENTILE.INC($H$2:$H$10001,0.75),1,0)</f>
        <v>2</v>
      </c>
      <c r="S4119" t="str">
        <f>IF(R4119&gt;=7,"High",IF(R4119&gt;=4,"Medium","Low"))</f>
        <v>Low</v>
      </c>
    </row>
    <row r="4120" spans="1:19">
      <c r="A4120" t="s">
        <v>4245</v>
      </c>
      <c r="B4120">
        <v>18</v>
      </c>
      <c r="C4120" t="s">
        <v>112</v>
      </c>
      <c r="D4120" t="s">
        <v>131</v>
      </c>
      <c r="E4120">
        <v>60</v>
      </c>
      <c r="F4120" t="s">
        <v>103</v>
      </c>
      <c r="G4120" t="s">
        <v>104</v>
      </c>
      <c r="H4120" s="5">
        <v>508</v>
      </c>
      <c r="I4120" s="5">
        <v>30825.52</v>
      </c>
      <c r="J4120" t="s">
        <v>117</v>
      </c>
      <c r="K4120" t="s">
        <v>106</v>
      </c>
      <c r="L4120">
        <v>4</v>
      </c>
      <c r="M4120">
        <v>1</v>
      </c>
      <c r="N4120">
        <v>3</v>
      </c>
      <c r="O4120" s="6">
        <v>0</v>
      </c>
      <c r="P4120" t="s">
        <v>107</v>
      </c>
      <c r="Q4120" t="s">
        <v>107</v>
      </c>
      <c r="R4120">
        <f>IF(F4120="Monthly",2,0)
+IF(E4120&lt;=6,2,0)
+IF(N4120&lt;=2,2,0)
+IF(L4120&gt;=4,2,0)
+IF(M4120&gt;=2,1,0)
+IF(H4120&gt;=_xlfn.PERCENTILE.INC($H$2:$H$10001,0.75),1,0)</f>
        <v>4</v>
      </c>
      <c r="S4120" t="str">
        <f>IF(R4120&gt;=7,"High",IF(R4120&gt;=4,"Medium","Low"))</f>
        <v>Medium</v>
      </c>
    </row>
    <row r="4121" spans="1:19">
      <c r="A4121" t="s">
        <v>4246</v>
      </c>
      <c r="B4121">
        <v>41</v>
      </c>
      <c r="C4121" t="s">
        <v>101</v>
      </c>
      <c r="D4121" t="s">
        <v>137</v>
      </c>
      <c r="E4121">
        <v>38</v>
      </c>
      <c r="F4121" t="s">
        <v>121</v>
      </c>
      <c r="G4121" t="s">
        <v>104</v>
      </c>
      <c r="H4121" s="5">
        <v>452</v>
      </c>
      <c r="I4121" s="5">
        <v>16875.3</v>
      </c>
      <c r="J4121" t="s">
        <v>134</v>
      </c>
      <c r="K4121" t="s">
        <v>106</v>
      </c>
      <c r="L4121">
        <v>3</v>
      </c>
      <c r="M4121">
        <v>2</v>
      </c>
      <c r="N4121">
        <v>3</v>
      </c>
      <c r="O4121" s="6">
        <v>0</v>
      </c>
      <c r="P4121" t="s">
        <v>107</v>
      </c>
      <c r="Q4121" t="s">
        <v>107</v>
      </c>
      <c r="R4121">
        <f>IF(F4121="Monthly",2,0)
+IF(E4121&lt;=6,2,0)
+IF(N4121&lt;=2,2,0)
+IF(L4121&gt;=4,2,0)
+IF(M4121&gt;=2,1,0)
+IF(H4121&gt;=_xlfn.PERCENTILE.INC($H$2:$H$10001,0.75),1,0)</f>
        <v>1</v>
      </c>
      <c r="S4121" t="str">
        <f>IF(R4121&gt;=7,"High",IF(R4121&gt;=4,"Medium","Low"))</f>
        <v>Low</v>
      </c>
    </row>
    <row r="4122" spans="1:19">
      <c r="A4122" t="s">
        <v>4247</v>
      </c>
      <c r="B4122">
        <v>56</v>
      </c>
      <c r="C4122" t="s">
        <v>112</v>
      </c>
      <c r="D4122" t="s">
        <v>133</v>
      </c>
      <c r="E4122">
        <v>32</v>
      </c>
      <c r="F4122" t="s">
        <v>109</v>
      </c>
      <c r="G4122" t="s">
        <v>104</v>
      </c>
      <c r="H4122" s="5">
        <v>446</v>
      </c>
      <c r="I4122" s="5">
        <v>14473.89</v>
      </c>
      <c r="J4122" t="s">
        <v>117</v>
      </c>
      <c r="K4122" t="s">
        <v>107</v>
      </c>
      <c r="L4122">
        <v>0</v>
      </c>
      <c r="M4122">
        <v>0</v>
      </c>
      <c r="N4122">
        <v>5</v>
      </c>
      <c r="O4122" s="6">
        <v>0</v>
      </c>
      <c r="P4122" t="s">
        <v>106</v>
      </c>
      <c r="Q4122" t="s">
        <v>107</v>
      </c>
      <c r="R4122">
        <f>IF(F4122="Monthly",2,0)
+IF(E4122&lt;=6,2,0)
+IF(N4122&lt;=2,2,0)
+IF(L4122&gt;=4,2,0)
+IF(M4122&gt;=2,1,0)
+IF(H4122&gt;=_xlfn.PERCENTILE.INC($H$2:$H$10001,0.75),1,0)</f>
        <v>0</v>
      </c>
      <c r="S4122" t="str">
        <f>IF(R4122&gt;=7,"High",IF(R4122&gt;=4,"Medium","Low"))</f>
        <v>Low</v>
      </c>
    </row>
    <row r="4123" spans="1:19">
      <c r="A4123" t="s">
        <v>4248</v>
      </c>
      <c r="B4123">
        <v>23</v>
      </c>
      <c r="C4123" t="s">
        <v>112</v>
      </c>
      <c r="D4123" t="s">
        <v>128</v>
      </c>
      <c r="E4123">
        <v>11</v>
      </c>
      <c r="F4123" t="s">
        <v>121</v>
      </c>
      <c r="G4123" t="s">
        <v>110</v>
      </c>
      <c r="H4123" s="5">
        <v>790</v>
      </c>
      <c r="I4123" s="5">
        <v>8632.5499999999993</v>
      </c>
      <c r="J4123" t="s">
        <v>134</v>
      </c>
      <c r="K4123" t="s">
        <v>106</v>
      </c>
      <c r="L4123">
        <v>6</v>
      </c>
      <c r="M4123">
        <v>4</v>
      </c>
      <c r="N4123">
        <v>2</v>
      </c>
      <c r="O4123" s="6">
        <v>0</v>
      </c>
      <c r="P4123" t="s">
        <v>107</v>
      </c>
      <c r="Q4123" t="s">
        <v>107</v>
      </c>
      <c r="R4123">
        <f>IF(F4123="Monthly",2,0)
+IF(E4123&lt;=6,2,0)
+IF(N4123&lt;=2,2,0)
+IF(L4123&gt;=4,2,0)
+IF(M4123&gt;=2,1,0)
+IF(H4123&gt;=_xlfn.PERCENTILE.INC($H$2:$H$10001,0.75),1,0)</f>
        <v>5</v>
      </c>
      <c r="S4123" t="str">
        <f>IF(R4123&gt;=7,"High",IF(R4123&gt;=4,"Medium","Low"))</f>
        <v>Medium</v>
      </c>
    </row>
    <row r="4124" spans="1:19">
      <c r="A4124" t="s">
        <v>4249</v>
      </c>
      <c r="B4124">
        <v>34</v>
      </c>
      <c r="C4124" t="s">
        <v>112</v>
      </c>
      <c r="D4124" t="s">
        <v>137</v>
      </c>
      <c r="E4124">
        <v>24</v>
      </c>
      <c r="F4124" t="s">
        <v>109</v>
      </c>
      <c r="G4124" t="s">
        <v>104</v>
      </c>
      <c r="H4124" s="5">
        <v>503</v>
      </c>
      <c r="I4124" s="5">
        <v>12236.79</v>
      </c>
      <c r="J4124" t="s">
        <v>115</v>
      </c>
      <c r="K4124" t="s">
        <v>107</v>
      </c>
      <c r="L4124">
        <v>1</v>
      </c>
      <c r="M4124">
        <v>0</v>
      </c>
      <c r="N4124">
        <v>5</v>
      </c>
      <c r="O4124" s="6">
        <v>0</v>
      </c>
      <c r="P4124" t="s">
        <v>107</v>
      </c>
      <c r="Q4124" t="s">
        <v>107</v>
      </c>
      <c r="R4124">
        <f>IF(F4124="Monthly",2,0)
+IF(E4124&lt;=6,2,0)
+IF(N4124&lt;=2,2,0)
+IF(L4124&gt;=4,2,0)
+IF(M4124&gt;=2,1,0)
+IF(H4124&gt;=_xlfn.PERCENTILE.INC($H$2:$H$10001,0.75),1,0)</f>
        <v>0</v>
      </c>
      <c r="S4124" t="str">
        <f>IF(R4124&gt;=7,"High",IF(R4124&gt;=4,"Medium","Low"))</f>
        <v>Low</v>
      </c>
    </row>
    <row r="4125" spans="1:19">
      <c r="A4125" t="s">
        <v>4250</v>
      </c>
      <c r="B4125">
        <v>25</v>
      </c>
      <c r="C4125" t="s">
        <v>101</v>
      </c>
      <c r="D4125" t="s">
        <v>123</v>
      </c>
      <c r="E4125">
        <v>45</v>
      </c>
      <c r="F4125" t="s">
        <v>121</v>
      </c>
      <c r="G4125" t="s">
        <v>104</v>
      </c>
      <c r="H4125" s="5">
        <v>414</v>
      </c>
      <c r="I4125" s="5">
        <v>16169.44</v>
      </c>
      <c r="J4125" t="s">
        <v>117</v>
      </c>
      <c r="K4125" t="s">
        <v>106</v>
      </c>
      <c r="L4125">
        <v>1</v>
      </c>
      <c r="M4125">
        <v>0</v>
      </c>
      <c r="N4125">
        <v>5</v>
      </c>
      <c r="O4125" s="6">
        <v>15</v>
      </c>
      <c r="P4125" t="s">
        <v>107</v>
      </c>
      <c r="Q4125" t="s">
        <v>107</v>
      </c>
      <c r="R4125">
        <f>IF(F4125="Monthly",2,0)
+IF(E4125&lt;=6,2,0)
+IF(N4125&lt;=2,2,0)
+IF(L4125&gt;=4,2,0)
+IF(M4125&gt;=2,1,0)
+IF(H4125&gt;=_xlfn.PERCENTILE.INC($H$2:$H$10001,0.75),1,0)</f>
        <v>0</v>
      </c>
      <c r="S4125" t="str">
        <f>IF(R4125&gt;=7,"High",IF(R4125&gt;=4,"Medium","Low"))</f>
        <v>Low</v>
      </c>
    </row>
    <row r="4126" spans="1:19">
      <c r="A4126" t="s">
        <v>4251</v>
      </c>
      <c r="B4126">
        <v>20</v>
      </c>
      <c r="C4126" t="s">
        <v>112</v>
      </c>
      <c r="D4126" t="s">
        <v>102</v>
      </c>
      <c r="E4126">
        <v>14</v>
      </c>
      <c r="F4126" t="s">
        <v>103</v>
      </c>
      <c r="G4126" t="s">
        <v>110</v>
      </c>
      <c r="H4126" s="5">
        <v>675</v>
      </c>
      <c r="I4126" s="5">
        <v>9598.2099999999991</v>
      </c>
      <c r="J4126" t="s">
        <v>117</v>
      </c>
      <c r="K4126" t="s">
        <v>106</v>
      </c>
      <c r="L4126">
        <v>1</v>
      </c>
      <c r="M4126">
        <v>0</v>
      </c>
      <c r="N4126">
        <v>5</v>
      </c>
      <c r="O4126" s="6">
        <v>0</v>
      </c>
      <c r="P4126" t="s">
        <v>107</v>
      </c>
      <c r="Q4126" t="s">
        <v>107</v>
      </c>
      <c r="R4126">
        <f>IF(F4126="Monthly",2,0)
+IF(E4126&lt;=6,2,0)
+IF(N4126&lt;=2,2,0)
+IF(L4126&gt;=4,2,0)
+IF(M4126&gt;=2,1,0)
+IF(H4126&gt;=_xlfn.PERCENTILE.INC($H$2:$H$10001,0.75),1,0)</f>
        <v>2</v>
      </c>
      <c r="S4126" t="str">
        <f>IF(R4126&gt;=7,"High",IF(R4126&gt;=4,"Medium","Low"))</f>
        <v>Low</v>
      </c>
    </row>
    <row r="4127" spans="1:19">
      <c r="A4127" t="s">
        <v>4252</v>
      </c>
      <c r="B4127">
        <v>40</v>
      </c>
      <c r="C4127" t="s">
        <v>112</v>
      </c>
      <c r="D4127" t="s">
        <v>131</v>
      </c>
      <c r="E4127">
        <v>24</v>
      </c>
      <c r="F4127" t="s">
        <v>103</v>
      </c>
      <c r="G4127" t="s">
        <v>129</v>
      </c>
      <c r="H4127" s="5">
        <v>1031</v>
      </c>
      <c r="I4127" s="5">
        <v>24457.14</v>
      </c>
      <c r="J4127" t="s">
        <v>105</v>
      </c>
      <c r="K4127" t="s">
        <v>106</v>
      </c>
      <c r="L4127">
        <v>0</v>
      </c>
      <c r="M4127">
        <v>0</v>
      </c>
      <c r="N4127">
        <v>5</v>
      </c>
      <c r="O4127" s="6">
        <v>0</v>
      </c>
      <c r="P4127" t="s">
        <v>107</v>
      </c>
      <c r="Q4127" t="s">
        <v>107</v>
      </c>
      <c r="R4127">
        <f>IF(F4127="Monthly",2,0)
+IF(E4127&lt;=6,2,0)
+IF(N4127&lt;=2,2,0)
+IF(L4127&gt;=4,2,0)
+IF(M4127&gt;=2,1,0)
+IF(H4127&gt;=_xlfn.PERCENTILE.INC($H$2:$H$10001,0.75),1,0)</f>
        <v>3</v>
      </c>
      <c r="S4127" t="str">
        <f>IF(R4127&gt;=7,"High",IF(R4127&gt;=4,"Medium","Low"))</f>
        <v>Low</v>
      </c>
    </row>
    <row r="4128" spans="1:19">
      <c r="A4128" t="s">
        <v>4253</v>
      </c>
      <c r="B4128">
        <v>51</v>
      </c>
      <c r="C4128" t="s">
        <v>101</v>
      </c>
      <c r="D4128" t="s">
        <v>137</v>
      </c>
      <c r="E4128">
        <v>11</v>
      </c>
      <c r="F4128" t="s">
        <v>103</v>
      </c>
      <c r="G4128" t="s">
        <v>110</v>
      </c>
      <c r="H4128" s="5">
        <v>652</v>
      </c>
      <c r="I4128" s="5">
        <v>7230.01</v>
      </c>
      <c r="J4128" t="s">
        <v>117</v>
      </c>
      <c r="K4128" t="s">
        <v>106</v>
      </c>
      <c r="L4128">
        <v>0</v>
      </c>
      <c r="M4128">
        <v>0</v>
      </c>
      <c r="N4128">
        <v>5</v>
      </c>
      <c r="O4128" s="6">
        <v>0</v>
      </c>
      <c r="P4128" t="s">
        <v>107</v>
      </c>
      <c r="Q4128" t="s">
        <v>106</v>
      </c>
      <c r="R4128">
        <f>IF(F4128="Monthly",2,0)
+IF(E4128&lt;=6,2,0)
+IF(N4128&lt;=2,2,0)
+IF(L4128&gt;=4,2,0)
+IF(M4128&gt;=2,1,0)
+IF(H4128&gt;=_xlfn.PERCENTILE.INC($H$2:$H$10001,0.75),1,0)</f>
        <v>2</v>
      </c>
      <c r="S4128" t="str">
        <f>IF(R4128&gt;=7,"High",IF(R4128&gt;=4,"Medium","Low"))</f>
        <v>Low</v>
      </c>
    </row>
    <row r="4129" spans="1:19">
      <c r="A4129" t="s">
        <v>4254</v>
      </c>
      <c r="B4129">
        <v>30</v>
      </c>
      <c r="C4129" t="s">
        <v>112</v>
      </c>
      <c r="D4129" t="s">
        <v>113</v>
      </c>
      <c r="E4129">
        <v>55</v>
      </c>
      <c r="F4129" t="s">
        <v>109</v>
      </c>
      <c r="G4129" t="s">
        <v>129</v>
      </c>
      <c r="H4129" s="5">
        <v>1087</v>
      </c>
      <c r="I4129" s="5">
        <v>61363.49</v>
      </c>
      <c r="J4129" t="s">
        <v>134</v>
      </c>
      <c r="K4129" t="s">
        <v>106</v>
      </c>
      <c r="L4129">
        <v>0</v>
      </c>
      <c r="M4129">
        <v>0</v>
      </c>
      <c r="N4129">
        <v>5</v>
      </c>
      <c r="O4129" s="6">
        <v>0</v>
      </c>
      <c r="P4129" t="s">
        <v>106</v>
      </c>
      <c r="Q4129" t="s">
        <v>107</v>
      </c>
      <c r="R4129">
        <f>IF(F4129="Monthly",2,0)
+IF(E4129&lt;=6,2,0)
+IF(N4129&lt;=2,2,0)
+IF(L4129&gt;=4,2,0)
+IF(M4129&gt;=2,1,0)
+IF(H4129&gt;=_xlfn.PERCENTILE.INC($H$2:$H$10001,0.75),1,0)</f>
        <v>1</v>
      </c>
      <c r="S4129" t="str">
        <f>IF(R4129&gt;=7,"High",IF(R4129&gt;=4,"Medium","Low"))</f>
        <v>Low</v>
      </c>
    </row>
    <row r="4130" spans="1:19">
      <c r="A4130" t="s">
        <v>4255</v>
      </c>
      <c r="B4130">
        <v>18</v>
      </c>
      <c r="C4130" t="s">
        <v>112</v>
      </c>
      <c r="D4130" t="s">
        <v>131</v>
      </c>
      <c r="E4130">
        <v>48</v>
      </c>
      <c r="F4130" t="s">
        <v>109</v>
      </c>
      <c r="G4130" t="s">
        <v>104</v>
      </c>
      <c r="H4130" s="5">
        <v>571</v>
      </c>
      <c r="I4130" s="5">
        <v>27389.03</v>
      </c>
      <c r="J4130" t="s">
        <v>117</v>
      </c>
      <c r="K4130" t="s">
        <v>107</v>
      </c>
      <c r="L4130">
        <v>0</v>
      </c>
      <c r="M4130">
        <v>0</v>
      </c>
      <c r="N4130">
        <v>5</v>
      </c>
      <c r="O4130" s="6">
        <v>0</v>
      </c>
      <c r="P4130" t="s">
        <v>107</v>
      </c>
      <c r="Q4130" t="s">
        <v>107</v>
      </c>
      <c r="R4130">
        <f>IF(F4130="Monthly",2,0)
+IF(E4130&lt;=6,2,0)
+IF(N4130&lt;=2,2,0)
+IF(L4130&gt;=4,2,0)
+IF(M4130&gt;=2,1,0)
+IF(H4130&gt;=_xlfn.PERCENTILE.INC($H$2:$H$10001,0.75),1,0)</f>
        <v>0</v>
      </c>
      <c r="S4130" t="str">
        <f>IF(R4130&gt;=7,"High",IF(R4130&gt;=4,"Medium","Low"))</f>
        <v>Low</v>
      </c>
    </row>
    <row r="4131" spans="1:19">
      <c r="A4131" t="s">
        <v>4256</v>
      </c>
      <c r="B4131">
        <v>33</v>
      </c>
      <c r="C4131" t="s">
        <v>112</v>
      </c>
      <c r="D4131" t="s">
        <v>102</v>
      </c>
      <c r="E4131">
        <v>24</v>
      </c>
      <c r="F4131" t="s">
        <v>103</v>
      </c>
      <c r="G4131" t="s">
        <v>110</v>
      </c>
      <c r="H4131" s="5">
        <v>668</v>
      </c>
      <c r="I4131" s="5">
        <v>16199.35</v>
      </c>
      <c r="J4131" t="s">
        <v>115</v>
      </c>
      <c r="K4131" t="s">
        <v>106</v>
      </c>
      <c r="L4131">
        <v>1</v>
      </c>
      <c r="M4131">
        <v>0</v>
      </c>
      <c r="N4131">
        <v>5</v>
      </c>
      <c r="O4131" s="6">
        <v>0</v>
      </c>
      <c r="P4131" t="s">
        <v>107</v>
      </c>
      <c r="Q4131" t="s">
        <v>107</v>
      </c>
      <c r="R4131">
        <f>IF(F4131="Monthly",2,0)
+IF(E4131&lt;=6,2,0)
+IF(N4131&lt;=2,2,0)
+IF(L4131&gt;=4,2,0)
+IF(M4131&gt;=2,1,0)
+IF(H4131&gt;=_xlfn.PERCENTILE.INC($H$2:$H$10001,0.75),1,0)</f>
        <v>2</v>
      </c>
      <c r="S4131" t="str">
        <f>IF(R4131&gt;=7,"High",IF(R4131&gt;=4,"Medium","Low"))</f>
        <v>Low</v>
      </c>
    </row>
    <row r="4132" spans="1:19">
      <c r="A4132" t="s">
        <v>4257</v>
      </c>
      <c r="B4132">
        <v>39</v>
      </c>
      <c r="C4132" t="s">
        <v>112</v>
      </c>
      <c r="D4132" t="s">
        <v>126</v>
      </c>
      <c r="E4132">
        <v>11</v>
      </c>
      <c r="F4132" t="s">
        <v>103</v>
      </c>
      <c r="G4132" t="s">
        <v>104</v>
      </c>
      <c r="H4132" s="5">
        <v>455</v>
      </c>
      <c r="I4132" s="5">
        <v>4995.01</v>
      </c>
      <c r="J4132" t="s">
        <v>134</v>
      </c>
      <c r="K4132" t="s">
        <v>107</v>
      </c>
      <c r="L4132">
        <v>2</v>
      </c>
      <c r="M4132">
        <v>0</v>
      </c>
      <c r="N4132">
        <v>5</v>
      </c>
      <c r="O4132" s="6">
        <v>0</v>
      </c>
      <c r="P4132" t="s">
        <v>107</v>
      </c>
      <c r="Q4132" t="s">
        <v>107</v>
      </c>
      <c r="R4132">
        <f>IF(F4132="Monthly",2,0)
+IF(E4132&lt;=6,2,0)
+IF(N4132&lt;=2,2,0)
+IF(L4132&gt;=4,2,0)
+IF(M4132&gt;=2,1,0)
+IF(H4132&gt;=_xlfn.PERCENTILE.INC($H$2:$H$10001,0.75),1,0)</f>
        <v>2</v>
      </c>
      <c r="S4132" t="str">
        <f>IF(R4132&gt;=7,"High",IF(R4132&gt;=4,"Medium","Low"))</f>
        <v>Low</v>
      </c>
    </row>
    <row r="4133" spans="1:19">
      <c r="A4133" t="s">
        <v>4258</v>
      </c>
      <c r="B4133">
        <v>40</v>
      </c>
      <c r="C4133" t="s">
        <v>112</v>
      </c>
      <c r="D4133" t="s">
        <v>102</v>
      </c>
      <c r="E4133">
        <v>18</v>
      </c>
      <c r="F4133" t="s">
        <v>103</v>
      </c>
      <c r="G4133" t="s">
        <v>110</v>
      </c>
      <c r="H4133" s="5">
        <v>696</v>
      </c>
      <c r="I4133" s="5">
        <v>12216.26</v>
      </c>
      <c r="J4133" t="s">
        <v>117</v>
      </c>
      <c r="K4133" t="s">
        <v>106</v>
      </c>
      <c r="L4133">
        <v>0</v>
      </c>
      <c r="M4133">
        <v>0</v>
      </c>
      <c r="N4133">
        <v>5</v>
      </c>
      <c r="O4133" s="6">
        <v>0</v>
      </c>
      <c r="P4133" t="s">
        <v>107</v>
      </c>
      <c r="Q4133" t="s">
        <v>107</v>
      </c>
      <c r="R4133">
        <f>IF(F4133="Monthly",2,0)
+IF(E4133&lt;=6,2,0)
+IF(N4133&lt;=2,2,0)
+IF(L4133&gt;=4,2,0)
+IF(M4133&gt;=2,1,0)
+IF(H4133&gt;=_xlfn.PERCENTILE.INC($H$2:$H$10001,0.75),1,0)</f>
        <v>2</v>
      </c>
      <c r="S4133" t="str">
        <f>IF(R4133&gt;=7,"High",IF(R4133&gt;=4,"Medium","Low"))</f>
        <v>Low</v>
      </c>
    </row>
    <row r="4134" spans="1:19">
      <c r="A4134" t="s">
        <v>4259</v>
      </c>
      <c r="B4134">
        <v>50</v>
      </c>
      <c r="C4134" t="s">
        <v>101</v>
      </c>
      <c r="D4134" t="s">
        <v>133</v>
      </c>
      <c r="E4134">
        <v>12</v>
      </c>
      <c r="F4134" t="s">
        <v>103</v>
      </c>
      <c r="G4134" t="s">
        <v>129</v>
      </c>
      <c r="H4134" s="5">
        <v>1009</v>
      </c>
      <c r="I4134" s="5">
        <v>12052.87</v>
      </c>
      <c r="J4134" t="s">
        <v>140</v>
      </c>
      <c r="K4134" t="s">
        <v>106</v>
      </c>
      <c r="L4134">
        <v>0</v>
      </c>
      <c r="M4134">
        <v>0</v>
      </c>
      <c r="N4134">
        <v>4</v>
      </c>
      <c r="O4134" s="6">
        <v>0</v>
      </c>
      <c r="P4134" t="s">
        <v>106</v>
      </c>
      <c r="Q4134" t="s">
        <v>106</v>
      </c>
      <c r="R4134">
        <f>IF(F4134="Monthly",2,0)
+IF(E4134&lt;=6,2,0)
+IF(N4134&lt;=2,2,0)
+IF(L4134&gt;=4,2,0)
+IF(M4134&gt;=2,1,0)
+IF(H4134&gt;=_xlfn.PERCENTILE.INC($H$2:$H$10001,0.75),1,0)</f>
        <v>3</v>
      </c>
      <c r="S4134" t="str">
        <f>IF(R4134&gt;=7,"High",IF(R4134&gt;=4,"Medium","Low"))</f>
        <v>Low</v>
      </c>
    </row>
    <row r="4135" spans="1:19">
      <c r="A4135" t="s">
        <v>4260</v>
      </c>
      <c r="B4135">
        <v>40</v>
      </c>
      <c r="C4135" t="s">
        <v>101</v>
      </c>
      <c r="D4135" t="s">
        <v>123</v>
      </c>
      <c r="E4135">
        <v>19</v>
      </c>
      <c r="F4135" t="s">
        <v>121</v>
      </c>
      <c r="G4135" t="s">
        <v>110</v>
      </c>
      <c r="H4135" s="5">
        <v>655</v>
      </c>
      <c r="I4135" s="5">
        <v>11366.89</v>
      </c>
      <c r="J4135" t="s">
        <v>105</v>
      </c>
      <c r="K4135" t="s">
        <v>106</v>
      </c>
      <c r="L4135">
        <v>0</v>
      </c>
      <c r="M4135">
        <v>0</v>
      </c>
      <c r="N4135">
        <v>5</v>
      </c>
      <c r="O4135" s="6">
        <v>10</v>
      </c>
      <c r="P4135" t="s">
        <v>106</v>
      </c>
      <c r="Q4135" t="s">
        <v>107</v>
      </c>
      <c r="R4135">
        <f>IF(F4135="Monthly",2,0)
+IF(E4135&lt;=6,2,0)
+IF(N4135&lt;=2,2,0)
+IF(L4135&gt;=4,2,0)
+IF(M4135&gt;=2,1,0)
+IF(H4135&gt;=_xlfn.PERCENTILE.INC($H$2:$H$10001,0.75),1,0)</f>
        <v>0</v>
      </c>
      <c r="S4135" t="str">
        <f>IF(R4135&gt;=7,"High",IF(R4135&gt;=4,"Medium","Low"))</f>
        <v>Low</v>
      </c>
    </row>
    <row r="4136" spans="1:19">
      <c r="A4136" t="s">
        <v>4261</v>
      </c>
      <c r="B4136">
        <v>31</v>
      </c>
      <c r="C4136" t="s">
        <v>101</v>
      </c>
      <c r="D4136" t="s">
        <v>126</v>
      </c>
      <c r="E4136">
        <v>6</v>
      </c>
      <c r="F4136" t="s">
        <v>103</v>
      </c>
      <c r="G4136" t="s">
        <v>129</v>
      </c>
      <c r="H4136" s="5">
        <v>1111</v>
      </c>
      <c r="I4136" s="5">
        <v>6791.7</v>
      </c>
      <c r="J4136" t="s">
        <v>115</v>
      </c>
      <c r="K4136" t="s">
        <v>106</v>
      </c>
      <c r="L4136">
        <v>2</v>
      </c>
      <c r="M4136">
        <v>0</v>
      </c>
      <c r="N4136">
        <v>5</v>
      </c>
      <c r="O4136" s="6">
        <v>0</v>
      </c>
      <c r="P4136" t="s">
        <v>106</v>
      </c>
      <c r="Q4136" t="s">
        <v>106</v>
      </c>
      <c r="R4136">
        <f>IF(F4136="Monthly",2,0)
+IF(E4136&lt;=6,2,0)
+IF(N4136&lt;=2,2,0)
+IF(L4136&gt;=4,2,0)
+IF(M4136&gt;=2,1,0)
+IF(H4136&gt;=_xlfn.PERCENTILE.INC($H$2:$H$10001,0.75),1,0)</f>
        <v>5</v>
      </c>
      <c r="S4136" t="str">
        <f>IF(R4136&gt;=7,"High",IF(R4136&gt;=4,"Medium","Low"))</f>
        <v>Medium</v>
      </c>
    </row>
    <row r="4137" spans="1:19">
      <c r="A4137" t="s">
        <v>4262</v>
      </c>
      <c r="B4137">
        <v>36</v>
      </c>
      <c r="C4137" t="s">
        <v>112</v>
      </c>
      <c r="D4137" t="s">
        <v>102</v>
      </c>
      <c r="E4137">
        <v>45</v>
      </c>
      <c r="F4137" t="s">
        <v>103</v>
      </c>
      <c r="G4137" t="s">
        <v>110</v>
      </c>
      <c r="H4137" s="5">
        <v>720</v>
      </c>
      <c r="I4137" s="5">
        <v>33060.06</v>
      </c>
      <c r="J4137" t="s">
        <v>105</v>
      </c>
      <c r="K4137" t="s">
        <v>106</v>
      </c>
      <c r="L4137">
        <v>2</v>
      </c>
      <c r="M4137">
        <v>0</v>
      </c>
      <c r="N4137">
        <v>5</v>
      </c>
      <c r="O4137" s="6">
        <v>0</v>
      </c>
      <c r="P4137" t="s">
        <v>107</v>
      </c>
      <c r="Q4137" t="s">
        <v>107</v>
      </c>
      <c r="R4137">
        <f>IF(F4137="Monthly",2,0)
+IF(E4137&lt;=6,2,0)
+IF(N4137&lt;=2,2,0)
+IF(L4137&gt;=4,2,0)
+IF(M4137&gt;=2,1,0)
+IF(H4137&gt;=_xlfn.PERCENTILE.INC($H$2:$H$10001,0.75),1,0)</f>
        <v>2</v>
      </c>
      <c r="S4137" t="str">
        <f>IF(R4137&gt;=7,"High",IF(R4137&gt;=4,"Medium","Low"))</f>
        <v>Low</v>
      </c>
    </row>
    <row r="4138" spans="1:19">
      <c r="A4138" t="s">
        <v>4263</v>
      </c>
      <c r="B4138">
        <v>46</v>
      </c>
      <c r="C4138" t="s">
        <v>101</v>
      </c>
      <c r="D4138" t="s">
        <v>102</v>
      </c>
      <c r="E4138">
        <v>37</v>
      </c>
      <c r="F4138" t="s">
        <v>103</v>
      </c>
      <c r="G4138" t="s">
        <v>104</v>
      </c>
      <c r="H4138" s="5">
        <v>446</v>
      </c>
      <c r="I4138" s="5">
        <v>16126.5</v>
      </c>
      <c r="J4138" t="s">
        <v>105</v>
      </c>
      <c r="K4138" t="s">
        <v>106</v>
      </c>
      <c r="L4138">
        <v>2</v>
      </c>
      <c r="M4138">
        <v>0</v>
      </c>
      <c r="N4138">
        <v>5</v>
      </c>
      <c r="O4138" s="6">
        <v>0</v>
      </c>
      <c r="P4138" t="s">
        <v>107</v>
      </c>
      <c r="Q4138" t="s">
        <v>107</v>
      </c>
      <c r="R4138">
        <f>IF(F4138="Monthly",2,0)
+IF(E4138&lt;=6,2,0)
+IF(N4138&lt;=2,2,0)
+IF(L4138&gt;=4,2,0)
+IF(M4138&gt;=2,1,0)
+IF(H4138&gt;=_xlfn.PERCENTILE.INC($H$2:$H$10001,0.75),1,0)</f>
        <v>2</v>
      </c>
      <c r="S4138" t="str">
        <f>IF(R4138&gt;=7,"High",IF(R4138&gt;=4,"Medium","Low"))</f>
        <v>Low</v>
      </c>
    </row>
    <row r="4139" spans="1:19">
      <c r="A4139" t="s">
        <v>4264</v>
      </c>
      <c r="B4139">
        <v>36</v>
      </c>
      <c r="C4139" t="s">
        <v>112</v>
      </c>
      <c r="D4139" t="s">
        <v>102</v>
      </c>
      <c r="E4139">
        <v>2</v>
      </c>
      <c r="F4139" t="s">
        <v>103</v>
      </c>
      <c r="G4139" t="s">
        <v>110</v>
      </c>
      <c r="H4139" s="5">
        <v>808</v>
      </c>
      <c r="I4139" s="5">
        <v>1660.34</v>
      </c>
      <c r="J4139" t="s">
        <v>105</v>
      </c>
      <c r="K4139" t="s">
        <v>106</v>
      </c>
      <c r="L4139">
        <v>0</v>
      </c>
      <c r="M4139">
        <v>0</v>
      </c>
      <c r="N4139">
        <v>4</v>
      </c>
      <c r="O4139" s="6">
        <v>0</v>
      </c>
      <c r="P4139" t="s">
        <v>106</v>
      </c>
      <c r="Q4139" t="s">
        <v>106</v>
      </c>
      <c r="R4139">
        <f>IF(F4139="Monthly",2,0)
+IF(E4139&lt;=6,2,0)
+IF(N4139&lt;=2,2,0)
+IF(L4139&gt;=4,2,0)
+IF(M4139&gt;=2,1,0)
+IF(H4139&gt;=_xlfn.PERCENTILE.INC($H$2:$H$10001,0.75),1,0)</f>
        <v>5</v>
      </c>
      <c r="S4139" t="str">
        <f>IF(R4139&gt;=7,"High",IF(R4139&gt;=4,"Medium","Low"))</f>
        <v>Medium</v>
      </c>
    </row>
    <row r="4140" spans="1:19">
      <c r="A4140" t="s">
        <v>4265</v>
      </c>
      <c r="B4140">
        <v>55</v>
      </c>
      <c r="C4140" t="s">
        <v>112</v>
      </c>
      <c r="D4140" t="s">
        <v>119</v>
      </c>
      <c r="E4140">
        <v>49</v>
      </c>
      <c r="F4140" t="s">
        <v>121</v>
      </c>
      <c r="G4140" t="s">
        <v>104</v>
      </c>
      <c r="H4140" s="5">
        <v>420</v>
      </c>
      <c r="I4140" s="5">
        <v>18772.599999999999</v>
      </c>
      <c r="J4140" t="s">
        <v>115</v>
      </c>
      <c r="K4140" t="s">
        <v>106</v>
      </c>
      <c r="L4140">
        <v>1</v>
      </c>
      <c r="M4140">
        <v>0</v>
      </c>
      <c r="N4140">
        <v>5</v>
      </c>
      <c r="O4140" s="6">
        <v>10</v>
      </c>
      <c r="P4140" t="s">
        <v>107</v>
      </c>
      <c r="Q4140" t="s">
        <v>107</v>
      </c>
      <c r="R4140">
        <f>IF(F4140="Monthly",2,0)
+IF(E4140&lt;=6,2,0)
+IF(N4140&lt;=2,2,0)
+IF(L4140&gt;=4,2,0)
+IF(M4140&gt;=2,1,0)
+IF(H4140&gt;=_xlfn.PERCENTILE.INC($H$2:$H$10001,0.75),1,0)</f>
        <v>0</v>
      </c>
      <c r="S4140" t="str">
        <f>IF(R4140&gt;=7,"High",IF(R4140&gt;=4,"Medium","Low"))</f>
        <v>Low</v>
      </c>
    </row>
    <row r="4141" spans="1:19">
      <c r="A4141" t="s">
        <v>4266</v>
      </c>
      <c r="B4141">
        <v>29</v>
      </c>
      <c r="C4141" t="s">
        <v>101</v>
      </c>
      <c r="D4141" t="s">
        <v>123</v>
      </c>
      <c r="E4141">
        <v>6</v>
      </c>
      <c r="F4141" t="s">
        <v>103</v>
      </c>
      <c r="G4141" t="s">
        <v>110</v>
      </c>
      <c r="H4141" s="5">
        <v>711</v>
      </c>
      <c r="I4141" s="5">
        <v>4193.09</v>
      </c>
      <c r="J4141" t="s">
        <v>105</v>
      </c>
      <c r="K4141" t="s">
        <v>106</v>
      </c>
      <c r="L4141">
        <v>1</v>
      </c>
      <c r="M4141">
        <v>0</v>
      </c>
      <c r="N4141">
        <v>5</v>
      </c>
      <c r="O4141" s="6">
        <v>0</v>
      </c>
      <c r="P4141" t="s">
        <v>106</v>
      </c>
      <c r="Q4141" t="s">
        <v>107</v>
      </c>
      <c r="R4141">
        <f>IF(F4141="Monthly",2,0)
+IF(E4141&lt;=6,2,0)
+IF(N4141&lt;=2,2,0)
+IF(L4141&gt;=4,2,0)
+IF(M4141&gt;=2,1,0)
+IF(H4141&gt;=_xlfn.PERCENTILE.INC($H$2:$H$10001,0.75),1,0)</f>
        <v>4</v>
      </c>
      <c r="S4141" t="str">
        <f>IF(R4141&gt;=7,"High",IF(R4141&gt;=4,"Medium","Low"))</f>
        <v>Medium</v>
      </c>
    </row>
    <row r="4142" spans="1:19">
      <c r="A4142" t="s">
        <v>4267</v>
      </c>
      <c r="B4142">
        <v>25</v>
      </c>
      <c r="C4142" t="s">
        <v>101</v>
      </c>
      <c r="D4142" t="s">
        <v>126</v>
      </c>
      <c r="E4142">
        <v>20</v>
      </c>
      <c r="F4142" t="s">
        <v>103</v>
      </c>
      <c r="G4142" t="s">
        <v>104</v>
      </c>
      <c r="H4142" s="5">
        <v>528</v>
      </c>
      <c r="I4142" s="5">
        <v>10607.68</v>
      </c>
      <c r="J4142" t="s">
        <v>105</v>
      </c>
      <c r="K4142" t="s">
        <v>106</v>
      </c>
      <c r="L4142">
        <v>0</v>
      </c>
      <c r="M4142">
        <v>0</v>
      </c>
      <c r="N4142">
        <v>5</v>
      </c>
      <c r="O4142" s="6">
        <v>0</v>
      </c>
      <c r="P4142" t="s">
        <v>106</v>
      </c>
      <c r="Q4142" t="s">
        <v>107</v>
      </c>
      <c r="R4142">
        <f>IF(F4142="Monthly",2,0)
+IF(E4142&lt;=6,2,0)
+IF(N4142&lt;=2,2,0)
+IF(L4142&gt;=4,2,0)
+IF(M4142&gt;=2,1,0)
+IF(H4142&gt;=_xlfn.PERCENTILE.INC($H$2:$H$10001,0.75),1,0)</f>
        <v>2</v>
      </c>
      <c r="S4142" t="str">
        <f>IF(R4142&gt;=7,"High",IF(R4142&gt;=4,"Medium","Low"))</f>
        <v>Low</v>
      </c>
    </row>
    <row r="4143" spans="1:19">
      <c r="A4143" t="s">
        <v>4268</v>
      </c>
      <c r="B4143">
        <v>36</v>
      </c>
      <c r="C4143" t="s">
        <v>101</v>
      </c>
      <c r="D4143" t="s">
        <v>159</v>
      </c>
      <c r="E4143">
        <v>45</v>
      </c>
      <c r="F4143" t="s">
        <v>103</v>
      </c>
      <c r="G4143" t="s">
        <v>110</v>
      </c>
      <c r="H4143" s="5">
        <v>664</v>
      </c>
      <c r="I4143" s="5">
        <v>30088.93</v>
      </c>
      <c r="J4143" t="s">
        <v>140</v>
      </c>
      <c r="K4143" t="s">
        <v>106</v>
      </c>
      <c r="L4143">
        <v>1</v>
      </c>
      <c r="M4143">
        <v>0</v>
      </c>
      <c r="N4143">
        <v>5</v>
      </c>
      <c r="O4143" s="6">
        <v>0</v>
      </c>
      <c r="P4143" t="s">
        <v>106</v>
      </c>
      <c r="Q4143" t="s">
        <v>107</v>
      </c>
      <c r="R4143">
        <f>IF(F4143="Monthly",2,0)
+IF(E4143&lt;=6,2,0)
+IF(N4143&lt;=2,2,0)
+IF(L4143&gt;=4,2,0)
+IF(M4143&gt;=2,1,0)
+IF(H4143&gt;=_xlfn.PERCENTILE.INC($H$2:$H$10001,0.75),1,0)</f>
        <v>2</v>
      </c>
      <c r="S4143" t="str">
        <f>IF(R4143&gt;=7,"High",IF(R4143&gt;=4,"Medium","Low"))</f>
        <v>Low</v>
      </c>
    </row>
    <row r="4144" spans="1:19">
      <c r="A4144" t="s">
        <v>4269</v>
      </c>
      <c r="B4144">
        <v>32</v>
      </c>
      <c r="C4144" t="s">
        <v>112</v>
      </c>
      <c r="D4144" t="s">
        <v>102</v>
      </c>
      <c r="E4144">
        <v>14</v>
      </c>
      <c r="F4144" t="s">
        <v>103</v>
      </c>
      <c r="G4144" t="s">
        <v>104</v>
      </c>
      <c r="H4144" s="5">
        <v>503</v>
      </c>
      <c r="I4144" s="5">
        <v>7058.76</v>
      </c>
      <c r="J4144" t="s">
        <v>105</v>
      </c>
      <c r="K4144" t="s">
        <v>106</v>
      </c>
      <c r="L4144">
        <v>2</v>
      </c>
      <c r="M4144">
        <v>0</v>
      </c>
      <c r="N4144">
        <v>5</v>
      </c>
      <c r="O4144" s="6">
        <v>0</v>
      </c>
      <c r="P4144" t="s">
        <v>107</v>
      </c>
      <c r="Q4144" t="s">
        <v>106</v>
      </c>
      <c r="R4144">
        <f>IF(F4144="Monthly",2,0)
+IF(E4144&lt;=6,2,0)
+IF(N4144&lt;=2,2,0)
+IF(L4144&gt;=4,2,0)
+IF(M4144&gt;=2,1,0)
+IF(H4144&gt;=_xlfn.PERCENTILE.INC($H$2:$H$10001,0.75),1,0)</f>
        <v>2</v>
      </c>
      <c r="S4144" t="str">
        <f>IF(R4144&gt;=7,"High",IF(R4144&gt;=4,"Medium","Low"))</f>
        <v>Low</v>
      </c>
    </row>
    <row r="4145" spans="1:19">
      <c r="A4145" t="s">
        <v>4270</v>
      </c>
      <c r="B4145">
        <v>39</v>
      </c>
      <c r="C4145" t="s">
        <v>101</v>
      </c>
      <c r="D4145" t="s">
        <v>102</v>
      </c>
      <c r="E4145">
        <v>29</v>
      </c>
      <c r="F4145" t="s">
        <v>109</v>
      </c>
      <c r="G4145" t="s">
        <v>104</v>
      </c>
      <c r="H4145" s="5">
        <v>445</v>
      </c>
      <c r="I4145" s="5">
        <v>13063.82</v>
      </c>
      <c r="J4145" t="s">
        <v>117</v>
      </c>
      <c r="K4145" t="s">
        <v>106</v>
      </c>
      <c r="L4145">
        <v>5</v>
      </c>
      <c r="M4145">
        <v>3</v>
      </c>
      <c r="N4145">
        <v>2</v>
      </c>
      <c r="O4145" s="6">
        <v>0</v>
      </c>
      <c r="P4145" t="s">
        <v>107</v>
      </c>
      <c r="Q4145" t="s">
        <v>107</v>
      </c>
      <c r="R4145">
        <f>IF(F4145="Monthly",2,0)
+IF(E4145&lt;=6,2,0)
+IF(N4145&lt;=2,2,0)
+IF(L4145&gt;=4,2,0)
+IF(M4145&gt;=2,1,0)
+IF(H4145&gt;=_xlfn.PERCENTILE.INC($H$2:$H$10001,0.75),1,0)</f>
        <v>5</v>
      </c>
      <c r="S4145" t="str">
        <f>IF(R4145&gt;=7,"High",IF(R4145&gt;=4,"Medium","Low"))</f>
        <v>Medium</v>
      </c>
    </row>
    <row r="4146" spans="1:19">
      <c r="A4146" t="s">
        <v>4271</v>
      </c>
      <c r="B4146">
        <v>41</v>
      </c>
      <c r="C4146" t="s">
        <v>112</v>
      </c>
      <c r="D4146" t="s">
        <v>102</v>
      </c>
      <c r="E4146">
        <v>46</v>
      </c>
      <c r="F4146" t="s">
        <v>109</v>
      </c>
      <c r="G4146" t="s">
        <v>110</v>
      </c>
      <c r="H4146" s="5">
        <v>819</v>
      </c>
      <c r="I4146" s="5">
        <v>37197.32</v>
      </c>
      <c r="J4146" t="s">
        <v>134</v>
      </c>
      <c r="K4146" t="s">
        <v>106</v>
      </c>
      <c r="L4146">
        <v>0</v>
      </c>
      <c r="M4146">
        <v>0</v>
      </c>
      <c r="N4146">
        <v>5</v>
      </c>
      <c r="O4146" s="6">
        <v>0</v>
      </c>
      <c r="P4146" t="s">
        <v>107</v>
      </c>
      <c r="Q4146" t="s">
        <v>107</v>
      </c>
      <c r="R4146">
        <f>IF(F4146="Monthly",2,0)
+IF(E4146&lt;=6,2,0)
+IF(N4146&lt;=2,2,0)
+IF(L4146&gt;=4,2,0)
+IF(M4146&gt;=2,1,0)
+IF(H4146&gt;=_xlfn.PERCENTILE.INC($H$2:$H$10001,0.75),1,0)</f>
        <v>1</v>
      </c>
      <c r="S4146" t="str">
        <f>IF(R4146&gt;=7,"High",IF(R4146&gt;=4,"Medium","Low"))</f>
        <v>Low</v>
      </c>
    </row>
    <row r="4147" spans="1:19">
      <c r="A4147" t="s">
        <v>4272</v>
      </c>
      <c r="B4147">
        <v>61</v>
      </c>
      <c r="C4147" t="s">
        <v>101</v>
      </c>
      <c r="D4147" t="s">
        <v>131</v>
      </c>
      <c r="E4147">
        <v>33</v>
      </c>
      <c r="F4147" t="s">
        <v>103</v>
      </c>
      <c r="G4147" t="s">
        <v>110</v>
      </c>
      <c r="H4147" s="5">
        <v>808</v>
      </c>
      <c r="I4147" s="5">
        <v>25961.3</v>
      </c>
      <c r="J4147" t="s">
        <v>117</v>
      </c>
      <c r="K4147" t="s">
        <v>106</v>
      </c>
      <c r="L4147">
        <v>1</v>
      </c>
      <c r="M4147">
        <v>0</v>
      </c>
      <c r="N4147">
        <v>5</v>
      </c>
      <c r="O4147" s="6">
        <v>0</v>
      </c>
      <c r="P4147" t="s">
        <v>107</v>
      </c>
      <c r="Q4147" t="s">
        <v>107</v>
      </c>
      <c r="R4147">
        <f>IF(F4147="Monthly",2,0)
+IF(E4147&lt;=6,2,0)
+IF(N4147&lt;=2,2,0)
+IF(L4147&gt;=4,2,0)
+IF(M4147&gt;=2,1,0)
+IF(H4147&gt;=_xlfn.PERCENTILE.INC($H$2:$H$10001,0.75),1,0)</f>
        <v>3</v>
      </c>
      <c r="S4147" t="str">
        <f>IF(R4147&gt;=7,"High",IF(R4147&gt;=4,"Medium","Low"))</f>
        <v>Low</v>
      </c>
    </row>
    <row r="4148" spans="1:19">
      <c r="A4148" t="s">
        <v>4273</v>
      </c>
      <c r="B4148">
        <v>32</v>
      </c>
      <c r="C4148" t="s">
        <v>112</v>
      </c>
      <c r="D4148" t="s">
        <v>123</v>
      </c>
      <c r="E4148">
        <v>35</v>
      </c>
      <c r="F4148" t="s">
        <v>109</v>
      </c>
      <c r="G4148" t="s">
        <v>104</v>
      </c>
      <c r="H4148" s="5">
        <v>484</v>
      </c>
      <c r="I4148" s="5">
        <v>17138.02</v>
      </c>
      <c r="J4148" t="s">
        <v>134</v>
      </c>
      <c r="K4148" t="s">
        <v>106</v>
      </c>
      <c r="L4148">
        <v>2</v>
      </c>
      <c r="M4148">
        <v>0</v>
      </c>
      <c r="N4148">
        <v>5</v>
      </c>
      <c r="O4148" s="6">
        <v>0</v>
      </c>
      <c r="P4148" t="s">
        <v>107</v>
      </c>
      <c r="Q4148" t="s">
        <v>107</v>
      </c>
      <c r="R4148">
        <f>IF(F4148="Monthly",2,0)
+IF(E4148&lt;=6,2,0)
+IF(N4148&lt;=2,2,0)
+IF(L4148&gt;=4,2,0)
+IF(M4148&gt;=2,1,0)
+IF(H4148&gt;=_xlfn.PERCENTILE.INC($H$2:$H$10001,0.75),1,0)</f>
        <v>0</v>
      </c>
      <c r="S4148" t="str">
        <f>IF(R4148&gt;=7,"High",IF(R4148&gt;=4,"Medium","Low"))</f>
        <v>Low</v>
      </c>
    </row>
    <row r="4149" spans="1:19">
      <c r="A4149" t="s">
        <v>4274</v>
      </c>
      <c r="B4149">
        <v>55</v>
      </c>
      <c r="C4149" t="s">
        <v>112</v>
      </c>
      <c r="D4149" t="s">
        <v>131</v>
      </c>
      <c r="E4149">
        <v>53</v>
      </c>
      <c r="F4149" t="s">
        <v>103</v>
      </c>
      <c r="G4149" t="s">
        <v>110</v>
      </c>
      <c r="H4149" s="5">
        <v>745</v>
      </c>
      <c r="I4149" s="5">
        <v>40160.410000000003</v>
      </c>
      <c r="J4149" t="s">
        <v>105</v>
      </c>
      <c r="K4149" t="s">
        <v>106</v>
      </c>
      <c r="L4149">
        <v>1</v>
      </c>
      <c r="M4149">
        <v>0</v>
      </c>
      <c r="N4149">
        <v>4</v>
      </c>
      <c r="O4149" s="6">
        <v>0</v>
      </c>
      <c r="P4149" t="s">
        <v>106</v>
      </c>
      <c r="Q4149" t="s">
        <v>107</v>
      </c>
      <c r="R4149">
        <f>IF(F4149="Monthly",2,0)
+IF(E4149&lt;=6,2,0)
+IF(N4149&lt;=2,2,0)
+IF(L4149&gt;=4,2,0)
+IF(M4149&gt;=2,1,0)
+IF(H4149&gt;=_xlfn.PERCENTILE.INC($H$2:$H$10001,0.75),1,0)</f>
        <v>2</v>
      </c>
      <c r="S4149" t="str">
        <f>IF(R4149&gt;=7,"High",IF(R4149&gt;=4,"Medium","Low"))</f>
        <v>Low</v>
      </c>
    </row>
    <row r="4150" spans="1:19">
      <c r="A4150" t="s">
        <v>4275</v>
      </c>
      <c r="B4150">
        <v>44</v>
      </c>
      <c r="C4150" t="s">
        <v>101</v>
      </c>
      <c r="D4150" t="s">
        <v>119</v>
      </c>
      <c r="E4150">
        <v>34</v>
      </c>
      <c r="F4150" t="s">
        <v>103</v>
      </c>
      <c r="G4150" t="s">
        <v>129</v>
      </c>
      <c r="H4150" s="5">
        <v>1096</v>
      </c>
      <c r="I4150" s="5">
        <v>36545.449999999997</v>
      </c>
      <c r="J4150" t="s">
        <v>115</v>
      </c>
      <c r="K4150" t="s">
        <v>106</v>
      </c>
      <c r="L4150">
        <v>1</v>
      </c>
      <c r="M4150">
        <v>0</v>
      </c>
      <c r="N4150">
        <v>5</v>
      </c>
      <c r="O4150" s="6">
        <v>0</v>
      </c>
      <c r="P4150" t="s">
        <v>107</v>
      </c>
      <c r="Q4150" t="s">
        <v>107</v>
      </c>
      <c r="R4150">
        <f>IF(F4150="Monthly",2,0)
+IF(E4150&lt;=6,2,0)
+IF(N4150&lt;=2,2,0)
+IF(L4150&gt;=4,2,0)
+IF(M4150&gt;=2,1,0)
+IF(H4150&gt;=_xlfn.PERCENTILE.INC($H$2:$H$10001,0.75),1,0)</f>
        <v>3</v>
      </c>
      <c r="S4150" t="str">
        <f>IF(R4150&gt;=7,"High",IF(R4150&gt;=4,"Medium","Low"))</f>
        <v>Low</v>
      </c>
    </row>
    <row r="4151" spans="1:19">
      <c r="A4151" t="s">
        <v>4276</v>
      </c>
      <c r="B4151">
        <v>29</v>
      </c>
      <c r="C4151" t="s">
        <v>101</v>
      </c>
      <c r="D4151" t="s">
        <v>131</v>
      </c>
      <c r="E4151">
        <v>13</v>
      </c>
      <c r="F4151" t="s">
        <v>103</v>
      </c>
      <c r="G4151" t="s">
        <v>110</v>
      </c>
      <c r="H4151" s="5">
        <v>749</v>
      </c>
      <c r="I4151" s="5">
        <v>9452.7900000000009</v>
      </c>
      <c r="J4151" t="s">
        <v>134</v>
      </c>
      <c r="K4151" t="s">
        <v>107</v>
      </c>
      <c r="L4151">
        <v>1</v>
      </c>
      <c r="M4151">
        <v>0</v>
      </c>
      <c r="N4151">
        <v>5</v>
      </c>
      <c r="O4151" s="6">
        <v>0</v>
      </c>
      <c r="P4151" t="s">
        <v>106</v>
      </c>
      <c r="Q4151" t="s">
        <v>106</v>
      </c>
      <c r="R4151">
        <f>IF(F4151="Monthly",2,0)
+IF(E4151&lt;=6,2,0)
+IF(N4151&lt;=2,2,0)
+IF(L4151&gt;=4,2,0)
+IF(M4151&gt;=2,1,0)
+IF(H4151&gt;=_xlfn.PERCENTILE.INC($H$2:$H$10001,0.75),1,0)</f>
        <v>2</v>
      </c>
      <c r="S4151" t="str">
        <f>IF(R4151&gt;=7,"High",IF(R4151&gt;=4,"Medium","Low"))</f>
        <v>Low</v>
      </c>
    </row>
    <row r="4152" spans="1:19">
      <c r="A4152" t="s">
        <v>4277</v>
      </c>
      <c r="B4152">
        <v>24</v>
      </c>
      <c r="C4152" t="s">
        <v>112</v>
      </c>
      <c r="D4152" t="s">
        <v>102</v>
      </c>
      <c r="E4152">
        <v>31</v>
      </c>
      <c r="F4152" t="s">
        <v>121</v>
      </c>
      <c r="G4152" t="s">
        <v>104</v>
      </c>
      <c r="H4152" s="5">
        <v>510</v>
      </c>
      <c r="I4152" s="5">
        <v>14517.72</v>
      </c>
      <c r="J4152" t="s">
        <v>140</v>
      </c>
      <c r="K4152" t="s">
        <v>106</v>
      </c>
      <c r="L4152">
        <v>5</v>
      </c>
      <c r="M4152">
        <v>2</v>
      </c>
      <c r="N4152">
        <v>3</v>
      </c>
      <c r="O4152" s="6">
        <v>10</v>
      </c>
      <c r="P4152" t="s">
        <v>107</v>
      </c>
      <c r="Q4152" t="s">
        <v>107</v>
      </c>
      <c r="R4152">
        <f>IF(F4152="Monthly",2,0)
+IF(E4152&lt;=6,2,0)
+IF(N4152&lt;=2,2,0)
+IF(L4152&gt;=4,2,0)
+IF(M4152&gt;=2,1,0)
+IF(H4152&gt;=_xlfn.PERCENTILE.INC($H$2:$H$10001,0.75),1,0)</f>
        <v>3</v>
      </c>
      <c r="S4152" t="str">
        <f>IF(R4152&gt;=7,"High",IF(R4152&gt;=4,"Medium","Low"))</f>
        <v>Low</v>
      </c>
    </row>
    <row r="4153" spans="1:19">
      <c r="A4153" t="s">
        <v>4278</v>
      </c>
      <c r="B4153">
        <v>46</v>
      </c>
      <c r="C4153" t="s">
        <v>101</v>
      </c>
      <c r="D4153" t="s">
        <v>119</v>
      </c>
      <c r="E4153">
        <v>41</v>
      </c>
      <c r="F4153" t="s">
        <v>103</v>
      </c>
      <c r="G4153" t="s">
        <v>104</v>
      </c>
      <c r="H4153" s="5">
        <v>453</v>
      </c>
      <c r="I4153" s="5">
        <v>18679.509999999998</v>
      </c>
      <c r="J4153" t="s">
        <v>134</v>
      </c>
      <c r="K4153" t="s">
        <v>106</v>
      </c>
      <c r="L4153">
        <v>0</v>
      </c>
      <c r="M4153">
        <v>0</v>
      </c>
      <c r="N4153">
        <v>5</v>
      </c>
      <c r="O4153" s="6">
        <v>0</v>
      </c>
      <c r="P4153" t="s">
        <v>107</v>
      </c>
      <c r="Q4153" t="s">
        <v>107</v>
      </c>
      <c r="R4153">
        <f>IF(F4153="Monthly",2,0)
+IF(E4153&lt;=6,2,0)
+IF(N4153&lt;=2,2,0)
+IF(L4153&gt;=4,2,0)
+IF(M4153&gt;=2,1,0)
+IF(H4153&gt;=_xlfn.PERCENTILE.INC($H$2:$H$10001,0.75),1,0)</f>
        <v>2</v>
      </c>
      <c r="S4153" t="str">
        <f>IF(R4153&gt;=7,"High",IF(R4153&gt;=4,"Medium","Low"))</f>
        <v>Low</v>
      </c>
    </row>
    <row r="4154" spans="1:19">
      <c r="A4154" t="s">
        <v>4279</v>
      </c>
      <c r="B4154">
        <v>44</v>
      </c>
      <c r="C4154" t="s">
        <v>112</v>
      </c>
      <c r="D4154" t="s">
        <v>133</v>
      </c>
      <c r="E4154">
        <v>25</v>
      </c>
      <c r="F4154" t="s">
        <v>109</v>
      </c>
      <c r="G4154" t="s">
        <v>129</v>
      </c>
      <c r="H4154" s="5">
        <v>1097</v>
      </c>
      <c r="I4154" s="5">
        <v>25658.11</v>
      </c>
      <c r="J4154" t="s">
        <v>105</v>
      </c>
      <c r="K4154" t="s">
        <v>106</v>
      </c>
      <c r="L4154">
        <v>0</v>
      </c>
      <c r="M4154">
        <v>0</v>
      </c>
      <c r="N4154">
        <v>5</v>
      </c>
      <c r="O4154" s="6">
        <v>5</v>
      </c>
      <c r="P4154" t="s">
        <v>107</v>
      </c>
      <c r="Q4154" t="s">
        <v>106</v>
      </c>
      <c r="R4154">
        <f>IF(F4154="Monthly",2,0)
+IF(E4154&lt;=6,2,0)
+IF(N4154&lt;=2,2,0)
+IF(L4154&gt;=4,2,0)
+IF(M4154&gt;=2,1,0)
+IF(H4154&gt;=_xlfn.PERCENTILE.INC($H$2:$H$10001,0.75),1,0)</f>
        <v>1</v>
      </c>
      <c r="S4154" t="str">
        <f>IF(R4154&gt;=7,"High",IF(R4154&gt;=4,"Medium","Low"))</f>
        <v>Low</v>
      </c>
    </row>
    <row r="4155" spans="1:19">
      <c r="A4155" t="s">
        <v>4280</v>
      </c>
      <c r="B4155">
        <v>31</v>
      </c>
      <c r="C4155" t="s">
        <v>101</v>
      </c>
      <c r="D4155" t="s">
        <v>137</v>
      </c>
      <c r="E4155">
        <v>56</v>
      </c>
      <c r="F4155" t="s">
        <v>103</v>
      </c>
      <c r="G4155" t="s">
        <v>110</v>
      </c>
      <c r="H4155" s="5">
        <v>670</v>
      </c>
      <c r="I4155" s="5">
        <v>36869.29</v>
      </c>
      <c r="J4155" t="s">
        <v>140</v>
      </c>
      <c r="K4155" t="s">
        <v>106</v>
      </c>
      <c r="L4155">
        <v>1</v>
      </c>
      <c r="M4155">
        <v>0</v>
      </c>
      <c r="N4155">
        <v>5</v>
      </c>
      <c r="O4155" s="6">
        <v>0</v>
      </c>
      <c r="P4155" t="s">
        <v>106</v>
      </c>
      <c r="Q4155" t="s">
        <v>107</v>
      </c>
      <c r="R4155">
        <f>IF(F4155="Monthly",2,0)
+IF(E4155&lt;=6,2,0)
+IF(N4155&lt;=2,2,0)
+IF(L4155&gt;=4,2,0)
+IF(M4155&gt;=2,1,0)
+IF(H4155&gt;=_xlfn.PERCENTILE.INC($H$2:$H$10001,0.75),1,0)</f>
        <v>2</v>
      </c>
      <c r="S4155" t="str">
        <f>IF(R4155&gt;=7,"High",IF(R4155&gt;=4,"Medium","Low"))</f>
        <v>Low</v>
      </c>
    </row>
    <row r="4156" spans="1:19">
      <c r="A4156" t="s">
        <v>4281</v>
      </c>
      <c r="B4156">
        <v>45</v>
      </c>
      <c r="C4156" t="s">
        <v>101</v>
      </c>
      <c r="D4156" t="s">
        <v>102</v>
      </c>
      <c r="E4156">
        <v>47</v>
      </c>
      <c r="F4156" t="s">
        <v>121</v>
      </c>
      <c r="G4156" t="s">
        <v>110</v>
      </c>
      <c r="H4156" s="5">
        <v>676</v>
      </c>
      <c r="I4156" s="5">
        <v>27464.880000000001</v>
      </c>
      <c r="J4156" t="s">
        <v>117</v>
      </c>
      <c r="K4156" t="s">
        <v>106</v>
      </c>
      <c r="L4156">
        <v>2</v>
      </c>
      <c r="M4156">
        <v>0</v>
      </c>
      <c r="N4156">
        <v>5</v>
      </c>
      <c r="O4156" s="6">
        <v>15</v>
      </c>
      <c r="P4156" t="s">
        <v>106</v>
      </c>
      <c r="Q4156" t="s">
        <v>107</v>
      </c>
      <c r="R4156">
        <f>IF(F4156="Monthly",2,0)
+IF(E4156&lt;=6,2,0)
+IF(N4156&lt;=2,2,0)
+IF(L4156&gt;=4,2,0)
+IF(M4156&gt;=2,1,0)
+IF(H4156&gt;=_xlfn.PERCENTILE.INC($H$2:$H$10001,0.75),1,0)</f>
        <v>0</v>
      </c>
      <c r="S4156" t="str">
        <f>IF(R4156&gt;=7,"High",IF(R4156&gt;=4,"Medium","Low"))</f>
        <v>Low</v>
      </c>
    </row>
    <row r="4157" spans="1:19">
      <c r="A4157" t="s">
        <v>4282</v>
      </c>
      <c r="B4157">
        <v>27</v>
      </c>
      <c r="C4157" t="s">
        <v>112</v>
      </c>
      <c r="D4157" t="s">
        <v>131</v>
      </c>
      <c r="E4157">
        <v>31</v>
      </c>
      <c r="F4157" t="s">
        <v>109</v>
      </c>
      <c r="G4157" t="s">
        <v>129</v>
      </c>
      <c r="H4157" s="5">
        <v>1020</v>
      </c>
      <c r="I4157" s="5">
        <v>27648.42</v>
      </c>
      <c r="J4157" t="s">
        <v>140</v>
      </c>
      <c r="K4157" t="s">
        <v>106</v>
      </c>
      <c r="L4157">
        <v>0</v>
      </c>
      <c r="M4157">
        <v>0</v>
      </c>
      <c r="N4157">
        <v>4</v>
      </c>
      <c r="O4157" s="6">
        <v>10</v>
      </c>
      <c r="P4157" t="s">
        <v>106</v>
      </c>
      <c r="Q4157" t="s">
        <v>107</v>
      </c>
      <c r="R4157">
        <f>IF(F4157="Monthly",2,0)
+IF(E4157&lt;=6,2,0)
+IF(N4157&lt;=2,2,0)
+IF(L4157&gt;=4,2,0)
+IF(M4157&gt;=2,1,0)
+IF(H4157&gt;=_xlfn.PERCENTILE.INC($H$2:$H$10001,0.75),1,0)</f>
        <v>1</v>
      </c>
      <c r="S4157" t="str">
        <f>IF(R4157&gt;=7,"High",IF(R4157&gt;=4,"Medium","Low"))</f>
        <v>Low</v>
      </c>
    </row>
    <row r="4158" spans="1:19">
      <c r="A4158" t="s">
        <v>4283</v>
      </c>
      <c r="B4158">
        <v>18</v>
      </c>
      <c r="C4158" t="s">
        <v>112</v>
      </c>
      <c r="D4158" t="s">
        <v>113</v>
      </c>
      <c r="E4158">
        <v>23</v>
      </c>
      <c r="F4158" t="s">
        <v>109</v>
      </c>
      <c r="G4158" t="s">
        <v>110</v>
      </c>
      <c r="H4158" s="5">
        <v>692</v>
      </c>
      <c r="I4158" s="5">
        <v>15222.29</v>
      </c>
      <c r="J4158" t="s">
        <v>140</v>
      </c>
      <c r="K4158" t="s">
        <v>106</v>
      </c>
      <c r="L4158">
        <v>0</v>
      </c>
      <c r="M4158">
        <v>0</v>
      </c>
      <c r="N4158">
        <v>5</v>
      </c>
      <c r="O4158" s="6">
        <v>5</v>
      </c>
      <c r="P4158" t="s">
        <v>107</v>
      </c>
      <c r="Q4158" t="s">
        <v>107</v>
      </c>
      <c r="R4158">
        <f>IF(F4158="Monthly",2,0)
+IF(E4158&lt;=6,2,0)
+IF(N4158&lt;=2,2,0)
+IF(L4158&gt;=4,2,0)
+IF(M4158&gt;=2,1,0)
+IF(H4158&gt;=_xlfn.PERCENTILE.INC($H$2:$H$10001,0.75),1,0)</f>
        <v>0</v>
      </c>
      <c r="S4158" t="str">
        <f>IF(R4158&gt;=7,"High",IF(R4158&gt;=4,"Medium","Low"))</f>
        <v>Low</v>
      </c>
    </row>
    <row r="4159" spans="1:19">
      <c r="A4159" t="s">
        <v>4284</v>
      </c>
      <c r="B4159">
        <v>27</v>
      </c>
      <c r="C4159" t="s">
        <v>101</v>
      </c>
      <c r="D4159" t="s">
        <v>131</v>
      </c>
      <c r="E4159">
        <v>28</v>
      </c>
      <c r="F4159" t="s">
        <v>103</v>
      </c>
      <c r="G4159" t="s">
        <v>110</v>
      </c>
      <c r="H4159" s="5">
        <v>672</v>
      </c>
      <c r="I4159" s="5">
        <v>19206.23</v>
      </c>
      <c r="J4159" t="s">
        <v>117</v>
      </c>
      <c r="K4159" t="s">
        <v>107</v>
      </c>
      <c r="L4159">
        <v>0</v>
      </c>
      <c r="M4159">
        <v>0</v>
      </c>
      <c r="N4159">
        <v>5</v>
      </c>
      <c r="O4159" s="6">
        <v>0</v>
      </c>
      <c r="P4159" t="s">
        <v>106</v>
      </c>
      <c r="Q4159" t="s">
        <v>107</v>
      </c>
      <c r="R4159">
        <f>IF(F4159="Monthly",2,0)
+IF(E4159&lt;=6,2,0)
+IF(N4159&lt;=2,2,0)
+IF(L4159&gt;=4,2,0)
+IF(M4159&gt;=2,1,0)
+IF(H4159&gt;=_xlfn.PERCENTILE.INC($H$2:$H$10001,0.75),1,0)</f>
        <v>2</v>
      </c>
      <c r="S4159" t="str">
        <f>IF(R4159&gt;=7,"High",IF(R4159&gt;=4,"Medium","Low"))</f>
        <v>Low</v>
      </c>
    </row>
    <row r="4160" spans="1:19">
      <c r="A4160" t="s">
        <v>4285</v>
      </c>
      <c r="B4160">
        <v>40</v>
      </c>
      <c r="C4160" t="s">
        <v>101</v>
      </c>
      <c r="D4160" t="s">
        <v>102</v>
      </c>
      <c r="E4160">
        <v>19</v>
      </c>
      <c r="F4160" t="s">
        <v>103</v>
      </c>
      <c r="G4160" t="s">
        <v>104</v>
      </c>
      <c r="H4160" s="5">
        <v>425</v>
      </c>
      <c r="I4160" s="5">
        <v>7964.1</v>
      </c>
      <c r="J4160" t="s">
        <v>140</v>
      </c>
      <c r="K4160" t="s">
        <v>107</v>
      </c>
      <c r="L4160">
        <v>0</v>
      </c>
      <c r="M4160">
        <v>0</v>
      </c>
      <c r="N4160">
        <v>5</v>
      </c>
      <c r="O4160" s="6">
        <v>0</v>
      </c>
      <c r="P4160" t="s">
        <v>106</v>
      </c>
      <c r="Q4160" t="s">
        <v>107</v>
      </c>
      <c r="R4160">
        <f>IF(F4160="Monthly",2,0)
+IF(E4160&lt;=6,2,0)
+IF(N4160&lt;=2,2,0)
+IF(L4160&gt;=4,2,0)
+IF(M4160&gt;=2,1,0)
+IF(H4160&gt;=_xlfn.PERCENTILE.INC($H$2:$H$10001,0.75),1,0)</f>
        <v>2</v>
      </c>
      <c r="S4160" t="str">
        <f>IF(R4160&gt;=7,"High",IF(R4160&gt;=4,"Medium","Low"))</f>
        <v>Low</v>
      </c>
    </row>
    <row r="4161" spans="1:19">
      <c r="A4161" t="s">
        <v>4286</v>
      </c>
      <c r="B4161">
        <v>54</v>
      </c>
      <c r="C4161" t="s">
        <v>112</v>
      </c>
      <c r="D4161" t="s">
        <v>131</v>
      </c>
      <c r="E4161">
        <v>33</v>
      </c>
      <c r="F4161" t="s">
        <v>121</v>
      </c>
      <c r="G4161" t="s">
        <v>110</v>
      </c>
      <c r="H4161" s="5">
        <v>715</v>
      </c>
      <c r="I4161" s="5">
        <v>20397.900000000001</v>
      </c>
      <c r="J4161" t="s">
        <v>117</v>
      </c>
      <c r="K4161" t="s">
        <v>106</v>
      </c>
      <c r="L4161">
        <v>2</v>
      </c>
      <c r="M4161">
        <v>0</v>
      </c>
      <c r="N4161">
        <v>5</v>
      </c>
      <c r="O4161" s="6">
        <v>15</v>
      </c>
      <c r="P4161" t="s">
        <v>106</v>
      </c>
      <c r="Q4161" t="s">
        <v>107</v>
      </c>
      <c r="R4161">
        <f>IF(F4161="Monthly",2,0)
+IF(E4161&lt;=6,2,0)
+IF(N4161&lt;=2,2,0)
+IF(L4161&gt;=4,2,0)
+IF(M4161&gt;=2,1,0)
+IF(H4161&gt;=_xlfn.PERCENTILE.INC($H$2:$H$10001,0.75),1,0)</f>
        <v>0</v>
      </c>
      <c r="S4161" t="str">
        <f>IF(R4161&gt;=7,"High",IF(R4161&gt;=4,"Medium","Low"))</f>
        <v>Low</v>
      </c>
    </row>
    <row r="4162" spans="1:19">
      <c r="A4162" t="s">
        <v>4287</v>
      </c>
      <c r="B4162">
        <v>39</v>
      </c>
      <c r="C4162" t="s">
        <v>101</v>
      </c>
      <c r="D4162" t="s">
        <v>133</v>
      </c>
      <c r="E4162">
        <v>12</v>
      </c>
      <c r="F4162" t="s">
        <v>103</v>
      </c>
      <c r="G4162" t="s">
        <v>104</v>
      </c>
      <c r="H4162" s="5">
        <v>414</v>
      </c>
      <c r="I4162" s="5">
        <v>4954.6499999999996</v>
      </c>
      <c r="J4162" t="s">
        <v>140</v>
      </c>
      <c r="K4162" t="s">
        <v>107</v>
      </c>
      <c r="L4162">
        <v>1</v>
      </c>
      <c r="M4162">
        <v>0</v>
      </c>
      <c r="N4162">
        <v>5</v>
      </c>
      <c r="O4162" s="6">
        <v>0</v>
      </c>
      <c r="P4162" t="s">
        <v>107</v>
      </c>
      <c r="Q4162" t="s">
        <v>107</v>
      </c>
      <c r="R4162">
        <f>IF(F4162="Monthly",2,0)
+IF(E4162&lt;=6,2,0)
+IF(N4162&lt;=2,2,0)
+IF(L4162&gt;=4,2,0)
+IF(M4162&gt;=2,1,0)
+IF(H4162&gt;=_xlfn.PERCENTILE.INC($H$2:$H$10001,0.75),1,0)</f>
        <v>2</v>
      </c>
      <c r="S4162" t="str">
        <f>IF(R4162&gt;=7,"High",IF(R4162&gt;=4,"Medium","Low"))</f>
        <v>Low</v>
      </c>
    </row>
    <row r="4163" spans="1:19">
      <c r="A4163" t="s">
        <v>4288</v>
      </c>
      <c r="B4163">
        <v>32</v>
      </c>
      <c r="C4163" t="s">
        <v>112</v>
      </c>
      <c r="D4163" t="s">
        <v>133</v>
      </c>
      <c r="E4163">
        <v>10</v>
      </c>
      <c r="F4163" t="s">
        <v>103</v>
      </c>
      <c r="G4163" t="s">
        <v>110</v>
      </c>
      <c r="H4163" s="5">
        <v>697</v>
      </c>
      <c r="I4163" s="5">
        <v>6790.94</v>
      </c>
      <c r="J4163" t="s">
        <v>105</v>
      </c>
      <c r="K4163" t="s">
        <v>107</v>
      </c>
      <c r="L4163">
        <v>3</v>
      </c>
      <c r="M4163">
        <v>0</v>
      </c>
      <c r="N4163">
        <v>5</v>
      </c>
      <c r="O4163" s="6">
        <v>0</v>
      </c>
      <c r="P4163" t="s">
        <v>107</v>
      </c>
      <c r="Q4163" t="s">
        <v>107</v>
      </c>
      <c r="R4163">
        <f>IF(F4163="Monthly",2,0)
+IF(E4163&lt;=6,2,0)
+IF(N4163&lt;=2,2,0)
+IF(L4163&gt;=4,2,0)
+IF(M4163&gt;=2,1,0)
+IF(H4163&gt;=_xlfn.PERCENTILE.INC($H$2:$H$10001,0.75),1,0)</f>
        <v>2</v>
      </c>
      <c r="S4163" t="str">
        <f>IF(R4163&gt;=7,"High",IF(R4163&gt;=4,"Medium","Low"))</f>
        <v>Low</v>
      </c>
    </row>
    <row r="4164" spans="1:19">
      <c r="A4164" t="s">
        <v>4289</v>
      </c>
      <c r="B4164">
        <v>30</v>
      </c>
      <c r="C4164" t="s">
        <v>112</v>
      </c>
      <c r="D4164" t="s">
        <v>102</v>
      </c>
      <c r="E4164">
        <v>46</v>
      </c>
      <c r="F4164" t="s">
        <v>103</v>
      </c>
      <c r="G4164" t="s">
        <v>104</v>
      </c>
      <c r="H4164" s="5">
        <v>560</v>
      </c>
      <c r="I4164" s="5">
        <v>25717.13</v>
      </c>
      <c r="J4164" t="s">
        <v>115</v>
      </c>
      <c r="K4164" t="s">
        <v>106</v>
      </c>
      <c r="L4164">
        <v>2</v>
      </c>
      <c r="M4164">
        <v>0</v>
      </c>
      <c r="N4164">
        <v>5</v>
      </c>
      <c r="O4164" s="6">
        <v>0</v>
      </c>
      <c r="P4164" t="s">
        <v>106</v>
      </c>
      <c r="Q4164" t="s">
        <v>107</v>
      </c>
      <c r="R4164">
        <f>IF(F4164="Monthly",2,0)
+IF(E4164&lt;=6,2,0)
+IF(N4164&lt;=2,2,0)
+IF(L4164&gt;=4,2,0)
+IF(M4164&gt;=2,1,0)
+IF(H4164&gt;=_xlfn.PERCENTILE.INC($H$2:$H$10001,0.75),1,0)</f>
        <v>2</v>
      </c>
      <c r="S4164" t="str">
        <f>IF(R4164&gt;=7,"High",IF(R4164&gt;=4,"Medium","Low"))</f>
        <v>Low</v>
      </c>
    </row>
    <row r="4165" spans="1:19">
      <c r="A4165" t="s">
        <v>4290</v>
      </c>
      <c r="B4165">
        <v>29</v>
      </c>
      <c r="C4165" t="s">
        <v>101</v>
      </c>
      <c r="D4165" t="s">
        <v>113</v>
      </c>
      <c r="E4165">
        <v>20</v>
      </c>
      <c r="F4165" t="s">
        <v>109</v>
      </c>
      <c r="G4165" t="s">
        <v>110</v>
      </c>
      <c r="H4165" s="5">
        <v>781</v>
      </c>
      <c r="I4165" s="5">
        <v>15346.93</v>
      </c>
      <c r="J4165" t="s">
        <v>140</v>
      </c>
      <c r="K4165" t="s">
        <v>106</v>
      </c>
      <c r="L4165">
        <v>1</v>
      </c>
      <c r="M4165">
        <v>0</v>
      </c>
      <c r="N4165">
        <v>5</v>
      </c>
      <c r="O4165" s="6">
        <v>0</v>
      </c>
      <c r="P4165" t="s">
        <v>106</v>
      </c>
      <c r="Q4165" t="s">
        <v>107</v>
      </c>
      <c r="R4165">
        <f>IF(F4165="Monthly",2,0)
+IF(E4165&lt;=6,2,0)
+IF(N4165&lt;=2,2,0)
+IF(L4165&gt;=4,2,0)
+IF(M4165&gt;=2,1,0)
+IF(H4165&gt;=_xlfn.PERCENTILE.INC($H$2:$H$10001,0.75),1,0)</f>
        <v>0</v>
      </c>
      <c r="S4165" t="str">
        <f>IF(R4165&gt;=7,"High",IF(R4165&gt;=4,"Medium","Low"))</f>
        <v>Low</v>
      </c>
    </row>
    <row r="4166" spans="1:19">
      <c r="A4166" t="s">
        <v>4291</v>
      </c>
      <c r="B4166">
        <v>65</v>
      </c>
      <c r="C4166" t="s">
        <v>112</v>
      </c>
      <c r="D4166" t="s">
        <v>131</v>
      </c>
      <c r="E4166">
        <v>39</v>
      </c>
      <c r="F4166" t="s">
        <v>103</v>
      </c>
      <c r="G4166" t="s">
        <v>129</v>
      </c>
      <c r="H4166" s="5">
        <v>1028</v>
      </c>
      <c r="I4166" s="5">
        <v>40832.1</v>
      </c>
      <c r="J4166" t="s">
        <v>117</v>
      </c>
      <c r="K4166" t="s">
        <v>106</v>
      </c>
      <c r="L4166">
        <v>2</v>
      </c>
      <c r="M4166">
        <v>0</v>
      </c>
      <c r="N4166">
        <v>4</v>
      </c>
      <c r="O4166" s="6">
        <v>0</v>
      </c>
      <c r="P4166" t="s">
        <v>107</v>
      </c>
      <c r="Q4166" t="s">
        <v>106</v>
      </c>
      <c r="R4166">
        <f>IF(F4166="Monthly",2,0)
+IF(E4166&lt;=6,2,0)
+IF(N4166&lt;=2,2,0)
+IF(L4166&gt;=4,2,0)
+IF(M4166&gt;=2,1,0)
+IF(H4166&gt;=_xlfn.PERCENTILE.INC($H$2:$H$10001,0.75),1,0)</f>
        <v>3</v>
      </c>
      <c r="S4166" t="str">
        <f>IF(R4166&gt;=7,"High",IF(R4166&gt;=4,"Medium","Low"))</f>
        <v>Low</v>
      </c>
    </row>
    <row r="4167" spans="1:19">
      <c r="A4167" t="s">
        <v>4292</v>
      </c>
      <c r="B4167">
        <v>25</v>
      </c>
      <c r="C4167" t="s">
        <v>112</v>
      </c>
      <c r="D4167" t="s">
        <v>159</v>
      </c>
      <c r="E4167">
        <v>58</v>
      </c>
      <c r="F4167" t="s">
        <v>109</v>
      </c>
      <c r="G4167" t="s">
        <v>110</v>
      </c>
      <c r="H4167" s="5">
        <v>708</v>
      </c>
      <c r="I4167" s="5">
        <v>40788.519999999997</v>
      </c>
      <c r="J4167" t="s">
        <v>117</v>
      </c>
      <c r="K4167" t="s">
        <v>106</v>
      </c>
      <c r="L4167">
        <v>3</v>
      </c>
      <c r="M4167">
        <v>1</v>
      </c>
      <c r="N4167">
        <v>4</v>
      </c>
      <c r="O4167" s="6">
        <v>0</v>
      </c>
      <c r="P4167" t="s">
        <v>107</v>
      </c>
      <c r="Q4167" t="s">
        <v>107</v>
      </c>
      <c r="R4167">
        <f>IF(F4167="Monthly",2,0)
+IF(E4167&lt;=6,2,0)
+IF(N4167&lt;=2,2,0)
+IF(L4167&gt;=4,2,0)
+IF(M4167&gt;=2,1,0)
+IF(H4167&gt;=_xlfn.PERCENTILE.INC($H$2:$H$10001,0.75),1,0)</f>
        <v>0</v>
      </c>
      <c r="S4167" t="str">
        <f>IF(R4167&gt;=7,"High",IF(R4167&gt;=4,"Medium","Low"))</f>
        <v>Low</v>
      </c>
    </row>
    <row r="4168" spans="1:19">
      <c r="A4168" t="s">
        <v>4293</v>
      </c>
      <c r="B4168">
        <v>48</v>
      </c>
      <c r="C4168" t="s">
        <v>112</v>
      </c>
      <c r="D4168" t="s">
        <v>119</v>
      </c>
      <c r="E4168">
        <v>39</v>
      </c>
      <c r="F4168" t="s">
        <v>103</v>
      </c>
      <c r="G4168" t="s">
        <v>110</v>
      </c>
      <c r="H4168" s="5">
        <v>790</v>
      </c>
      <c r="I4168" s="5">
        <v>31206.03</v>
      </c>
      <c r="J4168" t="s">
        <v>117</v>
      </c>
      <c r="K4168" t="s">
        <v>106</v>
      </c>
      <c r="L4168">
        <v>1</v>
      </c>
      <c r="M4168">
        <v>0</v>
      </c>
      <c r="N4168">
        <v>4</v>
      </c>
      <c r="O4168" s="6">
        <v>0</v>
      </c>
      <c r="P4168" t="s">
        <v>106</v>
      </c>
      <c r="Q4168" t="s">
        <v>106</v>
      </c>
      <c r="R4168">
        <f>IF(F4168="Monthly",2,0)
+IF(E4168&lt;=6,2,0)
+IF(N4168&lt;=2,2,0)
+IF(L4168&gt;=4,2,0)
+IF(M4168&gt;=2,1,0)
+IF(H4168&gt;=_xlfn.PERCENTILE.INC($H$2:$H$10001,0.75),1,0)</f>
        <v>2</v>
      </c>
      <c r="S4168" t="str">
        <f>IF(R4168&gt;=7,"High",IF(R4168&gt;=4,"Medium","Low"))</f>
        <v>Low</v>
      </c>
    </row>
    <row r="4169" spans="1:19">
      <c r="A4169" t="s">
        <v>4294</v>
      </c>
      <c r="B4169">
        <v>41</v>
      </c>
      <c r="C4169" t="s">
        <v>112</v>
      </c>
      <c r="D4169" t="s">
        <v>133</v>
      </c>
      <c r="E4169">
        <v>24</v>
      </c>
      <c r="F4169" t="s">
        <v>121</v>
      </c>
      <c r="G4169" t="s">
        <v>110</v>
      </c>
      <c r="H4169" s="5">
        <v>744</v>
      </c>
      <c r="I4169" s="5">
        <v>17821.52</v>
      </c>
      <c r="J4169" t="s">
        <v>115</v>
      </c>
      <c r="K4169" t="s">
        <v>106</v>
      </c>
      <c r="L4169">
        <v>1</v>
      </c>
      <c r="M4169">
        <v>0</v>
      </c>
      <c r="N4169">
        <v>5</v>
      </c>
      <c r="O4169" s="6">
        <v>0</v>
      </c>
      <c r="P4169" t="s">
        <v>107</v>
      </c>
      <c r="Q4169" t="s">
        <v>107</v>
      </c>
      <c r="R4169">
        <f>IF(F4169="Monthly",2,0)
+IF(E4169&lt;=6,2,0)
+IF(N4169&lt;=2,2,0)
+IF(L4169&gt;=4,2,0)
+IF(M4169&gt;=2,1,0)
+IF(H4169&gt;=_xlfn.PERCENTILE.INC($H$2:$H$10001,0.75),1,0)</f>
        <v>0</v>
      </c>
      <c r="S4169" t="str">
        <f>IF(R4169&gt;=7,"High",IF(R4169&gt;=4,"Medium","Low"))</f>
        <v>Low</v>
      </c>
    </row>
    <row r="4170" spans="1:19">
      <c r="A4170" t="s">
        <v>4295</v>
      </c>
      <c r="B4170">
        <v>53</v>
      </c>
      <c r="C4170" t="s">
        <v>112</v>
      </c>
      <c r="D4170" t="s">
        <v>126</v>
      </c>
      <c r="E4170">
        <v>11</v>
      </c>
      <c r="F4170" t="s">
        <v>103</v>
      </c>
      <c r="G4170" t="s">
        <v>104</v>
      </c>
      <c r="H4170" s="5">
        <v>499</v>
      </c>
      <c r="I4170" s="5">
        <v>5633.81</v>
      </c>
      <c r="J4170" t="s">
        <v>134</v>
      </c>
      <c r="K4170" t="s">
        <v>106</v>
      </c>
      <c r="L4170">
        <v>0</v>
      </c>
      <c r="M4170">
        <v>0</v>
      </c>
      <c r="N4170">
        <v>5</v>
      </c>
      <c r="O4170" s="6">
        <v>0</v>
      </c>
      <c r="P4170" t="s">
        <v>107</v>
      </c>
      <c r="Q4170" t="s">
        <v>107</v>
      </c>
      <c r="R4170">
        <f>IF(F4170="Monthly",2,0)
+IF(E4170&lt;=6,2,0)
+IF(N4170&lt;=2,2,0)
+IF(L4170&gt;=4,2,0)
+IF(M4170&gt;=2,1,0)
+IF(H4170&gt;=_xlfn.PERCENTILE.INC($H$2:$H$10001,0.75),1,0)</f>
        <v>2</v>
      </c>
      <c r="S4170" t="str">
        <f>IF(R4170&gt;=7,"High",IF(R4170&gt;=4,"Medium","Low"))</f>
        <v>Low</v>
      </c>
    </row>
    <row r="4171" spans="1:19">
      <c r="A4171" t="s">
        <v>4296</v>
      </c>
      <c r="B4171">
        <v>31</v>
      </c>
      <c r="C4171" t="s">
        <v>112</v>
      </c>
      <c r="D4171" t="s">
        <v>128</v>
      </c>
      <c r="E4171">
        <v>53</v>
      </c>
      <c r="F4171" t="s">
        <v>121</v>
      </c>
      <c r="G4171" t="s">
        <v>129</v>
      </c>
      <c r="H4171" s="5">
        <v>1025</v>
      </c>
      <c r="I4171" s="5">
        <v>48390.36</v>
      </c>
      <c r="J4171" t="s">
        <v>134</v>
      </c>
      <c r="K4171" t="s">
        <v>106</v>
      </c>
      <c r="L4171">
        <v>0</v>
      </c>
      <c r="M4171">
        <v>0</v>
      </c>
      <c r="N4171">
        <v>5</v>
      </c>
      <c r="O4171" s="6">
        <v>10</v>
      </c>
      <c r="P4171" t="s">
        <v>107</v>
      </c>
      <c r="Q4171" t="s">
        <v>107</v>
      </c>
      <c r="R4171">
        <f>IF(F4171="Monthly",2,0)
+IF(E4171&lt;=6,2,0)
+IF(N4171&lt;=2,2,0)
+IF(L4171&gt;=4,2,0)
+IF(M4171&gt;=2,1,0)
+IF(H4171&gt;=_xlfn.PERCENTILE.INC($H$2:$H$10001,0.75),1,0)</f>
        <v>1</v>
      </c>
      <c r="S4171" t="str">
        <f>IF(R4171&gt;=7,"High",IF(R4171&gt;=4,"Medium","Low"))</f>
        <v>Low</v>
      </c>
    </row>
    <row r="4172" spans="1:19">
      <c r="A4172" t="s">
        <v>4297</v>
      </c>
      <c r="B4172">
        <v>22</v>
      </c>
      <c r="C4172" t="s">
        <v>112</v>
      </c>
      <c r="D4172" t="s">
        <v>137</v>
      </c>
      <c r="E4172">
        <v>38</v>
      </c>
      <c r="F4172" t="s">
        <v>103</v>
      </c>
      <c r="G4172" t="s">
        <v>104</v>
      </c>
      <c r="H4172" s="5">
        <v>548</v>
      </c>
      <c r="I4172" s="5">
        <v>20625.330000000002</v>
      </c>
      <c r="J4172" t="s">
        <v>10127</v>
      </c>
      <c r="K4172" t="s">
        <v>106</v>
      </c>
      <c r="L4172">
        <v>1</v>
      </c>
      <c r="M4172">
        <v>0</v>
      </c>
      <c r="N4172">
        <v>5</v>
      </c>
      <c r="O4172" s="6">
        <v>0</v>
      </c>
      <c r="P4172" t="s">
        <v>107</v>
      </c>
      <c r="Q4172" t="s">
        <v>106</v>
      </c>
      <c r="R4172">
        <f>IF(F4172="Monthly",2,0)
+IF(E4172&lt;=6,2,0)
+IF(N4172&lt;=2,2,0)
+IF(L4172&gt;=4,2,0)
+IF(M4172&gt;=2,1,0)
+IF(H4172&gt;=_xlfn.PERCENTILE.INC($H$2:$H$10001,0.75),1,0)</f>
        <v>2</v>
      </c>
      <c r="S4172" t="str">
        <f>IF(R4172&gt;=7,"High",IF(R4172&gt;=4,"Medium","Low"))</f>
        <v>Low</v>
      </c>
    </row>
    <row r="4173" spans="1:19">
      <c r="A4173" t="s">
        <v>4298</v>
      </c>
      <c r="B4173">
        <v>21</v>
      </c>
      <c r="C4173" t="s">
        <v>112</v>
      </c>
      <c r="D4173" t="s">
        <v>102</v>
      </c>
      <c r="E4173">
        <v>24</v>
      </c>
      <c r="F4173" t="s">
        <v>103</v>
      </c>
      <c r="G4173" t="s">
        <v>129</v>
      </c>
      <c r="H4173" s="5">
        <v>1074</v>
      </c>
      <c r="I4173" s="5">
        <v>25036.99</v>
      </c>
      <c r="J4173" t="s">
        <v>105</v>
      </c>
      <c r="K4173" t="s">
        <v>106</v>
      </c>
      <c r="L4173">
        <v>0</v>
      </c>
      <c r="M4173">
        <v>0</v>
      </c>
      <c r="N4173">
        <v>5</v>
      </c>
      <c r="O4173" s="6">
        <v>0</v>
      </c>
      <c r="P4173" t="s">
        <v>106</v>
      </c>
      <c r="Q4173" t="s">
        <v>106</v>
      </c>
      <c r="R4173">
        <f>IF(F4173="Monthly",2,0)
+IF(E4173&lt;=6,2,0)
+IF(N4173&lt;=2,2,0)
+IF(L4173&gt;=4,2,0)
+IF(M4173&gt;=2,1,0)
+IF(H4173&gt;=_xlfn.PERCENTILE.INC($H$2:$H$10001,0.75),1,0)</f>
        <v>3</v>
      </c>
      <c r="S4173" t="str">
        <f>IF(R4173&gt;=7,"High",IF(R4173&gt;=4,"Medium","Low"))</f>
        <v>Low</v>
      </c>
    </row>
    <row r="4174" spans="1:19">
      <c r="A4174" t="s">
        <v>4299</v>
      </c>
      <c r="B4174">
        <v>41</v>
      </c>
      <c r="C4174" t="s">
        <v>112</v>
      </c>
      <c r="D4174" t="s">
        <v>102</v>
      </c>
      <c r="E4174">
        <v>33</v>
      </c>
      <c r="F4174" t="s">
        <v>121</v>
      </c>
      <c r="G4174" t="s">
        <v>110</v>
      </c>
      <c r="H4174" s="5">
        <v>665</v>
      </c>
      <c r="I4174" s="5">
        <v>21472.03</v>
      </c>
      <c r="J4174" t="s">
        <v>140</v>
      </c>
      <c r="K4174" t="s">
        <v>106</v>
      </c>
      <c r="L4174">
        <v>0</v>
      </c>
      <c r="M4174">
        <v>0</v>
      </c>
      <c r="N4174">
        <v>5</v>
      </c>
      <c r="O4174" s="6">
        <v>0</v>
      </c>
      <c r="P4174" t="s">
        <v>106</v>
      </c>
      <c r="Q4174" t="s">
        <v>107</v>
      </c>
      <c r="R4174">
        <f>IF(F4174="Monthly",2,0)
+IF(E4174&lt;=6,2,0)
+IF(N4174&lt;=2,2,0)
+IF(L4174&gt;=4,2,0)
+IF(M4174&gt;=2,1,0)
+IF(H4174&gt;=_xlfn.PERCENTILE.INC($H$2:$H$10001,0.75),1,0)</f>
        <v>0</v>
      </c>
      <c r="S4174" t="str">
        <f>IF(R4174&gt;=7,"High",IF(R4174&gt;=4,"Medium","Low"))</f>
        <v>Low</v>
      </c>
    </row>
    <row r="4175" spans="1:19">
      <c r="A4175" t="s">
        <v>4300</v>
      </c>
      <c r="B4175">
        <v>45</v>
      </c>
      <c r="C4175" t="s">
        <v>101</v>
      </c>
      <c r="D4175" t="s">
        <v>126</v>
      </c>
      <c r="E4175">
        <v>21</v>
      </c>
      <c r="F4175" t="s">
        <v>109</v>
      </c>
      <c r="G4175" t="s">
        <v>104</v>
      </c>
      <c r="H4175" s="5">
        <v>493</v>
      </c>
      <c r="I4175" s="5">
        <v>10126.049999999999</v>
      </c>
      <c r="J4175" t="s">
        <v>105</v>
      </c>
      <c r="K4175" t="s">
        <v>106</v>
      </c>
      <c r="L4175">
        <v>0</v>
      </c>
      <c r="M4175">
        <v>0</v>
      </c>
      <c r="N4175">
        <v>5</v>
      </c>
      <c r="O4175" s="6">
        <v>0</v>
      </c>
      <c r="P4175" t="s">
        <v>106</v>
      </c>
      <c r="Q4175" t="s">
        <v>107</v>
      </c>
      <c r="R4175">
        <f>IF(F4175="Monthly",2,0)
+IF(E4175&lt;=6,2,0)
+IF(N4175&lt;=2,2,0)
+IF(L4175&gt;=4,2,0)
+IF(M4175&gt;=2,1,0)
+IF(H4175&gt;=_xlfn.PERCENTILE.INC($H$2:$H$10001,0.75),1,0)</f>
        <v>0</v>
      </c>
      <c r="S4175" t="str">
        <f>IF(R4175&gt;=7,"High",IF(R4175&gt;=4,"Medium","Low"))</f>
        <v>Low</v>
      </c>
    </row>
    <row r="4176" spans="1:19">
      <c r="A4176" t="s">
        <v>4301</v>
      </c>
      <c r="B4176">
        <v>26</v>
      </c>
      <c r="C4176" t="s">
        <v>112</v>
      </c>
      <c r="D4176" t="s">
        <v>131</v>
      </c>
      <c r="E4176">
        <v>64</v>
      </c>
      <c r="F4176" t="s">
        <v>109</v>
      </c>
      <c r="G4176" t="s">
        <v>110</v>
      </c>
      <c r="H4176" s="5">
        <v>809</v>
      </c>
      <c r="I4176" s="5">
        <v>52136.480000000003</v>
      </c>
      <c r="J4176" t="s">
        <v>140</v>
      </c>
      <c r="K4176" t="s">
        <v>106</v>
      </c>
      <c r="L4176">
        <v>1</v>
      </c>
      <c r="M4176">
        <v>0</v>
      </c>
      <c r="N4176">
        <v>5</v>
      </c>
      <c r="O4176" s="6">
        <v>0</v>
      </c>
      <c r="P4176" t="s">
        <v>107</v>
      </c>
      <c r="Q4176" t="s">
        <v>107</v>
      </c>
      <c r="R4176">
        <f>IF(F4176="Monthly",2,0)
+IF(E4176&lt;=6,2,0)
+IF(N4176&lt;=2,2,0)
+IF(L4176&gt;=4,2,0)
+IF(M4176&gt;=2,1,0)
+IF(H4176&gt;=_xlfn.PERCENTILE.INC($H$2:$H$10001,0.75),1,0)</f>
        <v>1</v>
      </c>
      <c r="S4176" t="str">
        <f>IF(R4176&gt;=7,"High",IF(R4176&gt;=4,"Medium","Low"))</f>
        <v>Low</v>
      </c>
    </row>
    <row r="4177" spans="1:19">
      <c r="A4177" t="s">
        <v>4302</v>
      </c>
      <c r="B4177">
        <v>39</v>
      </c>
      <c r="C4177" t="s">
        <v>112</v>
      </c>
      <c r="D4177" t="s">
        <v>133</v>
      </c>
      <c r="E4177">
        <v>4</v>
      </c>
      <c r="F4177" t="s">
        <v>103</v>
      </c>
      <c r="G4177" t="s">
        <v>104</v>
      </c>
      <c r="H4177" s="5">
        <v>503</v>
      </c>
      <c r="I4177" s="5">
        <v>1955.55</v>
      </c>
      <c r="J4177" t="s">
        <v>105</v>
      </c>
      <c r="K4177" t="s">
        <v>106</v>
      </c>
      <c r="L4177">
        <v>1</v>
      </c>
      <c r="M4177">
        <v>0</v>
      </c>
      <c r="N4177">
        <v>5</v>
      </c>
      <c r="O4177" s="6">
        <v>0</v>
      </c>
      <c r="P4177" t="s">
        <v>106</v>
      </c>
      <c r="Q4177" t="s">
        <v>107</v>
      </c>
      <c r="R4177">
        <f>IF(F4177="Monthly",2,0)
+IF(E4177&lt;=6,2,0)
+IF(N4177&lt;=2,2,0)
+IF(L4177&gt;=4,2,0)
+IF(M4177&gt;=2,1,0)
+IF(H4177&gt;=_xlfn.PERCENTILE.INC($H$2:$H$10001,0.75),1,0)</f>
        <v>4</v>
      </c>
      <c r="S4177" t="str">
        <f>IF(R4177&gt;=7,"High",IF(R4177&gt;=4,"Medium","Low"))</f>
        <v>Medium</v>
      </c>
    </row>
    <row r="4178" spans="1:19">
      <c r="A4178" t="s">
        <v>4303</v>
      </c>
      <c r="B4178">
        <v>58</v>
      </c>
      <c r="C4178" t="s">
        <v>112</v>
      </c>
      <c r="D4178" t="s">
        <v>126</v>
      </c>
      <c r="E4178">
        <v>39</v>
      </c>
      <c r="F4178" t="s">
        <v>103</v>
      </c>
      <c r="G4178" t="s">
        <v>104</v>
      </c>
      <c r="H4178" s="5">
        <v>580</v>
      </c>
      <c r="I4178" s="5">
        <v>21969.51</v>
      </c>
      <c r="J4178" t="s">
        <v>105</v>
      </c>
      <c r="K4178" t="s">
        <v>106</v>
      </c>
      <c r="L4178">
        <v>0</v>
      </c>
      <c r="M4178">
        <v>0</v>
      </c>
      <c r="N4178">
        <v>5</v>
      </c>
      <c r="O4178" s="6">
        <v>0</v>
      </c>
      <c r="P4178" t="s">
        <v>106</v>
      </c>
      <c r="Q4178" t="s">
        <v>107</v>
      </c>
      <c r="R4178">
        <f>IF(F4178="Monthly",2,0)
+IF(E4178&lt;=6,2,0)
+IF(N4178&lt;=2,2,0)
+IF(L4178&gt;=4,2,0)
+IF(M4178&gt;=2,1,0)
+IF(H4178&gt;=_xlfn.PERCENTILE.INC($H$2:$H$10001,0.75),1,0)</f>
        <v>2</v>
      </c>
      <c r="S4178" t="str">
        <f>IF(R4178&gt;=7,"High",IF(R4178&gt;=4,"Medium","Low"))</f>
        <v>Low</v>
      </c>
    </row>
    <row r="4179" spans="1:19">
      <c r="A4179" t="s">
        <v>4304</v>
      </c>
      <c r="B4179">
        <v>32</v>
      </c>
      <c r="C4179" t="s">
        <v>101</v>
      </c>
      <c r="D4179" t="s">
        <v>119</v>
      </c>
      <c r="E4179">
        <v>21</v>
      </c>
      <c r="F4179" t="s">
        <v>103</v>
      </c>
      <c r="G4179" t="s">
        <v>110</v>
      </c>
      <c r="H4179" s="5">
        <v>798</v>
      </c>
      <c r="I4179" s="5">
        <v>16798.560000000001</v>
      </c>
      <c r="J4179" t="s">
        <v>134</v>
      </c>
      <c r="K4179" t="s">
        <v>106</v>
      </c>
      <c r="L4179">
        <v>0</v>
      </c>
      <c r="M4179">
        <v>0</v>
      </c>
      <c r="N4179">
        <v>5</v>
      </c>
      <c r="O4179" s="6">
        <v>0</v>
      </c>
      <c r="P4179" t="s">
        <v>106</v>
      </c>
      <c r="Q4179" t="s">
        <v>107</v>
      </c>
      <c r="R4179">
        <f>IF(F4179="Monthly",2,0)
+IF(E4179&lt;=6,2,0)
+IF(N4179&lt;=2,2,0)
+IF(L4179&gt;=4,2,0)
+IF(M4179&gt;=2,1,0)
+IF(H4179&gt;=_xlfn.PERCENTILE.INC($H$2:$H$10001,0.75),1,0)</f>
        <v>3</v>
      </c>
      <c r="S4179" t="str">
        <f>IF(R4179&gt;=7,"High",IF(R4179&gt;=4,"Medium","Low"))</f>
        <v>Low</v>
      </c>
    </row>
    <row r="4180" spans="1:19">
      <c r="A4180" t="s">
        <v>4305</v>
      </c>
      <c r="B4180">
        <v>41</v>
      </c>
      <c r="C4180" t="s">
        <v>101</v>
      </c>
      <c r="D4180" t="s">
        <v>102</v>
      </c>
      <c r="E4180">
        <v>10</v>
      </c>
      <c r="F4180" t="s">
        <v>109</v>
      </c>
      <c r="G4180" t="s">
        <v>129</v>
      </c>
      <c r="H4180" s="5">
        <v>1092</v>
      </c>
      <c r="I4180" s="5">
        <v>9780.75</v>
      </c>
      <c r="J4180" t="s">
        <v>117</v>
      </c>
      <c r="K4180" t="s">
        <v>106</v>
      </c>
      <c r="L4180">
        <v>0</v>
      </c>
      <c r="M4180">
        <v>0</v>
      </c>
      <c r="N4180">
        <v>5</v>
      </c>
      <c r="O4180" s="6">
        <v>10</v>
      </c>
      <c r="P4180" t="s">
        <v>107</v>
      </c>
      <c r="Q4180" t="s">
        <v>106</v>
      </c>
      <c r="R4180">
        <f>IF(F4180="Monthly",2,0)
+IF(E4180&lt;=6,2,0)
+IF(N4180&lt;=2,2,0)
+IF(L4180&gt;=4,2,0)
+IF(M4180&gt;=2,1,0)
+IF(H4180&gt;=_xlfn.PERCENTILE.INC($H$2:$H$10001,0.75),1,0)</f>
        <v>1</v>
      </c>
      <c r="S4180" t="str">
        <f>IF(R4180&gt;=7,"High",IF(R4180&gt;=4,"Medium","Low"))</f>
        <v>Low</v>
      </c>
    </row>
    <row r="4181" spans="1:19">
      <c r="A4181" t="s">
        <v>4306</v>
      </c>
      <c r="B4181">
        <v>38</v>
      </c>
      <c r="C4181" t="s">
        <v>101</v>
      </c>
      <c r="D4181" t="s">
        <v>102</v>
      </c>
      <c r="E4181">
        <v>23</v>
      </c>
      <c r="F4181" t="s">
        <v>103</v>
      </c>
      <c r="G4181" t="s">
        <v>104</v>
      </c>
      <c r="H4181" s="5">
        <v>486</v>
      </c>
      <c r="I4181" s="5">
        <v>10938.32</v>
      </c>
      <c r="J4181" t="s">
        <v>134</v>
      </c>
      <c r="K4181" t="s">
        <v>107</v>
      </c>
      <c r="L4181">
        <v>1</v>
      </c>
      <c r="M4181">
        <v>0</v>
      </c>
      <c r="N4181">
        <v>4</v>
      </c>
      <c r="O4181" s="6">
        <v>0</v>
      </c>
      <c r="P4181" t="s">
        <v>107</v>
      </c>
      <c r="Q4181" t="s">
        <v>107</v>
      </c>
      <c r="R4181">
        <f>IF(F4181="Monthly",2,0)
+IF(E4181&lt;=6,2,0)
+IF(N4181&lt;=2,2,0)
+IF(L4181&gt;=4,2,0)
+IF(M4181&gt;=2,1,0)
+IF(H4181&gt;=_xlfn.PERCENTILE.INC($H$2:$H$10001,0.75),1,0)</f>
        <v>2</v>
      </c>
      <c r="S4181" t="str">
        <f>IF(R4181&gt;=7,"High",IF(R4181&gt;=4,"Medium","Low"))</f>
        <v>Low</v>
      </c>
    </row>
    <row r="4182" spans="1:19">
      <c r="A4182" t="s">
        <v>4307</v>
      </c>
      <c r="B4182">
        <v>41</v>
      </c>
      <c r="C4182" t="s">
        <v>101</v>
      </c>
      <c r="D4182" t="s">
        <v>159</v>
      </c>
      <c r="E4182">
        <v>58</v>
      </c>
      <c r="F4182" t="s">
        <v>121</v>
      </c>
      <c r="G4182" t="s">
        <v>110</v>
      </c>
      <c r="H4182" s="5">
        <v>794</v>
      </c>
      <c r="I4182" s="5">
        <v>41286.6</v>
      </c>
      <c r="J4182" t="s">
        <v>134</v>
      </c>
      <c r="K4182" t="s">
        <v>106</v>
      </c>
      <c r="L4182">
        <v>2</v>
      </c>
      <c r="M4182">
        <v>0</v>
      </c>
      <c r="N4182">
        <v>5</v>
      </c>
      <c r="O4182" s="6">
        <v>10</v>
      </c>
      <c r="P4182" t="s">
        <v>107</v>
      </c>
      <c r="Q4182" t="s">
        <v>107</v>
      </c>
      <c r="R4182">
        <f>IF(F4182="Monthly",2,0)
+IF(E4182&lt;=6,2,0)
+IF(N4182&lt;=2,2,0)
+IF(L4182&gt;=4,2,0)
+IF(M4182&gt;=2,1,0)
+IF(H4182&gt;=_xlfn.PERCENTILE.INC($H$2:$H$10001,0.75),1,0)</f>
        <v>1</v>
      </c>
      <c r="S4182" t="str">
        <f>IF(R4182&gt;=7,"High",IF(R4182&gt;=4,"Medium","Low"))</f>
        <v>Low</v>
      </c>
    </row>
    <row r="4183" spans="1:19">
      <c r="A4183" t="s">
        <v>4308</v>
      </c>
      <c r="B4183">
        <v>42</v>
      </c>
      <c r="C4183" t="s">
        <v>101</v>
      </c>
      <c r="D4183" t="s">
        <v>137</v>
      </c>
      <c r="E4183">
        <v>72</v>
      </c>
      <c r="F4183" t="s">
        <v>109</v>
      </c>
      <c r="G4183" t="s">
        <v>110</v>
      </c>
      <c r="H4183" s="5">
        <v>709</v>
      </c>
      <c r="I4183" s="5">
        <v>52490.97</v>
      </c>
      <c r="J4183" t="s">
        <v>105</v>
      </c>
      <c r="K4183" t="s">
        <v>106</v>
      </c>
      <c r="L4183">
        <v>1</v>
      </c>
      <c r="M4183">
        <v>0</v>
      </c>
      <c r="N4183">
        <v>4</v>
      </c>
      <c r="O4183" s="6">
        <v>0</v>
      </c>
      <c r="P4183" t="s">
        <v>106</v>
      </c>
      <c r="Q4183" t="s">
        <v>107</v>
      </c>
      <c r="R4183">
        <f>IF(F4183="Monthly",2,0)
+IF(E4183&lt;=6,2,0)
+IF(N4183&lt;=2,2,0)
+IF(L4183&gt;=4,2,0)
+IF(M4183&gt;=2,1,0)
+IF(H4183&gt;=_xlfn.PERCENTILE.INC($H$2:$H$10001,0.75),1,0)</f>
        <v>0</v>
      </c>
      <c r="S4183" t="str">
        <f>IF(R4183&gt;=7,"High",IF(R4183&gt;=4,"Medium","Low"))</f>
        <v>Low</v>
      </c>
    </row>
    <row r="4184" spans="1:19">
      <c r="A4184" t="s">
        <v>4309</v>
      </c>
      <c r="B4184">
        <v>28</v>
      </c>
      <c r="C4184" t="s">
        <v>112</v>
      </c>
      <c r="D4184" t="s">
        <v>159</v>
      </c>
      <c r="E4184">
        <v>54</v>
      </c>
      <c r="F4184" t="s">
        <v>109</v>
      </c>
      <c r="G4184" t="s">
        <v>104</v>
      </c>
      <c r="H4184" s="5">
        <v>447</v>
      </c>
      <c r="I4184" s="5">
        <v>23499.599999999999</v>
      </c>
      <c r="J4184" t="s">
        <v>134</v>
      </c>
      <c r="K4184" t="s">
        <v>106</v>
      </c>
      <c r="L4184">
        <v>2</v>
      </c>
      <c r="M4184">
        <v>0</v>
      </c>
      <c r="N4184">
        <v>5</v>
      </c>
      <c r="O4184" s="6">
        <v>0</v>
      </c>
      <c r="P4184" t="s">
        <v>107</v>
      </c>
      <c r="Q4184" t="s">
        <v>107</v>
      </c>
      <c r="R4184">
        <f>IF(F4184="Monthly",2,0)
+IF(E4184&lt;=6,2,0)
+IF(N4184&lt;=2,2,0)
+IF(L4184&gt;=4,2,0)
+IF(M4184&gt;=2,1,0)
+IF(H4184&gt;=_xlfn.PERCENTILE.INC($H$2:$H$10001,0.75),1,0)</f>
        <v>0</v>
      </c>
      <c r="S4184" t="str">
        <f>IF(R4184&gt;=7,"High",IF(R4184&gt;=4,"Medium","Low"))</f>
        <v>Low</v>
      </c>
    </row>
    <row r="4185" spans="1:19">
      <c r="A4185" t="s">
        <v>4310</v>
      </c>
      <c r="B4185">
        <v>30</v>
      </c>
      <c r="C4185" t="s">
        <v>112</v>
      </c>
      <c r="D4185" t="s">
        <v>131</v>
      </c>
      <c r="E4185">
        <v>41</v>
      </c>
      <c r="F4185" t="s">
        <v>103</v>
      </c>
      <c r="G4185" t="s">
        <v>104</v>
      </c>
      <c r="H4185" s="5">
        <v>439</v>
      </c>
      <c r="I4185" s="5">
        <v>17994.330000000002</v>
      </c>
      <c r="J4185" t="s">
        <v>134</v>
      </c>
      <c r="K4185" t="s">
        <v>106</v>
      </c>
      <c r="L4185">
        <v>2</v>
      </c>
      <c r="M4185">
        <v>0</v>
      </c>
      <c r="N4185">
        <v>4</v>
      </c>
      <c r="O4185" s="6">
        <v>0</v>
      </c>
      <c r="P4185" t="s">
        <v>107</v>
      </c>
      <c r="Q4185" t="s">
        <v>107</v>
      </c>
      <c r="R4185">
        <f>IF(F4185="Monthly",2,0)
+IF(E4185&lt;=6,2,0)
+IF(N4185&lt;=2,2,0)
+IF(L4185&gt;=4,2,0)
+IF(M4185&gt;=2,1,0)
+IF(H4185&gt;=_xlfn.PERCENTILE.INC($H$2:$H$10001,0.75),1,0)</f>
        <v>2</v>
      </c>
      <c r="S4185" t="str">
        <f>IF(R4185&gt;=7,"High",IF(R4185&gt;=4,"Medium","Low"))</f>
        <v>Low</v>
      </c>
    </row>
    <row r="4186" spans="1:19">
      <c r="A4186" t="s">
        <v>4311</v>
      </c>
      <c r="B4186">
        <v>45</v>
      </c>
      <c r="C4186" t="s">
        <v>101</v>
      </c>
      <c r="D4186" t="s">
        <v>126</v>
      </c>
      <c r="E4186">
        <v>23</v>
      </c>
      <c r="F4186" t="s">
        <v>103</v>
      </c>
      <c r="G4186" t="s">
        <v>129</v>
      </c>
      <c r="H4186" s="5">
        <v>1102</v>
      </c>
      <c r="I4186" s="5">
        <v>25913.33</v>
      </c>
      <c r="J4186" t="s">
        <v>117</v>
      </c>
      <c r="K4186" t="s">
        <v>106</v>
      </c>
      <c r="L4186">
        <v>0</v>
      </c>
      <c r="M4186">
        <v>0</v>
      </c>
      <c r="N4186">
        <v>5</v>
      </c>
      <c r="O4186" s="6">
        <v>0</v>
      </c>
      <c r="P4186" t="s">
        <v>107</v>
      </c>
      <c r="Q4186" t="s">
        <v>107</v>
      </c>
      <c r="R4186">
        <f>IF(F4186="Monthly",2,0)
+IF(E4186&lt;=6,2,0)
+IF(N4186&lt;=2,2,0)
+IF(L4186&gt;=4,2,0)
+IF(M4186&gt;=2,1,0)
+IF(H4186&gt;=_xlfn.PERCENTILE.INC($H$2:$H$10001,0.75),1,0)</f>
        <v>3</v>
      </c>
      <c r="S4186" t="str">
        <f>IF(R4186&gt;=7,"High",IF(R4186&gt;=4,"Medium","Low"))</f>
        <v>Low</v>
      </c>
    </row>
    <row r="4187" spans="1:19">
      <c r="A4187" t="s">
        <v>4312</v>
      </c>
      <c r="B4187">
        <v>45</v>
      </c>
      <c r="C4187" t="s">
        <v>112</v>
      </c>
      <c r="D4187" t="s">
        <v>123</v>
      </c>
      <c r="E4187">
        <v>12</v>
      </c>
      <c r="F4187" t="s">
        <v>109</v>
      </c>
      <c r="G4187" t="s">
        <v>110</v>
      </c>
      <c r="H4187" s="5">
        <v>696</v>
      </c>
      <c r="I4187" s="5">
        <v>8128.01</v>
      </c>
      <c r="J4187" t="s">
        <v>105</v>
      </c>
      <c r="K4187" t="s">
        <v>106</v>
      </c>
      <c r="L4187">
        <v>6</v>
      </c>
      <c r="M4187">
        <v>2</v>
      </c>
      <c r="N4187">
        <v>4</v>
      </c>
      <c r="O4187" s="6">
        <v>0</v>
      </c>
      <c r="P4187" t="s">
        <v>107</v>
      </c>
      <c r="Q4187" t="s">
        <v>107</v>
      </c>
      <c r="R4187">
        <f>IF(F4187="Monthly",2,0)
+IF(E4187&lt;=6,2,0)
+IF(N4187&lt;=2,2,0)
+IF(L4187&gt;=4,2,0)
+IF(M4187&gt;=2,1,0)
+IF(H4187&gt;=_xlfn.PERCENTILE.INC($H$2:$H$10001,0.75),1,0)</f>
        <v>3</v>
      </c>
      <c r="S4187" t="str">
        <f>IF(R4187&gt;=7,"High",IF(R4187&gt;=4,"Medium","Low"))</f>
        <v>Low</v>
      </c>
    </row>
    <row r="4188" spans="1:19">
      <c r="A4188" t="s">
        <v>4313</v>
      </c>
      <c r="B4188">
        <v>21</v>
      </c>
      <c r="C4188" t="s">
        <v>112</v>
      </c>
      <c r="D4188" t="s">
        <v>131</v>
      </c>
      <c r="E4188">
        <v>50</v>
      </c>
      <c r="F4188" t="s">
        <v>103</v>
      </c>
      <c r="G4188" t="s">
        <v>104</v>
      </c>
      <c r="H4188" s="5">
        <v>455</v>
      </c>
      <c r="I4188" s="5">
        <v>22504.37</v>
      </c>
      <c r="J4188" t="s">
        <v>117</v>
      </c>
      <c r="K4188" t="s">
        <v>106</v>
      </c>
      <c r="L4188">
        <v>0</v>
      </c>
      <c r="M4188">
        <v>0</v>
      </c>
      <c r="N4188">
        <v>5</v>
      </c>
      <c r="O4188" s="6">
        <v>0</v>
      </c>
      <c r="P4188" t="s">
        <v>107</v>
      </c>
      <c r="Q4188" t="s">
        <v>106</v>
      </c>
      <c r="R4188">
        <f>IF(F4188="Monthly",2,0)
+IF(E4188&lt;=6,2,0)
+IF(N4188&lt;=2,2,0)
+IF(L4188&gt;=4,2,0)
+IF(M4188&gt;=2,1,0)
+IF(H4188&gt;=_xlfn.PERCENTILE.INC($H$2:$H$10001,0.75),1,0)</f>
        <v>2</v>
      </c>
      <c r="S4188" t="str">
        <f>IF(R4188&gt;=7,"High",IF(R4188&gt;=4,"Medium","Low"))</f>
        <v>Low</v>
      </c>
    </row>
    <row r="4189" spans="1:19">
      <c r="A4189" t="s">
        <v>4314</v>
      </c>
      <c r="B4189">
        <v>50</v>
      </c>
      <c r="C4189" t="s">
        <v>101</v>
      </c>
      <c r="D4189" t="s">
        <v>128</v>
      </c>
      <c r="E4189">
        <v>16</v>
      </c>
      <c r="F4189" t="s">
        <v>103</v>
      </c>
      <c r="G4189" t="s">
        <v>129</v>
      </c>
      <c r="H4189" s="5">
        <v>1037</v>
      </c>
      <c r="I4189" s="5">
        <v>16484.59</v>
      </c>
      <c r="J4189" t="s">
        <v>140</v>
      </c>
      <c r="K4189" t="s">
        <v>106</v>
      </c>
      <c r="L4189">
        <v>0</v>
      </c>
      <c r="M4189">
        <v>0</v>
      </c>
      <c r="N4189">
        <v>4</v>
      </c>
      <c r="O4189" s="6">
        <v>0</v>
      </c>
      <c r="P4189" t="s">
        <v>106</v>
      </c>
      <c r="Q4189" t="s">
        <v>107</v>
      </c>
      <c r="R4189">
        <f>IF(F4189="Monthly",2,0)
+IF(E4189&lt;=6,2,0)
+IF(N4189&lt;=2,2,0)
+IF(L4189&gt;=4,2,0)
+IF(M4189&gt;=2,1,0)
+IF(H4189&gt;=_xlfn.PERCENTILE.INC($H$2:$H$10001,0.75),1,0)</f>
        <v>3</v>
      </c>
      <c r="S4189" t="str">
        <f>IF(R4189&gt;=7,"High",IF(R4189&gt;=4,"Medium","Low"))</f>
        <v>Low</v>
      </c>
    </row>
    <row r="4190" spans="1:19">
      <c r="A4190" t="s">
        <v>4315</v>
      </c>
      <c r="B4190">
        <v>20</v>
      </c>
      <c r="C4190" t="s">
        <v>112</v>
      </c>
      <c r="D4190" t="s">
        <v>113</v>
      </c>
      <c r="E4190">
        <v>16</v>
      </c>
      <c r="F4190" t="s">
        <v>109</v>
      </c>
      <c r="G4190" t="s">
        <v>110</v>
      </c>
      <c r="H4190" s="5">
        <v>748</v>
      </c>
      <c r="I4190" s="5">
        <v>12037.83</v>
      </c>
      <c r="J4190" t="s">
        <v>140</v>
      </c>
      <c r="K4190" t="s">
        <v>106</v>
      </c>
      <c r="L4190">
        <v>2</v>
      </c>
      <c r="M4190">
        <v>0</v>
      </c>
      <c r="N4190">
        <v>4</v>
      </c>
      <c r="O4190" s="6">
        <v>0</v>
      </c>
      <c r="P4190" t="s">
        <v>106</v>
      </c>
      <c r="Q4190" t="s">
        <v>107</v>
      </c>
      <c r="R4190">
        <f>IF(F4190="Monthly",2,0)
+IF(E4190&lt;=6,2,0)
+IF(N4190&lt;=2,2,0)
+IF(L4190&gt;=4,2,0)
+IF(M4190&gt;=2,1,0)
+IF(H4190&gt;=_xlfn.PERCENTILE.INC($H$2:$H$10001,0.75),1,0)</f>
        <v>0</v>
      </c>
      <c r="S4190" t="str">
        <f>IF(R4190&gt;=7,"High",IF(R4190&gt;=4,"Medium","Low"))</f>
        <v>Low</v>
      </c>
    </row>
    <row r="4191" spans="1:19">
      <c r="A4191" t="s">
        <v>4316</v>
      </c>
      <c r="B4191">
        <v>40</v>
      </c>
      <c r="C4191" t="s">
        <v>112</v>
      </c>
      <c r="D4191" t="s">
        <v>137</v>
      </c>
      <c r="E4191">
        <v>11</v>
      </c>
      <c r="F4191" t="s">
        <v>103</v>
      </c>
      <c r="G4191" t="s">
        <v>104</v>
      </c>
      <c r="H4191" s="5">
        <v>478</v>
      </c>
      <c r="I4191" s="5">
        <v>5374.89</v>
      </c>
      <c r="J4191" t="s">
        <v>117</v>
      </c>
      <c r="K4191" t="s">
        <v>107</v>
      </c>
      <c r="L4191">
        <v>0</v>
      </c>
      <c r="M4191">
        <v>0</v>
      </c>
      <c r="N4191">
        <v>4</v>
      </c>
      <c r="O4191" s="6">
        <v>0</v>
      </c>
      <c r="P4191" t="s">
        <v>107</v>
      </c>
      <c r="Q4191" t="s">
        <v>107</v>
      </c>
      <c r="R4191">
        <f>IF(F4191="Monthly",2,0)
+IF(E4191&lt;=6,2,0)
+IF(N4191&lt;=2,2,0)
+IF(L4191&gt;=4,2,0)
+IF(M4191&gt;=2,1,0)
+IF(H4191&gt;=_xlfn.PERCENTILE.INC($H$2:$H$10001,0.75),1,0)</f>
        <v>2</v>
      </c>
      <c r="S4191" t="str">
        <f>IF(R4191&gt;=7,"High",IF(R4191&gt;=4,"Medium","Low"))</f>
        <v>Low</v>
      </c>
    </row>
    <row r="4192" spans="1:19">
      <c r="A4192" t="s">
        <v>4317</v>
      </c>
      <c r="B4192">
        <v>36</v>
      </c>
      <c r="C4192" t="s">
        <v>112</v>
      </c>
      <c r="D4192" t="s">
        <v>119</v>
      </c>
      <c r="E4192">
        <v>19</v>
      </c>
      <c r="F4192" t="s">
        <v>103</v>
      </c>
      <c r="G4192" t="s">
        <v>110</v>
      </c>
      <c r="H4192" s="5">
        <v>713</v>
      </c>
      <c r="I4192" s="5">
        <v>13568.06</v>
      </c>
      <c r="J4192" t="s">
        <v>134</v>
      </c>
      <c r="K4192" t="s">
        <v>106</v>
      </c>
      <c r="L4192">
        <v>2</v>
      </c>
      <c r="M4192">
        <v>1</v>
      </c>
      <c r="N4192">
        <v>3</v>
      </c>
      <c r="O4192" s="6">
        <v>0</v>
      </c>
      <c r="P4192" t="s">
        <v>107</v>
      </c>
      <c r="Q4192" t="s">
        <v>106</v>
      </c>
      <c r="R4192">
        <f>IF(F4192="Monthly",2,0)
+IF(E4192&lt;=6,2,0)
+IF(N4192&lt;=2,2,0)
+IF(L4192&gt;=4,2,0)
+IF(M4192&gt;=2,1,0)
+IF(H4192&gt;=_xlfn.PERCENTILE.INC($H$2:$H$10001,0.75),1,0)</f>
        <v>2</v>
      </c>
      <c r="S4192" t="str">
        <f>IF(R4192&gt;=7,"High",IF(R4192&gt;=4,"Medium","Low"))</f>
        <v>Low</v>
      </c>
    </row>
    <row r="4193" spans="1:19">
      <c r="A4193" t="s">
        <v>4318</v>
      </c>
      <c r="B4193">
        <v>42</v>
      </c>
      <c r="C4193" t="s">
        <v>112</v>
      </c>
      <c r="D4193" t="s">
        <v>102</v>
      </c>
      <c r="E4193">
        <v>27</v>
      </c>
      <c r="F4193" t="s">
        <v>109</v>
      </c>
      <c r="G4193" t="s">
        <v>110</v>
      </c>
      <c r="H4193" s="5">
        <v>777</v>
      </c>
      <c r="I4193" s="5">
        <v>21323.759999999998</v>
      </c>
      <c r="J4193" t="s">
        <v>117</v>
      </c>
      <c r="K4193" t="s">
        <v>106</v>
      </c>
      <c r="L4193">
        <v>4</v>
      </c>
      <c r="M4193">
        <v>1</v>
      </c>
      <c r="N4193">
        <v>4</v>
      </c>
      <c r="O4193" s="6">
        <v>0</v>
      </c>
      <c r="P4193" t="s">
        <v>107</v>
      </c>
      <c r="Q4193" t="s">
        <v>106</v>
      </c>
      <c r="R4193">
        <f>IF(F4193="Monthly",2,0)
+IF(E4193&lt;=6,2,0)
+IF(N4193&lt;=2,2,0)
+IF(L4193&gt;=4,2,0)
+IF(M4193&gt;=2,1,0)
+IF(H4193&gt;=_xlfn.PERCENTILE.INC($H$2:$H$10001,0.75),1,0)</f>
        <v>2</v>
      </c>
      <c r="S4193" t="str">
        <f>IF(R4193&gt;=7,"High",IF(R4193&gt;=4,"Medium","Low"))</f>
        <v>Low</v>
      </c>
    </row>
    <row r="4194" spans="1:19">
      <c r="A4194" t="s">
        <v>4319</v>
      </c>
      <c r="B4194">
        <v>58</v>
      </c>
      <c r="C4194" t="s">
        <v>112</v>
      </c>
      <c r="D4194" t="s">
        <v>113</v>
      </c>
      <c r="E4194">
        <v>32</v>
      </c>
      <c r="F4194" t="s">
        <v>103</v>
      </c>
      <c r="G4194" t="s">
        <v>110</v>
      </c>
      <c r="H4194" s="5">
        <v>738</v>
      </c>
      <c r="I4194" s="5">
        <v>23939.91</v>
      </c>
      <c r="J4194" t="s">
        <v>117</v>
      </c>
      <c r="K4194" t="s">
        <v>106</v>
      </c>
      <c r="L4194">
        <v>2</v>
      </c>
      <c r="M4194">
        <v>0</v>
      </c>
      <c r="N4194">
        <v>5</v>
      </c>
      <c r="O4194" s="6">
        <v>0</v>
      </c>
      <c r="P4194" t="s">
        <v>106</v>
      </c>
      <c r="Q4194" t="s">
        <v>107</v>
      </c>
      <c r="R4194">
        <f>IF(F4194="Monthly",2,0)
+IF(E4194&lt;=6,2,0)
+IF(N4194&lt;=2,2,0)
+IF(L4194&gt;=4,2,0)
+IF(M4194&gt;=2,1,0)
+IF(H4194&gt;=_xlfn.PERCENTILE.INC($H$2:$H$10001,0.75),1,0)</f>
        <v>2</v>
      </c>
      <c r="S4194" t="str">
        <f>IF(R4194&gt;=7,"High",IF(R4194&gt;=4,"Medium","Low"))</f>
        <v>Low</v>
      </c>
    </row>
    <row r="4195" spans="1:19">
      <c r="A4195" t="s">
        <v>4320</v>
      </c>
      <c r="B4195">
        <v>18</v>
      </c>
      <c r="C4195" t="s">
        <v>112</v>
      </c>
      <c r="D4195" t="s">
        <v>159</v>
      </c>
      <c r="E4195">
        <v>37</v>
      </c>
      <c r="F4195" t="s">
        <v>109</v>
      </c>
      <c r="G4195" t="s">
        <v>104</v>
      </c>
      <c r="H4195" s="5">
        <v>493</v>
      </c>
      <c r="I4195" s="5">
        <v>17752.14</v>
      </c>
      <c r="J4195" t="s">
        <v>134</v>
      </c>
      <c r="K4195" t="s">
        <v>106</v>
      </c>
      <c r="L4195">
        <v>0</v>
      </c>
      <c r="M4195">
        <v>0</v>
      </c>
      <c r="N4195">
        <v>4</v>
      </c>
      <c r="O4195" s="6">
        <v>5</v>
      </c>
      <c r="P4195" t="s">
        <v>107</v>
      </c>
      <c r="Q4195" t="s">
        <v>107</v>
      </c>
      <c r="R4195">
        <f>IF(F4195="Monthly",2,0)
+IF(E4195&lt;=6,2,0)
+IF(N4195&lt;=2,2,0)
+IF(L4195&gt;=4,2,0)
+IF(M4195&gt;=2,1,0)
+IF(H4195&gt;=_xlfn.PERCENTILE.INC($H$2:$H$10001,0.75),1,0)</f>
        <v>0</v>
      </c>
      <c r="S4195" t="str">
        <f>IF(R4195&gt;=7,"High",IF(R4195&gt;=4,"Medium","Low"))</f>
        <v>Low</v>
      </c>
    </row>
    <row r="4196" spans="1:19">
      <c r="A4196" t="s">
        <v>4321</v>
      </c>
      <c r="B4196">
        <v>45</v>
      </c>
      <c r="C4196" t="s">
        <v>101</v>
      </c>
      <c r="D4196" t="s">
        <v>137</v>
      </c>
      <c r="E4196">
        <v>32</v>
      </c>
      <c r="F4196" t="s">
        <v>109</v>
      </c>
      <c r="G4196" t="s">
        <v>110</v>
      </c>
      <c r="H4196" s="5">
        <v>780</v>
      </c>
      <c r="I4196" s="5">
        <v>25708.54</v>
      </c>
      <c r="J4196" t="s">
        <v>140</v>
      </c>
      <c r="K4196" t="s">
        <v>106</v>
      </c>
      <c r="L4196">
        <v>1</v>
      </c>
      <c r="M4196">
        <v>0</v>
      </c>
      <c r="N4196">
        <v>5</v>
      </c>
      <c r="O4196" s="6">
        <v>0</v>
      </c>
      <c r="P4196" t="s">
        <v>107</v>
      </c>
      <c r="Q4196" t="s">
        <v>107</v>
      </c>
      <c r="R4196">
        <f>IF(F4196="Monthly",2,0)
+IF(E4196&lt;=6,2,0)
+IF(N4196&lt;=2,2,0)
+IF(L4196&gt;=4,2,0)
+IF(M4196&gt;=2,1,0)
+IF(H4196&gt;=_xlfn.PERCENTILE.INC($H$2:$H$10001,0.75),1,0)</f>
        <v>0</v>
      </c>
      <c r="S4196" t="str">
        <f>IF(R4196&gt;=7,"High",IF(R4196&gt;=4,"Medium","Low"))</f>
        <v>Low</v>
      </c>
    </row>
    <row r="4197" spans="1:19">
      <c r="A4197" t="s">
        <v>4322</v>
      </c>
      <c r="B4197">
        <v>39</v>
      </c>
      <c r="C4197" t="s">
        <v>101</v>
      </c>
      <c r="D4197" t="s">
        <v>123</v>
      </c>
      <c r="E4197">
        <v>28</v>
      </c>
      <c r="F4197" t="s">
        <v>103</v>
      </c>
      <c r="G4197" t="s">
        <v>104</v>
      </c>
      <c r="H4197" s="5">
        <v>493</v>
      </c>
      <c r="I4197" s="5">
        <v>13784.39</v>
      </c>
      <c r="J4197" t="s">
        <v>117</v>
      </c>
      <c r="K4197" t="s">
        <v>107</v>
      </c>
      <c r="L4197">
        <v>0</v>
      </c>
      <c r="M4197">
        <v>0</v>
      </c>
      <c r="N4197">
        <v>5</v>
      </c>
      <c r="O4197" s="6">
        <v>0</v>
      </c>
      <c r="P4197" t="s">
        <v>107</v>
      </c>
      <c r="Q4197" t="s">
        <v>106</v>
      </c>
      <c r="R4197">
        <f>IF(F4197="Monthly",2,0)
+IF(E4197&lt;=6,2,0)
+IF(N4197&lt;=2,2,0)
+IF(L4197&gt;=4,2,0)
+IF(M4197&gt;=2,1,0)
+IF(H4197&gt;=_xlfn.PERCENTILE.INC($H$2:$H$10001,0.75),1,0)</f>
        <v>2</v>
      </c>
      <c r="S4197" t="str">
        <f>IF(R4197&gt;=7,"High",IF(R4197&gt;=4,"Medium","Low"))</f>
        <v>Low</v>
      </c>
    </row>
    <row r="4198" spans="1:19">
      <c r="A4198" t="s">
        <v>4323</v>
      </c>
      <c r="B4198">
        <v>56</v>
      </c>
      <c r="C4198" t="s">
        <v>101</v>
      </c>
      <c r="D4198" t="s">
        <v>159</v>
      </c>
      <c r="E4198">
        <v>25</v>
      </c>
      <c r="F4198" t="s">
        <v>103</v>
      </c>
      <c r="G4198" t="s">
        <v>104</v>
      </c>
      <c r="H4198" s="5">
        <v>480</v>
      </c>
      <c r="I4198" s="5">
        <v>11788.78</v>
      </c>
      <c r="J4198" t="s">
        <v>140</v>
      </c>
      <c r="K4198" t="s">
        <v>107</v>
      </c>
      <c r="L4198">
        <v>5</v>
      </c>
      <c r="M4198">
        <v>3</v>
      </c>
      <c r="N4198">
        <v>2</v>
      </c>
      <c r="O4198" s="6">
        <v>0</v>
      </c>
      <c r="P4198" t="s">
        <v>106</v>
      </c>
      <c r="Q4198" t="s">
        <v>106</v>
      </c>
      <c r="R4198">
        <f>IF(F4198="Monthly",2,0)
+IF(E4198&lt;=6,2,0)
+IF(N4198&lt;=2,2,0)
+IF(L4198&gt;=4,2,0)
+IF(M4198&gt;=2,1,0)
+IF(H4198&gt;=_xlfn.PERCENTILE.INC($H$2:$H$10001,0.75),1,0)</f>
        <v>7</v>
      </c>
      <c r="S4198" t="str">
        <f>IF(R4198&gt;=7,"High",IF(R4198&gt;=4,"Medium","Low"))</f>
        <v>High</v>
      </c>
    </row>
    <row r="4199" spans="1:19">
      <c r="A4199" t="s">
        <v>4324</v>
      </c>
      <c r="B4199">
        <v>25</v>
      </c>
      <c r="C4199" t="s">
        <v>101</v>
      </c>
      <c r="D4199" t="s">
        <v>119</v>
      </c>
      <c r="E4199">
        <v>60</v>
      </c>
      <c r="F4199" t="s">
        <v>121</v>
      </c>
      <c r="G4199" t="s">
        <v>110</v>
      </c>
      <c r="H4199" s="5">
        <v>682</v>
      </c>
      <c r="I4199" s="5">
        <v>39986.26</v>
      </c>
      <c r="J4199" t="s">
        <v>115</v>
      </c>
      <c r="K4199" t="s">
        <v>106</v>
      </c>
      <c r="L4199">
        <v>1</v>
      </c>
      <c r="M4199">
        <v>0</v>
      </c>
      <c r="N4199">
        <v>5</v>
      </c>
      <c r="O4199" s="6">
        <v>0</v>
      </c>
      <c r="P4199" t="s">
        <v>107</v>
      </c>
      <c r="Q4199" t="s">
        <v>107</v>
      </c>
      <c r="R4199">
        <f>IF(F4199="Monthly",2,0)
+IF(E4199&lt;=6,2,0)
+IF(N4199&lt;=2,2,0)
+IF(L4199&gt;=4,2,0)
+IF(M4199&gt;=2,1,0)
+IF(H4199&gt;=_xlfn.PERCENTILE.INC($H$2:$H$10001,0.75),1,0)</f>
        <v>0</v>
      </c>
      <c r="S4199" t="str">
        <f>IF(R4199&gt;=7,"High",IF(R4199&gt;=4,"Medium","Low"))</f>
        <v>Low</v>
      </c>
    </row>
    <row r="4200" spans="1:19">
      <c r="A4200" t="s">
        <v>4325</v>
      </c>
      <c r="B4200">
        <v>40</v>
      </c>
      <c r="C4200" t="s">
        <v>112</v>
      </c>
      <c r="D4200" t="s">
        <v>123</v>
      </c>
      <c r="E4200">
        <v>47</v>
      </c>
      <c r="F4200" t="s">
        <v>121</v>
      </c>
      <c r="G4200" t="s">
        <v>129</v>
      </c>
      <c r="H4200" s="5">
        <v>1043</v>
      </c>
      <c r="I4200" s="5">
        <v>48714.78</v>
      </c>
      <c r="J4200" t="s">
        <v>115</v>
      </c>
      <c r="K4200" t="s">
        <v>106</v>
      </c>
      <c r="L4200">
        <v>4</v>
      </c>
      <c r="M4200">
        <v>1</v>
      </c>
      <c r="N4200">
        <v>4</v>
      </c>
      <c r="O4200" s="6">
        <v>0</v>
      </c>
      <c r="P4200" t="s">
        <v>107</v>
      </c>
      <c r="Q4200" t="s">
        <v>107</v>
      </c>
      <c r="R4200">
        <f>IF(F4200="Monthly",2,0)
+IF(E4200&lt;=6,2,0)
+IF(N4200&lt;=2,2,0)
+IF(L4200&gt;=4,2,0)
+IF(M4200&gt;=2,1,0)
+IF(H4200&gt;=_xlfn.PERCENTILE.INC($H$2:$H$10001,0.75),1,0)</f>
        <v>3</v>
      </c>
      <c r="S4200" t="str">
        <f>IF(R4200&gt;=7,"High",IF(R4200&gt;=4,"Medium","Low"))</f>
        <v>Low</v>
      </c>
    </row>
    <row r="4201" spans="1:19">
      <c r="A4201" t="s">
        <v>4326</v>
      </c>
      <c r="B4201">
        <v>31</v>
      </c>
      <c r="C4201" t="s">
        <v>112</v>
      </c>
      <c r="D4201" t="s">
        <v>119</v>
      </c>
      <c r="E4201">
        <v>21</v>
      </c>
      <c r="F4201" t="s">
        <v>109</v>
      </c>
      <c r="G4201" t="s">
        <v>110</v>
      </c>
      <c r="H4201" s="5">
        <v>734</v>
      </c>
      <c r="I4201" s="5">
        <v>15534.44</v>
      </c>
      <c r="J4201" t="s">
        <v>134</v>
      </c>
      <c r="K4201" t="s">
        <v>106</v>
      </c>
      <c r="L4201">
        <v>2</v>
      </c>
      <c r="M4201">
        <v>0</v>
      </c>
      <c r="N4201">
        <v>5</v>
      </c>
      <c r="O4201" s="6">
        <v>0</v>
      </c>
      <c r="P4201" t="s">
        <v>107</v>
      </c>
      <c r="Q4201" t="s">
        <v>107</v>
      </c>
      <c r="R4201">
        <f>IF(F4201="Monthly",2,0)
+IF(E4201&lt;=6,2,0)
+IF(N4201&lt;=2,2,0)
+IF(L4201&gt;=4,2,0)
+IF(M4201&gt;=2,1,0)
+IF(H4201&gt;=_xlfn.PERCENTILE.INC($H$2:$H$10001,0.75),1,0)</f>
        <v>0</v>
      </c>
      <c r="S4201" t="str">
        <f>IF(R4201&gt;=7,"High",IF(R4201&gt;=4,"Medium","Low"))</f>
        <v>Low</v>
      </c>
    </row>
    <row r="4202" spans="1:19">
      <c r="A4202" t="s">
        <v>4327</v>
      </c>
      <c r="B4202">
        <v>55</v>
      </c>
      <c r="C4202" t="s">
        <v>101</v>
      </c>
      <c r="D4202" t="s">
        <v>119</v>
      </c>
      <c r="E4202">
        <v>35</v>
      </c>
      <c r="F4202" t="s">
        <v>109</v>
      </c>
      <c r="G4202" t="s">
        <v>104</v>
      </c>
      <c r="H4202" s="5">
        <v>544</v>
      </c>
      <c r="I4202" s="5">
        <v>19109</v>
      </c>
      <c r="J4202" t="s">
        <v>105</v>
      </c>
      <c r="K4202" t="s">
        <v>106</v>
      </c>
      <c r="L4202">
        <v>0</v>
      </c>
      <c r="M4202">
        <v>0</v>
      </c>
      <c r="N4202">
        <v>4</v>
      </c>
      <c r="O4202" s="6">
        <v>0</v>
      </c>
      <c r="P4202" t="s">
        <v>106</v>
      </c>
      <c r="Q4202" t="s">
        <v>107</v>
      </c>
      <c r="R4202">
        <f>IF(F4202="Monthly",2,0)
+IF(E4202&lt;=6,2,0)
+IF(N4202&lt;=2,2,0)
+IF(L4202&gt;=4,2,0)
+IF(M4202&gt;=2,1,0)
+IF(H4202&gt;=_xlfn.PERCENTILE.INC($H$2:$H$10001,0.75),1,0)</f>
        <v>0</v>
      </c>
      <c r="S4202" t="str">
        <f>IF(R4202&gt;=7,"High",IF(R4202&gt;=4,"Medium","Low"))</f>
        <v>Low</v>
      </c>
    </row>
    <row r="4203" spans="1:19">
      <c r="A4203" t="s">
        <v>4328</v>
      </c>
      <c r="B4203">
        <v>51</v>
      </c>
      <c r="C4203" t="s">
        <v>112</v>
      </c>
      <c r="D4203" t="s">
        <v>119</v>
      </c>
      <c r="E4203">
        <v>61</v>
      </c>
      <c r="F4203" t="s">
        <v>121</v>
      </c>
      <c r="G4203" t="s">
        <v>110</v>
      </c>
      <c r="H4203" s="5">
        <v>661</v>
      </c>
      <c r="I4203" s="5">
        <v>39308.25</v>
      </c>
      <c r="J4203" t="s">
        <v>115</v>
      </c>
      <c r="K4203" t="s">
        <v>106</v>
      </c>
      <c r="L4203">
        <v>0</v>
      </c>
      <c r="M4203">
        <v>0</v>
      </c>
      <c r="N4203">
        <v>5</v>
      </c>
      <c r="O4203" s="6">
        <v>0</v>
      </c>
      <c r="P4203" t="s">
        <v>107</v>
      </c>
      <c r="Q4203" t="s">
        <v>107</v>
      </c>
      <c r="R4203">
        <f>IF(F4203="Monthly",2,0)
+IF(E4203&lt;=6,2,0)
+IF(N4203&lt;=2,2,0)
+IF(L4203&gt;=4,2,0)
+IF(M4203&gt;=2,1,0)
+IF(H4203&gt;=_xlfn.PERCENTILE.INC($H$2:$H$10001,0.75),1,0)</f>
        <v>0</v>
      </c>
      <c r="S4203" t="str">
        <f>IF(R4203&gt;=7,"High",IF(R4203&gt;=4,"Medium","Low"))</f>
        <v>Low</v>
      </c>
    </row>
    <row r="4204" spans="1:19">
      <c r="A4204" t="s">
        <v>4329</v>
      </c>
      <c r="B4204">
        <v>22</v>
      </c>
      <c r="C4204" t="s">
        <v>112</v>
      </c>
      <c r="D4204" t="s">
        <v>137</v>
      </c>
      <c r="E4204">
        <v>31</v>
      </c>
      <c r="F4204" t="s">
        <v>103</v>
      </c>
      <c r="G4204" t="s">
        <v>129</v>
      </c>
      <c r="H4204" s="5">
        <v>1037</v>
      </c>
      <c r="I4204" s="5">
        <v>32980.25</v>
      </c>
      <c r="J4204" t="s">
        <v>140</v>
      </c>
      <c r="K4204" t="s">
        <v>106</v>
      </c>
      <c r="L4204">
        <v>2</v>
      </c>
      <c r="M4204">
        <v>0</v>
      </c>
      <c r="N4204">
        <v>5</v>
      </c>
      <c r="O4204" s="6">
        <v>0</v>
      </c>
      <c r="P4204" t="s">
        <v>106</v>
      </c>
      <c r="Q4204" t="s">
        <v>107</v>
      </c>
      <c r="R4204">
        <f>IF(F4204="Monthly",2,0)
+IF(E4204&lt;=6,2,0)
+IF(N4204&lt;=2,2,0)
+IF(L4204&gt;=4,2,0)
+IF(M4204&gt;=2,1,0)
+IF(H4204&gt;=_xlfn.PERCENTILE.INC($H$2:$H$10001,0.75),1,0)</f>
        <v>3</v>
      </c>
      <c r="S4204" t="str">
        <f>IF(R4204&gt;=7,"High",IF(R4204&gt;=4,"Medium","Low"))</f>
        <v>Low</v>
      </c>
    </row>
    <row r="4205" spans="1:19">
      <c r="A4205" t="s">
        <v>4330</v>
      </c>
      <c r="B4205">
        <v>24</v>
      </c>
      <c r="C4205" t="s">
        <v>101</v>
      </c>
      <c r="D4205" t="s">
        <v>137</v>
      </c>
      <c r="E4205">
        <v>29</v>
      </c>
      <c r="F4205" t="s">
        <v>109</v>
      </c>
      <c r="G4205" t="s">
        <v>104</v>
      </c>
      <c r="H4205" s="5">
        <v>437</v>
      </c>
      <c r="I4205" s="5">
        <v>12563.87</v>
      </c>
      <c r="J4205" t="s">
        <v>117</v>
      </c>
      <c r="K4205" t="s">
        <v>106</v>
      </c>
      <c r="L4205">
        <v>0</v>
      </c>
      <c r="M4205">
        <v>0</v>
      </c>
      <c r="N4205">
        <v>5</v>
      </c>
      <c r="O4205" s="6">
        <v>0</v>
      </c>
      <c r="P4205" t="s">
        <v>106</v>
      </c>
      <c r="Q4205" t="s">
        <v>107</v>
      </c>
      <c r="R4205">
        <f>IF(F4205="Monthly",2,0)
+IF(E4205&lt;=6,2,0)
+IF(N4205&lt;=2,2,0)
+IF(L4205&gt;=4,2,0)
+IF(M4205&gt;=2,1,0)
+IF(H4205&gt;=_xlfn.PERCENTILE.INC($H$2:$H$10001,0.75),1,0)</f>
        <v>0</v>
      </c>
      <c r="S4205" t="str">
        <f>IF(R4205&gt;=7,"High",IF(R4205&gt;=4,"Medium","Low"))</f>
        <v>Low</v>
      </c>
    </row>
    <row r="4206" spans="1:19">
      <c r="A4206" t="s">
        <v>4331</v>
      </c>
      <c r="B4206">
        <v>37</v>
      </c>
      <c r="C4206" t="s">
        <v>101</v>
      </c>
      <c r="D4206" t="s">
        <v>133</v>
      </c>
      <c r="E4206">
        <v>42</v>
      </c>
      <c r="F4206" t="s">
        <v>109</v>
      </c>
      <c r="G4206" t="s">
        <v>110</v>
      </c>
      <c r="H4206" s="5">
        <v>796</v>
      </c>
      <c r="I4206" s="5">
        <v>31676.14</v>
      </c>
      <c r="J4206" t="s">
        <v>115</v>
      </c>
      <c r="K4206" t="s">
        <v>106</v>
      </c>
      <c r="L4206">
        <v>0</v>
      </c>
      <c r="M4206">
        <v>0</v>
      </c>
      <c r="N4206">
        <v>5</v>
      </c>
      <c r="O4206" s="6">
        <v>5</v>
      </c>
      <c r="P4206" t="s">
        <v>107</v>
      </c>
      <c r="Q4206" t="s">
        <v>107</v>
      </c>
      <c r="R4206">
        <f>IF(F4206="Monthly",2,0)
+IF(E4206&lt;=6,2,0)
+IF(N4206&lt;=2,2,0)
+IF(L4206&gt;=4,2,0)
+IF(M4206&gt;=2,1,0)
+IF(H4206&gt;=_xlfn.PERCENTILE.INC($H$2:$H$10001,0.75),1,0)</f>
        <v>1</v>
      </c>
      <c r="S4206" t="str">
        <f>IF(R4206&gt;=7,"High",IF(R4206&gt;=4,"Medium","Low"))</f>
        <v>Low</v>
      </c>
    </row>
    <row r="4207" spans="1:19">
      <c r="A4207" t="s">
        <v>4332</v>
      </c>
      <c r="B4207">
        <v>47</v>
      </c>
      <c r="C4207" t="s">
        <v>101</v>
      </c>
      <c r="D4207" t="s">
        <v>133</v>
      </c>
      <c r="E4207">
        <v>7</v>
      </c>
      <c r="F4207" t="s">
        <v>103</v>
      </c>
      <c r="G4207" t="s">
        <v>104</v>
      </c>
      <c r="H4207" s="5">
        <v>502</v>
      </c>
      <c r="I4207" s="5">
        <v>3464.19</v>
      </c>
      <c r="J4207" t="s">
        <v>115</v>
      </c>
      <c r="K4207" t="s">
        <v>106</v>
      </c>
      <c r="L4207">
        <v>0</v>
      </c>
      <c r="M4207">
        <v>0</v>
      </c>
      <c r="N4207">
        <v>5</v>
      </c>
      <c r="O4207" s="6">
        <v>0</v>
      </c>
      <c r="P4207" t="s">
        <v>107</v>
      </c>
      <c r="Q4207" t="s">
        <v>106</v>
      </c>
      <c r="R4207">
        <f>IF(F4207="Monthly",2,0)
+IF(E4207&lt;=6,2,0)
+IF(N4207&lt;=2,2,0)
+IF(L4207&gt;=4,2,0)
+IF(M4207&gt;=2,1,0)
+IF(H4207&gt;=_xlfn.PERCENTILE.INC($H$2:$H$10001,0.75),1,0)</f>
        <v>2</v>
      </c>
      <c r="S4207" t="str">
        <f>IF(R4207&gt;=7,"High",IF(R4207&gt;=4,"Medium","Low"))</f>
        <v>Low</v>
      </c>
    </row>
    <row r="4208" spans="1:19">
      <c r="A4208" t="s">
        <v>4333</v>
      </c>
      <c r="B4208">
        <v>33</v>
      </c>
      <c r="C4208" t="s">
        <v>101</v>
      </c>
      <c r="D4208" t="s">
        <v>133</v>
      </c>
      <c r="E4208">
        <v>15</v>
      </c>
      <c r="F4208" t="s">
        <v>109</v>
      </c>
      <c r="G4208" t="s">
        <v>129</v>
      </c>
      <c r="H4208" s="5">
        <v>974</v>
      </c>
      <c r="I4208" s="5">
        <v>14234.67</v>
      </c>
      <c r="J4208" t="s">
        <v>140</v>
      </c>
      <c r="K4208" t="s">
        <v>106</v>
      </c>
      <c r="L4208">
        <v>1</v>
      </c>
      <c r="M4208">
        <v>0</v>
      </c>
      <c r="N4208">
        <v>5</v>
      </c>
      <c r="O4208" s="6">
        <v>0</v>
      </c>
      <c r="P4208" t="s">
        <v>107</v>
      </c>
      <c r="Q4208" t="s">
        <v>106</v>
      </c>
      <c r="R4208">
        <f>IF(F4208="Monthly",2,0)
+IF(E4208&lt;=6,2,0)
+IF(N4208&lt;=2,2,0)
+IF(L4208&gt;=4,2,0)
+IF(M4208&gt;=2,1,0)
+IF(H4208&gt;=_xlfn.PERCENTILE.INC($H$2:$H$10001,0.75),1,0)</f>
        <v>1</v>
      </c>
      <c r="S4208" t="str">
        <f>IF(R4208&gt;=7,"High",IF(R4208&gt;=4,"Medium","Low"))</f>
        <v>Low</v>
      </c>
    </row>
    <row r="4209" spans="1:19">
      <c r="A4209" t="s">
        <v>4334</v>
      </c>
      <c r="B4209">
        <v>27</v>
      </c>
      <c r="C4209" t="s">
        <v>101</v>
      </c>
      <c r="D4209" t="s">
        <v>126</v>
      </c>
      <c r="E4209">
        <v>49</v>
      </c>
      <c r="F4209" t="s">
        <v>103</v>
      </c>
      <c r="G4209" t="s">
        <v>129</v>
      </c>
      <c r="H4209" s="5">
        <v>963</v>
      </c>
      <c r="I4209" s="5">
        <v>48513.59</v>
      </c>
      <c r="J4209" t="s">
        <v>117</v>
      </c>
      <c r="K4209" t="s">
        <v>106</v>
      </c>
      <c r="L4209">
        <v>1</v>
      </c>
      <c r="M4209">
        <v>0</v>
      </c>
      <c r="N4209">
        <v>5</v>
      </c>
      <c r="O4209" s="6">
        <v>0</v>
      </c>
      <c r="P4209" t="s">
        <v>106</v>
      </c>
      <c r="Q4209" t="s">
        <v>107</v>
      </c>
      <c r="R4209">
        <f>IF(F4209="Monthly",2,0)
+IF(E4209&lt;=6,2,0)
+IF(N4209&lt;=2,2,0)
+IF(L4209&gt;=4,2,0)
+IF(M4209&gt;=2,1,0)
+IF(H4209&gt;=_xlfn.PERCENTILE.INC($H$2:$H$10001,0.75),1,0)</f>
        <v>3</v>
      </c>
      <c r="S4209" t="str">
        <f>IF(R4209&gt;=7,"High",IF(R4209&gt;=4,"Medium","Low"))</f>
        <v>Low</v>
      </c>
    </row>
    <row r="4210" spans="1:19">
      <c r="A4210" t="s">
        <v>4335</v>
      </c>
      <c r="B4210">
        <v>39</v>
      </c>
      <c r="C4210" t="s">
        <v>101</v>
      </c>
      <c r="D4210" t="s">
        <v>137</v>
      </c>
      <c r="E4210">
        <v>64</v>
      </c>
      <c r="F4210" t="s">
        <v>121</v>
      </c>
      <c r="G4210" t="s">
        <v>104</v>
      </c>
      <c r="H4210" s="5">
        <v>439</v>
      </c>
      <c r="I4210" s="5">
        <v>23443.01</v>
      </c>
      <c r="J4210" t="s">
        <v>105</v>
      </c>
      <c r="K4210" t="s">
        <v>106</v>
      </c>
      <c r="L4210">
        <v>0</v>
      </c>
      <c r="M4210">
        <v>0</v>
      </c>
      <c r="N4210">
        <v>4</v>
      </c>
      <c r="O4210" s="6">
        <v>15</v>
      </c>
      <c r="P4210" t="s">
        <v>107</v>
      </c>
      <c r="Q4210" t="s">
        <v>107</v>
      </c>
      <c r="R4210">
        <f>IF(F4210="Monthly",2,0)
+IF(E4210&lt;=6,2,0)
+IF(N4210&lt;=2,2,0)
+IF(L4210&gt;=4,2,0)
+IF(M4210&gt;=2,1,0)
+IF(H4210&gt;=_xlfn.PERCENTILE.INC($H$2:$H$10001,0.75),1,0)</f>
        <v>0</v>
      </c>
      <c r="S4210" t="str">
        <f>IF(R4210&gt;=7,"High",IF(R4210&gt;=4,"Medium","Low"))</f>
        <v>Low</v>
      </c>
    </row>
    <row r="4211" spans="1:19">
      <c r="A4211" t="s">
        <v>4336</v>
      </c>
      <c r="B4211">
        <v>33</v>
      </c>
      <c r="C4211" t="s">
        <v>101</v>
      </c>
      <c r="D4211" t="s">
        <v>113</v>
      </c>
      <c r="E4211">
        <v>24</v>
      </c>
      <c r="F4211" t="s">
        <v>109</v>
      </c>
      <c r="G4211" t="s">
        <v>104</v>
      </c>
      <c r="H4211" s="5">
        <v>519</v>
      </c>
      <c r="I4211" s="5">
        <v>10968.45</v>
      </c>
      <c r="J4211" t="s">
        <v>105</v>
      </c>
      <c r="K4211" t="s">
        <v>106</v>
      </c>
      <c r="L4211">
        <v>1</v>
      </c>
      <c r="M4211">
        <v>0</v>
      </c>
      <c r="N4211">
        <v>5</v>
      </c>
      <c r="O4211" s="6">
        <v>10</v>
      </c>
      <c r="P4211" t="s">
        <v>107</v>
      </c>
      <c r="Q4211" t="s">
        <v>107</v>
      </c>
      <c r="R4211">
        <f>IF(F4211="Monthly",2,0)
+IF(E4211&lt;=6,2,0)
+IF(N4211&lt;=2,2,0)
+IF(L4211&gt;=4,2,0)
+IF(M4211&gt;=2,1,0)
+IF(H4211&gt;=_xlfn.PERCENTILE.INC($H$2:$H$10001,0.75),1,0)</f>
        <v>0</v>
      </c>
      <c r="S4211" t="str">
        <f>IF(R4211&gt;=7,"High",IF(R4211&gt;=4,"Medium","Low"))</f>
        <v>Low</v>
      </c>
    </row>
    <row r="4212" spans="1:19">
      <c r="A4212" t="s">
        <v>4337</v>
      </c>
      <c r="B4212">
        <v>43</v>
      </c>
      <c r="C4212" t="s">
        <v>101</v>
      </c>
      <c r="D4212" t="s">
        <v>102</v>
      </c>
      <c r="E4212">
        <v>49</v>
      </c>
      <c r="F4212" t="s">
        <v>109</v>
      </c>
      <c r="G4212" t="s">
        <v>104</v>
      </c>
      <c r="H4212" s="5">
        <v>557</v>
      </c>
      <c r="I4212" s="5">
        <v>27261.68</v>
      </c>
      <c r="J4212" t="s">
        <v>115</v>
      </c>
      <c r="K4212" t="s">
        <v>106</v>
      </c>
      <c r="L4212">
        <v>0</v>
      </c>
      <c r="M4212">
        <v>0</v>
      </c>
      <c r="N4212">
        <v>4</v>
      </c>
      <c r="O4212" s="6">
        <v>0</v>
      </c>
      <c r="P4212" t="s">
        <v>107</v>
      </c>
      <c r="Q4212" t="s">
        <v>107</v>
      </c>
      <c r="R4212">
        <f>IF(F4212="Monthly",2,0)
+IF(E4212&lt;=6,2,0)
+IF(N4212&lt;=2,2,0)
+IF(L4212&gt;=4,2,0)
+IF(M4212&gt;=2,1,0)
+IF(H4212&gt;=_xlfn.PERCENTILE.INC($H$2:$H$10001,0.75),1,0)</f>
        <v>0</v>
      </c>
      <c r="S4212" t="str">
        <f>IF(R4212&gt;=7,"High",IF(R4212&gt;=4,"Medium","Low"))</f>
        <v>Low</v>
      </c>
    </row>
    <row r="4213" spans="1:19">
      <c r="A4213" t="s">
        <v>4338</v>
      </c>
      <c r="B4213">
        <v>43</v>
      </c>
      <c r="C4213" t="s">
        <v>112</v>
      </c>
      <c r="D4213" t="s">
        <v>102</v>
      </c>
      <c r="E4213">
        <v>20</v>
      </c>
      <c r="F4213" t="s">
        <v>109</v>
      </c>
      <c r="G4213" t="s">
        <v>104</v>
      </c>
      <c r="H4213" s="5">
        <v>449</v>
      </c>
      <c r="I4213" s="5">
        <v>8807.34</v>
      </c>
      <c r="J4213" t="s">
        <v>140</v>
      </c>
      <c r="K4213" t="s">
        <v>107</v>
      </c>
      <c r="L4213">
        <v>0</v>
      </c>
      <c r="M4213">
        <v>0</v>
      </c>
      <c r="N4213">
        <v>5</v>
      </c>
      <c r="O4213" s="6">
        <v>0</v>
      </c>
      <c r="P4213" t="s">
        <v>107</v>
      </c>
      <c r="Q4213" t="s">
        <v>107</v>
      </c>
      <c r="R4213">
        <f>IF(F4213="Monthly",2,0)
+IF(E4213&lt;=6,2,0)
+IF(N4213&lt;=2,2,0)
+IF(L4213&gt;=4,2,0)
+IF(M4213&gt;=2,1,0)
+IF(H4213&gt;=_xlfn.PERCENTILE.INC($H$2:$H$10001,0.75),1,0)</f>
        <v>0</v>
      </c>
      <c r="S4213" t="str">
        <f>IF(R4213&gt;=7,"High",IF(R4213&gt;=4,"Medium","Low"))</f>
        <v>Low</v>
      </c>
    </row>
    <row r="4214" spans="1:19">
      <c r="A4214" t="s">
        <v>4339</v>
      </c>
      <c r="B4214">
        <v>25</v>
      </c>
      <c r="C4214" t="s">
        <v>101</v>
      </c>
      <c r="D4214" t="s">
        <v>126</v>
      </c>
      <c r="E4214">
        <v>42</v>
      </c>
      <c r="F4214" t="s">
        <v>121</v>
      </c>
      <c r="G4214" t="s">
        <v>110</v>
      </c>
      <c r="H4214" s="5">
        <v>777</v>
      </c>
      <c r="I4214" s="5">
        <v>32668.86</v>
      </c>
      <c r="J4214" t="s">
        <v>140</v>
      </c>
      <c r="K4214" t="s">
        <v>106</v>
      </c>
      <c r="L4214">
        <v>3</v>
      </c>
      <c r="M4214">
        <v>0</v>
      </c>
      <c r="N4214">
        <v>4</v>
      </c>
      <c r="O4214" s="6">
        <v>0</v>
      </c>
      <c r="P4214" t="s">
        <v>107</v>
      </c>
      <c r="Q4214" t="s">
        <v>107</v>
      </c>
      <c r="R4214">
        <f>IF(F4214="Monthly",2,0)
+IF(E4214&lt;=6,2,0)
+IF(N4214&lt;=2,2,0)
+IF(L4214&gt;=4,2,0)
+IF(M4214&gt;=2,1,0)
+IF(H4214&gt;=_xlfn.PERCENTILE.INC($H$2:$H$10001,0.75),1,0)</f>
        <v>0</v>
      </c>
      <c r="S4214" t="str">
        <f>IF(R4214&gt;=7,"High",IF(R4214&gt;=4,"Medium","Low"))</f>
        <v>Low</v>
      </c>
    </row>
    <row r="4215" spans="1:19">
      <c r="A4215" t="s">
        <v>4340</v>
      </c>
      <c r="B4215">
        <v>46</v>
      </c>
      <c r="C4215" t="s">
        <v>101</v>
      </c>
      <c r="D4215" t="s">
        <v>133</v>
      </c>
      <c r="E4215">
        <v>59</v>
      </c>
      <c r="F4215" t="s">
        <v>121</v>
      </c>
      <c r="G4215" t="s">
        <v>104</v>
      </c>
      <c r="H4215" s="5">
        <v>466</v>
      </c>
      <c r="I4215" s="5">
        <v>24078.62</v>
      </c>
      <c r="J4215" t="s">
        <v>140</v>
      </c>
      <c r="K4215" t="s">
        <v>106</v>
      </c>
      <c r="L4215">
        <v>3</v>
      </c>
      <c r="M4215">
        <v>1</v>
      </c>
      <c r="N4215">
        <v>2</v>
      </c>
      <c r="O4215" s="6">
        <v>10</v>
      </c>
      <c r="P4215" t="s">
        <v>107</v>
      </c>
      <c r="Q4215" t="s">
        <v>107</v>
      </c>
      <c r="R4215">
        <f>IF(F4215="Monthly",2,0)
+IF(E4215&lt;=6,2,0)
+IF(N4215&lt;=2,2,0)
+IF(L4215&gt;=4,2,0)
+IF(M4215&gt;=2,1,0)
+IF(H4215&gt;=_xlfn.PERCENTILE.INC($H$2:$H$10001,0.75),1,0)</f>
        <v>2</v>
      </c>
      <c r="S4215" t="str">
        <f>IF(R4215&gt;=7,"High",IF(R4215&gt;=4,"Medium","Low"))</f>
        <v>Low</v>
      </c>
    </row>
    <row r="4216" spans="1:19">
      <c r="A4216" t="s">
        <v>4341</v>
      </c>
      <c r="B4216">
        <v>28</v>
      </c>
      <c r="C4216" t="s">
        <v>112</v>
      </c>
      <c r="D4216" t="s">
        <v>119</v>
      </c>
      <c r="E4216">
        <v>21</v>
      </c>
      <c r="F4216" t="s">
        <v>121</v>
      </c>
      <c r="G4216" t="s">
        <v>129</v>
      </c>
      <c r="H4216" s="5">
        <v>979</v>
      </c>
      <c r="I4216" s="5">
        <v>21156.61</v>
      </c>
      <c r="J4216" t="s">
        <v>134</v>
      </c>
      <c r="K4216" t="s">
        <v>106</v>
      </c>
      <c r="L4216">
        <v>0</v>
      </c>
      <c r="M4216">
        <v>0</v>
      </c>
      <c r="N4216">
        <v>4</v>
      </c>
      <c r="O4216" s="6">
        <v>0</v>
      </c>
      <c r="P4216" t="s">
        <v>106</v>
      </c>
      <c r="Q4216" t="s">
        <v>107</v>
      </c>
      <c r="R4216">
        <f>IF(F4216="Monthly",2,0)
+IF(E4216&lt;=6,2,0)
+IF(N4216&lt;=2,2,0)
+IF(L4216&gt;=4,2,0)
+IF(M4216&gt;=2,1,0)
+IF(H4216&gt;=_xlfn.PERCENTILE.INC($H$2:$H$10001,0.75),1,0)</f>
        <v>1</v>
      </c>
      <c r="S4216" t="str">
        <f>IF(R4216&gt;=7,"High",IF(R4216&gt;=4,"Medium","Low"))</f>
        <v>Low</v>
      </c>
    </row>
    <row r="4217" spans="1:19">
      <c r="A4217" t="s">
        <v>4342</v>
      </c>
      <c r="B4217">
        <v>37</v>
      </c>
      <c r="C4217" t="s">
        <v>112</v>
      </c>
      <c r="D4217" t="s">
        <v>126</v>
      </c>
      <c r="E4217">
        <v>62</v>
      </c>
      <c r="F4217" t="s">
        <v>103</v>
      </c>
      <c r="G4217" t="s">
        <v>104</v>
      </c>
      <c r="H4217" s="5">
        <v>495</v>
      </c>
      <c r="I4217" s="5">
        <v>30036.73</v>
      </c>
      <c r="J4217" t="s">
        <v>117</v>
      </c>
      <c r="K4217" t="s">
        <v>106</v>
      </c>
      <c r="L4217">
        <v>3</v>
      </c>
      <c r="M4217">
        <v>0</v>
      </c>
      <c r="N4217">
        <v>4</v>
      </c>
      <c r="O4217" s="6">
        <v>0</v>
      </c>
      <c r="P4217" t="s">
        <v>106</v>
      </c>
      <c r="Q4217" t="s">
        <v>107</v>
      </c>
      <c r="R4217">
        <f>IF(F4217="Monthly",2,0)
+IF(E4217&lt;=6,2,0)
+IF(N4217&lt;=2,2,0)
+IF(L4217&gt;=4,2,0)
+IF(M4217&gt;=2,1,0)
+IF(H4217&gt;=_xlfn.PERCENTILE.INC($H$2:$H$10001,0.75),1,0)</f>
        <v>2</v>
      </c>
      <c r="S4217" t="str">
        <f>IF(R4217&gt;=7,"High",IF(R4217&gt;=4,"Medium","Low"))</f>
        <v>Low</v>
      </c>
    </row>
    <row r="4218" spans="1:19">
      <c r="A4218" t="s">
        <v>4343</v>
      </c>
      <c r="B4218">
        <v>42</v>
      </c>
      <c r="C4218" t="s">
        <v>112</v>
      </c>
      <c r="D4218" t="s">
        <v>123</v>
      </c>
      <c r="E4218">
        <v>24</v>
      </c>
      <c r="F4218" t="s">
        <v>109</v>
      </c>
      <c r="G4218" t="s">
        <v>110</v>
      </c>
      <c r="H4218" s="5">
        <v>664</v>
      </c>
      <c r="I4218" s="5">
        <v>15515.37</v>
      </c>
      <c r="J4218" t="s">
        <v>134</v>
      </c>
      <c r="K4218" t="s">
        <v>106</v>
      </c>
      <c r="L4218">
        <v>1</v>
      </c>
      <c r="M4218">
        <v>0</v>
      </c>
      <c r="N4218">
        <v>5</v>
      </c>
      <c r="O4218" s="6">
        <v>0</v>
      </c>
      <c r="P4218" t="s">
        <v>107</v>
      </c>
      <c r="Q4218" t="s">
        <v>107</v>
      </c>
      <c r="R4218">
        <f>IF(F4218="Monthly",2,0)
+IF(E4218&lt;=6,2,0)
+IF(N4218&lt;=2,2,0)
+IF(L4218&gt;=4,2,0)
+IF(M4218&gt;=2,1,0)
+IF(H4218&gt;=_xlfn.PERCENTILE.INC($H$2:$H$10001,0.75),1,0)</f>
        <v>0</v>
      </c>
      <c r="S4218" t="str">
        <f>IF(R4218&gt;=7,"High",IF(R4218&gt;=4,"Medium","Low"))</f>
        <v>Low</v>
      </c>
    </row>
    <row r="4219" spans="1:19">
      <c r="A4219" t="s">
        <v>4344</v>
      </c>
      <c r="B4219">
        <v>30</v>
      </c>
      <c r="C4219" t="s">
        <v>112</v>
      </c>
      <c r="D4219" t="s">
        <v>119</v>
      </c>
      <c r="E4219">
        <v>31</v>
      </c>
      <c r="F4219" t="s">
        <v>109</v>
      </c>
      <c r="G4219" t="s">
        <v>104</v>
      </c>
      <c r="H4219" s="5">
        <v>491</v>
      </c>
      <c r="I4219" s="5">
        <v>14959.84</v>
      </c>
      <c r="J4219" t="s">
        <v>115</v>
      </c>
      <c r="K4219" t="s">
        <v>106</v>
      </c>
      <c r="L4219">
        <v>2</v>
      </c>
      <c r="M4219">
        <v>1</v>
      </c>
      <c r="N4219">
        <v>4</v>
      </c>
      <c r="O4219" s="6">
        <v>0</v>
      </c>
      <c r="P4219" t="s">
        <v>107</v>
      </c>
      <c r="Q4219" t="s">
        <v>106</v>
      </c>
      <c r="R4219">
        <f>IF(F4219="Monthly",2,0)
+IF(E4219&lt;=6,2,0)
+IF(N4219&lt;=2,2,0)
+IF(L4219&gt;=4,2,0)
+IF(M4219&gt;=2,1,0)
+IF(H4219&gt;=_xlfn.PERCENTILE.INC($H$2:$H$10001,0.75),1,0)</f>
        <v>0</v>
      </c>
      <c r="S4219" t="str">
        <f>IF(R4219&gt;=7,"High",IF(R4219&gt;=4,"Medium","Low"))</f>
        <v>Low</v>
      </c>
    </row>
    <row r="4220" spans="1:19">
      <c r="A4220" t="s">
        <v>4345</v>
      </c>
      <c r="B4220">
        <v>36</v>
      </c>
      <c r="C4220" t="s">
        <v>112</v>
      </c>
      <c r="D4220" t="s">
        <v>123</v>
      </c>
      <c r="E4220">
        <v>18</v>
      </c>
      <c r="F4220" t="s">
        <v>103</v>
      </c>
      <c r="G4220" t="s">
        <v>104</v>
      </c>
      <c r="H4220" s="5">
        <v>406</v>
      </c>
      <c r="I4220" s="5">
        <v>7462.11</v>
      </c>
      <c r="J4220" t="s">
        <v>115</v>
      </c>
      <c r="K4220" t="s">
        <v>106</v>
      </c>
      <c r="L4220">
        <v>1</v>
      </c>
      <c r="M4220">
        <v>0</v>
      </c>
      <c r="N4220">
        <v>5</v>
      </c>
      <c r="O4220" s="6">
        <v>0</v>
      </c>
      <c r="P4220" t="s">
        <v>107</v>
      </c>
      <c r="Q4220" t="s">
        <v>107</v>
      </c>
      <c r="R4220">
        <f>IF(F4220="Monthly",2,0)
+IF(E4220&lt;=6,2,0)
+IF(N4220&lt;=2,2,0)
+IF(L4220&gt;=4,2,0)
+IF(M4220&gt;=2,1,0)
+IF(H4220&gt;=_xlfn.PERCENTILE.INC($H$2:$H$10001,0.75),1,0)</f>
        <v>2</v>
      </c>
      <c r="S4220" t="str">
        <f>IF(R4220&gt;=7,"High",IF(R4220&gt;=4,"Medium","Low"))</f>
        <v>Low</v>
      </c>
    </row>
    <row r="4221" spans="1:19">
      <c r="A4221" t="s">
        <v>4346</v>
      </c>
      <c r="B4221">
        <v>21</v>
      </c>
      <c r="C4221" t="s">
        <v>112</v>
      </c>
      <c r="D4221" t="s">
        <v>102</v>
      </c>
      <c r="E4221">
        <v>41</v>
      </c>
      <c r="F4221" t="s">
        <v>109</v>
      </c>
      <c r="G4221" t="s">
        <v>104</v>
      </c>
      <c r="H4221" s="5">
        <v>561</v>
      </c>
      <c r="I4221" s="5">
        <v>20252.62</v>
      </c>
      <c r="J4221" t="s">
        <v>117</v>
      </c>
      <c r="K4221" t="s">
        <v>106</v>
      </c>
      <c r="L4221">
        <v>1</v>
      </c>
      <c r="M4221">
        <v>0</v>
      </c>
      <c r="N4221">
        <v>5</v>
      </c>
      <c r="O4221" s="6">
        <v>10</v>
      </c>
      <c r="P4221" t="s">
        <v>106</v>
      </c>
      <c r="Q4221" t="s">
        <v>107</v>
      </c>
      <c r="R4221">
        <f>IF(F4221="Monthly",2,0)
+IF(E4221&lt;=6,2,0)
+IF(N4221&lt;=2,2,0)
+IF(L4221&gt;=4,2,0)
+IF(M4221&gt;=2,1,0)
+IF(H4221&gt;=_xlfn.PERCENTILE.INC($H$2:$H$10001,0.75),1,0)</f>
        <v>0</v>
      </c>
      <c r="S4221" t="str">
        <f>IF(R4221&gt;=7,"High",IF(R4221&gt;=4,"Medium","Low"))</f>
        <v>Low</v>
      </c>
    </row>
    <row r="4222" spans="1:19">
      <c r="A4222" t="s">
        <v>4347</v>
      </c>
      <c r="B4222">
        <v>31</v>
      </c>
      <c r="C4222" t="s">
        <v>101</v>
      </c>
      <c r="D4222" t="s">
        <v>113</v>
      </c>
      <c r="E4222">
        <v>42</v>
      </c>
      <c r="F4222" t="s">
        <v>109</v>
      </c>
      <c r="G4222" t="s">
        <v>129</v>
      </c>
      <c r="H4222" s="5">
        <v>1009</v>
      </c>
      <c r="I4222" s="5">
        <v>41320.58</v>
      </c>
      <c r="J4222" t="s">
        <v>117</v>
      </c>
      <c r="K4222" t="s">
        <v>106</v>
      </c>
      <c r="L4222">
        <v>0</v>
      </c>
      <c r="M4222">
        <v>0</v>
      </c>
      <c r="N4222">
        <v>3</v>
      </c>
      <c r="O4222" s="6">
        <v>0</v>
      </c>
      <c r="P4222" t="s">
        <v>107</v>
      </c>
      <c r="Q4222" t="s">
        <v>106</v>
      </c>
      <c r="R4222">
        <f>IF(F4222="Monthly",2,0)
+IF(E4222&lt;=6,2,0)
+IF(N4222&lt;=2,2,0)
+IF(L4222&gt;=4,2,0)
+IF(M4222&gt;=2,1,0)
+IF(H4222&gt;=_xlfn.PERCENTILE.INC($H$2:$H$10001,0.75),1,0)</f>
        <v>1</v>
      </c>
      <c r="S4222" t="str">
        <f>IF(R4222&gt;=7,"High",IF(R4222&gt;=4,"Medium","Low"))</f>
        <v>Low</v>
      </c>
    </row>
    <row r="4223" spans="1:19">
      <c r="A4223" t="s">
        <v>4348</v>
      </c>
      <c r="B4223">
        <v>37</v>
      </c>
      <c r="C4223" t="s">
        <v>112</v>
      </c>
      <c r="D4223" t="s">
        <v>123</v>
      </c>
      <c r="E4223">
        <v>42</v>
      </c>
      <c r="F4223" t="s">
        <v>103</v>
      </c>
      <c r="G4223" t="s">
        <v>110</v>
      </c>
      <c r="H4223" s="5">
        <v>743</v>
      </c>
      <c r="I4223" s="5">
        <v>31127.85</v>
      </c>
      <c r="J4223" t="s">
        <v>134</v>
      </c>
      <c r="K4223" t="s">
        <v>106</v>
      </c>
      <c r="L4223">
        <v>7</v>
      </c>
      <c r="M4223">
        <v>3</v>
      </c>
      <c r="N4223">
        <v>2</v>
      </c>
      <c r="O4223" s="6">
        <v>0</v>
      </c>
      <c r="P4223" t="s">
        <v>107</v>
      </c>
      <c r="Q4223" t="s">
        <v>106</v>
      </c>
      <c r="R4223">
        <f>IF(F4223="Monthly",2,0)
+IF(E4223&lt;=6,2,0)
+IF(N4223&lt;=2,2,0)
+IF(L4223&gt;=4,2,0)
+IF(M4223&gt;=2,1,0)
+IF(H4223&gt;=_xlfn.PERCENTILE.INC($H$2:$H$10001,0.75),1,0)</f>
        <v>7</v>
      </c>
      <c r="S4223" t="str">
        <f>IF(R4223&gt;=7,"High",IF(R4223&gt;=4,"Medium","Low"))</f>
        <v>High</v>
      </c>
    </row>
    <row r="4224" spans="1:19">
      <c r="A4224" t="s">
        <v>4349</v>
      </c>
      <c r="B4224">
        <v>28</v>
      </c>
      <c r="C4224" t="s">
        <v>112</v>
      </c>
      <c r="D4224" t="s">
        <v>126</v>
      </c>
      <c r="E4224">
        <v>20</v>
      </c>
      <c r="F4224" t="s">
        <v>109</v>
      </c>
      <c r="G4224" t="s">
        <v>104</v>
      </c>
      <c r="H4224" s="5">
        <v>576</v>
      </c>
      <c r="I4224" s="5">
        <v>11650.15</v>
      </c>
      <c r="J4224" t="s">
        <v>134</v>
      </c>
      <c r="K4224" t="s">
        <v>106</v>
      </c>
      <c r="L4224">
        <v>0</v>
      </c>
      <c r="M4224">
        <v>0</v>
      </c>
      <c r="N4224">
        <v>5</v>
      </c>
      <c r="O4224" s="6">
        <v>0</v>
      </c>
      <c r="P4224" t="s">
        <v>107</v>
      </c>
      <c r="Q4224" t="s">
        <v>107</v>
      </c>
      <c r="R4224">
        <f>IF(F4224="Monthly",2,0)
+IF(E4224&lt;=6,2,0)
+IF(N4224&lt;=2,2,0)
+IF(L4224&gt;=4,2,0)
+IF(M4224&gt;=2,1,0)
+IF(H4224&gt;=_xlfn.PERCENTILE.INC($H$2:$H$10001,0.75),1,0)</f>
        <v>0</v>
      </c>
      <c r="S4224" t="str">
        <f>IF(R4224&gt;=7,"High",IF(R4224&gt;=4,"Medium","Low"))</f>
        <v>Low</v>
      </c>
    </row>
    <row r="4225" spans="1:19">
      <c r="A4225" t="s">
        <v>4350</v>
      </c>
      <c r="B4225">
        <v>24</v>
      </c>
      <c r="C4225" t="s">
        <v>101</v>
      </c>
      <c r="D4225" t="s">
        <v>102</v>
      </c>
      <c r="E4225">
        <v>40</v>
      </c>
      <c r="F4225" t="s">
        <v>109</v>
      </c>
      <c r="G4225" t="s">
        <v>110</v>
      </c>
      <c r="H4225" s="5">
        <v>709</v>
      </c>
      <c r="I4225" s="5">
        <v>28801.99</v>
      </c>
      <c r="J4225" t="s">
        <v>134</v>
      </c>
      <c r="K4225" t="s">
        <v>106</v>
      </c>
      <c r="L4225">
        <v>3</v>
      </c>
      <c r="M4225">
        <v>1</v>
      </c>
      <c r="N4225">
        <v>4</v>
      </c>
      <c r="O4225" s="6">
        <v>0</v>
      </c>
      <c r="P4225" t="s">
        <v>106</v>
      </c>
      <c r="Q4225" t="s">
        <v>107</v>
      </c>
      <c r="R4225">
        <f>IF(F4225="Monthly",2,0)
+IF(E4225&lt;=6,2,0)
+IF(N4225&lt;=2,2,0)
+IF(L4225&gt;=4,2,0)
+IF(M4225&gt;=2,1,0)
+IF(H4225&gt;=_xlfn.PERCENTILE.INC($H$2:$H$10001,0.75),1,0)</f>
        <v>0</v>
      </c>
      <c r="S4225" t="str">
        <f>IF(R4225&gt;=7,"High",IF(R4225&gt;=4,"Medium","Low"))</f>
        <v>Low</v>
      </c>
    </row>
    <row r="4226" spans="1:19">
      <c r="A4226" t="s">
        <v>4351</v>
      </c>
      <c r="B4226">
        <v>52</v>
      </c>
      <c r="C4226" t="s">
        <v>112</v>
      </c>
      <c r="D4226" t="s">
        <v>131</v>
      </c>
      <c r="E4226">
        <v>20</v>
      </c>
      <c r="F4226" t="s">
        <v>103</v>
      </c>
      <c r="G4226" t="s">
        <v>129</v>
      </c>
      <c r="H4226" s="5">
        <v>1068</v>
      </c>
      <c r="I4226" s="5">
        <v>21585.49</v>
      </c>
      <c r="J4226" t="s">
        <v>105</v>
      </c>
      <c r="K4226" t="s">
        <v>106</v>
      </c>
      <c r="L4226">
        <v>0</v>
      </c>
      <c r="M4226">
        <v>0</v>
      </c>
      <c r="N4226">
        <v>5</v>
      </c>
      <c r="O4226" s="6">
        <v>0</v>
      </c>
      <c r="P4226" t="s">
        <v>106</v>
      </c>
      <c r="Q4226" t="s">
        <v>106</v>
      </c>
      <c r="R4226">
        <f>IF(F4226="Monthly",2,0)
+IF(E4226&lt;=6,2,0)
+IF(N4226&lt;=2,2,0)
+IF(L4226&gt;=4,2,0)
+IF(M4226&gt;=2,1,0)
+IF(H4226&gt;=_xlfn.PERCENTILE.INC($H$2:$H$10001,0.75),1,0)</f>
        <v>3</v>
      </c>
      <c r="S4226" t="str">
        <f>IF(R4226&gt;=7,"High",IF(R4226&gt;=4,"Medium","Low"))</f>
        <v>Low</v>
      </c>
    </row>
    <row r="4227" spans="1:19">
      <c r="A4227" t="s">
        <v>4352</v>
      </c>
      <c r="B4227">
        <v>27</v>
      </c>
      <c r="C4227" t="s">
        <v>112</v>
      </c>
      <c r="D4227" t="s">
        <v>123</v>
      </c>
      <c r="E4227">
        <v>54</v>
      </c>
      <c r="F4227" t="s">
        <v>109</v>
      </c>
      <c r="G4227" t="s">
        <v>129</v>
      </c>
      <c r="H4227" s="5">
        <v>1031</v>
      </c>
      <c r="I4227" s="5">
        <v>50563.96</v>
      </c>
      <c r="J4227" t="s">
        <v>140</v>
      </c>
      <c r="K4227" t="s">
        <v>106</v>
      </c>
      <c r="L4227">
        <v>0</v>
      </c>
      <c r="M4227">
        <v>0</v>
      </c>
      <c r="N4227">
        <v>5</v>
      </c>
      <c r="O4227" s="6">
        <v>10</v>
      </c>
      <c r="P4227" t="s">
        <v>107</v>
      </c>
      <c r="Q4227" t="s">
        <v>107</v>
      </c>
      <c r="R4227">
        <f>IF(F4227="Monthly",2,0)
+IF(E4227&lt;=6,2,0)
+IF(N4227&lt;=2,2,0)
+IF(L4227&gt;=4,2,0)
+IF(M4227&gt;=2,1,0)
+IF(H4227&gt;=_xlfn.PERCENTILE.INC($H$2:$H$10001,0.75),1,0)</f>
        <v>1</v>
      </c>
      <c r="S4227" t="str">
        <f>IF(R4227&gt;=7,"High",IF(R4227&gt;=4,"Medium","Low"))</f>
        <v>Low</v>
      </c>
    </row>
    <row r="4228" spans="1:19">
      <c r="A4228" t="s">
        <v>4353</v>
      </c>
      <c r="B4228">
        <v>37</v>
      </c>
      <c r="C4228" t="s">
        <v>101</v>
      </c>
      <c r="D4228" t="s">
        <v>131</v>
      </c>
      <c r="E4228">
        <v>48</v>
      </c>
      <c r="F4228" t="s">
        <v>103</v>
      </c>
      <c r="G4228" t="s">
        <v>129</v>
      </c>
      <c r="H4228" s="5">
        <v>965</v>
      </c>
      <c r="I4228" s="5">
        <v>45494.33</v>
      </c>
      <c r="J4228" t="s">
        <v>134</v>
      </c>
      <c r="K4228" t="s">
        <v>106</v>
      </c>
      <c r="L4228">
        <v>3</v>
      </c>
      <c r="M4228">
        <v>2</v>
      </c>
      <c r="N4228">
        <v>3</v>
      </c>
      <c r="O4228" s="6">
        <v>0</v>
      </c>
      <c r="P4228" t="s">
        <v>107</v>
      </c>
      <c r="Q4228" t="s">
        <v>106</v>
      </c>
      <c r="R4228">
        <f>IF(F4228="Monthly",2,0)
+IF(E4228&lt;=6,2,0)
+IF(N4228&lt;=2,2,0)
+IF(L4228&gt;=4,2,0)
+IF(M4228&gt;=2,1,0)
+IF(H4228&gt;=_xlfn.PERCENTILE.INC($H$2:$H$10001,0.75),1,0)</f>
        <v>4</v>
      </c>
      <c r="S4228" t="str">
        <f>IF(R4228&gt;=7,"High",IF(R4228&gt;=4,"Medium","Low"))</f>
        <v>Medium</v>
      </c>
    </row>
    <row r="4229" spans="1:19">
      <c r="A4229" t="s">
        <v>4354</v>
      </c>
      <c r="B4229">
        <v>34</v>
      </c>
      <c r="C4229" t="s">
        <v>112</v>
      </c>
      <c r="D4229" t="s">
        <v>126</v>
      </c>
      <c r="E4229">
        <v>23</v>
      </c>
      <c r="F4229" t="s">
        <v>103</v>
      </c>
      <c r="G4229" t="s">
        <v>110</v>
      </c>
      <c r="H4229" s="5">
        <v>693</v>
      </c>
      <c r="I4229" s="5">
        <v>15751.33</v>
      </c>
      <c r="J4229" t="s">
        <v>140</v>
      </c>
      <c r="K4229" t="s">
        <v>106</v>
      </c>
      <c r="L4229">
        <v>0</v>
      </c>
      <c r="M4229">
        <v>0</v>
      </c>
      <c r="N4229">
        <v>5</v>
      </c>
      <c r="O4229" s="6">
        <v>0</v>
      </c>
      <c r="P4229" t="s">
        <v>106</v>
      </c>
      <c r="Q4229" t="s">
        <v>106</v>
      </c>
      <c r="R4229">
        <f>IF(F4229="Monthly",2,0)
+IF(E4229&lt;=6,2,0)
+IF(N4229&lt;=2,2,0)
+IF(L4229&gt;=4,2,0)
+IF(M4229&gt;=2,1,0)
+IF(H4229&gt;=_xlfn.PERCENTILE.INC($H$2:$H$10001,0.75),1,0)</f>
        <v>2</v>
      </c>
      <c r="S4229" t="str">
        <f>IF(R4229&gt;=7,"High",IF(R4229&gt;=4,"Medium","Low"))</f>
        <v>Low</v>
      </c>
    </row>
    <row r="4230" spans="1:19">
      <c r="A4230" t="s">
        <v>4355</v>
      </c>
      <c r="B4230">
        <v>44</v>
      </c>
      <c r="C4230" t="s">
        <v>101</v>
      </c>
      <c r="D4230" t="s">
        <v>131</v>
      </c>
      <c r="E4230">
        <v>14</v>
      </c>
      <c r="F4230" t="s">
        <v>103</v>
      </c>
      <c r="G4230" t="s">
        <v>129</v>
      </c>
      <c r="H4230" s="5">
        <v>1075</v>
      </c>
      <c r="I4230" s="5">
        <v>14786.46</v>
      </c>
      <c r="J4230" t="s">
        <v>117</v>
      </c>
      <c r="K4230" t="s">
        <v>106</v>
      </c>
      <c r="L4230">
        <v>1</v>
      </c>
      <c r="M4230">
        <v>0</v>
      </c>
      <c r="N4230">
        <v>5</v>
      </c>
      <c r="O4230" s="6">
        <v>0</v>
      </c>
      <c r="P4230" t="s">
        <v>107</v>
      </c>
      <c r="Q4230" t="s">
        <v>107</v>
      </c>
      <c r="R4230">
        <f>IF(F4230="Monthly",2,0)
+IF(E4230&lt;=6,2,0)
+IF(N4230&lt;=2,2,0)
+IF(L4230&gt;=4,2,0)
+IF(M4230&gt;=2,1,0)
+IF(H4230&gt;=_xlfn.PERCENTILE.INC($H$2:$H$10001,0.75),1,0)</f>
        <v>3</v>
      </c>
      <c r="S4230" t="str">
        <f>IF(R4230&gt;=7,"High",IF(R4230&gt;=4,"Medium","Low"))</f>
        <v>Low</v>
      </c>
    </row>
    <row r="4231" spans="1:19">
      <c r="A4231" t="s">
        <v>4356</v>
      </c>
      <c r="B4231">
        <v>19</v>
      </c>
      <c r="C4231" t="s">
        <v>112</v>
      </c>
      <c r="D4231" t="s">
        <v>137</v>
      </c>
      <c r="E4231">
        <v>41</v>
      </c>
      <c r="F4231" t="s">
        <v>103</v>
      </c>
      <c r="G4231" t="s">
        <v>129</v>
      </c>
      <c r="H4231" s="5">
        <v>1096</v>
      </c>
      <c r="I4231" s="5">
        <v>45893.15</v>
      </c>
      <c r="J4231" t="s">
        <v>105</v>
      </c>
      <c r="K4231" t="s">
        <v>106</v>
      </c>
      <c r="L4231">
        <v>0</v>
      </c>
      <c r="M4231">
        <v>0</v>
      </c>
      <c r="N4231">
        <v>5</v>
      </c>
      <c r="O4231" s="6">
        <v>0</v>
      </c>
      <c r="P4231" t="s">
        <v>107</v>
      </c>
      <c r="Q4231" t="s">
        <v>106</v>
      </c>
      <c r="R4231">
        <f>IF(F4231="Monthly",2,0)
+IF(E4231&lt;=6,2,0)
+IF(N4231&lt;=2,2,0)
+IF(L4231&gt;=4,2,0)
+IF(M4231&gt;=2,1,0)
+IF(H4231&gt;=_xlfn.PERCENTILE.INC($H$2:$H$10001,0.75),1,0)</f>
        <v>3</v>
      </c>
      <c r="S4231" t="str">
        <f>IF(R4231&gt;=7,"High",IF(R4231&gt;=4,"Medium","Low"))</f>
        <v>Low</v>
      </c>
    </row>
    <row r="4232" spans="1:19">
      <c r="A4232" t="s">
        <v>4357</v>
      </c>
      <c r="B4232">
        <v>29</v>
      </c>
      <c r="C4232" t="s">
        <v>101</v>
      </c>
      <c r="D4232" t="s">
        <v>131</v>
      </c>
      <c r="E4232">
        <v>25</v>
      </c>
      <c r="F4232" t="s">
        <v>109</v>
      </c>
      <c r="G4232" t="s">
        <v>110</v>
      </c>
      <c r="H4232" s="5">
        <v>723</v>
      </c>
      <c r="I4232" s="5">
        <v>17719.13</v>
      </c>
      <c r="J4232" t="s">
        <v>117</v>
      </c>
      <c r="K4232" t="s">
        <v>107</v>
      </c>
      <c r="L4232">
        <v>0</v>
      </c>
      <c r="M4232">
        <v>0</v>
      </c>
      <c r="N4232">
        <v>5</v>
      </c>
      <c r="O4232" s="6">
        <v>0</v>
      </c>
      <c r="P4232" t="s">
        <v>107</v>
      </c>
      <c r="Q4232" t="s">
        <v>107</v>
      </c>
      <c r="R4232">
        <f>IF(F4232="Monthly",2,0)
+IF(E4232&lt;=6,2,0)
+IF(N4232&lt;=2,2,0)
+IF(L4232&gt;=4,2,0)
+IF(M4232&gt;=2,1,0)
+IF(H4232&gt;=_xlfn.PERCENTILE.INC($H$2:$H$10001,0.75),1,0)</f>
        <v>0</v>
      </c>
      <c r="S4232" t="str">
        <f>IF(R4232&gt;=7,"High",IF(R4232&gt;=4,"Medium","Low"))</f>
        <v>Low</v>
      </c>
    </row>
    <row r="4233" spans="1:19">
      <c r="A4233" t="s">
        <v>4358</v>
      </c>
      <c r="B4233">
        <v>37</v>
      </c>
      <c r="C4233" t="s">
        <v>101</v>
      </c>
      <c r="D4233" t="s">
        <v>126</v>
      </c>
      <c r="E4233">
        <v>65</v>
      </c>
      <c r="F4233" t="s">
        <v>121</v>
      </c>
      <c r="G4233" t="s">
        <v>104</v>
      </c>
      <c r="H4233" s="5">
        <v>537</v>
      </c>
      <c r="I4233" s="5">
        <v>29895.17</v>
      </c>
      <c r="J4233" t="s">
        <v>115</v>
      </c>
      <c r="K4233" t="s">
        <v>106</v>
      </c>
      <c r="L4233">
        <v>4</v>
      </c>
      <c r="M4233">
        <v>2</v>
      </c>
      <c r="N4233">
        <v>3</v>
      </c>
      <c r="O4233" s="6">
        <v>15</v>
      </c>
      <c r="P4233" t="s">
        <v>106</v>
      </c>
      <c r="Q4233" t="s">
        <v>107</v>
      </c>
      <c r="R4233">
        <f>IF(F4233="Monthly",2,0)
+IF(E4233&lt;=6,2,0)
+IF(N4233&lt;=2,2,0)
+IF(L4233&gt;=4,2,0)
+IF(M4233&gt;=2,1,0)
+IF(H4233&gt;=_xlfn.PERCENTILE.INC($H$2:$H$10001,0.75),1,0)</f>
        <v>3</v>
      </c>
      <c r="S4233" t="str">
        <f>IF(R4233&gt;=7,"High",IF(R4233&gt;=4,"Medium","Low"))</f>
        <v>Low</v>
      </c>
    </row>
    <row r="4234" spans="1:19">
      <c r="A4234" t="s">
        <v>4359</v>
      </c>
      <c r="B4234">
        <v>54</v>
      </c>
      <c r="C4234" t="s">
        <v>101</v>
      </c>
      <c r="D4234" t="s">
        <v>137</v>
      </c>
      <c r="E4234">
        <v>31</v>
      </c>
      <c r="F4234" t="s">
        <v>103</v>
      </c>
      <c r="G4234" t="s">
        <v>129</v>
      </c>
      <c r="H4234" s="5">
        <v>1098</v>
      </c>
      <c r="I4234" s="5">
        <v>34797.620000000003</v>
      </c>
      <c r="J4234" t="s">
        <v>105</v>
      </c>
      <c r="K4234" t="s">
        <v>106</v>
      </c>
      <c r="L4234">
        <v>2</v>
      </c>
      <c r="M4234">
        <v>0</v>
      </c>
      <c r="N4234">
        <v>4</v>
      </c>
      <c r="O4234" s="6">
        <v>0</v>
      </c>
      <c r="P4234" t="s">
        <v>107</v>
      </c>
      <c r="Q4234" t="s">
        <v>106</v>
      </c>
      <c r="R4234">
        <f>IF(F4234="Monthly",2,0)
+IF(E4234&lt;=6,2,0)
+IF(N4234&lt;=2,2,0)
+IF(L4234&gt;=4,2,0)
+IF(M4234&gt;=2,1,0)
+IF(H4234&gt;=_xlfn.PERCENTILE.INC($H$2:$H$10001,0.75),1,0)</f>
        <v>3</v>
      </c>
      <c r="S4234" t="str">
        <f>IF(R4234&gt;=7,"High",IF(R4234&gt;=4,"Medium","Low"))</f>
        <v>Low</v>
      </c>
    </row>
    <row r="4235" spans="1:19">
      <c r="A4235" t="s">
        <v>4360</v>
      </c>
      <c r="B4235">
        <v>31</v>
      </c>
      <c r="C4235" t="s">
        <v>112</v>
      </c>
      <c r="D4235" t="s">
        <v>126</v>
      </c>
      <c r="E4235">
        <v>55</v>
      </c>
      <c r="F4235" t="s">
        <v>109</v>
      </c>
      <c r="G4235" t="s">
        <v>110</v>
      </c>
      <c r="H4235" s="5">
        <v>810</v>
      </c>
      <c r="I4235" s="5">
        <v>43634.49</v>
      </c>
      <c r="J4235" t="s">
        <v>134</v>
      </c>
      <c r="K4235" t="s">
        <v>107</v>
      </c>
      <c r="L4235">
        <v>3</v>
      </c>
      <c r="M4235">
        <v>1</v>
      </c>
      <c r="N4235">
        <v>5</v>
      </c>
      <c r="O4235" s="6">
        <v>0</v>
      </c>
      <c r="P4235" t="s">
        <v>107</v>
      </c>
      <c r="Q4235" t="s">
        <v>107</v>
      </c>
      <c r="R4235">
        <f>IF(F4235="Monthly",2,0)
+IF(E4235&lt;=6,2,0)
+IF(N4235&lt;=2,2,0)
+IF(L4235&gt;=4,2,0)
+IF(M4235&gt;=2,1,0)
+IF(H4235&gt;=_xlfn.PERCENTILE.INC($H$2:$H$10001,0.75),1,0)</f>
        <v>1</v>
      </c>
      <c r="S4235" t="str">
        <f>IF(R4235&gt;=7,"High",IF(R4235&gt;=4,"Medium","Low"))</f>
        <v>Low</v>
      </c>
    </row>
    <row r="4236" spans="1:19">
      <c r="A4236" t="s">
        <v>4361</v>
      </c>
      <c r="B4236">
        <v>35</v>
      </c>
      <c r="C4236" t="s">
        <v>101</v>
      </c>
      <c r="D4236" t="s">
        <v>113</v>
      </c>
      <c r="E4236">
        <v>32</v>
      </c>
      <c r="F4236" t="s">
        <v>103</v>
      </c>
      <c r="G4236" t="s">
        <v>104</v>
      </c>
      <c r="H4236" s="5">
        <v>548</v>
      </c>
      <c r="I4236" s="5">
        <v>17803.400000000001</v>
      </c>
      <c r="J4236" t="s">
        <v>115</v>
      </c>
      <c r="K4236" t="s">
        <v>107</v>
      </c>
      <c r="L4236">
        <v>1</v>
      </c>
      <c r="M4236">
        <v>0</v>
      </c>
      <c r="N4236">
        <v>5</v>
      </c>
      <c r="O4236" s="6">
        <v>0</v>
      </c>
      <c r="P4236" t="s">
        <v>107</v>
      </c>
      <c r="Q4236" t="s">
        <v>107</v>
      </c>
      <c r="R4236">
        <f>IF(F4236="Monthly",2,0)
+IF(E4236&lt;=6,2,0)
+IF(N4236&lt;=2,2,0)
+IF(L4236&gt;=4,2,0)
+IF(M4236&gt;=2,1,0)
+IF(H4236&gt;=_xlfn.PERCENTILE.INC($H$2:$H$10001,0.75),1,0)</f>
        <v>2</v>
      </c>
      <c r="S4236" t="str">
        <f>IF(R4236&gt;=7,"High",IF(R4236&gt;=4,"Medium","Low"))</f>
        <v>Low</v>
      </c>
    </row>
    <row r="4237" spans="1:19">
      <c r="A4237" t="s">
        <v>4362</v>
      </c>
      <c r="B4237">
        <v>29</v>
      </c>
      <c r="C4237" t="s">
        <v>101</v>
      </c>
      <c r="D4237" t="s">
        <v>133</v>
      </c>
      <c r="E4237">
        <v>53</v>
      </c>
      <c r="F4237" t="s">
        <v>103</v>
      </c>
      <c r="G4237" t="s">
        <v>129</v>
      </c>
      <c r="H4237" s="5">
        <v>967</v>
      </c>
      <c r="I4237" s="5">
        <v>51748.06</v>
      </c>
      <c r="J4237" t="s">
        <v>105</v>
      </c>
      <c r="K4237" t="s">
        <v>106</v>
      </c>
      <c r="L4237">
        <v>0</v>
      </c>
      <c r="M4237">
        <v>0</v>
      </c>
      <c r="N4237">
        <v>5</v>
      </c>
      <c r="O4237" s="6">
        <v>0</v>
      </c>
      <c r="P4237" t="s">
        <v>107</v>
      </c>
      <c r="Q4237" t="s">
        <v>107</v>
      </c>
      <c r="R4237">
        <f>IF(F4237="Monthly",2,0)
+IF(E4237&lt;=6,2,0)
+IF(N4237&lt;=2,2,0)
+IF(L4237&gt;=4,2,0)
+IF(M4237&gt;=2,1,0)
+IF(H4237&gt;=_xlfn.PERCENTILE.INC($H$2:$H$10001,0.75),1,0)</f>
        <v>3</v>
      </c>
      <c r="S4237" t="str">
        <f>IF(R4237&gt;=7,"High",IF(R4237&gt;=4,"Medium","Low"))</f>
        <v>Low</v>
      </c>
    </row>
    <row r="4238" spans="1:19">
      <c r="A4238" t="s">
        <v>4363</v>
      </c>
      <c r="B4238">
        <v>49</v>
      </c>
      <c r="C4238" t="s">
        <v>101</v>
      </c>
      <c r="D4238" t="s">
        <v>131</v>
      </c>
      <c r="E4238">
        <v>37</v>
      </c>
      <c r="F4238" t="s">
        <v>103</v>
      </c>
      <c r="G4238" t="s">
        <v>129</v>
      </c>
      <c r="H4238" s="5">
        <v>1083</v>
      </c>
      <c r="I4238" s="5">
        <v>40193.11</v>
      </c>
      <c r="J4238" t="s">
        <v>105</v>
      </c>
      <c r="K4238" t="s">
        <v>106</v>
      </c>
      <c r="L4238">
        <v>1</v>
      </c>
      <c r="M4238">
        <v>0</v>
      </c>
      <c r="N4238">
        <v>4</v>
      </c>
      <c r="O4238" s="6">
        <v>0</v>
      </c>
      <c r="P4238" t="s">
        <v>106</v>
      </c>
      <c r="Q4238" t="s">
        <v>107</v>
      </c>
      <c r="R4238">
        <f>IF(F4238="Monthly",2,0)
+IF(E4238&lt;=6,2,0)
+IF(N4238&lt;=2,2,0)
+IF(L4238&gt;=4,2,0)
+IF(M4238&gt;=2,1,0)
+IF(H4238&gt;=_xlfn.PERCENTILE.INC($H$2:$H$10001,0.75),1,0)</f>
        <v>3</v>
      </c>
      <c r="S4238" t="str">
        <f>IF(R4238&gt;=7,"High",IF(R4238&gt;=4,"Medium","Low"))</f>
        <v>Low</v>
      </c>
    </row>
    <row r="4239" spans="1:19">
      <c r="A4239" t="s">
        <v>4364</v>
      </c>
      <c r="B4239">
        <v>19</v>
      </c>
      <c r="C4239" t="s">
        <v>112</v>
      </c>
      <c r="D4239" t="s">
        <v>123</v>
      </c>
      <c r="E4239">
        <v>36</v>
      </c>
      <c r="F4239" t="s">
        <v>103</v>
      </c>
      <c r="G4239" t="s">
        <v>104</v>
      </c>
      <c r="H4239" s="5">
        <v>398</v>
      </c>
      <c r="I4239" s="5">
        <v>14007.12</v>
      </c>
      <c r="J4239" t="s">
        <v>105</v>
      </c>
      <c r="K4239" t="s">
        <v>106</v>
      </c>
      <c r="L4239">
        <v>0</v>
      </c>
      <c r="M4239">
        <v>0</v>
      </c>
      <c r="N4239">
        <v>5</v>
      </c>
      <c r="O4239" s="6">
        <v>0</v>
      </c>
      <c r="P4239" t="s">
        <v>106</v>
      </c>
      <c r="Q4239" t="s">
        <v>107</v>
      </c>
      <c r="R4239">
        <f>IF(F4239="Monthly",2,0)
+IF(E4239&lt;=6,2,0)
+IF(N4239&lt;=2,2,0)
+IF(L4239&gt;=4,2,0)
+IF(M4239&gt;=2,1,0)
+IF(H4239&gt;=_xlfn.PERCENTILE.INC($H$2:$H$10001,0.75),1,0)</f>
        <v>2</v>
      </c>
      <c r="S4239" t="str">
        <f>IF(R4239&gt;=7,"High",IF(R4239&gt;=4,"Medium","Low"))</f>
        <v>Low</v>
      </c>
    </row>
    <row r="4240" spans="1:19">
      <c r="A4240" t="s">
        <v>4365</v>
      </c>
      <c r="B4240">
        <v>36</v>
      </c>
      <c r="C4240" t="s">
        <v>112</v>
      </c>
      <c r="D4240" t="s">
        <v>126</v>
      </c>
      <c r="E4240">
        <v>40</v>
      </c>
      <c r="F4240" t="s">
        <v>109</v>
      </c>
      <c r="G4240" t="s">
        <v>110</v>
      </c>
      <c r="H4240" s="5">
        <v>799</v>
      </c>
      <c r="I4240" s="5">
        <v>32831.93</v>
      </c>
      <c r="J4240" t="s">
        <v>105</v>
      </c>
      <c r="K4240" t="s">
        <v>106</v>
      </c>
      <c r="L4240">
        <v>0</v>
      </c>
      <c r="M4240">
        <v>0</v>
      </c>
      <c r="N4240">
        <v>4</v>
      </c>
      <c r="O4240" s="6">
        <v>0</v>
      </c>
      <c r="P4240" t="s">
        <v>107</v>
      </c>
      <c r="Q4240" t="s">
        <v>107</v>
      </c>
      <c r="R4240">
        <f>IF(F4240="Monthly",2,0)
+IF(E4240&lt;=6,2,0)
+IF(N4240&lt;=2,2,0)
+IF(L4240&gt;=4,2,0)
+IF(M4240&gt;=2,1,0)
+IF(H4240&gt;=_xlfn.PERCENTILE.INC($H$2:$H$10001,0.75),1,0)</f>
        <v>1</v>
      </c>
      <c r="S4240" t="str">
        <f>IF(R4240&gt;=7,"High",IF(R4240&gt;=4,"Medium","Low"))</f>
        <v>Low</v>
      </c>
    </row>
    <row r="4241" spans="1:19">
      <c r="A4241" t="s">
        <v>4366</v>
      </c>
      <c r="B4241">
        <v>26</v>
      </c>
      <c r="C4241" t="s">
        <v>112</v>
      </c>
      <c r="D4241" t="s">
        <v>159</v>
      </c>
      <c r="E4241">
        <v>12</v>
      </c>
      <c r="F4241" t="s">
        <v>103</v>
      </c>
      <c r="G4241" t="s">
        <v>104</v>
      </c>
      <c r="H4241" s="5">
        <v>427</v>
      </c>
      <c r="I4241" s="5">
        <v>5222.96</v>
      </c>
      <c r="J4241" t="s">
        <v>117</v>
      </c>
      <c r="K4241" t="s">
        <v>107</v>
      </c>
      <c r="L4241">
        <v>1</v>
      </c>
      <c r="M4241">
        <v>0</v>
      </c>
      <c r="N4241">
        <v>5</v>
      </c>
      <c r="O4241" s="6">
        <v>0</v>
      </c>
      <c r="P4241" t="s">
        <v>107</v>
      </c>
      <c r="Q4241" t="s">
        <v>107</v>
      </c>
      <c r="R4241">
        <f>IF(F4241="Monthly",2,0)
+IF(E4241&lt;=6,2,0)
+IF(N4241&lt;=2,2,0)
+IF(L4241&gt;=4,2,0)
+IF(M4241&gt;=2,1,0)
+IF(H4241&gt;=_xlfn.PERCENTILE.INC($H$2:$H$10001,0.75),1,0)</f>
        <v>2</v>
      </c>
      <c r="S4241" t="str">
        <f>IF(R4241&gt;=7,"High",IF(R4241&gt;=4,"Medium","Low"))</f>
        <v>Low</v>
      </c>
    </row>
    <row r="4242" spans="1:19">
      <c r="A4242" t="s">
        <v>4367</v>
      </c>
      <c r="B4242">
        <v>28</v>
      </c>
      <c r="C4242" t="s">
        <v>101</v>
      </c>
      <c r="D4242" t="s">
        <v>131</v>
      </c>
      <c r="E4242">
        <v>48</v>
      </c>
      <c r="F4242" t="s">
        <v>121</v>
      </c>
      <c r="G4242" t="s">
        <v>110</v>
      </c>
      <c r="H4242" s="5">
        <v>725</v>
      </c>
      <c r="I4242" s="5">
        <v>34391.86</v>
      </c>
      <c r="J4242" t="s">
        <v>105</v>
      </c>
      <c r="K4242" t="s">
        <v>106</v>
      </c>
      <c r="L4242">
        <v>4</v>
      </c>
      <c r="M4242">
        <v>0</v>
      </c>
      <c r="N4242">
        <v>5</v>
      </c>
      <c r="O4242" s="6">
        <v>0</v>
      </c>
      <c r="P4242" t="s">
        <v>107</v>
      </c>
      <c r="Q4242" t="s">
        <v>107</v>
      </c>
      <c r="R4242">
        <f>IF(F4242="Monthly",2,0)
+IF(E4242&lt;=6,2,0)
+IF(N4242&lt;=2,2,0)
+IF(L4242&gt;=4,2,0)
+IF(M4242&gt;=2,1,0)
+IF(H4242&gt;=_xlfn.PERCENTILE.INC($H$2:$H$10001,0.75),1,0)</f>
        <v>2</v>
      </c>
      <c r="S4242" t="str">
        <f>IF(R4242&gt;=7,"High",IF(R4242&gt;=4,"Medium","Low"))</f>
        <v>Low</v>
      </c>
    </row>
    <row r="4243" spans="1:19">
      <c r="A4243" t="s">
        <v>4368</v>
      </c>
      <c r="B4243">
        <v>66</v>
      </c>
      <c r="C4243" t="s">
        <v>112</v>
      </c>
      <c r="D4243" t="s">
        <v>137</v>
      </c>
      <c r="E4243">
        <v>28</v>
      </c>
      <c r="F4243" t="s">
        <v>109</v>
      </c>
      <c r="G4243" t="s">
        <v>110</v>
      </c>
      <c r="H4243" s="5">
        <v>756</v>
      </c>
      <c r="I4243" s="5">
        <v>19222.75</v>
      </c>
      <c r="J4243" t="s">
        <v>115</v>
      </c>
      <c r="K4243" t="s">
        <v>106</v>
      </c>
      <c r="L4243">
        <v>3</v>
      </c>
      <c r="M4243">
        <v>1</v>
      </c>
      <c r="N4243">
        <v>4</v>
      </c>
      <c r="O4243" s="6">
        <v>10</v>
      </c>
      <c r="P4243" t="s">
        <v>107</v>
      </c>
      <c r="Q4243" t="s">
        <v>106</v>
      </c>
      <c r="R4243">
        <f>IF(F4243="Monthly",2,0)
+IF(E4243&lt;=6,2,0)
+IF(N4243&lt;=2,2,0)
+IF(L4243&gt;=4,2,0)
+IF(M4243&gt;=2,1,0)
+IF(H4243&gt;=_xlfn.PERCENTILE.INC($H$2:$H$10001,0.75),1,0)</f>
        <v>0</v>
      </c>
      <c r="S4243" t="str">
        <f>IF(R4243&gt;=7,"High",IF(R4243&gt;=4,"Medium","Low"))</f>
        <v>Low</v>
      </c>
    </row>
    <row r="4244" spans="1:19">
      <c r="A4244" t="s">
        <v>4369</v>
      </c>
      <c r="B4244">
        <v>45</v>
      </c>
      <c r="C4244" t="s">
        <v>112</v>
      </c>
      <c r="D4244" t="s">
        <v>102</v>
      </c>
      <c r="E4244">
        <v>40</v>
      </c>
      <c r="F4244" t="s">
        <v>109</v>
      </c>
      <c r="G4244" t="s">
        <v>129</v>
      </c>
      <c r="H4244" s="5">
        <v>981</v>
      </c>
      <c r="I4244" s="5">
        <v>39965.1</v>
      </c>
      <c r="J4244" t="s">
        <v>134</v>
      </c>
      <c r="K4244" t="s">
        <v>106</v>
      </c>
      <c r="L4244">
        <v>1</v>
      </c>
      <c r="M4244">
        <v>0</v>
      </c>
      <c r="N4244">
        <v>5</v>
      </c>
      <c r="O4244" s="6">
        <v>0</v>
      </c>
      <c r="P4244" t="s">
        <v>107</v>
      </c>
      <c r="Q4244" t="s">
        <v>107</v>
      </c>
      <c r="R4244">
        <f>IF(F4244="Monthly",2,0)
+IF(E4244&lt;=6,2,0)
+IF(N4244&lt;=2,2,0)
+IF(L4244&gt;=4,2,0)
+IF(M4244&gt;=2,1,0)
+IF(H4244&gt;=_xlfn.PERCENTILE.INC($H$2:$H$10001,0.75),1,0)</f>
        <v>1</v>
      </c>
      <c r="S4244" t="str">
        <f>IF(R4244&gt;=7,"High",IF(R4244&gt;=4,"Medium","Low"))</f>
        <v>Low</v>
      </c>
    </row>
    <row r="4245" spans="1:19">
      <c r="A4245" t="s">
        <v>4370</v>
      </c>
      <c r="B4245">
        <v>18</v>
      </c>
      <c r="C4245" t="s">
        <v>101</v>
      </c>
      <c r="D4245" t="s">
        <v>123</v>
      </c>
      <c r="E4245">
        <v>27</v>
      </c>
      <c r="F4245" t="s">
        <v>103</v>
      </c>
      <c r="G4245" t="s">
        <v>104</v>
      </c>
      <c r="H4245" s="5">
        <v>499</v>
      </c>
      <c r="I4245" s="5">
        <v>13126.04</v>
      </c>
      <c r="J4245" t="s">
        <v>134</v>
      </c>
      <c r="K4245" t="s">
        <v>106</v>
      </c>
      <c r="L4245">
        <v>1</v>
      </c>
      <c r="M4245">
        <v>0</v>
      </c>
      <c r="N4245">
        <v>4</v>
      </c>
      <c r="O4245" s="6">
        <v>0</v>
      </c>
      <c r="P4245" t="s">
        <v>107</v>
      </c>
      <c r="Q4245" t="s">
        <v>107</v>
      </c>
      <c r="R4245">
        <f>IF(F4245="Monthly",2,0)
+IF(E4245&lt;=6,2,0)
+IF(N4245&lt;=2,2,0)
+IF(L4245&gt;=4,2,0)
+IF(M4245&gt;=2,1,0)
+IF(H4245&gt;=_xlfn.PERCENTILE.INC($H$2:$H$10001,0.75),1,0)</f>
        <v>2</v>
      </c>
      <c r="S4245" t="str">
        <f>IF(R4245&gt;=7,"High",IF(R4245&gt;=4,"Medium","Low"))</f>
        <v>Low</v>
      </c>
    </row>
    <row r="4246" spans="1:19">
      <c r="A4246" t="s">
        <v>4371</v>
      </c>
      <c r="B4246">
        <v>31</v>
      </c>
      <c r="C4246" t="s">
        <v>112</v>
      </c>
      <c r="D4246" t="s">
        <v>131</v>
      </c>
      <c r="E4246">
        <v>50</v>
      </c>
      <c r="F4246" t="s">
        <v>103</v>
      </c>
      <c r="G4246" t="s">
        <v>110</v>
      </c>
      <c r="H4246" s="5">
        <v>770</v>
      </c>
      <c r="I4246" s="5">
        <v>37655.26</v>
      </c>
      <c r="J4246" t="s">
        <v>115</v>
      </c>
      <c r="K4246" t="s">
        <v>106</v>
      </c>
      <c r="L4246">
        <v>2</v>
      </c>
      <c r="M4246">
        <v>2</v>
      </c>
      <c r="N4246">
        <v>4</v>
      </c>
      <c r="O4246" s="6">
        <v>0</v>
      </c>
      <c r="P4246" t="s">
        <v>107</v>
      </c>
      <c r="Q4246" t="s">
        <v>107</v>
      </c>
      <c r="R4246">
        <f>IF(F4246="Monthly",2,0)
+IF(E4246&lt;=6,2,0)
+IF(N4246&lt;=2,2,0)
+IF(L4246&gt;=4,2,0)
+IF(M4246&gt;=2,1,0)
+IF(H4246&gt;=_xlfn.PERCENTILE.INC($H$2:$H$10001,0.75),1,0)</f>
        <v>3</v>
      </c>
      <c r="S4246" t="str">
        <f>IF(R4246&gt;=7,"High",IF(R4246&gt;=4,"Medium","Low"))</f>
        <v>Low</v>
      </c>
    </row>
    <row r="4247" spans="1:19">
      <c r="A4247" t="s">
        <v>4372</v>
      </c>
      <c r="B4247">
        <v>33</v>
      </c>
      <c r="C4247" t="s">
        <v>101</v>
      </c>
      <c r="D4247" t="s">
        <v>159</v>
      </c>
      <c r="E4247">
        <v>14</v>
      </c>
      <c r="F4247" t="s">
        <v>103</v>
      </c>
      <c r="G4247" t="s">
        <v>104</v>
      </c>
      <c r="H4247" s="5">
        <v>526</v>
      </c>
      <c r="I4247" s="5">
        <v>7501.42</v>
      </c>
      <c r="J4247" t="s">
        <v>105</v>
      </c>
      <c r="K4247" t="s">
        <v>106</v>
      </c>
      <c r="L4247">
        <v>3</v>
      </c>
      <c r="M4247">
        <v>2</v>
      </c>
      <c r="N4247">
        <v>3</v>
      </c>
      <c r="O4247" s="6">
        <v>0</v>
      </c>
      <c r="P4247" t="s">
        <v>107</v>
      </c>
      <c r="Q4247" t="s">
        <v>106</v>
      </c>
      <c r="R4247">
        <f>IF(F4247="Monthly",2,0)
+IF(E4247&lt;=6,2,0)
+IF(N4247&lt;=2,2,0)
+IF(L4247&gt;=4,2,0)
+IF(M4247&gt;=2,1,0)
+IF(H4247&gt;=_xlfn.PERCENTILE.INC($H$2:$H$10001,0.75),1,0)</f>
        <v>3</v>
      </c>
      <c r="S4247" t="str">
        <f>IF(R4247&gt;=7,"High",IF(R4247&gt;=4,"Medium","Low"))</f>
        <v>Low</v>
      </c>
    </row>
    <row r="4248" spans="1:19">
      <c r="A4248" t="s">
        <v>4373</v>
      </c>
      <c r="B4248">
        <v>40</v>
      </c>
      <c r="C4248" t="s">
        <v>112</v>
      </c>
      <c r="D4248" t="s">
        <v>159</v>
      </c>
      <c r="E4248">
        <v>36</v>
      </c>
      <c r="F4248" t="s">
        <v>109</v>
      </c>
      <c r="G4248" t="s">
        <v>104</v>
      </c>
      <c r="H4248" s="5">
        <v>548</v>
      </c>
      <c r="I4248" s="5">
        <v>18430.78</v>
      </c>
      <c r="J4248" t="s">
        <v>134</v>
      </c>
      <c r="K4248" t="s">
        <v>106</v>
      </c>
      <c r="L4248">
        <v>0</v>
      </c>
      <c r="M4248">
        <v>0</v>
      </c>
      <c r="N4248">
        <v>5</v>
      </c>
      <c r="O4248" s="6">
        <v>5</v>
      </c>
      <c r="P4248" t="s">
        <v>107</v>
      </c>
      <c r="Q4248" t="s">
        <v>107</v>
      </c>
      <c r="R4248">
        <f>IF(F4248="Monthly",2,0)
+IF(E4248&lt;=6,2,0)
+IF(N4248&lt;=2,2,0)
+IF(L4248&gt;=4,2,0)
+IF(M4248&gt;=2,1,0)
+IF(H4248&gt;=_xlfn.PERCENTILE.INC($H$2:$H$10001,0.75),1,0)</f>
        <v>0</v>
      </c>
      <c r="S4248" t="str">
        <f>IF(R4248&gt;=7,"High",IF(R4248&gt;=4,"Medium","Low"))</f>
        <v>Low</v>
      </c>
    </row>
    <row r="4249" spans="1:19">
      <c r="A4249" t="s">
        <v>4374</v>
      </c>
      <c r="B4249">
        <v>18</v>
      </c>
      <c r="C4249" t="s">
        <v>112</v>
      </c>
      <c r="D4249" t="s">
        <v>131</v>
      </c>
      <c r="E4249">
        <v>23</v>
      </c>
      <c r="F4249" t="s">
        <v>103</v>
      </c>
      <c r="G4249" t="s">
        <v>104</v>
      </c>
      <c r="H4249" s="5">
        <v>487</v>
      </c>
      <c r="I4249" s="5">
        <v>11277.09</v>
      </c>
      <c r="J4249" t="s">
        <v>115</v>
      </c>
      <c r="K4249" t="s">
        <v>107</v>
      </c>
      <c r="L4249">
        <v>1</v>
      </c>
      <c r="M4249">
        <v>0</v>
      </c>
      <c r="N4249">
        <v>5</v>
      </c>
      <c r="O4249" s="6">
        <v>0</v>
      </c>
      <c r="P4249" t="s">
        <v>107</v>
      </c>
      <c r="Q4249" t="s">
        <v>107</v>
      </c>
      <c r="R4249">
        <f>IF(F4249="Monthly",2,0)
+IF(E4249&lt;=6,2,0)
+IF(N4249&lt;=2,2,0)
+IF(L4249&gt;=4,2,0)
+IF(M4249&gt;=2,1,0)
+IF(H4249&gt;=_xlfn.PERCENTILE.INC($H$2:$H$10001,0.75),1,0)</f>
        <v>2</v>
      </c>
      <c r="S4249" t="str">
        <f>IF(R4249&gt;=7,"High",IF(R4249&gt;=4,"Medium","Low"))</f>
        <v>Low</v>
      </c>
    </row>
    <row r="4250" spans="1:19">
      <c r="A4250" t="s">
        <v>4375</v>
      </c>
      <c r="B4250">
        <v>36</v>
      </c>
      <c r="C4250" t="s">
        <v>112</v>
      </c>
      <c r="D4250" t="s">
        <v>126</v>
      </c>
      <c r="E4250">
        <v>7</v>
      </c>
      <c r="F4250" t="s">
        <v>103</v>
      </c>
      <c r="G4250" t="s">
        <v>110</v>
      </c>
      <c r="H4250" s="5">
        <v>704</v>
      </c>
      <c r="I4250" s="5">
        <v>4836.2700000000004</v>
      </c>
      <c r="J4250" t="s">
        <v>140</v>
      </c>
      <c r="K4250" t="s">
        <v>106</v>
      </c>
      <c r="L4250">
        <v>0</v>
      </c>
      <c r="M4250">
        <v>0</v>
      </c>
      <c r="N4250">
        <v>4</v>
      </c>
      <c r="O4250" s="6">
        <v>0</v>
      </c>
      <c r="P4250" t="s">
        <v>107</v>
      </c>
      <c r="Q4250" t="s">
        <v>107</v>
      </c>
      <c r="R4250">
        <f>IF(F4250="Monthly",2,0)
+IF(E4250&lt;=6,2,0)
+IF(N4250&lt;=2,2,0)
+IF(L4250&gt;=4,2,0)
+IF(M4250&gt;=2,1,0)
+IF(H4250&gt;=_xlfn.PERCENTILE.INC($H$2:$H$10001,0.75),1,0)</f>
        <v>2</v>
      </c>
      <c r="S4250" t="str">
        <f>IF(R4250&gt;=7,"High",IF(R4250&gt;=4,"Medium","Low"))</f>
        <v>Low</v>
      </c>
    </row>
    <row r="4251" spans="1:19">
      <c r="A4251" t="s">
        <v>4376</v>
      </c>
      <c r="B4251">
        <v>34</v>
      </c>
      <c r="C4251" t="s">
        <v>101</v>
      </c>
      <c r="D4251" t="s">
        <v>131</v>
      </c>
      <c r="E4251">
        <v>37</v>
      </c>
      <c r="F4251" t="s">
        <v>103</v>
      </c>
      <c r="G4251" t="s">
        <v>129</v>
      </c>
      <c r="H4251" s="5">
        <v>979</v>
      </c>
      <c r="I4251" s="5">
        <v>35715.67</v>
      </c>
      <c r="J4251" t="s">
        <v>117</v>
      </c>
      <c r="K4251" t="s">
        <v>106</v>
      </c>
      <c r="L4251">
        <v>1</v>
      </c>
      <c r="M4251">
        <v>0</v>
      </c>
      <c r="N4251">
        <v>5</v>
      </c>
      <c r="O4251" s="6">
        <v>0</v>
      </c>
      <c r="P4251" t="s">
        <v>106</v>
      </c>
      <c r="Q4251" t="s">
        <v>107</v>
      </c>
      <c r="R4251">
        <f>IF(F4251="Monthly",2,0)
+IF(E4251&lt;=6,2,0)
+IF(N4251&lt;=2,2,0)
+IF(L4251&gt;=4,2,0)
+IF(M4251&gt;=2,1,0)
+IF(H4251&gt;=_xlfn.PERCENTILE.INC($H$2:$H$10001,0.75),1,0)</f>
        <v>3</v>
      </c>
      <c r="S4251" t="str">
        <f>IF(R4251&gt;=7,"High",IF(R4251&gt;=4,"Medium","Low"))</f>
        <v>Low</v>
      </c>
    </row>
    <row r="4252" spans="1:19">
      <c r="A4252" t="s">
        <v>4377</v>
      </c>
      <c r="B4252">
        <v>41</v>
      </c>
      <c r="C4252" t="s">
        <v>101</v>
      </c>
      <c r="D4252" t="s">
        <v>126</v>
      </c>
      <c r="E4252">
        <v>32</v>
      </c>
      <c r="F4252" t="s">
        <v>103</v>
      </c>
      <c r="G4252" t="s">
        <v>110</v>
      </c>
      <c r="H4252" s="5">
        <v>816</v>
      </c>
      <c r="I4252" s="5">
        <v>25719.68</v>
      </c>
      <c r="J4252" t="s">
        <v>105</v>
      </c>
      <c r="K4252" t="s">
        <v>106</v>
      </c>
      <c r="L4252">
        <v>0</v>
      </c>
      <c r="M4252">
        <v>0</v>
      </c>
      <c r="N4252">
        <v>5</v>
      </c>
      <c r="O4252" s="6">
        <v>0</v>
      </c>
      <c r="P4252" t="s">
        <v>107</v>
      </c>
      <c r="Q4252" t="s">
        <v>106</v>
      </c>
      <c r="R4252">
        <f>IF(F4252="Monthly",2,0)
+IF(E4252&lt;=6,2,0)
+IF(N4252&lt;=2,2,0)
+IF(L4252&gt;=4,2,0)
+IF(M4252&gt;=2,1,0)
+IF(H4252&gt;=_xlfn.PERCENTILE.INC($H$2:$H$10001,0.75),1,0)</f>
        <v>3</v>
      </c>
      <c r="S4252" t="str">
        <f>IF(R4252&gt;=7,"High",IF(R4252&gt;=4,"Medium","Low"))</f>
        <v>Low</v>
      </c>
    </row>
    <row r="4253" spans="1:19">
      <c r="A4253" t="s">
        <v>4378</v>
      </c>
      <c r="B4253">
        <v>39</v>
      </c>
      <c r="C4253" t="s">
        <v>112</v>
      </c>
      <c r="D4253" t="s">
        <v>131</v>
      </c>
      <c r="E4253">
        <v>7</v>
      </c>
      <c r="F4253" t="s">
        <v>103</v>
      </c>
      <c r="G4253" t="s">
        <v>129</v>
      </c>
      <c r="H4253" s="5">
        <v>985</v>
      </c>
      <c r="I4253" s="5">
        <v>6927.2</v>
      </c>
      <c r="J4253" t="s">
        <v>140</v>
      </c>
      <c r="K4253" t="s">
        <v>106</v>
      </c>
      <c r="L4253">
        <v>0</v>
      </c>
      <c r="M4253">
        <v>0</v>
      </c>
      <c r="N4253">
        <v>5</v>
      </c>
      <c r="O4253" s="6">
        <v>0</v>
      </c>
      <c r="P4253" t="s">
        <v>107</v>
      </c>
      <c r="Q4253" t="s">
        <v>107</v>
      </c>
      <c r="R4253">
        <f>IF(F4253="Monthly",2,0)
+IF(E4253&lt;=6,2,0)
+IF(N4253&lt;=2,2,0)
+IF(L4253&gt;=4,2,0)
+IF(M4253&gt;=2,1,0)
+IF(H4253&gt;=_xlfn.PERCENTILE.INC($H$2:$H$10001,0.75),1,0)</f>
        <v>3</v>
      </c>
      <c r="S4253" t="str">
        <f>IF(R4253&gt;=7,"High",IF(R4253&gt;=4,"Medium","Low"))</f>
        <v>Low</v>
      </c>
    </row>
    <row r="4254" spans="1:19">
      <c r="A4254" t="s">
        <v>4379</v>
      </c>
      <c r="B4254">
        <v>18</v>
      </c>
      <c r="C4254" t="s">
        <v>101</v>
      </c>
      <c r="D4254" t="s">
        <v>128</v>
      </c>
      <c r="E4254">
        <v>72</v>
      </c>
      <c r="F4254" t="s">
        <v>109</v>
      </c>
      <c r="G4254" t="s">
        <v>104</v>
      </c>
      <c r="H4254" s="5">
        <v>409</v>
      </c>
      <c r="I4254" s="5">
        <v>28746.74</v>
      </c>
      <c r="J4254" t="s">
        <v>134</v>
      </c>
      <c r="K4254" t="s">
        <v>106</v>
      </c>
      <c r="L4254">
        <v>4</v>
      </c>
      <c r="M4254">
        <v>1</v>
      </c>
      <c r="N4254">
        <v>3</v>
      </c>
      <c r="O4254" s="6">
        <v>0</v>
      </c>
      <c r="P4254" t="s">
        <v>106</v>
      </c>
      <c r="Q4254" t="s">
        <v>107</v>
      </c>
      <c r="R4254">
        <f>IF(F4254="Monthly",2,0)
+IF(E4254&lt;=6,2,0)
+IF(N4254&lt;=2,2,0)
+IF(L4254&gt;=4,2,0)
+IF(M4254&gt;=2,1,0)
+IF(H4254&gt;=_xlfn.PERCENTILE.INC($H$2:$H$10001,0.75),1,0)</f>
        <v>2</v>
      </c>
      <c r="S4254" t="str">
        <f>IF(R4254&gt;=7,"High",IF(R4254&gt;=4,"Medium","Low"))</f>
        <v>Low</v>
      </c>
    </row>
    <row r="4255" spans="1:19">
      <c r="A4255" t="s">
        <v>4380</v>
      </c>
      <c r="B4255">
        <v>41</v>
      </c>
      <c r="C4255" t="s">
        <v>101</v>
      </c>
      <c r="D4255" t="s">
        <v>102</v>
      </c>
      <c r="E4255">
        <v>31</v>
      </c>
      <c r="F4255" t="s">
        <v>121</v>
      </c>
      <c r="G4255" t="s">
        <v>104</v>
      </c>
      <c r="H4255" s="5">
        <v>471</v>
      </c>
      <c r="I4255" s="5">
        <v>14448.19</v>
      </c>
      <c r="J4255" t="s">
        <v>105</v>
      </c>
      <c r="K4255" t="s">
        <v>106</v>
      </c>
      <c r="L4255">
        <v>9</v>
      </c>
      <c r="M4255">
        <v>3</v>
      </c>
      <c r="N4255">
        <v>2</v>
      </c>
      <c r="O4255" s="6">
        <v>0</v>
      </c>
      <c r="P4255" t="s">
        <v>107</v>
      </c>
      <c r="Q4255" t="s">
        <v>106</v>
      </c>
      <c r="R4255">
        <f>IF(F4255="Monthly",2,0)
+IF(E4255&lt;=6,2,0)
+IF(N4255&lt;=2,2,0)
+IF(L4255&gt;=4,2,0)
+IF(M4255&gt;=2,1,0)
+IF(H4255&gt;=_xlfn.PERCENTILE.INC($H$2:$H$10001,0.75),1,0)</f>
        <v>5</v>
      </c>
      <c r="S4255" t="str">
        <f>IF(R4255&gt;=7,"High",IF(R4255&gt;=4,"Medium","Low"))</f>
        <v>Medium</v>
      </c>
    </row>
    <row r="4256" spans="1:19">
      <c r="A4256" t="s">
        <v>4381</v>
      </c>
      <c r="B4256">
        <v>44</v>
      </c>
      <c r="C4256" t="s">
        <v>101</v>
      </c>
      <c r="D4256" t="s">
        <v>159</v>
      </c>
      <c r="E4256">
        <v>35</v>
      </c>
      <c r="F4256" t="s">
        <v>103</v>
      </c>
      <c r="G4256" t="s">
        <v>129</v>
      </c>
      <c r="H4256" s="5">
        <v>962</v>
      </c>
      <c r="I4256" s="5">
        <v>33816.910000000003</v>
      </c>
      <c r="J4256" t="s">
        <v>140</v>
      </c>
      <c r="K4256" t="s">
        <v>106</v>
      </c>
      <c r="L4256">
        <v>0</v>
      </c>
      <c r="M4256">
        <v>0</v>
      </c>
      <c r="N4256">
        <v>5</v>
      </c>
      <c r="O4256" s="6">
        <v>0</v>
      </c>
      <c r="P4256" t="s">
        <v>107</v>
      </c>
      <c r="Q4256" t="s">
        <v>106</v>
      </c>
      <c r="R4256">
        <f>IF(F4256="Monthly",2,0)
+IF(E4256&lt;=6,2,0)
+IF(N4256&lt;=2,2,0)
+IF(L4256&gt;=4,2,0)
+IF(M4256&gt;=2,1,0)
+IF(H4256&gt;=_xlfn.PERCENTILE.INC($H$2:$H$10001,0.75),1,0)</f>
        <v>3</v>
      </c>
      <c r="S4256" t="str">
        <f>IF(R4256&gt;=7,"High",IF(R4256&gt;=4,"Medium","Low"))</f>
        <v>Low</v>
      </c>
    </row>
    <row r="4257" spans="1:19">
      <c r="A4257" t="s">
        <v>4382</v>
      </c>
      <c r="B4257">
        <v>33</v>
      </c>
      <c r="C4257" t="s">
        <v>112</v>
      </c>
      <c r="D4257" t="s">
        <v>102</v>
      </c>
      <c r="E4257">
        <v>14</v>
      </c>
      <c r="F4257" t="s">
        <v>109</v>
      </c>
      <c r="G4257" t="s">
        <v>110</v>
      </c>
      <c r="H4257" s="5">
        <v>759</v>
      </c>
      <c r="I4257" s="5">
        <v>10933.61</v>
      </c>
      <c r="J4257" t="s">
        <v>10127</v>
      </c>
      <c r="K4257" t="s">
        <v>106</v>
      </c>
      <c r="L4257">
        <v>0</v>
      </c>
      <c r="M4257">
        <v>0</v>
      </c>
      <c r="N4257">
        <v>4</v>
      </c>
      <c r="O4257" s="6">
        <v>0</v>
      </c>
      <c r="P4257" t="s">
        <v>107</v>
      </c>
      <c r="Q4257" t="s">
        <v>107</v>
      </c>
      <c r="R4257">
        <f>IF(F4257="Monthly",2,0)
+IF(E4257&lt;=6,2,0)
+IF(N4257&lt;=2,2,0)
+IF(L4257&gt;=4,2,0)
+IF(M4257&gt;=2,1,0)
+IF(H4257&gt;=_xlfn.PERCENTILE.INC($H$2:$H$10001,0.75),1,0)</f>
        <v>0</v>
      </c>
      <c r="S4257" t="str">
        <f>IF(R4257&gt;=7,"High",IF(R4257&gt;=4,"Medium","Low"))</f>
        <v>Low</v>
      </c>
    </row>
    <row r="4258" spans="1:19">
      <c r="A4258" t="s">
        <v>4383</v>
      </c>
      <c r="B4258">
        <v>18</v>
      </c>
      <c r="C4258" t="s">
        <v>112</v>
      </c>
      <c r="D4258" t="s">
        <v>131</v>
      </c>
      <c r="E4258">
        <v>13</v>
      </c>
      <c r="F4258" t="s">
        <v>103</v>
      </c>
      <c r="G4258" t="s">
        <v>129</v>
      </c>
      <c r="H4258" s="5">
        <v>1063</v>
      </c>
      <c r="I4258" s="5">
        <v>14044.16</v>
      </c>
      <c r="J4258" t="s">
        <v>105</v>
      </c>
      <c r="K4258" t="s">
        <v>106</v>
      </c>
      <c r="L4258">
        <v>0</v>
      </c>
      <c r="M4258">
        <v>0</v>
      </c>
      <c r="N4258">
        <v>5</v>
      </c>
      <c r="O4258" s="6">
        <v>0</v>
      </c>
      <c r="P4258" t="s">
        <v>106</v>
      </c>
      <c r="Q4258" t="s">
        <v>107</v>
      </c>
      <c r="R4258">
        <f>IF(F4258="Monthly",2,0)
+IF(E4258&lt;=6,2,0)
+IF(N4258&lt;=2,2,0)
+IF(L4258&gt;=4,2,0)
+IF(M4258&gt;=2,1,0)
+IF(H4258&gt;=_xlfn.PERCENTILE.INC($H$2:$H$10001,0.75),1,0)</f>
        <v>3</v>
      </c>
      <c r="S4258" t="str">
        <f>IF(R4258&gt;=7,"High",IF(R4258&gt;=4,"Medium","Low"))</f>
        <v>Low</v>
      </c>
    </row>
    <row r="4259" spans="1:19">
      <c r="A4259" t="s">
        <v>4384</v>
      </c>
      <c r="B4259">
        <v>44</v>
      </c>
      <c r="C4259" t="s">
        <v>112</v>
      </c>
      <c r="D4259" t="s">
        <v>133</v>
      </c>
      <c r="E4259">
        <v>43</v>
      </c>
      <c r="F4259" t="s">
        <v>103</v>
      </c>
      <c r="G4259" t="s">
        <v>129</v>
      </c>
      <c r="H4259" s="5">
        <v>1079</v>
      </c>
      <c r="I4259" s="5">
        <v>47103.25</v>
      </c>
      <c r="J4259" t="s">
        <v>115</v>
      </c>
      <c r="K4259" t="s">
        <v>106</v>
      </c>
      <c r="L4259">
        <v>2</v>
      </c>
      <c r="M4259">
        <v>1</v>
      </c>
      <c r="N4259">
        <v>4</v>
      </c>
      <c r="O4259" s="6">
        <v>0</v>
      </c>
      <c r="P4259" t="s">
        <v>107</v>
      </c>
      <c r="Q4259" t="s">
        <v>107</v>
      </c>
      <c r="R4259">
        <f>IF(F4259="Monthly",2,0)
+IF(E4259&lt;=6,2,0)
+IF(N4259&lt;=2,2,0)
+IF(L4259&gt;=4,2,0)
+IF(M4259&gt;=2,1,0)
+IF(H4259&gt;=_xlfn.PERCENTILE.INC($H$2:$H$10001,0.75),1,0)</f>
        <v>3</v>
      </c>
      <c r="S4259" t="str">
        <f>IF(R4259&gt;=7,"High",IF(R4259&gt;=4,"Medium","Low"))</f>
        <v>Low</v>
      </c>
    </row>
    <row r="4260" spans="1:19">
      <c r="A4260" t="s">
        <v>4385</v>
      </c>
      <c r="B4260">
        <v>38</v>
      </c>
      <c r="C4260" t="s">
        <v>112</v>
      </c>
      <c r="D4260" t="s">
        <v>126</v>
      </c>
      <c r="E4260">
        <v>27</v>
      </c>
      <c r="F4260" t="s">
        <v>103</v>
      </c>
      <c r="G4260" t="s">
        <v>129</v>
      </c>
      <c r="H4260" s="5">
        <v>1047</v>
      </c>
      <c r="I4260" s="5">
        <v>28125.62</v>
      </c>
      <c r="J4260" t="s">
        <v>134</v>
      </c>
      <c r="K4260" t="s">
        <v>106</v>
      </c>
      <c r="L4260">
        <v>1</v>
      </c>
      <c r="M4260">
        <v>0</v>
      </c>
      <c r="N4260">
        <v>5</v>
      </c>
      <c r="O4260" s="6">
        <v>0</v>
      </c>
      <c r="P4260" t="s">
        <v>107</v>
      </c>
      <c r="Q4260" t="s">
        <v>107</v>
      </c>
      <c r="R4260">
        <f>IF(F4260="Monthly",2,0)
+IF(E4260&lt;=6,2,0)
+IF(N4260&lt;=2,2,0)
+IF(L4260&gt;=4,2,0)
+IF(M4260&gt;=2,1,0)
+IF(H4260&gt;=_xlfn.PERCENTILE.INC($H$2:$H$10001,0.75),1,0)</f>
        <v>3</v>
      </c>
      <c r="S4260" t="str">
        <f>IF(R4260&gt;=7,"High",IF(R4260&gt;=4,"Medium","Low"))</f>
        <v>Low</v>
      </c>
    </row>
    <row r="4261" spans="1:19">
      <c r="A4261" t="s">
        <v>4386</v>
      </c>
      <c r="B4261">
        <v>18</v>
      </c>
      <c r="C4261" t="s">
        <v>112</v>
      </c>
      <c r="D4261" t="s">
        <v>102</v>
      </c>
      <c r="E4261">
        <v>13</v>
      </c>
      <c r="F4261" t="s">
        <v>103</v>
      </c>
      <c r="G4261" t="s">
        <v>104</v>
      </c>
      <c r="H4261" s="5">
        <v>548</v>
      </c>
      <c r="I4261" s="5">
        <v>6982.22</v>
      </c>
      <c r="J4261" t="s">
        <v>115</v>
      </c>
      <c r="K4261" t="s">
        <v>106</v>
      </c>
      <c r="L4261">
        <v>2</v>
      </c>
      <c r="M4261">
        <v>0</v>
      </c>
      <c r="N4261">
        <v>5</v>
      </c>
      <c r="O4261" s="6">
        <v>0</v>
      </c>
      <c r="P4261" t="s">
        <v>107</v>
      </c>
      <c r="Q4261" t="s">
        <v>107</v>
      </c>
      <c r="R4261">
        <f>IF(F4261="Monthly",2,0)
+IF(E4261&lt;=6,2,0)
+IF(N4261&lt;=2,2,0)
+IF(L4261&gt;=4,2,0)
+IF(M4261&gt;=2,1,0)
+IF(H4261&gt;=_xlfn.PERCENTILE.INC($H$2:$H$10001,0.75),1,0)</f>
        <v>2</v>
      </c>
      <c r="S4261" t="str">
        <f>IF(R4261&gt;=7,"High",IF(R4261&gt;=4,"Medium","Low"))</f>
        <v>Low</v>
      </c>
    </row>
    <row r="4262" spans="1:19">
      <c r="A4262" t="s">
        <v>4387</v>
      </c>
      <c r="B4262">
        <v>23</v>
      </c>
      <c r="C4262" t="s">
        <v>101</v>
      </c>
      <c r="D4262" t="s">
        <v>102</v>
      </c>
      <c r="E4262">
        <v>19</v>
      </c>
      <c r="F4262" t="s">
        <v>109</v>
      </c>
      <c r="G4262" t="s">
        <v>110</v>
      </c>
      <c r="H4262" s="5">
        <v>789</v>
      </c>
      <c r="I4262" s="5">
        <v>15192.56</v>
      </c>
      <c r="J4262" t="s">
        <v>105</v>
      </c>
      <c r="K4262" t="s">
        <v>106</v>
      </c>
      <c r="L4262">
        <v>0</v>
      </c>
      <c r="M4262">
        <v>0</v>
      </c>
      <c r="N4262">
        <v>4</v>
      </c>
      <c r="O4262" s="6">
        <v>0</v>
      </c>
      <c r="P4262" t="s">
        <v>107</v>
      </c>
      <c r="Q4262" t="s">
        <v>107</v>
      </c>
      <c r="R4262">
        <f>IF(F4262="Monthly",2,0)
+IF(E4262&lt;=6,2,0)
+IF(N4262&lt;=2,2,0)
+IF(L4262&gt;=4,2,0)
+IF(M4262&gt;=2,1,0)
+IF(H4262&gt;=_xlfn.PERCENTILE.INC($H$2:$H$10001,0.75),1,0)</f>
        <v>0</v>
      </c>
      <c r="S4262" t="str">
        <f>IF(R4262&gt;=7,"High",IF(R4262&gt;=4,"Medium","Low"))</f>
        <v>Low</v>
      </c>
    </row>
    <row r="4263" spans="1:19">
      <c r="A4263" t="s">
        <v>4388</v>
      </c>
      <c r="B4263">
        <v>47</v>
      </c>
      <c r="C4263" t="s">
        <v>101</v>
      </c>
      <c r="D4263" t="s">
        <v>102</v>
      </c>
      <c r="E4263">
        <v>8</v>
      </c>
      <c r="F4263" t="s">
        <v>103</v>
      </c>
      <c r="G4263" t="s">
        <v>110</v>
      </c>
      <c r="H4263" s="5">
        <v>845</v>
      </c>
      <c r="I4263" s="5">
        <v>6753.08</v>
      </c>
      <c r="J4263" t="s">
        <v>134</v>
      </c>
      <c r="K4263" t="s">
        <v>106</v>
      </c>
      <c r="L4263">
        <v>3</v>
      </c>
      <c r="M4263">
        <v>0</v>
      </c>
      <c r="N4263">
        <v>4</v>
      </c>
      <c r="O4263" s="6">
        <v>0</v>
      </c>
      <c r="P4263" t="s">
        <v>106</v>
      </c>
      <c r="Q4263" t="s">
        <v>107</v>
      </c>
      <c r="R4263">
        <f>IF(F4263="Monthly",2,0)
+IF(E4263&lt;=6,2,0)
+IF(N4263&lt;=2,2,0)
+IF(L4263&gt;=4,2,0)
+IF(M4263&gt;=2,1,0)
+IF(H4263&gt;=_xlfn.PERCENTILE.INC($H$2:$H$10001,0.75),1,0)</f>
        <v>3</v>
      </c>
      <c r="S4263" t="str">
        <f>IF(R4263&gt;=7,"High",IF(R4263&gt;=4,"Medium","Low"))</f>
        <v>Low</v>
      </c>
    </row>
    <row r="4264" spans="1:19">
      <c r="A4264" t="s">
        <v>4389</v>
      </c>
      <c r="B4264">
        <v>37</v>
      </c>
      <c r="C4264" t="s">
        <v>112</v>
      </c>
      <c r="D4264" t="s">
        <v>102</v>
      </c>
      <c r="E4264">
        <v>46</v>
      </c>
      <c r="F4264" t="s">
        <v>103</v>
      </c>
      <c r="G4264" t="s">
        <v>110</v>
      </c>
      <c r="H4264" s="5">
        <v>815</v>
      </c>
      <c r="I4264" s="5">
        <v>38595.68</v>
      </c>
      <c r="J4264" t="s">
        <v>105</v>
      </c>
      <c r="K4264" t="s">
        <v>106</v>
      </c>
      <c r="L4264">
        <v>9</v>
      </c>
      <c r="M4264">
        <v>5</v>
      </c>
      <c r="N4264">
        <v>1</v>
      </c>
      <c r="O4264" s="6">
        <v>0</v>
      </c>
      <c r="P4264" t="s">
        <v>106</v>
      </c>
      <c r="Q4264" t="s">
        <v>106</v>
      </c>
      <c r="R4264">
        <f>IF(F4264="Monthly",2,0)
+IF(E4264&lt;=6,2,0)
+IF(N4264&lt;=2,2,0)
+IF(L4264&gt;=4,2,0)
+IF(M4264&gt;=2,1,0)
+IF(H4264&gt;=_xlfn.PERCENTILE.INC($H$2:$H$10001,0.75),1,0)</f>
        <v>8</v>
      </c>
      <c r="S4264" t="str">
        <f>IF(R4264&gt;=7,"High",IF(R4264&gt;=4,"Medium","Low"))</f>
        <v>High</v>
      </c>
    </row>
    <row r="4265" spans="1:19">
      <c r="A4265" t="s">
        <v>4390</v>
      </c>
      <c r="B4265">
        <v>45</v>
      </c>
      <c r="C4265" t="s">
        <v>112</v>
      </c>
      <c r="D4265" t="s">
        <v>131</v>
      </c>
      <c r="E4265">
        <v>31</v>
      </c>
      <c r="F4265" t="s">
        <v>103</v>
      </c>
      <c r="G4265" t="s">
        <v>104</v>
      </c>
      <c r="H4265" s="5">
        <v>550</v>
      </c>
      <c r="I4265" s="5">
        <v>16754.400000000001</v>
      </c>
      <c r="J4265" t="s">
        <v>140</v>
      </c>
      <c r="K4265" t="s">
        <v>106</v>
      </c>
      <c r="L4265">
        <v>1</v>
      </c>
      <c r="M4265">
        <v>0</v>
      </c>
      <c r="N4265">
        <v>5</v>
      </c>
      <c r="O4265" s="6">
        <v>0</v>
      </c>
      <c r="P4265" t="s">
        <v>107</v>
      </c>
      <c r="Q4265" t="s">
        <v>107</v>
      </c>
      <c r="R4265">
        <f>IF(F4265="Monthly",2,0)
+IF(E4265&lt;=6,2,0)
+IF(N4265&lt;=2,2,0)
+IF(L4265&gt;=4,2,0)
+IF(M4265&gt;=2,1,0)
+IF(H4265&gt;=_xlfn.PERCENTILE.INC($H$2:$H$10001,0.75),1,0)</f>
        <v>2</v>
      </c>
      <c r="S4265" t="str">
        <f>IF(R4265&gt;=7,"High",IF(R4265&gt;=4,"Medium","Low"))</f>
        <v>Low</v>
      </c>
    </row>
    <row r="4266" spans="1:19">
      <c r="A4266" t="s">
        <v>4391</v>
      </c>
      <c r="B4266">
        <v>26</v>
      </c>
      <c r="C4266" t="s">
        <v>101</v>
      </c>
      <c r="D4266" t="s">
        <v>126</v>
      </c>
      <c r="E4266">
        <v>28</v>
      </c>
      <c r="F4266" t="s">
        <v>109</v>
      </c>
      <c r="G4266" t="s">
        <v>110</v>
      </c>
      <c r="H4266" s="5">
        <v>734</v>
      </c>
      <c r="I4266" s="5">
        <v>18839.95</v>
      </c>
      <c r="J4266" t="s">
        <v>134</v>
      </c>
      <c r="K4266" t="s">
        <v>106</v>
      </c>
      <c r="L4266">
        <v>2</v>
      </c>
      <c r="M4266">
        <v>0</v>
      </c>
      <c r="N4266">
        <v>5</v>
      </c>
      <c r="O4266" s="6">
        <v>10</v>
      </c>
      <c r="P4266" t="s">
        <v>107</v>
      </c>
      <c r="Q4266" t="s">
        <v>107</v>
      </c>
      <c r="R4266">
        <f>IF(F4266="Monthly",2,0)
+IF(E4266&lt;=6,2,0)
+IF(N4266&lt;=2,2,0)
+IF(L4266&gt;=4,2,0)
+IF(M4266&gt;=2,1,0)
+IF(H4266&gt;=_xlfn.PERCENTILE.INC($H$2:$H$10001,0.75),1,0)</f>
        <v>0</v>
      </c>
      <c r="S4266" t="str">
        <f>IF(R4266&gt;=7,"High",IF(R4266&gt;=4,"Medium","Low"))</f>
        <v>Low</v>
      </c>
    </row>
    <row r="4267" spans="1:19">
      <c r="A4267" t="s">
        <v>4392</v>
      </c>
      <c r="B4267">
        <v>31</v>
      </c>
      <c r="C4267" t="s">
        <v>101</v>
      </c>
      <c r="D4267" t="s">
        <v>119</v>
      </c>
      <c r="E4267">
        <v>46</v>
      </c>
      <c r="F4267" t="s">
        <v>109</v>
      </c>
      <c r="G4267" t="s">
        <v>110</v>
      </c>
      <c r="H4267" s="5">
        <v>701</v>
      </c>
      <c r="I4267" s="5">
        <v>31628.75</v>
      </c>
      <c r="J4267" t="s">
        <v>117</v>
      </c>
      <c r="K4267" t="s">
        <v>106</v>
      </c>
      <c r="L4267">
        <v>1</v>
      </c>
      <c r="M4267">
        <v>0</v>
      </c>
      <c r="N4267">
        <v>4</v>
      </c>
      <c r="O4267" s="6">
        <v>0</v>
      </c>
      <c r="P4267" t="s">
        <v>106</v>
      </c>
      <c r="Q4267" t="s">
        <v>106</v>
      </c>
      <c r="R4267">
        <f>IF(F4267="Monthly",2,0)
+IF(E4267&lt;=6,2,0)
+IF(N4267&lt;=2,2,0)
+IF(L4267&gt;=4,2,0)
+IF(M4267&gt;=2,1,0)
+IF(H4267&gt;=_xlfn.PERCENTILE.INC($H$2:$H$10001,0.75),1,0)</f>
        <v>0</v>
      </c>
      <c r="S4267" t="str">
        <f>IF(R4267&gt;=7,"High",IF(R4267&gt;=4,"Medium","Low"))</f>
        <v>Low</v>
      </c>
    </row>
    <row r="4268" spans="1:19">
      <c r="A4268" t="s">
        <v>4393</v>
      </c>
      <c r="B4268">
        <v>18</v>
      </c>
      <c r="C4268" t="s">
        <v>101</v>
      </c>
      <c r="D4268" t="s">
        <v>128</v>
      </c>
      <c r="E4268">
        <v>37</v>
      </c>
      <c r="F4268" t="s">
        <v>109</v>
      </c>
      <c r="G4268" t="s">
        <v>129</v>
      </c>
      <c r="H4268" s="5">
        <v>1063</v>
      </c>
      <c r="I4268" s="5">
        <v>34418.769999999997</v>
      </c>
      <c r="J4268" t="s">
        <v>140</v>
      </c>
      <c r="K4268" t="s">
        <v>106</v>
      </c>
      <c r="L4268">
        <v>0</v>
      </c>
      <c r="M4268">
        <v>0</v>
      </c>
      <c r="N4268">
        <v>5</v>
      </c>
      <c r="O4268" s="6">
        <v>10</v>
      </c>
      <c r="P4268" t="s">
        <v>107</v>
      </c>
      <c r="Q4268" t="s">
        <v>107</v>
      </c>
      <c r="R4268">
        <f>IF(F4268="Monthly",2,0)
+IF(E4268&lt;=6,2,0)
+IF(N4268&lt;=2,2,0)
+IF(L4268&gt;=4,2,0)
+IF(M4268&gt;=2,1,0)
+IF(H4268&gt;=_xlfn.PERCENTILE.INC($H$2:$H$10001,0.75),1,0)</f>
        <v>1</v>
      </c>
      <c r="S4268" t="str">
        <f>IF(R4268&gt;=7,"High",IF(R4268&gt;=4,"Medium","Low"))</f>
        <v>Low</v>
      </c>
    </row>
    <row r="4269" spans="1:19">
      <c r="A4269" t="s">
        <v>4394</v>
      </c>
      <c r="B4269">
        <v>53</v>
      </c>
      <c r="C4269" t="s">
        <v>101</v>
      </c>
      <c r="D4269" t="s">
        <v>131</v>
      </c>
      <c r="E4269">
        <v>27</v>
      </c>
      <c r="F4269" t="s">
        <v>109</v>
      </c>
      <c r="G4269" t="s">
        <v>110</v>
      </c>
      <c r="H4269" s="5">
        <v>732</v>
      </c>
      <c r="I4269" s="5">
        <v>18500.88</v>
      </c>
      <c r="J4269" t="s">
        <v>105</v>
      </c>
      <c r="K4269" t="s">
        <v>106</v>
      </c>
      <c r="L4269">
        <v>0</v>
      </c>
      <c r="M4269">
        <v>0</v>
      </c>
      <c r="N4269">
        <v>5</v>
      </c>
      <c r="O4269" s="6">
        <v>5</v>
      </c>
      <c r="P4269" t="s">
        <v>106</v>
      </c>
      <c r="Q4269" t="s">
        <v>107</v>
      </c>
      <c r="R4269">
        <f>IF(F4269="Monthly",2,0)
+IF(E4269&lt;=6,2,0)
+IF(N4269&lt;=2,2,0)
+IF(L4269&gt;=4,2,0)
+IF(M4269&gt;=2,1,0)
+IF(H4269&gt;=_xlfn.PERCENTILE.INC($H$2:$H$10001,0.75),1,0)</f>
        <v>0</v>
      </c>
      <c r="S4269" t="str">
        <f>IF(R4269&gt;=7,"High",IF(R4269&gt;=4,"Medium","Low"))</f>
        <v>Low</v>
      </c>
    </row>
    <row r="4270" spans="1:19">
      <c r="A4270" t="s">
        <v>4395</v>
      </c>
      <c r="B4270">
        <v>29</v>
      </c>
      <c r="C4270" t="s">
        <v>112</v>
      </c>
      <c r="D4270" t="s">
        <v>119</v>
      </c>
      <c r="E4270">
        <v>44</v>
      </c>
      <c r="F4270" t="s">
        <v>109</v>
      </c>
      <c r="G4270" t="s">
        <v>110</v>
      </c>
      <c r="H4270" s="5">
        <v>753</v>
      </c>
      <c r="I4270" s="5">
        <v>31748.42</v>
      </c>
      <c r="J4270" t="s">
        <v>115</v>
      </c>
      <c r="K4270" t="s">
        <v>106</v>
      </c>
      <c r="L4270">
        <v>0</v>
      </c>
      <c r="M4270">
        <v>0</v>
      </c>
      <c r="N4270">
        <v>5</v>
      </c>
      <c r="O4270" s="6">
        <v>5</v>
      </c>
      <c r="P4270" t="s">
        <v>107</v>
      </c>
      <c r="Q4270" t="s">
        <v>107</v>
      </c>
      <c r="R4270">
        <f>IF(F4270="Monthly",2,0)
+IF(E4270&lt;=6,2,0)
+IF(N4270&lt;=2,2,0)
+IF(L4270&gt;=4,2,0)
+IF(M4270&gt;=2,1,0)
+IF(H4270&gt;=_xlfn.PERCENTILE.INC($H$2:$H$10001,0.75),1,0)</f>
        <v>0</v>
      </c>
      <c r="S4270" t="str">
        <f>IF(R4270&gt;=7,"High",IF(R4270&gt;=4,"Medium","Low"))</f>
        <v>Low</v>
      </c>
    </row>
    <row r="4271" spans="1:19">
      <c r="A4271" t="s">
        <v>4396</v>
      </c>
      <c r="B4271">
        <v>46</v>
      </c>
      <c r="C4271" t="s">
        <v>101</v>
      </c>
      <c r="D4271" t="s">
        <v>119</v>
      </c>
      <c r="E4271">
        <v>56</v>
      </c>
      <c r="F4271" t="s">
        <v>103</v>
      </c>
      <c r="G4271" t="s">
        <v>104</v>
      </c>
      <c r="H4271" s="5">
        <v>518</v>
      </c>
      <c r="I4271" s="5">
        <v>28427.38</v>
      </c>
      <c r="J4271" t="s">
        <v>105</v>
      </c>
      <c r="K4271" t="s">
        <v>106</v>
      </c>
      <c r="L4271">
        <v>0</v>
      </c>
      <c r="M4271">
        <v>0</v>
      </c>
      <c r="N4271">
        <v>5</v>
      </c>
      <c r="O4271" s="6">
        <v>0</v>
      </c>
      <c r="P4271" t="s">
        <v>107</v>
      </c>
      <c r="Q4271" t="s">
        <v>107</v>
      </c>
      <c r="R4271">
        <f>IF(F4271="Monthly",2,0)
+IF(E4271&lt;=6,2,0)
+IF(N4271&lt;=2,2,0)
+IF(L4271&gt;=4,2,0)
+IF(M4271&gt;=2,1,0)
+IF(H4271&gt;=_xlfn.PERCENTILE.INC($H$2:$H$10001,0.75),1,0)</f>
        <v>2</v>
      </c>
      <c r="S4271" t="str">
        <f>IF(R4271&gt;=7,"High",IF(R4271&gt;=4,"Medium","Low"))</f>
        <v>Low</v>
      </c>
    </row>
    <row r="4272" spans="1:19">
      <c r="A4272" t="s">
        <v>4397</v>
      </c>
      <c r="B4272">
        <v>45</v>
      </c>
      <c r="C4272" t="s">
        <v>112</v>
      </c>
      <c r="D4272" t="s">
        <v>131</v>
      </c>
      <c r="E4272">
        <v>54</v>
      </c>
      <c r="F4272" t="s">
        <v>103</v>
      </c>
      <c r="G4272" t="s">
        <v>110</v>
      </c>
      <c r="H4272" s="5">
        <v>691</v>
      </c>
      <c r="I4272" s="5">
        <v>37526.050000000003</v>
      </c>
      <c r="J4272" t="s">
        <v>140</v>
      </c>
      <c r="K4272" t="s">
        <v>107</v>
      </c>
      <c r="L4272">
        <v>3</v>
      </c>
      <c r="M4272">
        <v>1</v>
      </c>
      <c r="N4272">
        <v>5</v>
      </c>
      <c r="O4272" s="6">
        <v>0</v>
      </c>
      <c r="P4272" t="s">
        <v>107</v>
      </c>
      <c r="Q4272" t="s">
        <v>107</v>
      </c>
      <c r="R4272">
        <f>IF(F4272="Monthly",2,0)
+IF(E4272&lt;=6,2,0)
+IF(N4272&lt;=2,2,0)
+IF(L4272&gt;=4,2,0)
+IF(M4272&gt;=2,1,0)
+IF(H4272&gt;=_xlfn.PERCENTILE.INC($H$2:$H$10001,0.75),1,0)</f>
        <v>2</v>
      </c>
      <c r="S4272" t="str">
        <f>IF(R4272&gt;=7,"High",IF(R4272&gt;=4,"Medium","Low"))</f>
        <v>Low</v>
      </c>
    </row>
    <row r="4273" spans="1:19">
      <c r="A4273" t="s">
        <v>4398</v>
      </c>
      <c r="B4273">
        <v>51</v>
      </c>
      <c r="C4273" t="s">
        <v>112</v>
      </c>
      <c r="D4273" t="s">
        <v>126</v>
      </c>
      <c r="E4273">
        <v>16</v>
      </c>
      <c r="F4273" t="s">
        <v>103</v>
      </c>
      <c r="G4273" t="s">
        <v>110</v>
      </c>
      <c r="H4273" s="5">
        <v>667</v>
      </c>
      <c r="I4273" s="5">
        <v>10476.24</v>
      </c>
      <c r="J4273" t="s">
        <v>117</v>
      </c>
      <c r="K4273" t="s">
        <v>106</v>
      </c>
      <c r="L4273">
        <v>0</v>
      </c>
      <c r="M4273">
        <v>0</v>
      </c>
      <c r="N4273">
        <v>5</v>
      </c>
      <c r="O4273" s="6">
        <v>0</v>
      </c>
      <c r="P4273" t="s">
        <v>107</v>
      </c>
      <c r="Q4273" t="s">
        <v>107</v>
      </c>
      <c r="R4273">
        <f>IF(F4273="Monthly",2,0)
+IF(E4273&lt;=6,2,0)
+IF(N4273&lt;=2,2,0)
+IF(L4273&gt;=4,2,0)
+IF(M4273&gt;=2,1,0)
+IF(H4273&gt;=_xlfn.PERCENTILE.INC($H$2:$H$10001,0.75),1,0)</f>
        <v>2</v>
      </c>
      <c r="S4273" t="str">
        <f>IF(R4273&gt;=7,"High",IF(R4273&gt;=4,"Medium","Low"))</f>
        <v>Low</v>
      </c>
    </row>
    <row r="4274" spans="1:19">
      <c r="A4274" t="s">
        <v>4399</v>
      </c>
      <c r="B4274">
        <v>40</v>
      </c>
      <c r="C4274" t="s">
        <v>112</v>
      </c>
      <c r="D4274" t="s">
        <v>119</v>
      </c>
      <c r="E4274">
        <v>21</v>
      </c>
      <c r="F4274" t="s">
        <v>103</v>
      </c>
      <c r="G4274" t="s">
        <v>104</v>
      </c>
      <c r="H4274" s="5">
        <v>518</v>
      </c>
      <c r="I4274" s="5">
        <v>10891.44</v>
      </c>
      <c r="J4274" t="s">
        <v>117</v>
      </c>
      <c r="K4274" t="s">
        <v>106</v>
      </c>
      <c r="L4274">
        <v>1</v>
      </c>
      <c r="M4274">
        <v>0</v>
      </c>
      <c r="N4274">
        <v>5</v>
      </c>
      <c r="O4274" s="6">
        <v>0</v>
      </c>
      <c r="P4274" t="s">
        <v>107</v>
      </c>
      <c r="Q4274" t="s">
        <v>107</v>
      </c>
      <c r="R4274">
        <f>IF(F4274="Monthly",2,0)
+IF(E4274&lt;=6,2,0)
+IF(N4274&lt;=2,2,0)
+IF(L4274&gt;=4,2,0)
+IF(M4274&gt;=2,1,0)
+IF(H4274&gt;=_xlfn.PERCENTILE.INC($H$2:$H$10001,0.75),1,0)</f>
        <v>2</v>
      </c>
      <c r="S4274" t="str">
        <f>IF(R4274&gt;=7,"High",IF(R4274&gt;=4,"Medium","Low"))</f>
        <v>Low</v>
      </c>
    </row>
    <row r="4275" spans="1:19">
      <c r="A4275" t="s">
        <v>4400</v>
      </c>
      <c r="B4275">
        <v>34</v>
      </c>
      <c r="C4275" t="s">
        <v>101</v>
      </c>
      <c r="D4275" t="s">
        <v>102</v>
      </c>
      <c r="E4275">
        <v>55</v>
      </c>
      <c r="F4275" t="s">
        <v>103</v>
      </c>
      <c r="G4275" t="s">
        <v>129</v>
      </c>
      <c r="H4275" s="5">
        <v>1108</v>
      </c>
      <c r="I4275" s="5">
        <v>59503.519999999997</v>
      </c>
      <c r="J4275" t="s">
        <v>115</v>
      </c>
      <c r="K4275" t="s">
        <v>106</v>
      </c>
      <c r="L4275">
        <v>1</v>
      </c>
      <c r="M4275">
        <v>0</v>
      </c>
      <c r="N4275">
        <v>5</v>
      </c>
      <c r="O4275" s="6">
        <v>0</v>
      </c>
      <c r="P4275" t="s">
        <v>107</v>
      </c>
      <c r="Q4275" t="s">
        <v>107</v>
      </c>
      <c r="R4275">
        <f>IF(F4275="Monthly",2,0)
+IF(E4275&lt;=6,2,0)
+IF(N4275&lt;=2,2,0)
+IF(L4275&gt;=4,2,0)
+IF(M4275&gt;=2,1,0)
+IF(H4275&gt;=_xlfn.PERCENTILE.INC($H$2:$H$10001,0.75),1,0)</f>
        <v>3</v>
      </c>
      <c r="S4275" t="str">
        <f>IF(R4275&gt;=7,"High",IF(R4275&gt;=4,"Medium","Low"))</f>
        <v>Low</v>
      </c>
    </row>
    <row r="4276" spans="1:19">
      <c r="A4276" t="s">
        <v>4401</v>
      </c>
      <c r="B4276">
        <v>22</v>
      </c>
      <c r="C4276" t="s">
        <v>112</v>
      </c>
      <c r="D4276" t="s">
        <v>102</v>
      </c>
      <c r="E4276">
        <v>25</v>
      </c>
      <c r="F4276" t="s">
        <v>103</v>
      </c>
      <c r="G4276" t="s">
        <v>104</v>
      </c>
      <c r="H4276" s="5">
        <v>525</v>
      </c>
      <c r="I4276" s="5">
        <v>13231.08</v>
      </c>
      <c r="J4276" t="s">
        <v>117</v>
      </c>
      <c r="K4276" t="s">
        <v>107</v>
      </c>
      <c r="L4276">
        <v>0</v>
      </c>
      <c r="M4276">
        <v>0</v>
      </c>
      <c r="N4276">
        <v>5</v>
      </c>
      <c r="O4276" s="6">
        <v>0</v>
      </c>
      <c r="P4276" t="s">
        <v>106</v>
      </c>
      <c r="Q4276" t="s">
        <v>107</v>
      </c>
      <c r="R4276">
        <f>IF(F4276="Monthly",2,0)
+IF(E4276&lt;=6,2,0)
+IF(N4276&lt;=2,2,0)
+IF(L4276&gt;=4,2,0)
+IF(M4276&gt;=2,1,0)
+IF(H4276&gt;=_xlfn.PERCENTILE.INC($H$2:$H$10001,0.75),1,0)</f>
        <v>2</v>
      </c>
      <c r="S4276" t="str">
        <f>IF(R4276&gt;=7,"High",IF(R4276&gt;=4,"Medium","Low"))</f>
        <v>Low</v>
      </c>
    </row>
    <row r="4277" spans="1:19">
      <c r="A4277" t="s">
        <v>4402</v>
      </c>
      <c r="B4277">
        <v>33</v>
      </c>
      <c r="C4277" t="s">
        <v>101</v>
      </c>
      <c r="D4277" t="s">
        <v>128</v>
      </c>
      <c r="E4277">
        <v>30</v>
      </c>
      <c r="F4277" t="s">
        <v>109</v>
      </c>
      <c r="G4277" t="s">
        <v>110</v>
      </c>
      <c r="H4277" s="5">
        <v>785</v>
      </c>
      <c r="I4277" s="5">
        <v>24038.34</v>
      </c>
      <c r="J4277" t="s">
        <v>117</v>
      </c>
      <c r="K4277" t="s">
        <v>106</v>
      </c>
      <c r="L4277">
        <v>0</v>
      </c>
      <c r="M4277">
        <v>0</v>
      </c>
      <c r="N4277">
        <v>4</v>
      </c>
      <c r="O4277" s="6">
        <v>0</v>
      </c>
      <c r="P4277" t="s">
        <v>106</v>
      </c>
      <c r="Q4277" t="s">
        <v>107</v>
      </c>
      <c r="R4277">
        <f>IF(F4277="Monthly",2,0)
+IF(E4277&lt;=6,2,0)
+IF(N4277&lt;=2,2,0)
+IF(L4277&gt;=4,2,0)
+IF(M4277&gt;=2,1,0)
+IF(H4277&gt;=_xlfn.PERCENTILE.INC($H$2:$H$10001,0.75),1,0)</f>
        <v>0</v>
      </c>
      <c r="S4277" t="str">
        <f>IF(R4277&gt;=7,"High",IF(R4277&gt;=4,"Medium","Low"))</f>
        <v>Low</v>
      </c>
    </row>
    <row r="4278" spans="1:19">
      <c r="A4278" t="s">
        <v>4403</v>
      </c>
      <c r="B4278">
        <v>35</v>
      </c>
      <c r="C4278" t="s">
        <v>101</v>
      </c>
      <c r="D4278" t="s">
        <v>119</v>
      </c>
      <c r="E4278">
        <v>26</v>
      </c>
      <c r="F4278" t="s">
        <v>109</v>
      </c>
      <c r="G4278" t="s">
        <v>129</v>
      </c>
      <c r="H4278" s="5">
        <v>986</v>
      </c>
      <c r="I4278" s="5">
        <v>26387.16</v>
      </c>
      <c r="J4278" t="s">
        <v>115</v>
      </c>
      <c r="K4278" t="s">
        <v>106</v>
      </c>
      <c r="L4278">
        <v>0</v>
      </c>
      <c r="M4278">
        <v>0</v>
      </c>
      <c r="N4278">
        <v>5</v>
      </c>
      <c r="O4278" s="6">
        <v>0</v>
      </c>
      <c r="P4278" t="s">
        <v>106</v>
      </c>
      <c r="Q4278" t="s">
        <v>107</v>
      </c>
      <c r="R4278">
        <f>IF(F4278="Monthly",2,0)
+IF(E4278&lt;=6,2,0)
+IF(N4278&lt;=2,2,0)
+IF(L4278&gt;=4,2,0)
+IF(M4278&gt;=2,1,0)
+IF(H4278&gt;=_xlfn.PERCENTILE.INC($H$2:$H$10001,0.75),1,0)</f>
        <v>1</v>
      </c>
      <c r="S4278" t="str">
        <f>IF(R4278&gt;=7,"High",IF(R4278&gt;=4,"Medium","Low"))</f>
        <v>Low</v>
      </c>
    </row>
    <row r="4279" spans="1:19">
      <c r="A4279" t="s">
        <v>4404</v>
      </c>
      <c r="B4279">
        <v>44</v>
      </c>
      <c r="C4279" t="s">
        <v>101</v>
      </c>
      <c r="D4279" t="s">
        <v>131</v>
      </c>
      <c r="E4279">
        <v>52</v>
      </c>
      <c r="F4279" t="s">
        <v>103</v>
      </c>
      <c r="G4279" t="s">
        <v>104</v>
      </c>
      <c r="H4279" s="5">
        <v>513</v>
      </c>
      <c r="I4279" s="5">
        <v>27390.28</v>
      </c>
      <c r="J4279" t="s">
        <v>105</v>
      </c>
      <c r="K4279" t="s">
        <v>106</v>
      </c>
      <c r="L4279">
        <v>0</v>
      </c>
      <c r="M4279">
        <v>0</v>
      </c>
      <c r="N4279">
        <v>4</v>
      </c>
      <c r="O4279" s="6">
        <v>0</v>
      </c>
      <c r="P4279" t="s">
        <v>106</v>
      </c>
      <c r="Q4279" t="s">
        <v>107</v>
      </c>
      <c r="R4279">
        <f>IF(F4279="Monthly",2,0)
+IF(E4279&lt;=6,2,0)
+IF(N4279&lt;=2,2,0)
+IF(L4279&gt;=4,2,0)
+IF(M4279&gt;=2,1,0)
+IF(H4279&gt;=_xlfn.PERCENTILE.INC($H$2:$H$10001,0.75),1,0)</f>
        <v>2</v>
      </c>
      <c r="S4279" t="str">
        <f>IF(R4279&gt;=7,"High",IF(R4279&gt;=4,"Medium","Low"))</f>
        <v>Low</v>
      </c>
    </row>
    <row r="4280" spans="1:19">
      <c r="A4280" t="s">
        <v>4405</v>
      </c>
      <c r="B4280">
        <v>31</v>
      </c>
      <c r="C4280" t="s">
        <v>101</v>
      </c>
      <c r="D4280" t="s">
        <v>126</v>
      </c>
      <c r="E4280">
        <v>45</v>
      </c>
      <c r="F4280" t="s">
        <v>103</v>
      </c>
      <c r="G4280" t="s">
        <v>129</v>
      </c>
      <c r="H4280" s="5">
        <v>1097</v>
      </c>
      <c r="I4280" s="5">
        <v>49367.63</v>
      </c>
      <c r="J4280" t="s">
        <v>117</v>
      </c>
      <c r="K4280" t="s">
        <v>106</v>
      </c>
      <c r="L4280">
        <v>0</v>
      </c>
      <c r="M4280">
        <v>0</v>
      </c>
      <c r="N4280">
        <v>5</v>
      </c>
      <c r="O4280" s="6">
        <v>0</v>
      </c>
      <c r="P4280" t="s">
        <v>106</v>
      </c>
      <c r="Q4280" t="s">
        <v>107</v>
      </c>
      <c r="R4280">
        <f>IF(F4280="Monthly",2,0)
+IF(E4280&lt;=6,2,0)
+IF(N4280&lt;=2,2,0)
+IF(L4280&gt;=4,2,0)
+IF(M4280&gt;=2,1,0)
+IF(H4280&gt;=_xlfn.PERCENTILE.INC($H$2:$H$10001,0.75),1,0)</f>
        <v>3</v>
      </c>
      <c r="S4280" t="str">
        <f>IF(R4280&gt;=7,"High",IF(R4280&gt;=4,"Medium","Low"))</f>
        <v>Low</v>
      </c>
    </row>
    <row r="4281" spans="1:19">
      <c r="A4281" t="s">
        <v>4406</v>
      </c>
      <c r="B4281">
        <v>37</v>
      </c>
      <c r="C4281" t="s">
        <v>112</v>
      </c>
      <c r="D4281" t="s">
        <v>126</v>
      </c>
      <c r="E4281">
        <v>58</v>
      </c>
      <c r="F4281" t="s">
        <v>121</v>
      </c>
      <c r="G4281" t="s">
        <v>110</v>
      </c>
      <c r="H4281" s="5">
        <v>794</v>
      </c>
      <c r="I4281" s="5">
        <v>41290.269999999997</v>
      </c>
      <c r="J4281" t="s">
        <v>134</v>
      </c>
      <c r="K4281" t="s">
        <v>106</v>
      </c>
      <c r="L4281">
        <v>0</v>
      </c>
      <c r="M4281">
        <v>0</v>
      </c>
      <c r="N4281">
        <v>5</v>
      </c>
      <c r="O4281" s="6">
        <v>10</v>
      </c>
      <c r="P4281" t="s">
        <v>107</v>
      </c>
      <c r="Q4281" t="s">
        <v>107</v>
      </c>
      <c r="R4281">
        <f>IF(F4281="Monthly",2,0)
+IF(E4281&lt;=6,2,0)
+IF(N4281&lt;=2,2,0)
+IF(L4281&gt;=4,2,0)
+IF(M4281&gt;=2,1,0)
+IF(H4281&gt;=_xlfn.PERCENTILE.INC($H$2:$H$10001,0.75),1,0)</f>
        <v>1</v>
      </c>
      <c r="S4281" t="str">
        <f>IF(R4281&gt;=7,"High",IF(R4281&gt;=4,"Medium","Low"))</f>
        <v>Low</v>
      </c>
    </row>
    <row r="4282" spans="1:19">
      <c r="A4282" t="s">
        <v>4407</v>
      </c>
      <c r="B4282">
        <v>18</v>
      </c>
      <c r="C4282" t="s">
        <v>101</v>
      </c>
      <c r="D4282" t="s">
        <v>126</v>
      </c>
      <c r="E4282">
        <v>35</v>
      </c>
      <c r="F4282" t="s">
        <v>109</v>
      </c>
      <c r="G4282" t="s">
        <v>110</v>
      </c>
      <c r="H4282" s="5">
        <v>719</v>
      </c>
      <c r="I4282" s="5">
        <v>25772.93</v>
      </c>
      <c r="J4282" t="s">
        <v>140</v>
      </c>
      <c r="K4282" t="s">
        <v>106</v>
      </c>
      <c r="L4282">
        <v>1</v>
      </c>
      <c r="M4282">
        <v>0</v>
      </c>
      <c r="N4282">
        <v>4</v>
      </c>
      <c r="O4282" s="6">
        <v>0</v>
      </c>
      <c r="P4282" t="s">
        <v>107</v>
      </c>
      <c r="Q4282" t="s">
        <v>107</v>
      </c>
      <c r="R4282">
        <f>IF(F4282="Monthly",2,0)
+IF(E4282&lt;=6,2,0)
+IF(N4282&lt;=2,2,0)
+IF(L4282&gt;=4,2,0)
+IF(M4282&gt;=2,1,0)
+IF(H4282&gt;=_xlfn.PERCENTILE.INC($H$2:$H$10001,0.75),1,0)</f>
        <v>0</v>
      </c>
      <c r="S4282" t="str">
        <f>IF(R4282&gt;=7,"High",IF(R4282&gt;=4,"Medium","Low"))</f>
        <v>Low</v>
      </c>
    </row>
    <row r="4283" spans="1:19">
      <c r="A4283" t="s">
        <v>4408</v>
      </c>
      <c r="B4283">
        <v>32</v>
      </c>
      <c r="C4283" t="s">
        <v>101</v>
      </c>
      <c r="D4283" t="s">
        <v>102</v>
      </c>
      <c r="E4283">
        <v>7</v>
      </c>
      <c r="F4283" t="s">
        <v>103</v>
      </c>
      <c r="G4283" t="s">
        <v>110</v>
      </c>
      <c r="H4283" s="5">
        <v>780</v>
      </c>
      <c r="I4283" s="5">
        <v>5435.7</v>
      </c>
      <c r="J4283" t="s">
        <v>134</v>
      </c>
      <c r="K4283" t="s">
        <v>106</v>
      </c>
      <c r="L4283">
        <v>0</v>
      </c>
      <c r="M4283">
        <v>0</v>
      </c>
      <c r="N4283">
        <v>4</v>
      </c>
      <c r="O4283" s="6">
        <v>0</v>
      </c>
      <c r="P4283" t="s">
        <v>106</v>
      </c>
      <c r="Q4283" t="s">
        <v>107</v>
      </c>
      <c r="R4283">
        <f>IF(F4283="Monthly",2,0)
+IF(E4283&lt;=6,2,0)
+IF(N4283&lt;=2,2,0)
+IF(L4283&gt;=4,2,0)
+IF(M4283&gt;=2,1,0)
+IF(H4283&gt;=_xlfn.PERCENTILE.INC($H$2:$H$10001,0.75),1,0)</f>
        <v>2</v>
      </c>
      <c r="S4283" t="str">
        <f>IF(R4283&gt;=7,"High",IF(R4283&gt;=4,"Medium","Low"))</f>
        <v>Low</v>
      </c>
    </row>
    <row r="4284" spans="1:19">
      <c r="A4284" t="s">
        <v>4409</v>
      </c>
      <c r="B4284">
        <v>51</v>
      </c>
      <c r="C4284" t="s">
        <v>101</v>
      </c>
      <c r="D4284" t="s">
        <v>137</v>
      </c>
      <c r="E4284">
        <v>26</v>
      </c>
      <c r="F4284" t="s">
        <v>121</v>
      </c>
      <c r="G4284" t="s">
        <v>104</v>
      </c>
      <c r="H4284" s="5">
        <v>536</v>
      </c>
      <c r="I4284" s="5">
        <v>14161.53</v>
      </c>
      <c r="J4284" t="s">
        <v>105</v>
      </c>
      <c r="K4284" t="s">
        <v>106</v>
      </c>
      <c r="L4284">
        <v>1</v>
      </c>
      <c r="M4284">
        <v>0</v>
      </c>
      <c r="N4284">
        <v>5</v>
      </c>
      <c r="O4284" s="6">
        <v>0</v>
      </c>
      <c r="P4284" t="s">
        <v>106</v>
      </c>
      <c r="Q4284" t="s">
        <v>107</v>
      </c>
      <c r="R4284">
        <f>IF(F4284="Monthly",2,0)
+IF(E4284&lt;=6,2,0)
+IF(N4284&lt;=2,2,0)
+IF(L4284&gt;=4,2,0)
+IF(M4284&gt;=2,1,0)
+IF(H4284&gt;=_xlfn.PERCENTILE.INC($H$2:$H$10001,0.75),1,0)</f>
        <v>0</v>
      </c>
      <c r="S4284" t="str">
        <f>IF(R4284&gt;=7,"High",IF(R4284&gt;=4,"Medium","Low"))</f>
        <v>Low</v>
      </c>
    </row>
    <row r="4285" spans="1:19">
      <c r="A4285" t="s">
        <v>4410</v>
      </c>
      <c r="B4285">
        <v>53</v>
      </c>
      <c r="C4285" t="s">
        <v>112</v>
      </c>
      <c r="D4285" t="s">
        <v>131</v>
      </c>
      <c r="E4285">
        <v>43</v>
      </c>
      <c r="F4285" t="s">
        <v>103</v>
      </c>
      <c r="G4285" t="s">
        <v>110</v>
      </c>
      <c r="H4285" s="5">
        <v>680</v>
      </c>
      <c r="I4285" s="5">
        <v>28791.7</v>
      </c>
      <c r="J4285" t="s">
        <v>140</v>
      </c>
      <c r="K4285" t="s">
        <v>106</v>
      </c>
      <c r="L4285">
        <v>2</v>
      </c>
      <c r="M4285">
        <v>1</v>
      </c>
      <c r="N4285">
        <v>5</v>
      </c>
      <c r="O4285" s="6">
        <v>0</v>
      </c>
      <c r="P4285" t="s">
        <v>107</v>
      </c>
      <c r="Q4285" t="s">
        <v>107</v>
      </c>
      <c r="R4285">
        <f>IF(F4285="Monthly",2,0)
+IF(E4285&lt;=6,2,0)
+IF(N4285&lt;=2,2,0)
+IF(L4285&gt;=4,2,0)
+IF(M4285&gt;=2,1,0)
+IF(H4285&gt;=_xlfn.PERCENTILE.INC($H$2:$H$10001,0.75),1,0)</f>
        <v>2</v>
      </c>
      <c r="S4285" t="str">
        <f>IF(R4285&gt;=7,"High",IF(R4285&gt;=4,"Medium","Low"))</f>
        <v>Low</v>
      </c>
    </row>
    <row r="4286" spans="1:19">
      <c r="A4286" t="s">
        <v>4411</v>
      </c>
      <c r="B4286">
        <v>39</v>
      </c>
      <c r="C4286" t="s">
        <v>101</v>
      </c>
      <c r="D4286" t="s">
        <v>126</v>
      </c>
      <c r="E4286">
        <v>33</v>
      </c>
      <c r="F4286" t="s">
        <v>109</v>
      </c>
      <c r="G4286" t="s">
        <v>104</v>
      </c>
      <c r="H4286" s="5">
        <v>527</v>
      </c>
      <c r="I4286" s="5">
        <v>16958.82</v>
      </c>
      <c r="J4286" t="s">
        <v>105</v>
      </c>
      <c r="K4286" t="s">
        <v>107</v>
      </c>
      <c r="L4286">
        <v>1</v>
      </c>
      <c r="M4286">
        <v>0</v>
      </c>
      <c r="N4286">
        <v>5</v>
      </c>
      <c r="O4286" s="6">
        <v>0</v>
      </c>
      <c r="P4286" t="s">
        <v>106</v>
      </c>
      <c r="Q4286" t="s">
        <v>107</v>
      </c>
      <c r="R4286">
        <f>IF(F4286="Monthly",2,0)
+IF(E4286&lt;=6,2,0)
+IF(N4286&lt;=2,2,0)
+IF(L4286&gt;=4,2,0)
+IF(M4286&gt;=2,1,0)
+IF(H4286&gt;=_xlfn.PERCENTILE.INC($H$2:$H$10001,0.75),1,0)</f>
        <v>0</v>
      </c>
      <c r="S4286" t="str">
        <f>IF(R4286&gt;=7,"High",IF(R4286&gt;=4,"Medium","Low"))</f>
        <v>Low</v>
      </c>
    </row>
    <row r="4287" spans="1:19">
      <c r="A4287" t="s">
        <v>4412</v>
      </c>
      <c r="B4287">
        <v>29</v>
      </c>
      <c r="C4287" t="s">
        <v>112</v>
      </c>
      <c r="D4287" t="s">
        <v>131</v>
      </c>
      <c r="E4287">
        <v>2</v>
      </c>
      <c r="F4287" t="s">
        <v>103</v>
      </c>
      <c r="G4287" t="s">
        <v>110</v>
      </c>
      <c r="H4287" s="5">
        <v>705</v>
      </c>
      <c r="I4287" s="5">
        <v>1392.49</v>
      </c>
      <c r="J4287" t="s">
        <v>140</v>
      </c>
      <c r="K4287" t="s">
        <v>106</v>
      </c>
      <c r="L4287">
        <v>0</v>
      </c>
      <c r="M4287">
        <v>0</v>
      </c>
      <c r="N4287">
        <v>4</v>
      </c>
      <c r="O4287" s="6">
        <v>0</v>
      </c>
      <c r="P4287" t="s">
        <v>107</v>
      </c>
      <c r="Q4287" t="s">
        <v>107</v>
      </c>
      <c r="R4287">
        <f>IF(F4287="Monthly",2,0)
+IF(E4287&lt;=6,2,0)
+IF(N4287&lt;=2,2,0)
+IF(L4287&gt;=4,2,0)
+IF(M4287&gt;=2,1,0)
+IF(H4287&gt;=_xlfn.PERCENTILE.INC($H$2:$H$10001,0.75),1,0)</f>
        <v>4</v>
      </c>
      <c r="S4287" t="str">
        <f>IF(R4287&gt;=7,"High",IF(R4287&gt;=4,"Medium","Low"))</f>
        <v>Medium</v>
      </c>
    </row>
    <row r="4288" spans="1:19">
      <c r="A4288" t="s">
        <v>4413</v>
      </c>
      <c r="B4288">
        <v>60</v>
      </c>
      <c r="C4288" t="s">
        <v>101</v>
      </c>
      <c r="D4288" t="s">
        <v>128</v>
      </c>
      <c r="E4288">
        <v>34</v>
      </c>
      <c r="F4288" t="s">
        <v>103</v>
      </c>
      <c r="G4288" t="s">
        <v>104</v>
      </c>
      <c r="H4288" s="5">
        <v>532</v>
      </c>
      <c r="I4288" s="5">
        <v>17729.57</v>
      </c>
      <c r="J4288" t="s">
        <v>134</v>
      </c>
      <c r="K4288" t="s">
        <v>106</v>
      </c>
      <c r="L4288">
        <v>0</v>
      </c>
      <c r="M4288">
        <v>0</v>
      </c>
      <c r="N4288">
        <v>5</v>
      </c>
      <c r="O4288" s="6">
        <v>0</v>
      </c>
      <c r="P4288" t="s">
        <v>107</v>
      </c>
      <c r="Q4288" t="s">
        <v>107</v>
      </c>
      <c r="R4288">
        <f>IF(F4288="Monthly",2,0)
+IF(E4288&lt;=6,2,0)
+IF(N4288&lt;=2,2,0)
+IF(L4288&gt;=4,2,0)
+IF(M4288&gt;=2,1,0)
+IF(H4288&gt;=_xlfn.PERCENTILE.INC($H$2:$H$10001,0.75),1,0)</f>
        <v>2</v>
      </c>
      <c r="S4288" t="str">
        <f>IF(R4288&gt;=7,"High",IF(R4288&gt;=4,"Medium","Low"))</f>
        <v>Low</v>
      </c>
    </row>
    <row r="4289" spans="1:19">
      <c r="A4289" t="s">
        <v>4414</v>
      </c>
      <c r="B4289">
        <v>36</v>
      </c>
      <c r="C4289" t="s">
        <v>112</v>
      </c>
      <c r="D4289" t="s">
        <v>102</v>
      </c>
      <c r="E4289">
        <v>39</v>
      </c>
      <c r="F4289" t="s">
        <v>121</v>
      </c>
      <c r="G4289" t="s">
        <v>104</v>
      </c>
      <c r="H4289" s="5">
        <v>521</v>
      </c>
      <c r="I4289" s="5">
        <v>18283.580000000002</v>
      </c>
      <c r="J4289" t="s">
        <v>117</v>
      </c>
      <c r="K4289" t="s">
        <v>106</v>
      </c>
      <c r="L4289">
        <v>10</v>
      </c>
      <c r="M4289">
        <v>4</v>
      </c>
      <c r="N4289">
        <v>1</v>
      </c>
      <c r="O4289" s="6">
        <v>10</v>
      </c>
      <c r="P4289" t="s">
        <v>107</v>
      </c>
      <c r="Q4289" t="s">
        <v>107</v>
      </c>
      <c r="R4289">
        <f>IF(F4289="Monthly",2,0)
+IF(E4289&lt;=6,2,0)
+IF(N4289&lt;=2,2,0)
+IF(L4289&gt;=4,2,0)
+IF(M4289&gt;=2,1,0)
+IF(H4289&gt;=_xlfn.PERCENTILE.INC($H$2:$H$10001,0.75),1,0)</f>
        <v>5</v>
      </c>
      <c r="S4289" t="str">
        <f>IF(R4289&gt;=7,"High",IF(R4289&gt;=4,"Medium","Low"))</f>
        <v>Medium</v>
      </c>
    </row>
    <row r="4290" spans="1:19">
      <c r="A4290" t="s">
        <v>4415</v>
      </c>
      <c r="B4290">
        <v>37</v>
      </c>
      <c r="C4290" t="s">
        <v>112</v>
      </c>
      <c r="D4290" t="s">
        <v>133</v>
      </c>
      <c r="E4290">
        <v>46</v>
      </c>
      <c r="F4290" t="s">
        <v>103</v>
      </c>
      <c r="G4290" t="s">
        <v>104</v>
      </c>
      <c r="H4290" s="5">
        <v>543</v>
      </c>
      <c r="I4290" s="5">
        <v>24353.19</v>
      </c>
      <c r="J4290" t="s">
        <v>105</v>
      </c>
      <c r="K4290" t="s">
        <v>106</v>
      </c>
      <c r="L4290">
        <v>1</v>
      </c>
      <c r="M4290">
        <v>0</v>
      </c>
      <c r="N4290">
        <v>4</v>
      </c>
      <c r="O4290" s="6">
        <v>0</v>
      </c>
      <c r="P4290" t="s">
        <v>107</v>
      </c>
      <c r="Q4290" t="s">
        <v>107</v>
      </c>
      <c r="R4290">
        <f>IF(F4290="Monthly",2,0)
+IF(E4290&lt;=6,2,0)
+IF(N4290&lt;=2,2,0)
+IF(L4290&gt;=4,2,0)
+IF(M4290&gt;=2,1,0)
+IF(H4290&gt;=_xlfn.PERCENTILE.INC($H$2:$H$10001,0.75),1,0)</f>
        <v>2</v>
      </c>
      <c r="S4290" t="str">
        <f>IF(R4290&gt;=7,"High",IF(R4290&gt;=4,"Medium","Low"))</f>
        <v>Low</v>
      </c>
    </row>
    <row r="4291" spans="1:19">
      <c r="A4291" t="s">
        <v>4416</v>
      </c>
      <c r="B4291">
        <v>35</v>
      </c>
      <c r="C4291" t="s">
        <v>101</v>
      </c>
      <c r="D4291" t="s">
        <v>131</v>
      </c>
      <c r="E4291">
        <v>29</v>
      </c>
      <c r="F4291" t="s">
        <v>109</v>
      </c>
      <c r="G4291" t="s">
        <v>110</v>
      </c>
      <c r="H4291" s="5">
        <v>777</v>
      </c>
      <c r="I4291" s="5">
        <v>19708.66</v>
      </c>
      <c r="J4291" t="s">
        <v>134</v>
      </c>
      <c r="K4291" t="s">
        <v>107</v>
      </c>
      <c r="L4291">
        <v>0</v>
      </c>
      <c r="M4291">
        <v>0</v>
      </c>
      <c r="N4291">
        <v>5</v>
      </c>
      <c r="O4291" s="6">
        <v>10</v>
      </c>
      <c r="P4291" t="s">
        <v>106</v>
      </c>
      <c r="Q4291" t="s">
        <v>107</v>
      </c>
      <c r="R4291">
        <f>IF(F4291="Monthly",2,0)
+IF(E4291&lt;=6,2,0)
+IF(N4291&lt;=2,2,0)
+IF(L4291&gt;=4,2,0)
+IF(M4291&gt;=2,1,0)
+IF(H4291&gt;=_xlfn.PERCENTILE.INC($H$2:$H$10001,0.75),1,0)</f>
        <v>0</v>
      </c>
      <c r="S4291" t="str">
        <f>IF(R4291&gt;=7,"High",IF(R4291&gt;=4,"Medium","Low"))</f>
        <v>Low</v>
      </c>
    </row>
    <row r="4292" spans="1:19">
      <c r="A4292" t="s">
        <v>4417</v>
      </c>
      <c r="B4292">
        <v>45</v>
      </c>
      <c r="C4292" t="s">
        <v>112</v>
      </c>
      <c r="D4292" t="s">
        <v>133</v>
      </c>
      <c r="E4292">
        <v>16</v>
      </c>
      <c r="F4292" t="s">
        <v>103</v>
      </c>
      <c r="G4292" t="s">
        <v>129</v>
      </c>
      <c r="H4292" s="5">
        <v>1051</v>
      </c>
      <c r="I4292" s="5">
        <v>17288.259999999998</v>
      </c>
      <c r="J4292" t="s">
        <v>105</v>
      </c>
      <c r="K4292" t="s">
        <v>106</v>
      </c>
      <c r="L4292">
        <v>0</v>
      </c>
      <c r="M4292">
        <v>0</v>
      </c>
      <c r="N4292">
        <v>5</v>
      </c>
      <c r="O4292" s="6">
        <v>0</v>
      </c>
      <c r="P4292" t="s">
        <v>106</v>
      </c>
      <c r="Q4292" t="s">
        <v>107</v>
      </c>
      <c r="R4292">
        <f>IF(F4292="Monthly",2,0)
+IF(E4292&lt;=6,2,0)
+IF(N4292&lt;=2,2,0)
+IF(L4292&gt;=4,2,0)
+IF(M4292&gt;=2,1,0)
+IF(H4292&gt;=_xlfn.PERCENTILE.INC($H$2:$H$10001,0.75),1,0)</f>
        <v>3</v>
      </c>
      <c r="S4292" t="str">
        <f>IF(R4292&gt;=7,"High",IF(R4292&gt;=4,"Medium","Low"))</f>
        <v>Low</v>
      </c>
    </row>
    <row r="4293" spans="1:19">
      <c r="A4293" t="s">
        <v>4418</v>
      </c>
      <c r="B4293">
        <v>43</v>
      </c>
      <c r="C4293" t="s">
        <v>101</v>
      </c>
      <c r="D4293" t="s">
        <v>126</v>
      </c>
      <c r="E4293">
        <v>55</v>
      </c>
      <c r="F4293" t="s">
        <v>109</v>
      </c>
      <c r="G4293" t="s">
        <v>104</v>
      </c>
      <c r="H4293" s="5">
        <v>450</v>
      </c>
      <c r="I4293" s="5">
        <v>24939.919999999998</v>
      </c>
      <c r="J4293" t="s">
        <v>134</v>
      </c>
      <c r="K4293" t="s">
        <v>106</v>
      </c>
      <c r="L4293">
        <v>0</v>
      </c>
      <c r="M4293">
        <v>0</v>
      </c>
      <c r="N4293">
        <v>5</v>
      </c>
      <c r="O4293" s="6">
        <v>0</v>
      </c>
      <c r="P4293" t="s">
        <v>106</v>
      </c>
      <c r="Q4293" t="s">
        <v>107</v>
      </c>
      <c r="R4293">
        <f>IF(F4293="Monthly",2,0)
+IF(E4293&lt;=6,2,0)
+IF(N4293&lt;=2,2,0)
+IF(L4293&gt;=4,2,0)
+IF(M4293&gt;=2,1,0)
+IF(H4293&gt;=_xlfn.PERCENTILE.INC($H$2:$H$10001,0.75),1,0)</f>
        <v>0</v>
      </c>
      <c r="S4293" t="str">
        <f>IF(R4293&gt;=7,"High",IF(R4293&gt;=4,"Medium","Low"))</f>
        <v>Low</v>
      </c>
    </row>
    <row r="4294" spans="1:19">
      <c r="A4294" t="s">
        <v>4419</v>
      </c>
      <c r="B4294">
        <v>25</v>
      </c>
      <c r="C4294" t="s">
        <v>112</v>
      </c>
      <c r="D4294" t="s">
        <v>119</v>
      </c>
      <c r="E4294">
        <v>46</v>
      </c>
      <c r="F4294" t="s">
        <v>121</v>
      </c>
      <c r="G4294" t="s">
        <v>104</v>
      </c>
      <c r="H4294" s="5">
        <v>431</v>
      </c>
      <c r="I4294" s="5">
        <v>19945.560000000001</v>
      </c>
      <c r="J4294" t="s">
        <v>140</v>
      </c>
      <c r="K4294" t="s">
        <v>106</v>
      </c>
      <c r="L4294">
        <v>8</v>
      </c>
      <c r="M4294">
        <v>2</v>
      </c>
      <c r="N4294">
        <v>3</v>
      </c>
      <c r="O4294" s="6">
        <v>0</v>
      </c>
      <c r="P4294" t="s">
        <v>107</v>
      </c>
      <c r="Q4294" t="s">
        <v>107</v>
      </c>
      <c r="R4294">
        <f>IF(F4294="Monthly",2,0)
+IF(E4294&lt;=6,2,0)
+IF(N4294&lt;=2,2,0)
+IF(L4294&gt;=4,2,0)
+IF(M4294&gt;=2,1,0)
+IF(H4294&gt;=_xlfn.PERCENTILE.INC($H$2:$H$10001,0.75),1,0)</f>
        <v>3</v>
      </c>
      <c r="S4294" t="str">
        <f>IF(R4294&gt;=7,"High",IF(R4294&gt;=4,"Medium","Low"))</f>
        <v>Low</v>
      </c>
    </row>
    <row r="4295" spans="1:19">
      <c r="A4295" t="s">
        <v>4420</v>
      </c>
      <c r="B4295">
        <v>25</v>
      </c>
      <c r="C4295" t="s">
        <v>101</v>
      </c>
      <c r="D4295" t="s">
        <v>137</v>
      </c>
      <c r="E4295">
        <v>54</v>
      </c>
      <c r="F4295" t="s">
        <v>103</v>
      </c>
      <c r="G4295" t="s">
        <v>110</v>
      </c>
      <c r="H4295" s="5">
        <v>741</v>
      </c>
      <c r="I4295" s="5">
        <v>38883.5</v>
      </c>
      <c r="J4295" t="s">
        <v>140</v>
      </c>
      <c r="K4295" t="s">
        <v>106</v>
      </c>
      <c r="L4295">
        <v>5</v>
      </c>
      <c r="M4295">
        <v>2</v>
      </c>
      <c r="N4295">
        <v>3</v>
      </c>
      <c r="O4295" s="6">
        <v>0</v>
      </c>
      <c r="P4295" t="s">
        <v>107</v>
      </c>
      <c r="Q4295" t="s">
        <v>106</v>
      </c>
      <c r="R4295">
        <f>IF(F4295="Monthly",2,0)
+IF(E4295&lt;=6,2,0)
+IF(N4295&lt;=2,2,0)
+IF(L4295&gt;=4,2,0)
+IF(M4295&gt;=2,1,0)
+IF(H4295&gt;=_xlfn.PERCENTILE.INC($H$2:$H$10001,0.75),1,0)</f>
        <v>5</v>
      </c>
      <c r="S4295" t="str">
        <f>IF(R4295&gt;=7,"High",IF(R4295&gt;=4,"Medium","Low"))</f>
        <v>Medium</v>
      </c>
    </row>
    <row r="4296" spans="1:19">
      <c r="A4296" t="s">
        <v>4421</v>
      </c>
      <c r="B4296">
        <v>32</v>
      </c>
      <c r="C4296" t="s">
        <v>112</v>
      </c>
      <c r="D4296" t="s">
        <v>119</v>
      </c>
      <c r="E4296">
        <v>27</v>
      </c>
      <c r="F4296" t="s">
        <v>109</v>
      </c>
      <c r="G4296" t="s">
        <v>110</v>
      </c>
      <c r="H4296" s="5">
        <v>730</v>
      </c>
      <c r="I4296" s="5">
        <v>17225.68</v>
      </c>
      <c r="J4296" t="s">
        <v>115</v>
      </c>
      <c r="K4296" t="s">
        <v>106</v>
      </c>
      <c r="L4296">
        <v>2</v>
      </c>
      <c r="M4296">
        <v>1</v>
      </c>
      <c r="N4296">
        <v>3</v>
      </c>
      <c r="O4296" s="6">
        <v>10</v>
      </c>
      <c r="P4296" t="s">
        <v>107</v>
      </c>
      <c r="Q4296" t="s">
        <v>107</v>
      </c>
      <c r="R4296">
        <f>IF(F4296="Monthly",2,0)
+IF(E4296&lt;=6,2,0)
+IF(N4296&lt;=2,2,0)
+IF(L4296&gt;=4,2,0)
+IF(M4296&gt;=2,1,0)
+IF(H4296&gt;=_xlfn.PERCENTILE.INC($H$2:$H$10001,0.75),1,0)</f>
        <v>0</v>
      </c>
      <c r="S4296" t="str">
        <f>IF(R4296&gt;=7,"High",IF(R4296&gt;=4,"Medium","Low"))</f>
        <v>Low</v>
      </c>
    </row>
    <row r="4297" spans="1:19">
      <c r="A4297" t="s">
        <v>4422</v>
      </c>
      <c r="B4297">
        <v>38</v>
      </c>
      <c r="C4297" t="s">
        <v>101</v>
      </c>
      <c r="D4297" t="s">
        <v>119</v>
      </c>
      <c r="E4297">
        <v>63</v>
      </c>
      <c r="F4297" t="s">
        <v>109</v>
      </c>
      <c r="G4297" t="s">
        <v>129</v>
      </c>
      <c r="H4297" s="5">
        <v>1001</v>
      </c>
      <c r="I4297" s="5">
        <v>63826.7</v>
      </c>
      <c r="J4297" t="s">
        <v>140</v>
      </c>
      <c r="K4297" t="s">
        <v>106</v>
      </c>
      <c r="L4297">
        <v>0</v>
      </c>
      <c r="M4297">
        <v>0</v>
      </c>
      <c r="N4297">
        <v>4</v>
      </c>
      <c r="O4297" s="6">
        <v>0</v>
      </c>
      <c r="P4297" t="s">
        <v>107</v>
      </c>
      <c r="Q4297" t="s">
        <v>107</v>
      </c>
      <c r="R4297">
        <f>IF(F4297="Monthly",2,0)
+IF(E4297&lt;=6,2,0)
+IF(N4297&lt;=2,2,0)
+IF(L4297&gt;=4,2,0)
+IF(M4297&gt;=2,1,0)
+IF(H4297&gt;=_xlfn.PERCENTILE.INC($H$2:$H$10001,0.75),1,0)</f>
        <v>1</v>
      </c>
      <c r="S4297" t="str">
        <f>IF(R4297&gt;=7,"High",IF(R4297&gt;=4,"Medium","Low"))</f>
        <v>Low</v>
      </c>
    </row>
    <row r="4298" spans="1:19">
      <c r="A4298" t="s">
        <v>4423</v>
      </c>
      <c r="B4298">
        <v>32</v>
      </c>
      <c r="C4298" t="s">
        <v>101</v>
      </c>
      <c r="D4298" t="s">
        <v>119</v>
      </c>
      <c r="E4298">
        <v>13</v>
      </c>
      <c r="F4298" t="s">
        <v>109</v>
      </c>
      <c r="G4298" t="s">
        <v>110</v>
      </c>
      <c r="H4298" s="5">
        <v>737</v>
      </c>
      <c r="I4298" s="5">
        <v>9317.7099999999991</v>
      </c>
      <c r="J4298" t="s">
        <v>105</v>
      </c>
      <c r="K4298" t="s">
        <v>106</v>
      </c>
      <c r="L4298">
        <v>1</v>
      </c>
      <c r="M4298">
        <v>0</v>
      </c>
      <c r="N4298">
        <v>5</v>
      </c>
      <c r="O4298" s="6">
        <v>0</v>
      </c>
      <c r="P4298" t="s">
        <v>107</v>
      </c>
      <c r="Q4298" t="s">
        <v>107</v>
      </c>
      <c r="R4298">
        <f>IF(F4298="Monthly",2,0)
+IF(E4298&lt;=6,2,0)
+IF(N4298&lt;=2,2,0)
+IF(L4298&gt;=4,2,0)
+IF(M4298&gt;=2,1,0)
+IF(H4298&gt;=_xlfn.PERCENTILE.INC($H$2:$H$10001,0.75),1,0)</f>
        <v>0</v>
      </c>
      <c r="S4298" t="str">
        <f>IF(R4298&gt;=7,"High",IF(R4298&gt;=4,"Medium","Low"))</f>
        <v>Low</v>
      </c>
    </row>
    <row r="4299" spans="1:19">
      <c r="A4299" t="s">
        <v>4424</v>
      </c>
      <c r="B4299">
        <v>32</v>
      </c>
      <c r="C4299" t="s">
        <v>101</v>
      </c>
      <c r="D4299" t="s">
        <v>102</v>
      </c>
      <c r="E4299">
        <v>51</v>
      </c>
      <c r="F4299" t="s">
        <v>103</v>
      </c>
      <c r="G4299" t="s">
        <v>104</v>
      </c>
      <c r="H4299" s="5">
        <v>408</v>
      </c>
      <c r="I4299" s="5">
        <v>20196.11</v>
      </c>
      <c r="J4299" t="s">
        <v>117</v>
      </c>
      <c r="K4299" t="s">
        <v>106</v>
      </c>
      <c r="L4299">
        <v>1</v>
      </c>
      <c r="M4299">
        <v>0</v>
      </c>
      <c r="N4299">
        <v>5</v>
      </c>
      <c r="O4299" s="6">
        <v>0</v>
      </c>
      <c r="P4299" t="s">
        <v>107</v>
      </c>
      <c r="Q4299" t="s">
        <v>107</v>
      </c>
      <c r="R4299">
        <f>IF(F4299="Monthly",2,0)
+IF(E4299&lt;=6,2,0)
+IF(N4299&lt;=2,2,0)
+IF(L4299&gt;=4,2,0)
+IF(M4299&gt;=2,1,0)
+IF(H4299&gt;=_xlfn.PERCENTILE.INC($H$2:$H$10001,0.75),1,0)</f>
        <v>2</v>
      </c>
      <c r="S4299" t="str">
        <f>IF(R4299&gt;=7,"High",IF(R4299&gt;=4,"Medium","Low"))</f>
        <v>Low</v>
      </c>
    </row>
    <row r="4300" spans="1:19">
      <c r="A4300" t="s">
        <v>4425</v>
      </c>
      <c r="B4300">
        <v>47</v>
      </c>
      <c r="C4300" t="s">
        <v>101</v>
      </c>
      <c r="D4300" t="s">
        <v>128</v>
      </c>
      <c r="E4300">
        <v>35</v>
      </c>
      <c r="F4300" t="s">
        <v>103</v>
      </c>
      <c r="G4300" t="s">
        <v>129</v>
      </c>
      <c r="H4300" s="5">
        <v>966</v>
      </c>
      <c r="I4300" s="5">
        <v>34683.129999999997</v>
      </c>
      <c r="J4300" t="s">
        <v>117</v>
      </c>
      <c r="K4300" t="s">
        <v>106</v>
      </c>
      <c r="L4300">
        <v>1</v>
      </c>
      <c r="M4300">
        <v>0</v>
      </c>
      <c r="N4300">
        <v>5</v>
      </c>
      <c r="O4300" s="6">
        <v>0</v>
      </c>
      <c r="P4300" t="s">
        <v>107</v>
      </c>
      <c r="Q4300" t="s">
        <v>107</v>
      </c>
      <c r="R4300">
        <f>IF(F4300="Monthly",2,0)
+IF(E4300&lt;=6,2,0)
+IF(N4300&lt;=2,2,0)
+IF(L4300&gt;=4,2,0)
+IF(M4300&gt;=2,1,0)
+IF(H4300&gt;=_xlfn.PERCENTILE.INC($H$2:$H$10001,0.75),1,0)</f>
        <v>3</v>
      </c>
      <c r="S4300" t="str">
        <f>IF(R4300&gt;=7,"High",IF(R4300&gt;=4,"Medium","Low"))</f>
        <v>Low</v>
      </c>
    </row>
    <row r="4301" spans="1:19">
      <c r="A4301" t="s">
        <v>4426</v>
      </c>
      <c r="B4301">
        <v>38</v>
      </c>
      <c r="C4301" t="s">
        <v>101</v>
      </c>
      <c r="D4301" t="s">
        <v>102</v>
      </c>
      <c r="E4301">
        <v>18</v>
      </c>
      <c r="F4301" t="s">
        <v>103</v>
      </c>
      <c r="G4301" t="s">
        <v>104</v>
      </c>
      <c r="H4301" s="5">
        <v>462</v>
      </c>
      <c r="I4301" s="5">
        <v>8404.3799999999992</v>
      </c>
      <c r="J4301" t="s">
        <v>105</v>
      </c>
      <c r="K4301" t="s">
        <v>106</v>
      </c>
      <c r="L4301">
        <v>2</v>
      </c>
      <c r="M4301">
        <v>1</v>
      </c>
      <c r="N4301">
        <v>5</v>
      </c>
      <c r="O4301" s="6">
        <v>0</v>
      </c>
      <c r="P4301" t="s">
        <v>107</v>
      </c>
      <c r="Q4301" t="s">
        <v>106</v>
      </c>
      <c r="R4301">
        <f>IF(F4301="Monthly",2,0)
+IF(E4301&lt;=6,2,0)
+IF(N4301&lt;=2,2,0)
+IF(L4301&gt;=4,2,0)
+IF(M4301&gt;=2,1,0)
+IF(H4301&gt;=_xlfn.PERCENTILE.INC($H$2:$H$10001,0.75),1,0)</f>
        <v>2</v>
      </c>
      <c r="S4301" t="str">
        <f>IF(R4301&gt;=7,"High",IF(R4301&gt;=4,"Medium","Low"))</f>
        <v>Low</v>
      </c>
    </row>
    <row r="4302" spans="1:19">
      <c r="A4302" t="s">
        <v>4427</v>
      </c>
      <c r="B4302">
        <v>45</v>
      </c>
      <c r="C4302" t="s">
        <v>112</v>
      </c>
      <c r="D4302" t="s">
        <v>102</v>
      </c>
      <c r="E4302">
        <v>10</v>
      </c>
      <c r="F4302" t="s">
        <v>103</v>
      </c>
      <c r="G4302" t="s">
        <v>104</v>
      </c>
      <c r="H4302" s="5">
        <v>441</v>
      </c>
      <c r="I4302" s="5">
        <v>4462.4399999999996</v>
      </c>
      <c r="J4302" t="s">
        <v>134</v>
      </c>
      <c r="K4302" t="s">
        <v>107</v>
      </c>
      <c r="L4302">
        <v>2</v>
      </c>
      <c r="M4302">
        <v>0</v>
      </c>
      <c r="N4302">
        <v>5</v>
      </c>
      <c r="O4302" s="6">
        <v>0</v>
      </c>
      <c r="P4302" t="s">
        <v>107</v>
      </c>
      <c r="Q4302" t="s">
        <v>107</v>
      </c>
      <c r="R4302">
        <f>IF(F4302="Monthly",2,0)
+IF(E4302&lt;=6,2,0)
+IF(N4302&lt;=2,2,0)
+IF(L4302&gt;=4,2,0)
+IF(M4302&gt;=2,1,0)
+IF(H4302&gt;=_xlfn.PERCENTILE.INC($H$2:$H$10001,0.75),1,0)</f>
        <v>2</v>
      </c>
      <c r="S4302" t="str">
        <f>IF(R4302&gt;=7,"High",IF(R4302&gt;=4,"Medium","Low"))</f>
        <v>Low</v>
      </c>
    </row>
    <row r="4303" spans="1:19">
      <c r="A4303" t="s">
        <v>4428</v>
      </c>
      <c r="B4303">
        <v>36</v>
      </c>
      <c r="C4303" t="s">
        <v>101</v>
      </c>
      <c r="D4303" t="s">
        <v>126</v>
      </c>
      <c r="E4303">
        <v>22</v>
      </c>
      <c r="F4303" t="s">
        <v>121</v>
      </c>
      <c r="G4303" t="s">
        <v>129</v>
      </c>
      <c r="H4303" s="5">
        <v>1086</v>
      </c>
      <c r="I4303" s="5">
        <v>23975.74</v>
      </c>
      <c r="J4303" t="s">
        <v>105</v>
      </c>
      <c r="K4303" t="s">
        <v>106</v>
      </c>
      <c r="L4303">
        <v>1</v>
      </c>
      <c r="M4303">
        <v>0</v>
      </c>
      <c r="N4303">
        <f>MEDIAN(1,5)</f>
        <v>3</v>
      </c>
      <c r="O4303" s="6">
        <v>0</v>
      </c>
      <c r="P4303" t="s">
        <v>106</v>
      </c>
      <c r="Q4303" t="s">
        <v>107</v>
      </c>
      <c r="R4303">
        <f>IF(F4303="Monthly",2,0)
+IF(E4303&lt;=6,2,0)
+IF(N4303&lt;=2,2,0)
+IF(L4303&gt;=4,2,0)
+IF(M4303&gt;=2,1,0)
+IF(H4303&gt;=_xlfn.PERCENTILE.INC($H$2:$H$10001,0.75),1,0)</f>
        <v>1</v>
      </c>
      <c r="S4303" t="str">
        <f>IF(R4303&gt;=7,"High",IF(R4303&gt;=4,"Medium","Low"))</f>
        <v>Low</v>
      </c>
    </row>
    <row r="4304" spans="1:19">
      <c r="A4304" t="s">
        <v>4429</v>
      </c>
      <c r="B4304">
        <v>26</v>
      </c>
      <c r="C4304" t="s">
        <v>101</v>
      </c>
      <c r="D4304" t="s">
        <v>133</v>
      </c>
      <c r="E4304">
        <v>55</v>
      </c>
      <c r="F4304" t="s">
        <v>103</v>
      </c>
      <c r="G4304" t="s">
        <v>104</v>
      </c>
      <c r="H4304" s="5">
        <v>463</v>
      </c>
      <c r="I4304" s="5">
        <v>25397.14</v>
      </c>
      <c r="J4304" t="s">
        <v>105</v>
      </c>
      <c r="K4304" t="s">
        <v>106</v>
      </c>
      <c r="L4304">
        <v>0</v>
      </c>
      <c r="M4304">
        <v>0</v>
      </c>
      <c r="N4304">
        <v>5</v>
      </c>
      <c r="O4304" s="6">
        <v>0</v>
      </c>
      <c r="P4304" t="s">
        <v>106</v>
      </c>
      <c r="Q4304" t="s">
        <v>107</v>
      </c>
      <c r="R4304">
        <f>IF(F4304="Monthly",2,0)
+IF(E4304&lt;=6,2,0)
+IF(N4304&lt;=2,2,0)
+IF(L4304&gt;=4,2,0)
+IF(M4304&gt;=2,1,0)
+IF(H4304&gt;=_xlfn.PERCENTILE.INC($H$2:$H$10001,0.75),1,0)</f>
        <v>2</v>
      </c>
      <c r="S4304" t="str">
        <f>IF(R4304&gt;=7,"High",IF(R4304&gt;=4,"Medium","Low"))</f>
        <v>Low</v>
      </c>
    </row>
    <row r="4305" spans="1:19">
      <c r="A4305" t="s">
        <v>4430</v>
      </c>
      <c r="B4305">
        <v>25</v>
      </c>
      <c r="C4305" t="s">
        <v>112</v>
      </c>
      <c r="D4305" t="s">
        <v>133</v>
      </c>
      <c r="E4305">
        <v>16</v>
      </c>
      <c r="F4305" t="s">
        <v>103</v>
      </c>
      <c r="G4305" t="s">
        <v>129</v>
      </c>
      <c r="H4305" s="5">
        <v>1041</v>
      </c>
      <c r="I4305" s="5">
        <v>16468.98</v>
      </c>
      <c r="J4305" t="s">
        <v>105</v>
      </c>
      <c r="K4305" t="s">
        <v>106</v>
      </c>
      <c r="L4305">
        <v>0</v>
      </c>
      <c r="M4305">
        <v>0</v>
      </c>
      <c r="N4305">
        <v>5</v>
      </c>
      <c r="O4305" s="6">
        <v>0</v>
      </c>
      <c r="P4305" t="s">
        <v>107</v>
      </c>
      <c r="Q4305" t="s">
        <v>106</v>
      </c>
      <c r="R4305">
        <f>IF(F4305="Monthly",2,0)
+IF(E4305&lt;=6,2,0)
+IF(N4305&lt;=2,2,0)
+IF(L4305&gt;=4,2,0)
+IF(M4305&gt;=2,1,0)
+IF(H4305&gt;=_xlfn.PERCENTILE.INC($H$2:$H$10001,0.75),1,0)</f>
        <v>3</v>
      </c>
      <c r="S4305" t="str">
        <f>IF(R4305&gt;=7,"High",IF(R4305&gt;=4,"Medium","Low"))</f>
        <v>Low</v>
      </c>
    </row>
    <row r="4306" spans="1:19">
      <c r="A4306" t="s">
        <v>4431</v>
      </c>
      <c r="B4306">
        <v>26</v>
      </c>
      <c r="C4306" t="s">
        <v>101</v>
      </c>
      <c r="D4306" t="s">
        <v>137</v>
      </c>
      <c r="E4306">
        <v>33</v>
      </c>
      <c r="F4306" t="s">
        <v>109</v>
      </c>
      <c r="G4306" t="s">
        <v>129</v>
      </c>
      <c r="H4306" s="5">
        <v>1081</v>
      </c>
      <c r="I4306" s="5">
        <v>33586.769999999997</v>
      </c>
      <c r="J4306" t="s">
        <v>134</v>
      </c>
      <c r="K4306" t="s">
        <v>106</v>
      </c>
      <c r="L4306">
        <v>5</v>
      </c>
      <c r="M4306">
        <v>1</v>
      </c>
      <c r="N4306">
        <v>5</v>
      </c>
      <c r="O4306" s="6">
        <v>5</v>
      </c>
      <c r="P4306" t="s">
        <v>107</v>
      </c>
      <c r="Q4306" t="s">
        <v>107</v>
      </c>
      <c r="R4306">
        <f>IF(F4306="Monthly",2,0)
+IF(E4306&lt;=6,2,0)
+IF(N4306&lt;=2,2,0)
+IF(L4306&gt;=4,2,0)
+IF(M4306&gt;=2,1,0)
+IF(H4306&gt;=_xlfn.PERCENTILE.INC($H$2:$H$10001,0.75),1,0)</f>
        <v>3</v>
      </c>
      <c r="S4306" t="str">
        <f>IF(R4306&gt;=7,"High",IF(R4306&gt;=4,"Medium","Low"))</f>
        <v>Low</v>
      </c>
    </row>
    <row r="4307" spans="1:19">
      <c r="A4307" t="s">
        <v>4432</v>
      </c>
      <c r="B4307">
        <v>44</v>
      </c>
      <c r="C4307" t="s">
        <v>112</v>
      </c>
      <c r="D4307" t="s">
        <v>159</v>
      </c>
      <c r="E4307">
        <v>25</v>
      </c>
      <c r="F4307" t="s">
        <v>103</v>
      </c>
      <c r="G4307" t="s">
        <v>110</v>
      </c>
      <c r="H4307" s="5">
        <v>699</v>
      </c>
      <c r="I4307" s="5">
        <v>17618.25</v>
      </c>
      <c r="J4307" t="s">
        <v>105</v>
      </c>
      <c r="K4307" t="s">
        <v>106</v>
      </c>
      <c r="L4307">
        <v>3</v>
      </c>
      <c r="M4307">
        <v>1</v>
      </c>
      <c r="N4307">
        <v>3</v>
      </c>
      <c r="O4307" s="6">
        <v>0</v>
      </c>
      <c r="P4307" t="s">
        <v>107</v>
      </c>
      <c r="Q4307" t="s">
        <v>107</v>
      </c>
      <c r="R4307">
        <f>IF(F4307="Monthly",2,0)
+IF(E4307&lt;=6,2,0)
+IF(N4307&lt;=2,2,0)
+IF(L4307&gt;=4,2,0)
+IF(M4307&gt;=2,1,0)
+IF(H4307&gt;=_xlfn.PERCENTILE.INC($H$2:$H$10001,0.75),1,0)</f>
        <v>2</v>
      </c>
      <c r="S4307" t="str">
        <f>IF(R4307&gt;=7,"High",IF(R4307&gt;=4,"Medium","Low"))</f>
        <v>Low</v>
      </c>
    </row>
    <row r="4308" spans="1:19">
      <c r="A4308" t="s">
        <v>4433</v>
      </c>
      <c r="B4308">
        <v>19</v>
      </c>
      <c r="C4308" t="s">
        <v>112</v>
      </c>
      <c r="D4308" t="s">
        <v>102</v>
      </c>
      <c r="E4308">
        <v>32</v>
      </c>
      <c r="F4308" t="s">
        <v>103</v>
      </c>
      <c r="G4308" t="s">
        <v>104</v>
      </c>
      <c r="H4308" s="5">
        <v>545</v>
      </c>
      <c r="I4308" s="5">
        <v>17652.25</v>
      </c>
      <c r="J4308" t="s">
        <v>134</v>
      </c>
      <c r="K4308" t="s">
        <v>106</v>
      </c>
      <c r="L4308">
        <v>0</v>
      </c>
      <c r="M4308">
        <v>0</v>
      </c>
      <c r="N4308">
        <v>5</v>
      </c>
      <c r="O4308" s="6">
        <v>0</v>
      </c>
      <c r="P4308" t="s">
        <v>107</v>
      </c>
      <c r="Q4308" t="s">
        <v>107</v>
      </c>
      <c r="R4308">
        <f>IF(F4308="Monthly",2,0)
+IF(E4308&lt;=6,2,0)
+IF(N4308&lt;=2,2,0)
+IF(L4308&gt;=4,2,0)
+IF(M4308&gt;=2,1,0)
+IF(H4308&gt;=_xlfn.PERCENTILE.INC($H$2:$H$10001,0.75),1,0)</f>
        <v>2</v>
      </c>
      <c r="S4308" t="str">
        <f>IF(R4308&gt;=7,"High",IF(R4308&gt;=4,"Medium","Low"))</f>
        <v>Low</v>
      </c>
    </row>
    <row r="4309" spans="1:19">
      <c r="A4309" t="s">
        <v>4434</v>
      </c>
      <c r="B4309">
        <v>43</v>
      </c>
      <c r="C4309" t="s">
        <v>101</v>
      </c>
      <c r="D4309" t="s">
        <v>126</v>
      </c>
      <c r="E4309">
        <v>39</v>
      </c>
      <c r="F4309" t="s">
        <v>109</v>
      </c>
      <c r="G4309" t="s">
        <v>110</v>
      </c>
      <c r="H4309" s="5">
        <v>763</v>
      </c>
      <c r="I4309" s="5">
        <v>29240.81</v>
      </c>
      <c r="J4309" t="s">
        <v>117</v>
      </c>
      <c r="K4309" t="s">
        <v>106</v>
      </c>
      <c r="L4309">
        <v>6</v>
      </c>
      <c r="M4309">
        <v>3</v>
      </c>
      <c r="N4309">
        <v>2</v>
      </c>
      <c r="O4309" s="6">
        <v>0</v>
      </c>
      <c r="P4309" t="s">
        <v>107</v>
      </c>
      <c r="Q4309" t="s">
        <v>107</v>
      </c>
      <c r="R4309">
        <f>IF(F4309="Monthly",2,0)
+IF(E4309&lt;=6,2,0)
+IF(N4309&lt;=2,2,0)
+IF(L4309&gt;=4,2,0)
+IF(M4309&gt;=2,1,0)
+IF(H4309&gt;=_xlfn.PERCENTILE.INC($H$2:$H$10001,0.75),1,0)</f>
        <v>5</v>
      </c>
      <c r="S4309" t="str">
        <f>IF(R4309&gt;=7,"High",IF(R4309&gt;=4,"Medium","Low"))</f>
        <v>Medium</v>
      </c>
    </row>
    <row r="4310" spans="1:19">
      <c r="A4310" t="s">
        <v>4435</v>
      </c>
      <c r="B4310">
        <v>40</v>
      </c>
      <c r="C4310" t="s">
        <v>112</v>
      </c>
      <c r="D4310" t="s">
        <v>159</v>
      </c>
      <c r="E4310">
        <v>15</v>
      </c>
      <c r="F4310" t="s">
        <v>103</v>
      </c>
      <c r="G4310" t="s">
        <v>104</v>
      </c>
      <c r="H4310" s="5">
        <v>443</v>
      </c>
      <c r="I4310" s="5">
        <v>6542.48</v>
      </c>
      <c r="J4310" t="s">
        <v>115</v>
      </c>
      <c r="K4310" t="s">
        <v>106</v>
      </c>
      <c r="L4310">
        <v>0</v>
      </c>
      <c r="M4310">
        <v>0</v>
      </c>
      <c r="N4310">
        <v>5</v>
      </c>
      <c r="O4310" s="6">
        <v>0</v>
      </c>
      <c r="P4310" t="s">
        <v>106</v>
      </c>
      <c r="Q4310" t="s">
        <v>107</v>
      </c>
      <c r="R4310">
        <f>IF(F4310="Monthly",2,0)
+IF(E4310&lt;=6,2,0)
+IF(N4310&lt;=2,2,0)
+IF(L4310&gt;=4,2,0)
+IF(M4310&gt;=2,1,0)
+IF(H4310&gt;=_xlfn.PERCENTILE.INC($H$2:$H$10001,0.75),1,0)</f>
        <v>2</v>
      </c>
      <c r="S4310" t="str">
        <f>IF(R4310&gt;=7,"High",IF(R4310&gt;=4,"Medium","Low"))</f>
        <v>Low</v>
      </c>
    </row>
    <row r="4311" spans="1:19">
      <c r="A4311" t="s">
        <v>4436</v>
      </c>
      <c r="B4311">
        <v>38</v>
      </c>
      <c r="C4311" t="s">
        <v>112</v>
      </c>
      <c r="D4311" t="s">
        <v>126</v>
      </c>
      <c r="E4311">
        <v>29</v>
      </c>
      <c r="F4311" t="s">
        <v>109</v>
      </c>
      <c r="G4311" t="s">
        <v>129</v>
      </c>
      <c r="H4311" s="5">
        <v>964</v>
      </c>
      <c r="I4311" s="5">
        <v>27423.64</v>
      </c>
      <c r="J4311" t="s">
        <v>115</v>
      </c>
      <c r="K4311" t="s">
        <v>106</v>
      </c>
      <c r="L4311">
        <v>1</v>
      </c>
      <c r="M4311">
        <v>0</v>
      </c>
      <c r="N4311">
        <v>4</v>
      </c>
      <c r="O4311" s="6">
        <v>0</v>
      </c>
      <c r="P4311" t="s">
        <v>107</v>
      </c>
      <c r="Q4311" t="s">
        <v>107</v>
      </c>
      <c r="R4311">
        <f>IF(F4311="Monthly",2,0)
+IF(E4311&lt;=6,2,0)
+IF(N4311&lt;=2,2,0)
+IF(L4311&gt;=4,2,0)
+IF(M4311&gt;=2,1,0)
+IF(H4311&gt;=_xlfn.PERCENTILE.INC($H$2:$H$10001,0.75),1,0)</f>
        <v>1</v>
      </c>
      <c r="S4311" t="str">
        <f>IF(R4311&gt;=7,"High",IF(R4311&gt;=4,"Medium","Low"))</f>
        <v>Low</v>
      </c>
    </row>
    <row r="4312" spans="1:19">
      <c r="A4312" t="s">
        <v>4437</v>
      </c>
      <c r="B4312">
        <v>37</v>
      </c>
      <c r="C4312" t="s">
        <v>112</v>
      </c>
      <c r="D4312" t="s">
        <v>137</v>
      </c>
      <c r="E4312">
        <v>23</v>
      </c>
      <c r="F4312" t="s">
        <v>103</v>
      </c>
      <c r="G4312" t="s">
        <v>110</v>
      </c>
      <c r="H4312" s="5">
        <v>693</v>
      </c>
      <c r="I4312" s="5">
        <v>15673.91</v>
      </c>
      <c r="J4312" t="s">
        <v>134</v>
      </c>
      <c r="K4312" t="s">
        <v>106</v>
      </c>
      <c r="L4312">
        <v>0</v>
      </c>
      <c r="M4312">
        <v>0</v>
      </c>
      <c r="N4312">
        <v>4</v>
      </c>
      <c r="O4312" s="6">
        <v>0</v>
      </c>
      <c r="P4312" t="s">
        <v>107</v>
      </c>
      <c r="Q4312" t="s">
        <v>107</v>
      </c>
      <c r="R4312">
        <f>IF(F4312="Monthly",2,0)
+IF(E4312&lt;=6,2,0)
+IF(N4312&lt;=2,2,0)
+IF(L4312&gt;=4,2,0)
+IF(M4312&gt;=2,1,0)
+IF(H4312&gt;=_xlfn.PERCENTILE.INC($H$2:$H$10001,0.75),1,0)</f>
        <v>2</v>
      </c>
      <c r="S4312" t="str">
        <f>IF(R4312&gt;=7,"High",IF(R4312&gt;=4,"Medium","Low"))</f>
        <v>Low</v>
      </c>
    </row>
    <row r="4313" spans="1:19">
      <c r="A4313" t="s">
        <v>4438</v>
      </c>
      <c r="B4313">
        <v>42</v>
      </c>
      <c r="C4313" t="s">
        <v>101</v>
      </c>
      <c r="D4313" t="s">
        <v>126</v>
      </c>
      <c r="E4313">
        <v>14</v>
      </c>
      <c r="F4313" t="s">
        <v>121</v>
      </c>
      <c r="G4313" t="s">
        <v>104</v>
      </c>
      <c r="H4313" s="5">
        <v>528</v>
      </c>
      <c r="I4313" s="5">
        <v>7608.58</v>
      </c>
      <c r="J4313" t="s">
        <v>134</v>
      </c>
      <c r="K4313" t="s">
        <v>106</v>
      </c>
      <c r="L4313">
        <v>0</v>
      </c>
      <c r="M4313">
        <v>0</v>
      </c>
      <c r="N4313">
        <v>5</v>
      </c>
      <c r="O4313" s="6">
        <v>0</v>
      </c>
      <c r="P4313" t="s">
        <v>106</v>
      </c>
      <c r="Q4313" t="s">
        <v>107</v>
      </c>
      <c r="R4313">
        <f>IF(F4313="Monthly",2,0)
+IF(E4313&lt;=6,2,0)
+IF(N4313&lt;=2,2,0)
+IF(L4313&gt;=4,2,0)
+IF(M4313&gt;=2,1,0)
+IF(H4313&gt;=_xlfn.PERCENTILE.INC($H$2:$H$10001,0.75),1,0)</f>
        <v>0</v>
      </c>
      <c r="S4313" t="str">
        <f>IF(R4313&gt;=7,"High",IF(R4313&gt;=4,"Medium","Low"))</f>
        <v>Low</v>
      </c>
    </row>
    <row r="4314" spans="1:19">
      <c r="A4314" t="s">
        <v>4439</v>
      </c>
      <c r="B4314">
        <v>38</v>
      </c>
      <c r="C4314" t="s">
        <v>112</v>
      </c>
      <c r="D4314" t="s">
        <v>126</v>
      </c>
      <c r="E4314">
        <v>25</v>
      </c>
      <c r="F4314" t="s">
        <v>103</v>
      </c>
      <c r="G4314" t="s">
        <v>110</v>
      </c>
      <c r="H4314" s="5">
        <v>778</v>
      </c>
      <c r="I4314" s="5">
        <v>19541.189999999999</v>
      </c>
      <c r="J4314" t="s">
        <v>117</v>
      </c>
      <c r="K4314" t="s">
        <v>107</v>
      </c>
      <c r="L4314">
        <v>1</v>
      </c>
      <c r="M4314">
        <v>0</v>
      </c>
      <c r="N4314">
        <v>4</v>
      </c>
      <c r="O4314" s="6">
        <v>0</v>
      </c>
      <c r="P4314" t="s">
        <v>106</v>
      </c>
      <c r="Q4314" t="s">
        <v>106</v>
      </c>
      <c r="R4314">
        <f>IF(F4314="Monthly",2,0)
+IF(E4314&lt;=6,2,0)
+IF(N4314&lt;=2,2,0)
+IF(L4314&gt;=4,2,0)
+IF(M4314&gt;=2,1,0)
+IF(H4314&gt;=_xlfn.PERCENTILE.INC($H$2:$H$10001,0.75),1,0)</f>
        <v>2</v>
      </c>
      <c r="S4314" t="str">
        <f>IF(R4314&gt;=7,"High",IF(R4314&gt;=4,"Medium","Low"))</f>
        <v>Low</v>
      </c>
    </row>
    <row r="4315" spans="1:19">
      <c r="A4315" t="s">
        <v>4440</v>
      </c>
      <c r="B4315">
        <v>41</v>
      </c>
      <c r="C4315" t="s">
        <v>101</v>
      </c>
      <c r="D4315" t="s">
        <v>126</v>
      </c>
      <c r="E4315">
        <v>21</v>
      </c>
      <c r="F4315" t="s">
        <v>121</v>
      </c>
      <c r="G4315" t="s">
        <v>110</v>
      </c>
      <c r="H4315" s="5">
        <v>716</v>
      </c>
      <c r="I4315" s="5">
        <v>12521.22</v>
      </c>
      <c r="J4315" t="s">
        <v>105</v>
      </c>
      <c r="K4315" t="s">
        <v>106</v>
      </c>
      <c r="L4315">
        <v>0</v>
      </c>
      <c r="M4315">
        <v>0</v>
      </c>
      <c r="N4315">
        <v>5</v>
      </c>
      <c r="O4315" s="6">
        <v>15</v>
      </c>
      <c r="P4315" t="s">
        <v>107</v>
      </c>
      <c r="Q4315" t="s">
        <v>107</v>
      </c>
      <c r="R4315">
        <f>IF(F4315="Monthly",2,0)
+IF(E4315&lt;=6,2,0)
+IF(N4315&lt;=2,2,0)
+IF(L4315&gt;=4,2,0)
+IF(M4315&gt;=2,1,0)
+IF(H4315&gt;=_xlfn.PERCENTILE.INC($H$2:$H$10001,0.75),1,0)</f>
        <v>0</v>
      </c>
      <c r="S4315" t="str">
        <f>IF(R4315&gt;=7,"High",IF(R4315&gt;=4,"Medium","Low"))</f>
        <v>Low</v>
      </c>
    </row>
    <row r="4316" spans="1:19">
      <c r="A4316" t="s">
        <v>4441</v>
      </c>
      <c r="B4316">
        <v>37</v>
      </c>
      <c r="C4316" t="s">
        <v>101</v>
      </c>
      <c r="D4316" t="s">
        <v>137</v>
      </c>
      <c r="E4316">
        <v>59</v>
      </c>
      <c r="F4316" t="s">
        <v>103</v>
      </c>
      <c r="G4316" t="s">
        <v>129</v>
      </c>
      <c r="H4316" s="5">
        <v>986</v>
      </c>
      <c r="I4316" s="5">
        <v>59510.19</v>
      </c>
      <c r="J4316" t="s">
        <v>117</v>
      </c>
      <c r="K4316" t="s">
        <v>106</v>
      </c>
      <c r="L4316">
        <v>2</v>
      </c>
      <c r="M4316">
        <v>2</v>
      </c>
      <c r="N4316">
        <v>3</v>
      </c>
      <c r="O4316" s="6">
        <v>0</v>
      </c>
      <c r="P4316" t="s">
        <v>107</v>
      </c>
      <c r="Q4316" t="s">
        <v>106</v>
      </c>
      <c r="R4316">
        <f>IF(F4316="Monthly",2,0)
+IF(E4316&lt;=6,2,0)
+IF(N4316&lt;=2,2,0)
+IF(L4316&gt;=4,2,0)
+IF(M4316&gt;=2,1,0)
+IF(H4316&gt;=_xlfn.PERCENTILE.INC($H$2:$H$10001,0.75),1,0)</f>
        <v>4</v>
      </c>
      <c r="S4316" t="str">
        <f>IF(R4316&gt;=7,"High",IF(R4316&gt;=4,"Medium","Low"))</f>
        <v>Medium</v>
      </c>
    </row>
    <row r="4317" spans="1:19">
      <c r="A4317" t="s">
        <v>4442</v>
      </c>
      <c r="B4317">
        <v>23</v>
      </c>
      <c r="C4317" t="s">
        <v>112</v>
      </c>
      <c r="D4317" t="s">
        <v>133</v>
      </c>
      <c r="E4317">
        <v>25</v>
      </c>
      <c r="F4317" t="s">
        <v>109</v>
      </c>
      <c r="G4317" t="s">
        <v>104</v>
      </c>
      <c r="H4317" s="5">
        <v>427</v>
      </c>
      <c r="I4317" s="5">
        <v>10585.11</v>
      </c>
      <c r="J4317" t="s">
        <v>105</v>
      </c>
      <c r="K4317" t="s">
        <v>107</v>
      </c>
      <c r="L4317">
        <v>0</v>
      </c>
      <c r="M4317">
        <v>0</v>
      </c>
      <c r="N4317">
        <v>5</v>
      </c>
      <c r="O4317" s="6">
        <v>0</v>
      </c>
      <c r="P4317" t="s">
        <v>107</v>
      </c>
      <c r="Q4317" t="s">
        <v>106</v>
      </c>
      <c r="R4317">
        <f>IF(F4317="Monthly",2,0)
+IF(E4317&lt;=6,2,0)
+IF(N4317&lt;=2,2,0)
+IF(L4317&gt;=4,2,0)
+IF(M4317&gt;=2,1,0)
+IF(H4317&gt;=_xlfn.PERCENTILE.INC($H$2:$H$10001,0.75),1,0)</f>
        <v>0</v>
      </c>
      <c r="S4317" t="str">
        <f>IF(R4317&gt;=7,"High",IF(R4317&gt;=4,"Medium","Low"))</f>
        <v>Low</v>
      </c>
    </row>
    <row r="4318" spans="1:19">
      <c r="A4318" t="s">
        <v>4443</v>
      </c>
      <c r="B4318">
        <v>40</v>
      </c>
      <c r="C4318" t="s">
        <v>101</v>
      </c>
      <c r="D4318" t="s">
        <v>126</v>
      </c>
      <c r="E4318">
        <v>54</v>
      </c>
      <c r="F4318" t="s">
        <v>103</v>
      </c>
      <c r="G4318" t="s">
        <v>129</v>
      </c>
      <c r="H4318" s="5">
        <v>969</v>
      </c>
      <c r="I4318" s="5">
        <v>50884.55</v>
      </c>
      <c r="J4318" t="s">
        <v>105</v>
      </c>
      <c r="K4318" t="s">
        <v>106</v>
      </c>
      <c r="L4318">
        <v>0</v>
      </c>
      <c r="M4318">
        <v>0</v>
      </c>
      <c r="N4318">
        <v>5</v>
      </c>
      <c r="O4318" s="6">
        <v>0</v>
      </c>
      <c r="P4318" t="s">
        <v>107</v>
      </c>
      <c r="Q4318" t="s">
        <v>107</v>
      </c>
      <c r="R4318">
        <f>IF(F4318="Monthly",2,0)
+IF(E4318&lt;=6,2,0)
+IF(N4318&lt;=2,2,0)
+IF(L4318&gt;=4,2,0)
+IF(M4318&gt;=2,1,0)
+IF(H4318&gt;=_xlfn.PERCENTILE.INC($H$2:$H$10001,0.75),1,0)</f>
        <v>3</v>
      </c>
      <c r="S4318" t="str">
        <f>IF(R4318&gt;=7,"High",IF(R4318&gt;=4,"Medium","Low"))</f>
        <v>Low</v>
      </c>
    </row>
    <row r="4319" spans="1:19">
      <c r="A4319" t="s">
        <v>4444</v>
      </c>
      <c r="B4319">
        <v>37</v>
      </c>
      <c r="C4319" t="s">
        <v>101</v>
      </c>
      <c r="D4319" t="s">
        <v>102</v>
      </c>
      <c r="E4319">
        <v>41</v>
      </c>
      <c r="F4319" t="s">
        <v>121</v>
      </c>
      <c r="G4319" t="s">
        <v>104</v>
      </c>
      <c r="H4319" s="5">
        <v>437</v>
      </c>
      <c r="I4319" s="5">
        <v>15558.91</v>
      </c>
      <c r="J4319" t="s">
        <v>140</v>
      </c>
      <c r="K4319" t="s">
        <v>106</v>
      </c>
      <c r="L4319">
        <v>0</v>
      </c>
      <c r="M4319">
        <v>0</v>
      </c>
      <c r="N4319">
        <v>5</v>
      </c>
      <c r="O4319" s="6">
        <v>15</v>
      </c>
      <c r="P4319" t="s">
        <v>107</v>
      </c>
      <c r="Q4319" t="s">
        <v>107</v>
      </c>
      <c r="R4319">
        <f>IF(F4319="Monthly",2,0)
+IF(E4319&lt;=6,2,0)
+IF(N4319&lt;=2,2,0)
+IF(L4319&gt;=4,2,0)
+IF(M4319&gt;=2,1,0)
+IF(H4319&gt;=_xlfn.PERCENTILE.INC($H$2:$H$10001,0.75),1,0)</f>
        <v>0</v>
      </c>
      <c r="S4319" t="str">
        <f>IF(R4319&gt;=7,"High",IF(R4319&gt;=4,"Medium","Low"))</f>
        <v>Low</v>
      </c>
    </row>
    <row r="4320" spans="1:19">
      <c r="A4320" t="s">
        <v>4445</v>
      </c>
      <c r="B4320">
        <v>37</v>
      </c>
      <c r="C4320" t="s">
        <v>101</v>
      </c>
      <c r="D4320" t="s">
        <v>133</v>
      </c>
      <c r="E4320">
        <v>22</v>
      </c>
      <c r="F4320" t="s">
        <v>103</v>
      </c>
      <c r="G4320" t="s">
        <v>104</v>
      </c>
      <c r="H4320" s="5">
        <v>420</v>
      </c>
      <c r="I4320" s="5">
        <v>9153.69</v>
      </c>
      <c r="J4320" t="s">
        <v>140</v>
      </c>
      <c r="K4320" t="s">
        <v>106</v>
      </c>
      <c r="L4320">
        <v>1</v>
      </c>
      <c r="M4320">
        <v>0</v>
      </c>
      <c r="N4320">
        <v>5</v>
      </c>
      <c r="O4320" s="6">
        <v>0</v>
      </c>
      <c r="P4320" t="s">
        <v>107</v>
      </c>
      <c r="Q4320" t="s">
        <v>106</v>
      </c>
      <c r="R4320">
        <f>IF(F4320="Monthly",2,0)
+IF(E4320&lt;=6,2,0)
+IF(N4320&lt;=2,2,0)
+IF(L4320&gt;=4,2,0)
+IF(M4320&gt;=2,1,0)
+IF(H4320&gt;=_xlfn.PERCENTILE.INC($H$2:$H$10001,0.75),1,0)</f>
        <v>2</v>
      </c>
      <c r="S4320" t="str">
        <f>IF(R4320&gt;=7,"High",IF(R4320&gt;=4,"Medium","Low"))</f>
        <v>Low</v>
      </c>
    </row>
    <row r="4321" spans="1:19">
      <c r="A4321" t="s">
        <v>4446</v>
      </c>
      <c r="B4321">
        <v>18</v>
      </c>
      <c r="C4321" t="s">
        <v>101</v>
      </c>
      <c r="D4321" t="s">
        <v>102</v>
      </c>
      <c r="E4321">
        <v>25</v>
      </c>
      <c r="F4321" t="s">
        <v>109</v>
      </c>
      <c r="G4321" t="s">
        <v>104</v>
      </c>
      <c r="H4321" s="5">
        <v>520</v>
      </c>
      <c r="I4321" s="5">
        <v>12276.97</v>
      </c>
      <c r="J4321" t="s">
        <v>140</v>
      </c>
      <c r="K4321" t="s">
        <v>107</v>
      </c>
      <c r="L4321">
        <v>0</v>
      </c>
      <c r="M4321">
        <v>0</v>
      </c>
      <c r="N4321">
        <v>5</v>
      </c>
      <c r="O4321" s="6">
        <v>5</v>
      </c>
      <c r="P4321" t="s">
        <v>106</v>
      </c>
      <c r="Q4321" t="s">
        <v>107</v>
      </c>
      <c r="R4321">
        <f>IF(F4321="Monthly",2,0)
+IF(E4321&lt;=6,2,0)
+IF(N4321&lt;=2,2,0)
+IF(L4321&gt;=4,2,0)
+IF(M4321&gt;=2,1,0)
+IF(H4321&gt;=_xlfn.PERCENTILE.INC($H$2:$H$10001,0.75),1,0)</f>
        <v>0</v>
      </c>
      <c r="S4321" t="str">
        <f>IF(R4321&gt;=7,"High",IF(R4321&gt;=4,"Medium","Low"))</f>
        <v>Low</v>
      </c>
    </row>
    <row r="4322" spans="1:19">
      <c r="A4322" t="s">
        <v>4447</v>
      </c>
      <c r="B4322">
        <v>29</v>
      </c>
      <c r="C4322" t="s">
        <v>101</v>
      </c>
      <c r="D4322" t="s">
        <v>113</v>
      </c>
      <c r="E4322">
        <v>34</v>
      </c>
      <c r="F4322" t="s">
        <v>109</v>
      </c>
      <c r="G4322" t="s">
        <v>110</v>
      </c>
      <c r="H4322" s="5">
        <v>717</v>
      </c>
      <c r="I4322" s="5">
        <v>23726.53</v>
      </c>
      <c r="J4322" t="s">
        <v>115</v>
      </c>
      <c r="K4322" t="s">
        <v>106</v>
      </c>
      <c r="L4322">
        <v>2</v>
      </c>
      <c r="M4322">
        <v>0</v>
      </c>
      <c r="N4322">
        <v>5</v>
      </c>
      <c r="O4322" s="6">
        <v>0</v>
      </c>
      <c r="P4322" t="s">
        <v>107</v>
      </c>
      <c r="Q4322" t="s">
        <v>107</v>
      </c>
      <c r="R4322">
        <f>IF(F4322="Monthly",2,0)
+IF(E4322&lt;=6,2,0)
+IF(N4322&lt;=2,2,0)
+IF(L4322&gt;=4,2,0)
+IF(M4322&gt;=2,1,0)
+IF(H4322&gt;=_xlfn.PERCENTILE.INC($H$2:$H$10001,0.75),1,0)</f>
        <v>0</v>
      </c>
      <c r="S4322" t="str">
        <f>IF(R4322&gt;=7,"High",IF(R4322&gt;=4,"Medium","Low"))</f>
        <v>Low</v>
      </c>
    </row>
    <row r="4323" spans="1:19">
      <c r="A4323" t="s">
        <v>4448</v>
      </c>
      <c r="B4323">
        <v>51</v>
      </c>
      <c r="C4323" t="s">
        <v>112</v>
      </c>
      <c r="D4323" t="s">
        <v>137</v>
      </c>
      <c r="E4323">
        <v>51</v>
      </c>
      <c r="F4323" t="s">
        <v>103</v>
      </c>
      <c r="G4323" t="s">
        <v>129</v>
      </c>
      <c r="H4323" s="5">
        <v>976</v>
      </c>
      <c r="I4323" s="5">
        <v>49468.1</v>
      </c>
      <c r="J4323" t="s">
        <v>105</v>
      </c>
      <c r="K4323" t="s">
        <v>106</v>
      </c>
      <c r="L4323">
        <v>0</v>
      </c>
      <c r="M4323">
        <v>0</v>
      </c>
      <c r="N4323">
        <v>4</v>
      </c>
      <c r="O4323" s="6">
        <v>0</v>
      </c>
      <c r="P4323" t="s">
        <v>107</v>
      </c>
      <c r="Q4323" t="s">
        <v>107</v>
      </c>
      <c r="R4323">
        <f>IF(F4323="Monthly",2,0)
+IF(E4323&lt;=6,2,0)
+IF(N4323&lt;=2,2,0)
+IF(L4323&gt;=4,2,0)
+IF(M4323&gt;=2,1,0)
+IF(H4323&gt;=_xlfn.PERCENTILE.INC($H$2:$H$10001,0.75),1,0)</f>
        <v>3</v>
      </c>
      <c r="S4323" t="str">
        <f>IF(R4323&gt;=7,"High",IF(R4323&gt;=4,"Medium","Low"))</f>
        <v>Low</v>
      </c>
    </row>
    <row r="4324" spans="1:19">
      <c r="A4324" t="s">
        <v>4449</v>
      </c>
      <c r="B4324">
        <v>26</v>
      </c>
      <c r="C4324" t="s">
        <v>112</v>
      </c>
      <c r="D4324" t="s">
        <v>137</v>
      </c>
      <c r="E4324">
        <v>72</v>
      </c>
      <c r="F4324" t="s">
        <v>121</v>
      </c>
      <c r="G4324" t="s">
        <v>110</v>
      </c>
      <c r="H4324" s="5">
        <v>773</v>
      </c>
      <c r="I4324" s="5">
        <v>54861.72</v>
      </c>
      <c r="J4324" t="s">
        <v>140</v>
      </c>
      <c r="K4324" t="s">
        <v>106</v>
      </c>
      <c r="L4324">
        <v>0</v>
      </c>
      <c r="M4324">
        <v>0</v>
      </c>
      <c r="N4324">
        <v>4</v>
      </c>
      <c r="O4324" s="6">
        <v>0</v>
      </c>
      <c r="P4324" t="s">
        <v>107</v>
      </c>
      <c r="Q4324" t="s">
        <v>107</v>
      </c>
      <c r="R4324">
        <f>IF(F4324="Monthly",2,0)
+IF(E4324&lt;=6,2,0)
+IF(N4324&lt;=2,2,0)
+IF(L4324&gt;=4,2,0)
+IF(M4324&gt;=2,1,0)
+IF(H4324&gt;=_xlfn.PERCENTILE.INC($H$2:$H$10001,0.75),1,0)</f>
        <v>0</v>
      </c>
      <c r="S4324" t="str">
        <f>IF(R4324&gt;=7,"High",IF(R4324&gt;=4,"Medium","Low"))</f>
        <v>Low</v>
      </c>
    </row>
    <row r="4325" spans="1:19">
      <c r="A4325" t="s">
        <v>4450</v>
      </c>
      <c r="B4325">
        <v>51</v>
      </c>
      <c r="C4325" t="s">
        <v>112</v>
      </c>
      <c r="D4325" t="s">
        <v>113</v>
      </c>
      <c r="E4325">
        <v>29</v>
      </c>
      <c r="F4325" t="s">
        <v>121</v>
      </c>
      <c r="G4325" t="s">
        <v>110</v>
      </c>
      <c r="H4325" s="5">
        <v>797</v>
      </c>
      <c r="I4325" s="5">
        <v>21103.54</v>
      </c>
      <c r="J4325" t="s">
        <v>115</v>
      </c>
      <c r="K4325" t="s">
        <v>106</v>
      </c>
      <c r="L4325">
        <v>0</v>
      </c>
      <c r="M4325">
        <v>0</v>
      </c>
      <c r="N4325">
        <v>5</v>
      </c>
      <c r="O4325" s="6">
        <v>10</v>
      </c>
      <c r="P4325" t="s">
        <v>107</v>
      </c>
      <c r="Q4325" t="s">
        <v>107</v>
      </c>
      <c r="R4325">
        <f>IF(F4325="Monthly",2,0)
+IF(E4325&lt;=6,2,0)
+IF(N4325&lt;=2,2,0)
+IF(L4325&gt;=4,2,0)
+IF(M4325&gt;=2,1,0)
+IF(H4325&gt;=_xlfn.PERCENTILE.INC($H$2:$H$10001,0.75),1,0)</f>
        <v>1</v>
      </c>
      <c r="S4325" t="str">
        <f>IF(R4325&gt;=7,"High",IF(R4325&gt;=4,"Medium","Low"))</f>
        <v>Low</v>
      </c>
    </row>
    <row r="4326" spans="1:19">
      <c r="A4326" t="s">
        <v>4451</v>
      </c>
      <c r="B4326">
        <v>43</v>
      </c>
      <c r="C4326" t="s">
        <v>101</v>
      </c>
      <c r="D4326" t="s">
        <v>133</v>
      </c>
      <c r="E4326">
        <v>44</v>
      </c>
      <c r="F4326" t="s">
        <v>103</v>
      </c>
      <c r="G4326" t="s">
        <v>110</v>
      </c>
      <c r="H4326" s="5">
        <v>787</v>
      </c>
      <c r="I4326" s="5">
        <v>35436.480000000003</v>
      </c>
      <c r="J4326" t="s">
        <v>117</v>
      </c>
      <c r="K4326" t="s">
        <v>106</v>
      </c>
      <c r="L4326">
        <v>2</v>
      </c>
      <c r="M4326">
        <v>0</v>
      </c>
      <c r="N4326">
        <v>4</v>
      </c>
      <c r="O4326" s="6">
        <v>0</v>
      </c>
      <c r="P4326" t="s">
        <v>106</v>
      </c>
      <c r="Q4326" t="s">
        <v>107</v>
      </c>
      <c r="R4326">
        <f>IF(F4326="Monthly",2,0)
+IF(E4326&lt;=6,2,0)
+IF(N4326&lt;=2,2,0)
+IF(L4326&gt;=4,2,0)
+IF(M4326&gt;=2,1,0)
+IF(H4326&gt;=_xlfn.PERCENTILE.INC($H$2:$H$10001,0.75),1,0)</f>
        <v>2</v>
      </c>
      <c r="S4326" t="str">
        <f>IF(R4326&gt;=7,"High",IF(R4326&gt;=4,"Medium","Low"))</f>
        <v>Low</v>
      </c>
    </row>
    <row r="4327" spans="1:19">
      <c r="A4327" t="s">
        <v>4452</v>
      </c>
      <c r="B4327">
        <v>41</v>
      </c>
      <c r="C4327" t="s">
        <v>101</v>
      </c>
      <c r="D4327" t="s">
        <v>131</v>
      </c>
      <c r="E4327">
        <v>32</v>
      </c>
      <c r="F4327" t="s">
        <v>109</v>
      </c>
      <c r="G4327" t="s">
        <v>129</v>
      </c>
      <c r="H4327" s="5">
        <v>982</v>
      </c>
      <c r="I4327" s="5">
        <f>RawCustomerTable[[#This Row],[Monthly_Charges]]*RawCustomerTable[[#This Row],[Tenure_Months]]*(1-RawCustomerTable[[#This Row],[Discount_Percent]]/100)</f>
        <v>31424</v>
      </c>
      <c r="J4327" t="s">
        <v>140</v>
      </c>
      <c r="K4327" t="s">
        <v>106</v>
      </c>
      <c r="L4327">
        <v>0</v>
      </c>
      <c r="M4327">
        <v>0</v>
      </c>
      <c r="N4327">
        <v>5</v>
      </c>
      <c r="O4327" s="6">
        <v>0</v>
      </c>
      <c r="P4327" t="s">
        <v>107</v>
      </c>
      <c r="Q4327" t="s">
        <v>107</v>
      </c>
      <c r="R4327">
        <f>IF(F4327="Monthly",2,0)
+IF(E4327&lt;=6,2,0)
+IF(N4327&lt;=2,2,0)
+IF(L4327&gt;=4,2,0)
+IF(M4327&gt;=2,1,0)
+IF(H4327&gt;=_xlfn.PERCENTILE.INC($H$2:$H$10001,0.75),1,0)</f>
        <v>1</v>
      </c>
      <c r="S4327" t="str">
        <f>IF(R4327&gt;=7,"High",IF(R4327&gt;=4,"Medium","Low"))</f>
        <v>Low</v>
      </c>
    </row>
    <row r="4328" spans="1:19">
      <c r="A4328" t="s">
        <v>4453</v>
      </c>
      <c r="B4328">
        <v>48</v>
      </c>
      <c r="C4328" t="s">
        <v>112</v>
      </c>
      <c r="D4328" t="s">
        <v>102</v>
      </c>
      <c r="E4328">
        <v>28</v>
      </c>
      <c r="F4328" t="s">
        <v>109</v>
      </c>
      <c r="G4328" t="s">
        <v>110</v>
      </c>
      <c r="H4328" s="5">
        <v>714</v>
      </c>
      <c r="I4328" s="5">
        <v>19796.169999999998</v>
      </c>
      <c r="J4328" t="s">
        <v>117</v>
      </c>
      <c r="K4328" t="s">
        <v>106</v>
      </c>
      <c r="L4328">
        <v>0</v>
      </c>
      <c r="M4328">
        <v>0</v>
      </c>
      <c r="N4328">
        <v>5</v>
      </c>
      <c r="O4328" s="6">
        <v>0</v>
      </c>
      <c r="P4328" t="s">
        <v>106</v>
      </c>
      <c r="Q4328" t="s">
        <v>107</v>
      </c>
      <c r="R4328">
        <f>IF(F4328="Monthly",2,0)
+IF(E4328&lt;=6,2,0)
+IF(N4328&lt;=2,2,0)
+IF(L4328&gt;=4,2,0)
+IF(M4328&gt;=2,1,0)
+IF(H4328&gt;=_xlfn.PERCENTILE.INC($H$2:$H$10001,0.75),1,0)</f>
        <v>0</v>
      </c>
      <c r="S4328" t="str">
        <f>IF(R4328&gt;=7,"High",IF(R4328&gt;=4,"Medium","Low"))</f>
        <v>Low</v>
      </c>
    </row>
    <row r="4329" spans="1:19">
      <c r="A4329" t="s">
        <v>4454</v>
      </c>
      <c r="B4329">
        <v>20</v>
      </c>
      <c r="C4329" t="s">
        <v>112</v>
      </c>
      <c r="D4329" t="s">
        <v>126</v>
      </c>
      <c r="E4329">
        <v>18</v>
      </c>
      <c r="F4329" t="s">
        <v>109</v>
      </c>
      <c r="G4329" t="s">
        <v>104</v>
      </c>
      <c r="H4329" s="5">
        <v>545</v>
      </c>
      <c r="I4329" s="5">
        <v>9756.24</v>
      </c>
      <c r="J4329" t="s">
        <v>115</v>
      </c>
      <c r="K4329" t="s">
        <v>107</v>
      </c>
      <c r="L4329">
        <v>1</v>
      </c>
      <c r="M4329">
        <v>0</v>
      </c>
      <c r="N4329">
        <v>4</v>
      </c>
      <c r="O4329" s="6">
        <v>0</v>
      </c>
      <c r="P4329" t="s">
        <v>107</v>
      </c>
      <c r="Q4329" t="s">
        <v>107</v>
      </c>
      <c r="R4329">
        <f>IF(F4329="Monthly",2,0)
+IF(E4329&lt;=6,2,0)
+IF(N4329&lt;=2,2,0)
+IF(L4329&gt;=4,2,0)
+IF(M4329&gt;=2,1,0)
+IF(H4329&gt;=_xlfn.PERCENTILE.INC($H$2:$H$10001,0.75),1,0)</f>
        <v>0</v>
      </c>
      <c r="S4329" t="str">
        <f>IF(R4329&gt;=7,"High",IF(R4329&gt;=4,"Medium","Low"))</f>
        <v>Low</v>
      </c>
    </row>
    <row r="4330" spans="1:19">
      <c r="A4330" t="s">
        <v>4455</v>
      </c>
      <c r="B4330">
        <v>25</v>
      </c>
      <c r="C4330" t="s">
        <v>101</v>
      </c>
      <c r="D4330" t="s">
        <v>137</v>
      </c>
      <c r="E4330">
        <v>23</v>
      </c>
      <c r="F4330" t="s">
        <v>109</v>
      </c>
      <c r="G4330" t="s">
        <v>104</v>
      </c>
      <c r="H4330" s="5">
        <v>422</v>
      </c>
      <c r="I4330" s="5">
        <v>9133.65</v>
      </c>
      <c r="J4330" t="s">
        <v>134</v>
      </c>
      <c r="K4330" t="s">
        <v>106</v>
      </c>
      <c r="L4330">
        <v>0</v>
      </c>
      <c r="M4330">
        <v>0</v>
      </c>
      <c r="N4330">
        <v>5</v>
      </c>
      <c r="O4330" s="6">
        <v>5</v>
      </c>
      <c r="P4330" t="s">
        <v>106</v>
      </c>
      <c r="Q4330" t="s">
        <v>107</v>
      </c>
      <c r="R4330">
        <f>IF(F4330="Monthly",2,0)
+IF(E4330&lt;=6,2,0)
+IF(N4330&lt;=2,2,0)
+IF(L4330&gt;=4,2,0)
+IF(M4330&gt;=2,1,0)
+IF(H4330&gt;=_xlfn.PERCENTILE.INC($H$2:$H$10001,0.75),1,0)</f>
        <v>0</v>
      </c>
      <c r="S4330" t="str">
        <f>IF(R4330&gt;=7,"High",IF(R4330&gt;=4,"Medium","Low"))</f>
        <v>Low</v>
      </c>
    </row>
    <row r="4331" spans="1:19">
      <c r="A4331" t="s">
        <v>4456</v>
      </c>
      <c r="B4331">
        <v>28</v>
      </c>
      <c r="C4331" t="s">
        <v>101</v>
      </c>
      <c r="D4331" t="s">
        <v>119</v>
      </c>
      <c r="E4331">
        <v>17</v>
      </c>
      <c r="F4331" t="s">
        <v>103</v>
      </c>
      <c r="G4331" t="s">
        <v>110</v>
      </c>
      <c r="H4331" s="5">
        <v>694</v>
      </c>
      <c r="I4331" s="5">
        <f>RawCustomerTable[[#This Row],[Monthly_Charges]]*RawCustomerTable[[#This Row],[Tenure_Months]]*(1-RawCustomerTable[[#This Row],[Discount_Percent]]/100)</f>
        <v>11798</v>
      </c>
      <c r="J4331" t="s">
        <v>105</v>
      </c>
      <c r="K4331" t="s">
        <v>106</v>
      </c>
      <c r="L4331">
        <v>0</v>
      </c>
      <c r="M4331">
        <v>0</v>
      </c>
      <c r="N4331">
        <v>4</v>
      </c>
      <c r="O4331" s="6">
        <v>0</v>
      </c>
      <c r="P4331" t="s">
        <v>107</v>
      </c>
      <c r="Q4331" t="s">
        <v>107</v>
      </c>
      <c r="R4331">
        <f>IF(F4331="Monthly",2,0)
+IF(E4331&lt;=6,2,0)
+IF(N4331&lt;=2,2,0)
+IF(L4331&gt;=4,2,0)
+IF(M4331&gt;=2,1,0)
+IF(H4331&gt;=_xlfn.PERCENTILE.INC($H$2:$H$10001,0.75),1,0)</f>
        <v>2</v>
      </c>
      <c r="S4331" t="str">
        <f>IF(R4331&gt;=7,"High",IF(R4331&gt;=4,"Medium","Low"))</f>
        <v>Low</v>
      </c>
    </row>
    <row r="4332" spans="1:19">
      <c r="A4332" t="s">
        <v>4457</v>
      </c>
      <c r="B4332">
        <v>32</v>
      </c>
      <c r="C4332" t="s">
        <v>112</v>
      </c>
      <c r="D4332" t="s">
        <v>113</v>
      </c>
      <c r="E4332">
        <v>18</v>
      </c>
      <c r="F4332" t="s">
        <v>103</v>
      </c>
      <c r="G4332" t="s">
        <v>104</v>
      </c>
      <c r="H4332" s="5">
        <v>408</v>
      </c>
      <c r="I4332" s="5">
        <v>7560.06</v>
      </c>
      <c r="J4332" t="s">
        <v>117</v>
      </c>
      <c r="K4332" t="s">
        <v>106</v>
      </c>
      <c r="L4332">
        <v>10</v>
      </c>
      <c r="M4332">
        <v>4</v>
      </c>
      <c r="N4332">
        <v>1</v>
      </c>
      <c r="O4332" s="6">
        <v>0</v>
      </c>
      <c r="P4332" t="s">
        <v>106</v>
      </c>
      <c r="Q4332" t="s">
        <v>106</v>
      </c>
      <c r="R4332">
        <f>IF(F4332="Monthly",2,0)
+IF(E4332&lt;=6,2,0)
+IF(N4332&lt;=2,2,0)
+IF(L4332&gt;=4,2,0)
+IF(M4332&gt;=2,1,0)
+IF(H4332&gt;=_xlfn.PERCENTILE.INC($H$2:$H$10001,0.75),1,0)</f>
        <v>7</v>
      </c>
      <c r="S4332" t="str">
        <f>IF(R4332&gt;=7,"High",IF(R4332&gt;=4,"Medium","Low"))</f>
        <v>High</v>
      </c>
    </row>
    <row r="4333" spans="1:19">
      <c r="A4333" t="s">
        <v>4458</v>
      </c>
      <c r="B4333">
        <v>30</v>
      </c>
      <c r="C4333" t="s">
        <v>112</v>
      </c>
      <c r="D4333" t="s">
        <v>126</v>
      </c>
      <c r="E4333">
        <v>21</v>
      </c>
      <c r="F4333" t="s">
        <v>121</v>
      </c>
      <c r="G4333" t="s">
        <v>129</v>
      </c>
      <c r="H4333" s="5">
        <v>1056</v>
      </c>
      <c r="I4333" s="5">
        <v>22037.73</v>
      </c>
      <c r="J4333" t="s">
        <v>115</v>
      </c>
      <c r="K4333" t="s">
        <v>106</v>
      </c>
      <c r="L4333">
        <v>1</v>
      </c>
      <c r="M4333">
        <v>0</v>
      </c>
      <c r="N4333">
        <v>5</v>
      </c>
      <c r="O4333" s="6">
        <v>0</v>
      </c>
      <c r="P4333" t="s">
        <v>106</v>
      </c>
      <c r="Q4333" t="s">
        <v>107</v>
      </c>
      <c r="R4333">
        <f>IF(F4333="Monthly",2,0)
+IF(E4333&lt;=6,2,0)
+IF(N4333&lt;=2,2,0)
+IF(L4333&gt;=4,2,0)
+IF(M4333&gt;=2,1,0)
+IF(H4333&gt;=_xlfn.PERCENTILE.INC($H$2:$H$10001,0.75),1,0)</f>
        <v>1</v>
      </c>
      <c r="S4333" t="str">
        <f>IF(R4333&gt;=7,"High",IF(R4333&gt;=4,"Medium","Low"))</f>
        <v>Low</v>
      </c>
    </row>
    <row r="4334" spans="1:19">
      <c r="A4334" t="s">
        <v>4459</v>
      </c>
      <c r="B4334">
        <v>23</v>
      </c>
      <c r="C4334" t="s">
        <v>101</v>
      </c>
      <c r="D4334" t="s">
        <v>123</v>
      </c>
      <c r="E4334">
        <v>49</v>
      </c>
      <c r="F4334" t="s">
        <v>103</v>
      </c>
      <c r="G4334" t="s">
        <v>110</v>
      </c>
      <c r="H4334" s="5">
        <v>718</v>
      </c>
      <c r="I4334" s="5">
        <v>35507.35</v>
      </c>
      <c r="J4334" t="s">
        <v>105</v>
      </c>
      <c r="K4334" t="s">
        <v>106</v>
      </c>
      <c r="L4334">
        <v>0</v>
      </c>
      <c r="M4334">
        <v>0</v>
      </c>
      <c r="N4334">
        <v>5</v>
      </c>
      <c r="O4334" s="6">
        <v>0</v>
      </c>
      <c r="P4334" t="s">
        <v>107</v>
      </c>
      <c r="Q4334" t="s">
        <v>107</v>
      </c>
      <c r="R4334">
        <f>IF(F4334="Monthly",2,0)
+IF(E4334&lt;=6,2,0)
+IF(N4334&lt;=2,2,0)
+IF(L4334&gt;=4,2,0)
+IF(M4334&gt;=2,1,0)
+IF(H4334&gt;=_xlfn.PERCENTILE.INC($H$2:$H$10001,0.75),1,0)</f>
        <v>2</v>
      </c>
      <c r="S4334" t="str">
        <f>IF(R4334&gt;=7,"High",IF(R4334&gt;=4,"Medium","Low"))</f>
        <v>Low</v>
      </c>
    </row>
    <row r="4335" spans="1:19">
      <c r="A4335" t="s">
        <v>4460</v>
      </c>
      <c r="B4335">
        <v>31</v>
      </c>
      <c r="C4335" t="s">
        <v>112</v>
      </c>
      <c r="D4335" t="s">
        <v>113</v>
      </c>
      <c r="E4335">
        <v>22</v>
      </c>
      <c r="F4335" t="s">
        <v>103</v>
      </c>
      <c r="G4335" t="s">
        <v>104</v>
      </c>
      <c r="H4335" s="5">
        <v>462</v>
      </c>
      <c r="I4335" s="5">
        <v>9956.2199999999993</v>
      </c>
      <c r="J4335" t="s">
        <v>140</v>
      </c>
      <c r="K4335" t="s">
        <v>106</v>
      </c>
      <c r="L4335">
        <v>0</v>
      </c>
      <c r="M4335">
        <v>0</v>
      </c>
      <c r="N4335">
        <v>4</v>
      </c>
      <c r="O4335" s="6">
        <v>0</v>
      </c>
      <c r="P4335" t="s">
        <v>106</v>
      </c>
      <c r="Q4335" t="s">
        <v>107</v>
      </c>
      <c r="R4335">
        <f>IF(F4335="Monthly",2,0)
+IF(E4335&lt;=6,2,0)
+IF(N4335&lt;=2,2,0)
+IF(L4335&gt;=4,2,0)
+IF(M4335&gt;=2,1,0)
+IF(H4335&gt;=_xlfn.PERCENTILE.INC($H$2:$H$10001,0.75),1,0)</f>
        <v>2</v>
      </c>
      <c r="S4335" t="str">
        <f>IF(R4335&gt;=7,"High",IF(R4335&gt;=4,"Medium","Low"))</f>
        <v>Low</v>
      </c>
    </row>
    <row r="4336" spans="1:19">
      <c r="A4336" t="s">
        <v>4461</v>
      </c>
      <c r="B4336">
        <v>40</v>
      </c>
      <c r="C4336" t="s">
        <v>112</v>
      </c>
      <c r="D4336" t="s">
        <v>131</v>
      </c>
      <c r="E4336">
        <v>34</v>
      </c>
      <c r="F4336" t="s">
        <v>121</v>
      </c>
      <c r="G4336" t="s">
        <v>110</v>
      </c>
      <c r="H4336" s="5">
        <v>693</v>
      </c>
      <c r="I4336" s="5">
        <v>23714.54</v>
      </c>
      <c r="J4336" t="s">
        <v>134</v>
      </c>
      <c r="K4336" t="s">
        <v>106</v>
      </c>
      <c r="L4336">
        <v>0</v>
      </c>
      <c r="M4336">
        <v>0</v>
      </c>
      <c r="N4336">
        <v>5</v>
      </c>
      <c r="O4336" s="6">
        <v>0</v>
      </c>
      <c r="P4336" t="s">
        <v>106</v>
      </c>
      <c r="Q4336" t="s">
        <v>107</v>
      </c>
      <c r="R4336">
        <f>IF(F4336="Monthly",2,0)
+IF(E4336&lt;=6,2,0)
+IF(N4336&lt;=2,2,0)
+IF(L4336&gt;=4,2,0)
+IF(M4336&gt;=2,1,0)
+IF(H4336&gt;=_xlfn.PERCENTILE.INC($H$2:$H$10001,0.75),1,0)</f>
        <v>0</v>
      </c>
      <c r="S4336" t="str">
        <f>IF(R4336&gt;=7,"High",IF(R4336&gt;=4,"Medium","Low"))</f>
        <v>Low</v>
      </c>
    </row>
    <row r="4337" spans="1:19">
      <c r="A4337" t="s">
        <v>4462</v>
      </c>
      <c r="B4337">
        <v>38</v>
      </c>
      <c r="C4337" t="s">
        <v>101</v>
      </c>
      <c r="D4337" t="s">
        <v>119</v>
      </c>
      <c r="E4337">
        <v>28</v>
      </c>
      <c r="F4337" t="s">
        <v>109</v>
      </c>
      <c r="G4337" t="s">
        <v>104</v>
      </c>
      <c r="H4337" s="5">
        <v>483</v>
      </c>
      <c r="I4337" s="5">
        <v>13431.39</v>
      </c>
      <c r="J4337" t="s">
        <v>117</v>
      </c>
      <c r="K4337" t="s">
        <v>106</v>
      </c>
      <c r="L4337">
        <v>1</v>
      </c>
      <c r="M4337">
        <v>0</v>
      </c>
      <c r="N4337">
        <v>5</v>
      </c>
      <c r="O4337" s="6">
        <v>0</v>
      </c>
      <c r="P4337" t="s">
        <v>107</v>
      </c>
      <c r="Q4337" t="s">
        <v>107</v>
      </c>
      <c r="R4337">
        <f>IF(F4337="Monthly",2,0)
+IF(E4337&lt;=6,2,0)
+IF(N4337&lt;=2,2,0)
+IF(L4337&gt;=4,2,0)
+IF(M4337&gt;=2,1,0)
+IF(H4337&gt;=_xlfn.PERCENTILE.INC($H$2:$H$10001,0.75),1,0)</f>
        <v>0</v>
      </c>
      <c r="S4337" t="str">
        <f>IF(R4337&gt;=7,"High",IF(R4337&gt;=4,"Medium","Low"))</f>
        <v>Low</v>
      </c>
    </row>
    <row r="4338" spans="1:19">
      <c r="A4338" t="s">
        <v>4463</v>
      </c>
      <c r="B4338">
        <v>30</v>
      </c>
      <c r="C4338" t="s">
        <v>101</v>
      </c>
      <c r="D4338" t="s">
        <v>126</v>
      </c>
      <c r="E4338">
        <v>29</v>
      </c>
      <c r="F4338" t="s">
        <v>109</v>
      </c>
      <c r="G4338" t="s">
        <v>110</v>
      </c>
      <c r="H4338" s="5">
        <v>803</v>
      </c>
      <c r="I4338" s="5">
        <v>22160.6</v>
      </c>
      <c r="J4338" t="s">
        <v>134</v>
      </c>
      <c r="K4338" t="s">
        <v>106</v>
      </c>
      <c r="L4338">
        <v>2</v>
      </c>
      <c r="M4338">
        <v>0</v>
      </c>
      <c r="N4338">
        <v>5</v>
      </c>
      <c r="O4338" s="6">
        <v>5</v>
      </c>
      <c r="P4338" t="s">
        <v>106</v>
      </c>
      <c r="Q4338" t="s">
        <v>107</v>
      </c>
      <c r="R4338">
        <f>IF(F4338="Monthly",2,0)
+IF(E4338&lt;=6,2,0)
+IF(N4338&lt;=2,2,0)
+IF(L4338&gt;=4,2,0)
+IF(M4338&gt;=2,1,0)
+IF(H4338&gt;=_xlfn.PERCENTILE.INC($H$2:$H$10001,0.75),1,0)</f>
        <v>1</v>
      </c>
      <c r="S4338" t="str">
        <f>IF(R4338&gt;=7,"High",IF(R4338&gt;=4,"Medium","Low"))</f>
        <v>Low</v>
      </c>
    </row>
    <row r="4339" spans="1:19">
      <c r="A4339" t="s">
        <v>4464</v>
      </c>
      <c r="B4339">
        <v>25</v>
      </c>
      <c r="C4339" t="s">
        <v>101</v>
      </c>
      <c r="D4339" t="s">
        <v>113</v>
      </c>
      <c r="E4339">
        <v>37</v>
      </c>
      <c r="F4339" t="s">
        <v>103</v>
      </c>
      <c r="G4339" t="s">
        <v>129</v>
      </c>
      <c r="H4339" s="5">
        <v>1044</v>
      </c>
      <c r="I4339" s="5">
        <v>39079.410000000003</v>
      </c>
      <c r="J4339" t="s">
        <v>115</v>
      </c>
      <c r="K4339" t="s">
        <v>106</v>
      </c>
      <c r="L4339">
        <v>0</v>
      </c>
      <c r="M4339">
        <v>0</v>
      </c>
      <c r="N4339">
        <v>5</v>
      </c>
      <c r="O4339" s="6">
        <v>0</v>
      </c>
      <c r="P4339" t="s">
        <v>106</v>
      </c>
      <c r="Q4339" t="s">
        <v>107</v>
      </c>
      <c r="R4339">
        <f>IF(F4339="Monthly",2,0)
+IF(E4339&lt;=6,2,0)
+IF(N4339&lt;=2,2,0)
+IF(L4339&gt;=4,2,0)
+IF(M4339&gt;=2,1,0)
+IF(H4339&gt;=_xlfn.PERCENTILE.INC($H$2:$H$10001,0.75),1,0)</f>
        <v>3</v>
      </c>
      <c r="S4339" t="str">
        <f>IF(R4339&gt;=7,"High",IF(R4339&gt;=4,"Medium","Low"))</f>
        <v>Low</v>
      </c>
    </row>
    <row r="4340" spans="1:19">
      <c r="A4340" t="s">
        <v>4465</v>
      </c>
      <c r="B4340">
        <v>41</v>
      </c>
      <c r="C4340" t="s">
        <v>101</v>
      </c>
      <c r="D4340" t="s">
        <v>119</v>
      </c>
      <c r="E4340">
        <v>30</v>
      </c>
      <c r="F4340" t="s">
        <v>109</v>
      </c>
      <c r="G4340" t="s">
        <v>110</v>
      </c>
      <c r="H4340" s="5">
        <v>774</v>
      </c>
      <c r="I4340" s="5">
        <v>23183.63</v>
      </c>
      <c r="J4340" t="s">
        <v>105</v>
      </c>
      <c r="K4340" t="s">
        <v>106</v>
      </c>
      <c r="L4340">
        <v>2</v>
      </c>
      <c r="M4340">
        <v>0</v>
      </c>
      <c r="N4340">
        <v>4</v>
      </c>
      <c r="O4340" s="6">
        <v>0</v>
      </c>
      <c r="P4340" t="s">
        <v>106</v>
      </c>
      <c r="Q4340" t="s">
        <v>107</v>
      </c>
      <c r="R4340">
        <f>IF(F4340="Monthly",2,0)
+IF(E4340&lt;=6,2,0)
+IF(N4340&lt;=2,2,0)
+IF(L4340&gt;=4,2,0)
+IF(M4340&gt;=2,1,0)
+IF(H4340&gt;=_xlfn.PERCENTILE.INC($H$2:$H$10001,0.75),1,0)</f>
        <v>0</v>
      </c>
      <c r="S4340" t="str">
        <f>IF(R4340&gt;=7,"High",IF(R4340&gt;=4,"Medium","Low"))</f>
        <v>Low</v>
      </c>
    </row>
    <row r="4341" spans="1:19">
      <c r="A4341" t="s">
        <v>4466</v>
      </c>
      <c r="B4341">
        <v>39</v>
      </c>
      <c r="C4341" t="s">
        <v>112</v>
      </c>
      <c r="D4341" t="s">
        <v>102</v>
      </c>
      <c r="E4341">
        <v>32</v>
      </c>
      <c r="F4341" t="s">
        <v>109</v>
      </c>
      <c r="G4341" t="s">
        <v>110</v>
      </c>
      <c r="H4341" s="5">
        <v>659</v>
      </c>
      <c r="I4341" s="5">
        <v>20150.82</v>
      </c>
      <c r="J4341" t="s">
        <v>117</v>
      </c>
      <c r="K4341" t="s">
        <v>106</v>
      </c>
      <c r="L4341">
        <v>0</v>
      </c>
      <c r="M4341">
        <v>0</v>
      </c>
      <c r="N4341">
        <v>5</v>
      </c>
      <c r="O4341" s="6">
        <v>5</v>
      </c>
      <c r="P4341" t="s">
        <v>107</v>
      </c>
      <c r="Q4341" t="s">
        <v>107</v>
      </c>
      <c r="R4341">
        <f>IF(F4341="Monthly",2,0)
+IF(E4341&lt;=6,2,0)
+IF(N4341&lt;=2,2,0)
+IF(L4341&gt;=4,2,0)
+IF(M4341&gt;=2,1,0)
+IF(H4341&gt;=_xlfn.PERCENTILE.INC($H$2:$H$10001,0.75),1,0)</f>
        <v>0</v>
      </c>
      <c r="S4341" t="str">
        <f>IF(R4341&gt;=7,"High",IF(R4341&gt;=4,"Medium","Low"))</f>
        <v>Low</v>
      </c>
    </row>
    <row r="4342" spans="1:19">
      <c r="A4342" t="s">
        <v>4467</v>
      </c>
      <c r="B4342">
        <v>33</v>
      </c>
      <c r="C4342" t="s">
        <v>101</v>
      </c>
      <c r="D4342" t="s">
        <v>133</v>
      </c>
      <c r="E4342">
        <v>59</v>
      </c>
      <c r="F4342" t="s">
        <v>103</v>
      </c>
      <c r="G4342" t="s">
        <v>110</v>
      </c>
      <c r="H4342" s="5">
        <v>737</v>
      </c>
      <c r="I4342" s="5">
        <v>42581.98</v>
      </c>
      <c r="J4342" t="s">
        <v>105</v>
      </c>
      <c r="K4342" t="s">
        <v>106</v>
      </c>
      <c r="L4342">
        <v>0</v>
      </c>
      <c r="M4342">
        <v>0</v>
      </c>
      <c r="N4342">
        <v>4</v>
      </c>
      <c r="O4342" s="6">
        <v>0</v>
      </c>
      <c r="P4342" t="s">
        <v>107</v>
      </c>
      <c r="Q4342" t="s">
        <v>107</v>
      </c>
      <c r="R4342">
        <f>IF(F4342="Monthly",2,0)
+IF(E4342&lt;=6,2,0)
+IF(N4342&lt;=2,2,0)
+IF(L4342&gt;=4,2,0)
+IF(M4342&gt;=2,1,0)
+IF(H4342&gt;=_xlfn.PERCENTILE.INC($H$2:$H$10001,0.75),1,0)</f>
        <v>2</v>
      </c>
      <c r="S4342" t="str">
        <f>IF(R4342&gt;=7,"High",IF(R4342&gt;=4,"Medium","Low"))</f>
        <v>Low</v>
      </c>
    </row>
    <row r="4343" spans="1:19">
      <c r="A4343" t="s">
        <v>4468</v>
      </c>
      <c r="B4343">
        <v>28</v>
      </c>
      <c r="C4343" t="s">
        <v>112</v>
      </c>
      <c r="D4343" t="s">
        <v>159</v>
      </c>
      <c r="E4343">
        <v>19</v>
      </c>
      <c r="F4343" t="s">
        <v>109</v>
      </c>
      <c r="G4343" t="s">
        <v>110</v>
      </c>
      <c r="H4343" s="5">
        <v>706</v>
      </c>
      <c r="I4343" s="5">
        <v>13686.7</v>
      </c>
      <c r="J4343" t="s">
        <v>134</v>
      </c>
      <c r="K4343" t="s">
        <v>106</v>
      </c>
      <c r="L4343">
        <v>0</v>
      </c>
      <c r="M4343">
        <v>0</v>
      </c>
      <c r="N4343">
        <v>5</v>
      </c>
      <c r="O4343" s="6">
        <v>0</v>
      </c>
      <c r="P4343" t="s">
        <v>107</v>
      </c>
      <c r="Q4343" t="s">
        <v>107</v>
      </c>
      <c r="R4343">
        <f>IF(F4343="Monthly",2,0)
+IF(E4343&lt;=6,2,0)
+IF(N4343&lt;=2,2,0)
+IF(L4343&gt;=4,2,0)
+IF(M4343&gt;=2,1,0)
+IF(H4343&gt;=_xlfn.PERCENTILE.INC($H$2:$H$10001,0.75),1,0)</f>
        <v>0</v>
      </c>
      <c r="S4343" t="str">
        <f>IF(R4343&gt;=7,"High",IF(R4343&gt;=4,"Medium","Low"))</f>
        <v>Low</v>
      </c>
    </row>
    <row r="4344" spans="1:19">
      <c r="A4344" t="s">
        <v>4469</v>
      </c>
      <c r="B4344">
        <v>25</v>
      </c>
      <c r="C4344" t="s">
        <v>101</v>
      </c>
      <c r="D4344" t="s">
        <v>126</v>
      </c>
      <c r="E4344">
        <v>18</v>
      </c>
      <c r="F4344" t="s">
        <v>103</v>
      </c>
      <c r="G4344" t="s">
        <v>110</v>
      </c>
      <c r="H4344" s="5">
        <v>688</v>
      </c>
      <c r="I4344" s="5">
        <v>12045.77</v>
      </c>
      <c r="J4344" t="s">
        <v>140</v>
      </c>
      <c r="K4344" t="s">
        <v>106</v>
      </c>
      <c r="L4344">
        <v>1</v>
      </c>
      <c r="M4344">
        <v>0</v>
      </c>
      <c r="N4344">
        <v>4</v>
      </c>
      <c r="O4344" s="6">
        <v>0</v>
      </c>
      <c r="P4344" t="s">
        <v>107</v>
      </c>
      <c r="Q4344" t="s">
        <v>107</v>
      </c>
      <c r="R4344">
        <f>IF(F4344="Monthly",2,0)
+IF(E4344&lt;=6,2,0)
+IF(N4344&lt;=2,2,0)
+IF(L4344&gt;=4,2,0)
+IF(M4344&gt;=2,1,0)
+IF(H4344&gt;=_xlfn.PERCENTILE.INC($H$2:$H$10001,0.75),1,0)</f>
        <v>2</v>
      </c>
      <c r="S4344" t="str">
        <f>IF(R4344&gt;=7,"High",IF(R4344&gt;=4,"Medium","Low"))</f>
        <v>Low</v>
      </c>
    </row>
    <row r="4345" spans="1:19">
      <c r="A4345" t="s">
        <v>4470</v>
      </c>
      <c r="B4345">
        <v>40</v>
      </c>
      <c r="C4345" t="s">
        <v>112</v>
      </c>
      <c r="D4345" t="s">
        <v>137</v>
      </c>
      <c r="E4345">
        <v>57</v>
      </c>
      <c r="F4345" t="s">
        <v>103</v>
      </c>
      <c r="G4345" t="s">
        <v>104</v>
      </c>
      <c r="H4345" s="5">
        <v>479</v>
      </c>
      <c r="I4345" s="5">
        <v>26914.5</v>
      </c>
      <c r="J4345" t="s">
        <v>115</v>
      </c>
      <c r="K4345" t="s">
        <v>106</v>
      </c>
      <c r="L4345">
        <v>0</v>
      </c>
      <c r="M4345">
        <v>0</v>
      </c>
      <c r="N4345">
        <v>5</v>
      </c>
      <c r="O4345" s="6">
        <v>0</v>
      </c>
      <c r="P4345" t="s">
        <v>106</v>
      </c>
      <c r="Q4345" t="s">
        <v>107</v>
      </c>
      <c r="R4345">
        <f>IF(F4345="Monthly",2,0)
+IF(E4345&lt;=6,2,0)
+IF(N4345&lt;=2,2,0)
+IF(L4345&gt;=4,2,0)
+IF(M4345&gt;=2,1,0)
+IF(H4345&gt;=_xlfn.PERCENTILE.INC($H$2:$H$10001,0.75),1,0)</f>
        <v>2</v>
      </c>
      <c r="S4345" t="str">
        <f>IF(R4345&gt;=7,"High",IF(R4345&gt;=4,"Medium","Low"))</f>
        <v>Low</v>
      </c>
    </row>
    <row r="4346" spans="1:19">
      <c r="A4346" t="s">
        <v>4471</v>
      </c>
      <c r="B4346">
        <v>18</v>
      </c>
      <c r="C4346" t="s">
        <v>101</v>
      </c>
      <c r="D4346" t="s">
        <v>131</v>
      </c>
      <c r="E4346">
        <v>72</v>
      </c>
      <c r="F4346" t="s">
        <v>109</v>
      </c>
      <c r="G4346" t="s">
        <v>110</v>
      </c>
      <c r="H4346" s="5">
        <v>800</v>
      </c>
      <c r="I4346" s="5">
        <v>52160.13</v>
      </c>
      <c r="J4346" t="s">
        <v>105</v>
      </c>
      <c r="K4346" t="s">
        <v>106</v>
      </c>
      <c r="L4346">
        <v>0</v>
      </c>
      <c r="M4346">
        <v>0</v>
      </c>
      <c r="N4346">
        <v>5</v>
      </c>
      <c r="O4346" s="6">
        <v>10</v>
      </c>
      <c r="P4346" t="s">
        <v>106</v>
      </c>
      <c r="Q4346" t="s">
        <v>107</v>
      </c>
      <c r="R4346">
        <f>IF(F4346="Monthly",2,0)
+IF(E4346&lt;=6,2,0)
+IF(N4346&lt;=2,2,0)
+IF(L4346&gt;=4,2,0)
+IF(M4346&gt;=2,1,0)
+IF(H4346&gt;=_xlfn.PERCENTILE.INC($H$2:$H$10001,0.75),1,0)</f>
        <v>1</v>
      </c>
      <c r="S4346" t="str">
        <f>IF(R4346&gt;=7,"High",IF(R4346&gt;=4,"Medium","Low"))</f>
        <v>Low</v>
      </c>
    </row>
    <row r="4347" spans="1:19">
      <c r="A4347" t="s">
        <v>4472</v>
      </c>
      <c r="B4347">
        <v>46</v>
      </c>
      <c r="C4347" t="s">
        <v>101</v>
      </c>
      <c r="D4347" t="s">
        <v>123</v>
      </c>
      <c r="E4347">
        <v>72</v>
      </c>
      <c r="F4347" t="s">
        <v>121</v>
      </c>
      <c r="G4347" t="s">
        <v>110</v>
      </c>
      <c r="H4347" s="5">
        <v>710</v>
      </c>
      <c r="I4347" s="5">
        <v>52398.89</v>
      </c>
      <c r="J4347" t="s">
        <v>105</v>
      </c>
      <c r="K4347" t="s">
        <v>106</v>
      </c>
      <c r="L4347">
        <v>1</v>
      </c>
      <c r="M4347">
        <v>0</v>
      </c>
      <c r="N4347">
        <v>5</v>
      </c>
      <c r="O4347" s="6">
        <v>0</v>
      </c>
      <c r="P4347" t="s">
        <v>107</v>
      </c>
      <c r="Q4347" t="s">
        <v>107</v>
      </c>
      <c r="R4347">
        <f>IF(F4347="Monthly",2,0)
+IF(E4347&lt;=6,2,0)
+IF(N4347&lt;=2,2,0)
+IF(L4347&gt;=4,2,0)
+IF(M4347&gt;=2,1,0)
+IF(H4347&gt;=_xlfn.PERCENTILE.INC($H$2:$H$10001,0.75),1,0)</f>
        <v>0</v>
      </c>
      <c r="S4347" t="str">
        <f>IF(R4347&gt;=7,"High",IF(R4347&gt;=4,"Medium","Low"))</f>
        <v>Low</v>
      </c>
    </row>
    <row r="4348" spans="1:19">
      <c r="A4348" t="s">
        <v>4473</v>
      </c>
      <c r="B4348">
        <v>34</v>
      </c>
      <c r="C4348" t="s">
        <v>101</v>
      </c>
      <c r="D4348" t="s">
        <v>131</v>
      </c>
      <c r="E4348">
        <v>17</v>
      </c>
      <c r="F4348" t="s">
        <v>103</v>
      </c>
      <c r="G4348" t="s">
        <v>104</v>
      </c>
      <c r="H4348" s="5">
        <v>491</v>
      </c>
      <c r="I4348" s="5">
        <v>8179.63</v>
      </c>
      <c r="J4348" t="s">
        <v>134</v>
      </c>
      <c r="K4348" t="s">
        <v>107</v>
      </c>
      <c r="L4348">
        <v>2</v>
      </c>
      <c r="M4348">
        <v>0</v>
      </c>
      <c r="N4348">
        <v>5</v>
      </c>
      <c r="O4348" s="6">
        <v>0</v>
      </c>
      <c r="P4348" t="s">
        <v>107</v>
      </c>
      <c r="Q4348" t="s">
        <v>106</v>
      </c>
      <c r="R4348">
        <f>IF(F4348="Monthly",2,0)
+IF(E4348&lt;=6,2,0)
+IF(N4348&lt;=2,2,0)
+IF(L4348&gt;=4,2,0)
+IF(M4348&gt;=2,1,0)
+IF(H4348&gt;=_xlfn.PERCENTILE.INC($H$2:$H$10001,0.75),1,0)</f>
        <v>2</v>
      </c>
      <c r="S4348" t="str">
        <f>IF(R4348&gt;=7,"High",IF(R4348&gt;=4,"Medium","Low"))</f>
        <v>Low</v>
      </c>
    </row>
    <row r="4349" spans="1:19">
      <c r="A4349" t="s">
        <v>4474</v>
      </c>
      <c r="B4349">
        <v>29</v>
      </c>
      <c r="C4349" t="s">
        <v>112</v>
      </c>
      <c r="D4349" t="s">
        <v>133</v>
      </c>
      <c r="E4349">
        <v>13</v>
      </c>
      <c r="F4349" t="s">
        <v>103</v>
      </c>
      <c r="G4349" t="s">
        <v>104</v>
      </c>
      <c r="H4349" s="5">
        <v>398</v>
      </c>
      <c r="I4349" s="5">
        <v>5302.55</v>
      </c>
      <c r="J4349" t="s">
        <v>105</v>
      </c>
      <c r="K4349" t="s">
        <v>106</v>
      </c>
      <c r="L4349">
        <v>1</v>
      </c>
      <c r="M4349">
        <v>0</v>
      </c>
      <c r="N4349">
        <v>5</v>
      </c>
      <c r="O4349" s="6">
        <v>0</v>
      </c>
      <c r="P4349" t="s">
        <v>107</v>
      </c>
      <c r="Q4349" t="s">
        <v>107</v>
      </c>
      <c r="R4349">
        <f>IF(F4349="Monthly",2,0)
+IF(E4349&lt;=6,2,0)
+IF(N4349&lt;=2,2,0)
+IF(L4349&gt;=4,2,0)
+IF(M4349&gt;=2,1,0)
+IF(H4349&gt;=_xlfn.PERCENTILE.INC($H$2:$H$10001,0.75),1,0)</f>
        <v>2</v>
      </c>
      <c r="S4349" t="str">
        <f>IF(R4349&gt;=7,"High",IF(R4349&gt;=4,"Medium","Low"))</f>
        <v>Low</v>
      </c>
    </row>
    <row r="4350" spans="1:19">
      <c r="A4350" t="s">
        <v>4475</v>
      </c>
      <c r="B4350">
        <v>36</v>
      </c>
      <c r="C4350" t="s">
        <v>101</v>
      </c>
      <c r="D4350" t="s">
        <v>102</v>
      </c>
      <c r="E4350">
        <v>49</v>
      </c>
      <c r="F4350" t="s">
        <v>103</v>
      </c>
      <c r="G4350" t="s">
        <v>110</v>
      </c>
      <c r="H4350" s="5">
        <v>792</v>
      </c>
      <c r="I4350" s="5">
        <v>37929.760000000002</v>
      </c>
      <c r="J4350" t="s">
        <v>134</v>
      </c>
      <c r="K4350" t="s">
        <v>106</v>
      </c>
      <c r="L4350">
        <v>2</v>
      </c>
      <c r="M4350">
        <v>0</v>
      </c>
      <c r="N4350">
        <v>5</v>
      </c>
      <c r="O4350" s="6">
        <v>0</v>
      </c>
      <c r="P4350" t="s">
        <v>107</v>
      </c>
      <c r="Q4350" t="s">
        <v>107</v>
      </c>
      <c r="R4350">
        <f>IF(F4350="Monthly",2,0)
+IF(E4350&lt;=6,2,0)
+IF(N4350&lt;=2,2,0)
+IF(L4350&gt;=4,2,0)
+IF(M4350&gt;=2,1,0)
+IF(H4350&gt;=_xlfn.PERCENTILE.INC($H$2:$H$10001,0.75),1,0)</f>
        <v>2</v>
      </c>
      <c r="S4350" t="str">
        <f>IF(R4350&gt;=7,"High",IF(R4350&gt;=4,"Medium","Low"))</f>
        <v>Low</v>
      </c>
    </row>
    <row r="4351" spans="1:19">
      <c r="A4351" t="s">
        <v>4476</v>
      </c>
      <c r="B4351">
        <v>27</v>
      </c>
      <c r="C4351" t="s">
        <v>112</v>
      </c>
      <c r="D4351" t="s">
        <v>131</v>
      </c>
      <c r="E4351">
        <v>37</v>
      </c>
      <c r="F4351" t="s">
        <v>121</v>
      </c>
      <c r="G4351" t="s">
        <v>104</v>
      </c>
      <c r="H4351" s="5">
        <v>461</v>
      </c>
      <c r="I4351" s="5">
        <v>14499.65</v>
      </c>
      <c r="J4351" t="s">
        <v>117</v>
      </c>
      <c r="K4351" t="s">
        <v>106</v>
      </c>
      <c r="L4351">
        <v>1</v>
      </c>
      <c r="M4351">
        <v>0</v>
      </c>
      <c r="N4351">
        <v>5</v>
      </c>
      <c r="O4351" s="6">
        <v>15</v>
      </c>
      <c r="P4351" t="s">
        <v>107</v>
      </c>
      <c r="Q4351" t="s">
        <v>107</v>
      </c>
      <c r="R4351">
        <f>IF(F4351="Monthly",2,0)
+IF(E4351&lt;=6,2,0)
+IF(N4351&lt;=2,2,0)
+IF(L4351&gt;=4,2,0)
+IF(M4351&gt;=2,1,0)
+IF(H4351&gt;=_xlfn.PERCENTILE.INC($H$2:$H$10001,0.75),1,0)</f>
        <v>0</v>
      </c>
      <c r="S4351" t="str">
        <f>IF(R4351&gt;=7,"High",IF(R4351&gt;=4,"Medium","Low"))</f>
        <v>Low</v>
      </c>
    </row>
    <row r="4352" spans="1:19">
      <c r="A4352" t="s">
        <v>4477</v>
      </c>
      <c r="B4352">
        <v>38</v>
      </c>
      <c r="C4352" t="s">
        <v>101</v>
      </c>
      <c r="D4352" t="s">
        <v>133</v>
      </c>
      <c r="E4352">
        <v>40</v>
      </c>
      <c r="F4352" t="s">
        <v>103</v>
      </c>
      <c r="G4352" t="s">
        <v>129</v>
      </c>
      <c r="H4352" s="5">
        <v>1084</v>
      </c>
      <c r="I4352" s="5">
        <v>43932.53</v>
      </c>
      <c r="J4352" t="s">
        <v>115</v>
      </c>
      <c r="K4352" t="s">
        <v>106</v>
      </c>
      <c r="L4352">
        <v>3</v>
      </c>
      <c r="M4352">
        <v>0</v>
      </c>
      <c r="N4352">
        <v>5</v>
      </c>
      <c r="O4352" s="6">
        <v>0</v>
      </c>
      <c r="P4352" t="s">
        <v>106</v>
      </c>
      <c r="Q4352" t="s">
        <v>107</v>
      </c>
      <c r="R4352">
        <f>IF(F4352="Monthly",2,0)
+IF(E4352&lt;=6,2,0)
+IF(N4352&lt;=2,2,0)
+IF(L4352&gt;=4,2,0)
+IF(M4352&gt;=2,1,0)
+IF(H4352&gt;=_xlfn.PERCENTILE.INC($H$2:$H$10001,0.75),1,0)</f>
        <v>3</v>
      </c>
      <c r="S4352" t="str">
        <f>IF(R4352&gt;=7,"High",IF(R4352&gt;=4,"Medium","Low"))</f>
        <v>Low</v>
      </c>
    </row>
    <row r="4353" spans="1:19">
      <c r="A4353" t="s">
        <v>4478</v>
      </c>
      <c r="B4353">
        <v>36</v>
      </c>
      <c r="C4353" t="s">
        <v>112</v>
      </c>
      <c r="D4353" t="s">
        <v>102</v>
      </c>
      <c r="E4353">
        <v>17</v>
      </c>
      <c r="F4353" t="s">
        <v>109</v>
      </c>
      <c r="G4353" t="s">
        <v>129</v>
      </c>
      <c r="H4353" s="5">
        <v>988</v>
      </c>
      <c r="I4353" s="5">
        <v>15254.86</v>
      </c>
      <c r="J4353" t="s">
        <v>105</v>
      </c>
      <c r="K4353" t="s">
        <v>106</v>
      </c>
      <c r="L4353">
        <v>1</v>
      </c>
      <c r="M4353">
        <v>0</v>
      </c>
      <c r="N4353">
        <v>5</v>
      </c>
      <c r="O4353" s="6">
        <v>10</v>
      </c>
      <c r="P4353" t="s">
        <v>107</v>
      </c>
      <c r="Q4353" t="s">
        <v>107</v>
      </c>
      <c r="R4353">
        <f>IF(F4353="Monthly",2,0)
+IF(E4353&lt;=6,2,0)
+IF(N4353&lt;=2,2,0)
+IF(L4353&gt;=4,2,0)
+IF(M4353&gt;=2,1,0)
+IF(H4353&gt;=_xlfn.PERCENTILE.INC($H$2:$H$10001,0.75),1,0)</f>
        <v>1</v>
      </c>
      <c r="S4353" t="str">
        <f>IF(R4353&gt;=7,"High",IF(R4353&gt;=4,"Medium","Low"))</f>
        <v>Low</v>
      </c>
    </row>
    <row r="4354" spans="1:19">
      <c r="A4354" t="s">
        <v>4479</v>
      </c>
      <c r="B4354">
        <v>28</v>
      </c>
      <c r="C4354" t="s">
        <v>112</v>
      </c>
      <c r="D4354" t="s">
        <v>126</v>
      </c>
      <c r="E4354">
        <v>54</v>
      </c>
      <c r="F4354" t="s">
        <v>103</v>
      </c>
      <c r="G4354" t="s">
        <v>110</v>
      </c>
      <c r="H4354" s="5">
        <v>693</v>
      </c>
      <c r="I4354" s="5">
        <v>38037.360000000001</v>
      </c>
      <c r="J4354" t="s">
        <v>117</v>
      </c>
      <c r="K4354" t="s">
        <v>107</v>
      </c>
      <c r="L4354">
        <v>3</v>
      </c>
      <c r="M4354">
        <v>1</v>
      </c>
      <c r="N4354">
        <v>4</v>
      </c>
      <c r="O4354" s="6">
        <v>0</v>
      </c>
      <c r="P4354" t="s">
        <v>106</v>
      </c>
      <c r="Q4354" t="s">
        <v>107</v>
      </c>
      <c r="R4354">
        <f>IF(F4354="Monthly",2,0)
+IF(E4354&lt;=6,2,0)
+IF(N4354&lt;=2,2,0)
+IF(L4354&gt;=4,2,0)
+IF(M4354&gt;=2,1,0)
+IF(H4354&gt;=_xlfn.PERCENTILE.INC($H$2:$H$10001,0.75),1,0)</f>
        <v>2</v>
      </c>
      <c r="S4354" t="str">
        <f>IF(R4354&gt;=7,"High",IF(R4354&gt;=4,"Medium","Low"))</f>
        <v>Low</v>
      </c>
    </row>
    <row r="4355" spans="1:19">
      <c r="A4355" t="s">
        <v>4480</v>
      </c>
      <c r="B4355">
        <v>42</v>
      </c>
      <c r="C4355" t="s">
        <v>101</v>
      </c>
      <c r="D4355" t="s">
        <v>119</v>
      </c>
      <c r="E4355">
        <v>38</v>
      </c>
      <c r="F4355" t="s">
        <v>103</v>
      </c>
      <c r="G4355" t="s">
        <v>110</v>
      </c>
      <c r="H4355" s="5">
        <v>791</v>
      </c>
      <c r="I4355" s="5">
        <v>29425.78</v>
      </c>
      <c r="J4355" t="s">
        <v>115</v>
      </c>
      <c r="K4355" t="s">
        <v>106</v>
      </c>
      <c r="L4355">
        <v>0</v>
      </c>
      <c r="M4355">
        <v>0</v>
      </c>
      <c r="N4355">
        <v>5</v>
      </c>
      <c r="O4355" s="6">
        <v>0</v>
      </c>
      <c r="P4355" t="s">
        <v>107</v>
      </c>
      <c r="Q4355" t="s">
        <v>107</v>
      </c>
      <c r="R4355">
        <f>IF(F4355="Monthly",2,0)
+IF(E4355&lt;=6,2,0)
+IF(N4355&lt;=2,2,0)
+IF(L4355&gt;=4,2,0)
+IF(M4355&gt;=2,1,0)
+IF(H4355&gt;=_xlfn.PERCENTILE.INC($H$2:$H$10001,0.75),1,0)</f>
        <v>2</v>
      </c>
      <c r="S4355" t="str">
        <f>IF(R4355&gt;=7,"High",IF(R4355&gt;=4,"Medium","Low"))</f>
        <v>Low</v>
      </c>
    </row>
    <row r="4356" spans="1:19">
      <c r="A4356" t="s">
        <v>4481</v>
      </c>
      <c r="B4356">
        <v>18</v>
      </c>
      <c r="C4356" t="s">
        <v>112</v>
      </c>
      <c r="D4356" t="s">
        <v>159</v>
      </c>
      <c r="E4356">
        <v>38</v>
      </c>
      <c r="F4356" t="s">
        <v>103</v>
      </c>
      <c r="G4356" t="s">
        <v>110</v>
      </c>
      <c r="H4356" s="5">
        <v>722</v>
      </c>
      <c r="I4356" s="5">
        <v>27724.38</v>
      </c>
      <c r="J4356" t="s">
        <v>140</v>
      </c>
      <c r="K4356" t="s">
        <v>106</v>
      </c>
      <c r="L4356">
        <v>0</v>
      </c>
      <c r="M4356">
        <v>0</v>
      </c>
      <c r="N4356">
        <v>5</v>
      </c>
      <c r="O4356" s="6">
        <v>0</v>
      </c>
      <c r="P4356" t="s">
        <v>107</v>
      </c>
      <c r="Q4356" t="s">
        <v>106</v>
      </c>
      <c r="R4356">
        <f>IF(F4356="Monthly",2,0)
+IF(E4356&lt;=6,2,0)
+IF(N4356&lt;=2,2,0)
+IF(L4356&gt;=4,2,0)
+IF(M4356&gt;=2,1,0)
+IF(H4356&gt;=_xlfn.PERCENTILE.INC($H$2:$H$10001,0.75),1,0)</f>
        <v>2</v>
      </c>
      <c r="S4356" t="str">
        <f>IF(R4356&gt;=7,"High",IF(R4356&gt;=4,"Medium","Low"))</f>
        <v>Low</v>
      </c>
    </row>
    <row r="4357" spans="1:19">
      <c r="A4357" t="s">
        <v>4482</v>
      </c>
      <c r="B4357">
        <v>29</v>
      </c>
      <c r="C4357" t="s">
        <v>101</v>
      </c>
      <c r="D4357" t="s">
        <v>119</v>
      </c>
      <c r="E4357">
        <v>38</v>
      </c>
      <c r="F4357" t="s">
        <v>103</v>
      </c>
      <c r="G4357" t="s">
        <v>110</v>
      </c>
      <c r="H4357" s="5">
        <v>769</v>
      </c>
      <c r="I4357" s="5">
        <v>28884.51</v>
      </c>
      <c r="J4357" t="s">
        <v>105</v>
      </c>
      <c r="K4357" t="s">
        <v>106</v>
      </c>
      <c r="L4357">
        <v>0</v>
      </c>
      <c r="M4357">
        <v>0</v>
      </c>
      <c r="N4357">
        <v>5</v>
      </c>
      <c r="O4357" s="6">
        <v>0</v>
      </c>
      <c r="P4357" t="s">
        <v>107</v>
      </c>
      <c r="Q4357" t="s">
        <v>107</v>
      </c>
      <c r="R4357">
        <f>IF(F4357="Monthly",2,0)
+IF(E4357&lt;=6,2,0)
+IF(N4357&lt;=2,2,0)
+IF(L4357&gt;=4,2,0)
+IF(M4357&gt;=2,1,0)
+IF(H4357&gt;=_xlfn.PERCENTILE.INC($H$2:$H$10001,0.75),1,0)</f>
        <v>2</v>
      </c>
      <c r="S4357" t="str">
        <f>IF(R4357&gt;=7,"High",IF(R4357&gt;=4,"Medium","Low"))</f>
        <v>Low</v>
      </c>
    </row>
    <row r="4358" spans="1:19">
      <c r="A4358" t="s">
        <v>4483</v>
      </c>
      <c r="B4358">
        <v>26</v>
      </c>
      <c r="C4358" t="s">
        <v>112</v>
      </c>
      <c r="D4358" t="s">
        <v>126</v>
      </c>
      <c r="E4358">
        <v>39</v>
      </c>
      <c r="F4358" t="s">
        <v>109</v>
      </c>
      <c r="G4358" t="s">
        <v>104</v>
      </c>
      <c r="H4358" s="5">
        <v>473</v>
      </c>
      <c r="I4358" s="5">
        <v>17107.240000000002</v>
      </c>
      <c r="J4358" t="s">
        <v>140</v>
      </c>
      <c r="K4358" t="s">
        <v>106</v>
      </c>
      <c r="L4358">
        <v>0</v>
      </c>
      <c r="M4358">
        <v>0</v>
      </c>
      <c r="N4358">
        <v>5</v>
      </c>
      <c r="O4358" s="6">
        <v>5</v>
      </c>
      <c r="P4358" t="s">
        <v>107</v>
      </c>
      <c r="Q4358" t="s">
        <v>106</v>
      </c>
      <c r="R4358">
        <f>IF(F4358="Monthly",2,0)
+IF(E4358&lt;=6,2,0)
+IF(N4358&lt;=2,2,0)
+IF(L4358&gt;=4,2,0)
+IF(M4358&gt;=2,1,0)
+IF(H4358&gt;=_xlfn.PERCENTILE.INC($H$2:$H$10001,0.75),1,0)</f>
        <v>0</v>
      </c>
      <c r="S4358" t="str">
        <f>IF(R4358&gt;=7,"High",IF(R4358&gt;=4,"Medium","Low"))</f>
        <v>Low</v>
      </c>
    </row>
    <row r="4359" spans="1:19">
      <c r="A4359" t="s">
        <v>4484</v>
      </c>
      <c r="B4359">
        <v>42</v>
      </c>
      <c r="C4359" t="s">
        <v>101</v>
      </c>
      <c r="D4359" t="s">
        <v>102</v>
      </c>
      <c r="E4359">
        <v>26</v>
      </c>
      <c r="F4359" t="s">
        <v>103</v>
      </c>
      <c r="G4359" t="s">
        <v>110</v>
      </c>
      <c r="H4359" s="5">
        <v>773</v>
      </c>
      <c r="I4359" s="5">
        <v>20274.34</v>
      </c>
      <c r="J4359" t="s">
        <v>105</v>
      </c>
      <c r="K4359" t="s">
        <v>106</v>
      </c>
      <c r="L4359">
        <v>2</v>
      </c>
      <c r="M4359">
        <v>1</v>
      </c>
      <c r="N4359">
        <v>4</v>
      </c>
      <c r="O4359" s="6">
        <v>0</v>
      </c>
      <c r="P4359" t="s">
        <v>107</v>
      </c>
      <c r="Q4359" t="s">
        <v>106</v>
      </c>
      <c r="R4359">
        <f>IF(F4359="Monthly",2,0)
+IF(E4359&lt;=6,2,0)
+IF(N4359&lt;=2,2,0)
+IF(L4359&gt;=4,2,0)
+IF(M4359&gt;=2,1,0)
+IF(H4359&gt;=_xlfn.PERCENTILE.INC($H$2:$H$10001,0.75),1,0)</f>
        <v>2</v>
      </c>
      <c r="S4359" t="str">
        <f>IF(R4359&gt;=7,"High",IF(R4359&gt;=4,"Medium","Low"))</f>
        <v>Low</v>
      </c>
    </row>
    <row r="4360" spans="1:19">
      <c r="A4360" t="s">
        <v>4485</v>
      </c>
      <c r="B4360">
        <v>19</v>
      </c>
      <c r="C4360" t="s">
        <v>112</v>
      </c>
      <c r="D4360" t="s">
        <v>159</v>
      </c>
      <c r="E4360">
        <v>41</v>
      </c>
      <c r="F4360" t="s">
        <v>103</v>
      </c>
      <c r="G4360" t="s">
        <v>110</v>
      </c>
      <c r="H4360" s="5">
        <v>643</v>
      </c>
      <c r="I4360" s="5">
        <v>26087.57</v>
      </c>
      <c r="J4360" t="s">
        <v>117</v>
      </c>
      <c r="K4360" t="s">
        <v>106</v>
      </c>
      <c r="L4360">
        <v>0</v>
      </c>
      <c r="M4360">
        <v>0</v>
      </c>
      <c r="N4360">
        <v>4</v>
      </c>
      <c r="O4360" s="6">
        <v>0</v>
      </c>
      <c r="P4360" t="s">
        <v>107</v>
      </c>
      <c r="Q4360" t="s">
        <v>107</v>
      </c>
      <c r="R4360">
        <f>IF(F4360="Monthly",2,0)
+IF(E4360&lt;=6,2,0)
+IF(N4360&lt;=2,2,0)
+IF(L4360&gt;=4,2,0)
+IF(M4360&gt;=2,1,0)
+IF(H4360&gt;=_xlfn.PERCENTILE.INC($H$2:$H$10001,0.75),1,0)</f>
        <v>2</v>
      </c>
      <c r="S4360" t="str">
        <f>IF(R4360&gt;=7,"High",IF(R4360&gt;=4,"Medium","Low"))</f>
        <v>Low</v>
      </c>
    </row>
    <row r="4361" spans="1:19">
      <c r="A4361" t="s">
        <v>4486</v>
      </c>
      <c r="B4361">
        <v>34</v>
      </c>
      <c r="C4361" t="s">
        <v>112</v>
      </c>
      <c r="D4361" t="s">
        <v>131</v>
      </c>
      <c r="E4361">
        <v>31</v>
      </c>
      <c r="F4361" t="s">
        <v>109</v>
      </c>
      <c r="G4361" t="s">
        <v>104</v>
      </c>
      <c r="H4361" s="5">
        <v>491</v>
      </c>
      <c r="I4361" s="5">
        <v>14757.16</v>
      </c>
      <c r="J4361" t="s">
        <v>115</v>
      </c>
      <c r="K4361" t="s">
        <v>106</v>
      </c>
      <c r="L4361">
        <v>0</v>
      </c>
      <c r="M4361">
        <v>0</v>
      </c>
      <c r="N4361">
        <v>5</v>
      </c>
      <c r="O4361" s="6">
        <v>5</v>
      </c>
      <c r="P4361" t="s">
        <v>107</v>
      </c>
      <c r="Q4361" t="s">
        <v>107</v>
      </c>
      <c r="R4361">
        <f>IF(F4361="Monthly",2,0)
+IF(E4361&lt;=6,2,0)
+IF(N4361&lt;=2,2,0)
+IF(L4361&gt;=4,2,0)
+IF(M4361&gt;=2,1,0)
+IF(H4361&gt;=_xlfn.PERCENTILE.INC($H$2:$H$10001,0.75),1,0)</f>
        <v>0</v>
      </c>
      <c r="S4361" t="str">
        <f>IF(R4361&gt;=7,"High",IF(R4361&gt;=4,"Medium","Low"))</f>
        <v>Low</v>
      </c>
    </row>
    <row r="4362" spans="1:19">
      <c r="A4362" t="s">
        <v>4487</v>
      </c>
      <c r="B4362">
        <v>19</v>
      </c>
      <c r="C4362" t="s">
        <v>101</v>
      </c>
      <c r="D4362" t="s">
        <v>113</v>
      </c>
      <c r="E4362">
        <v>47</v>
      </c>
      <c r="F4362" t="s">
        <v>103</v>
      </c>
      <c r="G4362" t="s">
        <v>129</v>
      </c>
      <c r="H4362" s="5">
        <v>1058</v>
      </c>
      <c r="I4362" s="5">
        <v>50685.120000000003</v>
      </c>
      <c r="J4362" t="s">
        <v>134</v>
      </c>
      <c r="K4362" t="s">
        <v>107</v>
      </c>
      <c r="L4362">
        <v>0</v>
      </c>
      <c r="M4362">
        <v>0</v>
      </c>
      <c r="N4362">
        <v>5</v>
      </c>
      <c r="O4362" s="6">
        <v>0</v>
      </c>
      <c r="P4362" t="s">
        <v>107</v>
      </c>
      <c r="Q4362" t="s">
        <v>107</v>
      </c>
      <c r="R4362">
        <f>IF(F4362="Monthly",2,0)
+IF(E4362&lt;=6,2,0)
+IF(N4362&lt;=2,2,0)
+IF(L4362&gt;=4,2,0)
+IF(M4362&gt;=2,1,0)
+IF(H4362&gt;=_xlfn.PERCENTILE.INC($H$2:$H$10001,0.75),1,0)</f>
        <v>3</v>
      </c>
      <c r="S4362" t="str">
        <f>IF(R4362&gt;=7,"High",IF(R4362&gt;=4,"Medium","Low"))</f>
        <v>Low</v>
      </c>
    </row>
    <row r="4363" spans="1:19">
      <c r="A4363" t="s">
        <v>4488</v>
      </c>
      <c r="B4363">
        <v>53</v>
      </c>
      <c r="C4363" t="s">
        <v>112</v>
      </c>
      <c r="D4363" t="s">
        <v>133</v>
      </c>
      <c r="E4363">
        <v>21</v>
      </c>
      <c r="F4363" t="s">
        <v>121</v>
      </c>
      <c r="G4363" t="s">
        <v>110</v>
      </c>
      <c r="H4363" s="5">
        <v>685</v>
      </c>
      <c r="I4363" s="5">
        <v>12062.2</v>
      </c>
      <c r="J4363" t="s">
        <v>140</v>
      </c>
      <c r="K4363" t="s">
        <v>106</v>
      </c>
      <c r="L4363">
        <v>0</v>
      </c>
      <c r="M4363">
        <v>0</v>
      </c>
      <c r="N4363">
        <v>5</v>
      </c>
      <c r="O4363" s="6">
        <v>15</v>
      </c>
      <c r="P4363" t="s">
        <v>107</v>
      </c>
      <c r="Q4363" t="s">
        <v>107</v>
      </c>
      <c r="R4363">
        <f>IF(F4363="Monthly",2,0)
+IF(E4363&lt;=6,2,0)
+IF(N4363&lt;=2,2,0)
+IF(L4363&gt;=4,2,0)
+IF(M4363&gt;=2,1,0)
+IF(H4363&gt;=_xlfn.PERCENTILE.INC($H$2:$H$10001,0.75),1,0)</f>
        <v>0</v>
      </c>
      <c r="S4363" t="str">
        <f>IF(R4363&gt;=7,"High",IF(R4363&gt;=4,"Medium","Low"))</f>
        <v>Low</v>
      </c>
    </row>
    <row r="4364" spans="1:19">
      <c r="A4364" t="s">
        <v>4489</v>
      </c>
      <c r="B4364">
        <v>49</v>
      </c>
      <c r="C4364" t="s">
        <v>112</v>
      </c>
      <c r="D4364" t="s">
        <v>126</v>
      </c>
      <c r="E4364">
        <v>22</v>
      </c>
      <c r="F4364" t="s">
        <v>109</v>
      </c>
      <c r="G4364" t="s">
        <v>110</v>
      </c>
      <c r="H4364" s="5">
        <v>795</v>
      </c>
      <c r="I4364" s="5">
        <v>15456.77</v>
      </c>
      <c r="J4364" t="s">
        <v>134</v>
      </c>
      <c r="K4364" t="s">
        <v>106</v>
      </c>
      <c r="L4364">
        <v>0</v>
      </c>
      <c r="M4364">
        <v>0</v>
      </c>
      <c r="N4364">
        <v>5</v>
      </c>
      <c r="O4364" s="6">
        <v>10</v>
      </c>
      <c r="P4364" t="s">
        <v>107</v>
      </c>
      <c r="Q4364" t="s">
        <v>107</v>
      </c>
      <c r="R4364">
        <f>IF(F4364="Monthly",2,0)
+IF(E4364&lt;=6,2,0)
+IF(N4364&lt;=2,2,0)
+IF(L4364&gt;=4,2,0)
+IF(M4364&gt;=2,1,0)
+IF(H4364&gt;=_xlfn.PERCENTILE.INC($H$2:$H$10001,0.75),1,0)</f>
        <v>1</v>
      </c>
      <c r="S4364" t="str">
        <f>IF(R4364&gt;=7,"High",IF(R4364&gt;=4,"Medium","Low"))</f>
        <v>Low</v>
      </c>
    </row>
    <row r="4365" spans="1:19">
      <c r="A4365" t="s">
        <v>4490</v>
      </c>
      <c r="B4365">
        <v>47</v>
      </c>
      <c r="C4365" t="s">
        <v>112</v>
      </c>
      <c r="D4365" t="s">
        <v>137</v>
      </c>
      <c r="E4365">
        <v>69</v>
      </c>
      <c r="F4365" t="s">
        <v>109</v>
      </c>
      <c r="G4365" t="s">
        <v>104</v>
      </c>
      <c r="H4365" s="5">
        <v>451</v>
      </c>
      <c r="I4365" s="5">
        <v>31637.67</v>
      </c>
      <c r="J4365" t="s">
        <v>117</v>
      </c>
      <c r="K4365" t="s">
        <v>107</v>
      </c>
      <c r="L4365">
        <v>0</v>
      </c>
      <c r="M4365">
        <v>0</v>
      </c>
      <c r="N4365">
        <v>5</v>
      </c>
      <c r="O4365" s="6">
        <v>0</v>
      </c>
      <c r="P4365" t="s">
        <v>106</v>
      </c>
      <c r="Q4365" t="s">
        <v>106</v>
      </c>
      <c r="R4365">
        <f>IF(F4365="Monthly",2,0)
+IF(E4365&lt;=6,2,0)
+IF(N4365&lt;=2,2,0)
+IF(L4365&gt;=4,2,0)
+IF(M4365&gt;=2,1,0)
+IF(H4365&gt;=_xlfn.PERCENTILE.INC($H$2:$H$10001,0.75),1,0)</f>
        <v>0</v>
      </c>
      <c r="S4365" t="str">
        <f>IF(R4365&gt;=7,"High",IF(R4365&gt;=4,"Medium","Low"))</f>
        <v>Low</v>
      </c>
    </row>
    <row r="4366" spans="1:19">
      <c r="A4366" t="s">
        <v>4491</v>
      </c>
      <c r="B4366">
        <v>20</v>
      </c>
      <c r="C4366" t="s">
        <v>112</v>
      </c>
      <c r="D4366" t="s">
        <v>126</v>
      </c>
      <c r="E4366">
        <v>45</v>
      </c>
      <c r="F4366" t="s">
        <v>109</v>
      </c>
      <c r="G4366" t="s">
        <v>129</v>
      </c>
      <c r="H4366" s="5">
        <v>990</v>
      </c>
      <c r="I4366" s="5">
        <v>39062.83</v>
      </c>
      <c r="J4366" t="s">
        <v>140</v>
      </c>
      <c r="K4366" t="s">
        <v>106</v>
      </c>
      <c r="L4366">
        <v>1</v>
      </c>
      <c r="M4366">
        <v>0</v>
      </c>
      <c r="N4366">
        <v>5</v>
      </c>
      <c r="O4366" s="6">
        <v>10</v>
      </c>
      <c r="P4366" t="s">
        <v>107</v>
      </c>
      <c r="Q4366" t="s">
        <v>107</v>
      </c>
      <c r="R4366">
        <f>IF(F4366="Monthly",2,0)
+IF(E4366&lt;=6,2,0)
+IF(N4366&lt;=2,2,0)
+IF(L4366&gt;=4,2,0)
+IF(M4366&gt;=2,1,0)
+IF(H4366&gt;=_xlfn.PERCENTILE.INC($H$2:$H$10001,0.75),1,0)</f>
        <v>1</v>
      </c>
      <c r="S4366" t="str">
        <f>IF(R4366&gt;=7,"High",IF(R4366&gt;=4,"Medium","Low"))</f>
        <v>Low</v>
      </c>
    </row>
    <row r="4367" spans="1:19">
      <c r="A4367" t="s">
        <v>4492</v>
      </c>
      <c r="B4367">
        <v>39</v>
      </c>
      <c r="C4367" t="s">
        <v>112</v>
      </c>
      <c r="D4367" t="s">
        <v>159</v>
      </c>
      <c r="E4367">
        <v>29</v>
      </c>
      <c r="F4367" t="s">
        <v>103</v>
      </c>
      <c r="G4367" t="s">
        <v>104</v>
      </c>
      <c r="H4367" s="5">
        <v>415</v>
      </c>
      <c r="I4367" s="5">
        <v>12244.77</v>
      </c>
      <c r="J4367" t="s">
        <v>115</v>
      </c>
      <c r="K4367" t="s">
        <v>106</v>
      </c>
      <c r="L4367">
        <v>0</v>
      </c>
      <c r="M4367">
        <v>0</v>
      </c>
      <c r="N4367">
        <v>5</v>
      </c>
      <c r="O4367" s="6">
        <v>0</v>
      </c>
      <c r="P4367" t="s">
        <v>107</v>
      </c>
      <c r="Q4367" t="s">
        <v>107</v>
      </c>
      <c r="R4367">
        <f>IF(F4367="Monthly",2,0)
+IF(E4367&lt;=6,2,0)
+IF(N4367&lt;=2,2,0)
+IF(L4367&gt;=4,2,0)
+IF(M4367&gt;=2,1,0)
+IF(H4367&gt;=_xlfn.PERCENTILE.INC($H$2:$H$10001,0.75),1,0)</f>
        <v>2</v>
      </c>
      <c r="S4367" t="str">
        <f>IF(R4367&gt;=7,"High",IF(R4367&gt;=4,"Medium","Low"))</f>
        <v>Low</v>
      </c>
    </row>
    <row r="4368" spans="1:19">
      <c r="A4368" t="s">
        <v>4493</v>
      </c>
      <c r="B4368">
        <v>34</v>
      </c>
      <c r="C4368" t="s">
        <v>112</v>
      </c>
      <c r="D4368" t="s">
        <v>126</v>
      </c>
      <c r="E4368">
        <v>30</v>
      </c>
      <c r="F4368" t="s">
        <v>121</v>
      </c>
      <c r="G4368" t="s">
        <v>110</v>
      </c>
      <c r="H4368" s="5">
        <v>697</v>
      </c>
      <c r="I4368" s="5">
        <v>18267.34</v>
      </c>
      <c r="J4368" t="s">
        <v>134</v>
      </c>
      <c r="K4368" t="s">
        <v>106</v>
      </c>
      <c r="L4368">
        <v>2</v>
      </c>
      <c r="M4368">
        <v>0</v>
      </c>
      <c r="N4368">
        <v>5</v>
      </c>
      <c r="O4368" s="6">
        <v>10</v>
      </c>
      <c r="P4368" t="s">
        <v>107</v>
      </c>
      <c r="Q4368" t="s">
        <v>107</v>
      </c>
      <c r="R4368">
        <f>IF(F4368="Monthly",2,0)
+IF(E4368&lt;=6,2,0)
+IF(N4368&lt;=2,2,0)
+IF(L4368&gt;=4,2,0)
+IF(M4368&gt;=2,1,0)
+IF(H4368&gt;=_xlfn.PERCENTILE.INC($H$2:$H$10001,0.75),1,0)</f>
        <v>0</v>
      </c>
      <c r="S4368" t="str">
        <f>IF(R4368&gt;=7,"High",IF(R4368&gt;=4,"Medium","Low"))</f>
        <v>Low</v>
      </c>
    </row>
    <row r="4369" spans="1:19">
      <c r="A4369" t="s">
        <v>4494</v>
      </c>
      <c r="B4369">
        <v>39</v>
      </c>
      <c r="C4369" t="s">
        <v>112</v>
      </c>
      <c r="D4369" t="s">
        <v>137</v>
      </c>
      <c r="E4369">
        <v>33</v>
      </c>
      <c r="F4369" t="s">
        <v>103</v>
      </c>
      <c r="G4369" t="s">
        <v>110</v>
      </c>
      <c r="H4369" s="5">
        <v>758</v>
      </c>
      <c r="I4369" s="5">
        <v>25164.27</v>
      </c>
      <c r="J4369" t="s">
        <v>134</v>
      </c>
      <c r="K4369" t="s">
        <v>106</v>
      </c>
      <c r="L4369">
        <v>1</v>
      </c>
      <c r="M4369">
        <v>0</v>
      </c>
      <c r="N4369">
        <v>5</v>
      </c>
      <c r="O4369" s="6">
        <v>0</v>
      </c>
      <c r="P4369" t="s">
        <v>106</v>
      </c>
      <c r="Q4369" t="s">
        <v>106</v>
      </c>
      <c r="R4369">
        <f>IF(F4369="Monthly",2,0)
+IF(E4369&lt;=6,2,0)
+IF(N4369&lt;=2,2,0)
+IF(L4369&gt;=4,2,0)
+IF(M4369&gt;=2,1,0)
+IF(H4369&gt;=_xlfn.PERCENTILE.INC($H$2:$H$10001,0.75),1,0)</f>
        <v>2</v>
      </c>
      <c r="S4369" t="str">
        <f>IF(R4369&gt;=7,"High",IF(R4369&gt;=4,"Medium","Low"))</f>
        <v>Low</v>
      </c>
    </row>
    <row r="4370" spans="1:19">
      <c r="A4370" t="s">
        <v>4495</v>
      </c>
      <c r="B4370">
        <v>47</v>
      </c>
      <c r="C4370" t="s">
        <v>112</v>
      </c>
      <c r="D4370" t="s">
        <v>126</v>
      </c>
      <c r="E4370">
        <v>19</v>
      </c>
      <c r="F4370" t="s">
        <v>103</v>
      </c>
      <c r="G4370" t="s">
        <v>104</v>
      </c>
      <c r="H4370" s="5">
        <v>432</v>
      </c>
      <c r="I4370" s="5">
        <v>8319.9599999999991</v>
      </c>
      <c r="J4370" t="s">
        <v>115</v>
      </c>
      <c r="K4370" t="s">
        <v>107</v>
      </c>
      <c r="L4370">
        <v>0</v>
      </c>
      <c r="M4370">
        <v>0</v>
      </c>
      <c r="N4370">
        <v>4</v>
      </c>
      <c r="O4370" s="6">
        <v>0</v>
      </c>
      <c r="P4370" t="s">
        <v>107</v>
      </c>
      <c r="Q4370" t="s">
        <v>107</v>
      </c>
      <c r="R4370">
        <f>IF(F4370="Monthly",2,0)
+IF(E4370&lt;=6,2,0)
+IF(N4370&lt;=2,2,0)
+IF(L4370&gt;=4,2,0)
+IF(M4370&gt;=2,1,0)
+IF(H4370&gt;=_xlfn.PERCENTILE.INC($H$2:$H$10001,0.75),1,0)</f>
        <v>2</v>
      </c>
      <c r="S4370" t="str">
        <f>IF(R4370&gt;=7,"High",IF(R4370&gt;=4,"Medium","Low"))</f>
        <v>Low</v>
      </c>
    </row>
    <row r="4371" spans="1:19">
      <c r="A4371" t="s">
        <v>4496</v>
      </c>
      <c r="B4371">
        <v>28</v>
      </c>
      <c r="C4371" t="s">
        <v>101</v>
      </c>
      <c r="D4371" t="s">
        <v>102</v>
      </c>
      <c r="E4371">
        <v>55</v>
      </c>
      <c r="F4371" t="s">
        <v>109</v>
      </c>
      <c r="G4371" t="s">
        <v>129</v>
      </c>
      <c r="H4371" s="5">
        <v>973</v>
      </c>
      <c r="I4371" s="5">
        <v>50886.23</v>
      </c>
      <c r="J4371" t="s">
        <v>134</v>
      </c>
      <c r="K4371" t="s">
        <v>106</v>
      </c>
      <c r="L4371">
        <v>1</v>
      </c>
      <c r="M4371">
        <v>0</v>
      </c>
      <c r="N4371">
        <v>5</v>
      </c>
      <c r="O4371" s="6">
        <v>5</v>
      </c>
      <c r="P4371" t="s">
        <v>107</v>
      </c>
      <c r="Q4371" t="s">
        <v>107</v>
      </c>
      <c r="R4371">
        <f>IF(F4371="Monthly",2,0)
+IF(E4371&lt;=6,2,0)
+IF(N4371&lt;=2,2,0)
+IF(L4371&gt;=4,2,0)
+IF(M4371&gt;=2,1,0)
+IF(H4371&gt;=_xlfn.PERCENTILE.INC($H$2:$H$10001,0.75),1,0)</f>
        <v>1</v>
      </c>
      <c r="S4371" t="str">
        <f>IF(R4371&gt;=7,"High",IF(R4371&gt;=4,"Medium","Low"))</f>
        <v>Low</v>
      </c>
    </row>
    <row r="4372" spans="1:19">
      <c r="A4372" t="s">
        <v>4497</v>
      </c>
      <c r="B4372">
        <v>34</v>
      </c>
      <c r="C4372" t="s">
        <v>101</v>
      </c>
      <c r="D4372" t="s">
        <v>113</v>
      </c>
      <c r="E4372">
        <v>23</v>
      </c>
      <c r="F4372" t="s">
        <v>109</v>
      </c>
      <c r="G4372" t="s">
        <v>110</v>
      </c>
      <c r="H4372" s="5">
        <v>740</v>
      </c>
      <c r="I4372" s="5">
        <v>15415.12</v>
      </c>
      <c r="J4372" t="s">
        <v>117</v>
      </c>
      <c r="K4372" t="s">
        <v>106</v>
      </c>
      <c r="L4372">
        <v>0</v>
      </c>
      <c r="M4372">
        <v>0</v>
      </c>
      <c r="N4372">
        <v>5</v>
      </c>
      <c r="O4372" s="6">
        <v>10</v>
      </c>
      <c r="P4372" t="s">
        <v>106</v>
      </c>
      <c r="Q4372" t="s">
        <v>107</v>
      </c>
      <c r="R4372">
        <f>IF(F4372="Monthly",2,0)
+IF(E4372&lt;=6,2,0)
+IF(N4372&lt;=2,2,0)
+IF(L4372&gt;=4,2,0)
+IF(M4372&gt;=2,1,0)
+IF(H4372&gt;=_xlfn.PERCENTILE.INC($H$2:$H$10001,0.75),1,0)</f>
        <v>0</v>
      </c>
      <c r="S4372" t="str">
        <f>IF(R4372&gt;=7,"High",IF(R4372&gt;=4,"Medium","Low"))</f>
        <v>Low</v>
      </c>
    </row>
    <row r="4373" spans="1:19">
      <c r="A4373" t="s">
        <v>4498</v>
      </c>
      <c r="B4373">
        <v>37</v>
      </c>
      <c r="C4373" t="s">
        <v>112</v>
      </c>
      <c r="D4373" t="s">
        <v>159</v>
      </c>
      <c r="E4373">
        <v>38</v>
      </c>
      <c r="F4373" t="s">
        <v>121</v>
      </c>
      <c r="G4373" t="s">
        <v>104</v>
      </c>
      <c r="H4373" s="5">
        <v>450</v>
      </c>
      <c r="I4373" s="5">
        <v>14373.67</v>
      </c>
      <c r="J4373" t="s">
        <v>134</v>
      </c>
      <c r="K4373" t="s">
        <v>106</v>
      </c>
      <c r="L4373">
        <v>2</v>
      </c>
      <c r="M4373">
        <v>1</v>
      </c>
      <c r="N4373">
        <v>5</v>
      </c>
      <c r="O4373" s="6">
        <v>15</v>
      </c>
      <c r="P4373" t="s">
        <v>107</v>
      </c>
      <c r="Q4373" t="s">
        <v>107</v>
      </c>
      <c r="R4373">
        <f>IF(F4373="Monthly",2,0)
+IF(E4373&lt;=6,2,0)
+IF(N4373&lt;=2,2,0)
+IF(L4373&gt;=4,2,0)
+IF(M4373&gt;=2,1,0)
+IF(H4373&gt;=_xlfn.PERCENTILE.INC($H$2:$H$10001,0.75),1,0)</f>
        <v>0</v>
      </c>
      <c r="S4373" t="str">
        <f>IF(R4373&gt;=7,"High",IF(R4373&gt;=4,"Medium","Low"))</f>
        <v>Low</v>
      </c>
    </row>
    <row r="4374" spans="1:19">
      <c r="A4374" t="s">
        <v>4499</v>
      </c>
      <c r="B4374">
        <v>45</v>
      </c>
      <c r="C4374" t="s">
        <v>112</v>
      </c>
      <c r="D4374" t="s">
        <v>126</v>
      </c>
      <c r="E4374">
        <v>54</v>
      </c>
      <c r="F4374" t="s">
        <v>109</v>
      </c>
      <c r="G4374" t="s">
        <v>104</v>
      </c>
      <c r="H4374" s="5">
        <v>577</v>
      </c>
      <c r="I4374" s="5">
        <v>30578.51</v>
      </c>
      <c r="J4374" t="s">
        <v>140</v>
      </c>
      <c r="K4374" t="s">
        <v>106</v>
      </c>
      <c r="L4374">
        <v>0</v>
      </c>
      <c r="M4374">
        <v>0</v>
      </c>
      <c r="N4374">
        <v>4</v>
      </c>
      <c r="O4374" s="6">
        <v>0</v>
      </c>
      <c r="P4374" t="s">
        <v>107</v>
      </c>
      <c r="Q4374" t="s">
        <v>107</v>
      </c>
      <c r="R4374">
        <f>IF(F4374="Monthly",2,0)
+IF(E4374&lt;=6,2,0)
+IF(N4374&lt;=2,2,0)
+IF(L4374&gt;=4,2,0)
+IF(M4374&gt;=2,1,0)
+IF(H4374&gt;=_xlfn.PERCENTILE.INC($H$2:$H$10001,0.75),1,0)</f>
        <v>0</v>
      </c>
      <c r="S4374" t="str">
        <f>IF(R4374&gt;=7,"High",IF(R4374&gt;=4,"Medium","Low"))</f>
        <v>Low</v>
      </c>
    </row>
    <row r="4375" spans="1:19">
      <c r="A4375" t="s">
        <v>4500</v>
      </c>
      <c r="B4375">
        <v>39</v>
      </c>
      <c r="C4375" t="s">
        <v>112</v>
      </c>
      <c r="D4375" t="s">
        <v>159</v>
      </c>
      <c r="E4375">
        <v>24</v>
      </c>
      <c r="F4375" t="s">
        <v>103</v>
      </c>
      <c r="G4375" t="s">
        <v>104</v>
      </c>
      <c r="H4375" s="5">
        <v>529</v>
      </c>
      <c r="I4375" s="5">
        <v>12916.56</v>
      </c>
      <c r="J4375" t="s">
        <v>105</v>
      </c>
      <c r="K4375" t="s">
        <v>106</v>
      </c>
      <c r="L4375">
        <v>0</v>
      </c>
      <c r="M4375">
        <v>0</v>
      </c>
      <c r="N4375">
        <v>5</v>
      </c>
      <c r="O4375" s="6">
        <v>0</v>
      </c>
      <c r="P4375" t="s">
        <v>106</v>
      </c>
      <c r="Q4375" t="s">
        <v>107</v>
      </c>
      <c r="R4375">
        <f>IF(F4375="Monthly",2,0)
+IF(E4375&lt;=6,2,0)
+IF(N4375&lt;=2,2,0)
+IF(L4375&gt;=4,2,0)
+IF(M4375&gt;=2,1,0)
+IF(H4375&gt;=_xlfn.PERCENTILE.INC($H$2:$H$10001,0.75),1,0)</f>
        <v>2</v>
      </c>
      <c r="S4375" t="str">
        <f>IF(R4375&gt;=7,"High",IF(R4375&gt;=4,"Medium","Low"))</f>
        <v>Low</v>
      </c>
    </row>
    <row r="4376" spans="1:19">
      <c r="A4376" t="s">
        <v>4501</v>
      </c>
      <c r="B4376">
        <v>18</v>
      </c>
      <c r="C4376" t="s">
        <v>112</v>
      </c>
      <c r="D4376" t="s">
        <v>102</v>
      </c>
      <c r="E4376">
        <v>45</v>
      </c>
      <c r="F4376" t="s">
        <v>103</v>
      </c>
      <c r="G4376" t="s">
        <v>110</v>
      </c>
      <c r="H4376" s="5">
        <v>739</v>
      </c>
      <c r="I4376" s="5">
        <v>32567.57</v>
      </c>
      <c r="J4376" t="s">
        <v>134</v>
      </c>
      <c r="K4376" t="s">
        <v>106</v>
      </c>
      <c r="L4376">
        <v>0</v>
      </c>
      <c r="M4376">
        <v>0</v>
      </c>
      <c r="N4376">
        <v>4</v>
      </c>
      <c r="O4376" s="6">
        <v>0</v>
      </c>
      <c r="P4376" t="s">
        <v>106</v>
      </c>
      <c r="Q4376" t="s">
        <v>106</v>
      </c>
      <c r="R4376">
        <f>IF(F4376="Monthly",2,0)
+IF(E4376&lt;=6,2,0)
+IF(N4376&lt;=2,2,0)
+IF(L4376&gt;=4,2,0)
+IF(M4376&gt;=2,1,0)
+IF(H4376&gt;=_xlfn.PERCENTILE.INC($H$2:$H$10001,0.75),1,0)</f>
        <v>2</v>
      </c>
      <c r="S4376" t="str">
        <f>IF(R4376&gt;=7,"High",IF(R4376&gt;=4,"Medium","Low"))</f>
        <v>Low</v>
      </c>
    </row>
    <row r="4377" spans="1:19">
      <c r="A4377" t="s">
        <v>4502</v>
      </c>
      <c r="B4377">
        <v>57</v>
      </c>
      <c r="C4377" t="s">
        <v>101</v>
      </c>
      <c r="D4377" t="s">
        <v>102</v>
      </c>
      <c r="E4377">
        <v>13</v>
      </c>
      <c r="F4377" t="s">
        <v>109</v>
      </c>
      <c r="G4377" t="s">
        <v>110</v>
      </c>
      <c r="H4377" s="5">
        <v>764</v>
      </c>
      <c r="I4377" s="5">
        <v>9741.34</v>
      </c>
      <c r="J4377" t="s">
        <v>105</v>
      </c>
      <c r="K4377" t="s">
        <v>106</v>
      </c>
      <c r="L4377">
        <v>1</v>
      </c>
      <c r="M4377">
        <v>0</v>
      </c>
      <c r="N4377">
        <v>4</v>
      </c>
      <c r="O4377" s="6">
        <v>0</v>
      </c>
      <c r="P4377" t="s">
        <v>107</v>
      </c>
      <c r="Q4377" t="s">
        <v>107</v>
      </c>
      <c r="R4377">
        <f>IF(F4377="Monthly",2,0)
+IF(E4377&lt;=6,2,0)
+IF(N4377&lt;=2,2,0)
+IF(L4377&gt;=4,2,0)
+IF(M4377&gt;=2,1,0)
+IF(H4377&gt;=_xlfn.PERCENTILE.INC($H$2:$H$10001,0.75),1,0)</f>
        <v>0</v>
      </c>
      <c r="S4377" t="str">
        <f>IF(R4377&gt;=7,"High",IF(R4377&gt;=4,"Medium","Low"))</f>
        <v>Low</v>
      </c>
    </row>
    <row r="4378" spans="1:19">
      <c r="A4378" t="s">
        <v>4503</v>
      </c>
      <c r="B4378">
        <v>24</v>
      </c>
      <c r="C4378" t="s">
        <v>101</v>
      </c>
      <c r="D4378" t="s">
        <v>126</v>
      </c>
      <c r="E4378">
        <v>8</v>
      </c>
      <c r="F4378" t="s">
        <v>109</v>
      </c>
      <c r="G4378" t="s">
        <v>110</v>
      </c>
      <c r="H4378" s="5">
        <v>722</v>
      </c>
      <c r="I4378" s="5">
        <v>5640.86</v>
      </c>
      <c r="J4378" t="s">
        <v>105</v>
      </c>
      <c r="K4378" t="s">
        <v>106</v>
      </c>
      <c r="L4378">
        <v>0</v>
      </c>
      <c r="M4378">
        <v>0</v>
      </c>
      <c r="N4378">
        <v>5</v>
      </c>
      <c r="O4378" s="6">
        <v>0</v>
      </c>
      <c r="P4378" t="s">
        <v>106</v>
      </c>
      <c r="Q4378" t="s">
        <v>107</v>
      </c>
      <c r="R4378">
        <f>IF(F4378="Monthly",2,0)
+IF(E4378&lt;=6,2,0)
+IF(N4378&lt;=2,2,0)
+IF(L4378&gt;=4,2,0)
+IF(M4378&gt;=2,1,0)
+IF(H4378&gt;=_xlfn.PERCENTILE.INC($H$2:$H$10001,0.75),1,0)</f>
        <v>0</v>
      </c>
      <c r="S4378" t="str">
        <f>IF(R4378&gt;=7,"High",IF(R4378&gt;=4,"Medium","Low"))</f>
        <v>Low</v>
      </c>
    </row>
    <row r="4379" spans="1:19">
      <c r="A4379" t="s">
        <v>4504</v>
      </c>
      <c r="B4379">
        <v>47</v>
      </c>
      <c r="C4379" t="s">
        <v>112</v>
      </c>
      <c r="D4379" t="s">
        <v>131</v>
      </c>
      <c r="E4379">
        <v>45</v>
      </c>
      <c r="F4379" t="s">
        <v>103</v>
      </c>
      <c r="G4379" t="s">
        <v>104</v>
      </c>
      <c r="H4379" s="5">
        <v>483</v>
      </c>
      <c r="I4379" s="5">
        <v>21475.599999999999</v>
      </c>
      <c r="J4379" t="s">
        <v>115</v>
      </c>
      <c r="K4379" t="s">
        <v>106</v>
      </c>
      <c r="L4379">
        <v>0</v>
      </c>
      <c r="M4379">
        <v>0</v>
      </c>
      <c r="N4379">
        <v>5</v>
      </c>
      <c r="O4379" s="6">
        <v>0</v>
      </c>
      <c r="P4379" t="s">
        <v>107</v>
      </c>
      <c r="Q4379" t="s">
        <v>107</v>
      </c>
      <c r="R4379">
        <f>IF(F4379="Monthly",2,0)
+IF(E4379&lt;=6,2,0)
+IF(N4379&lt;=2,2,0)
+IF(L4379&gt;=4,2,0)
+IF(M4379&gt;=2,1,0)
+IF(H4379&gt;=_xlfn.PERCENTILE.INC($H$2:$H$10001,0.75),1,0)</f>
        <v>2</v>
      </c>
      <c r="S4379" t="str">
        <f>IF(R4379&gt;=7,"High",IF(R4379&gt;=4,"Medium","Low"))</f>
        <v>Low</v>
      </c>
    </row>
    <row r="4380" spans="1:19">
      <c r="A4380" t="s">
        <v>4505</v>
      </c>
      <c r="B4380">
        <v>50</v>
      </c>
      <c r="C4380" t="s">
        <v>112</v>
      </c>
      <c r="D4380" t="s">
        <v>131</v>
      </c>
      <c r="E4380">
        <v>37</v>
      </c>
      <c r="F4380" t="s">
        <v>109</v>
      </c>
      <c r="G4380" t="s">
        <v>104</v>
      </c>
      <c r="H4380" s="5">
        <v>533</v>
      </c>
      <c r="I4380" s="5">
        <v>19648.009999999998</v>
      </c>
      <c r="J4380" t="s">
        <v>134</v>
      </c>
      <c r="K4380" t="s">
        <v>106</v>
      </c>
      <c r="L4380">
        <v>0</v>
      </c>
      <c r="M4380">
        <v>0</v>
      </c>
      <c r="N4380">
        <v>4</v>
      </c>
      <c r="O4380" s="6">
        <v>0</v>
      </c>
      <c r="P4380" t="s">
        <v>107</v>
      </c>
      <c r="Q4380" t="s">
        <v>107</v>
      </c>
      <c r="R4380">
        <f>IF(F4380="Monthly",2,0)
+IF(E4380&lt;=6,2,0)
+IF(N4380&lt;=2,2,0)
+IF(L4380&gt;=4,2,0)
+IF(M4380&gt;=2,1,0)
+IF(H4380&gt;=_xlfn.PERCENTILE.INC($H$2:$H$10001,0.75),1,0)</f>
        <v>0</v>
      </c>
      <c r="S4380" t="str">
        <f>IF(R4380&gt;=7,"High",IF(R4380&gt;=4,"Medium","Low"))</f>
        <v>Low</v>
      </c>
    </row>
    <row r="4381" spans="1:19">
      <c r="A4381" t="s">
        <v>4506</v>
      </c>
      <c r="B4381">
        <v>32</v>
      </c>
      <c r="C4381" t="s">
        <v>112</v>
      </c>
      <c r="D4381" t="s">
        <v>137</v>
      </c>
      <c r="E4381">
        <v>49</v>
      </c>
      <c r="F4381" t="s">
        <v>103</v>
      </c>
      <c r="G4381" t="s">
        <v>104</v>
      </c>
      <c r="H4381" s="5">
        <v>437</v>
      </c>
      <c r="I4381" s="5">
        <v>22034.94</v>
      </c>
      <c r="J4381" t="s">
        <v>117</v>
      </c>
      <c r="K4381" t="s">
        <v>106</v>
      </c>
      <c r="L4381">
        <v>4</v>
      </c>
      <c r="M4381">
        <v>0</v>
      </c>
      <c r="N4381">
        <v>5</v>
      </c>
      <c r="O4381" s="6">
        <v>0</v>
      </c>
      <c r="P4381" t="s">
        <v>106</v>
      </c>
      <c r="Q4381" t="s">
        <v>107</v>
      </c>
      <c r="R4381">
        <f>IF(F4381="Monthly",2,0)
+IF(E4381&lt;=6,2,0)
+IF(N4381&lt;=2,2,0)
+IF(L4381&gt;=4,2,0)
+IF(M4381&gt;=2,1,0)
+IF(H4381&gt;=_xlfn.PERCENTILE.INC($H$2:$H$10001,0.75),1,0)</f>
        <v>4</v>
      </c>
      <c r="S4381" t="str">
        <f>IF(R4381&gt;=7,"High",IF(R4381&gt;=4,"Medium","Low"))</f>
        <v>Medium</v>
      </c>
    </row>
    <row r="4382" spans="1:19">
      <c r="A4382" t="s">
        <v>4507</v>
      </c>
      <c r="B4382">
        <v>22</v>
      </c>
      <c r="C4382" t="s">
        <v>112</v>
      </c>
      <c r="D4382" t="s">
        <v>131</v>
      </c>
      <c r="E4382">
        <v>43</v>
      </c>
      <c r="F4382" t="s">
        <v>103</v>
      </c>
      <c r="G4382" t="s">
        <v>110</v>
      </c>
      <c r="H4382" s="5">
        <v>684</v>
      </c>
      <c r="I4382" s="5">
        <v>29433.37</v>
      </c>
      <c r="J4382" t="s">
        <v>117</v>
      </c>
      <c r="K4382" t="s">
        <v>106</v>
      </c>
      <c r="L4382">
        <v>1</v>
      </c>
      <c r="M4382">
        <v>0</v>
      </c>
      <c r="N4382">
        <v>5</v>
      </c>
      <c r="O4382" s="6">
        <v>0</v>
      </c>
      <c r="P4382" t="s">
        <v>107</v>
      </c>
      <c r="Q4382" t="s">
        <v>106</v>
      </c>
      <c r="R4382">
        <f>IF(F4382="Monthly",2,0)
+IF(E4382&lt;=6,2,0)
+IF(N4382&lt;=2,2,0)
+IF(L4382&gt;=4,2,0)
+IF(M4382&gt;=2,1,0)
+IF(H4382&gt;=_xlfn.PERCENTILE.INC($H$2:$H$10001,0.75),1,0)</f>
        <v>2</v>
      </c>
      <c r="S4382" t="str">
        <f>IF(R4382&gt;=7,"High",IF(R4382&gt;=4,"Medium","Low"))</f>
        <v>Low</v>
      </c>
    </row>
    <row r="4383" spans="1:19">
      <c r="A4383" t="s">
        <v>4508</v>
      </c>
      <c r="B4383">
        <v>31</v>
      </c>
      <c r="C4383" t="s">
        <v>112</v>
      </c>
      <c r="D4383" t="s">
        <v>131</v>
      </c>
      <c r="E4383">
        <v>22</v>
      </c>
      <c r="F4383" t="s">
        <v>103</v>
      </c>
      <c r="G4383" t="s">
        <v>110</v>
      </c>
      <c r="H4383" s="5">
        <v>698</v>
      </c>
      <c r="I4383" s="5">
        <v>15167.83</v>
      </c>
      <c r="J4383" t="s">
        <v>134</v>
      </c>
      <c r="K4383" t="s">
        <v>106</v>
      </c>
      <c r="L4383">
        <v>1</v>
      </c>
      <c r="M4383">
        <v>0</v>
      </c>
      <c r="N4383">
        <v>5</v>
      </c>
      <c r="O4383" s="6">
        <v>0</v>
      </c>
      <c r="P4383" t="s">
        <v>107</v>
      </c>
      <c r="Q4383" t="s">
        <v>106</v>
      </c>
      <c r="R4383">
        <f>IF(F4383="Monthly",2,0)
+IF(E4383&lt;=6,2,0)
+IF(N4383&lt;=2,2,0)
+IF(L4383&gt;=4,2,0)
+IF(M4383&gt;=2,1,0)
+IF(H4383&gt;=_xlfn.PERCENTILE.INC($H$2:$H$10001,0.75),1,0)</f>
        <v>2</v>
      </c>
      <c r="S4383" t="str">
        <f>IF(R4383&gt;=7,"High",IF(R4383&gt;=4,"Medium","Low"))</f>
        <v>Low</v>
      </c>
    </row>
    <row r="4384" spans="1:19">
      <c r="A4384" t="s">
        <v>4509</v>
      </c>
      <c r="B4384">
        <v>46</v>
      </c>
      <c r="C4384" t="s">
        <v>101</v>
      </c>
      <c r="D4384" t="s">
        <v>119</v>
      </c>
      <c r="E4384">
        <v>12</v>
      </c>
      <c r="F4384" t="s">
        <v>103</v>
      </c>
      <c r="G4384" t="s">
        <v>110</v>
      </c>
      <c r="H4384" s="5">
        <v>721</v>
      </c>
      <c r="I4384" s="5">
        <v>8449.11</v>
      </c>
      <c r="J4384" t="s">
        <v>105</v>
      </c>
      <c r="K4384" t="s">
        <v>106</v>
      </c>
      <c r="L4384">
        <v>0</v>
      </c>
      <c r="M4384">
        <v>0</v>
      </c>
      <c r="N4384">
        <v>5</v>
      </c>
      <c r="O4384" s="6">
        <v>0</v>
      </c>
      <c r="P4384" t="s">
        <v>107</v>
      </c>
      <c r="Q4384" t="s">
        <v>106</v>
      </c>
      <c r="R4384">
        <f>IF(F4384="Monthly",2,0)
+IF(E4384&lt;=6,2,0)
+IF(N4384&lt;=2,2,0)
+IF(L4384&gt;=4,2,0)
+IF(M4384&gt;=2,1,0)
+IF(H4384&gt;=_xlfn.PERCENTILE.INC($H$2:$H$10001,0.75),1,0)</f>
        <v>2</v>
      </c>
      <c r="S4384" t="str">
        <f>IF(R4384&gt;=7,"High",IF(R4384&gt;=4,"Medium","Low"))</f>
        <v>Low</v>
      </c>
    </row>
    <row r="4385" spans="1:19">
      <c r="A4385" t="s">
        <v>4510</v>
      </c>
      <c r="B4385">
        <v>34</v>
      </c>
      <c r="C4385" t="s">
        <v>112</v>
      </c>
      <c r="D4385" t="s">
        <v>133</v>
      </c>
      <c r="E4385">
        <v>24</v>
      </c>
      <c r="F4385" t="s">
        <v>109</v>
      </c>
      <c r="G4385" t="s">
        <v>104</v>
      </c>
      <c r="H4385" s="5">
        <v>438</v>
      </c>
      <c r="I4385" s="5">
        <v>9239.4699999999993</v>
      </c>
      <c r="J4385" t="s">
        <v>140</v>
      </c>
      <c r="K4385" t="s">
        <v>106</v>
      </c>
      <c r="L4385">
        <v>2</v>
      </c>
      <c r="M4385">
        <v>0</v>
      </c>
      <c r="N4385">
        <v>5</v>
      </c>
      <c r="O4385" s="6">
        <v>10</v>
      </c>
      <c r="P4385" t="s">
        <v>107</v>
      </c>
      <c r="Q4385" t="s">
        <v>107</v>
      </c>
      <c r="R4385">
        <f>IF(F4385="Monthly",2,0)
+IF(E4385&lt;=6,2,0)
+IF(N4385&lt;=2,2,0)
+IF(L4385&gt;=4,2,0)
+IF(M4385&gt;=2,1,0)
+IF(H4385&gt;=_xlfn.PERCENTILE.INC($H$2:$H$10001,0.75),1,0)</f>
        <v>0</v>
      </c>
      <c r="S4385" t="str">
        <f>IF(R4385&gt;=7,"High",IF(R4385&gt;=4,"Medium","Low"))</f>
        <v>Low</v>
      </c>
    </row>
    <row r="4386" spans="1:19">
      <c r="A4386" t="s">
        <v>4511</v>
      </c>
      <c r="B4386">
        <v>47</v>
      </c>
      <c r="C4386" t="s">
        <v>112</v>
      </c>
      <c r="D4386" t="s">
        <v>131</v>
      </c>
      <c r="E4386">
        <v>11</v>
      </c>
      <c r="F4386" t="s">
        <v>103</v>
      </c>
      <c r="G4386" t="s">
        <v>104</v>
      </c>
      <c r="H4386" s="5">
        <v>556</v>
      </c>
      <c r="I4386" s="5">
        <v>5951.87</v>
      </c>
      <c r="J4386" t="s">
        <v>115</v>
      </c>
      <c r="K4386" t="s">
        <v>107</v>
      </c>
      <c r="L4386">
        <v>4</v>
      </c>
      <c r="M4386">
        <v>1</v>
      </c>
      <c r="N4386">
        <v>4</v>
      </c>
      <c r="O4386" s="6">
        <v>0</v>
      </c>
      <c r="P4386" t="s">
        <v>107</v>
      </c>
      <c r="Q4386" t="s">
        <v>107</v>
      </c>
      <c r="R4386">
        <f>IF(F4386="Monthly",2,0)
+IF(E4386&lt;=6,2,0)
+IF(N4386&lt;=2,2,0)
+IF(L4386&gt;=4,2,0)
+IF(M4386&gt;=2,1,0)
+IF(H4386&gt;=_xlfn.PERCENTILE.INC($H$2:$H$10001,0.75),1,0)</f>
        <v>4</v>
      </c>
      <c r="S4386" t="str">
        <f>IF(R4386&gt;=7,"High",IF(R4386&gt;=4,"Medium","Low"))</f>
        <v>Medium</v>
      </c>
    </row>
    <row r="4387" spans="1:19">
      <c r="A4387" t="s">
        <v>4512</v>
      </c>
      <c r="B4387">
        <v>44</v>
      </c>
      <c r="C4387" t="s">
        <v>101</v>
      </c>
      <c r="D4387" t="s">
        <v>133</v>
      </c>
      <c r="E4387">
        <v>65</v>
      </c>
      <c r="F4387" t="s">
        <v>109</v>
      </c>
      <c r="G4387" t="s">
        <v>129</v>
      </c>
      <c r="H4387" s="5">
        <v>1030</v>
      </c>
      <c r="I4387" s="5">
        <v>65700.39</v>
      </c>
      <c r="J4387" t="s">
        <v>117</v>
      </c>
      <c r="K4387" t="s">
        <v>106</v>
      </c>
      <c r="L4387">
        <v>4</v>
      </c>
      <c r="M4387">
        <v>2</v>
      </c>
      <c r="N4387">
        <v>4</v>
      </c>
      <c r="O4387" s="6">
        <v>0</v>
      </c>
      <c r="P4387" t="s">
        <v>107</v>
      </c>
      <c r="Q4387" t="s">
        <v>107</v>
      </c>
      <c r="R4387">
        <f>IF(F4387="Monthly",2,0)
+IF(E4387&lt;=6,2,0)
+IF(N4387&lt;=2,2,0)
+IF(L4387&gt;=4,2,0)
+IF(M4387&gt;=2,1,0)
+IF(H4387&gt;=_xlfn.PERCENTILE.INC($H$2:$H$10001,0.75),1,0)</f>
        <v>4</v>
      </c>
      <c r="S4387" t="str">
        <f>IF(R4387&gt;=7,"High",IF(R4387&gt;=4,"Medium","Low"))</f>
        <v>Medium</v>
      </c>
    </row>
    <row r="4388" spans="1:19">
      <c r="A4388" t="s">
        <v>4513</v>
      </c>
      <c r="B4388">
        <v>19</v>
      </c>
      <c r="C4388" t="s">
        <v>112</v>
      </c>
      <c r="D4388" t="s">
        <v>133</v>
      </c>
      <c r="E4388">
        <v>28</v>
      </c>
      <c r="F4388" t="s">
        <v>109</v>
      </c>
      <c r="G4388" t="s">
        <v>129</v>
      </c>
      <c r="H4388" s="5">
        <v>993</v>
      </c>
      <c r="I4388" s="5">
        <v>25206.560000000001</v>
      </c>
      <c r="J4388" t="s">
        <v>117</v>
      </c>
      <c r="K4388" t="s">
        <v>106</v>
      </c>
      <c r="L4388">
        <v>1</v>
      </c>
      <c r="M4388">
        <v>0</v>
      </c>
      <c r="N4388">
        <v>5</v>
      </c>
      <c r="O4388" s="6">
        <v>10</v>
      </c>
      <c r="P4388" t="s">
        <v>107</v>
      </c>
      <c r="Q4388" t="s">
        <v>107</v>
      </c>
      <c r="R4388">
        <f>IF(F4388="Monthly",2,0)
+IF(E4388&lt;=6,2,0)
+IF(N4388&lt;=2,2,0)
+IF(L4388&gt;=4,2,0)
+IF(M4388&gt;=2,1,0)
+IF(H4388&gt;=_xlfn.PERCENTILE.INC($H$2:$H$10001,0.75),1,0)</f>
        <v>1</v>
      </c>
      <c r="S4388" t="str">
        <f>IF(R4388&gt;=7,"High",IF(R4388&gt;=4,"Medium","Low"))</f>
        <v>Low</v>
      </c>
    </row>
    <row r="4389" spans="1:19">
      <c r="A4389" t="s">
        <v>4514</v>
      </c>
      <c r="B4389">
        <v>48</v>
      </c>
      <c r="C4389" t="s">
        <v>112</v>
      </c>
      <c r="D4389" t="s">
        <v>102</v>
      </c>
      <c r="E4389">
        <v>44</v>
      </c>
      <c r="F4389" t="s">
        <v>103</v>
      </c>
      <c r="G4389" t="s">
        <v>129</v>
      </c>
      <c r="H4389" s="5">
        <v>976</v>
      </c>
      <c r="I4389" s="5">
        <v>42862.47</v>
      </c>
      <c r="J4389" t="s">
        <v>140</v>
      </c>
      <c r="K4389" t="s">
        <v>106</v>
      </c>
      <c r="L4389">
        <v>1</v>
      </c>
      <c r="M4389">
        <v>0</v>
      </c>
      <c r="N4389">
        <v>5</v>
      </c>
      <c r="O4389" s="6">
        <v>0</v>
      </c>
      <c r="P4389" t="s">
        <v>107</v>
      </c>
      <c r="Q4389" t="s">
        <v>107</v>
      </c>
      <c r="R4389">
        <f>IF(F4389="Monthly",2,0)
+IF(E4389&lt;=6,2,0)
+IF(N4389&lt;=2,2,0)
+IF(L4389&gt;=4,2,0)
+IF(M4389&gt;=2,1,0)
+IF(H4389&gt;=_xlfn.PERCENTILE.INC($H$2:$H$10001,0.75),1,0)</f>
        <v>3</v>
      </c>
      <c r="S4389" t="str">
        <f>IF(R4389&gt;=7,"High",IF(R4389&gt;=4,"Medium","Low"))</f>
        <v>Low</v>
      </c>
    </row>
    <row r="4390" spans="1:19">
      <c r="A4390" t="s">
        <v>4515</v>
      </c>
      <c r="B4390">
        <v>46</v>
      </c>
      <c r="C4390" t="s">
        <v>112</v>
      </c>
      <c r="D4390" t="s">
        <v>131</v>
      </c>
      <c r="E4390">
        <v>27</v>
      </c>
      <c r="F4390" t="s">
        <v>103</v>
      </c>
      <c r="G4390" t="s">
        <v>110</v>
      </c>
      <c r="H4390" s="5">
        <v>707</v>
      </c>
      <c r="I4390" s="5">
        <v>19016.669999999998</v>
      </c>
      <c r="J4390" t="s">
        <v>117</v>
      </c>
      <c r="K4390" t="s">
        <v>106</v>
      </c>
      <c r="L4390">
        <v>1</v>
      </c>
      <c r="M4390">
        <v>0</v>
      </c>
      <c r="N4390">
        <v>5</v>
      </c>
      <c r="O4390" s="6">
        <v>0</v>
      </c>
      <c r="P4390" t="s">
        <v>107</v>
      </c>
      <c r="Q4390" t="s">
        <v>106</v>
      </c>
      <c r="R4390">
        <f>IF(F4390="Monthly",2,0)
+IF(E4390&lt;=6,2,0)
+IF(N4390&lt;=2,2,0)
+IF(L4390&gt;=4,2,0)
+IF(M4390&gt;=2,1,0)
+IF(H4390&gt;=_xlfn.PERCENTILE.INC($H$2:$H$10001,0.75),1,0)</f>
        <v>2</v>
      </c>
      <c r="S4390" t="str">
        <f>IF(R4390&gt;=7,"High",IF(R4390&gt;=4,"Medium","Low"))</f>
        <v>Low</v>
      </c>
    </row>
    <row r="4391" spans="1:19">
      <c r="A4391" t="s">
        <v>4516</v>
      </c>
      <c r="B4391">
        <v>32</v>
      </c>
      <c r="C4391" t="s">
        <v>101</v>
      </c>
      <c r="D4391" t="s">
        <v>133</v>
      </c>
      <c r="E4391">
        <v>39</v>
      </c>
      <c r="F4391" t="s">
        <v>103</v>
      </c>
      <c r="G4391" t="s">
        <v>110</v>
      </c>
      <c r="H4391" s="5">
        <v>718</v>
      </c>
      <c r="I4391" s="5">
        <v>28642.09</v>
      </c>
      <c r="J4391" t="s">
        <v>134</v>
      </c>
      <c r="K4391" t="s">
        <v>106</v>
      </c>
      <c r="L4391">
        <v>0</v>
      </c>
      <c r="M4391">
        <v>0</v>
      </c>
      <c r="N4391">
        <v>5</v>
      </c>
      <c r="O4391" s="6">
        <v>0</v>
      </c>
      <c r="P4391" t="s">
        <v>107</v>
      </c>
      <c r="Q4391" t="s">
        <v>107</v>
      </c>
      <c r="R4391">
        <f>IF(F4391="Monthly",2,0)
+IF(E4391&lt;=6,2,0)
+IF(N4391&lt;=2,2,0)
+IF(L4391&gt;=4,2,0)
+IF(M4391&gt;=2,1,0)
+IF(H4391&gt;=_xlfn.PERCENTILE.INC($H$2:$H$10001,0.75),1,0)</f>
        <v>2</v>
      </c>
      <c r="S4391" t="str">
        <f>IF(R4391&gt;=7,"High",IF(R4391&gt;=4,"Medium","Low"))</f>
        <v>Low</v>
      </c>
    </row>
    <row r="4392" spans="1:19">
      <c r="A4392" t="s">
        <v>4517</v>
      </c>
      <c r="B4392">
        <v>62</v>
      </c>
      <c r="C4392" t="s">
        <v>101</v>
      </c>
      <c r="D4392" t="s">
        <v>113</v>
      </c>
      <c r="E4392">
        <v>23</v>
      </c>
      <c r="F4392" t="s">
        <v>109</v>
      </c>
      <c r="G4392" t="s">
        <v>129</v>
      </c>
      <c r="H4392" s="5">
        <v>994</v>
      </c>
      <c r="I4392" s="5">
        <v>20392.79</v>
      </c>
      <c r="J4392" t="s">
        <v>140</v>
      </c>
      <c r="K4392" t="s">
        <v>106</v>
      </c>
      <c r="L4392">
        <v>4</v>
      </c>
      <c r="M4392">
        <v>1</v>
      </c>
      <c r="N4392">
        <v>4</v>
      </c>
      <c r="O4392" s="6">
        <v>10</v>
      </c>
      <c r="P4392" t="s">
        <v>106</v>
      </c>
      <c r="Q4392" t="s">
        <v>107</v>
      </c>
      <c r="R4392">
        <f>IF(F4392="Monthly",2,0)
+IF(E4392&lt;=6,2,0)
+IF(N4392&lt;=2,2,0)
+IF(L4392&gt;=4,2,0)
+IF(M4392&gt;=2,1,0)
+IF(H4392&gt;=_xlfn.PERCENTILE.INC($H$2:$H$10001,0.75),1,0)</f>
        <v>3</v>
      </c>
      <c r="S4392" t="str">
        <f>IF(R4392&gt;=7,"High",IF(R4392&gt;=4,"Medium","Low"))</f>
        <v>Low</v>
      </c>
    </row>
    <row r="4393" spans="1:19">
      <c r="A4393" t="s">
        <v>4518</v>
      </c>
      <c r="B4393">
        <v>34</v>
      </c>
      <c r="C4393" t="s">
        <v>112</v>
      </c>
      <c r="D4393" t="s">
        <v>126</v>
      </c>
      <c r="E4393">
        <v>25</v>
      </c>
      <c r="F4393" t="s">
        <v>103</v>
      </c>
      <c r="G4393" t="s">
        <v>110</v>
      </c>
      <c r="H4393" s="5">
        <v>766</v>
      </c>
      <c r="I4393" s="5">
        <v>19635.53</v>
      </c>
      <c r="J4393" t="s">
        <v>105</v>
      </c>
      <c r="K4393" t="s">
        <v>107</v>
      </c>
      <c r="L4393">
        <v>0</v>
      </c>
      <c r="M4393">
        <v>0</v>
      </c>
      <c r="N4393">
        <v>5</v>
      </c>
      <c r="O4393" s="6">
        <v>0</v>
      </c>
      <c r="P4393" t="s">
        <v>106</v>
      </c>
      <c r="Q4393" t="s">
        <v>107</v>
      </c>
      <c r="R4393">
        <f>IF(F4393="Monthly",2,0)
+IF(E4393&lt;=6,2,0)
+IF(N4393&lt;=2,2,0)
+IF(L4393&gt;=4,2,0)
+IF(M4393&gt;=2,1,0)
+IF(H4393&gt;=_xlfn.PERCENTILE.INC($H$2:$H$10001,0.75),1,0)</f>
        <v>2</v>
      </c>
      <c r="S4393" t="str">
        <f>IF(R4393&gt;=7,"High",IF(R4393&gt;=4,"Medium","Low"))</f>
        <v>Low</v>
      </c>
    </row>
    <row r="4394" spans="1:19">
      <c r="A4394" t="s">
        <v>4519</v>
      </c>
      <c r="B4394">
        <v>32</v>
      </c>
      <c r="C4394" t="s">
        <v>101</v>
      </c>
      <c r="D4394" t="s">
        <v>126</v>
      </c>
      <c r="E4394">
        <v>16</v>
      </c>
      <c r="F4394" t="s">
        <v>103</v>
      </c>
      <c r="G4394" t="s">
        <v>104</v>
      </c>
      <c r="H4394" s="5">
        <v>480</v>
      </c>
      <c r="I4394" s="5">
        <v>7520.14</v>
      </c>
      <c r="J4394" t="s">
        <v>140</v>
      </c>
      <c r="K4394" t="s">
        <v>106</v>
      </c>
      <c r="L4394">
        <v>0</v>
      </c>
      <c r="M4394">
        <v>0</v>
      </c>
      <c r="N4394">
        <v>5</v>
      </c>
      <c r="O4394" s="6">
        <v>0</v>
      </c>
      <c r="P4394" t="s">
        <v>107</v>
      </c>
      <c r="Q4394" t="s">
        <v>107</v>
      </c>
      <c r="R4394">
        <f>IF(F4394="Monthly",2,0)
+IF(E4394&lt;=6,2,0)
+IF(N4394&lt;=2,2,0)
+IF(L4394&gt;=4,2,0)
+IF(M4394&gt;=2,1,0)
+IF(H4394&gt;=_xlfn.PERCENTILE.INC($H$2:$H$10001,0.75),1,0)</f>
        <v>2</v>
      </c>
      <c r="S4394" t="str">
        <f>IF(R4394&gt;=7,"High",IF(R4394&gt;=4,"Medium","Low"))</f>
        <v>Low</v>
      </c>
    </row>
    <row r="4395" spans="1:19">
      <c r="A4395" t="s">
        <v>4520</v>
      </c>
      <c r="B4395">
        <v>22</v>
      </c>
      <c r="C4395" t="s">
        <v>112</v>
      </c>
      <c r="D4395" t="s">
        <v>126</v>
      </c>
      <c r="E4395">
        <v>52</v>
      </c>
      <c r="F4395" t="s">
        <v>103</v>
      </c>
      <c r="G4395" t="s">
        <v>104</v>
      </c>
      <c r="H4395" s="5">
        <v>445</v>
      </c>
      <c r="I4395" s="5">
        <v>23388.74</v>
      </c>
      <c r="J4395" t="s">
        <v>105</v>
      </c>
      <c r="K4395" t="s">
        <v>106</v>
      </c>
      <c r="L4395">
        <v>3</v>
      </c>
      <c r="M4395">
        <v>1</v>
      </c>
      <c r="N4395">
        <v>3</v>
      </c>
      <c r="O4395" s="6">
        <v>0</v>
      </c>
      <c r="P4395" t="s">
        <v>107</v>
      </c>
      <c r="Q4395" t="s">
        <v>106</v>
      </c>
      <c r="R4395">
        <f>IF(F4395="Monthly",2,0)
+IF(E4395&lt;=6,2,0)
+IF(N4395&lt;=2,2,0)
+IF(L4395&gt;=4,2,0)
+IF(M4395&gt;=2,1,0)
+IF(H4395&gt;=_xlfn.PERCENTILE.INC($H$2:$H$10001,0.75),1,0)</f>
        <v>2</v>
      </c>
      <c r="S4395" t="str">
        <f>IF(R4395&gt;=7,"High",IF(R4395&gt;=4,"Medium","Low"))</f>
        <v>Low</v>
      </c>
    </row>
    <row r="4396" spans="1:19">
      <c r="A4396" t="s">
        <v>4521</v>
      </c>
      <c r="B4396">
        <v>23</v>
      </c>
      <c r="C4396" t="s">
        <v>112</v>
      </c>
      <c r="D4396" t="s">
        <v>102</v>
      </c>
      <c r="E4396">
        <v>27</v>
      </c>
      <c r="F4396" t="s">
        <v>121</v>
      </c>
      <c r="G4396" t="s">
        <v>110</v>
      </c>
      <c r="H4396" s="5">
        <v>723</v>
      </c>
      <c r="I4396" s="5">
        <v>19119.68</v>
      </c>
      <c r="J4396" t="s">
        <v>105</v>
      </c>
      <c r="K4396" t="s">
        <v>106</v>
      </c>
      <c r="L4396">
        <v>4</v>
      </c>
      <c r="M4396">
        <v>0</v>
      </c>
      <c r="N4396">
        <v>4</v>
      </c>
      <c r="O4396" s="6">
        <v>0</v>
      </c>
      <c r="P4396" t="s">
        <v>107</v>
      </c>
      <c r="Q4396" t="s">
        <v>107</v>
      </c>
      <c r="R4396">
        <f>IF(F4396="Monthly",2,0)
+IF(E4396&lt;=6,2,0)
+IF(N4396&lt;=2,2,0)
+IF(L4396&gt;=4,2,0)
+IF(M4396&gt;=2,1,0)
+IF(H4396&gt;=_xlfn.PERCENTILE.INC($H$2:$H$10001,0.75),1,0)</f>
        <v>2</v>
      </c>
      <c r="S4396" t="str">
        <f>IF(R4396&gt;=7,"High",IF(R4396&gt;=4,"Medium","Low"))</f>
        <v>Low</v>
      </c>
    </row>
    <row r="4397" spans="1:19">
      <c r="A4397" t="s">
        <v>4522</v>
      </c>
      <c r="B4397">
        <v>32</v>
      </c>
      <c r="C4397" t="s">
        <v>112</v>
      </c>
      <c r="D4397" t="s">
        <v>113</v>
      </c>
      <c r="E4397">
        <v>27</v>
      </c>
      <c r="F4397" t="s">
        <v>103</v>
      </c>
      <c r="G4397" t="s">
        <v>110</v>
      </c>
      <c r="H4397" s="5">
        <v>764</v>
      </c>
      <c r="I4397" s="5">
        <v>21076.33</v>
      </c>
      <c r="J4397" t="s">
        <v>117</v>
      </c>
      <c r="K4397" t="s">
        <v>106</v>
      </c>
      <c r="L4397">
        <v>3</v>
      </c>
      <c r="M4397">
        <v>1</v>
      </c>
      <c r="N4397">
        <v>3</v>
      </c>
      <c r="O4397" s="6">
        <v>0</v>
      </c>
      <c r="P4397" t="s">
        <v>107</v>
      </c>
      <c r="Q4397" t="s">
        <v>106</v>
      </c>
      <c r="R4397">
        <f>IF(F4397="Monthly",2,0)
+IF(E4397&lt;=6,2,0)
+IF(N4397&lt;=2,2,0)
+IF(L4397&gt;=4,2,0)
+IF(M4397&gt;=2,1,0)
+IF(H4397&gt;=_xlfn.PERCENTILE.INC($H$2:$H$10001,0.75),1,0)</f>
        <v>2</v>
      </c>
      <c r="S4397" t="str">
        <f>IF(R4397&gt;=7,"High",IF(R4397&gt;=4,"Medium","Low"))</f>
        <v>Low</v>
      </c>
    </row>
    <row r="4398" spans="1:19">
      <c r="A4398" t="s">
        <v>4523</v>
      </c>
      <c r="B4398">
        <v>20</v>
      </c>
      <c r="C4398" t="s">
        <v>101</v>
      </c>
      <c r="D4398" t="s">
        <v>126</v>
      </c>
      <c r="E4398">
        <v>42</v>
      </c>
      <c r="F4398" t="s">
        <v>103</v>
      </c>
      <c r="G4398" t="s">
        <v>129</v>
      </c>
      <c r="H4398" s="5">
        <v>1050</v>
      </c>
      <c r="I4398" s="5">
        <v>44806.29</v>
      </c>
      <c r="J4398" t="s">
        <v>115</v>
      </c>
      <c r="K4398" t="s">
        <v>106</v>
      </c>
      <c r="L4398">
        <v>1</v>
      </c>
      <c r="M4398">
        <v>0</v>
      </c>
      <c r="N4398">
        <v>5</v>
      </c>
      <c r="O4398" s="6">
        <v>0</v>
      </c>
      <c r="P4398" t="s">
        <v>107</v>
      </c>
      <c r="Q4398" t="s">
        <v>106</v>
      </c>
      <c r="R4398">
        <f>IF(F4398="Monthly",2,0)
+IF(E4398&lt;=6,2,0)
+IF(N4398&lt;=2,2,0)
+IF(L4398&gt;=4,2,0)
+IF(M4398&gt;=2,1,0)
+IF(H4398&gt;=_xlfn.PERCENTILE.INC($H$2:$H$10001,0.75),1,0)</f>
        <v>3</v>
      </c>
      <c r="S4398" t="str">
        <f>IF(R4398&gt;=7,"High",IF(R4398&gt;=4,"Medium","Low"))</f>
        <v>Low</v>
      </c>
    </row>
    <row r="4399" spans="1:19">
      <c r="A4399" t="s">
        <v>4524</v>
      </c>
      <c r="B4399">
        <v>47</v>
      </c>
      <c r="C4399" t="s">
        <v>101</v>
      </c>
      <c r="D4399" t="s">
        <v>133</v>
      </c>
      <c r="E4399">
        <v>38</v>
      </c>
      <c r="F4399" t="s">
        <v>121</v>
      </c>
      <c r="G4399" t="s">
        <v>104</v>
      </c>
      <c r="H4399" s="5">
        <v>488</v>
      </c>
      <c r="I4399" s="5">
        <v>16076.72</v>
      </c>
      <c r="J4399" t="s">
        <v>105</v>
      </c>
      <c r="K4399" t="s">
        <v>106</v>
      </c>
      <c r="L4399">
        <v>0</v>
      </c>
      <c r="M4399">
        <v>0</v>
      </c>
      <c r="N4399">
        <v>5</v>
      </c>
      <c r="O4399" s="6">
        <v>15</v>
      </c>
      <c r="P4399" t="s">
        <v>107</v>
      </c>
      <c r="Q4399" t="s">
        <v>107</v>
      </c>
      <c r="R4399">
        <f>IF(F4399="Monthly",2,0)
+IF(E4399&lt;=6,2,0)
+IF(N4399&lt;=2,2,0)
+IF(L4399&gt;=4,2,0)
+IF(M4399&gt;=2,1,0)
+IF(H4399&gt;=_xlfn.PERCENTILE.INC($H$2:$H$10001,0.75),1,0)</f>
        <v>0</v>
      </c>
      <c r="S4399" t="str">
        <f>IF(R4399&gt;=7,"High",IF(R4399&gt;=4,"Medium","Low"))</f>
        <v>Low</v>
      </c>
    </row>
    <row r="4400" spans="1:19">
      <c r="A4400" t="s">
        <v>4525</v>
      </c>
      <c r="B4400">
        <v>42</v>
      </c>
      <c r="C4400" t="s">
        <v>101</v>
      </c>
      <c r="D4400" t="s">
        <v>102</v>
      </c>
      <c r="E4400">
        <v>13</v>
      </c>
      <c r="F4400" t="s">
        <v>109</v>
      </c>
      <c r="G4400" t="s">
        <v>110</v>
      </c>
      <c r="H4400" s="5">
        <v>756</v>
      </c>
      <c r="I4400" s="5">
        <v>8868.6299999999992</v>
      </c>
      <c r="J4400" t="s">
        <v>140</v>
      </c>
      <c r="K4400" t="s">
        <v>106</v>
      </c>
      <c r="L4400">
        <v>0</v>
      </c>
      <c r="M4400">
        <v>0</v>
      </c>
      <c r="N4400">
        <v>5</v>
      </c>
      <c r="O4400" s="6">
        <v>10</v>
      </c>
      <c r="P4400" t="s">
        <v>106</v>
      </c>
      <c r="Q4400" t="s">
        <v>107</v>
      </c>
      <c r="R4400">
        <f>IF(F4400="Monthly",2,0)
+IF(E4400&lt;=6,2,0)
+IF(N4400&lt;=2,2,0)
+IF(L4400&gt;=4,2,0)
+IF(M4400&gt;=2,1,0)
+IF(H4400&gt;=_xlfn.PERCENTILE.INC($H$2:$H$10001,0.75),1,0)</f>
        <v>0</v>
      </c>
      <c r="S4400" t="str">
        <f>IF(R4400&gt;=7,"High",IF(R4400&gt;=4,"Medium","Low"))</f>
        <v>Low</v>
      </c>
    </row>
    <row r="4401" spans="1:19">
      <c r="A4401" t="s">
        <v>4526</v>
      </c>
      <c r="B4401">
        <v>39</v>
      </c>
      <c r="C4401" t="s">
        <v>101</v>
      </c>
      <c r="D4401" t="s">
        <v>102</v>
      </c>
      <c r="E4401">
        <v>13</v>
      </c>
      <c r="F4401" t="s">
        <v>103</v>
      </c>
      <c r="G4401" t="s">
        <v>104</v>
      </c>
      <c r="H4401" s="5">
        <v>517</v>
      </c>
      <c r="I4401" s="5">
        <v>6551.58</v>
      </c>
      <c r="J4401" t="s">
        <v>140</v>
      </c>
      <c r="K4401" t="s">
        <v>106</v>
      </c>
      <c r="L4401">
        <v>0</v>
      </c>
      <c r="M4401">
        <v>0</v>
      </c>
      <c r="N4401">
        <v>5</v>
      </c>
      <c r="O4401" s="6">
        <v>0</v>
      </c>
      <c r="P4401" t="s">
        <v>106</v>
      </c>
      <c r="Q4401" t="s">
        <v>107</v>
      </c>
      <c r="R4401">
        <f>IF(F4401="Monthly",2,0)
+IF(E4401&lt;=6,2,0)
+IF(N4401&lt;=2,2,0)
+IF(L4401&gt;=4,2,0)
+IF(M4401&gt;=2,1,0)
+IF(H4401&gt;=_xlfn.PERCENTILE.INC($H$2:$H$10001,0.75),1,0)</f>
        <v>2</v>
      </c>
      <c r="S4401" t="str">
        <f>IF(R4401&gt;=7,"High",IF(R4401&gt;=4,"Medium","Low"))</f>
        <v>Low</v>
      </c>
    </row>
    <row r="4402" spans="1:19">
      <c r="A4402" t="s">
        <v>4527</v>
      </c>
      <c r="B4402">
        <v>20</v>
      </c>
      <c r="C4402" t="s">
        <v>112</v>
      </c>
      <c r="D4402" t="s">
        <v>133</v>
      </c>
      <c r="E4402">
        <v>9</v>
      </c>
      <c r="F4402" t="s">
        <v>103</v>
      </c>
      <c r="G4402" t="s">
        <v>110</v>
      </c>
      <c r="H4402" s="5">
        <v>652</v>
      </c>
      <c r="I4402" s="5">
        <v>5997.81</v>
      </c>
      <c r="J4402" t="s">
        <v>117</v>
      </c>
      <c r="K4402" t="s">
        <v>106</v>
      </c>
      <c r="L4402">
        <v>0</v>
      </c>
      <c r="M4402">
        <v>0</v>
      </c>
      <c r="N4402">
        <v>4</v>
      </c>
      <c r="O4402" s="6">
        <v>0</v>
      </c>
      <c r="P4402" t="s">
        <v>107</v>
      </c>
      <c r="Q4402" t="s">
        <v>107</v>
      </c>
      <c r="R4402">
        <f>IF(F4402="Monthly",2,0)
+IF(E4402&lt;=6,2,0)
+IF(N4402&lt;=2,2,0)
+IF(L4402&gt;=4,2,0)
+IF(M4402&gt;=2,1,0)
+IF(H4402&gt;=_xlfn.PERCENTILE.INC($H$2:$H$10001,0.75),1,0)</f>
        <v>2</v>
      </c>
      <c r="S4402" t="str">
        <f>IF(R4402&gt;=7,"High",IF(R4402&gt;=4,"Medium","Low"))</f>
        <v>Low</v>
      </c>
    </row>
    <row r="4403" spans="1:19">
      <c r="A4403" t="s">
        <v>4528</v>
      </c>
      <c r="B4403">
        <v>50</v>
      </c>
      <c r="C4403" t="s">
        <v>112</v>
      </c>
      <c r="D4403" t="s">
        <v>119</v>
      </c>
      <c r="E4403">
        <v>32</v>
      </c>
      <c r="F4403" t="s">
        <v>109</v>
      </c>
      <c r="G4403" t="s">
        <v>110</v>
      </c>
      <c r="H4403" s="5">
        <v>779</v>
      </c>
      <c r="I4403" s="5">
        <v>23378.77</v>
      </c>
      <c r="J4403" t="s">
        <v>134</v>
      </c>
      <c r="K4403" t="s">
        <v>107</v>
      </c>
      <c r="L4403">
        <v>2</v>
      </c>
      <c r="M4403">
        <v>0</v>
      </c>
      <c r="N4403">
        <v>5</v>
      </c>
      <c r="O4403" s="6">
        <v>5</v>
      </c>
      <c r="P4403" t="s">
        <v>107</v>
      </c>
      <c r="Q4403" t="s">
        <v>106</v>
      </c>
      <c r="R4403">
        <f>IF(F4403="Monthly",2,0)
+IF(E4403&lt;=6,2,0)
+IF(N4403&lt;=2,2,0)
+IF(L4403&gt;=4,2,0)
+IF(M4403&gt;=2,1,0)
+IF(H4403&gt;=_xlfn.PERCENTILE.INC($H$2:$H$10001,0.75),1,0)</f>
        <v>0</v>
      </c>
      <c r="S4403" t="str">
        <f>IF(R4403&gt;=7,"High",IF(R4403&gt;=4,"Medium","Low"))</f>
        <v>Low</v>
      </c>
    </row>
    <row r="4404" spans="1:19">
      <c r="A4404" t="s">
        <v>4529</v>
      </c>
      <c r="B4404">
        <v>33</v>
      </c>
      <c r="C4404" t="s">
        <v>101</v>
      </c>
      <c r="D4404" t="s">
        <v>126</v>
      </c>
      <c r="E4404">
        <v>30</v>
      </c>
      <c r="F4404" t="s">
        <v>103</v>
      </c>
      <c r="G4404" t="s">
        <v>104</v>
      </c>
      <c r="H4404" s="5">
        <v>493</v>
      </c>
      <c r="I4404" s="5">
        <v>14740.85</v>
      </c>
      <c r="J4404" t="s">
        <v>117</v>
      </c>
      <c r="K4404" t="s">
        <v>106</v>
      </c>
      <c r="L4404">
        <v>3</v>
      </c>
      <c r="M4404">
        <v>2</v>
      </c>
      <c r="N4404">
        <v>3</v>
      </c>
      <c r="O4404" s="6">
        <v>0</v>
      </c>
      <c r="P4404" t="s">
        <v>107</v>
      </c>
      <c r="Q4404" t="s">
        <v>107</v>
      </c>
      <c r="R4404">
        <f>IF(F4404="Monthly",2,0)
+IF(E4404&lt;=6,2,0)
+IF(N4404&lt;=2,2,0)
+IF(L4404&gt;=4,2,0)
+IF(M4404&gt;=2,1,0)
+IF(H4404&gt;=_xlfn.PERCENTILE.INC($H$2:$H$10001,0.75),1,0)</f>
        <v>3</v>
      </c>
      <c r="S4404" t="str">
        <f>IF(R4404&gt;=7,"High",IF(R4404&gt;=4,"Medium","Low"))</f>
        <v>Low</v>
      </c>
    </row>
    <row r="4405" spans="1:19">
      <c r="A4405" t="s">
        <v>4530</v>
      </c>
      <c r="B4405">
        <v>36</v>
      </c>
      <c r="C4405" t="s">
        <v>112</v>
      </c>
      <c r="D4405" t="s">
        <v>126</v>
      </c>
      <c r="E4405">
        <v>21</v>
      </c>
      <c r="F4405" t="s">
        <v>109</v>
      </c>
      <c r="G4405" t="s">
        <v>104</v>
      </c>
      <c r="H4405" s="5">
        <v>550</v>
      </c>
      <c r="I4405" s="5">
        <v>11220.05</v>
      </c>
      <c r="J4405" t="s">
        <v>105</v>
      </c>
      <c r="K4405" t="s">
        <v>107</v>
      </c>
      <c r="L4405">
        <v>0</v>
      </c>
      <c r="M4405">
        <v>0</v>
      </c>
      <c r="N4405">
        <v>5</v>
      </c>
      <c r="O4405" s="6">
        <v>0</v>
      </c>
      <c r="P4405" t="s">
        <v>107</v>
      </c>
      <c r="Q4405" t="s">
        <v>107</v>
      </c>
      <c r="R4405">
        <f>IF(F4405="Monthly",2,0)
+IF(E4405&lt;=6,2,0)
+IF(N4405&lt;=2,2,0)
+IF(L4405&gt;=4,2,0)
+IF(M4405&gt;=2,1,0)
+IF(H4405&gt;=_xlfn.PERCENTILE.INC($H$2:$H$10001,0.75),1,0)</f>
        <v>0</v>
      </c>
      <c r="S4405" t="str">
        <f>IF(R4405&gt;=7,"High",IF(R4405&gt;=4,"Medium","Low"))</f>
        <v>Low</v>
      </c>
    </row>
    <row r="4406" spans="1:19">
      <c r="A4406" t="s">
        <v>4531</v>
      </c>
      <c r="B4406">
        <v>27</v>
      </c>
      <c r="C4406" t="s">
        <v>112</v>
      </c>
      <c r="D4406" t="s">
        <v>126</v>
      </c>
      <c r="E4406">
        <v>31</v>
      </c>
      <c r="F4406" t="s">
        <v>109</v>
      </c>
      <c r="G4406" t="s">
        <v>129</v>
      </c>
      <c r="H4406" s="5">
        <v>1077</v>
      </c>
      <c r="I4406" s="5">
        <v>31342.240000000002</v>
      </c>
      <c r="J4406" t="s">
        <v>117</v>
      </c>
      <c r="K4406" t="s">
        <v>106</v>
      </c>
      <c r="L4406">
        <v>4</v>
      </c>
      <c r="M4406">
        <v>0</v>
      </c>
      <c r="N4406">
        <v>5</v>
      </c>
      <c r="O4406" s="6">
        <v>5</v>
      </c>
      <c r="P4406" t="s">
        <v>107</v>
      </c>
      <c r="Q4406" t="s">
        <v>107</v>
      </c>
      <c r="R4406">
        <f>IF(F4406="Monthly",2,0)
+IF(E4406&lt;=6,2,0)
+IF(N4406&lt;=2,2,0)
+IF(L4406&gt;=4,2,0)
+IF(M4406&gt;=2,1,0)
+IF(H4406&gt;=_xlfn.PERCENTILE.INC($H$2:$H$10001,0.75),1,0)</f>
        <v>3</v>
      </c>
      <c r="S4406" t="str">
        <f>IF(R4406&gt;=7,"High",IF(R4406&gt;=4,"Medium","Low"))</f>
        <v>Low</v>
      </c>
    </row>
    <row r="4407" spans="1:19">
      <c r="A4407" t="s">
        <v>4532</v>
      </c>
      <c r="B4407">
        <v>40</v>
      </c>
      <c r="C4407" t="s">
        <v>112</v>
      </c>
      <c r="D4407" t="s">
        <v>131</v>
      </c>
      <c r="E4407">
        <v>53</v>
      </c>
      <c r="F4407" t="s">
        <v>103</v>
      </c>
      <c r="G4407" t="s">
        <v>110</v>
      </c>
      <c r="H4407" s="5">
        <v>741</v>
      </c>
      <c r="I4407" s="5">
        <v>40363.39</v>
      </c>
      <c r="J4407" t="s">
        <v>134</v>
      </c>
      <c r="K4407" t="s">
        <v>106</v>
      </c>
      <c r="L4407">
        <v>0</v>
      </c>
      <c r="M4407">
        <v>0</v>
      </c>
      <c r="N4407">
        <v>5</v>
      </c>
      <c r="O4407" s="6">
        <v>0</v>
      </c>
      <c r="P4407" t="s">
        <v>107</v>
      </c>
      <c r="Q4407" t="s">
        <v>107</v>
      </c>
      <c r="R4407">
        <f>IF(F4407="Monthly",2,0)
+IF(E4407&lt;=6,2,0)
+IF(N4407&lt;=2,2,0)
+IF(L4407&gt;=4,2,0)
+IF(M4407&gt;=2,1,0)
+IF(H4407&gt;=_xlfn.PERCENTILE.INC($H$2:$H$10001,0.75),1,0)</f>
        <v>2</v>
      </c>
      <c r="S4407" t="str">
        <f>IF(R4407&gt;=7,"High",IF(R4407&gt;=4,"Medium","Low"))</f>
        <v>Low</v>
      </c>
    </row>
    <row r="4408" spans="1:19">
      <c r="A4408" t="s">
        <v>4533</v>
      </c>
      <c r="B4408">
        <v>18</v>
      </c>
      <c r="C4408" t="s">
        <v>112</v>
      </c>
      <c r="D4408" t="s">
        <v>133</v>
      </c>
      <c r="E4408">
        <v>11</v>
      </c>
      <c r="F4408" t="s">
        <v>109</v>
      </c>
      <c r="G4408" t="s">
        <v>104</v>
      </c>
      <c r="H4408" s="5">
        <v>517</v>
      </c>
      <c r="I4408" s="5">
        <v>5500.48</v>
      </c>
      <c r="J4408" t="s">
        <v>105</v>
      </c>
      <c r="K4408" t="s">
        <v>106</v>
      </c>
      <c r="L4408">
        <v>0</v>
      </c>
      <c r="M4408">
        <v>0</v>
      </c>
      <c r="N4408">
        <v>5</v>
      </c>
      <c r="O4408" s="6">
        <v>5</v>
      </c>
      <c r="P4408" t="s">
        <v>107</v>
      </c>
      <c r="Q4408" t="s">
        <v>106</v>
      </c>
      <c r="R4408">
        <f>IF(F4408="Monthly",2,0)
+IF(E4408&lt;=6,2,0)
+IF(N4408&lt;=2,2,0)
+IF(L4408&gt;=4,2,0)
+IF(M4408&gt;=2,1,0)
+IF(H4408&gt;=_xlfn.PERCENTILE.INC($H$2:$H$10001,0.75),1,0)</f>
        <v>0</v>
      </c>
      <c r="S4408" t="str">
        <f>IF(R4408&gt;=7,"High",IF(R4408&gt;=4,"Medium","Low"))</f>
        <v>Low</v>
      </c>
    </row>
    <row r="4409" spans="1:19">
      <c r="A4409" t="s">
        <v>4534</v>
      </c>
      <c r="B4409">
        <v>32</v>
      </c>
      <c r="C4409" t="s">
        <v>101</v>
      </c>
      <c r="D4409" t="s">
        <v>126</v>
      </c>
      <c r="E4409">
        <v>38</v>
      </c>
      <c r="F4409" t="s">
        <v>103</v>
      </c>
      <c r="G4409" t="s">
        <v>110</v>
      </c>
      <c r="H4409" s="5">
        <v>658</v>
      </c>
      <c r="I4409" s="5">
        <v>24588.67</v>
      </c>
      <c r="J4409" t="s">
        <v>105</v>
      </c>
      <c r="K4409" t="s">
        <v>106</v>
      </c>
      <c r="L4409">
        <v>1</v>
      </c>
      <c r="M4409">
        <v>0</v>
      </c>
      <c r="N4409">
        <v>3</v>
      </c>
      <c r="O4409" s="6">
        <v>0</v>
      </c>
      <c r="P4409" t="s">
        <v>107</v>
      </c>
      <c r="Q4409" t="s">
        <v>107</v>
      </c>
      <c r="R4409">
        <f>IF(F4409="Monthly",2,0)
+IF(E4409&lt;=6,2,0)
+IF(N4409&lt;=2,2,0)
+IF(L4409&gt;=4,2,0)
+IF(M4409&gt;=2,1,0)
+IF(H4409&gt;=_xlfn.PERCENTILE.INC($H$2:$H$10001,0.75),1,0)</f>
        <v>2</v>
      </c>
      <c r="S4409" t="str">
        <f>IF(R4409&gt;=7,"High",IF(R4409&gt;=4,"Medium","Low"))</f>
        <v>Low</v>
      </c>
    </row>
    <row r="4410" spans="1:19">
      <c r="A4410" t="s">
        <v>4535</v>
      </c>
      <c r="B4410">
        <v>32</v>
      </c>
      <c r="C4410" t="s">
        <v>101</v>
      </c>
      <c r="D4410" t="s">
        <v>159</v>
      </c>
      <c r="E4410">
        <v>10</v>
      </c>
      <c r="F4410" t="s">
        <v>109</v>
      </c>
      <c r="G4410" t="s">
        <v>129</v>
      </c>
      <c r="H4410" s="5">
        <v>998</v>
      </c>
      <c r="I4410" s="5">
        <v>10088.74</v>
      </c>
      <c r="J4410" t="s">
        <v>117</v>
      </c>
      <c r="K4410" t="s">
        <v>106</v>
      </c>
      <c r="L4410">
        <v>0</v>
      </c>
      <c r="M4410">
        <v>0</v>
      </c>
      <c r="N4410">
        <v>5</v>
      </c>
      <c r="O4410" s="6">
        <v>0</v>
      </c>
      <c r="P4410" t="s">
        <v>107</v>
      </c>
      <c r="Q4410" t="s">
        <v>107</v>
      </c>
      <c r="R4410">
        <f>IF(F4410="Monthly",2,0)
+IF(E4410&lt;=6,2,0)
+IF(N4410&lt;=2,2,0)
+IF(L4410&gt;=4,2,0)
+IF(M4410&gt;=2,1,0)
+IF(H4410&gt;=_xlfn.PERCENTILE.INC($H$2:$H$10001,0.75),1,0)</f>
        <v>1</v>
      </c>
      <c r="S4410" t="str">
        <f>IF(R4410&gt;=7,"High",IF(R4410&gt;=4,"Medium","Low"))</f>
        <v>Low</v>
      </c>
    </row>
    <row r="4411" spans="1:19">
      <c r="A4411" t="s">
        <v>4536</v>
      </c>
      <c r="B4411">
        <v>37</v>
      </c>
      <c r="C4411" t="s">
        <v>101</v>
      </c>
      <c r="D4411" t="s">
        <v>126</v>
      </c>
      <c r="E4411">
        <v>14</v>
      </c>
      <c r="F4411" t="s">
        <v>109</v>
      </c>
      <c r="G4411" t="s">
        <v>110</v>
      </c>
      <c r="H4411" s="5">
        <v>750</v>
      </c>
      <c r="I4411" s="5">
        <v>9683.19</v>
      </c>
      <c r="J4411" t="s">
        <v>105</v>
      </c>
      <c r="K4411" t="s">
        <v>106</v>
      </c>
      <c r="L4411">
        <v>2</v>
      </c>
      <c r="M4411">
        <v>1</v>
      </c>
      <c r="N4411">
        <v>3</v>
      </c>
      <c r="O4411" s="6">
        <v>10</v>
      </c>
      <c r="P4411" t="s">
        <v>107</v>
      </c>
      <c r="Q4411" t="s">
        <v>106</v>
      </c>
      <c r="R4411">
        <f>IF(F4411="Monthly",2,0)
+IF(E4411&lt;=6,2,0)
+IF(N4411&lt;=2,2,0)
+IF(L4411&gt;=4,2,0)
+IF(M4411&gt;=2,1,0)
+IF(H4411&gt;=_xlfn.PERCENTILE.INC($H$2:$H$10001,0.75),1,0)</f>
        <v>0</v>
      </c>
      <c r="S4411" t="str">
        <f>IF(R4411&gt;=7,"High",IF(R4411&gt;=4,"Medium","Low"))</f>
        <v>Low</v>
      </c>
    </row>
    <row r="4412" spans="1:19">
      <c r="A4412" t="s">
        <v>4537</v>
      </c>
      <c r="B4412">
        <v>43</v>
      </c>
      <c r="C4412" t="s">
        <v>112</v>
      </c>
      <c r="D4412" t="s">
        <v>126</v>
      </c>
      <c r="E4412">
        <v>59</v>
      </c>
      <c r="F4412" t="s">
        <v>103</v>
      </c>
      <c r="G4412" t="s">
        <v>104</v>
      </c>
      <c r="H4412" s="5">
        <v>490</v>
      </c>
      <c r="I4412" s="5">
        <v>28203.040000000001</v>
      </c>
      <c r="J4412" t="s">
        <v>134</v>
      </c>
      <c r="K4412" t="s">
        <v>106</v>
      </c>
      <c r="L4412">
        <v>1</v>
      </c>
      <c r="M4412">
        <v>0</v>
      </c>
      <c r="N4412">
        <v>5</v>
      </c>
      <c r="O4412" s="6">
        <v>0</v>
      </c>
      <c r="P4412" t="s">
        <v>107</v>
      </c>
      <c r="Q4412" t="s">
        <v>107</v>
      </c>
      <c r="R4412">
        <f>IF(F4412="Monthly",2,0)
+IF(E4412&lt;=6,2,0)
+IF(N4412&lt;=2,2,0)
+IF(L4412&gt;=4,2,0)
+IF(M4412&gt;=2,1,0)
+IF(H4412&gt;=_xlfn.PERCENTILE.INC($H$2:$H$10001,0.75),1,0)</f>
        <v>2</v>
      </c>
      <c r="S4412" t="str">
        <f>IF(R4412&gt;=7,"High",IF(R4412&gt;=4,"Medium","Low"))</f>
        <v>Low</v>
      </c>
    </row>
    <row r="4413" spans="1:19">
      <c r="A4413" t="s">
        <v>4538</v>
      </c>
      <c r="B4413">
        <v>54</v>
      </c>
      <c r="C4413" t="s">
        <v>101</v>
      </c>
      <c r="D4413" t="s">
        <v>102</v>
      </c>
      <c r="E4413">
        <v>52</v>
      </c>
      <c r="F4413" t="s">
        <v>121</v>
      </c>
      <c r="G4413" t="s">
        <v>129</v>
      </c>
      <c r="H4413" s="5">
        <v>1019</v>
      </c>
      <c r="I4413" s="5">
        <v>48035.08</v>
      </c>
      <c r="J4413" t="s">
        <v>134</v>
      </c>
      <c r="K4413" t="s">
        <v>106</v>
      </c>
      <c r="L4413">
        <v>1</v>
      </c>
      <c r="M4413">
        <v>0</v>
      </c>
      <c r="N4413">
        <v>5</v>
      </c>
      <c r="O4413" s="6">
        <v>10</v>
      </c>
      <c r="P4413" t="s">
        <v>107</v>
      </c>
      <c r="Q4413" t="s">
        <v>107</v>
      </c>
      <c r="R4413">
        <f>IF(F4413="Monthly",2,0)
+IF(E4413&lt;=6,2,0)
+IF(N4413&lt;=2,2,0)
+IF(L4413&gt;=4,2,0)
+IF(M4413&gt;=2,1,0)
+IF(H4413&gt;=_xlfn.PERCENTILE.INC($H$2:$H$10001,0.75),1,0)</f>
        <v>1</v>
      </c>
      <c r="S4413" t="str">
        <f>IF(R4413&gt;=7,"High",IF(R4413&gt;=4,"Medium","Low"))</f>
        <v>Low</v>
      </c>
    </row>
    <row r="4414" spans="1:19">
      <c r="A4414" t="s">
        <v>4539</v>
      </c>
      <c r="B4414">
        <v>37</v>
      </c>
      <c r="C4414" t="s">
        <v>101</v>
      </c>
      <c r="D4414" t="s">
        <v>119</v>
      </c>
      <c r="E4414">
        <v>6</v>
      </c>
      <c r="F4414" t="s">
        <v>103</v>
      </c>
      <c r="G4414" t="s">
        <v>104</v>
      </c>
      <c r="H4414" s="5">
        <v>461</v>
      </c>
      <c r="I4414" s="5">
        <v>2629.11</v>
      </c>
      <c r="J4414" t="s">
        <v>134</v>
      </c>
      <c r="K4414" t="s">
        <v>107</v>
      </c>
      <c r="L4414">
        <v>0</v>
      </c>
      <c r="M4414">
        <v>0</v>
      </c>
      <c r="N4414">
        <v>4</v>
      </c>
      <c r="O4414" s="6">
        <v>5</v>
      </c>
      <c r="P4414" t="s">
        <v>107</v>
      </c>
      <c r="Q4414" t="s">
        <v>107</v>
      </c>
      <c r="R4414">
        <f>IF(F4414="Monthly",2,0)
+IF(E4414&lt;=6,2,0)
+IF(N4414&lt;=2,2,0)
+IF(L4414&gt;=4,2,0)
+IF(M4414&gt;=2,1,0)
+IF(H4414&gt;=_xlfn.PERCENTILE.INC($H$2:$H$10001,0.75),1,0)</f>
        <v>4</v>
      </c>
      <c r="S4414" t="str">
        <f>IF(R4414&gt;=7,"High",IF(R4414&gt;=4,"Medium","Low"))</f>
        <v>Medium</v>
      </c>
    </row>
    <row r="4415" spans="1:19">
      <c r="A4415" t="s">
        <v>4540</v>
      </c>
      <c r="B4415">
        <v>36</v>
      </c>
      <c r="C4415" t="s">
        <v>101</v>
      </c>
      <c r="D4415" t="s">
        <v>133</v>
      </c>
      <c r="E4415">
        <v>22</v>
      </c>
      <c r="F4415" t="s">
        <v>103</v>
      </c>
      <c r="G4415" t="s">
        <v>104</v>
      </c>
      <c r="H4415" s="5">
        <v>418</v>
      </c>
      <c r="I4415" s="5">
        <v>9205.5499999999993</v>
      </c>
      <c r="J4415" t="s">
        <v>134</v>
      </c>
      <c r="K4415" t="s">
        <v>106</v>
      </c>
      <c r="L4415">
        <v>1</v>
      </c>
      <c r="M4415">
        <v>0</v>
      </c>
      <c r="N4415">
        <v>4</v>
      </c>
      <c r="O4415" s="6">
        <v>0</v>
      </c>
      <c r="P4415" t="s">
        <v>106</v>
      </c>
      <c r="Q4415" t="s">
        <v>107</v>
      </c>
      <c r="R4415">
        <f>IF(F4415="Monthly",2,0)
+IF(E4415&lt;=6,2,0)
+IF(N4415&lt;=2,2,0)
+IF(L4415&gt;=4,2,0)
+IF(M4415&gt;=2,1,0)
+IF(H4415&gt;=_xlfn.PERCENTILE.INC($H$2:$H$10001,0.75),1,0)</f>
        <v>2</v>
      </c>
      <c r="S4415" t="str">
        <f>IF(R4415&gt;=7,"High",IF(R4415&gt;=4,"Medium","Low"))</f>
        <v>Low</v>
      </c>
    </row>
    <row r="4416" spans="1:19">
      <c r="A4416" t="s">
        <v>4541</v>
      </c>
      <c r="B4416">
        <v>18</v>
      </c>
      <c r="C4416" t="s">
        <v>101</v>
      </c>
      <c r="D4416" t="s">
        <v>102</v>
      </c>
      <c r="E4416">
        <v>17</v>
      </c>
      <c r="F4416" t="s">
        <v>109</v>
      </c>
      <c r="G4416" t="s">
        <v>110</v>
      </c>
      <c r="H4416" s="5">
        <v>691</v>
      </c>
      <c r="I4416" s="5">
        <v>11923.61</v>
      </c>
      <c r="J4416" t="s">
        <v>115</v>
      </c>
      <c r="K4416" t="s">
        <v>107</v>
      </c>
      <c r="L4416">
        <v>1</v>
      </c>
      <c r="M4416">
        <v>0</v>
      </c>
      <c r="N4416">
        <v>5</v>
      </c>
      <c r="O4416" s="6">
        <v>0</v>
      </c>
      <c r="P4416" t="s">
        <v>106</v>
      </c>
      <c r="Q4416" t="s">
        <v>107</v>
      </c>
      <c r="R4416">
        <f>IF(F4416="Monthly",2,0)
+IF(E4416&lt;=6,2,0)
+IF(N4416&lt;=2,2,0)
+IF(L4416&gt;=4,2,0)
+IF(M4416&gt;=2,1,0)
+IF(H4416&gt;=_xlfn.PERCENTILE.INC($H$2:$H$10001,0.75),1,0)</f>
        <v>0</v>
      </c>
      <c r="S4416" t="str">
        <f>IF(R4416&gt;=7,"High",IF(R4416&gt;=4,"Medium","Low"))</f>
        <v>Low</v>
      </c>
    </row>
    <row r="4417" spans="1:19">
      <c r="A4417" t="s">
        <v>4542</v>
      </c>
      <c r="B4417">
        <v>46</v>
      </c>
      <c r="C4417" t="s">
        <v>101</v>
      </c>
      <c r="D4417" t="s">
        <v>102</v>
      </c>
      <c r="E4417">
        <v>62</v>
      </c>
      <c r="F4417" t="s">
        <v>121</v>
      </c>
      <c r="G4417" t="s">
        <v>129</v>
      </c>
      <c r="H4417" s="5">
        <v>1097</v>
      </c>
      <c r="I4417" s="5">
        <v>61893.74</v>
      </c>
      <c r="J4417" t="s">
        <v>117</v>
      </c>
      <c r="K4417" t="s">
        <v>106</v>
      </c>
      <c r="L4417">
        <v>1</v>
      </c>
      <c r="M4417">
        <v>0</v>
      </c>
      <c r="N4417">
        <v>5</v>
      </c>
      <c r="O4417" s="6">
        <v>10</v>
      </c>
      <c r="P4417" t="s">
        <v>106</v>
      </c>
      <c r="Q4417" t="s">
        <v>107</v>
      </c>
      <c r="R4417">
        <f>IF(F4417="Monthly",2,0)
+IF(E4417&lt;=6,2,0)
+IF(N4417&lt;=2,2,0)
+IF(L4417&gt;=4,2,0)
+IF(M4417&gt;=2,1,0)
+IF(H4417&gt;=_xlfn.PERCENTILE.INC($H$2:$H$10001,0.75),1,0)</f>
        <v>1</v>
      </c>
      <c r="S4417" t="str">
        <f>IF(R4417&gt;=7,"High",IF(R4417&gt;=4,"Medium","Low"))</f>
        <v>Low</v>
      </c>
    </row>
    <row r="4418" spans="1:19">
      <c r="A4418" t="s">
        <v>4543</v>
      </c>
      <c r="B4418">
        <v>26</v>
      </c>
      <c r="C4418" t="s">
        <v>112</v>
      </c>
      <c r="D4418" t="s">
        <v>126</v>
      </c>
      <c r="E4418">
        <v>38</v>
      </c>
      <c r="F4418" t="s">
        <v>109</v>
      </c>
      <c r="G4418" t="s">
        <v>110</v>
      </c>
      <c r="H4418" s="5">
        <v>739</v>
      </c>
      <c r="I4418" s="5">
        <v>28417.45</v>
      </c>
      <c r="J4418" t="s">
        <v>115</v>
      </c>
      <c r="K4418" t="s">
        <v>106</v>
      </c>
      <c r="L4418">
        <v>4</v>
      </c>
      <c r="M4418">
        <v>1</v>
      </c>
      <c r="N4418">
        <v>4</v>
      </c>
      <c r="O4418" s="6">
        <v>0</v>
      </c>
      <c r="P4418" t="s">
        <v>106</v>
      </c>
      <c r="Q4418" t="s">
        <v>106</v>
      </c>
      <c r="R4418">
        <f>IF(F4418="Monthly",2,0)
+IF(E4418&lt;=6,2,0)
+IF(N4418&lt;=2,2,0)
+IF(L4418&gt;=4,2,0)
+IF(M4418&gt;=2,1,0)
+IF(H4418&gt;=_xlfn.PERCENTILE.INC($H$2:$H$10001,0.75),1,0)</f>
        <v>2</v>
      </c>
      <c r="S4418" t="str">
        <f>IF(R4418&gt;=7,"High",IF(R4418&gt;=4,"Medium","Low"))</f>
        <v>Low</v>
      </c>
    </row>
    <row r="4419" spans="1:19">
      <c r="A4419" t="s">
        <v>4544</v>
      </c>
      <c r="B4419">
        <v>32</v>
      </c>
      <c r="C4419" t="s">
        <v>112</v>
      </c>
      <c r="D4419" t="s">
        <v>131</v>
      </c>
      <c r="E4419">
        <v>27</v>
      </c>
      <c r="F4419" t="s">
        <v>103</v>
      </c>
      <c r="G4419" t="s">
        <v>110</v>
      </c>
      <c r="H4419" s="5">
        <v>716</v>
      </c>
      <c r="I4419" s="5">
        <v>19325.38</v>
      </c>
      <c r="J4419" t="s">
        <v>134</v>
      </c>
      <c r="K4419" t="s">
        <v>106</v>
      </c>
      <c r="L4419">
        <v>0</v>
      </c>
      <c r="M4419">
        <v>0</v>
      </c>
      <c r="N4419">
        <v>5</v>
      </c>
      <c r="O4419" s="6">
        <v>0</v>
      </c>
      <c r="P4419" t="s">
        <v>106</v>
      </c>
      <c r="Q4419" t="s">
        <v>107</v>
      </c>
      <c r="R4419">
        <f>IF(F4419="Monthly",2,0)
+IF(E4419&lt;=6,2,0)
+IF(N4419&lt;=2,2,0)
+IF(L4419&gt;=4,2,0)
+IF(M4419&gt;=2,1,0)
+IF(H4419&gt;=_xlfn.PERCENTILE.INC($H$2:$H$10001,0.75),1,0)</f>
        <v>2</v>
      </c>
      <c r="S4419" t="str">
        <f>IF(R4419&gt;=7,"High",IF(R4419&gt;=4,"Medium","Low"))</f>
        <v>Low</v>
      </c>
    </row>
    <row r="4420" spans="1:19">
      <c r="A4420" t="s">
        <v>4545</v>
      </c>
      <c r="B4420">
        <v>19</v>
      </c>
      <c r="C4420" t="s">
        <v>112</v>
      </c>
      <c r="D4420" t="s">
        <v>133</v>
      </c>
      <c r="E4420">
        <v>8</v>
      </c>
      <c r="F4420" t="s">
        <v>103</v>
      </c>
      <c r="G4420" t="s">
        <v>104</v>
      </c>
      <c r="H4420" s="5">
        <v>513</v>
      </c>
      <c r="I4420" s="5">
        <v>4096.91</v>
      </c>
      <c r="J4420" t="s">
        <v>115</v>
      </c>
      <c r="K4420" t="s">
        <v>106</v>
      </c>
      <c r="L4420">
        <v>0</v>
      </c>
      <c r="M4420">
        <v>0</v>
      </c>
      <c r="N4420">
        <v>5</v>
      </c>
      <c r="O4420" s="6">
        <v>0</v>
      </c>
      <c r="P4420" t="s">
        <v>107</v>
      </c>
      <c r="Q4420" t="s">
        <v>107</v>
      </c>
      <c r="R4420">
        <f>IF(F4420="Monthly",2,0)
+IF(E4420&lt;=6,2,0)
+IF(N4420&lt;=2,2,0)
+IF(L4420&gt;=4,2,0)
+IF(M4420&gt;=2,1,0)
+IF(H4420&gt;=_xlfn.PERCENTILE.INC($H$2:$H$10001,0.75),1,0)</f>
        <v>2</v>
      </c>
      <c r="S4420" t="str">
        <f>IF(R4420&gt;=7,"High",IF(R4420&gt;=4,"Medium","Low"))</f>
        <v>Low</v>
      </c>
    </row>
    <row r="4421" spans="1:19">
      <c r="A4421" t="s">
        <v>4546</v>
      </c>
      <c r="B4421">
        <v>18</v>
      </c>
      <c r="C4421" t="s">
        <v>101</v>
      </c>
      <c r="D4421" t="s">
        <v>102</v>
      </c>
      <c r="E4421">
        <v>28</v>
      </c>
      <c r="F4421" t="s">
        <v>109</v>
      </c>
      <c r="G4421" t="s">
        <v>110</v>
      </c>
      <c r="H4421" s="5">
        <v>810</v>
      </c>
      <c r="I4421" s="5">
        <v>20906.099999999999</v>
      </c>
      <c r="J4421" t="s">
        <v>140</v>
      </c>
      <c r="K4421" t="s">
        <v>106</v>
      </c>
      <c r="L4421">
        <v>1</v>
      </c>
      <c r="M4421">
        <v>0</v>
      </c>
      <c r="N4421">
        <v>5</v>
      </c>
      <c r="O4421" s="6">
        <v>5</v>
      </c>
      <c r="P4421" t="s">
        <v>107</v>
      </c>
      <c r="Q4421" t="s">
        <v>107</v>
      </c>
      <c r="R4421">
        <f>IF(F4421="Monthly",2,0)
+IF(E4421&lt;=6,2,0)
+IF(N4421&lt;=2,2,0)
+IF(L4421&gt;=4,2,0)
+IF(M4421&gt;=2,1,0)
+IF(H4421&gt;=_xlfn.PERCENTILE.INC($H$2:$H$10001,0.75),1,0)</f>
        <v>1</v>
      </c>
      <c r="S4421" t="str">
        <f>IF(R4421&gt;=7,"High",IF(R4421&gt;=4,"Medium","Low"))</f>
        <v>Low</v>
      </c>
    </row>
    <row r="4422" spans="1:19">
      <c r="A4422" t="s">
        <v>4547</v>
      </c>
      <c r="B4422">
        <v>51</v>
      </c>
      <c r="C4422" t="s">
        <v>101</v>
      </c>
      <c r="D4422" t="s">
        <v>102</v>
      </c>
      <c r="E4422">
        <v>39</v>
      </c>
      <c r="F4422" t="s">
        <v>103</v>
      </c>
      <c r="G4422" t="s">
        <v>104</v>
      </c>
      <c r="H4422" s="5">
        <v>533</v>
      </c>
      <c r="I4422" s="5">
        <v>20452.419999999998</v>
      </c>
      <c r="J4422" t="s">
        <v>117</v>
      </c>
      <c r="K4422" t="s">
        <v>106</v>
      </c>
      <c r="L4422">
        <v>2</v>
      </c>
      <c r="M4422">
        <v>1</v>
      </c>
      <c r="N4422">
        <v>4</v>
      </c>
      <c r="O4422" s="6">
        <v>0</v>
      </c>
      <c r="P4422" t="s">
        <v>107</v>
      </c>
      <c r="Q4422" t="s">
        <v>107</v>
      </c>
      <c r="R4422">
        <f>IF(F4422="Monthly",2,0)
+IF(E4422&lt;=6,2,0)
+IF(N4422&lt;=2,2,0)
+IF(L4422&gt;=4,2,0)
+IF(M4422&gt;=2,1,0)
+IF(H4422&gt;=_xlfn.PERCENTILE.INC($H$2:$H$10001,0.75),1,0)</f>
        <v>2</v>
      </c>
      <c r="S4422" t="str">
        <f>IF(R4422&gt;=7,"High",IF(R4422&gt;=4,"Medium","Low"))</f>
        <v>Low</v>
      </c>
    </row>
    <row r="4423" spans="1:19">
      <c r="A4423" t="s">
        <v>4548</v>
      </c>
      <c r="B4423">
        <v>29</v>
      </c>
      <c r="C4423" t="s">
        <v>112</v>
      </c>
      <c r="D4423" t="s">
        <v>128</v>
      </c>
      <c r="E4423">
        <v>25</v>
      </c>
      <c r="F4423" t="s">
        <v>109</v>
      </c>
      <c r="G4423" t="s">
        <v>104</v>
      </c>
      <c r="H4423" s="5">
        <v>509</v>
      </c>
      <c r="I4423" s="5">
        <v>12517.41</v>
      </c>
      <c r="J4423" t="s">
        <v>117</v>
      </c>
      <c r="K4423" t="s">
        <v>106</v>
      </c>
      <c r="L4423">
        <v>0</v>
      </c>
      <c r="M4423">
        <v>0</v>
      </c>
      <c r="N4423">
        <v>5</v>
      </c>
      <c r="O4423" s="6">
        <v>0</v>
      </c>
      <c r="P4423" t="s">
        <v>107</v>
      </c>
      <c r="Q4423" t="s">
        <v>107</v>
      </c>
      <c r="R4423">
        <f>IF(F4423="Monthly",2,0)
+IF(E4423&lt;=6,2,0)
+IF(N4423&lt;=2,2,0)
+IF(L4423&gt;=4,2,0)
+IF(M4423&gt;=2,1,0)
+IF(H4423&gt;=_xlfn.PERCENTILE.INC($H$2:$H$10001,0.75),1,0)</f>
        <v>0</v>
      </c>
      <c r="S4423" t="str">
        <f>IF(R4423&gt;=7,"High",IF(R4423&gt;=4,"Medium","Low"))</f>
        <v>Low</v>
      </c>
    </row>
    <row r="4424" spans="1:19">
      <c r="A4424" t="s">
        <v>4549</v>
      </c>
      <c r="B4424">
        <v>21</v>
      </c>
      <c r="C4424" t="s">
        <v>101</v>
      </c>
      <c r="D4424" t="s">
        <v>131</v>
      </c>
      <c r="E4424">
        <v>29</v>
      </c>
      <c r="F4424" t="s">
        <v>109</v>
      </c>
      <c r="G4424" t="s">
        <v>104</v>
      </c>
      <c r="H4424" s="5">
        <v>467</v>
      </c>
      <c r="I4424" s="5">
        <v>13776.14</v>
      </c>
      <c r="J4424" t="s">
        <v>117</v>
      </c>
      <c r="K4424" t="s">
        <v>106</v>
      </c>
      <c r="L4424">
        <v>3</v>
      </c>
      <c r="M4424">
        <v>0</v>
      </c>
      <c r="N4424">
        <v>5</v>
      </c>
      <c r="O4424" s="6">
        <v>0</v>
      </c>
      <c r="P4424" t="s">
        <v>107</v>
      </c>
      <c r="Q4424" t="s">
        <v>107</v>
      </c>
      <c r="R4424">
        <f>IF(F4424="Monthly",2,0)
+IF(E4424&lt;=6,2,0)
+IF(N4424&lt;=2,2,0)
+IF(L4424&gt;=4,2,0)
+IF(M4424&gt;=2,1,0)
+IF(H4424&gt;=_xlfn.PERCENTILE.INC($H$2:$H$10001,0.75),1,0)</f>
        <v>0</v>
      </c>
      <c r="S4424" t="str">
        <f>IF(R4424&gt;=7,"High",IF(R4424&gt;=4,"Medium","Low"))</f>
        <v>Low</v>
      </c>
    </row>
    <row r="4425" spans="1:19">
      <c r="A4425" t="s">
        <v>4550</v>
      </c>
      <c r="B4425">
        <v>36</v>
      </c>
      <c r="C4425" t="s">
        <v>112</v>
      </c>
      <c r="D4425" t="s">
        <v>102</v>
      </c>
      <c r="E4425">
        <v>12</v>
      </c>
      <c r="F4425" t="s">
        <v>103</v>
      </c>
      <c r="G4425" t="s">
        <v>104</v>
      </c>
      <c r="H4425" s="5">
        <v>501</v>
      </c>
      <c r="I4425" s="5">
        <v>5913.48</v>
      </c>
      <c r="J4425" t="s">
        <v>117</v>
      </c>
      <c r="K4425" t="s">
        <v>106</v>
      </c>
      <c r="L4425">
        <v>0</v>
      </c>
      <c r="M4425">
        <v>0</v>
      </c>
      <c r="N4425">
        <v>5</v>
      </c>
      <c r="O4425" s="6">
        <v>0</v>
      </c>
      <c r="P4425" t="s">
        <v>107</v>
      </c>
      <c r="Q4425" t="s">
        <v>107</v>
      </c>
      <c r="R4425">
        <f>IF(F4425="Monthly",2,0)
+IF(E4425&lt;=6,2,0)
+IF(N4425&lt;=2,2,0)
+IF(L4425&gt;=4,2,0)
+IF(M4425&gt;=2,1,0)
+IF(H4425&gt;=_xlfn.PERCENTILE.INC($H$2:$H$10001,0.75),1,0)</f>
        <v>2</v>
      </c>
      <c r="S4425" t="str">
        <f>IF(R4425&gt;=7,"High",IF(R4425&gt;=4,"Medium","Low"))</f>
        <v>Low</v>
      </c>
    </row>
    <row r="4426" spans="1:19">
      <c r="A4426" t="s">
        <v>4551</v>
      </c>
      <c r="B4426">
        <v>35</v>
      </c>
      <c r="C4426" t="s">
        <v>101</v>
      </c>
      <c r="D4426" t="s">
        <v>126</v>
      </c>
      <c r="E4426">
        <v>8</v>
      </c>
      <c r="F4426" t="s">
        <v>109</v>
      </c>
      <c r="G4426" t="s">
        <v>104</v>
      </c>
      <c r="H4426" s="5">
        <v>595</v>
      </c>
      <c r="I4426" s="5">
        <v>4713.92</v>
      </c>
      <c r="J4426" t="s">
        <v>105</v>
      </c>
      <c r="K4426" t="s">
        <v>107</v>
      </c>
      <c r="L4426">
        <v>2</v>
      </c>
      <c r="M4426">
        <v>0</v>
      </c>
      <c r="N4426">
        <v>4</v>
      </c>
      <c r="O4426" s="6">
        <v>0</v>
      </c>
      <c r="P4426" t="s">
        <v>107</v>
      </c>
      <c r="Q4426" t="s">
        <v>107</v>
      </c>
      <c r="R4426">
        <f>IF(F4426="Monthly",2,0)
+IF(E4426&lt;=6,2,0)
+IF(N4426&lt;=2,2,0)
+IF(L4426&gt;=4,2,0)
+IF(M4426&gt;=2,1,0)
+IF(H4426&gt;=_xlfn.PERCENTILE.INC($H$2:$H$10001,0.75),1,0)</f>
        <v>0</v>
      </c>
      <c r="S4426" t="str">
        <f>IF(R4426&gt;=7,"High",IF(R4426&gt;=4,"Medium","Low"))</f>
        <v>Low</v>
      </c>
    </row>
    <row r="4427" spans="1:19">
      <c r="A4427" t="s">
        <v>4552</v>
      </c>
      <c r="B4427">
        <v>30</v>
      </c>
      <c r="C4427" t="s">
        <v>101</v>
      </c>
      <c r="D4427" t="s">
        <v>137</v>
      </c>
      <c r="E4427">
        <v>16</v>
      </c>
      <c r="F4427" t="s">
        <v>103</v>
      </c>
      <c r="G4427" t="s">
        <v>110</v>
      </c>
      <c r="H4427" s="5">
        <v>769</v>
      </c>
      <c r="I4427" s="5">
        <v>12658.79</v>
      </c>
      <c r="J4427" t="s">
        <v>117</v>
      </c>
      <c r="K4427" t="s">
        <v>106</v>
      </c>
      <c r="L4427">
        <v>0</v>
      </c>
      <c r="M4427">
        <v>0</v>
      </c>
      <c r="N4427">
        <v>5</v>
      </c>
      <c r="O4427" s="6">
        <v>0</v>
      </c>
      <c r="P4427" t="s">
        <v>107</v>
      </c>
      <c r="Q4427" t="s">
        <v>107</v>
      </c>
      <c r="R4427">
        <f>IF(F4427="Monthly",2,0)
+IF(E4427&lt;=6,2,0)
+IF(N4427&lt;=2,2,0)
+IF(L4427&gt;=4,2,0)
+IF(M4427&gt;=2,1,0)
+IF(H4427&gt;=_xlfn.PERCENTILE.INC($H$2:$H$10001,0.75),1,0)</f>
        <v>2</v>
      </c>
      <c r="S4427" t="str">
        <f>IF(R4427&gt;=7,"High",IF(R4427&gt;=4,"Medium","Low"))</f>
        <v>Low</v>
      </c>
    </row>
    <row r="4428" spans="1:19">
      <c r="A4428" t="s">
        <v>4553</v>
      </c>
      <c r="B4428">
        <v>50</v>
      </c>
      <c r="C4428" t="s">
        <v>112</v>
      </c>
      <c r="D4428" t="s">
        <v>137</v>
      </c>
      <c r="E4428">
        <v>18</v>
      </c>
      <c r="F4428" t="s">
        <v>103</v>
      </c>
      <c r="G4428" t="s">
        <v>104</v>
      </c>
      <c r="H4428" s="5">
        <v>414</v>
      </c>
      <c r="I4428" s="5">
        <v>7372.48</v>
      </c>
      <c r="J4428" t="s">
        <v>115</v>
      </c>
      <c r="K4428" t="s">
        <v>106</v>
      </c>
      <c r="L4428">
        <v>1</v>
      </c>
      <c r="M4428">
        <v>0</v>
      </c>
      <c r="N4428">
        <v>5</v>
      </c>
      <c r="O4428" s="6">
        <v>0</v>
      </c>
      <c r="P4428" t="s">
        <v>107</v>
      </c>
      <c r="Q4428" t="s">
        <v>107</v>
      </c>
      <c r="R4428">
        <f>IF(F4428="Monthly",2,0)
+IF(E4428&lt;=6,2,0)
+IF(N4428&lt;=2,2,0)
+IF(L4428&gt;=4,2,0)
+IF(M4428&gt;=2,1,0)
+IF(H4428&gt;=_xlfn.PERCENTILE.INC($H$2:$H$10001,0.75),1,0)</f>
        <v>2</v>
      </c>
      <c r="S4428" t="str">
        <f>IF(R4428&gt;=7,"High",IF(R4428&gt;=4,"Medium","Low"))</f>
        <v>Low</v>
      </c>
    </row>
    <row r="4429" spans="1:19">
      <c r="A4429" t="s">
        <v>4554</v>
      </c>
      <c r="B4429">
        <v>51</v>
      </c>
      <c r="C4429" t="s">
        <v>112</v>
      </c>
      <c r="D4429" t="s">
        <v>128</v>
      </c>
      <c r="E4429">
        <v>30</v>
      </c>
      <c r="F4429" t="s">
        <v>109</v>
      </c>
      <c r="G4429" t="s">
        <v>104</v>
      </c>
      <c r="H4429" s="5">
        <v>390</v>
      </c>
      <c r="I4429" s="5">
        <v>10548.17</v>
      </c>
      <c r="J4429" t="s">
        <v>117</v>
      </c>
      <c r="K4429" t="s">
        <v>107</v>
      </c>
      <c r="L4429">
        <v>7</v>
      </c>
      <c r="M4429">
        <v>3</v>
      </c>
      <c r="N4429">
        <v>3</v>
      </c>
      <c r="O4429" s="6">
        <v>10</v>
      </c>
      <c r="P4429" t="s">
        <v>107</v>
      </c>
      <c r="Q4429" t="s">
        <v>107</v>
      </c>
      <c r="R4429">
        <f>IF(F4429="Monthly",2,0)
+IF(E4429&lt;=6,2,0)
+IF(N4429&lt;=2,2,0)
+IF(L4429&gt;=4,2,0)
+IF(M4429&gt;=2,1,0)
+IF(H4429&gt;=_xlfn.PERCENTILE.INC($H$2:$H$10001,0.75),1,0)</f>
        <v>3</v>
      </c>
      <c r="S4429" t="str">
        <f>IF(R4429&gt;=7,"High",IF(R4429&gt;=4,"Medium","Low"))</f>
        <v>Low</v>
      </c>
    </row>
    <row r="4430" spans="1:19">
      <c r="A4430" t="s">
        <v>4555</v>
      </c>
      <c r="B4430">
        <v>42</v>
      </c>
      <c r="C4430" t="s">
        <v>112</v>
      </c>
      <c r="D4430" t="s">
        <v>123</v>
      </c>
      <c r="E4430">
        <v>25</v>
      </c>
      <c r="F4430" t="s">
        <v>121</v>
      </c>
      <c r="G4430" t="s">
        <v>110</v>
      </c>
      <c r="H4430" s="5">
        <v>734</v>
      </c>
      <c r="I4430" s="5">
        <v>15303.78</v>
      </c>
      <c r="J4430" t="s">
        <v>134</v>
      </c>
      <c r="K4430" t="s">
        <v>107</v>
      </c>
      <c r="L4430">
        <v>0</v>
      </c>
      <c r="M4430">
        <v>0</v>
      </c>
      <c r="N4430">
        <v>4</v>
      </c>
      <c r="O4430" s="6">
        <v>15</v>
      </c>
      <c r="P4430" t="s">
        <v>106</v>
      </c>
      <c r="Q4430" t="s">
        <v>107</v>
      </c>
      <c r="R4430">
        <f>IF(F4430="Monthly",2,0)
+IF(E4430&lt;=6,2,0)
+IF(N4430&lt;=2,2,0)
+IF(L4430&gt;=4,2,0)
+IF(M4430&gt;=2,1,0)
+IF(H4430&gt;=_xlfn.PERCENTILE.INC($H$2:$H$10001,0.75),1,0)</f>
        <v>0</v>
      </c>
      <c r="S4430" t="str">
        <f>IF(R4430&gt;=7,"High",IF(R4430&gt;=4,"Medium","Low"))</f>
        <v>Low</v>
      </c>
    </row>
    <row r="4431" spans="1:19">
      <c r="A4431" t="s">
        <v>4556</v>
      </c>
      <c r="B4431">
        <v>39</v>
      </c>
      <c r="C4431" t="s">
        <v>112</v>
      </c>
      <c r="D4431" t="s">
        <v>133</v>
      </c>
      <c r="E4431">
        <v>28</v>
      </c>
      <c r="F4431" t="s">
        <v>109</v>
      </c>
      <c r="G4431" t="s">
        <v>104</v>
      </c>
      <c r="H4431" s="5">
        <v>496</v>
      </c>
      <c r="I4431" s="5">
        <v>14052.07</v>
      </c>
      <c r="J4431" t="s">
        <v>140</v>
      </c>
      <c r="K4431" t="s">
        <v>107</v>
      </c>
      <c r="L4431">
        <v>1</v>
      </c>
      <c r="M4431">
        <v>0</v>
      </c>
      <c r="N4431">
        <v>5</v>
      </c>
      <c r="O4431" s="6">
        <v>0</v>
      </c>
      <c r="P4431" t="s">
        <v>107</v>
      </c>
      <c r="Q4431" t="s">
        <v>106</v>
      </c>
      <c r="R4431">
        <f>IF(F4431="Monthly",2,0)
+IF(E4431&lt;=6,2,0)
+IF(N4431&lt;=2,2,0)
+IF(L4431&gt;=4,2,0)
+IF(M4431&gt;=2,1,0)
+IF(H4431&gt;=_xlfn.PERCENTILE.INC($H$2:$H$10001,0.75),1,0)</f>
        <v>0</v>
      </c>
      <c r="S4431" t="str">
        <f>IF(R4431&gt;=7,"High",IF(R4431&gt;=4,"Medium","Low"))</f>
        <v>Low</v>
      </c>
    </row>
    <row r="4432" spans="1:19">
      <c r="A4432" t="s">
        <v>4557</v>
      </c>
      <c r="B4432">
        <v>26</v>
      </c>
      <c r="C4432" t="s">
        <v>112</v>
      </c>
      <c r="D4432" t="s">
        <v>126</v>
      </c>
      <c r="E4432">
        <v>26</v>
      </c>
      <c r="F4432" t="s">
        <v>109</v>
      </c>
      <c r="G4432" t="s">
        <v>129</v>
      </c>
      <c r="H4432" s="5">
        <v>994</v>
      </c>
      <c r="I4432" s="5">
        <v>22989.73</v>
      </c>
      <c r="J4432" t="s">
        <v>105</v>
      </c>
      <c r="K4432" t="s">
        <v>106</v>
      </c>
      <c r="L4432">
        <v>0</v>
      </c>
      <c r="M4432">
        <v>0</v>
      </c>
      <c r="N4432">
        <v>5</v>
      </c>
      <c r="O4432" s="6">
        <v>10</v>
      </c>
      <c r="P4432" t="s">
        <v>107</v>
      </c>
      <c r="Q4432" t="s">
        <v>107</v>
      </c>
      <c r="R4432">
        <f>IF(F4432="Monthly",2,0)
+IF(E4432&lt;=6,2,0)
+IF(N4432&lt;=2,2,0)
+IF(L4432&gt;=4,2,0)
+IF(M4432&gt;=2,1,0)
+IF(H4432&gt;=_xlfn.PERCENTILE.INC($H$2:$H$10001,0.75),1,0)</f>
        <v>1</v>
      </c>
      <c r="S4432" t="str">
        <f>IF(R4432&gt;=7,"High",IF(R4432&gt;=4,"Medium","Low"))</f>
        <v>Low</v>
      </c>
    </row>
    <row r="4433" spans="1:19">
      <c r="A4433" t="s">
        <v>4558</v>
      </c>
      <c r="B4433">
        <v>58</v>
      </c>
      <c r="C4433" t="s">
        <v>101</v>
      </c>
      <c r="D4433" t="s">
        <v>113</v>
      </c>
      <c r="E4433">
        <v>30</v>
      </c>
      <c r="F4433" t="s">
        <v>103</v>
      </c>
      <c r="G4433" t="s">
        <v>104</v>
      </c>
      <c r="H4433" s="5">
        <v>479</v>
      </c>
      <c r="I4433" s="5">
        <v>14551.47</v>
      </c>
      <c r="J4433" t="s">
        <v>105</v>
      </c>
      <c r="K4433" t="s">
        <v>107</v>
      </c>
      <c r="L4433">
        <v>0</v>
      </c>
      <c r="M4433">
        <v>0</v>
      </c>
      <c r="N4433">
        <v>4</v>
      </c>
      <c r="O4433" s="6">
        <v>0</v>
      </c>
      <c r="P4433" t="s">
        <v>107</v>
      </c>
      <c r="Q4433" t="s">
        <v>107</v>
      </c>
      <c r="R4433">
        <f>IF(F4433="Monthly",2,0)
+IF(E4433&lt;=6,2,0)
+IF(N4433&lt;=2,2,0)
+IF(L4433&gt;=4,2,0)
+IF(M4433&gt;=2,1,0)
+IF(H4433&gt;=_xlfn.PERCENTILE.INC($H$2:$H$10001,0.75),1,0)</f>
        <v>2</v>
      </c>
      <c r="S4433" t="str">
        <f>IF(R4433&gt;=7,"High",IF(R4433&gt;=4,"Medium","Low"))</f>
        <v>Low</v>
      </c>
    </row>
    <row r="4434" spans="1:19">
      <c r="A4434" t="s">
        <v>4559</v>
      </c>
      <c r="B4434">
        <v>18</v>
      </c>
      <c r="C4434" t="s">
        <v>101</v>
      </c>
      <c r="D4434" t="s">
        <v>123</v>
      </c>
      <c r="E4434">
        <v>15</v>
      </c>
      <c r="F4434" t="s">
        <v>109</v>
      </c>
      <c r="G4434" t="s">
        <v>110</v>
      </c>
      <c r="H4434" s="5">
        <v>768</v>
      </c>
      <c r="I4434" s="5">
        <v>11500.16</v>
      </c>
      <c r="J4434" t="s">
        <v>117</v>
      </c>
      <c r="K4434" t="s">
        <v>106</v>
      </c>
      <c r="L4434">
        <v>1</v>
      </c>
      <c r="M4434">
        <v>0</v>
      </c>
      <c r="N4434">
        <v>5</v>
      </c>
      <c r="O4434" s="6">
        <v>0</v>
      </c>
      <c r="P4434" t="s">
        <v>107</v>
      </c>
      <c r="Q4434" t="s">
        <v>107</v>
      </c>
      <c r="R4434">
        <f>IF(F4434="Monthly",2,0)
+IF(E4434&lt;=6,2,0)
+IF(N4434&lt;=2,2,0)
+IF(L4434&gt;=4,2,0)
+IF(M4434&gt;=2,1,0)
+IF(H4434&gt;=_xlfn.PERCENTILE.INC($H$2:$H$10001,0.75),1,0)</f>
        <v>0</v>
      </c>
      <c r="S4434" t="str">
        <f>IF(R4434&gt;=7,"High",IF(R4434&gt;=4,"Medium","Low"))</f>
        <v>Low</v>
      </c>
    </row>
    <row r="4435" spans="1:19">
      <c r="A4435" t="s">
        <v>4560</v>
      </c>
      <c r="B4435">
        <v>39</v>
      </c>
      <c r="C4435" t="s">
        <v>112</v>
      </c>
      <c r="D4435" t="s">
        <v>133</v>
      </c>
      <c r="E4435">
        <v>40</v>
      </c>
      <c r="F4435" t="s">
        <v>103</v>
      </c>
      <c r="G4435" t="s">
        <v>104</v>
      </c>
      <c r="H4435" s="5">
        <v>541</v>
      </c>
      <c r="I4435" s="5">
        <v>21057.48</v>
      </c>
      <c r="J4435" t="s">
        <v>117</v>
      </c>
      <c r="K4435" t="s">
        <v>106</v>
      </c>
      <c r="L4435">
        <v>1</v>
      </c>
      <c r="M4435">
        <v>0</v>
      </c>
      <c r="N4435">
        <v>5</v>
      </c>
      <c r="O4435" s="6">
        <v>0</v>
      </c>
      <c r="P4435" t="s">
        <v>106</v>
      </c>
      <c r="Q4435" t="s">
        <v>107</v>
      </c>
      <c r="R4435">
        <f>IF(F4435="Monthly",2,0)
+IF(E4435&lt;=6,2,0)
+IF(N4435&lt;=2,2,0)
+IF(L4435&gt;=4,2,0)
+IF(M4435&gt;=2,1,0)
+IF(H4435&gt;=_xlfn.PERCENTILE.INC($H$2:$H$10001,0.75),1,0)</f>
        <v>2</v>
      </c>
      <c r="S4435" t="str">
        <f>IF(R4435&gt;=7,"High",IF(R4435&gt;=4,"Medium","Low"))</f>
        <v>Low</v>
      </c>
    </row>
    <row r="4436" spans="1:19">
      <c r="A4436" t="s">
        <v>4561</v>
      </c>
      <c r="B4436">
        <v>38</v>
      </c>
      <c r="C4436" t="s">
        <v>112</v>
      </c>
      <c r="D4436" t="s">
        <v>137</v>
      </c>
      <c r="E4436">
        <v>38</v>
      </c>
      <c r="F4436" t="s">
        <v>121</v>
      </c>
      <c r="G4436" t="s">
        <v>129</v>
      </c>
      <c r="H4436" s="5">
        <v>1001</v>
      </c>
      <c r="I4436" s="5">
        <v>31748.19</v>
      </c>
      <c r="J4436" t="s">
        <v>134</v>
      </c>
      <c r="K4436" t="s">
        <v>106</v>
      </c>
      <c r="L4436">
        <v>2</v>
      </c>
      <c r="M4436">
        <v>1</v>
      </c>
      <c r="N4436">
        <v>3</v>
      </c>
      <c r="O4436" s="6">
        <v>15</v>
      </c>
      <c r="P4436" t="s">
        <v>107</v>
      </c>
      <c r="Q4436" t="s">
        <v>107</v>
      </c>
      <c r="R4436">
        <f>IF(F4436="Monthly",2,0)
+IF(E4436&lt;=6,2,0)
+IF(N4436&lt;=2,2,0)
+IF(L4436&gt;=4,2,0)
+IF(M4436&gt;=2,1,0)
+IF(H4436&gt;=_xlfn.PERCENTILE.INC($H$2:$H$10001,0.75),1,0)</f>
        <v>1</v>
      </c>
      <c r="S4436" t="str">
        <f>IF(R4436&gt;=7,"High",IF(R4436&gt;=4,"Medium","Low"))</f>
        <v>Low</v>
      </c>
    </row>
    <row r="4437" spans="1:19">
      <c r="A4437" t="s">
        <v>4562</v>
      </c>
      <c r="B4437">
        <v>20</v>
      </c>
      <c r="C4437" t="s">
        <v>101</v>
      </c>
      <c r="D4437" t="s">
        <v>131</v>
      </c>
      <c r="E4437">
        <v>36</v>
      </c>
      <c r="F4437" t="s">
        <v>103</v>
      </c>
      <c r="G4437" t="s">
        <v>104</v>
      </c>
      <c r="H4437" s="5">
        <v>450</v>
      </c>
      <c r="I4437" s="5">
        <v>15895.22</v>
      </c>
      <c r="J4437" t="s">
        <v>140</v>
      </c>
      <c r="K4437" t="s">
        <v>106</v>
      </c>
      <c r="L4437">
        <v>2</v>
      </c>
      <c r="M4437">
        <v>1</v>
      </c>
      <c r="N4437">
        <v>4</v>
      </c>
      <c r="O4437" s="6">
        <v>0</v>
      </c>
      <c r="P4437" t="s">
        <v>107</v>
      </c>
      <c r="Q4437" t="s">
        <v>107</v>
      </c>
      <c r="R4437">
        <f>IF(F4437="Monthly",2,0)
+IF(E4437&lt;=6,2,0)
+IF(N4437&lt;=2,2,0)
+IF(L4437&gt;=4,2,0)
+IF(M4437&gt;=2,1,0)
+IF(H4437&gt;=_xlfn.PERCENTILE.INC($H$2:$H$10001,0.75),1,0)</f>
        <v>2</v>
      </c>
      <c r="S4437" t="str">
        <f>IF(R4437&gt;=7,"High",IF(R4437&gt;=4,"Medium","Low"))</f>
        <v>Low</v>
      </c>
    </row>
    <row r="4438" spans="1:19">
      <c r="A4438" t="s">
        <v>4563</v>
      </c>
      <c r="B4438">
        <v>54</v>
      </c>
      <c r="C4438" t="s">
        <v>112</v>
      </c>
      <c r="D4438" t="s">
        <v>123</v>
      </c>
      <c r="E4438">
        <v>43</v>
      </c>
      <c r="F4438" t="s">
        <v>103</v>
      </c>
      <c r="G4438" t="s">
        <v>104</v>
      </c>
      <c r="H4438" s="5">
        <v>407</v>
      </c>
      <c r="I4438" s="5">
        <v>17767.29</v>
      </c>
      <c r="J4438" t="s">
        <v>134</v>
      </c>
      <c r="K4438" t="s">
        <v>106</v>
      </c>
      <c r="L4438">
        <v>2</v>
      </c>
      <c r="M4438">
        <v>0</v>
      </c>
      <c r="N4438">
        <v>5</v>
      </c>
      <c r="O4438" s="6">
        <v>0</v>
      </c>
      <c r="P4438" t="s">
        <v>107</v>
      </c>
      <c r="Q4438" t="s">
        <v>107</v>
      </c>
      <c r="R4438">
        <f>IF(F4438="Monthly",2,0)
+IF(E4438&lt;=6,2,0)
+IF(N4438&lt;=2,2,0)
+IF(L4438&gt;=4,2,0)
+IF(M4438&gt;=2,1,0)
+IF(H4438&gt;=_xlfn.PERCENTILE.INC($H$2:$H$10001,0.75),1,0)</f>
        <v>2</v>
      </c>
      <c r="S4438" t="str">
        <f>IF(R4438&gt;=7,"High",IF(R4438&gt;=4,"Medium","Low"))</f>
        <v>Low</v>
      </c>
    </row>
    <row r="4439" spans="1:19">
      <c r="A4439" t="s">
        <v>4564</v>
      </c>
      <c r="B4439">
        <v>41</v>
      </c>
      <c r="C4439" t="s">
        <v>112</v>
      </c>
      <c r="D4439" t="s">
        <v>137</v>
      </c>
      <c r="E4439">
        <v>28</v>
      </c>
      <c r="F4439" t="s">
        <v>109</v>
      </c>
      <c r="G4439" t="s">
        <v>110</v>
      </c>
      <c r="H4439" s="5">
        <v>709</v>
      </c>
      <c r="I4439" s="5">
        <v>19943.080000000002</v>
      </c>
      <c r="J4439" t="s">
        <v>134</v>
      </c>
      <c r="K4439" t="s">
        <v>106</v>
      </c>
      <c r="L4439">
        <v>1</v>
      </c>
      <c r="M4439">
        <v>0</v>
      </c>
      <c r="N4439">
        <v>5</v>
      </c>
      <c r="O4439" s="6">
        <v>0</v>
      </c>
      <c r="P4439" t="s">
        <v>106</v>
      </c>
      <c r="Q4439" t="s">
        <v>107</v>
      </c>
      <c r="R4439">
        <f>IF(F4439="Monthly",2,0)
+IF(E4439&lt;=6,2,0)
+IF(N4439&lt;=2,2,0)
+IF(L4439&gt;=4,2,0)
+IF(M4439&gt;=2,1,0)
+IF(H4439&gt;=_xlfn.PERCENTILE.INC($H$2:$H$10001,0.75),1,0)</f>
        <v>0</v>
      </c>
      <c r="S4439" t="str">
        <f>IF(R4439&gt;=7,"High",IF(R4439&gt;=4,"Medium","Low"))</f>
        <v>Low</v>
      </c>
    </row>
    <row r="4440" spans="1:19">
      <c r="A4440" t="s">
        <v>4565</v>
      </c>
      <c r="B4440">
        <v>45</v>
      </c>
      <c r="C4440" t="s">
        <v>112</v>
      </c>
      <c r="D4440" t="s">
        <v>126</v>
      </c>
      <c r="E4440">
        <v>19</v>
      </c>
      <c r="F4440" t="s">
        <v>103</v>
      </c>
      <c r="G4440" t="s">
        <v>129</v>
      </c>
      <c r="H4440" s="5">
        <v>1104</v>
      </c>
      <c r="I4440" s="5">
        <v>20446.23</v>
      </c>
      <c r="J4440" t="s">
        <v>105</v>
      </c>
      <c r="K4440" t="s">
        <v>106</v>
      </c>
      <c r="L4440">
        <v>3</v>
      </c>
      <c r="M4440">
        <v>1</v>
      </c>
      <c r="N4440">
        <v>3</v>
      </c>
      <c r="O4440" s="6">
        <v>0</v>
      </c>
      <c r="P4440" t="s">
        <v>107</v>
      </c>
      <c r="Q4440" t="s">
        <v>107</v>
      </c>
      <c r="R4440">
        <f>IF(F4440="Monthly",2,0)
+IF(E4440&lt;=6,2,0)
+IF(N4440&lt;=2,2,0)
+IF(L4440&gt;=4,2,0)
+IF(M4440&gt;=2,1,0)
+IF(H4440&gt;=_xlfn.PERCENTILE.INC($H$2:$H$10001,0.75),1,0)</f>
        <v>3</v>
      </c>
      <c r="S4440" t="str">
        <f>IF(R4440&gt;=7,"High",IF(R4440&gt;=4,"Medium","Low"))</f>
        <v>Low</v>
      </c>
    </row>
    <row r="4441" spans="1:19">
      <c r="A4441" t="s">
        <v>4566</v>
      </c>
      <c r="B4441">
        <v>51</v>
      </c>
      <c r="C4441" t="s">
        <v>101</v>
      </c>
      <c r="D4441" t="s">
        <v>119</v>
      </c>
      <c r="E4441">
        <v>46</v>
      </c>
      <c r="F4441" t="s">
        <v>103</v>
      </c>
      <c r="G4441" t="s">
        <v>129</v>
      </c>
      <c r="H4441" s="5">
        <v>957</v>
      </c>
      <c r="I4441" s="5">
        <v>43187.11</v>
      </c>
      <c r="J4441" t="s">
        <v>117</v>
      </c>
      <c r="K4441" t="s">
        <v>106</v>
      </c>
      <c r="L4441">
        <v>0</v>
      </c>
      <c r="M4441">
        <v>0</v>
      </c>
      <c r="N4441">
        <v>5</v>
      </c>
      <c r="O4441" s="6">
        <v>0</v>
      </c>
      <c r="P4441" t="s">
        <v>106</v>
      </c>
      <c r="Q4441" t="s">
        <v>106</v>
      </c>
      <c r="R4441">
        <f>IF(F4441="Monthly",2,0)
+IF(E4441&lt;=6,2,0)
+IF(N4441&lt;=2,2,0)
+IF(L4441&gt;=4,2,0)
+IF(M4441&gt;=2,1,0)
+IF(H4441&gt;=_xlfn.PERCENTILE.INC($H$2:$H$10001,0.75),1,0)</f>
        <v>3</v>
      </c>
      <c r="S4441" t="str">
        <f>IF(R4441&gt;=7,"High",IF(R4441&gt;=4,"Medium","Low"))</f>
        <v>Low</v>
      </c>
    </row>
    <row r="4442" spans="1:19">
      <c r="A4442" t="s">
        <v>4567</v>
      </c>
      <c r="B4442">
        <v>48</v>
      </c>
      <c r="C4442" t="s">
        <v>112</v>
      </c>
      <c r="D4442" t="s">
        <v>128</v>
      </c>
      <c r="E4442">
        <v>14</v>
      </c>
      <c r="F4442" t="s">
        <v>103</v>
      </c>
      <c r="G4442" t="s">
        <v>110</v>
      </c>
      <c r="H4442" s="5">
        <v>732</v>
      </c>
      <c r="I4442" s="5">
        <v>10234.65</v>
      </c>
      <c r="J4442" t="s">
        <v>134</v>
      </c>
      <c r="K4442" t="s">
        <v>106</v>
      </c>
      <c r="L4442">
        <v>0</v>
      </c>
      <c r="M4442">
        <v>0</v>
      </c>
      <c r="N4442">
        <v>5</v>
      </c>
      <c r="O4442" s="6">
        <v>0</v>
      </c>
      <c r="P4442" t="s">
        <v>107</v>
      </c>
      <c r="Q4442" t="s">
        <v>107</v>
      </c>
      <c r="R4442">
        <f>IF(F4442="Monthly",2,0)
+IF(E4442&lt;=6,2,0)
+IF(N4442&lt;=2,2,0)
+IF(L4442&gt;=4,2,0)
+IF(M4442&gt;=2,1,0)
+IF(H4442&gt;=_xlfn.PERCENTILE.INC($H$2:$H$10001,0.75),1,0)</f>
        <v>2</v>
      </c>
      <c r="S4442" t="str">
        <f>IF(R4442&gt;=7,"High",IF(R4442&gt;=4,"Medium","Low"))</f>
        <v>Low</v>
      </c>
    </row>
    <row r="4443" spans="1:19">
      <c r="A4443" t="s">
        <v>4568</v>
      </c>
      <c r="B4443">
        <v>37</v>
      </c>
      <c r="C4443" t="s">
        <v>101</v>
      </c>
      <c r="D4443" t="s">
        <v>123</v>
      </c>
      <c r="E4443">
        <v>44</v>
      </c>
      <c r="F4443" t="s">
        <v>109</v>
      </c>
      <c r="G4443" t="s">
        <v>104</v>
      </c>
      <c r="H4443" s="5">
        <v>496</v>
      </c>
      <c r="I4443" s="5">
        <v>22291.71</v>
      </c>
      <c r="J4443" t="s">
        <v>134</v>
      </c>
      <c r="K4443" t="s">
        <v>106</v>
      </c>
      <c r="L4443">
        <v>1</v>
      </c>
      <c r="M4443">
        <v>0</v>
      </c>
      <c r="N4443">
        <v>4</v>
      </c>
      <c r="O4443" s="6">
        <v>0</v>
      </c>
      <c r="P4443" t="s">
        <v>107</v>
      </c>
      <c r="Q4443" t="s">
        <v>107</v>
      </c>
      <c r="R4443">
        <f>IF(F4443="Monthly",2,0)
+IF(E4443&lt;=6,2,0)
+IF(N4443&lt;=2,2,0)
+IF(L4443&gt;=4,2,0)
+IF(M4443&gt;=2,1,0)
+IF(H4443&gt;=_xlfn.PERCENTILE.INC($H$2:$H$10001,0.75),1,0)</f>
        <v>0</v>
      </c>
      <c r="S4443" t="str">
        <f>IF(R4443&gt;=7,"High",IF(R4443&gt;=4,"Medium","Low"))</f>
        <v>Low</v>
      </c>
    </row>
    <row r="4444" spans="1:19">
      <c r="A4444" t="s">
        <v>4569</v>
      </c>
      <c r="B4444">
        <v>48</v>
      </c>
      <c r="C4444" t="s">
        <v>112</v>
      </c>
      <c r="D4444" t="s">
        <v>119</v>
      </c>
      <c r="E4444">
        <v>19</v>
      </c>
      <c r="F4444" t="s">
        <v>103</v>
      </c>
      <c r="G4444" t="s">
        <v>129</v>
      </c>
      <c r="H4444" s="5">
        <v>949</v>
      </c>
      <c r="I4444" s="5">
        <v>18553.240000000002</v>
      </c>
      <c r="J4444" t="s">
        <v>115</v>
      </c>
      <c r="K4444" t="s">
        <v>106</v>
      </c>
      <c r="L4444">
        <v>1</v>
      </c>
      <c r="M4444">
        <v>0</v>
      </c>
      <c r="N4444">
        <v>5</v>
      </c>
      <c r="O4444" s="6">
        <v>0</v>
      </c>
      <c r="P4444" t="s">
        <v>107</v>
      </c>
      <c r="Q4444" t="s">
        <v>106</v>
      </c>
      <c r="R4444">
        <f>IF(F4444="Monthly",2,0)
+IF(E4444&lt;=6,2,0)
+IF(N4444&lt;=2,2,0)
+IF(L4444&gt;=4,2,0)
+IF(M4444&gt;=2,1,0)
+IF(H4444&gt;=_xlfn.PERCENTILE.INC($H$2:$H$10001,0.75),1,0)</f>
        <v>3</v>
      </c>
      <c r="S4444" t="str">
        <f>IF(R4444&gt;=7,"High",IF(R4444&gt;=4,"Medium","Low"))</f>
        <v>Low</v>
      </c>
    </row>
    <row r="4445" spans="1:19">
      <c r="A4445" t="s">
        <v>4570</v>
      </c>
      <c r="B4445">
        <v>28</v>
      </c>
      <c r="C4445" t="s">
        <v>101</v>
      </c>
      <c r="D4445" t="s">
        <v>119</v>
      </c>
      <c r="E4445">
        <v>9</v>
      </c>
      <c r="F4445" t="s">
        <v>103</v>
      </c>
      <c r="G4445" t="s">
        <v>110</v>
      </c>
      <c r="H4445" s="5">
        <v>676</v>
      </c>
      <c r="I4445" s="5">
        <v>5949.58</v>
      </c>
      <c r="J4445" t="s">
        <v>140</v>
      </c>
      <c r="K4445" t="s">
        <v>106</v>
      </c>
      <c r="L4445">
        <v>2</v>
      </c>
      <c r="M4445">
        <v>1</v>
      </c>
      <c r="N4445">
        <v>4</v>
      </c>
      <c r="O4445" s="6">
        <v>0</v>
      </c>
      <c r="P4445" t="s">
        <v>106</v>
      </c>
      <c r="Q4445" t="s">
        <v>107</v>
      </c>
      <c r="R4445">
        <f>IF(F4445="Monthly",2,0)
+IF(E4445&lt;=6,2,0)
+IF(N4445&lt;=2,2,0)
+IF(L4445&gt;=4,2,0)
+IF(M4445&gt;=2,1,0)
+IF(H4445&gt;=_xlfn.PERCENTILE.INC($H$2:$H$10001,0.75),1,0)</f>
        <v>2</v>
      </c>
      <c r="S4445" t="str">
        <f>IF(R4445&gt;=7,"High",IF(R4445&gt;=4,"Medium","Low"))</f>
        <v>Low</v>
      </c>
    </row>
    <row r="4446" spans="1:19">
      <c r="A4446" t="s">
        <v>4571</v>
      </c>
      <c r="B4446">
        <v>29</v>
      </c>
      <c r="C4446" t="s">
        <v>101</v>
      </c>
      <c r="D4446" t="s">
        <v>119</v>
      </c>
      <c r="E4446">
        <v>18</v>
      </c>
      <c r="F4446" t="s">
        <v>103</v>
      </c>
      <c r="G4446" t="s">
        <v>110</v>
      </c>
      <c r="H4446" s="5">
        <v>689</v>
      </c>
      <c r="I4446" s="5">
        <v>12218.93</v>
      </c>
      <c r="J4446" t="s">
        <v>105</v>
      </c>
      <c r="K4446" t="s">
        <v>106</v>
      </c>
      <c r="L4446">
        <v>3</v>
      </c>
      <c r="M4446">
        <v>0</v>
      </c>
      <c r="N4446">
        <v>4</v>
      </c>
      <c r="O4446" s="6">
        <v>0</v>
      </c>
      <c r="P4446" t="s">
        <v>107</v>
      </c>
      <c r="Q4446" t="s">
        <v>106</v>
      </c>
      <c r="R4446">
        <f>IF(F4446="Monthly",2,0)
+IF(E4446&lt;=6,2,0)
+IF(N4446&lt;=2,2,0)
+IF(L4446&gt;=4,2,0)
+IF(M4446&gt;=2,1,0)
+IF(H4446&gt;=_xlfn.PERCENTILE.INC($H$2:$H$10001,0.75),1,0)</f>
        <v>2</v>
      </c>
      <c r="S4446" t="str">
        <f>IF(R4446&gt;=7,"High",IF(R4446&gt;=4,"Medium","Low"))</f>
        <v>Low</v>
      </c>
    </row>
    <row r="4447" spans="1:19">
      <c r="A4447" t="s">
        <v>4572</v>
      </c>
      <c r="B4447">
        <v>42</v>
      </c>
      <c r="C4447" t="s">
        <v>112</v>
      </c>
      <c r="D4447" t="s">
        <v>159</v>
      </c>
      <c r="E4447">
        <v>20</v>
      </c>
      <c r="F4447" t="s">
        <v>103</v>
      </c>
      <c r="G4447" t="s">
        <v>104</v>
      </c>
      <c r="H4447" s="5">
        <v>487</v>
      </c>
      <c r="I4447" s="5">
        <v>9630.6299999999992</v>
      </c>
      <c r="J4447" t="s">
        <v>105</v>
      </c>
      <c r="K4447" t="s">
        <v>106</v>
      </c>
      <c r="L4447">
        <v>2</v>
      </c>
      <c r="M4447">
        <v>1</v>
      </c>
      <c r="N4447">
        <v>4</v>
      </c>
      <c r="O4447" s="6">
        <v>0</v>
      </c>
      <c r="P4447" t="s">
        <v>107</v>
      </c>
      <c r="Q4447" t="s">
        <v>106</v>
      </c>
      <c r="R4447">
        <f>IF(F4447="Monthly",2,0)
+IF(E4447&lt;=6,2,0)
+IF(N4447&lt;=2,2,0)
+IF(L4447&gt;=4,2,0)
+IF(M4447&gt;=2,1,0)
+IF(H4447&gt;=_xlfn.PERCENTILE.INC($H$2:$H$10001,0.75),1,0)</f>
        <v>2</v>
      </c>
      <c r="S4447" t="str">
        <f>IF(R4447&gt;=7,"High",IF(R4447&gt;=4,"Medium","Low"))</f>
        <v>Low</v>
      </c>
    </row>
    <row r="4448" spans="1:19">
      <c r="A4448" t="s">
        <v>4573</v>
      </c>
      <c r="B4448">
        <v>33</v>
      </c>
      <c r="C4448" t="s">
        <v>101</v>
      </c>
      <c r="D4448" t="s">
        <v>159</v>
      </c>
      <c r="E4448">
        <v>72</v>
      </c>
      <c r="F4448" t="s">
        <v>121</v>
      </c>
      <c r="G4448" t="s">
        <v>104</v>
      </c>
      <c r="H4448" s="5">
        <v>468</v>
      </c>
      <c r="I4448" s="5">
        <v>29439.62</v>
      </c>
      <c r="J4448" t="s">
        <v>117</v>
      </c>
      <c r="K4448" t="s">
        <v>106</v>
      </c>
      <c r="L4448">
        <v>0</v>
      </c>
      <c r="M4448">
        <v>0</v>
      </c>
      <c r="N4448">
        <v>5</v>
      </c>
      <c r="O4448" s="6">
        <v>10</v>
      </c>
      <c r="P4448" t="s">
        <v>106</v>
      </c>
      <c r="Q4448" t="s">
        <v>107</v>
      </c>
      <c r="R4448">
        <f>IF(F4448="Monthly",2,0)
+IF(E4448&lt;=6,2,0)
+IF(N4448&lt;=2,2,0)
+IF(L4448&gt;=4,2,0)
+IF(M4448&gt;=2,1,0)
+IF(H4448&gt;=_xlfn.PERCENTILE.INC($H$2:$H$10001,0.75),1,0)</f>
        <v>0</v>
      </c>
      <c r="S4448" t="str">
        <f>IF(R4448&gt;=7,"High",IF(R4448&gt;=4,"Medium","Low"))</f>
        <v>Low</v>
      </c>
    </row>
    <row r="4449" spans="1:19">
      <c r="A4449" t="s">
        <v>4574</v>
      </c>
      <c r="B4449">
        <v>45</v>
      </c>
      <c r="C4449" t="s">
        <v>112</v>
      </c>
      <c r="D4449" t="s">
        <v>128</v>
      </c>
      <c r="E4449">
        <v>29</v>
      </c>
      <c r="F4449" t="s">
        <v>121</v>
      </c>
      <c r="G4449" t="s">
        <v>104</v>
      </c>
      <c r="H4449" s="5">
        <v>457</v>
      </c>
      <c r="I4449" s="5">
        <v>13505.7</v>
      </c>
      <c r="J4449" t="s">
        <v>117</v>
      </c>
      <c r="K4449" t="s">
        <v>107</v>
      </c>
      <c r="L4449">
        <v>2</v>
      </c>
      <c r="M4449">
        <v>1</v>
      </c>
      <c r="N4449">
        <v>4</v>
      </c>
      <c r="O4449" s="6">
        <v>0</v>
      </c>
      <c r="P4449" t="s">
        <v>107</v>
      </c>
      <c r="Q4449" t="s">
        <v>107</v>
      </c>
      <c r="R4449">
        <f>IF(F4449="Monthly",2,0)
+IF(E4449&lt;=6,2,0)
+IF(N4449&lt;=2,2,0)
+IF(L4449&gt;=4,2,0)
+IF(M4449&gt;=2,1,0)
+IF(H4449&gt;=_xlfn.PERCENTILE.INC($H$2:$H$10001,0.75),1,0)</f>
        <v>0</v>
      </c>
      <c r="S4449" t="str">
        <f>IF(R4449&gt;=7,"High",IF(R4449&gt;=4,"Medium","Low"))</f>
        <v>Low</v>
      </c>
    </row>
    <row r="4450" spans="1:19">
      <c r="A4450" t="s">
        <v>4575</v>
      </c>
      <c r="B4450">
        <v>44</v>
      </c>
      <c r="C4450" t="s">
        <v>112</v>
      </c>
      <c r="D4450" t="s">
        <v>119</v>
      </c>
      <c r="E4450">
        <v>22</v>
      </c>
      <c r="F4450" t="s">
        <v>109</v>
      </c>
      <c r="G4450" t="s">
        <v>129</v>
      </c>
      <c r="H4450" s="5">
        <v>941</v>
      </c>
      <c r="I4450" s="5">
        <v>21239.31</v>
      </c>
      <c r="J4450" t="s">
        <v>134</v>
      </c>
      <c r="K4450" t="s">
        <v>106</v>
      </c>
      <c r="L4450">
        <v>0</v>
      </c>
      <c r="M4450">
        <v>0</v>
      </c>
      <c r="N4450">
        <v>5</v>
      </c>
      <c r="O4450" s="6">
        <v>0</v>
      </c>
      <c r="P4450" t="s">
        <v>107</v>
      </c>
      <c r="Q4450" t="s">
        <v>107</v>
      </c>
      <c r="R4450">
        <f>IF(F4450="Monthly",2,0)
+IF(E4450&lt;=6,2,0)
+IF(N4450&lt;=2,2,0)
+IF(L4450&gt;=4,2,0)
+IF(M4450&gt;=2,1,0)
+IF(H4450&gt;=_xlfn.PERCENTILE.INC($H$2:$H$10001,0.75),1,0)</f>
        <v>1</v>
      </c>
      <c r="S4450" t="str">
        <f>IF(R4450&gt;=7,"High",IF(R4450&gt;=4,"Medium","Low"))</f>
        <v>Low</v>
      </c>
    </row>
    <row r="4451" spans="1:19">
      <c r="A4451" t="s">
        <v>4576</v>
      </c>
      <c r="B4451">
        <v>60</v>
      </c>
      <c r="C4451" t="s">
        <v>101</v>
      </c>
      <c r="D4451" t="s">
        <v>123</v>
      </c>
      <c r="E4451">
        <v>25</v>
      </c>
      <c r="F4451" t="s">
        <v>109</v>
      </c>
      <c r="G4451" t="s">
        <v>129</v>
      </c>
      <c r="H4451" s="5">
        <v>978</v>
      </c>
      <c r="I4451" s="5">
        <v>24606.84</v>
      </c>
      <c r="J4451" t="s">
        <v>105</v>
      </c>
      <c r="K4451" t="s">
        <v>106</v>
      </c>
      <c r="L4451">
        <v>0</v>
      </c>
      <c r="M4451">
        <v>0</v>
      </c>
      <c r="N4451">
        <v>5</v>
      </c>
      <c r="O4451" s="6">
        <v>0</v>
      </c>
      <c r="P4451" t="s">
        <v>107</v>
      </c>
      <c r="Q4451" t="s">
        <v>107</v>
      </c>
      <c r="R4451">
        <f>IF(F4451="Monthly",2,0)
+IF(E4451&lt;=6,2,0)
+IF(N4451&lt;=2,2,0)
+IF(L4451&gt;=4,2,0)
+IF(M4451&gt;=2,1,0)
+IF(H4451&gt;=_xlfn.PERCENTILE.INC($H$2:$H$10001,0.75),1,0)</f>
        <v>1</v>
      </c>
      <c r="S4451" t="str">
        <f>IF(R4451&gt;=7,"High",IF(R4451&gt;=4,"Medium","Low"))</f>
        <v>Low</v>
      </c>
    </row>
    <row r="4452" spans="1:19">
      <c r="A4452" t="s">
        <v>4577</v>
      </c>
      <c r="B4452">
        <v>21</v>
      </c>
      <c r="C4452" t="s">
        <v>101</v>
      </c>
      <c r="D4452" t="s">
        <v>113</v>
      </c>
      <c r="E4452">
        <v>41</v>
      </c>
      <c r="F4452" t="s">
        <v>121</v>
      </c>
      <c r="G4452" t="s">
        <v>110</v>
      </c>
      <c r="H4452" s="5">
        <v>797</v>
      </c>
      <c r="I4452" s="5">
        <v>29084.38</v>
      </c>
      <c r="J4452" t="s">
        <v>134</v>
      </c>
      <c r="K4452" t="s">
        <v>106</v>
      </c>
      <c r="L4452">
        <v>3</v>
      </c>
      <c r="M4452">
        <v>1</v>
      </c>
      <c r="N4452">
        <v>4</v>
      </c>
      <c r="O4452" s="6">
        <v>10</v>
      </c>
      <c r="P4452" t="s">
        <v>107</v>
      </c>
      <c r="Q4452" t="s">
        <v>107</v>
      </c>
      <c r="R4452">
        <f>IF(F4452="Monthly",2,0)
+IF(E4452&lt;=6,2,0)
+IF(N4452&lt;=2,2,0)
+IF(L4452&gt;=4,2,0)
+IF(M4452&gt;=2,1,0)
+IF(H4452&gt;=_xlfn.PERCENTILE.INC($H$2:$H$10001,0.75),1,0)</f>
        <v>1</v>
      </c>
      <c r="S4452" t="str">
        <f>IF(R4452&gt;=7,"High",IF(R4452&gt;=4,"Medium","Low"))</f>
        <v>Low</v>
      </c>
    </row>
    <row r="4453" spans="1:19">
      <c r="A4453" t="s">
        <v>4578</v>
      </c>
      <c r="B4453">
        <v>36</v>
      </c>
      <c r="C4453" t="s">
        <v>101</v>
      </c>
      <c r="D4453" t="s">
        <v>137</v>
      </c>
      <c r="E4453">
        <v>19</v>
      </c>
      <c r="F4453" t="s">
        <v>103</v>
      </c>
      <c r="G4453" t="s">
        <v>110</v>
      </c>
      <c r="H4453" s="5">
        <v>656</v>
      </c>
      <c r="I4453" s="5">
        <v>12320.72</v>
      </c>
      <c r="J4453" t="s">
        <v>117</v>
      </c>
      <c r="K4453" t="s">
        <v>106</v>
      </c>
      <c r="L4453">
        <v>0</v>
      </c>
      <c r="M4453">
        <v>0</v>
      </c>
      <c r="N4453">
        <v>5</v>
      </c>
      <c r="O4453" s="6">
        <v>0</v>
      </c>
      <c r="P4453" t="s">
        <v>107</v>
      </c>
      <c r="Q4453" t="s">
        <v>107</v>
      </c>
      <c r="R4453">
        <f>IF(F4453="Monthly",2,0)
+IF(E4453&lt;=6,2,0)
+IF(N4453&lt;=2,2,0)
+IF(L4453&gt;=4,2,0)
+IF(M4453&gt;=2,1,0)
+IF(H4453&gt;=_xlfn.PERCENTILE.INC($H$2:$H$10001,0.75),1,0)</f>
        <v>2</v>
      </c>
      <c r="S4453" t="str">
        <f>IF(R4453&gt;=7,"High",IF(R4453&gt;=4,"Medium","Low"))</f>
        <v>Low</v>
      </c>
    </row>
    <row r="4454" spans="1:19">
      <c r="A4454" t="s">
        <v>4579</v>
      </c>
      <c r="B4454">
        <v>36</v>
      </c>
      <c r="C4454" t="s">
        <v>112</v>
      </c>
      <c r="D4454" t="s">
        <v>102</v>
      </c>
      <c r="E4454">
        <v>36</v>
      </c>
      <c r="F4454" t="s">
        <v>103</v>
      </c>
      <c r="G4454" t="s">
        <v>104</v>
      </c>
      <c r="H4454" s="5">
        <v>554</v>
      </c>
      <c r="I4454" s="5">
        <v>20368.7</v>
      </c>
      <c r="J4454" t="s">
        <v>105</v>
      </c>
      <c r="K4454" t="s">
        <v>106</v>
      </c>
      <c r="L4454">
        <v>0</v>
      </c>
      <c r="M4454">
        <v>0</v>
      </c>
      <c r="N4454">
        <v>5</v>
      </c>
      <c r="O4454" s="6">
        <v>0</v>
      </c>
      <c r="P4454" t="s">
        <v>106</v>
      </c>
      <c r="Q4454" t="s">
        <v>107</v>
      </c>
      <c r="R4454">
        <f>IF(F4454="Monthly",2,0)
+IF(E4454&lt;=6,2,0)
+IF(N4454&lt;=2,2,0)
+IF(L4454&gt;=4,2,0)
+IF(M4454&gt;=2,1,0)
+IF(H4454&gt;=_xlfn.PERCENTILE.INC($H$2:$H$10001,0.75),1,0)</f>
        <v>2</v>
      </c>
      <c r="S4454" t="str">
        <f>IF(R4454&gt;=7,"High",IF(R4454&gt;=4,"Medium","Low"))</f>
        <v>Low</v>
      </c>
    </row>
    <row r="4455" spans="1:19">
      <c r="A4455" t="s">
        <v>4580</v>
      </c>
      <c r="B4455">
        <v>18</v>
      </c>
      <c r="C4455" t="s">
        <v>112</v>
      </c>
      <c r="D4455" t="s">
        <v>133</v>
      </c>
      <c r="E4455">
        <v>27</v>
      </c>
      <c r="F4455" t="s">
        <v>109</v>
      </c>
      <c r="G4455" t="s">
        <v>110</v>
      </c>
      <c r="H4455" s="5">
        <v>761</v>
      </c>
      <c r="I4455" s="5">
        <v>20668.05</v>
      </c>
      <c r="J4455" t="s">
        <v>134</v>
      </c>
      <c r="K4455" t="s">
        <v>106</v>
      </c>
      <c r="L4455">
        <v>0</v>
      </c>
      <c r="M4455">
        <v>0</v>
      </c>
      <c r="N4455">
        <v>5</v>
      </c>
      <c r="O4455" s="6">
        <v>0</v>
      </c>
      <c r="P4455" t="s">
        <v>106</v>
      </c>
      <c r="Q4455" t="s">
        <v>107</v>
      </c>
      <c r="R4455">
        <f>IF(F4455="Monthly",2,0)
+IF(E4455&lt;=6,2,0)
+IF(N4455&lt;=2,2,0)
+IF(L4455&gt;=4,2,0)
+IF(M4455&gt;=2,1,0)
+IF(H4455&gt;=_xlfn.PERCENTILE.INC($H$2:$H$10001,0.75),1,0)</f>
        <v>0</v>
      </c>
      <c r="S4455" t="str">
        <f>IF(R4455&gt;=7,"High",IF(R4455&gt;=4,"Medium","Low"))</f>
        <v>Low</v>
      </c>
    </row>
    <row r="4456" spans="1:19">
      <c r="A4456" t="s">
        <v>4581</v>
      </c>
      <c r="B4456">
        <v>54</v>
      </c>
      <c r="C4456" t="s">
        <v>101</v>
      </c>
      <c r="D4456" t="s">
        <v>119</v>
      </c>
      <c r="E4456">
        <v>15</v>
      </c>
      <c r="F4456" t="s">
        <v>103</v>
      </c>
      <c r="G4456" t="s">
        <v>104</v>
      </c>
      <c r="H4456" s="5">
        <v>426</v>
      </c>
      <c r="I4456" s="5">
        <v>6253.48</v>
      </c>
      <c r="J4456" t="s">
        <v>115</v>
      </c>
      <c r="K4456" t="s">
        <v>106</v>
      </c>
      <c r="L4456">
        <v>0</v>
      </c>
      <c r="M4456">
        <v>0</v>
      </c>
      <c r="N4456">
        <v>5</v>
      </c>
      <c r="O4456" s="6">
        <v>0</v>
      </c>
      <c r="P4456" t="s">
        <v>107</v>
      </c>
      <c r="Q4456" t="s">
        <v>107</v>
      </c>
      <c r="R4456">
        <f>IF(F4456="Monthly",2,0)
+IF(E4456&lt;=6,2,0)
+IF(N4456&lt;=2,2,0)
+IF(L4456&gt;=4,2,0)
+IF(M4456&gt;=2,1,0)
+IF(H4456&gt;=_xlfn.PERCENTILE.INC($H$2:$H$10001,0.75),1,0)</f>
        <v>2</v>
      </c>
      <c r="S4456" t="str">
        <f>IF(R4456&gt;=7,"High",IF(R4456&gt;=4,"Medium","Low"))</f>
        <v>Low</v>
      </c>
    </row>
    <row r="4457" spans="1:19">
      <c r="A4457" t="s">
        <v>4582</v>
      </c>
      <c r="B4457">
        <v>38</v>
      </c>
      <c r="C4457" t="s">
        <v>112</v>
      </c>
      <c r="D4457" t="s">
        <v>102</v>
      </c>
      <c r="E4457">
        <v>50</v>
      </c>
      <c r="F4457" t="s">
        <v>109</v>
      </c>
      <c r="G4457" t="s">
        <v>129</v>
      </c>
      <c r="H4457" s="5">
        <v>1000</v>
      </c>
      <c r="I4457" s="5">
        <v>50611</v>
      </c>
      <c r="J4457" t="s">
        <v>117</v>
      </c>
      <c r="K4457" t="s">
        <v>106</v>
      </c>
      <c r="L4457">
        <v>0</v>
      </c>
      <c r="M4457">
        <v>0</v>
      </c>
      <c r="N4457">
        <v>4</v>
      </c>
      <c r="O4457" s="6">
        <v>0</v>
      </c>
      <c r="P4457" t="s">
        <v>106</v>
      </c>
      <c r="Q4457" t="s">
        <v>107</v>
      </c>
      <c r="R4457">
        <f>IF(F4457="Monthly",2,0)
+IF(E4457&lt;=6,2,0)
+IF(N4457&lt;=2,2,0)
+IF(L4457&gt;=4,2,0)
+IF(M4457&gt;=2,1,0)
+IF(H4457&gt;=_xlfn.PERCENTILE.INC($H$2:$H$10001,0.75),1,0)</f>
        <v>1</v>
      </c>
      <c r="S4457" t="str">
        <f>IF(R4457&gt;=7,"High",IF(R4457&gt;=4,"Medium","Low"))</f>
        <v>Low</v>
      </c>
    </row>
    <row r="4458" spans="1:19">
      <c r="A4458" t="s">
        <v>4583</v>
      </c>
      <c r="B4458">
        <v>23</v>
      </c>
      <c r="C4458" t="s">
        <v>101</v>
      </c>
      <c r="D4458" t="s">
        <v>126</v>
      </c>
      <c r="E4458">
        <v>28</v>
      </c>
      <c r="F4458" t="s">
        <v>103</v>
      </c>
      <c r="G4458" t="s">
        <v>110</v>
      </c>
      <c r="H4458" s="5">
        <v>783</v>
      </c>
      <c r="I4458" s="5">
        <v>21649.42</v>
      </c>
      <c r="J4458" t="s">
        <v>115</v>
      </c>
      <c r="K4458" t="s">
        <v>106</v>
      </c>
      <c r="L4458">
        <v>2</v>
      </c>
      <c r="M4458">
        <v>0</v>
      </c>
      <c r="N4458">
        <v>4</v>
      </c>
      <c r="O4458" s="6">
        <v>0</v>
      </c>
      <c r="P4458" t="s">
        <v>106</v>
      </c>
      <c r="Q4458" t="s">
        <v>107</v>
      </c>
      <c r="R4458">
        <f>IF(F4458="Monthly",2,0)
+IF(E4458&lt;=6,2,0)
+IF(N4458&lt;=2,2,0)
+IF(L4458&gt;=4,2,0)
+IF(M4458&gt;=2,1,0)
+IF(H4458&gt;=_xlfn.PERCENTILE.INC($H$2:$H$10001,0.75),1,0)</f>
        <v>2</v>
      </c>
      <c r="S4458" t="str">
        <f>IF(R4458&gt;=7,"High",IF(R4458&gt;=4,"Medium","Low"))</f>
        <v>Low</v>
      </c>
    </row>
    <row r="4459" spans="1:19">
      <c r="A4459" t="s">
        <v>4584</v>
      </c>
      <c r="B4459">
        <v>45</v>
      </c>
      <c r="C4459" t="s">
        <v>112</v>
      </c>
      <c r="D4459" t="s">
        <v>102</v>
      </c>
      <c r="E4459">
        <v>37</v>
      </c>
      <c r="F4459" t="s">
        <v>109</v>
      </c>
      <c r="G4459" t="s">
        <v>110</v>
      </c>
      <c r="H4459" s="5">
        <v>739</v>
      </c>
      <c r="I4459" s="5">
        <v>25877.63</v>
      </c>
      <c r="J4459" t="s">
        <v>140</v>
      </c>
      <c r="K4459" t="s">
        <v>106</v>
      </c>
      <c r="L4459">
        <v>3</v>
      </c>
      <c r="M4459">
        <v>1</v>
      </c>
      <c r="N4459">
        <v>4</v>
      </c>
      <c r="O4459" s="6">
        <v>5</v>
      </c>
      <c r="P4459" t="s">
        <v>107</v>
      </c>
      <c r="Q4459" t="s">
        <v>107</v>
      </c>
      <c r="R4459">
        <f>IF(F4459="Monthly",2,0)
+IF(E4459&lt;=6,2,0)
+IF(N4459&lt;=2,2,0)
+IF(L4459&gt;=4,2,0)
+IF(M4459&gt;=2,1,0)
+IF(H4459&gt;=_xlfn.PERCENTILE.INC($H$2:$H$10001,0.75),1,0)</f>
        <v>0</v>
      </c>
      <c r="S4459" t="str">
        <f>IF(R4459&gt;=7,"High",IF(R4459&gt;=4,"Medium","Low"))</f>
        <v>Low</v>
      </c>
    </row>
    <row r="4460" spans="1:19">
      <c r="A4460" t="s">
        <v>4585</v>
      </c>
      <c r="B4460">
        <v>36</v>
      </c>
      <c r="C4460" t="s">
        <v>101</v>
      </c>
      <c r="D4460" t="s">
        <v>159</v>
      </c>
      <c r="E4460">
        <v>29</v>
      </c>
      <c r="F4460" t="s">
        <v>103</v>
      </c>
      <c r="G4460" t="s">
        <v>104</v>
      </c>
      <c r="H4460" s="5">
        <v>481</v>
      </c>
      <c r="I4460" s="5">
        <v>14346.57</v>
      </c>
      <c r="J4460" t="s">
        <v>117</v>
      </c>
      <c r="K4460" t="s">
        <v>107</v>
      </c>
      <c r="L4460">
        <v>1</v>
      </c>
      <c r="M4460">
        <v>0</v>
      </c>
      <c r="N4460">
        <v>4</v>
      </c>
      <c r="O4460" s="6">
        <v>0</v>
      </c>
      <c r="P4460" t="s">
        <v>107</v>
      </c>
      <c r="Q4460" t="s">
        <v>107</v>
      </c>
      <c r="R4460">
        <f>IF(F4460="Monthly",2,0)
+IF(E4460&lt;=6,2,0)
+IF(N4460&lt;=2,2,0)
+IF(L4460&gt;=4,2,0)
+IF(M4460&gt;=2,1,0)
+IF(H4460&gt;=_xlfn.PERCENTILE.INC($H$2:$H$10001,0.75),1,0)</f>
        <v>2</v>
      </c>
      <c r="S4460" t="str">
        <f>IF(R4460&gt;=7,"High",IF(R4460&gt;=4,"Medium","Low"))</f>
        <v>Low</v>
      </c>
    </row>
    <row r="4461" spans="1:19">
      <c r="A4461" t="s">
        <v>4586</v>
      </c>
      <c r="B4461">
        <v>18</v>
      </c>
      <c r="C4461" t="s">
        <v>112</v>
      </c>
      <c r="D4461" t="s">
        <v>102</v>
      </c>
      <c r="E4461">
        <v>71</v>
      </c>
      <c r="F4461" t="s">
        <v>121</v>
      </c>
      <c r="G4461" t="s">
        <v>110</v>
      </c>
      <c r="H4461" s="5">
        <v>800</v>
      </c>
      <c r="I4461" s="5">
        <v>51269.24</v>
      </c>
      <c r="J4461" t="s">
        <v>117</v>
      </c>
      <c r="K4461" t="s">
        <v>106</v>
      </c>
      <c r="L4461">
        <v>0</v>
      </c>
      <c r="M4461">
        <v>0</v>
      </c>
      <c r="N4461">
        <v>4</v>
      </c>
      <c r="O4461" s="6">
        <v>10</v>
      </c>
      <c r="P4461" t="s">
        <v>106</v>
      </c>
      <c r="Q4461" t="s">
        <v>107</v>
      </c>
      <c r="R4461">
        <f>IF(F4461="Monthly",2,0)
+IF(E4461&lt;=6,2,0)
+IF(N4461&lt;=2,2,0)
+IF(L4461&gt;=4,2,0)
+IF(M4461&gt;=2,1,0)
+IF(H4461&gt;=_xlfn.PERCENTILE.INC($H$2:$H$10001,0.75),1,0)</f>
        <v>1</v>
      </c>
      <c r="S4461" t="str">
        <f>IF(R4461&gt;=7,"High",IF(R4461&gt;=4,"Medium","Low"))</f>
        <v>Low</v>
      </c>
    </row>
    <row r="4462" spans="1:19">
      <c r="A4462" t="s">
        <v>4587</v>
      </c>
      <c r="B4462">
        <v>38</v>
      </c>
      <c r="C4462" t="s">
        <v>112</v>
      </c>
      <c r="D4462" t="s">
        <v>131</v>
      </c>
      <c r="E4462">
        <v>14</v>
      </c>
      <c r="F4462" t="s">
        <v>103</v>
      </c>
      <c r="G4462" t="s">
        <v>104</v>
      </c>
      <c r="H4462" s="5">
        <v>504</v>
      </c>
      <c r="I4462" s="5">
        <v>7170.01</v>
      </c>
      <c r="J4462" t="s">
        <v>117</v>
      </c>
      <c r="K4462" t="s">
        <v>106</v>
      </c>
      <c r="L4462">
        <v>1</v>
      </c>
      <c r="M4462">
        <v>0</v>
      </c>
      <c r="N4462">
        <v>4</v>
      </c>
      <c r="O4462" s="6">
        <v>0</v>
      </c>
      <c r="P4462" t="s">
        <v>106</v>
      </c>
      <c r="Q4462" t="s">
        <v>107</v>
      </c>
      <c r="R4462">
        <f>IF(F4462="Monthly",2,0)
+IF(E4462&lt;=6,2,0)
+IF(N4462&lt;=2,2,0)
+IF(L4462&gt;=4,2,0)
+IF(M4462&gt;=2,1,0)
+IF(H4462&gt;=_xlfn.PERCENTILE.INC($H$2:$H$10001,0.75),1,0)</f>
        <v>2</v>
      </c>
      <c r="S4462" t="str">
        <f>IF(R4462&gt;=7,"High",IF(R4462&gt;=4,"Medium","Low"))</f>
        <v>Low</v>
      </c>
    </row>
    <row r="4463" spans="1:19">
      <c r="A4463" t="s">
        <v>4588</v>
      </c>
      <c r="B4463">
        <v>47</v>
      </c>
      <c r="C4463" t="s">
        <v>101</v>
      </c>
      <c r="D4463" t="s">
        <v>159</v>
      </c>
      <c r="E4463">
        <v>45</v>
      </c>
      <c r="F4463" t="s">
        <v>109</v>
      </c>
      <c r="G4463" t="s">
        <v>104</v>
      </c>
      <c r="H4463" s="5">
        <v>424</v>
      </c>
      <c r="I4463" s="5">
        <v>19038.57</v>
      </c>
      <c r="J4463" t="s">
        <v>105</v>
      </c>
      <c r="K4463" t="s">
        <v>106</v>
      </c>
      <c r="L4463">
        <v>0</v>
      </c>
      <c r="M4463">
        <v>0</v>
      </c>
      <c r="N4463">
        <v>5</v>
      </c>
      <c r="O4463" s="6">
        <v>0</v>
      </c>
      <c r="P4463" t="s">
        <v>106</v>
      </c>
      <c r="Q4463" t="s">
        <v>106</v>
      </c>
      <c r="R4463">
        <f>IF(F4463="Monthly",2,0)
+IF(E4463&lt;=6,2,0)
+IF(N4463&lt;=2,2,0)
+IF(L4463&gt;=4,2,0)
+IF(M4463&gt;=2,1,0)
+IF(H4463&gt;=_xlfn.PERCENTILE.INC($H$2:$H$10001,0.75),1,0)</f>
        <v>0</v>
      </c>
      <c r="S4463" t="str">
        <f>IF(R4463&gt;=7,"High",IF(R4463&gt;=4,"Medium","Low"))</f>
        <v>Low</v>
      </c>
    </row>
    <row r="4464" spans="1:19">
      <c r="A4464" t="s">
        <v>4589</v>
      </c>
      <c r="B4464">
        <v>45</v>
      </c>
      <c r="C4464" t="s">
        <v>112</v>
      </c>
      <c r="D4464" t="s">
        <v>137</v>
      </c>
      <c r="E4464">
        <v>11</v>
      </c>
      <c r="F4464" t="s">
        <v>103</v>
      </c>
      <c r="G4464" t="s">
        <v>110</v>
      </c>
      <c r="H4464" s="5">
        <v>660</v>
      </c>
      <c r="I4464" s="5">
        <v>7150.99</v>
      </c>
      <c r="J4464" t="s">
        <v>140</v>
      </c>
      <c r="K4464" t="s">
        <v>106</v>
      </c>
      <c r="L4464">
        <v>0</v>
      </c>
      <c r="M4464">
        <v>0</v>
      </c>
      <c r="N4464">
        <v>5</v>
      </c>
      <c r="O4464" s="6">
        <v>0</v>
      </c>
      <c r="P4464" t="s">
        <v>107</v>
      </c>
      <c r="Q4464" t="s">
        <v>107</v>
      </c>
      <c r="R4464">
        <f>IF(F4464="Monthly",2,0)
+IF(E4464&lt;=6,2,0)
+IF(N4464&lt;=2,2,0)
+IF(L4464&gt;=4,2,0)
+IF(M4464&gt;=2,1,0)
+IF(H4464&gt;=_xlfn.PERCENTILE.INC($H$2:$H$10001,0.75),1,0)</f>
        <v>2</v>
      </c>
      <c r="S4464" t="str">
        <f>IF(R4464&gt;=7,"High",IF(R4464&gt;=4,"Medium","Low"))</f>
        <v>Low</v>
      </c>
    </row>
    <row r="4465" spans="1:19">
      <c r="A4465" t="s">
        <v>4590</v>
      </c>
      <c r="B4465">
        <v>41</v>
      </c>
      <c r="C4465" t="s">
        <v>112</v>
      </c>
      <c r="D4465" t="s">
        <v>102</v>
      </c>
      <c r="E4465">
        <v>34</v>
      </c>
      <c r="F4465" t="s">
        <v>121</v>
      </c>
      <c r="G4465" t="s">
        <v>110</v>
      </c>
      <c r="H4465" s="5">
        <v>759</v>
      </c>
      <c r="I4465" s="5">
        <v>25373.22</v>
      </c>
      <c r="J4465" t="s">
        <v>105</v>
      </c>
      <c r="K4465" t="s">
        <v>106</v>
      </c>
      <c r="L4465">
        <v>1</v>
      </c>
      <c r="M4465">
        <v>0</v>
      </c>
      <c r="N4465">
        <v>5</v>
      </c>
      <c r="O4465" s="6">
        <v>0</v>
      </c>
      <c r="P4465" t="s">
        <v>106</v>
      </c>
      <c r="Q4465" t="s">
        <v>107</v>
      </c>
      <c r="R4465">
        <f>IF(F4465="Monthly",2,0)
+IF(E4465&lt;=6,2,0)
+IF(N4465&lt;=2,2,0)
+IF(L4465&gt;=4,2,0)
+IF(M4465&gt;=2,1,0)
+IF(H4465&gt;=_xlfn.PERCENTILE.INC($H$2:$H$10001,0.75),1,0)</f>
        <v>0</v>
      </c>
      <c r="S4465" t="str">
        <f>IF(R4465&gt;=7,"High",IF(R4465&gt;=4,"Medium","Low"))</f>
        <v>Low</v>
      </c>
    </row>
    <row r="4466" spans="1:19">
      <c r="A4466" t="s">
        <v>4591</v>
      </c>
      <c r="B4466">
        <v>40</v>
      </c>
      <c r="C4466" t="s">
        <v>101</v>
      </c>
      <c r="D4466" t="s">
        <v>126</v>
      </c>
      <c r="E4466">
        <v>26</v>
      </c>
      <c r="F4466" t="s">
        <v>121</v>
      </c>
      <c r="G4466" t="s">
        <v>129</v>
      </c>
      <c r="H4466" s="5">
        <v>1147</v>
      </c>
      <c r="I4466" s="5">
        <v>30213.9</v>
      </c>
      <c r="J4466" t="s">
        <v>117</v>
      </c>
      <c r="K4466" t="s">
        <v>106</v>
      </c>
      <c r="L4466">
        <v>4</v>
      </c>
      <c r="M4466">
        <v>2</v>
      </c>
      <c r="N4466">
        <v>3</v>
      </c>
      <c r="O4466" s="6">
        <v>0</v>
      </c>
      <c r="P4466" t="s">
        <v>107</v>
      </c>
      <c r="Q4466" t="s">
        <v>107</v>
      </c>
      <c r="R4466">
        <f>IF(F4466="Monthly",2,0)
+IF(E4466&lt;=6,2,0)
+IF(N4466&lt;=2,2,0)
+IF(L4466&gt;=4,2,0)
+IF(M4466&gt;=2,1,0)
+IF(H4466&gt;=_xlfn.PERCENTILE.INC($H$2:$H$10001,0.75),1,0)</f>
        <v>4</v>
      </c>
      <c r="S4466" t="str">
        <f>IF(R4466&gt;=7,"High",IF(R4466&gt;=4,"Medium","Low"))</f>
        <v>Medium</v>
      </c>
    </row>
    <row r="4467" spans="1:19">
      <c r="A4467" t="s">
        <v>4592</v>
      </c>
      <c r="B4467">
        <v>21</v>
      </c>
      <c r="C4467" t="s">
        <v>101</v>
      </c>
      <c r="D4467" t="s">
        <v>131</v>
      </c>
      <c r="E4467">
        <v>22</v>
      </c>
      <c r="F4467" t="s">
        <v>103</v>
      </c>
      <c r="G4467" t="s">
        <v>110</v>
      </c>
      <c r="H4467" s="5">
        <v>695</v>
      </c>
      <c r="I4467" s="5">
        <v>15690.53</v>
      </c>
      <c r="J4467" t="s">
        <v>115</v>
      </c>
      <c r="K4467" t="s">
        <v>106</v>
      </c>
      <c r="L4467">
        <v>0</v>
      </c>
      <c r="M4467">
        <v>0</v>
      </c>
      <c r="N4467">
        <v>4</v>
      </c>
      <c r="O4467" s="6">
        <v>0</v>
      </c>
      <c r="P4467" t="s">
        <v>107</v>
      </c>
      <c r="Q4467" t="s">
        <v>107</v>
      </c>
      <c r="R4467">
        <f>IF(F4467="Monthly",2,0)
+IF(E4467&lt;=6,2,0)
+IF(N4467&lt;=2,2,0)
+IF(L4467&gt;=4,2,0)
+IF(M4467&gt;=2,1,0)
+IF(H4467&gt;=_xlfn.PERCENTILE.INC($H$2:$H$10001,0.75),1,0)</f>
        <v>2</v>
      </c>
      <c r="S4467" t="str">
        <f>IF(R4467&gt;=7,"High",IF(R4467&gt;=4,"Medium","Low"))</f>
        <v>Low</v>
      </c>
    </row>
    <row r="4468" spans="1:19">
      <c r="A4468" t="s">
        <v>4593</v>
      </c>
      <c r="B4468">
        <v>52</v>
      </c>
      <c r="C4468" t="s">
        <v>101</v>
      </c>
      <c r="D4468" t="s">
        <v>102</v>
      </c>
      <c r="E4468">
        <v>43</v>
      </c>
      <c r="F4468" t="s">
        <v>109</v>
      </c>
      <c r="G4468" t="s">
        <v>129</v>
      </c>
      <c r="H4468" s="5">
        <v>988</v>
      </c>
      <c r="I4468" s="5">
        <v>41815.120000000003</v>
      </c>
      <c r="J4468" t="s">
        <v>105</v>
      </c>
      <c r="K4468" t="s">
        <v>106</v>
      </c>
      <c r="L4468">
        <v>2</v>
      </c>
      <c r="M4468">
        <v>1</v>
      </c>
      <c r="N4468">
        <v>5</v>
      </c>
      <c r="O4468" s="6">
        <v>0</v>
      </c>
      <c r="P4468" t="s">
        <v>107</v>
      </c>
      <c r="Q4468" t="s">
        <v>107</v>
      </c>
      <c r="R4468">
        <f>IF(F4468="Monthly",2,0)
+IF(E4468&lt;=6,2,0)
+IF(N4468&lt;=2,2,0)
+IF(L4468&gt;=4,2,0)
+IF(M4468&gt;=2,1,0)
+IF(H4468&gt;=_xlfn.PERCENTILE.INC($H$2:$H$10001,0.75),1,0)</f>
        <v>1</v>
      </c>
      <c r="S4468" t="str">
        <f>IF(R4468&gt;=7,"High",IF(R4468&gt;=4,"Medium","Low"))</f>
        <v>Low</v>
      </c>
    </row>
    <row r="4469" spans="1:19">
      <c r="A4469" t="s">
        <v>4594</v>
      </c>
      <c r="B4469">
        <v>41</v>
      </c>
      <c r="C4469" t="s">
        <v>101</v>
      </c>
      <c r="D4469" t="s">
        <v>131</v>
      </c>
      <c r="E4469">
        <v>25</v>
      </c>
      <c r="F4469" t="s">
        <v>109</v>
      </c>
      <c r="G4469" t="s">
        <v>104</v>
      </c>
      <c r="H4469" s="5">
        <v>535</v>
      </c>
      <c r="I4469" s="5">
        <v>12249.9</v>
      </c>
      <c r="J4469" t="s">
        <v>134</v>
      </c>
      <c r="K4469" t="s">
        <v>106</v>
      </c>
      <c r="L4469">
        <v>0</v>
      </c>
      <c r="M4469">
        <v>0</v>
      </c>
      <c r="N4469">
        <v>4</v>
      </c>
      <c r="O4469" s="6">
        <v>10</v>
      </c>
      <c r="P4469" t="s">
        <v>107</v>
      </c>
      <c r="Q4469" t="s">
        <v>107</v>
      </c>
      <c r="R4469">
        <f>IF(F4469="Monthly",2,0)
+IF(E4469&lt;=6,2,0)
+IF(N4469&lt;=2,2,0)
+IF(L4469&gt;=4,2,0)
+IF(M4469&gt;=2,1,0)
+IF(H4469&gt;=_xlfn.PERCENTILE.INC($H$2:$H$10001,0.75),1,0)</f>
        <v>0</v>
      </c>
      <c r="S4469" t="str">
        <f>IF(R4469&gt;=7,"High",IF(R4469&gt;=4,"Medium","Low"))</f>
        <v>Low</v>
      </c>
    </row>
    <row r="4470" spans="1:19">
      <c r="A4470" t="s">
        <v>4595</v>
      </c>
      <c r="B4470">
        <v>34</v>
      </c>
      <c r="C4470" t="s">
        <v>112</v>
      </c>
      <c r="D4470" t="s">
        <v>102</v>
      </c>
      <c r="E4470">
        <v>42</v>
      </c>
      <c r="F4470" t="s">
        <v>109</v>
      </c>
      <c r="G4470" t="s">
        <v>110</v>
      </c>
      <c r="H4470" s="5">
        <v>819</v>
      </c>
      <c r="I4470" s="5">
        <v>30730.080000000002</v>
      </c>
      <c r="J4470" t="s">
        <v>115</v>
      </c>
      <c r="K4470" t="s">
        <v>106</v>
      </c>
      <c r="L4470">
        <v>1</v>
      </c>
      <c r="M4470">
        <v>0</v>
      </c>
      <c r="N4470">
        <v>4</v>
      </c>
      <c r="O4470" s="6">
        <v>10</v>
      </c>
      <c r="P4470" t="s">
        <v>106</v>
      </c>
      <c r="Q4470" t="s">
        <v>107</v>
      </c>
      <c r="R4470">
        <f>IF(F4470="Monthly",2,0)
+IF(E4470&lt;=6,2,0)
+IF(N4470&lt;=2,2,0)
+IF(L4470&gt;=4,2,0)
+IF(M4470&gt;=2,1,0)
+IF(H4470&gt;=_xlfn.PERCENTILE.INC($H$2:$H$10001,0.75),1,0)</f>
        <v>1</v>
      </c>
      <c r="S4470" t="str">
        <f>IF(R4470&gt;=7,"High",IF(R4470&gt;=4,"Medium","Low"))</f>
        <v>Low</v>
      </c>
    </row>
    <row r="4471" spans="1:19">
      <c r="A4471" t="s">
        <v>4596</v>
      </c>
      <c r="B4471">
        <v>31</v>
      </c>
      <c r="C4471" t="s">
        <v>112</v>
      </c>
      <c r="D4471" t="s">
        <v>123</v>
      </c>
      <c r="E4471">
        <v>24</v>
      </c>
      <c r="F4471" t="s">
        <v>103</v>
      </c>
      <c r="G4471" t="s">
        <v>104</v>
      </c>
      <c r="H4471" s="5">
        <v>432</v>
      </c>
      <c r="I4471" s="5">
        <v>10615.19</v>
      </c>
      <c r="J4471" t="s">
        <v>140</v>
      </c>
      <c r="K4471" t="s">
        <v>107</v>
      </c>
      <c r="L4471">
        <v>0</v>
      </c>
      <c r="M4471">
        <v>0</v>
      </c>
      <c r="N4471">
        <v>5</v>
      </c>
      <c r="O4471" s="6">
        <v>0</v>
      </c>
      <c r="P4471" t="s">
        <v>107</v>
      </c>
      <c r="Q4471" t="s">
        <v>107</v>
      </c>
      <c r="R4471">
        <f>IF(F4471="Monthly",2,0)
+IF(E4471&lt;=6,2,0)
+IF(N4471&lt;=2,2,0)
+IF(L4471&gt;=4,2,0)
+IF(M4471&gt;=2,1,0)
+IF(H4471&gt;=_xlfn.PERCENTILE.INC($H$2:$H$10001,0.75),1,0)</f>
        <v>2</v>
      </c>
      <c r="S4471" t="str">
        <f>IF(R4471&gt;=7,"High",IF(R4471&gt;=4,"Medium","Low"))</f>
        <v>Low</v>
      </c>
    </row>
    <row r="4472" spans="1:19">
      <c r="A4472" t="s">
        <v>4597</v>
      </c>
      <c r="B4472">
        <v>29</v>
      </c>
      <c r="C4472" t="s">
        <v>112</v>
      </c>
      <c r="D4472" t="s">
        <v>126</v>
      </c>
      <c r="E4472">
        <v>23</v>
      </c>
      <c r="F4472" t="s">
        <v>103</v>
      </c>
      <c r="G4472" t="s">
        <v>104</v>
      </c>
      <c r="H4472" s="5">
        <v>555</v>
      </c>
      <c r="I4472" s="5">
        <v>12565.21</v>
      </c>
      <c r="J4472" t="s">
        <v>140</v>
      </c>
      <c r="K4472" t="s">
        <v>106</v>
      </c>
      <c r="L4472">
        <v>3</v>
      </c>
      <c r="M4472">
        <v>1</v>
      </c>
      <c r="N4472">
        <v>5</v>
      </c>
      <c r="O4472" s="6">
        <v>0</v>
      </c>
      <c r="P4472" t="s">
        <v>106</v>
      </c>
      <c r="Q4472" t="s">
        <v>107</v>
      </c>
      <c r="R4472">
        <f>IF(F4472="Monthly",2,0)
+IF(E4472&lt;=6,2,0)
+IF(N4472&lt;=2,2,0)
+IF(L4472&gt;=4,2,0)
+IF(M4472&gt;=2,1,0)
+IF(H4472&gt;=_xlfn.PERCENTILE.INC($H$2:$H$10001,0.75),1,0)</f>
        <v>2</v>
      </c>
      <c r="S4472" t="str">
        <f>IF(R4472&gt;=7,"High",IF(R4472&gt;=4,"Medium","Low"))</f>
        <v>Low</v>
      </c>
    </row>
    <row r="4473" spans="1:19">
      <c r="A4473" t="s">
        <v>4598</v>
      </c>
      <c r="B4473">
        <v>46</v>
      </c>
      <c r="C4473" t="s">
        <v>112</v>
      </c>
      <c r="D4473" t="s">
        <v>102</v>
      </c>
      <c r="E4473">
        <v>10</v>
      </c>
      <c r="F4473" t="s">
        <v>103</v>
      </c>
      <c r="G4473" t="s">
        <v>104</v>
      </c>
      <c r="H4473" s="5">
        <v>493</v>
      </c>
      <c r="I4473" s="5">
        <v>4843.88</v>
      </c>
      <c r="J4473" t="s">
        <v>105</v>
      </c>
      <c r="K4473" t="s">
        <v>106</v>
      </c>
      <c r="L4473">
        <v>3</v>
      </c>
      <c r="M4473">
        <v>1</v>
      </c>
      <c r="N4473">
        <v>4</v>
      </c>
      <c r="O4473" s="6">
        <v>0</v>
      </c>
      <c r="P4473" t="s">
        <v>107</v>
      </c>
      <c r="Q4473" t="s">
        <v>107</v>
      </c>
      <c r="R4473">
        <f>IF(F4473="Monthly",2,0)
+IF(E4473&lt;=6,2,0)
+IF(N4473&lt;=2,2,0)
+IF(L4473&gt;=4,2,0)
+IF(M4473&gt;=2,1,0)
+IF(H4473&gt;=_xlfn.PERCENTILE.INC($H$2:$H$10001,0.75),1,0)</f>
        <v>2</v>
      </c>
      <c r="S4473" t="str">
        <f>IF(R4473&gt;=7,"High",IF(R4473&gt;=4,"Medium","Low"))</f>
        <v>Low</v>
      </c>
    </row>
    <row r="4474" spans="1:19">
      <c r="A4474" t="s">
        <v>4599</v>
      </c>
      <c r="B4474">
        <v>51</v>
      </c>
      <c r="C4474" t="s">
        <v>112</v>
      </c>
      <c r="D4474" t="s">
        <v>123</v>
      </c>
      <c r="E4474">
        <v>37</v>
      </c>
      <c r="F4474" t="s">
        <v>109</v>
      </c>
      <c r="G4474" t="s">
        <v>110</v>
      </c>
      <c r="H4474" s="5">
        <v>690</v>
      </c>
      <c r="I4474" s="5">
        <v>24811.02</v>
      </c>
      <c r="J4474" t="s">
        <v>140</v>
      </c>
      <c r="K4474" t="s">
        <v>107</v>
      </c>
      <c r="L4474">
        <v>3</v>
      </c>
      <c r="M4474">
        <v>1</v>
      </c>
      <c r="N4474">
        <v>5</v>
      </c>
      <c r="O4474" s="6">
        <v>0</v>
      </c>
      <c r="P4474" t="s">
        <v>106</v>
      </c>
      <c r="Q4474" t="s">
        <v>107</v>
      </c>
      <c r="R4474">
        <f>IF(F4474="Monthly",2,0)
+IF(E4474&lt;=6,2,0)
+IF(N4474&lt;=2,2,0)
+IF(L4474&gt;=4,2,0)
+IF(M4474&gt;=2,1,0)
+IF(H4474&gt;=_xlfn.PERCENTILE.INC($H$2:$H$10001,0.75),1,0)</f>
        <v>0</v>
      </c>
      <c r="S4474" t="str">
        <f>IF(R4474&gt;=7,"High",IF(R4474&gt;=4,"Medium","Low"))</f>
        <v>Low</v>
      </c>
    </row>
    <row r="4475" spans="1:19">
      <c r="A4475" t="s">
        <v>4600</v>
      </c>
      <c r="B4475">
        <v>45</v>
      </c>
      <c r="C4475" t="s">
        <v>101</v>
      </c>
      <c r="D4475" t="s">
        <v>159</v>
      </c>
      <c r="E4475">
        <v>29</v>
      </c>
      <c r="F4475" t="s">
        <v>103</v>
      </c>
      <c r="G4475" t="s">
        <v>110</v>
      </c>
      <c r="H4475" s="5">
        <v>687</v>
      </c>
      <c r="I4475" s="5">
        <v>20157.82</v>
      </c>
      <c r="J4475" t="s">
        <v>140</v>
      </c>
      <c r="K4475" t="s">
        <v>106</v>
      </c>
      <c r="L4475">
        <v>0</v>
      </c>
      <c r="M4475">
        <v>0</v>
      </c>
      <c r="N4475">
        <v>5</v>
      </c>
      <c r="O4475" s="6">
        <v>0</v>
      </c>
      <c r="P4475" t="s">
        <v>106</v>
      </c>
      <c r="Q4475" t="s">
        <v>107</v>
      </c>
      <c r="R4475">
        <f>IF(F4475="Monthly",2,0)
+IF(E4475&lt;=6,2,0)
+IF(N4475&lt;=2,2,0)
+IF(L4475&gt;=4,2,0)
+IF(M4475&gt;=2,1,0)
+IF(H4475&gt;=_xlfn.PERCENTILE.INC($H$2:$H$10001,0.75),1,0)</f>
        <v>2</v>
      </c>
      <c r="S4475" t="str">
        <f>IF(R4475&gt;=7,"High",IF(R4475&gt;=4,"Medium","Low"))</f>
        <v>Low</v>
      </c>
    </row>
    <row r="4476" spans="1:19">
      <c r="A4476" t="s">
        <v>4601</v>
      </c>
      <c r="B4476">
        <v>46</v>
      </c>
      <c r="C4476" t="s">
        <v>112</v>
      </c>
      <c r="D4476" t="s">
        <v>126</v>
      </c>
      <c r="E4476">
        <v>16</v>
      </c>
      <c r="F4476" t="s">
        <v>103</v>
      </c>
      <c r="G4476" t="s">
        <v>110</v>
      </c>
      <c r="H4476" s="5">
        <v>808</v>
      </c>
      <c r="I4476" s="5">
        <v>12665.92</v>
      </c>
      <c r="J4476" t="s">
        <v>105</v>
      </c>
      <c r="K4476" t="s">
        <v>106</v>
      </c>
      <c r="L4476">
        <v>5</v>
      </c>
      <c r="M4476">
        <v>3</v>
      </c>
      <c r="N4476">
        <v>2</v>
      </c>
      <c r="O4476" s="6">
        <v>0</v>
      </c>
      <c r="P4476" t="s">
        <v>107</v>
      </c>
      <c r="Q4476" t="s">
        <v>106</v>
      </c>
      <c r="R4476">
        <f>IF(F4476="Monthly",2,0)
+IF(E4476&lt;=6,2,0)
+IF(N4476&lt;=2,2,0)
+IF(L4476&gt;=4,2,0)
+IF(M4476&gt;=2,1,0)
+IF(H4476&gt;=_xlfn.PERCENTILE.INC($H$2:$H$10001,0.75),1,0)</f>
        <v>8</v>
      </c>
      <c r="S4476" t="str">
        <f>IF(R4476&gt;=7,"High",IF(R4476&gt;=4,"Medium","Low"))</f>
        <v>High</v>
      </c>
    </row>
    <row r="4477" spans="1:19">
      <c r="A4477" t="s">
        <v>4602</v>
      </c>
      <c r="B4477">
        <v>38</v>
      </c>
      <c r="C4477" t="s">
        <v>101</v>
      </c>
      <c r="D4477" t="s">
        <v>123</v>
      </c>
      <c r="E4477">
        <v>59</v>
      </c>
      <c r="F4477" t="s">
        <v>121</v>
      </c>
      <c r="G4477" t="s">
        <v>110</v>
      </c>
      <c r="H4477" s="5">
        <v>685</v>
      </c>
      <c r="I4477" s="5">
        <v>33929.370000000003</v>
      </c>
      <c r="J4477" t="s">
        <v>115</v>
      </c>
      <c r="K4477" t="s">
        <v>106</v>
      </c>
      <c r="L4477">
        <v>3</v>
      </c>
      <c r="M4477">
        <v>2</v>
      </c>
      <c r="N4477">
        <v>3</v>
      </c>
      <c r="O4477" s="6">
        <v>15</v>
      </c>
      <c r="P4477" t="s">
        <v>107</v>
      </c>
      <c r="Q4477" t="s">
        <v>107</v>
      </c>
      <c r="R4477">
        <f>IF(F4477="Monthly",2,0)
+IF(E4477&lt;=6,2,0)
+IF(N4477&lt;=2,2,0)
+IF(L4477&gt;=4,2,0)
+IF(M4477&gt;=2,1,0)
+IF(H4477&gt;=_xlfn.PERCENTILE.INC($H$2:$H$10001,0.75),1,0)</f>
        <v>1</v>
      </c>
      <c r="S4477" t="str">
        <f>IF(R4477&gt;=7,"High",IF(R4477&gt;=4,"Medium","Low"))</f>
        <v>Low</v>
      </c>
    </row>
    <row r="4478" spans="1:19">
      <c r="A4478" t="s">
        <v>4603</v>
      </c>
      <c r="B4478">
        <v>37</v>
      </c>
      <c r="C4478" t="s">
        <v>101</v>
      </c>
      <c r="D4478" t="s">
        <v>102</v>
      </c>
      <c r="E4478">
        <v>25</v>
      </c>
      <c r="F4478" t="s">
        <v>109</v>
      </c>
      <c r="G4478" t="s">
        <v>104</v>
      </c>
      <c r="H4478" s="5">
        <v>560</v>
      </c>
      <c r="I4478" s="5">
        <v>13757.02</v>
      </c>
      <c r="J4478" t="s">
        <v>134</v>
      </c>
      <c r="K4478" t="s">
        <v>106</v>
      </c>
      <c r="L4478">
        <v>0</v>
      </c>
      <c r="M4478">
        <v>0</v>
      </c>
      <c r="N4478">
        <v>5</v>
      </c>
      <c r="O4478" s="6">
        <v>0</v>
      </c>
      <c r="P4478" t="s">
        <v>107</v>
      </c>
      <c r="Q4478" t="s">
        <v>107</v>
      </c>
      <c r="R4478">
        <f>IF(F4478="Monthly",2,0)
+IF(E4478&lt;=6,2,0)
+IF(N4478&lt;=2,2,0)
+IF(L4478&gt;=4,2,0)
+IF(M4478&gt;=2,1,0)
+IF(H4478&gt;=_xlfn.PERCENTILE.INC($H$2:$H$10001,0.75),1,0)</f>
        <v>0</v>
      </c>
      <c r="S4478" t="str">
        <f>IF(R4478&gt;=7,"High",IF(R4478&gt;=4,"Medium","Low"))</f>
        <v>Low</v>
      </c>
    </row>
    <row r="4479" spans="1:19">
      <c r="A4479" t="s">
        <v>4604</v>
      </c>
      <c r="B4479">
        <v>34</v>
      </c>
      <c r="C4479" t="s">
        <v>112</v>
      </c>
      <c r="D4479" t="s">
        <v>131</v>
      </c>
      <c r="E4479">
        <v>12</v>
      </c>
      <c r="F4479" t="s">
        <v>103</v>
      </c>
      <c r="G4479" t="s">
        <v>104</v>
      </c>
      <c r="H4479" s="5">
        <v>524</v>
      </c>
      <c r="I4479" s="5">
        <v>6335.41</v>
      </c>
      <c r="J4479" t="s">
        <v>105</v>
      </c>
      <c r="K4479" t="s">
        <v>106</v>
      </c>
      <c r="L4479">
        <v>0</v>
      </c>
      <c r="M4479">
        <v>0</v>
      </c>
      <c r="N4479">
        <v>5</v>
      </c>
      <c r="O4479" s="6">
        <v>0</v>
      </c>
      <c r="P4479" t="s">
        <v>106</v>
      </c>
      <c r="Q4479" t="s">
        <v>107</v>
      </c>
      <c r="R4479">
        <f>IF(F4479="Monthly",2,0)
+IF(E4479&lt;=6,2,0)
+IF(N4479&lt;=2,2,0)
+IF(L4479&gt;=4,2,0)
+IF(M4479&gt;=2,1,0)
+IF(H4479&gt;=_xlfn.PERCENTILE.INC($H$2:$H$10001,0.75),1,0)</f>
        <v>2</v>
      </c>
      <c r="S4479" t="str">
        <f>IF(R4479&gt;=7,"High",IF(R4479&gt;=4,"Medium","Low"))</f>
        <v>Low</v>
      </c>
    </row>
    <row r="4480" spans="1:19">
      <c r="A4480" t="s">
        <v>4605</v>
      </c>
      <c r="B4480">
        <v>34</v>
      </c>
      <c r="C4480" t="s">
        <v>101</v>
      </c>
      <c r="D4480" t="s">
        <v>126</v>
      </c>
      <c r="E4480">
        <v>37</v>
      </c>
      <c r="F4480" t="s">
        <v>103</v>
      </c>
      <c r="G4480" t="s">
        <v>104</v>
      </c>
      <c r="H4480" s="5">
        <v>513</v>
      </c>
      <c r="I4480" s="5">
        <v>19077.29</v>
      </c>
      <c r="J4480" t="s">
        <v>134</v>
      </c>
      <c r="K4480" t="s">
        <v>107</v>
      </c>
      <c r="L4480">
        <v>0</v>
      </c>
      <c r="M4480">
        <v>0</v>
      </c>
      <c r="N4480">
        <v>5</v>
      </c>
      <c r="O4480" s="6">
        <v>0</v>
      </c>
      <c r="P4480" t="s">
        <v>107</v>
      </c>
      <c r="Q4480" t="s">
        <v>107</v>
      </c>
      <c r="R4480">
        <f>IF(F4480="Monthly",2,0)
+IF(E4480&lt;=6,2,0)
+IF(N4480&lt;=2,2,0)
+IF(L4480&gt;=4,2,0)
+IF(M4480&gt;=2,1,0)
+IF(H4480&gt;=_xlfn.PERCENTILE.INC($H$2:$H$10001,0.75),1,0)</f>
        <v>2</v>
      </c>
      <c r="S4480" t="str">
        <f>IF(R4480&gt;=7,"High",IF(R4480&gt;=4,"Medium","Low"))</f>
        <v>Low</v>
      </c>
    </row>
    <row r="4481" spans="1:19">
      <c r="A4481" t="s">
        <v>4606</v>
      </c>
      <c r="B4481">
        <v>32</v>
      </c>
      <c r="C4481" t="s">
        <v>101</v>
      </c>
      <c r="D4481" t="s">
        <v>137</v>
      </c>
      <c r="E4481">
        <v>28</v>
      </c>
      <c r="F4481" t="s">
        <v>121</v>
      </c>
      <c r="G4481" t="s">
        <v>110</v>
      </c>
      <c r="H4481" s="5">
        <v>725</v>
      </c>
      <c r="I4481" s="5">
        <v>17397</v>
      </c>
      <c r="J4481" t="s">
        <v>105</v>
      </c>
      <c r="K4481" t="s">
        <v>106</v>
      </c>
      <c r="L4481">
        <v>1</v>
      </c>
      <c r="M4481">
        <v>0</v>
      </c>
      <c r="N4481">
        <v>5</v>
      </c>
      <c r="O4481" s="6">
        <v>15</v>
      </c>
      <c r="P4481" t="s">
        <v>107</v>
      </c>
      <c r="Q4481" t="s">
        <v>107</v>
      </c>
      <c r="R4481">
        <f>IF(F4481="Monthly",2,0)
+IF(E4481&lt;=6,2,0)
+IF(N4481&lt;=2,2,0)
+IF(L4481&gt;=4,2,0)
+IF(M4481&gt;=2,1,0)
+IF(H4481&gt;=_xlfn.PERCENTILE.INC($H$2:$H$10001,0.75),1,0)</f>
        <v>0</v>
      </c>
      <c r="S4481" t="str">
        <f>IF(R4481&gt;=7,"High",IF(R4481&gt;=4,"Medium","Low"))</f>
        <v>Low</v>
      </c>
    </row>
    <row r="4482" spans="1:19">
      <c r="A4482" t="s">
        <v>4607</v>
      </c>
      <c r="B4482">
        <v>44</v>
      </c>
      <c r="C4482" t="s">
        <v>112</v>
      </c>
      <c r="D4482" t="s">
        <v>113</v>
      </c>
      <c r="E4482">
        <v>53</v>
      </c>
      <c r="F4482" t="s">
        <v>121</v>
      </c>
      <c r="G4482" t="s">
        <v>129</v>
      </c>
      <c r="H4482" s="5">
        <v>1099</v>
      </c>
      <c r="I4482" s="5">
        <v>57873.86</v>
      </c>
      <c r="J4482" t="s">
        <v>134</v>
      </c>
      <c r="K4482" t="s">
        <v>106</v>
      </c>
      <c r="L4482">
        <v>0</v>
      </c>
      <c r="M4482">
        <v>0</v>
      </c>
      <c r="N4482">
        <v>5</v>
      </c>
      <c r="O4482" s="6">
        <v>0</v>
      </c>
      <c r="P4482" t="s">
        <v>107</v>
      </c>
      <c r="Q4482" t="s">
        <v>107</v>
      </c>
      <c r="R4482">
        <f>IF(F4482="Monthly",2,0)
+IF(E4482&lt;=6,2,0)
+IF(N4482&lt;=2,2,0)
+IF(L4482&gt;=4,2,0)
+IF(M4482&gt;=2,1,0)
+IF(H4482&gt;=_xlfn.PERCENTILE.INC($H$2:$H$10001,0.75),1,0)</f>
        <v>1</v>
      </c>
      <c r="S4482" t="str">
        <f>IF(R4482&gt;=7,"High",IF(R4482&gt;=4,"Medium","Low"))</f>
        <v>Low</v>
      </c>
    </row>
    <row r="4483" spans="1:19">
      <c r="A4483" t="s">
        <v>4608</v>
      </c>
      <c r="B4483">
        <v>39</v>
      </c>
      <c r="C4483" t="s">
        <v>112</v>
      </c>
      <c r="D4483" t="s">
        <v>102</v>
      </c>
      <c r="E4483">
        <v>21</v>
      </c>
      <c r="F4483" t="s">
        <v>103</v>
      </c>
      <c r="G4483" t="s">
        <v>110</v>
      </c>
      <c r="H4483" s="5">
        <v>748</v>
      </c>
      <c r="I4483" s="5">
        <v>15241.27</v>
      </c>
      <c r="J4483" t="s">
        <v>115</v>
      </c>
      <c r="K4483" t="s">
        <v>106</v>
      </c>
      <c r="L4483">
        <v>0</v>
      </c>
      <c r="M4483">
        <v>0</v>
      </c>
      <c r="N4483">
        <v>4</v>
      </c>
      <c r="O4483" s="6">
        <v>0</v>
      </c>
      <c r="P4483" t="s">
        <v>107</v>
      </c>
      <c r="Q4483" t="s">
        <v>107</v>
      </c>
      <c r="R4483">
        <f>IF(F4483="Monthly",2,0)
+IF(E4483&lt;=6,2,0)
+IF(N4483&lt;=2,2,0)
+IF(L4483&gt;=4,2,0)
+IF(M4483&gt;=2,1,0)
+IF(H4483&gt;=_xlfn.PERCENTILE.INC($H$2:$H$10001,0.75),1,0)</f>
        <v>2</v>
      </c>
      <c r="S4483" t="str">
        <f>IF(R4483&gt;=7,"High",IF(R4483&gt;=4,"Medium","Low"))</f>
        <v>Low</v>
      </c>
    </row>
    <row r="4484" spans="1:19">
      <c r="A4484" t="s">
        <v>4609</v>
      </c>
      <c r="B4484">
        <v>22</v>
      </c>
      <c r="C4484" t="s">
        <v>101</v>
      </c>
      <c r="D4484" t="s">
        <v>113</v>
      </c>
      <c r="E4484">
        <v>52</v>
      </c>
      <c r="F4484" t="s">
        <v>109</v>
      </c>
      <c r="G4484" t="s">
        <v>129</v>
      </c>
      <c r="H4484" s="5">
        <v>1070</v>
      </c>
      <c r="I4484" s="5">
        <v>54147.05</v>
      </c>
      <c r="J4484" t="s">
        <v>117</v>
      </c>
      <c r="K4484" t="s">
        <v>106</v>
      </c>
      <c r="L4484">
        <v>4</v>
      </c>
      <c r="M4484">
        <v>2</v>
      </c>
      <c r="N4484">
        <v>3</v>
      </c>
      <c r="O4484" s="6">
        <v>0</v>
      </c>
      <c r="P4484" t="s">
        <v>107</v>
      </c>
      <c r="Q4484" t="s">
        <v>106</v>
      </c>
      <c r="R4484">
        <f>IF(F4484="Monthly",2,0)
+IF(E4484&lt;=6,2,0)
+IF(N4484&lt;=2,2,0)
+IF(L4484&gt;=4,2,0)
+IF(M4484&gt;=2,1,0)
+IF(H4484&gt;=_xlfn.PERCENTILE.INC($H$2:$H$10001,0.75),1,0)</f>
        <v>4</v>
      </c>
      <c r="S4484" t="str">
        <f>IF(R4484&gt;=7,"High",IF(R4484&gt;=4,"Medium","Low"))</f>
        <v>Medium</v>
      </c>
    </row>
    <row r="4485" spans="1:19">
      <c r="A4485" t="s">
        <v>4610</v>
      </c>
      <c r="B4485">
        <v>43</v>
      </c>
      <c r="C4485" t="s">
        <v>112</v>
      </c>
      <c r="D4485" t="s">
        <v>133</v>
      </c>
      <c r="E4485">
        <v>36</v>
      </c>
      <c r="F4485" t="s">
        <v>121</v>
      </c>
      <c r="G4485" t="s">
        <v>110</v>
      </c>
      <c r="H4485" s="5">
        <v>766</v>
      </c>
      <c r="I4485" s="5">
        <v>23120.23</v>
      </c>
      <c r="J4485" t="s">
        <v>115</v>
      </c>
      <c r="K4485" t="s">
        <v>106</v>
      </c>
      <c r="L4485">
        <v>4</v>
      </c>
      <c r="M4485">
        <v>1</v>
      </c>
      <c r="N4485">
        <v>4</v>
      </c>
      <c r="O4485" s="6">
        <v>15</v>
      </c>
      <c r="P4485" t="s">
        <v>107</v>
      </c>
      <c r="Q4485" t="s">
        <v>107</v>
      </c>
      <c r="R4485">
        <f>IF(F4485="Monthly",2,0)
+IF(E4485&lt;=6,2,0)
+IF(N4485&lt;=2,2,0)
+IF(L4485&gt;=4,2,0)
+IF(M4485&gt;=2,1,0)
+IF(H4485&gt;=_xlfn.PERCENTILE.INC($H$2:$H$10001,0.75),1,0)</f>
        <v>2</v>
      </c>
      <c r="S4485" t="str">
        <f>IF(R4485&gt;=7,"High",IF(R4485&gt;=4,"Medium","Low"))</f>
        <v>Low</v>
      </c>
    </row>
    <row r="4486" spans="1:19">
      <c r="A4486" t="s">
        <v>4611</v>
      </c>
      <c r="B4486">
        <v>31</v>
      </c>
      <c r="C4486" t="s">
        <v>101</v>
      </c>
      <c r="D4486" t="s">
        <v>137</v>
      </c>
      <c r="E4486">
        <v>20</v>
      </c>
      <c r="F4486" t="s">
        <v>103</v>
      </c>
      <c r="G4486" t="s">
        <v>104</v>
      </c>
      <c r="H4486" s="5">
        <v>446</v>
      </c>
      <c r="I4486" s="5">
        <v>8927.8700000000008</v>
      </c>
      <c r="J4486" t="s">
        <v>140</v>
      </c>
      <c r="K4486" t="s">
        <v>106</v>
      </c>
      <c r="L4486">
        <v>0</v>
      </c>
      <c r="M4486">
        <v>0</v>
      </c>
      <c r="N4486">
        <v>5</v>
      </c>
      <c r="O4486" s="6">
        <v>0</v>
      </c>
      <c r="P4486" t="s">
        <v>107</v>
      </c>
      <c r="Q4486" t="s">
        <v>106</v>
      </c>
      <c r="R4486">
        <f>IF(F4486="Monthly",2,0)
+IF(E4486&lt;=6,2,0)
+IF(N4486&lt;=2,2,0)
+IF(L4486&gt;=4,2,0)
+IF(M4486&gt;=2,1,0)
+IF(H4486&gt;=_xlfn.PERCENTILE.INC($H$2:$H$10001,0.75),1,0)</f>
        <v>2</v>
      </c>
      <c r="S4486" t="str">
        <f>IF(R4486&gt;=7,"High",IF(R4486&gt;=4,"Medium","Low"))</f>
        <v>Low</v>
      </c>
    </row>
    <row r="4487" spans="1:19">
      <c r="A4487" t="s">
        <v>4612</v>
      </c>
      <c r="B4487">
        <v>51</v>
      </c>
      <c r="C4487" t="s">
        <v>112</v>
      </c>
      <c r="D4487" t="s">
        <v>119</v>
      </c>
      <c r="E4487">
        <v>36</v>
      </c>
      <c r="F4487" t="s">
        <v>103</v>
      </c>
      <c r="G4487" t="s">
        <v>110</v>
      </c>
      <c r="H4487" s="5">
        <v>717</v>
      </c>
      <c r="I4487" s="5">
        <v>25528.97</v>
      </c>
      <c r="J4487" t="s">
        <v>115</v>
      </c>
      <c r="K4487" t="s">
        <v>106</v>
      </c>
      <c r="L4487">
        <v>0</v>
      </c>
      <c r="M4487">
        <v>0</v>
      </c>
      <c r="N4487">
        <v>5</v>
      </c>
      <c r="O4487" s="6">
        <v>0</v>
      </c>
      <c r="P4487" t="s">
        <v>106</v>
      </c>
      <c r="Q4487" t="s">
        <v>107</v>
      </c>
      <c r="R4487">
        <f>IF(F4487="Monthly",2,0)
+IF(E4487&lt;=6,2,0)
+IF(N4487&lt;=2,2,0)
+IF(L4487&gt;=4,2,0)
+IF(M4487&gt;=2,1,0)
+IF(H4487&gt;=_xlfn.PERCENTILE.INC($H$2:$H$10001,0.75),1,0)</f>
        <v>2</v>
      </c>
      <c r="S4487" t="str">
        <f>IF(R4487&gt;=7,"High",IF(R4487&gt;=4,"Medium","Low"))</f>
        <v>Low</v>
      </c>
    </row>
    <row r="4488" spans="1:19">
      <c r="A4488" t="s">
        <v>4613</v>
      </c>
      <c r="B4488">
        <v>51</v>
      </c>
      <c r="C4488" t="s">
        <v>112</v>
      </c>
      <c r="D4488" t="s">
        <v>137</v>
      </c>
      <c r="E4488">
        <v>61</v>
      </c>
      <c r="F4488" t="s">
        <v>109</v>
      </c>
      <c r="G4488" t="s">
        <v>110</v>
      </c>
      <c r="H4488" s="5">
        <v>664</v>
      </c>
      <c r="I4488" s="5">
        <v>36270.46</v>
      </c>
      <c r="J4488" t="s">
        <v>115</v>
      </c>
      <c r="K4488" t="s">
        <v>106</v>
      </c>
      <c r="L4488">
        <v>0</v>
      </c>
      <c r="M4488">
        <v>0</v>
      </c>
      <c r="N4488">
        <v>5</v>
      </c>
      <c r="O4488" s="6">
        <v>10</v>
      </c>
      <c r="P4488" t="s">
        <v>106</v>
      </c>
      <c r="Q4488" t="s">
        <v>107</v>
      </c>
      <c r="R4488">
        <f>IF(F4488="Monthly",2,0)
+IF(E4488&lt;=6,2,0)
+IF(N4488&lt;=2,2,0)
+IF(L4488&gt;=4,2,0)
+IF(M4488&gt;=2,1,0)
+IF(H4488&gt;=_xlfn.PERCENTILE.INC($H$2:$H$10001,0.75),1,0)</f>
        <v>0</v>
      </c>
      <c r="S4488" t="str">
        <f>IF(R4488&gt;=7,"High",IF(R4488&gt;=4,"Medium","Low"))</f>
        <v>Low</v>
      </c>
    </row>
    <row r="4489" spans="1:19">
      <c r="A4489" t="s">
        <v>4614</v>
      </c>
      <c r="B4489">
        <v>42</v>
      </c>
      <c r="C4489" t="s">
        <v>112</v>
      </c>
      <c r="D4489" t="s">
        <v>119</v>
      </c>
      <c r="E4489">
        <v>61</v>
      </c>
      <c r="F4489" t="s">
        <v>121</v>
      </c>
      <c r="G4489" t="s">
        <v>129</v>
      </c>
      <c r="H4489" s="5">
        <v>1089</v>
      </c>
      <c r="I4489" s="5">
        <v>58072.94</v>
      </c>
      <c r="J4489" t="s">
        <v>105</v>
      </c>
      <c r="K4489" t="s">
        <v>106</v>
      </c>
      <c r="L4489">
        <v>0</v>
      </c>
      <c r="M4489">
        <v>0</v>
      </c>
      <c r="N4489">
        <v>5</v>
      </c>
      <c r="O4489" s="6">
        <v>10</v>
      </c>
      <c r="P4489" t="s">
        <v>106</v>
      </c>
      <c r="Q4489" t="s">
        <v>107</v>
      </c>
      <c r="R4489">
        <f>IF(F4489="Monthly",2,0)
+IF(E4489&lt;=6,2,0)
+IF(N4489&lt;=2,2,0)
+IF(L4489&gt;=4,2,0)
+IF(M4489&gt;=2,1,0)
+IF(H4489&gt;=_xlfn.PERCENTILE.INC($H$2:$H$10001,0.75),1,0)</f>
        <v>1</v>
      </c>
      <c r="S4489" t="str">
        <f>IF(R4489&gt;=7,"High",IF(R4489&gt;=4,"Medium","Low"))</f>
        <v>Low</v>
      </c>
    </row>
    <row r="4490" spans="1:19">
      <c r="A4490" t="s">
        <v>4615</v>
      </c>
      <c r="B4490">
        <v>19</v>
      </c>
      <c r="C4490" t="s">
        <v>101</v>
      </c>
      <c r="D4490" t="s">
        <v>133</v>
      </c>
      <c r="E4490">
        <v>13</v>
      </c>
      <c r="F4490" t="s">
        <v>103</v>
      </c>
      <c r="G4490" t="s">
        <v>129</v>
      </c>
      <c r="H4490" s="5">
        <v>984</v>
      </c>
      <c r="I4490" s="5">
        <v>12750.87</v>
      </c>
      <c r="J4490" t="s">
        <v>140</v>
      </c>
      <c r="K4490" t="s">
        <v>106</v>
      </c>
      <c r="L4490">
        <v>0</v>
      </c>
      <c r="M4490">
        <v>0</v>
      </c>
      <c r="N4490">
        <v>5</v>
      </c>
      <c r="O4490" s="6">
        <v>0</v>
      </c>
      <c r="P4490" t="s">
        <v>106</v>
      </c>
      <c r="Q4490" t="s">
        <v>107</v>
      </c>
      <c r="R4490">
        <f>IF(F4490="Monthly",2,0)
+IF(E4490&lt;=6,2,0)
+IF(N4490&lt;=2,2,0)
+IF(L4490&gt;=4,2,0)
+IF(M4490&gt;=2,1,0)
+IF(H4490&gt;=_xlfn.PERCENTILE.INC($H$2:$H$10001,0.75),1,0)</f>
        <v>3</v>
      </c>
      <c r="S4490" t="str">
        <f>IF(R4490&gt;=7,"High",IF(R4490&gt;=4,"Medium","Low"))</f>
        <v>Low</v>
      </c>
    </row>
    <row r="4491" spans="1:19">
      <c r="A4491" t="s">
        <v>4616</v>
      </c>
      <c r="B4491">
        <v>23</v>
      </c>
      <c r="C4491" t="s">
        <v>101</v>
      </c>
      <c r="D4491" t="s">
        <v>119</v>
      </c>
      <c r="E4491">
        <v>25</v>
      </c>
      <c r="F4491" t="s">
        <v>109</v>
      </c>
      <c r="G4491" t="s">
        <v>104</v>
      </c>
      <c r="H4491" s="5">
        <v>486</v>
      </c>
      <c r="I4491" s="5">
        <v>11289.87</v>
      </c>
      <c r="J4491" t="s">
        <v>105</v>
      </c>
      <c r="K4491" t="s">
        <v>106</v>
      </c>
      <c r="L4491">
        <v>0</v>
      </c>
      <c r="M4491">
        <v>0</v>
      </c>
      <c r="N4491">
        <v>5</v>
      </c>
      <c r="O4491" s="6">
        <v>5</v>
      </c>
      <c r="P4491" t="s">
        <v>107</v>
      </c>
      <c r="Q4491" t="s">
        <v>107</v>
      </c>
      <c r="R4491">
        <f>IF(F4491="Monthly",2,0)
+IF(E4491&lt;=6,2,0)
+IF(N4491&lt;=2,2,0)
+IF(L4491&gt;=4,2,0)
+IF(M4491&gt;=2,1,0)
+IF(H4491&gt;=_xlfn.PERCENTILE.INC($H$2:$H$10001,0.75),1,0)</f>
        <v>0</v>
      </c>
      <c r="S4491" t="str">
        <f>IF(R4491&gt;=7,"High",IF(R4491&gt;=4,"Medium","Low"))</f>
        <v>Low</v>
      </c>
    </row>
    <row r="4492" spans="1:19">
      <c r="A4492" t="s">
        <v>4617</v>
      </c>
      <c r="B4492">
        <v>38</v>
      </c>
      <c r="C4492" t="s">
        <v>101</v>
      </c>
      <c r="D4492" t="s">
        <v>102</v>
      </c>
      <c r="E4492">
        <v>35</v>
      </c>
      <c r="F4492" t="s">
        <v>109</v>
      </c>
      <c r="G4492" t="s">
        <v>129</v>
      </c>
      <c r="H4492" s="5">
        <v>1089</v>
      </c>
      <c r="I4492" s="5">
        <v>39178.269999999997</v>
      </c>
      <c r="J4492" t="s">
        <v>105</v>
      </c>
      <c r="K4492" t="s">
        <v>106</v>
      </c>
      <c r="L4492">
        <v>1</v>
      </c>
      <c r="M4492">
        <v>0</v>
      </c>
      <c r="N4492">
        <v>5</v>
      </c>
      <c r="O4492" s="6">
        <v>0</v>
      </c>
      <c r="P4492" t="s">
        <v>107</v>
      </c>
      <c r="Q4492" t="s">
        <v>107</v>
      </c>
      <c r="R4492">
        <f>IF(F4492="Monthly",2,0)
+IF(E4492&lt;=6,2,0)
+IF(N4492&lt;=2,2,0)
+IF(L4492&gt;=4,2,0)
+IF(M4492&gt;=2,1,0)
+IF(H4492&gt;=_xlfn.PERCENTILE.INC($H$2:$H$10001,0.75),1,0)</f>
        <v>1</v>
      </c>
      <c r="S4492" t="str">
        <f>IF(R4492&gt;=7,"High",IF(R4492&gt;=4,"Medium","Low"))</f>
        <v>Low</v>
      </c>
    </row>
    <row r="4493" spans="1:19">
      <c r="A4493" t="s">
        <v>4618</v>
      </c>
      <c r="B4493">
        <v>39</v>
      </c>
      <c r="C4493" t="s">
        <v>101</v>
      </c>
      <c r="D4493" t="s">
        <v>102</v>
      </c>
      <c r="E4493">
        <v>16</v>
      </c>
      <c r="F4493" t="s">
        <v>103</v>
      </c>
      <c r="G4493" t="s">
        <v>104</v>
      </c>
      <c r="H4493" s="5">
        <v>569</v>
      </c>
      <c r="I4493" s="5">
        <v>9014.44</v>
      </c>
      <c r="J4493" t="s">
        <v>140</v>
      </c>
      <c r="K4493" t="s">
        <v>107</v>
      </c>
      <c r="L4493">
        <v>1</v>
      </c>
      <c r="M4493">
        <v>0</v>
      </c>
      <c r="N4493">
        <v>4</v>
      </c>
      <c r="O4493" s="6">
        <v>0</v>
      </c>
      <c r="P4493" t="s">
        <v>107</v>
      </c>
      <c r="Q4493" t="s">
        <v>107</v>
      </c>
      <c r="R4493">
        <f>IF(F4493="Monthly",2,0)
+IF(E4493&lt;=6,2,0)
+IF(N4493&lt;=2,2,0)
+IF(L4493&gt;=4,2,0)
+IF(M4493&gt;=2,1,0)
+IF(H4493&gt;=_xlfn.PERCENTILE.INC($H$2:$H$10001,0.75),1,0)</f>
        <v>2</v>
      </c>
      <c r="S4493" t="str">
        <f>IF(R4493&gt;=7,"High",IF(R4493&gt;=4,"Medium","Low"))</f>
        <v>Low</v>
      </c>
    </row>
    <row r="4494" spans="1:19">
      <c r="A4494" t="s">
        <v>4619</v>
      </c>
      <c r="B4494">
        <v>49</v>
      </c>
      <c r="C4494" t="s">
        <v>101</v>
      </c>
      <c r="D4494" t="s">
        <v>102</v>
      </c>
      <c r="E4494">
        <v>15</v>
      </c>
      <c r="F4494" t="s">
        <v>103</v>
      </c>
      <c r="G4494" t="s">
        <v>104</v>
      </c>
      <c r="H4494" s="5">
        <v>480</v>
      </c>
      <c r="I4494" s="5">
        <v>7124.06</v>
      </c>
      <c r="J4494" t="s">
        <v>117</v>
      </c>
      <c r="K4494" t="s">
        <v>106</v>
      </c>
      <c r="L4494">
        <v>0</v>
      </c>
      <c r="M4494">
        <v>0</v>
      </c>
      <c r="N4494">
        <v>5</v>
      </c>
      <c r="O4494" s="6">
        <v>0</v>
      </c>
      <c r="P4494" t="s">
        <v>107</v>
      </c>
      <c r="Q4494" t="s">
        <v>107</v>
      </c>
      <c r="R4494">
        <f>IF(F4494="Monthly",2,0)
+IF(E4494&lt;=6,2,0)
+IF(N4494&lt;=2,2,0)
+IF(L4494&gt;=4,2,0)
+IF(M4494&gt;=2,1,0)
+IF(H4494&gt;=_xlfn.PERCENTILE.INC($H$2:$H$10001,0.75),1,0)</f>
        <v>2</v>
      </c>
      <c r="S4494" t="str">
        <f>IF(R4494&gt;=7,"High",IF(R4494&gt;=4,"Medium","Low"))</f>
        <v>Low</v>
      </c>
    </row>
    <row r="4495" spans="1:19">
      <c r="A4495" t="s">
        <v>4620</v>
      </c>
      <c r="B4495">
        <v>22</v>
      </c>
      <c r="C4495" t="s">
        <v>112</v>
      </c>
      <c r="D4495" t="s">
        <v>126</v>
      </c>
      <c r="E4495">
        <v>20</v>
      </c>
      <c r="F4495" t="s">
        <v>103</v>
      </c>
      <c r="G4495" t="s">
        <v>110</v>
      </c>
      <c r="H4495" s="5">
        <v>759</v>
      </c>
      <c r="I4495" s="5">
        <v>15552.76</v>
      </c>
      <c r="J4495" t="s">
        <v>105</v>
      </c>
      <c r="K4495" t="s">
        <v>106</v>
      </c>
      <c r="L4495">
        <v>0</v>
      </c>
      <c r="M4495">
        <v>0</v>
      </c>
      <c r="N4495">
        <v>5</v>
      </c>
      <c r="O4495" s="6">
        <v>0</v>
      </c>
      <c r="P4495" t="s">
        <v>106</v>
      </c>
      <c r="Q4495" t="s">
        <v>107</v>
      </c>
      <c r="R4495">
        <f>IF(F4495="Monthly",2,0)
+IF(E4495&lt;=6,2,0)
+IF(N4495&lt;=2,2,0)
+IF(L4495&gt;=4,2,0)
+IF(M4495&gt;=2,1,0)
+IF(H4495&gt;=_xlfn.PERCENTILE.INC($H$2:$H$10001,0.75),1,0)</f>
        <v>2</v>
      </c>
      <c r="S4495" t="str">
        <f>IF(R4495&gt;=7,"High",IF(R4495&gt;=4,"Medium","Low"))</f>
        <v>Low</v>
      </c>
    </row>
    <row r="4496" spans="1:19">
      <c r="A4496" t="s">
        <v>4621</v>
      </c>
      <c r="B4496">
        <v>30</v>
      </c>
      <c r="C4496" t="s">
        <v>112</v>
      </c>
      <c r="D4496" t="s">
        <v>102</v>
      </c>
      <c r="E4496">
        <v>46</v>
      </c>
      <c r="F4496" t="s">
        <v>121</v>
      </c>
      <c r="G4496" t="s">
        <v>110</v>
      </c>
      <c r="H4496" s="5">
        <v>738</v>
      </c>
      <c r="I4496" s="5">
        <v>28741.27</v>
      </c>
      <c r="J4496" t="s">
        <v>105</v>
      </c>
      <c r="K4496" t="s">
        <v>106</v>
      </c>
      <c r="L4496">
        <v>1</v>
      </c>
      <c r="M4496">
        <v>0</v>
      </c>
      <c r="N4496">
        <v>5</v>
      </c>
      <c r="O4496" s="6">
        <v>15</v>
      </c>
      <c r="P4496" t="s">
        <v>106</v>
      </c>
      <c r="Q4496" t="s">
        <v>107</v>
      </c>
      <c r="R4496">
        <f>IF(F4496="Monthly",2,0)
+IF(E4496&lt;=6,2,0)
+IF(N4496&lt;=2,2,0)
+IF(L4496&gt;=4,2,0)
+IF(M4496&gt;=2,1,0)
+IF(H4496&gt;=_xlfn.PERCENTILE.INC($H$2:$H$10001,0.75),1,0)</f>
        <v>0</v>
      </c>
      <c r="S4496" t="str">
        <f>IF(R4496&gt;=7,"High",IF(R4496&gt;=4,"Medium","Low"))</f>
        <v>Low</v>
      </c>
    </row>
    <row r="4497" spans="1:19">
      <c r="A4497" t="s">
        <v>4622</v>
      </c>
      <c r="B4497">
        <v>29</v>
      </c>
      <c r="C4497" t="s">
        <v>112</v>
      </c>
      <c r="D4497" t="s">
        <v>131</v>
      </c>
      <c r="E4497">
        <v>37</v>
      </c>
      <c r="F4497" t="s">
        <v>103</v>
      </c>
      <c r="G4497" t="s">
        <v>104</v>
      </c>
      <c r="H4497" s="5">
        <v>469</v>
      </c>
      <c r="I4497" s="5">
        <v>17420.79</v>
      </c>
      <c r="J4497" t="s">
        <v>117</v>
      </c>
      <c r="K4497" t="s">
        <v>106</v>
      </c>
      <c r="L4497">
        <v>0</v>
      </c>
      <c r="M4497">
        <v>0</v>
      </c>
      <c r="N4497">
        <v>5</v>
      </c>
      <c r="O4497" s="6">
        <v>0</v>
      </c>
      <c r="P4497" t="s">
        <v>106</v>
      </c>
      <c r="Q4497" t="s">
        <v>107</v>
      </c>
      <c r="R4497">
        <f>IF(F4497="Monthly",2,0)
+IF(E4497&lt;=6,2,0)
+IF(N4497&lt;=2,2,0)
+IF(L4497&gt;=4,2,0)
+IF(M4497&gt;=2,1,0)
+IF(H4497&gt;=_xlfn.PERCENTILE.INC($H$2:$H$10001,0.75),1,0)</f>
        <v>2</v>
      </c>
      <c r="S4497" t="str">
        <f>IF(R4497&gt;=7,"High",IF(R4497&gt;=4,"Medium","Low"))</f>
        <v>Low</v>
      </c>
    </row>
    <row r="4498" spans="1:19">
      <c r="A4498" t="s">
        <v>4623</v>
      </c>
      <c r="B4498">
        <v>26</v>
      </c>
      <c r="C4498" t="s">
        <v>112</v>
      </c>
      <c r="D4498" t="s">
        <v>131</v>
      </c>
      <c r="E4498">
        <v>4</v>
      </c>
      <c r="F4498" t="s">
        <v>103</v>
      </c>
      <c r="G4498" t="s">
        <v>110</v>
      </c>
      <c r="H4498" s="5">
        <v>734</v>
      </c>
      <c r="I4498" s="5">
        <v>2568.4299999999998</v>
      </c>
      <c r="J4498" t="s">
        <v>140</v>
      </c>
      <c r="K4498" t="s">
        <v>106</v>
      </c>
      <c r="L4498">
        <v>3</v>
      </c>
      <c r="M4498">
        <v>0</v>
      </c>
      <c r="N4498">
        <v>5</v>
      </c>
      <c r="O4498" s="6">
        <v>10</v>
      </c>
      <c r="P4498" t="s">
        <v>106</v>
      </c>
      <c r="Q4498" t="s">
        <v>107</v>
      </c>
      <c r="R4498">
        <f>IF(F4498="Monthly",2,0)
+IF(E4498&lt;=6,2,0)
+IF(N4498&lt;=2,2,0)
+IF(L4498&gt;=4,2,0)
+IF(M4498&gt;=2,1,0)
+IF(H4498&gt;=_xlfn.PERCENTILE.INC($H$2:$H$10001,0.75),1,0)</f>
        <v>4</v>
      </c>
      <c r="S4498" t="str">
        <f>IF(R4498&gt;=7,"High",IF(R4498&gt;=4,"Medium","Low"))</f>
        <v>Medium</v>
      </c>
    </row>
    <row r="4499" spans="1:19">
      <c r="A4499" t="s">
        <v>4624</v>
      </c>
      <c r="B4499">
        <v>18</v>
      </c>
      <c r="C4499" t="s">
        <v>101</v>
      </c>
      <c r="D4499" t="s">
        <v>131</v>
      </c>
      <c r="E4499">
        <v>57</v>
      </c>
      <c r="F4499" t="s">
        <v>121</v>
      </c>
      <c r="G4499" t="s">
        <v>104</v>
      </c>
      <c r="H4499" s="5">
        <v>506</v>
      </c>
      <c r="I4499" s="5">
        <v>26332.22</v>
      </c>
      <c r="J4499" t="s">
        <v>115</v>
      </c>
      <c r="K4499" t="s">
        <v>106</v>
      </c>
      <c r="L4499">
        <v>2</v>
      </c>
      <c r="M4499">
        <v>0</v>
      </c>
      <c r="N4499">
        <v>5</v>
      </c>
      <c r="O4499" s="6">
        <v>10</v>
      </c>
      <c r="P4499" t="s">
        <v>107</v>
      </c>
      <c r="Q4499" t="s">
        <v>107</v>
      </c>
      <c r="R4499">
        <f>IF(F4499="Monthly",2,0)
+IF(E4499&lt;=6,2,0)
+IF(N4499&lt;=2,2,0)
+IF(L4499&gt;=4,2,0)
+IF(M4499&gt;=2,1,0)
+IF(H4499&gt;=_xlfn.PERCENTILE.INC($H$2:$H$10001,0.75),1,0)</f>
        <v>0</v>
      </c>
      <c r="S4499" t="str">
        <f>IF(R4499&gt;=7,"High",IF(R4499&gt;=4,"Medium","Low"))</f>
        <v>Low</v>
      </c>
    </row>
    <row r="4500" spans="1:19">
      <c r="A4500" t="s">
        <v>4625</v>
      </c>
      <c r="B4500">
        <v>27</v>
      </c>
      <c r="C4500" t="s">
        <v>112</v>
      </c>
      <c r="D4500" t="s">
        <v>131</v>
      </c>
      <c r="E4500">
        <v>33</v>
      </c>
      <c r="F4500" t="s">
        <v>109</v>
      </c>
      <c r="G4500" t="s">
        <v>104</v>
      </c>
      <c r="H4500" s="5">
        <v>542</v>
      </c>
      <c r="I4500" s="5">
        <v>17536.169999999998</v>
      </c>
      <c r="J4500" t="s">
        <v>140</v>
      </c>
      <c r="K4500" t="s">
        <v>106</v>
      </c>
      <c r="L4500">
        <v>2</v>
      </c>
      <c r="M4500">
        <v>0</v>
      </c>
      <c r="N4500">
        <v>5</v>
      </c>
      <c r="O4500" s="6">
        <v>0</v>
      </c>
      <c r="P4500" t="s">
        <v>106</v>
      </c>
      <c r="Q4500" t="s">
        <v>107</v>
      </c>
      <c r="R4500">
        <f>IF(F4500="Monthly",2,0)
+IF(E4500&lt;=6,2,0)
+IF(N4500&lt;=2,2,0)
+IF(L4500&gt;=4,2,0)
+IF(M4500&gt;=2,1,0)
+IF(H4500&gt;=_xlfn.PERCENTILE.INC($H$2:$H$10001,0.75),1,0)</f>
        <v>0</v>
      </c>
      <c r="S4500" t="str">
        <f>IF(R4500&gt;=7,"High",IF(R4500&gt;=4,"Medium","Low"))</f>
        <v>Low</v>
      </c>
    </row>
    <row r="4501" spans="1:19">
      <c r="A4501" t="s">
        <v>4626</v>
      </c>
      <c r="B4501">
        <v>24</v>
      </c>
      <c r="C4501" t="s">
        <v>112</v>
      </c>
      <c r="D4501" t="s">
        <v>128</v>
      </c>
      <c r="E4501">
        <v>49</v>
      </c>
      <c r="F4501" t="s">
        <v>103</v>
      </c>
      <c r="G4501" t="s">
        <v>129</v>
      </c>
      <c r="H4501" s="5">
        <v>1051</v>
      </c>
      <c r="I4501" s="5">
        <v>53034.49</v>
      </c>
      <c r="J4501" t="s">
        <v>115</v>
      </c>
      <c r="K4501" t="s">
        <v>106</v>
      </c>
      <c r="L4501">
        <v>1</v>
      </c>
      <c r="M4501">
        <v>0</v>
      </c>
      <c r="N4501">
        <v>5</v>
      </c>
      <c r="O4501" s="6">
        <v>0</v>
      </c>
      <c r="P4501" t="s">
        <v>107</v>
      </c>
      <c r="Q4501" t="s">
        <v>106</v>
      </c>
      <c r="R4501">
        <f>IF(F4501="Monthly",2,0)
+IF(E4501&lt;=6,2,0)
+IF(N4501&lt;=2,2,0)
+IF(L4501&gt;=4,2,0)
+IF(M4501&gt;=2,1,0)
+IF(H4501&gt;=_xlfn.PERCENTILE.INC($H$2:$H$10001,0.75),1,0)</f>
        <v>3</v>
      </c>
      <c r="S4501" t="str">
        <f>IF(R4501&gt;=7,"High",IF(R4501&gt;=4,"Medium","Low"))</f>
        <v>Low</v>
      </c>
    </row>
    <row r="4502" spans="1:19">
      <c r="A4502" t="s">
        <v>4627</v>
      </c>
      <c r="B4502">
        <v>41</v>
      </c>
      <c r="C4502" t="s">
        <v>112</v>
      </c>
      <c r="D4502" t="s">
        <v>126</v>
      </c>
      <c r="E4502">
        <v>29</v>
      </c>
      <c r="F4502" t="s">
        <v>103</v>
      </c>
      <c r="G4502" t="s">
        <v>129</v>
      </c>
      <c r="H4502" s="5">
        <v>1085</v>
      </c>
      <c r="I4502" s="5">
        <v>31990.19</v>
      </c>
      <c r="J4502" t="s">
        <v>134</v>
      </c>
      <c r="K4502" t="s">
        <v>106</v>
      </c>
      <c r="L4502">
        <v>2</v>
      </c>
      <c r="M4502">
        <v>0</v>
      </c>
      <c r="N4502">
        <v>5</v>
      </c>
      <c r="O4502" s="6">
        <v>0</v>
      </c>
      <c r="P4502" t="s">
        <v>107</v>
      </c>
      <c r="Q4502" t="s">
        <v>107</v>
      </c>
      <c r="R4502">
        <f>IF(F4502="Monthly",2,0)
+IF(E4502&lt;=6,2,0)
+IF(N4502&lt;=2,2,0)
+IF(L4502&gt;=4,2,0)
+IF(M4502&gt;=2,1,0)
+IF(H4502&gt;=_xlfn.PERCENTILE.INC($H$2:$H$10001,0.75),1,0)</f>
        <v>3</v>
      </c>
      <c r="S4502" t="str">
        <f>IF(R4502&gt;=7,"High",IF(R4502&gt;=4,"Medium","Low"))</f>
        <v>Low</v>
      </c>
    </row>
    <row r="4503" spans="1:19">
      <c r="A4503" t="s">
        <v>4628</v>
      </c>
      <c r="B4503">
        <v>37</v>
      </c>
      <c r="C4503" t="s">
        <v>112</v>
      </c>
      <c r="D4503" t="s">
        <v>126</v>
      </c>
      <c r="E4503">
        <v>29</v>
      </c>
      <c r="F4503" t="s">
        <v>103</v>
      </c>
      <c r="G4503" t="s">
        <v>129</v>
      </c>
      <c r="H4503" s="5">
        <v>1008</v>
      </c>
      <c r="I4503" s="5">
        <v>29041.75</v>
      </c>
      <c r="J4503" t="s">
        <v>117</v>
      </c>
      <c r="K4503" t="s">
        <v>106</v>
      </c>
      <c r="L4503">
        <v>0</v>
      </c>
      <c r="M4503">
        <v>0</v>
      </c>
      <c r="N4503">
        <v>5</v>
      </c>
      <c r="O4503" s="6">
        <v>0</v>
      </c>
      <c r="P4503" t="s">
        <v>107</v>
      </c>
      <c r="Q4503" t="s">
        <v>107</v>
      </c>
      <c r="R4503">
        <f>IF(F4503="Monthly",2,0)
+IF(E4503&lt;=6,2,0)
+IF(N4503&lt;=2,2,0)
+IF(L4503&gt;=4,2,0)
+IF(M4503&gt;=2,1,0)
+IF(H4503&gt;=_xlfn.PERCENTILE.INC($H$2:$H$10001,0.75),1,0)</f>
        <v>3</v>
      </c>
      <c r="S4503" t="str">
        <f>IF(R4503&gt;=7,"High",IF(R4503&gt;=4,"Medium","Low"))</f>
        <v>Low</v>
      </c>
    </row>
    <row r="4504" spans="1:19">
      <c r="A4504" t="s">
        <v>4629</v>
      </c>
      <c r="B4504">
        <v>45</v>
      </c>
      <c r="C4504" t="s">
        <v>101</v>
      </c>
      <c r="D4504" t="s">
        <v>126</v>
      </c>
      <c r="E4504">
        <v>48</v>
      </c>
      <c r="F4504" t="s">
        <v>109</v>
      </c>
      <c r="G4504" t="s">
        <v>104</v>
      </c>
      <c r="H4504" s="5">
        <v>482</v>
      </c>
      <c r="I4504" s="5">
        <v>22426.15</v>
      </c>
      <c r="J4504" t="s">
        <v>115</v>
      </c>
      <c r="K4504" t="s">
        <v>106</v>
      </c>
      <c r="L4504">
        <v>1</v>
      </c>
      <c r="M4504">
        <v>0</v>
      </c>
      <c r="N4504">
        <v>5</v>
      </c>
      <c r="O4504" s="6">
        <v>5</v>
      </c>
      <c r="P4504" t="s">
        <v>107</v>
      </c>
      <c r="Q4504" t="s">
        <v>107</v>
      </c>
      <c r="R4504">
        <f>IF(F4504="Monthly",2,0)
+IF(E4504&lt;=6,2,0)
+IF(N4504&lt;=2,2,0)
+IF(L4504&gt;=4,2,0)
+IF(M4504&gt;=2,1,0)
+IF(H4504&gt;=_xlfn.PERCENTILE.INC($H$2:$H$10001,0.75),1,0)</f>
        <v>0</v>
      </c>
      <c r="S4504" t="str">
        <f>IF(R4504&gt;=7,"High",IF(R4504&gt;=4,"Medium","Low"))</f>
        <v>Low</v>
      </c>
    </row>
    <row r="4505" spans="1:19">
      <c r="A4505" t="s">
        <v>4630</v>
      </c>
      <c r="B4505">
        <v>46</v>
      </c>
      <c r="C4505" t="s">
        <v>101</v>
      </c>
      <c r="D4505" t="s">
        <v>126</v>
      </c>
      <c r="E4505">
        <v>19</v>
      </c>
      <c r="F4505" t="s">
        <v>103</v>
      </c>
      <c r="G4505" t="s">
        <v>110</v>
      </c>
      <c r="H4505" s="5">
        <v>810</v>
      </c>
      <c r="I4505" s="5">
        <v>15690.88</v>
      </c>
      <c r="J4505" t="s">
        <v>115</v>
      </c>
      <c r="K4505" t="s">
        <v>106</v>
      </c>
      <c r="L4505">
        <v>2</v>
      </c>
      <c r="M4505">
        <v>1</v>
      </c>
      <c r="N4505">
        <v>4</v>
      </c>
      <c r="O4505" s="6">
        <v>0</v>
      </c>
      <c r="P4505" t="s">
        <v>107</v>
      </c>
      <c r="Q4505" t="s">
        <v>107</v>
      </c>
      <c r="R4505">
        <f>IF(F4505="Monthly",2,0)
+IF(E4505&lt;=6,2,0)
+IF(N4505&lt;=2,2,0)
+IF(L4505&gt;=4,2,0)
+IF(M4505&gt;=2,1,0)
+IF(H4505&gt;=_xlfn.PERCENTILE.INC($H$2:$H$10001,0.75),1,0)</f>
        <v>3</v>
      </c>
      <c r="S4505" t="str">
        <f>IF(R4505&gt;=7,"High",IF(R4505&gt;=4,"Medium","Low"))</f>
        <v>Low</v>
      </c>
    </row>
    <row r="4506" spans="1:19">
      <c r="A4506" t="s">
        <v>4631</v>
      </c>
      <c r="B4506">
        <v>36</v>
      </c>
      <c r="C4506" t="s">
        <v>101</v>
      </c>
      <c r="D4506" t="s">
        <v>159</v>
      </c>
      <c r="E4506">
        <v>24</v>
      </c>
      <c r="F4506" t="s">
        <v>121</v>
      </c>
      <c r="G4506" t="s">
        <v>129</v>
      </c>
      <c r="H4506" s="5">
        <v>986</v>
      </c>
      <c r="I4506" s="5">
        <v>23384.83</v>
      </c>
      <c r="J4506" t="s">
        <v>140</v>
      </c>
      <c r="K4506" t="s">
        <v>106</v>
      </c>
      <c r="L4506">
        <v>0</v>
      </c>
      <c r="M4506">
        <v>0</v>
      </c>
      <c r="N4506">
        <v>5</v>
      </c>
      <c r="O4506" s="6">
        <v>0</v>
      </c>
      <c r="P4506" t="s">
        <v>106</v>
      </c>
      <c r="Q4506" t="s">
        <v>107</v>
      </c>
      <c r="R4506">
        <f>IF(F4506="Monthly",2,0)
+IF(E4506&lt;=6,2,0)
+IF(N4506&lt;=2,2,0)
+IF(L4506&gt;=4,2,0)
+IF(M4506&gt;=2,1,0)
+IF(H4506&gt;=_xlfn.PERCENTILE.INC($H$2:$H$10001,0.75),1,0)</f>
        <v>1</v>
      </c>
      <c r="S4506" t="str">
        <f>IF(R4506&gt;=7,"High",IF(R4506&gt;=4,"Medium","Low"))</f>
        <v>Low</v>
      </c>
    </row>
    <row r="4507" spans="1:19">
      <c r="A4507" t="s">
        <v>4632</v>
      </c>
      <c r="B4507">
        <v>50</v>
      </c>
      <c r="C4507" t="s">
        <v>101</v>
      </c>
      <c r="D4507" t="s">
        <v>102</v>
      </c>
      <c r="E4507">
        <v>13</v>
      </c>
      <c r="F4507" t="s">
        <v>103</v>
      </c>
      <c r="G4507" t="s">
        <v>110</v>
      </c>
      <c r="H4507" s="5">
        <v>773</v>
      </c>
      <c r="I4507" s="5">
        <v>9756.84</v>
      </c>
      <c r="J4507" t="s">
        <v>140</v>
      </c>
      <c r="K4507" t="s">
        <v>106</v>
      </c>
      <c r="L4507">
        <v>0</v>
      </c>
      <c r="M4507">
        <v>0</v>
      </c>
      <c r="N4507">
        <v>4</v>
      </c>
      <c r="O4507" s="6">
        <v>0</v>
      </c>
      <c r="P4507" t="s">
        <v>107</v>
      </c>
      <c r="Q4507" t="s">
        <v>106</v>
      </c>
      <c r="R4507">
        <f>IF(F4507="Monthly",2,0)
+IF(E4507&lt;=6,2,0)
+IF(N4507&lt;=2,2,0)
+IF(L4507&gt;=4,2,0)
+IF(M4507&gt;=2,1,0)
+IF(H4507&gt;=_xlfn.PERCENTILE.INC($H$2:$H$10001,0.75),1,0)</f>
        <v>2</v>
      </c>
      <c r="S4507" t="str">
        <f>IF(R4507&gt;=7,"High",IF(R4507&gt;=4,"Medium","Low"))</f>
        <v>Low</v>
      </c>
    </row>
    <row r="4508" spans="1:19">
      <c r="A4508" t="s">
        <v>4633</v>
      </c>
      <c r="B4508">
        <v>32</v>
      </c>
      <c r="C4508" t="s">
        <v>112</v>
      </c>
      <c r="D4508" t="s">
        <v>137</v>
      </c>
      <c r="E4508">
        <v>40</v>
      </c>
      <c r="F4508" t="s">
        <v>121</v>
      </c>
      <c r="G4508" t="s">
        <v>104</v>
      </c>
      <c r="H4508" s="5">
        <v>392</v>
      </c>
      <c r="I4508" s="5">
        <v>13947.11</v>
      </c>
      <c r="J4508" t="s">
        <v>134</v>
      </c>
      <c r="K4508" t="s">
        <v>106</v>
      </c>
      <c r="L4508">
        <v>1</v>
      </c>
      <c r="M4508">
        <v>0</v>
      </c>
      <c r="N4508">
        <v>5</v>
      </c>
      <c r="O4508" s="6">
        <v>10</v>
      </c>
      <c r="P4508" t="s">
        <v>107</v>
      </c>
      <c r="Q4508" t="s">
        <v>107</v>
      </c>
      <c r="R4508">
        <f>IF(F4508="Monthly",2,0)
+IF(E4508&lt;=6,2,0)
+IF(N4508&lt;=2,2,0)
+IF(L4508&gt;=4,2,0)
+IF(M4508&gt;=2,1,0)
+IF(H4508&gt;=_xlfn.PERCENTILE.INC($H$2:$H$10001,0.75),1,0)</f>
        <v>0</v>
      </c>
      <c r="S4508" t="str">
        <f>IF(R4508&gt;=7,"High",IF(R4508&gt;=4,"Medium","Low"))</f>
        <v>Low</v>
      </c>
    </row>
    <row r="4509" spans="1:19">
      <c r="A4509" t="s">
        <v>4634</v>
      </c>
      <c r="B4509">
        <v>39</v>
      </c>
      <c r="C4509" t="s">
        <v>112</v>
      </c>
      <c r="D4509" t="s">
        <v>133</v>
      </c>
      <c r="E4509">
        <v>50</v>
      </c>
      <c r="F4509" t="s">
        <v>109</v>
      </c>
      <c r="G4509" t="s">
        <v>104</v>
      </c>
      <c r="H4509" s="5">
        <v>525</v>
      </c>
      <c r="I4509" s="5">
        <v>23689.19</v>
      </c>
      <c r="J4509" t="s">
        <v>117</v>
      </c>
      <c r="K4509" t="s">
        <v>107</v>
      </c>
      <c r="L4509">
        <v>3</v>
      </c>
      <c r="M4509">
        <v>1</v>
      </c>
      <c r="N4509">
        <v>4</v>
      </c>
      <c r="O4509" s="6">
        <v>10</v>
      </c>
      <c r="P4509" t="s">
        <v>106</v>
      </c>
      <c r="Q4509" t="s">
        <v>107</v>
      </c>
      <c r="R4509">
        <f>IF(F4509="Monthly",2,0)
+IF(E4509&lt;=6,2,0)
+IF(N4509&lt;=2,2,0)
+IF(L4509&gt;=4,2,0)
+IF(M4509&gt;=2,1,0)
+IF(H4509&gt;=_xlfn.PERCENTILE.INC($H$2:$H$10001,0.75),1,0)</f>
        <v>0</v>
      </c>
      <c r="S4509" t="str">
        <f>IF(R4509&gt;=7,"High",IF(R4509&gt;=4,"Medium","Low"))</f>
        <v>Low</v>
      </c>
    </row>
    <row r="4510" spans="1:19">
      <c r="A4510" t="s">
        <v>4635</v>
      </c>
      <c r="B4510">
        <v>23</v>
      </c>
      <c r="C4510" t="s">
        <v>112</v>
      </c>
      <c r="D4510" t="s">
        <v>102</v>
      </c>
      <c r="E4510">
        <v>42</v>
      </c>
      <c r="F4510" t="s">
        <v>103</v>
      </c>
      <c r="G4510" t="s">
        <v>104</v>
      </c>
      <c r="H4510" s="5">
        <v>511</v>
      </c>
      <c r="I4510" s="5">
        <v>21424.83</v>
      </c>
      <c r="J4510" t="s">
        <v>105</v>
      </c>
      <c r="K4510" t="s">
        <v>107</v>
      </c>
      <c r="L4510">
        <v>1</v>
      </c>
      <c r="M4510">
        <v>0</v>
      </c>
      <c r="N4510">
        <v>4</v>
      </c>
      <c r="O4510" s="6">
        <v>0</v>
      </c>
      <c r="P4510" t="s">
        <v>107</v>
      </c>
      <c r="Q4510" t="s">
        <v>106</v>
      </c>
      <c r="R4510">
        <f>IF(F4510="Monthly",2,0)
+IF(E4510&lt;=6,2,0)
+IF(N4510&lt;=2,2,0)
+IF(L4510&gt;=4,2,0)
+IF(M4510&gt;=2,1,0)
+IF(H4510&gt;=_xlfn.PERCENTILE.INC($H$2:$H$10001,0.75),1,0)</f>
        <v>2</v>
      </c>
      <c r="S4510" t="str">
        <f>IF(R4510&gt;=7,"High",IF(R4510&gt;=4,"Medium","Low"))</f>
        <v>Low</v>
      </c>
    </row>
    <row r="4511" spans="1:19">
      <c r="A4511" t="s">
        <v>4636</v>
      </c>
      <c r="B4511">
        <v>30</v>
      </c>
      <c r="C4511" t="s">
        <v>112</v>
      </c>
      <c r="D4511" t="s">
        <v>137</v>
      </c>
      <c r="E4511">
        <v>19</v>
      </c>
      <c r="F4511" t="s">
        <v>103</v>
      </c>
      <c r="G4511" t="s">
        <v>129</v>
      </c>
      <c r="H4511" s="5">
        <v>991</v>
      </c>
      <c r="I4511" s="5">
        <v>18508.259999999998</v>
      </c>
      <c r="J4511" t="s">
        <v>134</v>
      </c>
      <c r="K4511" t="s">
        <v>106</v>
      </c>
      <c r="L4511">
        <v>0</v>
      </c>
      <c r="M4511">
        <v>0</v>
      </c>
      <c r="N4511">
        <v>5</v>
      </c>
      <c r="O4511" s="6">
        <v>0</v>
      </c>
      <c r="P4511" t="s">
        <v>106</v>
      </c>
      <c r="Q4511" t="s">
        <v>107</v>
      </c>
      <c r="R4511">
        <f>IF(F4511="Monthly",2,0)
+IF(E4511&lt;=6,2,0)
+IF(N4511&lt;=2,2,0)
+IF(L4511&gt;=4,2,0)
+IF(M4511&gt;=2,1,0)
+IF(H4511&gt;=_xlfn.PERCENTILE.INC($H$2:$H$10001,0.75),1,0)</f>
        <v>3</v>
      </c>
      <c r="S4511" t="str">
        <f>IF(R4511&gt;=7,"High",IF(R4511&gt;=4,"Medium","Low"))</f>
        <v>Low</v>
      </c>
    </row>
    <row r="4512" spans="1:19">
      <c r="A4512" t="s">
        <v>4637</v>
      </c>
      <c r="B4512">
        <v>49</v>
      </c>
      <c r="C4512" t="s">
        <v>101</v>
      </c>
      <c r="D4512" t="s">
        <v>128</v>
      </c>
      <c r="E4512">
        <v>23</v>
      </c>
      <c r="F4512" t="s">
        <v>109</v>
      </c>
      <c r="G4512" t="s">
        <v>110</v>
      </c>
      <c r="H4512" s="5">
        <v>683</v>
      </c>
      <c r="I4512" s="5">
        <v>14729.09</v>
      </c>
      <c r="J4512" t="s">
        <v>117</v>
      </c>
      <c r="K4512" t="s">
        <v>106</v>
      </c>
      <c r="L4512">
        <v>0</v>
      </c>
      <c r="M4512">
        <v>0</v>
      </c>
      <c r="N4512">
        <v>5</v>
      </c>
      <c r="O4512" s="6">
        <v>5</v>
      </c>
      <c r="P4512" t="s">
        <v>107</v>
      </c>
      <c r="Q4512" t="s">
        <v>107</v>
      </c>
      <c r="R4512">
        <f>IF(F4512="Monthly",2,0)
+IF(E4512&lt;=6,2,0)
+IF(N4512&lt;=2,2,0)
+IF(L4512&gt;=4,2,0)
+IF(M4512&gt;=2,1,0)
+IF(H4512&gt;=_xlfn.PERCENTILE.INC($H$2:$H$10001,0.75),1,0)</f>
        <v>0</v>
      </c>
      <c r="S4512" t="str">
        <f>IF(R4512&gt;=7,"High",IF(R4512&gt;=4,"Medium","Low"))</f>
        <v>Low</v>
      </c>
    </row>
    <row r="4513" spans="1:19">
      <c r="A4513" t="s">
        <v>4638</v>
      </c>
      <c r="B4513">
        <v>24</v>
      </c>
      <c r="C4513" t="s">
        <v>112</v>
      </c>
      <c r="D4513" t="s">
        <v>102</v>
      </c>
      <c r="E4513">
        <v>72</v>
      </c>
      <c r="F4513" t="s">
        <v>121</v>
      </c>
      <c r="G4513" t="s">
        <v>104</v>
      </c>
      <c r="H4513" s="5">
        <v>482</v>
      </c>
      <c r="I4513" s="5">
        <v>30926.1</v>
      </c>
      <c r="J4513" t="s">
        <v>115</v>
      </c>
      <c r="K4513" t="s">
        <v>107</v>
      </c>
      <c r="L4513">
        <v>0</v>
      </c>
      <c r="M4513">
        <v>0</v>
      </c>
      <c r="N4513">
        <f>MEDIAN(1,5)</f>
        <v>3</v>
      </c>
      <c r="O4513" s="6">
        <v>10</v>
      </c>
      <c r="P4513" t="s">
        <v>106</v>
      </c>
      <c r="Q4513" t="s">
        <v>107</v>
      </c>
      <c r="R4513">
        <f>IF(F4513="Monthly",2,0)
+IF(E4513&lt;=6,2,0)
+IF(N4513&lt;=2,2,0)
+IF(L4513&gt;=4,2,0)
+IF(M4513&gt;=2,1,0)
+IF(H4513&gt;=_xlfn.PERCENTILE.INC($H$2:$H$10001,0.75),1,0)</f>
        <v>0</v>
      </c>
      <c r="S4513" t="str">
        <f>IF(R4513&gt;=7,"High",IF(R4513&gt;=4,"Medium","Low"))</f>
        <v>Low</v>
      </c>
    </row>
    <row r="4514" spans="1:19">
      <c r="A4514" t="s">
        <v>4639</v>
      </c>
      <c r="B4514">
        <v>34</v>
      </c>
      <c r="C4514" t="s">
        <v>101</v>
      </c>
      <c r="D4514" t="s">
        <v>131</v>
      </c>
      <c r="E4514">
        <v>46</v>
      </c>
      <c r="F4514" t="s">
        <v>103</v>
      </c>
      <c r="G4514" t="s">
        <v>110</v>
      </c>
      <c r="H4514" s="5">
        <v>771</v>
      </c>
      <c r="I4514" s="5">
        <v>35182.53</v>
      </c>
      <c r="J4514" t="s">
        <v>140</v>
      </c>
      <c r="K4514" t="s">
        <v>106</v>
      </c>
      <c r="L4514">
        <v>1</v>
      </c>
      <c r="M4514">
        <v>0</v>
      </c>
      <c r="N4514">
        <v>5</v>
      </c>
      <c r="O4514" s="6">
        <v>0</v>
      </c>
      <c r="P4514" t="s">
        <v>107</v>
      </c>
      <c r="Q4514" t="s">
        <v>106</v>
      </c>
      <c r="R4514">
        <f>IF(F4514="Monthly",2,0)
+IF(E4514&lt;=6,2,0)
+IF(N4514&lt;=2,2,0)
+IF(L4514&gt;=4,2,0)
+IF(M4514&gt;=2,1,0)
+IF(H4514&gt;=_xlfn.PERCENTILE.INC($H$2:$H$10001,0.75),1,0)</f>
        <v>2</v>
      </c>
      <c r="S4514" t="str">
        <f>IF(R4514&gt;=7,"High",IF(R4514&gt;=4,"Medium","Low"))</f>
        <v>Low</v>
      </c>
    </row>
    <row r="4515" spans="1:19">
      <c r="A4515" t="s">
        <v>4640</v>
      </c>
      <c r="B4515">
        <v>34</v>
      </c>
      <c r="C4515" t="s">
        <v>112</v>
      </c>
      <c r="D4515" t="s">
        <v>102</v>
      </c>
      <c r="E4515">
        <v>11</v>
      </c>
      <c r="F4515" t="s">
        <v>103</v>
      </c>
      <c r="G4515" t="s">
        <v>110</v>
      </c>
      <c r="H4515" s="5">
        <v>687</v>
      </c>
      <c r="I4515" s="5">
        <v>7441.37</v>
      </c>
      <c r="J4515" t="s">
        <v>134</v>
      </c>
      <c r="K4515" t="s">
        <v>106</v>
      </c>
      <c r="L4515">
        <v>3</v>
      </c>
      <c r="M4515">
        <v>1</v>
      </c>
      <c r="N4515">
        <v>5</v>
      </c>
      <c r="O4515" s="6">
        <v>0</v>
      </c>
      <c r="P4515" t="s">
        <v>107</v>
      </c>
      <c r="Q4515" t="s">
        <v>107</v>
      </c>
      <c r="R4515">
        <f>IF(F4515="Monthly",2,0)
+IF(E4515&lt;=6,2,0)
+IF(N4515&lt;=2,2,0)
+IF(L4515&gt;=4,2,0)
+IF(M4515&gt;=2,1,0)
+IF(H4515&gt;=_xlfn.PERCENTILE.INC($H$2:$H$10001,0.75),1,0)</f>
        <v>2</v>
      </c>
      <c r="S4515" t="str">
        <f>IF(R4515&gt;=7,"High",IF(R4515&gt;=4,"Medium","Low"))</f>
        <v>Low</v>
      </c>
    </row>
    <row r="4516" spans="1:19">
      <c r="A4516" t="s">
        <v>4641</v>
      </c>
      <c r="B4516">
        <v>52</v>
      </c>
      <c r="C4516" t="s">
        <v>112</v>
      </c>
      <c r="D4516" t="s">
        <v>102</v>
      </c>
      <c r="E4516">
        <v>18</v>
      </c>
      <c r="F4516" t="s">
        <v>103</v>
      </c>
      <c r="G4516" t="s">
        <v>104</v>
      </c>
      <c r="H4516" s="5">
        <v>590</v>
      </c>
      <c r="I4516" s="5">
        <v>10649.83</v>
      </c>
      <c r="J4516" t="s">
        <v>140</v>
      </c>
      <c r="K4516" t="s">
        <v>106</v>
      </c>
      <c r="L4516">
        <v>0</v>
      </c>
      <c r="M4516">
        <v>0</v>
      </c>
      <c r="N4516">
        <v>5</v>
      </c>
      <c r="O4516" s="6">
        <v>0</v>
      </c>
      <c r="P4516" t="s">
        <v>107</v>
      </c>
      <c r="Q4516" t="s">
        <v>106</v>
      </c>
      <c r="R4516">
        <f>IF(F4516="Monthly",2,0)
+IF(E4516&lt;=6,2,0)
+IF(N4516&lt;=2,2,0)
+IF(L4516&gt;=4,2,0)
+IF(M4516&gt;=2,1,0)
+IF(H4516&gt;=_xlfn.PERCENTILE.INC($H$2:$H$10001,0.75),1,0)</f>
        <v>2</v>
      </c>
      <c r="S4516" t="str">
        <f>IF(R4516&gt;=7,"High",IF(R4516&gt;=4,"Medium","Low"))</f>
        <v>Low</v>
      </c>
    </row>
    <row r="4517" spans="1:19">
      <c r="A4517" t="s">
        <v>4642</v>
      </c>
      <c r="B4517">
        <v>40</v>
      </c>
      <c r="C4517" t="s">
        <v>101</v>
      </c>
      <c r="D4517" t="s">
        <v>131</v>
      </c>
      <c r="E4517">
        <v>65</v>
      </c>
      <c r="F4517" t="s">
        <v>109</v>
      </c>
      <c r="G4517" t="s">
        <v>104</v>
      </c>
      <c r="H4517" s="5">
        <v>595</v>
      </c>
      <c r="I4517" s="5">
        <v>38520.959999999999</v>
      </c>
      <c r="J4517" t="s">
        <v>115</v>
      </c>
      <c r="K4517" t="s">
        <v>106</v>
      </c>
      <c r="L4517">
        <v>0</v>
      </c>
      <c r="M4517">
        <v>0</v>
      </c>
      <c r="N4517">
        <v>4</v>
      </c>
      <c r="O4517" s="6">
        <v>0</v>
      </c>
      <c r="P4517" t="s">
        <v>106</v>
      </c>
      <c r="Q4517" t="s">
        <v>107</v>
      </c>
      <c r="R4517">
        <f>IF(F4517="Monthly",2,0)
+IF(E4517&lt;=6,2,0)
+IF(N4517&lt;=2,2,0)
+IF(L4517&gt;=4,2,0)
+IF(M4517&gt;=2,1,0)
+IF(H4517&gt;=_xlfn.PERCENTILE.INC($H$2:$H$10001,0.75),1,0)</f>
        <v>0</v>
      </c>
      <c r="S4517" t="str">
        <f>IF(R4517&gt;=7,"High",IF(R4517&gt;=4,"Medium","Low"))</f>
        <v>Low</v>
      </c>
    </row>
    <row r="4518" spans="1:19">
      <c r="A4518" t="s">
        <v>4643</v>
      </c>
      <c r="B4518">
        <v>27</v>
      </c>
      <c r="C4518" t="s">
        <v>101</v>
      </c>
      <c r="D4518" t="s">
        <v>159</v>
      </c>
      <c r="E4518">
        <v>29</v>
      </c>
      <c r="F4518" t="s">
        <v>103</v>
      </c>
      <c r="G4518" t="s">
        <v>129</v>
      </c>
      <c r="H4518" s="5">
        <v>999</v>
      </c>
      <c r="I4518" s="5">
        <v>29355.7</v>
      </c>
      <c r="J4518" t="s">
        <v>134</v>
      </c>
      <c r="K4518" t="s">
        <v>106</v>
      </c>
      <c r="L4518">
        <v>1</v>
      </c>
      <c r="M4518">
        <v>0</v>
      </c>
      <c r="N4518">
        <v>5</v>
      </c>
      <c r="O4518" s="6">
        <v>0</v>
      </c>
      <c r="P4518" t="s">
        <v>107</v>
      </c>
      <c r="Q4518" t="s">
        <v>106</v>
      </c>
      <c r="R4518">
        <f>IF(F4518="Monthly",2,0)
+IF(E4518&lt;=6,2,0)
+IF(N4518&lt;=2,2,0)
+IF(L4518&gt;=4,2,0)
+IF(M4518&gt;=2,1,0)
+IF(H4518&gt;=_xlfn.PERCENTILE.INC($H$2:$H$10001,0.75),1,0)</f>
        <v>3</v>
      </c>
      <c r="S4518" t="str">
        <f>IF(R4518&gt;=7,"High",IF(R4518&gt;=4,"Medium","Low"))</f>
        <v>Low</v>
      </c>
    </row>
    <row r="4519" spans="1:19">
      <c r="A4519" t="s">
        <v>4644</v>
      </c>
      <c r="B4519">
        <v>43</v>
      </c>
      <c r="C4519" t="s">
        <v>112</v>
      </c>
      <c r="D4519" t="s">
        <v>137</v>
      </c>
      <c r="E4519">
        <v>17</v>
      </c>
      <c r="F4519" t="s">
        <v>103</v>
      </c>
      <c r="G4519" t="s">
        <v>110</v>
      </c>
      <c r="H4519" s="5">
        <v>647</v>
      </c>
      <c r="I4519" s="5">
        <v>10936.97</v>
      </c>
      <c r="J4519" t="s">
        <v>134</v>
      </c>
      <c r="K4519" t="s">
        <v>106</v>
      </c>
      <c r="L4519">
        <v>2</v>
      </c>
      <c r="M4519">
        <v>2</v>
      </c>
      <c r="N4519">
        <v>4</v>
      </c>
      <c r="O4519" s="6">
        <v>0</v>
      </c>
      <c r="P4519" t="s">
        <v>107</v>
      </c>
      <c r="Q4519" t="s">
        <v>107</v>
      </c>
      <c r="R4519">
        <f>IF(F4519="Monthly",2,0)
+IF(E4519&lt;=6,2,0)
+IF(N4519&lt;=2,2,0)
+IF(L4519&gt;=4,2,0)
+IF(M4519&gt;=2,1,0)
+IF(H4519&gt;=_xlfn.PERCENTILE.INC($H$2:$H$10001,0.75),1,0)</f>
        <v>3</v>
      </c>
      <c r="S4519" t="str">
        <f>IF(R4519&gt;=7,"High",IF(R4519&gt;=4,"Medium","Low"))</f>
        <v>Low</v>
      </c>
    </row>
    <row r="4520" spans="1:19">
      <c r="A4520" t="s">
        <v>4645</v>
      </c>
      <c r="B4520">
        <v>58</v>
      </c>
      <c r="C4520" t="s">
        <v>101</v>
      </c>
      <c r="D4520" t="s">
        <v>137</v>
      </c>
      <c r="E4520">
        <v>17</v>
      </c>
      <c r="F4520" t="s">
        <v>103</v>
      </c>
      <c r="G4520" t="s">
        <v>110</v>
      </c>
      <c r="H4520" s="5">
        <v>757</v>
      </c>
      <c r="I4520" s="5">
        <v>13211.32</v>
      </c>
      <c r="J4520" t="s">
        <v>140</v>
      </c>
      <c r="K4520" t="s">
        <v>106</v>
      </c>
      <c r="L4520">
        <v>0</v>
      </c>
      <c r="M4520">
        <v>0</v>
      </c>
      <c r="N4520">
        <v>5</v>
      </c>
      <c r="O4520" s="6">
        <v>0</v>
      </c>
      <c r="P4520" t="s">
        <v>106</v>
      </c>
      <c r="Q4520" t="s">
        <v>107</v>
      </c>
      <c r="R4520">
        <f>IF(F4520="Monthly",2,0)
+IF(E4520&lt;=6,2,0)
+IF(N4520&lt;=2,2,0)
+IF(L4520&gt;=4,2,0)
+IF(M4520&gt;=2,1,0)
+IF(H4520&gt;=_xlfn.PERCENTILE.INC($H$2:$H$10001,0.75),1,0)</f>
        <v>2</v>
      </c>
      <c r="S4520" t="str">
        <f>IF(R4520&gt;=7,"High",IF(R4520&gt;=4,"Medium","Low"))</f>
        <v>Low</v>
      </c>
    </row>
    <row r="4521" spans="1:19">
      <c r="A4521" t="s">
        <v>4646</v>
      </c>
      <c r="B4521">
        <v>38</v>
      </c>
      <c r="C4521" t="s">
        <v>112</v>
      </c>
      <c r="D4521" t="s">
        <v>119</v>
      </c>
      <c r="E4521">
        <v>27</v>
      </c>
      <c r="F4521" t="s">
        <v>109</v>
      </c>
      <c r="G4521" t="s">
        <v>104</v>
      </c>
      <c r="H4521" s="5">
        <v>431</v>
      </c>
      <c r="I4521" s="5">
        <v>11805.34</v>
      </c>
      <c r="J4521" t="s">
        <v>140</v>
      </c>
      <c r="K4521" t="s">
        <v>106</v>
      </c>
      <c r="L4521">
        <v>1</v>
      </c>
      <c r="M4521">
        <v>0</v>
      </c>
      <c r="N4521">
        <v>4</v>
      </c>
      <c r="O4521" s="6">
        <v>0</v>
      </c>
      <c r="P4521" t="s">
        <v>106</v>
      </c>
      <c r="Q4521" t="s">
        <v>107</v>
      </c>
      <c r="R4521">
        <f>IF(F4521="Monthly",2,0)
+IF(E4521&lt;=6,2,0)
+IF(N4521&lt;=2,2,0)
+IF(L4521&gt;=4,2,0)
+IF(M4521&gt;=2,1,0)
+IF(H4521&gt;=_xlfn.PERCENTILE.INC($H$2:$H$10001,0.75),1,0)</f>
        <v>0</v>
      </c>
      <c r="S4521" t="str">
        <f>IF(R4521&gt;=7,"High",IF(R4521&gt;=4,"Medium","Low"))</f>
        <v>Low</v>
      </c>
    </row>
    <row r="4522" spans="1:19">
      <c r="A4522" t="s">
        <v>4647</v>
      </c>
      <c r="B4522">
        <v>32</v>
      </c>
      <c r="C4522" t="s">
        <v>112</v>
      </c>
      <c r="D4522" t="s">
        <v>126</v>
      </c>
      <c r="E4522">
        <v>13</v>
      </c>
      <c r="F4522" t="s">
        <v>109</v>
      </c>
      <c r="G4522" t="s">
        <v>110</v>
      </c>
      <c r="H4522" s="5">
        <v>837</v>
      </c>
      <c r="I4522" s="5">
        <v>10568.53</v>
      </c>
      <c r="J4522" t="s">
        <v>140</v>
      </c>
      <c r="K4522" t="s">
        <v>106</v>
      </c>
      <c r="L4522">
        <v>0</v>
      </c>
      <c r="M4522">
        <v>0</v>
      </c>
      <c r="N4522">
        <v>5</v>
      </c>
      <c r="O4522" s="6">
        <v>5</v>
      </c>
      <c r="P4522" t="s">
        <v>107</v>
      </c>
      <c r="Q4522" t="s">
        <v>107</v>
      </c>
      <c r="R4522">
        <f>IF(F4522="Monthly",2,0)
+IF(E4522&lt;=6,2,0)
+IF(N4522&lt;=2,2,0)
+IF(L4522&gt;=4,2,0)
+IF(M4522&gt;=2,1,0)
+IF(H4522&gt;=_xlfn.PERCENTILE.INC($H$2:$H$10001,0.75),1,0)</f>
        <v>1</v>
      </c>
      <c r="S4522" t="str">
        <f>IF(R4522&gt;=7,"High",IF(R4522&gt;=4,"Medium","Low"))</f>
        <v>Low</v>
      </c>
    </row>
    <row r="4523" spans="1:19">
      <c r="A4523" t="s">
        <v>4648</v>
      </c>
      <c r="B4523">
        <v>24</v>
      </c>
      <c r="C4523" t="s">
        <v>101</v>
      </c>
      <c r="D4523" t="s">
        <v>133</v>
      </c>
      <c r="E4523">
        <v>12</v>
      </c>
      <c r="F4523" t="s">
        <v>103</v>
      </c>
      <c r="G4523" t="s">
        <v>129</v>
      </c>
      <c r="H4523" s="5">
        <v>951</v>
      </c>
      <c r="I4523" s="5">
        <v>11370.97</v>
      </c>
      <c r="J4523" t="s">
        <v>117</v>
      </c>
      <c r="K4523" t="s">
        <v>106</v>
      </c>
      <c r="L4523">
        <v>0</v>
      </c>
      <c r="M4523">
        <v>0</v>
      </c>
      <c r="N4523">
        <v>5</v>
      </c>
      <c r="O4523" s="6">
        <v>0</v>
      </c>
      <c r="P4523" t="s">
        <v>107</v>
      </c>
      <c r="Q4523" t="s">
        <v>106</v>
      </c>
      <c r="R4523">
        <f>IF(F4523="Monthly",2,0)
+IF(E4523&lt;=6,2,0)
+IF(N4523&lt;=2,2,0)
+IF(L4523&gt;=4,2,0)
+IF(M4523&gt;=2,1,0)
+IF(H4523&gt;=_xlfn.PERCENTILE.INC($H$2:$H$10001,0.75),1,0)</f>
        <v>3</v>
      </c>
      <c r="S4523" t="str">
        <f>IF(R4523&gt;=7,"High",IF(R4523&gt;=4,"Medium","Low"))</f>
        <v>Low</v>
      </c>
    </row>
    <row r="4524" spans="1:19">
      <c r="A4524" t="s">
        <v>4649</v>
      </c>
      <c r="B4524">
        <v>43</v>
      </c>
      <c r="C4524" t="s">
        <v>101</v>
      </c>
      <c r="D4524" t="s">
        <v>102</v>
      </c>
      <c r="E4524">
        <v>52</v>
      </c>
      <c r="F4524" t="s">
        <v>103</v>
      </c>
      <c r="G4524" t="s">
        <v>129</v>
      </c>
      <c r="H4524" s="5">
        <v>1067</v>
      </c>
      <c r="I4524" s="5">
        <v>54812.42</v>
      </c>
      <c r="J4524" t="s">
        <v>105</v>
      </c>
      <c r="K4524" t="s">
        <v>106</v>
      </c>
      <c r="L4524">
        <v>0</v>
      </c>
      <c r="M4524">
        <v>0</v>
      </c>
      <c r="N4524">
        <v>5</v>
      </c>
      <c r="O4524" s="6">
        <v>0</v>
      </c>
      <c r="P4524" t="s">
        <v>107</v>
      </c>
      <c r="Q4524" t="s">
        <v>106</v>
      </c>
      <c r="R4524">
        <f>IF(F4524="Monthly",2,0)
+IF(E4524&lt;=6,2,0)
+IF(N4524&lt;=2,2,0)
+IF(L4524&gt;=4,2,0)
+IF(M4524&gt;=2,1,0)
+IF(H4524&gt;=_xlfn.PERCENTILE.INC($H$2:$H$10001,0.75),1,0)</f>
        <v>3</v>
      </c>
      <c r="S4524" t="str">
        <f>IF(R4524&gt;=7,"High",IF(R4524&gt;=4,"Medium","Low"))</f>
        <v>Low</v>
      </c>
    </row>
    <row r="4525" spans="1:19">
      <c r="A4525" t="s">
        <v>4650</v>
      </c>
      <c r="B4525">
        <v>42</v>
      </c>
      <c r="C4525" t="s">
        <v>101</v>
      </c>
      <c r="D4525" t="s">
        <v>102</v>
      </c>
      <c r="E4525">
        <v>27</v>
      </c>
      <c r="F4525" t="s">
        <v>103</v>
      </c>
      <c r="G4525" t="s">
        <v>110</v>
      </c>
      <c r="H4525" s="5">
        <v>691</v>
      </c>
      <c r="I4525" s="5">
        <v>18501.509999999998</v>
      </c>
      <c r="J4525" t="s">
        <v>117</v>
      </c>
      <c r="K4525" t="s">
        <v>106</v>
      </c>
      <c r="L4525">
        <v>1</v>
      </c>
      <c r="M4525">
        <v>0</v>
      </c>
      <c r="N4525">
        <v>5</v>
      </c>
      <c r="O4525" s="6">
        <v>0</v>
      </c>
      <c r="P4525" t="s">
        <v>106</v>
      </c>
      <c r="Q4525" t="s">
        <v>107</v>
      </c>
      <c r="R4525">
        <f>IF(F4525="Monthly",2,0)
+IF(E4525&lt;=6,2,0)
+IF(N4525&lt;=2,2,0)
+IF(L4525&gt;=4,2,0)
+IF(M4525&gt;=2,1,0)
+IF(H4525&gt;=_xlfn.PERCENTILE.INC($H$2:$H$10001,0.75),1,0)</f>
        <v>2</v>
      </c>
      <c r="S4525" t="str">
        <f>IF(R4525&gt;=7,"High",IF(R4525&gt;=4,"Medium","Low"))</f>
        <v>Low</v>
      </c>
    </row>
    <row r="4526" spans="1:19">
      <c r="A4526" t="s">
        <v>4651</v>
      </c>
      <c r="B4526">
        <v>18</v>
      </c>
      <c r="C4526" t="s">
        <v>112</v>
      </c>
      <c r="D4526" t="s">
        <v>128</v>
      </c>
      <c r="E4526">
        <v>44</v>
      </c>
      <c r="F4526" t="s">
        <v>109</v>
      </c>
      <c r="G4526" t="s">
        <v>110</v>
      </c>
      <c r="H4526" s="5">
        <v>702</v>
      </c>
      <c r="I4526" s="5">
        <v>29551.51</v>
      </c>
      <c r="J4526" t="s">
        <v>134</v>
      </c>
      <c r="K4526" t="s">
        <v>106</v>
      </c>
      <c r="L4526">
        <v>1</v>
      </c>
      <c r="M4526">
        <v>0</v>
      </c>
      <c r="N4526">
        <v>5</v>
      </c>
      <c r="O4526" s="6">
        <v>5</v>
      </c>
      <c r="P4526" t="s">
        <v>107</v>
      </c>
      <c r="Q4526" t="s">
        <v>107</v>
      </c>
      <c r="R4526">
        <f>IF(F4526="Monthly",2,0)
+IF(E4526&lt;=6,2,0)
+IF(N4526&lt;=2,2,0)
+IF(L4526&gt;=4,2,0)
+IF(M4526&gt;=2,1,0)
+IF(H4526&gt;=_xlfn.PERCENTILE.INC($H$2:$H$10001,0.75),1,0)</f>
        <v>0</v>
      </c>
      <c r="S4526" t="str">
        <f>IF(R4526&gt;=7,"High",IF(R4526&gt;=4,"Medium","Low"))</f>
        <v>Low</v>
      </c>
    </row>
    <row r="4527" spans="1:19">
      <c r="A4527" t="s">
        <v>4652</v>
      </c>
      <c r="B4527">
        <v>27</v>
      </c>
      <c r="C4527" t="s">
        <v>112</v>
      </c>
      <c r="D4527" t="s">
        <v>133</v>
      </c>
      <c r="E4527">
        <v>30</v>
      </c>
      <c r="F4527" t="s">
        <v>121</v>
      </c>
      <c r="G4527" t="s">
        <v>110</v>
      </c>
      <c r="H4527" s="5">
        <v>665</v>
      </c>
      <c r="I4527" s="5">
        <v>17996.78</v>
      </c>
      <c r="J4527" t="s">
        <v>105</v>
      </c>
      <c r="K4527" t="s">
        <v>106</v>
      </c>
      <c r="L4527">
        <v>0</v>
      </c>
      <c r="M4527">
        <v>0</v>
      </c>
      <c r="N4527">
        <v>5</v>
      </c>
      <c r="O4527" s="6">
        <v>10</v>
      </c>
      <c r="P4527" t="s">
        <v>107</v>
      </c>
      <c r="Q4527" t="s">
        <v>107</v>
      </c>
      <c r="R4527">
        <f>IF(F4527="Monthly",2,0)
+IF(E4527&lt;=6,2,0)
+IF(N4527&lt;=2,2,0)
+IF(L4527&gt;=4,2,0)
+IF(M4527&gt;=2,1,0)
+IF(H4527&gt;=_xlfn.PERCENTILE.INC($H$2:$H$10001,0.75),1,0)</f>
        <v>0</v>
      </c>
      <c r="S4527" t="str">
        <f>IF(R4527&gt;=7,"High",IF(R4527&gt;=4,"Medium","Low"))</f>
        <v>Low</v>
      </c>
    </row>
    <row r="4528" spans="1:19">
      <c r="A4528" t="s">
        <v>4653</v>
      </c>
      <c r="B4528">
        <v>34</v>
      </c>
      <c r="C4528" t="s">
        <v>112</v>
      </c>
      <c r="D4528" t="s">
        <v>113</v>
      </c>
      <c r="E4528">
        <v>66</v>
      </c>
      <c r="F4528" t="s">
        <v>109</v>
      </c>
      <c r="G4528" t="s">
        <v>104</v>
      </c>
      <c r="H4528" s="5">
        <v>526</v>
      </c>
      <c r="I4528" s="5">
        <v>30389.22</v>
      </c>
      <c r="J4528" t="s">
        <v>115</v>
      </c>
      <c r="K4528" t="s">
        <v>106</v>
      </c>
      <c r="L4528">
        <v>1</v>
      </c>
      <c r="M4528">
        <v>0</v>
      </c>
      <c r="N4528">
        <v>5</v>
      </c>
      <c r="O4528" s="6">
        <v>10</v>
      </c>
      <c r="P4528" t="s">
        <v>106</v>
      </c>
      <c r="Q4528" t="s">
        <v>107</v>
      </c>
      <c r="R4528">
        <f>IF(F4528="Monthly",2,0)
+IF(E4528&lt;=6,2,0)
+IF(N4528&lt;=2,2,0)
+IF(L4528&gt;=4,2,0)
+IF(M4528&gt;=2,1,0)
+IF(H4528&gt;=_xlfn.PERCENTILE.INC($H$2:$H$10001,0.75),1,0)</f>
        <v>0</v>
      </c>
      <c r="S4528" t="str">
        <f>IF(R4528&gt;=7,"High",IF(R4528&gt;=4,"Medium","Low"))</f>
        <v>Low</v>
      </c>
    </row>
    <row r="4529" spans="1:19">
      <c r="A4529" t="s">
        <v>4654</v>
      </c>
      <c r="B4529">
        <v>43</v>
      </c>
      <c r="C4529" t="s">
        <v>112</v>
      </c>
      <c r="D4529" t="s">
        <v>102</v>
      </c>
      <c r="E4529">
        <v>38</v>
      </c>
      <c r="F4529" t="s">
        <v>103</v>
      </c>
      <c r="G4529" t="s">
        <v>104</v>
      </c>
      <c r="H4529" s="5">
        <v>486</v>
      </c>
      <c r="I4529" s="5">
        <v>18589.62</v>
      </c>
      <c r="J4529" t="s">
        <v>115</v>
      </c>
      <c r="K4529" t="s">
        <v>106</v>
      </c>
      <c r="L4529">
        <v>0</v>
      </c>
      <c r="M4529">
        <v>0</v>
      </c>
      <c r="N4529">
        <v>5</v>
      </c>
      <c r="O4529" s="6">
        <v>0</v>
      </c>
      <c r="P4529" t="s">
        <v>106</v>
      </c>
      <c r="Q4529" t="s">
        <v>106</v>
      </c>
      <c r="R4529">
        <f>IF(F4529="Monthly",2,0)
+IF(E4529&lt;=6,2,0)
+IF(N4529&lt;=2,2,0)
+IF(L4529&gt;=4,2,0)
+IF(M4529&gt;=2,1,0)
+IF(H4529&gt;=_xlfn.PERCENTILE.INC($H$2:$H$10001,0.75),1,0)</f>
        <v>2</v>
      </c>
      <c r="S4529" t="str">
        <f>IF(R4529&gt;=7,"High",IF(R4529&gt;=4,"Medium","Low"))</f>
        <v>Low</v>
      </c>
    </row>
    <row r="4530" spans="1:19">
      <c r="A4530" t="s">
        <v>4655</v>
      </c>
      <c r="B4530">
        <v>49</v>
      </c>
      <c r="C4530" t="s">
        <v>112</v>
      </c>
      <c r="D4530" t="s">
        <v>159</v>
      </c>
      <c r="E4530">
        <v>64</v>
      </c>
      <c r="F4530" t="s">
        <v>121</v>
      </c>
      <c r="G4530" t="s">
        <v>104</v>
      </c>
      <c r="H4530" s="5">
        <v>531</v>
      </c>
      <c r="I4530" s="5">
        <v>34367.19</v>
      </c>
      <c r="J4530" t="s">
        <v>140</v>
      </c>
      <c r="K4530" t="s">
        <v>106</v>
      </c>
      <c r="L4530">
        <v>0</v>
      </c>
      <c r="M4530">
        <v>0</v>
      </c>
      <c r="N4530">
        <v>5</v>
      </c>
      <c r="O4530" s="6">
        <v>0</v>
      </c>
      <c r="P4530" t="s">
        <v>107</v>
      </c>
      <c r="Q4530" t="s">
        <v>107</v>
      </c>
      <c r="R4530">
        <f>IF(F4530="Monthly",2,0)
+IF(E4530&lt;=6,2,0)
+IF(N4530&lt;=2,2,0)
+IF(L4530&gt;=4,2,0)
+IF(M4530&gt;=2,1,0)
+IF(H4530&gt;=_xlfn.PERCENTILE.INC($H$2:$H$10001,0.75),1,0)</f>
        <v>0</v>
      </c>
      <c r="S4530" t="str">
        <f>IF(R4530&gt;=7,"High",IF(R4530&gt;=4,"Medium","Low"))</f>
        <v>Low</v>
      </c>
    </row>
    <row r="4531" spans="1:19">
      <c r="A4531" t="s">
        <v>4656</v>
      </c>
      <c r="B4531">
        <v>27</v>
      </c>
      <c r="C4531" t="s">
        <v>112</v>
      </c>
      <c r="D4531" t="s">
        <v>128</v>
      </c>
      <c r="E4531">
        <v>18</v>
      </c>
      <c r="F4531" t="s">
        <v>103</v>
      </c>
      <c r="G4531" t="s">
        <v>129</v>
      </c>
      <c r="H4531" s="5">
        <v>964</v>
      </c>
      <c r="I4531" s="5">
        <v>17161.82</v>
      </c>
      <c r="J4531" t="s">
        <v>105</v>
      </c>
      <c r="K4531" t="s">
        <v>106</v>
      </c>
      <c r="L4531">
        <v>0</v>
      </c>
      <c r="M4531">
        <v>0</v>
      </c>
      <c r="N4531">
        <v>4</v>
      </c>
      <c r="O4531" s="6">
        <v>0</v>
      </c>
      <c r="P4531" t="s">
        <v>107</v>
      </c>
      <c r="Q4531" t="s">
        <v>107</v>
      </c>
      <c r="R4531">
        <f>IF(F4531="Monthly",2,0)
+IF(E4531&lt;=6,2,0)
+IF(N4531&lt;=2,2,0)
+IF(L4531&gt;=4,2,0)
+IF(M4531&gt;=2,1,0)
+IF(H4531&gt;=_xlfn.PERCENTILE.INC($H$2:$H$10001,0.75),1,0)</f>
        <v>3</v>
      </c>
      <c r="S4531" t="str">
        <f>IF(R4531&gt;=7,"High",IF(R4531&gt;=4,"Medium","Low"))</f>
        <v>Low</v>
      </c>
    </row>
    <row r="4532" spans="1:19">
      <c r="A4532" t="s">
        <v>4657</v>
      </c>
      <c r="B4532">
        <v>34</v>
      </c>
      <c r="C4532" t="s">
        <v>101</v>
      </c>
      <c r="D4532" t="s">
        <v>133</v>
      </c>
      <c r="E4532">
        <v>21</v>
      </c>
      <c r="F4532" t="s">
        <v>103</v>
      </c>
      <c r="G4532" t="s">
        <v>110</v>
      </c>
      <c r="H4532" s="5">
        <v>640</v>
      </c>
      <c r="I4532" s="5">
        <v>13294.16</v>
      </c>
      <c r="J4532" t="s">
        <v>117</v>
      </c>
      <c r="K4532" t="s">
        <v>106</v>
      </c>
      <c r="L4532">
        <v>0</v>
      </c>
      <c r="M4532">
        <v>0</v>
      </c>
      <c r="N4532">
        <v>5</v>
      </c>
      <c r="O4532" s="6">
        <v>0</v>
      </c>
      <c r="P4532" t="s">
        <v>106</v>
      </c>
      <c r="Q4532" t="s">
        <v>106</v>
      </c>
      <c r="R4532">
        <f>IF(F4532="Monthly",2,0)
+IF(E4532&lt;=6,2,0)
+IF(N4532&lt;=2,2,0)
+IF(L4532&gt;=4,2,0)
+IF(M4532&gt;=2,1,0)
+IF(H4532&gt;=_xlfn.PERCENTILE.INC($H$2:$H$10001,0.75),1,0)</f>
        <v>2</v>
      </c>
      <c r="S4532" t="str">
        <f>IF(R4532&gt;=7,"High",IF(R4532&gt;=4,"Medium","Low"))</f>
        <v>Low</v>
      </c>
    </row>
    <row r="4533" spans="1:19">
      <c r="A4533" t="s">
        <v>4658</v>
      </c>
      <c r="B4533">
        <v>18</v>
      </c>
      <c r="C4533" t="s">
        <v>112</v>
      </c>
      <c r="D4533" t="s">
        <v>133</v>
      </c>
      <c r="E4533">
        <v>14</v>
      </c>
      <c r="F4533" t="s">
        <v>109</v>
      </c>
      <c r="G4533" t="s">
        <v>129</v>
      </c>
      <c r="H4533" s="5">
        <v>940</v>
      </c>
      <c r="I4533" s="5">
        <v>12409.7</v>
      </c>
      <c r="J4533" t="s">
        <v>117</v>
      </c>
      <c r="K4533" t="s">
        <v>106</v>
      </c>
      <c r="L4533">
        <v>1</v>
      </c>
      <c r="M4533">
        <v>0</v>
      </c>
      <c r="N4533">
        <v>5</v>
      </c>
      <c r="O4533" s="6">
        <v>5</v>
      </c>
      <c r="P4533" t="s">
        <v>107</v>
      </c>
      <c r="Q4533" t="s">
        <v>107</v>
      </c>
      <c r="R4533">
        <f>IF(F4533="Monthly",2,0)
+IF(E4533&lt;=6,2,0)
+IF(N4533&lt;=2,2,0)
+IF(L4533&gt;=4,2,0)
+IF(M4533&gt;=2,1,0)
+IF(H4533&gt;=_xlfn.PERCENTILE.INC($H$2:$H$10001,0.75),1,0)</f>
        <v>1</v>
      </c>
      <c r="S4533" t="str">
        <f>IF(R4533&gt;=7,"High",IF(R4533&gt;=4,"Medium","Low"))</f>
        <v>Low</v>
      </c>
    </row>
    <row r="4534" spans="1:19">
      <c r="A4534" t="s">
        <v>4659</v>
      </c>
      <c r="B4534">
        <v>42</v>
      </c>
      <c r="C4534" t="s">
        <v>101</v>
      </c>
      <c r="D4534" t="s">
        <v>137</v>
      </c>
      <c r="E4534">
        <v>32</v>
      </c>
      <c r="F4534" t="s">
        <v>103</v>
      </c>
      <c r="G4534" t="s">
        <v>110</v>
      </c>
      <c r="H4534" s="5">
        <v>752</v>
      </c>
      <c r="I4534" s="5">
        <v>24374.17</v>
      </c>
      <c r="J4534" t="s">
        <v>117</v>
      </c>
      <c r="K4534" t="s">
        <v>106</v>
      </c>
      <c r="L4534">
        <v>0</v>
      </c>
      <c r="M4534">
        <v>0</v>
      </c>
      <c r="N4534">
        <v>5</v>
      </c>
      <c r="O4534" s="6">
        <v>0</v>
      </c>
      <c r="P4534" t="s">
        <v>107</v>
      </c>
      <c r="Q4534" t="s">
        <v>106</v>
      </c>
      <c r="R4534">
        <f>IF(F4534="Monthly",2,0)
+IF(E4534&lt;=6,2,0)
+IF(N4534&lt;=2,2,0)
+IF(L4534&gt;=4,2,0)
+IF(M4534&gt;=2,1,0)
+IF(H4534&gt;=_xlfn.PERCENTILE.INC($H$2:$H$10001,0.75),1,0)</f>
        <v>2</v>
      </c>
      <c r="S4534" t="str">
        <f>IF(R4534&gt;=7,"High",IF(R4534&gt;=4,"Medium","Low"))</f>
        <v>Low</v>
      </c>
    </row>
    <row r="4535" spans="1:19">
      <c r="A4535" t="s">
        <v>4660</v>
      </c>
      <c r="B4535">
        <v>22</v>
      </c>
      <c r="C4535" t="s">
        <v>112</v>
      </c>
      <c r="D4535" t="s">
        <v>131</v>
      </c>
      <c r="E4535">
        <v>22</v>
      </c>
      <c r="F4535" t="s">
        <v>103</v>
      </c>
      <c r="G4535" t="s">
        <v>129</v>
      </c>
      <c r="H4535" s="5">
        <v>999</v>
      </c>
      <c r="I4535" s="5">
        <v>22478.55</v>
      </c>
      <c r="J4535" t="s">
        <v>134</v>
      </c>
      <c r="K4535" t="s">
        <v>106</v>
      </c>
      <c r="L4535">
        <v>1</v>
      </c>
      <c r="M4535">
        <v>0</v>
      </c>
      <c r="N4535">
        <v>5</v>
      </c>
      <c r="O4535" s="6">
        <v>0</v>
      </c>
      <c r="P4535" t="s">
        <v>107</v>
      </c>
      <c r="Q4535" t="s">
        <v>106</v>
      </c>
      <c r="R4535">
        <f>IF(F4535="Monthly",2,0)
+IF(E4535&lt;=6,2,0)
+IF(N4535&lt;=2,2,0)
+IF(L4535&gt;=4,2,0)
+IF(M4535&gt;=2,1,0)
+IF(H4535&gt;=_xlfn.PERCENTILE.INC($H$2:$H$10001,0.75),1,0)</f>
        <v>3</v>
      </c>
      <c r="S4535" t="str">
        <f>IF(R4535&gt;=7,"High",IF(R4535&gt;=4,"Medium","Low"))</f>
        <v>Low</v>
      </c>
    </row>
    <row r="4536" spans="1:19">
      <c r="A4536" t="s">
        <v>4661</v>
      </c>
      <c r="B4536">
        <v>38</v>
      </c>
      <c r="C4536" t="s">
        <v>112</v>
      </c>
      <c r="D4536" t="s">
        <v>159</v>
      </c>
      <c r="E4536">
        <v>50</v>
      </c>
      <c r="F4536" t="s">
        <v>109</v>
      </c>
      <c r="G4536" t="s">
        <v>110</v>
      </c>
      <c r="H4536" s="5">
        <v>710</v>
      </c>
      <c r="I4536" s="5">
        <v>36275.58</v>
      </c>
      <c r="J4536" t="s">
        <v>134</v>
      </c>
      <c r="K4536" t="s">
        <v>106</v>
      </c>
      <c r="L4536">
        <v>2</v>
      </c>
      <c r="M4536">
        <v>1</v>
      </c>
      <c r="N4536">
        <v>5</v>
      </c>
      <c r="O4536" s="6">
        <v>0</v>
      </c>
      <c r="P4536" t="s">
        <v>106</v>
      </c>
      <c r="Q4536" t="s">
        <v>107</v>
      </c>
      <c r="R4536">
        <f>IF(F4536="Monthly",2,0)
+IF(E4536&lt;=6,2,0)
+IF(N4536&lt;=2,2,0)
+IF(L4536&gt;=4,2,0)
+IF(M4536&gt;=2,1,0)
+IF(H4536&gt;=_xlfn.PERCENTILE.INC($H$2:$H$10001,0.75),1,0)</f>
        <v>0</v>
      </c>
      <c r="S4536" t="str">
        <f>IF(R4536&gt;=7,"High",IF(R4536&gt;=4,"Medium","Low"))</f>
        <v>Low</v>
      </c>
    </row>
    <row r="4537" spans="1:19">
      <c r="A4537" t="s">
        <v>4662</v>
      </c>
      <c r="B4537">
        <v>21</v>
      </c>
      <c r="C4537" t="s">
        <v>101</v>
      </c>
      <c r="D4537" t="s">
        <v>137</v>
      </c>
      <c r="E4537">
        <v>53</v>
      </c>
      <c r="F4537" t="s">
        <v>109</v>
      </c>
      <c r="G4537" t="s">
        <v>104</v>
      </c>
      <c r="H4537" s="5">
        <v>401</v>
      </c>
      <c r="I4537" s="5">
        <v>19549.060000000001</v>
      </c>
      <c r="J4537" t="s">
        <v>134</v>
      </c>
      <c r="K4537" t="s">
        <v>106</v>
      </c>
      <c r="L4537">
        <v>1</v>
      </c>
      <c r="M4537">
        <v>0</v>
      </c>
      <c r="N4537">
        <v>5</v>
      </c>
      <c r="O4537" s="6">
        <v>10</v>
      </c>
      <c r="P4537" t="s">
        <v>107</v>
      </c>
      <c r="Q4537" t="s">
        <v>106</v>
      </c>
      <c r="R4537">
        <f>IF(F4537="Monthly",2,0)
+IF(E4537&lt;=6,2,0)
+IF(N4537&lt;=2,2,0)
+IF(L4537&gt;=4,2,0)
+IF(M4537&gt;=2,1,0)
+IF(H4537&gt;=_xlfn.PERCENTILE.INC($H$2:$H$10001,0.75),1,0)</f>
        <v>0</v>
      </c>
      <c r="S4537" t="str">
        <f>IF(R4537&gt;=7,"High",IF(R4537&gt;=4,"Medium","Low"))</f>
        <v>Low</v>
      </c>
    </row>
    <row r="4538" spans="1:19">
      <c r="A4538" t="s">
        <v>4663</v>
      </c>
      <c r="B4538">
        <v>28</v>
      </c>
      <c r="C4538" t="s">
        <v>112</v>
      </c>
      <c r="D4538" t="s">
        <v>126</v>
      </c>
      <c r="E4538">
        <v>71</v>
      </c>
      <c r="F4538" t="s">
        <v>121</v>
      </c>
      <c r="G4538" t="s">
        <v>104</v>
      </c>
      <c r="H4538" s="5">
        <v>565</v>
      </c>
      <c r="I4538" s="5">
        <v>41141.019999999997</v>
      </c>
      <c r="J4538" t="s">
        <v>140</v>
      </c>
      <c r="K4538" t="s">
        <v>106</v>
      </c>
      <c r="L4538">
        <v>0</v>
      </c>
      <c r="M4538">
        <v>0</v>
      </c>
      <c r="N4538">
        <v>5</v>
      </c>
      <c r="O4538" s="6">
        <v>0</v>
      </c>
      <c r="P4538" t="s">
        <v>106</v>
      </c>
      <c r="Q4538" t="s">
        <v>107</v>
      </c>
      <c r="R4538">
        <f>IF(F4538="Monthly",2,0)
+IF(E4538&lt;=6,2,0)
+IF(N4538&lt;=2,2,0)
+IF(L4538&gt;=4,2,0)
+IF(M4538&gt;=2,1,0)
+IF(H4538&gt;=_xlfn.PERCENTILE.INC($H$2:$H$10001,0.75),1,0)</f>
        <v>0</v>
      </c>
      <c r="S4538" t="str">
        <f>IF(R4538&gt;=7,"High",IF(R4538&gt;=4,"Medium","Low"))</f>
        <v>Low</v>
      </c>
    </row>
    <row r="4539" spans="1:19">
      <c r="A4539" t="s">
        <v>4664</v>
      </c>
      <c r="B4539">
        <v>45</v>
      </c>
      <c r="C4539" t="s">
        <v>101</v>
      </c>
      <c r="D4539" t="s">
        <v>102</v>
      </c>
      <c r="E4539">
        <v>35</v>
      </c>
      <c r="F4539" t="s">
        <v>121</v>
      </c>
      <c r="G4539" t="s">
        <v>104</v>
      </c>
      <c r="H4539" s="5">
        <v>575</v>
      </c>
      <c r="I4539" s="5">
        <v>16927.560000000001</v>
      </c>
      <c r="J4539" t="s">
        <v>134</v>
      </c>
      <c r="K4539" t="s">
        <v>106</v>
      </c>
      <c r="L4539">
        <v>1</v>
      </c>
      <c r="M4539">
        <v>0</v>
      </c>
      <c r="N4539">
        <v>5</v>
      </c>
      <c r="O4539" s="6">
        <v>15</v>
      </c>
      <c r="P4539" t="s">
        <v>107</v>
      </c>
      <c r="Q4539" t="s">
        <v>107</v>
      </c>
      <c r="R4539">
        <f>IF(F4539="Monthly",2,0)
+IF(E4539&lt;=6,2,0)
+IF(N4539&lt;=2,2,0)
+IF(L4539&gt;=4,2,0)
+IF(M4539&gt;=2,1,0)
+IF(H4539&gt;=_xlfn.PERCENTILE.INC($H$2:$H$10001,0.75),1,0)</f>
        <v>0</v>
      </c>
      <c r="S4539" t="str">
        <f>IF(R4539&gt;=7,"High",IF(R4539&gt;=4,"Medium","Low"))</f>
        <v>Low</v>
      </c>
    </row>
    <row r="4540" spans="1:19">
      <c r="A4540" t="s">
        <v>4665</v>
      </c>
      <c r="B4540">
        <v>38</v>
      </c>
      <c r="C4540" t="s">
        <v>112</v>
      </c>
      <c r="D4540" t="s">
        <v>119</v>
      </c>
      <c r="E4540">
        <v>33</v>
      </c>
      <c r="F4540" t="s">
        <v>103</v>
      </c>
      <c r="G4540" t="s">
        <v>104</v>
      </c>
      <c r="H4540" s="5">
        <v>402</v>
      </c>
      <c r="I4540" s="5">
        <v>13617.93</v>
      </c>
      <c r="J4540" t="s">
        <v>117</v>
      </c>
      <c r="K4540" t="s">
        <v>107</v>
      </c>
      <c r="L4540">
        <v>2</v>
      </c>
      <c r="M4540">
        <v>0</v>
      </c>
      <c r="N4540">
        <v>5</v>
      </c>
      <c r="O4540" s="6">
        <v>0</v>
      </c>
      <c r="P4540" t="s">
        <v>107</v>
      </c>
      <c r="Q4540" t="s">
        <v>107</v>
      </c>
      <c r="R4540">
        <f>IF(F4540="Monthly",2,0)
+IF(E4540&lt;=6,2,0)
+IF(N4540&lt;=2,2,0)
+IF(L4540&gt;=4,2,0)
+IF(M4540&gt;=2,1,0)
+IF(H4540&gt;=_xlfn.PERCENTILE.INC($H$2:$H$10001,0.75),1,0)</f>
        <v>2</v>
      </c>
      <c r="S4540" t="str">
        <f>IF(R4540&gt;=7,"High",IF(R4540&gt;=4,"Medium","Low"))</f>
        <v>Low</v>
      </c>
    </row>
    <row r="4541" spans="1:19">
      <c r="A4541" t="s">
        <v>4666</v>
      </c>
      <c r="B4541">
        <v>23</v>
      </c>
      <c r="C4541" t="s">
        <v>101</v>
      </c>
      <c r="D4541" t="s">
        <v>102</v>
      </c>
      <c r="E4541">
        <v>26</v>
      </c>
      <c r="F4541" t="s">
        <v>103</v>
      </c>
      <c r="G4541" t="s">
        <v>104</v>
      </c>
      <c r="H4541" s="5">
        <v>524</v>
      </c>
      <c r="I4541" s="5">
        <v>13414.56</v>
      </c>
      <c r="J4541" t="s">
        <v>134</v>
      </c>
      <c r="K4541" t="s">
        <v>106</v>
      </c>
      <c r="L4541">
        <v>2</v>
      </c>
      <c r="M4541">
        <v>1</v>
      </c>
      <c r="N4541">
        <v>5</v>
      </c>
      <c r="O4541" s="6">
        <v>0</v>
      </c>
      <c r="P4541" t="s">
        <v>107</v>
      </c>
      <c r="Q4541" t="s">
        <v>106</v>
      </c>
      <c r="R4541">
        <f>IF(F4541="Monthly",2,0)
+IF(E4541&lt;=6,2,0)
+IF(N4541&lt;=2,2,0)
+IF(L4541&gt;=4,2,0)
+IF(M4541&gt;=2,1,0)
+IF(H4541&gt;=_xlfn.PERCENTILE.INC($H$2:$H$10001,0.75),1,0)</f>
        <v>2</v>
      </c>
      <c r="S4541" t="str">
        <f>IF(R4541&gt;=7,"High",IF(R4541&gt;=4,"Medium","Low"))</f>
        <v>Low</v>
      </c>
    </row>
    <row r="4542" spans="1:19">
      <c r="A4542" t="s">
        <v>4667</v>
      </c>
      <c r="B4542">
        <v>46</v>
      </c>
      <c r="C4542" t="s">
        <v>101</v>
      </c>
      <c r="D4542" t="s">
        <v>159</v>
      </c>
      <c r="E4542">
        <v>4</v>
      </c>
      <c r="F4542" t="s">
        <v>103</v>
      </c>
      <c r="G4542" t="s">
        <v>104</v>
      </c>
      <c r="H4542" s="5">
        <v>526</v>
      </c>
      <c r="I4542" s="5">
        <v>2123.0100000000002</v>
      </c>
      <c r="J4542" t="s">
        <v>134</v>
      </c>
      <c r="K4542" t="s">
        <v>107</v>
      </c>
      <c r="L4542">
        <v>0</v>
      </c>
      <c r="M4542">
        <v>0</v>
      </c>
      <c r="N4542">
        <v>5</v>
      </c>
      <c r="O4542" s="6">
        <v>0</v>
      </c>
      <c r="P4542" t="s">
        <v>106</v>
      </c>
      <c r="Q4542" t="s">
        <v>106</v>
      </c>
      <c r="R4542">
        <f>IF(F4542="Monthly",2,0)
+IF(E4542&lt;=6,2,0)
+IF(N4542&lt;=2,2,0)
+IF(L4542&gt;=4,2,0)
+IF(M4542&gt;=2,1,0)
+IF(H4542&gt;=_xlfn.PERCENTILE.INC($H$2:$H$10001,0.75),1,0)</f>
        <v>4</v>
      </c>
      <c r="S4542" t="str">
        <f>IF(R4542&gt;=7,"High",IF(R4542&gt;=4,"Medium","Low"))</f>
        <v>Medium</v>
      </c>
    </row>
    <row r="4543" spans="1:19">
      <c r="A4543" t="s">
        <v>4668</v>
      </c>
      <c r="B4543">
        <v>51</v>
      </c>
      <c r="C4543" t="s">
        <v>112</v>
      </c>
      <c r="D4543" t="s">
        <v>133</v>
      </c>
      <c r="E4543">
        <v>18</v>
      </c>
      <c r="F4543" t="s">
        <v>109</v>
      </c>
      <c r="G4543" t="s">
        <v>110</v>
      </c>
      <c r="H4543" s="5">
        <v>725</v>
      </c>
      <c r="I4543" s="5">
        <v>12454.24</v>
      </c>
      <c r="J4543" t="s">
        <v>117</v>
      </c>
      <c r="K4543" t="s">
        <v>106</v>
      </c>
      <c r="L4543">
        <v>0</v>
      </c>
      <c r="M4543">
        <v>0</v>
      </c>
      <c r="N4543">
        <v>4</v>
      </c>
      <c r="O4543" s="6">
        <v>5</v>
      </c>
      <c r="P4543" t="s">
        <v>107</v>
      </c>
      <c r="Q4543" t="s">
        <v>107</v>
      </c>
      <c r="R4543">
        <f>IF(F4543="Monthly",2,0)
+IF(E4543&lt;=6,2,0)
+IF(N4543&lt;=2,2,0)
+IF(L4543&gt;=4,2,0)
+IF(M4543&gt;=2,1,0)
+IF(H4543&gt;=_xlfn.PERCENTILE.INC($H$2:$H$10001,0.75),1,0)</f>
        <v>0</v>
      </c>
      <c r="S4543" t="str">
        <f>IF(R4543&gt;=7,"High",IF(R4543&gt;=4,"Medium","Low"))</f>
        <v>Low</v>
      </c>
    </row>
    <row r="4544" spans="1:19">
      <c r="A4544" t="s">
        <v>4669</v>
      </c>
      <c r="B4544">
        <v>29</v>
      </c>
      <c r="C4544" t="s">
        <v>101</v>
      </c>
      <c r="D4544" t="s">
        <v>126</v>
      </c>
      <c r="E4544">
        <v>42</v>
      </c>
      <c r="F4544" t="s">
        <v>121</v>
      </c>
      <c r="G4544" t="s">
        <v>110</v>
      </c>
      <c r="H4544" s="5">
        <v>791</v>
      </c>
      <c r="I4544" s="5">
        <v>33048.800000000003</v>
      </c>
      <c r="J4544" t="s">
        <v>115</v>
      </c>
      <c r="K4544" t="s">
        <v>106</v>
      </c>
      <c r="L4544">
        <v>1</v>
      </c>
      <c r="M4544">
        <v>0</v>
      </c>
      <c r="N4544">
        <v>4</v>
      </c>
      <c r="O4544" s="6">
        <v>0</v>
      </c>
      <c r="P4544" t="s">
        <v>107</v>
      </c>
      <c r="Q4544" t="s">
        <v>107</v>
      </c>
      <c r="R4544">
        <f>IF(F4544="Monthly",2,0)
+IF(E4544&lt;=6,2,0)
+IF(N4544&lt;=2,2,0)
+IF(L4544&gt;=4,2,0)
+IF(M4544&gt;=2,1,0)
+IF(H4544&gt;=_xlfn.PERCENTILE.INC($H$2:$H$10001,0.75),1,0)</f>
        <v>0</v>
      </c>
      <c r="S4544" t="str">
        <f>IF(R4544&gt;=7,"High",IF(R4544&gt;=4,"Medium","Low"))</f>
        <v>Low</v>
      </c>
    </row>
    <row r="4545" spans="1:19">
      <c r="A4545" t="s">
        <v>4670</v>
      </c>
      <c r="B4545">
        <v>48</v>
      </c>
      <c r="C4545" t="s">
        <v>112</v>
      </c>
      <c r="D4545" t="s">
        <v>133</v>
      </c>
      <c r="E4545">
        <v>22</v>
      </c>
      <c r="F4545" t="s">
        <v>121</v>
      </c>
      <c r="G4545" t="s">
        <v>129</v>
      </c>
      <c r="H4545" s="5">
        <v>949</v>
      </c>
      <c r="I4545" s="5">
        <v>18274.11</v>
      </c>
      <c r="J4545" t="s">
        <v>115</v>
      </c>
      <c r="K4545" t="s">
        <v>106</v>
      </c>
      <c r="L4545">
        <v>0</v>
      </c>
      <c r="M4545">
        <v>0</v>
      </c>
      <c r="N4545">
        <v>5</v>
      </c>
      <c r="O4545" s="6">
        <v>10</v>
      </c>
      <c r="P4545" t="s">
        <v>106</v>
      </c>
      <c r="Q4545" t="s">
        <v>107</v>
      </c>
      <c r="R4545">
        <f>IF(F4545="Monthly",2,0)
+IF(E4545&lt;=6,2,0)
+IF(N4545&lt;=2,2,0)
+IF(L4545&gt;=4,2,0)
+IF(M4545&gt;=2,1,0)
+IF(H4545&gt;=_xlfn.PERCENTILE.INC($H$2:$H$10001,0.75),1,0)</f>
        <v>1</v>
      </c>
      <c r="S4545" t="str">
        <f>IF(R4545&gt;=7,"High",IF(R4545&gt;=4,"Medium","Low"))</f>
        <v>Low</v>
      </c>
    </row>
    <row r="4546" spans="1:19">
      <c r="A4546" t="s">
        <v>4671</v>
      </c>
      <c r="B4546">
        <v>31</v>
      </c>
      <c r="C4546" t="s">
        <v>112</v>
      </c>
      <c r="D4546" t="s">
        <v>137</v>
      </c>
      <c r="E4546">
        <v>30</v>
      </c>
      <c r="F4546" t="s">
        <v>103</v>
      </c>
      <c r="G4546" t="s">
        <v>104</v>
      </c>
      <c r="H4546" s="5">
        <v>531</v>
      </c>
      <c r="I4546" s="5">
        <v>15791.96</v>
      </c>
      <c r="J4546" t="s">
        <v>140</v>
      </c>
      <c r="K4546" t="s">
        <v>106</v>
      </c>
      <c r="L4546">
        <v>3</v>
      </c>
      <c r="M4546">
        <v>1</v>
      </c>
      <c r="N4546">
        <v>5</v>
      </c>
      <c r="O4546" s="6">
        <v>0</v>
      </c>
      <c r="P4546" t="s">
        <v>107</v>
      </c>
      <c r="Q4546" t="s">
        <v>107</v>
      </c>
      <c r="R4546">
        <f>IF(F4546="Monthly",2,0)
+IF(E4546&lt;=6,2,0)
+IF(N4546&lt;=2,2,0)
+IF(L4546&gt;=4,2,0)
+IF(M4546&gt;=2,1,0)
+IF(H4546&gt;=_xlfn.PERCENTILE.INC($H$2:$H$10001,0.75),1,0)</f>
        <v>2</v>
      </c>
      <c r="S4546" t="str">
        <f>IF(R4546&gt;=7,"High",IF(R4546&gt;=4,"Medium","Low"))</f>
        <v>Low</v>
      </c>
    </row>
    <row r="4547" spans="1:19">
      <c r="A4547" t="s">
        <v>4672</v>
      </c>
      <c r="B4547">
        <v>27</v>
      </c>
      <c r="C4547" t="s">
        <v>101</v>
      </c>
      <c r="D4547" t="s">
        <v>137</v>
      </c>
      <c r="E4547">
        <v>17</v>
      </c>
      <c r="F4547" t="s">
        <v>103</v>
      </c>
      <c r="G4547" t="s">
        <v>104</v>
      </c>
      <c r="H4547" s="5">
        <v>519</v>
      </c>
      <c r="I4547" s="5">
        <v>8880.17</v>
      </c>
      <c r="J4547" t="s">
        <v>105</v>
      </c>
      <c r="K4547" t="s">
        <v>107</v>
      </c>
      <c r="L4547">
        <v>2</v>
      </c>
      <c r="M4547">
        <v>1</v>
      </c>
      <c r="N4547">
        <v>3</v>
      </c>
      <c r="O4547" s="6">
        <v>0</v>
      </c>
      <c r="P4547" t="s">
        <v>106</v>
      </c>
      <c r="Q4547" t="s">
        <v>106</v>
      </c>
      <c r="R4547">
        <f>IF(F4547="Monthly",2,0)
+IF(E4547&lt;=6,2,0)
+IF(N4547&lt;=2,2,0)
+IF(L4547&gt;=4,2,0)
+IF(M4547&gt;=2,1,0)
+IF(H4547&gt;=_xlfn.PERCENTILE.INC($H$2:$H$10001,0.75),1,0)</f>
        <v>2</v>
      </c>
      <c r="S4547" t="str">
        <f>IF(R4547&gt;=7,"High",IF(R4547&gt;=4,"Medium","Low"))</f>
        <v>Low</v>
      </c>
    </row>
    <row r="4548" spans="1:19">
      <c r="A4548" t="s">
        <v>4673</v>
      </c>
      <c r="B4548">
        <v>18</v>
      </c>
      <c r="C4548" t="s">
        <v>101</v>
      </c>
      <c r="D4548" t="s">
        <v>102</v>
      </c>
      <c r="E4548">
        <v>47</v>
      </c>
      <c r="F4548" t="s">
        <v>103</v>
      </c>
      <c r="G4548" t="s">
        <v>110</v>
      </c>
      <c r="H4548" s="5">
        <v>804</v>
      </c>
      <c r="I4548" s="5">
        <v>37028.18</v>
      </c>
      <c r="J4548" t="s">
        <v>140</v>
      </c>
      <c r="K4548" t="s">
        <v>106</v>
      </c>
      <c r="L4548">
        <v>1</v>
      </c>
      <c r="M4548">
        <v>0</v>
      </c>
      <c r="N4548">
        <v>5</v>
      </c>
      <c r="O4548" s="6">
        <v>0</v>
      </c>
      <c r="P4548" t="s">
        <v>107</v>
      </c>
      <c r="Q4548" t="s">
        <v>107</v>
      </c>
      <c r="R4548">
        <f>IF(F4548="Monthly",2,0)
+IF(E4548&lt;=6,2,0)
+IF(N4548&lt;=2,2,0)
+IF(L4548&gt;=4,2,0)
+IF(M4548&gt;=2,1,0)
+IF(H4548&gt;=_xlfn.PERCENTILE.INC($H$2:$H$10001,0.75),1,0)</f>
        <v>3</v>
      </c>
      <c r="S4548" t="str">
        <f>IF(R4548&gt;=7,"High",IF(R4548&gt;=4,"Medium","Low"))</f>
        <v>Low</v>
      </c>
    </row>
    <row r="4549" spans="1:19">
      <c r="A4549" t="s">
        <v>4674</v>
      </c>
      <c r="B4549">
        <v>57</v>
      </c>
      <c r="C4549" t="s">
        <v>101</v>
      </c>
      <c r="D4549" t="s">
        <v>137</v>
      </c>
      <c r="E4549">
        <v>14</v>
      </c>
      <c r="F4549" t="s">
        <v>103</v>
      </c>
      <c r="G4549" t="s">
        <v>110</v>
      </c>
      <c r="H4549" s="5">
        <v>640</v>
      </c>
      <c r="I4549" s="5">
        <v>8925.75</v>
      </c>
      <c r="J4549" t="s">
        <v>140</v>
      </c>
      <c r="K4549" t="s">
        <v>106</v>
      </c>
      <c r="L4549">
        <v>1</v>
      </c>
      <c r="M4549">
        <v>0</v>
      </c>
      <c r="N4549">
        <v>5</v>
      </c>
      <c r="O4549" s="6">
        <v>0</v>
      </c>
      <c r="P4549" t="s">
        <v>107</v>
      </c>
      <c r="Q4549" t="s">
        <v>106</v>
      </c>
      <c r="R4549">
        <f>IF(F4549="Monthly",2,0)
+IF(E4549&lt;=6,2,0)
+IF(N4549&lt;=2,2,0)
+IF(L4549&gt;=4,2,0)
+IF(M4549&gt;=2,1,0)
+IF(H4549&gt;=_xlfn.PERCENTILE.INC($H$2:$H$10001,0.75),1,0)</f>
        <v>2</v>
      </c>
      <c r="S4549" t="str">
        <f>IF(R4549&gt;=7,"High",IF(R4549&gt;=4,"Medium","Low"))</f>
        <v>Low</v>
      </c>
    </row>
    <row r="4550" spans="1:19">
      <c r="A4550" t="s">
        <v>4675</v>
      </c>
      <c r="B4550">
        <v>20</v>
      </c>
      <c r="C4550" t="s">
        <v>112</v>
      </c>
      <c r="D4550" t="s">
        <v>159</v>
      </c>
      <c r="E4550">
        <v>67</v>
      </c>
      <c r="F4550" t="s">
        <v>109</v>
      </c>
      <c r="G4550" t="s">
        <v>104</v>
      </c>
      <c r="H4550" s="5">
        <v>517</v>
      </c>
      <c r="I4550" s="5">
        <v>33936.11</v>
      </c>
      <c r="J4550" t="s">
        <v>117</v>
      </c>
      <c r="K4550" t="s">
        <v>107</v>
      </c>
      <c r="L4550">
        <v>4</v>
      </c>
      <c r="M4550">
        <v>1</v>
      </c>
      <c r="N4550">
        <v>5</v>
      </c>
      <c r="O4550" s="6">
        <v>0</v>
      </c>
      <c r="P4550" t="s">
        <v>107</v>
      </c>
      <c r="Q4550" t="s">
        <v>107</v>
      </c>
      <c r="R4550">
        <f>IF(F4550="Monthly",2,0)
+IF(E4550&lt;=6,2,0)
+IF(N4550&lt;=2,2,0)
+IF(L4550&gt;=4,2,0)
+IF(M4550&gt;=2,1,0)
+IF(H4550&gt;=_xlfn.PERCENTILE.INC($H$2:$H$10001,0.75),1,0)</f>
        <v>2</v>
      </c>
      <c r="S4550" t="str">
        <f>IF(R4550&gt;=7,"High",IF(R4550&gt;=4,"Medium","Low"))</f>
        <v>Low</v>
      </c>
    </row>
    <row r="4551" spans="1:19">
      <c r="A4551" t="s">
        <v>4676</v>
      </c>
      <c r="B4551">
        <v>18</v>
      </c>
      <c r="C4551" t="s">
        <v>112</v>
      </c>
      <c r="D4551" t="s">
        <v>119</v>
      </c>
      <c r="E4551">
        <v>23</v>
      </c>
      <c r="F4551" t="s">
        <v>109</v>
      </c>
      <c r="G4551" t="s">
        <v>104</v>
      </c>
      <c r="H4551" s="5">
        <v>549</v>
      </c>
      <c r="I4551" s="5">
        <v>12883.33</v>
      </c>
      <c r="J4551" t="s">
        <v>105</v>
      </c>
      <c r="K4551" t="s">
        <v>106</v>
      </c>
      <c r="L4551">
        <v>1</v>
      </c>
      <c r="M4551">
        <v>0</v>
      </c>
      <c r="N4551">
        <v>5</v>
      </c>
      <c r="O4551" s="6">
        <v>0</v>
      </c>
      <c r="P4551" t="s">
        <v>107</v>
      </c>
      <c r="Q4551" t="s">
        <v>107</v>
      </c>
      <c r="R4551">
        <f>IF(F4551="Monthly",2,0)
+IF(E4551&lt;=6,2,0)
+IF(N4551&lt;=2,2,0)
+IF(L4551&gt;=4,2,0)
+IF(M4551&gt;=2,1,0)
+IF(H4551&gt;=_xlfn.PERCENTILE.INC($H$2:$H$10001,0.75),1,0)</f>
        <v>0</v>
      </c>
      <c r="S4551" t="str">
        <f>IF(R4551&gt;=7,"High",IF(R4551&gt;=4,"Medium","Low"))</f>
        <v>Low</v>
      </c>
    </row>
    <row r="4552" spans="1:19">
      <c r="A4552" t="s">
        <v>4677</v>
      </c>
      <c r="B4552">
        <v>41</v>
      </c>
      <c r="C4552" t="s">
        <v>101</v>
      </c>
      <c r="D4552" t="s">
        <v>133</v>
      </c>
      <c r="E4552">
        <v>21</v>
      </c>
      <c r="F4552" t="s">
        <v>103</v>
      </c>
      <c r="G4552" t="s">
        <v>110</v>
      </c>
      <c r="H4552" s="5">
        <v>655</v>
      </c>
      <c r="I4552" s="5">
        <v>13396.14</v>
      </c>
      <c r="J4552" t="s">
        <v>10127</v>
      </c>
      <c r="K4552" t="s">
        <v>106</v>
      </c>
      <c r="L4552">
        <v>1</v>
      </c>
      <c r="M4552">
        <v>0</v>
      </c>
      <c r="N4552">
        <v>5</v>
      </c>
      <c r="O4552" s="6">
        <v>0</v>
      </c>
      <c r="P4552" t="s">
        <v>107</v>
      </c>
      <c r="Q4552" t="s">
        <v>106</v>
      </c>
      <c r="R4552">
        <f>IF(F4552="Monthly",2,0)
+IF(E4552&lt;=6,2,0)
+IF(N4552&lt;=2,2,0)
+IF(L4552&gt;=4,2,0)
+IF(M4552&gt;=2,1,0)
+IF(H4552&gt;=_xlfn.PERCENTILE.INC($H$2:$H$10001,0.75),1,0)</f>
        <v>2</v>
      </c>
      <c r="S4552" t="str">
        <f>IF(R4552&gt;=7,"High",IF(R4552&gt;=4,"Medium","Low"))</f>
        <v>Low</v>
      </c>
    </row>
    <row r="4553" spans="1:19">
      <c r="A4553" t="s">
        <v>4678</v>
      </c>
      <c r="B4553">
        <v>59</v>
      </c>
      <c r="C4553" t="s">
        <v>101</v>
      </c>
      <c r="D4553" t="s">
        <v>102</v>
      </c>
      <c r="E4553">
        <v>51</v>
      </c>
      <c r="F4553" t="s">
        <v>109</v>
      </c>
      <c r="G4553" t="s">
        <v>104</v>
      </c>
      <c r="H4553" s="5">
        <v>506</v>
      </c>
      <c r="I4553" s="5">
        <v>24763.759999999998</v>
      </c>
      <c r="J4553" t="s">
        <v>115</v>
      </c>
      <c r="K4553" t="s">
        <v>106</v>
      </c>
      <c r="L4553">
        <v>2</v>
      </c>
      <c r="M4553">
        <v>1</v>
      </c>
      <c r="N4553">
        <v>4</v>
      </c>
      <c r="O4553" s="6">
        <v>5</v>
      </c>
      <c r="P4553" t="s">
        <v>106</v>
      </c>
      <c r="Q4553" t="s">
        <v>107</v>
      </c>
      <c r="R4553">
        <f>IF(F4553="Monthly",2,0)
+IF(E4553&lt;=6,2,0)
+IF(N4553&lt;=2,2,0)
+IF(L4553&gt;=4,2,0)
+IF(M4553&gt;=2,1,0)
+IF(H4553&gt;=_xlfn.PERCENTILE.INC($H$2:$H$10001,0.75),1,0)</f>
        <v>0</v>
      </c>
      <c r="S4553" t="str">
        <f>IF(R4553&gt;=7,"High",IF(R4553&gt;=4,"Medium","Low"))</f>
        <v>Low</v>
      </c>
    </row>
    <row r="4554" spans="1:19">
      <c r="A4554" t="s">
        <v>4679</v>
      </c>
      <c r="B4554">
        <v>49</v>
      </c>
      <c r="C4554" t="s">
        <v>101</v>
      </c>
      <c r="D4554" t="s">
        <v>133</v>
      </c>
      <c r="E4554">
        <v>15</v>
      </c>
      <c r="F4554" t="s">
        <v>103</v>
      </c>
      <c r="G4554" t="s">
        <v>110</v>
      </c>
      <c r="H4554" s="5">
        <v>660</v>
      </c>
      <c r="I4554" s="5">
        <v>10146.200000000001</v>
      </c>
      <c r="J4554" t="s">
        <v>115</v>
      </c>
      <c r="K4554" t="s">
        <v>106</v>
      </c>
      <c r="L4554">
        <v>1</v>
      </c>
      <c r="M4554">
        <v>0</v>
      </c>
      <c r="N4554">
        <v>5</v>
      </c>
      <c r="O4554" s="6">
        <v>0</v>
      </c>
      <c r="P4554" t="s">
        <v>107</v>
      </c>
      <c r="Q4554" t="s">
        <v>107</v>
      </c>
      <c r="R4554">
        <f>IF(F4554="Monthly",2,0)
+IF(E4554&lt;=6,2,0)
+IF(N4554&lt;=2,2,0)
+IF(L4554&gt;=4,2,0)
+IF(M4554&gt;=2,1,0)
+IF(H4554&gt;=_xlfn.PERCENTILE.INC($H$2:$H$10001,0.75),1,0)</f>
        <v>2</v>
      </c>
      <c r="S4554" t="str">
        <f>IF(R4554&gt;=7,"High",IF(R4554&gt;=4,"Medium","Low"))</f>
        <v>Low</v>
      </c>
    </row>
    <row r="4555" spans="1:19">
      <c r="A4555" t="s">
        <v>4680</v>
      </c>
      <c r="B4555">
        <v>19</v>
      </c>
      <c r="C4555" t="s">
        <v>101</v>
      </c>
      <c r="D4555" t="s">
        <v>131</v>
      </c>
      <c r="E4555">
        <v>48</v>
      </c>
      <c r="F4555" t="s">
        <v>103</v>
      </c>
      <c r="G4555" t="s">
        <v>129</v>
      </c>
      <c r="H4555" s="5">
        <v>999</v>
      </c>
      <c r="I4555" s="5">
        <v>49051.78</v>
      </c>
      <c r="J4555" t="s">
        <v>117</v>
      </c>
      <c r="K4555" t="s">
        <v>106</v>
      </c>
      <c r="L4555">
        <v>0</v>
      </c>
      <c r="M4555">
        <v>0</v>
      </c>
      <c r="N4555">
        <v>5</v>
      </c>
      <c r="O4555" s="6">
        <v>0</v>
      </c>
      <c r="P4555" t="s">
        <v>107</v>
      </c>
      <c r="Q4555" t="s">
        <v>107</v>
      </c>
      <c r="R4555">
        <f>IF(F4555="Monthly",2,0)
+IF(E4555&lt;=6,2,0)
+IF(N4555&lt;=2,2,0)
+IF(L4555&gt;=4,2,0)
+IF(M4555&gt;=2,1,0)
+IF(H4555&gt;=_xlfn.PERCENTILE.INC($H$2:$H$10001,0.75),1,0)</f>
        <v>3</v>
      </c>
      <c r="S4555" t="str">
        <f>IF(R4555&gt;=7,"High",IF(R4555&gt;=4,"Medium","Low"))</f>
        <v>Low</v>
      </c>
    </row>
    <row r="4556" spans="1:19">
      <c r="A4556" t="s">
        <v>4681</v>
      </c>
      <c r="B4556">
        <v>33</v>
      </c>
      <c r="C4556" t="s">
        <v>101</v>
      </c>
      <c r="D4556" t="s">
        <v>128</v>
      </c>
      <c r="E4556">
        <v>25</v>
      </c>
      <c r="F4556" t="s">
        <v>109</v>
      </c>
      <c r="G4556" t="s">
        <v>104</v>
      </c>
      <c r="H4556" s="5">
        <v>401</v>
      </c>
      <c r="I4556" s="5">
        <v>9840.73</v>
      </c>
      <c r="J4556" t="s">
        <v>134</v>
      </c>
      <c r="K4556" t="s">
        <v>106</v>
      </c>
      <c r="L4556">
        <v>1</v>
      </c>
      <c r="M4556">
        <v>0</v>
      </c>
      <c r="N4556">
        <v>5</v>
      </c>
      <c r="O4556" s="6">
        <v>0</v>
      </c>
      <c r="P4556" t="s">
        <v>107</v>
      </c>
      <c r="Q4556" t="s">
        <v>107</v>
      </c>
      <c r="R4556">
        <f>IF(F4556="Monthly",2,0)
+IF(E4556&lt;=6,2,0)
+IF(N4556&lt;=2,2,0)
+IF(L4556&gt;=4,2,0)
+IF(M4556&gt;=2,1,0)
+IF(H4556&gt;=_xlfn.PERCENTILE.INC($H$2:$H$10001,0.75),1,0)</f>
        <v>0</v>
      </c>
      <c r="S4556" t="str">
        <f>IF(R4556&gt;=7,"High",IF(R4556&gt;=4,"Medium","Low"))</f>
        <v>Low</v>
      </c>
    </row>
    <row r="4557" spans="1:19">
      <c r="A4557" t="s">
        <v>4682</v>
      </c>
      <c r="B4557">
        <v>38</v>
      </c>
      <c r="C4557" t="s">
        <v>101</v>
      </c>
      <c r="D4557" t="s">
        <v>102</v>
      </c>
      <c r="E4557">
        <v>33</v>
      </c>
      <c r="F4557" t="s">
        <v>109</v>
      </c>
      <c r="G4557" t="s">
        <v>104</v>
      </c>
      <c r="H4557" s="5">
        <v>508</v>
      </c>
      <c r="I4557" s="5">
        <v>16519.37</v>
      </c>
      <c r="J4557" t="s">
        <v>140</v>
      </c>
      <c r="K4557" t="s">
        <v>106</v>
      </c>
      <c r="L4557">
        <v>1</v>
      </c>
      <c r="M4557">
        <v>0</v>
      </c>
      <c r="N4557">
        <v>5</v>
      </c>
      <c r="O4557" s="6">
        <v>0</v>
      </c>
      <c r="P4557" t="s">
        <v>107</v>
      </c>
      <c r="Q4557" t="s">
        <v>107</v>
      </c>
      <c r="R4557">
        <f>IF(F4557="Monthly",2,0)
+IF(E4557&lt;=6,2,0)
+IF(N4557&lt;=2,2,0)
+IF(L4557&gt;=4,2,0)
+IF(M4557&gt;=2,1,0)
+IF(H4557&gt;=_xlfn.PERCENTILE.INC($H$2:$H$10001,0.75),1,0)</f>
        <v>0</v>
      </c>
      <c r="S4557" t="str">
        <f>IF(R4557&gt;=7,"High",IF(R4557&gt;=4,"Medium","Low"))</f>
        <v>Low</v>
      </c>
    </row>
    <row r="4558" spans="1:19">
      <c r="A4558" t="s">
        <v>4683</v>
      </c>
      <c r="B4558">
        <v>35</v>
      </c>
      <c r="C4558" t="s">
        <v>112</v>
      </c>
      <c r="D4558" t="s">
        <v>131</v>
      </c>
      <c r="E4558">
        <v>67</v>
      </c>
      <c r="F4558" t="s">
        <v>103</v>
      </c>
      <c r="G4558" t="s">
        <v>104</v>
      </c>
      <c r="H4558" s="5">
        <v>431</v>
      </c>
      <c r="I4558" s="5">
        <v>28495.200000000001</v>
      </c>
      <c r="J4558" t="s">
        <v>105</v>
      </c>
      <c r="K4558" t="s">
        <v>106</v>
      </c>
      <c r="L4558">
        <v>3</v>
      </c>
      <c r="M4558">
        <v>1</v>
      </c>
      <c r="N4558">
        <v>4</v>
      </c>
      <c r="O4558" s="6">
        <v>0</v>
      </c>
      <c r="P4558" t="s">
        <v>107</v>
      </c>
      <c r="Q4558" t="s">
        <v>106</v>
      </c>
      <c r="R4558">
        <f>IF(F4558="Monthly",2,0)
+IF(E4558&lt;=6,2,0)
+IF(N4558&lt;=2,2,0)
+IF(L4558&gt;=4,2,0)
+IF(M4558&gt;=2,1,0)
+IF(H4558&gt;=_xlfn.PERCENTILE.INC($H$2:$H$10001,0.75),1,0)</f>
        <v>2</v>
      </c>
      <c r="S4558" t="str">
        <f>IF(R4558&gt;=7,"High",IF(R4558&gt;=4,"Medium","Low"))</f>
        <v>Low</v>
      </c>
    </row>
    <row r="4559" spans="1:19">
      <c r="A4559" t="s">
        <v>4684</v>
      </c>
      <c r="B4559">
        <v>42</v>
      </c>
      <c r="C4559" t="s">
        <v>112</v>
      </c>
      <c r="D4559" t="s">
        <v>133</v>
      </c>
      <c r="E4559">
        <v>15</v>
      </c>
      <c r="F4559" t="s">
        <v>103</v>
      </c>
      <c r="G4559" t="s">
        <v>104</v>
      </c>
      <c r="H4559" s="5">
        <v>409</v>
      </c>
      <c r="I4559" s="5">
        <v>6187.94</v>
      </c>
      <c r="J4559" t="s">
        <v>117</v>
      </c>
      <c r="K4559" t="s">
        <v>106</v>
      </c>
      <c r="L4559">
        <v>0</v>
      </c>
      <c r="M4559">
        <v>0</v>
      </c>
      <c r="N4559">
        <v>5</v>
      </c>
      <c r="O4559" s="6">
        <v>0</v>
      </c>
      <c r="P4559" t="s">
        <v>107</v>
      </c>
      <c r="Q4559" t="s">
        <v>107</v>
      </c>
      <c r="R4559">
        <f>IF(F4559="Monthly",2,0)
+IF(E4559&lt;=6,2,0)
+IF(N4559&lt;=2,2,0)
+IF(L4559&gt;=4,2,0)
+IF(M4559&gt;=2,1,0)
+IF(H4559&gt;=_xlfn.PERCENTILE.INC($H$2:$H$10001,0.75),1,0)</f>
        <v>2</v>
      </c>
      <c r="S4559" t="str">
        <f>IF(R4559&gt;=7,"High",IF(R4559&gt;=4,"Medium","Low"))</f>
        <v>Low</v>
      </c>
    </row>
    <row r="4560" spans="1:19">
      <c r="A4560" t="s">
        <v>4685</v>
      </c>
      <c r="B4560">
        <v>37</v>
      </c>
      <c r="C4560" t="s">
        <v>101</v>
      </c>
      <c r="D4560" t="s">
        <v>159</v>
      </c>
      <c r="E4560">
        <v>7</v>
      </c>
      <c r="F4560" t="s">
        <v>103</v>
      </c>
      <c r="G4560" t="s">
        <v>129</v>
      </c>
      <c r="H4560" s="5">
        <v>954</v>
      </c>
      <c r="I4560" s="5">
        <v>6479.25</v>
      </c>
      <c r="J4560" t="s">
        <v>134</v>
      </c>
      <c r="K4560" t="s">
        <v>106</v>
      </c>
      <c r="L4560">
        <v>4</v>
      </c>
      <c r="M4560">
        <v>1</v>
      </c>
      <c r="N4560">
        <v>5</v>
      </c>
      <c r="O4560" s="6">
        <v>0</v>
      </c>
      <c r="P4560" t="s">
        <v>107</v>
      </c>
      <c r="Q4560" t="s">
        <v>106</v>
      </c>
      <c r="R4560">
        <f>IF(F4560="Monthly",2,0)
+IF(E4560&lt;=6,2,0)
+IF(N4560&lt;=2,2,0)
+IF(L4560&gt;=4,2,0)
+IF(M4560&gt;=2,1,0)
+IF(H4560&gt;=_xlfn.PERCENTILE.INC($H$2:$H$10001,0.75),1,0)</f>
        <v>5</v>
      </c>
      <c r="S4560" t="str">
        <f>IF(R4560&gt;=7,"High",IF(R4560&gt;=4,"Medium","Low"))</f>
        <v>Medium</v>
      </c>
    </row>
    <row r="4561" spans="1:19">
      <c r="A4561" t="s">
        <v>4686</v>
      </c>
      <c r="B4561">
        <v>42</v>
      </c>
      <c r="C4561" t="s">
        <v>112</v>
      </c>
      <c r="D4561" t="s">
        <v>113</v>
      </c>
      <c r="E4561">
        <v>53</v>
      </c>
      <c r="F4561" t="s">
        <v>109</v>
      </c>
      <c r="G4561" t="s">
        <v>104</v>
      </c>
      <c r="H4561" s="5">
        <v>390</v>
      </c>
      <c r="I4561" s="5">
        <v>20841.04</v>
      </c>
      <c r="J4561" t="s">
        <v>140</v>
      </c>
      <c r="K4561" t="s">
        <v>107</v>
      </c>
      <c r="L4561">
        <v>1</v>
      </c>
      <c r="M4561">
        <v>0</v>
      </c>
      <c r="N4561">
        <v>5</v>
      </c>
      <c r="O4561" s="6">
        <v>0</v>
      </c>
      <c r="P4561" t="s">
        <v>106</v>
      </c>
      <c r="Q4561" t="s">
        <v>107</v>
      </c>
      <c r="R4561">
        <f>IF(F4561="Monthly",2,0)
+IF(E4561&lt;=6,2,0)
+IF(N4561&lt;=2,2,0)
+IF(L4561&gt;=4,2,0)
+IF(M4561&gt;=2,1,0)
+IF(H4561&gt;=_xlfn.PERCENTILE.INC($H$2:$H$10001,0.75),1,0)</f>
        <v>0</v>
      </c>
      <c r="S4561" t="str">
        <f>IF(R4561&gt;=7,"High",IF(R4561&gt;=4,"Medium","Low"))</f>
        <v>Low</v>
      </c>
    </row>
    <row r="4562" spans="1:19">
      <c r="A4562" t="s">
        <v>4687</v>
      </c>
      <c r="B4562">
        <v>29</v>
      </c>
      <c r="C4562" t="s">
        <v>101</v>
      </c>
      <c r="D4562" t="s">
        <v>126</v>
      </c>
      <c r="E4562">
        <v>34</v>
      </c>
      <c r="F4562" t="s">
        <v>103</v>
      </c>
      <c r="G4562" t="s">
        <v>104</v>
      </c>
      <c r="H4562" s="5">
        <v>437</v>
      </c>
      <c r="I4562" s="5">
        <v>14560.71</v>
      </c>
      <c r="J4562" t="s">
        <v>117</v>
      </c>
      <c r="K4562" t="s">
        <v>106</v>
      </c>
      <c r="L4562">
        <v>0</v>
      </c>
      <c r="M4562">
        <v>0</v>
      </c>
      <c r="N4562">
        <v>4</v>
      </c>
      <c r="O4562" s="6">
        <v>0</v>
      </c>
      <c r="P4562" t="s">
        <v>106</v>
      </c>
      <c r="Q4562" t="s">
        <v>107</v>
      </c>
      <c r="R4562">
        <f>IF(F4562="Monthly",2,0)
+IF(E4562&lt;=6,2,0)
+IF(N4562&lt;=2,2,0)
+IF(L4562&gt;=4,2,0)
+IF(M4562&gt;=2,1,0)
+IF(H4562&gt;=_xlfn.PERCENTILE.INC($H$2:$H$10001,0.75),1,0)</f>
        <v>2</v>
      </c>
      <c r="S4562" t="str">
        <f>IF(R4562&gt;=7,"High",IF(R4562&gt;=4,"Medium","Low"))</f>
        <v>Low</v>
      </c>
    </row>
    <row r="4563" spans="1:19">
      <c r="A4563" t="s">
        <v>4688</v>
      </c>
      <c r="B4563">
        <v>47</v>
      </c>
      <c r="C4563" t="s">
        <v>101</v>
      </c>
      <c r="D4563" t="s">
        <v>159</v>
      </c>
      <c r="E4563">
        <v>58</v>
      </c>
      <c r="F4563" t="s">
        <v>109</v>
      </c>
      <c r="G4563" t="s">
        <v>104</v>
      </c>
      <c r="H4563" s="5">
        <v>476</v>
      </c>
      <c r="I4563" s="5">
        <v>27920.44</v>
      </c>
      <c r="J4563" t="s">
        <v>105</v>
      </c>
      <c r="K4563" t="s">
        <v>106</v>
      </c>
      <c r="L4563">
        <v>0</v>
      </c>
      <c r="M4563">
        <v>0</v>
      </c>
      <c r="N4563">
        <v>5</v>
      </c>
      <c r="O4563" s="6">
        <v>0</v>
      </c>
      <c r="P4563" t="s">
        <v>107</v>
      </c>
      <c r="Q4563" t="s">
        <v>107</v>
      </c>
      <c r="R4563">
        <f>IF(F4563="Monthly",2,0)
+IF(E4563&lt;=6,2,0)
+IF(N4563&lt;=2,2,0)
+IF(L4563&gt;=4,2,0)
+IF(M4563&gt;=2,1,0)
+IF(H4563&gt;=_xlfn.PERCENTILE.INC($H$2:$H$10001,0.75),1,0)</f>
        <v>0</v>
      </c>
      <c r="S4563" t="str">
        <f>IF(R4563&gt;=7,"High",IF(R4563&gt;=4,"Medium","Low"))</f>
        <v>Low</v>
      </c>
    </row>
    <row r="4564" spans="1:19">
      <c r="A4564" t="s">
        <v>4689</v>
      </c>
      <c r="B4564">
        <v>46</v>
      </c>
      <c r="C4564" t="s">
        <v>112</v>
      </c>
      <c r="D4564" t="s">
        <v>159</v>
      </c>
      <c r="E4564">
        <v>24</v>
      </c>
      <c r="F4564" t="s">
        <v>109</v>
      </c>
      <c r="G4564" t="s">
        <v>110</v>
      </c>
      <c r="H4564" s="5">
        <v>746</v>
      </c>
      <c r="I4564" s="5">
        <v>17922.47</v>
      </c>
      <c r="J4564" t="s">
        <v>117</v>
      </c>
      <c r="K4564" t="s">
        <v>107</v>
      </c>
      <c r="L4564">
        <v>0</v>
      </c>
      <c r="M4564">
        <v>0</v>
      </c>
      <c r="N4564">
        <v>5</v>
      </c>
      <c r="O4564" s="6">
        <v>0</v>
      </c>
      <c r="P4564" t="s">
        <v>107</v>
      </c>
      <c r="Q4564" t="s">
        <v>107</v>
      </c>
      <c r="R4564">
        <f>IF(F4564="Monthly",2,0)
+IF(E4564&lt;=6,2,0)
+IF(N4564&lt;=2,2,0)
+IF(L4564&gt;=4,2,0)
+IF(M4564&gt;=2,1,0)
+IF(H4564&gt;=_xlfn.PERCENTILE.INC($H$2:$H$10001,0.75),1,0)</f>
        <v>0</v>
      </c>
      <c r="S4564" t="str">
        <f>IF(R4564&gt;=7,"High",IF(R4564&gt;=4,"Medium","Low"))</f>
        <v>Low</v>
      </c>
    </row>
    <row r="4565" spans="1:19">
      <c r="A4565" t="s">
        <v>4690</v>
      </c>
      <c r="B4565">
        <v>19</v>
      </c>
      <c r="C4565" t="s">
        <v>101</v>
      </c>
      <c r="D4565" t="s">
        <v>133</v>
      </c>
      <c r="E4565">
        <v>41</v>
      </c>
      <c r="F4565" t="s">
        <v>109</v>
      </c>
      <c r="G4565" t="s">
        <v>104</v>
      </c>
      <c r="H4565" s="5">
        <v>496</v>
      </c>
      <c r="I4565" s="5">
        <v>20378.5</v>
      </c>
      <c r="J4565" t="s">
        <v>105</v>
      </c>
      <c r="K4565" t="s">
        <v>107</v>
      </c>
      <c r="L4565">
        <v>2</v>
      </c>
      <c r="M4565">
        <v>0</v>
      </c>
      <c r="N4565">
        <v>5</v>
      </c>
      <c r="O4565" s="6">
        <v>0</v>
      </c>
      <c r="P4565" t="s">
        <v>107</v>
      </c>
      <c r="Q4565" t="s">
        <v>107</v>
      </c>
      <c r="R4565">
        <f>IF(F4565="Monthly",2,0)
+IF(E4565&lt;=6,2,0)
+IF(N4565&lt;=2,2,0)
+IF(L4565&gt;=4,2,0)
+IF(M4565&gt;=2,1,0)
+IF(H4565&gt;=_xlfn.PERCENTILE.INC($H$2:$H$10001,0.75),1,0)</f>
        <v>0</v>
      </c>
      <c r="S4565" t="str">
        <f>IF(R4565&gt;=7,"High",IF(R4565&gt;=4,"Medium","Low"))</f>
        <v>Low</v>
      </c>
    </row>
    <row r="4566" spans="1:19">
      <c r="A4566" t="s">
        <v>4691</v>
      </c>
      <c r="B4566">
        <v>42</v>
      </c>
      <c r="C4566" t="s">
        <v>112</v>
      </c>
      <c r="D4566" t="s">
        <v>113</v>
      </c>
      <c r="E4566">
        <v>11</v>
      </c>
      <c r="F4566" t="s">
        <v>103</v>
      </c>
      <c r="G4566" t="s">
        <v>104</v>
      </c>
      <c r="H4566" s="5">
        <v>464</v>
      </c>
      <c r="I4566" s="5">
        <v>5214.37</v>
      </c>
      <c r="J4566" t="s">
        <v>117</v>
      </c>
      <c r="K4566" t="s">
        <v>106</v>
      </c>
      <c r="L4566">
        <v>0</v>
      </c>
      <c r="M4566">
        <v>0</v>
      </c>
      <c r="N4566">
        <v>5</v>
      </c>
      <c r="O4566" s="6">
        <v>0</v>
      </c>
      <c r="P4566" t="s">
        <v>107</v>
      </c>
      <c r="Q4566" t="s">
        <v>107</v>
      </c>
      <c r="R4566">
        <f>IF(F4566="Monthly",2,0)
+IF(E4566&lt;=6,2,0)
+IF(N4566&lt;=2,2,0)
+IF(L4566&gt;=4,2,0)
+IF(M4566&gt;=2,1,0)
+IF(H4566&gt;=_xlfn.PERCENTILE.INC($H$2:$H$10001,0.75),1,0)</f>
        <v>2</v>
      </c>
      <c r="S4566" t="str">
        <f>IF(R4566&gt;=7,"High",IF(R4566&gt;=4,"Medium","Low"))</f>
        <v>Low</v>
      </c>
    </row>
    <row r="4567" spans="1:19">
      <c r="A4567" t="s">
        <v>4692</v>
      </c>
      <c r="B4567">
        <v>38</v>
      </c>
      <c r="C4567" t="s">
        <v>101</v>
      </c>
      <c r="D4567" t="s">
        <v>131</v>
      </c>
      <c r="E4567">
        <v>38</v>
      </c>
      <c r="F4567" t="s">
        <v>109</v>
      </c>
      <c r="G4567" t="s">
        <v>104</v>
      </c>
      <c r="H4567" s="5">
        <v>432</v>
      </c>
      <c r="I4567" s="5">
        <v>15211.97</v>
      </c>
      <c r="J4567" t="s">
        <v>134</v>
      </c>
      <c r="K4567" t="s">
        <v>106</v>
      </c>
      <c r="L4567">
        <v>1</v>
      </c>
      <c r="M4567">
        <v>0</v>
      </c>
      <c r="N4567">
        <v>5</v>
      </c>
      <c r="O4567" s="6">
        <v>5</v>
      </c>
      <c r="P4567" t="s">
        <v>107</v>
      </c>
      <c r="Q4567" t="s">
        <v>106</v>
      </c>
      <c r="R4567">
        <f>IF(F4567="Monthly",2,0)
+IF(E4567&lt;=6,2,0)
+IF(N4567&lt;=2,2,0)
+IF(L4567&gt;=4,2,0)
+IF(M4567&gt;=2,1,0)
+IF(H4567&gt;=_xlfn.PERCENTILE.INC($H$2:$H$10001,0.75),1,0)</f>
        <v>0</v>
      </c>
      <c r="S4567" t="str">
        <f>IF(R4567&gt;=7,"High",IF(R4567&gt;=4,"Medium","Low"))</f>
        <v>Low</v>
      </c>
    </row>
    <row r="4568" spans="1:19">
      <c r="A4568" t="s">
        <v>4693</v>
      </c>
      <c r="B4568">
        <v>21</v>
      </c>
      <c r="C4568" t="s">
        <v>101</v>
      </c>
      <c r="D4568" t="s">
        <v>123</v>
      </c>
      <c r="E4568">
        <v>37</v>
      </c>
      <c r="F4568" t="s">
        <v>103</v>
      </c>
      <c r="G4568" t="s">
        <v>104</v>
      </c>
      <c r="H4568" s="5">
        <v>472</v>
      </c>
      <c r="I4568" s="5">
        <v>17255.07</v>
      </c>
      <c r="J4568" t="s">
        <v>134</v>
      </c>
      <c r="K4568" t="s">
        <v>107</v>
      </c>
      <c r="L4568">
        <v>0</v>
      </c>
      <c r="M4568">
        <v>0</v>
      </c>
      <c r="N4568">
        <v>5</v>
      </c>
      <c r="O4568" s="6">
        <v>0</v>
      </c>
      <c r="P4568" t="s">
        <v>106</v>
      </c>
      <c r="Q4568" t="s">
        <v>106</v>
      </c>
      <c r="R4568">
        <f>IF(F4568="Monthly",2,0)
+IF(E4568&lt;=6,2,0)
+IF(N4568&lt;=2,2,0)
+IF(L4568&gt;=4,2,0)
+IF(M4568&gt;=2,1,0)
+IF(H4568&gt;=_xlfn.PERCENTILE.INC($H$2:$H$10001,0.75),1,0)</f>
        <v>2</v>
      </c>
      <c r="S4568" t="str">
        <f>IF(R4568&gt;=7,"High",IF(R4568&gt;=4,"Medium","Low"))</f>
        <v>Low</v>
      </c>
    </row>
    <row r="4569" spans="1:19">
      <c r="A4569" t="s">
        <v>4694</v>
      </c>
      <c r="B4569">
        <v>33</v>
      </c>
      <c r="C4569" t="s">
        <v>101</v>
      </c>
      <c r="D4569" t="s">
        <v>131</v>
      </c>
      <c r="E4569">
        <v>30</v>
      </c>
      <c r="F4569" t="s">
        <v>103</v>
      </c>
      <c r="G4569" t="s">
        <v>104</v>
      </c>
      <c r="H4569" s="5">
        <v>439</v>
      </c>
      <c r="I4569" s="5">
        <v>12885.62</v>
      </c>
      <c r="J4569" t="s">
        <v>140</v>
      </c>
      <c r="K4569" t="s">
        <v>106</v>
      </c>
      <c r="L4569">
        <v>0</v>
      </c>
      <c r="M4569">
        <v>0</v>
      </c>
      <c r="N4569">
        <v>4</v>
      </c>
      <c r="O4569" s="6">
        <v>0</v>
      </c>
      <c r="P4569" t="s">
        <v>107</v>
      </c>
      <c r="Q4569" t="s">
        <v>106</v>
      </c>
      <c r="R4569">
        <f>IF(F4569="Monthly",2,0)
+IF(E4569&lt;=6,2,0)
+IF(N4569&lt;=2,2,0)
+IF(L4569&gt;=4,2,0)
+IF(M4569&gt;=2,1,0)
+IF(H4569&gt;=_xlfn.PERCENTILE.INC($H$2:$H$10001,0.75),1,0)</f>
        <v>2</v>
      </c>
      <c r="S4569" t="str">
        <f>IF(R4569&gt;=7,"High",IF(R4569&gt;=4,"Medium","Low"))</f>
        <v>Low</v>
      </c>
    </row>
    <row r="4570" spans="1:19">
      <c r="A4570" t="s">
        <v>4695</v>
      </c>
      <c r="B4570">
        <v>31</v>
      </c>
      <c r="C4570" t="s">
        <v>101</v>
      </c>
      <c r="D4570" t="s">
        <v>102</v>
      </c>
      <c r="E4570">
        <v>37</v>
      </c>
      <c r="F4570" t="s">
        <v>103</v>
      </c>
      <c r="G4570" t="s">
        <v>104</v>
      </c>
      <c r="H4570" s="5">
        <v>551</v>
      </c>
      <c r="I4570" s="5">
        <v>20388.03</v>
      </c>
      <c r="J4570" t="s">
        <v>134</v>
      </c>
      <c r="K4570" t="s">
        <v>106</v>
      </c>
      <c r="L4570">
        <v>0</v>
      </c>
      <c r="M4570">
        <v>0</v>
      </c>
      <c r="N4570">
        <v>5</v>
      </c>
      <c r="O4570" s="6">
        <v>0</v>
      </c>
      <c r="P4570" t="s">
        <v>107</v>
      </c>
      <c r="Q4570" t="s">
        <v>107</v>
      </c>
      <c r="R4570">
        <f>IF(F4570="Monthly",2,0)
+IF(E4570&lt;=6,2,0)
+IF(N4570&lt;=2,2,0)
+IF(L4570&gt;=4,2,0)
+IF(M4570&gt;=2,1,0)
+IF(H4570&gt;=_xlfn.PERCENTILE.INC($H$2:$H$10001,0.75),1,0)</f>
        <v>2</v>
      </c>
      <c r="S4570" t="str">
        <f>IF(R4570&gt;=7,"High",IF(R4570&gt;=4,"Medium","Low"))</f>
        <v>Low</v>
      </c>
    </row>
    <row r="4571" spans="1:19">
      <c r="A4571" t="s">
        <v>4696</v>
      </c>
      <c r="B4571">
        <v>50</v>
      </c>
      <c r="C4571" t="s">
        <v>112</v>
      </c>
      <c r="D4571" t="s">
        <v>126</v>
      </c>
      <c r="E4571">
        <v>7</v>
      </c>
      <c r="F4571" t="s">
        <v>103</v>
      </c>
      <c r="G4571" t="s">
        <v>110</v>
      </c>
      <c r="H4571" s="5">
        <v>762</v>
      </c>
      <c r="I4571" s="5">
        <v>5268.26</v>
      </c>
      <c r="J4571" t="s">
        <v>115</v>
      </c>
      <c r="K4571" t="s">
        <v>106</v>
      </c>
      <c r="L4571">
        <v>0</v>
      </c>
      <c r="M4571">
        <v>0</v>
      </c>
      <c r="N4571">
        <v>5</v>
      </c>
      <c r="O4571" s="6">
        <v>0</v>
      </c>
      <c r="P4571" t="s">
        <v>106</v>
      </c>
      <c r="Q4571" t="s">
        <v>107</v>
      </c>
      <c r="R4571">
        <f>IF(F4571="Monthly",2,0)
+IF(E4571&lt;=6,2,0)
+IF(N4571&lt;=2,2,0)
+IF(L4571&gt;=4,2,0)
+IF(M4571&gt;=2,1,0)
+IF(H4571&gt;=_xlfn.PERCENTILE.INC($H$2:$H$10001,0.75),1,0)</f>
        <v>2</v>
      </c>
      <c r="S4571" t="str">
        <f>IF(R4571&gt;=7,"High",IF(R4571&gt;=4,"Medium","Low"))</f>
        <v>Low</v>
      </c>
    </row>
    <row r="4572" spans="1:19">
      <c r="A4572" t="s">
        <v>4697</v>
      </c>
      <c r="B4572">
        <v>34</v>
      </c>
      <c r="C4572" t="s">
        <v>101</v>
      </c>
      <c r="D4572" t="s">
        <v>123</v>
      </c>
      <c r="E4572">
        <v>30</v>
      </c>
      <c r="F4572" t="s">
        <v>103</v>
      </c>
      <c r="G4572" t="s">
        <v>104</v>
      </c>
      <c r="H4572" s="5">
        <v>432</v>
      </c>
      <c r="I4572" s="5">
        <v>12917.94</v>
      </c>
      <c r="J4572" t="s">
        <v>115</v>
      </c>
      <c r="K4572" t="s">
        <v>106</v>
      </c>
      <c r="L4572">
        <v>0</v>
      </c>
      <c r="M4572">
        <v>0</v>
      </c>
      <c r="N4572">
        <v>5</v>
      </c>
      <c r="O4572" s="6">
        <v>0</v>
      </c>
      <c r="P4572" t="s">
        <v>107</v>
      </c>
      <c r="Q4572" t="s">
        <v>107</v>
      </c>
      <c r="R4572">
        <f>IF(F4572="Monthly",2,0)
+IF(E4572&lt;=6,2,0)
+IF(N4572&lt;=2,2,0)
+IF(L4572&gt;=4,2,0)
+IF(M4572&gt;=2,1,0)
+IF(H4572&gt;=_xlfn.PERCENTILE.INC($H$2:$H$10001,0.75),1,0)</f>
        <v>2</v>
      </c>
      <c r="S4572" t="str">
        <f>IF(R4572&gt;=7,"High",IF(R4572&gt;=4,"Medium","Low"))</f>
        <v>Low</v>
      </c>
    </row>
    <row r="4573" spans="1:19">
      <c r="A4573" t="s">
        <v>4698</v>
      </c>
      <c r="B4573">
        <v>50</v>
      </c>
      <c r="C4573" t="s">
        <v>101</v>
      </c>
      <c r="D4573" t="s">
        <v>113</v>
      </c>
      <c r="E4573">
        <v>29</v>
      </c>
      <c r="F4573" t="s">
        <v>103</v>
      </c>
      <c r="G4573" t="s">
        <v>104</v>
      </c>
      <c r="H4573" s="5">
        <v>498</v>
      </c>
      <c r="I4573" s="5">
        <v>14869.19</v>
      </c>
      <c r="J4573" t="s">
        <v>10127</v>
      </c>
      <c r="K4573" t="s">
        <v>106</v>
      </c>
      <c r="L4573">
        <v>0</v>
      </c>
      <c r="M4573">
        <v>0</v>
      </c>
      <c r="N4573">
        <v>5</v>
      </c>
      <c r="O4573" s="6">
        <v>0</v>
      </c>
      <c r="P4573" t="s">
        <v>107</v>
      </c>
      <c r="Q4573" t="s">
        <v>107</v>
      </c>
      <c r="R4573">
        <f>IF(F4573="Monthly",2,0)
+IF(E4573&lt;=6,2,0)
+IF(N4573&lt;=2,2,0)
+IF(L4573&gt;=4,2,0)
+IF(M4573&gt;=2,1,0)
+IF(H4573&gt;=_xlfn.PERCENTILE.INC($H$2:$H$10001,0.75),1,0)</f>
        <v>2</v>
      </c>
      <c r="S4573" t="str">
        <f>IF(R4573&gt;=7,"High",IF(R4573&gt;=4,"Medium","Low"))</f>
        <v>Low</v>
      </c>
    </row>
    <row r="4574" spans="1:19">
      <c r="A4574" t="s">
        <v>4699</v>
      </c>
      <c r="B4574">
        <v>19</v>
      </c>
      <c r="C4574" t="s">
        <v>101</v>
      </c>
      <c r="D4574" t="s">
        <v>131</v>
      </c>
      <c r="E4574">
        <v>22</v>
      </c>
      <c r="F4574" t="s">
        <v>103</v>
      </c>
      <c r="G4574" t="s">
        <v>110</v>
      </c>
      <c r="H4574" s="5">
        <v>714</v>
      </c>
      <c r="I4574" s="5">
        <v>15443.2</v>
      </c>
      <c r="J4574" t="s">
        <v>140</v>
      </c>
      <c r="K4574" t="s">
        <v>106</v>
      </c>
      <c r="L4574">
        <v>0</v>
      </c>
      <c r="M4574">
        <v>0</v>
      </c>
      <c r="N4574">
        <v>5</v>
      </c>
      <c r="O4574" s="6">
        <v>0</v>
      </c>
      <c r="P4574" t="s">
        <v>107</v>
      </c>
      <c r="Q4574" t="s">
        <v>107</v>
      </c>
      <c r="R4574">
        <f>IF(F4574="Monthly",2,0)
+IF(E4574&lt;=6,2,0)
+IF(N4574&lt;=2,2,0)
+IF(L4574&gt;=4,2,0)
+IF(M4574&gt;=2,1,0)
+IF(H4574&gt;=_xlfn.PERCENTILE.INC($H$2:$H$10001,0.75),1,0)</f>
        <v>2</v>
      </c>
      <c r="S4574" t="str">
        <f>IF(R4574&gt;=7,"High",IF(R4574&gt;=4,"Medium","Low"))</f>
        <v>Low</v>
      </c>
    </row>
    <row r="4575" spans="1:19">
      <c r="A4575" t="s">
        <v>4700</v>
      </c>
      <c r="B4575">
        <v>18</v>
      </c>
      <c r="C4575" t="s">
        <v>112</v>
      </c>
      <c r="D4575" t="s">
        <v>102</v>
      </c>
      <c r="E4575">
        <v>23</v>
      </c>
      <c r="F4575" t="s">
        <v>103</v>
      </c>
      <c r="G4575" t="s">
        <v>110</v>
      </c>
      <c r="H4575" s="5">
        <v>736</v>
      </c>
      <c r="I4575" s="5">
        <v>16495.259999999998</v>
      </c>
      <c r="J4575" t="s">
        <v>117</v>
      </c>
      <c r="K4575" t="s">
        <v>106</v>
      </c>
      <c r="L4575">
        <v>2</v>
      </c>
      <c r="M4575">
        <v>0</v>
      </c>
      <c r="N4575">
        <v>5</v>
      </c>
      <c r="O4575" s="6">
        <v>0</v>
      </c>
      <c r="P4575" t="s">
        <v>107</v>
      </c>
      <c r="Q4575" t="s">
        <v>107</v>
      </c>
      <c r="R4575">
        <f>IF(F4575="Monthly",2,0)
+IF(E4575&lt;=6,2,0)
+IF(N4575&lt;=2,2,0)
+IF(L4575&gt;=4,2,0)
+IF(M4575&gt;=2,1,0)
+IF(H4575&gt;=_xlfn.PERCENTILE.INC($H$2:$H$10001,0.75),1,0)</f>
        <v>2</v>
      </c>
      <c r="S4575" t="str">
        <f>IF(R4575&gt;=7,"High",IF(R4575&gt;=4,"Medium","Low"))</f>
        <v>Low</v>
      </c>
    </row>
    <row r="4576" spans="1:19">
      <c r="A4576" t="s">
        <v>4701</v>
      </c>
      <c r="B4576">
        <v>51</v>
      </c>
      <c r="C4576" t="s">
        <v>101</v>
      </c>
      <c r="D4576" t="s">
        <v>123</v>
      </c>
      <c r="E4576">
        <v>35</v>
      </c>
      <c r="F4576" t="s">
        <v>109</v>
      </c>
      <c r="G4576" t="s">
        <v>110</v>
      </c>
      <c r="H4576" s="5">
        <v>778</v>
      </c>
      <c r="I4576" s="5">
        <v>26600.53</v>
      </c>
      <c r="J4576" t="s">
        <v>117</v>
      </c>
      <c r="K4576" t="s">
        <v>106</v>
      </c>
      <c r="L4576">
        <v>2</v>
      </c>
      <c r="M4576">
        <v>0</v>
      </c>
      <c r="N4576">
        <v>5</v>
      </c>
      <c r="O4576" s="6">
        <v>5</v>
      </c>
      <c r="P4576" t="s">
        <v>107</v>
      </c>
      <c r="Q4576" t="s">
        <v>107</v>
      </c>
      <c r="R4576">
        <f>IF(F4576="Monthly",2,0)
+IF(E4576&lt;=6,2,0)
+IF(N4576&lt;=2,2,0)
+IF(L4576&gt;=4,2,0)
+IF(M4576&gt;=2,1,0)
+IF(H4576&gt;=_xlfn.PERCENTILE.INC($H$2:$H$10001,0.75),1,0)</f>
        <v>0</v>
      </c>
      <c r="S4576" t="str">
        <f>IF(R4576&gt;=7,"High",IF(R4576&gt;=4,"Medium","Low"))</f>
        <v>Low</v>
      </c>
    </row>
    <row r="4577" spans="1:19">
      <c r="A4577" t="s">
        <v>4702</v>
      </c>
      <c r="B4577">
        <v>35</v>
      </c>
      <c r="C4577" t="s">
        <v>112</v>
      </c>
      <c r="D4577" t="s">
        <v>131</v>
      </c>
      <c r="E4577">
        <v>52</v>
      </c>
      <c r="F4577" t="s">
        <v>103</v>
      </c>
      <c r="G4577" t="s">
        <v>104</v>
      </c>
      <c r="H4577" s="5">
        <v>482</v>
      </c>
      <c r="I4577" s="5">
        <v>25009.56</v>
      </c>
      <c r="J4577" t="s">
        <v>134</v>
      </c>
      <c r="K4577" t="s">
        <v>106</v>
      </c>
      <c r="L4577">
        <v>1</v>
      </c>
      <c r="M4577">
        <v>0</v>
      </c>
      <c r="N4577">
        <v>4</v>
      </c>
      <c r="O4577" s="6">
        <v>0</v>
      </c>
      <c r="P4577" t="s">
        <v>107</v>
      </c>
      <c r="Q4577" t="s">
        <v>107</v>
      </c>
      <c r="R4577">
        <f>IF(F4577="Monthly",2,0)
+IF(E4577&lt;=6,2,0)
+IF(N4577&lt;=2,2,0)
+IF(L4577&gt;=4,2,0)
+IF(M4577&gt;=2,1,0)
+IF(H4577&gt;=_xlfn.PERCENTILE.INC($H$2:$H$10001,0.75),1,0)</f>
        <v>2</v>
      </c>
      <c r="S4577" t="str">
        <f>IF(R4577&gt;=7,"High",IF(R4577&gt;=4,"Medium","Low"))</f>
        <v>Low</v>
      </c>
    </row>
    <row r="4578" spans="1:19">
      <c r="A4578" t="s">
        <v>4703</v>
      </c>
      <c r="B4578">
        <v>31</v>
      </c>
      <c r="C4578" t="s">
        <v>101</v>
      </c>
      <c r="D4578" t="s">
        <v>159</v>
      </c>
      <c r="E4578">
        <v>48</v>
      </c>
      <c r="F4578" t="s">
        <v>121</v>
      </c>
      <c r="G4578" t="s">
        <v>110</v>
      </c>
      <c r="H4578" s="5">
        <v>747</v>
      </c>
      <c r="I4578" s="5">
        <v>36285.120000000003</v>
      </c>
      <c r="J4578" t="s">
        <v>134</v>
      </c>
      <c r="K4578" t="s">
        <v>107</v>
      </c>
      <c r="L4578">
        <v>2</v>
      </c>
      <c r="M4578">
        <v>1</v>
      </c>
      <c r="N4578">
        <v>5</v>
      </c>
      <c r="O4578" s="6">
        <v>0</v>
      </c>
      <c r="P4578" t="s">
        <v>107</v>
      </c>
      <c r="Q4578" t="s">
        <v>107</v>
      </c>
      <c r="R4578">
        <f>IF(F4578="Monthly",2,0)
+IF(E4578&lt;=6,2,0)
+IF(N4578&lt;=2,2,0)
+IF(L4578&gt;=4,2,0)
+IF(M4578&gt;=2,1,0)
+IF(H4578&gt;=_xlfn.PERCENTILE.INC($H$2:$H$10001,0.75),1,0)</f>
        <v>0</v>
      </c>
      <c r="S4578" t="str">
        <f>IF(R4578&gt;=7,"High",IF(R4578&gt;=4,"Medium","Low"))</f>
        <v>Low</v>
      </c>
    </row>
    <row r="4579" spans="1:19">
      <c r="A4579" t="s">
        <v>4704</v>
      </c>
      <c r="B4579">
        <v>37</v>
      </c>
      <c r="C4579" t="s">
        <v>112</v>
      </c>
      <c r="D4579" t="s">
        <v>159</v>
      </c>
      <c r="E4579">
        <v>44</v>
      </c>
      <c r="F4579" t="s">
        <v>109</v>
      </c>
      <c r="G4579" t="s">
        <v>104</v>
      </c>
      <c r="H4579" s="5">
        <v>431</v>
      </c>
      <c r="I4579" s="5">
        <v>18537.5</v>
      </c>
      <c r="J4579" t="s">
        <v>117</v>
      </c>
      <c r="K4579" t="s">
        <v>107</v>
      </c>
      <c r="L4579">
        <v>0</v>
      </c>
      <c r="M4579">
        <v>0</v>
      </c>
      <c r="N4579">
        <v>5</v>
      </c>
      <c r="O4579" s="6">
        <v>0</v>
      </c>
      <c r="P4579" t="s">
        <v>107</v>
      </c>
      <c r="Q4579" t="s">
        <v>107</v>
      </c>
      <c r="R4579">
        <f>IF(F4579="Monthly",2,0)
+IF(E4579&lt;=6,2,0)
+IF(N4579&lt;=2,2,0)
+IF(L4579&gt;=4,2,0)
+IF(M4579&gt;=2,1,0)
+IF(H4579&gt;=_xlfn.PERCENTILE.INC($H$2:$H$10001,0.75),1,0)</f>
        <v>0</v>
      </c>
      <c r="S4579" t="str">
        <f>IF(R4579&gt;=7,"High",IF(R4579&gt;=4,"Medium","Low"))</f>
        <v>Low</v>
      </c>
    </row>
    <row r="4580" spans="1:19">
      <c r="A4580" t="s">
        <v>4705</v>
      </c>
      <c r="B4580">
        <v>32</v>
      </c>
      <c r="C4580" t="s">
        <v>112</v>
      </c>
      <c r="D4580" t="s">
        <v>119</v>
      </c>
      <c r="E4580">
        <v>33</v>
      </c>
      <c r="F4580" t="s">
        <v>103</v>
      </c>
      <c r="G4580" t="s">
        <v>104</v>
      </c>
      <c r="H4580" s="5">
        <v>497</v>
      </c>
      <c r="I4580" s="5">
        <v>16192.17</v>
      </c>
      <c r="J4580" t="s">
        <v>134</v>
      </c>
      <c r="K4580" t="s">
        <v>107</v>
      </c>
      <c r="L4580">
        <v>2</v>
      </c>
      <c r="M4580">
        <v>0</v>
      </c>
      <c r="N4580">
        <v>5</v>
      </c>
      <c r="O4580" s="6">
        <v>0</v>
      </c>
      <c r="P4580" t="s">
        <v>107</v>
      </c>
      <c r="Q4580" t="s">
        <v>106</v>
      </c>
      <c r="R4580">
        <f>IF(F4580="Monthly",2,0)
+IF(E4580&lt;=6,2,0)
+IF(N4580&lt;=2,2,0)
+IF(L4580&gt;=4,2,0)
+IF(M4580&gt;=2,1,0)
+IF(H4580&gt;=_xlfn.PERCENTILE.INC($H$2:$H$10001,0.75),1,0)</f>
        <v>2</v>
      </c>
      <c r="S4580" t="str">
        <f>IF(R4580&gt;=7,"High",IF(R4580&gt;=4,"Medium","Low"))</f>
        <v>Low</v>
      </c>
    </row>
    <row r="4581" spans="1:19">
      <c r="A4581" t="s">
        <v>4706</v>
      </c>
      <c r="B4581">
        <v>29</v>
      </c>
      <c r="C4581" t="s">
        <v>112</v>
      </c>
      <c r="D4581" t="s">
        <v>137</v>
      </c>
      <c r="E4581">
        <v>63</v>
      </c>
      <c r="F4581" t="s">
        <v>103</v>
      </c>
      <c r="G4581" t="s">
        <v>110</v>
      </c>
      <c r="H4581" s="5">
        <v>780</v>
      </c>
      <c r="I4581" s="5">
        <v>48737.120000000003</v>
      </c>
      <c r="J4581" t="s">
        <v>134</v>
      </c>
      <c r="K4581" t="s">
        <v>106</v>
      </c>
      <c r="L4581">
        <v>3</v>
      </c>
      <c r="M4581">
        <v>1</v>
      </c>
      <c r="N4581">
        <v>4</v>
      </c>
      <c r="O4581" s="6">
        <v>0</v>
      </c>
      <c r="P4581" t="s">
        <v>107</v>
      </c>
      <c r="Q4581" t="s">
        <v>107</v>
      </c>
      <c r="R4581">
        <f>IF(F4581="Monthly",2,0)
+IF(E4581&lt;=6,2,0)
+IF(N4581&lt;=2,2,0)
+IF(L4581&gt;=4,2,0)
+IF(M4581&gt;=2,1,0)
+IF(H4581&gt;=_xlfn.PERCENTILE.INC($H$2:$H$10001,0.75),1,0)</f>
        <v>2</v>
      </c>
      <c r="S4581" t="str">
        <f>IF(R4581&gt;=7,"High",IF(R4581&gt;=4,"Medium","Low"))</f>
        <v>Low</v>
      </c>
    </row>
    <row r="4582" spans="1:19">
      <c r="A4582" t="s">
        <v>4707</v>
      </c>
      <c r="B4582">
        <v>45</v>
      </c>
      <c r="C4582" t="s">
        <v>112</v>
      </c>
      <c r="D4582" t="s">
        <v>133</v>
      </c>
      <c r="E4582">
        <v>37</v>
      </c>
      <c r="F4582" t="s">
        <v>121</v>
      </c>
      <c r="G4582" t="s">
        <v>110</v>
      </c>
      <c r="H4582" s="5">
        <v>701</v>
      </c>
      <c r="I4582" s="5">
        <v>23785.17</v>
      </c>
      <c r="J4582" t="s">
        <v>115</v>
      </c>
      <c r="K4582" t="s">
        <v>106</v>
      </c>
      <c r="L4582">
        <v>0</v>
      </c>
      <c r="M4582">
        <v>0</v>
      </c>
      <c r="N4582">
        <v>5</v>
      </c>
      <c r="O4582" s="6">
        <v>10</v>
      </c>
      <c r="P4582" t="s">
        <v>107</v>
      </c>
      <c r="Q4582" t="s">
        <v>107</v>
      </c>
      <c r="R4582">
        <f>IF(F4582="Monthly",2,0)
+IF(E4582&lt;=6,2,0)
+IF(N4582&lt;=2,2,0)
+IF(L4582&gt;=4,2,0)
+IF(M4582&gt;=2,1,0)
+IF(H4582&gt;=_xlfn.PERCENTILE.INC($H$2:$H$10001,0.75),1,0)</f>
        <v>0</v>
      </c>
      <c r="S4582" t="str">
        <f>IF(R4582&gt;=7,"High",IF(R4582&gt;=4,"Medium","Low"))</f>
        <v>Low</v>
      </c>
    </row>
    <row r="4583" spans="1:19">
      <c r="A4583" t="s">
        <v>4708</v>
      </c>
      <c r="B4583">
        <v>35</v>
      </c>
      <c r="C4583" t="s">
        <v>101</v>
      </c>
      <c r="D4583" t="s">
        <v>137</v>
      </c>
      <c r="E4583">
        <v>65</v>
      </c>
      <c r="F4583" t="s">
        <v>109</v>
      </c>
      <c r="G4583" t="s">
        <v>110</v>
      </c>
      <c r="H4583" s="5">
        <v>728</v>
      </c>
      <c r="I4583" s="5">
        <v>46990.63</v>
      </c>
      <c r="J4583" t="s">
        <v>134</v>
      </c>
      <c r="K4583" t="s">
        <v>106</v>
      </c>
      <c r="L4583">
        <v>1</v>
      </c>
      <c r="M4583">
        <v>0</v>
      </c>
      <c r="N4583">
        <v>5</v>
      </c>
      <c r="O4583" s="6">
        <v>0</v>
      </c>
      <c r="P4583" t="s">
        <v>106</v>
      </c>
      <c r="Q4583" t="s">
        <v>107</v>
      </c>
      <c r="R4583">
        <f>IF(F4583="Monthly",2,0)
+IF(E4583&lt;=6,2,0)
+IF(N4583&lt;=2,2,0)
+IF(L4583&gt;=4,2,0)
+IF(M4583&gt;=2,1,0)
+IF(H4583&gt;=_xlfn.PERCENTILE.INC($H$2:$H$10001,0.75),1,0)</f>
        <v>0</v>
      </c>
      <c r="S4583" t="str">
        <f>IF(R4583&gt;=7,"High",IF(R4583&gt;=4,"Medium","Low"))</f>
        <v>Low</v>
      </c>
    </row>
    <row r="4584" spans="1:19">
      <c r="A4584" t="s">
        <v>4709</v>
      </c>
      <c r="B4584">
        <v>37</v>
      </c>
      <c r="C4584" t="s">
        <v>112</v>
      </c>
      <c r="D4584" t="s">
        <v>126</v>
      </c>
      <c r="E4584">
        <v>44</v>
      </c>
      <c r="F4584" t="s">
        <v>109</v>
      </c>
      <c r="G4584" t="s">
        <v>129</v>
      </c>
      <c r="H4584" s="5">
        <v>996</v>
      </c>
      <c r="I4584" s="5">
        <v>44962.52</v>
      </c>
      <c r="J4584" t="s">
        <v>117</v>
      </c>
      <c r="K4584" t="s">
        <v>106</v>
      </c>
      <c r="L4584">
        <v>0</v>
      </c>
      <c r="M4584">
        <v>0</v>
      </c>
      <c r="N4584">
        <v>4</v>
      </c>
      <c r="O4584" s="6">
        <v>0</v>
      </c>
      <c r="P4584" t="s">
        <v>106</v>
      </c>
      <c r="Q4584" t="s">
        <v>107</v>
      </c>
      <c r="R4584">
        <f>IF(F4584="Monthly",2,0)
+IF(E4584&lt;=6,2,0)
+IF(N4584&lt;=2,2,0)
+IF(L4584&gt;=4,2,0)
+IF(M4584&gt;=2,1,0)
+IF(H4584&gt;=_xlfn.PERCENTILE.INC($H$2:$H$10001,0.75),1,0)</f>
        <v>1</v>
      </c>
      <c r="S4584" t="str">
        <f>IF(R4584&gt;=7,"High",IF(R4584&gt;=4,"Medium","Low"))</f>
        <v>Low</v>
      </c>
    </row>
    <row r="4585" spans="1:19">
      <c r="A4585" t="s">
        <v>4710</v>
      </c>
      <c r="B4585">
        <v>34</v>
      </c>
      <c r="C4585" t="s">
        <v>112</v>
      </c>
      <c r="D4585" t="s">
        <v>137</v>
      </c>
      <c r="E4585">
        <v>41</v>
      </c>
      <c r="F4585" t="s">
        <v>103</v>
      </c>
      <c r="G4585" t="s">
        <v>104</v>
      </c>
      <c r="H4585" s="5">
        <v>411</v>
      </c>
      <c r="I4585" s="5">
        <v>16855.93</v>
      </c>
      <c r="J4585" t="s">
        <v>140</v>
      </c>
      <c r="K4585" t="s">
        <v>106</v>
      </c>
      <c r="L4585">
        <v>2</v>
      </c>
      <c r="M4585">
        <v>1</v>
      </c>
      <c r="N4585">
        <v>5</v>
      </c>
      <c r="O4585" s="6">
        <v>0</v>
      </c>
      <c r="P4585" t="s">
        <v>107</v>
      </c>
      <c r="Q4585" t="s">
        <v>107</v>
      </c>
      <c r="R4585">
        <f>IF(F4585="Monthly",2,0)
+IF(E4585&lt;=6,2,0)
+IF(N4585&lt;=2,2,0)
+IF(L4585&gt;=4,2,0)
+IF(M4585&gt;=2,1,0)
+IF(H4585&gt;=_xlfn.PERCENTILE.INC($H$2:$H$10001,0.75),1,0)</f>
        <v>2</v>
      </c>
      <c r="S4585" t="str">
        <f>IF(R4585&gt;=7,"High",IF(R4585&gt;=4,"Medium","Low"))</f>
        <v>Low</v>
      </c>
    </row>
    <row r="4586" spans="1:19">
      <c r="A4586" t="s">
        <v>4711</v>
      </c>
      <c r="B4586">
        <v>29</v>
      </c>
      <c r="C4586" t="s">
        <v>101</v>
      </c>
      <c r="D4586" t="s">
        <v>126</v>
      </c>
      <c r="E4586">
        <v>28</v>
      </c>
      <c r="F4586" t="s">
        <v>121</v>
      </c>
      <c r="G4586" t="s">
        <v>129</v>
      </c>
      <c r="H4586" s="5">
        <v>977</v>
      </c>
      <c r="I4586" s="5">
        <v>27012.38</v>
      </c>
      <c r="J4586" t="s">
        <v>117</v>
      </c>
      <c r="K4586" t="s">
        <v>106</v>
      </c>
      <c r="L4586">
        <v>0</v>
      </c>
      <c r="M4586">
        <v>0</v>
      </c>
      <c r="N4586">
        <v>3</v>
      </c>
      <c r="O4586" s="6">
        <v>0</v>
      </c>
      <c r="P4586" t="s">
        <v>107</v>
      </c>
      <c r="Q4586" t="s">
        <v>107</v>
      </c>
      <c r="R4586">
        <f>IF(F4586="Monthly",2,0)
+IF(E4586&lt;=6,2,0)
+IF(N4586&lt;=2,2,0)
+IF(L4586&gt;=4,2,0)
+IF(M4586&gt;=2,1,0)
+IF(H4586&gt;=_xlfn.PERCENTILE.INC($H$2:$H$10001,0.75),1,0)</f>
        <v>1</v>
      </c>
      <c r="S4586" t="str">
        <f>IF(R4586&gt;=7,"High",IF(R4586&gt;=4,"Medium","Low"))</f>
        <v>Low</v>
      </c>
    </row>
    <row r="4587" spans="1:19">
      <c r="A4587" t="s">
        <v>4712</v>
      </c>
      <c r="B4587">
        <v>36</v>
      </c>
      <c r="C4587" t="s">
        <v>101</v>
      </c>
      <c r="D4587" t="s">
        <v>137</v>
      </c>
      <c r="E4587">
        <v>35</v>
      </c>
      <c r="F4587" t="s">
        <v>103</v>
      </c>
      <c r="G4587" t="s">
        <v>110</v>
      </c>
      <c r="H4587" s="5">
        <v>785</v>
      </c>
      <c r="I4587" s="5">
        <v>27172.16</v>
      </c>
      <c r="J4587" t="s">
        <v>115</v>
      </c>
      <c r="K4587" t="s">
        <v>106</v>
      </c>
      <c r="L4587">
        <v>4</v>
      </c>
      <c r="M4587">
        <v>1</v>
      </c>
      <c r="N4587">
        <v>5</v>
      </c>
      <c r="O4587" s="6">
        <v>0</v>
      </c>
      <c r="P4587" t="s">
        <v>107</v>
      </c>
      <c r="Q4587" t="s">
        <v>106</v>
      </c>
      <c r="R4587">
        <f>IF(F4587="Monthly",2,0)
+IF(E4587&lt;=6,2,0)
+IF(N4587&lt;=2,2,0)
+IF(L4587&gt;=4,2,0)
+IF(M4587&gt;=2,1,0)
+IF(H4587&gt;=_xlfn.PERCENTILE.INC($H$2:$H$10001,0.75),1,0)</f>
        <v>4</v>
      </c>
      <c r="S4587" t="str">
        <f>IF(R4587&gt;=7,"High",IF(R4587&gt;=4,"Medium","Low"))</f>
        <v>Medium</v>
      </c>
    </row>
    <row r="4588" spans="1:19">
      <c r="A4588" t="s">
        <v>4713</v>
      </c>
      <c r="B4588">
        <v>43</v>
      </c>
      <c r="C4588" t="s">
        <v>101</v>
      </c>
      <c r="D4588" t="s">
        <v>119</v>
      </c>
      <c r="E4588">
        <v>19</v>
      </c>
      <c r="F4588" t="s">
        <v>103</v>
      </c>
      <c r="G4588" t="s">
        <v>129</v>
      </c>
      <c r="H4588" s="5">
        <v>990</v>
      </c>
      <c r="I4588" s="5">
        <v>18551.12</v>
      </c>
      <c r="J4588" t="s">
        <v>134</v>
      </c>
      <c r="K4588" t="s">
        <v>107</v>
      </c>
      <c r="L4588">
        <v>1</v>
      </c>
      <c r="M4588">
        <v>0</v>
      </c>
      <c r="N4588">
        <v>5</v>
      </c>
      <c r="O4588" s="6">
        <v>0</v>
      </c>
      <c r="P4588" t="s">
        <v>107</v>
      </c>
      <c r="Q4588" t="s">
        <v>107</v>
      </c>
      <c r="R4588">
        <f>IF(F4588="Monthly",2,0)
+IF(E4588&lt;=6,2,0)
+IF(N4588&lt;=2,2,0)
+IF(L4588&gt;=4,2,0)
+IF(M4588&gt;=2,1,0)
+IF(H4588&gt;=_xlfn.PERCENTILE.INC($H$2:$H$10001,0.75),1,0)</f>
        <v>3</v>
      </c>
      <c r="S4588" t="str">
        <f>IF(R4588&gt;=7,"High",IF(R4588&gt;=4,"Medium","Low"))</f>
        <v>Low</v>
      </c>
    </row>
    <row r="4589" spans="1:19">
      <c r="A4589" t="s">
        <v>4714</v>
      </c>
      <c r="B4589">
        <v>40</v>
      </c>
      <c r="C4589" t="s">
        <v>101</v>
      </c>
      <c r="D4589" t="s">
        <v>126</v>
      </c>
      <c r="E4589">
        <v>38</v>
      </c>
      <c r="F4589" t="s">
        <v>103</v>
      </c>
      <c r="G4589" t="s">
        <v>110</v>
      </c>
      <c r="H4589" s="5">
        <v>737</v>
      </c>
      <c r="I4589" s="5">
        <v>28008.15</v>
      </c>
      <c r="J4589" t="s">
        <v>117</v>
      </c>
      <c r="K4589" t="s">
        <v>106</v>
      </c>
      <c r="L4589">
        <v>0</v>
      </c>
      <c r="M4589">
        <v>0</v>
      </c>
      <c r="N4589">
        <v>5</v>
      </c>
      <c r="O4589" s="6">
        <v>0</v>
      </c>
      <c r="P4589" t="s">
        <v>107</v>
      </c>
      <c r="Q4589" t="s">
        <v>107</v>
      </c>
      <c r="R4589">
        <f>IF(F4589="Monthly",2,0)
+IF(E4589&lt;=6,2,0)
+IF(N4589&lt;=2,2,0)
+IF(L4589&gt;=4,2,0)
+IF(M4589&gt;=2,1,0)
+IF(H4589&gt;=_xlfn.PERCENTILE.INC($H$2:$H$10001,0.75),1,0)</f>
        <v>2</v>
      </c>
      <c r="S4589" t="str">
        <f>IF(R4589&gt;=7,"High",IF(R4589&gt;=4,"Medium","Low"))</f>
        <v>Low</v>
      </c>
    </row>
    <row r="4590" spans="1:19">
      <c r="A4590" t="s">
        <v>4715</v>
      </c>
      <c r="B4590">
        <v>44</v>
      </c>
      <c r="C4590" t="s">
        <v>112</v>
      </c>
      <c r="D4590" t="s">
        <v>113</v>
      </c>
      <c r="E4590">
        <v>17</v>
      </c>
      <c r="F4590" t="s">
        <v>109</v>
      </c>
      <c r="G4590" t="s">
        <v>104</v>
      </c>
      <c r="H4590" s="5">
        <v>467</v>
      </c>
      <c r="I4590" s="5">
        <v>7112.13</v>
      </c>
      <c r="J4590" t="s">
        <v>134</v>
      </c>
      <c r="K4590" t="s">
        <v>107</v>
      </c>
      <c r="L4590">
        <v>1</v>
      </c>
      <c r="M4590">
        <v>0</v>
      </c>
      <c r="N4590">
        <v>5</v>
      </c>
      <c r="O4590" s="6">
        <v>10</v>
      </c>
      <c r="P4590" t="s">
        <v>107</v>
      </c>
      <c r="Q4590" t="s">
        <v>107</v>
      </c>
      <c r="R4590">
        <f>IF(F4590="Monthly",2,0)
+IF(E4590&lt;=6,2,0)
+IF(N4590&lt;=2,2,0)
+IF(L4590&gt;=4,2,0)
+IF(M4590&gt;=2,1,0)
+IF(H4590&gt;=_xlfn.PERCENTILE.INC($H$2:$H$10001,0.75),1,0)</f>
        <v>0</v>
      </c>
      <c r="S4590" t="str">
        <f>IF(R4590&gt;=7,"High",IF(R4590&gt;=4,"Medium","Low"))</f>
        <v>Low</v>
      </c>
    </row>
    <row r="4591" spans="1:19">
      <c r="A4591" t="s">
        <v>4716</v>
      </c>
      <c r="B4591">
        <v>26</v>
      </c>
      <c r="C4591" t="s">
        <v>101</v>
      </c>
      <c r="D4591" t="s">
        <v>102</v>
      </c>
      <c r="E4591">
        <v>35</v>
      </c>
      <c r="F4591" t="s">
        <v>103</v>
      </c>
      <c r="G4591" t="s">
        <v>129</v>
      </c>
      <c r="H4591" s="5">
        <v>1019</v>
      </c>
      <c r="I4591" s="5">
        <v>36179.480000000003</v>
      </c>
      <c r="J4591" t="s">
        <v>115</v>
      </c>
      <c r="K4591" t="s">
        <v>106</v>
      </c>
      <c r="L4591">
        <v>1</v>
      </c>
      <c r="M4591">
        <v>0</v>
      </c>
      <c r="N4591">
        <v>5</v>
      </c>
      <c r="O4591" s="6">
        <v>0</v>
      </c>
      <c r="P4591" t="s">
        <v>107</v>
      </c>
      <c r="Q4591" t="s">
        <v>107</v>
      </c>
      <c r="R4591">
        <f>IF(F4591="Monthly",2,0)
+IF(E4591&lt;=6,2,0)
+IF(N4591&lt;=2,2,0)
+IF(L4591&gt;=4,2,0)
+IF(M4591&gt;=2,1,0)
+IF(H4591&gt;=_xlfn.PERCENTILE.INC($H$2:$H$10001,0.75),1,0)</f>
        <v>3</v>
      </c>
      <c r="S4591" t="str">
        <f>IF(R4591&gt;=7,"High",IF(R4591&gt;=4,"Medium","Low"))</f>
        <v>Low</v>
      </c>
    </row>
    <row r="4592" spans="1:19">
      <c r="A4592" t="s">
        <v>4717</v>
      </c>
      <c r="B4592">
        <v>39</v>
      </c>
      <c r="C4592" t="s">
        <v>101</v>
      </c>
      <c r="D4592" t="s">
        <v>159</v>
      </c>
      <c r="E4592">
        <v>32</v>
      </c>
      <c r="F4592" t="s">
        <v>103</v>
      </c>
      <c r="G4592" t="s">
        <v>104</v>
      </c>
      <c r="H4592" s="5">
        <v>530</v>
      </c>
      <c r="I4592" s="5">
        <v>17011.52</v>
      </c>
      <c r="J4592" t="s">
        <v>134</v>
      </c>
      <c r="K4592" t="s">
        <v>106</v>
      </c>
      <c r="L4592">
        <v>4</v>
      </c>
      <c r="M4592">
        <v>1</v>
      </c>
      <c r="N4592">
        <v>4</v>
      </c>
      <c r="O4592" s="6">
        <v>0</v>
      </c>
      <c r="P4592" t="s">
        <v>106</v>
      </c>
      <c r="Q4592" t="s">
        <v>107</v>
      </c>
      <c r="R4592">
        <f>IF(F4592="Monthly",2,0)
+IF(E4592&lt;=6,2,0)
+IF(N4592&lt;=2,2,0)
+IF(L4592&gt;=4,2,0)
+IF(M4592&gt;=2,1,0)
+IF(H4592&gt;=_xlfn.PERCENTILE.INC($H$2:$H$10001,0.75),1,0)</f>
        <v>4</v>
      </c>
      <c r="S4592" t="str">
        <f>IF(R4592&gt;=7,"High",IF(R4592&gt;=4,"Medium","Low"))</f>
        <v>Medium</v>
      </c>
    </row>
    <row r="4593" spans="1:19">
      <c r="A4593" t="s">
        <v>4718</v>
      </c>
      <c r="B4593">
        <v>39</v>
      </c>
      <c r="C4593" t="s">
        <v>101</v>
      </c>
      <c r="D4593" t="s">
        <v>123</v>
      </c>
      <c r="E4593">
        <v>31</v>
      </c>
      <c r="F4593" t="s">
        <v>121</v>
      </c>
      <c r="G4593" t="s">
        <v>129</v>
      </c>
      <c r="H4593" s="5">
        <v>1047</v>
      </c>
      <c r="I4593" s="5">
        <v>32766.51</v>
      </c>
      <c r="J4593" t="s">
        <v>134</v>
      </c>
      <c r="K4593" t="s">
        <v>106</v>
      </c>
      <c r="L4593">
        <v>2</v>
      </c>
      <c r="M4593">
        <v>0</v>
      </c>
      <c r="N4593">
        <v>5</v>
      </c>
      <c r="O4593" s="6">
        <v>0</v>
      </c>
      <c r="P4593" t="s">
        <v>106</v>
      </c>
      <c r="Q4593" t="s">
        <v>107</v>
      </c>
      <c r="R4593">
        <f>IF(F4593="Monthly",2,0)
+IF(E4593&lt;=6,2,0)
+IF(N4593&lt;=2,2,0)
+IF(L4593&gt;=4,2,0)
+IF(M4593&gt;=2,1,0)
+IF(H4593&gt;=_xlfn.PERCENTILE.INC($H$2:$H$10001,0.75),1,0)</f>
        <v>1</v>
      </c>
      <c r="S4593" t="str">
        <f>IF(R4593&gt;=7,"High",IF(R4593&gt;=4,"Medium","Low"))</f>
        <v>Low</v>
      </c>
    </row>
    <row r="4594" spans="1:19">
      <c r="A4594" t="s">
        <v>4719</v>
      </c>
      <c r="B4594">
        <v>24</v>
      </c>
      <c r="C4594" t="s">
        <v>101</v>
      </c>
      <c r="D4594" t="s">
        <v>159</v>
      </c>
      <c r="E4594">
        <v>22</v>
      </c>
      <c r="F4594" t="s">
        <v>109</v>
      </c>
      <c r="G4594" t="s">
        <v>129</v>
      </c>
      <c r="H4594" s="5">
        <v>979</v>
      </c>
      <c r="I4594" s="5">
        <v>20669.11</v>
      </c>
      <c r="J4594" t="s">
        <v>140</v>
      </c>
      <c r="K4594" t="s">
        <v>106</v>
      </c>
      <c r="L4594">
        <v>1</v>
      </c>
      <c r="M4594">
        <v>0</v>
      </c>
      <c r="N4594">
        <v>5</v>
      </c>
      <c r="O4594" s="6">
        <v>5</v>
      </c>
      <c r="P4594" t="s">
        <v>107</v>
      </c>
      <c r="Q4594" t="s">
        <v>106</v>
      </c>
      <c r="R4594">
        <f>IF(F4594="Monthly",2,0)
+IF(E4594&lt;=6,2,0)
+IF(N4594&lt;=2,2,0)
+IF(L4594&gt;=4,2,0)
+IF(M4594&gt;=2,1,0)
+IF(H4594&gt;=_xlfn.PERCENTILE.INC($H$2:$H$10001,0.75),1,0)</f>
        <v>1</v>
      </c>
      <c r="S4594" t="str">
        <f>IF(R4594&gt;=7,"High",IF(R4594&gt;=4,"Medium","Low"))</f>
        <v>Low</v>
      </c>
    </row>
    <row r="4595" spans="1:19">
      <c r="A4595" t="s">
        <v>4720</v>
      </c>
      <c r="B4595">
        <v>42</v>
      </c>
      <c r="C4595" t="s">
        <v>112</v>
      </c>
      <c r="D4595" t="s">
        <v>128</v>
      </c>
      <c r="E4595">
        <v>8</v>
      </c>
      <c r="F4595" t="s">
        <v>103</v>
      </c>
      <c r="G4595" t="s">
        <v>110</v>
      </c>
      <c r="H4595" s="5">
        <v>777</v>
      </c>
      <c r="I4595" s="5">
        <v>6388.45</v>
      </c>
      <c r="J4595" t="s">
        <v>117</v>
      </c>
      <c r="K4595" t="s">
        <v>107</v>
      </c>
      <c r="L4595">
        <v>1</v>
      </c>
      <c r="M4595">
        <v>0</v>
      </c>
      <c r="N4595">
        <v>5</v>
      </c>
      <c r="O4595" s="6">
        <v>0</v>
      </c>
      <c r="P4595" t="s">
        <v>107</v>
      </c>
      <c r="Q4595" t="s">
        <v>107</v>
      </c>
      <c r="R4595">
        <f>IF(F4595="Monthly",2,0)
+IF(E4595&lt;=6,2,0)
+IF(N4595&lt;=2,2,0)
+IF(L4595&gt;=4,2,0)
+IF(M4595&gt;=2,1,0)
+IF(H4595&gt;=_xlfn.PERCENTILE.INC($H$2:$H$10001,0.75),1,0)</f>
        <v>2</v>
      </c>
      <c r="S4595" t="str">
        <f>IF(R4595&gt;=7,"High",IF(R4595&gt;=4,"Medium","Low"))</f>
        <v>Low</v>
      </c>
    </row>
    <row r="4596" spans="1:19">
      <c r="A4596" t="s">
        <v>4721</v>
      </c>
      <c r="B4596">
        <v>34</v>
      </c>
      <c r="C4596" t="s">
        <v>101</v>
      </c>
      <c r="D4596" t="s">
        <v>133</v>
      </c>
      <c r="E4596">
        <v>20</v>
      </c>
      <c r="F4596" t="s">
        <v>109</v>
      </c>
      <c r="G4596" t="s">
        <v>104</v>
      </c>
      <c r="H4596" s="5">
        <v>495</v>
      </c>
      <c r="I4596" s="5">
        <v>9926.5300000000007</v>
      </c>
      <c r="J4596" t="s">
        <v>140</v>
      </c>
      <c r="K4596" t="s">
        <v>106</v>
      </c>
      <c r="L4596">
        <v>6</v>
      </c>
      <c r="M4596">
        <v>2</v>
      </c>
      <c r="N4596">
        <v>3</v>
      </c>
      <c r="O4596" s="6">
        <v>0</v>
      </c>
      <c r="P4596" t="s">
        <v>107</v>
      </c>
      <c r="Q4596" t="s">
        <v>106</v>
      </c>
      <c r="R4596">
        <f>IF(F4596="Monthly",2,0)
+IF(E4596&lt;=6,2,0)
+IF(N4596&lt;=2,2,0)
+IF(L4596&gt;=4,2,0)
+IF(M4596&gt;=2,1,0)
+IF(H4596&gt;=_xlfn.PERCENTILE.INC($H$2:$H$10001,0.75),1,0)</f>
        <v>3</v>
      </c>
      <c r="S4596" t="str">
        <f>IF(R4596&gt;=7,"High",IF(R4596&gt;=4,"Medium","Low"))</f>
        <v>Low</v>
      </c>
    </row>
    <row r="4597" spans="1:19">
      <c r="A4597" t="s">
        <v>4722</v>
      </c>
      <c r="B4597">
        <v>31</v>
      </c>
      <c r="C4597" t="s">
        <v>112</v>
      </c>
      <c r="D4597" t="s">
        <v>123</v>
      </c>
      <c r="E4597">
        <v>33</v>
      </c>
      <c r="F4597" t="s">
        <v>121</v>
      </c>
      <c r="G4597" t="s">
        <v>110</v>
      </c>
      <c r="H4597" s="5">
        <v>664</v>
      </c>
      <c r="I4597" s="5">
        <v>18375.27</v>
      </c>
      <c r="J4597" t="s">
        <v>117</v>
      </c>
      <c r="K4597" t="s">
        <v>106</v>
      </c>
      <c r="L4597">
        <v>0</v>
      </c>
      <c r="M4597">
        <v>0</v>
      </c>
      <c r="N4597">
        <v>4</v>
      </c>
      <c r="O4597" s="6">
        <v>15</v>
      </c>
      <c r="P4597" t="s">
        <v>106</v>
      </c>
      <c r="Q4597" t="s">
        <v>107</v>
      </c>
      <c r="R4597">
        <f>IF(F4597="Monthly",2,0)
+IF(E4597&lt;=6,2,0)
+IF(N4597&lt;=2,2,0)
+IF(L4597&gt;=4,2,0)
+IF(M4597&gt;=2,1,0)
+IF(H4597&gt;=_xlfn.PERCENTILE.INC($H$2:$H$10001,0.75),1,0)</f>
        <v>0</v>
      </c>
      <c r="S4597" t="str">
        <f>IF(R4597&gt;=7,"High",IF(R4597&gt;=4,"Medium","Low"))</f>
        <v>Low</v>
      </c>
    </row>
    <row r="4598" spans="1:19">
      <c r="A4598" t="s">
        <v>4723</v>
      </c>
      <c r="B4598">
        <v>44</v>
      </c>
      <c r="C4598" t="s">
        <v>112</v>
      </c>
      <c r="D4598" t="s">
        <v>137</v>
      </c>
      <c r="E4598">
        <v>31</v>
      </c>
      <c r="F4598" t="s">
        <v>103</v>
      </c>
      <c r="G4598" t="s">
        <v>104</v>
      </c>
      <c r="H4598" s="5">
        <v>502</v>
      </c>
      <c r="I4598" s="5">
        <v>15350.6</v>
      </c>
      <c r="J4598" t="s">
        <v>105</v>
      </c>
      <c r="K4598" t="s">
        <v>106</v>
      </c>
      <c r="L4598">
        <v>1</v>
      </c>
      <c r="M4598">
        <v>0</v>
      </c>
      <c r="N4598">
        <v>5</v>
      </c>
      <c r="O4598" s="6">
        <v>0</v>
      </c>
      <c r="P4598" t="s">
        <v>107</v>
      </c>
      <c r="Q4598" t="s">
        <v>107</v>
      </c>
      <c r="R4598">
        <f>IF(F4598="Monthly",2,0)
+IF(E4598&lt;=6,2,0)
+IF(N4598&lt;=2,2,0)
+IF(L4598&gt;=4,2,0)
+IF(M4598&gt;=2,1,0)
+IF(H4598&gt;=_xlfn.PERCENTILE.INC($H$2:$H$10001,0.75),1,0)</f>
        <v>2</v>
      </c>
      <c r="S4598" t="str">
        <f>IF(R4598&gt;=7,"High",IF(R4598&gt;=4,"Medium","Low"))</f>
        <v>Low</v>
      </c>
    </row>
    <row r="4599" spans="1:19">
      <c r="A4599" t="s">
        <v>4724</v>
      </c>
      <c r="B4599">
        <v>51</v>
      </c>
      <c r="C4599" t="s">
        <v>112</v>
      </c>
      <c r="D4599" t="s">
        <v>102</v>
      </c>
      <c r="E4599">
        <v>20</v>
      </c>
      <c r="F4599" t="s">
        <v>121</v>
      </c>
      <c r="G4599" t="s">
        <v>129</v>
      </c>
      <c r="H4599" s="5">
        <v>1001</v>
      </c>
      <c r="I4599" s="5">
        <v>19690.5</v>
      </c>
      <c r="J4599" t="s">
        <v>115</v>
      </c>
      <c r="K4599" t="s">
        <v>106</v>
      </c>
      <c r="L4599">
        <v>1</v>
      </c>
      <c r="M4599">
        <v>0</v>
      </c>
      <c r="N4599">
        <v>5</v>
      </c>
      <c r="O4599" s="6">
        <v>0</v>
      </c>
      <c r="P4599" t="s">
        <v>107</v>
      </c>
      <c r="Q4599" t="s">
        <v>107</v>
      </c>
      <c r="R4599">
        <f>IF(F4599="Monthly",2,0)
+IF(E4599&lt;=6,2,0)
+IF(N4599&lt;=2,2,0)
+IF(L4599&gt;=4,2,0)
+IF(M4599&gt;=2,1,0)
+IF(H4599&gt;=_xlfn.PERCENTILE.INC($H$2:$H$10001,0.75),1,0)</f>
        <v>1</v>
      </c>
      <c r="S4599" t="str">
        <f>IF(R4599&gt;=7,"High",IF(R4599&gt;=4,"Medium","Low"))</f>
        <v>Low</v>
      </c>
    </row>
    <row r="4600" spans="1:19">
      <c r="A4600" t="s">
        <v>4725</v>
      </c>
      <c r="B4600">
        <v>28</v>
      </c>
      <c r="C4600" t="s">
        <v>101</v>
      </c>
      <c r="D4600" t="s">
        <v>137</v>
      </c>
      <c r="E4600">
        <v>49</v>
      </c>
      <c r="F4600" t="s">
        <v>103</v>
      </c>
      <c r="G4600" t="s">
        <v>110</v>
      </c>
      <c r="H4600" s="5">
        <v>748</v>
      </c>
      <c r="I4600" s="5">
        <v>36792.25</v>
      </c>
      <c r="J4600" t="s">
        <v>117</v>
      </c>
      <c r="K4600" t="s">
        <v>106</v>
      </c>
      <c r="L4600">
        <v>4</v>
      </c>
      <c r="M4600">
        <v>0</v>
      </c>
      <c r="N4600">
        <v>5</v>
      </c>
      <c r="O4600" s="6">
        <v>0</v>
      </c>
      <c r="P4600" t="s">
        <v>106</v>
      </c>
      <c r="Q4600" t="s">
        <v>106</v>
      </c>
      <c r="R4600">
        <f>IF(F4600="Monthly",2,0)
+IF(E4600&lt;=6,2,0)
+IF(N4600&lt;=2,2,0)
+IF(L4600&gt;=4,2,0)
+IF(M4600&gt;=2,1,0)
+IF(H4600&gt;=_xlfn.PERCENTILE.INC($H$2:$H$10001,0.75),1,0)</f>
        <v>4</v>
      </c>
      <c r="S4600" t="str">
        <f>IF(R4600&gt;=7,"High",IF(R4600&gt;=4,"Medium","Low"))</f>
        <v>Medium</v>
      </c>
    </row>
    <row r="4601" spans="1:19">
      <c r="A4601" t="s">
        <v>4726</v>
      </c>
      <c r="B4601">
        <v>41</v>
      </c>
      <c r="C4601" t="s">
        <v>101</v>
      </c>
      <c r="D4601" t="s">
        <v>126</v>
      </c>
      <c r="E4601">
        <v>16</v>
      </c>
      <c r="F4601" t="s">
        <v>109</v>
      </c>
      <c r="G4601" t="s">
        <v>110</v>
      </c>
      <c r="H4601" s="5">
        <v>815</v>
      </c>
      <c r="I4601" s="5">
        <v>13067.37</v>
      </c>
      <c r="J4601" t="s">
        <v>105</v>
      </c>
      <c r="K4601" t="s">
        <v>106</v>
      </c>
      <c r="L4601">
        <v>0</v>
      </c>
      <c r="M4601">
        <v>0</v>
      </c>
      <c r="N4601">
        <v>3</v>
      </c>
      <c r="O4601" s="6">
        <v>0</v>
      </c>
      <c r="P4601" t="s">
        <v>107</v>
      </c>
      <c r="Q4601" t="s">
        <v>107</v>
      </c>
      <c r="R4601">
        <f>IF(F4601="Monthly",2,0)
+IF(E4601&lt;=6,2,0)
+IF(N4601&lt;=2,2,0)
+IF(L4601&gt;=4,2,0)
+IF(M4601&gt;=2,1,0)
+IF(H4601&gt;=_xlfn.PERCENTILE.INC($H$2:$H$10001,0.75),1,0)</f>
        <v>1</v>
      </c>
      <c r="S4601" t="str">
        <f>IF(R4601&gt;=7,"High",IF(R4601&gt;=4,"Medium","Low"))</f>
        <v>Low</v>
      </c>
    </row>
    <row r="4602" spans="1:19">
      <c r="A4602" t="s">
        <v>4727</v>
      </c>
      <c r="B4602">
        <v>21</v>
      </c>
      <c r="C4602" t="s">
        <v>112</v>
      </c>
      <c r="D4602" t="s">
        <v>123</v>
      </c>
      <c r="E4602">
        <v>20</v>
      </c>
      <c r="F4602" t="s">
        <v>103</v>
      </c>
      <c r="G4602" t="s">
        <v>110</v>
      </c>
      <c r="H4602" s="5">
        <v>670</v>
      </c>
      <c r="I4602" s="5">
        <v>13700.43</v>
      </c>
      <c r="J4602" t="s">
        <v>105</v>
      </c>
      <c r="K4602" t="s">
        <v>106</v>
      </c>
      <c r="L4602">
        <v>8</v>
      </c>
      <c r="M4602">
        <v>2</v>
      </c>
      <c r="N4602">
        <v>2</v>
      </c>
      <c r="O4602" s="6">
        <v>0</v>
      </c>
      <c r="P4602" t="s">
        <v>107</v>
      </c>
      <c r="Q4602" t="s">
        <v>106</v>
      </c>
      <c r="R4602">
        <f>IF(F4602="Monthly",2,0)
+IF(E4602&lt;=6,2,0)
+IF(N4602&lt;=2,2,0)
+IF(L4602&gt;=4,2,0)
+IF(M4602&gt;=2,1,0)
+IF(H4602&gt;=_xlfn.PERCENTILE.INC($H$2:$H$10001,0.75),1,0)</f>
        <v>7</v>
      </c>
      <c r="S4602" t="str">
        <f>IF(R4602&gt;=7,"High",IF(R4602&gt;=4,"Medium","Low"))</f>
        <v>High</v>
      </c>
    </row>
    <row r="4603" spans="1:19">
      <c r="A4603" t="s">
        <v>4728</v>
      </c>
      <c r="B4603">
        <v>25</v>
      </c>
      <c r="C4603" t="s">
        <v>101</v>
      </c>
      <c r="D4603" t="s">
        <v>137</v>
      </c>
      <c r="E4603">
        <v>62</v>
      </c>
      <c r="F4603" t="s">
        <v>103</v>
      </c>
      <c r="G4603" t="s">
        <v>110</v>
      </c>
      <c r="H4603" s="5">
        <v>766</v>
      </c>
      <c r="I4603" s="5">
        <f>RawCustomerTable[[#This Row],[Monthly_Charges]]*RawCustomerTable[[#This Row],[Tenure_Months]]*(1-RawCustomerTable[[#This Row],[Discount_Percent]]/100)</f>
        <v>47492</v>
      </c>
      <c r="J4603" t="s">
        <v>115</v>
      </c>
      <c r="K4603" t="s">
        <v>106</v>
      </c>
      <c r="L4603">
        <v>1</v>
      </c>
      <c r="M4603">
        <v>0</v>
      </c>
      <c r="N4603">
        <v>5</v>
      </c>
      <c r="O4603" s="6">
        <v>0</v>
      </c>
      <c r="P4603" t="s">
        <v>107</v>
      </c>
      <c r="Q4603" t="s">
        <v>107</v>
      </c>
      <c r="R4603">
        <f>IF(F4603="Monthly",2,0)
+IF(E4603&lt;=6,2,0)
+IF(N4603&lt;=2,2,0)
+IF(L4603&gt;=4,2,0)
+IF(M4603&gt;=2,1,0)
+IF(H4603&gt;=_xlfn.PERCENTILE.INC($H$2:$H$10001,0.75),1,0)</f>
        <v>2</v>
      </c>
      <c r="S4603" t="str">
        <f>IF(R4603&gt;=7,"High",IF(R4603&gt;=4,"Medium","Low"))</f>
        <v>Low</v>
      </c>
    </row>
    <row r="4604" spans="1:19">
      <c r="A4604" t="s">
        <v>4729</v>
      </c>
      <c r="B4604">
        <v>31</v>
      </c>
      <c r="C4604" t="s">
        <v>112</v>
      </c>
      <c r="D4604" t="s">
        <v>137</v>
      </c>
      <c r="E4604">
        <v>11</v>
      </c>
      <c r="F4604" t="s">
        <v>109</v>
      </c>
      <c r="G4604" t="s">
        <v>104</v>
      </c>
      <c r="H4604" s="5">
        <v>525</v>
      </c>
      <c r="I4604" s="5">
        <v>5799.41</v>
      </c>
      <c r="J4604" t="s">
        <v>115</v>
      </c>
      <c r="K4604" t="s">
        <v>106</v>
      </c>
      <c r="L4604">
        <v>0</v>
      </c>
      <c r="M4604">
        <v>0</v>
      </c>
      <c r="N4604">
        <v>5</v>
      </c>
      <c r="O4604" s="6">
        <v>0</v>
      </c>
      <c r="P4604" t="s">
        <v>107</v>
      </c>
      <c r="Q4604" t="s">
        <v>107</v>
      </c>
      <c r="R4604">
        <f>IF(F4604="Monthly",2,0)
+IF(E4604&lt;=6,2,0)
+IF(N4604&lt;=2,2,0)
+IF(L4604&gt;=4,2,0)
+IF(M4604&gt;=2,1,0)
+IF(H4604&gt;=_xlfn.PERCENTILE.INC($H$2:$H$10001,0.75),1,0)</f>
        <v>0</v>
      </c>
      <c r="S4604" t="str">
        <f>IF(R4604&gt;=7,"High",IF(R4604&gt;=4,"Medium","Low"))</f>
        <v>Low</v>
      </c>
    </row>
    <row r="4605" spans="1:19">
      <c r="A4605" t="s">
        <v>4730</v>
      </c>
      <c r="B4605">
        <v>36</v>
      </c>
      <c r="C4605" t="s">
        <v>112</v>
      </c>
      <c r="D4605" t="s">
        <v>113</v>
      </c>
      <c r="E4605">
        <v>24</v>
      </c>
      <c r="F4605" t="s">
        <v>103</v>
      </c>
      <c r="G4605" t="s">
        <v>110</v>
      </c>
      <c r="H4605" s="5">
        <v>721</v>
      </c>
      <c r="I4605" s="5">
        <v>17674.310000000001</v>
      </c>
      <c r="J4605" t="s">
        <v>105</v>
      </c>
      <c r="K4605" t="s">
        <v>106</v>
      </c>
      <c r="L4605">
        <v>0</v>
      </c>
      <c r="M4605">
        <v>0</v>
      </c>
      <c r="N4605">
        <v>4</v>
      </c>
      <c r="O4605" s="6">
        <v>0</v>
      </c>
      <c r="P4605" t="s">
        <v>107</v>
      </c>
      <c r="Q4605" t="s">
        <v>106</v>
      </c>
      <c r="R4605">
        <f>IF(F4605="Monthly",2,0)
+IF(E4605&lt;=6,2,0)
+IF(N4605&lt;=2,2,0)
+IF(L4605&gt;=4,2,0)
+IF(M4605&gt;=2,1,0)
+IF(H4605&gt;=_xlfn.PERCENTILE.INC($H$2:$H$10001,0.75),1,0)</f>
        <v>2</v>
      </c>
      <c r="S4605" t="str">
        <f>IF(R4605&gt;=7,"High",IF(R4605&gt;=4,"Medium","Low"))</f>
        <v>Low</v>
      </c>
    </row>
    <row r="4606" spans="1:19">
      <c r="A4606" t="s">
        <v>4731</v>
      </c>
      <c r="B4606">
        <v>34</v>
      </c>
      <c r="C4606" t="s">
        <v>101</v>
      </c>
      <c r="D4606" t="s">
        <v>131</v>
      </c>
      <c r="E4606">
        <v>40</v>
      </c>
      <c r="F4606" t="s">
        <v>121</v>
      </c>
      <c r="G4606" t="s">
        <v>129</v>
      </c>
      <c r="H4606" s="5">
        <v>1024</v>
      </c>
      <c r="I4606" s="5">
        <v>34440.800000000003</v>
      </c>
      <c r="J4606" t="s">
        <v>105</v>
      </c>
      <c r="K4606" t="s">
        <v>106</v>
      </c>
      <c r="L4606">
        <v>1</v>
      </c>
      <c r="M4606">
        <v>0</v>
      </c>
      <c r="N4606">
        <v>5</v>
      </c>
      <c r="O4606" s="6">
        <v>15</v>
      </c>
      <c r="P4606" t="s">
        <v>107</v>
      </c>
      <c r="Q4606" t="s">
        <v>107</v>
      </c>
      <c r="R4606">
        <f>IF(F4606="Monthly",2,0)
+IF(E4606&lt;=6,2,0)
+IF(N4606&lt;=2,2,0)
+IF(L4606&gt;=4,2,0)
+IF(M4606&gt;=2,1,0)
+IF(H4606&gt;=_xlfn.PERCENTILE.INC($H$2:$H$10001,0.75),1,0)</f>
        <v>1</v>
      </c>
      <c r="S4606" t="str">
        <f>IF(R4606&gt;=7,"High",IF(R4606&gt;=4,"Medium","Low"))</f>
        <v>Low</v>
      </c>
    </row>
    <row r="4607" spans="1:19">
      <c r="A4607" t="s">
        <v>4732</v>
      </c>
      <c r="B4607">
        <v>33</v>
      </c>
      <c r="C4607" t="s">
        <v>101</v>
      </c>
      <c r="D4607" t="s">
        <v>113</v>
      </c>
      <c r="E4607">
        <v>18</v>
      </c>
      <c r="F4607" t="s">
        <v>103</v>
      </c>
      <c r="G4607" t="s">
        <v>110</v>
      </c>
      <c r="H4607" s="5">
        <v>750</v>
      </c>
      <c r="I4607" s="5">
        <v>13310.56</v>
      </c>
      <c r="J4607" t="s">
        <v>140</v>
      </c>
      <c r="K4607" t="s">
        <v>106</v>
      </c>
      <c r="L4607">
        <v>1</v>
      </c>
      <c r="M4607">
        <v>0</v>
      </c>
      <c r="N4607">
        <v>5</v>
      </c>
      <c r="O4607" s="6">
        <v>0</v>
      </c>
      <c r="P4607" t="s">
        <v>106</v>
      </c>
      <c r="Q4607" t="s">
        <v>107</v>
      </c>
      <c r="R4607">
        <f>IF(F4607="Monthly",2,0)
+IF(E4607&lt;=6,2,0)
+IF(N4607&lt;=2,2,0)
+IF(L4607&gt;=4,2,0)
+IF(M4607&gt;=2,1,0)
+IF(H4607&gt;=_xlfn.PERCENTILE.INC($H$2:$H$10001,0.75),1,0)</f>
        <v>2</v>
      </c>
      <c r="S4607" t="str">
        <f>IF(R4607&gt;=7,"High",IF(R4607&gt;=4,"Medium","Low"))</f>
        <v>Low</v>
      </c>
    </row>
    <row r="4608" spans="1:19">
      <c r="A4608" t="s">
        <v>4733</v>
      </c>
      <c r="B4608">
        <v>35</v>
      </c>
      <c r="C4608" t="s">
        <v>112</v>
      </c>
      <c r="D4608" t="s">
        <v>137</v>
      </c>
      <c r="E4608">
        <v>48</v>
      </c>
      <c r="F4608" t="s">
        <v>103</v>
      </c>
      <c r="G4608" t="s">
        <v>104</v>
      </c>
      <c r="H4608" s="5">
        <v>515</v>
      </c>
      <c r="I4608" s="5">
        <v>24167.43</v>
      </c>
      <c r="J4608" t="s">
        <v>134</v>
      </c>
      <c r="K4608" t="s">
        <v>107</v>
      </c>
      <c r="L4608">
        <v>0</v>
      </c>
      <c r="M4608">
        <v>0</v>
      </c>
      <c r="N4608">
        <v>5</v>
      </c>
      <c r="O4608" s="6">
        <v>0</v>
      </c>
      <c r="P4608" t="s">
        <v>107</v>
      </c>
      <c r="Q4608" t="s">
        <v>107</v>
      </c>
      <c r="R4608">
        <f>IF(F4608="Monthly",2,0)
+IF(E4608&lt;=6,2,0)
+IF(N4608&lt;=2,2,0)
+IF(L4608&gt;=4,2,0)
+IF(M4608&gt;=2,1,0)
+IF(H4608&gt;=_xlfn.PERCENTILE.INC($H$2:$H$10001,0.75),1,0)</f>
        <v>2</v>
      </c>
      <c r="S4608" t="str">
        <f>IF(R4608&gt;=7,"High",IF(R4608&gt;=4,"Medium","Low"))</f>
        <v>Low</v>
      </c>
    </row>
    <row r="4609" spans="1:19">
      <c r="A4609" t="s">
        <v>4734</v>
      </c>
      <c r="B4609">
        <v>43</v>
      </c>
      <c r="C4609" t="s">
        <v>112</v>
      </c>
      <c r="D4609" t="s">
        <v>137</v>
      </c>
      <c r="E4609">
        <v>17</v>
      </c>
      <c r="F4609" t="s">
        <v>103</v>
      </c>
      <c r="G4609" t="s">
        <v>110</v>
      </c>
      <c r="H4609" s="5">
        <v>721</v>
      </c>
      <c r="I4609" s="5">
        <v>12413.78</v>
      </c>
      <c r="J4609" t="s">
        <v>134</v>
      </c>
      <c r="K4609" t="s">
        <v>106</v>
      </c>
      <c r="L4609">
        <v>3</v>
      </c>
      <c r="M4609">
        <v>0</v>
      </c>
      <c r="N4609">
        <v>5</v>
      </c>
      <c r="O4609" s="6">
        <v>0</v>
      </c>
      <c r="P4609" t="s">
        <v>107</v>
      </c>
      <c r="Q4609" t="s">
        <v>107</v>
      </c>
      <c r="R4609">
        <f>IF(F4609="Monthly",2,0)
+IF(E4609&lt;=6,2,0)
+IF(N4609&lt;=2,2,0)
+IF(L4609&gt;=4,2,0)
+IF(M4609&gt;=2,1,0)
+IF(H4609&gt;=_xlfn.PERCENTILE.INC($H$2:$H$10001,0.75),1,0)</f>
        <v>2</v>
      </c>
      <c r="S4609" t="str">
        <f>IF(R4609&gt;=7,"High",IF(R4609&gt;=4,"Medium","Low"))</f>
        <v>Low</v>
      </c>
    </row>
    <row r="4610" spans="1:19">
      <c r="A4610" t="s">
        <v>4735</v>
      </c>
      <c r="B4610">
        <v>25</v>
      </c>
      <c r="C4610" t="s">
        <v>101</v>
      </c>
      <c r="D4610" t="s">
        <v>102</v>
      </c>
      <c r="E4610">
        <v>52</v>
      </c>
      <c r="F4610" t="s">
        <v>103</v>
      </c>
      <c r="G4610" t="s">
        <v>110</v>
      </c>
      <c r="H4610" s="5">
        <v>691</v>
      </c>
      <c r="I4610" s="5">
        <v>36166.69</v>
      </c>
      <c r="J4610" t="s">
        <v>105</v>
      </c>
      <c r="K4610" t="s">
        <v>106</v>
      </c>
      <c r="L4610">
        <v>0</v>
      </c>
      <c r="M4610">
        <v>0</v>
      </c>
      <c r="N4610">
        <v>5</v>
      </c>
      <c r="O4610" s="6">
        <v>0</v>
      </c>
      <c r="P4610" t="s">
        <v>107</v>
      </c>
      <c r="Q4610" t="s">
        <v>107</v>
      </c>
      <c r="R4610">
        <f>IF(F4610="Monthly",2,0)
+IF(E4610&lt;=6,2,0)
+IF(N4610&lt;=2,2,0)
+IF(L4610&gt;=4,2,0)
+IF(M4610&gt;=2,1,0)
+IF(H4610&gt;=_xlfn.PERCENTILE.INC($H$2:$H$10001,0.75),1,0)</f>
        <v>2</v>
      </c>
      <c r="S4610" t="str">
        <f>IF(R4610&gt;=7,"High",IF(R4610&gt;=4,"Medium","Low"))</f>
        <v>Low</v>
      </c>
    </row>
    <row r="4611" spans="1:19">
      <c r="A4611" t="s">
        <v>4736</v>
      </c>
      <c r="B4611">
        <v>37</v>
      </c>
      <c r="C4611" t="s">
        <v>101</v>
      </c>
      <c r="D4611" t="s">
        <v>131</v>
      </c>
      <c r="E4611">
        <v>45</v>
      </c>
      <c r="F4611" t="s">
        <v>103</v>
      </c>
      <c r="G4611" t="s">
        <v>104</v>
      </c>
      <c r="H4611" s="5">
        <v>550</v>
      </c>
      <c r="I4611" s="5">
        <v>25445.43</v>
      </c>
      <c r="J4611" t="s">
        <v>115</v>
      </c>
      <c r="K4611" t="s">
        <v>106</v>
      </c>
      <c r="L4611">
        <v>1</v>
      </c>
      <c r="M4611">
        <v>0</v>
      </c>
      <c r="N4611">
        <v>5</v>
      </c>
      <c r="O4611" s="6">
        <v>0</v>
      </c>
      <c r="P4611" t="s">
        <v>107</v>
      </c>
      <c r="Q4611" t="s">
        <v>107</v>
      </c>
      <c r="R4611">
        <f>IF(F4611="Monthly",2,0)
+IF(E4611&lt;=6,2,0)
+IF(N4611&lt;=2,2,0)
+IF(L4611&gt;=4,2,0)
+IF(M4611&gt;=2,1,0)
+IF(H4611&gt;=_xlfn.PERCENTILE.INC($H$2:$H$10001,0.75),1,0)</f>
        <v>2</v>
      </c>
      <c r="S4611" t="str">
        <f>IF(R4611&gt;=7,"High",IF(R4611&gt;=4,"Medium","Low"))</f>
        <v>Low</v>
      </c>
    </row>
    <row r="4612" spans="1:19">
      <c r="A4612" t="s">
        <v>4737</v>
      </c>
      <c r="B4612">
        <v>48</v>
      </c>
      <c r="C4612" t="s">
        <v>112</v>
      </c>
      <c r="D4612" t="s">
        <v>131</v>
      </c>
      <c r="E4612">
        <v>57</v>
      </c>
      <c r="F4612" t="s">
        <v>103</v>
      </c>
      <c r="G4612" t="s">
        <v>110</v>
      </c>
      <c r="H4612" s="5">
        <v>702</v>
      </c>
      <c r="I4612" s="5">
        <v>40240.85</v>
      </c>
      <c r="J4612" t="s">
        <v>105</v>
      </c>
      <c r="K4612" t="s">
        <v>106</v>
      </c>
      <c r="L4612">
        <v>1</v>
      </c>
      <c r="M4612">
        <v>0</v>
      </c>
      <c r="N4612">
        <v>5</v>
      </c>
      <c r="O4612" s="6">
        <v>0</v>
      </c>
      <c r="P4612" t="s">
        <v>107</v>
      </c>
      <c r="Q4612" t="s">
        <v>107</v>
      </c>
      <c r="R4612">
        <f>IF(F4612="Monthly",2,0)
+IF(E4612&lt;=6,2,0)
+IF(N4612&lt;=2,2,0)
+IF(L4612&gt;=4,2,0)
+IF(M4612&gt;=2,1,0)
+IF(H4612&gt;=_xlfn.PERCENTILE.INC($H$2:$H$10001,0.75),1,0)</f>
        <v>2</v>
      </c>
      <c r="S4612" t="str">
        <f>IF(R4612&gt;=7,"High",IF(R4612&gt;=4,"Medium","Low"))</f>
        <v>Low</v>
      </c>
    </row>
    <row r="4613" spans="1:19">
      <c r="A4613" t="s">
        <v>4738</v>
      </c>
      <c r="B4613">
        <v>41</v>
      </c>
      <c r="C4613" t="s">
        <v>101</v>
      </c>
      <c r="D4613" t="s">
        <v>123</v>
      </c>
      <c r="E4613">
        <v>38</v>
      </c>
      <c r="F4613" t="s">
        <v>109</v>
      </c>
      <c r="G4613" t="s">
        <v>110</v>
      </c>
      <c r="H4613" s="5">
        <v>776</v>
      </c>
      <c r="I4613" s="5">
        <v>29035.02</v>
      </c>
      <c r="J4613" t="s">
        <v>134</v>
      </c>
      <c r="K4613" t="s">
        <v>106</v>
      </c>
      <c r="L4613">
        <v>2</v>
      </c>
      <c r="M4613">
        <v>1</v>
      </c>
      <c r="N4613">
        <v>4</v>
      </c>
      <c r="O4613" s="6">
        <v>0</v>
      </c>
      <c r="P4613" t="s">
        <v>107</v>
      </c>
      <c r="Q4613" t="s">
        <v>107</v>
      </c>
      <c r="R4613">
        <f>IF(F4613="Monthly",2,0)
+IF(E4613&lt;=6,2,0)
+IF(N4613&lt;=2,2,0)
+IF(L4613&gt;=4,2,0)
+IF(M4613&gt;=2,1,0)
+IF(H4613&gt;=_xlfn.PERCENTILE.INC($H$2:$H$10001,0.75),1,0)</f>
        <v>0</v>
      </c>
      <c r="S4613" t="str">
        <f>IF(R4613&gt;=7,"High",IF(R4613&gt;=4,"Medium","Low"))</f>
        <v>Low</v>
      </c>
    </row>
    <row r="4614" spans="1:19">
      <c r="A4614" t="s">
        <v>4739</v>
      </c>
      <c r="B4614">
        <v>35</v>
      </c>
      <c r="C4614" t="s">
        <v>112</v>
      </c>
      <c r="D4614" t="s">
        <v>126</v>
      </c>
      <c r="E4614">
        <v>57</v>
      </c>
      <c r="F4614" t="s">
        <v>109</v>
      </c>
      <c r="G4614" t="s">
        <v>110</v>
      </c>
      <c r="H4614" s="5">
        <v>798</v>
      </c>
      <c r="I4614" s="5">
        <v>45410.9</v>
      </c>
      <c r="J4614" t="s">
        <v>134</v>
      </c>
      <c r="K4614" t="s">
        <v>106</v>
      </c>
      <c r="L4614">
        <v>3</v>
      </c>
      <c r="M4614">
        <v>0</v>
      </c>
      <c r="N4614">
        <v>4</v>
      </c>
      <c r="O4614" s="6">
        <v>0</v>
      </c>
      <c r="P4614" t="s">
        <v>107</v>
      </c>
      <c r="Q4614" t="s">
        <v>107</v>
      </c>
      <c r="R4614">
        <f>IF(F4614="Monthly",2,0)
+IF(E4614&lt;=6,2,0)
+IF(N4614&lt;=2,2,0)
+IF(L4614&gt;=4,2,0)
+IF(M4614&gt;=2,1,0)
+IF(H4614&gt;=_xlfn.PERCENTILE.INC($H$2:$H$10001,0.75),1,0)</f>
        <v>1</v>
      </c>
      <c r="S4614" t="str">
        <f>IF(R4614&gt;=7,"High",IF(R4614&gt;=4,"Medium","Low"))</f>
        <v>Low</v>
      </c>
    </row>
    <row r="4615" spans="1:19">
      <c r="A4615" t="s">
        <v>4740</v>
      </c>
      <c r="B4615">
        <v>40</v>
      </c>
      <c r="C4615" t="s">
        <v>112</v>
      </c>
      <c r="D4615" t="s">
        <v>123</v>
      </c>
      <c r="E4615">
        <v>16</v>
      </c>
      <c r="F4615" t="s">
        <v>109</v>
      </c>
      <c r="G4615" t="s">
        <v>110</v>
      </c>
      <c r="H4615" s="5">
        <v>772</v>
      </c>
      <c r="I4615" s="5">
        <v>12527.17</v>
      </c>
      <c r="J4615" t="s">
        <v>117</v>
      </c>
      <c r="K4615" t="s">
        <v>106</v>
      </c>
      <c r="L4615">
        <v>0</v>
      </c>
      <c r="M4615">
        <v>0</v>
      </c>
      <c r="N4615">
        <v>5</v>
      </c>
      <c r="O4615" s="6">
        <v>0</v>
      </c>
      <c r="P4615" t="s">
        <v>107</v>
      </c>
      <c r="Q4615" t="s">
        <v>107</v>
      </c>
      <c r="R4615">
        <f>IF(F4615="Monthly",2,0)
+IF(E4615&lt;=6,2,0)
+IF(N4615&lt;=2,2,0)
+IF(L4615&gt;=4,2,0)
+IF(M4615&gt;=2,1,0)
+IF(H4615&gt;=_xlfn.PERCENTILE.INC($H$2:$H$10001,0.75),1,0)</f>
        <v>0</v>
      </c>
      <c r="S4615" t="str">
        <f>IF(R4615&gt;=7,"High",IF(R4615&gt;=4,"Medium","Low"))</f>
        <v>Low</v>
      </c>
    </row>
    <row r="4616" spans="1:19">
      <c r="A4616" t="s">
        <v>4741</v>
      </c>
      <c r="B4616">
        <v>68</v>
      </c>
      <c r="C4616" t="s">
        <v>112</v>
      </c>
      <c r="D4616" t="s">
        <v>137</v>
      </c>
      <c r="E4616">
        <v>72</v>
      </c>
      <c r="F4616" t="s">
        <v>121</v>
      </c>
      <c r="G4616" t="s">
        <v>110</v>
      </c>
      <c r="H4616" s="5">
        <v>759</v>
      </c>
      <c r="I4616" s="5">
        <v>47564.43</v>
      </c>
      <c r="J4616" t="s">
        <v>117</v>
      </c>
      <c r="K4616" t="s">
        <v>106</v>
      </c>
      <c r="L4616">
        <v>0</v>
      </c>
      <c r="M4616">
        <v>0</v>
      </c>
      <c r="N4616">
        <v>5</v>
      </c>
      <c r="O4616" s="6">
        <v>15</v>
      </c>
      <c r="P4616" t="s">
        <v>107</v>
      </c>
      <c r="Q4616" t="s">
        <v>107</v>
      </c>
      <c r="R4616">
        <f>IF(F4616="Monthly",2,0)
+IF(E4616&lt;=6,2,0)
+IF(N4616&lt;=2,2,0)
+IF(L4616&gt;=4,2,0)
+IF(M4616&gt;=2,1,0)
+IF(H4616&gt;=_xlfn.PERCENTILE.INC($H$2:$H$10001,0.75),1,0)</f>
        <v>0</v>
      </c>
      <c r="S4616" t="str">
        <f>IF(R4616&gt;=7,"High",IF(R4616&gt;=4,"Medium","Low"))</f>
        <v>Low</v>
      </c>
    </row>
    <row r="4617" spans="1:19">
      <c r="A4617" t="s">
        <v>4742</v>
      </c>
      <c r="B4617">
        <v>39</v>
      </c>
      <c r="C4617" t="s">
        <v>112</v>
      </c>
      <c r="D4617" t="s">
        <v>159</v>
      </c>
      <c r="E4617">
        <v>45</v>
      </c>
      <c r="F4617" t="s">
        <v>109</v>
      </c>
      <c r="G4617" t="s">
        <v>104</v>
      </c>
      <c r="H4617" s="5">
        <v>533</v>
      </c>
      <c r="I4617" s="5">
        <v>22153.03</v>
      </c>
      <c r="J4617" t="s">
        <v>134</v>
      </c>
      <c r="K4617" t="s">
        <v>107</v>
      </c>
      <c r="L4617">
        <v>2</v>
      </c>
      <c r="M4617">
        <v>0</v>
      </c>
      <c r="N4617">
        <v>5</v>
      </c>
      <c r="O4617" s="6">
        <v>10</v>
      </c>
      <c r="P4617" t="s">
        <v>106</v>
      </c>
      <c r="Q4617" t="s">
        <v>107</v>
      </c>
      <c r="R4617">
        <f>IF(F4617="Monthly",2,0)
+IF(E4617&lt;=6,2,0)
+IF(N4617&lt;=2,2,0)
+IF(L4617&gt;=4,2,0)
+IF(M4617&gt;=2,1,0)
+IF(H4617&gt;=_xlfn.PERCENTILE.INC($H$2:$H$10001,0.75),1,0)</f>
        <v>0</v>
      </c>
      <c r="S4617" t="str">
        <f>IF(R4617&gt;=7,"High",IF(R4617&gt;=4,"Medium","Low"))</f>
        <v>Low</v>
      </c>
    </row>
    <row r="4618" spans="1:19">
      <c r="A4618" t="s">
        <v>4743</v>
      </c>
      <c r="B4618">
        <v>46</v>
      </c>
      <c r="C4618" t="s">
        <v>112</v>
      </c>
      <c r="D4618" t="s">
        <v>131</v>
      </c>
      <c r="E4618">
        <v>35</v>
      </c>
      <c r="F4618" t="s">
        <v>109</v>
      </c>
      <c r="G4618" t="s">
        <v>104</v>
      </c>
      <c r="H4618" s="5">
        <v>444</v>
      </c>
      <c r="I4618" s="5">
        <v>15703.49</v>
      </c>
      <c r="J4618" t="s">
        <v>115</v>
      </c>
      <c r="K4618" t="s">
        <v>106</v>
      </c>
      <c r="L4618">
        <v>0</v>
      </c>
      <c r="M4618">
        <v>0</v>
      </c>
      <c r="N4618">
        <v>5</v>
      </c>
      <c r="O4618" s="6">
        <v>0</v>
      </c>
      <c r="P4618" t="s">
        <v>107</v>
      </c>
      <c r="Q4618" t="s">
        <v>107</v>
      </c>
      <c r="R4618">
        <f>IF(F4618="Monthly",2,0)
+IF(E4618&lt;=6,2,0)
+IF(N4618&lt;=2,2,0)
+IF(L4618&gt;=4,2,0)
+IF(M4618&gt;=2,1,0)
+IF(H4618&gt;=_xlfn.PERCENTILE.INC($H$2:$H$10001,0.75),1,0)</f>
        <v>0</v>
      </c>
      <c r="S4618" t="str">
        <f>IF(R4618&gt;=7,"High",IF(R4618&gt;=4,"Medium","Low"))</f>
        <v>Low</v>
      </c>
    </row>
    <row r="4619" spans="1:19">
      <c r="A4619" t="s">
        <v>4744</v>
      </c>
      <c r="B4619">
        <v>50</v>
      </c>
      <c r="C4619" t="s">
        <v>101</v>
      </c>
      <c r="D4619" t="s">
        <v>131</v>
      </c>
      <c r="E4619">
        <v>59</v>
      </c>
      <c r="F4619" t="s">
        <v>103</v>
      </c>
      <c r="G4619" t="s">
        <v>104</v>
      </c>
      <c r="H4619" s="5">
        <v>545</v>
      </c>
      <c r="I4619" s="5">
        <v>31474.15</v>
      </c>
      <c r="J4619" t="s">
        <v>134</v>
      </c>
      <c r="K4619" t="s">
        <v>106</v>
      </c>
      <c r="L4619">
        <v>6</v>
      </c>
      <c r="M4619">
        <v>2</v>
      </c>
      <c r="N4619">
        <v>3</v>
      </c>
      <c r="O4619" s="6">
        <v>0</v>
      </c>
      <c r="P4619" t="s">
        <v>107</v>
      </c>
      <c r="Q4619" t="s">
        <v>106</v>
      </c>
      <c r="R4619">
        <f>IF(F4619="Monthly",2,0)
+IF(E4619&lt;=6,2,0)
+IF(N4619&lt;=2,2,0)
+IF(L4619&gt;=4,2,0)
+IF(M4619&gt;=2,1,0)
+IF(H4619&gt;=_xlfn.PERCENTILE.INC($H$2:$H$10001,0.75),1,0)</f>
        <v>5</v>
      </c>
      <c r="S4619" t="str">
        <f>IF(R4619&gt;=7,"High",IF(R4619&gt;=4,"Medium","Low"))</f>
        <v>Medium</v>
      </c>
    </row>
    <row r="4620" spans="1:19">
      <c r="A4620" t="s">
        <v>4745</v>
      </c>
      <c r="B4620">
        <v>30</v>
      </c>
      <c r="C4620" t="s">
        <v>112</v>
      </c>
      <c r="D4620" t="s">
        <v>159</v>
      </c>
      <c r="E4620">
        <v>38</v>
      </c>
      <c r="F4620" t="s">
        <v>103</v>
      </c>
      <c r="G4620" t="s">
        <v>110</v>
      </c>
      <c r="H4620" s="5">
        <v>696</v>
      </c>
      <c r="I4620" s="5">
        <v>26559.65</v>
      </c>
      <c r="J4620" t="s">
        <v>10127</v>
      </c>
      <c r="K4620" t="s">
        <v>106</v>
      </c>
      <c r="L4620">
        <v>0</v>
      </c>
      <c r="M4620">
        <v>0</v>
      </c>
      <c r="N4620">
        <v>5</v>
      </c>
      <c r="O4620" s="6">
        <v>0</v>
      </c>
      <c r="P4620" t="s">
        <v>106</v>
      </c>
      <c r="Q4620" t="s">
        <v>107</v>
      </c>
      <c r="R4620">
        <f>IF(F4620="Monthly",2,0)
+IF(E4620&lt;=6,2,0)
+IF(N4620&lt;=2,2,0)
+IF(L4620&gt;=4,2,0)
+IF(M4620&gt;=2,1,0)
+IF(H4620&gt;=_xlfn.PERCENTILE.INC($H$2:$H$10001,0.75),1,0)</f>
        <v>2</v>
      </c>
      <c r="S4620" t="str">
        <f>IF(R4620&gt;=7,"High",IF(R4620&gt;=4,"Medium","Low"))</f>
        <v>Low</v>
      </c>
    </row>
    <row r="4621" spans="1:19">
      <c r="A4621" t="s">
        <v>4746</v>
      </c>
      <c r="B4621">
        <v>56</v>
      </c>
      <c r="C4621" t="s">
        <v>112</v>
      </c>
      <c r="D4621" t="s">
        <v>131</v>
      </c>
      <c r="E4621">
        <v>53</v>
      </c>
      <c r="F4621" t="s">
        <v>103</v>
      </c>
      <c r="G4621" t="s">
        <v>110</v>
      </c>
      <c r="H4621" s="5">
        <v>785</v>
      </c>
      <c r="I4621" s="5">
        <v>41695.85</v>
      </c>
      <c r="J4621" t="s">
        <v>134</v>
      </c>
      <c r="K4621" t="s">
        <v>106</v>
      </c>
      <c r="L4621">
        <v>1</v>
      </c>
      <c r="M4621">
        <v>0</v>
      </c>
      <c r="N4621">
        <v>5</v>
      </c>
      <c r="O4621" s="6">
        <v>0</v>
      </c>
      <c r="P4621" t="s">
        <v>107</v>
      </c>
      <c r="Q4621" t="s">
        <v>107</v>
      </c>
      <c r="R4621">
        <f>IF(F4621="Monthly",2,0)
+IF(E4621&lt;=6,2,0)
+IF(N4621&lt;=2,2,0)
+IF(L4621&gt;=4,2,0)
+IF(M4621&gt;=2,1,0)
+IF(H4621&gt;=_xlfn.PERCENTILE.INC($H$2:$H$10001,0.75),1,0)</f>
        <v>2</v>
      </c>
      <c r="S4621" t="str">
        <f>IF(R4621&gt;=7,"High",IF(R4621&gt;=4,"Medium","Low"))</f>
        <v>Low</v>
      </c>
    </row>
    <row r="4622" spans="1:19">
      <c r="A4622" t="s">
        <v>4747</v>
      </c>
      <c r="B4622">
        <v>39</v>
      </c>
      <c r="C4622" t="s">
        <v>112</v>
      </c>
      <c r="D4622" t="s">
        <v>126</v>
      </c>
      <c r="E4622">
        <v>36</v>
      </c>
      <c r="F4622" t="s">
        <v>109</v>
      </c>
      <c r="G4622" t="s">
        <v>104</v>
      </c>
      <c r="H4622" s="5">
        <v>504</v>
      </c>
      <c r="I4622" s="5">
        <v>18676.11</v>
      </c>
      <c r="J4622" t="s">
        <v>140</v>
      </c>
      <c r="K4622" t="s">
        <v>106</v>
      </c>
      <c r="L4622">
        <v>2</v>
      </c>
      <c r="M4622">
        <v>1</v>
      </c>
      <c r="N4622">
        <v>5</v>
      </c>
      <c r="O4622" s="6">
        <v>0</v>
      </c>
      <c r="P4622" t="s">
        <v>107</v>
      </c>
      <c r="Q4622" t="s">
        <v>107</v>
      </c>
      <c r="R4622">
        <f>IF(F4622="Monthly",2,0)
+IF(E4622&lt;=6,2,0)
+IF(N4622&lt;=2,2,0)
+IF(L4622&gt;=4,2,0)
+IF(M4622&gt;=2,1,0)
+IF(H4622&gt;=_xlfn.PERCENTILE.INC($H$2:$H$10001,0.75),1,0)</f>
        <v>0</v>
      </c>
      <c r="S4622" t="str">
        <f>IF(R4622&gt;=7,"High",IF(R4622&gt;=4,"Medium","Low"))</f>
        <v>Low</v>
      </c>
    </row>
    <row r="4623" spans="1:19">
      <c r="A4623" t="s">
        <v>4748</v>
      </c>
      <c r="B4623">
        <v>68</v>
      </c>
      <c r="C4623" t="s">
        <v>101</v>
      </c>
      <c r="D4623" t="s">
        <v>126</v>
      </c>
      <c r="E4623">
        <v>18</v>
      </c>
      <c r="F4623" t="s">
        <v>103</v>
      </c>
      <c r="G4623" t="s">
        <v>104</v>
      </c>
      <c r="H4623" s="5">
        <v>521</v>
      </c>
      <c r="I4623" s="5">
        <v>9446.5</v>
      </c>
      <c r="J4623" t="s">
        <v>117</v>
      </c>
      <c r="K4623" t="s">
        <v>106</v>
      </c>
      <c r="L4623">
        <v>7</v>
      </c>
      <c r="M4623">
        <v>3</v>
      </c>
      <c r="N4623">
        <v>1</v>
      </c>
      <c r="O4623" s="6">
        <v>0</v>
      </c>
      <c r="P4623" t="s">
        <v>107</v>
      </c>
      <c r="Q4623" t="s">
        <v>106</v>
      </c>
      <c r="R4623">
        <f>IF(F4623="Monthly",2,0)
+IF(E4623&lt;=6,2,0)
+IF(N4623&lt;=2,2,0)
+IF(L4623&gt;=4,2,0)
+IF(M4623&gt;=2,1,0)
+IF(H4623&gt;=_xlfn.PERCENTILE.INC($H$2:$H$10001,0.75),1,0)</f>
        <v>7</v>
      </c>
      <c r="S4623" t="str">
        <f>IF(R4623&gt;=7,"High",IF(R4623&gt;=4,"Medium","Low"))</f>
        <v>High</v>
      </c>
    </row>
    <row r="4624" spans="1:19">
      <c r="A4624" t="s">
        <v>4749</v>
      </c>
      <c r="B4624">
        <v>42</v>
      </c>
      <c r="C4624" t="s">
        <v>101</v>
      </c>
      <c r="D4624" t="s">
        <v>131</v>
      </c>
      <c r="E4624">
        <v>10</v>
      </c>
      <c r="F4624" t="s">
        <v>109</v>
      </c>
      <c r="G4624" t="s">
        <v>129</v>
      </c>
      <c r="H4624" s="5">
        <v>1041</v>
      </c>
      <c r="I4624" s="5">
        <v>9284.2999999999993</v>
      </c>
      <c r="J4624" t="s">
        <v>140</v>
      </c>
      <c r="K4624" t="s">
        <v>106</v>
      </c>
      <c r="L4624">
        <v>1</v>
      </c>
      <c r="M4624">
        <v>0</v>
      </c>
      <c r="N4624">
        <v>5</v>
      </c>
      <c r="O4624" s="6">
        <v>10</v>
      </c>
      <c r="P4624" t="s">
        <v>107</v>
      </c>
      <c r="Q4624" t="s">
        <v>107</v>
      </c>
      <c r="R4624">
        <f>IF(F4624="Monthly",2,0)
+IF(E4624&lt;=6,2,0)
+IF(N4624&lt;=2,2,0)
+IF(L4624&gt;=4,2,0)
+IF(M4624&gt;=2,1,0)
+IF(H4624&gt;=_xlfn.PERCENTILE.INC($H$2:$H$10001,0.75),1,0)</f>
        <v>1</v>
      </c>
      <c r="S4624" t="str">
        <f>IF(R4624&gt;=7,"High",IF(R4624&gt;=4,"Medium","Low"))</f>
        <v>Low</v>
      </c>
    </row>
    <row r="4625" spans="1:19">
      <c r="A4625" t="s">
        <v>4750</v>
      </c>
      <c r="B4625">
        <v>18</v>
      </c>
      <c r="C4625" t="s">
        <v>101</v>
      </c>
      <c r="D4625" t="s">
        <v>137</v>
      </c>
      <c r="E4625">
        <v>30</v>
      </c>
      <c r="F4625" t="s">
        <v>109</v>
      </c>
      <c r="G4625" t="s">
        <v>104</v>
      </c>
      <c r="H4625" s="5">
        <v>493</v>
      </c>
      <c r="I4625" s="5">
        <v>15133.57</v>
      </c>
      <c r="J4625" t="s">
        <v>115</v>
      </c>
      <c r="K4625" t="s">
        <v>106</v>
      </c>
      <c r="L4625">
        <v>0</v>
      </c>
      <c r="M4625">
        <v>0</v>
      </c>
      <c r="N4625">
        <v>5</v>
      </c>
      <c r="O4625" s="6">
        <v>0</v>
      </c>
      <c r="P4625" t="s">
        <v>107</v>
      </c>
      <c r="Q4625" t="s">
        <v>107</v>
      </c>
      <c r="R4625">
        <f>IF(F4625="Monthly",2,0)
+IF(E4625&lt;=6,2,0)
+IF(N4625&lt;=2,2,0)
+IF(L4625&gt;=4,2,0)
+IF(M4625&gt;=2,1,0)
+IF(H4625&gt;=_xlfn.PERCENTILE.INC($H$2:$H$10001,0.75),1,0)</f>
        <v>0</v>
      </c>
      <c r="S4625" t="str">
        <f>IF(R4625&gt;=7,"High",IF(R4625&gt;=4,"Medium","Low"))</f>
        <v>Low</v>
      </c>
    </row>
    <row r="4626" spans="1:19">
      <c r="A4626" t="s">
        <v>4751</v>
      </c>
      <c r="B4626">
        <v>27</v>
      </c>
      <c r="C4626" t="s">
        <v>112</v>
      </c>
      <c r="D4626" t="s">
        <v>131</v>
      </c>
      <c r="E4626">
        <v>72</v>
      </c>
      <c r="F4626" t="s">
        <v>109</v>
      </c>
      <c r="G4626" t="s">
        <v>129</v>
      </c>
      <c r="H4626" s="5">
        <v>1097</v>
      </c>
      <c r="I4626" s="5">
        <v>69893.08</v>
      </c>
      <c r="J4626" t="s">
        <v>134</v>
      </c>
      <c r="K4626" t="s">
        <v>106</v>
      </c>
      <c r="L4626">
        <v>0</v>
      </c>
      <c r="M4626">
        <v>0</v>
      </c>
      <c r="N4626">
        <v>5</v>
      </c>
      <c r="O4626" s="6">
        <v>10</v>
      </c>
      <c r="P4626" t="s">
        <v>107</v>
      </c>
      <c r="Q4626" t="s">
        <v>106</v>
      </c>
      <c r="R4626">
        <f>IF(F4626="Monthly",2,0)
+IF(E4626&lt;=6,2,0)
+IF(N4626&lt;=2,2,0)
+IF(L4626&gt;=4,2,0)
+IF(M4626&gt;=2,1,0)
+IF(H4626&gt;=_xlfn.PERCENTILE.INC($H$2:$H$10001,0.75),1,0)</f>
        <v>1</v>
      </c>
      <c r="S4626" t="str">
        <f>IF(R4626&gt;=7,"High",IF(R4626&gt;=4,"Medium","Low"))</f>
        <v>Low</v>
      </c>
    </row>
    <row r="4627" spans="1:19">
      <c r="A4627" t="s">
        <v>4752</v>
      </c>
      <c r="B4627">
        <v>50</v>
      </c>
      <c r="C4627" t="s">
        <v>112</v>
      </c>
      <c r="D4627" t="s">
        <v>131</v>
      </c>
      <c r="E4627">
        <v>47</v>
      </c>
      <c r="F4627" t="s">
        <v>103</v>
      </c>
      <c r="G4627" t="s">
        <v>129</v>
      </c>
      <c r="H4627" s="5">
        <v>1071</v>
      </c>
      <c r="I4627" s="5">
        <v>50762</v>
      </c>
      <c r="J4627" t="s">
        <v>140</v>
      </c>
      <c r="K4627" t="s">
        <v>106</v>
      </c>
      <c r="L4627">
        <v>2</v>
      </c>
      <c r="M4627">
        <v>1</v>
      </c>
      <c r="N4627">
        <v>4</v>
      </c>
      <c r="O4627" s="6">
        <v>0</v>
      </c>
      <c r="P4627" t="s">
        <v>107</v>
      </c>
      <c r="Q4627" t="s">
        <v>107</v>
      </c>
      <c r="R4627">
        <f>IF(F4627="Monthly",2,0)
+IF(E4627&lt;=6,2,0)
+IF(N4627&lt;=2,2,0)
+IF(L4627&gt;=4,2,0)
+IF(M4627&gt;=2,1,0)
+IF(H4627&gt;=_xlfn.PERCENTILE.INC($H$2:$H$10001,0.75),1,0)</f>
        <v>3</v>
      </c>
      <c r="S4627" t="str">
        <f>IF(R4627&gt;=7,"High",IF(R4627&gt;=4,"Medium","Low"))</f>
        <v>Low</v>
      </c>
    </row>
    <row r="4628" spans="1:19">
      <c r="A4628" t="s">
        <v>4753</v>
      </c>
      <c r="B4628">
        <v>37</v>
      </c>
      <c r="C4628" t="s">
        <v>101</v>
      </c>
      <c r="D4628" t="s">
        <v>131</v>
      </c>
      <c r="E4628">
        <v>27</v>
      </c>
      <c r="F4628" t="s">
        <v>121</v>
      </c>
      <c r="G4628" t="s">
        <v>129</v>
      </c>
      <c r="H4628" s="5">
        <v>984</v>
      </c>
      <c r="I4628" s="5">
        <v>23003.63</v>
      </c>
      <c r="J4628" t="s">
        <v>117</v>
      </c>
      <c r="K4628" t="s">
        <v>106</v>
      </c>
      <c r="L4628">
        <v>0</v>
      </c>
      <c r="M4628">
        <v>0</v>
      </c>
      <c r="N4628">
        <v>5</v>
      </c>
      <c r="O4628" s="6">
        <v>15</v>
      </c>
      <c r="P4628" t="s">
        <v>107</v>
      </c>
      <c r="Q4628" t="s">
        <v>107</v>
      </c>
      <c r="R4628">
        <f>IF(F4628="Monthly",2,0)
+IF(E4628&lt;=6,2,0)
+IF(N4628&lt;=2,2,0)
+IF(L4628&gt;=4,2,0)
+IF(M4628&gt;=2,1,0)
+IF(H4628&gt;=_xlfn.PERCENTILE.INC($H$2:$H$10001,0.75),1,0)</f>
        <v>1</v>
      </c>
      <c r="S4628" t="str">
        <f>IF(R4628&gt;=7,"High",IF(R4628&gt;=4,"Medium","Low"))</f>
        <v>Low</v>
      </c>
    </row>
    <row r="4629" spans="1:19">
      <c r="A4629" t="s">
        <v>4754</v>
      </c>
      <c r="B4629">
        <v>50</v>
      </c>
      <c r="C4629" t="s">
        <v>101</v>
      </c>
      <c r="D4629" t="s">
        <v>102</v>
      </c>
      <c r="E4629">
        <v>59</v>
      </c>
      <c r="F4629" t="s">
        <v>109</v>
      </c>
      <c r="G4629" t="s">
        <v>110</v>
      </c>
      <c r="H4629" s="5">
        <v>726</v>
      </c>
      <c r="I4629" s="5">
        <v>43669.14</v>
      </c>
      <c r="J4629" t="s">
        <v>134</v>
      </c>
      <c r="K4629" t="s">
        <v>106</v>
      </c>
      <c r="L4629">
        <v>0</v>
      </c>
      <c r="M4629">
        <v>0</v>
      </c>
      <c r="N4629">
        <v>5</v>
      </c>
      <c r="O4629" s="6">
        <v>0</v>
      </c>
      <c r="P4629" t="s">
        <v>106</v>
      </c>
      <c r="Q4629" t="s">
        <v>107</v>
      </c>
      <c r="R4629">
        <f>IF(F4629="Monthly",2,0)
+IF(E4629&lt;=6,2,0)
+IF(N4629&lt;=2,2,0)
+IF(L4629&gt;=4,2,0)
+IF(M4629&gt;=2,1,0)
+IF(H4629&gt;=_xlfn.PERCENTILE.INC($H$2:$H$10001,0.75),1,0)</f>
        <v>0</v>
      </c>
      <c r="S4629" t="str">
        <f>IF(R4629&gt;=7,"High",IF(R4629&gt;=4,"Medium","Low"))</f>
        <v>Low</v>
      </c>
    </row>
    <row r="4630" spans="1:19">
      <c r="A4630" t="s">
        <v>4755</v>
      </c>
      <c r="B4630">
        <v>51</v>
      </c>
      <c r="C4630" t="s">
        <v>101</v>
      </c>
      <c r="D4630" t="s">
        <v>102</v>
      </c>
      <c r="E4630">
        <v>56</v>
      </c>
      <c r="F4630" t="s">
        <v>121</v>
      </c>
      <c r="G4630" t="s">
        <v>110</v>
      </c>
      <c r="H4630" s="5">
        <v>787</v>
      </c>
      <c r="I4630" s="5">
        <v>44012.44</v>
      </c>
      <c r="J4630" t="s">
        <v>140</v>
      </c>
      <c r="K4630" t="s">
        <v>106</v>
      </c>
      <c r="L4630">
        <v>0</v>
      </c>
      <c r="M4630">
        <v>0</v>
      </c>
      <c r="N4630">
        <v>5</v>
      </c>
      <c r="O4630" s="6">
        <v>0</v>
      </c>
      <c r="P4630" t="s">
        <v>107</v>
      </c>
      <c r="Q4630" t="s">
        <v>107</v>
      </c>
      <c r="R4630">
        <f>IF(F4630="Monthly",2,0)
+IF(E4630&lt;=6,2,0)
+IF(N4630&lt;=2,2,0)
+IF(L4630&gt;=4,2,0)
+IF(M4630&gt;=2,1,0)
+IF(H4630&gt;=_xlfn.PERCENTILE.INC($H$2:$H$10001,0.75),1,0)</f>
        <v>0</v>
      </c>
      <c r="S4630" t="str">
        <f>IF(R4630&gt;=7,"High",IF(R4630&gt;=4,"Medium","Low"))</f>
        <v>Low</v>
      </c>
    </row>
    <row r="4631" spans="1:19">
      <c r="A4631" t="s">
        <v>4756</v>
      </c>
      <c r="B4631">
        <v>57</v>
      </c>
      <c r="C4631" t="s">
        <v>101</v>
      </c>
      <c r="D4631" t="s">
        <v>137</v>
      </c>
      <c r="E4631">
        <v>44</v>
      </c>
      <c r="F4631" t="s">
        <v>121</v>
      </c>
      <c r="G4631" t="s">
        <v>110</v>
      </c>
      <c r="H4631" s="5">
        <v>650</v>
      </c>
      <c r="I4631" s="5">
        <v>26448.75</v>
      </c>
      <c r="J4631" t="s">
        <v>117</v>
      </c>
      <c r="K4631" t="s">
        <v>106</v>
      </c>
      <c r="L4631">
        <v>0</v>
      </c>
      <c r="M4631">
        <v>0</v>
      </c>
      <c r="N4631">
        <v>5</v>
      </c>
      <c r="O4631" s="6">
        <v>10</v>
      </c>
      <c r="P4631" t="s">
        <v>106</v>
      </c>
      <c r="Q4631" t="s">
        <v>107</v>
      </c>
      <c r="R4631">
        <f>IF(F4631="Monthly",2,0)
+IF(E4631&lt;=6,2,0)
+IF(N4631&lt;=2,2,0)
+IF(L4631&gt;=4,2,0)
+IF(M4631&gt;=2,1,0)
+IF(H4631&gt;=_xlfn.PERCENTILE.INC($H$2:$H$10001,0.75),1,0)</f>
        <v>0</v>
      </c>
      <c r="S4631" t="str">
        <f>IF(R4631&gt;=7,"High",IF(R4631&gt;=4,"Medium","Low"))</f>
        <v>Low</v>
      </c>
    </row>
    <row r="4632" spans="1:19">
      <c r="A4632" t="s">
        <v>4757</v>
      </c>
      <c r="B4632">
        <v>43</v>
      </c>
      <c r="C4632" t="s">
        <v>112</v>
      </c>
      <c r="D4632" t="s">
        <v>137</v>
      </c>
      <c r="E4632">
        <v>65</v>
      </c>
      <c r="F4632" t="s">
        <v>121</v>
      </c>
      <c r="G4632" t="s">
        <v>104</v>
      </c>
      <c r="H4632" s="5">
        <v>524</v>
      </c>
      <c r="I4632" s="5">
        <v>34531.57</v>
      </c>
      <c r="J4632" t="s">
        <v>140</v>
      </c>
      <c r="K4632" t="s">
        <v>107</v>
      </c>
      <c r="L4632">
        <v>0</v>
      </c>
      <c r="M4632">
        <v>0</v>
      </c>
      <c r="N4632">
        <v>5</v>
      </c>
      <c r="O4632" s="6">
        <v>0</v>
      </c>
      <c r="P4632" t="s">
        <v>106</v>
      </c>
      <c r="Q4632" t="s">
        <v>107</v>
      </c>
      <c r="R4632">
        <f>IF(F4632="Monthly",2,0)
+IF(E4632&lt;=6,2,0)
+IF(N4632&lt;=2,2,0)
+IF(L4632&gt;=4,2,0)
+IF(M4632&gt;=2,1,0)
+IF(H4632&gt;=_xlfn.PERCENTILE.INC($H$2:$H$10001,0.75),1,0)</f>
        <v>0</v>
      </c>
      <c r="S4632" t="str">
        <f>IF(R4632&gt;=7,"High",IF(R4632&gt;=4,"Medium","Low"))</f>
        <v>Low</v>
      </c>
    </row>
    <row r="4633" spans="1:19">
      <c r="A4633" t="s">
        <v>4758</v>
      </c>
      <c r="B4633">
        <v>58</v>
      </c>
      <c r="C4633" t="s">
        <v>112</v>
      </c>
      <c r="D4633" t="s">
        <v>102</v>
      </c>
      <c r="E4633">
        <v>25</v>
      </c>
      <c r="F4633" t="s">
        <v>121</v>
      </c>
      <c r="G4633" t="s">
        <v>110</v>
      </c>
      <c r="H4633" s="5">
        <v>661</v>
      </c>
      <c r="I4633" s="5">
        <v>14542.75</v>
      </c>
      <c r="J4633" t="s">
        <v>105</v>
      </c>
      <c r="K4633" t="s">
        <v>106</v>
      </c>
      <c r="L4633">
        <v>2</v>
      </c>
      <c r="M4633">
        <v>0</v>
      </c>
      <c r="N4633">
        <v>5</v>
      </c>
      <c r="O4633" s="6">
        <v>10</v>
      </c>
      <c r="P4633" t="s">
        <v>106</v>
      </c>
      <c r="Q4633" t="s">
        <v>107</v>
      </c>
      <c r="R4633">
        <f>IF(F4633="Monthly",2,0)
+IF(E4633&lt;=6,2,0)
+IF(N4633&lt;=2,2,0)
+IF(L4633&gt;=4,2,0)
+IF(M4633&gt;=2,1,0)
+IF(H4633&gt;=_xlfn.PERCENTILE.INC($H$2:$H$10001,0.75),1,0)</f>
        <v>0</v>
      </c>
      <c r="S4633" t="str">
        <f>IF(R4633&gt;=7,"High",IF(R4633&gt;=4,"Medium","Low"))</f>
        <v>Low</v>
      </c>
    </row>
    <row r="4634" spans="1:19">
      <c r="A4634" t="s">
        <v>4759</v>
      </c>
      <c r="B4634">
        <v>41</v>
      </c>
      <c r="C4634" t="s">
        <v>101</v>
      </c>
      <c r="D4634" t="s">
        <v>119</v>
      </c>
      <c r="E4634">
        <v>19</v>
      </c>
      <c r="F4634" t="s">
        <v>103</v>
      </c>
      <c r="G4634" t="s">
        <v>110</v>
      </c>
      <c r="H4634" s="5">
        <v>790</v>
      </c>
      <c r="I4634" s="5">
        <v>15337.74</v>
      </c>
      <c r="J4634" t="s">
        <v>140</v>
      </c>
      <c r="K4634" t="s">
        <v>106</v>
      </c>
      <c r="L4634">
        <v>0</v>
      </c>
      <c r="M4634">
        <v>0</v>
      </c>
      <c r="N4634">
        <v>4</v>
      </c>
      <c r="O4634" s="6">
        <v>0</v>
      </c>
      <c r="P4634" t="s">
        <v>106</v>
      </c>
      <c r="Q4634" t="s">
        <v>106</v>
      </c>
      <c r="R4634">
        <f>IF(F4634="Monthly",2,0)
+IF(E4634&lt;=6,2,0)
+IF(N4634&lt;=2,2,0)
+IF(L4634&gt;=4,2,0)
+IF(M4634&gt;=2,1,0)
+IF(H4634&gt;=_xlfn.PERCENTILE.INC($H$2:$H$10001,0.75),1,0)</f>
        <v>2</v>
      </c>
      <c r="S4634" t="str">
        <f>IF(R4634&gt;=7,"High",IF(R4634&gt;=4,"Medium","Low"))</f>
        <v>Low</v>
      </c>
    </row>
    <row r="4635" spans="1:19">
      <c r="A4635" t="s">
        <v>4760</v>
      </c>
      <c r="B4635">
        <v>39</v>
      </c>
      <c r="C4635" t="s">
        <v>112</v>
      </c>
      <c r="D4635" t="s">
        <v>123</v>
      </c>
      <c r="E4635">
        <v>38</v>
      </c>
      <c r="F4635" t="s">
        <v>103</v>
      </c>
      <c r="G4635" t="s">
        <v>104</v>
      </c>
      <c r="H4635" s="5">
        <v>537</v>
      </c>
      <c r="I4635" s="5">
        <v>19813.91</v>
      </c>
      <c r="J4635" t="s">
        <v>115</v>
      </c>
      <c r="K4635" t="s">
        <v>106</v>
      </c>
      <c r="L4635">
        <v>0</v>
      </c>
      <c r="M4635">
        <v>0</v>
      </c>
      <c r="N4635">
        <v>5</v>
      </c>
      <c r="O4635" s="6">
        <v>0</v>
      </c>
      <c r="P4635" t="s">
        <v>107</v>
      </c>
      <c r="Q4635" t="s">
        <v>107</v>
      </c>
      <c r="R4635">
        <f>IF(F4635="Monthly",2,0)
+IF(E4635&lt;=6,2,0)
+IF(N4635&lt;=2,2,0)
+IF(L4635&gt;=4,2,0)
+IF(M4635&gt;=2,1,0)
+IF(H4635&gt;=_xlfn.PERCENTILE.INC($H$2:$H$10001,0.75),1,0)</f>
        <v>2</v>
      </c>
      <c r="S4635" t="str">
        <f>IF(R4635&gt;=7,"High",IF(R4635&gt;=4,"Medium","Low"))</f>
        <v>Low</v>
      </c>
    </row>
    <row r="4636" spans="1:19">
      <c r="A4636" t="s">
        <v>4761</v>
      </c>
      <c r="B4636">
        <v>51</v>
      </c>
      <c r="C4636" t="s">
        <v>112</v>
      </c>
      <c r="D4636" t="s">
        <v>159</v>
      </c>
      <c r="E4636">
        <v>72</v>
      </c>
      <c r="F4636" t="s">
        <v>109</v>
      </c>
      <c r="G4636" t="s">
        <v>110</v>
      </c>
      <c r="H4636" s="5">
        <v>756</v>
      </c>
      <c r="I4636" s="5">
        <v>53417.120000000003</v>
      </c>
      <c r="J4636" t="s">
        <v>134</v>
      </c>
      <c r="K4636" t="s">
        <v>106</v>
      </c>
      <c r="L4636">
        <v>1</v>
      </c>
      <c r="M4636">
        <v>0</v>
      </c>
      <c r="N4636">
        <v>5</v>
      </c>
      <c r="O4636" s="6">
        <v>0</v>
      </c>
      <c r="P4636" t="s">
        <v>107</v>
      </c>
      <c r="Q4636" t="s">
        <v>107</v>
      </c>
      <c r="R4636">
        <f>IF(F4636="Monthly",2,0)
+IF(E4636&lt;=6,2,0)
+IF(N4636&lt;=2,2,0)
+IF(L4636&gt;=4,2,0)
+IF(M4636&gt;=2,1,0)
+IF(H4636&gt;=_xlfn.PERCENTILE.INC($H$2:$H$10001,0.75),1,0)</f>
        <v>0</v>
      </c>
      <c r="S4636" t="str">
        <f>IF(R4636&gt;=7,"High",IF(R4636&gt;=4,"Medium","Low"))</f>
        <v>Low</v>
      </c>
    </row>
    <row r="4637" spans="1:19">
      <c r="A4637" t="s">
        <v>4762</v>
      </c>
      <c r="B4637">
        <v>51</v>
      </c>
      <c r="C4637" t="s">
        <v>101</v>
      </c>
      <c r="D4637" t="s">
        <v>126</v>
      </c>
      <c r="E4637">
        <v>40</v>
      </c>
      <c r="F4637" t="s">
        <v>103</v>
      </c>
      <c r="G4637" t="s">
        <v>110</v>
      </c>
      <c r="H4637" s="5">
        <v>781</v>
      </c>
      <c r="I4637" s="5">
        <v>30674.45</v>
      </c>
      <c r="J4637" t="s">
        <v>140</v>
      </c>
      <c r="K4637" t="s">
        <v>106</v>
      </c>
      <c r="L4637">
        <v>4</v>
      </c>
      <c r="M4637">
        <v>2</v>
      </c>
      <c r="N4637">
        <v>3</v>
      </c>
      <c r="O4637" s="6">
        <v>0</v>
      </c>
      <c r="P4637" t="s">
        <v>107</v>
      </c>
      <c r="Q4637" t="s">
        <v>107</v>
      </c>
      <c r="R4637">
        <f>IF(F4637="Monthly",2,0)
+IF(E4637&lt;=6,2,0)
+IF(N4637&lt;=2,2,0)
+IF(L4637&gt;=4,2,0)
+IF(M4637&gt;=2,1,0)
+IF(H4637&gt;=_xlfn.PERCENTILE.INC($H$2:$H$10001,0.75),1,0)</f>
        <v>5</v>
      </c>
      <c r="S4637" t="str">
        <f>IF(R4637&gt;=7,"High",IF(R4637&gt;=4,"Medium","Low"))</f>
        <v>Medium</v>
      </c>
    </row>
    <row r="4638" spans="1:19">
      <c r="A4638" t="s">
        <v>4763</v>
      </c>
      <c r="B4638">
        <v>18</v>
      </c>
      <c r="C4638" t="s">
        <v>112</v>
      </c>
      <c r="D4638" t="s">
        <v>137</v>
      </c>
      <c r="E4638">
        <v>41</v>
      </c>
      <c r="F4638" t="s">
        <v>103</v>
      </c>
      <c r="G4638" t="s">
        <v>129</v>
      </c>
      <c r="H4638" s="5">
        <v>1075</v>
      </c>
      <c r="I4638" s="5">
        <v>44419.85</v>
      </c>
      <c r="J4638" t="s">
        <v>105</v>
      </c>
      <c r="K4638" t="s">
        <v>106</v>
      </c>
      <c r="L4638">
        <v>0</v>
      </c>
      <c r="M4638">
        <v>0</v>
      </c>
      <c r="N4638">
        <v>5</v>
      </c>
      <c r="O4638" s="6">
        <v>0</v>
      </c>
      <c r="P4638" t="s">
        <v>106</v>
      </c>
      <c r="Q4638" t="s">
        <v>107</v>
      </c>
      <c r="R4638">
        <f>IF(F4638="Monthly",2,0)
+IF(E4638&lt;=6,2,0)
+IF(N4638&lt;=2,2,0)
+IF(L4638&gt;=4,2,0)
+IF(M4638&gt;=2,1,0)
+IF(H4638&gt;=_xlfn.PERCENTILE.INC($H$2:$H$10001,0.75),1,0)</f>
        <v>3</v>
      </c>
      <c r="S4638" t="str">
        <f>IF(R4638&gt;=7,"High",IF(R4638&gt;=4,"Medium","Low"))</f>
        <v>Low</v>
      </c>
    </row>
    <row r="4639" spans="1:19">
      <c r="A4639" t="s">
        <v>4764</v>
      </c>
      <c r="B4639">
        <v>38</v>
      </c>
      <c r="C4639" t="s">
        <v>101</v>
      </c>
      <c r="D4639" t="s">
        <v>133</v>
      </c>
      <c r="E4639">
        <v>25</v>
      </c>
      <c r="F4639" t="s">
        <v>109</v>
      </c>
      <c r="G4639" t="s">
        <v>104</v>
      </c>
      <c r="H4639" s="5">
        <v>444</v>
      </c>
      <c r="I4639" s="5">
        <v>10757.51</v>
      </c>
      <c r="J4639" t="s">
        <v>105</v>
      </c>
      <c r="K4639" t="s">
        <v>107</v>
      </c>
      <c r="L4639">
        <v>1</v>
      </c>
      <c r="M4639">
        <v>0</v>
      </c>
      <c r="N4639">
        <v>4</v>
      </c>
      <c r="O4639" s="6">
        <v>5</v>
      </c>
      <c r="P4639" t="s">
        <v>107</v>
      </c>
      <c r="Q4639" t="s">
        <v>107</v>
      </c>
      <c r="R4639">
        <f>IF(F4639="Monthly",2,0)
+IF(E4639&lt;=6,2,0)
+IF(N4639&lt;=2,2,0)
+IF(L4639&gt;=4,2,0)
+IF(M4639&gt;=2,1,0)
+IF(H4639&gt;=_xlfn.PERCENTILE.INC($H$2:$H$10001,0.75),1,0)</f>
        <v>0</v>
      </c>
      <c r="S4639" t="str">
        <f>IF(R4639&gt;=7,"High",IF(R4639&gt;=4,"Medium","Low"))</f>
        <v>Low</v>
      </c>
    </row>
    <row r="4640" spans="1:19">
      <c r="A4640" t="s">
        <v>4765</v>
      </c>
      <c r="B4640">
        <v>51</v>
      </c>
      <c r="C4640" t="s">
        <v>112</v>
      </c>
      <c r="D4640" t="s">
        <v>131</v>
      </c>
      <c r="E4640">
        <v>23</v>
      </c>
      <c r="F4640" t="s">
        <v>109</v>
      </c>
      <c r="G4640" t="s">
        <v>110</v>
      </c>
      <c r="H4640" s="5">
        <v>825</v>
      </c>
      <c r="I4640" s="5">
        <v>17868.48</v>
      </c>
      <c r="J4640" t="s">
        <v>115</v>
      </c>
      <c r="K4640" t="s">
        <v>106</v>
      </c>
      <c r="L4640">
        <v>0</v>
      </c>
      <c r="M4640">
        <v>0</v>
      </c>
      <c r="N4640">
        <v>5</v>
      </c>
      <c r="O4640" s="6">
        <v>5</v>
      </c>
      <c r="P4640" t="s">
        <v>107</v>
      </c>
      <c r="Q4640" t="s">
        <v>107</v>
      </c>
      <c r="R4640">
        <f>IF(F4640="Monthly",2,0)
+IF(E4640&lt;=6,2,0)
+IF(N4640&lt;=2,2,0)
+IF(L4640&gt;=4,2,0)
+IF(M4640&gt;=2,1,0)
+IF(H4640&gt;=_xlfn.PERCENTILE.INC($H$2:$H$10001,0.75),1,0)</f>
        <v>1</v>
      </c>
      <c r="S4640" t="str">
        <f>IF(R4640&gt;=7,"High",IF(R4640&gt;=4,"Medium","Low"))</f>
        <v>Low</v>
      </c>
    </row>
    <row r="4641" spans="1:19">
      <c r="A4641" t="s">
        <v>4766</v>
      </c>
      <c r="B4641">
        <v>22</v>
      </c>
      <c r="C4641" t="s">
        <v>112</v>
      </c>
      <c r="D4641" t="s">
        <v>131</v>
      </c>
      <c r="E4641">
        <v>28</v>
      </c>
      <c r="F4641" t="s">
        <v>109</v>
      </c>
      <c r="G4641" t="s">
        <v>110</v>
      </c>
      <c r="H4641" s="5">
        <v>761</v>
      </c>
      <c r="I4641" s="5">
        <v>20627.22</v>
      </c>
      <c r="J4641" t="s">
        <v>115</v>
      </c>
      <c r="K4641" t="s">
        <v>106</v>
      </c>
      <c r="L4641">
        <v>1</v>
      </c>
      <c r="M4641">
        <v>0</v>
      </c>
      <c r="N4641">
        <v>5</v>
      </c>
      <c r="O4641" s="6">
        <v>5</v>
      </c>
      <c r="P4641" t="s">
        <v>106</v>
      </c>
      <c r="Q4641" t="s">
        <v>106</v>
      </c>
      <c r="R4641">
        <f>IF(F4641="Monthly",2,0)
+IF(E4641&lt;=6,2,0)
+IF(N4641&lt;=2,2,0)
+IF(L4641&gt;=4,2,0)
+IF(M4641&gt;=2,1,0)
+IF(H4641&gt;=_xlfn.PERCENTILE.INC($H$2:$H$10001,0.75),1,0)</f>
        <v>0</v>
      </c>
      <c r="S4641" t="str">
        <f>IF(R4641&gt;=7,"High",IF(R4641&gt;=4,"Medium","Low"))</f>
        <v>Low</v>
      </c>
    </row>
    <row r="4642" spans="1:19">
      <c r="A4642" t="s">
        <v>4767</v>
      </c>
      <c r="B4642">
        <v>45</v>
      </c>
      <c r="C4642" t="s">
        <v>101</v>
      </c>
      <c r="D4642" t="s">
        <v>159</v>
      </c>
      <c r="E4642">
        <v>32</v>
      </c>
      <c r="F4642" t="s">
        <v>109</v>
      </c>
      <c r="G4642" t="s">
        <v>110</v>
      </c>
      <c r="H4642" s="5">
        <v>665</v>
      </c>
      <c r="I4642" s="5">
        <v>21449.63</v>
      </c>
      <c r="J4642" t="s">
        <v>115</v>
      </c>
      <c r="K4642" t="s">
        <v>106</v>
      </c>
      <c r="L4642">
        <v>3</v>
      </c>
      <c r="M4642">
        <v>2</v>
      </c>
      <c r="N4642">
        <v>4</v>
      </c>
      <c r="O4642" s="6">
        <v>0</v>
      </c>
      <c r="P4642" t="s">
        <v>107</v>
      </c>
      <c r="Q4642" t="s">
        <v>107</v>
      </c>
      <c r="R4642">
        <f>IF(F4642="Monthly",2,0)
+IF(E4642&lt;=6,2,0)
+IF(N4642&lt;=2,2,0)
+IF(L4642&gt;=4,2,0)
+IF(M4642&gt;=2,1,0)
+IF(H4642&gt;=_xlfn.PERCENTILE.INC($H$2:$H$10001,0.75),1,0)</f>
        <v>1</v>
      </c>
      <c r="S4642" t="str">
        <f>IF(R4642&gt;=7,"High",IF(R4642&gt;=4,"Medium","Low"))</f>
        <v>Low</v>
      </c>
    </row>
    <row r="4643" spans="1:19">
      <c r="A4643" t="s">
        <v>4768</v>
      </c>
      <c r="B4643">
        <v>25</v>
      </c>
      <c r="C4643" t="s">
        <v>112</v>
      </c>
      <c r="D4643" t="s">
        <v>133</v>
      </c>
      <c r="E4643">
        <v>27</v>
      </c>
      <c r="F4643" t="s">
        <v>121</v>
      </c>
      <c r="G4643" t="s">
        <v>104</v>
      </c>
      <c r="H4643" s="5">
        <v>398</v>
      </c>
      <c r="I4643" s="5">
        <v>9446.4599999999991</v>
      </c>
      <c r="J4643" t="s">
        <v>105</v>
      </c>
      <c r="K4643" t="s">
        <v>106</v>
      </c>
      <c r="L4643">
        <v>0</v>
      </c>
      <c r="M4643">
        <v>0</v>
      </c>
      <c r="N4643">
        <v>5</v>
      </c>
      <c r="O4643" s="6">
        <v>10</v>
      </c>
      <c r="P4643" t="s">
        <v>107</v>
      </c>
      <c r="Q4643" t="s">
        <v>107</v>
      </c>
      <c r="R4643">
        <f>IF(F4643="Monthly",2,0)
+IF(E4643&lt;=6,2,0)
+IF(N4643&lt;=2,2,0)
+IF(L4643&gt;=4,2,0)
+IF(M4643&gt;=2,1,0)
+IF(H4643&gt;=_xlfn.PERCENTILE.INC($H$2:$H$10001,0.75),1,0)</f>
        <v>0</v>
      </c>
      <c r="S4643" t="str">
        <f>IF(R4643&gt;=7,"High",IF(R4643&gt;=4,"Medium","Low"))</f>
        <v>Low</v>
      </c>
    </row>
    <row r="4644" spans="1:19">
      <c r="A4644" t="s">
        <v>4769</v>
      </c>
      <c r="B4644">
        <v>37</v>
      </c>
      <c r="C4644" t="s">
        <v>112</v>
      </c>
      <c r="D4644" t="s">
        <v>102</v>
      </c>
      <c r="E4644">
        <v>45</v>
      </c>
      <c r="F4644" t="s">
        <v>121</v>
      </c>
      <c r="G4644" t="s">
        <v>129</v>
      </c>
      <c r="H4644" s="5">
        <v>996</v>
      </c>
      <c r="I4644" s="5">
        <v>45623.49</v>
      </c>
      <c r="J4644" t="s">
        <v>117</v>
      </c>
      <c r="K4644" t="s">
        <v>106</v>
      </c>
      <c r="L4644">
        <v>0</v>
      </c>
      <c r="M4644">
        <v>0</v>
      </c>
      <c r="N4644">
        <v>5</v>
      </c>
      <c r="O4644" s="6">
        <v>0</v>
      </c>
      <c r="P4644" t="s">
        <v>107</v>
      </c>
      <c r="Q4644" t="s">
        <v>107</v>
      </c>
      <c r="R4644">
        <f>IF(F4644="Monthly",2,0)
+IF(E4644&lt;=6,2,0)
+IF(N4644&lt;=2,2,0)
+IF(L4644&gt;=4,2,0)
+IF(M4644&gt;=2,1,0)
+IF(H4644&gt;=_xlfn.PERCENTILE.INC($H$2:$H$10001,0.75),1,0)</f>
        <v>1</v>
      </c>
      <c r="S4644" t="str">
        <f>IF(R4644&gt;=7,"High",IF(R4644&gt;=4,"Medium","Low"))</f>
        <v>Low</v>
      </c>
    </row>
    <row r="4645" spans="1:19">
      <c r="A4645" t="s">
        <v>4770</v>
      </c>
      <c r="B4645">
        <v>32</v>
      </c>
      <c r="C4645" t="s">
        <v>101</v>
      </c>
      <c r="D4645" t="s">
        <v>102</v>
      </c>
      <c r="E4645">
        <v>22</v>
      </c>
      <c r="F4645" t="s">
        <v>103</v>
      </c>
      <c r="G4645" t="s">
        <v>104</v>
      </c>
      <c r="H4645" s="5">
        <v>515</v>
      </c>
      <c r="I4645" s="5">
        <v>11195.81</v>
      </c>
      <c r="J4645" t="s">
        <v>140</v>
      </c>
      <c r="K4645" t="s">
        <v>107</v>
      </c>
      <c r="L4645">
        <v>0</v>
      </c>
      <c r="M4645">
        <v>0</v>
      </c>
      <c r="N4645">
        <v>4</v>
      </c>
      <c r="O4645" s="6">
        <v>0</v>
      </c>
      <c r="P4645" t="s">
        <v>107</v>
      </c>
      <c r="Q4645" t="s">
        <v>107</v>
      </c>
      <c r="R4645">
        <f>IF(F4645="Monthly",2,0)
+IF(E4645&lt;=6,2,0)
+IF(N4645&lt;=2,2,0)
+IF(L4645&gt;=4,2,0)
+IF(M4645&gt;=2,1,0)
+IF(H4645&gt;=_xlfn.PERCENTILE.INC($H$2:$H$10001,0.75),1,0)</f>
        <v>2</v>
      </c>
      <c r="S4645" t="str">
        <f>IF(R4645&gt;=7,"High",IF(R4645&gt;=4,"Medium","Low"))</f>
        <v>Low</v>
      </c>
    </row>
    <row r="4646" spans="1:19">
      <c r="A4646" t="s">
        <v>4771</v>
      </c>
      <c r="B4646">
        <v>37</v>
      </c>
      <c r="C4646" t="s">
        <v>112</v>
      </c>
      <c r="D4646" t="s">
        <v>128</v>
      </c>
      <c r="E4646">
        <v>30</v>
      </c>
      <c r="F4646" t="s">
        <v>103</v>
      </c>
      <c r="G4646" t="s">
        <v>110</v>
      </c>
      <c r="H4646" s="5">
        <v>690</v>
      </c>
      <c r="I4646" s="5">
        <v>20677.740000000002</v>
      </c>
      <c r="J4646" t="s">
        <v>115</v>
      </c>
      <c r="K4646" t="s">
        <v>107</v>
      </c>
      <c r="L4646">
        <v>0</v>
      </c>
      <c r="M4646">
        <v>0</v>
      </c>
      <c r="N4646">
        <v>5</v>
      </c>
      <c r="O4646" s="6">
        <v>0</v>
      </c>
      <c r="P4646" t="s">
        <v>107</v>
      </c>
      <c r="Q4646" t="s">
        <v>106</v>
      </c>
      <c r="R4646">
        <f>IF(F4646="Monthly",2,0)
+IF(E4646&lt;=6,2,0)
+IF(N4646&lt;=2,2,0)
+IF(L4646&gt;=4,2,0)
+IF(M4646&gt;=2,1,0)
+IF(H4646&gt;=_xlfn.PERCENTILE.INC($H$2:$H$10001,0.75),1,0)</f>
        <v>2</v>
      </c>
      <c r="S4646" t="str">
        <f>IF(R4646&gt;=7,"High",IF(R4646&gt;=4,"Medium","Low"))</f>
        <v>Low</v>
      </c>
    </row>
    <row r="4647" spans="1:19">
      <c r="A4647" t="s">
        <v>4772</v>
      </c>
      <c r="B4647">
        <v>40</v>
      </c>
      <c r="C4647" t="s">
        <v>101</v>
      </c>
      <c r="D4647" t="s">
        <v>102</v>
      </c>
      <c r="E4647">
        <v>19</v>
      </c>
      <c r="F4647" t="s">
        <v>103</v>
      </c>
      <c r="G4647" t="s">
        <v>104</v>
      </c>
      <c r="H4647" s="5">
        <v>524</v>
      </c>
      <c r="I4647" s="5">
        <v>10157.61</v>
      </c>
      <c r="J4647" t="s">
        <v>140</v>
      </c>
      <c r="K4647" t="s">
        <v>106</v>
      </c>
      <c r="L4647">
        <v>1</v>
      </c>
      <c r="M4647">
        <v>0</v>
      </c>
      <c r="N4647">
        <v>5</v>
      </c>
      <c r="O4647" s="6">
        <v>0</v>
      </c>
      <c r="P4647" t="s">
        <v>107</v>
      </c>
      <c r="Q4647" t="s">
        <v>106</v>
      </c>
      <c r="R4647">
        <f>IF(F4647="Monthly",2,0)
+IF(E4647&lt;=6,2,0)
+IF(N4647&lt;=2,2,0)
+IF(L4647&gt;=4,2,0)
+IF(M4647&gt;=2,1,0)
+IF(H4647&gt;=_xlfn.PERCENTILE.INC($H$2:$H$10001,0.75),1,0)</f>
        <v>2</v>
      </c>
      <c r="S4647" t="str">
        <f>IF(R4647&gt;=7,"High",IF(R4647&gt;=4,"Medium","Low"))</f>
        <v>Low</v>
      </c>
    </row>
    <row r="4648" spans="1:19">
      <c r="A4648" t="s">
        <v>4773</v>
      </c>
      <c r="B4648">
        <v>35</v>
      </c>
      <c r="C4648" t="s">
        <v>112</v>
      </c>
      <c r="D4648" t="s">
        <v>119</v>
      </c>
      <c r="E4648">
        <v>67</v>
      </c>
      <c r="F4648" t="s">
        <v>121</v>
      </c>
      <c r="G4648" t="s">
        <v>104</v>
      </c>
      <c r="H4648" s="5">
        <v>500</v>
      </c>
      <c r="I4648" s="5">
        <v>32517.14</v>
      </c>
      <c r="J4648" t="s">
        <v>140</v>
      </c>
      <c r="K4648" t="s">
        <v>106</v>
      </c>
      <c r="L4648">
        <v>2</v>
      </c>
      <c r="M4648">
        <v>0</v>
      </c>
      <c r="N4648">
        <v>4</v>
      </c>
      <c r="O4648" s="6">
        <v>0</v>
      </c>
      <c r="P4648" t="s">
        <v>106</v>
      </c>
      <c r="Q4648" t="s">
        <v>107</v>
      </c>
      <c r="R4648">
        <f>IF(F4648="Monthly",2,0)
+IF(E4648&lt;=6,2,0)
+IF(N4648&lt;=2,2,0)
+IF(L4648&gt;=4,2,0)
+IF(M4648&gt;=2,1,0)
+IF(H4648&gt;=_xlfn.PERCENTILE.INC($H$2:$H$10001,0.75),1,0)</f>
        <v>0</v>
      </c>
      <c r="S4648" t="str">
        <f>IF(R4648&gt;=7,"High",IF(R4648&gt;=4,"Medium","Low"))</f>
        <v>Low</v>
      </c>
    </row>
    <row r="4649" spans="1:19">
      <c r="A4649" t="s">
        <v>4774</v>
      </c>
      <c r="B4649">
        <v>58</v>
      </c>
      <c r="C4649" t="s">
        <v>112</v>
      </c>
      <c r="D4649" t="s">
        <v>128</v>
      </c>
      <c r="E4649">
        <v>12</v>
      </c>
      <c r="F4649" t="s">
        <v>109</v>
      </c>
      <c r="G4649" t="s">
        <v>104</v>
      </c>
      <c r="H4649" s="5">
        <v>433</v>
      </c>
      <c r="I4649" s="5">
        <v>5010.29</v>
      </c>
      <c r="J4649" t="s">
        <v>115</v>
      </c>
      <c r="K4649" t="s">
        <v>106</v>
      </c>
      <c r="L4649">
        <v>1</v>
      </c>
      <c r="M4649">
        <v>0</v>
      </c>
      <c r="N4649">
        <v>5</v>
      </c>
      <c r="O4649" s="6">
        <v>5</v>
      </c>
      <c r="P4649" t="s">
        <v>106</v>
      </c>
      <c r="Q4649" t="s">
        <v>107</v>
      </c>
      <c r="R4649">
        <f>IF(F4649="Monthly",2,0)
+IF(E4649&lt;=6,2,0)
+IF(N4649&lt;=2,2,0)
+IF(L4649&gt;=4,2,0)
+IF(M4649&gt;=2,1,0)
+IF(H4649&gt;=_xlfn.PERCENTILE.INC($H$2:$H$10001,0.75),1,0)</f>
        <v>0</v>
      </c>
      <c r="S4649" t="str">
        <f>IF(R4649&gt;=7,"High",IF(R4649&gt;=4,"Medium","Low"))</f>
        <v>Low</v>
      </c>
    </row>
    <row r="4650" spans="1:19">
      <c r="A4650" t="s">
        <v>4775</v>
      </c>
      <c r="B4650">
        <v>35</v>
      </c>
      <c r="C4650" t="s">
        <v>112</v>
      </c>
      <c r="D4650" t="s">
        <v>126</v>
      </c>
      <c r="E4650">
        <v>49</v>
      </c>
      <c r="F4650" t="s">
        <v>103</v>
      </c>
      <c r="G4650" t="s">
        <v>110</v>
      </c>
      <c r="H4650" s="5">
        <v>830</v>
      </c>
      <c r="I4650" s="5">
        <v>41000.629999999997</v>
      </c>
      <c r="J4650" t="s">
        <v>105</v>
      </c>
      <c r="K4650" t="s">
        <v>106</v>
      </c>
      <c r="L4650">
        <v>1</v>
      </c>
      <c r="M4650">
        <v>0</v>
      </c>
      <c r="N4650">
        <v>5</v>
      </c>
      <c r="O4650" s="6">
        <v>0</v>
      </c>
      <c r="P4650" t="s">
        <v>107</v>
      </c>
      <c r="Q4650" t="s">
        <v>107</v>
      </c>
      <c r="R4650">
        <f>IF(F4650="Monthly",2,0)
+IF(E4650&lt;=6,2,0)
+IF(N4650&lt;=2,2,0)
+IF(L4650&gt;=4,2,0)
+IF(M4650&gt;=2,1,0)
+IF(H4650&gt;=_xlfn.PERCENTILE.INC($H$2:$H$10001,0.75),1,0)</f>
        <v>3</v>
      </c>
      <c r="S4650" t="str">
        <f>IF(R4650&gt;=7,"High",IF(R4650&gt;=4,"Medium","Low"))</f>
        <v>Low</v>
      </c>
    </row>
    <row r="4651" spans="1:19">
      <c r="A4651" t="s">
        <v>4776</v>
      </c>
      <c r="B4651">
        <v>32</v>
      </c>
      <c r="C4651" t="s">
        <v>101</v>
      </c>
      <c r="D4651" t="s">
        <v>123</v>
      </c>
      <c r="E4651">
        <v>30</v>
      </c>
      <c r="F4651" t="s">
        <v>109</v>
      </c>
      <c r="G4651" t="s">
        <v>104</v>
      </c>
      <c r="H4651" s="5">
        <v>414</v>
      </c>
      <c r="I4651" s="5">
        <v>12649.91</v>
      </c>
      <c r="J4651" t="s">
        <v>105</v>
      </c>
      <c r="K4651" t="s">
        <v>106</v>
      </c>
      <c r="L4651">
        <v>0</v>
      </c>
      <c r="M4651">
        <v>0</v>
      </c>
      <c r="N4651">
        <v>4</v>
      </c>
      <c r="O4651" s="6">
        <v>0</v>
      </c>
      <c r="P4651" t="s">
        <v>107</v>
      </c>
      <c r="Q4651" t="s">
        <v>107</v>
      </c>
      <c r="R4651">
        <f>IF(F4651="Monthly",2,0)
+IF(E4651&lt;=6,2,0)
+IF(N4651&lt;=2,2,0)
+IF(L4651&gt;=4,2,0)
+IF(M4651&gt;=2,1,0)
+IF(H4651&gt;=_xlfn.PERCENTILE.INC($H$2:$H$10001,0.75),1,0)</f>
        <v>0</v>
      </c>
      <c r="S4651" t="str">
        <f>IF(R4651&gt;=7,"High",IF(R4651&gt;=4,"Medium","Low"))</f>
        <v>Low</v>
      </c>
    </row>
    <row r="4652" spans="1:19">
      <c r="A4652" t="s">
        <v>4777</v>
      </c>
      <c r="B4652">
        <v>29</v>
      </c>
      <c r="C4652" t="s">
        <v>101</v>
      </c>
      <c r="D4652" t="s">
        <v>119</v>
      </c>
      <c r="E4652">
        <v>61</v>
      </c>
      <c r="F4652" t="s">
        <v>103</v>
      </c>
      <c r="G4652" t="s">
        <v>110</v>
      </c>
      <c r="H4652" s="5">
        <v>799</v>
      </c>
      <c r="I4652" s="5">
        <v>49010.29</v>
      </c>
      <c r="J4652" t="s">
        <v>115</v>
      </c>
      <c r="K4652" t="s">
        <v>106</v>
      </c>
      <c r="L4652">
        <v>0</v>
      </c>
      <c r="M4652">
        <v>0</v>
      </c>
      <c r="N4652">
        <v>5</v>
      </c>
      <c r="O4652" s="6">
        <v>0</v>
      </c>
      <c r="P4652" t="s">
        <v>106</v>
      </c>
      <c r="Q4652" t="s">
        <v>107</v>
      </c>
      <c r="R4652">
        <f>IF(F4652="Monthly",2,0)
+IF(E4652&lt;=6,2,0)
+IF(N4652&lt;=2,2,0)
+IF(L4652&gt;=4,2,0)
+IF(M4652&gt;=2,1,0)
+IF(H4652&gt;=_xlfn.PERCENTILE.INC($H$2:$H$10001,0.75),1,0)</f>
        <v>3</v>
      </c>
      <c r="S4652" t="str">
        <f>IF(R4652&gt;=7,"High",IF(R4652&gt;=4,"Medium","Low"))</f>
        <v>Low</v>
      </c>
    </row>
    <row r="4653" spans="1:19">
      <c r="A4653" t="s">
        <v>4778</v>
      </c>
      <c r="B4653">
        <v>33</v>
      </c>
      <c r="C4653" t="s">
        <v>112</v>
      </c>
      <c r="D4653" t="s">
        <v>126</v>
      </c>
      <c r="E4653">
        <v>28</v>
      </c>
      <c r="F4653" t="s">
        <v>109</v>
      </c>
      <c r="G4653" t="s">
        <v>104</v>
      </c>
      <c r="H4653" s="5">
        <v>456</v>
      </c>
      <c r="I4653" s="5">
        <v>13052.89</v>
      </c>
      <c r="J4653" t="s">
        <v>105</v>
      </c>
      <c r="K4653" t="s">
        <v>106</v>
      </c>
      <c r="L4653">
        <v>3</v>
      </c>
      <c r="M4653">
        <v>3</v>
      </c>
      <c r="N4653">
        <v>3</v>
      </c>
      <c r="O4653" s="6">
        <v>0</v>
      </c>
      <c r="P4653" t="s">
        <v>107</v>
      </c>
      <c r="Q4653" t="s">
        <v>106</v>
      </c>
      <c r="R4653">
        <f>IF(F4653="Monthly",2,0)
+IF(E4653&lt;=6,2,0)
+IF(N4653&lt;=2,2,0)
+IF(L4653&gt;=4,2,0)
+IF(M4653&gt;=2,1,0)
+IF(H4653&gt;=_xlfn.PERCENTILE.INC($H$2:$H$10001,0.75),1,0)</f>
        <v>1</v>
      </c>
      <c r="S4653" t="str">
        <f>IF(R4653&gt;=7,"High",IF(R4653&gt;=4,"Medium","Low"))</f>
        <v>Low</v>
      </c>
    </row>
    <row r="4654" spans="1:19">
      <c r="A4654" t="s">
        <v>4779</v>
      </c>
      <c r="B4654">
        <v>27</v>
      </c>
      <c r="C4654" t="s">
        <v>101</v>
      </c>
      <c r="D4654" t="s">
        <v>137</v>
      </c>
      <c r="E4654">
        <v>54</v>
      </c>
      <c r="F4654" t="s">
        <v>121</v>
      </c>
      <c r="G4654" t="s">
        <v>104</v>
      </c>
      <c r="H4654" s="5">
        <v>509</v>
      </c>
      <c r="I4654" s="5">
        <v>23621.49</v>
      </c>
      <c r="J4654" t="s">
        <v>105</v>
      </c>
      <c r="K4654" t="s">
        <v>106</v>
      </c>
      <c r="L4654">
        <v>1</v>
      </c>
      <c r="M4654">
        <v>0</v>
      </c>
      <c r="N4654">
        <v>4</v>
      </c>
      <c r="O4654" s="6">
        <v>15</v>
      </c>
      <c r="P4654" t="s">
        <v>107</v>
      </c>
      <c r="Q4654" t="s">
        <v>107</v>
      </c>
      <c r="R4654">
        <f>IF(F4654="Monthly",2,0)
+IF(E4654&lt;=6,2,0)
+IF(N4654&lt;=2,2,0)
+IF(L4654&gt;=4,2,0)
+IF(M4654&gt;=2,1,0)
+IF(H4654&gt;=_xlfn.PERCENTILE.INC($H$2:$H$10001,0.75),1,0)</f>
        <v>0</v>
      </c>
      <c r="S4654" t="str">
        <f>IF(R4654&gt;=7,"High",IF(R4654&gt;=4,"Medium","Low"))</f>
        <v>Low</v>
      </c>
    </row>
    <row r="4655" spans="1:19">
      <c r="A4655" t="s">
        <v>4780</v>
      </c>
      <c r="B4655">
        <v>36</v>
      </c>
      <c r="C4655" t="s">
        <v>101</v>
      </c>
      <c r="D4655" t="s">
        <v>133</v>
      </c>
      <c r="E4655">
        <v>46</v>
      </c>
      <c r="F4655" t="s">
        <v>103</v>
      </c>
      <c r="G4655" t="s">
        <v>104</v>
      </c>
      <c r="H4655" s="5">
        <v>547</v>
      </c>
      <c r="I4655" s="5">
        <v>25575.27</v>
      </c>
      <c r="J4655" t="s">
        <v>140</v>
      </c>
      <c r="K4655" t="s">
        <v>106</v>
      </c>
      <c r="L4655">
        <v>1</v>
      </c>
      <c r="M4655">
        <v>0</v>
      </c>
      <c r="N4655">
        <v>5</v>
      </c>
      <c r="O4655" s="6">
        <v>0</v>
      </c>
      <c r="P4655" t="s">
        <v>107</v>
      </c>
      <c r="Q4655" t="s">
        <v>107</v>
      </c>
      <c r="R4655">
        <f>IF(F4655="Monthly",2,0)
+IF(E4655&lt;=6,2,0)
+IF(N4655&lt;=2,2,0)
+IF(L4655&gt;=4,2,0)
+IF(M4655&gt;=2,1,0)
+IF(H4655&gt;=_xlfn.PERCENTILE.INC($H$2:$H$10001,0.75),1,0)</f>
        <v>2</v>
      </c>
      <c r="S4655" t="str">
        <f>IF(R4655&gt;=7,"High",IF(R4655&gt;=4,"Medium","Low"))</f>
        <v>Low</v>
      </c>
    </row>
    <row r="4656" spans="1:19">
      <c r="A4656" t="s">
        <v>4781</v>
      </c>
      <c r="B4656">
        <v>31</v>
      </c>
      <c r="C4656" t="s">
        <v>112</v>
      </c>
      <c r="D4656" t="s">
        <v>126</v>
      </c>
      <c r="E4656">
        <v>30</v>
      </c>
      <c r="F4656" t="s">
        <v>109</v>
      </c>
      <c r="G4656" t="s">
        <v>110</v>
      </c>
      <c r="H4656" s="5">
        <v>766</v>
      </c>
      <c r="I4656" s="5">
        <v>21272.76</v>
      </c>
      <c r="J4656" t="s">
        <v>105</v>
      </c>
      <c r="K4656" t="s">
        <v>106</v>
      </c>
      <c r="L4656">
        <v>0</v>
      </c>
      <c r="M4656">
        <v>0</v>
      </c>
      <c r="N4656">
        <v>5</v>
      </c>
      <c r="O4656" s="6">
        <v>5</v>
      </c>
      <c r="P4656" t="s">
        <v>107</v>
      </c>
      <c r="Q4656" t="s">
        <v>107</v>
      </c>
      <c r="R4656">
        <f>IF(F4656="Monthly",2,0)
+IF(E4656&lt;=6,2,0)
+IF(N4656&lt;=2,2,0)
+IF(L4656&gt;=4,2,0)
+IF(M4656&gt;=2,1,0)
+IF(H4656&gt;=_xlfn.PERCENTILE.INC($H$2:$H$10001,0.75),1,0)</f>
        <v>0</v>
      </c>
      <c r="S4656" t="str">
        <f>IF(R4656&gt;=7,"High",IF(R4656&gt;=4,"Medium","Low"))</f>
        <v>Low</v>
      </c>
    </row>
    <row r="4657" spans="1:19">
      <c r="A4657" t="s">
        <v>4782</v>
      </c>
      <c r="B4657">
        <v>49</v>
      </c>
      <c r="C4657" t="s">
        <v>112</v>
      </c>
      <c r="D4657" t="s">
        <v>137</v>
      </c>
      <c r="E4657">
        <v>27</v>
      </c>
      <c r="F4657" t="s">
        <v>103</v>
      </c>
      <c r="G4657" t="s">
        <v>110</v>
      </c>
      <c r="H4657" s="5">
        <v>725</v>
      </c>
      <c r="I4657" s="5">
        <v>20070.060000000001</v>
      </c>
      <c r="J4657" t="s">
        <v>117</v>
      </c>
      <c r="K4657" t="s">
        <v>106</v>
      </c>
      <c r="L4657">
        <v>2</v>
      </c>
      <c r="M4657">
        <v>1</v>
      </c>
      <c r="N4657">
        <v>4</v>
      </c>
      <c r="O4657" s="6">
        <v>0</v>
      </c>
      <c r="P4657" t="s">
        <v>106</v>
      </c>
      <c r="Q4657" t="s">
        <v>107</v>
      </c>
      <c r="R4657">
        <f>IF(F4657="Monthly",2,0)
+IF(E4657&lt;=6,2,0)
+IF(N4657&lt;=2,2,0)
+IF(L4657&gt;=4,2,0)
+IF(M4657&gt;=2,1,0)
+IF(H4657&gt;=_xlfn.PERCENTILE.INC($H$2:$H$10001,0.75),1,0)</f>
        <v>2</v>
      </c>
      <c r="S4657" t="str">
        <f>IF(R4657&gt;=7,"High",IF(R4657&gt;=4,"Medium","Low"))</f>
        <v>Low</v>
      </c>
    </row>
    <row r="4658" spans="1:19">
      <c r="A4658" t="s">
        <v>4783</v>
      </c>
      <c r="B4658">
        <v>48</v>
      </c>
      <c r="C4658" t="s">
        <v>101</v>
      </c>
      <c r="D4658" t="s">
        <v>159</v>
      </c>
      <c r="E4658">
        <v>22</v>
      </c>
      <c r="F4658" t="s">
        <v>103</v>
      </c>
      <c r="G4658" t="s">
        <v>129</v>
      </c>
      <c r="H4658" s="5">
        <v>985</v>
      </c>
      <c r="I4658" s="5">
        <v>21875.52</v>
      </c>
      <c r="J4658" t="s">
        <v>117</v>
      </c>
      <c r="K4658" t="s">
        <v>106</v>
      </c>
      <c r="L4658">
        <v>0</v>
      </c>
      <c r="M4658">
        <v>0</v>
      </c>
      <c r="N4658">
        <v>5</v>
      </c>
      <c r="O4658" s="6">
        <v>0</v>
      </c>
      <c r="P4658" t="s">
        <v>107</v>
      </c>
      <c r="Q4658" t="s">
        <v>107</v>
      </c>
      <c r="R4658">
        <f>IF(F4658="Monthly",2,0)
+IF(E4658&lt;=6,2,0)
+IF(N4658&lt;=2,2,0)
+IF(L4658&gt;=4,2,0)
+IF(M4658&gt;=2,1,0)
+IF(H4658&gt;=_xlfn.PERCENTILE.INC($H$2:$H$10001,0.75),1,0)</f>
        <v>3</v>
      </c>
      <c r="S4658" t="str">
        <f>IF(R4658&gt;=7,"High",IF(R4658&gt;=4,"Medium","Low"))</f>
        <v>Low</v>
      </c>
    </row>
    <row r="4659" spans="1:19">
      <c r="A4659" t="s">
        <v>4784</v>
      </c>
      <c r="B4659">
        <v>41</v>
      </c>
      <c r="C4659" t="s">
        <v>101</v>
      </c>
      <c r="D4659" t="s">
        <v>113</v>
      </c>
      <c r="E4659">
        <v>24</v>
      </c>
      <c r="F4659" t="s">
        <v>103</v>
      </c>
      <c r="G4659" t="s">
        <v>129</v>
      </c>
      <c r="H4659" s="5">
        <v>1076</v>
      </c>
      <c r="I4659" s="5">
        <v>25296.49</v>
      </c>
      <c r="J4659" t="s">
        <v>105</v>
      </c>
      <c r="K4659" t="s">
        <v>106</v>
      </c>
      <c r="L4659">
        <v>0</v>
      </c>
      <c r="M4659">
        <v>0</v>
      </c>
      <c r="N4659">
        <v>5</v>
      </c>
      <c r="O4659" s="6">
        <v>0</v>
      </c>
      <c r="P4659" t="s">
        <v>107</v>
      </c>
      <c r="Q4659" t="s">
        <v>106</v>
      </c>
      <c r="R4659">
        <f>IF(F4659="Monthly",2,0)
+IF(E4659&lt;=6,2,0)
+IF(N4659&lt;=2,2,0)
+IF(L4659&gt;=4,2,0)
+IF(M4659&gt;=2,1,0)
+IF(H4659&gt;=_xlfn.PERCENTILE.INC($H$2:$H$10001,0.75),1,0)</f>
        <v>3</v>
      </c>
      <c r="S4659" t="str">
        <f>IF(R4659&gt;=7,"High",IF(R4659&gt;=4,"Medium","Low"))</f>
        <v>Low</v>
      </c>
    </row>
    <row r="4660" spans="1:19">
      <c r="A4660" t="s">
        <v>4785</v>
      </c>
      <c r="B4660">
        <v>50</v>
      </c>
      <c r="C4660" t="s">
        <v>101</v>
      </c>
      <c r="D4660" t="s">
        <v>137</v>
      </c>
      <c r="E4660">
        <v>66</v>
      </c>
      <c r="F4660" t="s">
        <v>109</v>
      </c>
      <c r="G4660" t="s">
        <v>129</v>
      </c>
      <c r="H4660" s="5">
        <v>949</v>
      </c>
      <c r="I4660" s="5">
        <v>63690.75</v>
      </c>
      <c r="J4660" t="s">
        <v>117</v>
      </c>
      <c r="K4660" t="s">
        <v>106</v>
      </c>
      <c r="L4660">
        <v>0</v>
      </c>
      <c r="M4660">
        <v>0</v>
      </c>
      <c r="N4660">
        <v>4</v>
      </c>
      <c r="O4660" s="6">
        <v>0</v>
      </c>
      <c r="P4660" t="s">
        <v>106</v>
      </c>
      <c r="Q4660" t="s">
        <v>107</v>
      </c>
      <c r="R4660">
        <f>IF(F4660="Monthly",2,0)
+IF(E4660&lt;=6,2,0)
+IF(N4660&lt;=2,2,0)
+IF(L4660&gt;=4,2,0)
+IF(M4660&gt;=2,1,0)
+IF(H4660&gt;=_xlfn.PERCENTILE.INC($H$2:$H$10001,0.75),1,0)</f>
        <v>1</v>
      </c>
      <c r="S4660" t="str">
        <f>IF(R4660&gt;=7,"High",IF(R4660&gt;=4,"Medium","Low"))</f>
        <v>Low</v>
      </c>
    </row>
    <row r="4661" spans="1:19">
      <c r="A4661" t="s">
        <v>4786</v>
      </c>
      <c r="B4661">
        <v>40</v>
      </c>
      <c r="C4661" t="s">
        <v>101</v>
      </c>
      <c r="D4661" t="s">
        <v>119</v>
      </c>
      <c r="E4661">
        <v>9</v>
      </c>
      <c r="F4661" t="s">
        <v>103</v>
      </c>
      <c r="G4661" t="s">
        <v>104</v>
      </c>
      <c r="H4661" s="5">
        <v>470</v>
      </c>
      <c r="I4661" s="5">
        <v>4131.26</v>
      </c>
      <c r="J4661" t="s">
        <v>117</v>
      </c>
      <c r="K4661" t="s">
        <v>106</v>
      </c>
      <c r="L4661">
        <v>6</v>
      </c>
      <c r="M4661">
        <v>2</v>
      </c>
      <c r="N4661">
        <v>3</v>
      </c>
      <c r="O4661" s="6">
        <v>0</v>
      </c>
      <c r="P4661" t="s">
        <v>107</v>
      </c>
      <c r="Q4661" t="s">
        <v>107</v>
      </c>
      <c r="R4661">
        <f>IF(F4661="Monthly",2,0)
+IF(E4661&lt;=6,2,0)
+IF(N4661&lt;=2,2,0)
+IF(L4661&gt;=4,2,0)
+IF(M4661&gt;=2,1,0)
+IF(H4661&gt;=_xlfn.PERCENTILE.INC($H$2:$H$10001,0.75),1,0)</f>
        <v>5</v>
      </c>
      <c r="S4661" t="str">
        <f>IF(R4661&gt;=7,"High",IF(R4661&gt;=4,"Medium","Low"))</f>
        <v>Medium</v>
      </c>
    </row>
    <row r="4662" spans="1:19">
      <c r="A4662" t="s">
        <v>4787</v>
      </c>
      <c r="B4662">
        <v>48</v>
      </c>
      <c r="C4662" t="s">
        <v>101</v>
      </c>
      <c r="D4662" t="s">
        <v>131</v>
      </c>
      <c r="E4662">
        <v>34</v>
      </c>
      <c r="F4662" t="s">
        <v>121</v>
      </c>
      <c r="G4662" t="s">
        <v>129</v>
      </c>
      <c r="H4662" s="5">
        <v>976</v>
      </c>
      <c r="I4662" s="5">
        <v>33128.76</v>
      </c>
      <c r="J4662" t="s">
        <v>117</v>
      </c>
      <c r="K4662" t="s">
        <v>106</v>
      </c>
      <c r="L4662">
        <v>0</v>
      </c>
      <c r="M4662">
        <v>0</v>
      </c>
      <c r="N4662">
        <v>5</v>
      </c>
      <c r="O4662" s="6">
        <v>0</v>
      </c>
      <c r="P4662" t="s">
        <v>106</v>
      </c>
      <c r="Q4662" t="s">
        <v>107</v>
      </c>
      <c r="R4662">
        <f>IF(F4662="Monthly",2,0)
+IF(E4662&lt;=6,2,0)
+IF(N4662&lt;=2,2,0)
+IF(L4662&gt;=4,2,0)
+IF(M4662&gt;=2,1,0)
+IF(H4662&gt;=_xlfn.PERCENTILE.INC($H$2:$H$10001,0.75),1,0)</f>
        <v>1</v>
      </c>
      <c r="S4662" t="str">
        <f>IF(R4662&gt;=7,"High",IF(R4662&gt;=4,"Medium","Low"))</f>
        <v>Low</v>
      </c>
    </row>
    <row r="4663" spans="1:19">
      <c r="A4663" t="s">
        <v>4788</v>
      </c>
      <c r="B4663">
        <v>32</v>
      </c>
      <c r="C4663" t="s">
        <v>112</v>
      </c>
      <c r="D4663" t="s">
        <v>159</v>
      </c>
      <c r="E4663">
        <v>45</v>
      </c>
      <c r="F4663" t="s">
        <v>109</v>
      </c>
      <c r="G4663" t="s">
        <v>110</v>
      </c>
      <c r="H4663" s="5">
        <v>654</v>
      </c>
      <c r="I4663" s="5">
        <v>29130.46</v>
      </c>
      <c r="J4663" t="s">
        <v>140</v>
      </c>
      <c r="K4663" t="s">
        <v>106</v>
      </c>
      <c r="L4663">
        <v>0</v>
      </c>
      <c r="M4663">
        <v>0</v>
      </c>
      <c r="N4663">
        <v>4</v>
      </c>
      <c r="O4663" s="6">
        <v>0</v>
      </c>
      <c r="P4663" t="s">
        <v>107</v>
      </c>
      <c r="Q4663" t="s">
        <v>107</v>
      </c>
      <c r="R4663">
        <f>IF(F4663="Monthly",2,0)
+IF(E4663&lt;=6,2,0)
+IF(N4663&lt;=2,2,0)
+IF(L4663&gt;=4,2,0)
+IF(M4663&gt;=2,1,0)
+IF(H4663&gt;=_xlfn.PERCENTILE.INC($H$2:$H$10001,0.75),1,0)</f>
        <v>0</v>
      </c>
      <c r="S4663" t="str">
        <f>IF(R4663&gt;=7,"High",IF(R4663&gt;=4,"Medium","Low"))</f>
        <v>Low</v>
      </c>
    </row>
    <row r="4664" spans="1:19">
      <c r="A4664" t="s">
        <v>4789</v>
      </c>
      <c r="B4664">
        <v>66</v>
      </c>
      <c r="C4664" t="s">
        <v>101</v>
      </c>
      <c r="D4664" t="s">
        <v>102</v>
      </c>
      <c r="E4664">
        <v>37</v>
      </c>
      <c r="F4664" t="s">
        <v>109</v>
      </c>
      <c r="G4664" t="s">
        <v>110</v>
      </c>
      <c r="H4664" s="5">
        <v>785</v>
      </c>
      <c r="I4664" s="5">
        <v>27396.15</v>
      </c>
      <c r="J4664" t="s">
        <v>105</v>
      </c>
      <c r="K4664" t="s">
        <v>106</v>
      </c>
      <c r="L4664">
        <v>1</v>
      </c>
      <c r="M4664">
        <v>0</v>
      </c>
      <c r="N4664">
        <v>5</v>
      </c>
      <c r="O4664" s="6">
        <v>5</v>
      </c>
      <c r="P4664" t="s">
        <v>106</v>
      </c>
      <c r="Q4664" t="s">
        <v>107</v>
      </c>
      <c r="R4664">
        <f>IF(F4664="Monthly",2,0)
+IF(E4664&lt;=6,2,0)
+IF(N4664&lt;=2,2,0)
+IF(L4664&gt;=4,2,0)
+IF(M4664&gt;=2,1,0)
+IF(H4664&gt;=_xlfn.PERCENTILE.INC($H$2:$H$10001,0.75),1,0)</f>
        <v>0</v>
      </c>
      <c r="S4664" t="str">
        <f>IF(R4664&gt;=7,"High",IF(R4664&gt;=4,"Medium","Low"))</f>
        <v>Low</v>
      </c>
    </row>
    <row r="4665" spans="1:19">
      <c r="A4665" t="s">
        <v>4790</v>
      </c>
      <c r="B4665">
        <v>28</v>
      </c>
      <c r="C4665" t="s">
        <v>112</v>
      </c>
      <c r="D4665" t="s">
        <v>123</v>
      </c>
      <c r="E4665">
        <v>22</v>
      </c>
      <c r="F4665" t="s">
        <v>103</v>
      </c>
      <c r="G4665" t="s">
        <v>104</v>
      </c>
      <c r="H4665" s="5">
        <v>432</v>
      </c>
      <c r="I4665" s="5">
        <v>9434.85</v>
      </c>
      <c r="J4665" t="s">
        <v>105</v>
      </c>
      <c r="K4665" t="s">
        <v>107</v>
      </c>
      <c r="L4665">
        <v>2</v>
      </c>
      <c r="M4665">
        <v>0</v>
      </c>
      <c r="N4665">
        <v>5</v>
      </c>
      <c r="O4665" s="6">
        <v>0</v>
      </c>
      <c r="P4665" t="s">
        <v>107</v>
      </c>
      <c r="Q4665" t="s">
        <v>107</v>
      </c>
      <c r="R4665">
        <f>IF(F4665="Monthly",2,0)
+IF(E4665&lt;=6,2,0)
+IF(N4665&lt;=2,2,0)
+IF(L4665&gt;=4,2,0)
+IF(M4665&gt;=2,1,0)
+IF(H4665&gt;=_xlfn.PERCENTILE.INC($H$2:$H$10001,0.75),1,0)</f>
        <v>2</v>
      </c>
      <c r="S4665" t="str">
        <f>IF(R4665&gt;=7,"High",IF(R4665&gt;=4,"Medium","Low"))</f>
        <v>Low</v>
      </c>
    </row>
    <row r="4666" spans="1:19">
      <c r="A4666" t="s">
        <v>4791</v>
      </c>
      <c r="B4666">
        <v>35</v>
      </c>
      <c r="C4666" t="s">
        <v>112</v>
      </c>
      <c r="D4666" t="s">
        <v>137</v>
      </c>
      <c r="E4666">
        <v>37</v>
      </c>
      <c r="F4666" t="s">
        <v>103</v>
      </c>
      <c r="G4666" t="s">
        <v>104</v>
      </c>
      <c r="H4666" s="5">
        <v>494</v>
      </c>
      <c r="I4666" s="5">
        <v>17894.580000000002</v>
      </c>
      <c r="J4666" t="s">
        <v>140</v>
      </c>
      <c r="K4666" t="s">
        <v>106</v>
      </c>
      <c r="L4666">
        <v>4</v>
      </c>
      <c r="M4666">
        <v>0</v>
      </c>
      <c r="N4666">
        <v>5</v>
      </c>
      <c r="O4666" s="6">
        <v>0</v>
      </c>
      <c r="P4666" t="s">
        <v>107</v>
      </c>
      <c r="Q4666" t="s">
        <v>107</v>
      </c>
      <c r="R4666">
        <f>IF(F4666="Monthly",2,0)
+IF(E4666&lt;=6,2,0)
+IF(N4666&lt;=2,2,0)
+IF(L4666&gt;=4,2,0)
+IF(M4666&gt;=2,1,0)
+IF(H4666&gt;=_xlfn.PERCENTILE.INC($H$2:$H$10001,0.75),1,0)</f>
        <v>4</v>
      </c>
      <c r="S4666" t="str">
        <f>IF(R4666&gt;=7,"High",IF(R4666&gt;=4,"Medium","Low"))</f>
        <v>Medium</v>
      </c>
    </row>
    <row r="4667" spans="1:19">
      <c r="A4667" t="s">
        <v>4792</v>
      </c>
      <c r="B4667">
        <v>40</v>
      </c>
      <c r="C4667" t="s">
        <v>112</v>
      </c>
      <c r="D4667" t="s">
        <v>133</v>
      </c>
      <c r="E4667">
        <v>14</v>
      </c>
      <c r="F4667" t="s">
        <v>103</v>
      </c>
      <c r="G4667" t="s">
        <v>104</v>
      </c>
      <c r="H4667" s="5">
        <v>417</v>
      </c>
      <c r="I4667" s="5">
        <v>5715.78</v>
      </c>
      <c r="J4667" t="s">
        <v>134</v>
      </c>
      <c r="K4667" t="s">
        <v>106</v>
      </c>
      <c r="L4667">
        <v>0</v>
      </c>
      <c r="M4667">
        <v>0</v>
      </c>
      <c r="N4667">
        <v>5</v>
      </c>
      <c r="O4667" s="6">
        <v>0</v>
      </c>
      <c r="P4667" t="s">
        <v>106</v>
      </c>
      <c r="Q4667" t="s">
        <v>106</v>
      </c>
      <c r="R4667">
        <f>IF(F4667="Monthly",2,0)
+IF(E4667&lt;=6,2,0)
+IF(N4667&lt;=2,2,0)
+IF(L4667&gt;=4,2,0)
+IF(M4667&gt;=2,1,0)
+IF(H4667&gt;=_xlfn.PERCENTILE.INC($H$2:$H$10001,0.75),1,0)</f>
        <v>2</v>
      </c>
      <c r="S4667" t="str">
        <f>IF(R4667&gt;=7,"High",IF(R4667&gt;=4,"Medium","Low"))</f>
        <v>Low</v>
      </c>
    </row>
    <row r="4668" spans="1:19">
      <c r="A4668" t="s">
        <v>4793</v>
      </c>
      <c r="B4668">
        <v>29</v>
      </c>
      <c r="C4668" t="s">
        <v>112</v>
      </c>
      <c r="D4668" t="s">
        <v>119</v>
      </c>
      <c r="E4668">
        <v>19</v>
      </c>
      <c r="F4668" t="s">
        <v>109</v>
      </c>
      <c r="G4668" t="s">
        <v>104</v>
      </c>
      <c r="H4668" s="5">
        <v>423</v>
      </c>
      <c r="I4668" s="5">
        <v>7421.28</v>
      </c>
      <c r="J4668" t="s">
        <v>117</v>
      </c>
      <c r="K4668" t="s">
        <v>106</v>
      </c>
      <c r="L4668">
        <v>0</v>
      </c>
      <c r="M4668">
        <v>0</v>
      </c>
      <c r="N4668">
        <v>5</v>
      </c>
      <c r="O4668" s="6">
        <v>5</v>
      </c>
      <c r="P4668" t="s">
        <v>107</v>
      </c>
      <c r="Q4668" t="s">
        <v>107</v>
      </c>
      <c r="R4668">
        <f>IF(F4668="Monthly",2,0)
+IF(E4668&lt;=6,2,0)
+IF(N4668&lt;=2,2,0)
+IF(L4668&gt;=4,2,0)
+IF(M4668&gt;=2,1,0)
+IF(H4668&gt;=_xlfn.PERCENTILE.INC($H$2:$H$10001,0.75),1,0)</f>
        <v>0</v>
      </c>
      <c r="S4668" t="str">
        <f>IF(R4668&gt;=7,"High",IF(R4668&gt;=4,"Medium","Low"))</f>
        <v>Low</v>
      </c>
    </row>
    <row r="4669" spans="1:19">
      <c r="A4669" t="s">
        <v>4794</v>
      </c>
      <c r="B4669">
        <v>50</v>
      </c>
      <c r="C4669" t="s">
        <v>112</v>
      </c>
      <c r="D4669" t="s">
        <v>128</v>
      </c>
      <c r="E4669">
        <v>41</v>
      </c>
      <c r="F4669" t="s">
        <v>109</v>
      </c>
      <c r="G4669" t="s">
        <v>104</v>
      </c>
      <c r="H4669" s="5">
        <v>439</v>
      </c>
      <c r="I4669" s="5">
        <v>17049.34</v>
      </c>
      <c r="J4669" t="s">
        <v>115</v>
      </c>
      <c r="K4669" t="s">
        <v>106</v>
      </c>
      <c r="L4669">
        <v>0</v>
      </c>
      <c r="M4669">
        <v>0</v>
      </c>
      <c r="N4669">
        <v>3</v>
      </c>
      <c r="O4669" s="6">
        <v>5</v>
      </c>
      <c r="P4669" t="s">
        <v>107</v>
      </c>
      <c r="Q4669" t="s">
        <v>107</v>
      </c>
      <c r="R4669">
        <f>IF(F4669="Monthly",2,0)
+IF(E4669&lt;=6,2,0)
+IF(N4669&lt;=2,2,0)
+IF(L4669&gt;=4,2,0)
+IF(M4669&gt;=2,1,0)
+IF(H4669&gt;=_xlfn.PERCENTILE.INC($H$2:$H$10001,0.75),1,0)</f>
        <v>0</v>
      </c>
      <c r="S4669" t="str">
        <f>IF(R4669&gt;=7,"High",IF(R4669&gt;=4,"Medium","Low"))</f>
        <v>Low</v>
      </c>
    </row>
    <row r="4670" spans="1:19">
      <c r="A4670" t="s">
        <v>4795</v>
      </c>
      <c r="B4670">
        <v>38</v>
      </c>
      <c r="C4670" t="s">
        <v>112</v>
      </c>
      <c r="D4670" t="s">
        <v>137</v>
      </c>
      <c r="E4670">
        <v>72</v>
      </c>
      <c r="F4670" t="s">
        <v>121</v>
      </c>
      <c r="G4670" t="s">
        <v>129</v>
      </c>
      <c r="H4670" s="5">
        <v>1017</v>
      </c>
      <c r="I4670" s="5">
        <v>73544.09</v>
      </c>
      <c r="J4670" t="s">
        <v>105</v>
      </c>
      <c r="K4670" t="s">
        <v>106</v>
      </c>
      <c r="L4670">
        <v>0</v>
      </c>
      <c r="M4670">
        <v>0</v>
      </c>
      <c r="N4670">
        <v>4</v>
      </c>
      <c r="O4670" s="6">
        <v>0</v>
      </c>
      <c r="P4670" t="s">
        <v>107</v>
      </c>
      <c r="Q4670" t="s">
        <v>107</v>
      </c>
      <c r="R4670">
        <f>IF(F4670="Monthly",2,0)
+IF(E4670&lt;=6,2,0)
+IF(N4670&lt;=2,2,0)
+IF(L4670&gt;=4,2,0)
+IF(M4670&gt;=2,1,0)
+IF(H4670&gt;=_xlfn.PERCENTILE.INC($H$2:$H$10001,0.75),1,0)</f>
        <v>1</v>
      </c>
      <c r="S4670" t="str">
        <f>IF(R4670&gt;=7,"High",IF(R4670&gt;=4,"Medium","Low"))</f>
        <v>Low</v>
      </c>
    </row>
    <row r="4671" spans="1:19">
      <c r="A4671" t="s">
        <v>4796</v>
      </c>
      <c r="B4671">
        <v>45</v>
      </c>
      <c r="C4671" t="s">
        <v>112</v>
      </c>
      <c r="D4671" t="s">
        <v>102</v>
      </c>
      <c r="E4671">
        <v>48</v>
      </c>
      <c r="F4671" t="s">
        <v>103</v>
      </c>
      <c r="G4671" t="s">
        <v>110</v>
      </c>
      <c r="H4671" s="5">
        <v>786</v>
      </c>
      <c r="I4671" s="5">
        <v>37320.33</v>
      </c>
      <c r="J4671" t="s">
        <v>115</v>
      </c>
      <c r="K4671" t="s">
        <v>106</v>
      </c>
      <c r="L4671">
        <v>2</v>
      </c>
      <c r="M4671">
        <v>0</v>
      </c>
      <c r="N4671">
        <v>5</v>
      </c>
      <c r="O4671" s="6">
        <v>0</v>
      </c>
      <c r="P4671" t="s">
        <v>107</v>
      </c>
      <c r="Q4671" t="s">
        <v>107</v>
      </c>
      <c r="R4671">
        <f>IF(F4671="Monthly",2,0)
+IF(E4671&lt;=6,2,0)
+IF(N4671&lt;=2,2,0)
+IF(L4671&gt;=4,2,0)
+IF(M4671&gt;=2,1,0)
+IF(H4671&gt;=_xlfn.PERCENTILE.INC($H$2:$H$10001,0.75),1,0)</f>
        <v>2</v>
      </c>
      <c r="S4671" t="str">
        <f>IF(R4671&gt;=7,"High",IF(R4671&gt;=4,"Medium","Low"))</f>
        <v>Low</v>
      </c>
    </row>
    <row r="4672" spans="1:19">
      <c r="A4672" t="s">
        <v>4797</v>
      </c>
      <c r="B4672">
        <v>48</v>
      </c>
      <c r="C4672" t="s">
        <v>101</v>
      </c>
      <c r="D4672" t="s">
        <v>123</v>
      </c>
      <c r="E4672">
        <v>13</v>
      </c>
      <c r="F4672" t="s">
        <v>103</v>
      </c>
      <c r="G4672" t="s">
        <v>104</v>
      </c>
      <c r="H4672" s="5">
        <v>438</v>
      </c>
      <c r="I4672" s="5">
        <v>5760.42</v>
      </c>
      <c r="J4672" t="s">
        <v>134</v>
      </c>
      <c r="K4672" t="s">
        <v>107</v>
      </c>
      <c r="L4672">
        <v>0</v>
      </c>
      <c r="M4672">
        <v>0</v>
      </c>
      <c r="N4672">
        <v>3</v>
      </c>
      <c r="O4672" s="6">
        <v>0</v>
      </c>
      <c r="P4672" t="s">
        <v>107</v>
      </c>
      <c r="Q4672" t="s">
        <v>107</v>
      </c>
      <c r="R4672">
        <f>IF(F4672="Monthly",2,0)
+IF(E4672&lt;=6,2,0)
+IF(N4672&lt;=2,2,0)
+IF(L4672&gt;=4,2,0)
+IF(M4672&gt;=2,1,0)
+IF(H4672&gt;=_xlfn.PERCENTILE.INC($H$2:$H$10001,0.75),1,0)</f>
        <v>2</v>
      </c>
      <c r="S4672" t="str">
        <f>IF(R4672&gt;=7,"High",IF(R4672&gt;=4,"Medium","Low"))</f>
        <v>Low</v>
      </c>
    </row>
    <row r="4673" spans="1:19">
      <c r="A4673" t="s">
        <v>4798</v>
      </c>
      <c r="B4673">
        <v>31</v>
      </c>
      <c r="C4673" t="s">
        <v>112</v>
      </c>
      <c r="D4673" t="s">
        <v>126</v>
      </c>
      <c r="E4673">
        <v>63</v>
      </c>
      <c r="F4673" t="s">
        <v>103</v>
      </c>
      <c r="G4673" t="s">
        <v>110</v>
      </c>
      <c r="H4673" s="5">
        <v>727</v>
      </c>
      <c r="I4673" s="5">
        <v>44838.400000000001</v>
      </c>
      <c r="J4673" t="s">
        <v>134</v>
      </c>
      <c r="K4673" t="s">
        <v>106</v>
      </c>
      <c r="L4673">
        <v>2</v>
      </c>
      <c r="M4673">
        <v>1</v>
      </c>
      <c r="N4673">
        <v>5</v>
      </c>
      <c r="O4673" s="6">
        <v>0</v>
      </c>
      <c r="P4673" t="s">
        <v>106</v>
      </c>
      <c r="Q4673" t="s">
        <v>107</v>
      </c>
      <c r="R4673">
        <f>IF(F4673="Monthly",2,0)
+IF(E4673&lt;=6,2,0)
+IF(N4673&lt;=2,2,0)
+IF(L4673&gt;=4,2,0)
+IF(M4673&gt;=2,1,0)
+IF(H4673&gt;=_xlfn.PERCENTILE.INC($H$2:$H$10001,0.75),1,0)</f>
        <v>2</v>
      </c>
      <c r="S4673" t="str">
        <f>IF(R4673&gt;=7,"High",IF(R4673&gt;=4,"Medium","Low"))</f>
        <v>Low</v>
      </c>
    </row>
    <row r="4674" spans="1:19">
      <c r="A4674" t="s">
        <v>4799</v>
      </c>
      <c r="B4674">
        <v>35</v>
      </c>
      <c r="C4674" t="s">
        <v>101</v>
      </c>
      <c r="D4674" t="s">
        <v>128</v>
      </c>
      <c r="E4674">
        <v>69</v>
      </c>
      <c r="F4674" t="s">
        <v>109</v>
      </c>
      <c r="G4674" t="s">
        <v>110</v>
      </c>
      <c r="H4674" s="5">
        <v>683</v>
      </c>
      <c r="I4674" s="5">
        <v>47036.15</v>
      </c>
      <c r="J4674" t="s">
        <v>115</v>
      </c>
      <c r="K4674" t="s">
        <v>106</v>
      </c>
      <c r="L4674">
        <v>1</v>
      </c>
      <c r="M4674">
        <v>0</v>
      </c>
      <c r="N4674">
        <v>5</v>
      </c>
      <c r="O4674" s="6">
        <v>0</v>
      </c>
      <c r="P4674" t="s">
        <v>107</v>
      </c>
      <c r="Q4674" t="s">
        <v>107</v>
      </c>
      <c r="R4674">
        <f>IF(F4674="Monthly",2,0)
+IF(E4674&lt;=6,2,0)
+IF(N4674&lt;=2,2,0)
+IF(L4674&gt;=4,2,0)
+IF(M4674&gt;=2,1,0)
+IF(H4674&gt;=_xlfn.PERCENTILE.INC($H$2:$H$10001,0.75),1,0)</f>
        <v>0</v>
      </c>
      <c r="S4674" t="str">
        <f>IF(R4674&gt;=7,"High",IF(R4674&gt;=4,"Medium","Low"))</f>
        <v>Low</v>
      </c>
    </row>
    <row r="4675" spans="1:19">
      <c r="A4675" t="s">
        <v>4800</v>
      </c>
      <c r="B4675">
        <v>24</v>
      </c>
      <c r="C4675" t="s">
        <v>101</v>
      </c>
      <c r="D4675" t="s">
        <v>113</v>
      </c>
      <c r="E4675">
        <v>22</v>
      </c>
      <c r="F4675" t="s">
        <v>103</v>
      </c>
      <c r="G4675" t="s">
        <v>110</v>
      </c>
      <c r="H4675" s="5">
        <v>641</v>
      </c>
      <c r="I4675" s="5">
        <v>14025.72</v>
      </c>
      <c r="J4675" t="s">
        <v>117</v>
      </c>
      <c r="K4675" t="s">
        <v>106</v>
      </c>
      <c r="L4675">
        <v>1</v>
      </c>
      <c r="M4675">
        <v>0</v>
      </c>
      <c r="N4675">
        <v>5</v>
      </c>
      <c r="O4675" s="6">
        <v>0</v>
      </c>
      <c r="P4675" t="s">
        <v>106</v>
      </c>
      <c r="Q4675" t="s">
        <v>106</v>
      </c>
      <c r="R4675">
        <f>IF(F4675="Monthly",2,0)
+IF(E4675&lt;=6,2,0)
+IF(N4675&lt;=2,2,0)
+IF(L4675&gt;=4,2,0)
+IF(M4675&gt;=2,1,0)
+IF(H4675&gt;=_xlfn.PERCENTILE.INC($H$2:$H$10001,0.75),1,0)</f>
        <v>2</v>
      </c>
      <c r="S4675" t="str">
        <f>IF(R4675&gt;=7,"High",IF(R4675&gt;=4,"Medium","Low"))</f>
        <v>Low</v>
      </c>
    </row>
    <row r="4676" spans="1:19">
      <c r="A4676" t="s">
        <v>4801</v>
      </c>
      <c r="B4676">
        <v>40</v>
      </c>
      <c r="C4676" t="s">
        <v>112</v>
      </c>
      <c r="D4676" t="s">
        <v>128</v>
      </c>
      <c r="E4676">
        <v>67</v>
      </c>
      <c r="F4676" t="s">
        <v>109</v>
      </c>
      <c r="G4676" t="s">
        <v>104</v>
      </c>
      <c r="H4676" s="5">
        <v>401</v>
      </c>
      <c r="I4676" s="5">
        <v>26868.85</v>
      </c>
      <c r="J4676" t="s">
        <v>134</v>
      </c>
      <c r="K4676" t="s">
        <v>106</v>
      </c>
      <c r="L4676">
        <v>2</v>
      </c>
      <c r="M4676">
        <v>0</v>
      </c>
      <c r="N4676">
        <v>4</v>
      </c>
      <c r="O4676" s="6">
        <v>0</v>
      </c>
      <c r="P4676" t="s">
        <v>107</v>
      </c>
      <c r="Q4676" t="s">
        <v>107</v>
      </c>
      <c r="R4676">
        <f>IF(F4676="Monthly",2,0)
+IF(E4676&lt;=6,2,0)
+IF(N4676&lt;=2,2,0)
+IF(L4676&gt;=4,2,0)
+IF(M4676&gt;=2,1,0)
+IF(H4676&gt;=_xlfn.PERCENTILE.INC($H$2:$H$10001,0.75),1,0)</f>
        <v>0</v>
      </c>
      <c r="S4676" t="str">
        <f>IF(R4676&gt;=7,"High",IF(R4676&gt;=4,"Medium","Low"))</f>
        <v>Low</v>
      </c>
    </row>
    <row r="4677" spans="1:19">
      <c r="A4677" t="s">
        <v>4802</v>
      </c>
      <c r="B4677">
        <v>36</v>
      </c>
      <c r="C4677" t="s">
        <v>112</v>
      </c>
      <c r="D4677" t="s">
        <v>131</v>
      </c>
      <c r="E4677">
        <v>40</v>
      </c>
      <c r="F4677" t="s">
        <v>121</v>
      </c>
      <c r="G4677" t="s">
        <v>104</v>
      </c>
      <c r="H4677" s="5">
        <v>557</v>
      </c>
      <c r="I4677" s="5">
        <v>18566.87</v>
      </c>
      <c r="J4677" t="s">
        <v>117</v>
      </c>
      <c r="K4677" t="s">
        <v>107</v>
      </c>
      <c r="L4677">
        <v>1</v>
      </c>
      <c r="M4677">
        <v>0</v>
      </c>
      <c r="N4677">
        <v>5</v>
      </c>
      <c r="O4677" s="6">
        <v>15</v>
      </c>
      <c r="P4677" t="s">
        <v>106</v>
      </c>
      <c r="Q4677" t="s">
        <v>106</v>
      </c>
      <c r="R4677">
        <f>IF(F4677="Monthly",2,0)
+IF(E4677&lt;=6,2,0)
+IF(N4677&lt;=2,2,0)
+IF(L4677&gt;=4,2,0)
+IF(M4677&gt;=2,1,0)
+IF(H4677&gt;=_xlfn.PERCENTILE.INC($H$2:$H$10001,0.75),1,0)</f>
        <v>0</v>
      </c>
      <c r="S4677" t="str">
        <f>IF(R4677&gt;=7,"High",IF(R4677&gt;=4,"Medium","Low"))</f>
        <v>Low</v>
      </c>
    </row>
    <row r="4678" spans="1:19">
      <c r="A4678" t="s">
        <v>4803</v>
      </c>
      <c r="B4678">
        <v>39</v>
      </c>
      <c r="C4678" t="s">
        <v>101</v>
      </c>
      <c r="D4678" t="s">
        <v>123</v>
      </c>
      <c r="E4678">
        <v>14</v>
      </c>
      <c r="F4678" t="s">
        <v>103</v>
      </c>
      <c r="G4678" t="s">
        <v>129</v>
      </c>
      <c r="H4678" s="5">
        <v>1066</v>
      </c>
      <c r="I4678" s="5">
        <v>15169.16</v>
      </c>
      <c r="J4678" t="s">
        <v>105</v>
      </c>
      <c r="K4678" t="s">
        <v>106</v>
      </c>
      <c r="L4678">
        <v>5</v>
      </c>
      <c r="M4678">
        <v>3</v>
      </c>
      <c r="N4678">
        <v>3</v>
      </c>
      <c r="O4678" s="6">
        <v>0</v>
      </c>
      <c r="P4678" t="s">
        <v>107</v>
      </c>
      <c r="Q4678" t="s">
        <v>106</v>
      </c>
      <c r="R4678">
        <f>IF(F4678="Monthly",2,0)
+IF(E4678&lt;=6,2,0)
+IF(N4678&lt;=2,2,0)
+IF(L4678&gt;=4,2,0)
+IF(M4678&gt;=2,1,0)
+IF(H4678&gt;=_xlfn.PERCENTILE.INC($H$2:$H$10001,0.75),1,0)</f>
        <v>6</v>
      </c>
      <c r="S4678" t="str">
        <f>IF(R4678&gt;=7,"High",IF(R4678&gt;=4,"Medium","Low"))</f>
        <v>Medium</v>
      </c>
    </row>
    <row r="4679" spans="1:19">
      <c r="A4679" t="s">
        <v>4804</v>
      </c>
      <c r="B4679">
        <v>26</v>
      </c>
      <c r="C4679" t="s">
        <v>112</v>
      </c>
      <c r="D4679" t="s">
        <v>102</v>
      </c>
      <c r="E4679">
        <v>53</v>
      </c>
      <c r="F4679" t="s">
        <v>103</v>
      </c>
      <c r="G4679" t="s">
        <v>110</v>
      </c>
      <c r="H4679" s="5">
        <v>811</v>
      </c>
      <c r="I4679" s="5">
        <v>42370.559999999998</v>
      </c>
      <c r="J4679" t="s">
        <v>115</v>
      </c>
      <c r="K4679" t="s">
        <v>106</v>
      </c>
      <c r="L4679">
        <v>3</v>
      </c>
      <c r="M4679">
        <v>1</v>
      </c>
      <c r="N4679">
        <v>4</v>
      </c>
      <c r="O4679" s="6">
        <v>0</v>
      </c>
      <c r="P4679" t="s">
        <v>106</v>
      </c>
      <c r="Q4679" t="s">
        <v>107</v>
      </c>
      <c r="R4679">
        <f>IF(F4679="Monthly",2,0)
+IF(E4679&lt;=6,2,0)
+IF(N4679&lt;=2,2,0)
+IF(L4679&gt;=4,2,0)
+IF(M4679&gt;=2,1,0)
+IF(H4679&gt;=_xlfn.PERCENTILE.INC($H$2:$H$10001,0.75),1,0)</f>
        <v>3</v>
      </c>
      <c r="S4679" t="str">
        <f>IF(R4679&gt;=7,"High",IF(R4679&gt;=4,"Medium","Low"))</f>
        <v>Low</v>
      </c>
    </row>
    <row r="4680" spans="1:19">
      <c r="A4680" t="s">
        <v>4805</v>
      </c>
      <c r="B4680">
        <v>35</v>
      </c>
      <c r="C4680" t="s">
        <v>112</v>
      </c>
      <c r="D4680" t="s">
        <v>131</v>
      </c>
      <c r="E4680">
        <v>20</v>
      </c>
      <c r="F4680" t="s">
        <v>103</v>
      </c>
      <c r="G4680" t="s">
        <v>110</v>
      </c>
      <c r="H4680" s="5">
        <v>786</v>
      </c>
      <c r="I4680" s="5">
        <v>15908.42</v>
      </c>
      <c r="J4680" t="s">
        <v>140</v>
      </c>
      <c r="K4680" t="s">
        <v>106</v>
      </c>
      <c r="L4680">
        <v>0</v>
      </c>
      <c r="M4680">
        <v>0</v>
      </c>
      <c r="N4680">
        <v>5</v>
      </c>
      <c r="O4680" s="6">
        <v>0</v>
      </c>
      <c r="P4680" t="s">
        <v>107</v>
      </c>
      <c r="Q4680" t="s">
        <v>106</v>
      </c>
      <c r="R4680">
        <f>IF(F4680="Monthly",2,0)
+IF(E4680&lt;=6,2,0)
+IF(N4680&lt;=2,2,0)
+IF(L4680&gt;=4,2,0)
+IF(M4680&gt;=2,1,0)
+IF(H4680&gt;=_xlfn.PERCENTILE.INC($H$2:$H$10001,0.75),1,0)</f>
        <v>2</v>
      </c>
      <c r="S4680" t="str">
        <f>IF(R4680&gt;=7,"High",IF(R4680&gt;=4,"Medium","Low"))</f>
        <v>Low</v>
      </c>
    </row>
    <row r="4681" spans="1:19">
      <c r="A4681" t="s">
        <v>4806</v>
      </c>
      <c r="B4681">
        <v>20</v>
      </c>
      <c r="C4681" t="s">
        <v>112</v>
      </c>
      <c r="D4681" t="s">
        <v>133</v>
      </c>
      <c r="E4681">
        <v>25</v>
      </c>
      <c r="F4681" t="s">
        <v>103</v>
      </c>
      <c r="G4681" t="s">
        <v>104</v>
      </c>
      <c r="H4681" s="5">
        <v>541</v>
      </c>
      <c r="I4681" s="5">
        <v>13625.96</v>
      </c>
      <c r="J4681" t="s">
        <v>115</v>
      </c>
      <c r="K4681" t="s">
        <v>107</v>
      </c>
      <c r="L4681">
        <v>1</v>
      </c>
      <c r="M4681">
        <v>0</v>
      </c>
      <c r="N4681">
        <v>5</v>
      </c>
      <c r="O4681" s="6">
        <v>0</v>
      </c>
      <c r="P4681" t="s">
        <v>107</v>
      </c>
      <c r="Q4681" t="s">
        <v>107</v>
      </c>
      <c r="R4681">
        <f>IF(F4681="Monthly",2,0)
+IF(E4681&lt;=6,2,0)
+IF(N4681&lt;=2,2,0)
+IF(L4681&gt;=4,2,0)
+IF(M4681&gt;=2,1,0)
+IF(H4681&gt;=_xlfn.PERCENTILE.INC($H$2:$H$10001,0.75),1,0)</f>
        <v>2</v>
      </c>
      <c r="S4681" t="str">
        <f>IF(R4681&gt;=7,"High",IF(R4681&gt;=4,"Medium","Low"))</f>
        <v>Low</v>
      </c>
    </row>
    <row r="4682" spans="1:19">
      <c r="A4682" t="s">
        <v>4807</v>
      </c>
      <c r="B4682">
        <v>44</v>
      </c>
      <c r="C4682" t="s">
        <v>112</v>
      </c>
      <c r="D4682" t="s">
        <v>159</v>
      </c>
      <c r="E4682">
        <v>34</v>
      </c>
      <c r="F4682" t="s">
        <v>121</v>
      </c>
      <c r="G4682" t="s">
        <v>104</v>
      </c>
      <c r="H4682" s="5">
        <v>489</v>
      </c>
      <c r="I4682" s="5">
        <v>16177.3</v>
      </c>
      <c r="J4682" t="s">
        <v>134</v>
      </c>
      <c r="K4682" t="s">
        <v>106</v>
      </c>
      <c r="L4682">
        <v>1</v>
      </c>
      <c r="M4682">
        <v>0</v>
      </c>
      <c r="N4682">
        <v>5</v>
      </c>
      <c r="O4682" s="6">
        <v>0</v>
      </c>
      <c r="P4682" t="s">
        <v>107</v>
      </c>
      <c r="Q4682" t="s">
        <v>107</v>
      </c>
      <c r="R4682">
        <f>IF(F4682="Monthly",2,0)
+IF(E4682&lt;=6,2,0)
+IF(N4682&lt;=2,2,0)
+IF(L4682&gt;=4,2,0)
+IF(M4682&gt;=2,1,0)
+IF(H4682&gt;=_xlfn.PERCENTILE.INC($H$2:$H$10001,0.75),1,0)</f>
        <v>0</v>
      </c>
      <c r="S4682" t="str">
        <f>IF(R4682&gt;=7,"High",IF(R4682&gt;=4,"Medium","Low"))</f>
        <v>Low</v>
      </c>
    </row>
    <row r="4683" spans="1:19">
      <c r="A4683" t="s">
        <v>4808</v>
      </c>
      <c r="B4683">
        <v>47</v>
      </c>
      <c r="C4683" t="s">
        <v>101</v>
      </c>
      <c r="D4683" t="s">
        <v>137</v>
      </c>
      <c r="E4683">
        <v>57</v>
      </c>
      <c r="F4683" t="s">
        <v>103</v>
      </c>
      <c r="G4683" t="s">
        <v>129</v>
      </c>
      <c r="H4683" s="5">
        <v>994</v>
      </c>
      <c r="I4683" s="5">
        <v>58024.26</v>
      </c>
      <c r="J4683" t="s">
        <v>105</v>
      </c>
      <c r="K4683" t="s">
        <v>106</v>
      </c>
      <c r="L4683">
        <v>0</v>
      </c>
      <c r="M4683">
        <v>0</v>
      </c>
      <c r="N4683">
        <v>4</v>
      </c>
      <c r="O4683" s="6">
        <v>0</v>
      </c>
      <c r="P4683" t="s">
        <v>107</v>
      </c>
      <c r="Q4683" t="s">
        <v>107</v>
      </c>
      <c r="R4683">
        <f>IF(F4683="Monthly",2,0)
+IF(E4683&lt;=6,2,0)
+IF(N4683&lt;=2,2,0)
+IF(L4683&gt;=4,2,0)
+IF(M4683&gt;=2,1,0)
+IF(H4683&gt;=_xlfn.PERCENTILE.INC($H$2:$H$10001,0.75),1,0)</f>
        <v>3</v>
      </c>
      <c r="S4683" t="str">
        <f>IF(R4683&gt;=7,"High",IF(R4683&gt;=4,"Medium","Low"))</f>
        <v>Low</v>
      </c>
    </row>
    <row r="4684" spans="1:19">
      <c r="A4684" t="s">
        <v>4809</v>
      </c>
      <c r="B4684">
        <v>19</v>
      </c>
      <c r="C4684" t="s">
        <v>101</v>
      </c>
      <c r="D4684" t="s">
        <v>119</v>
      </c>
      <c r="E4684">
        <v>37</v>
      </c>
      <c r="F4684" t="s">
        <v>109</v>
      </c>
      <c r="G4684" t="s">
        <v>129</v>
      </c>
      <c r="H4684" s="5">
        <v>1086</v>
      </c>
      <c r="I4684" s="5">
        <v>41293.82</v>
      </c>
      <c r="J4684" t="s">
        <v>117</v>
      </c>
      <c r="K4684" t="s">
        <v>106</v>
      </c>
      <c r="L4684">
        <v>0</v>
      </c>
      <c r="M4684">
        <v>0</v>
      </c>
      <c r="N4684">
        <v>3</v>
      </c>
      <c r="O4684" s="6">
        <v>0</v>
      </c>
      <c r="P4684" t="s">
        <v>107</v>
      </c>
      <c r="Q4684" t="s">
        <v>107</v>
      </c>
      <c r="R4684">
        <f>IF(F4684="Monthly",2,0)
+IF(E4684&lt;=6,2,0)
+IF(N4684&lt;=2,2,0)
+IF(L4684&gt;=4,2,0)
+IF(M4684&gt;=2,1,0)
+IF(H4684&gt;=_xlfn.PERCENTILE.INC($H$2:$H$10001,0.75),1,0)</f>
        <v>1</v>
      </c>
      <c r="S4684" t="str">
        <f>IF(R4684&gt;=7,"High",IF(R4684&gt;=4,"Medium","Low"))</f>
        <v>Low</v>
      </c>
    </row>
    <row r="4685" spans="1:19">
      <c r="A4685" t="s">
        <v>4810</v>
      </c>
      <c r="B4685">
        <v>36</v>
      </c>
      <c r="C4685" t="s">
        <v>112</v>
      </c>
      <c r="D4685" t="s">
        <v>137</v>
      </c>
      <c r="E4685">
        <v>57</v>
      </c>
      <c r="F4685" t="s">
        <v>109</v>
      </c>
      <c r="G4685" t="s">
        <v>104</v>
      </c>
      <c r="H4685" s="5">
        <v>549</v>
      </c>
      <c r="I4685" s="5">
        <v>28404.74</v>
      </c>
      <c r="J4685" t="s">
        <v>105</v>
      </c>
      <c r="K4685" t="s">
        <v>106</v>
      </c>
      <c r="L4685">
        <v>1</v>
      </c>
      <c r="M4685">
        <v>0</v>
      </c>
      <c r="N4685">
        <v>5</v>
      </c>
      <c r="O4685" s="6">
        <v>10</v>
      </c>
      <c r="P4685" t="s">
        <v>107</v>
      </c>
      <c r="Q4685" t="s">
        <v>106</v>
      </c>
      <c r="R4685">
        <f>IF(F4685="Monthly",2,0)
+IF(E4685&lt;=6,2,0)
+IF(N4685&lt;=2,2,0)
+IF(L4685&gt;=4,2,0)
+IF(M4685&gt;=2,1,0)
+IF(H4685&gt;=_xlfn.PERCENTILE.INC($H$2:$H$10001,0.75),1,0)</f>
        <v>0</v>
      </c>
      <c r="S4685" t="str">
        <f>IF(R4685&gt;=7,"High",IF(R4685&gt;=4,"Medium","Low"))</f>
        <v>Low</v>
      </c>
    </row>
    <row r="4686" spans="1:19">
      <c r="A4686" t="s">
        <v>4811</v>
      </c>
      <c r="B4686">
        <v>28</v>
      </c>
      <c r="C4686" t="s">
        <v>101</v>
      </c>
      <c r="D4686" t="s">
        <v>137</v>
      </c>
      <c r="E4686">
        <v>41</v>
      </c>
      <c r="F4686" t="s">
        <v>103</v>
      </c>
      <c r="G4686" t="s">
        <v>110</v>
      </c>
      <c r="H4686" s="5">
        <v>763</v>
      </c>
      <c r="I4686" s="5">
        <v>31678.67</v>
      </c>
      <c r="J4686" t="s">
        <v>117</v>
      </c>
      <c r="K4686" t="s">
        <v>106</v>
      </c>
      <c r="L4686">
        <v>2</v>
      </c>
      <c r="M4686">
        <v>0</v>
      </c>
      <c r="N4686">
        <v>4</v>
      </c>
      <c r="O4686" s="6">
        <v>0</v>
      </c>
      <c r="P4686" t="s">
        <v>107</v>
      </c>
      <c r="Q4686" t="s">
        <v>107</v>
      </c>
      <c r="R4686">
        <f>IF(F4686="Monthly",2,0)
+IF(E4686&lt;=6,2,0)
+IF(N4686&lt;=2,2,0)
+IF(L4686&gt;=4,2,0)
+IF(M4686&gt;=2,1,0)
+IF(H4686&gt;=_xlfn.PERCENTILE.INC($H$2:$H$10001,0.75),1,0)</f>
        <v>2</v>
      </c>
      <c r="S4686" t="str">
        <f>IF(R4686&gt;=7,"High",IF(R4686&gt;=4,"Medium","Low"))</f>
        <v>Low</v>
      </c>
    </row>
    <row r="4687" spans="1:19">
      <c r="A4687" t="s">
        <v>4812</v>
      </c>
      <c r="B4687">
        <v>37</v>
      </c>
      <c r="C4687" t="s">
        <v>101</v>
      </c>
      <c r="D4687" t="s">
        <v>131</v>
      </c>
      <c r="E4687">
        <v>56</v>
      </c>
      <c r="F4687" t="s">
        <v>103</v>
      </c>
      <c r="G4687" t="s">
        <v>104</v>
      </c>
      <c r="H4687" s="5">
        <v>548</v>
      </c>
      <c r="I4687" s="5">
        <v>30435.53</v>
      </c>
      <c r="J4687" t="s">
        <v>105</v>
      </c>
      <c r="K4687" t="s">
        <v>107</v>
      </c>
      <c r="L4687">
        <v>2</v>
      </c>
      <c r="M4687">
        <v>0</v>
      </c>
      <c r="N4687">
        <v>4</v>
      </c>
      <c r="O4687" s="6">
        <v>0</v>
      </c>
      <c r="P4687" t="s">
        <v>107</v>
      </c>
      <c r="Q4687" t="s">
        <v>107</v>
      </c>
      <c r="R4687">
        <f>IF(F4687="Monthly",2,0)
+IF(E4687&lt;=6,2,0)
+IF(N4687&lt;=2,2,0)
+IF(L4687&gt;=4,2,0)
+IF(M4687&gt;=2,1,0)
+IF(H4687&gt;=_xlfn.PERCENTILE.INC($H$2:$H$10001,0.75),1,0)</f>
        <v>2</v>
      </c>
      <c r="S4687" t="str">
        <f>IF(R4687&gt;=7,"High",IF(R4687&gt;=4,"Medium","Low"))</f>
        <v>Low</v>
      </c>
    </row>
    <row r="4688" spans="1:19">
      <c r="A4688" t="s">
        <v>4813</v>
      </c>
      <c r="B4688">
        <v>18</v>
      </c>
      <c r="C4688" t="s">
        <v>112</v>
      </c>
      <c r="D4688" t="s">
        <v>102</v>
      </c>
      <c r="E4688">
        <v>27</v>
      </c>
      <c r="F4688" t="s">
        <v>103</v>
      </c>
      <c r="G4688" t="s">
        <v>104</v>
      </c>
      <c r="H4688" s="5">
        <v>519</v>
      </c>
      <c r="I4688" s="5">
        <v>14276.19</v>
      </c>
      <c r="J4688" t="s">
        <v>117</v>
      </c>
      <c r="K4688" t="s">
        <v>107</v>
      </c>
      <c r="L4688">
        <v>1</v>
      </c>
      <c r="M4688">
        <v>0</v>
      </c>
      <c r="N4688">
        <v>5</v>
      </c>
      <c r="O4688" s="6">
        <v>0</v>
      </c>
      <c r="P4688" t="s">
        <v>106</v>
      </c>
      <c r="Q4688" t="s">
        <v>107</v>
      </c>
      <c r="R4688">
        <f>IF(F4688="Monthly",2,0)
+IF(E4688&lt;=6,2,0)
+IF(N4688&lt;=2,2,0)
+IF(L4688&gt;=4,2,0)
+IF(M4688&gt;=2,1,0)
+IF(H4688&gt;=_xlfn.PERCENTILE.INC($H$2:$H$10001,0.75),1,0)</f>
        <v>2</v>
      </c>
      <c r="S4688" t="str">
        <f>IF(R4688&gt;=7,"High",IF(R4688&gt;=4,"Medium","Low"))</f>
        <v>Low</v>
      </c>
    </row>
    <row r="4689" spans="1:19">
      <c r="A4689" t="s">
        <v>4814</v>
      </c>
      <c r="B4689">
        <v>18</v>
      </c>
      <c r="C4689" t="s">
        <v>112</v>
      </c>
      <c r="D4689" t="s">
        <v>123</v>
      </c>
      <c r="E4689">
        <v>18</v>
      </c>
      <c r="F4689" t="s">
        <v>103</v>
      </c>
      <c r="G4689" t="s">
        <v>110</v>
      </c>
      <c r="H4689" s="5">
        <v>662</v>
      </c>
      <c r="I4689" s="5">
        <v>12035.45</v>
      </c>
      <c r="J4689" t="s">
        <v>105</v>
      </c>
      <c r="K4689" t="s">
        <v>106</v>
      </c>
      <c r="L4689">
        <v>0</v>
      </c>
      <c r="M4689">
        <v>0</v>
      </c>
      <c r="N4689">
        <v>5</v>
      </c>
      <c r="O4689" s="6">
        <v>0</v>
      </c>
      <c r="P4689" t="s">
        <v>106</v>
      </c>
      <c r="Q4689" t="s">
        <v>107</v>
      </c>
      <c r="R4689">
        <f>IF(F4689="Monthly",2,0)
+IF(E4689&lt;=6,2,0)
+IF(N4689&lt;=2,2,0)
+IF(L4689&gt;=4,2,0)
+IF(M4689&gt;=2,1,0)
+IF(H4689&gt;=_xlfn.PERCENTILE.INC($H$2:$H$10001,0.75),1,0)</f>
        <v>2</v>
      </c>
      <c r="S4689" t="str">
        <f>IF(R4689&gt;=7,"High",IF(R4689&gt;=4,"Medium","Low"))</f>
        <v>Low</v>
      </c>
    </row>
    <row r="4690" spans="1:19">
      <c r="A4690" t="s">
        <v>4815</v>
      </c>
      <c r="B4690">
        <v>42</v>
      </c>
      <c r="C4690" t="s">
        <v>112</v>
      </c>
      <c r="D4690" t="s">
        <v>126</v>
      </c>
      <c r="E4690">
        <v>20</v>
      </c>
      <c r="F4690" t="s">
        <v>103</v>
      </c>
      <c r="G4690" t="s">
        <v>104</v>
      </c>
      <c r="H4690" s="5">
        <v>444</v>
      </c>
      <c r="I4690" s="5">
        <v>8674.56</v>
      </c>
      <c r="J4690" t="s">
        <v>115</v>
      </c>
      <c r="K4690" t="s">
        <v>107</v>
      </c>
      <c r="L4690">
        <v>3</v>
      </c>
      <c r="M4690">
        <v>0</v>
      </c>
      <c r="N4690">
        <v>5</v>
      </c>
      <c r="O4690" s="6">
        <v>0</v>
      </c>
      <c r="P4690" t="s">
        <v>107</v>
      </c>
      <c r="Q4690" t="s">
        <v>107</v>
      </c>
      <c r="R4690">
        <f>IF(F4690="Monthly",2,0)
+IF(E4690&lt;=6,2,0)
+IF(N4690&lt;=2,2,0)
+IF(L4690&gt;=4,2,0)
+IF(M4690&gt;=2,1,0)
+IF(H4690&gt;=_xlfn.PERCENTILE.INC($H$2:$H$10001,0.75),1,0)</f>
        <v>2</v>
      </c>
      <c r="S4690" t="str">
        <f>IF(R4690&gt;=7,"High",IF(R4690&gt;=4,"Medium","Low"))</f>
        <v>Low</v>
      </c>
    </row>
    <row r="4691" spans="1:19">
      <c r="A4691" t="s">
        <v>4816</v>
      </c>
      <c r="B4691">
        <v>25</v>
      </c>
      <c r="C4691" t="s">
        <v>101</v>
      </c>
      <c r="D4691" t="s">
        <v>137</v>
      </c>
      <c r="E4691">
        <v>72</v>
      </c>
      <c r="F4691" t="s">
        <v>121</v>
      </c>
      <c r="G4691" t="s">
        <v>110</v>
      </c>
      <c r="H4691" s="5">
        <v>650</v>
      </c>
      <c r="I4691" s="5">
        <v>45991.9</v>
      </c>
      <c r="J4691" t="s">
        <v>10127</v>
      </c>
      <c r="K4691" t="s">
        <v>106</v>
      </c>
      <c r="L4691">
        <v>0</v>
      </c>
      <c r="M4691">
        <v>0</v>
      </c>
      <c r="N4691">
        <f>MEDIAN(1,5)</f>
        <v>3</v>
      </c>
      <c r="O4691" s="6">
        <v>0</v>
      </c>
      <c r="P4691" t="s">
        <v>107</v>
      </c>
      <c r="Q4691" t="s">
        <v>107</v>
      </c>
      <c r="R4691">
        <f>IF(F4691="Monthly",2,0)
+IF(E4691&lt;=6,2,0)
+IF(N4691&lt;=2,2,0)
+IF(L4691&gt;=4,2,0)
+IF(M4691&gt;=2,1,0)
+IF(H4691&gt;=_xlfn.PERCENTILE.INC($H$2:$H$10001,0.75),1,0)</f>
        <v>0</v>
      </c>
      <c r="S4691" t="str">
        <f>IF(R4691&gt;=7,"High",IF(R4691&gt;=4,"Medium","Low"))</f>
        <v>Low</v>
      </c>
    </row>
    <row r="4692" spans="1:19">
      <c r="A4692" t="s">
        <v>4817</v>
      </c>
      <c r="B4692">
        <v>35</v>
      </c>
      <c r="C4692" t="s">
        <v>112</v>
      </c>
      <c r="D4692" t="s">
        <v>137</v>
      </c>
      <c r="E4692">
        <v>38</v>
      </c>
      <c r="F4692" t="s">
        <v>121</v>
      </c>
      <c r="G4692" t="s">
        <v>104</v>
      </c>
      <c r="H4692" s="5">
        <v>457</v>
      </c>
      <c r="I4692" s="5">
        <v>17636.490000000002</v>
      </c>
      <c r="J4692" t="s">
        <v>140</v>
      </c>
      <c r="K4692" t="s">
        <v>106</v>
      </c>
      <c r="L4692">
        <v>3</v>
      </c>
      <c r="M4692">
        <v>0</v>
      </c>
      <c r="N4692">
        <v>5</v>
      </c>
      <c r="O4692" s="6">
        <v>0</v>
      </c>
      <c r="P4692" t="s">
        <v>106</v>
      </c>
      <c r="Q4692" t="s">
        <v>107</v>
      </c>
      <c r="R4692">
        <f>IF(F4692="Monthly",2,0)
+IF(E4692&lt;=6,2,0)
+IF(N4692&lt;=2,2,0)
+IF(L4692&gt;=4,2,0)
+IF(M4692&gt;=2,1,0)
+IF(H4692&gt;=_xlfn.PERCENTILE.INC($H$2:$H$10001,0.75),1,0)</f>
        <v>0</v>
      </c>
      <c r="S4692" t="str">
        <f>IF(R4692&gt;=7,"High",IF(R4692&gt;=4,"Medium","Low"))</f>
        <v>Low</v>
      </c>
    </row>
    <row r="4693" spans="1:19">
      <c r="A4693" t="s">
        <v>4818</v>
      </c>
      <c r="B4693">
        <v>51</v>
      </c>
      <c r="C4693" t="s">
        <v>112</v>
      </c>
      <c r="D4693" t="s">
        <v>131</v>
      </c>
      <c r="E4693">
        <v>38</v>
      </c>
      <c r="F4693" t="s">
        <v>103</v>
      </c>
      <c r="G4693" t="s">
        <v>110</v>
      </c>
      <c r="H4693" s="5">
        <v>683</v>
      </c>
      <c r="I4693" s="5">
        <v>25577.42</v>
      </c>
      <c r="J4693" t="s">
        <v>105</v>
      </c>
      <c r="K4693" t="s">
        <v>106</v>
      </c>
      <c r="L4693">
        <v>0</v>
      </c>
      <c r="M4693">
        <v>0</v>
      </c>
      <c r="N4693">
        <v>5</v>
      </c>
      <c r="O4693" s="6">
        <v>0</v>
      </c>
      <c r="P4693" t="s">
        <v>106</v>
      </c>
      <c r="Q4693" t="s">
        <v>107</v>
      </c>
      <c r="R4693">
        <f>IF(F4693="Monthly",2,0)
+IF(E4693&lt;=6,2,0)
+IF(N4693&lt;=2,2,0)
+IF(L4693&gt;=4,2,0)
+IF(M4693&gt;=2,1,0)
+IF(H4693&gt;=_xlfn.PERCENTILE.INC($H$2:$H$10001,0.75),1,0)</f>
        <v>2</v>
      </c>
      <c r="S4693" t="str">
        <f>IF(R4693&gt;=7,"High",IF(R4693&gt;=4,"Medium","Low"))</f>
        <v>Low</v>
      </c>
    </row>
    <row r="4694" spans="1:19">
      <c r="A4694" t="s">
        <v>4819</v>
      </c>
      <c r="B4694">
        <v>30</v>
      </c>
      <c r="C4694" t="s">
        <v>112</v>
      </c>
      <c r="D4694" t="s">
        <v>159</v>
      </c>
      <c r="E4694">
        <v>39</v>
      </c>
      <c r="F4694" t="s">
        <v>109</v>
      </c>
      <c r="G4694" t="s">
        <v>104</v>
      </c>
      <c r="H4694" s="5">
        <v>535</v>
      </c>
      <c r="I4694" s="5">
        <v>21264.7</v>
      </c>
      <c r="J4694" t="s">
        <v>117</v>
      </c>
      <c r="K4694" t="s">
        <v>106</v>
      </c>
      <c r="L4694">
        <v>2</v>
      </c>
      <c r="M4694">
        <v>0</v>
      </c>
      <c r="N4694">
        <v>5</v>
      </c>
      <c r="O4694" s="6">
        <v>0</v>
      </c>
      <c r="P4694" t="s">
        <v>106</v>
      </c>
      <c r="Q4694" t="s">
        <v>107</v>
      </c>
      <c r="R4694">
        <f>IF(F4694="Monthly",2,0)
+IF(E4694&lt;=6,2,0)
+IF(N4694&lt;=2,2,0)
+IF(L4694&gt;=4,2,0)
+IF(M4694&gt;=2,1,0)
+IF(H4694&gt;=_xlfn.PERCENTILE.INC($H$2:$H$10001,0.75),1,0)</f>
        <v>0</v>
      </c>
      <c r="S4694" t="str">
        <f>IF(R4694&gt;=7,"High",IF(R4694&gt;=4,"Medium","Low"))</f>
        <v>Low</v>
      </c>
    </row>
    <row r="4695" spans="1:19">
      <c r="A4695" t="s">
        <v>4820</v>
      </c>
      <c r="B4695">
        <v>44</v>
      </c>
      <c r="C4695" t="s">
        <v>112</v>
      </c>
      <c r="D4695" t="s">
        <v>126</v>
      </c>
      <c r="E4695">
        <v>72</v>
      </c>
      <c r="F4695" t="s">
        <v>121</v>
      </c>
      <c r="G4695" t="s">
        <v>104</v>
      </c>
      <c r="H4695" s="5">
        <v>560</v>
      </c>
      <c r="I4695" s="5">
        <v>35267.160000000003</v>
      </c>
      <c r="J4695" t="s">
        <v>115</v>
      </c>
      <c r="K4695" t="s">
        <v>107</v>
      </c>
      <c r="L4695">
        <v>1</v>
      </c>
      <c r="M4695">
        <v>0</v>
      </c>
      <c r="N4695">
        <v>5</v>
      </c>
      <c r="O4695" s="6">
        <v>10</v>
      </c>
      <c r="P4695" t="s">
        <v>107</v>
      </c>
      <c r="Q4695" t="s">
        <v>107</v>
      </c>
      <c r="R4695">
        <f>IF(F4695="Monthly",2,0)
+IF(E4695&lt;=6,2,0)
+IF(N4695&lt;=2,2,0)
+IF(L4695&gt;=4,2,0)
+IF(M4695&gt;=2,1,0)
+IF(H4695&gt;=_xlfn.PERCENTILE.INC($H$2:$H$10001,0.75),1,0)</f>
        <v>0</v>
      </c>
      <c r="S4695" t="str">
        <f>IF(R4695&gt;=7,"High",IF(R4695&gt;=4,"Medium","Low"))</f>
        <v>Low</v>
      </c>
    </row>
    <row r="4696" spans="1:19">
      <c r="A4696" t="s">
        <v>4821</v>
      </c>
      <c r="B4696">
        <v>37</v>
      </c>
      <c r="C4696" t="s">
        <v>112</v>
      </c>
      <c r="D4696" t="s">
        <v>131</v>
      </c>
      <c r="E4696">
        <v>38</v>
      </c>
      <c r="F4696" t="s">
        <v>121</v>
      </c>
      <c r="G4696" t="s">
        <v>110</v>
      </c>
      <c r="H4696" s="5">
        <v>762</v>
      </c>
      <c r="I4696" s="5">
        <v>24455.09</v>
      </c>
      <c r="J4696" t="s">
        <v>105</v>
      </c>
      <c r="K4696" t="s">
        <v>106</v>
      </c>
      <c r="L4696">
        <v>2</v>
      </c>
      <c r="M4696">
        <v>0</v>
      </c>
      <c r="N4696">
        <v>5</v>
      </c>
      <c r="O4696" s="6">
        <v>15</v>
      </c>
      <c r="P4696" t="s">
        <v>107</v>
      </c>
      <c r="Q4696" t="s">
        <v>107</v>
      </c>
      <c r="R4696">
        <f>IF(F4696="Monthly",2,0)
+IF(E4696&lt;=6,2,0)
+IF(N4696&lt;=2,2,0)
+IF(L4696&gt;=4,2,0)
+IF(M4696&gt;=2,1,0)
+IF(H4696&gt;=_xlfn.PERCENTILE.INC($H$2:$H$10001,0.75),1,0)</f>
        <v>0</v>
      </c>
      <c r="S4696" t="str">
        <f>IF(R4696&gt;=7,"High",IF(R4696&gt;=4,"Medium","Low"))</f>
        <v>Low</v>
      </c>
    </row>
    <row r="4697" spans="1:19">
      <c r="A4697" t="s">
        <v>4822</v>
      </c>
      <c r="B4697">
        <v>36</v>
      </c>
      <c r="C4697" t="s">
        <v>112</v>
      </c>
      <c r="D4697" t="s">
        <v>128</v>
      </c>
      <c r="E4697">
        <v>47</v>
      </c>
      <c r="F4697" t="s">
        <v>103</v>
      </c>
      <c r="G4697" t="s">
        <v>104</v>
      </c>
      <c r="H4697" s="5">
        <v>467</v>
      </c>
      <c r="I4697" s="5">
        <v>22413.42</v>
      </c>
      <c r="J4697" t="s">
        <v>134</v>
      </c>
      <c r="K4697" t="s">
        <v>106</v>
      </c>
      <c r="L4697">
        <v>4</v>
      </c>
      <c r="M4697">
        <v>2</v>
      </c>
      <c r="N4697">
        <v>3</v>
      </c>
      <c r="O4697" s="6">
        <v>0</v>
      </c>
      <c r="P4697" t="s">
        <v>106</v>
      </c>
      <c r="Q4697" t="s">
        <v>107</v>
      </c>
      <c r="R4697">
        <f>IF(F4697="Monthly",2,0)
+IF(E4697&lt;=6,2,0)
+IF(N4697&lt;=2,2,0)
+IF(L4697&gt;=4,2,0)
+IF(M4697&gt;=2,1,0)
+IF(H4697&gt;=_xlfn.PERCENTILE.INC($H$2:$H$10001,0.75),1,0)</f>
        <v>5</v>
      </c>
      <c r="S4697" t="str">
        <f>IF(R4697&gt;=7,"High",IF(R4697&gt;=4,"Medium","Low"))</f>
        <v>Medium</v>
      </c>
    </row>
    <row r="4698" spans="1:19">
      <c r="A4698" t="s">
        <v>4823</v>
      </c>
      <c r="B4698">
        <v>36</v>
      </c>
      <c r="C4698" t="s">
        <v>101</v>
      </c>
      <c r="D4698" t="s">
        <v>123</v>
      </c>
      <c r="E4698">
        <v>36</v>
      </c>
      <c r="F4698" t="s">
        <v>103</v>
      </c>
      <c r="G4698" t="s">
        <v>110</v>
      </c>
      <c r="H4698" s="5">
        <v>670</v>
      </c>
      <c r="I4698" s="5">
        <v>24595.43</v>
      </c>
      <c r="J4698" t="s">
        <v>105</v>
      </c>
      <c r="K4698" t="s">
        <v>106</v>
      </c>
      <c r="L4698">
        <v>1</v>
      </c>
      <c r="M4698">
        <v>0</v>
      </c>
      <c r="N4698">
        <v>5</v>
      </c>
      <c r="O4698" s="6">
        <v>0</v>
      </c>
      <c r="P4698" t="s">
        <v>106</v>
      </c>
      <c r="Q4698" t="s">
        <v>107</v>
      </c>
      <c r="R4698">
        <f>IF(F4698="Monthly",2,0)
+IF(E4698&lt;=6,2,0)
+IF(N4698&lt;=2,2,0)
+IF(L4698&gt;=4,2,0)
+IF(M4698&gt;=2,1,0)
+IF(H4698&gt;=_xlfn.PERCENTILE.INC($H$2:$H$10001,0.75),1,0)</f>
        <v>2</v>
      </c>
      <c r="S4698" t="str">
        <f>IF(R4698&gt;=7,"High",IF(R4698&gt;=4,"Medium","Low"))</f>
        <v>Low</v>
      </c>
    </row>
    <row r="4699" spans="1:19">
      <c r="A4699" t="s">
        <v>4824</v>
      </c>
      <c r="B4699">
        <v>35</v>
      </c>
      <c r="C4699" t="s">
        <v>112</v>
      </c>
      <c r="D4699" t="s">
        <v>159</v>
      </c>
      <c r="E4699">
        <v>9</v>
      </c>
      <c r="F4699" t="s">
        <v>103</v>
      </c>
      <c r="G4699" t="s">
        <v>129</v>
      </c>
      <c r="H4699" s="5">
        <v>1024</v>
      </c>
      <c r="I4699" s="5">
        <v>8983.01</v>
      </c>
      <c r="J4699" t="s">
        <v>117</v>
      </c>
      <c r="K4699" t="s">
        <v>106</v>
      </c>
      <c r="L4699">
        <v>0</v>
      </c>
      <c r="M4699">
        <v>0</v>
      </c>
      <c r="N4699">
        <v>5</v>
      </c>
      <c r="O4699" s="6">
        <v>0</v>
      </c>
      <c r="P4699" t="s">
        <v>107</v>
      </c>
      <c r="Q4699" t="s">
        <v>106</v>
      </c>
      <c r="R4699">
        <f>IF(F4699="Monthly",2,0)
+IF(E4699&lt;=6,2,0)
+IF(N4699&lt;=2,2,0)
+IF(L4699&gt;=4,2,0)
+IF(M4699&gt;=2,1,0)
+IF(H4699&gt;=_xlfn.PERCENTILE.INC($H$2:$H$10001,0.75),1,0)</f>
        <v>3</v>
      </c>
      <c r="S4699" t="str">
        <f>IF(R4699&gt;=7,"High",IF(R4699&gt;=4,"Medium","Low"))</f>
        <v>Low</v>
      </c>
    </row>
    <row r="4700" spans="1:19">
      <c r="A4700" t="s">
        <v>4825</v>
      </c>
      <c r="B4700">
        <v>39</v>
      </c>
      <c r="C4700" t="s">
        <v>101</v>
      </c>
      <c r="D4700" t="s">
        <v>131</v>
      </c>
      <c r="E4700">
        <v>7</v>
      </c>
      <c r="F4700" t="s">
        <v>103</v>
      </c>
      <c r="G4700" t="s">
        <v>104</v>
      </c>
      <c r="H4700" s="5">
        <v>448</v>
      </c>
      <c r="I4700" s="5">
        <v>3175.28</v>
      </c>
      <c r="J4700" t="s">
        <v>117</v>
      </c>
      <c r="K4700" t="s">
        <v>107</v>
      </c>
      <c r="L4700">
        <v>1</v>
      </c>
      <c r="M4700">
        <v>0</v>
      </c>
      <c r="N4700">
        <v>5</v>
      </c>
      <c r="O4700" s="6">
        <v>0</v>
      </c>
      <c r="P4700" t="s">
        <v>107</v>
      </c>
      <c r="Q4700" t="s">
        <v>107</v>
      </c>
      <c r="R4700">
        <f>IF(F4700="Monthly",2,0)
+IF(E4700&lt;=6,2,0)
+IF(N4700&lt;=2,2,0)
+IF(L4700&gt;=4,2,0)
+IF(M4700&gt;=2,1,0)
+IF(H4700&gt;=_xlfn.PERCENTILE.INC($H$2:$H$10001,0.75),1,0)</f>
        <v>2</v>
      </c>
      <c r="S4700" t="str">
        <f>IF(R4700&gt;=7,"High",IF(R4700&gt;=4,"Medium","Low"))</f>
        <v>Low</v>
      </c>
    </row>
    <row r="4701" spans="1:19">
      <c r="A4701" t="s">
        <v>4826</v>
      </c>
      <c r="B4701">
        <v>21</v>
      </c>
      <c r="C4701" t="s">
        <v>101</v>
      </c>
      <c r="D4701" t="s">
        <v>131</v>
      </c>
      <c r="E4701">
        <v>46</v>
      </c>
      <c r="F4701" t="s">
        <v>103</v>
      </c>
      <c r="G4701" t="s">
        <v>110</v>
      </c>
      <c r="H4701" s="5">
        <v>792</v>
      </c>
      <c r="I4701" s="5">
        <v>37454.839999999997</v>
      </c>
      <c r="J4701" t="s">
        <v>140</v>
      </c>
      <c r="K4701" t="s">
        <v>107</v>
      </c>
      <c r="L4701">
        <v>2</v>
      </c>
      <c r="M4701">
        <v>0</v>
      </c>
      <c r="N4701">
        <v>4</v>
      </c>
      <c r="O4701" s="6">
        <v>0</v>
      </c>
      <c r="P4701" t="s">
        <v>106</v>
      </c>
      <c r="Q4701" t="s">
        <v>107</v>
      </c>
      <c r="R4701">
        <f>IF(F4701="Monthly",2,0)
+IF(E4701&lt;=6,2,0)
+IF(N4701&lt;=2,2,0)
+IF(L4701&gt;=4,2,0)
+IF(M4701&gt;=2,1,0)
+IF(H4701&gt;=_xlfn.PERCENTILE.INC($H$2:$H$10001,0.75),1,0)</f>
        <v>2</v>
      </c>
      <c r="S4701" t="str">
        <f>IF(R4701&gt;=7,"High",IF(R4701&gt;=4,"Medium","Low"))</f>
        <v>Low</v>
      </c>
    </row>
    <row r="4702" spans="1:19">
      <c r="A4702" t="s">
        <v>4827</v>
      </c>
      <c r="B4702">
        <v>46</v>
      </c>
      <c r="C4702" t="s">
        <v>101</v>
      </c>
      <c r="D4702" t="s">
        <v>113</v>
      </c>
      <c r="E4702">
        <v>26</v>
      </c>
      <c r="F4702" t="s">
        <v>109</v>
      </c>
      <c r="G4702" t="s">
        <v>110</v>
      </c>
      <c r="H4702" s="5">
        <v>687</v>
      </c>
      <c r="I4702" s="5">
        <v>17352.759999999998</v>
      </c>
      <c r="J4702" t="s">
        <v>115</v>
      </c>
      <c r="K4702" t="s">
        <v>106</v>
      </c>
      <c r="L4702">
        <v>0</v>
      </c>
      <c r="M4702">
        <v>0</v>
      </c>
      <c r="N4702">
        <v>5</v>
      </c>
      <c r="O4702" s="6">
        <v>0</v>
      </c>
      <c r="P4702" t="s">
        <v>107</v>
      </c>
      <c r="Q4702" t="s">
        <v>107</v>
      </c>
      <c r="R4702">
        <f>IF(F4702="Monthly",2,0)
+IF(E4702&lt;=6,2,0)
+IF(N4702&lt;=2,2,0)
+IF(L4702&gt;=4,2,0)
+IF(M4702&gt;=2,1,0)
+IF(H4702&gt;=_xlfn.PERCENTILE.INC($H$2:$H$10001,0.75),1,0)</f>
        <v>0</v>
      </c>
      <c r="S4702" t="str">
        <f>IF(R4702&gt;=7,"High",IF(R4702&gt;=4,"Medium","Low"))</f>
        <v>Low</v>
      </c>
    </row>
    <row r="4703" spans="1:19">
      <c r="A4703" t="s">
        <v>4828</v>
      </c>
      <c r="B4703">
        <v>44</v>
      </c>
      <c r="C4703" t="s">
        <v>101</v>
      </c>
      <c r="D4703" t="s">
        <v>123</v>
      </c>
      <c r="E4703">
        <v>9</v>
      </c>
      <c r="F4703" t="s">
        <v>103</v>
      </c>
      <c r="G4703" t="s">
        <v>129</v>
      </c>
      <c r="H4703" s="5">
        <v>1013</v>
      </c>
      <c r="I4703" s="5">
        <v>9133.4</v>
      </c>
      <c r="J4703" t="s">
        <v>115</v>
      </c>
      <c r="K4703" t="s">
        <v>106</v>
      </c>
      <c r="L4703">
        <v>0</v>
      </c>
      <c r="M4703">
        <v>0</v>
      </c>
      <c r="N4703">
        <v>4</v>
      </c>
      <c r="O4703" s="6">
        <v>0</v>
      </c>
      <c r="P4703" t="s">
        <v>107</v>
      </c>
      <c r="Q4703" t="s">
        <v>107</v>
      </c>
      <c r="R4703">
        <f>IF(F4703="Monthly",2,0)
+IF(E4703&lt;=6,2,0)
+IF(N4703&lt;=2,2,0)
+IF(L4703&gt;=4,2,0)
+IF(M4703&gt;=2,1,0)
+IF(H4703&gt;=_xlfn.PERCENTILE.INC($H$2:$H$10001,0.75),1,0)</f>
        <v>3</v>
      </c>
      <c r="S4703" t="str">
        <f>IF(R4703&gt;=7,"High",IF(R4703&gt;=4,"Medium","Low"))</f>
        <v>Low</v>
      </c>
    </row>
    <row r="4704" spans="1:19">
      <c r="A4704" t="s">
        <v>4829</v>
      </c>
      <c r="B4704">
        <v>27</v>
      </c>
      <c r="C4704" t="s">
        <v>101</v>
      </c>
      <c r="D4704" t="s">
        <v>119</v>
      </c>
      <c r="E4704">
        <v>26</v>
      </c>
      <c r="F4704" t="s">
        <v>103</v>
      </c>
      <c r="G4704" t="s">
        <v>110</v>
      </c>
      <c r="H4704" s="5">
        <v>706</v>
      </c>
      <c r="I4704" s="5">
        <v>18394.12</v>
      </c>
      <c r="J4704" t="s">
        <v>140</v>
      </c>
      <c r="K4704" t="s">
        <v>106</v>
      </c>
      <c r="L4704">
        <v>0</v>
      </c>
      <c r="M4704">
        <v>0</v>
      </c>
      <c r="N4704">
        <v>5</v>
      </c>
      <c r="O4704" s="6">
        <v>0</v>
      </c>
      <c r="P4704" t="s">
        <v>106</v>
      </c>
      <c r="Q4704" t="s">
        <v>107</v>
      </c>
      <c r="R4704">
        <f>IF(F4704="Monthly",2,0)
+IF(E4704&lt;=6,2,0)
+IF(N4704&lt;=2,2,0)
+IF(L4704&gt;=4,2,0)
+IF(M4704&gt;=2,1,0)
+IF(H4704&gt;=_xlfn.PERCENTILE.INC($H$2:$H$10001,0.75),1,0)</f>
        <v>2</v>
      </c>
      <c r="S4704" t="str">
        <f>IF(R4704&gt;=7,"High",IF(R4704&gt;=4,"Medium","Low"))</f>
        <v>Low</v>
      </c>
    </row>
    <row r="4705" spans="1:19">
      <c r="A4705" t="s">
        <v>4830</v>
      </c>
      <c r="B4705">
        <v>45</v>
      </c>
      <c r="C4705" t="s">
        <v>112</v>
      </c>
      <c r="D4705" t="s">
        <v>119</v>
      </c>
      <c r="E4705">
        <v>54</v>
      </c>
      <c r="F4705" t="s">
        <v>109</v>
      </c>
      <c r="G4705" t="s">
        <v>110</v>
      </c>
      <c r="H4705" s="5">
        <v>669</v>
      </c>
      <c r="I4705" s="5">
        <v>35274.85</v>
      </c>
      <c r="J4705" t="s">
        <v>105</v>
      </c>
      <c r="K4705" t="s">
        <v>106</v>
      </c>
      <c r="L4705">
        <v>5</v>
      </c>
      <c r="M4705">
        <v>2</v>
      </c>
      <c r="N4705">
        <v>3</v>
      </c>
      <c r="O4705" s="6">
        <v>0</v>
      </c>
      <c r="P4705" t="s">
        <v>107</v>
      </c>
      <c r="Q4705" t="s">
        <v>107</v>
      </c>
      <c r="R4705">
        <f>IF(F4705="Monthly",2,0)
+IF(E4705&lt;=6,2,0)
+IF(N4705&lt;=2,2,0)
+IF(L4705&gt;=4,2,0)
+IF(M4705&gt;=2,1,0)
+IF(H4705&gt;=_xlfn.PERCENTILE.INC($H$2:$H$10001,0.75),1,0)</f>
        <v>3</v>
      </c>
      <c r="S4705" t="str">
        <f>IF(R4705&gt;=7,"High",IF(R4705&gt;=4,"Medium","Low"))</f>
        <v>Low</v>
      </c>
    </row>
    <row r="4706" spans="1:19">
      <c r="A4706" t="s">
        <v>4831</v>
      </c>
      <c r="B4706">
        <v>40</v>
      </c>
      <c r="C4706" t="s">
        <v>101</v>
      </c>
      <c r="D4706" t="s">
        <v>159</v>
      </c>
      <c r="E4706">
        <v>72</v>
      </c>
      <c r="F4706" t="s">
        <v>121</v>
      </c>
      <c r="G4706" t="s">
        <v>104</v>
      </c>
      <c r="H4706" s="5">
        <v>440</v>
      </c>
      <c r="I4706" s="5">
        <v>26627.33</v>
      </c>
      <c r="J4706" t="s">
        <v>117</v>
      </c>
      <c r="K4706" t="s">
        <v>106</v>
      </c>
      <c r="L4706">
        <v>5</v>
      </c>
      <c r="M4706">
        <v>2</v>
      </c>
      <c r="N4706">
        <v>3</v>
      </c>
      <c r="O4706" s="6">
        <v>15</v>
      </c>
      <c r="P4706" t="s">
        <v>107</v>
      </c>
      <c r="Q4706" t="s">
        <v>106</v>
      </c>
      <c r="R4706">
        <f>IF(F4706="Monthly",2,0)
+IF(E4706&lt;=6,2,0)
+IF(N4706&lt;=2,2,0)
+IF(L4706&gt;=4,2,0)
+IF(M4706&gt;=2,1,0)
+IF(H4706&gt;=_xlfn.PERCENTILE.INC($H$2:$H$10001,0.75),1,0)</f>
        <v>3</v>
      </c>
      <c r="S4706" t="str">
        <f>IF(R4706&gt;=7,"High",IF(R4706&gt;=4,"Medium","Low"))</f>
        <v>Low</v>
      </c>
    </row>
    <row r="4707" spans="1:19">
      <c r="A4707" t="s">
        <v>4832</v>
      </c>
      <c r="B4707">
        <v>30</v>
      </c>
      <c r="C4707" t="s">
        <v>101</v>
      </c>
      <c r="D4707" t="s">
        <v>133</v>
      </c>
      <c r="E4707">
        <v>28</v>
      </c>
      <c r="F4707" t="s">
        <v>103</v>
      </c>
      <c r="G4707" t="s">
        <v>104</v>
      </c>
      <c r="H4707" s="5">
        <v>526</v>
      </c>
      <c r="I4707" s="5">
        <v>14644.64</v>
      </c>
      <c r="J4707" t="s">
        <v>105</v>
      </c>
      <c r="K4707" t="s">
        <v>107</v>
      </c>
      <c r="L4707">
        <v>1</v>
      </c>
      <c r="M4707">
        <v>0</v>
      </c>
      <c r="N4707">
        <v>5</v>
      </c>
      <c r="O4707" s="6">
        <v>0</v>
      </c>
      <c r="P4707" t="s">
        <v>107</v>
      </c>
      <c r="Q4707" t="s">
        <v>107</v>
      </c>
      <c r="R4707">
        <f>IF(F4707="Monthly",2,0)
+IF(E4707&lt;=6,2,0)
+IF(N4707&lt;=2,2,0)
+IF(L4707&gt;=4,2,0)
+IF(M4707&gt;=2,1,0)
+IF(H4707&gt;=_xlfn.PERCENTILE.INC($H$2:$H$10001,0.75),1,0)</f>
        <v>2</v>
      </c>
      <c r="S4707" t="str">
        <f>IF(R4707&gt;=7,"High",IF(R4707&gt;=4,"Medium","Low"))</f>
        <v>Low</v>
      </c>
    </row>
    <row r="4708" spans="1:19">
      <c r="A4708" t="s">
        <v>4833</v>
      </c>
      <c r="B4708">
        <v>35</v>
      </c>
      <c r="C4708" t="s">
        <v>101</v>
      </c>
      <c r="D4708" t="s">
        <v>119</v>
      </c>
      <c r="E4708">
        <v>22</v>
      </c>
      <c r="F4708" t="s">
        <v>103</v>
      </c>
      <c r="G4708" t="s">
        <v>104</v>
      </c>
      <c r="H4708" s="5">
        <v>491</v>
      </c>
      <c r="I4708" s="5">
        <v>10923.73</v>
      </c>
      <c r="J4708" t="s">
        <v>117</v>
      </c>
      <c r="K4708" t="s">
        <v>106</v>
      </c>
      <c r="L4708">
        <v>0</v>
      </c>
      <c r="M4708">
        <v>0</v>
      </c>
      <c r="N4708">
        <v>5</v>
      </c>
      <c r="O4708" s="6">
        <v>0</v>
      </c>
      <c r="P4708" t="s">
        <v>107</v>
      </c>
      <c r="Q4708" t="s">
        <v>107</v>
      </c>
      <c r="R4708">
        <f>IF(F4708="Monthly",2,0)
+IF(E4708&lt;=6,2,0)
+IF(N4708&lt;=2,2,0)
+IF(L4708&gt;=4,2,0)
+IF(M4708&gt;=2,1,0)
+IF(H4708&gt;=_xlfn.PERCENTILE.INC($H$2:$H$10001,0.75),1,0)</f>
        <v>2</v>
      </c>
      <c r="S4708" t="str">
        <f>IF(R4708&gt;=7,"High",IF(R4708&gt;=4,"Medium","Low"))</f>
        <v>Low</v>
      </c>
    </row>
    <row r="4709" spans="1:19">
      <c r="A4709" t="s">
        <v>4834</v>
      </c>
      <c r="B4709">
        <v>24</v>
      </c>
      <c r="C4709" t="s">
        <v>112</v>
      </c>
      <c r="D4709" t="s">
        <v>126</v>
      </c>
      <c r="E4709">
        <v>36</v>
      </c>
      <c r="F4709" t="s">
        <v>109</v>
      </c>
      <c r="G4709" t="s">
        <v>110</v>
      </c>
      <c r="H4709" s="5">
        <v>674</v>
      </c>
      <c r="I4709" s="5">
        <v>24799.69</v>
      </c>
      <c r="J4709" t="s">
        <v>105</v>
      </c>
      <c r="K4709" t="s">
        <v>106</v>
      </c>
      <c r="L4709">
        <v>5</v>
      </c>
      <c r="M4709">
        <v>1</v>
      </c>
      <c r="N4709">
        <v>3</v>
      </c>
      <c r="O4709" s="6">
        <v>0</v>
      </c>
      <c r="P4709" t="s">
        <v>106</v>
      </c>
      <c r="Q4709" t="s">
        <v>107</v>
      </c>
      <c r="R4709">
        <f>IF(F4709="Monthly",2,0)
+IF(E4709&lt;=6,2,0)
+IF(N4709&lt;=2,2,0)
+IF(L4709&gt;=4,2,0)
+IF(M4709&gt;=2,1,0)
+IF(H4709&gt;=_xlfn.PERCENTILE.INC($H$2:$H$10001,0.75),1,0)</f>
        <v>2</v>
      </c>
      <c r="S4709" t="str">
        <f>IF(R4709&gt;=7,"High",IF(R4709&gt;=4,"Medium","Low"))</f>
        <v>Low</v>
      </c>
    </row>
    <row r="4710" spans="1:19">
      <c r="A4710" t="s">
        <v>4835</v>
      </c>
      <c r="B4710">
        <v>39</v>
      </c>
      <c r="C4710" t="s">
        <v>112</v>
      </c>
      <c r="D4710" t="s">
        <v>131</v>
      </c>
      <c r="E4710">
        <v>46</v>
      </c>
      <c r="F4710" t="s">
        <v>109</v>
      </c>
      <c r="G4710" t="s">
        <v>129</v>
      </c>
      <c r="H4710" s="5">
        <v>976</v>
      </c>
      <c r="I4710" s="5">
        <v>41216.129999999997</v>
      </c>
      <c r="J4710" t="s">
        <v>134</v>
      </c>
      <c r="K4710" t="s">
        <v>106</v>
      </c>
      <c r="L4710">
        <v>1</v>
      </c>
      <c r="M4710">
        <v>0</v>
      </c>
      <c r="N4710">
        <v>4</v>
      </c>
      <c r="O4710" s="6">
        <v>10</v>
      </c>
      <c r="P4710" t="s">
        <v>107</v>
      </c>
      <c r="Q4710" t="s">
        <v>107</v>
      </c>
      <c r="R4710">
        <f>IF(F4710="Monthly",2,0)
+IF(E4710&lt;=6,2,0)
+IF(N4710&lt;=2,2,0)
+IF(L4710&gt;=4,2,0)
+IF(M4710&gt;=2,1,0)
+IF(H4710&gt;=_xlfn.PERCENTILE.INC($H$2:$H$10001,0.75),1,0)</f>
        <v>1</v>
      </c>
      <c r="S4710" t="str">
        <f>IF(R4710&gt;=7,"High",IF(R4710&gt;=4,"Medium","Low"))</f>
        <v>Low</v>
      </c>
    </row>
    <row r="4711" spans="1:19">
      <c r="A4711" t="s">
        <v>4836</v>
      </c>
      <c r="B4711">
        <v>36</v>
      </c>
      <c r="C4711" t="s">
        <v>112</v>
      </c>
      <c r="D4711" t="s">
        <v>102</v>
      </c>
      <c r="E4711">
        <v>21</v>
      </c>
      <c r="F4711" t="s">
        <v>121</v>
      </c>
      <c r="G4711" t="s">
        <v>104</v>
      </c>
      <c r="H4711" s="5">
        <v>576</v>
      </c>
      <c r="I4711" s="5">
        <v>10111.09</v>
      </c>
      <c r="J4711" t="s">
        <v>134</v>
      </c>
      <c r="K4711" t="s">
        <v>107</v>
      </c>
      <c r="L4711">
        <v>1</v>
      </c>
      <c r="M4711">
        <v>0</v>
      </c>
      <c r="N4711">
        <v>5</v>
      </c>
      <c r="O4711" s="6">
        <v>15</v>
      </c>
      <c r="P4711" t="s">
        <v>106</v>
      </c>
      <c r="Q4711" t="s">
        <v>107</v>
      </c>
      <c r="R4711">
        <f>IF(F4711="Monthly",2,0)
+IF(E4711&lt;=6,2,0)
+IF(N4711&lt;=2,2,0)
+IF(L4711&gt;=4,2,0)
+IF(M4711&gt;=2,1,0)
+IF(H4711&gt;=_xlfn.PERCENTILE.INC($H$2:$H$10001,0.75),1,0)</f>
        <v>0</v>
      </c>
      <c r="S4711" t="str">
        <f>IF(R4711&gt;=7,"High",IF(R4711&gt;=4,"Medium","Low"))</f>
        <v>Low</v>
      </c>
    </row>
    <row r="4712" spans="1:19">
      <c r="A4712" t="s">
        <v>4837</v>
      </c>
      <c r="B4712">
        <v>40</v>
      </c>
      <c r="C4712" t="s">
        <v>112</v>
      </c>
      <c r="D4712" t="s">
        <v>126</v>
      </c>
      <c r="E4712">
        <v>10</v>
      </c>
      <c r="F4712" t="s">
        <v>103</v>
      </c>
      <c r="G4712" t="s">
        <v>129</v>
      </c>
      <c r="H4712" s="5">
        <v>1036</v>
      </c>
      <c r="I4712" s="5">
        <v>10544.04</v>
      </c>
      <c r="J4712" t="s">
        <v>117</v>
      </c>
      <c r="K4712" t="s">
        <v>106</v>
      </c>
      <c r="L4712">
        <v>0</v>
      </c>
      <c r="M4712">
        <v>0</v>
      </c>
      <c r="N4712">
        <v>5</v>
      </c>
      <c r="O4712" s="6">
        <v>0</v>
      </c>
      <c r="P4712" t="s">
        <v>107</v>
      </c>
      <c r="Q4712" t="s">
        <v>107</v>
      </c>
      <c r="R4712">
        <f>IF(F4712="Monthly",2,0)
+IF(E4712&lt;=6,2,0)
+IF(N4712&lt;=2,2,0)
+IF(L4712&gt;=4,2,0)
+IF(M4712&gt;=2,1,0)
+IF(H4712&gt;=_xlfn.PERCENTILE.INC($H$2:$H$10001,0.75),1,0)</f>
        <v>3</v>
      </c>
      <c r="S4712" t="str">
        <f>IF(R4712&gt;=7,"High",IF(R4712&gt;=4,"Medium","Low"))</f>
        <v>Low</v>
      </c>
    </row>
    <row r="4713" spans="1:19">
      <c r="A4713" t="s">
        <v>4838</v>
      </c>
      <c r="B4713">
        <v>18</v>
      </c>
      <c r="C4713" t="s">
        <v>112</v>
      </c>
      <c r="D4713" t="s">
        <v>133</v>
      </c>
      <c r="E4713">
        <v>38</v>
      </c>
      <c r="F4713" t="s">
        <v>103</v>
      </c>
      <c r="G4713" t="s">
        <v>129</v>
      </c>
      <c r="H4713" s="5">
        <v>1001</v>
      </c>
      <c r="I4713" s="5">
        <v>38720.69</v>
      </c>
      <c r="J4713" t="s">
        <v>105</v>
      </c>
      <c r="K4713" t="s">
        <v>106</v>
      </c>
      <c r="L4713">
        <v>0</v>
      </c>
      <c r="M4713">
        <v>0</v>
      </c>
      <c r="N4713">
        <v>4</v>
      </c>
      <c r="O4713" s="6">
        <v>0</v>
      </c>
      <c r="P4713" t="s">
        <v>107</v>
      </c>
      <c r="Q4713" t="s">
        <v>107</v>
      </c>
      <c r="R4713">
        <f>IF(F4713="Monthly",2,0)
+IF(E4713&lt;=6,2,0)
+IF(N4713&lt;=2,2,0)
+IF(L4713&gt;=4,2,0)
+IF(M4713&gt;=2,1,0)
+IF(H4713&gt;=_xlfn.PERCENTILE.INC($H$2:$H$10001,0.75),1,0)</f>
        <v>3</v>
      </c>
      <c r="S4713" t="str">
        <f>IF(R4713&gt;=7,"High",IF(R4713&gt;=4,"Medium","Low"))</f>
        <v>Low</v>
      </c>
    </row>
    <row r="4714" spans="1:19">
      <c r="A4714" t="s">
        <v>4839</v>
      </c>
      <c r="B4714">
        <v>36</v>
      </c>
      <c r="C4714" t="s">
        <v>101</v>
      </c>
      <c r="D4714" t="s">
        <v>102</v>
      </c>
      <c r="E4714">
        <v>29</v>
      </c>
      <c r="F4714" t="s">
        <v>103</v>
      </c>
      <c r="G4714" t="s">
        <v>110</v>
      </c>
      <c r="H4714" s="5">
        <v>682</v>
      </c>
      <c r="I4714" s="5">
        <v>19868.27</v>
      </c>
      <c r="J4714" t="s">
        <v>117</v>
      </c>
      <c r="K4714" t="s">
        <v>106</v>
      </c>
      <c r="L4714">
        <v>4</v>
      </c>
      <c r="M4714">
        <v>1</v>
      </c>
      <c r="N4714">
        <v>4</v>
      </c>
      <c r="O4714" s="6">
        <v>0</v>
      </c>
      <c r="P4714" t="s">
        <v>106</v>
      </c>
      <c r="Q4714" t="s">
        <v>107</v>
      </c>
      <c r="R4714">
        <f>IF(F4714="Monthly",2,0)
+IF(E4714&lt;=6,2,0)
+IF(N4714&lt;=2,2,0)
+IF(L4714&gt;=4,2,0)
+IF(M4714&gt;=2,1,0)
+IF(H4714&gt;=_xlfn.PERCENTILE.INC($H$2:$H$10001,0.75),1,0)</f>
        <v>4</v>
      </c>
      <c r="S4714" t="str">
        <f>IF(R4714&gt;=7,"High",IF(R4714&gt;=4,"Medium","Low"))</f>
        <v>Medium</v>
      </c>
    </row>
    <row r="4715" spans="1:19">
      <c r="A4715" t="s">
        <v>4840</v>
      </c>
      <c r="B4715">
        <v>42</v>
      </c>
      <c r="C4715" t="s">
        <v>101</v>
      </c>
      <c r="D4715" t="s">
        <v>159</v>
      </c>
      <c r="E4715">
        <v>44</v>
      </c>
      <c r="F4715" t="s">
        <v>109</v>
      </c>
      <c r="G4715" t="s">
        <v>104</v>
      </c>
      <c r="H4715" s="5">
        <v>470</v>
      </c>
      <c r="I4715" s="5">
        <v>20711.47</v>
      </c>
      <c r="J4715" t="s">
        <v>105</v>
      </c>
      <c r="K4715" t="s">
        <v>107</v>
      </c>
      <c r="L4715">
        <v>7</v>
      </c>
      <c r="M4715">
        <v>3</v>
      </c>
      <c r="N4715">
        <v>1</v>
      </c>
      <c r="O4715" s="6">
        <v>0</v>
      </c>
      <c r="P4715" t="s">
        <v>107</v>
      </c>
      <c r="Q4715" t="s">
        <v>106</v>
      </c>
      <c r="R4715">
        <f>IF(F4715="Monthly",2,0)
+IF(E4715&lt;=6,2,0)
+IF(N4715&lt;=2,2,0)
+IF(L4715&gt;=4,2,0)
+IF(M4715&gt;=2,1,0)
+IF(H4715&gt;=_xlfn.PERCENTILE.INC($H$2:$H$10001,0.75),1,0)</f>
        <v>5</v>
      </c>
      <c r="S4715" t="str">
        <f>IF(R4715&gt;=7,"High",IF(R4715&gt;=4,"Medium","Low"))</f>
        <v>Medium</v>
      </c>
    </row>
    <row r="4716" spans="1:19">
      <c r="A4716" t="s">
        <v>4841</v>
      </c>
      <c r="B4716">
        <v>34</v>
      </c>
      <c r="C4716" t="s">
        <v>112</v>
      </c>
      <c r="D4716" t="s">
        <v>126</v>
      </c>
      <c r="E4716">
        <v>14</v>
      </c>
      <c r="F4716" t="s">
        <v>103</v>
      </c>
      <c r="G4716" t="s">
        <v>129</v>
      </c>
      <c r="H4716" s="5">
        <v>1129</v>
      </c>
      <c r="I4716" s="5">
        <v>16215.13</v>
      </c>
      <c r="J4716" t="s">
        <v>140</v>
      </c>
      <c r="K4716" t="s">
        <v>106</v>
      </c>
      <c r="L4716">
        <v>0</v>
      </c>
      <c r="M4716">
        <v>0</v>
      </c>
      <c r="N4716">
        <v>5</v>
      </c>
      <c r="O4716" s="6">
        <v>0</v>
      </c>
      <c r="P4716" t="s">
        <v>106</v>
      </c>
      <c r="Q4716" t="s">
        <v>107</v>
      </c>
      <c r="R4716">
        <f>IF(F4716="Monthly",2,0)
+IF(E4716&lt;=6,2,0)
+IF(N4716&lt;=2,2,0)
+IF(L4716&gt;=4,2,0)
+IF(M4716&gt;=2,1,0)
+IF(H4716&gt;=_xlfn.PERCENTILE.INC($H$2:$H$10001,0.75),1,0)</f>
        <v>3</v>
      </c>
      <c r="S4716" t="str">
        <f>IF(R4716&gt;=7,"High",IF(R4716&gt;=4,"Medium","Low"))</f>
        <v>Low</v>
      </c>
    </row>
    <row r="4717" spans="1:19">
      <c r="A4717" t="s">
        <v>4842</v>
      </c>
      <c r="B4717">
        <v>26</v>
      </c>
      <c r="C4717" t="s">
        <v>112</v>
      </c>
      <c r="D4717" t="s">
        <v>113</v>
      </c>
      <c r="E4717">
        <v>25</v>
      </c>
      <c r="F4717" t="s">
        <v>103</v>
      </c>
      <c r="G4717" t="s">
        <v>104</v>
      </c>
      <c r="H4717" s="5">
        <v>491</v>
      </c>
      <c r="I4717" s="5">
        <v>12589.59</v>
      </c>
      <c r="J4717" t="s">
        <v>105</v>
      </c>
      <c r="K4717" t="s">
        <v>107</v>
      </c>
      <c r="L4717">
        <v>1</v>
      </c>
      <c r="M4717">
        <v>0</v>
      </c>
      <c r="N4717">
        <v>4</v>
      </c>
      <c r="O4717" s="6">
        <v>0</v>
      </c>
      <c r="P4717" t="s">
        <v>107</v>
      </c>
      <c r="Q4717" t="s">
        <v>106</v>
      </c>
      <c r="R4717">
        <f>IF(F4717="Monthly",2,0)
+IF(E4717&lt;=6,2,0)
+IF(N4717&lt;=2,2,0)
+IF(L4717&gt;=4,2,0)
+IF(M4717&gt;=2,1,0)
+IF(H4717&gt;=_xlfn.PERCENTILE.INC($H$2:$H$10001,0.75),1,0)</f>
        <v>2</v>
      </c>
      <c r="S4717" t="str">
        <f>IF(R4717&gt;=7,"High",IF(R4717&gt;=4,"Medium","Low"))</f>
        <v>Low</v>
      </c>
    </row>
    <row r="4718" spans="1:19">
      <c r="A4718" t="s">
        <v>4843</v>
      </c>
      <c r="B4718">
        <v>18</v>
      </c>
      <c r="C4718" t="s">
        <v>101</v>
      </c>
      <c r="D4718" t="s">
        <v>133</v>
      </c>
      <c r="E4718">
        <v>53</v>
      </c>
      <c r="F4718" t="s">
        <v>109</v>
      </c>
      <c r="G4718" t="s">
        <v>104</v>
      </c>
      <c r="H4718" s="5">
        <v>397</v>
      </c>
      <c r="I4718" s="5">
        <v>19815.34</v>
      </c>
      <c r="J4718" t="s">
        <v>140</v>
      </c>
      <c r="K4718" t="s">
        <v>107</v>
      </c>
      <c r="L4718">
        <v>3</v>
      </c>
      <c r="M4718">
        <v>1</v>
      </c>
      <c r="N4718">
        <v>4</v>
      </c>
      <c r="O4718" s="6">
        <v>5</v>
      </c>
      <c r="P4718" t="s">
        <v>106</v>
      </c>
      <c r="Q4718" t="s">
        <v>107</v>
      </c>
      <c r="R4718">
        <f>IF(F4718="Monthly",2,0)
+IF(E4718&lt;=6,2,0)
+IF(N4718&lt;=2,2,0)
+IF(L4718&gt;=4,2,0)
+IF(M4718&gt;=2,1,0)
+IF(H4718&gt;=_xlfn.PERCENTILE.INC($H$2:$H$10001,0.75),1,0)</f>
        <v>0</v>
      </c>
      <c r="S4718" t="str">
        <f>IF(R4718&gt;=7,"High",IF(R4718&gt;=4,"Medium","Low"))</f>
        <v>Low</v>
      </c>
    </row>
    <row r="4719" spans="1:19">
      <c r="A4719" t="s">
        <v>4844</v>
      </c>
      <c r="B4719">
        <v>40</v>
      </c>
      <c r="C4719" t="s">
        <v>101</v>
      </c>
      <c r="D4719" t="s">
        <v>159</v>
      </c>
      <c r="E4719">
        <v>20</v>
      </c>
      <c r="F4719" t="s">
        <v>103</v>
      </c>
      <c r="G4719" t="s">
        <v>104</v>
      </c>
      <c r="H4719" s="5">
        <v>462</v>
      </c>
      <c r="I4719" s="5">
        <v>8971.4</v>
      </c>
      <c r="J4719" t="s">
        <v>134</v>
      </c>
      <c r="K4719" t="s">
        <v>106</v>
      </c>
      <c r="L4719">
        <v>3</v>
      </c>
      <c r="M4719">
        <v>0</v>
      </c>
      <c r="N4719">
        <v>5</v>
      </c>
      <c r="O4719" s="6">
        <v>0</v>
      </c>
      <c r="P4719" t="s">
        <v>107</v>
      </c>
      <c r="Q4719" t="s">
        <v>106</v>
      </c>
      <c r="R4719">
        <f>IF(F4719="Monthly",2,0)
+IF(E4719&lt;=6,2,0)
+IF(N4719&lt;=2,2,0)
+IF(L4719&gt;=4,2,0)
+IF(M4719&gt;=2,1,0)
+IF(H4719&gt;=_xlfn.PERCENTILE.INC($H$2:$H$10001,0.75),1,0)</f>
        <v>2</v>
      </c>
      <c r="S4719" t="str">
        <f>IF(R4719&gt;=7,"High",IF(R4719&gt;=4,"Medium","Low"))</f>
        <v>Low</v>
      </c>
    </row>
    <row r="4720" spans="1:19">
      <c r="A4720" t="s">
        <v>4845</v>
      </c>
      <c r="B4720">
        <v>24</v>
      </c>
      <c r="C4720" t="s">
        <v>101</v>
      </c>
      <c r="D4720" t="s">
        <v>113</v>
      </c>
      <c r="E4720">
        <v>35</v>
      </c>
      <c r="F4720" t="s">
        <v>103</v>
      </c>
      <c r="G4720" t="s">
        <v>110</v>
      </c>
      <c r="H4720" s="5">
        <v>758</v>
      </c>
      <c r="I4720" s="5">
        <v>25902.87</v>
      </c>
      <c r="J4720" t="s">
        <v>10127</v>
      </c>
      <c r="K4720" t="s">
        <v>106</v>
      </c>
      <c r="L4720">
        <v>0</v>
      </c>
      <c r="M4720">
        <v>0</v>
      </c>
      <c r="N4720">
        <v>4</v>
      </c>
      <c r="O4720" s="6">
        <v>0</v>
      </c>
      <c r="P4720" t="s">
        <v>107</v>
      </c>
      <c r="Q4720" t="s">
        <v>107</v>
      </c>
      <c r="R4720">
        <f>IF(F4720="Monthly",2,0)
+IF(E4720&lt;=6,2,0)
+IF(N4720&lt;=2,2,0)
+IF(L4720&gt;=4,2,0)
+IF(M4720&gt;=2,1,0)
+IF(H4720&gt;=_xlfn.PERCENTILE.INC($H$2:$H$10001,0.75),1,0)</f>
        <v>2</v>
      </c>
      <c r="S4720" t="str">
        <f>IF(R4720&gt;=7,"High",IF(R4720&gt;=4,"Medium","Low"))</f>
        <v>Low</v>
      </c>
    </row>
    <row r="4721" spans="1:19">
      <c r="A4721" t="s">
        <v>4846</v>
      </c>
      <c r="B4721">
        <v>37</v>
      </c>
      <c r="C4721" t="s">
        <v>101</v>
      </c>
      <c r="D4721" t="s">
        <v>159</v>
      </c>
      <c r="E4721">
        <v>17</v>
      </c>
      <c r="F4721" t="s">
        <v>109</v>
      </c>
      <c r="G4721" t="s">
        <v>104</v>
      </c>
      <c r="H4721" s="5">
        <v>404</v>
      </c>
      <c r="I4721" s="5">
        <v>6592.37</v>
      </c>
      <c r="J4721" t="s">
        <v>117</v>
      </c>
      <c r="K4721" t="s">
        <v>107</v>
      </c>
      <c r="L4721">
        <v>0</v>
      </c>
      <c r="M4721">
        <v>0</v>
      </c>
      <c r="N4721">
        <v>4</v>
      </c>
      <c r="O4721" s="6">
        <v>5</v>
      </c>
      <c r="P4721" t="s">
        <v>106</v>
      </c>
      <c r="Q4721" t="s">
        <v>107</v>
      </c>
      <c r="R4721">
        <f>IF(F4721="Monthly",2,0)
+IF(E4721&lt;=6,2,0)
+IF(N4721&lt;=2,2,0)
+IF(L4721&gt;=4,2,0)
+IF(M4721&gt;=2,1,0)
+IF(H4721&gt;=_xlfn.PERCENTILE.INC($H$2:$H$10001,0.75),1,0)</f>
        <v>0</v>
      </c>
      <c r="S4721" t="str">
        <f>IF(R4721&gt;=7,"High",IF(R4721&gt;=4,"Medium","Low"))</f>
        <v>Low</v>
      </c>
    </row>
    <row r="4722" spans="1:19">
      <c r="A4722" t="s">
        <v>4847</v>
      </c>
      <c r="B4722">
        <v>25</v>
      </c>
      <c r="C4722" t="s">
        <v>101</v>
      </c>
      <c r="D4722" t="s">
        <v>119</v>
      </c>
      <c r="E4722">
        <v>52</v>
      </c>
      <c r="F4722" t="s">
        <v>109</v>
      </c>
      <c r="G4722" t="s">
        <v>110</v>
      </c>
      <c r="H4722" s="5">
        <v>785</v>
      </c>
      <c r="I4722" s="5">
        <v>41877.589999999997</v>
      </c>
      <c r="J4722" t="s">
        <v>105</v>
      </c>
      <c r="K4722" t="s">
        <v>106</v>
      </c>
      <c r="L4722">
        <v>0</v>
      </c>
      <c r="M4722">
        <v>0</v>
      </c>
      <c r="N4722">
        <v>5</v>
      </c>
      <c r="O4722" s="6">
        <v>0</v>
      </c>
      <c r="P4722" t="s">
        <v>107</v>
      </c>
      <c r="Q4722" t="s">
        <v>107</v>
      </c>
      <c r="R4722">
        <f>IF(F4722="Monthly",2,0)
+IF(E4722&lt;=6,2,0)
+IF(N4722&lt;=2,2,0)
+IF(L4722&gt;=4,2,0)
+IF(M4722&gt;=2,1,0)
+IF(H4722&gt;=_xlfn.PERCENTILE.INC($H$2:$H$10001,0.75),1,0)</f>
        <v>0</v>
      </c>
      <c r="S4722" t="str">
        <f>IF(R4722&gt;=7,"High",IF(R4722&gt;=4,"Medium","Low"))</f>
        <v>Low</v>
      </c>
    </row>
    <row r="4723" spans="1:19">
      <c r="A4723" t="s">
        <v>4848</v>
      </c>
      <c r="B4723">
        <v>39</v>
      </c>
      <c r="C4723" t="s">
        <v>101</v>
      </c>
      <c r="D4723" t="s">
        <v>123</v>
      </c>
      <c r="E4723">
        <v>34</v>
      </c>
      <c r="F4723" t="s">
        <v>109</v>
      </c>
      <c r="G4723" t="s">
        <v>110</v>
      </c>
      <c r="H4723" s="5">
        <v>704</v>
      </c>
      <c r="I4723" s="5">
        <v>23671.41</v>
      </c>
      <c r="J4723" t="s">
        <v>117</v>
      </c>
      <c r="K4723" t="s">
        <v>106</v>
      </c>
      <c r="L4723">
        <v>0</v>
      </c>
      <c r="M4723">
        <v>0</v>
      </c>
      <c r="N4723">
        <v>4</v>
      </c>
      <c r="O4723" s="6">
        <v>0</v>
      </c>
      <c r="P4723" t="s">
        <v>107</v>
      </c>
      <c r="Q4723" t="s">
        <v>106</v>
      </c>
      <c r="R4723">
        <f>IF(F4723="Monthly",2,0)
+IF(E4723&lt;=6,2,0)
+IF(N4723&lt;=2,2,0)
+IF(L4723&gt;=4,2,0)
+IF(M4723&gt;=2,1,0)
+IF(H4723&gt;=_xlfn.PERCENTILE.INC($H$2:$H$10001,0.75),1,0)</f>
        <v>0</v>
      </c>
      <c r="S4723" t="str">
        <f>IF(R4723&gt;=7,"High",IF(R4723&gt;=4,"Medium","Low"))</f>
        <v>Low</v>
      </c>
    </row>
    <row r="4724" spans="1:19">
      <c r="A4724" t="s">
        <v>4849</v>
      </c>
      <c r="B4724">
        <v>45</v>
      </c>
      <c r="C4724" t="s">
        <v>101</v>
      </c>
      <c r="D4724" t="s">
        <v>113</v>
      </c>
      <c r="E4724">
        <v>29</v>
      </c>
      <c r="F4724" t="s">
        <v>103</v>
      </c>
      <c r="G4724" t="s">
        <v>104</v>
      </c>
      <c r="H4724" s="5">
        <v>411</v>
      </c>
      <c r="I4724" s="5">
        <v>12042.28</v>
      </c>
      <c r="J4724" t="s">
        <v>105</v>
      </c>
      <c r="K4724" t="s">
        <v>106</v>
      </c>
      <c r="L4724">
        <v>3</v>
      </c>
      <c r="M4724">
        <v>0</v>
      </c>
      <c r="N4724">
        <v>5</v>
      </c>
      <c r="O4724" s="6">
        <v>0</v>
      </c>
      <c r="P4724" t="s">
        <v>107</v>
      </c>
      <c r="Q4724" t="s">
        <v>106</v>
      </c>
      <c r="R4724">
        <f>IF(F4724="Monthly",2,0)
+IF(E4724&lt;=6,2,0)
+IF(N4724&lt;=2,2,0)
+IF(L4724&gt;=4,2,0)
+IF(M4724&gt;=2,1,0)
+IF(H4724&gt;=_xlfn.PERCENTILE.INC($H$2:$H$10001,0.75),1,0)</f>
        <v>2</v>
      </c>
      <c r="S4724" t="str">
        <f>IF(R4724&gt;=7,"High",IF(R4724&gt;=4,"Medium","Low"))</f>
        <v>Low</v>
      </c>
    </row>
    <row r="4725" spans="1:19">
      <c r="A4725" t="s">
        <v>4850</v>
      </c>
      <c r="B4725">
        <v>24</v>
      </c>
      <c r="C4725" t="s">
        <v>112</v>
      </c>
      <c r="D4725" t="s">
        <v>126</v>
      </c>
      <c r="E4725">
        <v>30</v>
      </c>
      <c r="F4725" t="s">
        <v>109</v>
      </c>
      <c r="G4725" t="s">
        <v>129</v>
      </c>
      <c r="H4725" s="5">
        <v>1140</v>
      </c>
      <c r="I4725" s="5">
        <v>31076.58</v>
      </c>
      <c r="J4725" t="s">
        <v>105</v>
      </c>
      <c r="K4725" t="s">
        <v>106</v>
      </c>
      <c r="L4725">
        <v>0</v>
      </c>
      <c r="M4725">
        <v>0</v>
      </c>
      <c r="N4725">
        <v>5</v>
      </c>
      <c r="O4725" s="6">
        <v>10</v>
      </c>
      <c r="P4725" t="s">
        <v>107</v>
      </c>
      <c r="Q4725" t="s">
        <v>106</v>
      </c>
      <c r="R4725">
        <f>IF(F4725="Monthly",2,0)
+IF(E4725&lt;=6,2,0)
+IF(N4725&lt;=2,2,0)
+IF(L4725&gt;=4,2,0)
+IF(M4725&gt;=2,1,0)
+IF(H4725&gt;=_xlfn.PERCENTILE.INC($H$2:$H$10001,0.75),1,0)</f>
        <v>1</v>
      </c>
      <c r="S4725" t="str">
        <f>IF(R4725&gt;=7,"High",IF(R4725&gt;=4,"Medium","Low"))</f>
        <v>Low</v>
      </c>
    </row>
    <row r="4726" spans="1:19">
      <c r="A4726" t="s">
        <v>4851</v>
      </c>
      <c r="B4726">
        <v>36</v>
      </c>
      <c r="C4726" t="s">
        <v>101</v>
      </c>
      <c r="D4726" t="s">
        <v>113</v>
      </c>
      <c r="E4726">
        <v>26</v>
      </c>
      <c r="F4726" t="s">
        <v>103</v>
      </c>
      <c r="G4726" t="s">
        <v>110</v>
      </c>
      <c r="H4726" s="5">
        <v>776</v>
      </c>
      <c r="I4726" s="5">
        <v>19736.310000000001</v>
      </c>
      <c r="J4726" t="s">
        <v>140</v>
      </c>
      <c r="K4726" t="s">
        <v>106</v>
      </c>
      <c r="L4726">
        <v>0</v>
      </c>
      <c r="M4726">
        <v>0</v>
      </c>
      <c r="N4726">
        <v>5</v>
      </c>
      <c r="O4726" s="6">
        <v>0</v>
      </c>
      <c r="P4726" t="s">
        <v>107</v>
      </c>
      <c r="Q4726" t="s">
        <v>107</v>
      </c>
      <c r="R4726">
        <f>IF(F4726="Monthly",2,0)
+IF(E4726&lt;=6,2,0)
+IF(N4726&lt;=2,2,0)
+IF(L4726&gt;=4,2,0)
+IF(M4726&gt;=2,1,0)
+IF(H4726&gt;=_xlfn.PERCENTILE.INC($H$2:$H$10001,0.75),1,0)</f>
        <v>2</v>
      </c>
      <c r="S4726" t="str">
        <f>IF(R4726&gt;=7,"High",IF(R4726&gt;=4,"Medium","Low"))</f>
        <v>Low</v>
      </c>
    </row>
    <row r="4727" spans="1:19">
      <c r="A4727" t="s">
        <v>4852</v>
      </c>
      <c r="B4727">
        <v>29</v>
      </c>
      <c r="C4727" t="s">
        <v>101</v>
      </c>
      <c r="D4727" t="s">
        <v>137</v>
      </c>
      <c r="E4727">
        <v>49</v>
      </c>
      <c r="F4727" t="s">
        <v>103</v>
      </c>
      <c r="G4727" t="s">
        <v>110</v>
      </c>
      <c r="H4727" s="5">
        <v>711</v>
      </c>
      <c r="I4727" s="5">
        <v>35431.199999999997</v>
      </c>
      <c r="J4727" t="s">
        <v>134</v>
      </c>
      <c r="K4727" t="s">
        <v>106</v>
      </c>
      <c r="L4727">
        <v>3</v>
      </c>
      <c r="M4727">
        <v>0</v>
      </c>
      <c r="N4727">
        <v>5</v>
      </c>
      <c r="O4727" s="6">
        <v>0</v>
      </c>
      <c r="P4727" t="s">
        <v>106</v>
      </c>
      <c r="Q4727" t="s">
        <v>107</v>
      </c>
      <c r="R4727">
        <f>IF(F4727="Monthly",2,0)
+IF(E4727&lt;=6,2,0)
+IF(N4727&lt;=2,2,0)
+IF(L4727&gt;=4,2,0)
+IF(M4727&gt;=2,1,0)
+IF(H4727&gt;=_xlfn.PERCENTILE.INC($H$2:$H$10001,0.75),1,0)</f>
        <v>2</v>
      </c>
      <c r="S4727" t="str">
        <f>IF(R4727&gt;=7,"High",IF(R4727&gt;=4,"Medium","Low"))</f>
        <v>Low</v>
      </c>
    </row>
    <row r="4728" spans="1:19">
      <c r="A4728" t="s">
        <v>4853</v>
      </c>
      <c r="B4728">
        <v>18</v>
      </c>
      <c r="C4728" t="s">
        <v>112</v>
      </c>
      <c r="D4728" t="s">
        <v>159</v>
      </c>
      <c r="E4728">
        <v>18</v>
      </c>
      <c r="F4728" t="s">
        <v>103</v>
      </c>
      <c r="G4728" t="s">
        <v>104</v>
      </c>
      <c r="H4728" s="5">
        <v>542</v>
      </c>
      <c r="I4728" s="5">
        <v>9580.92</v>
      </c>
      <c r="J4728" t="s">
        <v>117</v>
      </c>
      <c r="K4728" t="s">
        <v>106</v>
      </c>
      <c r="L4728">
        <v>0</v>
      </c>
      <c r="M4728">
        <v>0</v>
      </c>
      <c r="N4728">
        <v>4</v>
      </c>
      <c r="O4728" s="6">
        <v>0</v>
      </c>
      <c r="P4728" t="s">
        <v>107</v>
      </c>
      <c r="Q4728" t="s">
        <v>107</v>
      </c>
      <c r="R4728">
        <f>IF(F4728="Monthly",2,0)
+IF(E4728&lt;=6,2,0)
+IF(N4728&lt;=2,2,0)
+IF(L4728&gt;=4,2,0)
+IF(M4728&gt;=2,1,0)
+IF(H4728&gt;=_xlfn.PERCENTILE.INC($H$2:$H$10001,0.75),1,0)</f>
        <v>2</v>
      </c>
      <c r="S4728" t="str">
        <f>IF(R4728&gt;=7,"High",IF(R4728&gt;=4,"Medium","Low"))</f>
        <v>Low</v>
      </c>
    </row>
    <row r="4729" spans="1:19">
      <c r="A4729" t="s">
        <v>4854</v>
      </c>
      <c r="B4729">
        <v>42</v>
      </c>
      <c r="C4729" t="s">
        <v>112</v>
      </c>
      <c r="D4729" t="s">
        <v>123</v>
      </c>
      <c r="E4729">
        <v>72</v>
      </c>
      <c r="F4729" t="s">
        <v>121</v>
      </c>
      <c r="G4729" t="s">
        <v>110</v>
      </c>
      <c r="H4729" s="5">
        <v>661</v>
      </c>
      <c r="I4729" s="5">
        <v>47308.56</v>
      </c>
      <c r="J4729" t="s">
        <v>134</v>
      </c>
      <c r="K4729" t="s">
        <v>106</v>
      </c>
      <c r="L4729">
        <v>0</v>
      </c>
      <c r="M4729">
        <v>0</v>
      </c>
      <c r="N4729">
        <v>5</v>
      </c>
      <c r="O4729" s="6">
        <v>0</v>
      </c>
      <c r="P4729" t="s">
        <v>107</v>
      </c>
      <c r="Q4729" t="s">
        <v>107</v>
      </c>
      <c r="R4729">
        <f>IF(F4729="Monthly",2,0)
+IF(E4729&lt;=6,2,0)
+IF(N4729&lt;=2,2,0)
+IF(L4729&gt;=4,2,0)
+IF(M4729&gt;=2,1,0)
+IF(H4729&gt;=_xlfn.PERCENTILE.INC($H$2:$H$10001,0.75),1,0)</f>
        <v>0</v>
      </c>
      <c r="S4729" t="str">
        <f>IF(R4729&gt;=7,"High",IF(R4729&gt;=4,"Medium","Low"))</f>
        <v>Low</v>
      </c>
    </row>
    <row r="4730" spans="1:19">
      <c r="A4730" t="s">
        <v>4855</v>
      </c>
      <c r="B4730">
        <v>36</v>
      </c>
      <c r="C4730" t="s">
        <v>101</v>
      </c>
      <c r="D4730" t="s">
        <v>131</v>
      </c>
      <c r="E4730">
        <v>43</v>
      </c>
      <c r="F4730" t="s">
        <v>103</v>
      </c>
      <c r="G4730" t="s">
        <v>104</v>
      </c>
      <c r="H4730" s="5">
        <v>492</v>
      </c>
      <c r="I4730" s="5">
        <v>21344.31</v>
      </c>
      <c r="J4730" t="s">
        <v>115</v>
      </c>
      <c r="K4730" t="s">
        <v>106</v>
      </c>
      <c r="L4730">
        <v>1</v>
      </c>
      <c r="M4730">
        <v>0</v>
      </c>
      <c r="N4730">
        <v>4</v>
      </c>
      <c r="O4730" s="6">
        <v>0</v>
      </c>
      <c r="P4730" t="s">
        <v>106</v>
      </c>
      <c r="Q4730" t="s">
        <v>107</v>
      </c>
      <c r="R4730">
        <f>IF(F4730="Monthly",2,0)
+IF(E4730&lt;=6,2,0)
+IF(N4730&lt;=2,2,0)
+IF(L4730&gt;=4,2,0)
+IF(M4730&gt;=2,1,0)
+IF(H4730&gt;=_xlfn.PERCENTILE.INC($H$2:$H$10001,0.75),1,0)</f>
        <v>2</v>
      </c>
      <c r="S4730" t="str">
        <f>IF(R4730&gt;=7,"High",IF(R4730&gt;=4,"Medium","Low"))</f>
        <v>Low</v>
      </c>
    </row>
    <row r="4731" spans="1:19">
      <c r="A4731" t="s">
        <v>4856</v>
      </c>
      <c r="B4731">
        <v>46</v>
      </c>
      <c r="C4731" t="s">
        <v>112</v>
      </c>
      <c r="D4731" t="s">
        <v>126</v>
      </c>
      <c r="E4731">
        <v>16</v>
      </c>
      <c r="F4731" t="s">
        <v>109</v>
      </c>
      <c r="G4731" t="s">
        <v>104</v>
      </c>
      <c r="H4731" s="5">
        <v>492</v>
      </c>
      <c r="I4731" s="5">
        <v>6915.85</v>
      </c>
      <c r="J4731" t="s">
        <v>105</v>
      </c>
      <c r="K4731" t="s">
        <v>107</v>
      </c>
      <c r="L4731">
        <v>0</v>
      </c>
      <c r="M4731">
        <v>0</v>
      </c>
      <c r="N4731">
        <v>5</v>
      </c>
      <c r="O4731" s="6">
        <v>10</v>
      </c>
      <c r="P4731" t="s">
        <v>107</v>
      </c>
      <c r="Q4731" t="s">
        <v>107</v>
      </c>
      <c r="R4731">
        <f>IF(F4731="Monthly",2,0)
+IF(E4731&lt;=6,2,0)
+IF(N4731&lt;=2,2,0)
+IF(L4731&gt;=4,2,0)
+IF(M4731&gt;=2,1,0)
+IF(H4731&gt;=_xlfn.PERCENTILE.INC($H$2:$H$10001,0.75),1,0)</f>
        <v>0</v>
      </c>
      <c r="S4731" t="str">
        <f>IF(R4731&gt;=7,"High",IF(R4731&gt;=4,"Medium","Low"))</f>
        <v>Low</v>
      </c>
    </row>
    <row r="4732" spans="1:19">
      <c r="A4732" t="s">
        <v>4857</v>
      </c>
      <c r="B4732">
        <v>26</v>
      </c>
      <c r="C4732" t="s">
        <v>101</v>
      </c>
      <c r="D4732" t="s">
        <v>102</v>
      </c>
      <c r="E4732">
        <v>71</v>
      </c>
      <c r="F4732" t="s">
        <v>109</v>
      </c>
      <c r="G4732" t="s">
        <v>110</v>
      </c>
      <c r="H4732" s="5">
        <v>741</v>
      </c>
      <c r="I4732" s="5">
        <v>53362.39</v>
      </c>
      <c r="J4732" t="s">
        <v>140</v>
      </c>
      <c r="K4732" t="s">
        <v>106</v>
      </c>
      <c r="L4732">
        <v>0</v>
      </c>
      <c r="M4732">
        <v>0</v>
      </c>
      <c r="N4732">
        <v>4</v>
      </c>
      <c r="O4732" s="6">
        <v>0</v>
      </c>
      <c r="P4732" t="s">
        <v>107</v>
      </c>
      <c r="Q4732" t="s">
        <v>107</v>
      </c>
      <c r="R4732">
        <f>IF(F4732="Monthly",2,0)
+IF(E4732&lt;=6,2,0)
+IF(N4732&lt;=2,2,0)
+IF(L4732&gt;=4,2,0)
+IF(M4732&gt;=2,1,0)
+IF(H4732&gt;=_xlfn.PERCENTILE.INC($H$2:$H$10001,0.75),1,0)</f>
        <v>0</v>
      </c>
      <c r="S4732" t="str">
        <f>IF(R4732&gt;=7,"High",IF(R4732&gt;=4,"Medium","Low"))</f>
        <v>Low</v>
      </c>
    </row>
    <row r="4733" spans="1:19">
      <c r="A4733" t="s">
        <v>4858</v>
      </c>
      <c r="B4733">
        <v>70</v>
      </c>
      <c r="C4733" t="s">
        <v>101</v>
      </c>
      <c r="D4733" t="s">
        <v>131</v>
      </c>
      <c r="E4733">
        <v>36</v>
      </c>
      <c r="F4733" t="s">
        <v>121</v>
      </c>
      <c r="G4733" t="s">
        <v>110</v>
      </c>
      <c r="H4733" s="5">
        <v>725</v>
      </c>
      <c r="I4733" s="5">
        <v>25567.53</v>
      </c>
      <c r="J4733" t="s">
        <v>117</v>
      </c>
      <c r="K4733" t="s">
        <v>106</v>
      </c>
      <c r="L4733">
        <v>6</v>
      </c>
      <c r="M4733">
        <v>2</v>
      </c>
      <c r="N4733">
        <v>4</v>
      </c>
      <c r="O4733" s="6">
        <v>0</v>
      </c>
      <c r="P4733" t="s">
        <v>106</v>
      </c>
      <c r="Q4733" t="s">
        <v>107</v>
      </c>
      <c r="R4733">
        <f>IF(F4733="Monthly",2,0)
+IF(E4733&lt;=6,2,0)
+IF(N4733&lt;=2,2,0)
+IF(L4733&gt;=4,2,0)
+IF(M4733&gt;=2,1,0)
+IF(H4733&gt;=_xlfn.PERCENTILE.INC($H$2:$H$10001,0.75),1,0)</f>
        <v>3</v>
      </c>
      <c r="S4733" t="str">
        <f>IF(R4733&gt;=7,"High",IF(R4733&gt;=4,"Medium","Low"))</f>
        <v>Low</v>
      </c>
    </row>
    <row r="4734" spans="1:19">
      <c r="A4734" t="s">
        <v>4859</v>
      </c>
      <c r="B4734">
        <v>38</v>
      </c>
      <c r="C4734" t="s">
        <v>112</v>
      </c>
      <c r="D4734" t="s">
        <v>126</v>
      </c>
      <c r="E4734">
        <v>69</v>
      </c>
      <c r="F4734" t="s">
        <v>121</v>
      </c>
      <c r="G4734" t="s">
        <v>110</v>
      </c>
      <c r="H4734" s="5">
        <v>696</v>
      </c>
      <c r="I4734" s="5">
        <v>41342.22</v>
      </c>
      <c r="J4734" t="s">
        <v>115</v>
      </c>
      <c r="K4734" t="s">
        <v>106</v>
      </c>
      <c r="L4734">
        <v>2</v>
      </c>
      <c r="M4734">
        <v>0</v>
      </c>
      <c r="N4734">
        <v>5</v>
      </c>
      <c r="O4734" s="6">
        <v>15</v>
      </c>
      <c r="P4734" t="s">
        <v>106</v>
      </c>
      <c r="Q4734" t="s">
        <v>107</v>
      </c>
      <c r="R4734">
        <f>IF(F4734="Monthly",2,0)
+IF(E4734&lt;=6,2,0)
+IF(N4734&lt;=2,2,0)
+IF(L4734&gt;=4,2,0)
+IF(M4734&gt;=2,1,0)
+IF(H4734&gt;=_xlfn.PERCENTILE.INC($H$2:$H$10001,0.75),1,0)</f>
        <v>0</v>
      </c>
      <c r="S4734" t="str">
        <f>IF(R4734&gt;=7,"High",IF(R4734&gt;=4,"Medium","Low"))</f>
        <v>Low</v>
      </c>
    </row>
    <row r="4735" spans="1:19">
      <c r="A4735" t="s">
        <v>4860</v>
      </c>
      <c r="B4735">
        <v>36</v>
      </c>
      <c r="C4735" t="s">
        <v>112</v>
      </c>
      <c r="D4735" t="s">
        <v>159</v>
      </c>
      <c r="E4735">
        <v>44</v>
      </c>
      <c r="F4735" t="s">
        <v>109</v>
      </c>
      <c r="G4735" t="s">
        <v>129</v>
      </c>
      <c r="H4735" s="5">
        <v>990</v>
      </c>
      <c r="I4735" s="5">
        <v>43992.08</v>
      </c>
      <c r="J4735" t="s">
        <v>105</v>
      </c>
      <c r="K4735" t="s">
        <v>106</v>
      </c>
      <c r="L4735">
        <v>0</v>
      </c>
      <c r="M4735">
        <v>0</v>
      </c>
      <c r="N4735">
        <v>5</v>
      </c>
      <c r="O4735" s="6">
        <v>0</v>
      </c>
      <c r="P4735" t="s">
        <v>107</v>
      </c>
      <c r="Q4735" t="s">
        <v>107</v>
      </c>
      <c r="R4735">
        <f>IF(F4735="Monthly",2,0)
+IF(E4735&lt;=6,2,0)
+IF(N4735&lt;=2,2,0)
+IF(L4735&gt;=4,2,0)
+IF(M4735&gt;=2,1,0)
+IF(H4735&gt;=_xlfn.PERCENTILE.INC($H$2:$H$10001,0.75),1,0)</f>
        <v>1</v>
      </c>
      <c r="S4735" t="str">
        <f>IF(R4735&gt;=7,"High",IF(R4735&gt;=4,"Medium","Low"))</f>
        <v>Low</v>
      </c>
    </row>
    <row r="4736" spans="1:19">
      <c r="A4736" t="s">
        <v>4861</v>
      </c>
      <c r="B4736">
        <v>50</v>
      </c>
      <c r="C4736" t="s">
        <v>112</v>
      </c>
      <c r="D4736" t="s">
        <v>159</v>
      </c>
      <c r="E4736">
        <v>51</v>
      </c>
      <c r="F4736" t="s">
        <v>109</v>
      </c>
      <c r="G4736" t="s">
        <v>110</v>
      </c>
      <c r="H4736" s="5">
        <v>756</v>
      </c>
      <c r="I4736" s="5">
        <v>33896.870000000003</v>
      </c>
      <c r="J4736" t="s">
        <v>140</v>
      </c>
      <c r="K4736" t="s">
        <v>106</v>
      </c>
      <c r="L4736">
        <v>0</v>
      </c>
      <c r="M4736">
        <v>0</v>
      </c>
      <c r="N4736">
        <v>4</v>
      </c>
      <c r="O4736" s="6">
        <v>10</v>
      </c>
      <c r="P4736" t="s">
        <v>106</v>
      </c>
      <c r="Q4736" t="s">
        <v>107</v>
      </c>
      <c r="R4736">
        <f>IF(F4736="Monthly",2,0)
+IF(E4736&lt;=6,2,0)
+IF(N4736&lt;=2,2,0)
+IF(L4736&gt;=4,2,0)
+IF(M4736&gt;=2,1,0)
+IF(H4736&gt;=_xlfn.PERCENTILE.INC($H$2:$H$10001,0.75),1,0)</f>
        <v>0</v>
      </c>
      <c r="S4736" t="str">
        <f>IF(R4736&gt;=7,"High",IF(R4736&gt;=4,"Medium","Low"))</f>
        <v>Low</v>
      </c>
    </row>
    <row r="4737" spans="1:19">
      <c r="A4737" t="s">
        <v>4862</v>
      </c>
      <c r="B4737">
        <v>24</v>
      </c>
      <c r="C4737" t="s">
        <v>112</v>
      </c>
      <c r="D4737" t="s">
        <v>133</v>
      </c>
      <c r="E4737">
        <v>54</v>
      </c>
      <c r="F4737" t="s">
        <v>109</v>
      </c>
      <c r="G4737" t="s">
        <v>129</v>
      </c>
      <c r="H4737" s="5">
        <v>993</v>
      </c>
      <c r="I4737" s="5">
        <v>49978.5</v>
      </c>
      <c r="J4737" t="s">
        <v>105</v>
      </c>
      <c r="K4737" t="s">
        <v>106</v>
      </c>
      <c r="L4737">
        <v>0</v>
      </c>
      <c r="M4737">
        <v>0</v>
      </c>
      <c r="N4737">
        <v>5</v>
      </c>
      <c r="O4737" s="6">
        <v>5</v>
      </c>
      <c r="P4737" t="s">
        <v>107</v>
      </c>
      <c r="Q4737" t="s">
        <v>107</v>
      </c>
      <c r="R4737">
        <f>IF(F4737="Monthly",2,0)
+IF(E4737&lt;=6,2,0)
+IF(N4737&lt;=2,2,0)
+IF(L4737&gt;=4,2,0)
+IF(M4737&gt;=2,1,0)
+IF(H4737&gt;=_xlfn.PERCENTILE.INC($H$2:$H$10001,0.75),1,0)</f>
        <v>1</v>
      </c>
      <c r="S4737" t="str">
        <f>IF(R4737&gt;=7,"High",IF(R4737&gt;=4,"Medium","Low"))</f>
        <v>Low</v>
      </c>
    </row>
    <row r="4738" spans="1:19">
      <c r="A4738" t="s">
        <v>4863</v>
      </c>
      <c r="B4738">
        <v>41</v>
      </c>
      <c r="C4738" t="s">
        <v>112</v>
      </c>
      <c r="D4738" t="s">
        <v>123</v>
      </c>
      <c r="E4738">
        <v>27</v>
      </c>
      <c r="F4738" t="s">
        <v>103</v>
      </c>
      <c r="G4738" t="s">
        <v>110</v>
      </c>
      <c r="H4738" s="5">
        <v>679</v>
      </c>
      <c r="I4738" s="5">
        <v>17860.95</v>
      </c>
      <c r="J4738" t="s">
        <v>115</v>
      </c>
      <c r="K4738" t="s">
        <v>106</v>
      </c>
      <c r="L4738">
        <v>2</v>
      </c>
      <c r="M4738">
        <v>1</v>
      </c>
      <c r="N4738">
        <v>4</v>
      </c>
      <c r="O4738" s="6">
        <v>0</v>
      </c>
      <c r="P4738" t="s">
        <v>107</v>
      </c>
      <c r="Q4738" t="s">
        <v>107</v>
      </c>
      <c r="R4738">
        <f>IF(F4738="Monthly",2,0)
+IF(E4738&lt;=6,2,0)
+IF(N4738&lt;=2,2,0)
+IF(L4738&gt;=4,2,0)
+IF(M4738&gt;=2,1,0)
+IF(H4738&gt;=_xlfn.PERCENTILE.INC($H$2:$H$10001,0.75),1,0)</f>
        <v>2</v>
      </c>
      <c r="S4738" t="str">
        <f>IF(R4738&gt;=7,"High",IF(R4738&gt;=4,"Medium","Low"))</f>
        <v>Low</v>
      </c>
    </row>
    <row r="4739" spans="1:19">
      <c r="A4739" t="s">
        <v>4864</v>
      </c>
      <c r="B4739">
        <v>34</v>
      </c>
      <c r="C4739" t="s">
        <v>101</v>
      </c>
      <c r="D4739" t="s">
        <v>137</v>
      </c>
      <c r="E4739">
        <v>50</v>
      </c>
      <c r="F4739" t="s">
        <v>109</v>
      </c>
      <c r="G4739" t="s">
        <v>129</v>
      </c>
      <c r="H4739" s="5">
        <v>957</v>
      </c>
      <c r="I4739" s="5">
        <v>42751.85</v>
      </c>
      <c r="J4739" t="s">
        <v>134</v>
      </c>
      <c r="K4739" t="s">
        <v>107</v>
      </c>
      <c r="L4739">
        <v>0</v>
      </c>
      <c r="M4739">
        <v>0</v>
      </c>
      <c r="N4739">
        <v>4</v>
      </c>
      <c r="O4739" s="6">
        <v>10</v>
      </c>
      <c r="P4739" t="s">
        <v>106</v>
      </c>
      <c r="Q4739" t="s">
        <v>107</v>
      </c>
      <c r="R4739">
        <f>IF(F4739="Monthly",2,0)
+IF(E4739&lt;=6,2,0)
+IF(N4739&lt;=2,2,0)
+IF(L4739&gt;=4,2,0)
+IF(M4739&gt;=2,1,0)
+IF(H4739&gt;=_xlfn.PERCENTILE.INC($H$2:$H$10001,0.75),1,0)</f>
        <v>1</v>
      </c>
      <c r="S4739" t="str">
        <f>IF(R4739&gt;=7,"High",IF(R4739&gt;=4,"Medium","Low"))</f>
        <v>Low</v>
      </c>
    </row>
    <row r="4740" spans="1:19">
      <c r="A4740" t="s">
        <v>4865</v>
      </c>
      <c r="B4740">
        <v>21</v>
      </c>
      <c r="C4740" t="s">
        <v>112</v>
      </c>
      <c r="D4740" t="s">
        <v>126</v>
      </c>
      <c r="E4740">
        <v>22</v>
      </c>
      <c r="F4740" t="s">
        <v>121</v>
      </c>
      <c r="G4740" t="s">
        <v>110</v>
      </c>
      <c r="H4740" s="5">
        <v>781</v>
      </c>
      <c r="I4740" s="5">
        <v>16815.59</v>
      </c>
      <c r="J4740" t="s">
        <v>105</v>
      </c>
      <c r="K4740" t="s">
        <v>106</v>
      </c>
      <c r="L4740">
        <v>4</v>
      </c>
      <c r="M4740">
        <v>2</v>
      </c>
      <c r="N4740">
        <v>3</v>
      </c>
      <c r="O4740" s="6">
        <v>0</v>
      </c>
      <c r="P4740" t="s">
        <v>107</v>
      </c>
      <c r="Q4740" t="s">
        <v>107</v>
      </c>
      <c r="R4740">
        <f>IF(F4740="Monthly",2,0)
+IF(E4740&lt;=6,2,0)
+IF(N4740&lt;=2,2,0)
+IF(L4740&gt;=4,2,0)
+IF(M4740&gt;=2,1,0)
+IF(H4740&gt;=_xlfn.PERCENTILE.INC($H$2:$H$10001,0.75),1,0)</f>
        <v>3</v>
      </c>
      <c r="S4740" t="str">
        <f>IF(R4740&gt;=7,"High",IF(R4740&gt;=4,"Medium","Low"))</f>
        <v>Low</v>
      </c>
    </row>
    <row r="4741" spans="1:19">
      <c r="A4741" t="s">
        <v>4866</v>
      </c>
      <c r="B4741">
        <v>38</v>
      </c>
      <c r="C4741" t="s">
        <v>101</v>
      </c>
      <c r="D4741" t="s">
        <v>113</v>
      </c>
      <c r="E4741">
        <v>33</v>
      </c>
      <c r="F4741" t="s">
        <v>109</v>
      </c>
      <c r="G4741" t="s">
        <v>129</v>
      </c>
      <c r="H4741" s="5">
        <v>1084</v>
      </c>
      <c r="I4741" s="5">
        <v>35895.72</v>
      </c>
      <c r="J4741" t="s">
        <v>117</v>
      </c>
      <c r="K4741" t="s">
        <v>106</v>
      </c>
      <c r="L4741">
        <v>1</v>
      </c>
      <c r="M4741">
        <v>0</v>
      </c>
      <c r="N4741">
        <v>4</v>
      </c>
      <c r="O4741" s="6">
        <v>0</v>
      </c>
      <c r="P4741" t="s">
        <v>106</v>
      </c>
      <c r="Q4741" t="s">
        <v>107</v>
      </c>
      <c r="R4741">
        <f>IF(F4741="Monthly",2,0)
+IF(E4741&lt;=6,2,0)
+IF(N4741&lt;=2,2,0)
+IF(L4741&gt;=4,2,0)
+IF(M4741&gt;=2,1,0)
+IF(H4741&gt;=_xlfn.PERCENTILE.INC($H$2:$H$10001,0.75),1,0)</f>
        <v>1</v>
      </c>
      <c r="S4741" t="str">
        <f>IF(R4741&gt;=7,"High",IF(R4741&gt;=4,"Medium","Low"))</f>
        <v>Low</v>
      </c>
    </row>
    <row r="4742" spans="1:19">
      <c r="A4742" t="s">
        <v>4867</v>
      </c>
      <c r="B4742">
        <v>26</v>
      </c>
      <c r="C4742" t="s">
        <v>112</v>
      </c>
      <c r="D4742" t="s">
        <v>126</v>
      </c>
      <c r="E4742">
        <v>41</v>
      </c>
      <c r="F4742" t="s">
        <v>103</v>
      </c>
      <c r="G4742" t="s">
        <v>129</v>
      </c>
      <c r="H4742" s="5">
        <v>1112</v>
      </c>
      <c r="I4742" s="5">
        <v>46470.05</v>
      </c>
      <c r="J4742" t="s">
        <v>115</v>
      </c>
      <c r="K4742" t="s">
        <v>106</v>
      </c>
      <c r="L4742">
        <v>0</v>
      </c>
      <c r="M4742">
        <v>0</v>
      </c>
      <c r="N4742">
        <v>5</v>
      </c>
      <c r="O4742" s="6">
        <v>0</v>
      </c>
      <c r="P4742" t="s">
        <v>107</v>
      </c>
      <c r="Q4742" t="s">
        <v>106</v>
      </c>
      <c r="R4742">
        <f>IF(F4742="Monthly",2,0)
+IF(E4742&lt;=6,2,0)
+IF(N4742&lt;=2,2,0)
+IF(L4742&gt;=4,2,0)
+IF(M4742&gt;=2,1,0)
+IF(H4742&gt;=_xlfn.PERCENTILE.INC($H$2:$H$10001,0.75),1,0)</f>
        <v>3</v>
      </c>
      <c r="S4742" t="str">
        <f>IF(R4742&gt;=7,"High",IF(R4742&gt;=4,"Medium","Low"))</f>
        <v>Low</v>
      </c>
    </row>
    <row r="4743" spans="1:19">
      <c r="A4743" t="s">
        <v>4868</v>
      </c>
      <c r="B4743">
        <v>42</v>
      </c>
      <c r="C4743" t="s">
        <v>112</v>
      </c>
      <c r="D4743" t="s">
        <v>126</v>
      </c>
      <c r="E4743">
        <v>12</v>
      </c>
      <c r="F4743" t="s">
        <v>103</v>
      </c>
      <c r="G4743" t="s">
        <v>104</v>
      </c>
      <c r="H4743" s="5">
        <v>515</v>
      </c>
      <c r="I4743" s="5">
        <v>6238.71</v>
      </c>
      <c r="J4743" t="s">
        <v>140</v>
      </c>
      <c r="K4743" t="s">
        <v>106</v>
      </c>
      <c r="L4743">
        <v>1</v>
      </c>
      <c r="M4743">
        <v>0</v>
      </c>
      <c r="N4743">
        <v>5</v>
      </c>
      <c r="O4743" s="6">
        <v>0</v>
      </c>
      <c r="P4743" t="s">
        <v>107</v>
      </c>
      <c r="Q4743" t="s">
        <v>107</v>
      </c>
      <c r="R4743">
        <f>IF(F4743="Monthly",2,0)
+IF(E4743&lt;=6,2,0)
+IF(N4743&lt;=2,2,0)
+IF(L4743&gt;=4,2,0)
+IF(M4743&gt;=2,1,0)
+IF(H4743&gt;=_xlfn.PERCENTILE.INC($H$2:$H$10001,0.75),1,0)</f>
        <v>2</v>
      </c>
      <c r="S4743" t="str">
        <f>IF(R4743&gt;=7,"High",IF(R4743&gt;=4,"Medium","Low"))</f>
        <v>Low</v>
      </c>
    </row>
    <row r="4744" spans="1:19">
      <c r="A4744" t="s">
        <v>4869</v>
      </c>
      <c r="B4744">
        <v>39</v>
      </c>
      <c r="C4744" t="s">
        <v>112</v>
      </c>
      <c r="D4744" t="s">
        <v>133</v>
      </c>
      <c r="E4744">
        <v>41</v>
      </c>
      <c r="F4744" t="s">
        <v>121</v>
      </c>
      <c r="G4744" t="s">
        <v>110</v>
      </c>
      <c r="H4744" s="5">
        <v>797</v>
      </c>
      <c r="I4744" s="5">
        <v>33253.93</v>
      </c>
      <c r="J4744" t="s">
        <v>105</v>
      </c>
      <c r="K4744" t="s">
        <v>106</v>
      </c>
      <c r="L4744">
        <v>0</v>
      </c>
      <c r="M4744">
        <v>0</v>
      </c>
      <c r="N4744">
        <v>5</v>
      </c>
      <c r="O4744" s="6">
        <v>0</v>
      </c>
      <c r="P4744" t="s">
        <v>106</v>
      </c>
      <c r="Q4744" t="s">
        <v>107</v>
      </c>
      <c r="R4744">
        <f>IF(F4744="Monthly",2,0)
+IF(E4744&lt;=6,2,0)
+IF(N4744&lt;=2,2,0)
+IF(L4744&gt;=4,2,0)
+IF(M4744&gt;=2,1,0)
+IF(H4744&gt;=_xlfn.PERCENTILE.INC($H$2:$H$10001,0.75),1,0)</f>
        <v>1</v>
      </c>
      <c r="S4744" t="str">
        <f>IF(R4744&gt;=7,"High",IF(R4744&gt;=4,"Medium","Low"))</f>
        <v>Low</v>
      </c>
    </row>
    <row r="4745" spans="1:19">
      <c r="A4745" t="s">
        <v>4870</v>
      </c>
      <c r="B4745">
        <v>40</v>
      </c>
      <c r="C4745" t="s">
        <v>112</v>
      </c>
      <c r="D4745" t="s">
        <v>131</v>
      </c>
      <c r="E4745">
        <v>26</v>
      </c>
      <c r="F4745" t="s">
        <v>103</v>
      </c>
      <c r="G4745" t="s">
        <v>104</v>
      </c>
      <c r="H4745" s="5">
        <v>470</v>
      </c>
      <c r="I4745" s="5">
        <v>11949.3</v>
      </c>
      <c r="J4745" t="s">
        <v>117</v>
      </c>
      <c r="K4745" t="s">
        <v>107</v>
      </c>
      <c r="L4745">
        <v>4</v>
      </c>
      <c r="M4745">
        <v>0</v>
      </c>
      <c r="N4745">
        <v>5</v>
      </c>
      <c r="O4745" s="6">
        <v>0</v>
      </c>
      <c r="P4745" t="s">
        <v>107</v>
      </c>
      <c r="Q4745" t="s">
        <v>106</v>
      </c>
      <c r="R4745">
        <f>IF(F4745="Monthly",2,0)
+IF(E4745&lt;=6,2,0)
+IF(N4745&lt;=2,2,0)
+IF(L4745&gt;=4,2,0)
+IF(M4745&gt;=2,1,0)
+IF(H4745&gt;=_xlfn.PERCENTILE.INC($H$2:$H$10001,0.75),1,0)</f>
        <v>4</v>
      </c>
      <c r="S4745" t="str">
        <f>IF(R4745&gt;=7,"High",IF(R4745&gt;=4,"Medium","Low"))</f>
        <v>Medium</v>
      </c>
    </row>
    <row r="4746" spans="1:19">
      <c r="A4746" t="s">
        <v>4871</v>
      </c>
      <c r="B4746">
        <v>23</v>
      </c>
      <c r="C4746" t="s">
        <v>101</v>
      </c>
      <c r="D4746" t="s">
        <v>113</v>
      </c>
      <c r="E4746">
        <v>25</v>
      </c>
      <c r="F4746" t="s">
        <v>109</v>
      </c>
      <c r="G4746" t="s">
        <v>129</v>
      </c>
      <c r="H4746" s="5">
        <v>960</v>
      </c>
      <c r="I4746" s="5">
        <v>24707.53</v>
      </c>
      <c r="J4746" t="s">
        <v>134</v>
      </c>
      <c r="K4746" t="s">
        <v>106</v>
      </c>
      <c r="L4746">
        <v>5</v>
      </c>
      <c r="M4746">
        <v>2</v>
      </c>
      <c r="N4746">
        <v>2</v>
      </c>
      <c r="O4746" s="6">
        <v>0</v>
      </c>
      <c r="P4746" t="s">
        <v>107</v>
      </c>
      <c r="Q4746" t="s">
        <v>106</v>
      </c>
      <c r="R4746">
        <f>IF(F4746="Monthly",2,0)
+IF(E4746&lt;=6,2,0)
+IF(N4746&lt;=2,2,0)
+IF(L4746&gt;=4,2,0)
+IF(M4746&gt;=2,1,0)
+IF(H4746&gt;=_xlfn.PERCENTILE.INC($H$2:$H$10001,0.75),1,0)</f>
        <v>6</v>
      </c>
      <c r="S4746" t="str">
        <f>IF(R4746&gt;=7,"High",IF(R4746&gt;=4,"Medium","Low"))</f>
        <v>Medium</v>
      </c>
    </row>
    <row r="4747" spans="1:19">
      <c r="A4747" t="s">
        <v>4872</v>
      </c>
      <c r="B4747">
        <v>47</v>
      </c>
      <c r="C4747" t="s">
        <v>101</v>
      </c>
      <c r="D4747" t="s">
        <v>137</v>
      </c>
      <c r="E4747">
        <v>40</v>
      </c>
      <c r="F4747" t="s">
        <v>103</v>
      </c>
      <c r="G4747" t="s">
        <v>104</v>
      </c>
      <c r="H4747" s="5">
        <v>532</v>
      </c>
      <c r="I4747" s="5">
        <v>21266.34</v>
      </c>
      <c r="J4747" t="s">
        <v>140</v>
      </c>
      <c r="K4747" t="s">
        <v>106</v>
      </c>
      <c r="L4747">
        <v>0</v>
      </c>
      <c r="M4747">
        <v>0</v>
      </c>
      <c r="N4747">
        <v>5</v>
      </c>
      <c r="O4747" s="6">
        <v>0</v>
      </c>
      <c r="P4747" t="s">
        <v>107</v>
      </c>
      <c r="Q4747" t="s">
        <v>107</v>
      </c>
      <c r="R4747">
        <f>IF(F4747="Monthly",2,0)
+IF(E4747&lt;=6,2,0)
+IF(N4747&lt;=2,2,0)
+IF(L4747&gt;=4,2,0)
+IF(M4747&gt;=2,1,0)
+IF(H4747&gt;=_xlfn.PERCENTILE.INC($H$2:$H$10001,0.75),1,0)</f>
        <v>2</v>
      </c>
      <c r="S4747" t="str">
        <f>IF(R4747&gt;=7,"High",IF(R4747&gt;=4,"Medium","Low"))</f>
        <v>Low</v>
      </c>
    </row>
    <row r="4748" spans="1:19">
      <c r="A4748" t="s">
        <v>4873</v>
      </c>
      <c r="B4748">
        <v>37</v>
      </c>
      <c r="C4748" t="s">
        <v>112</v>
      </c>
      <c r="D4748" t="s">
        <v>137</v>
      </c>
      <c r="E4748">
        <v>24</v>
      </c>
      <c r="F4748" t="s">
        <v>103</v>
      </c>
      <c r="G4748" t="s">
        <v>129</v>
      </c>
      <c r="H4748" s="5">
        <v>1088</v>
      </c>
      <c r="I4748" s="5">
        <v>25420.98</v>
      </c>
      <c r="J4748" t="s">
        <v>105</v>
      </c>
      <c r="K4748" t="s">
        <v>106</v>
      </c>
      <c r="L4748">
        <v>0</v>
      </c>
      <c r="M4748">
        <v>0</v>
      </c>
      <c r="N4748">
        <v>5</v>
      </c>
      <c r="O4748" s="6">
        <v>0</v>
      </c>
      <c r="P4748" t="s">
        <v>107</v>
      </c>
      <c r="Q4748" t="s">
        <v>107</v>
      </c>
      <c r="R4748">
        <f>IF(F4748="Monthly",2,0)
+IF(E4748&lt;=6,2,0)
+IF(N4748&lt;=2,2,0)
+IF(L4748&gt;=4,2,0)
+IF(M4748&gt;=2,1,0)
+IF(H4748&gt;=_xlfn.PERCENTILE.INC($H$2:$H$10001,0.75),1,0)</f>
        <v>3</v>
      </c>
      <c r="S4748" t="str">
        <f>IF(R4748&gt;=7,"High",IF(R4748&gt;=4,"Medium","Low"))</f>
        <v>Low</v>
      </c>
    </row>
    <row r="4749" spans="1:19">
      <c r="A4749" t="s">
        <v>4874</v>
      </c>
      <c r="B4749">
        <v>33</v>
      </c>
      <c r="C4749" t="s">
        <v>112</v>
      </c>
      <c r="D4749" t="s">
        <v>159</v>
      </c>
      <c r="E4749">
        <v>21</v>
      </c>
      <c r="F4749" t="s">
        <v>103</v>
      </c>
      <c r="G4749" t="s">
        <v>104</v>
      </c>
      <c r="H4749" s="5">
        <v>434</v>
      </c>
      <c r="I4749" s="5">
        <v>9182.0400000000009</v>
      </c>
      <c r="J4749" t="s">
        <v>134</v>
      </c>
      <c r="K4749" t="s">
        <v>106</v>
      </c>
      <c r="L4749">
        <v>3</v>
      </c>
      <c r="M4749">
        <v>1</v>
      </c>
      <c r="N4749">
        <v>4</v>
      </c>
      <c r="O4749" s="6">
        <v>0</v>
      </c>
      <c r="P4749" t="s">
        <v>107</v>
      </c>
      <c r="Q4749" t="s">
        <v>107</v>
      </c>
      <c r="R4749">
        <f>IF(F4749="Monthly",2,0)
+IF(E4749&lt;=6,2,0)
+IF(N4749&lt;=2,2,0)
+IF(L4749&gt;=4,2,0)
+IF(M4749&gt;=2,1,0)
+IF(H4749&gt;=_xlfn.PERCENTILE.INC($H$2:$H$10001,0.75),1,0)</f>
        <v>2</v>
      </c>
      <c r="S4749" t="str">
        <f>IF(R4749&gt;=7,"High",IF(R4749&gt;=4,"Medium","Low"))</f>
        <v>Low</v>
      </c>
    </row>
    <row r="4750" spans="1:19">
      <c r="A4750" t="s">
        <v>4875</v>
      </c>
      <c r="B4750">
        <v>39</v>
      </c>
      <c r="C4750" t="s">
        <v>101</v>
      </c>
      <c r="D4750" t="s">
        <v>126</v>
      </c>
      <c r="E4750">
        <v>18</v>
      </c>
      <c r="F4750" t="s">
        <v>121</v>
      </c>
      <c r="G4750" t="s">
        <v>104</v>
      </c>
      <c r="H4750" s="5">
        <v>519</v>
      </c>
      <c r="I4750" s="5">
        <v>9154.14</v>
      </c>
      <c r="J4750" t="s">
        <v>115</v>
      </c>
      <c r="K4750" t="s">
        <v>106</v>
      </c>
      <c r="L4750">
        <v>0</v>
      </c>
      <c r="M4750">
        <v>0</v>
      </c>
      <c r="N4750">
        <v>5</v>
      </c>
      <c r="O4750" s="6">
        <v>0</v>
      </c>
      <c r="P4750" t="s">
        <v>106</v>
      </c>
      <c r="Q4750" t="s">
        <v>107</v>
      </c>
      <c r="R4750">
        <f>IF(F4750="Monthly",2,0)
+IF(E4750&lt;=6,2,0)
+IF(N4750&lt;=2,2,0)
+IF(L4750&gt;=4,2,0)
+IF(M4750&gt;=2,1,0)
+IF(H4750&gt;=_xlfn.PERCENTILE.INC($H$2:$H$10001,0.75),1,0)</f>
        <v>0</v>
      </c>
      <c r="S4750" t="str">
        <f>IF(R4750&gt;=7,"High",IF(R4750&gt;=4,"Medium","Low"))</f>
        <v>Low</v>
      </c>
    </row>
    <row r="4751" spans="1:19">
      <c r="A4751" t="s">
        <v>4876</v>
      </c>
      <c r="B4751">
        <v>37</v>
      </c>
      <c r="C4751" t="s">
        <v>101</v>
      </c>
      <c r="D4751" t="s">
        <v>133</v>
      </c>
      <c r="E4751">
        <v>50</v>
      </c>
      <c r="F4751" t="s">
        <v>103</v>
      </c>
      <c r="G4751" t="s">
        <v>104</v>
      </c>
      <c r="H4751" s="5">
        <v>546</v>
      </c>
      <c r="I4751" s="5">
        <v>27977.09</v>
      </c>
      <c r="J4751" t="s">
        <v>105</v>
      </c>
      <c r="K4751" t="s">
        <v>106</v>
      </c>
      <c r="L4751">
        <v>0</v>
      </c>
      <c r="M4751">
        <v>0</v>
      </c>
      <c r="N4751">
        <v>4</v>
      </c>
      <c r="O4751" s="6">
        <v>0</v>
      </c>
      <c r="P4751" t="s">
        <v>106</v>
      </c>
      <c r="Q4751" t="s">
        <v>107</v>
      </c>
      <c r="R4751">
        <f>IF(F4751="Monthly",2,0)
+IF(E4751&lt;=6,2,0)
+IF(N4751&lt;=2,2,0)
+IF(L4751&gt;=4,2,0)
+IF(M4751&gt;=2,1,0)
+IF(H4751&gt;=_xlfn.PERCENTILE.INC($H$2:$H$10001,0.75),1,0)</f>
        <v>2</v>
      </c>
      <c r="S4751" t="str">
        <f>IF(R4751&gt;=7,"High",IF(R4751&gt;=4,"Medium","Low"))</f>
        <v>Low</v>
      </c>
    </row>
    <row r="4752" spans="1:19">
      <c r="A4752" t="s">
        <v>4877</v>
      </c>
      <c r="B4752">
        <v>42</v>
      </c>
      <c r="C4752" t="s">
        <v>101</v>
      </c>
      <c r="D4752" t="s">
        <v>159</v>
      </c>
      <c r="E4752">
        <v>48</v>
      </c>
      <c r="F4752" t="s">
        <v>109</v>
      </c>
      <c r="G4752" t="s">
        <v>110</v>
      </c>
      <c r="H4752" s="5">
        <v>662</v>
      </c>
      <c r="I4752" s="5">
        <v>29257.13</v>
      </c>
      <c r="J4752" t="s">
        <v>117</v>
      </c>
      <c r="K4752" t="s">
        <v>106</v>
      </c>
      <c r="L4752">
        <v>0</v>
      </c>
      <c r="M4752">
        <v>0</v>
      </c>
      <c r="N4752">
        <v>5</v>
      </c>
      <c r="O4752" s="6">
        <v>10</v>
      </c>
      <c r="P4752" t="s">
        <v>106</v>
      </c>
      <c r="Q4752" t="s">
        <v>107</v>
      </c>
      <c r="R4752">
        <f>IF(F4752="Monthly",2,0)
+IF(E4752&lt;=6,2,0)
+IF(N4752&lt;=2,2,0)
+IF(L4752&gt;=4,2,0)
+IF(M4752&gt;=2,1,0)
+IF(H4752&gt;=_xlfn.PERCENTILE.INC($H$2:$H$10001,0.75),1,0)</f>
        <v>0</v>
      </c>
      <c r="S4752" t="str">
        <f>IF(R4752&gt;=7,"High",IF(R4752&gt;=4,"Medium","Low"))</f>
        <v>Low</v>
      </c>
    </row>
    <row r="4753" spans="1:19">
      <c r="A4753" t="s">
        <v>4878</v>
      </c>
      <c r="B4753">
        <v>40</v>
      </c>
      <c r="C4753" t="s">
        <v>112</v>
      </c>
      <c r="D4753" t="s">
        <v>131</v>
      </c>
      <c r="E4753">
        <v>42</v>
      </c>
      <c r="F4753" t="s">
        <v>121</v>
      </c>
      <c r="G4753" t="s">
        <v>110</v>
      </c>
      <c r="H4753" s="5">
        <v>762</v>
      </c>
      <c r="I4753" s="5">
        <v>26473.18</v>
      </c>
      <c r="J4753" t="s">
        <v>117</v>
      </c>
      <c r="K4753" t="s">
        <v>107</v>
      </c>
      <c r="L4753">
        <v>2</v>
      </c>
      <c r="M4753">
        <v>0</v>
      </c>
      <c r="N4753">
        <v>5</v>
      </c>
      <c r="O4753" s="6">
        <v>15</v>
      </c>
      <c r="P4753" t="s">
        <v>107</v>
      </c>
      <c r="Q4753" t="s">
        <v>107</v>
      </c>
      <c r="R4753">
        <f>IF(F4753="Monthly",2,0)
+IF(E4753&lt;=6,2,0)
+IF(N4753&lt;=2,2,0)
+IF(L4753&gt;=4,2,0)
+IF(M4753&gt;=2,1,0)
+IF(H4753&gt;=_xlfn.PERCENTILE.INC($H$2:$H$10001,0.75),1,0)</f>
        <v>0</v>
      </c>
      <c r="S4753" t="str">
        <f>IF(R4753&gt;=7,"High",IF(R4753&gt;=4,"Medium","Low"))</f>
        <v>Low</v>
      </c>
    </row>
    <row r="4754" spans="1:19">
      <c r="A4754" t="s">
        <v>4879</v>
      </c>
      <c r="B4754">
        <v>18</v>
      </c>
      <c r="C4754" t="s">
        <v>112</v>
      </c>
      <c r="D4754" t="s">
        <v>126</v>
      </c>
      <c r="E4754">
        <v>9</v>
      </c>
      <c r="F4754" t="s">
        <v>103</v>
      </c>
      <c r="G4754" t="s">
        <v>104</v>
      </c>
      <c r="H4754" s="5">
        <v>473</v>
      </c>
      <c r="I4754" s="5">
        <v>4336.08</v>
      </c>
      <c r="J4754" t="s">
        <v>140</v>
      </c>
      <c r="K4754" t="s">
        <v>106</v>
      </c>
      <c r="L4754">
        <v>0</v>
      </c>
      <c r="M4754">
        <v>0</v>
      </c>
      <c r="N4754">
        <v>5</v>
      </c>
      <c r="O4754" s="6">
        <v>0</v>
      </c>
      <c r="P4754" t="s">
        <v>107</v>
      </c>
      <c r="Q4754" t="s">
        <v>107</v>
      </c>
      <c r="R4754">
        <f>IF(F4754="Monthly",2,0)
+IF(E4754&lt;=6,2,0)
+IF(N4754&lt;=2,2,0)
+IF(L4754&gt;=4,2,0)
+IF(M4754&gt;=2,1,0)
+IF(H4754&gt;=_xlfn.PERCENTILE.INC($H$2:$H$10001,0.75),1,0)</f>
        <v>2</v>
      </c>
      <c r="S4754" t="str">
        <f>IF(R4754&gt;=7,"High",IF(R4754&gt;=4,"Medium","Low"))</f>
        <v>Low</v>
      </c>
    </row>
    <row r="4755" spans="1:19">
      <c r="A4755" t="s">
        <v>4880</v>
      </c>
      <c r="B4755">
        <v>47</v>
      </c>
      <c r="C4755" t="s">
        <v>101</v>
      </c>
      <c r="D4755" t="s">
        <v>126</v>
      </c>
      <c r="E4755">
        <v>44</v>
      </c>
      <c r="F4755" t="s">
        <v>109</v>
      </c>
      <c r="G4755" t="s">
        <v>104</v>
      </c>
      <c r="H4755" s="5">
        <v>568</v>
      </c>
      <c r="I4755" s="5">
        <v>22059.14</v>
      </c>
      <c r="J4755" t="s">
        <v>105</v>
      </c>
      <c r="K4755" t="s">
        <v>106</v>
      </c>
      <c r="L4755">
        <v>0</v>
      </c>
      <c r="M4755">
        <v>0</v>
      </c>
      <c r="N4755">
        <v>5</v>
      </c>
      <c r="O4755" s="6">
        <v>10</v>
      </c>
      <c r="P4755" t="s">
        <v>106</v>
      </c>
      <c r="Q4755" t="s">
        <v>107</v>
      </c>
      <c r="R4755">
        <f>IF(F4755="Monthly",2,0)
+IF(E4755&lt;=6,2,0)
+IF(N4755&lt;=2,2,0)
+IF(L4755&gt;=4,2,0)
+IF(M4755&gt;=2,1,0)
+IF(H4755&gt;=_xlfn.PERCENTILE.INC($H$2:$H$10001,0.75),1,0)</f>
        <v>0</v>
      </c>
      <c r="S4755" t="str">
        <f>IF(R4755&gt;=7,"High",IF(R4755&gt;=4,"Medium","Low"))</f>
        <v>Low</v>
      </c>
    </row>
    <row r="4756" spans="1:19">
      <c r="A4756" t="s">
        <v>4881</v>
      </c>
      <c r="B4756">
        <v>41</v>
      </c>
      <c r="C4756" t="s">
        <v>101</v>
      </c>
      <c r="D4756" t="s">
        <v>128</v>
      </c>
      <c r="E4756">
        <v>41</v>
      </c>
      <c r="F4756" t="s">
        <v>121</v>
      </c>
      <c r="G4756" t="s">
        <v>110</v>
      </c>
      <c r="H4756" s="5">
        <v>666</v>
      </c>
      <c r="I4756" s="5">
        <v>23970</v>
      </c>
      <c r="J4756" t="s">
        <v>105</v>
      </c>
      <c r="K4756" t="s">
        <v>106</v>
      </c>
      <c r="L4756">
        <v>5</v>
      </c>
      <c r="M4756">
        <v>2</v>
      </c>
      <c r="N4756">
        <v>4</v>
      </c>
      <c r="O4756" s="6">
        <v>10</v>
      </c>
      <c r="P4756" t="s">
        <v>107</v>
      </c>
      <c r="Q4756" t="s">
        <v>107</v>
      </c>
      <c r="R4756">
        <f>IF(F4756="Monthly",2,0)
+IF(E4756&lt;=6,2,0)
+IF(N4756&lt;=2,2,0)
+IF(L4756&gt;=4,2,0)
+IF(M4756&gt;=2,1,0)
+IF(H4756&gt;=_xlfn.PERCENTILE.INC($H$2:$H$10001,0.75),1,0)</f>
        <v>3</v>
      </c>
      <c r="S4756" t="str">
        <f>IF(R4756&gt;=7,"High",IF(R4756&gt;=4,"Medium","Low"))</f>
        <v>Low</v>
      </c>
    </row>
    <row r="4757" spans="1:19">
      <c r="A4757" t="s">
        <v>4882</v>
      </c>
      <c r="B4757">
        <v>43</v>
      </c>
      <c r="C4757" t="s">
        <v>101</v>
      </c>
      <c r="D4757" t="s">
        <v>133</v>
      </c>
      <c r="E4757">
        <v>29</v>
      </c>
      <c r="F4757" t="s">
        <v>109</v>
      </c>
      <c r="G4757" t="s">
        <v>104</v>
      </c>
      <c r="H4757" s="5">
        <v>508</v>
      </c>
      <c r="I4757" s="5">
        <v>15147.54</v>
      </c>
      <c r="J4757" t="s">
        <v>105</v>
      </c>
      <c r="K4757" t="s">
        <v>106</v>
      </c>
      <c r="L4757">
        <v>1</v>
      </c>
      <c r="M4757">
        <v>0</v>
      </c>
      <c r="N4757">
        <v>5</v>
      </c>
      <c r="O4757" s="6">
        <v>0</v>
      </c>
      <c r="P4757" t="s">
        <v>106</v>
      </c>
      <c r="Q4757" t="s">
        <v>107</v>
      </c>
      <c r="R4757">
        <f>IF(F4757="Monthly",2,0)
+IF(E4757&lt;=6,2,0)
+IF(N4757&lt;=2,2,0)
+IF(L4757&gt;=4,2,0)
+IF(M4757&gt;=2,1,0)
+IF(H4757&gt;=_xlfn.PERCENTILE.INC($H$2:$H$10001,0.75),1,0)</f>
        <v>0</v>
      </c>
      <c r="S4757" t="str">
        <f>IF(R4757&gt;=7,"High",IF(R4757&gt;=4,"Medium","Low"))</f>
        <v>Low</v>
      </c>
    </row>
    <row r="4758" spans="1:19">
      <c r="A4758" t="s">
        <v>4883</v>
      </c>
      <c r="B4758">
        <v>43</v>
      </c>
      <c r="C4758" t="s">
        <v>101</v>
      </c>
      <c r="D4758" t="s">
        <v>102</v>
      </c>
      <c r="E4758">
        <v>18</v>
      </c>
      <c r="F4758" t="s">
        <v>109</v>
      </c>
      <c r="G4758" t="s">
        <v>104</v>
      </c>
      <c r="H4758" s="5">
        <v>593</v>
      </c>
      <c r="I4758" s="5">
        <v>10665.45</v>
      </c>
      <c r="J4758" t="s">
        <v>105</v>
      </c>
      <c r="K4758" t="s">
        <v>106</v>
      </c>
      <c r="L4758">
        <v>0</v>
      </c>
      <c r="M4758">
        <v>0</v>
      </c>
      <c r="N4758">
        <v>4</v>
      </c>
      <c r="O4758" s="6">
        <v>0</v>
      </c>
      <c r="P4758" t="s">
        <v>107</v>
      </c>
      <c r="Q4758" t="s">
        <v>107</v>
      </c>
      <c r="R4758">
        <f>IF(F4758="Monthly",2,0)
+IF(E4758&lt;=6,2,0)
+IF(N4758&lt;=2,2,0)
+IF(L4758&gt;=4,2,0)
+IF(M4758&gt;=2,1,0)
+IF(H4758&gt;=_xlfn.PERCENTILE.INC($H$2:$H$10001,0.75),1,0)</f>
        <v>0</v>
      </c>
      <c r="S4758" t="str">
        <f>IF(R4758&gt;=7,"High",IF(R4758&gt;=4,"Medium","Low"))</f>
        <v>Low</v>
      </c>
    </row>
    <row r="4759" spans="1:19">
      <c r="A4759" t="s">
        <v>4884</v>
      </c>
      <c r="B4759">
        <v>39</v>
      </c>
      <c r="C4759" t="s">
        <v>112</v>
      </c>
      <c r="D4759" t="s">
        <v>133</v>
      </c>
      <c r="E4759">
        <v>64</v>
      </c>
      <c r="F4759" t="s">
        <v>109</v>
      </c>
      <c r="G4759" t="s">
        <v>104</v>
      </c>
      <c r="H4759" s="5">
        <v>490</v>
      </c>
      <c r="I4759" s="5">
        <v>30708.82</v>
      </c>
      <c r="J4759" t="s">
        <v>117</v>
      </c>
      <c r="K4759" t="s">
        <v>106</v>
      </c>
      <c r="L4759">
        <v>0</v>
      </c>
      <c r="M4759">
        <v>0</v>
      </c>
      <c r="N4759">
        <v>5</v>
      </c>
      <c r="O4759" s="6">
        <v>0</v>
      </c>
      <c r="P4759" t="s">
        <v>106</v>
      </c>
      <c r="Q4759" t="s">
        <v>107</v>
      </c>
      <c r="R4759">
        <f>IF(F4759="Monthly",2,0)
+IF(E4759&lt;=6,2,0)
+IF(N4759&lt;=2,2,0)
+IF(L4759&gt;=4,2,0)
+IF(M4759&gt;=2,1,0)
+IF(H4759&gt;=_xlfn.PERCENTILE.INC($H$2:$H$10001,0.75),1,0)</f>
        <v>0</v>
      </c>
      <c r="S4759" t="str">
        <f>IF(R4759&gt;=7,"High",IF(R4759&gt;=4,"Medium","Low"))</f>
        <v>Low</v>
      </c>
    </row>
    <row r="4760" spans="1:19">
      <c r="A4760" t="s">
        <v>4885</v>
      </c>
      <c r="B4760">
        <v>44</v>
      </c>
      <c r="C4760" t="s">
        <v>112</v>
      </c>
      <c r="D4760" t="s">
        <v>131</v>
      </c>
      <c r="E4760">
        <v>12</v>
      </c>
      <c r="F4760" t="s">
        <v>109</v>
      </c>
      <c r="G4760" t="s">
        <v>110</v>
      </c>
      <c r="H4760" s="5">
        <v>787</v>
      </c>
      <c r="I4760" s="5">
        <v>9470.1</v>
      </c>
      <c r="J4760" t="s">
        <v>115</v>
      </c>
      <c r="K4760" t="s">
        <v>106</v>
      </c>
      <c r="L4760">
        <v>3</v>
      </c>
      <c r="M4760">
        <v>0</v>
      </c>
      <c r="N4760">
        <v>5</v>
      </c>
      <c r="O4760" s="6">
        <v>0</v>
      </c>
      <c r="P4760" t="s">
        <v>106</v>
      </c>
      <c r="Q4760" t="s">
        <v>107</v>
      </c>
      <c r="R4760">
        <f>IF(F4760="Monthly",2,0)
+IF(E4760&lt;=6,2,0)
+IF(N4760&lt;=2,2,0)
+IF(L4760&gt;=4,2,0)
+IF(M4760&gt;=2,1,0)
+IF(H4760&gt;=_xlfn.PERCENTILE.INC($H$2:$H$10001,0.75),1,0)</f>
        <v>0</v>
      </c>
      <c r="S4760" t="str">
        <f>IF(R4760&gt;=7,"High",IF(R4760&gt;=4,"Medium","Low"))</f>
        <v>Low</v>
      </c>
    </row>
    <row r="4761" spans="1:19">
      <c r="A4761" t="s">
        <v>4886</v>
      </c>
      <c r="B4761">
        <v>39</v>
      </c>
      <c r="C4761" t="s">
        <v>112</v>
      </c>
      <c r="D4761" t="s">
        <v>102</v>
      </c>
      <c r="E4761">
        <v>28</v>
      </c>
      <c r="F4761" t="s">
        <v>103</v>
      </c>
      <c r="G4761" t="s">
        <v>110</v>
      </c>
      <c r="H4761" s="5">
        <v>794</v>
      </c>
      <c r="I4761" s="5">
        <v>21592.99</v>
      </c>
      <c r="J4761" t="s">
        <v>117</v>
      </c>
      <c r="K4761" t="s">
        <v>106</v>
      </c>
      <c r="L4761">
        <v>0</v>
      </c>
      <c r="M4761">
        <v>0</v>
      </c>
      <c r="N4761">
        <v>5</v>
      </c>
      <c r="O4761" s="6">
        <v>0</v>
      </c>
      <c r="P4761" t="s">
        <v>107</v>
      </c>
      <c r="Q4761" t="s">
        <v>107</v>
      </c>
      <c r="R4761">
        <f>IF(F4761="Monthly",2,0)
+IF(E4761&lt;=6,2,0)
+IF(N4761&lt;=2,2,0)
+IF(L4761&gt;=4,2,0)
+IF(M4761&gt;=2,1,0)
+IF(H4761&gt;=_xlfn.PERCENTILE.INC($H$2:$H$10001,0.75),1,0)</f>
        <v>3</v>
      </c>
      <c r="S4761" t="str">
        <f>IF(R4761&gt;=7,"High",IF(R4761&gt;=4,"Medium","Low"))</f>
        <v>Low</v>
      </c>
    </row>
    <row r="4762" spans="1:19">
      <c r="A4762" t="s">
        <v>4887</v>
      </c>
      <c r="B4762">
        <v>21</v>
      </c>
      <c r="C4762" t="s">
        <v>112</v>
      </c>
      <c r="D4762" t="s">
        <v>131</v>
      </c>
      <c r="E4762">
        <v>70</v>
      </c>
      <c r="F4762" t="s">
        <v>121</v>
      </c>
      <c r="G4762" t="s">
        <v>110</v>
      </c>
      <c r="H4762" s="5">
        <v>654</v>
      </c>
      <c r="I4762" s="5">
        <v>37752.93</v>
      </c>
      <c r="J4762" t="s">
        <v>140</v>
      </c>
      <c r="K4762" t="s">
        <v>106</v>
      </c>
      <c r="L4762">
        <v>5</v>
      </c>
      <c r="M4762">
        <v>2</v>
      </c>
      <c r="N4762">
        <v>3</v>
      </c>
      <c r="O4762" s="6">
        <v>15</v>
      </c>
      <c r="P4762" t="s">
        <v>107</v>
      </c>
      <c r="Q4762" t="s">
        <v>107</v>
      </c>
      <c r="R4762">
        <f>IF(F4762="Monthly",2,0)
+IF(E4762&lt;=6,2,0)
+IF(N4762&lt;=2,2,0)
+IF(L4762&gt;=4,2,0)
+IF(M4762&gt;=2,1,0)
+IF(H4762&gt;=_xlfn.PERCENTILE.INC($H$2:$H$10001,0.75),1,0)</f>
        <v>3</v>
      </c>
      <c r="S4762" t="str">
        <f>IF(R4762&gt;=7,"High",IF(R4762&gt;=4,"Medium","Low"))</f>
        <v>Low</v>
      </c>
    </row>
    <row r="4763" spans="1:19">
      <c r="A4763" t="s">
        <v>4888</v>
      </c>
      <c r="B4763">
        <v>29</v>
      </c>
      <c r="C4763" t="s">
        <v>101</v>
      </c>
      <c r="D4763" t="s">
        <v>102</v>
      </c>
      <c r="E4763">
        <v>59</v>
      </c>
      <c r="F4763" t="s">
        <v>121</v>
      </c>
      <c r="G4763" t="s">
        <v>110</v>
      </c>
      <c r="H4763" s="5">
        <v>733</v>
      </c>
      <c r="I4763" s="5">
        <v>36891.160000000003</v>
      </c>
      <c r="J4763" t="s">
        <v>140</v>
      </c>
      <c r="K4763" t="s">
        <v>106</v>
      </c>
      <c r="L4763">
        <v>0</v>
      </c>
      <c r="M4763">
        <v>0</v>
      </c>
      <c r="N4763">
        <v>4</v>
      </c>
      <c r="O4763" s="6">
        <v>15</v>
      </c>
      <c r="P4763" t="s">
        <v>106</v>
      </c>
      <c r="Q4763" t="s">
        <v>107</v>
      </c>
      <c r="R4763">
        <f>IF(F4763="Monthly",2,0)
+IF(E4763&lt;=6,2,0)
+IF(N4763&lt;=2,2,0)
+IF(L4763&gt;=4,2,0)
+IF(M4763&gt;=2,1,0)
+IF(H4763&gt;=_xlfn.PERCENTILE.INC($H$2:$H$10001,0.75),1,0)</f>
        <v>0</v>
      </c>
      <c r="S4763" t="str">
        <f>IF(R4763&gt;=7,"High",IF(R4763&gt;=4,"Medium","Low"))</f>
        <v>Low</v>
      </c>
    </row>
    <row r="4764" spans="1:19">
      <c r="A4764" t="s">
        <v>4889</v>
      </c>
      <c r="B4764">
        <v>32</v>
      </c>
      <c r="C4764" t="s">
        <v>101</v>
      </c>
      <c r="D4764" t="s">
        <v>137</v>
      </c>
      <c r="E4764">
        <v>25</v>
      </c>
      <c r="F4764" t="s">
        <v>103</v>
      </c>
      <c r="G4764" t="s">
        <v>104</v>
      </c>
      <c r="H4764" s="5">
        <v>429</v>
      </c>
      <c r="I4764" s="5">
        <v>10812.06</v>
      </c>
      <c r="J4764" t="s">
        <v>105</v>
      </c>
      <c r="K4764" t="s">
        <v>107</v>
      </c>
      <c r="L4764">
        <v>3</v>
      </c>
      <c r="M4764">
        <v>3</v>
      </c>
      <c r="N4764">
        <v>3</v>
      </c>
      <c r="O4764" s="6">
        <v>0</v>
      </c>
      <c r="P4764" t="s">
        <v>107</v>
      </c>
      <c r="Q4764" t="s">
        <v>106</v>
      </c>
      <c r="R4764">
        <f>IF(F4764="Monthly",2,0)
+IF(E4764&lt;=6,2,0)
+IF(N4764&lt;=2,2,0)
+IF(L4764&gt;=4,2,0)
+IF(M4764&gt;=2,1,0)
+IF(H4764&gt;=_xlfn.PERCENTILE.INC($H$2:$H$10001,0.75),1,0)</f>
        <v>3</v>
      </c>
      <c r="S4764" t="str">
        <f>IF(R4764&gt;=7,"High",IF(R4764&gt;=4,"Medium","Low"))</f>
        <v>Low</v>
      </c>
    </row>
    <row r="4765" spans="1:19">
      <c r="A4765" t="s">
        <v>4890</v>
      </c>
      <c r="B4765">
        <v>45</v>
      </c>
      <c r="C4765" t="s">
        <v>112</v>
      </c>
      <c r="D4765" t="s">
        <v>133</v>
      </c>
      <c r="E4765">
        <v>57</v>
      </c>
      <c r="F4765" t="s">
        <v>109</v>
      </c>
      <c r="G4765" t="s">
        <v>110</v>
      </c>
      <c r="H4765" s="5">
        <v>661</v>
      </c>
      <c r="I4765" s="5">
        <v>36907.69</v>
      </c>
      <c r="J4765" t="s">
        <v>140</v>
      </c>
      <c r="K4765" t="s">
        <v>106</v>
      </c>
      <c r="L4765">
        <v>1</v>
      </c>
      <c r="M4765">
        <v>0</v>
      </c>
      <c r="N4765">
        <v>5</v>
      </c>
      <c r="O4765" s="6">
        <v>0</v>
      </c>
      <c r="P4765" t="s">
        <v>107</v>
      </c>
      <c r="Q4765" t="s">
        <v>107</v>
      </c>
      <c r="R4765">
        <f>IF(F4765="Monthly",2,0)
+IF(E4765&lt;=6,2,0)
+IF(N4765&lt;=2,2,0)
+IF(L4765&gt;=4,2,0)
+IF(M4765&gt;=2,1,0)
+IF(H4765&gt;=_xlfn.PERCENTILE.INC($H$2:$H$10001,0.75),1,0)</f>
        <v>0</v>
      </c>
      <c r="S4765" t="str">
        <f>IF(R4765&gt;=7,"High",IF(R4765&gt;=4,"Medium","Low"))</f>
        <v>Low</v>
      </c>
    </row>
    <row r="4766" spans="1:19">
      <c r="A4766" t="s">
        <v>4891</v>
      </c>
      <c r="B4766">
        <v>18</v>
      </c>
      <c r="C4766" t="s">
        <v>112</v>
      </c>
      <c r="D4766" t="s">
        <v>133</v>
      </c>
      <c r="E4766">
        <v>60</v>
      </c>
      <c r="F4766" t="s">
        <v>121</v>
      </c>
      <c r="G4766" t="s">
        <v>104</v>
      </c>
      <c r="H4766" s="5">
        <v>506</v>
      </c>
      <c r="I4766" s="5">
        <v>29672.07</v>
      </c>
      <c r="J4766" t="s">
        <v>140</v>
      </c>
      <c r="K4766" t="s">
        <v>107</v>
      </c>
      <c r="L4766">
        <v>0</v>
      </c>
      <c r="M4766">
        <v>0</v>
      </c>
      <c r="N4766">
        <v>5</v>
      </c>
      <c r="O4766" s="6">
        <v>0</v>
      </c>
      <c r="P4766" t="s">
        <v>107</v>
      </c>
      <c r="Q4766" t="s">
        <v>107</v>
      </c>
      <c r="R4766">
        <f>IF(F4766="Monthly",2,0)
+IF(E4766&lt;=6,2,0)
+IF(N4766&lt;=2,2,0)
+IF(L4766&gt;=4,2,0)
+IF(M4766&gt;=2,1,0)
+IF(H4766&gt;=_xlfn.PERCENTILE.INC($H$2:$H$10001,0.75),1,0)</f>
        <v>0</v>
      </c>
      <c r="S4766" t="str">
        <f>IF(R4766&gt;=7,"High",IF(R4766&gt;=4,"Medium","Low"))</f>
        <v>Low</v>
      </c>
    </row>
    <row r="4767" spans="1:19">
      <c r="A4767" t="s">
        <v>4892</v>
      </c>
      <c r="B4767">
        <v>39</v>
      </c>
      <c r="C4767" t="s">
        <v>101</v>
      </c>
      <c r="D4767" t="s">
        <v>133</v>
      </c>
      <c r="E4767">
        <v>40</v>
      </c>
      <c r="F4767" t="s">
        <v>103</v>
      </c>
      <c r="G4767" t="s">
        <v>129</v>
      </c>
      <c r="H4767" s="5">
        <v>1051</v>
      </c>
      <c r="I4767" s="5">
        <v>42984.51</v>
      </c>
      <c r="J4767" t="s">
        <v>105</v>
      </c>
      <c r="K4767" t="s">
        <v>106</v>
      </c>
      <c r="L4767">
        <v>6</v>
      </c>
      <c r="M4767">
        <v>2</v>
      </c>
      <c r="N4767">
        <v>2</v>
      </c>
      <c r="O4767" s="6">
        <v>0</v>
      </c>
      <c r="P4767" t="s">
        <v>107</v>
      </c>
      <c r="Q4767" t="s">
        <v>106</v>
      </c>
      <c r="R4767">
        <f>IF(F4767="Monthly",2,0)
+IF(E4767&lt;=6,2,0)
+IF(N4767&lt;=2,2,0)
+IF(L4767&gt;=4,2,0)
+IF(M4767&gt;=2,1,0)
+IF(H4767&gt;=_xlfn.PERCENTILE.INC($H$2:$H$10001,0.75),1,0)</f>
        <v>8</v>
      </c>
      <c r="S4767" t="str">
        <f>IF(R4767&gt;=7,"High",IF(R4767&gt;=4,"Medium","Low"))</f>
        <v>High</v>
      </c>
    </row>
    <row r="4768" spans="1:19">
      <c r="A4768" t="s">
        <v>4893</v>
      </c>
      <c r="B4768">
        <v>33</v>
      </c>
      <c r="C4768" t="s">
        <v>101</v>
      </c>
      <c r="D4768" t="s">
        <v>102</v>
      </c>
      <c r="E4768">
        <v>36</v>
      </c>
      <c r="F4768" t="s">
        <v>103</v>
      </c>
      <c r="G4768" t="s">
        <v>104</v>
      </c>
      <c r="H4768" s="5">
        <v>430</v>
      </c>
      <c r="I4768" s="5">
        <v>15323.01</v>
      </c>
      <c r="J4768" t="s">
        <v>105</v>
      </c>
      <c r="K4768" t="s">
        <v>106</v>
      </c>
      <c r="L4768">
        <v>0</v>
      </c>
      <c r="M4768">
        <v>0</v>
      </c>
      <c r="N4768">
        <v>4</v>
      </c>
      <c r="O4768" s="6">
        <v>0</v>
      </c>
      <c r="P4768" t="s">
        <v>107</v>
      </c>
      <c r="Q4768" t="s">
        <v>107</v>
      </c>
      <c r="R4768">
        <f>IF(F4768="Monthly",2,0)
+IF(E4768&lt;=6,2,0)
+IF(N4768&lt;=2,2,0)
+IF(L4768&gt;=4,2,0)
+IF(M4768&gt;=2,1,0)
+IF(H4768&gt;=_xlfn.PERCENTILE.INC($H$2:$H$10001,0.75),1,0)</f>
        <v>2</v>
      </c>
      <c r="S4768" t="str">
        <f>IF(R4768&gt;=7,"High",IF(R4768&gt;=4,"Medium","Low"))</f>
        <v>Low</v>
      </c>
    </row>
    <row r="4769" spans="1:19">
      <c r="A4769" t="s">
        <v>4894</v>
      </c>
      <c r="B4769">
        <v>21</v>
      </c>
      <c r="C4769" t="s">
        <v>112</v>
      </c>
      <c r="D4769" t="s">
        <v>126</v>
      </c>
      <c r="E4769">
        <v>42</v>
      </c>
      <c r="F4769" t="s">
        <v>103</v>
      </c>
      <c r="G4769" t="s">
        <v>110</v>
      </c>
      <c r="H4769" s="5">
        <v>769</v>
      </c>
      <c r="I4769" s="5">
        <v>32013.63</v>
      </c>
      <c r="J4769" t="s">
        <v>117</v>
      </c>
      <c r="K4769" t="s">
        <v>106</v>
      </c>
      <c r="L4769">
        <v>1</v>
      </c>
      <c r="M4769">
        <v>0</v>
      </c>
      <c r="N4769">
        <v>5</v>
      </c>
      <c r="O4769" s="6">
        <v>0</v>
      </c>
      <c r="P4769" t="s">
        <v>107</v>
      </c>
      <c r="Q4769" t="s">
        <v>107</v>
      </c>
      <c r="R4769">
        <f>IF(F4769="Monthly",2,0)
+IF(E4769&lt;=6,2,0)
+IF(N4769&lt;=2,2,0)
+IF(L4769&gt;=4,2,0)
+IF(M4769&gt;=2,1,0)
+IF(H4769&gt;=_xlfn.PERCENTILE.INC($H$2:$H$10001,0.75),1,0)</f>
        <v>2</v>
      </c>
      <c r="S4769" t="str">
        <f>IF(R4769&gt;=7,"High",IF(R4769&gt;=4,"Medium","Low"))</f>
        <v>Low</v>
      </c>
    </row>
    <row r="4770" spans="1:19">
      <c r="A4770" t="s">
        <v>4895</v>
      </c>
      <c r="B4770">
        <v>21</v>
      </c>
      <c r="C4770" t="s">
        <v>112</v>
      </c>
      <c r="D4770" t="s">
        <v>126</v>
      </c>
      <c r="E4770">
        <v>31</v>
      </c>
      <c r="F4770" t="s">
        <v>103</v>
      </c>
      <c r="G4770" t="s">
        <v>110</v>
      </c>
      <c r="H4770" s="5">
        <v>727</v>
      </c>
      <c r="I4770" s="5">
        <v>22091.64</v>
      </c>
      <c r="J4770" t="s">
        <v>105</v>
      </c>
      <c r="K4770" t="s">
        <v>107</v>
      </c>
      <c r="L4770">
        <v>2</v>
      </c>
      <c r="M4770">
        <v>2</v>
      </c>
      <c r="N4770">
        <v>5</v>
      </c>
      <c r="O4770" s="6">
        <v>0</v>
      </c>
      <c r="P4770" t="s">
        <v>107</v>
      </c>
      <c r="Q4770" t="s">
        <v>106</v>
      </c>
      <c r="R4770">
        <f>IF(F4770="Monthly",2,0)
+IF(E4770&lt;=6,2,0)
+IF(N4770&lt;=2,2,0)
+IF(L4770&gt;=4,2,0)
+IF(M4770&gt;=2,1,0)
+IF(H4770&gt;=_xlfn.PERCENTILE.INC($H$2:$H$10001,0.75),1,0)</f>
        <v>3</v>
      </c>
      <c r="S4770" t="str">
        <f>IF(R4770&gt;=7,"High",IF(R4770&gt;=4,"Medium","Low"))</f>
        <v>Low</v>
      </c>
    </row>
    <row r="4771" spans="1:19">
      <c r="A4771" t="s">
        <v>4896</v>
      </c>
      <c r="B4771">
        <v>35</v>
      </c>
      <c r="C4771" t="s">
        <v>112</v>
      </c>
      <c r="D4771" t="s">
        <v>137</v>
      </c>
      <c r="E4771">
        <v>13</v>
      </c>
      <c r="F4771" t="s">
        <v>103</v>
      </c>
      <c r="G4771" t="s">
        <v>110</v>
      </c>
      <c r="H4771" s="5">
        <v>646</v>
      </c>
      <c r="I4771" s="5">
        <v>8291.6</v>
      </c>
      <c r="J4771" t="s">
        <v>140</v>
      </c>
      <c r="K4771" t="s">
        <v>106</v>
      </c>
      <c r="L4771">
        <v>0</v>
      </c>
      <c r="M4771">
        <v>0</v>
      </c>
      <c r="N4771">
        <v>5</v>
      </c>
      <c r="O4771" s="6">
        <v>0</v>
      </c>
      <c r="P4771" t="s">
        <v>106</v>
      </c>
      <c r="Q4771" t="s">
        <v>107</v>
      </c>
      <c r="R4771">
        <f>IF(F4771="Monthly",2,0)
+IF(E4771&lt;=6,2,0)
+IF(N4771&lt;=2,2,0)
+IF(L4771&gt;=4,2,0)
+IF(M4771&gt;=2,1,0)
+IF(H4771&gt;=_xlfn.PERCENTILE.INC($H$2:$H$10001,0.75),1,0)</f>
        <v>2</v>
      </c>
      <c r="S4771" t="str">
        <f>IF(R4771&gt;=7,"High",IF(R4771&gt;=4,"Medium","Low"))</f>
        <v>Low</v>
      </c>
    </row>
    <row r="4772" spans="1:19">
      <c r="A4772" t="s">
        <v>4897</v>
      </c>
      <c r="B4772">
        <v>37</v>
      </c>
      <c r="C4772" t="s">
        <v>112</v>
      </c>
      <c r="D4772" t="s">
        <v>123</v>
      </c>
      <c r="E4772">
        <v>49</v>
      </c>
      <c r="F4772" t="s">
        <v>109</v>
      </c>
      <c r="G4772" t="s">
        <v>110</v>
      </c>
      <c r="H4772" s="5">
        <v>767</v>
      </c>
      <c r="I4772" s="5">
        <v>35201.730000000003</v>
      </c>
      <c r="J4772" t="s">
        <v>105</v>
      </c>
      <c r="K4772" t="s">
        <v>106</v>
      </c>
      <c r="L4772">
        <v>0</v>
      </c>
      <c r="M4772">
        <v>0</v>
      </c>
      <c r="N4772">
        <v>5</v>
      </c>
      <c r="O4772" s="6">
        <v>5</v>
      </c>
      <c r="P4772" t="s">
        <v>107</v>
      </c>
      <c r="Q4772" t="s">
        <v>107</v>
      </c>
      <c r="R4772">
        <f>IF(F4772="Monthly",2,0)
+IF(E4772&lt;=6,2,0)
+IF(N4772&lt;=2,2,0)
+IF(L4772&gt;=4,2,0)
+IF(M4772&gt;=2,1,0)
+IF(H4772&gt;=_xlfn.PERCENTILE.INC($H$2:$H$10001,0.75),1,0)</f>
        <v>0</v>
      </c>
      <c r="S4772" t="str">
        <f>IF(R4772&gt;=7,"High",IF(R4772&gt;=4,"Medium","Low"))</f>
        <v>Low</v>
      </c>
    </row>
    <row r="4773" spans="1:19">
      <c r="A4773" t="s">
        <v>4898</v>
      </c>
      <c r="B4773">
        <v>28</v>
      </c>
      <c r="C4773" t="s">
        <v>101</v>
      </c>
      <c r="D4773" t="s">
        <v>126</v>
      </c>
      <c r="E4773">
        <v>23</v>
      </c>
      <c r="F4773" t="s">
        <v>103</v>
      </c>
      <c r="G4773" t="s">
        <v>129</v>
      </c>
      <c r="H4773" s="5">
        <v>1026</v>
      </c>
      <c r="I4773" s="5">
        <v>23681.37</v>
      </c>
      <c r="J4773" t="s">
        <v>105</v>
      </c>
      <c r="K4773" t="s">
        <v>106</v>
      </c>
      <c r="L4773">
        <v>1</v>
      </c>
      <c r="M4773">
        <v>0</v>
      </c>
      <c r="N4773">
        <v>4</v>
      </c>
      <c r="O4773" s="6">
        <v>0</v>
      </c>
      <c r="P4773" t="s">
        <v>107</v>
      </c>
      <c r="Q4773" t="s">
        <v>107</v>
      </c>
      <c r="R4773">
        <f>IF(F4773="Monthly",2,0)
+IF(E4773&lt;=6,2,0)
+IF(N4773&lt;=2,2,0)
+IF(L4773&gt;=4,2,0)
+IF(M4773&gt;=2,1,0)
+IF(H4773&gt;=_xlfn.PERCENTILE.INC($H$2:$H$10001,0.75),1,0)</f>
        <v>3</v>
      </c>
      <c r="S4773" t="str">
        <f>IF(R4773&gt;=7,"High",IF(R4773&gt;=4,"Medium","Low"))</f>
        <v>Low</v>
      </c>
    </row>
    <row r="4774" spans="1:19">
      <c r="A4774" t="s">
        <v>4899</v>
      </c>
      <c r="B4774">
        <v>31</v>
      </c>
      <c r="C4774" t="s">
        <v>101</v>
      </c>
      <c r="D4774" t="s">
        <v>126</v>
      </c>
      <c r="E4774">
        <v>30</v>
      </c>
      <c r="F4774" t="s">
        <v>103</v>
      </c>
      <c r="G4774" t="s">
        <v>110</v>
      </c>
      <c r="H4774" s="5">
        <v>800</v>
      </c>
      <c r="I4774" s="5">
        <v>23315.5</v>
      </c>
      <c r="J4774" t="s">
        <v>115</v>
      </c>
      <c r="K4774" t="s">
        <v>106</v>
      </c>
      <c r="L4774">
        <v>2</v>
      </c>
      <c r="M4774">
        <v>0</v>
      </c>
      <c r="N4774">
        <v>5</v>
      </c>
      <c r="O4774" s="6">
        <v>0</v>
      </c>
      <c r="P4774" t="s">
        <v>106</v>
      </c>
      <c r="Q4774" t="s">
        <v>107</v>
      </c>
      <c r="R4774">
        <f>IF(F4774="Monthly",2,0)
+IF(E4774&lt;=6,2,0)
+IF(N4774&lt;=2,2,0)
+IF(L4774&gt;=4,2,0)
+IF(M4774&gt;=2,1,0)
+IF(H4774&gt;=_xlfn.PERCENTILE.INC($H$2:$H$10001,0.75),1,0)</f>
        <v>3</v>
      </c>
      <c r="S4774" t="str">
        <f>IF(R4774&gt;=7,"High",IF(R4774&gt;=4,"Medium","Low"))</f>
        <v>Low</v>
      </c>
    </row>
    <row r="4775" spans="1:19">
      <c r="A4775" t="s">
        <v>4900</v>
      </c>
      <c r="B4775">
        <v>37</v>
      </c>
      <c r="C4775" t="s">
        <v>101</v>
      </c>
      <c r="D4775" t="s">
        <v>137</v>
      </c>
      <c r="E4775">
        <v>42</v>
      </c>
      <c r="F4775" t="s">
        <v>103</v>
      </c>
      <c r="G4775" t="s">
        <v>110</v>
      </c>
      <c r="H4775" s="5">
        <v>667</v>
      </c>
      <c r="I4775" s="5">
        <v>28604.25</v>
      </c>
      <c r="J4775" t="s">
        <v>105</v>
      </c>
      <c r="K4775" t="s">
        <v>106</v>
      </c>
      <c r="L4775">
        <v>0</v>
      </c>
      <c r="M4775">
        <v>0</v>
      </c>
      <c r="N4775">
        <v>4</v>
      </c>
      <c r="O4775" s="6">
        <v>0</v>
      </c>
      <c r="P4775" t="s">
        <v>106</v>
      </c>
      <c r="Q4775" t="s">
        <v>107</v>
      </c>
      <c r="R4775">
        <f>IF(F4775="Monthly",2,0)
+IF(E4775&lt;=6,2,0)
+IF(N4775&lt;=2,2,0)
+IF(L4775&gt;=4,2,0)
+IF(M4775&gt;=2,1,0)
+IF(H4775&gt;=_xlfn.PERCENTILE.INC($H$2:$H$10001,0.75),1,0)</f>
        <v>2</v>
      </c>
      <c r="S4775" t="str">
        <f>IF(R4775&gt;=7,"High",IF(R4775&gt;=4,"Medium","Low"))</f>
        <v>Low</v>
      </c>
    </row>
    <row r="4776" spans="1:19">
      <c r="A4776" t="s">
        <v>4901</v>
      </c>
      <c r="B4776">
        <v>38</v>
      </c>
      <c r="C4776" t="s">
        <v>101</v>
      </c>
      <c r="D4776" t="s">
        <v>119</v>
      </c>
      <c r="E4776">
        <v>43</v>
      </c>
      <c r="F4776" t="s">
        <v>121</v>
      </c>
      <c r="G4776" t="s">
        <v>110</v>
      </c>
      <c r="H4776" s="5">
        <v>737</v>
      </c>
      <c r="I4776" s="5">
        <v>28511.74</v>
      </c>
      <c r="J4776" t="s">
        <v>134</v>
      </c>
      <c r="K4776" t="s">
        <v>106</v>
      </c>
      <c r="L4776">
        <v>0</v>
      </c>
      <c r="M4776">
        <v>0</v>
      </c>
      <c r="N4776">
        <v>5</v>
      </c>
      <c r="O4776" s="6">
        <v>10</v>
      </c>
      <c r="P4776" t="s">
        <v>107</v>
      </c>
      <c r="Q4776" t="s">
        <v>107</v>
      </c>
      <c r="R4776">
        <f>IF(F4776="Monthly",2,0)
+IF(E4776&lt;=6,2,0)
+IF(N4776&lt;=2,2,0)
+IF(L4776&gt;=4,2,0)
+IF(M4776&gt;=2,1,0)
+IF(H4776&gt;=_xlfn.PERCENTILE.INC($H$2:$H$10001,0.75),1,0)</f>
        <v>0</v>
      </c>
      <c r="S4776" t="str">
        <f>IF(R4776&gt;=7,"High",IF(R4776&gt;=4,"Medium","Low"))</f>
        <v>Low</v>
      </c>
    </row>
    <row r="4777" spans="1:19">
      <c r="A4777" t="s">
        <v>4902</v>
      </c>
      <c r="B4777">
        <v>32</v>
      </c>
      <c r="C4777" t="s">
        <v>112</v>
      </c>
      <c r="D4777" t="s">
        <v>113</v>
      </c>
      <c r="E4777">
        <v>24</v>
      </c>
      <c r="F4777" t="s">
        <v>103</v>
      </c>
      <c r="G4777" t="s">
        <v>104</v>
      </c>
      <c r="H4777" s="5">
        <v>425</v>
      </c>
      <c r="I4777" s="5">
        <v>10363.950000000001</v>
      </c>
      <c r="J4777" t="s">
        <v>105</v>
      </c>
      <c r="K4777" t="s">
        <v>106</v>
      </c>
      <c r="L4777">
        <v>2</v>
      </c>
      <c r="M4777">
        <v>2</v>
      </c>
      <c r="N4777">
        <v>4</v>
      </c>
      <c r="O4777" s="6">
        <v>0</v>
      </c>
      <c r="P4777" t="s">
        <v>107</v>
      </c>
      <c r="Q4777" t="s">
        <v>106</v>
      </c>
      <c r="R4777">
        <f>IF(F4777="Monthly",2,0)
+IF(E4777&lt;=6,2,0)
+IF(N4777&lt;=2,2,0)
+IF(L4777&gt;=4,2,0)
+IF(M4777&gt;=2,1,0)
+IF(H4777&gt;=_xlfn.PERCENTILE.INC($H$2:$H$10001,0.75),1,0)</f>
        <v>3</v>
      </c>
      <c r="S4777" t="str">
        <f>IF(R4777&gt;=7,"High",IF(R4777&gt;=4,"Medium","Low"))</f>
        <v>Low</v>
      </c>
    </row>
    <row r="4778" spans="1:19">
      <c r="A4778" t="s">
        <v>4903</v>
      </c>
      <c r="B4778">
        <v>18</v>
      </c>
      <c r="C4778" t="s">
        <v>101</v>
      </c>
      <c r="D4778" t="s">
        <v>137</v>
      </c>
      <c r="E4778">
        <v>23</v>
      </c>
      <c r="F4778" t="s">
        <v>109</v>
      </c>
      <c r="G4778" t="s">
        <v>110</v>
      </c>
      <c r="H4778" s="5">
        <v>709</v>
      </c>
      <c r="I4778" s="5">
        <v>14308.52</v>
      </c>
      <c r="J4778" t="s">
        <v>117</v>
      </c>
      <c r="K4778" t="s">
        <v>106</v>
      </c>
      <c r="L4778">
        <v>1</v>
      </c>
      <c r="M4778">
        <v>0</v>
      </c>
      <c r="N4778">
        <v>5</v>
      </c>
      <c r="O4778" s="6">
        <v>10</v>
      </c>
      <c r="P4778" t="s">
        <v>107</v>
      </c>
      <c r="Q4778" t="s">
        <v>107</v>
      </c>
      <c r="R4778">
        <f>IF(F4778="Monthly",2,0)
+IF(E4778&lt;=6,2,0)
+IF(N4778&lt;=2,2,0)
+IF(L4778&gt;=4,2,0)
+IF(M4778&gt;=2,1,0)
+IF(H4778&gt;=_xlfn.PERCENTILE.INC($H$2:$H$10001,0.75),1,0)</f>
        <v>0</v>
      </c>
      <c r="S4778" t="str">
        <f>IF(R4778&gt;=7,"High",IF(R4778&gt;=4,"Medium","Low"))</f>
        <v>Low</v>
      </c>
    </row>
    <row r="4779" spans="1:19">
      <c r="A4779" t="s">
        <v>4904</v>
      </c>
      <c r="B4779">
        <v>39</v>
      </c>
      <c r="C4779" t="s">
        <v>101</v>
      </c>
      <c r="D4779" t="s">
        <v>102</v>
      </c>
      <c r="E4779">
        <v>20</v>
      </c>
      <c r="F4779" t="s">
        <v>109</v>
      </c>
      <c r="G4779" t="s">
        <v>104</v>
      </c>
      <c r="H4779" s="5">
        <v>572</v>
      </c>
      <c r="I4779" s="5">
        <v>11148.13</v>
      </c>
      <c r="J4779" t="s">
        <v>140</v>
      </c>
      <c r="K4779" t="s">
        <v>106</v>
      </c>
      <c r="L4779">
        <v>0</v>
      </c>
      <c r="M4779">
        <v>0</v>
      </c>
      <c r="N4779">
        <v>5</v>
      </c>
      <c r="O4779" s="6">
        <v>0</v>
      </c>
      <c r="P4779" t="s">
        <v>107</v>
      </c>
      <c r="Q4779" t="s">
        <v>107</v>
      </c>
      <c r="R4779">
        <f>IF(F4779="Monthly",2,0)
+IF(E4779&lt;=6,2,0)
+IF(N4779&lt;=2,2,0)
+IF(L4779&gt;=4,2,0)
+IF(M4779&gt;=2,1,0)
+IF(H4779&gt;=_xlfn.PERCENTILE.INC($H$2:$H$10001,0.75),1,0)</f>
        <v>0</v>
      </c>
      <c r="S4779" t="str">
        <f>IF(R4779&gt;=7,"High",IF(R4779&gt;=4,"Medium","Low"))</f>
        <v>Low</v>
      </c>
    </row>
    <row r="4780" spans="1:19">
      <c r="A4780" t="s">
        <v>4905</v>
      </c>
      <c r="B4780">
        <v>33</v>
      </c>
      <c r="C4780" t="s">
        <v>101</v>
      </c>
      <c r="D4780" t="s">
        <v>137</v>
      </c>
      <c r="E4780">
        <v>15</v>
      </c>
      <c r="F4780" t="s">
        <v>109</v>
      </c>
      <c r="G4780" t="s">
        <v>129</v>
      </c>
      <c r="H4780" s="5">
        <v>1073</v>
      </c>
      <c r="I4780" s="5">
        <v>14685.72</v>
      </c>
      <c r="J4780" t="s">
        <v>140</v>
      </c>
      <c r="K4780" t="s">
        <v>106</v>
      </c>
      <c r="L4780">
        <v>0</v>
      </c>
      <c r="M4780">
        <v>0</v>
      </c>
      <c r="N4780">
        <v>5</v>
      </c>
      <c r="O4780" s="6">
        <v>10</v>
      </c>
      <c r="P4780" t="s">
        <v>107</v>
      </c>
      <c r="Q4780" t="s">
        <v>107</v>
      </c>
      <c r="R4780">
        <f>IF(F4780="Monthly",2,0)
+IF(E4780&lt;=6,2,0)
+IF(N4780&lt;=2,2,0)
+IF(L4780&gt;=4,2,0)
+IF(M4780&gt;=2,1,0)
+IF(H4780&gt;=_xlfn.PERCENTILE.INC($H$2:$H$10001,0.75),1,0)</f>
        <v>1</v>
      </c>
      <c r="S4780" t="str">
        <f>IF(R4780&gt;=7,"High",IF(R4780&gt;=4,"Medium","Low"))</f>
        <v>Low</v>
      </c>
    </row>
    <row r="4781" spans="1:19">
      <c r="A4781" t="s">
        <v>4906</v>
      </c>
      <c r="B4781">
        <v>42</v>
      </c>
      <c r="C4781" t="s">
        <v>101</v>
      </c>
      <c r="D4781" t="s">
        <v>128</v>
      </c>
      <c r="E4781">
        <v>36</v>
      </c>
      <c r="F4781" t="s">
        <v>103</v>
      </c>
      <c r="G4781" t="s">
        <v>129</v>
      </c>
      <c r="H4781" s="5">
        <v>978</v>
      </c>
      <c r="I4781" s="5">
        <v>35424.47</v>
      </c>
      <c r="J4781" t="s">
        <v>140</v>
      </c>
      <c r="K4781" t="s">
        <v>106</v>
      </c>
      <c r="L4781">
        <v>1</v>
      </c>
      <c r="M4781">
        <v>0</v>
      </c>
      <c r="N4781">
        <v>5</v>
      </c>
      <c r="O4781" s="6">
        <v>0</v>
      </c>
      <c r="P4781" t="s">
        <v>107</v>
      </c>
      <c r="Q4781" t="s">
        <v>107</v>
      </c>
      <c r="R4781">
        <f>IF(F4781="Monthly",2,0)
+IF(E4781&lt;=6,2,0)
+IF(N4781&lt;=2,2,0)
+IF(L4781&gt;=4,2,0)
+IF(M4781&gt;=2,1,0)
+IF(H4781&gt;=_xlfn.PERCENTILE.INC($H$2:$H$10001,0.75),1,0)</f>
        <v>3</v>
      </c>
      <c r="S4781" t="str">
        <f>IF(R4781&gt;=7,"High",IF(R4781&gt;=4,"Medium","Low"))</f>
        <v>Low</v>
      </c>
    </row>
    <row r="4782" spans="1:19">
      <c r="A4782" t="s">
        <v>4907</v>
      </c>
      <c r="B4782">
        <v>48</v>
      </c>
      <c r="C4782" t="s">
        <v>101</v>
      </c>
      <c r="D4782" t="s">
        <v>102</v>
      </c>
      <c r="E4782">
        <v>32</v>
      </c>
      <c r="F4782" t="s">
        <v>103</v>
      </c>
      <c r="G4782" t="s">
        <v>129</v>
      </c>
      <c r="H4782" s="5">
        <v>1096</v>
      </c>
      <c r="I4782" s="5">
        <v>34410.6</v>
      </c>
      <c r="J4782" t="s">
        <v>105</v>
      </c>
      <c r="K4782" t="s">
        <v>106</v>
      </c>
      <c r="L4782">
        <v>0</v>
      </c>
      <c r="M4782">
        <v>0</v>
      </c>
      <c r="N4782">
        <v>5</v>
      </c>
      <c r="O4782" s="6">
        <v>0</v>
      </c>
      <c r="P4782" t="s">
        <v>107</v>
      </c>
      <c r="Q4782" t="s">
        <v>107</v>
      </c>
      <c r="R4782">
        <f>IF(F4782="Monthly",2,0)
+IF(E4782&lt;=6,2,0)
+IF(N4782&lt;=2,2,0)
+IF(L4782&gt;=4,2,0)
+IF(M4782&gt;=2,1,0)
+IF(H4782&gt;=_xlfn.PERCENTILE.INC($H$2:$H$10001,0.75),1,0)</f>
        <v>3</v>
      </c>
      <c r="S4782" t="str">
        <f>IF(R4782&gt;=7,"High",IF(R4782&gt;=4,"Medium","Low"))</f>
        <v>Low</v>
      </c>
    </row>
    <row r="4783" spans="1:19">
      <c r="A4783" t="s">
        <v>4908</v>
      </c>
      <c r="B4783">
        <v>39</v>
      </c>
      <c r="C4783" t="s">
        <v>112</v>
      </c>
      <c r="D4783" t="s">
        <v>119</v>
      </c>
      <c r="E4783">
        <v>49</v>
      </c>
      <c r="F4783" t="s">
        <v>109</v>
      </c>
      <c r="G4783" t="s">
        <v>104</v>
      </c>
      <c r="H4783" s="5">
        <v>397</v>
      </c>
      <c r="I4783" s="5">
        <v>19446.39</v>
      </c>
      <c r="J4783" t="s">
        <v>105</v>
      </c>
      <c r="K4783" t="s">
        <v>106</v>
      </c>
      <c r="L4783">
        <v>0</v>
      </c>
      <c r="M4783">
        <v>0</v>
      </c>
      <c r="N4783">
        <v>5</v>
      </c>
      <c r="O4783" s="6">
        <v>0</v>
      </c>
      <c r="P4783" t="s">
        <v>107</v>
      </c>
      <c r="Q4783" t="s">
        <v>107</v>
      </c>
      <c r="R4783">
        <f>IF(F4783="Monthly",2,0)
+IF(E4783&lt;=6,2,0)
+IF(N4783&lt;=2,2,0)
+IF(L4783&gt;=4,2,0)
+IF(M4783&gt;=2,1,0)
+IF(H4783&gt;=_xlfn.PERCENTILE.INC($H$2:$H$10001,0.75),1,0)</f>
        <v>0</v>
      </c>
      <c r="S4783" t="str">
        <f>IF(R4783&gt;=7,"High",IF(R4783&gt;=4,"Medium","Low"))</f>
        <v>Low</v>
      </c>
    </row>
    <row r="4784" spans="1:19">
      <c r="A4784" t="s">
        <v>4909</v>
      </c>
      <c r="B4784">
        <v>56</v>
      </c>
      <c r="C4784" t="s">
        <v>101</v>
      </c>
      <c r="D4784" t="s">
        <v>119</v>
      </c>
      <c r="E4784">
        <v>37</v>
      </c>
      <c r="F4784" t="s">
        <v>109</v>
      </c>
      <c r="G4784" t="s">
        <v>104</v>
      </c>
      <c r="H4784" s="5">
        <v>549</v>
      </c>
      <c r="I4784" s="5">
        <v>18248.97</v>
      </c>
      <c r="J4784" t="s">
        <v>117</v>
      </c>
      <c r="K4784" t="s">
        <v>106</v>
      </c>
      <c r="L4784">
        <v>2</v>
      </c>
      <c r="M4784">
        <v>0</v>
      </c>
      <c r="N4784">
        <v>5</v>
      </c>
      <c r="O4784" s="6">
        <v>10</v>
      </c>
      <c r="P4784" t="s">
        <v>106</v>
      </c>
      <c r="Q4784" t="s">
        <v>107</v>
      </c>
      <c r="R4784">
        <f>IF(F4784="Monthly",2,0)
+IF(E4784&lt;=6,2,0)
+IF(N4784&lt;=2,2,0)
+IF(L4784&gt;=4,2,0)
+IF(M4784&gt;=2,1,0)
+IF(H4784&gt;=_xlfn.PERCENTILE.INC($H$2:$H$10001,0.75),1,0)</f>
        <v>0</v>
      </c>
      <c r="S4784" t="str">
        <f>IF(R4784&gt;=7,"High",IF(R4784&gt;=4,"Medium","Low"))</f>
        <v>Low</v>
      </c>
    </row>
    <row r="4785" spans="1:19">
      <c r="A4785" t="s">
        <v>4910</v>
      </c>
      <c r="B4785">
        <v>46</v>
      </c>
      <c r="C4785" t="s">
        <v>112</v>
      </c>
      <c r="D4785" t="s">
        <v>119</v>
      </c>
      <c r="E4785">
        <v>40</v>
      </c>
      <c r="F4785" t="s">
        <v>109</v>
      </c>
      <c r="G4785" t="s">
        <v>129</v>
      </c>
      <c r="H4785" s="5">
        <v>1075</v>
      </c>
      <c r="I4785" s="5">
        <v>38190.089999999997</v>
      </c>
      <c r="J4785" t="s">
        <v>140</v>
      </c>
      <c r="K4785" t="s">
        <v>106</v>
      </c>
      <c r="L4785">
        <v>1</v>
      </c>
      <c r="M4785">
        <v>0</v>
      </c>
      <c r="N4785">
        <v>5</v>
      </c>
      <c r="O4785" s="6">
        <v>10</v>
      </c>
      <c r="P4785" t="s">
        <v>106</v>
      </c>
      <c r="Q4785" t="s">
        <v>107</v>
      </c>
      <c r="R4785">
        <f>IF(F4785="Monthly",2,0)
+IF(E4785&lt;=6,2,0)
+IF(N4785&lt;=2,2,0)
+IF(L4785&gt;=4,2,0)
+IF(M4785&gt;=2,1,0)
+IF(H4785&gt;=_xlfn.PERCENTILE.INC($H$2:$H$10001,0.75),1,0)</f>
        <v>1</v>
      </c>
      <c r="S4785" t="str">
        <f>IF(R4785&gt;=7,"High",IF(R4785&gt;=4,"Medium","Low"))</f>
        <v>Low</v>
      </c>
    </row>
    <row r="4786" spans="1:19">
      <c r="A4786" t="s">
        <v>4911</v>
      </c>
      <c r="B4786">
        <v>35</v>
      </c>
      <c r="C4786" t="s">
        <v>112</v>
      </c>
      <c r="D4786" t="s">
        <v>131</v>
      </c>
      <c r="E4786">
        <v>38</v>
      </c>
      <c r="F4786" t="s">
        <v>109</v>
      </c>
      <c r="G4786" t="s">
        <v>104</v>
      </c>
      <c r="H4786" s="5">
        <v>524</v>
      </c>
      <c r="I4786" s="5">
        <v>19478.09</v>
      </c>
      <c r="J4786" t="s">
        <v>140</v>
      </c>
      <c r="K4786" t="s">
        <v>106</v>
      </c>
      <c r="L4786">
        <v>0</v>
      </c>
      <c r="M4786">
        <v>0</v>
      </c>
      <c r="N4786">
        <v>5</v>
      </c>
      <c r="O4786" s="6">
        <v>0</v>
      </c>
      <c r="P4786" t="s">
        <v>107</v>
      </c>
      <c r="Q4786" t="s">
        <v>107</v>
      </c>
      <c r="R4786">
        <f>IF(F4786="Monthly",2,0)
+IF(E4786&lt;=6,2,0)
+IF(N4786&lt;=2,2,0)
+IF(L4786&gt;=4,2,0)
+IF(M4786&gt;=2,1,0)
+IF(H4786&gt;=_xlfn.PERCENTILE.INC($H$2:$H$10001,0.75),1,0)</f>
        <v>0</v>
      </c>
      <c r="S4786" t="str">
        <f>IF(R4786&gt;=7,"High",IF(R4786&gt;=4,"Medium","Low"))</f>
        <v>Low</v>
      </c>
    </row>
    <row r="4787" spans="1:19">
      <c r="A4787" t="s">
        <v>4912</v>
      </c>
      <c r="B4787">
        <v>42</v>
      </c>
      <c r="C4787" t="s">
        <v>112</v>
      </c>
      <c r="D4787" t="s">
        <v>126</v>
      </c>
      <c r="E4787">
        <v>13</v>
      </c>
      <c r="F4787" t="s">
        <v>103</v>
      </c>
      <c r="G4787" t="s">
        <v>104</v>
      </c>
      <c r="H4787" s="5">
        <v>434</v>
      </c>
      <c r="I4787" s="5">
        <v>5561.47</v>
      </c>
      <c r="J4787" t="s">
        <v>105</v>
      </c>
      <c r="K4787" t="s">
        <v>106</v>
      </c>
      <c r="L4787">
        <v>3</v>
      </c>
      <c r="M4787">
        <v>1</v>
      </c>
      <c r="N4787">
        <v>4</v>
      </c>
      <c r="O4787" s="6">
        <v>0</v>
      </c>
      <c r="P4787" t="s">
        <v>107</v>
      </c>
      <c r="Q4787" t="s">
        <v>107</v>
      </c>
      <c r="R4787">
        <f>IF(F4787="Monthly",2,0)
+IF(E4787&lt;=6,2,0)
+IF(N4787&lt;=2,2,0)
+IF(L4787&gt;=4,2,0)
+IF(M4787&gt;=2,1,0)
+IF(H4787&gt;=_xlfn.PERCENTILE.INC($H$2:$H$10001,0.75),1,0)</f>
        <v>2</v>
      </c>
      <c r="S4787" t="str">
        <f>IF(R4787&gt;=7,"High",IF(R4787&gt;=4,"Medium","Low"))</f>
        <v>Low</v>
      </c>
    </row>
    <row r="4788" spans="1:19">
      <c r="A4788" t="s">
        <v>4913</v>
      </c>
      <c r="B4788">
        <v>46</v>
      </c>
      <c r="C4788" t="s">
        <v>101</v>
      </c>
      <c r="D4788" t="s">
        <v>131</v>
      </c>
      <c r="E4788">
        <v>22</v>
      </c>
      <c r="F4788" t="s">
        <v>103</v>
      </c>
      <c r="G4788" t="s">
        <v>129</v>
      </c>
      <c r="H4788" s="5">
        <v>1063</v>
      </c>
      <c r="I4788" s="5">
        <v>23730.78</v>
      </c>
      <c r="J4788" t="s">
        <v>134</v>
      </c>
      <c r="K4788" t="s">
        <v>106</v>
      </c>
      <c r="L4788">
        <v>0</v>
      </c>
      <c r="M4788">
        <v>0</v>
      </c>
      <c r="N4788">
        <v>5</v>
      </c>
      <c r="O4788" s="6">
        <v>0</v>
      </c>
      <c r="P4788" t="s">
        <v>107</v>
      </c>
      <c r="Q4788" t="s">
        <v>106</v>
      </c>
      <c r="R4788">
        <f>IF(F4788="Monthly",2,0)
+IF(E4788&lt;=6,2,0)
+IF(N4788&lt;=2,2,0)
+IF(L4788&gt;=4,2,0)
+IF(M4788&gt;=2,1,0)
+IF(H4788&gt;=_xlfn.PERCENTILE.INC($H$2:$H$10001,0.75),1,0)</f>
        <v>3</v>
      </c>
      <c r="S4788" t="str">
        <f>IF(R4788&gt;=7,"High",IF(R4788&gt;=4,"Medium","Low"))</f>
        <v>Low</v>
      </c>
    </row>
    <row r="4789" spans="1:19">
      <c r="A4789" t="s">
        <v>4914</v>
      </c>
      <c r="B4789">
        <v>28</v>
      </c>
      <c r="C4789" t="s">
        <v>112</v>
      </c>
      <c r="D4789" t="s">
        <v>126</v>
      </c>
      <c r="E4789">
        <v>8</v>
      </c>
      <c r="F4789" t="s">
        <v>103</v>
      </c>
      <c r="G4789" t="s">
        <v>110</v>
      </c>
      <c r="H4789" s="5">
        <v>767</v>
      </c>
      <c r="I4789" s="5">
        <v>6046.43</v>
      </c>
      <c r="J4789" t="s">
        <v>134</v>
      </c>
      <c r="K4789" t="s">
        <v>106</v>
      </c>
      <c r="L4789">
        <v>0</v>
      </c>
      <c r="M4789">
        <v>0</v>
      </c>
      <c r="N4789">
        <v>5</v>
      </c>
      <c r="O4789" s="6">
        <v>0</v>
      </c>
      <c r="P4789" t="s">
        <v>107</v>
      </c>
      <c r="Q4789" t="s">
        <v>106</v>
      </c>
      <c r="R4789">
        <f>IF(F4789="Monthly",2,0)
+IF(E4789&lt;=6,2,0)
+IF(N4789&lt;=2,2,0)
+IF(L4789&gt;=4,2,0)
+IF(M4789&gt;=2,1,0)
+IF(H4789&gt;=_xlfn.PERCENTILE.INC($H$2:$H$10001,0.75),1,0)</f>
        <v>2</v>
      </c>
      <c r="S4789" t="str">
        <f>IF(R4789&gt;=7,"High",IF(R4789&gt;=4,"Medium","Low"))</f>
        <v>Low</v>
      </c>
    </row>
    <row r="4790" spans="1:19">
      <c r="A4790" t="s">
        <v>4915</v>
      </c>
      <c r="B4790">
        <v>36</v>
      </c>
      <c r="C4790" t="s">
        <v>101</v>
      </c>
      <c r="D4790" t="s">
        <v>133</v>
      </c>
      <c r="E4790">
        <v>49</v>
      </c>
      <c r="F4790" t="s">
        <v>121</v>
      </c>
      <c r="G4790" t="s">
        <v>129</v>
      </c>
      <c r="H4790" s="5">
        <v>1091</v>
      </c>
      <c r="I4790" s="5">
        <v>48447.72</v>
      </c>
      <c r="J4790" t="s">
        <v>105</v>
      </c>
      <c r="K4790" t="s">
        <v>106</v>
      </c>
      <c r="L4790">
        <v>1</v>
      </c>
      <c r="M4790">
        <v>0</v>
      </c>
      <c r="N4790">
        <v>5</v>
      </c>
      <c r="O4790" s="6">
        <v>10</v>
      </c>
      <c r="P4790" t="s">
        <v>107</v>
      </c>
      <c r="Q4790" t="s">
        <v>107</v>
      </c>
      <c r="R4790">
        <f>IF(F4790="Monthly",2,0)
+IF(E4790&lt;=6,2,0)
+IF(N4790&lt;=2,2,0)
+IF(L4790&gt;=4,2,0)
+IF(M4790&gt;=2,1,0)
+IF(H4790&gt;=_xlfn.PERCENTILE.INC($H$2:$H$10001,0.75),1,0)</f>
        <v>1</v>
      </c>
      <c r="S4790" t="str">
        <f>IF(R4790&gt;=7,"High",IF(R4790&gt;=4,"Medium","Low"))</f>
        <v>Low</v>
      </c>
    </row>
    <row r="4791" spans="1:19">
      <c r="A4791" t="s">
        <v>4916</v>
      </c>
      <c r="B4791">
        <v>50</v>
      </c>
      <c r="C4791" t="s">
        <v>101</v>
      </c>
      <c r="D4791" t="s">
        <v>102</v>
      </c>
      <c r="E4791">
        <v>42</v>
      </c>
      <c r="F4791" t="s">
        <v>103</v>
      </c>
      <c r="G4791" t="s">
        <v>104</v>
      </c>
      <c r="H4791" s="5">
        <v>464</v>
      </c>
      <c r="I4791" s="5">
        <v>19582.169999999998</v>
      </c>
      <c r="J4791" t="s">
        <v>115</v>
      </c>
      <c r="K4791" t="s">
        <v>106</v>
      </c>
      <c r="L4791">
        <v>5</v>
      </c>
      <c r="M4791">
        <v>2</v>
      </c>
      <c r="N4791">
        <v>4</v>
      </c>
      <c r="O4791" s="6">
        <v>0</v>
      </c>
      <c r="P4791" t="s">
        <v>107</v>
      </c>
      <c r="Q4791" t="s">
        <v>107</v>
      </c>
      <c r="R4791">
        <f>IF(F4791="Monthly",2,0)
+IF(E4791&lt;=6,2,0)
+IF(N4791&lt;=2,2,0)
+IF(L4791&gt;=4,2,0)
+IF(M4791&gt;=2,1,0)
+IF(H4791&gt;=_xlfn.PERCENTILE.INC($H$2:$H$10001,0.75),1,0)</f>
        <v>5</v>
      </c>
      <c r="S4791" t="str">
        <f>IF(R4791&gt;=7,"High",IF(R4791&gt;=4,"Medium","Low"))</f>
        <v>Medium</v>
      </c>
    </row>
    <row r="4792" spans="1:19">
      <c r="A4792" t="s">
        <v>4917</v>
      </c>
      <c r="B4792">
        <v>43</v>
      </c>
      <c r="C4792" t="s">
        <v>112</v>
      </c>
      <c r="D4792" t="s">
        <v>133</v>
      </c>
      <c r="E4792">
        <v>19</v>
      </c>
      <c r="F4792" t="s">
        <v>109</v>
      </c>
      <c r="G4792" t="s">
        <v>110</v>
      </c>
      <c r="H4792" s="5">
        <v>668</v>
      </c>
      <c r="I4792" s="5">
        <v>12340.86</v>
      </c>
      <c r="J4792" t="s">
        <v>140</v>
      </c>
      <c r="K4792" t="s">
        <v>106</v>
      </c>
      <c r="L4792">
        <v>5</v>
      </c>
      <c r="M4792">
        <v>1</v>
      </c>
      <c r="N4792">
        <v>5</v>
      </c>
      <c r="O4792" s="6">
        <v>0</v>
      </c>
      <c r="P4792" t="s">
        <v>106</v>
      </c>
      <c r="Q4792" t="s">
        <v>106</v>
      </c>
      <c r="R4792">
        <f>IF(F4792="Monthly",2,0)
+IF(E4792&lt;=6,2,0)
+IF(N4792&lt;=2,2,0)
+IF(L4792&gt;=4,2,0)
+IF(M4792&gt;=2,1,0)
+IF(H4792&gt;=_xlfn.PERCENTILE.INC($H$2:$H$10001,0.75),1,0)</f>
        <v>2</v>
      </c>
      <c r="S4792" t="str">
        <f>IF(R4792&gt;=7,"High",IF(R4792&gt;=4,"Medium","Low"))</f>
        <v>Low</v>
      </c>
    </row>
    <row r="4793" spans="1:19">
      <c r="A4793" t="s">
        <v>4918</v>
      </c>
      <c r="B4793">
        <v>33</v>
      </c>
      <c r="C4793" t="s">
        <v>112</v>
      </c>
      <c r="D4793" t="s">
        <v>126</v>
      </c>
      <c r="E4793">
        <v>30</v>
      </c>
      <c r="F4793" t="s">
        <v>121</v>
      </c>
      <c r="G4793" t="s">
        <v>129</v>
      </c>
      <c r="H4793" s="5">
        <v>1122</v>
      </c>
      <c r="I4793" s="5">
        <v>28512.48</v>
      </c>
      <c r="J4793" t="s">
        <v>134</v>
      </c>
      <c r="K4793" t="s">
        <v>106</v>
      </c>
      <c r="L4793">
        <v>0</v>
      </c>
      <c r="M4793">
        <v>0</v>
      </c>
      <c r="N4793">
        <v>5</v>
      </c>
      <c r="O4793" s="6">
        <v>15</v>
      </c>
      <c r="P4793" t="s">
        <v>107</v>
      </c>
      <c r="Q4793" t="s">
        <v>107</v>
      </c>
      <c r="R4793">
        <f>IF(F4793="Monthly",2,0)
+IF(E4793&lt;=6,2,0)
+IF(N4793&lt;=2,2,0)
+IF(L4793&gt;=4,2,0)
+IF(M4793&gt;=2,1,0)
+IF(H4793&gt;=_xlfn.PERCENTILE.INC($H$2:$H$10001,0.75),1,0)</f>
        <v>1</v>
      </c>
      <c r="S4793" t="str">
        <f>IF(R4793&gt;=7,"High",IF(R4793&gt;=4,"Medium","Low"))</f>
        <v>Low</v>
      </c>
    </row>
    <row r="4794" spans="1:19">
      <c r="A4794" t="s">
        <v>4919</v>
      </c>
      <c r="B4794">
        <v>23</v>
      </c>
      <c r="C4794" t="s">
        <v>101</v>
      </c>
      <c r="D4794" t="s">
        <v>131</v>
      </c>
      <c r="E4794">
        <v>43</v>
      </c>
      <c r="F4794" t="s">
        <v>109</v>
      </c>
      <c r="G4794" t="s">
        <v>110</v>
      </c>
      <c r="H4794" s="5">
        <v>695</v>
      </c>
      <c r="I4794" s="5">
        <v>29377.16</v>
      </c>
      <c r="J4794" t="s">
        <v>115</v>
      </c>
      <c r="K4794" t="s">
        <v>106</v>
      </c>
      <c r="L4794">
        <v>0</v>
      </c>
      <c r="M4794">
        <v>0</v>
      </c>
      <c r="N4794">
        <v>5</v>
      </c>
      <c r="O4794" s="6">
        <v>0</v>
      </c>
      <c r="P4794" t="s">
        <v>107</v>
      </c>
      <c r="Q4794" t="s">
        <v>107</v>
      </c>
      <c r="R4794">
        <f>IF(F4794="Monthly",2,0)
+IF(E4794&lt;=6,2,0)
+IF(N4794&lt;=2,2,0)
+IF(L4794&gt;=4,2,0)
+IF(M4794&gt;=2,1,0)
+IF(H4794&gt;=_xlfn.PERCENTILE.INC($H$2:$H$10001,0.75),1,0)</f>
        <v>0</v>
      </c>
      <c r="S4794" t="str">
        <f>IF(R4794&gt;=7,"High",IF(R4794&gt;=4,"Medium","Low"))</f>
        <v>Low</v>
      </c>
    </row>
    <row r="4795" spans="1:19">
      <c r="A4795" t="s">
        <v>4920</v>
      </c>
      <c r="B4795">
        <v>28</v>
      </c>
      <c r="C4795" t="s">
        <v>112</v>
      </c>
      <c r="D4795" t="s">
        <v>119</v>
      </c>
      <c r="E4795">
        <v>13</v>
      </c>
      <c r="F4795" t="s">
        <v>103</v>
      </c>
      <c r="G4795" t="s">
        <v>110</v>
      </c>
      <c r="H4795" s="5">
        <v>751</v>
      </c>
      <c r="I4795" s="5">
        <v>9687.1299999999992</v>
      </c>
      <c r="J4795" t="s">
        <v>115</v>
      </c>
      <c r="K4795" t="s">
        <v>106</v>
      </c>
      <c r="L4795">
        <v>2</v>
      </c>
      <c r="M4795">
        <v>0</v>
      </c>
      <c r="N4795">
        <v>5</v>
      </c>
      <c r="O4795" s="6">
        <v>0</v>
      </c>
      <c r="P4795" t="s">
        <v>106</v>
      </c>
      <c r="Q4795" t="s">
        <v>107</v>
      </c>
      <c r="R4795">
        <f>IF(F4795="Monthly",2,0)
+IF(E4795&lt;=6,2,0)
+IF(N4795&lt;=2,2,0)
+IF(L4795&gt;=4,2,0)
+IF(M4795&gt;=2,1,0)
+IF(H4795&gt;=_xlfn.PERCENTILE.INC($H$2:$H$10001,0.75),1,0)</f>
        <v>2</v>
      </c>
      <c r="S4795" t="str">
        <f>IF(R4795&gt;=7,"High",IF(R4795&gt;=4,"Medium","Low"))</f>
        <v>Low</v>
      </c>
    </row>
    <row r="4796" spans="1:19">
      <c r="A4796" t="s">
        <v>4921</v>
      </c>
      <c r="B4796">
        <v>26</v>
      </c>
      <c r="C4796" t="s">
        <v>101</v>
      </c>
      <c r="D4796" t="s">
        <v>133</v>
      </c>
      <c r="E4796">
        <v>32</v>
      </c>
      <c r="F4796" t="s">
        <v>121</v>
      </c>
      <c r="G4796" t="s">
        <v>104</v>
      </c>
      <c r="H4796" s="5">
        <v>471</v>
      </c>
      <c r="I4796" s="5">
        <v>13186.08</v>
      </c>
      <c r="J4796" t="s">
        <v>140</v>
      </c>
      <c r="K4796" t="s">
        <v>106</v>
      </c>
      <c r="L4796">
        <v>0</v>
      </c>
      <c r="M4796">
        <v>0</v>
      </c>
      <c r="N4796">
        <v>5</v>
      </c>
      <c r="O4796" s="6">
        <v>15</v>
      </c>
      <c r="P4796" t="s">
        <v>106</v>
      </c>
      <c r="Q4796" t="s">
        <v>107</v>
      </c>
      <c r="R4796">
        <f>IF(F4796="Monthly",2,0)
+IF(E4796&lt;=6,2,0)
+IF(N4796&lt;=2,2,0)
+IF(L4796&gt;=4,2,0)
+IF(M4796&gt;=2,1,0)
+IF(H4796&gt;=_xlfn.PERCENTILE.INC($H$2:$H$10001,0.75),1,0)</f>
        <v>0</v>
      </c>
      <c r="S4796" t="str">
        <f>IF(R4796&gt;=7,"High",IF(R4796&gt;=4,"Medium","Low"))</f>
        <v>Low</v>
      </c>
    </row>
    <row r="4797" spans="1:19">
      <c r="A4797" t="s">
        <v>4922</v>
      </c>
      <c r="B4797">
        <v>24</v>
      </c>
      <c r="C4797" t="s">
        <v>112</v>
      </c>
      <c r="D4797" t="s">
        <v>137</v>
      </c>
      <c r="E4797">
        <v>39</v>
      </c>
      <c r="F4797" t="s">
        <v>103</v>
      </c>
      <c r="G4797" t="s">
        <v>104</v>
      </c>
      <c r="H4797" s="5">
        <v>467</v>
      </c>
      <c r="I4797" s="5">
        <v>18679.54</v>
      </c>
      <c r="J4797" t="s">
        <v>115</v>
      </c>
      <c r="K4797" t="s">
        <v>106</v>
      </c>
      <c r="L4797">
        <v>2</v>
      </c>
      <c r="M4797">
        <v>1</v>
      </c>
      <c r="N4797">
        <v>5</v>
      </c>
      <c r="O4797" s="6">
        <v>0</v>
      </c>
      <c r="P4797" t="s">
        <v>107</v>
      </c>
      <c r="Q4797" t="s">
        <v>107</v>
      </c>
      <c r="R4797">
        <f>IF(F4797="Monthly",2,0)
+IF(E4797&lt;=6,2,0)
+IF(N4797&lt;=2,2,0)
+IF(L4797&gt;=4,2,0)
+IF(M4797&gt;=2,1,0)
+IF(H4797&gt;=_xlfn.PERCENTILE.INC($H$2:$H$10001,0.75),1,0)</f>
        <v>2</v>
      </c>
      <c r="S4797" t="str">
        <f>IF(R4797&gt;=7,"High",IF(R4797&gt;=4,"Medium","Low"))</f>
        <v>Low</v>
      </c>
    </row>
    <row r="4798" spans="1:19">
      <c r="A4798" t="s">
        <v>4923</v>
      </c>
      <c r="B4798">
        <v>37</v>
      </c>
      <c r="C4798" t="s">
        <v>101</v>
      </c>
      <c r="D4798" t="s">
        <v>137</v>
      </c>
      <c r="E4798">
        <v>55</v>
      </c>
      <c r="F4798" t="s">
        <v>103</v>
      </c>
      <c r="G4798" t="s">
        <v>110</v>
      </c>
      <c r="H4798" s="5">
        <v>683</v>
      </c>
      <c r="I4798" s="5">
        <v>36797</v>
      </c>
      <c r="J4798" t="s">
        <v>105</v>
      </c>
      <c r="K4798" t="s">
        <v>106</v>
      </c>
      <c r="L4798">
        <v>0</v>
      </c>
      <c r="M4798">
        <v>0</v>
      </c>
      <c r="N4798">
        <v>5</v>
      </c>
      <c r="O4798" s="6">
        <v>0</v>
      </c>
      <c r="P4798" t="s">
        <v>107</v>
      </c>
      <c r="Q4798" t="s">
        <v>107</v>
      </c>
      <c r="R4798">
        <f>IF(F4798="Monthly",2,0)
+IF(E4798&lt;=6,2,0)
+IF(N4798&lt;=2,2,0)
+IF(L4798&gt;=4,2,0)
+IF(M4798&gt;=2,1,0)
+IF(H4798&gt;=_xlfn.PERCENTILE.INC($H$2:$H$10001,0.75),1,0)</f>
        <v>2</v>
      </c>
      <c r="S4798" t="str">
        <f>IF(R4798&gt;=7,"High",IF(R4798&gt;=4,"Medium","Low"))</f>
        <v>Low</v>
      </c>
    </row>
    <row r="4799" spans="1:19">
      <c r="A4799" t="s">
        <v>4924</v>
      </c>
      <c r="B4799">
        <v>27</v>
      </c>
      <c r="C4799" t="s">
        <v>101</v>
      </c>
      <c r="D4799" t="s">
        <v>131</v>
      </c>
      <c r="E4799">
        <v>14</v>
      </c>
      <c r="F4799" t="s">
        <v>103</v>
      </c>
      <c r="G4799" t="s">
        <v>104</v>
      </c>
      <c r="H4799" s="5">
        <v>516</v>
      </c>
      <c r="I4799" s="5">
        <v>7233.36</v>
      </c>
      <c r="J4799" t="s">
        <v>105</v>
      </c>
      <c r="K4799" t="s">
        <v>106</v>
      </c>
      <c r="L4799">
        <v>1</v>
      </c>
      <c r="M4799">
        <v>0</v>
      </c>
      <c r="N4799">
        <v>5</v>
      </c>
      <c r="O4799" s="6">
        <v>0</v>
      </c>
      <c r="P4799" t="s">
        <v>107</v>
      </c>
      <c r="Q4799" t="s">
        <v>106</v>
      </c>
      <c r="R4799">
        <f>IF(F4799="Monthly",2,0)
+IF(E4799&lt;=6,2,0)
+IF(N4799&lt;=2,2,0)
+IF(L4799&gt;=4,2,0)
+IF(M4799&gt;=2,1,0)
+IF(H4799&gt;=_xlfn.PERCENTILE.INC($H$2:$H$10001,0.75),1,0)</f>
        <v>2</v>
      </c>
      <c r="S4799" t="str">
        <f>IF(R4799&gt;=7,"High",IF(R4799&gt;=4,"Medium","Low"))</f>
        <v>Low</v>
      </c>
    </row>
    <row r="4800" spans="1:19">
      <c r="A4800" t="s">
        <v>4925</v>
      </c>
      <c r="B4800">
        <v>39</v>
      </c>
      <c r="C4800" t="s">
        <v>101</v>
      </c>
      <c r="D4800" t="s">
        <v>119</v>
      </c>
      <c r="E4800">
        <v>57</v>
      </c>
      <c r="F4800" t="s">
        <v>121</v>
      </c>
      <c r="G4800" t="s">
        <v>104</v>
      </c>
      <c r="H4800" s="5">
        <v>442</v>
      </c>
      <c r="I4800" s="5">
        <v>21431.17</v>
      </c>
      <c r="J4800" t="s">
        <v>105</v>
      </c>
      <c r="K4800" t="s">
        <v>106</v>
      </c>
      <c r="L4800">
        <v>0</v>
      </c>
      <c r="M4800">
        <v>0</v>
      </c>
      <c r="N4800">
        <v>5</v>
      </c>
      <c r="O4800" s="6">
        <v>15</v>
      </c>
      <c r="P4800" t="s">
        <v>106</v>
      </c>
      <c r="Q4800" t="s">
        <v>107</v>
      </c>
      <c r="R4800">
        <f>IF(F4800="Monthly",2,0)
+IF(E4800&lt;=6,2,0)
+IF(N4800&lt;=2,2,0)
+IF(L4800&gt;=4,2,0)
+IF(M4800&gt;=2,1,0)
+IF(H4800&gt;=_xlfn.PERCENTILE.INC($H$2:$H$10001,0.75),1,0)</f>
        <v>0</v>
      </c>
      <c r="S4800" t="str">
        <f>IF(R4800&gt;=7,"High",IF(R4800&gt;=4,"Medium","Low"))</f>
        <v>Low</v>
      </c>
    </row>
    <row r="4801" spans="1:19">
      <c r="A4801" t="s">
        <v>4926</v>
      </c>
      <c r="B4801">
        <v>47</v>
      </c>
      <c r="C4801" t="s">
        <v>101</v>
      </c>
      <c r="D4801" t="s">
        <v>126</v>
      </c>
      <c r="E4801">
        <v>37</v>
      </c>
      <c r="F4801" t="s">
        <v>109</v>
      </c>
      <c r="G4801" t="s">
        <v>104</v>
      </c>
      <c r="H4801" s="5">
        <v>541</v>
      </c>
      <c r="I4801" s="5">
        <v>20382.27</v>
      </c>
      <c r="J4801" t="s">
        <v>140</v>
      </c>
      <c r="K4801" t="s">
        <v>106</v>
      </c>
      <c r="L4801">
        <v>3</v>
      </c>
      <c r="M4801">
        <v>0</v>
      </c>
      <c r="N4801">
        <v>5</v>
      </c>
      <c r="O4801" s="6">
        <v>0</v>
      </c>
      <c r="P4801" t="s">
        <v>107</v>
      </c>
      <c r="Q4801" t="s">
        <v>106</v>
      </c>
      <c r="R4801">
        <f>IF(F4801="Monthly",2,0)
+IF(E4801&lt;=6,2,0)
+IF(N4801&lt;=2,2,0)
+IF(L4801&gt;=4,2,0)
+IF(M4801&gt;=2,1,0)
+IF(H4801&gt;=_xlfn.PERCENTILE.INC($H$2:$H$10001,0.75),1,0)</f>
        <v>0</v>
      </c>
      <c r="S4801" t="str">
        <f>IF(R4801&gt;=7,"High",IF(R4801&gt;=4,"Medium","Low"))</f>
        <v>Low</v>
      </c>
    </row>
    <row r="4802" spans="1:19">
      <c r="A4802" t="s">
        <v>4927</v>
      </c>
      <c r="B4802">
        <v>29</v>
      </c>
      <c r="C4802" t="s">
        <v>101</v>
      </c>
      <c r="D4802" t="s">
        <v>133</v>
      </c>
      <c r="E4802">
        <v>10</v>
      </c>
      <c r="F4802" t="s">
        <v>103</v>
      </c>
      <c r="G4802" t="s">
        <v>129</v>
      </c>
      <c r="H4802" s="5">
        <v>1083</v>
      </c>
      <c r="I4802" s="5">
        <v>10808.8</v>
      </c>
      <c r="J4802" t="s">
        <v>134</v>
      </c>
      <c r="K4802" t="s">
        <v>106</v>
      </c>
      <c r="L4802">
        <v>1</v>
      </c>
      <c r="M4802">
        <v>0</v>
      </c>
      <c r="N4802">
        <v>5</v>
      </c>
      <c r="O4802" s="6">
        <v>0</v>
      </c>
      <c r="P4802" t="s">
        <v>106</v>
      </c>
      <c r="Q4802" t="s">
        <v>107</v>
      </c>
      <c r="R4802">
        <f>IF(F4802="Monthly",2,0)
+IF(E4802&lt;=6,2,0)
+IF(N4802&lt;=2,2,0)
+IF(L4802&gt;=4,2,0)
+IF(M4802&gt;=2,1,0)
+IF(H4802&gt;=_xlfn.PERCENTILE.INC($H$2:$H$10001,0.75),1,0)</f>
        <v>3</v>
      </c>
      <c r="S4802" t="str">
        <f>IF(R4802&gt;=7,"High",IF(R4802&gt;=4,"Medium","Low"))</f>
        <v>Low</v>
      </c>
    </row>
    <row r="4803" spans="1:19">
      <c r="A4803" t="s">
        <v>4928</v>
      </c>
      <c r="B4803">
        <v>35</v>
      </c>
      <c r="C4803" t="s">
        <v>101</v>
      </c>
      <c r="D4803" t="s">
        <v>133</v>
      </c>
      <c r="E4803">
        <v>16</v>
      </c>
      <c r="F4803" t="s">
        <v>109</v>
      </c>
      <c r="G4803" t="s">
        <v>104</v>
      </c>
      <c r="H4803" s="5">
        <v>538</v>
      </c>
      <c r="I4803" s="5">
        <v>8795.64</v>
      </c>
      <c r="J4803" t="s">
        <v>117</v>
      </c>
      <c r="K4803" t="s">
        <v>106</v>
      </c>
      <c r="L4803">
        <v>0</v>
      </c>
      <c r="M4803">
        <v>0</v>
      </c>
      <c r="N4803">
        <v>5</v>
      </c>
      <c r="O4803" s="6">
        <v>0</v>
      </c>
      <c r="P4803" t="s">
        <v>107</v>
      </c>
      <c r="Q4803" t="s">
        <v>107</v>
      </c>
      <c r="R4803">
        <f>IF(F4803="Monthly",2,0)
+IF(E4803&lt;=6,2,0)
+IF(N4803&lt;=2,2,0)
+IF(L4803&gt;=4,2,0)
+IF(M4803&gt;=2,1,0)
+IF(H4803&gt;=_xlfn.PERCENTILE.INC($H$2:$H$10001,0.75),1,0)</f>
        <v>0</v>
      </c>
      <c r="S4803" t="str">
        <f>IF(R4803&gt;=7,"High",IF(R4803&gt;=4,"Medium","Low"))</f>
        <v>Low</v>
      </c>
    </row>
    <row r="4804" spans="1:19">
      <c r="A4804" t="s">
        <v>4929</v>
      </c>
      <c r="B4804">
        <v>29</v>
      </c>
      <c r="C4804" t="s">
        <v>112</v>
      </c>
      <c r="D4804" t="s">
        <v>102</v>
      </c>
      <c r="E4804">
        <v>50</v>
      </c>
      <c r="F4804" t="s">
        <v>109</v>
      </c>
      <c r="G4804" t="s">
        <v>129</v>
      </c>
      <c r="H4804" s="5">
        <v>979</v>
      </c>
      <c r="I4804" s="5">
        <v>45750.57</v>
      </c>
      <c r="J4804" t="s">
        <v>134</v>
      </c>
      <c r="K4804" t="s">
        <v>106</v>
      </c>
      <c r="L4804">
        <v>0</v>
      </c>
      <c r="M4804">
        <v>0</v>
      </c>
      <c r="N4804">
        <v>5</v>
      </c>
      <c r="O4804" s="6">
        <v>5</v>
      </c>
      <c r="P4804" t="s">
        <v>107</v>
      </c>
      <c r="Q4804" t="s">
        <v>107</v>
      </c>
      <c r="R4804">
        <f>IF(F4804="Monthly",2,0)
+IF(E4804&lt;=6,2,0)
+IF(N4804&lt;=2,2,0)
+IF(L4804&gt;=4,2,0)
+IF(M4804&gt;=2,1,0)
+IF(H4804&gt;=_xlfn.PERCENTILE.INC($H$2:$H$10001,0.75),1,0)</f>
        <v>1</v>
      </c>
      <c r="S4804" t="str">
        <f>IF(R4804&gt;=7,"High",IF(R4804&gt;=4,"Medium","Low"))</f>
        <v>Low</v>
      </c>
    </row>
    <row r="4805" spans="1:19">
      <c r="A4805" t="s">
        <v>4930</v>
      </c>
      <c r="B4805">
        <v>24</v>
      </c>
      <c r="C4805" t="s">
        <v>112</v>
      </c>
      <c r="D4805" t="s">
        <v>133</v>
      </c>
      <c r="E4805">
        <v>22</v>
      </c>
      <c r="F4805" t="s">
        <v>103</v>
      </c>
      <c r="G4805" t="s">
        <v>104</v>
      </c>
      <c r="H4805" s="5">
        <v>486</v>
      </c>
      <c r="I4805" s="5">
        <v>10952.48</v>
      </c>
      <c r="J4805" t="s">
        <v>134</v>
      </c>
      <c r="K4805" t="s">
        <v>106</v>
      </c>
      <c r="L4805">
        <v>1</v>
      </c>
      <c r="M4805">
        <v>0</v>
      </c>
      <c r="N4805">
        <v>5</v>
      </c>
      <c r="O4805" s="6">
        <v>0</v>
      </c>
      <c r="P4805" t="s">
        <v>107</v>
      </c>
      <c r="Q4805" t="s">
        <v>107</v>
      </c>
      <c r="R4805">
        <f>IF(F4805="Monthly",2,0)
+IF(E4805&lt;=6,2,0)
+IF(N4805&lt;=2,2,0)
+IF(L4805&gt;=4,2,0)
+IF(M4805&gt;=2,1,0)
+IF(H4805&gt;=_xlfn.PERCENTILE.INC($H$2:$H$10001,0.75),1,0)</f>
        <v>2</v>
      </c>
      <c r="S4805" t="str">
        <f>IF(R4805&gt;=7,"High",IF(R4805&gt;=4,"Medium","Low"))</f>
        <v>Low</v>
      </c>
    </row>
    <row r="4806" spans="1:19">
      <c r="A4806" t="s">
        <v>4931</v>
      </c>
      <c r="B4806">
        <v>34</v>
      </c>
      <c r="C4806" t="s">
        <v>112</v>
      </c>
      <c r="D4806" t="s">
        <v>113</v>
      </c>
      <c r="E4806">
        <v>38</v>
      </c>
      <c r="F4806" t="s">
        <v>121</v>
      </c>
      <c r="G4806" t="s">
        <v>110</v>
      </c>
      <c r="H4806" s="5">
        <v>706</v>
      </c>
      <c r="I4806" s="5">
        <v>26451.21</v>
      </c>
      <c r="J4806" t="s">
        <v>115</v>
      </c>
      <c r="K4806" t="s">
        <v>106</v>
      </c>
      <c r="L4806">
        <v>0</v>
      </c>
      <c r="M4806">
        <v>0</v>
      </c>
      <c r="N4806">
        <v>4</v>
      </c>
      <c r="O4806" s="6">
        <v>0</v>
      </c>
      <c r="P4806" t="s">
        <v>106</v>
      </c>
      <c r="Q4806" t="s">
        <v>107</v>
      </c>
      <c r="R4806">
        <f>IF(F4806="Monthly",2,0)
+IF(E4806&lt;=6,2,0)
+IF(N4806&lt;=2,2,0)
+IF(L4806&gt;=4,2,0)
+IF(M4806&gt;=2,1,0)
+IF(H4806&gt;=_xlfn.PERCENTILE.INC($H$2:$H$10001,0.75),1,0)</f>
        <v>0</v>
      </c>
      <c r="S4806" t="str">
        <f>IF(R4806&gt;=7,"High",IF(R4806&gt;=4,"Medium","Low"))</f>
        <v>Low</v>
      </c>
    </row>
    <row r="4807" spans="1:19">
      <c r="A4807" t="s">
        <v>4932</v>
      </c>
      <c r="B4807">
        <v>32</v>
      </c>
      <c r="C4807" t="s">
        <v>112</v>
      </c>
      <c r="D4807" t="s">
        <v>113</v>
      </c>
      <c r="E4807">
        <v>38</v>
      </c>
      <c r="F4807" t="s">
        <v>103</v>
      </c>
      <c r="G4807" t="s">
        <v>104</v>
      </c>
      <c r="H4807" s="5">
        <v>507</v>
      </c>
      <c r="I4807" s="5">
        <v>19535.11</v>
      </c>
      <c r="J4807" t="s">
        <v>117</v>
      </c>
      <c r="K4807" t="s">
        <v>107</v>
      </c>
      <c r="L4807">
        <v>2</v>
      </c>
      <c r="M4807">
        <v>0</v>
      </c>
      <c r="N4807">
        <v>4</v>
      </c>
      <c r="O4807" s="6">
        <v>0</v>
      </c>
      <c r="P4807" t="s">
        <v>107</v>
      </c>
      <c r="Q4807" t="s">
        <v>107</v>
      </c>
      <c r="R4807">
        <f>IF(F4807="Monthly",2,0)
+IF(E4807&lt;=6,2,0)
+IF(N4807&lt;=2,2,0)
+IF(L4807&gt;=4,2,0)
+IF(M4807&gt;=2,1,0)
+IF(H4807&gt;=_xlfn.PERCENTILE.INC($H$2:$H$10001,0.75),1,0)</f>
        <v>2</v>
      </c>
      <c r="S4807" t="str">
        <f>IF(R4807&gt;=7,"High",IF(R4807&gt;=4,"Medium","Low"))</f>
        <v>Low</v>
      </c>
    </row>
    <row r="4808" spans="1:19">
      <c r="A4808" t="s">
        <v>4933</v>
      </c>
      <c r="B4808">
        <v>22</v>
      </c>
      <c r="C4808" t="s">
        <v>101</v>
      </c>
      <c r="D4808" t="s">
        <v>133</v>
      </c>
      <c r="E4808">
        <v>21</v>
      </c>
      <c r="F4808" t="s">
        <v>103</v>
      </c>
      <c r="G4808" t="s">
        <v>110</v>
      </c>
      <c r="H4808" s="5">
        <v>678</v>
      </c>
      <c r="I4808" s="5">
        <v>14583.98</v>
      </c>
      <c r="J4808" t="s">
        <v>105</v>
      </c>
      <c r="K4808" t="s">
        <v>106</v>
      </c>
      <c r="L4808">
        <v>0</v>
      </c>
      <c r="M4808">
        <v>0</v>
      </c>
      <c r="N4808">
        <v>4</v>
      </c>
      <c r="O4808" s="6">
        <v>0</v>
      </c>
      <c r="P4808" t="s">
        <v>107</v>
      </c>
      <c r="Q4808" t="s">
        <v>107</v>
      </c>
      <c r="R4808">
        <f>IF(F4808="Monthly",2,0)
+IF(E4808&lt;=6,2,0)
+IF(N4808&lt;=2,2,0)
+IF(L4808&gt;=4,2,0)
+IF(M4808&gt;=2,1,0)
+IF(H4808&gt;=_xlfn.PERCENTILE.INC($H$2:$H$10001,0.75),1,0)</f>
        <v>2</v>
      </c>
      <c r="S4808" t="str">
        <f>IF(R4808&gt;=7,"High",IF(R4808&gt;=4,"Medium","Low"))</f>
        <v>Low</v>
      </c>
    </row>
    <row r="4809" spans="1:19">
      <c r="A4809" t="s">
        <v>4934</v>
      </c>
      <c r="B4809">
        <v>18</v>
      </c>
      <c r="C4809" t="s">
        <v>112</v>
      </c>
      <c r="D4809" t="s">
        <v>128</v>
      </c>
      <c r="E4809">
        <v>47</v>
      </c>
      <c r="F4809" t="s">
        <v>109</v>
      </c>
      <c r="G4809" t="s">
        <v>110</v>
      </c>
      <c r="H4809" s="5">
        <v>678</v>
      </c>
      <c r="I4809" s="5">
        <v>31060.58</v>
      </c>
      <c r="J4809" t="s">
        <v>117</v>
      </c>
      <c r="K4809" t="s">
        <v>106</v>
      </c>
      <c r="L4809">
        <v>5</v>
      </c>
      <c r="M4809">
        <v>2</v>
      </c>
      <c r="N4809">
        <v>2</v>
      </c>
      <c r="O4809" s="6">
        <v>0</v>
      </c>
      <c r="P4809" t="s">
        <v>106</v>
      </c>
      <c r="Q4809" t="s">
        <v>106</v>
      </c>
      <c r="R4809">
        <f>IF(F4809="Monthly",2,0)
+IF(E4809&lt;=6,2,0)
+IF(N4809&lt;=2,2,0)
+IF(L4809&gt;=4,2,0)
+IF(M4809&gt;=2,1,0)
+IF(H4809&gt;=_xlfn.PERCENTILE.INC($H$2:$H$10001,0.75),1,0)</f>
        <v>5</v>
      </c>
      <c r="S4809" t="str">
        <f>IF(R4809&gt;=7,"High",IF(R4809&gt;=4,"Medium","Low"))</f>
        <v>Medium</v>
      </c>
    </row>
    <row r="4810" spans="1:19">
      <c r="A4810" t="s">
        <v>4935</v>
      </c>
      <c r="B4810">
        <v>41</v>
      </c>
      <c r="C4810" t="s">
        <v>112</v>
      </c>
      <c r="D4810" t="s">
        <v>133</v>
      </c>
      <c r="E4810">
        <v>23</v>
      </c>
      <c r="F4810" t="s">
        <v>103</v>
      </c>
      <c r="G4810" t="s">
        <v>104</v>
      </c>
      <c r="H4810" s="5">
        <v>417</v>
      </c>
      <c r="I4810" s="5">
        <v>9492.1200000000008</v>
      </c>
      <c r="J4810" t="s">
        <v>105</v>
      </c>
      <c r="K4810" t="s">
        <v>106</v>
      </c>
      <c r="L4810">
        <v>0</v>
      </c>
      <c r="M4810">
        <v>0</v>
      </c>
      <c r="N4810">
        <v>5</v>
      </c>
      <c r="O4810" s="6">
        <v>0</v>
      </c>
      <c r="P4810" t="s">
        <v>106</v>
      </c>
      <c r="Q4810" t="s">
        <v>106</v>
      </c>
      <c r="R4810">
        <f>IF(F4810="Monthly",2,0)
+IF(E4810&lt;=6,2,0)
+IF(N4810&lt;=2,2,0)
+IF(L4810&gt;=4,2,0)
+IF(M4810&gt;=2,1,0)
+IF(H4810&gt;=_xlfn.PERCENTILE.INC($H$2:$H$10001,0.75),1,0)</f>
        <v>2</v>
      </c>
      <c r="S4810" t="str">
        <f>IF(R4810&gt;=7,"High",IF(R4810&gt;=4,"Medium","Low"))</f>
        <v>Low</v>
      </c>
    </row>
    <row r="4811" spans="1:19">
      <c r="A4811" t="s">
        <v>4936</v>
      </c>
      <c r="B4811">
        <v>44</v>
      </c>
      <c r="C4811" t="s">
        <v>101</v>
      </c>
      <c r="D4811" t="s">
        <v>102</v>
      </c>
      <c r="E4811">
        <v>50</v>
      </c>
      <c r="F4811" t="s">
        <v>121</v>
      </c>
      <c r="G4811" t="s">
        <v>104</v>
      </c>
      <c r="H4811" s="5">
        <v>464</v>
      </c>
      <c r="I4811" s="5">
        <v>20935.66</v>
      </c>
      <c r="J4811" t="s">
        <v>115</v>
      </c>
      <c r="K4811" t="s">
        <v>106</v>
      </c>
      <c r="L4811">
        <v>1</v>
      </c>
      <c r="M4811">
        <v>0</v>
      </c>
      <c r="N4811">
        <v>5</v>
      </c>
      <c r="O4811" s="6">
        <v>10</v>
      </c>
      <c r="P4811" t="s">
        <v>106</v>
      </c>
      <c r="Q4811" t="s">
        <v>107</v>
      </c>
      <c r="R4811">
        <f>IF(F4811="Monthly",2,0)
+IF(E4811&lt;=6,2,0)
+IF(N4811&lt;=2,2,0)
+IF(L4811&gt;=4,2,0)
+IF(M4811&gt;=2,1,0)
+IF(H4811&gt;=_xlfn.PERCENTILE.INC($H$2:$H$10001,0.75),1,0)</f>
        <v>0</v>
      </c>
      <c r="S4811" t="str">
        <f>IF(R4811&gt;=7,"High",IF(R4811&gt;=4,"Medium","Low"))</f>
        <v>Low</v>
      </c>
    </row>
    <row r="4812" spans="1:19">
      <c r="A4812" t="s">
        <v>4937</v>
      </c>
      <c r="B4812">
        <v>48</v>
      </c>
      <c r="C4812" t="s">
        <v>101</v>
      </c>
      <c r="D4812" t="s">
        <v>159</v>
      </c>
      <c r="E4812">
        <v>24</v>
      </c>
      <c r="F4812" t="s">
        <v>121</v>
      </c>
      <c r="G4812" t="s">
        <v>104</v>
      </c>
      <c r="H4812" s="5">
        <v>537</v>
      </c>
      <c r="I4812" s="5">
        <v>12759.18</v>
      </c>
      <c r="J4812" t="s">
        <v>115</v>
      </c>
      <c r="K4812" t="s">
        <v>106</v>
      </c>
      <c r="L4812">
        <v>1</v>
      </c>
      <c r="M4812">
        <v>0</v>
      </c>
      <c r="N4812">
        <v>5</v>
      </c>
      <c r="O4812" s="6">
        <v>0</v>
      </c>
      <c r="P4812" t="s">
        <v>107</v>
      </c>
      <c r="Q4812" t="s">
        <v>106</v>
      </c>
      <c r="R4812">
        <f>IF(F4812="Monthly",2,0)
+IF(E4812&lt;=6,2,0)
+IF(N4812&lt;=2,2,0)
+IF(L4812&gt;=4,2,0)
+IF(M4812&gt;=2,1,0)
+IF(H4812&gt;=_xlfn.PERCENTILE.INC($H$2:$H$10001,0.75),1,0)</f>
        <v>0</v>
      </c>
      <c r="S4812" t="str">
        <f>IF(R4812&gt;=7,"High",IF(R4812&gt;=4,"Medium","Low"))</f>
        <v>Low</v>
      </c>
    </row>
    <row r="4813" spans="1:19">
      <c r="A4813" t="s">
        <v>4938</v>
      </c>
      <c r="B4813">
        <v>48</v>
      </c>
      <c r="C4813" t="s">
        <v>112</v>
      </c>
      <c r="D4813" t="s">
        <v>137</v>
      </c>
      <c r="E4813">
        <v>7</v>
      </c>
      <c r="F4813" t="s">
        <v>103</v>
      </c>
      <c r="G4813" t="s">
        <v>129</v>
      </c>
      <c r="H4813" s="5">
        <v>1041</v>
      </c>
      <c r="I4813" s="5">
        <v>7314.7</v>
      </c>
      <c r="J4813" t="s">
        <v>117</v>
      </c>
      <c r="K4813" t="s">
        <v>106</v>
      </c>
      <c r="L4813">
        <v>0</v>
      </c>
      <c r="M4813">
        <v>0</v>
      </c>
      <c r="N4813">
        <v>5</v>
      </c>
      <c r="O4813" s="6">
        <v>0</v>
      </c>
      <c r="P4813" t="s">
        <v>107</v>
      </c>
      <c r="Q4813" t="s">
        <v>107</v>
      </c>
      <c r="R4813">
        <f>IF(F4813="Monthly",2,0)
+IF(E4813&lt;=6,2,0)
+IF(N4813&lt;=2,2,0)
+IF(L4813&gt;=4,2,0)
+IF(M4813&gt;=2,1,0)
+IF(H4813&gt;=_xlfn.PERCENTILE.INC($H$2:$H$10001,0.75),1,0)</f>
        <v>3</v>
      </c>
      <c r="S4813" t="str">
        <f>IF(R4813&gt;=7,"High",IF(R4813&gt;=4,"Medium","Low"))</f>
        <v>Low</v>
      </c>
    </row>
    <row r="4814" spans="1:19">
      <c r="A4814" t="s">
        <v>4939</v>
      </c>
      <c r="B4814">
        <v>42</v>
      </c>
      <c r="C4814" t="s">
        <v>112</v>
      </c>
      <c r="D4814" t="s">
        <v>133</v>
      </c>
      <c r="E4814">
        <v>55</v>
      </c>
      <c r="F4814" t="s">
        <v>103</v>
      </c>
      <c r="G4814" t="s">
        <v>110</v>
      </c>
      <c r="H4814" s="5">
        <v>793</v>
      </c>
      <c r="I4814" s="5">
        <v>43891.33</v>
      </c>
      <c r="J4814" t="s">
        <v>117</v>
      </c>
      <c r="K4814" t="s">
        <v>106</v>
      </c>
      <c r="L4814">
        <v>0</v>
      </c>
      <c r="M4814">
        <v>0</v>
      </c>
      <c r="N4814">
        <v>5</v>
      </c>
      <c r="O4814" s="6">
        <v>0</v>
      </c>
      <c r="P4814" t="s">
        <v>107</v>
      </c>
      <c r="Q4814" t="s">
        <v>107</v>
      </c>
      <c r="R4814">
        <f>IF(F4814="Monthly",2,0)
+IF(E4814&lt;=6,2,0)
+IF(N4814&lt;=2,2,0)
+IF(L4814&gt;=4,2,0)
+IF(M4814&gt;=2,1,0)
+IF(H4814&gt;=_xlfn.PERCENTILE.INC($H$2:$H$10001,0.75),1,0)</f>
        <v>2</v>
      </c>
      <c r="S4814" t="str">
        <f>IF(R4814&gt;=7,"High",IF(R4814&gt;=4,"Medium","Low"))</f>
        <v>Low</v>
      </c>
    </row>
    <row r="4815" spans="1:19">
      <c r="A4815" t="s">
        <v>4940</v>
      </c>
      <c r="B4815">
        <v>32</v>
      </c>
      <c r="C4815" t="s">
        <v>112</v>
      </c>
      <c r="D4815" t="s">
        <v>102</v>
      </c>
      <c r="E4815">
        <v>31</v>
      </c>
      <c r="F4815" t="s">
        <v>103</v>
      </c>
      <c r="G4815" t="s">
        <v>110</v>
      </c>
      <c r="H4815" s="5">
        <v>781</v>
      </c>
      <c r="I4815" s="5">
        <v>24320.11</v>
      </c>
      <c r="J4815" t="s">
        <v>134</v>
      </c>
      <c r="K4815" t="s">
        <v>106</v>
      </c>
      <c r="L4815">
        <v>0</v>
      </c>
      <c r="M4815">
        <v>0</v>
      </c>
      <c r="N4815">
        <v>5</v>
      </c>
      <c r="O4815" s="6">
        <v>0</v>
      </c>
      <c r="P4815" t="s">
        <v>107</v>
      </c>
      <c r="Q4815" t="s">
        <v>106</v>
      </c>
      <c r="R4815">
        <f>IF(F4815="Monthly",2,0)
+IF(E4815&lt;=6,2,0)
+IF(N4815&lt;=2,2,0)
+IF(L4815&gt;=4,2,0)
+IF(M4815&gt;=2,1,0)
+IF(H4815&gt;=_xlfn.PERCENTILE.INC($H$2:$H$10001,0.75),1,0)</f>
        <v>2</v>
      </c>
      <c r="S4815" t="str">
        <f>IF(R4815&gt;=7,"High",IF(R4815&gt;=4,"Medium","Low"))</f>
        <v>Low</v>
      </c>
    </row>
    <row r="4816" spans="1:19">
      <c r="A4816" t="s">
        <v>4941</v>
      </c>
      <c r="B4816">
        <v>29</v>
      </c>
      <c r="C4816" t="s">
        <v>112</v>
      </c>
      <c r="D4816" t="s">
        <v>102</v>
      </c>
      <c r="E4816">
        <v>19</v>
      </c>
      <c r="F4816" t="s">
        <v>109</v>
      </c>
      <c r="G4816" t="s">
        <v>110</v>
      </c>
      <c r="H4816" s="5">
        <v>786</v>
      </c>
      <c r="I4816" s="5">
        <v>15161.1</v>
      </c>
      <c r="J4816" t="s">
        <v>134</v>
      </c>
      <c r="K4816" t="s">
        <v>107</v>
      </c>
      <c r="L4816">
        <v>0</v>
      </c>
      <c r="M4816">
        <v>0</v>
      </c>
      <c r="N4816">
        <v>5</v>
      </c>
      <c r="O4816" s="6">
        <v>0</v>
      </c>
      <c r="P4816" t="s">
        <v>106</v>
      </c>
      <c r="Q4816" t="s">
        <v>107</v>
      </c>
      <c r="R4816">
        <f>IF(F4816="Monthly",2,0)
+IF(E4816&lt;=6,2,0)
+IF(N4816&lt;=2,2,0)
+IF(L4816&gt;=4,2,0)
+IF(M4816&gt;=2,1,0)
+IF(H4816&gt;=_xlfn.PERCENTILE.INC($H$2:$H$10001,0.75),1,0)</f>
        <v>0</v>
      </c>
      <c r="S4816" t="str">
        <f>IF(R4816&gt;=7,"High",IF(R4816&gt;=4,"Medium","Low"))</f>
        <v>Low</v>
      </c>
    </row>
    <row r="4817" spans="1:19">
      <c r="A4817" t="s">
        <v>4942</v>
      </c>
      <c r="B4817">
        <v>42</v>
      </c>
      <c r="C4817" t="s">
        <v>112</v>
      </c>
      <c r="D4817" t="s">
        <v>137</v>
      </c>
      <c r="E4817">
        <v>3</v>
      </c>
      <c r="F4817" t="s">
        <v>103</v>
      </c>
      <c r="G4817" t="s">
        <v>129</v>
      </c>
      <c r="H4817" s="5">
        <v>965</v>
      </c>
      <c r="I4817" s="5">
        <v>2690.4</v>
      </c>
      <c r="J4817" t="s">
        <v>140</v>
      </c>
      <c r="K4817" t="s">
        <v>106</v>
      </c>
      <c r="L4817">
        <v>0</v>
      </c>
      <c r="M4817">
        <v>0</v>
      </c>
      <c r="N4817">
        <v>5</v>
      </c>
      <c r="O4817" s="6">
        <v>5</v>
      </c>
      <c r="P4817" t="s">
        <v>106</v>
      </c>
      <c r="Q4817" t="s">
        <v>106</v>
      </c>
      <c r="R4817">
        <f>IF(F4817="Monthly",2,0)
+IF(E4817&lt;=6,2,0)
+IF(N4817&lt;=2,2,0)
+IF(L4817&gt;=4,2,0)
+IF(M4817&gt;=2,1,0)
+IF(H4817&gt;=_xlfn.PERCENTILE.INC($H$2:$H$10001,0.75),1,0)</f>
        <v>5</v>
      </c>
      <c r="S4817" t="str">
        <f>IF(R4817&gt;=7,"High",IF(R4817&gt;=4,"Medium","Low"))</f>
        <v>Medium</v>
      </c>
    </row>
    <row r="4818" spans="1:19">
      <c r="A4818" t="s">
        <v>4943</v>
      </c>
      <c r="B4818">
        <v>27</v>
      </c>
      <c r="C4818" t="s">
        <v>101</v>
      </c>
      <c r="D4818" t="s">
        <v>102</v>
      </c>
      <c r="E4818">
        <v>47</v>
      </c>
      <c r="F4818" t="s">
        <v>121</v>
      </c>
      <c r="G4818" t="s">
        <v>110</v>
      </c>
      <c r="H4818" s="5">
        <v>739</v>
      </c>
      <c r="I4818" s="5">
        <v>31041.919999999998</v>
      </c>
      <c r="J4818" t="s">
        <v>105</v>
      </c>
      <c r="K4818" t="s">
        <v>106</v>
      </c>
      <c r="L4818">
        <v>2</v>
      </c>
      <c r="M4818">
        <v>0</v>
      </c>
      <c r="N4818">
        <v>5</v>
      </c>
      <c r="O4818" s="6">
        <v>10</v>
      </c>
      <c r="P4818" t="s">
        <v>107</v>
      </c>
      <c r="Q4818" t="s">
        <v>107</v>
      </c>
      <c r="R4818">
        <f>IF(F4818="Monthly",2,0)
+IF(E4818&lt;=6,2,0)
+IF(N4818&lt;=2,2,0)
+IF(L4818&gt;=4,2,0)
+IF(M4818&gt;=2,1,0)
+IF(H4818&gt;=_xlfn.PERCENTILE.INC($H$2:$H$10001,0.75),1,0)</f>
        <v>0</v>
      </c>
      <c r="S4818" t="str">
        <f>IF(R4818&gt;=7,"High",IF(R4818&gt;=4,"Medium","Low"))</f>
        <v>Low</v>
      </c>
    </row>
    <row r="4819" spans="1:19">
      <c r="A4819" t="s">
        <v>4944</v>
      </c>
      <c r="B4819">
        <v>47</v>
      </c>
      <c r="C4819" t="s">
        <v>112</v>
      </c>
      <c r="D4819" t="s">
        <v>126</v>
      </c>
      <c r="E4819">
        <v>30</v>
      </c>
      <c r="F4819" t="s">
        <v>109</v>
      </c>
      <c r="G4819" t="s">
        <v>104</v>
      </c>
      <c r="H4819" s="5">
        <v>460</v>
      </c>
      <c r="I4819" s="5">
        <v>14066.09</v>
      </c>
      <c r="J4819" t="s">
        <v>134</v>
      </c>
      <c r="K4819" t="s">
        <v>106</v>
      </c>
      <c r="L4819">
        <v>0</v>
      </c>
      <c r="M4819">
        <v>0</v>
      </c>
      <c r="N4819">
        <v>5</v>
      </c>
      <c r="O4819" s="6">
        <v>0</v>
      </c>
      <c r="P4819" t="s">
        <v>107</v>
      </c>
      <c r="Q4819" t="s">
        <v>107</v>
      </c>
      <c r="R4819">
        <f>IF(F4819="Monthly",2,0)
+IF(E4819&lt;=6,2,0)
+IF(N4819&lt;=2,2,0)
+IF(L4819&gt;=4,2,0)
+IF(M4819&gt;=2,1,0)
+IF(H4819&gt;=_xlfn.PERCENTILE.INC($H$2:$H$10001,0.75),1,0)</f>
        <v>0</v>
      </c>
      <c r="S4819" t="str">
        <f>IF(R4819&gt;=7,"High",IF(R4819&gt;=4,"Medium","Low"))</f>
        <v>Low</v>
      </c>
    </row>
    <row r="4820" spans="1:19">
      <c r="A4820" t="s">
        <v>4945</v>
      </c>
      <c r="B4820">
        <v>26</v>
      </c>
      <c r="C4820" t="s">
        <v>112</v>
      </c>
      <c r="D4820" t="s">
        <v>131</v>
      </c>
      <c r="E4820">
        <v>61</v>
      </c>
      <c r="F4820" t="s">
        <v>103</v>
      </c>
      <c r="G4820" t="s">
        <v>104</v>
      </c>
      <c r="H4820" s="5">
        <v>557</v>
      </c>
      <c r="I4820" s="5">
        <v>34659.64</v>
      </c>
      <c r="J4820" t="s">
        <v>105</v>
      </c>
      <c r="K4820" t="s">
        <v>106</v>
      </c>
      <c r="L4820">
        <v>0</v>
      </c>
      <c r="M4820">
        <v>0</v>
      </c>
      <c r="N4820">
        <v>5</v>
      </c>
      <c r="O4820" s="6">
        <v>0</v>
      </c>
      <c r="P4820" t="s">
        <v>107</v>
      </c>
      <c r="Q4820" t="s">
        <v>106</v>
      </c>
      <c r="R4820">
        <f>IF(F4820="Monthly",2,0)
+IF(E4820&lt;=6,2,0)
+IF(N4820&lt;=2,2,0)
+IF(L4820&gt;=4,2,0)
+IF(M4820&gt;=2,1,0)
+IF(H4820&gt;=_xlfn.PERCENTILE.INC($H$2:$H$10001,0.75),1,0)</f>
        <v>2</v>
      </c>
      <c r="S4820" t="str">
        <f>IF(R4820&gt;=7,"High",IF(R4820&gt;=4,"Medium","Low"))</f>
        <v>Low</v>
      </c>
    </row>
    <row r="4821" spans="1:19">
      <c r="A4821" t="s">
        <v>4946</v>
      </c>
      <c r="B4821">
        <v>35</v>
      </c>
      <c r="C4821" t="s">
        <v>112</v>
      </c>
      <c r="D4821" t="s">
        <v>133</v>
      </c>
      <c r="E4821">
        <v>16</v>
      </c>
      <c r="F4821" t="s">
        <v>103</v>
      </c>
      <c r="G4821" t="s">
        <v>110</v>
      </c>
      <c r="H4821" s="5">
        <v>669</v>
      </c>
      <c r="I4821" s="5">
        <v>10403.879999999999</v>
      </c>
      <c r="J4821" t="s">
        <v>105</v>
      </c>
      <c r="K4821" t="s">
        <v>106</v>
      </c>
      <c r="L4821">
        <v>0</v>
      </c>
      <c r="M4821">
        <v>0</v>
      </c>
      <c r="N4821">
        <v>5</v>
      </c>
      <c r="O4821" s="6">
        <v>0</v>
      </c>
      <c r="P4821" t="s">
        <v>106</v>
      </c>
      <c r="Q4821" t="s">
        <v>107</v>
      </c>
      <c r="R4821">
        <f>IF(F4821="Monthly",2,0)
+IF(E4821&lt;=6,2,0)
+IF(N4821&lt;=2,2,0)
+IF(L4821&gt;=4,2,0)
+IF(M4821&gt;=2,1,0)
+IF(H4821&gt;=_xlfn.PERCENTILE.INC($H$2:$H$10001,0.75),1,0)</f>
        <v>2</v>
      </c>
      <c r="S4821" t="str">
        <f>IF(R4821&gt;=7,"High",IF(R4821&gt;=4,"Medium","Low"))</f>
        <v>Low</v>
      </c>
    </row>
    <row r="4822" spans="1:19">
      <c r="A4822" t="s">
        <v>4947</v>
      </c>
      <c r="B4822">
        <v>22</v>
      </c>
      <c r="C4822" t="s">
        <v>101</v>
      </c>
      <c r="D4822" t="s">
        <v>137</v>
      </c>
      <c r="E4822">
        <v>54</v>
      </c>
      <c r="F4822" t="s">
        <v>109</v>
      </c>
      <c r="G4822" t="s">
        <v>104</v>
      </c>
      <c r="H4822" s="5">
        <v>451</v>
      </c>
      <c r="I4822" s="5">
        <v>24969.14</v>
      </c>
      <c r="J4822" t="s">
        <v>134</v>
      </c>
      <c r="K4822" t="s">
        <v>107</v>
      </c>
      <c r="L4822">
        <v>0</v>
      </c>
      <c r="M4822">
        <v>0</v>
      </c>
      <c r="N4822">
        <v>4</v>
      </c>
      <c r="O4822" s="6">
        <v>0</v>
      </c>
      <c r="P4822" t="s">
        <v>107</v>
      </c>
      <c r="Q4822" t="s">
        <v>107</v>
      </c>
      <c r="R4822">
        <f>IF(F4822="Monthly",2,0)
+IF(E4822&lt;=6,2,0)
+IF(N4822&lt;=2,2,0)
+IF(L4822&gt;=4,2,0)
+IF(M4822&gt;=2,1,0)
+IF(H4822&gt;=_xlfn.PERCENTILE.INC($H$2:$H$10001,0.75),1,0)</f>
        <v>0</v>
      </c>
      <c r="S4822" t="str">
        <f>IF(R4822&gt;=7,"High",IF(R4822&gt;=4,"Medium","Low"))</f>
        <v>Low</v>
      </c>
    </row>
    <row r="4823" spans="1:19">
      <c r="A4823" t="s">
        <v>4948</v>
      </c>
      <c r="B4823">
        <v>42</v>
      </c>
      <c r="C4823" t="s">
        <v>112</v>
      </c>
      <c r="D4823" t="s">
        <v>102</v>
      </c>
      <c r="E4823">
        <v>60</v>
      </c>
      <c r="F4823" t="s">
        <v>103</v>
      </c>
      <c r="G4823" t="s">
        <v>129</v>
      </c>
      <c r="H4823" s="5">
        <v>1019</v>
      </c>
      <c r="I4823" s="5">
        <v>62714.400000000001</v>
      </c>
      <c r="J4823" t="s">
        <v>117</v>
      </c>
      <c r="K4823" t="s">
        <v>106</v>
      </c>
      <c r="L4823">
        <v>6</v>
      </c>
      <c r="M4823">
        <v>3</v>
      </c>
      <c r="N4823">
        <v>2</v>
      </c>
      <c r="O4823" s="6">
        <v>0</v>
      </c>
      <c r="P4823" t="s">
        <v>106</v>
      </c>
      <c r="Q4823" t="s">
        <v>106</v>
      </c>
      <c r="R4823">
        <f>IF(F4823="Monthly",2,0)
+IF(E4823&lt;=6,2,0)
+IF(N4823&lt;=2,2,0)
+IF(L4823&gt;=4,2,0)
+IF(M4823&gt;=2,1,0)
+IF(H4823&gt;=_xlfn.PERCENTILE.INC($H$2:$H$10001,0.75),1,0)</f>
        <v>8</v>
      </c>
      <c r="S4823" t="str">
        <f>IF(R4823&gt;=7,"High",IF(R4823&gt;=4,"Medium","Low"))</f>
        <v>High</v>
      </c>
    </row>
    <row r="4824" spans="1:19">
      <c r="A4824" t="s">
        <v>4949</v>
      </c>
      <c r="B4824">
        <v>30</v>
      </c>
      <c r="C4824" t="s">
        <v>101</v>
      </c>
      <c r="D4824" t="s">
        <v>131</v>
      </c>
      <c r="E4824">
        <v>13</v>
      </c>
      <c r="F4824" t="s">
        <v>103</v>
      </c>
      <c r="G4824" t="s">
        <v>110</v>
      </c>
      <c r="H4824" s="5">
        <v>726</v>
      </c>
      <c r="I4824" s="5">
        <v>9621.99</v>
      </c>
      <c r="J4824" t="s">
        <v>134</v>
      </c>
      <c r="K4824" t="s">
        <v>106</v>
      </c>
      <c r="L4824">
        <v>0</v>
      </c>
      <c r="M4824">
        <v>0</v>
      </c>
      <c r="N4824">
        <v>5</v>
      </c>
      <c r="O4824" s="6">
        <v>0</v>
      </c>
      <c r="P4824" t="s">
        <v>107</v>
      </c>
      <c r="Q4824" t="s">
        <v>106</v>
      </c>
      <c r="R4824">
        <f>IF(F4824="Monthly",2,0)
+IF(E4824&lt;=6,2,0)
+IF(N4824&lt;=2,2,0)
+IF(L4824&gt;=4,2,0)
+IF(M4824&gt;=2,1,0)
+IF(H4824&gt;=_xlfn.PERCENTILE.INC($H$2:$H$10001,0.75),1,0)</f>
        <v>2</v>
      </c>
      <c r="S4824" t="str">
        <f>IF(R4824&gt;=7,"High",IF(R4824&gt;=4,"Medium","Low"))</f>
        <v>Low</v>
      </c>
    </row>
    <row r="4825" spans="1:19">
      <c r="A4825" t="s">
        <v>4950</v>
      </c>
      <c r="B4825">
        <v>41</v>
      </c>
      <c r="C4825" t="s">
        <v>112</v>
      </c>
      <c r="D4825" t="s">
        <v>128</v>
      </c>
      <c r="E4825">
        <v>38</v>
      </c>
      <c r="F4825" t="s">
        <v>103</v>
      </c>
      <c r="G4825" t="s">
        <v>110</v>
      </c>
      <c r="H4825" s="5">
        <v>733</v>
      </c>
      <c r="I4825" s="5">
        <v>27271.8</v>
      </c>
      <c r="J4825" t="s">
        <v>134</v>
      </c>
      <c r="K4825" t="s">
        <v>106</v>
      </c>
      <c r="L4825">
        <v>2</v>
      </c>
      <c r="M4825">
        <v>1</v>
      </c>
      <c r="N4825">
        <v>4</v>
      </c>
      <c r="O4825" s="6">
        <v>0</v>
      </c>
      <c r="P4825" t="s">
        <v>107</v>
      </c>
      <c r="Q4825" t="s">
        <v>106</v>
      </c>
      <c r="R4825">
        <f>IF(F4825="Monthly",2,0)
+IF(E4825&lt;=6,2,0)
+IF(N4825&lt;=2,2,0)
+IF(L4825&gt;=4,2,0)
+IF(M4825&gt;=2,1,0)
+IF(H4825&gt;=_xlfn.PERCENTILE.INC($H$2:$H$10001,0.75),1,0)</f>
        <v>2</v>
      </c>
      <c r="S4825" t="str">
        <f>IF(R4825&gt;=7,"High",IF(R4825&gt;=4,"Medium","Low"))</f>
        <v>Low</v>
      </c>
    </row>
    <row r="4826" spans="1:19">
      <c r="A4826" t="s">
        <v>4951</v>
      </c>
      <c r="B4826">
        <v>23</v>
      </c>
      <c r="C4826" t="s">
        <v>112</v>
      </c>
      <c r="D4826" t="s">
        <v>119</v>
      </c>
      <c r="E4826">
        <v>17</v>
      </c>
      <c r="F4826" t="s">
        <v>103</v>
      </c>
      <c r="G4826" t="s">
        <v>129</v>
      </c>
      <c r="H4826" s="5">
        <v>1010</v>
      </c>
      <c r="I4826" s="5">
        <v>17390.41</v>
      </c>
      <c r="J4826" t="s">
        <v>117</v>
      </c>
      <c r="K4826" t="s">
        <v>106</v>
      </c>
      <c r="L4826">
        <v>0</v>
      </c>
      <c r="M4826">
        <v>0</v>
      </c>
      <c r="N4826">
        <v>5</v>
      </c>
      <c r="O4826" s="6">
        <v>0</v>
      </c>
      <c r="P4826" t="s">
        <v>107</v>
      </c>
      <c r="Q4826" t="s">
        <v>107</v>
      </c>
      <c r="R4826">
        <f>IF(F4826="Monthly",2,0)
+IF(E4826&lt;=6,2,0)
+IF(N4826&lt;=2,2,0)
+IF(L4826&gt;=4,2,0)
+IF(M4826&gt;=2,1,0)
+IF(H4826&gt;=_xlfn.PERCENTILE.INC($H$2:$H$10001,0.75),1,0)</f>
        <v>3</v>
      </c>
      <c r="S4826" t="str">
        <f>IF(R4826&gt;=7,"High",IF(R4826&gt;=4,"Medium","Low"))</f>
        <v>Low</v>
      </c>
    </row>
    <row r="4827" spans="1:19">
      <c r="A4827" t="s">
        <v>4952</v>
      </c>
      <c r="B4827">
        <v>43</v>
      </c>
      <c r="C4827" t="s">
        <v>112</v>
      </c>
      <c r="D4827" t="s">
        <v>133</v>
      </c>
      <c r="E4827">
        <v>49</v>
      </c>
      <c r="F4827" t="s">
        <v>121</v>
      </c>
      <c r="G4827" t="s">
        <v>110</v>
      </c>
      <c r="H4827" s="5">
        <v>654</v>
      </c>
      <c r="I4827" s="5">
        <v>32782.93</v>
      </c>
      <c r="J4827" t="s">
        <v>140</v>
      </c>
      <c r="K4827" t="s">
        <v>106</v>
      </c>
      <c r="L4827">
        <v>0</v>
      </c>
      <c r="M4827">
        <v>0</v>
      </c>
      <c r="N4827">
        <v>4</v>
      </c>
      <c r="O4827" s="6">
        <v>0</v>
      </c>
      <c r="P4827" t="s">
        <v>106</v>
      </c>
      <c r="Q4827" t="s">
        <v>107</v>
      </c>
      <c r="R4827">
        <f>IF(F4827="Monthly",2,0)
+IF(E4827&lt;=6,2,0)
+IF(N4827&lt;=2,2,0)
+IF(L4827&gt;=4,2,0)
+IF(M4827&gt;=2,1,0)
+IF(H4827&gt;=_xlfn.PERCENTILE.INC($H$2:$H$10001,0.75),1,0)</f>
        <v>0</v>
      </c>
      <c r="S4827" t="str">
        <f>IF(R4827&gt;=7,"High",IF(R4827&gt;=4,"Medium","Low"))</f>
        <v>Low</v>
      </c>
    </row>
    <row r="4828" spans="1:19">
      <c r="A4828" t="s">
        <v>4953</v>
      </c>
      <c r="B4828">
        <v>21</v>
      </c>
      <c r="C4828" t="s">
        <v>101</v>
      </c>
      <c r="D4828" t="s">
        <v>137</v>
      </c>
      <c r="E4828">
        <v>25</v>
      </c>
      <c r="F4828" t="s">
        <v>109</v>
      </c>
      <c r="G4828" t="s">
        <v>104</v>
      </c>
      <c r="H4828" s="5">
        <v>437</v>
      </c>
      <c r="I4828" s="5">
        <v>10762.78</v>
      </c>
      <c r="J4828" t="s">
        <v>140</v>
      </c>
      <c r="K4828" t="s">
        <v>106</v>
      </c>
      <c r="L4828">
        <v>10</v>
      </c>
      <c r="M4828">
        <v>4</v>
      </c>
      <c r="N4828">
        <v>1</v>
      </c>
      <c r="O4828" s="6">
        <v>0</v>
      </c>
      <c r="P4828" t="s">
        <v>107</v>
      </c>
      <c r="Q4828" t="s">
        <v>106</v>
      </c>
      <c r="R4828">
        <f>IF(F4828="Monthly",2,0)
+IF(E4828&lt;=6,2,0)
+IF(N4828&lt;=2,2,0)
+IF(L4828&gt;=4,2,0)
+IF(M4828&gt;=2,1,0)
+IF(H4828&gt;=_xlfn.PERCENTILE.INC($H$2:$H$10001,0.75),1,0)</f>
        <v>5</v>
      </c>
      <c r="S4828" t="str">
        <f>IF(R4828&gt;=7,"High",IF(R4828&gt;=4,"Medium","Low"))</f>
        <v>Medium</v>
      </c>
    </row>
    <row r="4829" spans="1:19">
      <c r="A4829" t="s">
        <v>4954</v>
      </c>
      <c r="B4829">
        <v>39</v>
      </c>
      <c r="C4829" t="s">
        <v>112</v>
      </c>
      <c r="D4829" t="s">
        <v>133</v>
      </c>
      <c r="E4829">
        <v>38</v>
      </c>
      <c r="F4829" t="s">
        <v>121</v>
      </c>
      <c r="G4829" t="s">
        <v>104</v>
      </c>
      <c r="H4829" s="5">
        <v>516</v>
      </c>
      <c r="I4829" s="5">
        <v>18148.41</v>
      </c>
      <c r="J4829" t="s">
        <v>105</v>
      </c>
      <c r="K4829" t="s">
        <v>106</v>
      </c>
      <c r="L4829">
        <v>0</v>
      </c>
      <c r="M4829">
        <v>0</v>
      </c>
      <c r="N4829">
        <v>5</v>
      </c>
      <c r="O4829" s="6">
        <v>10</v>
      </c>
      <c r="P4829" t="s">
        <v>107</v>
      </c>
      <c r="Q4829" t="s">
        <v>107</v>
      </c>
      <c r="R4829">
        <f>IF(F4829="Monthly",2,0)
+IF(E4829&lt;=6,2,0)
+IF(N4829&lt;=2,2,0)
+IF(L4829&gt;=4,2,0)
+IF(M4829&gt;=2,1,0)
+IF(H4829&gt;=_xlfn.PERCENTILE.INC($H$2:$H$10001,0.75),1,0)</f>
        <v>0</v>
      </c>
      <c r="S4829" t="str">
        <f>IF(R4829&gt;=7,"High",IF(R4829&gt;=4,"Medium","Low"))</f>
        <v>Low</v>
      </c>
    </row>
    <row r="4830" spans="1:19">
      <c r="A4830" t="s">
        <v>4955</v>
      </c>
      <c r="B4830">
        <v>48</v>
      </c>
      <c r="C4830" t="s">
        <v>101</v>
      </c>
      <c r="D4830" t="s">
        <v>119</v>
      </c>
      <c r="E4830">
        <v>68</v>
      </c>
      <c r="F4830" t="s">
        <v>121</v>
      </c>
      <c r="G4830" t="s">
        <v>104</v>
      </c>
      <c r="H4830" s="5">
        <v>508</v>
      </c>
      <c r="I4830" s="5">
        <v>31200.19</v>
      </c>
      <c r="J4830" t="s">
        <v>117</v>
      </c>
      <c r="K4830" t="s">
        <v>107</v>
      </c>
      <c r="L4830">
        <v>8</v>
      </c>
      <c r="M4830">
        <v>3</v>
      </c>
      <c r="N4830">
        <v>1</v>
      </c>
      <c r="O4830" s="6">
        <v>10</v>
      </c>
      <c r="P4830" t="s">
        <v>106</v>
      </c>
      <c r="Q4830" t="s">
        <v>106</v>
      </c>
      <c r="R4830">
        <f>IF(F4830="Monthly",2,0)
+IF(E4830&lt;=6,2,0)
+IF(N4830&lt;=2,2,0)
+IF(L4830&gt;=4,2,0)
+IF(M4830&gt;=2,1,0)
+IF(H4830&gt;=_xlfn.PERCENTILE.INC($H$2:$H$10001,0.75),1,0)</f>
        <v>5</v>
      </c>
      <c r="S4830" t="str">
        <f>IF(R4830&gt;=7,"High",IF(R4830&gt;=4,"Medium","Low"))</f>
        <v>Medium</v>
      </c>
    </row>
    <row r="4831" spans="1:19">
      <c r="A4831" t="s">
        <v>4956</v>
      </c>
      <c r="B4831">
        <v>46</v>
      </c>
      <c r="C4831" t="s">
        <v>101</v>
      </c>
      <c r="D4831" t="s">
        <v>102</v>
      </c>
      <c r="E4831">
        <v>25</v>
      </c>
      <c r="F4831" t="s">
        <v>103</v>
      </c>
      <c r="G4831" t="s">
        <v>110</v>
      </c>
      <c r="H4831" s="5">
        <v>804</v>
      </c>
      <c r="I4831" s="5">
        <v>19713.62</v>
      </c>
      <c r="J4831" t="s">
        <v>134</v>
      </c>
      <c r="K4831" t="s">
        <v>107</v>
      </c>
      <c r="L4831">
        <v>0</v>
      </c>
      <c r="M4831">
        <v>0</v>
      </c>
      <c r="N4831">
        <v>5</v>
      </c>
      <c r="O4831" s="6">
        <v>0</v>
      </c>
      <c r="P4831" t="s">
        <v>106</v>
      </c>
      <c r="Q4831" t="s">
        <v>106</v>
      </c>
      <c r="R4831">
        <f>IF(F4831="Monthly",2,0)
+IF(E4831&lt;=6,2,0)
+IF(N4831&lt;=2,2,0)
+IF(L4831&gt;=4,2,0)
+IF(M4831&gt;=2,1,0)
+IF(H4831&gt;=_xlfn.PERCENTILE.INC($H$2:$H$10001,0.75),1,0)</f>
        <v>3</v>
      </c>
      <c r="S4831" t="str">
        <f>IF(R4831&gt;=7,"High",IF(R4831&gt;=4,"Medium","Low"))</f>
        <v>Low</v>
      </c>
    </row>
    <row r="4832" spans="1:19">
      <c r="A4832" t="s">
        <v>4957</v>
      </c>
      <c r="B4832">
        <v>43</v>
      </c>
      <c r="C4832" t="s">
        <v>112</v>
      </c>
      <c r="D4832" t="s">
        <v>119</v>
      </c>
      <c r="E4832">
        <v>47</v>
      </c>
      <c r="F4832" t="s">
        <v>109</v>
      </c>
      <c r="G4832" t="s">
        <v>110</v>
      </c>
      <c r="H4832" s="5">
        <v>694</v>
      </c>
      <c r="I4832" s="5">
        <v>33595.21</v>
      </c>
      <c r="J4832" t="s">
        <v>140</v>
      </c>
      <c r="K4832" t="s">
        <v>106</v>
      </c>
      <c r="L4832">
        <v>1</v>
      </c>
      <c r="M4832">
        <v>0</v>
      </c>
      <c r="N4832">
        <v>4</v>
      </c>
      <c r="O4832" s="6">
        <v>0</v>
      </c>
      <c r="P4832" t="s">
        <v>107</v>
      </c>
      <c r="Q4832" t="s">
        <v>107</v>
      </c>
      <c r="R4832">
        <f>IF(F4832="Monthly",2,0)
+IF(E4832&lt;=6,2,0)
+IF(N4832&lt;=2,2,0)
+IF(L4832&gt;=4,2,0)
+IF(M4832&gt;=2,1,0)
+IF(H4832&gt;=_xlfn.PERCENTILE.INC($H$2:$H$10001,0.75),1,0)</f>
        <v>0</v>
      </c>
      <c r="S4832" t="str">
        <f>IF(R4832&gt;=7,"High",IF(R4832&gt;=4,"Medium","Low"))</f>
        <v>Low</v>
      </c>
    </row>
    <row r="4833" spans="1:19">
      <c r="A4833" t="s">
        <v>4958</v>
      </c>
      <c r="B4833">
        <v>30</v>
      </c>
      <c r="C4833" t="s">
        <v>101</v>
      </c>
      <c r="D4833" t="s">
        <v>133</v>
      </c>
      <c r="E4833">
        <v>66</v>
      </c>
      <c r="F4833" t="s">
        <v>109</v>
      </c>
      <c r="G4833" t="s">
        <v>110</v>
      </c>
      <c r="H4833" s="5">
        <v>716</v>
      </c>
      <c r="I4833" s="5">
        <v>47591.64</v>
      </c>
      <c r="J4833" t="s">
        <v>105</v>
      </c>
      <c r="K4833" t="s">
        <v>106</v>
      </c>
      <c r="L4833">
        <v>1</v>
      </c>
      <c r="M4833">
        <v>0</v>
      </c>
      <c r="N4833">
        <v>5</v>
      </c>
      <c r="O4833" s="6">
        <v>0</v>
      </c>
      <c r="P4833" t="s">
        <v>107</v>
      </c>
      <c r="Q4833" t="s">
        <v>107</v>
      </c>
      <c r="R4833">
        <f>IF(F4833="Monthly",2,0)
+IF(E4833&lt;=6,2,0)
+IF(N4833&lt;=2,2,0)
+IF(L4833&gt;=4,2,0)
+IF(M4833&gt;=2,1,0)
+IF(H4833&gt;=_xlfn.PERCENTILE.INC($H$2:$H$10001,0.75),1,0)</f>
        <v>0</v>
      </c>
      <c r="S4833" t="str">
        <f>IF(R4833&gt;=7,"High",IF(R4833&gt;=4,"Medium","Low"))</f>
        <v>Low</v>
      </c>
    </row>
    <row r="4834" spans="1:19">
      <c r="A4834" t="s">
        <v>4959</v>
      </c>
      <c r="B4834">
        <v>18</v>
      </c>
      <c r="C4834" t="s">
        <v>101</v>
      </c>
      <c r="D4834" t="s">
        <v>133</v>
      </c>
      <c r="E4834">
        <v>10</v>
      </c>
      <c r="F4834" t="s">
        <v>103</v>
      </c>
      <c r="G4834" t="s">
        <v>104</v>
      </c>
      <c r="H4834" s="5">
        <v>461</v>
      </c>
      <c r="I4834" s="5">
        <v>4728.84</v>
      </c>
      <c r="J4834" t="s">
        <v>140</v>
      </c>
      <c r="K4834" t="s">
        <v>107</v>
      </c>
      <c r="L4834">
        <v>1</v>
      </c>
      <c r="M4834">
        <v>0</v>
      </c>
      <c r="N4834">
        <v>5</v>
      </c>
      <c r="O4834" s="6">
        <v>0</v>
      </c>
      <c r="P4834" t="s">
        <v>106</v>
      </c>
      <c r="Q4834" t="s">
        <v>107</v>
      </c>
      <c r="R4834">
        <f>IF(F4834="Monthly",2,0)
+IF(E4834&lt;=6,2,0)
+IF(N4834&lt;=2,2,0)
+IF(L4834&gt;=4,2,0)
+IF(M4834&gt;=2,1,0)
+IF(H4834&gt;=_xlfn.PERCENTILE.INC($H$2:$H$10001,0.75),1,0)</f>
        <v>2</v>
      </c>
      <c r="S4834" t="str">
        <f>IF(R4834&gt;=7,"High",IF(R4834&gt;=4,"Medium","Low"))</f>
        <v>Low</v>
      </c>
    </row>
    <row r="4835" spans="1:19">
      <c r="A4835" t="s">
        <v>4960</v>
      </c>
      <c r="B4835">
        <v>32</v>
      </c>
      <c r="C4835" t="s">
        <v>112</v>
      </c>
      <c r="D4835" t="s">
        <v>133</v>
      </c>
      <c r="E4835">
        <v>39</v>
      </c>
      <c r="F4835" t="s">
        <v>109</v>
      </c>
      <c r="G4835" t="s">
        <v>104</v>
      </c>
      <c r="H4835" s="5">
        <v>447</v>
      </c>
      <c r="I4835" s="5">
        <v>17342.61</v>
      </c>
      <c r="J4835" t="s">
        <v>134</v>
      </c>
      <c r="K4835" t="s">
        <v>106</v>
      </c>
      <c r="L4835">
        <v>0</v>
      </c>
      <c r="M4835">
        <v>0</v>
      </c>
      <c r="N4835">
        <v>4</v>
      </c>
      <c r="O4835" s="6">
        <v>0</v>
      </c>
      <c r="P4835" t="s">
        <v>107</v>
      </c>
      <c r="Q4835" t="s">
        <v>107</v>
      </c>
      <c r="R4835">
        <f>IF(F4835="Monthly",2,0)
+IF(E4835&lt;=6,2,0)
+IF(N4835&lt;=2,2,0)
+IF(L4835&gt;=4,2,0)
+IF(M4835&gt;=2,1,0)
+IF(H4835&gt;=_xlfn.PERCENTILE.INC($H$2:$H$10001,0.75),1,0)</f>
        <v>0</v>
      </c>
      <c r="S4835" t="str">
        <f>IF(R4835&gt;=7,"High",IF(R4835&gt;=4,"Medium","Low"))</f>
        <v>Low</v>
      </c>
    </row>
    <row r="4836" spans="1:19">
      <c r="A4836" t="s">
        <v>4961</v>
      </c>
      <c r="B4836">
        <v>35</v>
      </c>
      <c r="C4836" t="s">
        <v>112</v>
      </c>
      <c r="D4836" t="s">
        <v>126</v>
      </c>
      <c r="E4836">
        <v>29</v>
      </c>
      <c r="F4836" t="s">
        <v>103</v>
      </c>
      <c r="G4836" t="s">
        <v>110</v>
      </c>
      <c r="H4836" s="5">
        <v>757</v>
      </c>
      <c r="I4836" s="5">
        <v>22599.23</v>
      </c>
      <c r="J4836" t="s">
        <v>117</v>
      </c>
      <c r="K4836" t="s">
        <v>106</v>
      </c>
      <c r="L4836">
        <v>0</v>
      </c>
      <c r="M4836">
        <v>0</v>
      </c>
      <c r="N4836">
        <v>5</v>
      </c>
      <c r="O4836" s="6">
        <v>0</v>
      </c>
      <c r="P4836" t="s">
        <v>107</v>
      </c>
      <c r="Q4836" t="s">
        <v>107</v>
      </c>
      <c r="R4836">
        <f>IF(F4836="Monthly",2,0)
+IF(E4836&lt;=6,2,0)
+IF(N4836&lt;=2,2,0)
+IF(L4836&gt;=4,2,0)
+IF(M4836&gt;=2,1,0)
+IF(H4836&gt;=_xlfn.PERCENTILE.INC($H$2:$H$10001,0.75),1,0)</f>
        <v>2</v>
      </c>
      <c r="S4836" t="str">
        <f>IF(R4836&gt;=7,"High",IF(R4836&gt;=4,"Medium","Low"))</f>
        <v>Low</v>
      </c>
    </row>
    <row r="4837" spans="1:19">
      <c r="A4837" t="s">
        <v>4962</v>
      </c>
      <c r="B4837">
        <v>50</v>
      </c>
      <c r="C4837" t="s">
        <v>112</v>
      </c>
      <c r="D4837" t="s">
        <v>137</v>
      </c>
      <c r="E4837">
        <v>1</v>
      </c>
      <c r="F4837" t="s">
        <v>103</v>
      </c>
      <c r="G4837" t="s">
        <v>110</v>
      </c>
      <c r="H4837" s="5">
        <v>740</v>
      </c>
      <c r="I4837" s="5">
        <v>644.98</v>
      </c>
      <c r="J4837" t="s">
        <v>105</v>
      </c>
      <c r="K4837" t="s">
        <v>106</v>
      </c>
      <c r="L4837">
        <v>3</v>
      </c>
      <c r="M4837">
        <v>2</v>
      </c>
      <c r="N4837">
        <v>3</v>
      </c>
      <c r="O4837" s="6">
        <v>15</v>
      </c>
      <c r="P4837" t="s">
        <v>107</v>
      </c>
      <c r="Q4837" t="s">
        <v>106</v>
      </c>
      <c r="R4837">
        <f>IF(F4837="Monthly",2,0)
+IF(E4837&lt;=6,2,0)
+IF(N4837&lt;=2,2,0)
+IF(L4837&gt;=4,2,0)
+IF(M4837&gt;=2,1,0)
+IF(H4837&gt;=_xlfn.PERCENTILE.INC($H$2:$H$10001,0.75),1,0)</f>
        <v>5</v>
      </c>
      <c r="S4837" t="str">
        <f>IF(R4837&gt;=7,"High",IF(R4837&gt;=4,"Medium","Low"))</f>
        <v>Medium</v>
      </c>
    </row>
    <row r="4838" spans="1:19">
      <c r="A4838" t="s">
        <v>4963</v>
      </c>
      <c r="B4838">
        <v>45</v>
      </c>
      <c r="C4838" t="s">
        <v>101</v>
      </c>
      <c r="D4838" t="s">
        <v>133</v>
      </c>
      <c r="E4838">
        <v>29</v>
      </c>
      <c r="F4838" t="s">
        <v>121</v>
      </c>
      <c r="G4838" t="s">
        <v>104</v>
      </c>
      <c r="H4838" s="5">
        <v>490</v>
      </c>
      <c r="I4838" s="5">
        <v>14487.56</v>
      </c>
      <c r="J4838" t="s">
        <v>105</v>
      </c>
      <c r="K4838" t="s">
        <v>106</v>
      </c>
      <c r="L4838">
        <v>2</v>
      </c>
      <c r="M4838">
        <v>0</v>
      </c>
      <c r="N4838">
        <v>5</v>
      </c>
      <c r="O4838" s="6">
        <v>0</v>
      </c>
      <c r="P4838" t="s">
        <v>107</v>
      </c>
      <c r="Q4838" t="s">
        <v>107</v>
      </c>
      <c r="R4838">
        <f>IF(F4838="Monthly",2,0)
+IF(E4838&lt;=6,2,0)
+IF(N4838&lt;=2,2,0)
+IF(L4838&gt;=4,2,0)
+IF(M4838&gt;=2,1,0)
+IF(H4838&gt;=_xlfn.PERCENTILE.INC($H$2:$H$10001,0.75),1,0)</f>
        <v>0</v>
      </c>
      <c r="S4838" t="str">
        <f>IF(R4838&gt;=7,"High",IF(R4838&gt;=4,"Medium","Low"))</f>
        <v>Low</v>
      </c>
    </row>
    <row r="4839" spans="1:19">
      <c r="A4839" t="s">
        <v>4964</v>
      </c>
      <c r="B4839">
        <v>34</v>
      </c>
      <c r="C4839" t="s">
        <v>112</v>
      </c>
      <c r="D4839" t="s">
        <v>126</v>
      </c>
      <c r="E4839">
        <v>68</v>
      </c>
      <c r="F4839" t="s">
        <v>103</v>
      </c>
      <c r="G4839" t="s">
        <v>110</v>
      </c>
      <c r="H4839" s="5">
        <v>810</v>
      </c>
      <c r="I4839" s="5">
        <v>53521.7</v>
      </c>
      <c r="J4839" t="s">
        <v>10127</v>
      </c>
      <c r="K4839" t="s">
        <v>106</v>
      </c>
      <c r="L4839">
        <v>0</v>
      </c>
      <c r="M4839">
        <v>0</v>
      </c>
      <c r="N4839">
        <v>5</v>
      </c>
      <c r="O4839" s="6">
        <v>0</v>
      </c>
      <c r="P4839" t="s">
        <v>106</v>
      </c>
      <c r="Q4839" t="s">
        <v>107</v>
      </c>
      <c r="R4839">
        <f>IF(F4839="Monthly",2,0)
+IF(E4839&lt;=6,2,0)
+IF(N4839&lt;=2,2,0)
+IF(L4839&gt;=4,2,0)
+IF(M4839&gt;=2,1,0)
+IF(H4839&gt;=_xlfn.PERCENTILE.INC($H$2:$H$10001,0.75),1,0)</f>
        <v>3</v>
      </c>
      <c r="S4839" t="str">
        <f>IF(R4839&gt;=7,"High",IF(R4839&gt;=4,"Medium","Low"))</f>
        <v>Low</v>
      </c>
    </row>
    <row r="4840" spans="1:19">
      <c r="A4840" t="s">
        <v>4965</v>
      </c>
      <c r="B4840">
        <v>18</v>
      </c>
      <c r="C4840" t="s">
        <v>101</v>
      </c>
      <c r="D4840" t="s">
        <v>126</v>
      </c>
      <c r="E4840">
        <v>52</v>
      </c>
      <c r="F4840" t="s">
        <v>103</v>
      </c>
      <c r="G4840" t="s">
        <v>110</v>
      </c>
      <c r="H4840" s="5">
        <v>795</v>
      </c>
      <c r="I4840" s="5">
        <v>41383.25</v>
      </c>
      <c r="J4840" t="s">
        <v>115</v>
      </c>
      <c r="K4840" t="s">
        <v>106</v>
      </c>
      <c r="L4840">
        <v>4</v>
      </c>
      <c r="M4840">
        <v>4</v>
      </c>
      <c r="N4840">
        <v>2</v>
      </c>
      <c r="O4840" s="6">
        <v>0</v>
      </c>
      <c r="P4840" t="s">
        <v>107</v>
      </c>
      <c r="Q4840" t="s">
        <v>106</v>
      </c>
      <c r="R4840">
        <f>IF(F4840="Monthly",2,0)
+IF(E4840&lt;=6,2,0)
+IF(N4840&lt;=2,2,0)
+IF(L4840&gt;=4,2,0)
+IF(M4840&gt;=2,1,0)
+IF(H4840&gt;=_xlfn.PERCENTILE.INC($H$2:$H$10001,0.75),1,0)</f>
        <v>8</v>
      </c>
      <c r="S4840" t="str">
        <f>IF(R4840&gt;=7,"High",IF(R4840&gt;=4,"Medium","Low"))</f>
        <v>High</v>
      </c>
    </row>
    <row r="4841" spans="1:19">
      <c r="A4841" t="s">
        <v>4966</v>
      </c>
      <c r="B4841">
        <v>40</v>
      </c>
      <c r="C4841" t="s">
        <v>101</v>
      </c>
      <c r="D4841" t="s">
        <v>133</v>
      </c>
      <c r="E4841">
        <v>44</v>
      </c>
      <c r="F4841" t="s">
        <v>103</v>
      </c>
      <c r="G4841" t="s">
        <v>104</v>
      </c>
      <c r="H4841" s="5">
        <v>445</v>
      </c>
      <c r="I4841" s="5">
        <v>19542.73</v>
      </c>
      <c r="J4841" t="s">
        <v>140</v>
      </c>
      <c r="K4841" t="s">
        <v>106</v>
      </c>
      <c r="L4841">
        <v>3</v>
      </c>
      <c r="M4841">
        <v>0</v>
      </c>
      <c r="N4841">
        <v>5</v>
      </c>
      <c r="O4841" s="6">
        <v>0</v>
      </c>
      <c r="P4841" t="s">
        <v>106</v>
      </c>
      <c r="Q4841" t="s">
        <v>107</v>
      </c>
      <c r="R4841">
        <f>IF(F4841="Monthly",2,0)
+IF(E4841&lt;=6,2,0)
+IF(N4841&lt;=2,2,0)
+IF(L4841&gt;=4,2,0)
+IF(M4841&gt;=2,1,0)
+IF(H4841&gt;=_xlfn.PERCENTILE.INC($H$2:$H$10001,0.75),1,0)</f>
        <v>2</v>
      </c>
      <c r="S4841" t="str">
        <f>IF(R4841&gt;=7,"High",IF(R4841&gt;=4,"Medium","Low"))</f>
        <v>Low</v>
      </c>
    </row>
    <row r="4842" spans="1:19">
      <c r="A4842" t="s">
        <v>4967</v>
      </c>
      <c r="B4842">
        <v>26</v>
      </c>
      <c r="C4842" t="s">
        <v>101</v>
      </c>
      <c r="D4842" t="s">
        <v>126</v>
      </c>
      <c r="E4842">
        <v>18</v>
      </c>
      <c r="F4842" t="s">
        <v>103</v>
      </c>
      <c r="G4842" t="s">
        <v>110</v>
      </c>
      <c r="H4842" s="5">
        <v>832</v>
      </c>
      <c r="I4842" s="5">
        <v>14616.68</v>
      </c>
      <c r="J4842" t="s">
        <v>115</v>
      </c>
      <c r="K4842" t="s">
        <v>107</v>
      </c>
      <c r="L4842">
        <v>1</v>
      </c>
      <c r="M4842">
        <v>0</v>
      </c>
      <c r="N4842">
        <v>5</v>
      </c>
      <c r="O4842" s="6">
        <v>0</v>
      </c>
      <c r="P4842" t="s">
        <v>106</v>
      </c>
      <c r="Q4842" t="s">
        <v>107</v>
      </c>
      <c r="R4842">
        <f>IF(F4842="Monthly",2,0)
+IF(E4842&lt;=6,2,0)
+IF(N4842&lt;=2,2,0)
+IF(L4842&gt;=4,2,0)
+IF(M4842&gt;=2,1,0)
+IF(H4842&gt;=_xlfn.PERCENTILE.INC($H$2:$H$10001,0.75),1,0)</f>
        <v>3</v>
      </c>
      <c r="S4842" t="str">
        <f>IF(R4842&gt;=7,"High",IF(R4842&gt;=4,"Medium","Low"))</f>
        <v>Low</v>
      </c>
    </row>
    <row r="4843" spans="1:19">
      <c r="A4843" t="s">
        <v>4968</v>
      </c>
      <c r="B4843">
        <v>30</v>
      </c>
      <c r="C4843" t="s">
        <v>112</v>
      </c>
      <c r="D4843" t="s">
        <v>126</v>
      </c>
      <c r="E4843">
        <v>42</v>
      </c>
      <c r="F4843" t="s">
        <v>109</v>
      </c>
      <c r="G4843" t="s">
        <v>104</v>
      </c>
      <c r="H4843" s="5">
        <v>508</v>
      </c>
      <c r="I4843" s="5">
        <v>20750.18</v>
      </c>
      <c r="J4843" t="s">
        <v>115</v>
      </c>
      <c r="K4843" t="s">
        <v>107</v>
      </c>
      <c r="L4843">
        <v>2</v>
      </c>
      <c r="M4843">
        <v>0</v>
      </c>
      <c r="N4843">
        <v>5</v>
      </c>
      <c r="O4843" s="6">
        <v>0</v>
      </c>
      <c r="P4843" t="s">
        <v>107</v>
      </c>
      <c r="Q4843" t="s">
        <v>107</v>
      </c>
      <c r="R4843">
        <f>IF(F4843="Monthly",2,0)
+IF(E4843&lt;=6,2,0)
+IF(N4843&lt;=2,2,0)
+IF(L4843&gt;=4,2,0)
+IF(M4843&gt;=2,1,0)
+IF(H4843&gt;=_xlfn.PERCENTILE.INC($H$2:$H$10001,0.75),1,0)</f>
        <v>0</v>
      </c>
      <c r="S4843" t="str">
        <f>IF(R4843&gt;=7,"High",IF(R4843&gt;=4,"Medium","Low"))</f>
        <v>Low</v>
      </c>
    </row>
    <row r="4844" spans="1:19">
      <c r="A4844" t="s">
        <v>4969</v>
      </c>
      <c r="B4844">
        <v>43</v>
      </c>
      <c r="C4844" t="s">
        <v>101</v>
      </c>
      <c r="D4844" t="s">
        <v>131</v>
      </c>
      <c r="E4844">
        <v>25</v>
      </c>
      <c r="F4844" t="s">
        <v>109</v>
      </c>
      <c r="G4844" t="s">
        <v>104</v>
      </c>
      <c r="H4844" s="5">
        <v>431</v>
      </c>
      <c r="I4844" s="5">
        <v>10751.77</v>
      </c>
      <c r="J4844" t="s">
        <v>105</v>
      </c>
      <c r="K4844" t="s">
        <v>106</v>
      </c>
      <c r="L4844">
        <v>0</v>
      </c>
      <c r="M4844">
        <v>0</v>
      </c>
      <c r="N4844">
        <v>5</v>
      </c>
      <c r="O4844" s="6">
        <v>0</v>
      </c>
      <c r="P4844" t="s">
        <v>107</v>
      </c>
      <c r="Q4844" t="s">
        <v>107</v>
      </c>
      <c r="R4844">
        <f>IF(F4844="Monthly",2,0)
+IF(E4844&lt;=6,2,0)
+IF(N4844&lt;=2,2,0)
+IF(L4844&gt;=4,2,0)
+IF(M4844&gt;=2,1,0)
+IF(H4844&gt;=_xlfn.PERCENTILE.INC($H$2:$H$10001,0.75),1,0)</f>
        <v>0</v>
      </c>
      <c r="S4844" t="str">
        <f>IF(R4844&gt;=7,"High",IF(R4844&gt;=4,"Medium","Low"))</f>
        <v>Low</v>
      </c>
    </row>
    <row r="4845" spans="1:19">
      <c r="A4845" t="s">
        <v>4970</v>
      </c>
      <c r="B4845">
        <v>24</v>
      </c>
      <c r="C4845" t="s">
        <v>101</v>
      </c>
      <c r="D4845" t="s">
        <v>128</v>
      </c>
      <c r="E4845">
        <v>16</v>
      </c>
      <c r="F4845" t="s">
        <v>103</v>
      </c>
      <c r="G4845" t="s">
        <v>110</v>
      </c>
      <c r="H4845" s="5">
        <v>688</v>
      </c>
      <c r="I4845" s="5">
        <v>11310.78</v>
      </c>
      <c r="J4845" t="s">
        <v>134</v>
      </c>
      <c r="K4845" t="s">
        <v>106</v>
      </c>
      <c r="L4845">
        <v>3</v>
      </c>
      <c r="M4845">
        <v>2</v>
      </c>
      <c r="N4845">
        <v>2</v>
      </c>
      <c r="O4845" s="6">
        <v>0</v>
      </c>
      <c r="P4845" t="s">
        <v>107</v>
      </c>
      <c r="Q4845" t="s">
        <v>107</v>
      </c>
      <c r="R4845">
        <f>IF(F4845="Monthly",2,0)
+IF(E4845&lt;=6,2,0)
+IF(N4845&lt;=2,2,0)
+IF(L4845&gt;=4,2,0)
+IF(M4845&gt;=2,1,0)
+IF(H4845&gt;=_xlfn.PERCENTILE.INC($H$2:$H$10001,0.75),1,0)</f>
        <v>5</v>
      </c>
      <c r="S4845" t="str">
        <f>IF(R4845&gt;=7,"High",IF(R4845&gt;=4,"Medium","Low"))</f>
        <v>Medium</v>
      </c>
    </row>
    <row r="4846" spans="1:19">
      <c r="A4846" t="s">
        <v>4971</v>
      </c>
      <c r="B4846">
        <v>55</v>
      </c>
      <c r="C4846" t="s">
        <v>112</v>
      </c>
      <c r="D4846" t="s">
        <v>131</v>
      </c>
      <c r="E4846">
        <v>3</v>
      </c>
      <c r="F4846" t="s">
        <v>103</v>
      </c>
      <c r="G4846" t="s">
        <v>104</v>
      </c>
      <c r="H4846" s="5">
        <v>564</v>
      </c>
      <c r="I4846" s="5">
        <v>1704.41</v>
      </c>
      <c r="J4846" t="s">
        <v>105</v>
      </c>
      <c r="K4846" t="s">
        <v>106</v>
      </c>
      <c r="L4846">
        <v>0</v>
      </c>
      <c r="M4846">
        <v>0</v>
      </c>
      <c r="N4846">
        <v>5</v>
      </c>
      <c r="O4846" s="6">
        <v>0</v>
      </c>
      <c r="P4846" t="s">
        <v>107</v>
      </c>
      <c r="Q4846" t="s">
        <v>106</v>
      </c>
      <c r="R4846">
        <f>IF(F4846="Monthly",2,0)
+IF(E4846&lt;=6,2,0)
+IF(N4846&lt;=2,2,0)
+IF(L4846&gt;=4,2,0)
+IF(M4846&gt;=2,1,0)
+IF(H4846&gt;=_xlfn.PERCENTILE.INC($H$2:$H$10001,0.75),1,0)</f>
        <v>4</v>
      </c>
      <c r="S4846" t="str">
        <f>IF(R4846&gt;=7,"High",IF(R4846&gt;=4,"Medium","Low"))</f>
        <v>Medium</v>
      </c>
    </row>
    <row r="4847" spans="1:19">
      <c r="A4847" t="s">
        <v>4972</v>
      </c>
      <c r="B4847">
        <v>35</v>
      </c>
      <c r="C4847" t="s">
        <v>101</v>
      </c>
      <c r="D4847" t="s">
        <v>126</v>
      </c>
      <c r="E4847">
        <v>37</v>
      </c>
      <c r="F4847" t="s">
        <v>109</v>
      </c>
      <c r="G4847" t="s">
        <v>104</v>
      </c>
      <c r="H4847" s="5">
        <v>481</v>
      </c>
      <c r="I4847" s="5">
        <v>17518.47</v>
      </c>
      <c r="J4847" t="s">
        <v>105</v>
      </c>
      <c r="K4847" t="s">
        <v>106</v>
      </c>
      <c r="L4847">
        <v>0</v>
      </c>
      <c r="M4847">
        <v>0</v>
      </c>
      <c r="N4847">
        <v>5</v>
      </c>
      <c r="O4847" s="6">
        <v>0</v>
      </c>
      <c r="P4847" t="s">
        <v>107</v>
      </c>
      <c r="Q4847" t="s">
        <v>107</v>
      </c>
      <c r="R4847">
        <f>IF(F4847="Monthly",2,0)
+IF(E4847&lt;=6,2,0)
+IF(N4847&lt;=2,2,0)
+IF(L4847&gt;=4,2,0)
+IF(M4847&gt;=2,1,0)
+IF(H4847&gt;=_xlfn.PERCENTILE.INC($H$2:$H$10001,0.75),1,0)</f>
        <v>0</v>
      </c>
      <c r="S4847" t="str">
        <f>IF(R4847&gt;=7,"High",IF(R4847&gt;=4,"Medium","Low"))</f>
        <v>Low</v>
      </c>
    </row>
    <row r="4848" spans="1:19">
      <c r="A4848" t="s">
        <v>4973</v>
      </c>
      <c r="B4848">
        <v>40</v>
      </c>
      <c r="C4848" t="s">
        <v>101</v>
      </c>
      <c r="D4848" t="s">
        <v>137</v>
      </c>
      <c r="E4848">
        <v>39</v>
      </c>
      <c r="F4848" t="s">
        <v>121</v>
      </c>
      <c r="G4848" t="s">
        <v>104</v>
      </c>
      <c r="H4848" s="5">
        <v>475</v>
      </c>
      <c r="I4848" s="5">
        <v>18023.89</v>
      </c>
      <c r="J4848" t="s">
        <v>115</v>
      </c>
      <c r="K4848" t="s">
        <v>106</v>
      </c>
      <c r="L4848">
        <v>0</v>
      </c>
      <c r="M4848">
        <v>0</v>
      </c>
      <c r="N4848">
        <v>5</v>
      </c>
      <c r="O4848" s="6">
        <v>0</v>
      </c>
      <c r="P4848" t="s">
        <v>106</v>
      </c>
      <c r="Q4848" t="s">
        <v>107</v>
      </c>
      <c r="R4848">
        <f>IF(F4848="Monthly",2,0)
+IF(E4848&lt;=6,2,0)
+IF(N4848&lt;=2,2,0)
+IF(L4848&gt;=4,2,0)
+IF(M4848&gt;=2,1,0)
+IF(H4848&gt;=_xlfn.PERCENTILE.INC($H$2:$H$10001,0.75),1,0)</f>
        <v>0</v>
      </c>
      <c r="S4848" t="str">
        <f>IF(R4848&gt;=7,"High",IF(R4848&gt;=4,"Medium","Low"))</f>
        <v>Low</v>
      </c>
    </row>
    <row r="4849" spans="1:19">
      <c r="A4849" t="s">
        <v>4974</v>
      </c>
      <c r="B4849">
        <v>25</v>
      </c>
      <c r="C4849" t="s">
        <v>101</v>
      </c>
      <c r="D4849" t="s">
        <v>119</v>
      </c>
      <c r="E4849">
        <v>41</v>
      </c>
      <c r="F4849" t="s">
        <v>103</v>
      </c>
      <c r="G4849" t="s">
        <v>110</v>
      </c>
      <c r="H4849" s="5">
        <v>648</v>
      </c>
      <c r="I4849" s="5">
        <v>26234.71</v>
      </c>
      <c r="J4849" t="s">
        <v>140</v>
      </c>
      <c r="K4849" t="s">
        <v>106</v>
      </c>
      <c r="L4849">
        <v>3</v>
      </c>
      <c r="M4849">
        <v>0</v>
      </c>
      <c r="N4849">
        <v>5</v>
      </c>
      <c r="O4849" s="6">
        <v>0</v>
      </c>
      <c r="P4849" t="s">
        <v>106</v>
      </c>
      <c r="Q4849" t="s">
        <v>106</v>
      </c>
      <c r="R4849">
        <f>IF(F4849="Monthly",2,0)
+IF(E4849&lt;=6,2,0)
+IF(N4849&lt;=2,2,0)
+IF(L4849&gt;=4,2,0)
+IF(M4849&gt;=2,1,0)
+IF(H4849&gt;=_xlfn.PERCENTILE.INC($H$2:$H$10001,0.75),1,0)</f>
        <v>2</v>
      </c>
      <c r="S4849" t="str">
        <f>IF(R4849&gt;=7,"High",IF(R4849&gt;=4,"Medium","Low"))</f>
        <v>Low</v>
      </c>
    </row>
    <row r="4850" spans="1:19">
      <c r="A4850" t="s">
        <v>4975</v>
      </c>
      <c r="B4850">
        <v>34</v>
      </c>
      <c r="C4850" t="s">
        <v>112</v>
      </c>
      <c r="D4850" t="s">
        <v>113</v>
      </c>
      <c r="E4850">
        <v>53</v>
      </c>
      <c r="F4850" t="s">
        <v>103</v>
      </c>
      <c r="G4850" t="s">
        <v>129</v>
      </c>
      <c r="H4850" s="5">
        <v>1075</v>
      </c>
      <c r="I4850" s="5">
        <v>57802.39</v>
      </c>
      <c r="J4850" t="s">
        <v>117</v>
      </c>
      <c r="K4850" t="s">
        <v>106</v>
      </c>
      <c r="L4850">
        <v>0</v>
      </c>
      <c r="M4850">
        <v>0</v>
      </c>
      <c r="N4850">
        <v>5</v>
      </c>
      <c r="O4850" s="6">
        <v>0</v>
      </c>
      <c r="P4850" t="s">
        <v>107</v>
      </c>
      <c r="Q4850" t="s">
        <v>107</v>
      </c>
      <c r="R4850">
        <f>IF(F4850="Monthly",2,0)
+IF(E4850&lt;=6,2,0)
+IF(N4850&lt;=2,2,0)
+IF(L4850&gt;=4,2,0)
+IF(M4850&gt;=2,1,0)
+IF(H4850&gt;=_xlfn.PERCENTILE.INC($H$2:$H$10001,0.75),1,0)</f>
        <v>3</v>
      </c>
      <c r="S4850" t="str">
        <f>IF(R4850&gt;=7,"High",IF(R4850&gt;=4,"Medium","Low"))</f>
        <v>Low</v>
      </c>
    </row>
    <row r="4851" spans="1:19">
      <c r="A4851" t="s">
        <v>4976</v>
      </c>
      <c r="B4851">
        <v>39</v>
      </c>
      <c r="C4851" t="s">
        <v>101</v>
      </c>
      <c r="D4851" t="s">
        <v>119</v>
      </c>
      <c r="E4851">
        <v>50</v>
      </c>
      <c r="F4851" t="s">
        <v>109</v>
      </c>
      <c r="G4851" t="s">
        <v>110</v>
      </c>
      <c r="H4851" s="5">
        <v>725</v>
      </c>
      <c r="I4851" s="5">
        <v>33842.379999999997</v>
      </c>
      <c r="J4851" t="s">
        <v>134</v>
      </c>
      <c r="K4851" t="s">
        <v>106</v>
      </c>
      <c r="L4851">
        <v>0</v>
      </c>
      <c r="M4851">
        <v>0</v>
      </c>
      <c r="N4851">
        <v>5</v>
      </c>
      <c r="O4851" s="6">
        <v>5</v>
      </c>
      <c r="P4851" t="s">
        <v>107</v>
      </c>
      <c r="Q4851" t="s">
        <v>107</v>
      </c>
      <c r="R4851">
        <f>IF(F4851="Monthly",2,0)
+IF(E4851&lt;=6,2,0)
+IF(N4851&lt;=2,2,0)
+IF(L4851&gt;=4,2,0)
+IF(M4851&gt;=2,1,0)
+IF(H4851&gt;=_xlfn.PERCENTILE.INC($H$2:$H$10001,0.75),1,0)</f>
        <v>0</v>
      </c>
      <c r="S4851" t="str">
        <f>IF(R4851&gt;=7,"High",IF(R4851&gt;=4,"Medium","Low"))</f>
        <v>Low</v>
      </c>
    </row>
    <row r="4852" spans="1:19">
      <c r="A4852" t="s">
        <v>4977</v>
      </c>
      <c r="B4852">
        <v>19</v>
      </c>
      <c r="C4852" t="s">
        <v>101</v>
      </c>
      <c r="D4852" t="s">
        <v>102</v>
      </c>
      <c r="E4852">
        <v>36</v>
      </c>
      <c r="F4852" t="s">
        <v>103</v>
      </c>
      <c r="G4852" t="s">
        <v>104</v>
      </c>
      <c r="H4852" s="5">
        <v>561</v>
      </c>
      <c r="I4852" s="5">
        <v>20291.189999999999</v>
      </c>
      <c r="J4852" t="s">
        <v>105</v>
      </c>
      <c r="K4852" t="s">
        <v>106</v>
      </c>
      <c r="L4852">
        <v>0</v>
      </c>
      <c r="M4852">
        <v>0</v>
      </c>
      <c r="N4852">
        <v>5</v>
      </c>
      <c r="O4852" s="6">
        <v>0</v>
      </c>
      <c r="P4852" t="s">
        <v>107</v>
      </c>
      <c r="Q4852" t="s">
        <v>107</v>
      </c>
      <c r="R4852">
        <f>IF(F4852="Monthly",2,0)
+IF(E4852&lt;=6,2,0)
+IF(N4852&lt;=2,2,0)
+IF(L4852&gt;=4,2,0)
+IF(M4852&gt;=2,1,0)
+IF(H4852&gt;=_xlfn.PERCENTILE.INC($H$2:$H$10001,0.75),1,0)</f>
        <v>2</v>
      </c>
      <c r="S4852" t="str">
        <f>IF(R4852&gt;=7,"High",IF(R4852&gt;=4,"Medium","Low"))</f>
        <v>Low</v>
      </c>
    </row>
    <row r="4853" spans="1:19">
      <c r="A4853" t="s">
        <v>4978</v>
      </c>
      <c r="B4853">
        <v>21</v>
      </c>
      <c r="C4853" t="s">
        <v>101</v>
      </c>
      <c r="D4853" t="s">
        <v>131</v>
      </c>
      <c r="E4853">
        <v>49</v>
      </c>
      <c r="F4853" t="s">
        <v>109</v>
      </c>
      <c r="G4853" t="s">
        <v>129</v>
      </c>
      <c r="H4853" s="5">
        <v>1124</v>
      </c>
      <c r="I4853" s="5">
        <v>53702.07</v>
      </c>
      <c r="J4853" t="s">
        <v>117</v>
      </c>
      <c r="K4853" t="s">
        <v>106</v>
      </c>
      <c r="L4853">
        <v>2</v>
      </c>
      <c r="M4853">
        <v>1</v>
      </c>
      <c r="N4853">
        <v>4</v>
      </c>
      <c r="O4853" s="6">
        <v>0</v>
      </c>
      <c r="P4853" t="s">
        <v>107</v>
      </c>
      <c r="Q4853" t="s">
        <v>107</v>
      </c>
      <c r="R4853">
        <f>IF(F4853="Monthly",2,0)
+IF(E4853&lt;=6,2,0)
+IF(N4853&lt;=2,2,0)
+IF(L4853&gt;=4,2,0)
+IF(M4853&gt;=2,1,0)
+IF(H4853&gt;=_xlfn.PERCENTILE.INC($H$2:$H$10001,0.75),1,0)</f>
        <v>1</v>
      </c>
      <c r="S4853" t="str">
        <f>IF(R4853&gt;=7,"High",IF(R4853&gt;=4,"Medium","Low"))</f>
        <v>Low</v>
      </c>
    </row>
    <row r="4854" spans="1:19">
      <c r="A4854" t="s">
        <v>4979</v>
      </c>
      <c r="B4854">
        <v>18</v>
      </c>
      <c r="C4854" t="s">
        <v>101</v>
      </c>
      <c r="D4854" t="s">
        <v>133</v>
      </c>
      <c r="E4854">
        <v>7</v>
      </c>
      <c r="F4854" t="s">
        <v>103</v>
      </c>
      <c r="G4854" t="s">
        <v>104</v>
      </c>
      <c r="H4854" s="5">
        <v>439</v>
      </c>
      <c r="I4854" s="5">
        <v>3031.55</v>
      </c>
      <c r="J4854" t="s">
        <v>140</v>
      </c>
      <c r="K4854" t="s">
        <v>106</v>
      </c>
      <c r="L4854">
        <v>2</v>
      </c>
      <c r="M4854">
        <v>1</v>
      </c>
      <c r="N4854">
        <v>4</v>
      </c>
      <c r="O4854" s="6">
        <v>0</v>
      </c>
      <c r="P4854" t="s">
        <v>107</v>
      </c>
      <c r="Q4854" t="s">
        <v>106</v>
      </c>
      <c r="R4854">
        <f>IF(F4854="Monthly",2,0)
+IF(E4854&lt;=6,2,0)
+IF(N4854&lt;=2,2,0)
+IF(L4854&gt;=4,2,0)
+IF(M4854&gt;=2,1,0)
+IF(H4854&gt;=_xlfn.PERCENTILE.INC($H$2:$H$10001,0.75),1,0)</f>
        <v>2</v>
      </c>
      <c r="S4854" t="str">
        <f>IF(R4854&gt;=7,"High",IF(R4854&gt;=4,"Medium","Low"))</f>
        <v>Low</v>
      </c>
    </row>
    <row r="4855" spans="1:19">
      <c r="A4855" t="s">
        <v>4980</v>
      </c>
      <c r="B4855">
        <v>27</v>
      </c>
      <c r="C4855" t="s">
        <v>101</v>
      </c>
      <c r="D4855" t="s">
        <v>123</v>
      </c>
      <c r="E4855">
        <v>48</v>
      </c>
      <c r="F4855" t="s">
        <v>103</v>
      </c>
      <c r="G4855" t="s">
        <v>110</v>
      </c>
      <c r="H4855" s="5">
        <v>648</v>
      </c>
      <c r="I4855" s="5">
        <v>31236.65</v>
      </c>
      <c r="J4855" t="s">
        <v>115</v>
      </c>
      <c r="K4855" t="s">
        <v>106</v>
      </c>
      <c r="L4855">
        <v>0</v>
      </c>
      <c r="M4855">
        <v>0</v>
      </c>
      <c r="N4855">
        <v>5</v>
      </c>
      <c r="O4855" s="6">
        <v>0</v>
      </c>
      <c r="P4855" t="s">
        <v>107</v>
      </c>
      <c r="Q4855" t="s">
        <v>106</v>
      </c>
      <c r="R4855">
        <f>IF(F4855="Monthly",2,0)
+IF(E4855&lt;=6,2,0)
+IF(N4855&lt;=2,2,0)
+IF(L4855&gt;=4,2,0)
+IF(M4855&gt;=2,1,0)
+IF(H4855&gt;=_xlfn.PERCENTILE.INC($H$2:$H$10001,0.75),1,0)</f>
        <v>2</v>
      </c>
      <c r="S4855" t="str">
        <f>IF(R4855&gt;=7,"High",IF(R4855&gt;=4,"Medium","Low"))</f>
        <v>Low</v>
      </c>
    </row>
    <row r="4856" spans="1:19">
      <c r="A4856" t="s">
        <v>4981</v>
      </c>
      <c r="B4856">
        <v>36</v>
      </c>
      <c r="C4856" t="s">
        <v>112</v>
      </c>
      <c r="D4856" t="s">
        <v>133</v>
      </c>
      <c r="E4856">
        <v>32</v>
      </c>
      <c r="F4856" t="s">
        <v>109</v>
      </c>
      <c r="G4856" t="s">
        <v>104</v>
      </c>
      <c r="H4856" s="5">
        <v>393</v>
      </c>
      <c r="I4856" s="5">
        <v>12440.28</v>
      </c>
      <c r="J4856" t="s">
        <v>105</v>
      </c>
      <c r="K4856" t="s">
        <v>107</v>
      </c>
      <c r="L4856">
        <v>0</v>
      </c>
      <c r="M4856">
        <v>0</v>
      </c>
      <c r="N4856">
        <v>4</v>
      </c>
      <c r="O4856" s="6">
        <v>0</v>
      </c>
      <c r="P4856" t="s">
        <v>107</v>
      </c>
      <c r="Q4856" t="s">
        <v>107</v>
      </c>
      <c r="R4856">
        <f>IF(F4856="Monthly",2,0)
+IF(E4856&lt;=6,2,0)
+IF(N4856&lt;=2,2,0)
+IF(L4856&gt;=4,2,0)
+IF(M4856&gt;=2,1,0)
+IF(H4856&gt;=_xlfn.PERCENTILE.INC($H$2:$H$10001,0.75),1,0)</f>
        <v>0</v>
      </c>
      <c r="S4856" t="str">
        <f>IF(R4856&gt;=7,"High",IF(R4856&gt;=4,"Medium","Low"))</f>
        <v>Low</v>
      </c>
    </row>
    <row r="4857" spans="1:19">
      <c r="A4857" t="s">
        <v>4982</v>
      </c>
      <c r="B4857">
        <v>41</v>
      </c>
      <c r="C4857" t="s">
        <v>112</v>
      </c>
      <c r="D4857" t="s">
        <v>123</v>
      </c>
      <c r="E4857">
        <v>22</v>
      </c>
      <c r="F4857" t="s">
        <v>103</v>
      </c>
      <c r="G4857" t="s">
        <v>110</v>
      </c>
      <c r="H4857" s="5">
        <v>657</v>
      </c>
      <c r="I4857" s="5">
        <v>14235.33</v>
      </c>
      <c r="J4857" t="s">
        <v>117</v>
      </c>
      <c r="K4857" t="s">
        <v>106</v>
      </c>
      <c r="L4857">
        <v>3</v>
      </c>
      <c r="M4857">
        <v>1</v>
      </c>
      <c r="N4857">
        <v>4</v>
      </c>
      <c r="O4857" s="6">
        <v>0</v>
      </c>
      <c r="P4857" t="s">
        <v>106</v>
      </c>
      <c r="Q4857" t="s">
        <v>107</v>
      </c>
      <c r="R4857">
        <f>IF(F4857="Monthly",2,0)
+IF(E4857&lt;=6,2,0)
+IF(N4857&lt;=2,2,0)
+IF(L4857&gt;=4,2,0)
+IF(M4857&gt;=2,1,0)
+IF(H4857&gt;=_xlfn.PERCENTILE.INC($H$2:$H$10001,0.75),1,0)</f>
        <v>2</v>
      </c>
      <c r="S4857" t="str">
        <f>IF(R4857&gt;=7,"High",IF(R4857&gt;=4,"Medium","Low"))</f>
        <v>Low</v>
      </c>
    </row>
    <row r="4858" spans="1:19">
      <c r="A4858" t="s">
        <v>4983</v>
      </c>
      <c r="B4858">
        <v>34</v>
      </c>
      <c r="C4858" t="s">
        <v>101</v>
      </c>
      <c r="D4858" t="s">
        <v>102</v>
      </c>
      <c r="E4858">
        <v>13</v>
      </c>
      <c r="F4858" t="s">
        <v>103</v>
      </c>
      <c r="G4858" t="s">
        <v>104</v>
      </c>
      <c r="H4858" s="5">
        <v>540</v>
      </c>
      <c r="I4858" s="5">
        <v>7029.23</v>
      </c>
      <c r="J4858" t="s">
        <v>115</v>
      </c>
      <c r="K4858" t="s">
        <v>106</v>
      </c>
      <c r="L4858">
        <v>1</v>
      </c>
      <c r="M4858">
        <v>0</v>
      </c>
      <c r="N4858">
        <v>4</v>
      </c>
      <c r="O4858" s="6">
        <v>0</v>
      </c>
      <c r="P4858" t="s">
        <v>107</v>
      </c>
      <c r="Q4858" t="s">
        <v>107</v>
      </c>
      <c r="R4858">
        <f>IF(F4858="Monthly",2,0)
+IF(E4858&lt;=6,2,0)
+IF(N4858&lt;=2,2,0)
+IF(L4858&gt;=4,2,0)
+IF(M4858&gt;=2,1,0)
+IF(H4858&gt;=_xlfn.PERCENTILE.INC($H$2:$H$10001,0.75),1,0)</f>
        <v>2</v>
      </c>
      <c r="S4858" t="str">
        <f>IF(R4858&gt;=7,"High",IF(R4858&gt;=4,"Medium","Low"))</f>
        <v>Low</v>
      </c>
    </row>
    <row r="4859" spans="1:19">
      <c r="A4859" t="s">
        <v>4984</v>
      </c>
      <c r="B4859">
        <v>18</v>
      </c>
      <c r="C4859" t="s">
        <v>101</v>
      </c>
      <c r="D4859" t="s">
        <v>102</v>
      </c>
      <c r="E4859">
        <v>18</v>
      </c>
      <c r="F4859" t="s">
        <v>103</v>
      </c>
      <c r="G4859" t="s">
        <v>104</v>
      </c>
      <c r="H4859" s="5">
        <v>513</v>
      </c>
      <c r="I4859" s="5">
        <v>9481.6200000000008</v>
      </c>
      <c r="J4859" t="s">
        <v>134</v>
      </c>
      <c r="K4859" t="s">
        <v>106</v>
      </c>
      <c r="L4859">
        <v>0</v>
      </c>
      <c r="M4859">
        <v>0</v>
      </c>
      <c r="N4859">
        <v>5</v>
      </c>
      <c r="O4859" s="6">
        <v>0</v>
      </c>
      <c r="P4859" t="s">
        <v>106</v>
      </c>
      <c r="Q4859" t="s">
        <v>106</v>
      </c>
      <c r="R4859">
        <f>IF(F4859="Monthly",2,0)
+IF(E4859&lt;=6,2,0)
+IF(N4859&lt;=2,2,0)
+IF(L4859&gt;=4,2,0)
+IF(M4859&gt;=2,1,0)
+IF(H4859&gt;=_xlfn.PERCENTILE.INC($H$2:$H$10001,0.75),1,0)</f>
        <v>2</v>
      </c>
      <c r="S4859" t="str">
        <f>IF(R4859&gt;=7,"High",IF(R4859&gt;=4,"Medium","Low"))</f>
        <v>Low</v>
      </c>
    </row>
    <row r="4860" spans="1:19">
      <c r="A4860" t="s">
        <v>4985</v>
      </c>
      <c r="B4860">
        <v>31</v>
      </c>
      <c r="C4860" t="s">
        <v>101</v>
      </c>
      <c r="D4860" t="s">
        <v>133</v>
      </c>
      <c r="E4860">
        <v>41</v>
      </c>
      <c r="F4860" t="s">
        <v>109</v>
      </c>
      <c r="G4860" t="s">
        <v>129</v>
      </c>
      <c r="H4860" s="5">
        <v>1039</v>
      </c>
      <c r="I4860" s="5">
        <v>43273.83</v>
      </c>
      <c r="J4860" t="s">
        <v>115</v>
      </c>
      <c r="K4860" t="s">
        <v>106</v>
      </c>
      <c r="L4860">
        <v>0</v>
      </c>
      <c r="M4860">
        <v>0</v>
      </c>
      <c r="N4860">
        <v>5</v>
      </c>
      <c r="O4860" s="6">
        <v>0</v>
      </c>
      <c r="P4860" t="s">
        <v>106</v>
      </c>
      <c r="Q4860" t="s">
        <v>107</v>
      </c>
      <c r="R4860">
        <f>IF(F4860="Monthly",2,0)
+IF(E4860&lt;=6,2,0)
+IF(N4860&lt;=2,2,0)
+IF(L4860&gt;=4,2,0)
+IF(M4860&gt;=2,1,0)
+IF(H4860&gt;=_xlfn.PERCENTILE.INC($H$2:$H$10001,0.75),1,0)</f>
        <v>1</v>
      </c>
      <c r="S4860" t="str">
        <f>IF(R4860&gt;=7,"High",IF(R4860&gt;=4,"Medium","Low"))</f>
        <v>Low</v>
      </c>
    </row>
    <row r="4861" spans="1:19">
      <c r="A4861" t="s">
        <v>4986</v>
      </c>
      <c r="B4861">
        <v>34</v>
      </c>
      <c r="C4861" t="s">
        <v>101</v>
      </c>
      <c r="D4861" t="s">
        <v>123</v>
      </c>
      <c r="E4861">
        <v>16</v>
      </c>
      <c r="F4861" t="s">
        <v>103</v>
      </c>
      <c r="G4861" t="s">
        <v>129</v>
      </c>
      <c r="H4861" s="5">
        <v>956</v>
      </c>
      <c r="I4861" s="5">
        <v>15727.82</v>
      </c>
      <c r="J4861" t="s">
        <v>115</v>
      </c>
      <c r="K4861" t="s">
        <v>106</v>
      </c>
      <c r="L4861">
        <v>3</v>
      </c>
      <c r="M4861">
        <v>1</v>
      </c>
      <c r="N4861">
        <v>4</v>
      </c>
      <c r="O4861" s="6">
        <v>0</v>
      </c>
      <c r="P4861" t="s">
        <v>106</v>
      </c>
      <c r="Q4861" t="s">
        <v>107</v>
      </c>
      <c r="R4861">
        <f>IF(F4861="Monthly",2,0)
+IF(E4861&lt;=6,2,0)
+IF(N4861&lt;=2,2,0)
+IF(L4861&gt;=4,2,0)
+IF(M4861&gt;=2,1,0)
+IF(H4861&gt;=_xlfn.PERCENTILE.INC($H$2:$H$10001,0.75),1,0)</f>
        <v>3</v>
      </c>
      <c r="S4861" t="str">
        <f>IF(R4861&gt;=7,"High",IF(R4861&gt;=4,"Medium","Low"))</f>
        <v>Low</v>
      </c>
    </row>
    <row r="4862" spans="1:19">
      <c r="A4862" t="s">
        <v>4987</v>
      </c>
      <c r="B4862">
        <v>18</v>
      </c>
      <c r="C4862" t="s">
        <v>112</v>
      </c>
      <c r="D4862" t="s">
        <v>102</v>
      </c>
      <c r="E4862">
        <v>47</v>
      </c>
      <c r="F4862" t="s">
        <v>103</v>
      </c>
      <c r="G4862" t="s">
        <v>110</v>
      </c>
      <c r="H4862" s="5">
        <v>792</v>
      </c>
      <c r="I4862" s="5">
        <v>38269.230000000003</v>
      </c>
      <c r="J4862" t="s">
        <v>105</v>
      </c>
      <c r="K4862" t="s">
        <v>106</v>
      </c>
      <c r="L4862">
        <v>0</v>
      </c>
      <c r="M4862">
        <v>0</v>
      </c>
      <c r="N4862">
        <v>5</v>
      </c>
      <c r="O4862" s="6">
        <v>0</v>
      </c>
      <c r="P4862" t="s">
        <v>106</v>
      </c>
      <c r="Q4862" t="s">
        <v>107</v>
      </c>
      <c r="R4862">
        <f>IF(F4862="Monthly",2,0)
+IF(E4862&lt;=6,2,0)
+IF(N4862&lt;=2,2,0)
+IF(L4862&gt;=4,2,0)
+IF(M4862&gt;=2,1,0)
+IF(H4862&gt;=_xlfn.PERCENTILE.INC($H$2:$H$10001,0.75),1,0)</f>
        <v>2</v>
      </c>
      <c r="S4862" t="str">
        <f>IF(R4862&gt;=7,"High",IF(R4862&gt;=4,"Medium","Low"))</f>
        <v>Low</v>
      </c>
    </row>
    <row r="4863" spans="1:19">
      <c r="A4863" t="s">
        <v>4988</v>
      </c>
      <c r="B4863">
        <v>40</v>
      </c>
      <c r="C4863" t="s">
        <v>101</v>
      </c>
      <c r="D4863" t="s">
        <v>123</v>
      </c>
      <c r="E4863">
        <v>21</v>
      </c>
      <c r="F4863" t="s">
        <v>109</v>
      </c>
      <c r="G4863" t="s">
        <v>110</v>
      </c>
      <c r="H4863" s="5">
        <v>704</v>
      </c>
      <c r="I4863" s="5">
        <v>15082.32</v>
      </c>
      <c r="J4863" t="s">
        <v>115</v>
      </c>
      <c r="K4863" t="s">
        <v>106</v>
      </c>
      <c r="L4863">
        <v>0</v>
      </c>
      <c r="M4863">
        <v>0</v>
      </c>
      <c r="N4863">
        <v>4</v>
      </c>
      <c r="O4863" s="6">
        <v>0</v>
      </c>
      <c r="P4863" t="s">
        <v>107</v>
      </c>
      <c r="Q4863" t="s">
        <v>107</v>
      </c>
      <c r="R4863">
        <f>IF(F4863="Monthly",2,0)
+IF(E4863&lt;=6,2,0)
+IF(N4863&lt;=2,2,0)
+IF(L4863&gt;=4,2,0)
+IF(M4863&gt;=2,1,0)
+IF(H4863&gt;=_xlfn.PERCENTILE.INC($H$2:$H$10001,0.75),1,0)</f>
        <v>0</v>
      </c>
      <c r="S4863" t="str">
        <f>IF(R4863&gt;=7,"High",IF(R4863&gt;=4,"Medium","Low"))</f>
        <v>Low</v>
      </c>
    </row>
    <row r="4864" spans="1:19">
      <c r="A4864" t="s">
        <v>4989</v>
      </c>
      <c r="B4864">
        <v>28</v>
      </c>
      <c r="C4864" t="s">
        <v>112</v>
      </c>
      <c r="D4864" t="s">
        <v>137</v>
      </c>
      <c r="E4864">
        <v>30</v>
      </c>
      <c r="F4864" t="s">
        <v>109</v>
      </c>
      <c r="G4864" t="s">
        <v>110</v>
      </c>
      <c r="H4864" s="5">
        <v>709</v>
      </c>
      <c r="I4864" s="5">
        <v>20339.740000000002</v>
      </c>
      <c r="J4864" t="s">
        <v>134</v>
      </c>
      <c r="K4864" t="s">
        <v>106</v>
      </c>
      <c r="L4864">
        <v>2</v>
      </c>
      <c r="M4864">
        <v>0</v>
      </c>
      <c r="N4864">
        <v>5</v>
      </c>
      <c r="O4864" s="6">
        <v>5</v>
      </c>
      <c r="P4864" t="s">
        <v>107</v>
      </c>
      <c r="Q4864" t="s">
        <v>107</v>
      </c>
      <c r="R4864">
        <f>IF(F4864="Monthly",2,0)
+IF(E4864&lt;=6,2,0)
+IF(N4864&lt;=2,2,0)
+IF(L4864&gt;=4,2,0)
+IF(M4864&gt;=2,1,0)
+IF(H4864&gt;=_xlfn.PERCENTILE.INC($H$2:$H$10001,0.75),1,0)</f>
        <v>0</v>
      </c>
      <c r="S4864" t="str">
        <f>IF(R4864&gt;=7,"High",IF(R4864&gt;=4,"Medium","Low"))</f>
        <v>Low</v>
      </c>
    </row>
    <row r="4865" spans="1:19">
      <c r="A4865" t="s">
        <v>4990</v>
      </c>
      <c r="B4865">
        <v>44</v>
      </c>
      <c r="C4865" t="s">
        <v>112</v>
      </c>
      <c r="D4865" t="s">
        <v>123</v>
      </c>
      <c r="E4865">
        <v>19</v>
      </c>
      <c r="F4865" t="s">
        <v>103</v>
      </c>
      <c r="G4865" t="s">
        <v>104</v>
      </c>
      <c r="H4865" s="5">
        <v>489</v>
      </c>
      <c r="I4865" s="5">
        <v>9346.5400000000009</v>
      </c>
      <c r="J4865" t="s">
        <v>10127</v>
      </c>
      <c r="K4865" t="s">
        <v>106</v>
      </c>
      <c r="L4865">
        <v>1</v>
      </c>
      <c r="M4865">
        <v>0</v>
      </c>
      <c r="N4865">
        <v>5</v>
      </c>
      <c r="O4865" s="6">
        <v>0</v>
      </c>
      <c r="P4865" t="s">
        <v>107</v>
      </c>
      <c r="Q4865" t="s">
        <v>106</v>
      </c>
      <c r="R4865">
        <f>IF(F4865="Monthly",2,0)
+IF(E4865&lt;=6,2,0)
+IF(N4865&lt;=2,2,0)
+IF(L4865&gt;=4,2,0)
+IF(M4865&gt;=2,1,0)
+IF(H4865&gt;=_xlfn.PERCENTILE.INC($H$2:$H$10001,0.75),1,0)</f>
        <v>2</v>
      </c>
      <c r="S4865" t="str">
        <f>IF(R4865&gt;=7,"High",IF(R4865&gt;=4,"Medium","Low"))</f>
        <v>Low</v>
      </c>
    </row>
    <row r="4866" spans="1:19">
      <c r="A4866" t="s">
        <v>4991</v>
      </c>
      <c r="B4866">
        <v>46</v>
      </c>
      <c r="C4866" t="s">
        <v>112</v>
      </c>
      <c r="D4866" t="s">
        <v>159</v>
      </c>
      <c r="E4866">
        <v>31</v>
      </c>
      <c r="F4866" t="s">
        <v>103</v>
      </c>
      <c r="G4866" t="s">
        <v>110</v>
      </c>
      <c r="H4866" s="5">
        <v>699</v>
      </c>
      <c r="I4866" s="5">
        <v>21027.19</v>
      </c>
      <c r="J4866" t="s">
        <v>134</v>
      </c>
      <c r="K4866" t="s">
        <v>106</v>
      </c>
      <c r="L4866">
        <v>0</v>
      </c>
      <c r="M4866">
        <v>0</v>
      </c>
      <c r="N4866">
        <v>5</v>
      </c>
      <c r="O4866" s="6">
        <v>0</v>
      </c>
      <c r="P4866" t="s">
        <v>107</v>
      </c>
      <c r="Q4866" t="s">
        <v>106</v>
      </c>
      <c r="R4866">
        <f>IF(F4866="Monthly",2,0)
+IF(E4866&lt;=6,2,0)
+IF(N4866&lt;=2,2,0)
+IF(L4866&gt;=4,2,0)
+IF(M4866&gt;=2,1,0)
+IF(H4866&gt;=_xlfn.PERCENTILE.INC($H$2:$H$10001,0.75),1,0)</f>
        <v>2</v>
      </c>
      <c r="S4866" t="str">
        <f>IF(R4866&gt;=7,"High",IF(R4866&gt;=4,"Medium","Low"))</f>
        <v>Low</v>
      </c>
    </row>
    <row r="4867" spans="1:19">
      <c r="A4867" t="s">
        <v>4992</v>
      </c>
      <c r="B4867">
        <v>35</v>
      </c>
      <c r="C4867" t="s">
        <v>101</v>
      </c>
      <c r="D4867" t="s">
        <v>128</v>
      </c>
      <c r="E4867">
        <v>33</v>
      </c>
      <c r="F4867" t="s">
        <v>109</v>
      </c>
      <c r="G4867" t="s">
        <v>104</v>
      </c>
      <c r="H4867" s="5">
        <v>506</v>
      </c>
      <c r="I4867" s="5">
        <v>16637.04</v>
      </c>
      <c r="J4867" t="s">
        <v>134</v>
      </c>
      <c r="K4867" t="s">
        <v>106</v>
      </c>
      <c r="L4867">
        <v>1</v>
      </c>
      <c r="M4867">
        <v>0</v>
      </c>
      <c r="N4867">
        <v>5</v>
      </c>
      <c r="O4867" s="6">
        <v>0</v>
      </c>
      <c r="P4867" t="s">
        <v>107</v>
      </c>
      <c r="Q4867" t="s">
        <v>107</v>
      </c>
      <c r="R4867">
        <f>IF(F4867="Monthly",2,0)
+IF(E4867&lt;=6,2,0)
+IF(N4867&lt;=2,2,0)
+IF(L4867&gt;=4,2,0)
+IF(M4867&gt;=2,1,0)
+IF(H4867&gt;=_xlfn.PERCENTILE.INC($H$2:$H$10001,0.75),1,0)</f>
        <v>0</v>
      </c>
      <c r="S4867" t="str">
        <f>IF(R4867&gt;=7,"High",IF(R4867&gt;=4,"Medium","Low"))</f>
        <v>Low</v>
      </c>
    </row>
    <row r="4868" spans="1:19">
      <c r="A4868" t="s">
        <v>4993</v>
      </c>
      <c r="B4868">
        <v>51</v>
      </c>
      <c r="C4868" t="s">
        <v>101</v>
      </c>
      <c r="D4868" t="s">
        <v>137</v>
      </c>
      <c r="E4868">
        <v>36</v>
      </c>
      <c r="F4868" t="s">
        <v>109</v>
      </c>
      <c r="G4868" t="s">
        <v>104</v>
      </c>
      <c r="H4868" s="5">
        <v>446</v>
      </c>
      <c r="I4868" s="5">
        <v>16501.27</v>
      </c>
      <c r="J4868" t="s">
        <v>105</v>
      </c>
      <c r="K4868" t="s">
        <v>106</v>
      </c>
      <c r="L4868">
        <v>0</v>
      </c>
      <c r="M4868">
        <v>0</v>
      </c>
      <c r="N4868">
        <v>4</v>
      </c>
      <c r="O4868" s="6">
        <v>0</v>
      </c>
      <c r="P4868" t="s">
        <v>107</v>
      </c>
      <c r="Q4868" t="s">
        <v>107</v>
      </c>
      <c r="R4868">
        <f>IF(F4868="Monthly",2,0)
+IF(E4868&lt;=6,2,0)
+IF(N4868&lt;=2,2,0)
+IF(L4868&gt;=4,2,0)
+IF(M4868&gt;=2,1,0)
+IF(H4868&gt;=_xlfn.PERCENTILE.INC($H$2:$H$10001,0.75),1,0)</f>
        <v>0</v>
      </c>
      <c r="S4868" t="str">
        <f>IF(R4868&gt;=7,"High",IF(R4868&gt;=4,"Medium","Low"))</f>
        <v>Low</v>
      </c>
    </row>
    <row r="4869" spans="1:19">
      <c r="A4869" t="s">
        <v>4994</v>
      </c>
      <c r="B4869">
        <v>39</v>
      </c>
      <c r="C4869" t="s">
        <v>112</v>
      </c>
      <c r="D4869" t="s">
        <v>133</v>
      </c>
      <c r="E4869">
        <v>25</v>
      </c>
      <c r="F4869" t="s">
        <v>109</v>
      </c>
      <c r="G4869" t="s">
        <v>129</v>
      </c>
      <c r="H4869" s="5">
        <v>1034</v>
      </c>
      <c r="I4869" s="5">
        <v>25258.44</v>
      </c>
      <c r="J4869" t="s">
        <v>115</v>
      </c>
      <c r="K4869" t="s">
        <v>106</v>
      </c>
      <c r="L4869">
        <v>6</v>
      </c>
      <c r="M4869">
        <v>1</v>
      </c>
      <c r="N4869">
        <v>4</v>
      </c>
      <c r="O4869" s="6">
        <v>0</v>
      </c>
      <c r="P4869" t="s">
        <v>107</v>
      </c>
      <c r="Q4869" t="s">
        <v>107</v>
      </c>
      <c r="R4869">
        <f>IF(F4869="Monthly",2,0)
+IF(E4869&lt;=6,2,0)
+IF(N4869&lt;=2,2,0)
+IF(L4869&gt;=4,2,0)
+IF(M4869&gt;=2,1,0)
+IF(H4869&gt;=_xlfn.PERCENTILE.INC($H$2:$H$10001,0.75),1,0)</f>
        <v>3</v>
      </c>
      <c r="S4869" t="str">
        <f>IF(R4869&gt;=7,"High",IF(R4869&gt;=4,"Medium","Low"))</f>
        <v>Low</v>
      </c>
    </row>
    <row r="4870" spans="1:19">
      <c r="A4870" t="s">
        <v>4995</v>
      </c>
      <c r="B4870">
        <v>31</v>
      </c>
      <c r="C4870" t="s">
        <v>112</v>
      </c>
      <c r="D4870" t="s">
        <v>131</v>
      </c>
      <c r="E4870">
        <v>39</v>
      </c>
      <c r="F4870" t="s">
        <v>103</v>
      </c>
      <c r="G4870" t="s">
        <v>110</v>
      </c>
      <c r="H4870" s="5">
        <v>817</v>
      </c>
      <c r="I4870" s="5">
        <v>30985.64</v>
      </c>
      <c r="J4870" t="s">
        <v>115</v>
      </c>
      <c r="K4870" t="s">
        <v>106</v>
      </c>
      <c r="L4870">
        <v>1</v>
      </c>
      <c r="M4870">
        <v>0</v>
      </c>
      <c r="N4870">
        <v>4</v>
      </c>
      <c r="O4870" s="6">
        <v>0</v>
      </c>
      <c r="P4870" t="s">
        <v>107</v>
      </c>
      <c r="Q4870" t="s">
        <v>107</v>
      </c>
      <c r="R4870">
        <f>IF(F4870="Monthly",2,0)
+IF(E4870&lt;=6,2,0)
+IF(N4870&lt;=2,2,0)
+IF(L4870&gt;=4,2,0)
+IF(M4870&gt;=2,1,0)
+IF(H4870&gt;=_xlfn.PERCENTILE.INC($H$2:$H$10001,0.75),1,0)</f>
        <v>3</v>
      </c>
      <c r="S4870" t="str">
        <f>IF(R4870&gt;=7,"High",IF(R4870&gt;=4,"Medium","Low"))</f>
        <v>Low</v>
      </c>
    </row>
    <row r="4871" spans="1:19">
      <c r="A4871" t="s">
        <v>4996</v>
      </c>
      <c r="B4871">
        <v>46</v>
      </c>
      <c r="C4871" t="s">
        <v>112</v>
      </c>
      <c r="D4871" t="s">
        <v>126</v>
      </c>
      <c r="E4871">
        <v>23</v>
      </c>
      <c r="F4871" t="s">
        <v>103</v>
      </c>
      <c r="G4871" t="s">
        <v>104</v>
      </c>
      <c r="H4871" s="5">
        <v>509</v>
      </c>
      <c r="I4871" s="5">
        <v>11951.38</v>
      </c>
      <c r="J4871" t="s">
        <v>115</v>
      </c>
      <c r="K4871" t="s">
        <v>106</v>
      </c>
      <c r="L4871">
        <v>2</v>
      </c>
      <c r="M4871">
        <v>0</v>
      </c>
      <c r="N4871">
        <v>5</v>
      </c>
      <c r="O4871" s="6">
        <v>0</v>
      </c>
      <c r="P4871" t="s">
        <v>107</v>
      </c>
      <c r="Q4871" t="s">
        <v>107</v>
      </c>
      <c r="R4871">
        <f>IF(F4871="Monthly",2,0)
+IF(E4871&lt;=6,2,0)
+IF(N4871&lt;=2,2,0)
+IF(L4871&gt;=4,2,0)
+IF(M4871&gt;=2,1,0)
+IF(H4871&gt;=_xlfn.PERCENTILE.INC($H$2:$H$10001,0.75),1,0)</f>
        <v>2</v>
      </c>
      <c r="S4871" t="str">
        <f>IF(R4871&gt;=7,"High",IF(R4871&gt;=4,"Medium","Low"))</f>
        <v>Low</v>
      </c>
    </row>
    <row r="4872" spans="1:19">
      <c r="A4872" t="s">
        <v>4997</v>
      </c>
      <c r="B4872">
        <v>39</v>
      </c>
      <c r="C4872" t="s">
        <v>112</v>
      </c>
      <c r="D4872" t="s">
        <v>102</v>
      </c>
      <c r="E4872">
        <v>70</v>
      </c>
      <c r="F4872" t="s">
        <v>109</v>
      </c>
      <c r="G4872" t="s">
        <v>110</v>
      </c>
      <c r="H4872" s="5">
        <v>674</v>
      </c>
      <c r="I4872" s="5">
        <v>47886.73</v>
      </c>
      <c r="J4872" t="s">
        <v>105</v>
      </c>
      <c r="K4872" t="s">
        <v>106</v>
      </c>
      <c r="L4872">
        <v>0</v>
      </c>
      <c r="M4872">
        <v>0</v>
      </c>
      <c r="N4872">
        <v>5</v>
      </c>
      <c r="O4872" s="6">
        <v>0</v>
      </c>
      <c r="P4872" t="s">
        <v>107</v>
      </c>
      <c r="Q4872" t="s">
        <v>107</v>
      </c>
      <c r="R4872">
        <f>IF(F4872="Monthly",2,0)
+IF(E4872&lt;=6,2,0)
+IF(N4872&lt;=2,2,0)
+IF(L4872&gt;=4,2,0)
+IF(M4872&gt;=2,1,0)
+IF(H4872&gt;=_xlfn.PERCENTILE.INC($H$2:$H$10001,0.75),1,0)</f>
        <v>0</v>
      </c>
      <c r="S4872" t="str">
        <f>IF(R4872&gt;=7,"High",IF(R4872&gt;=4,"Medium","Low"))</f>
        <v>Low</v>
      </c>
    </row>
    <row r="4873" spans="1:19">
      <c r="A4873" t="s">
        <v>4998</v>
      </c>
      <c r="B4873">
        <v>38</v>
      </c>
      <c r="C4873" t="s">
        <v>112</v>
      </c>
      <c r="D4873" t="s">
        <v>123</v>
      </c>
      <c r="E4873">
        <v>42</v>
      </c>
      <c r="F4873" t="s">
        <v>103</v>
      </c>
      <c r="G4873" t="s">
        <v>104</v>
      </c>
      <c r="H4873" s="5">
        <v>457</v>
      </c>
      <c r="I4873" s="5">
        <v>18861.45</v>
      </c>
      <c r="J4873" t="s">
        <v>115</v>
      </c>
      <c r="K4873" t="s">
        <v>106</v>
      </c>
      <c r="L4873">
        <v>1</v>
      </c>
      <c r="M4873">
        <v>0</v>
      </c>
      <c r="N4873">
        <v>5</v>
      </c>
      <c r="O4873" s="6">
        <v>0</v>
      </c>
      <c r="P4873" t="s">
        <v>107</v>
      </c>
      <c r="Q4873" t="s">
        <v>107</v>
      </c>
      <c r="R4873">
        <f>IF(F4873="Monthly",2,0)
+IF(E4873&lt;=6,2,0)
+IF(N4873&lt;=2,2,0)
+IF(L4873&gt;=4,2,0)
+IF(M4873&gt;=2,1,0)
+IF(H4873&gt;=_xlfn.PERCENTILE.INC($H$2:$H$10001,0.75),1,0)</f>
        <v>2</v>
      </c>
      <c r="S4873" t="str">
        <f>IF(R4873&gt;=7,"High",IF(R4873&gt;=4,"Medium","Low"))</f>
        <v>Low</v>
      </c>
    </row>
    <row r="4874" spans="1:19">
      <c r="A4874" t="s">
        <v>4999</v>
      </c>
      <c r="B4874">
        <v>45</v>
      </c>
      <c r="C4874" t="s">
        <v>101</v>
      </c>
      <c r="D4874" t="s">
        <v>137</v>
      </c>
      <c r="E4874">
        <v>38</v>
      </c>
      <c r="F4874" t="s">
        <v>109</v>
      </c>
      <c r="G4874" t="s">
        <v>110</v>
      </c>
      <c r="H4874" s="5">
        <v>798</v>
      </c>
      <c r="I4874" s="5">
        <v>28816.98</v>
      </c>
      <c r="J4874" t="s">
        <v>105</v>
      </c>
      <c r="K4874" t="s">
        <v>106</v>
      </c>
      <c r="L4874">
        <v>3</v>
      </c>
      <c r="M4874">
        <v>0</v>
      </c>
      <c r="N4874">
        <v>5</v>
      </c>
      <c r="O4874" s="6">
        <v>5</v>
      </c>
      <c r="P4874" t="s">
        <v>107</v>
      </c>
      <c r="Q4874" t="s">
        <v>107</v>
      </c>
      <c r="R4874">
        <f>IF(F4874="Monthly",2,0)
+IF(E4874&lt;=6,2,0)
+IF(N4874&lt;=2,2,0)
+IF(L4874&gt;=4,2,0)
+IF(M4874&gt;=2,1,0)
+IF(H4874&gt;=_xlfn.PERCENTILE.INC($H$2:$H$10001,0.75),1,0)</f>
        <v>1</v>
      </c>
      <c r="S4874" t="str">
        <f>IF(R4874&gt;=7,"High",IF(R4874&gt;=4,"Medium","Low"))</f>
        <v>Low</v>
      </c>
    </row>
    <row r="4875" spans="1:19">
      <c r="A4875" t="s">
        <v>5000</v>
      </c>
      <c r="B4875">
        <v>45</v>
      </c>
      <c r="C4875" t="s">
        <v>112</v>
      </c>
      <c r="D4875" t="s">
        <v>128</v>
      </c>
      <c r="E4875">
        <v>46</v>
      </c>
      <c r="F4875" t="s">
        <v>103</v>
      </c>
      <c r="G4875" t="s">
        <v>110</v>
      </c>
      <c r="H4875" s="5">
        <v>777</v>
      </c>
      <c r="I4875" s="5">
        <v>36206.6</v>
      </c>
      <c r="J4875" t="s">
        <v>115</v>
      </c>
      <c r="K4875" t="s">
        <v>106</v>
      </c>
      <c r="L4875">
        <v>1</v>
      </c>
      <c r="M4875">
        <v>0</v>
      </c>
      <c r="N4875">
        <v>5</v>
      </c>
      <c r="O4875" s="6">
        <v>0</v>
      </c>
      <c r="P4875" t="s">
        <v>106</v>
      </c>
      <c r="Q4875" t="s">
        <v>107</v>
      </c>
      <c r="R4875">
        <f>IF(F4875="Monthly",2,0)
+IF(E4875&lt;=6,2,0)
+IF(N4875&lt;=2,2,0)
+IF(L4875&gt;=4,2,0)
+IF(M4875&gt;=2,1,0)
+IF(H4875&gt;=_xlfn.PERCENTILE.INC($H$2:$H$10001,0.75),1,0)</f>
        <v>2</v>
      </c>
      <c r="S4875" t="str">
        <f>IF(R4875&gt;=7,"High",IF(R4875&gt;=4,"Medium","Low"))</f>
        <v>Low</v>
      </c>
    </row>
    <row r="4876" spans="1:19">
      <c r="A4876" t="s">
        <v>5001</v>
      </c>
      <c r="B4876">
        <v>23</v>
      </c>
      <c r="C4876" t="s">
        <v>101</v>
      </c>
      <c r="D4876" t="s">
        <v>133</v>
      </c>
      <c r="E4876">
        <v>23</v>
      </c>
      <c r="F4876" t="s">
        <v>121</v>
      </c>
      <c r="G4876" t="s">
        <v>104</v>
      </c>
      <c r="H4876" s="5">
        <v>396</v>
      </c>
      <c r="I4876" s="5">
        <v>7827.78</v>
      </c>
      <c r="J4876" t="s">
        <v>117</v>
      </c>
      <c r="K4876" t="s">
        <v>106</v>
      </c>
      <c r="L4876">
        <v>0</v>
      </c>
      <c r="M4876">
        <v>0</v>
      </c>
      <c r="N4876">
        <v>4</v>
      </c>
      <c r="O4876" s="6">
        <v>15</v>
      </c>
      <c r="P4876" t="s">
        <v>107</v>
      </c>
      <c r="Q4876" t="s">
        <v>107</v>
      </c>
      <c r="R4876">
        <f>IF(F4876="Monthly",2,0)
+IF(E4876&lt;=6,2,0)
+IF(N4876&lt;=2,2,0)
+IF(L4876&gt;=4,2,0)
+IF(M4876&gt;=2,1,0)
+IF(H4876&gt;=_xlfn.PERCENTILE.INC($H$2:$H$10001,0.75),1,0)</f>
        <v>0</v>
      </c>
      <c r="S4876" t="str">
        <f>IF(R4876&gt;=7,"High",IF(R4876&gt;=4,"Medium","Low"))</f>
        <v>Low</v>
      </c>
    </row>
    <row r="4877" spans="1:19">
      <c r="A4877" t="s">
        <v>5002</v>
      </c>
      <c r="B4877">
        <v>60</v>
      </c>
      <c r="C4877" t="s">
        <v>101</v>
      </c>
      <c r="D4877" t="s">
        <v>131</v>
      </c>
      <c r="E4877">
        <v>25</v>
      </c>
      <c r="F4877" t="s">
        <v>109</v>
      </c>
      <c r="G4877" t="s">
        <v>104</v>
      </c>
      <c r="H4877" s="5">
        <v>491</v>
      </c>
      <c r="I4877" s="5">
        <v>11292.36</v>
      </c>
      <c r="J4877" t="s">
        <v>134</v>
      </c>
      <c r="K4877" t="s">
        <v>106</v>
      </c>
      <c r="L4877">
        <v>1</v>
      </c>
      <c r="M4877">
        <v>0</v>
      </c>
      <c r="N4877">
        <v>4</v>
      </c>
      <c r="O4877" s="6">
        <v>10</v>
      </c>
      <c r="P4877" t="s">
        <v>107</v>
      </c>
      <c r="Q4877" t="s">
        <v>106</v>
      </c>
      <c r="R4877">
        <f>IF(F4877="Monthly",2,0)
+IF(E4877&lt;=6,2,0)
+IF(N4877&lt;=2,2,0)
+IF(L4877&gt;=4,2,0)
+IF(M4877&gt;=2,1,0)
+IF(H4877&gt;=_xlfn.PERCENTILE.INC($H$2:$H$10001,0.75),1,0)</f>
        <v>0</v>
      </c>
      <c r="S4877" t="str">
        <f>IF(R4877&gt;=7,"High",IF(R4877&gt;=4,"Medium","Low"))</f>
        <v>Low</v>
      </c>
    </row>
    <row r="4878" spans="1:19">
      <c r="A4878" t="s">
        <v>5003</v>
      </c>
      <c r="B4878">
        <v>35</v>
      </c>
      <c r="C4878" t="s">
        <v>101</v>
      </c>
      <c r="D4878" t="s">
        <v>126</v>
      </c>
      <c r="E4878">
        <v>47</v>
      </c>
      <c r="F4878" t="s">
        <v>109</v>
      </c>
      <c r="G4878" t="s">
        <v>110</v>
      </c>
      <c r="H4878" s="5">
        <v>706</v>
      </c>
      <c r="I4878" s="5">
        <v>32513.57</v>
      </c>
      <c r="J4878" t="s">
        <v>115</v>
      </c>
      <c r="K4878" t="s">
        <v>107</v>
      </c>
      <c r="L4878">
        <v>2</v>
      </c>
      <c r="M4878">
        <v>0</v>
      </c>
      <c r="N4878">
        <v>5</v>
      </c>
      <c r="O4878" s="6">
        <v>0</v>
      </c>
      <c r="P4878" t="s">
        <v>106</v>
      </c>
      <c r="Q4878" t="s">
        <v>107</v>
      </c>
      <c r="R4878">
        <f>IF(F4878="Monthly",2,0)
+IF(E4878&lt;=6,2,0)
+IF(N4878&lt;=2,2,0)
+IF(L4878&gt;=4,2,0)
+IF(M4878&gt;=2,1,0)
+IF(H4878&gt;=_xlfn.PERCENTILE.INC($H$2:$H$10001,0.75),1,0)</f>
        <v>0</v>
      </c>
      <c r="S4878" t="str">
        <f>IF(R4878&gt;=7,"High",IF(R4878&gt;=4,"Medium","Low"))</f>
        <v>Low</v>
      </c>
    </row>
    <row r="4879" spans="1:19">
      <c r="A4879" t="s">
        <v>5004</v>
      </c>
      <c r="B4879">
        <v>39</v>
      </c>
      <c r="C4879" t="s">
        <v>112</v>
      </c>
      <c r="D4879" t="s">
        <v>126</v>
      </c>
      <c r="E4879">
        <v>21</v>
      </c>
      <c r="F4879" t="s">
        <v>103</v>
      </c>
      <c r="G4879" t="s">
        <v>104</v>
      </c>
      <c r="H4879" s="5">
        <v>491</v>
      </c>
      <c r="I4879" s="5">
        <v>10121.15</v>
      </c>
      <c r="J4879" t="s">
        <v>117</v>
      </c>
      <c r="K4879" t="s">
        <v>106</v>
      </c>
      <c r="L4879">
        <v>0</v>
      </c>
      <c r="M4879">
        <v>0</v>
      </c>
      <c r="N4879">
        <v>5</v>
      </c>
      <c r="O4879" s="6">
        <v>0</v>
      </c>
      <c r="P4879" t="s">
        <v>107</v>
      </c>
      <c r="Q4879" t="s">
        <v>107</v>
      </c>
      <c r="R4879">
        <f>IF(F4879="Monthly",2,0)
+IF(E4879&lt;=6,2,0)
+IF(N4879&lt;=2,2,0)
+IF(L4879&gt;=4,2,0)
+IF(M4879&gt;=2,1,0)
+IF(H4879&gt;=_xlfn.PERCENTILE.INC($H$2:$H$10001,0.75),1,0)</f>
        <v>2</v>
      </c>
      <c r="S4879" t="str">
        <f>IF(R4879&gt;=7,"High",IF(R4879&gt;=4,"Medium","Low"))</f>
        <v>Low</v>
      </c>
    </row>
    <row r="4880" spans="1:19">
      <c r="A4880" t="s">
        <v>5005</v>
      </c>
      <c r="B4880">
        <v>44</v>
      </c>
      <c r="C4880" t="s">
        <v>101</v>
      </c>
      <c r="D4880" t="s">
        <v>159</v>
      </c>
      <c r="E4880">
        <v>47</v>
      </c>
      <c r="F4880" t="s">
        <v>103</v>
      </c>
      <c r="G4880" t="s">
        <v>104</v>
      </c>
      <c r="H4880" s="5">
        <v>490</v>
      </c>
      <c r="I4880" s="5">
        <v>23160.32</v>
      </c>
      <c r="J4880" t="s">
        <v>115</v>
      </c>
      <c r="K4880" t="s">
        <v>106</v>
      </c>
      <c r="L4880">
        <v>0</v>
      </c>
      <c r="M4880">
        <v>0</v>
      </c>
      <c r="N4880">
        <v>5</v>
      </c>
      <c r="O4880" s="6">
        <v>0</v>
      </c>
      <c r="P4880" t="s">
        <v>107</v>
      </c>
      <c r="Q4880" t="s">
        <v>107</v>
      </c>
      <c r="R4880">
        <f>IF(F4880="Monthly",2,0)
+IF(E4880&lt;=6,2,0)
+IF(N4880&lt;=2,2,0)
+IF(L4880&gt;=4,2,0)
+IF(M4880&gt;=2,1,0)
+IF(H4880&gt;=_xlfn.PERCENTILE.INC($H$2:$H$10001,0.75),1,0)</f>
        <v>2</v>
      </c>
      <c r="S4880" t="str">
        <f>IF(R4880&gt;=7,"High",IF(R4880&gt;=4,"Medium","Low"))</f>
        <v>Low</v>
      </c>
    </row>
    <row r="4881" spans="1:19">
      <c r="A4881" t="s">
        <v>5006</v>
      </c>
      <c r="B4881">
        <v>33</v>
      </c>
      <c r="C4881" t="s">
        <v>112</v>
      </c>
      <c r="D4881" t="s">
        <v>137</v>
      </c>
      <c r="E4881">
        <v>28</v>
      </c>
      <c r="F4881" t="s">
        <v>103</v>
      </c>
      <c r="G4881" t="s">
        <v>104</v>
      </c>
      <c r="H4881" s="5">
        <v>486</v>
      </c>
      <c r="I4881" s="5">
        <v>13222.25</v>
      </c>
      <c r="J4881" t="s">
        <v>140</v>
      </c>
      <c r="K4881" t="s">
        <v>106</v>
      </c>
      <c r="L4881">
        <v>0</v>
      </c>
      <c r="M4881">
        <v>0</v>
      </c>
      <c r="N4881">
        <v>4</v>
      </c>
      <c r="O4881" s="6">
        <v>0</v>
      </c>
      <c r="P4881" t="s">
        <v>107</v>
      </c>
      <c r="Q4881" t="s">
        <v>106</v>
      </c>
      <c r="R4881">
        <f>IF(F4881="Monthly",2,0)
+IF(E4881&lt;=6,2,0)
+IF(N4881&lt;=2,2,0)
+IF(L4881&gt;=4,2,0)
+IF(M4881&gt;=2,1,0)
+IF(H4881&gt;=_xlfn.PERCENTILE.INC($H$2:$H$10001,0.75),1,0)</f>
        <v>2</v>
      </c>
      <c r="S4881" t="str">
        <f>IF(R4881&gt;=7,"High",IF(R4881&gt;=4,"Medium","Low"))</f>
        <v>Low</v>
      </c>
    </row>
    <row r="4882" spans="1:19">
      <c r="A4882" t="s">
        <v>5007</v>
      </c>
      <c r="B4882">
        <v>43</v>
      </c>
      <c r="C4882" t="s">
        <v>112</v>
      </c>
      <c r="D4882" t="s">
        <v>113</v>
      </c>
      <c r="E4882">
        <v>26</v>
      </c>
      <c r="F4882" t="s">
        <v>103</v>
      </c>
      <c r="G4882" t="s">
        <v>110</v>
      </c>
      <c r="H4882" s="5">
        <v>760</v>
      </c>
      <c r="I4882" s="5">
        <v>19195.7</v>
      </c>
      <c r="J4882" t="s">
        <v>105</v>
      </c>
      <c r="K4882" t="s">
        <v>106</v>
      </c>
      <c r="L4882">
        <v>0</v>
      </c>
      <c r="M4882">
        <v>0</v>
      </c>
      <c r="N4882">
        <v>5</v>
      </c>
      <c r="O4882" s="6">
        <v>0</v>
      </c>
      <c r="P4882" t="s">
        <v>107</v>
      </c>
      <c r="Q4882" t="s">
        <v>107</v>
      </c>
      <c r="R4882">
        <f>IF(F4882="Monthly",2,0)
+IF(E4882&lt;=6,2,0)
+IF(N4882&lt;=2,2,0)
+IF(L4882&gt;=4,2,0)
+IF(M4882&gt;=2,1,0)
+IF(H4882&gt;=_xlfn.PERCENTILE.INC($H$2:$H$10001,0.75),1,0)</f>
        <v>2</v>
      </c>
      <c r="S4882" t="str">
        <f>IF(R4882&gt;=7,"High",IF(R4882&gt;=4,"Medium","Low"))</f>
        <v>Low</v>
      </c>
    </row>
    <row r="4883" spans="1:19">
      <c r="A4883" t="s">
        <v>5008</v>
      </c>
      <c r="B4883">
        <v>32</v>
      </c>
      <c r="C4883" t="s">
        <v>112</v>
      </c>
      <c r="D4883" t="s">
        <v>131</v>
      </c>
      <c r="E4883">
        <v>17</v>
      </c>
      <c r="F4883" t="s">
        <v>109</v>
      </c>
      <c r="G4883" t="s">
        <v>110</v>
      </c>
      <c r="H4883" s="5">
        <v>713</v>
      </c>
      <c r="I4883" s="5">
        <v>11502.36</v>
      </c>
      <c r="J4883" t="s">
        <v>105</v>
      </c>
      <c r="K4883" t="s">
        <v>106</v>
      </c>
      <c r="L4883">
        <v>1</v>
      </c>
      <c r="M4883">
        <v>0</v>
      </c>
      <c r="N4883">
        <v>4</v>
      </c>
      <c r="O4883" s="6">
        <v>5</v>
      </c>
      <c r="P4883" t="s">
        <v>106</v>
      </c>
      <c r="Q4883" t="s">
        <v>107</v>
      </c>
      <c r="R4883">
        <f>IF(F4883="Monthly",2,0)
+IF(E4883&lt;=6,2,0)
+IF(N4883&lt;=2,2,0)
+IF(L4883&gt;=4,2,0)
+IF(M4883&gt;=2,1,0)
+IF(H4883&gt;=_xlfn.PERCENTILE.INC($H$2:$H$10001,0.75),1,0)</f>
        <v>0</v>
      </c>
      <c r="S4883" t="str">
        <f>IF(R4883&gt;=7,"High",IF(R4883&gt;=4,"Medium","Low"))</f>
        <v>Low</v>
      </c>
    </row>
    <row r="4884" spans="1:19">
      <c r="A4884" t="s">
        <v>5009</v>
      </c>
      <c r="B4884">
        <v>22</v>
      </c>
      <c r="C4884" t="s">
        <v>112</v>
      </c>
      <c r="D4884" t="s">
        <v>131</v>
      </c>
      <c r="E4884">
        <v>12</v>
      </c>
      <c r="F4884" t="s">
        <v>103</v>
      </c>
      <c r="G4884" t="s">
        <v>110</v>
      </c>
      <c r="H4884" s="5">
        <v>686</v>
      </c>
      <c r="I4884" s="5">
        <v>8210.27</v>
      </c>
      <c r="J4884" t="s">
        <v>134</v>
      </c>
      <c r="K4884" t="s">
        <v>106</v>
      </c>
      <c r="L4884">
        <v>0</v>
      </c>
      <c r="M4884">
        <v>0</v>
      </c>
      <c r="N4884">
        <v>4</v>
      </c>
      <c r="O4884" s="6">
        <v>0</v>
      </c>
      <c r="P4884" t="s">
        <v>107</v>
      </c>
      <c r="Q4884" t="s">
        <v>107</v>
      </c>
      <c r="R4884">
        <f>IF(F4884="Monthly",2,0)
+IF(E4884&lt;=6,2,0)
+IF(N4884&lt;=2,2,0)
+IF(L4884&gt;=4,2,0)
+IF(M4884&gt;=2,1,0)
+IF(H4884&gt;=_xlfn.PERCENTILE.INC($H$2:$H$10001,0.75),1,0)</f>
        <v>2</v>
      </c>
      <c r="S4884" t="str">
        <f>IF(R4884&gt;=7,"High",IF(R4884&gt;=4,"Medium","Low"))</f>
        <v>Low</v>
      </c>
    </row>
    <row r="4885" spans="1:19">
      <c r="A4885" t="s">
        <v>5010</v>
      </c>
      <c r="B4885">
        <v>18</v>
      </c>
      <c r="C4885" t="s">
        <v>112</v>
      </c>
      <c r="D4885" t="s">
        <v>102</v>
      </c>
      <c r="E4885">
        <v>34</v>
      </c>
      <c r="F4885" t="s">
        <v>103</v>
      </c>
      <c r="G4885" t="s">
        <v>110</v>
      </c>
      <c r="H4885" s="5">
        <v>803</v>
      </c>
      <c r="I4885" s="5">
        <v>26717.52</v>
      </c>
      <c r="J4885" t="s">
        <v>140</v>
      </c>
      <c r="K4885" t="s">
        <v>106</v>
      </c>
      <c r="L4885">
        <v>0</v>
      </c>
      <c r="M4885">
        <v>0</v>
      </c>
      <c r="N4885">
        <v>4</v>
      </c>
      <c r="O4885" s="6">
        <v>0</v>
      </c>
      <c r="P4885" t="s">
        <v>106</v>
      </c>
      <c r="Q4885" t="s">
        <v>106</v>
      </c>
      <c r="R4885">
        <f>IF(F4885="Monthly",2,0)
+IF(E4885&lt;=6,2,0)
+IF(N4885&lt;=2,2,0)
+IF(L4885&gt;=4,2,0)
+IF(M4885&gt;=2,1,0)
+IF(H4885&gt;=_xlfn.PERCENTILE.INC($H$2:$H$10001,0.75),1,0)</f>
        <v>3</v>
      </c>
      <c r="S4885" t="str">
        <f>IF(R4885&gt;=7,"High",IF(R4885&gt;=4,"Medium","Low"))</f>
        <v>Low</v>
      </c>
    </row>
    <row r="4886" spans="1:19">
      <c r="A4886" t="s">
        <v>5011</v>
      </c>
      <c r="B4886">
        <v>35</v>
      </c>
      <c r="C4886" t="s">
        <v>112</v>
      </c>
      <c r="D4886" t="s">
        <v>137</v>
      </c>
      <c r="E4886">
        <v>20</v>
      </c>
      <c r="F4886" t="s">
        <v>103</v>
      </c>
      <c r="G4886" t="s">
        <v>104</v>
      </c>
      <c r="H4886" s="5">
        <v>521</v>
      </c>
      <c r="I4886" s="5">
        <v>10413.290000000001</v>
      </c>
      <c r="J4886" t="s">
        <v>140</v>
      </c>
      <c r="K4886" t="s">
        <v>107</v>
      </c>
      <c r="L4886">
        <v>2</v>
      </c>
      <c r="M4886">
        <v>2</v>
      </c>
      <c r="N4886">
        <v>5</v>
      </c>
      <c r="O4886" s="6">
        <v>0</v>
      </c>
      <c r="P4886" t="s">
        <v>107</v>
      </c>
      <c r="Q4886" t="s">
        <v>107</v>
      </c>
      <c r="R4886">
        <f>IF(F4886="Monthly",2,0)
+IF(E4886&lt;=6,2,0)
+IF(N4886&lt;=2,2,0)
+IF(L4886&gt;=4,2,0)
+IF(M4886&gt;=2,1,0)
+IF(H4886&gt;=_xlfn.PERCENTILE.INC($H$2:$H$10001,0.75),1,0)</f>
        <v>3</v>
      </c>
      <c r="S4886" t="str">
        <f>IF(R4886&gt;=7,"High",IF(R4886&gt;=4,"Medium","Low"))</f>
        <v>Low</v>
      </c>
    </row>
    <row r="4887" spans="1:19">
      <c r="A4887" t="s">
        <v>5012</v>
      </c>
      <c r="B4887">
        <v>34</v>
      </c>
      <c r="C4887" t="s">
        <v>101</v>
      </c>
      <c r="D4887" t="s">
        <v>133</v>
      </c>
      <c r="E4887">
        <v>19</v>
      </c>
      <c r="F4887" t="s">
        <v>103</v>
      </c>
      <c r="G4887" t="s">
        <v>110</v>
      </c>
      <c r="H4887" s="5">
        <v>796</v>
      </c>
      <c r="I4887" s="5">
        <v>15411.67</v>
      </c>
      <c r="J4887" t="s">
        <v>117</v>
      </c>
      <c r="K4887" t="s">
        <v>106</v>
      </c>
      <c r="L4887">
        <v>3</v>
      </c>
      <c r="M4887">
        <v>0</v>
      </c>
      <c r="N4887">
        <v>4</v>
      </c>
      <c r="O4887" s="6">
        <v>0</v>
      </c>
      <c r="P4887" t="s">
        <v>106</v>
      </c>
      <c r="Q4887" t="s">
        <v>107</v>
      </c>
      <c r="R4887">
        <f>IF(F4887="Monthly",2,0)
+IF(E4887&lt;=6,2,0)
+IF(N4887&lt;=2,2,0)
+IF(L4887&gt;=4,2,0)
+IF(M4887&gt;=2,1,0)
+IF(H4887&gt;=_xlfn.PERCENTILE.INC($H$2:$H$10001,0.75),1,0)</f>
        <v>3</v>
      </c>
      <c r="S4887" t="str">
        <f>IF(R4887&gt;=7,"High",IF(R4887&gt;=4,"Medium","Low"))</f>
        <v>Low</v>
      </c>
    </row>
    <row r="4888" spans="1:19">
      <c r="A4888" t="s">
        <v>5013</v>
      </c>
      <c r="B4888">
        <v>38</v>
      </c>
      <c r="C4888" t="s">
        <v>101</v>
      </c>
      <c r="D4888" t="s">
        <v>126</v>
      </c>
      <c r="E4888">
        <v>32</v>
      </c>
      <c r="F4888" t="s">
        <v>103</v>
      </c>
      <c r="G4888" t="s">
        <v>104</v>
      </c>
      <c r="H4888" s="5">
        <v>456</v>
      </c>
      <c r="I4888" s="5">
        <v>14261.54</v>
      </c>
      <c r="J4888" t="s">
        <v>134</v>
      </c>
      <c r="K4888" t="s">
        <v>106</v>
      </c>
      <c r="L4888">
        <v>2</v>
      </c>
      <c r="M4888">
        <v>0</v>
      </c>
      <c r="N4888">
        <v>5</v>
      </c>
      <c r="O4888" s="6">
        <v>0</v>
      </c>
      <c r="P4888" t="s">
        <v>107</v>
      </c>
      <c r="Q4888" t="s">
        <v>106</v>
      </c>
      <c r="R4888">
        <f>IF(F4888="Monthly",2,0)
+IF(E4888&lt;=6,2,0)
+IF(N4888&lt;=2,2,0)
+IF(L4888&gt;=4,2,0)
+IF(M4888&gt;=2,1,0)
+IF(H4888&gt;=_xlfn.PERCENTILE.INC($H$2:$H$10001,0.75),1,0)</f>
        <v>2</v>
      </c>
      <c r="S4888" t="str">
        <f>IF(R4888&gt;=7,"High",IF(R4888&gt;=4,"Medium","Low"))</f>
        <v>Low</v>
      </c>
    </row>
    <row r="4889" spans="1:19">
      <c r="A4889" t="s">
        <v>5014</v>
      </c>
      <c r="B4889">
        <v>18</v>
      </c>
      <c r="C4889" t="s">
        <v>101</v>
      </c>
      <c r="D4889" t="s">
        <v>131</v>
      </c>
      <c r="E4889">
        <v>45</v>
      </c>
      <c r="F4889" t="s">
        <v>103</v>
      </c>
      <c r="G4889" t="s">
        <v>129</v>
      </c>
      <c r="H4889" s="5">
        <v>1033</v>
      </c>
      <c r="I4889" s="5">
        <v>45329.51</v>
      </c>
      <c r="J4889" t="s">
        <v>140</v>
      </c>
      <c r="K4889" t="s">
        <v>106</v>
      </c>
      <c r="L4889">
        <v>0</v>
      </c>
      <c r="M4889">
        <v>0</v>
      </c>
      <c r="N4889">
        <v>4</v>
      </c>
      <c r="O4889" s="6">
        <v>0</v>
      </c>
      <c r="P4889" t="s">
        <v>106</v>
      </c>
      <c r="Q4889" t="s">
        <v>107</v>
      </c>
      <c r="R4889">
        <f>IF(F4889="Monthly",2,0)
+IF(E4889&lt;=6,2,0)
+IF(N4889&lt;=2,2,0)
+IF(L4889&gt;=4,2,0)
+IF(M4889&gt;=2,1,0)
+IF(H4889&gt;=_xlfn.PERCENTILE.INC($H$2:$H$10001,0.75),1,0)</f>
        <v>3</v>
      </c>
      <c r="S4889" t="str">
        <f>IF(R4889&gt;=7,"High",IF(R4889&gt;=4,"Medium","Low"))</f>
        <v>Low</v>
      </c>
    </row>
    <row r="4890" spans="1:19">
      <c r="A4890" t="s">
        <v>5015</v>
      </c>
      <c r="B4890">
        <v>26</v>
      </c>
      <c r="C4890" t="s">
        <v>112</v>
      </c>
      <c r="D4890" t="s">
        <v>123</v>
      </c>
      <c r="E4890">
        <v>20</v>
      </c>
      <c r="F4890" t="s">
        <v>103</v>
      </c>
      <c r="G4890" t="s">
        <v>110</v>
      </c>
      <c r="H4890" s="5">
        <v>732</v>
      </c>
      <c r="I4890" s="5">
        <v>15002.62</v>
      </c>
      <c r="J4890" t="s">
        <v>115</v>
      </c>
      <c r="K4890" t="s">
        <v>106</v>
      </c>
      <c r="L4890">
        <v>2</v>
      </c>
      <c r="M4890">
        <v>0</v>
      </c>
      <c r="N4890">
        <v>5</v>
      </c>
      <c r="O4890" s="6">
        <v>0</v>
      </c>
      <c r="P4890" t="s">
        <v>107</v>
      </c>
      <c r="Q4890" t="s">
        <v>107</v>
      </c>
      <c r="R4890">
        <f>IF(F4890="Monthly",2,0)
+IF(E4890&lt;=6,2,0)
+IF(N4890&lt;=2,2,0)
+IF(L4890&gt;=4,2,0)
+IF(M4890&gt;=2,1,0)
+IF(H4890&gt;=_xlfn.PERCENTILE.INC($H$2:$H$10001,0.75),1,0)</f>
        <v>2</v>
      </c>
      <c r="S4890" t="str">
        <f>IF(R4890&gt;=7,"High",IF(R4890&gt;=4,"Medium","Low"))</f>
        <v>Low</v>
      </c>
    </row>
    <row r="4891" spans="1:19">
      <c r="A4891" t="s">
        <v>5016</v>
      </c>
      <c r="B4891">
        <v>29</v>
      </c>
      <c r="C4891" t="s">
        <v>112</v>
      </c>
      <c r="D4891" t="s">
        <v>133</v>
      </c>
      <c r="E4891">
        <v>16</v>
      </c>
      <c r="F4891" t="s">
        <v>103</v>
      </c>
      <c r="G4891" t="s">
        <v>129</v>
      </c>
      <c r="H4891" s="5">
        <v>983</v>
      </c>
      <c r="I4891" s="5">
        <v>15910.85</v>
      </c>
      <c r="J4891" t="s">
        <v>134</v>
      </c>
      <c r="K4891" t="s">
        <v>106</v>
      </c>
      <c r="L4891">
        <v>0</v>
      </c>
      <c r="M4891">
        <v>0</v>
      </c>
      <c r="N4891">
        <v>5</v>
      </c>
      <c r="O4891" s="6">
        <v>0</v>
      </c>
      <c r="P4891" t="s">
        <v>107</v>
      </c>
      <c r="Q4891" t="s">
        <v>107</v>
      </c>
      <c r="R4891">
        <f>IF(F4891="Monthly",2,0)
+IF(E4891&lt;=6,2,0)
+IF(N4891&lt;=2,2,0)
+IF(L4891&gt;=4,2,0)
+IF(M4891&gt;=2,1,0)
+IF(H4891&gt;=_xlfn.PERCENTILE.INC($H$2:$H$10001,0.75),1,0)</f>
        <v>3</v>
      </c>
      <c r="S4891" t="str">
        <f>IF(R4891&gt;=7,"High",IF(R4891&gt;=4,"Medium","Low"))</f>
        <v>Low</v>
      </c>
    </row>
    <row r="4892" spans="1:19">
      <c r="A4892" t="s">
        <v>5017</v>
      </c>
      <c r="B4892">
        <v>39</v>
      </c>
      <c r="C4892" t="s">
        <v>101</v>
      </c>
      <c r="D4892" t="s">
        <v>131</v>
      </c>
      <c r="E4892">
        <v>35</v>
      </c>
      <c r="F4892" t="s">
        <v>103</v>
      </c>
      <c r="G4892" t="s">
        <v>110</v>
      </c>
      <c r="H4892" s="5">
        <v>785</v>
      </c>
      <c r="I4892" s="5">
        <v>27819.39</v>
      </c>
      <c r="J4892" t="s">
        <v>117</v>
      </c>
      <c r="K4892" t="s">
        <v>106</v>
      </c>
      <c r="L4892">
        <v>0</v>
      </c>
      <c r="M4892">
        <v>0</v>
      </c>
      <c r="N4892">
        <v>4</v>
      </c>
      <c r="O4892" s="6">
        <v>0</v>
      </c>
      <c r="P4892" t="s">
        <v>107</v>
      </c>
      <c r="Q4892" t="s">
        <v>107</v>
      </c>
      <c r="R4892">
        <f>IF(F4892="Monthly",2,0)
+IF(E4892&lt;=6,2,0)
+IF(N4892&lt;=2,2,0)
+IF(L4892&gt;=4,2,0)
+IF(M4892&gt;=2,1,0)
+IF(H4892&gt;=_xlfn.PERCENTILE.INC($H$2:$H$10001,0.75),1,0)</f>
        <v>2</v>
      </c>
      <c r="S4892" t="str">
        <f>IF(R4892&gt;=7,"High",IF(R4892&gt;=4,"Medium","Low"))</f>
        <v>Low</v>
      </c>
    </row>
    <row r="4893" spans="1:19">
      <c r="A4893" t="s">
        <v>5018</v>
      </c>
      <c r="B4893">
        <v>21</v>
      </c>
      <c r="C4893" t="s">
        <v>112</v>
      </c>
      <c r="D4893" t="s">
        <v>119</v>
      </c>
      <c r="E4893">
        <v>23</v>
      </c>
      <c r="F4893" t="s">
        <v>109</v>
      </c>
      <c r="G4893" t="s">
        <v>110</v>
      </c>
      <c r="H4893" s="5">
        <v>724</v>
      </c>
      <c r="I4893" s="5">
        <v>16871.77</v>
      </c>
      <c r="J4893" t="s">
        <v>105</v>
      </c>
      <c r="K4893" t="s">
        <v>107</v>
      </c>
      <c r="L4893">
        <v>0</v>
      </c>
      <c r="M4893">
        <v>0</v>
      </c>
      <c r="N4893">
        <v>5</v>
      </c>
      <c r="O4893" s="6">
        <v>0</v>
      </c>
      <c r="P4893" t="s">
        <v>107</v>
      </c>
      <c r="Q4893" t="s">
        <v>107</v>
      </c>
      <c r="R4893">
        <f>IF(F4893="Monthly",2,0)
+IF(E4893&lt;=6,2,0)
+IF(N4893&lt;=2,2,0)
+IF(L4893&gt;=4,2,0)
+IF(M4893&gt;=2,1,0)
+IF(H4893&gt;=_xlfn.PERCENTILE.INC($H$2:$H$10001,0.75),1,0)</f>
        <v>0</v>
      </c>
      <c r="S4893" t="str">
        <f>IF(R4893&gt;=7,"High",IF(R4893&gt;=4,"Medium","Low"))</f>
        <v>Low</v>
      </c>
    </row>
    <row r="4894" spans="1:19">
      <c r="A4894" t="s">
        <v>5019</v>
      </c>
      <c r="B4894">
        <v>46</v>
      </c>
      <c r="C4894" t="s">
        <v>101</v>
      </c>
      <c r="D4894" t="s">
        <v>131</v>
      </c>
      <c r="E4894">
        <v>54</v>
      </c>
      <c r="F4894" t="s">
        <v>103</v>
      </c>
      <c r="G4894" t="s">
        <v>110</v>
      </c>
      <c r="H4894" s="5">
        <v>741</v>
      </c>
      <c r="I4894" s="5">
        <v>39819.599999999999</v>
      </c>
      <c r="J4894" t="s">
        <v>134</v>
      </c>
      <c r="K4894" t="s">
        <v>106</v>
      </c>
      <c r="L4894">
        <v>2</v>
      </c>
      <c r="M4894">
        <v>0</v>
      </c>
      <c r="N4894">
        <v>4</v>
      </c>
      <c r="O4894" s="6">
        <v>0</v>
      </c>
      <c r="P4894" t="s">
        <v>106</v>
      </c>
      <c r="Q4894" t="s">
        <v>107</v>
      </c>
      <c r="R4894">
        <f>IF(F4894="Monthly",2,0)
+IF(E4894&lt;=6,2,0)
+IF(N4894&lt;=2,2,0)
+IF(L4894&gt;=4,2,0)
+IF(M4894&gt;=2,1,0)
+IF(H4894&gt;=_xlfn.PERCENTILE.INC($H$2:$H$10001,0.75),1,0)</f>
        <v>2</v>
      </c>
      <c r="S4894" t="str">
        <f>IF(R4894&gt;=7,"High",IF(R4894&gt;=4,"Medium","Low"))</f>
        <v>Low</v>
      </c>
    </row>
    <row r="4895" spans="1:19">
      <c r="A4895" t="s">
        <v>5020</v>
      </c>
      <c r="B4895">
        <v>22</v>
      </c>
      <c r="C4895" t="s">
        <v>112</v>
      </c>
      <c r="D4895" t="s">
        <v>119</v>
      </c>
      <c r="E4895">
        <v>47</v>
      </c>
      <c r="F4895" t="s">
        <v>121</v>
      </c>
      <c r="G4895" t="s">
        <v>129</v>
      </c>
      <c r="H4895" s="5">
        <v>943</v>
      </c>
      <c r="I4895" s="5">
        <v>43912.7</v>
      </c>
      <c r="J4895" t="s">
        <v>105</v>
      </c>
      <c r="K4895" t="s">
        <v>106</v>
      </c>
      <c r="L4895">
        <v>1</v>
      </c>
      <c r="M4895">
        <v>0</v>
      </c>
      <c r="N4895">
        <v>5</v>
      </c>
      <c r="O4895" s="6">
        <v>0</v>
      </c>
      <c r="P4895" t="s">
        <v>106</v>
      </c>
      <c r="Q4895" t="s">
        <v>107</v>
      </c>
      <c r="R4895">
        <f>IF(F4895="Monthly",2,0)
+IF(E4895&lt;=6,2,0)
+IF(N4895&lt;=2,2,0)
+IF(L4895&gt;=4,2,0)
+IF(M4895&gt;=2,1,0)
+IF(H4895&gt;=_xlfn.PERCENTILE.INC($H$2:$H$10001,0.75),1,0)</f>
        <v>1</v>
      </c>
      <c r="S4895" t="str">
        <f>IF(R4895&gt;=7,"High",IF(R4895&gt;=4,"Medium","Low"))</f>
        <v>Low</v>
      </c>
    </row>
    <row r="4896" spans="1:19">
      <c r="A4896" t="s">
        <v>5021</v>
      </c>
      <c r="B4896">
        <v>24</v>
      </c>
      <c r="C4896" t="s">
        <v>112</v>
      </c>
      <c r="D4896" t="s">
        <v>131</v>
      </c>
      <c r="E4896">
        <v>37</v>
      </c>
      <c r="F4896" t="s">
        <v>109</v>
      </c>
      <c r="G4896" t="s">
        <v>110</v>
      </c>
      <c r="H4896" s="5">
        <v>738</v>
      </c>
      <c r="I4896" s="5">
        <v>26198.240000000002</v>
      </c>
      <c r="J4896" t="s">
        <v>115</v>
      </c>
      <c r="K4896" t="s">
        <v>106</v>
      </c>
      <c r="L4896">
        <v>0</v>
      </c>
      <c r="M4896">
        <v>0</v>
      </c>
      <c r="N4896">
        <v>5</v>
      </c>
      <c r="O4896" s="6">
        <v>5</v>
      </c>
      <c r="P4896" t="s">
        <v>107</v>
      </c>
      <c r="Q4896" t="s">
        <v>107</v>
      </c>
      <c r="R4896">
        <f>IF(F4896="Monthly",2,0)
+IF(E4896&lt;=6,2,0)
+IF(N4896&lt;=2,2,0)
+IF(L4896&gt;=4,2,0)
+IF(M4896&gt;=2,1,0)
+IF(H4896&gt;=_xlfn.PERCENTILE.INC($H$2:$H$10001,0.75),1,0)</f>
        <v>0</v>
      </c>
      <c r="S4896" t="str">
        <f>IF(R4896&gt;=7,"High",IF(R4896&gt;=4,"Medium","Low"))</f>
        <v>Low</v>
      </c>
    </row>
    <row r="4897" spans="1:19">
      <c r="A4897" t="s">
        <v>5022</v>
      </c>
      <c r="B4897">
        <v>27</v>
      </c>
      <c r="C4897" t="s">
        <v>112</v>
      </c>
      <c r="D4897" t="s">
        <v>131</v>
      </c>
      <c r="E4897">
        <v>10</v>
      </c>
      <c r="F4897" t="s">
        <v>109</v>
      </c>
      <c r="G4897" t="s">
        <v>104</v>
      </c>
      <c r="H4897" s="5">
        <v>542</v>
      </c>
      <c r="I4897" s="5">
        <v>4954.84</v>
      </c>
      <c r="J4897" t="s">
        <v>105</v>
      </c>
      <c r="K4897" t="s">
        <v>106</v>
      </c>
      <c r="L4897">
        <v>5</v>
      </c>
      <c r="M4897">
        <v>3</v>
      </c>
      <c r="N4897">
        <v>3</v>
      </c>
      <c r="O4897" s="6">
        <v>10</v>
      </c>
      <c r="P4897" t="s">
        <v>107</v>
      </c>
      <c r="Q4897" t="s">
        <v>107</v>
      </c>
      <c r="R4897">
        <f>IF(F4897="Monthly",2,0)
+IF(E4897&lt;=6,2,0)
+IF(N4897&lt;=2,2,0)
+IF(L4897&gt;=4,2,0)
+IF(M4897&gt;=2,1,0)
+IF(H4897&gt;=_xlfn.PERCENTILE.INC($H$2:$H$10001,0.75),1,0)</f>
        <v>3</v>
      </c>
      <c r="S4897" t="str">
        <f>IF(R4897&gt;=7,"High",IF(R4897&gt;=4,"Medium","Low"))</f>
        <v>Low</v>
      </c>
    </row>
    <row r="4898" spans="1:19">
      <c r="A4898" t="s">
        <v>5023</v>
      </c>
      <c r="B4898">
        <v>31</v>
      </c>
      <c r="C4898" t="s">
        <v>112</v>
      </c>
      <c r="D4898" t="s">
        <v>119</v>
      </c>
      <c r="E4898">
        <v>22</v>
      </c>
      <c r="F4898" t="s">
        <v>109</v>
      </c>
      <c r="G4898" t="s">
        <v>110</v>
      </c>
      <c r="H4898" s="5">
        <v>789</v>
      </c>
      <c r="I4898" s="5">
        <v>17309.55</v>
      </c>
      <c r="J4898" t="s">
        <v>140</v>
      </c>
      <c r="K4898" t="s">
        <v>106</v>
      </c>
      <c r="L4898">
        <v>0</v>
      </c>
      <c r="M4898">
        <v>0</v>
      </c>
      <c r="N4898">
        <v>4</v>
      </c>
      <c r="O4898" s="6">
        <v>0</v>
      </c>
      <c r="P4898" t="s">
        <v>107</v>
      </c>
      <c r="Q4898" t="s">
        <v>107</v>
      </c>
      <c r="R4898">
        <f>IF(F4898="Monthly",2,0)
+IF(E4898&lt;=6,2,0)
+IF(N4898&lt;=2,2,0)
+IF(L4898&gt;=4,2,0)
+IF(M4898&gt;=2,1,0)
+IF(H4898&gt;=_xlfn.PERCENTILE.INC($H$2:$H$10001,0.75),1,0)</f>
        <v>0</v>
      </c>
      <c r="S4898" t="str">
        <f>IF(R4898&gt;=7,"High",IF(R4898&gt;=4,"Medium","Low"))</f>
        <v>Low</v>
      </c>
    </row>
    <row r="4899" spans="1:19">
      <c r="A4899" t="s">
        <v>5024</v>
      </c>
      <c r="B4899">
        <v>44</v>
      </c>
      <c r="C4899" t="s">
        <v>101</v>
      </c>
      <c r="D4899" t="s">
        <v>159</v>
      </c>
      <c r="E4899">
        <v>12</v>
      </c>
      <c r="F4899" t="s">
        <v>103</v>
      </c>
      <c r="G4899" t="s">
        <v>104</v>
      </c>
      <c r="H4899" s="5">
        <v>406</v>
      </c>
      <c r="I4899" s="5">
        <v>4897.54</v>
      </c>
      <c r="J4899" t="s">
        <v>105</v>
      </c>
      <c r="K4899" t="s">
        <v>106</v>
      </c>
      <c r="L4899">
        <v>0</v>
      </c>
      <c r="M4899">
        <v>0</v>
      </c>
      <c r="N4899">
        <v>5</v>
      </c>
      <c r="O4899" s="6">
        <v>0</v>
      </c>
      <c r="P4899" t="s">
        <v>107</v>
      </c>
      <c r="Q4899" t="s">
        <v>107</v>
      </c>
      <c r="R4899">
        <f>IF(F4899="Monthly",2,0)
+IF(E4899&lt;=6,2,0)
+IF(N4899&lt;=2,2,0)
+IF(L4899&gt;=4,2,0)
+IF(M4899&gt;=2,1,0)
+IF(H4899&gt;=_xlfn.PERCENTILE.INC($H$2:$H$10001,0.75),1,0)</f>
        <v>2</v>
      </c>
      <c r="S4899" t="str">
        <f>IF(R4899&gt;=7,"High",IF(R4899&gt;=4,"Medium","Low"))</f>
        <v>Low</v>
      </c>
    </row>
    <row r="4900" spans="1:19">
      <c r="A4900" t="s">
        <v>5025</v>
      </c>
      <c r="B4900">
        <v>40</v>
      </c>
      <c r="C4900" t="s">
        <v>112</v>
      </c>
      <c r="D4900" t="s">
        <v>137</v>
      </c>
      <c r="E4900">
        <v>50</v>
      </c>
      <c r="F4900" t="s">
        <v>109</v>
      </c>
      <c r="G4900" t="s">
        <v>110</v>
      </c>
      <c r="H4900" s="5">
        <v>674</v>
      </c>
      <c r="I4900" s="5">
        <v>30920.639999999999</v>
      </c>
      <c r="J4900" t="s">
        <v>115</v>
      </c>
      <c r="K4900" t="s">
        <v>106</v>
      </c>
      <c r="L4900">
        <v>0</v>
      </c>
      <c r="M4900">
        <v>0</v>
      </c>
      <c r="N4900">
        <v>5</v>
      </c>
      <c r="O4900" s="6">
        <v>10</v>
      </c>
      <c r="P4900" t="s">
        <v>106</v>
      </c>
      <c r="Q4900" t="s">
        <v>107</v>
      </c>
      <c r="R4900">
        <f>IF(F4900="Monthly",2,0)
+IF(E4900&lt;=6,2,0)
+IF(N4900&lt;=2,2,0)
+IF(L4900&gt;=4,2,0)
+IF(M4900&gt;=2,1,0)
+IF(H4900&gt;=_xlfn.PERCENTILE.INC($H$2:$H$10001,0.75),1,0)</f>
        <v>0</v>
      </c>
      <c r="S4900" t="str">
        <f>IF(R4900&gt;=7,"High",IF(R4900&gt;=4,"Medium","Low"))</f>
        <v>Low</v>
      </c>
    </row>
    <row r="4901" spans="1:19">
      <c r="A4901" t="s">
        <v>5026</v>
      </c>
      <c r="B4901">
        <v>45</v>
      </c>
      <c r="C4901" t="s">
        <v>112</v>
      </c>
      <c r="D4901" t="s">
        <v>133</v>
      </c>
      <c r="E4901">
        <v>25</v>
      </c>
      <c r="F4901" t="s">
        <v>103</v>
      </c>
      <c r="G4901" t="s">
        <v>129</v>
      </c>
      <c r="H4901" s="5">
        <v>1046</v>
      </c>
      <c r="I4901" s="5">
        <v>25827.7</v>
      </c>
      <c r="J4901" t="s">
        <v>134</v>
      </c>
      <c r="K4901" t="s">
        <v>106</v>
      </c>
      <c r="L4901">
        <v>1</v>
      </c>
      <c r="M4901">
        <v>0</v>
      </c>
      <c r="N4901">
        <v>5</v>
      </c>
      <c r="O4901" s="6">
        <v>0</v>
      </c>
      <c r="P4901" t="s">
        <v>107</v>
      </c>
      <c r="Q4901" t="s">
        <v>107</v>
      </c>
      <c r="R4901">
        <f>IF(F4901="Monthly",2,0)
+IF(E4901&lt;=6,2,0)
+IF(N4901&lt;=2,2,0)
+IF(L4901&gt;=4,2,0)
+IF(M4901&gt;=2,1,0)
+IF(H4901&gt;=_xlfn.PERCENTILE.INC($H$2:$H$10001,0.75),1,0)</f>
        <v>3</v>
      </c>
      <c r="S4901" t="str">
        <f>IF(R4901&gt;=7,"High",IF(R4901&gt;=4,"Medium","Low"))</f>
        <v>Low</v>
      </c>
    </row>
    <row r="4902" spans="1:19">
      <c r="A4902" t="s">
        <v>5027</v>
      </c>
      <c r="B4902">
        <v>19</v>
      </c>
      <c r="C4902" t="s">
        <v>112</v>
      </c>
      <c r="D4902" t="s">
        <v>126</v>
      </c>
      <c r="E4902">
        <v>13</v>
      </c>
      <c r="F4902" t="s">
        <v>103</v>
      </c>
      <c r="G4902" t="s">
        <v>104</v>
      </c>
      <c r="H4902" s="5">
        <v>484</v>
      </c>
      <c r="I4902" s="5">
        <v>6437.58</v>
      </c>
      <c r="J4902" t="s">
        <v>134</v>
      </c>
      <c r="K4902" t="s">
        <v>106</v>
      </c>
      <c r="L4902">
        <v>2</v>
      </c>
      <c r="M4902">
        <v>0</v>
      </c>
      <c r="N4902">
        <v>5</v>
      </c>
      <c r="O4902" s="6">
        <v>0</v>
      </c>
      <c r="P4902" t="s">
        <v>107</v>
      </c>
      <c r="Q4902" t="s">
        <v>107</v>
      </c>
      <c r="R4902">
        <f>IF(F4902="Monthly",2,0)
+IF(E4902&lt;=6,2,0)
+IF(N4902&lt;=2,2,0)
+IF(L4902&gt;=4,2,0)
+IF(M4902&gt;=2,1,0)
+IF(H4902&gt;=_xlfn.PERCENTILE.INC($H$2:$H$10001,0.75),1,0)</f>
        <v>2</v>
      </c>
      <c r="S4902" t="str">
        <f>IF(R4902&gt;=7,"High",IF(R4902&gt;=4,"Medium","Low"))</f>
        <v>Low</v>
      </c>
    </row>
    <row r="4903" spans="1:19">
      <c r="A4903" t="s">
        <v>5028</v>
      </c>
      <c r="B4903">
        <v>36</v>
      </c>
      <c r="C4903" t="s">
        <v>101</v>
      </c>
      <c r="D4903" t="s">
        <v>126</v>
      </c>
      <c r="E4903">
        <v>32</v>
      </c>
      <c r="F4903" t="s">
        <v>121</v>
      </c>
      <c r="G4903" t="s">
        <v>110</v>
      </c>
      <c r="H4903" s="5">
        <v>790</v>
      </c>
      <c r="I4903" s="5">
        <v>24776.44</v>
      </c>
      <c r="J4903" t="s">
        <v>134</v>
      </c>
      <c r="K4903" t="s">
        <v>106</v>
      </c>
      <c r="L4903">
        <v>1</v>
      </c>
      <c r="M4903">
        <v>0</v>
      </c>
      <c r="N4903">
        <v>5</v>
      </c>
      <c r="O4903" s="6">
        <v>0</v>
      </c>
      <c r="P4903" t="s">
        <v>107</v>
      </c>
      <c r="Q4903" t="s">
        <v>107</v>
      </c>
      <c r="R4903">
        <f>IF(F4903="Monthly",2,0)
+IF(E4903&lt;=6,2,0)
+IF(N4903&lt;=2,2,0)
+IF(L4903&gt;=4,2,0)
+IF(M4903&gt;=2,1,0)
+IF(H4903&gt;=_xlfn.PERCENTILE.INC($H$2:$H$10001,0.75),1,0)</f>
        <v>0</v>
      </c>
      <c r="S4903" t="str">
        <f>IF(R4903&gt;=7,"High",IF(R4903&gt;=4,"Medium","Low"))</f>
        <v>Low</v>
      </c>
    </row>
    <row r="4904" spans="1:19">
      <c r="A4904" t="s">
        <v>5029</v>
      </c>
      <c r="B4904">
        <v>48</v>
      </c>
      <c r="C4904" t="s">
        <v>101</v>
      </c>
      <c r="D4904" t="s">
        <v>123</v>
      </c>
      <c r="E4904">
        <v>23</v>
      </c>
      <c r="F4904" t="s">
        <v>103</v>
      </c>
      <c r="G4904" t="s">
        <v>104</v>
      </c>
      <c r="H4904" s="5">
        <v>499</v>
      </c>
      <c r="I4904" s="5">
        <v>11331.66</v>
      </c>
      <c r="J4904" t="s">
        <v>105</v>
      </c>
      <c r="K4904" t="s">
        <v>106</v>
      </c>
      <c r="L4904">
        <v>0</v>
      </c>
      <c r="M4904">
        <v>0</v>
      </c>
      <c r="N4904">
        <v>4</v>
      </c>
      <c r="O4904" s="6">
        <v>0</v>
      </c>
      <c r="P4904" t="s">
        <v>106</v>
      </c>
      <c r="Q4904" t="s">
        <v>106</v>
      </c>
      <c r="R4904">
        <f>IF(F4904="Monthly",2,0)
+IF(E4904&lt;=6,2,0)
+IF(N4904&lt;=2,2,0)
+IF(L4904&gt;=4,2,0)
+IF(M4904&gt;=2,1,0)
+IF(H4904&gt;=_xlfn.PERCENTILE.INC($H$2:$H$10001,0.75),1,0)</f>
        <v>2</v>
      </c>
      <c r="S4904" t="str">
        <f>IF(R4904&gt;=7,"High",IF(R4904&gt;=4,"Medium","Low"))</f>
        <v>Low</v>
      </c>
    </row>
    <row r="4905" spans="1:19">
      <c r="A4905" t="s">
        <v>5030</v>
      </c>
      <c r="B4905">
        <v>27</v>
      </c>
      <c r="C4905" t="s">
        <v>112</v>
      </c>
      <c r="D4905" t="s">
        <v>126</v>
      </c>
      <c r="E4905">
        <v>46</v>
      </c>
      <c r="F4905" t="s">
        <v>109</v>
      </c>
      <c r="G4905" t="s">
        <v>110</v>
      </c>
      <c r="H4905" s="5">
        <v>775</v>
      </c>
      <c r="I4905" s="5">
        <v>33029.29</v>
      </c>
      <c r="J4905" t="s">
        <v>134</v>
      </c>
      <c r="K4905" t="s">
        <v>106</v>
      </c>
      <c r="L4905">
        <v>4</v>
      </c>
      <c r="M4905">
        <v>2</v>
      </c>
      <c r="N4905">
        <v>3</v>
      </c>
      <c r="O4905" s="6">
        <v>5</v>
      </c>
      <c r="P4905" t="s">
        <v>107</v>
      </c>
      <c r="Q4905" t="s">
        <v>107</v>
      </c>
      <c r="R4905">
        <f>IF(F4905="Monthly",2,0)
+IF(E4905&lt;=6,2,0)
+IF(N4905&lt;=2,2,0)
+IF(L4905&gt;=4,2,0)
+IF(M4905&gt;=2,1,0)
+IF(H4905&gt;=_xlfn.PERCENTILE.INC($H$2:$H$10001,0.75),1,0)</f>
        <v>3</v>
      </c>
      <c r="S4905" t="str">
        <f>IF(R4905&gt;=7,"High",IF(R4905&gt;=4,"Medium","Low"))</f>
        <v>Low</v>
      </c>
    </row>
    <row r="4906" spans="1:19">
      <c r="A4906" t="s">
        <v>5031</v>
      </c>
      <c r="B4906">
        <v>42</v>
      </c>
      <c r="C4906" t="s">
        <v>112</v>
      </c>
      <c r="D4906" t="s">
        <v>102</v>
      </c>
      <c r="E4906">
        <v>18</v>
      </c>
      <c r="F4906" t="s">
        <v>103</v>
      </c>
      <c r="G4906" t="s">
        <v>129</v>
      </c>
      <c r="H4906" s="5">
        <v>1088</v>
      </c>
      <c r="I4906" s="5">
        <v>19138.34</v>
      </c>
      <c r="J4906" t="s">
        <v>117</v>
      </c>
      <c r="K4906" t="s">
        <v>106</v>
      </c>
      <c r="L4906">
        <v>1</v>
      </c>
      <c r="M4906">
        <v>0</v>
      </c>
      <c r="N4906">
        <v>5</v>
      </c>
      <c r="O4906" s="6">
        <v>0</v>
      </c>
      <c r="P4906" t="s">
        <v>107</v>
      </c>
      <c r="Q4906" t="s">
        <v>107</v>
      </c>
      <c r="R4906">
        <f>IF(F4906="Monthly",2,0)
+IF(E4906&lt;=6,2,0)
+IF(N4906&lt;=2,2,0)
+IF(L4906&gt;=4,2,0)
+IF(M4906&gt;=2,1,0)
+IF(H4906&gt;=_xlfn.PERCENTILE.INC($H$2:$H$10001,0.75),1,0)</f>
        <v>3</v>
      </c>
      <c r="S4906" t="str">
        <f>IF(R4906&gt;=7,"High",IF(R4906&gt;=4,"Medium","Low"))</f>
        <v>Low</v>
      </c>
    </row>
    <row r="4907" spans="1:19">
      <c r="A4907" t="s">
        <v>5032</v>
      </c>
      <c r="B4907">
        <v>48</v>
      </c>
      <c r="C4907" t="s">
        <v>112</v>
      </c>
      <c r="D4907" t="s">
        <v>137</v>
      </c>
      <c r="E4907">
        <v>4</v>
      </c>
      <c r="F4907" t="s">
        <v>103</v>
      </c>
      <c r="G4907" t="s">
        <v>110</v>
      </c>
      <c r="H4907" s="5">
        <v>639</v>
      </c>
      <c r="I4907" s="5">
        <v>2520.59</v>
      </c>
      <c r="J4907" t="s">
        <v>117</v>
      </c>
      <c r="K4907" t="s">
        <v>106</v>
      </c>
      <c r="L4907">
        <v>0</v>
      </c>
      <c r="M4907">
        <v>0</v>
      </c>
      <c r="N4907">
        <v>5</v>
      </c>
      <c r="O4907" s="6">
        <v>0</v>
      </c>
      <c r="P4907" t="s">
        <v>107</v>
      </c>
      <c r="Q4907" t="s">
        <v>106</v>
      </c>
      <c r="R4907">
        <f>IF(F4907="Monthly",2,0)
+IF(E4907&lt;=6,2,0)
+IF(N4907&lt;=2,2,0)
+IF(L4907&gt;=4,2,0)
+IF(M4907&gt;=2,1,0)
+IF(H4907&gt;=_xlfn.PERCENTILE.INC($H$2:$H$10001,0.75),1,0)</f>
        <v>4</v>
      </c>
      <c r="S4907" t="str">
        <f>IF(R4907&gt;=7,"High",IF(R4907&gt;=4,"Medium","Low"))</f>
        <v>Medium</v>
      </c>
    </row>
    <row r="4908" spans="1:19">
      <c r="A4908" t="s">
        <v>5033</v>
      </c>
      <c r="B4908">
        <v>27</v>
      </c>
      <c r="C4908" t="s">
        <v>112</v>
      </c>
      <c r="D4908" t="s">
        <v>128</v>
      </c>
      <c r="E4908">
        <v>32</v>
      </c>
      <c r="F4908" t="s">
        <v>109</v>
      </c>
      <c r="G4908" t="s">
        <v>104</v>
      </c>
      <c r="H4908" s="5">
        <v>528</v>
      </c>
      <c r="I4908" s="5">
        <v>16571.37</v>
      </c>
      <c r="J4908" t="s">
        <v>105</v>
      </c>
      <c r="K4908" t="s">
        <v>106</v>
      </c>
      <c r="L4908">
        <v>0</v>
      </c>
      <c r="M4908">
        <v>0</v>
      </c>
      <c r="N4908">
        <v>5</v>
      </c>
      <c r="O4908" s="6">
        <v>0</v>
      </c>
      <c r="P4908" t="s">
        <v>106</v>
      </c>
      <c r="Q4908" t="s">
        <v>107</v>
      </c>
      <c r="R4908">
        <f>IF(F4908="Monthly",2,0)
+IF(E4908&lt;=6,2,0)
+IF(N4908&lt;=2,2,0)
+IF(L4908&gt;=4,2,0)
+IF(M4908&gt;=2,1,0)
+IF(H4908&gt;=_xlfn.PERCENTILE.INC($H$2:$H$10001,0.75),1,0)</f>
        <v>0</v>
      </c>
      <c r="S4908" t="str">
        <f>IF(R4908&gt;=7,"High",IF(R4908&gt;=4,"Medium","Low"))</f>
        <v>Low</v>
      </c>
    </row>
    <row r="4909" spans="1:19">
      <c r="A4909" t="s">
        <v>5034</v>
      </c>
      <c r="B4909">
        <v>23</v>
      </c>
      <c r="C4909" t="s">
        <v>112</v>
      </c>
      <c r="D4909" t="s">
        <v>159</v>
      </c>
      <c r="E4909">
        <v>33</v>
      </c>
      <c r="F4909" t="s">
        <v>103</v>
      </c>
      <c r="G4909" t="s">
        <v>110</v>
      </c>
      <c r="H4909" s="5">
        <v>652</v>
      </c>
      <c r="I4909" s="5">
        <v>21894.5</v>
      </c>
      <c r="J4909" t="s">
        <v>115</v>
      </c>
      <c r="K4909" t="s">
        <v>107</v>
      </c>
      <c r="L4909">
        <v>1</v>
      </c>
      <c r="M4909">
        <v>0</v>
      </c>
      <c r="N4909">
        <v>5</v>
      </c>
      <c r="O4909" s="6">
        <v>0</v>
      </c>
      <c r="P4909" t="s">
        <v>107</v>
      </c>
      <c r="Q4909" t="s">
        <v>106</v>
      </c>
      <c r="R4909">
        <f>IF(F4909="Monthly",2,0)
+IF(E4909&lt;=6,2,0)
+IF(N4909&lt;=2,2,0)
+IF(L4909&gt;=4,2,0)
+IF(M4909&gt;=2,1,0)
+IF(H4909&gt;=_xlfn.PERCENTILE.INC($H$2:$H$10001,0.75),1,0)</f>
        <v>2</v>
      </c>
      <c r="S4909" t="str">
        <f>IF(R4909&gt;=7,"High",IF(R4909&gt;=4,"Medium","Low"))</f>
        <v>Low</v>
      </c>
    </row>
    <row r="4910" spans="1:19">
      <c r="A4910" t="s">
        <v>5035</v>
      </c>
      <c r="B4910">
        <v>42</v>
      </c>
      <c r="C4910" t="s">
        <v>112</v>
      </c>
      <c r="D4910" t="s">
        <v>126</v>
      </c>
      <c r="E4910">
        <v>49</v>
      </c>
      <c r="F4910" t="s">
        <v>103</v>
      </c>
      <c r="G4910" t="s">
        <v>129</v>
      </c>
      <c r="H4910" s="5">
        <v>1008</v>
      </c>
      <c r="I4910" s="5">
        <v>50311.61</v>
      </c>
      <c r="J4910" t="s">
        <v>115</v>
      </c>
      <c r="K4910" t="s">
        <v>106</v>
      </c>
      <c r="L4910">
        <v>0</v>
      </c>
      <c r="M4910">
        <v>0</v>
      </c>
      <c r="N4910">
        <v>5</v>
      </c>
      <c r="O4910" s="6">
        <v>0</v>
      </c>
      <c r="P4910" t="s">
        <v>107</v>
      </c>
      <c r="Q4910" t="s">
        <v>106</v>
      </c>
      <c r="R4910">
        <f>IF(F4910="Monthly",2,0)
+IF(E4910&lt;=6,2,0)
+IF(N4910&lt;=2,2,0)
+IF(L4910&gt;=4,2,0)
+IF(M4910&gt;=2,1,0)
+IF(H4910&gt;=_xlfn.PERCENTILE.INC($H$2:$H$10001,0.75),1,0)</f>
        <v>3</v>
      </c>
      <c r="S4910" t="str">
        <f>IF(R4910&gt;=7,"High",IF(R4910&gt;=4,"Medium","Low"))</f>
        <v>Low</v>
      </c>
    </row>
    <row r="4911" spans="1:19">
      <c r="A4911" t="s">
        <v>5036</v>
      </c>
      <c r="B4911">
        <v>38</v>
      </c>
      <c r="C4911" t="s">
        <v>101</v>
      </c>
      <c r="D4911" t="s">
        <v>126</v>
      </c>
      <c r="E4911">
        <v>18</v>
      </c>
      <c r="F4911" t="s">
        <v>109</v>
      </c>
      <c r="G4911" t="s">
        <v>110</v>
      </c>
      <c r="H4911" s="5">
        <v>686</v>
      </c>
      <c r="I4911" s="5">
        <v>11506.8</v>
      </c>
      <c r="J4911" t="s">
        <v>105</v>
      </c>
      <c r="K4911" t="s">
        <v>107</v>
      </c>
      <c r="L4911">
        <v>2</v>
      </c>
      <c r="M4911">
        <v>0</v>
      </c>
      <c r="N4911">
        <v>5</v>
      </c>
      <c r="O4911" s="6">
        <v>5</v>
      </c>
      <c r="P4911" t="s">
        <v>107</v>
      </c>
      <c r="Q4911" t="s">
        <v>107</v>
      </c>
      <c r="R4911">
        <f>IF(F4911="Monthly",2,0)
+IF(E4911&lt;=6,2,0)
+IF(N4911&lt;=2,2,0)
+IF(L4911&gt;=4,2,0)
+IF(M4911&gt;=2,1,0)
+IF(H4911&gt;=_xlfn.PERCENTILE.INC($H$2:$H$10001,0.75),1,0)</f>
        <v>0</v>
      </c>
      <c r="S4911" t="str">
        <f>IF(R4911&gt;=7,"High",IF(R4911&gt;=4,"Medium","Low"))</f>
        <v>Low</v>
      </c>
    </row>
    <row r="4912" spans="1:19">
      <c r="A4912" t="s">
        <v>5037</v>
      </c>
      <c r="B4912">
        <v>18</v>
      </c>
      <c r="C4912" t="s">
        <v>112</v>
      </c>
      <c r="D4912" t="s">
        <v>137</v>
      </c>
      <c r="E4912">
        <v>40</v>
      </c>
      <c r="F4912" t="s">
        <v>103</v>
      </c>
      <c r="G4912" t="s">
        <v>129</v>
      </c>
      <c r="H4912" s="5">
        <v>997</v>
      </c>
      <c r="I4912" s="5">
        <v>40799.269999999997</v>
      </c>
      <c r="J4912" t="s">
        <v>105</v>
      </c>
      <c r="K4912" t="s">
        <v>106</v>
      </c>
      <c r="L4912">
        <v>2</v>
      </c>
      <c r="M4912">
        <v>1</v>
      </c>
      <c r="N4912">
        <v>5</v>
      </c>
      <c r="O4912" s="6">
        <v>0</v>
      </c>
      <c r="P4912" t="s">
        <v>107</v>
      </c>
      <c r="Q4912" t="s">
        <v>106</v>
      </c>
      <c r="R4912">
        <f>IF(F4912="Monthly",2,0)
+IF(E4912&lt;=6,2,0)
+IF(N4912&lt;=2,2,0)
+IF(L4912&gt;=4,2,0)
+IF(M4912&gt;=2,1,0)
+IF(H4912&gt;=_xlfn.PERCENTILE.INC($H$2:$H$10001,0.75),1,0)</f>
        <v>3</v>
      </c>
      <c r="S4912" t="str">
        <f>IF(R4912&gt;=7,"High",IF(R4912&gt;=4,"Medium","Low"))</f>
        <v>Low</v>
      </c>
    </row>
    <row r="4913" spans="1:19">
      <c r="A4913" t="s">
        <v>5038</v>
      </c>
      <c r="B4913">
        <v>26</v>
      </c>
      <c r="C4913" t="s">
        <v>112</v>
      </c>
      <c r="D4913" t="s">
        <v>137</v>
      </c>
      <c r="E4913">
        <v>32</v>
      </c>
      <c r="F4913" t="s">
        <v>109</v>
      </c>
      <c r="G4913" t="s">
        <v>129</v>
      </c>
      <c r="H4913" s="5">
        <v>1055</v>
      </c>
      <c r="I4913" s="5">
        <v>32755.1</v>
      </c>
      <c r="J4913" t="s">
        <v>134</v>
      </c>
      <c r="K4913" t="s">
        <v>106</v>
      </c>
      <c r="L4913">
        <v>1</v>
      </c>
      <c r="M4913">
        <v>0</v>
      </c>
      <c r="N4913">
        <v>4</v>
      </c>
      <c r="O4913" s="6">
        <v>0</v>
      </c>
      <c r="P4913" t="s">
        <v>106</v>
      </c>
      <c r="Q4913" t="s">
        <v>107</v>
      </c>
      <c r="R4913">
        <f>IF(F4913="Monthly",2,0)
+IF(E4913&lt;=6,2,0)
+IF(N4913&lt;=2,2,0)
+IF(L4913&gt;=4,2,0)
+IF(M4913&gt;=2,1,0)
+IF(H4913&gt;=_xlfn.PERCENTILE.INC($H$2:$H$10001,0.75),1,0)</f>
        <v>1</v>
      </c>
      <c r="S4913" t="str">
        <f>IF(R4913&gt;=7,"High",IF(R4913&gt;=4,"Medium","Low"))</f>
        <v>Low</v>
      </c>
    </row>
    <row r="4914" spans="1:19">
      <c r="A4914" t="s">
        <v>5039</v>
      </c>
      <c r="B4914">
        <v>33</v>
      </c>
      <c r="C4914" t="s">
        <v>112</v>
      </c>
      <c r="D4914" t="s">
        <v>159</v>
      </c>
      <c r="E4914">
        <v>16</v>
      </c>
      <c r="F4914" t="s">
        <v>103</v>
      </c>
      <c r="G4914" t="s">
        <v>129</v>
      </c>
      <c r="H4914" s="5">
        <v>1086</v>
      </c>
      <c r="I4914" s="5">
        <v>17084.73</v>
      </c>
      <c r="J4914" t="s">
        <v>140</v>
      </c>
      <c r="K4914" t="s">
        <v>106</v>
      </c>
      <c r="L4914">
        <v>0</v>
      </c>
      <c r="M4914">
        <v>0</v>
      </c>
      <c r="N4914">
        <v>4</v>
      </c>
      <c r="O4914" s="6">
        <v>0</v>
      </c>
      <c r="P4914" t="s">
        <v>106</v>
      </c>
      <c r="Q4914" t="s">
        <v>106</v>
      </c>
      <c r="R4914">
        <f>IF(F4914="Monthly",2,0)
+IF(E4914&lt;=6,2,0)
+IF(N4914&lt;=2,2,0)
+IF(L4914&gt;=4,2,0)
+IF(M4914&gt;=2,1,0)
+IF(H4914&gt;=_xlfn.PERCENTILE.INC($H$2:$H$10001,0.75),1,0)</f>
        <v>3</v>
      </c>
      <c r="S4914" t="str">
        <f>IF(R4914&gt;=7,"High",IF(R4914&gt;=4,"Medium","Low"))</f>
        <v>Low</v>
      </c>
    </row>
    <row r="4915" spans="1:19">
      <c r="A4915" t="s">
        <v>5040</v>
      </c>
      <c r="B4915">
        <v>46</v>
      </c>
      <c r="C4915" t="s">
        <v>101</v>
      </c>
      <c r="D4915" t="s">
        <v>159</v>
      </c>
      <c r="E4915">
        <v>11</v>
      </c>
      <c r="F4915" t="s">
        <v>109</v>
      </c>
      <c r="G4915" t="s">
        <v>104</v>
      </c>
      <c r="H4915" s="5">
        <v>473</v>
      </c>
      <c r="I4915" s="5">
        <v>4825.3999999999996</v>
      </c>
      <c r="J4915" t="s">
        <v>105</v>
      </c>
      <c r="K4915" t="s">
        <v>106</v>
      </c>
      <c r="L4915">
        <v>9</v>
      </c>
      <c r="M4915">
        <v>4</v>
      </c>
      <c r="N4915">
        <v>1</v>
      </c>
      <c r="O4915" s="6">
        <v>5</v>
      </c>
      <c r="P4915" t="s">
        <v>107</v>
      </c>
      <c r="Q4915" t="s">
        <v>106</v>
      </c>
      <c r="R4915">
        <f>IF(F4915="Monthly",2,0)
+IF(E4915&lt;=6,2,0)
+IF(N4915&lt;=2,2,0)
+IF(L4915&gt;=4,2,0)
+IF(M4915&gt;=2,1,0)
+IF(H4915&gt;=_xlfn.PERCENTILE.INC($H$2:$H$10001,0.75),1,0)</f>
        <v>5</v>
      </c>
      <c r="S4915" t="str">
        <f>IF(R4915&gt;=7,"High",IF(R4915&gt;=4,"Medium","Low"))</f>
        <v>Medium</v>
      </c>
    </row>
    <row r="4916" spans="1:19">
      <c r="A4916" t="s">
        <v>5041</v>
      </c>
      <c r="B4916">
        <v>20</v>
      </c>
      <c r="C4916" t="s">
        <v>101</v>
      </c>
      <c r="D4916" t="s">
        <v>119</v>
      </c>
      <c r="E4916">
        <v>17</v>
      </c>
      <c r="F4916" t="s">
        <v>103</v>
      </c>
      <c r="G4916" t="s">
        <v>110</v>
      </c>
      <c r="H4916" s="5">
        <v>660</v>
      </c>
      <c r="I4916" s="5">
        <v>11136.58</v>
      </c>
      <c r="J4916" t="s">
        <v>105</v>
      </c>
      <c r="K4916" t="s">
        <v>106</v>
      </c>
      <c r="L4916">
        <v>0</v>
      </c>
      <c r="M4916">
        <v>0</v>
      </c>
      <c r="N4916">
        <v>5</v>
      </c>
      <c r="O4916" s="6">
        <v>0</v>
      </c>
      <c r="P4916" t="s">
        <v>107</v>
      </c>
      <c r="Q4916" t="s">
        <v>107</v>
      </c>
      <c r="R4916">
        <f>IF(F4916="Monthly",2,0)
+IF(E4916&lt;=6,2,0)
+IF(N4916&lt;=2,2,0)
+IF(L4916&gt;=4,2,0)
+IF(M4916&gt;=2,1,0)
+IF(H4916&gt;=_xlfn.PERCENTILE.INC($H$2:$H$10001,0.75),1,0)</f>
        <v>2</v>
      </c>
      <c r="S4916" t="str">
        <f>IF(R4916&gt;=7,"High",IF(R4916&gt;=4,"Medium","Low"))</f>
        <v>Low</v>
      </c>
    </row>
    <row r="4917" spans="1:19">
      <c r="A4917" t="s">
        <v>5042</v>
      </c>
      <c r="B4917">
        <v>33</v>
      </c>
      <c r="C4917" t="s">
        <v>101</v>
      </c>
      <c r="D4917" t="s">
        <v>102</v>
      </c>
      <c r="E4917">
        <v>53</v>
      </c>
      <c r="F4917" t="s">
        <v>121</v>
      </c>
      <c r="G4917" t="s">
        <v>129</v>
      </c>
      <c r="H4917" s="5">
        <v>1034</v>
      </c>
      <c r="I4917" s="5">
        <v>54406.78</v>
      </c>
      <c r="J4917" t="s">
        <v>134</v>
      </c>
      <c r="K4917" t="s">
        <v>106</v>
      </c>
      <c r="L4917">
        <v>0</v>
      </c>
      <c r="M4917">
        <v>0</v>
      </c>
      <c r="N4917">
        <v>5</v>
      </c>
      <c r="O4917" s="6">
        <v>0</v>
      </c>
      <c r="P4917" t="s">
        <v>107</v>
      </c>
      <c r="Q4917" t="s">
        <v>107</v>
      </c>
      <c r="R4917">
        <f>IF(F4917="Monthly",2,0)
+IF(E4917&lt;=6,2,0)
+IF(N4917&lt;=2,2,0)
+IF(L4917&gt;=4,2,0)
+IF(M4917&gt;=2,1,0)
+IF(H4917&gt;=_xlfn.PERCENTILE.INC($H$2:$H$10001,0.75),1,0)</f>
        <v>1</v>
      </c>
      <c r="S4917" t="str">
        <f>IF(R4917&gt;=7,"High",IF(R4917&gt;=4,"Medium","Low"))</f>
        <v>Low</v>
      </c>
    </row>
    <row r="4918" spans="1:19">
      <c r="A4918" t="s">
        <v>5043</v>
      </c>
      <c r="B4918">
        <v>31</v>
      </c>
      <c r="C4918" t="s">
        <v>112</v>
      </c>
      <c r="D4918" t="s">
        <v>119</v>
      </c>
      <c r="E4918">
        <v>40</v>
      </c>
      <c r="F4918" t="s">
        <v>103</v>
      </c>
      <c r="G4918" t="s">
        <v>104</v>
      </c>
      <c r="H4918" s="5">
        <v>430</v>
      </c>
      <c r="I4918" s="5">
        <v>17059.830000000002</v>
      </c>
      <c r="J4918" t="s">
        <v>134</v>
      </c>
      <c r="K4918" t="s">
        <v>106</v>
      </c>
      <c r="L4918">
        <v>1</v>
      </c>
      <c r="M4918">
        <v>0</v>
      </c>
      <c r="N4918">
        <v>5</v>
      </c>
      <c r="O4918" s="6">
        <v>0</v>
      </c>
      <c r="P4918" t="s">
        <v>107</v>
      </c>
      <c r="Q4918" t="s">
        <v>107</v>
      </c>
      <c r="R4918">
        <f>IF(F4918="Monthly",2,0)
+IF(E4918&lt;=6,2,0)
+IF(N4918&lt;=2,2,0)
+IF(L4918&gt;=4,2,0)
+IF(M4918&gt;=2,1,0)
+IF(H4918&gt;=_xlfn.PERCENTILE.INC($H$2:$H$10001,0.75),1,0)</f>
        <v>2</v>
      </c>
      <c r="S4918" t="str">
        <f>IF(R4918&gt;=7,"High",IF(R4918&gt;=4,"Medium","Low"))</f>
        <v>Low</v>
      </c>
    </row>
    <row r="4919" spans="1:19">
      <c r="A4919" t="s">
        <v>5044</v>
      </c>
      <c r="B4919">
        <v>48</v>
      </c>
      <c r="C4919" t="s">
        <v>101</v>
      </c>
      <c r="D4919" t="s">
        <v>128</v>
      </c>
      <c r="E4919">
        <v>35</v>
      </c>
      <c r="F4919" t="s">
        <v>103</v>
      </c>
      <c r="G4919" t="s">
        <v>104</v>
      </c>
      <c r="H4919" s="5">
        <v>410</v>
      </c>
      <c r="I4919" s="5">
        <v>14049.33</v>
      </c>
      <c r="J4919" t="s">
        <v>134</v>
      </c>
      <c r="K4919" t="s">
        <v>107</v>
      </c>
      <c r="L4919">
        <v>0</v>
      </c>
      <c r="M4919">
        <v>0</v>
      </c>
      <c r="N4919">
        <v>5</v>
      </c>
      <c r="O4919" s="6">
        <v>0</v>
      </c>
      <c r="P4919" t="s">
        <v>107</v>
      </c>
      <c r="Q4919" t="s">
        <v>106</v>
      </c>
      <c r="R4919">
        <f>IF(F4919="Monthly",2,0)
+IF(E4919&lt;=6,2,0)
+IF(N4919&lt;=2,2,0)
+IF(L4919&gt;=4,2,0)
+IF(M4919&gt;=2,1,0)
+IF(H4919&gt;=_xlfn.PERCENTILE.INC($H$2:$H$10001,0.75),1,0)</f>
        <v>2</v>
      </c>
      <c r="S4919" t="str">
        <f>IF(R4919&gt;=7,"High",IF(R4919&gt;=4,"Medium","Low"))</f>
        <v>Low</v>
      </c>
    </row>
    <row r="4920" spans="1:19">
      <c r="A4920" t="s">
        <v>5045</v>
      </c>
      <c r="B4920">
        <v>55</v>
      </c>
      <c r="C4920" t="s">
        <v>112</v>
      </c>
      <c r="D4920" t="s">
        <v>159</v>
      </c>
      <c r="E4920">
        <v>21</v>
      </c>
      <c r="F4920" t="s">
        <v>103</v>
      </c>
      <c r="G4920" t="s">
        <v>110</v>
      </c>
      <c r="H4920" s="5">
        <v>776</v>
      </c>
      <c r="I4920" s="5">
        <v>16565.919999999998</v>
      </c>
      <c r="J4920" t="s">
        <v>140</v>
      </c>
      <c r="K4920" t="s">
        <v>106</v>
      </c>
      <c r="L4920">
        <v>4</v>
      </c>
      <c r="M4920">
        <v>2</v>
      </c>
      <c r="N4920">
        <v>3</v>
      </c>
      <c r="O4920" s="6">
        <v>0</v>
      </c>
      <c r="P4920" t="s">
        <v>107</v>
      </c>
      <c r="Q4920" t="s">
        <v>106</v>
      </c>
      <c r="R4920">
        <f>IF(F4920="Monthly",2,0)
+IF(E4920&lt;=6,2,0)
+IF(N4920&lt;=2,2,0)
+IF(L4920&gt;=4,2,0)
+IF(M4920&gt;=2,1,0)
+IF(H4920&gt;=_xlfn.PERCENTILE.INC($H$2:$H$10001,0.75),1,0)</f>
        <v>5</v>
      </c>
      <c r="S4920" t="str">
        <f>IF(R4920&gt;=7,"High",IF(R4920&gt;=4,"Medium","Low"))</f>
        <v>Medium</v>
      </c>
    </row>
    <row r="4921" spans="1:19">
      <c r="A4921" t="s">
        <v>5046</v>
      </c>
      <c r="B4921">
        <v>48</v>
      </c>
      <c r="C4921" t="s">
        <v>112</v>
      </c>
      <c r="D4921" t="s">
        <v>137</v>
      </c>
      <c r="E4921">
        <v>39</v>
      </c>
      <c r="F4921" t="s">
        <v>109</v>
      </c>
      <c r="G4921" t="s">
        <v>104</v>
      </c>
      <c r="H4921" s="5">
        <v>492</v>
      </c>
      <c r="I4921" s="5">
        <v>18875</v>
      </c>
      <c r="J4921" t="s">
        <v>117</v>
      </c>
      <c r="K4921" t="s">
        <v>106</v>
      </c>
      <c r="L4921">
        <v>1</v>
      </c>
      <c r="M4921">
        <v>0</v>
      </c>
      <c r="N4921">
        <v>4</v>
      </c>
      <c r="O4921" s="6">
        <v>0</v>
      </c>
      <c r="P4921" t="s">
        <v>107</v>
      </c>
      <c r="Q4921" t="s">
        <v>107</v>
      </c>
      <c r="R4921">
        <f>IF(F4921="Monthly",2,0)
+IF(E4921&lt;=6,2,0)
+IF(N4921&lt;=2,2,0)
+IF(L4921&gt;=4,2,0)
+IF(M4921&gt;=2,1,0)
+IF(H4921&gt;=_xlfn.PERCENTILE.INC($H$2:$H$10001,0.75),1,0)</f>
        <v>0</v>
      </c>
      <c r="S4921" t="str">
        <f>IF(R4921&gt;=7,"High",IF(R4921&gt;=4,"Medium","Low"))</f>
        <v>Low</v>
      </c>
    </row>
    <row r="4922" spans="1:19">
      <c r="A4922" t="s">
        <v>5047</v>
      </c>
      <c r="B4922">
        <v>34</v>
      </c>
      <c r="C4922" t="s">
        <v>101</v>
      </c>
      <c r="D4922" t="s">
        <v>126</v>
      </c>
      <c r="E4922">
        <v>44</v>
      </c>
      <c r="F4922" t="s">
        <v>103</v>
      </c>
      <c r="G4922" t="s">
        <v>104</v>
      </c>
      <c r="H4922" s="5">
        <v>450</v>
      </c>
      <c r="I4922" s="5">
        <v>20001.79</v>
      </c>
      <c r="J4922" t="s">
        <v>105</v>
      </c>
      <c r="K4922" t="s">
        <v>106</v>
      </c>
      <c r="L4922">
        <v>0</v>
      </c>
      <c r="M4922">
        <v>0</v>
      </c>
      <c r="N4922">
        <v>3</v>
      </c>
      <c r="O4922" s="6">
        <v>0</v>
      </c>
      <c r="P4922" t="s">
        <v>107</v>
      </c>
      <c r="Q4922" t="s">
        <v>107</v>
      </c>
      <c r="R4922">
        <f>IF(F4922="Monthly",2,0)
+IF(E4922&lt;=6,2,0)
+IF(N4922&lt;=2,2,0)
+IF(L4922&gt;=4,2,0)
+IF(M4922&gt;=2,1,0)
+IF(H4922&gt;=_xlfn.PERCENTILE.INC($H$2:$H$10001,0.75),1,0)</f>
        <v>2</v>
      </c>
      <c r="S4922" t="str">
        <f>IF(R4922&gt;=7,"High",IF(R4922&gt;=4,"Medium","Low"))</f>
        <v>Low</v>
      </c>
    </row>
    <row r="4923" spans="1:19">
      <c r="A4923" t="s">
        <v>5048</v>
      </c>
      <c r="B4923">
        <v>18</v>
      </c>
      <c r="C4923" t="s">
        <v>112</v>
      </c>
      <c r="D4923" t="s">
        <v>131</v>
      </c>
      <c r="E4923">
        <v>57</v>
      </c>
      <c r="F4923" t="s">
        <v>109</v>
      </c>
      <c r="G4923" t="s">
        <v>110</v>
      </c>
      <c r="H4923" s="5">
        <v>703</v>
      </c>
      <c r="I4923" s="5">
        <v>38949.9</v>
      </c>
      <c r="J4923" t="s">
        <v>134</v>
      </c>
      <c r="K4923" t="s">
        <v>106</v>
      </c>
      <c r="L4923">
        <v>1</v>
      </c>
      <c r="M4923">
        <v>0</v>
      </c>
      <c r="N4923">
        <v>5</v>
      </c>
      <c r="O4923" s="6">
        <v>0</v>
      </c>
      <c r="P4923" t="s">
        <v>107</v>
      </c>
      <c r="Q4923" t="s">
        <v>107</v>
      </c>
      <c r="R4923">
        <f>IF(F4923="Monthly",2,0)
+IF(E4923&lt;=6,2,0)
+IF(N4923&lt;=2,2,0)
+IF(L4923&gt;=4,2,0)
+IF(M4923&gt;=2,1,0)
+IF(H4923&gt;=_xlfn.PERCENTILE.INC($H$2:$H$10001,0.75),1,0)</f>
        <v>0</v>
      </c>
      <c r="S4923" t="str">
        <f>IF(R4923&gt;=7,"High",IF(R4923&gt;=4,"Medium","Low"))</f>
        <v>Low</v>
      </c>
    </row>
    <row r="4924" spans="1:19">
      <c r="A4924" t="s">
        <v>5049</v>
      </c>
      <c r="B4924">
        <v>30</v>
      </c>
      <c r="C4924" t="s">
        <v>101</v>
      </c>
      <c r="D4924" t="s">
        <v>131</v>
      </c>
      <c r="E4924">
        <v>28</v>
      </c>
      <c r="F4924" t="s">
        <v>103</v>
      </c>
      <c r="G4924" t="s">
        <v>104</v>
      </c>
      <c r="H4924" s="5">
        <v>451</v>
      </c>
      <c r="I4924" s="5">
        <v>12295.13</v>
      </c>
      <c r="J4924" t="s">
        <v>134</v>
      </c>
      <c r="K4924" t="s">
        <v>106</v>
      </c>
      <c r="L4924">
        <v>1</v>
      </c>
      <c r="M4924">
        <v>0</v>
      </c>
      <c r="N4924">
        <v>5</v>
      </c>
      <c r="O4924" s="6">
        <v>0</v>
      </c>
      <c r="P4924" t="s">
        <v>107</v>
      </c>
      <c r="Q4924" t="s">
        <v>107</v>
      </c>
      <c r="R4924">
        <f>IF(F4924="Monthly",2,0)
+IF(E4924&lt;=6,2,0)
+IF(N4924&lt;=2,2,0)
+IF(L4924&gt;=4,2,0)
+IF(M4924&gt;=2,1,0)
+IF(H4924&gt;=_xlfn.PERCENTILE.INC($H$2:$H$10001,0.75),1,0)</f>
        <v>2</v>
      </c>
      <c r="S4924" t="str">
        <f>IF(R4924&gt;=7,"High",IF(R4924&gt;=4,"Medium","Low"))</f>
        <v>Low</v>
      </c>
    </row>
    <row r="4925" spans="1:19">
      <c r="A4925" t="s">
        <v>5050</v>
      </c>
      <c r="B4925">
        <v>42</v>
      </c>
      <c r="C4925" t="s">
        <v>112</v>
      </c>
      <c r="D4925" t="s">
        <v>128</v>
      </c>
      <c r="E4925">
        <v>10</v>
      </c>
      <c r="F4925" t="s">
        <v>109</v>
      </c>
      <c r="G4925" t="s">
        <v>104</v>
      </c>
      <c r="H4925" s="5">
        <v>413</v>
      </c>
      <c r="I4925" s="5">
        <v>3940.47</v>
      </c>
      <c r="J4925" t="s">
        <v>140</v>
      </c>
      <c r="K4925" t="s">
        <v>107</v>
      </c>
      <c r="L4925">
        <v>4</v>
      </c>
      <c r="M4925">
        <v>1</v>
      </c>
      <c r="N4925">
        <v>4</v>
      </c>
      <c r="O4925" s="6">
        <v>5</v>
      </c>
      <c r="P4925" t="s">
        <v>107</v>
      </c>
      <c r="Q4925" t="s">
        <v>107</v>
      </c>
      <c r="R4925">
        <f>IF(F4925="Monthly",2,0)
+IF(E4925&lt;=6,2,0)
+IF(N4925&lt;=2,2,0)
+IF(L4925&gt;=4,2,0)
+IF(M4925&gt;=2,1,0)
+IF(H4925&gt;=_xlfn.PERCENTILE.INC($H$2:$H$10001,0.75),1,0)</f>
        <v>2</v>
      </c>
      <c r="S4925" t="str">
        <f>IF(R4925&gt;=7,"High",IF(R4925&gt;=4,"Medium","Low"))</f>
        <v>Low</v>
      </c>
    </row>
    <row r="4926" spans="1:19">
      <c r="A4926" t="s">
        <v>5051</v>
      </c>
      <c r="B4926">
        <v>22</v>
      </c>
      <c r="C4926" t="s">
        <v>112</v>
      </c>
      <c r="D4926" t="s">
        <v>159</v>
      </c>
      <c r="E4926">
        <v>16</v>
      </c>
      <c r="F4926" t="s">
        <v>103</v>
      </c>
      <c r="G4926" t="s">
        <v>110</v>
      </c>
      <c r="H4926" s="5">
        <v>794</v>
      </c>
      <c r="I4926" s="5">
        <v>12786.1</v>
      </c>
      <c r="J4926" t="s">
        <v>105</v>
      </c>
      <c r="K4926" t="s">
        <v>106</v>
      </c>
      <c r="L4926">
        <v>0</v>
      </c>
      <c r="M4926">
        <v>0</v>
      </c>
      <c r="N4926">
        <v>5</v>
      </c>
      <c r="O4926" s="6">
        <v>0</v>
      </c>
      <c r="P4926" t="s">
        <v>106</v>
      </c>
      <c r="Q4926" t="s">
        <v>107</v>
      </c>
      <c r="R4926">
        <f>IF(F4926="Monthly",2,0)
+IF(E4926&lt;=6,2,0)
+IF(N4926&lt;=2,2,0)
+IF(L4926&gt;=4,2,0)
+IF(M4926&gt;=2,1,0)
+IF(H4926&gt;=_xlfn.PERCENTILE.INC($H$2:$H$10001,0.75),1,0)</f>
        <v>3</v>
      </c>
      <c r="S4926" t="str">
        <f>IF(R4926&gt;=7,"High",IF(R4926&gt;=4,"Medium","Low"))</f>
        <v>Low</v>
      </c>
    </row>
    <row r="4927" spans="1:19">
      <c r="A4927" t="s">
        <v>5052</v>
      </c>
      <c r="B4927">
        <v>37</v>
      </c>
      <c r="C4927" t="s">
        <v>101</v>
      </c>
      <c r="D4927" t="s">
        <v>159</v>
      </c>
      <c r="E4927">
        <v>20</v>
      </c>
      <c r="F4927" t="s">
        <v>109</v>
      </c>
      <c r="G4927" t="s">
        <v>129</v>
      </c>
      <c r="H4927" s="5">
        <v>991</v>
      </c>
      <c r="I4927" s="5">
        <v>19390.39</v>
      </c>
      <c r="J4927" t="s">
        <v>117</v>
      </c>
      <c r="K4927" t="s">
        <v>106</v>
      </c>
      <c r="L4927">
        <v>2</v>
      </c>
      <c r="M4927">
        <v>0</v>
      </c>
      <c r="N4927">
        <v>5</v>
      </c>
      <c r="O4927" s="6">
        <v>0</v>
      </c>
      <c r="P4927" t="s">
        <v>107</v>
      </c>
      <c r="Q4927" t="s">
        <v>106</v>
      </c>
      <c r="R4927">
        <f>IF(F4927="Monthly",2,0)
+IF(E4927&lt;=6,2,0)
+IF(N4927&lt;=2,2,0)
+IF(L4927&gt;=4,2,0)
+IF(M4927&gt;=2,1,0)
+IF(H4927&gt;=_xlfn.PERCENTILE.INC($H$2:$H$10001,0.75),1,0)</f>
        <v>1</v>
      </c>
      <c r="S4927" t="str">
        <f>IF(R4927&gt;=7,"High",IF(R4927&gt;=4,"Medium","Low"))</f>
        <v>Low</v>
      </c>
    </row>
    <row r="4928" spans="1:19">
      <c r="A4928" t="s">
        <v>5053</v>
      </c>
      <c r="B4928">
        <v>34</v>
      </c>
      <c r="C4928" t="s">
        <v>112</v>
      </c>
      <c r="D4928" t="s">
        <v>102</v>
      </c>
      <c r="E4928">
        <v>23</v>
      </c>
      <c r="F4928" t="s">
        <v>109</v>
      </c>
      <c r="G4928" t="s">
        <v>110</v>
      </c>
      <c r="H4928" s="5">
        <v>697</v>
      </c>
      <c r="I4928" s="5">
        <v>15110.46</v>
      </c>
      <c r="J4928" t="s">
        <v>140</v>
      </c>
      <c r="K4928" t="s">
        <v>106</v>
      </c>
      <c r="L4928">
        <v>2</v>
      </c>
      <c r="M4928">
        <v>1</v>
      </c>
      <c r="N4928">
        <v>5</v>
      </c>
      <c r="O4928" s="6">
        <v>5</v>
      </c>
      <c r="P4928" t="s">
        <v>106</v>
      </c>
      <c r="Q4928" t="s">
        <v>107</v>
      </c>
      <c r="R4928">
        <f>IF(F4928="Monthly",2,0)
+IF(E4928&lt;=6,2,0)
+IF(N4928&lt;=2,2,0)
+IF(L4928&gt;=4,2,0)
+IF(M4928&gt;=2,1,0)
+IF(H4928&gt;=_xlfn.PERCENTILE.INC($H$2:$H$10001,0.75),1,0)</f>
        <v>0</v>
      </c>
      <c r="S4928" t="str">
        <f>IF(R4928&gt;=7,"High",IF(R4928&gt;=4,"Medium","Low"))</f>
        <v>Low</v>
      </c>
    </row>
    <row r="4929" spans="1:19">
      <c r="A4929" t="s">
        <v>5054</v>
      </c>
      <c r="B4929">
        <v>34</v>
      </c>
      <c r="C4929" t="s">
        <v>101</v>
      </c>
      <c r="D4929" t="s">
        <v>119</v>
      </c>
      <c r="E4929">
        <v>27</v>
      </c>
      <c r="F4929" t="s">
        <v>109</v>
      </c>
      <c r="G4929" t="s">
        <v>104</v>
      </c>
      <c r="H4929" s="5">
        <v>481</v>
      </c>
      <c r="I4929" s="5">
        <v>12870.95</v>
      </c>
      <c r="J4929" t="s">
        <v>140</v>
      </c>
      <c r="K4929" t="s">
        <v>106</v>
      </c>
      <c r="L4929">
        <v>0</v>
      </c>
      <c r="M4929">
        <v>0</v>
      </c>
      <c r="N4929">
        <v>5</v>
      </c>
      <c r="O4929" s="6">
        <v>0</v>
      </c>
      <c r="P4929" t="s">
        <v>107</v>
      </c>
      <c r="Q4929" t="s">
        <v>107</v>
      </c>
      <c r="R4929">
        <f>IF(F4929="Monthly",2,0)
+IF(E4929&lt;=6,2,0)
+IF(N4929&lt;=2,2,0)
+IF(L4929&gt;=4,2,0)
+IF(M4929&gt;=2,1,0)
+IF(H4929&gt;=_xlfn.PERCENTILE.INC($H$2:$H$10001,0.75),1,0)</f>
        <v>0</v>
      </c>
      <c r="S4929" t="str">
        <f>IF(R4929&gt;=7,"High",IF(R4929&gt;=4,"Medium","Low"))</f>
        <v>Low</v>
      </c>
    </row>
    <row r="4930" spans="1:19">
      <c r="A4930" t="s">
        <v>5055</v>
      </c>
      <c r="B4930">
        <v>43</v>
      </c>
      <c r="C4930" t="s">
        <v>101</v>
      </c>
      <c r="D4930" t="s">
        <v>102</v>
      </c>
      <c r="E4930">
        <v>24</v>
      </c>
      <c r="F4930" t="s">
        <v>103</v>
      </c>
      <c r="G4930" t="s">
        <v>110</v>
      </c>
      <c r="H4930" s="5">
        <v>720</v>
      </c>
      <c r="I4930" s="5">
        <v>17651.330000000002</v>
      </c>
      <c r="J4930" t="s">
        <v>105</v>
      </c>
      <c r="K4930" t="s">
        <v>106</v>
      </c>
      <c r="L4930">
        <v>3</v>
      </c>
      <c r="M4930">
        <v>1</v>
      </c>
      <c r="N4930">
        <v>3</v>
      </c>
      <c r="O4930" s="6">
        <v>0</v>
      </c>
      <c r="P4930" t="s">
        <v>106</v>
      </c>
      <c r="Q4930" t="s">
        <v>106</v>
      </c>
      <c r="R4930">
        <f>IF(F4930="Monthly",2,0)
+IF(E4930&lt;=6,2,0)
+IF(N4930&lt;=2,2,0)
+IF(L4930&gt;=4,2,0)
+IF(M4930&gt;=2,1,0)
+IF(H4930&gt;=_xlfn.PERCENTILE.INC($H$2:$H$10001,0.75),1,0)</f>
        <v>2</v>
      </c>
      <c r="S4930" t="str">
        <f>IF(R4930&gt;=7,"High",IF(R4930&gt;=4,"Medium","Low"))</f>
        <v>Low</v>
      </c>
    </row>
    <row r="4931" spans="1:19">
      <c r="A4931" t="s">
        <v>5056</v>
      </c>
      <c r="B4931">
        <v>18</v>
      </c>
      <c r="C4931" t="s">
        <v>101</v>
      </c>
      <c r="D4931" t="s">
        <v>137</v>
      </c>
      <c r="E4931">
        <v>43</v>
      </c>
      <c r="F4931" t="s">
        <v>103</v>
      </c>
      <c r="G4931" t="s">
        <v>104</v>
      </c>
      <c r="H4931" s="5">
        <v>391</v>
      </c>
      <c r="I4931" s="5">
        <v>16593.05</v>
      </c>
      <c r="J4931" t="s">
        <v>105</v>
      </c>
      <c r="K4931" t="s">
        <v>106</v>
      </c>
      <c r="L4931">
        <v>1</v>
      </c>
      <c r="M4931">
        <v>0</v>
      </c>
      <c r="N4931">
        <v>5</v>
      </c>
      <c r="O4931" s="6">
        <v>0</v>
      </c>
      <c r="P4931" t="s">
        <v>107</v>
      </c>
      <c r="Q4931" t="s">
        <v>106</v>
      </c>
      <c r="R4931">
        <f>IF(F4931="Monthly",2,0)
+IF(E4931&lt;=6,2,0)
+IF(N4931&lt;=2,2,0)
+IF(L4931&gt;=4,2,0)
+IF(M4931&gt;=2,1,0)
+IF(H4931&gt;=_xlfn.PERCENTILE.INC($H$2:$H$10001,0.75),1,0)</f>
        <v>2</v>
      </c>
      <c r="S4931" t="str">
        <f>IF(R4931&gt;=7,"High",IF(R4931&gt;=4,"Medium","Low"))</f>
        <v>Low</v>
      </c>
    </row>
    <row r="4932" spans="1:19">
      <c r="A4932" t="s">
        <v>5057</v>
      </c>
      <c r="B4932">
        <v>33</v>
      </c>
      <c r="C4932" t="s">
        <v>101</v>
      </c>
      <c r="D4932" t="s">
        <v>128</v>
      </c>
      <c r="E4932">
        <v>44</v>
      </c>
      <c r="F4932" t="s">
        <v>103</v>
      </c>
      <c r="G4932" t="s">
        <v>104</v>
      </c>
      <c r="H4932" s="5">
        <v>467</v>
      </c>
      <c r="I4932" s="5">
        <v>20054.28</v>
      </c>
      <c r="J4932" t="s">
        <v>140</v>
      </c>
      <c r="K4932" t="s">
        <v>106</v>
      </c>
      <c r="L4932">
        <v>5</v>
      </c>
      <c r="M4932">
        <v>1</v>
      </c>
      <c r="N4932">
        <v>3</v>
      </c>
      <c r="O4932" s="6">
        <v>0</v>
      </c>
      <c r="P4932" t="s">
        <v>107</v>
      </c>
      <c r="Q4932" t="s">
        <v>107</v>
      </c>
      <c r="R4932">
        <f>IF(F4932="Monthly",2,0)
+IF(E4932&lt;=6,2,0)
+IF(N4932&lt;=2,2,0)
+IF(L4932&gt;=4,2,0)
+IF(M4932&gt;=2,1,0)
+IF(H4932&gt;=_xlfn.PERCENTILE.INC($H$2:$H$10001,0.75),1,0)</f>
        <v>4</v>
      </c>
      <c r="S4932" t="str">
        <f>IF(R4932&gt;=7,"High",IF(R4932&gt;=4,"Medium","Low"))</f>
        <v>Medium</v>
      </c>
    </row>
    <row r="4933" spans="1:19">
      <c r="A4933" t="s">
        <v>5058</v>
      </c>
      <c r="B4933">
        <v>51</v>
      </c>
      <c r="C4933" t="s">
        <v>101</v>
      </c>
      <c r="D4933" t="s">
        <v>102</v>
      </c>
      <c r="E4933">
        <v>33</v>
      </c>
      <c r="F4933" t="s">
        <v>109</v>
      </c>
      <c r="G4933" t="s">
        <v>110</v>
      </c>
      <c r="H4933" s="5">
        <v>788</v>
      </c>
      <c r="I4933" s="5">
        <v>25794.48</v>
      </c>
      <c r="J4933" t="s">
        <v>115</v>
      </c>
      <c r="K4933" t="s">
        <v>106</v>
      </c>
      <c r="L4933">
        <v>2</v>
      </c>
      <c r="M4933">
        <v>0</v>
      </c>
      <c r="N4933">
        <v>4</v>
      </c>
      <c r="O4933" s="6">
        <v>0</v>
      </c>
      <c r="P4933" t="s">
        <v>106</v>
      </c>
      <c r="Q4933" t="s">
        <v>106</v>
      </c>
      <c r="R4933">
        <f>IF(F4933="Monthly",2,0)
+IF(E4933&lt;=6,2,0)
+IF(N4933&lt;=2,2,0)
+IF(L4933&gt;=4,2,0)
+IF(M4933&gt;=2,1,0)
+IF(H4933&gt;=_xlfn.PERCENTILE.INC($H$2:$H$10001,0.75),1,0)</f>
        <v>0</v>
      </c>
      <c r="S4933" t="str">
        <f>IF(R4933&gt;=7,"High",IF(R4933&gt;=4,"Medium","Low"))</f>
        <v>Low</v>
      </c>
    </row>
    <row r="4934" spans="1:19">
      <c r="A4934" t="s">
        <v>5059</v>
      </c>
      <c r="B4934">
        <v>38</v>
      </c>
      <c r="C4934" t="s">
        <v>112</v>
      </c>
      <c r="D4934" t="s">
        <v>133</v>
      </c>
      <c r="E4934">
        <v>34</v>
      </c>
      <c r="F4934" t="s">
        <v>109</v>
      </c>
      <c r="G4934" t="s">
        <v>110</v>
      </c>
      <c r="H4934" s="5">
        <v>656</v>
      </c>
      <c r="I4934" s="5">
        <v>21675.55</v>
      </c>
      <c r="J4934" t="s">
        <v>134</v>
      </c>
      <c r="K4934" t="s">
        <v>106</v>
      </c>
      <c r="L4934">
        <v>3</v>
      </c>
      <c r="M4934">
        <v>1</v>
      </c>
      <c r="N4934">
        <v>5</v>
      </c>
      <c r="O4934" s="6">
        <v>5</v>
      </c>
      <c r="P4934" t="s">
        <v>107</v>
      </c>
      <c r="Q4934" t="s">
        <v>107</v>
      </c>
      <c r="R4934">
        <f>IF(F4934="Monthly",2,0)
+IF(E4934&lt;=6,2,0)
+IF(N4934&lt;=2,2,0)
+IF(L4934&gt;=4,2,0)
+IF(M4934&gt;=2,1,0)
+IF(H4934&gt;=_xlfn.PERCENTILE.INC($H$2:$H$10001,0.75),1,0)</f>
        <v>0</v>
      </c>
      <c r="S4934" t="str">
        <f>IF(R4934&gt;=7,"High",IF(R4934&gt;=4,"Medium","Low"))</f>
        <v>Low</v>
      </c>
    </row>
    <row r="4935" spans="1:19">
      <c r="A4935" t="s">
        <v>5060</v>
      </c>
      <c r="B4935">
        <v>26</v>
      </c>
      <c r="C4935" t="s">
        <v>101</v>
      </c>
      <c r="D4935" t="s">
        <v>137</v>
      </c>
      <c r="E4935">
        <v>52</v>
      </c>
      <c r="F4935" t="s">
        <v>121</v>
      </c>
      <c r="G4935" t="s">
        <v>110</v>
      </c>
      <c r="H4935" s="5">
        <v>733</v>
      </c>
      <c r="I4935" s="5">
        <v>38232.61</v>
      </c>
      <c r="J4935" t="s">
        <v>117</v>
      </c>
      <c r="K4935" t="s">
        <v>106</v>
      </c>
      <c r="L4935">
        <v>0</v>
      </c>
      <c r="M4935">
        <v>0</v>
      </c>
      <c r="N4935">
        <v>4</v>
      </c>
      <c r="O4935" s="6">
        <v>0</v>
      </c>
      <c r="P4935" t="s">
        <v>106</v>
      </c>
      <c r="Q4935" t="s">
        <v>107</v>
      </c>
      <c r="R4935">
        <f>IF(F4935="Monthly",2,0)
+IF(E4935&lt;=6,2,0)
+IF(N4935&lt;=2,2,0)
+IF(L4935&gt;=4,2,0)
+IF(M4935&gt;=2,1,0)
+IF(H4935&gt;=_xlfn.PERCENTILE.INC($H$2:$H$10001,0.75),1,0)</f>
        <v>0</v>
      </c>
      <c r="S4935" t="str">
        <f>IF(R4935&gt;=7,"High",IF(R4935&gt;=4,"Medium","Low"))</f>
        <v>Low</v>
      </c>
    </row>
    <row r="4936" spans="1:19">
      <c r="A4936" t="s">
        <v>5061</v>
      </c>
      <c r="B4936">
        <v>27</v>
      </c>
      <c r="C4936" t="s">
        <v>101</v>
      </c>
      <c r="D4936" t="s">
        <v>102</v>
      </c>
      <c r="E4936">
        <v>24</v>
      </c>
      <c r="F4936" t="s">
        <v>103</v>
      </c>
      <c r="G4936" t="s">
        <v>110</v>
      </c>
      <c r="H4936" s="5">
        <v>661</v>
      </c>
      <c r="I4936" s="5">
        <v>16160.67</v>
      </c>
      <c r="J4936" t="s">
        <v>140</v>
      </c>
      <c r="K4936" t="s">
        <v>106</v>
      </c>
      <c r="L4936">
        <v>0</v>
      </c>
      <c r="M4936">
        <v>0</v>
      </c>
      <c r="N4936">
        <v>5</v>
      </c>
      <c r="O4936" s="6">
        <v>0</v>
      </c>
      <c r="P4936" t="s">
        <v>107</v>
      </c>
      <c r="Q4936" t="s">
        <v>106</v>
      </c>
      <c r="R4936">
        <f>IF(F4936="Monthly",2,0)
+IF(E4936&lt;=6,2,0)
+IF(N4936&lt;=2,2,0)
+IF(L4936&gt;=4,2,0)
+IF(M4936&gt;=2,1,0)
+IF(H4936&gt;=_xlfn.PERCENTILE.INC($H$2:$H$10001,0.75),1,0)</f>
        <v>2</v>
      </c>
      <c r="S4936" t="str">
        <f>IF(R4936&gt;=7,"High",IF(R4936&gt;=4,"Medium","Low"))</f>
        <v>Low</v>
      </c>
    </row>
    <row r="4937" spans="1:19">
      <c r="A4937" t="s">
        <v>5062</v>
      </c>
      <c r="B4937">
        <v>33</v>
      </c>
      <c r="C4937" t="s">
        <v>112</v>
      </c>
      <c r="D4937" t="s">
        <v>159</v>
      </c>
      <c r="E4937">
        <v>42</v>
      </c>
      <c r="F4937" t="s">
        <v>103</v>
      </c>
      <c r="G4937" t="s">
        <v>110</v>
      </c>
      <c r="H4937" s="5">
        <v>733</v>
      </c>
      <c r="I4937" s="5">
        <v>30034.880000000001</v>
      </c>
      <c r="J4937" t="s">
        <v>134</v>
      </c>
      <c r="K4937" t="s">
        <v>106</v>
      </c>
      <c r="L4937">
        <v>1</v>
      </c>
      <c r="M4937">
        <v>0</v>
      </c>
      <c r="N4937">
        <v>5</v>
      </c>
      <c r="O4937" s="6">
        <v>0</v>
      </c>
      <c r="P4937" t="s">
        <v>107</v>
      </c>
      <c r="Q4937" t="s">
        <v>107</v>
      </c>
      <c r="R4937">
        <f>IF(F4937="Monthly",2,0)
+IF(E4937&lt;=6,2,0)
+IF(N4937&lt;=2,2,0)
+IF(L4937&gt;=4,2,0)
+IF(M4937&gt;=2,1,0)
+IF(H4937&gt;=_xlfn.PERCENTILE.INC($H$2:$H$10001,0.75),1,0)</f>
        <v>2</v>
      </c>
      <c r="S4937" t="str">
        <f>IF(R4937&gt;=7,"High",IF(R4937&gt;=4,"Medium","Low"))</f>
        <v>Low</v>
      </c>
    </row>
    <row r="4938" spans="1:19">
      <c r="A4938" t="s">
        <v>5063</v>
      </c>
      <c r="B4938">
        <v>59</v>
      </c>
      <c r="C4938" t="s">
        <v>101</v>
      </c>
      <c r="D4938" t="s">
        <v>126</v>
      </c>
      <c r="E4938">
        <v>31</v>
      </c>
      <c r="F4938" t="s">
        <v>109</v>
      </c>
      <c r="G4938" t="s">
        <v>129</v>
      </c>
      <c r="H4938" s="5">
        <v>1072</v>
      </c>
      <c r="I4938" s="5">
        <v>32674.29</v>
      </c>
      <c r="J4938" t="s">
        <v>105</v>
      </c>
      <c r="K4938" t="s">
        <v>106</v>
      </c>
      <c r="L4938">
        <v>0</v>
      </c>
      <c r="M4938">
        <v>0</v>
      </c>
      <c r="N4938">
        <v>5</v>
      </c>
      <c r="O4938" s="6">
        <v>0</v>
      </c>
      <c r="P4938" t="s">
        <v>106</v>
      </c>
      <c r="Q4938" t="s">
        <v>107</v>
      </c>
      <c r="R4938">
        <f>IF(F4938="Monthly",2,0)
+IF(E4938&lt;=6,2,0)
+IF(N4938&lt;=2,2,0)
+IF(L4938&gt;=4,2,0)
+IF(M4938&gt;=2,1,0)
+IF(H4938&gt;=_xlfn.PERCENTILE.INC($H$2:$H$10001,0.75),1,0)</f>
        <v>1</v>
      </c>
      <c r="S4938" t="str">
        <f>IF(R4938&gt;=7,"High",IF(R4938&gt;=4,"Medium","Low"))</f>
        <v>Low</v>
      </c>
    </row>
    <row r="4939" spans="1:19">
      <c r="A4939" t="s">
        <v>5064</v>
      </c>
      <c r="B4939">
        <v>37</v>
      </c>
      <c r="C4939" t="s">
        <v>112</v>
      </c>
      <c r="D4939" t="s">
        <v>133</v>
      </c>
      <c r="E4939">
        <v>30</v>
      </c>
      <c r="F4939" t="s">
        <v>109</v>
      </c>
      <c r="G4939" t="s">
        <v>129</v>
      </c>
      <c r="H4939" s="5">
        <v>1081</v>
      </c>
      <c r="I4939" s="5">
        <v>32456.28</v>
      </c>
      <c r="J4939" t="s">
        <v>140</v>
      </c>
      <c r="K4939" t="s">
        <v>106</v>
      </c>
      <c r="L4939">
        <v>3</v>
      </c>
      <c r="M4939">
        <v>0</v>
      </c>
      <c r="N4939">
        <v>5</v>
      </c>
      <c r="O4939" s="6">
        <v>0</v>
      </c>
      <c r="P4939" t="s">
        <v>107</v>
      </c>
      <c r="Q4939" t="s">
        <v>107</v>
      </c>
      <c r="R4939">
        <f>IF(F4939="Monthly",2,0)
+IF(E4939&lt;=6,2,0)
+IF(N4939&lt;=2,2,0)
+IF(L4939&gt;=4,2,0)
+IF(M4939&gt;=2,1,0)
+IF(H4939&gt;=_xlfn.PERCENTILE.INC($H$2:$H$10001,0.75),1,0)</f>
        <v>1</v>
      </c>
      <c r="S4939" t="str">
        <f>IF(R4939&gt;=7,"High",IF(R4939&gt;=4,"Medium","Low"))</f>
        <v>Low</v>
      </c>
    </row>
    <row r="4940" spans="1:19">
      <c r="A4940" t="s">
        <v>5065</v>
      </c>
      <c r="B4940">
        <v>25</v>
      </c>
      <c r="C4940" t="s">
        <v>101</v>
      </c>
      <c r="D4940" t="s">
        <v>123</v>
      </c>
      <c r="E4940">
        <v>21</v>
      </c>
      <c r="F4940" t="s">
        <v>109</v>
      </c>
      <c r="G4940" t="s">
        <v>104</v>
      </c>
      <c r="H4940" s="5">
        <v>501</v>
      </c>
      <c r="I4940" s="5">
        <v>10456.64</v>
      </c>
      <c r="J4940" t="s">
        <v>117</v>
      </c>
      <c r="K4940" t="s">
        <v>106</v>
      </c>
      <c r="L4940">
        <v>2</v>
      </c>
      <c r="M4940">
        <v>1</v>
      </c>
      <c r="N4940">
        <v>5</v>
      </c>
      <c r="O4940" s="6">
        <v>0</v>
      </c>
      <c r="P4940" t="s">
        <v>107</v>
      </c>
      <c r="Q4940" t="s">
        <v>107</v>
      </c>
      <c r="R4940">
        <f>IF(F4940="Monthly",2,0)
+IF(E4940&lt;=6,2,0)
+IF(N4940&lt;=2,2,0)
+IF(L4940&gt;=4,2,0)
+IF(M4940&gt;=2,1,0)
+IF(H4940&gt;=_xlfn.PERCENTILE.INC($H$2:$H$10001,0.75),1,0)</f>
        <v>0</v>
      </c>
      <c r="S4940" t="str">
        <f>IF(R4940&gt;=7,"High",IF(R4940&gt;=4,"Medium","Low"))</f>
        <v>Low</v>
      </c>
    </row>
    <row r="4941" spans="1:19">
      <c r="A4941" t="s">
        <v>5066</v>
      </c>
      <c r="B4941">
        <v>39</v>
      </c>
      <c r="C4941" t="s">
        <v>112</v>
      </c>
      <c r="D4941" t="s">
        <v>159</v>
      </c>
      <c r="E4941">
        <v>38</v>
      </c>
      <c r="F4941" t="s">
        <v>103</v>
      </c>
      <c r="G4941" t="s">
        <v>110</v>
      </c>
      <c r="H4941" s="5">
        <v>705</v>
      </c>
      <c r="I4941" s="5">
        <v>26909.58</v>
      </c>
      <c r="J4941" t="s">
        <v>140</v>
      </c>
      <c r="K4941" t="s">
        <v>106</v>
      </c>
      <c r="L4941">
        <v>1</v>
      </c>
      <c r="M4941">
        <v>0</v>
      </c>
      <c r="N4941">
        <v>5</v>
      </c>
      <c r="O4941" s="6">
        <v>0</v>
      </c>
      <c r="P4941" t="s">
        <v>107</v>
      </c>
      <c r="Q4941" t="s">
        <v>106</v>
      </c>
      <c r="R4941">
        <f>IF(F4941="Monthly",2,0)
+IF(E4941&lt;=6,2,0)
+IF(N4941&lt;=2,2,0)
+IF(L4941&gt;=4,2,0)
+IF(M4941&gt;=2,1,0)
+IF(H4941&gt;=_xlfn.PERCENTILE.INC($H$2:$H$10001,0.75),1,0)</f>
        <v>2</v>
      </c>
      <c r="S4941" t="str">
        <f>IF(R4941&gt;=7,"High",IF(R4941&gt;=4,"Medium","Low"))</f>
        <v>Low</v>
      </c>
    </row>
    <row r="4942" spans="1:19">
      <c r="A4942" t="s">
        <v>5067</v>
      </c>
      <c r="B4942">
        <v>41</v>
      </c>
      <c r="C4942" t="s">
        <v>101</v>
      </c>
      <c r="D4942" t="s">
        <v>126</v>
      </c>
      <c r="E4942">
        <v>9</v>
      </c>
      <c r="F4942" t="s">
        <v>103</v>
      </c>
      <c r="G4942" t="s">
        <v>104</v>
      </c>
      <c r="H4942" s="5">
        <v>415</v>
      </c>
      <c r="I4942" s="5">
        <v>3633.09</v>
      </c>
      <c r="J4942" t="s">
        <v>134</v>
      </c>
      <c r="K4942" t="s">
        <v>106</v>
      </c>
      <c r="L4942">
        <v>0</v>
      </c>
      <c r="M4942">
        <v>0</v>
      </c>
      <c r="N4942">
        <v>4</v>
      </c>
      <c r="O4942" s="6">
        <v>0</v>
      </c>
      <c r="P4942" t="s">
        <v>106</v>
      </c>
      <c r="Q4942" t="s">
        <v>106</v>
      </c>
      <c r="R4942">
        <f>IF(F4942="Monthly",2,0)
+IF(E4942&lt;=6,2,0)
+IF(N4942&lt;=2,2,0)
+IF(L4942&gt;=4,2,0)
+IF(M4942&gt;=2,1,0)
+IF(H4942&gt;=_xlfn.PERCENTILE.INC($H$2:$H$10001,0.75),1,0)</f>
        <v>2</v>
      </c>
      <c r="S4942" t="str">
        <f>IF(R4942&gt;=7,"High",IF(R4942&gt;=4,"Medium","Low"))</f>
        <v>Low</v>
      </c>
    </row>
    <row r="4943" spans="1:19">
      <c r="A4943" t="s">
        <v>5068</v>
      </c>
      <c r="B4943">
        <v>54</v>
      </c>
      <c r="C4943" t="s">
        <v>101</v>
      </c>
      <c r="D4943" t="s">
        <v>126</v>
      </c>
      <c r="E4943">
        <v>20</v>
      </c>
      <c r="F4943" t="s">
        <v>109</v>
      </c>
      <c r="G4943" t="s">
        <v>104</v>
      </c>
      <c r="H4943" s="5">
        <v>477</v>
      </c>
      <c r="I4943" s="5">
        <v>9427.3799999999992</v>
      </c>
      <c r="J4943" t="s">
        <v>105</v>
      </c>
      <c r="K4943" t="s">
        <v>107</v>
      </c>
      <c r="L4943">
        <v>0</v>
      </c>
      <c r="M4943">
        <v>0</v>
      </c>
      <c r="N4943">
        <v>5</v>
      </c>
      <c r="O4943" s="6">
        <v>0</v>
      </c>
      <c r="P4943" t="s">
        <v>107</v>
      </c>
      <c r="Q4943" t="s">
        <v>107</v>
      </c>
      <c r="R4943">
        <f>IF(F4943="Monthly",2,0)
+IF(E4943&lt;=6,2,0)
+IF(N4943&lt;=2,2,0)
+IF(L4943&gt;=4,2,0)
+IF(M4943&gt;=2,1,0)
+IF(H4943&gt;=_xlfn.PERCENTILE.INC($H$2:$H$10001,0.75),1,0)</f>
        <v>0</v>
      </c>
      <c r="S4943" t="str">
        <f>IF(R4943&gt;=7,"High",IF(R4943&gt;=4,"Medium","Low"))</f>
        <v>Low</v>
      </c>
    </row>
    <row r="4944" spans="1:19">
      <c r="A4944" t="s">
        <v>5069</v>
      </c>
      <c r="B4944">
        <v>41</v>
      </c>
      <c r="C4944" t="s">
        <v>112</v>
      </c>
      <c r="D4944" t="s">
        <v>126</v>
      </c>
      <c r="E4944">
        <v>37</v>
      </c>
      <c r="F4944" t="s">
        <v>103</v>
      </c>
      <c r="G4944" t="s">
        <v>129</v>
      </c>
      <c r="H4944" s="5">
        <v>974</v>
      </c>
      <c r="I4944" s="5">
        <v>35083.199999999997</v>
      </c>
      <c r="J4944" t="s">
        <v>105</v>
      </c>
      <c r="K4944" t="s">
        <v>106</v>
      </c>
      <c r="L4944">
        <v>0</v>
      </c>
      <c r="M4944">
        <v>0</v>
      </c>
      <c r="N4944">
        <v>5</v>
      </c>
      <c r="O4944" s="6">
        <v>0</v>
      </c>
      <c r="P4944" t="s">
        <v>106</v>
      </c>
      <c r="Q4944" t="s">
        <v>107</v>
      </c>
      <c r="R4944">
        <f>IF(F4944="Monthly",2,0)
+IF(E4944&lt;=6,2,0)
+IF(N4944&lt;=2,2,0)
+IF(L4944&gt;=4,2,0)
+IF(M4944&gt;=2,1,0)
+IF(H4944&gt;=_xlfn.PERCENTILE.INC($H$2:$H$10001,0.75),1,0)</f>
        <v>3</v>
      </c>
      <c r="S4944" t="str">
        <f>IF(R4944&gt;=7,"High",IF(R4944&gt;=4,"Medium","Low"))</f>
        <v>Low</v>
      </c>
    </row>
    <row r="4945" spans="1:19">
      <c r="A4945" t="s">
        <v>5070</v>
      </c>
      <c r="B4945">
        <v>29</v>
      </c>
      <c r="C4945" t="s">
        <v>101</v>
      </c>
      <c r="D4945" t="s">
        <v>126</v>
      </c>
      <c r="E4945">
        <v>21</v>
      </c>
      <c r="F4945" t="s">
        <v>103</v>
      </c>
      <c r="G4945" t="s">
        <v>110</v>
      </c>
      <c r="H4945" s="5">
        <v>762</v>
      </c>
      <c r="I4945" s="5">
        <v>16033.1</v>
      </c>
      <c r="J4945" t="s">
        <v>105</v>
      </c>
      <c r="K4945" t="s">
        <v>106</v>
      </c>
      <c r="L4945">
        <v>0</v>
      </c>
      <c r="M4945">
        <v>0</v>
      </c>
      <c r="N4945">
        <v>5</v>
      </c>
      <c r="O4945" s="6">
        <v>0</v>
      </c>
      <c r="P4945" t="s">
        <v>107</v>
      </c>
      <c r="Q4945" t="s">
        <v>107</v>
      </c>
      <c r="R4945">
        <f>IF(F4945="Monthly",2,0)
+IF(E4945&lt;=6,2,0)
+IF(N4945&lt;=2,2,0)
+IF(L4945&gt;=4,2,0)
+IF(M4945&gt;=2,1,0)
+IF(H4945&gt;=_xlfn.PERCENTILE.INC($H$2:$H$10001,0.75),1,0)</f>
        <v>2</v>
      </c>
      <c r="S4945" t="str">
        <f>IF(R4945&gt;=7,"High",IF(R4945&gt;=4,"Medium","Low"))</f>
        <v>Low</v>
      </c>
    </row>
    <row r="4946" spans="1:19">
      <c r="A4946" t="s">
        <v>5071</v>
      </c>
      <c r="B4946">
        <v>25</v>
      </c>
      <c r="C4946" t="s">
        <v>101</v>
      </c>
      <c r="D4946" t="s">
        <v>119</v>
      </c>
      <c r="E4946">
        <v>47</v>
      </c>
      <c r="F4946" t="s">
        <v>109</v>
      </c>
      <c r="G4946" t="s">
        <v>129</v>
      </c>
      <c r="H4946" s="5">
        <v>1068</v>
      </c>
      <c r="I4946" s="5">
        <v>49590.69</v>
      </c>
      <c r="J4946" t="s">
        <v>134</v>
      </c>
      <c r="K4946" t="s">
        <v>106</v>
      </c>
      <c r="L4946">
        <v>0</v>
      </c>
      <c r="M4946">
        <v>0</v>
      </c>
      <c r="N4946">
        <v>5</v>
      </c>
      <c r="O4946" s="6">
        <v>0</v>
      </c>
      <c r="P4946" t="s">
        <v>107</v>
      </c>
      <c r="Q4946" t="s">
        <v>107</v>
      </c>
      <c r="R4946">
        <f>IF(F4946="Monthly",2,0)
+IF(E4946&lt;=6,2,0)
+IF(N4946&lt;=2,2,0)
+IF(L4946&gt;=4,2,0)
+IF(M4946&gt;=2,1,0)
+IF(H4946&gt;=_xlfn.PERCENTILE.INC($H$2:$H$10001,0.75),1,0)</f>
        <v>1</v>
      </c>
      <c r="S4946" t="str">
        <f>IF(R4946&gt;=7,"High",IF(R4946&gt;=4,"Medium","Low"))</f>
        <v>Low</v>
      </c>
    </row>
    <row r="4947" spans="1:19">
      <c r="A4947" t="s">
        <v>5072</v>
      </c>
      <c r="B4947">
        <v>40</v>
      </c>
      <c r="C4947" t="s">
        <v>101</v>
      </c>
      <c r="D4947" t="s">
        <v>133</v>
      </c>
      <c r="E4947">
        <v>21</v>
      </c>
      <c r="F4947" t="s">
        <v>109</v>
      </c>
      <c r="G4947" t="s">
        <v>110</v>
      </c>
      <c r="H4947" s="5">
        <v>768</v>
      </c>
      <c r="I4947" s="5">
        <v>16565.45</v>
      </c>
      <c r="J4947" t="s">
        <v>115</v>
      </c>
      <c r="K4947" t="s">
        <v>106</v>
      </c>
      <c r="L4947">
        <v>3</v>
      </c>
      <c r="M4947">
        <v>1</v>
      </c>
      <c r="N4947">
        <v>4</v>
      </c>
      <c r="O4947" s="6">
        <v>0</v>
      </c>
      <c r="P4947" t="s">
        <v>107</v>
      </c>
      <c r="Q4947" t="s">
        <v>107</v>
      </c>
      <c r="R4947">
        <f>IF(F4947="Monthly",2,0)
+IF(E4947&lt;=6,2,0)
+IF(N4947&lt;=2,2,0)
+IF(L4947&gt;=4,2,0)
+IF(M4947&gt;=2,1,0)
+IF(H4947&gt;=_xlfn.PERCENTILE.INC($H$2:$H$10001,0.75),1,0)</f>
        <v>0</v>
      </c>
      <c r="S4947" t="str">
        <f>IF(R4947&gt;=7,"High",IF(R4947&gt;=4,"Medium","Low"))</f>
        <v>Low</v>
      </c>
    </row>
    <row r="4948" spans="1:19">
      <c r="A4948" t="s">
        <v>5073</v>
      </c>
      <c r="B4948">
        <v>32</v>
      </c>
      <c r="C4948" t="s">
        <v>112</v>
      </c>
      <c r="D4948" t="s">
        <v>131</v>
      </c>
      <c r="E4948">
        <v>31</v>
      </c>
      <c r="F4948" t="s">
        <v>103</v>
      </c>
      <c r="G4948" t="s">
        <v>104</v>
      </c>
      <c r="H4948" s="5">
        <v>433</v>
      </c>
      <c r="I4948" s="5">
        <v>13285.2</v>
      </c>
      <c r="J4948" t="s">
        <v>117</v>
      </c>
      <c r="K4948" t="s">
        <v>106</v>
      </c>
      <c r="L4948">
        <v>0</v>
      </c>
      <c r="M4948">
        <v>0</v>
      </c>
      <c r="N4948">
        <v>5</v>
      </c>
      <c r="O4948" s="6">
        <v>0</v>
      </c>
      <c r="P4948" t="s">
        <v>107</v>
      </c>
      <c r="Q4948" t="s">
        <v>106</v>
      </c>
      <c r="R4948">
        <f>IF(F4948="Monthly",2,0)
+IF(E4948&lt;=6,2,0)
+IF(N4948&lt;=2,2,0)
+IF(L4948&gt;=4,2,0)
+IF(M4948&gt;=2,1,0)
+IF(H4948&gt;=_xlfn.PERCENTILE.INC($H$2:$H$10001,0.75),1,0)</f>
        <v>2</v>
      </c>
      <c r="S4948" t="str">
        <f>IF(R4948&gt;=7,"High",IF(R4948&gt;=4,"Medium","Low"))</f>
        <v>Low</v>
      </c>
    </row>
    <row r="4949" spans="1:19">
      <c r="A4949" t="s">
        <v>5074</v>
      </c>
      <c r="B4949">
        <v>40</v>
      </c>
      <c r="C4949" t="s">
        <v>101</v>
      </c>
      <c r="D4949" t="s">
        <v>102</v>
      </c>
      <c r="E4949">
        <v>27</v>
      </c>
      <c r="F4949" t="s">
        <v>103</v>
      </c>
      <c r="G4949" t="s">
        <v>104</v>
      </c>
      <c r="H4949" s="5">
        <v>466</v>
      </c>
      <c r="I4949" s="5">
        <v>12621.43</v>
      </c>
      <c r="J4949" t="s">
        <v>105</v>
      </c>
      <c r="K4949" t="s">
        <v>107</v>
      </c>
      <c r="L4949">
        <v>6</v>
      </c>
      <c r="M4949">
        <v>3</v>
      </c>
      <c r="N4949">
        <v>1</v>
      </c>
      <c r="O4949" s="6">
        <v>0</v>
      </c>
      <c r="P4949" t="s">
        <v>107</v>
      </c>
      <c r="Q4949" t="s">
        <v>106</v>
      </c>
      <c r="R4949">
        <f>IF(F4949="Monthly",2,0)
+IF(E4949&lt;=6,2,0)
+IF(N4949&lt;=2,2,0)
+IF(L4949&gt;=4,2,0)
+IF(M4949&gt;=2,1,0)
+IF(H4949&gt;=_xlfn.PERCENTILE.INC($H$2:$H$10001,0.75),1,0)</f>
        <v>7</v>
      </c>
      <c r="S4949" t="str">
        <f>IF(R4949&gt;=7,"High",IF(R4949&gt;=4,"Medium","Low"))</f>
        <v>High</v>
      </c>
    </row>
    <row r="4950" spans="1:19">
      <c r="A4950" t="s">
        <v>5075</v>
      </c>
      <c r="B4950">
        <v>18</v>
      </c>
      <c r="C4950" t="s">
        <v>101</v>
      </c>
      <c r="D4950" t="s">
        <v>137</v>
      </c>
      <c r="E4950">
        <v>14</v>
      </c>
      <c r="F4950" t="s">
        <v>103</v>
      </c>
      <c r="G4950" t="s">
        <v>110</v>
      </c>
      <c r="H4950" s="5">
        <v>652</v>
      </c>
      <c r="I4950" s="5">
        <v>9108.1200000000008</v>
      </c>
      <c r="J4950" t="s">
        <v>134</v>
      </c>
      <c r="K4950" t="s">
        <v>106</v>
      </c>
      <c r="L4950">
        <v>1</v>
      </c>
      <c r="M4950">
        <v>0</v>
      </c>
      <c r="N4950">
        <v>5</v>
      </c>
      <c r="O4950" s="6">
        <v>0</v>
      </c>
      <c r="P4950" t="s">
        <v>107</v>
      </c>
      <c r="Q4950" t="s">
        <v>107</v>
      </c>
      <c r="R4950">
        <f>IF(F4950="Monthly",2,0)
+IF(E4950&lt;=6,2,0)
+IF(N4950&lt;=2,2,0)
+IF(L4950&gt;=4,2,0)
+IF(M4950&gt;=2,1,0)
+IF(H4950&gt;=_xlfn.PERCENTILE.INC($H$2:$H$10001,0.75),1,0)</f>
        <v>2</v>
      </c>
      <c r="S4950" t="str">
        <f>IF(R4950&gt;=7,"High",IF(R4950&gt;=4,"Medium","Low"))</f>
        <v>Low</v>
      </c>
    </row>
    <row r="4951" spans="1:19">
      <c r="A4951" t="s">
        <v>5076</v>
      </c>
      <c r="B4951">
        <v>28</v>
      </c>
      <c r="C4951" t="s">
        <v>112</v>
      </c>
      <c r="D4951" t="s">
        <v>133</v>
      </c>
      <c r="E4951">
        <v>52</v>
      </c>
      <c r="F4951" t="s">
        <v>109</v>
      </c>
      <c r="G4951" t="s">
        <v>110</v>
      </c>
      <c r="H4951" s="5">
        <v>687</v>
      </c>
      <c r="I4951" s="5">
        <v>36443.24</v>
      </c>
      <c r="J4951" t="s">
        <v>105</v>
      </c>
      <c r="K4951" t="s">
        <v>106</v>
      </c>
      <c r="L4951">
        <v>1</v>
      </c>
      <c r="M4951">
        <v>0</v>
      </c>
      <c r="N4951">
        <v>5</v>
      </c>
      <c r="O4951" s="6">
        <v>0</v>
      </c>
      <c r="P4951" t="s">
        <v>107</v>
      </c>
      <c r="Q4951" t="s">
        <v>107</v>
      </c>
      <c r="R4951">
        <f>IF(F4951="Monthly",2,0)
+IF(E4951&lt;=6,2,0)
+IF(N4951&lt;=2,2,0)
+IF(L4951&gt;=4,2,0)
+IF(M4951&gt;=2,1,0)
+IF(H4951&gt;=_xlfn.PERCENTILE.INC($H$2:$H$10001,0.75),1,0)</f>
        <v>0</v>
      </c>
      <c r="S4951" t="str">
        <f>IF(R4951&gt;=7,"High",IF(R4951&gt;=4,"Medium","Low"))</f>
        <v>Low</v>
      </c>
    </row>
    <row r="4952" spans="1:19">
      <c r="A4952" t="s">
        <v>5077</v>
      </c>
      <c r="B4952">
        <v>35</v>
      </c>
      <c r="C4952" t="s">
        <v>112</v>
      </c>
      <c r="D4952" t="s">
        <v>131</v>
      </c>
      <c r="E4952">
        <v>32</v>
      </c>
      <c r="F4952" t="s">
        <v>103</v>
      </c>
      <c r="G4952" t="s">
        <v>104</v>
      </c>
      <c r="H4952" s="5">
        <v>512</v>
      </c>
      <c r="I4952" s="5">
        <v>16309.08</v>
      </c>
      <c r="J4952" t="s">
        <v>105</v>
      </c>
      <c r="K4952" t="s">
        <v>106</v>
      </c>
      <c r="L4952">
        <v>1</v>
      </c>
      <c r="M4952">
        <v>0</v>
      </c>
      <c r="N4952">
        <v>4</v>
      </c>
      <c r="O4952" s="6">
        <v>0</v>
      </c>
      <c r="P4952" t="s">
        <v>106</v>
      </c>
      <c r="Q4952" t="s">
        <v>106</v>
      </c>
      <c r="R4952">
        <f>IF(F4952="Monthly",2,0)
+IF(E4952&lt;=6,2,0)
+IF(N4952&lt;=2,2,0)
+IF(L4952&gt;=4,2,0)
+IF(M4952&gt;=2,1,0)
+IF(H4952&gt;=_xlfn.PERCENTILE.INC($H$2:$H$10001,0.75),1,0)</f>
        <v>2</v>
      </c>
      <c r="S4952" t="str">
        <f>IF(R4952&gt;=7,"High",IF(R4952&gt;=4,"Medium","Low"))</f>
        <v>Low</v>
      </c>
    </row>
    <row r="4953" spans="1:19">
      <c r="A4953" t="s">
        <v>5078</v>
      </c>
      <c r="B4953">
        <v>54</v>
      </c>
      <c r="C4953" t="s">
        <v>101</v>
      </c>
      <c r="D4953" t="s">
        <v>102</v>
      </c>
      <c r="E4953">
        <v>32</v>
      </c>
      <c r="F4953" t="s">
        <v>109</v>
      </c>
      <c r="G4953" t="s">
        <v>110</v>
      </c>
      <c r="H4953" s="5">
        <v>755</v>
      </c>
      <c r="I4953" s="5">
        <v>24190.57</v>
      </c>
      <c r="J4953" t="s">
        <v>115</v>
      </c>
      <c r="K4953" t="s">
        <v>106</v>
      </c>
      <c r="L4953">
        <v>1</v>
      </c>
      <c r="M4953">
        <v>0</v>
      </c>
      <c r="N4953">
        <v>5</v>
      </c>
      <c r="O4953" s="6">
        <v>0</v>
      </c>
      <c r="P4953" t="s">
        <v>107</v>
      </c>
      <c r="Q4953" t="s">
        <v>106</v>
      </c>
      <c r="R4953">
        <f>IF(F4953="Monthly",2,0)
+IF(E4953&lt;=6,2,0)
+IF(N4953&lt;=2,2,0)
+IF(L4953&gt;=4,2,0)
+IF(M4953&gt;=2,1,0)
+IF(H4953&gt;=_xlfn.PERCENTILE.INC($H$2:$H$10001,0.75),1,0)</f>
        <v>0</v>
      </c>
      <c r="S4953" t="str">
        <f>IF(R4953&gt;=7,"High",IF(R4953&gt;=4,"Medium","Low"))</f>
        <v>Low</v>
      </c>
    </row>
    <row r="4954" spans="1:19">
      <c r="A4954" t="s">
        <v>5079</v>
      </c>
      <c r="B4954">
        <v>18</v>
      </c>
      <c r="C4954" t="s">
        <v>112</v>
      </c>
      <c r="D4954" t="s">
        <v>113</v>
      </c>
      <c r="E4954">
        <v>7</v>
      </c>
      <c r="F4954" t="s">
        <v>103</v>
      </c>
      <c r="G4954" t="s">
        <v>129</v>
      </c>
      <c r="H4954" s="5">
        <v>1061</v>
      </c>
      <c r="I4954" s="5">
        <v>7511.9</v>
      </c>
      <c r="J4954" t="s">
        <v>134</v>
      </c>
      <c r="K4954" t="s">
        <v>106</v>
      </c>
      <c r="L4954">
        <v>3</v>
      </c>
      <c r="M4954">
        <v>0</v>
      </c>
      <c r="N4954">
        <v>5</v>
      </c>
      <c r="O4954" s="6">
        <v>0</v>
      </c>
      <c r="P4954" t="s">
        <v>107</v>
      </c>
      <c r="Q4954" t="s">
        <v>107</v>
      </c>
      <c r="R4954">
        <f>IF(F4954="Monthly",2,0)
+IF(E4954&lt;=6,2,0)
+IF(N4954&lt;=2,2,0)
+IF(L4954&gt;=4,2,0)
+IF(M4954&gt;=2,1,0)
+IF(H4954&gt;=_xlfn.PERCENTILE.INC($H$2:$H$10001,0.75),1,0)</f>
        <v>3</v>
      </c>
      <c r="S4954" t="str">
        <f>IF(R4954&gt;=7,"High",IF(R4954&gt;=4,"Medium","Low"))</f>
        <v>Low</v>
      </c>
    </row>
    <row r="4955" spans="1:19">
      <c r="A4955" t="s">
        <v>5080</v>
      </c>
      <c r="B4955">
        <v>28</v>
      </c>
      <c r="C4955" t="s">
        <v>101</v>
      </c>
      <c r="D4955" t="s">
        <v>133</v>
      </c>
      <c r="E4955">
        <v>23</v>
      </c>
      <c r="F4955" t="s">
        <v>103</v>
      </c>
      <c r="G4955" t="s">
        <v>110</v>
      </c>
      <c r="H4955" s="5">
        <v>739</v>
      </c>
      <c r="I4955" s="5">
        <v>17441.939999999999</v>
      </c>
      <c r="J4955" t="s">
        <v>134</v>
      </c>
      <c r="K4955" t="s">
        <v>106</v>
      </c>
      <c r="L4955">
        <v>1</v>
      </c>
      <c r="M4955">
        <v>0</v>
      </c>
      <c r="N4955">
        <v>5</v>
      </c>
      <c r="O4955" s="6">
        <v>0</v>
      </c>
      <c r="P4955" t="s">
        <v>106</v>
      </c>
      <c r="Q4955" t="s">
        <v>106</v>
      </c>
      <c r="R4955">
        <f>IF(F4955="Monthly",2,0)
+IF(E4955&lt;=6,2,0)
+IF(N4955&lt;=2,2,0)
+IF(L4955&gt;=4,2,0)
+IF(M4955&gt;=2,1,0)
+IF(H4955&gt;=_xlfn.PERCENTILE.INC($H$2:$H$10001,0.75),1,0)</f>
        <v>2</v>
      </c>
      <c r="S4955" t="str">
        <f>IF(R4955&gt;=7,"High",IF(R4955&gt;=4,"Medium","Low"))</f>
        <v>Low</v>
      </c>
    </row>
    <row r="4956" spans="1:19">
      <c r="A4956" t="s">
        <v>5081</v>
      </c>
      <c r="B4956">
        <v>44</v>
      </c>
      <c r="C4956" t="s">
        <v>101</v>
      </c>
      <c r="D4956" t="s">
        <v>133</v>
      </c>
      <c r="E4956">
        <v>27</v>
      </c>
      <c r="F4956" t="s">
        <v>109</v>
      </c>
      <c r="G4956" t="s">
        <v>104</v>
      </c>
      <c r="H4956" s="5">
        <v>422</v>
      </c>
      <c r="I4956" s="5">
        <v>10137.530000000001</v>
      </c>
      <c r="J4956" t="s">
        <v>105</v>
      </c>
      <c r="K4956" t="s">
        <v>106</v>
      </c>
      <c r="L4956">
        <v>1</v>
      </c>
      <c r="M4956">
        <v>0</v>
      </c>
      <c r="N4956">
        <v>5</v>
      </c>
      <c r="O4956" s="6">
        <v>10</v>
      </c>
      <c r="P4956" t="s">
        <v>107</v>
      </c>
      <c r="Q4956" t="s">
        <v>107</v>
      </c>
      <c r="R4956">
        <f>IF(F4956="Monthly",2,0)
+IF(E4956&lt;=6,2,0)
+IF(N4956&lt;=2,2,0)
+IF(L4956&gt;=4,2,0)
+IF(M4956&gt;=2,1,0)
+IF(H4956&gt;=_xlfn.PERCENTILE.INC($H$2:$H$10001,0.75),1,0)</f>
        <v>0</v>
      </c>
      <c r="S4956" t="str">
        <f>IF(R4956&gt;=7,"High",IF(R4956&gt;=4,"Medium","Low"))</f>
        <v>Low</v>
      </c>
    </row>
    <row r="4957" spans="1:19">
      <c r="A4957" t="s">
        <v>5082</v>
      </c>
      <c r="B4957">
        <v>33</v>
      </c>
      <c r="C4957" t="s">
        <v>101</v>
      </c>
      <c r="D4957" t="s">
        <v>119</v>
      </c>
      <c r="E4957">
        <v>62</v>
      </c>
      <c r="F4957" t="s">
        <v>109</v>
      </c>
      <c r="G4957" t="s">
        <v>129</v>
      </c>
      <c r="H4957" s="5">
        <v>1089</v>
      </c>
      <c r="I4957" s="5">
        <v>62258.57</v>
      </c>
      <c r="J4957" t="s">
        <v>10127</v>
      </c>
      <c r="K4957" t="s">
        <v>107</v>
      </c>
      <c r="L4957">
        <v>0</v>
      </c>
      <c r="M4957">
        <v>0</v>
      </c>
      <c r="N4957">
        <v>5</v>
      </c>
      <c r="O4957" s="6">
        <v>10</v>
      </c>
      <c r="P4957" t="s">
        <v>107</v>
      </c>
      <c r="Q4957" t="s">
        <v>107</v>
      </c>
      <c r="R4957">
        <f>IF(F4957="Monthly",2,0)
+IF(E4957&lt;=6,2,0)
+IF(N4957&lt;=2,2,0)
+IF(L4957&gt;=4,2,0)
+IF(M4957&gt;=2,1,0)
+IF(H4957&gt;=_xlfn.PERCENTILE.INC($H$2:$H$10001,0.75),1,0)</f>
        <v>1</v>
      </c>
      <c r="S4957" t="str">
        <f>IF(R4957&gt;=7,"High",IF(R4957&gt;=4,"Medium","Low"))</f>
        <v>Low</v>
      </c>
    </row>
    <row r="4958" spans="1:19">
      <c r="A4958" t="s">
        <v>5083</v>
      </c>
      <c r="B4958">
        <v>63</v>
      </c>
      <c r="C4958" t="s">
        <v>101</v>
      </c>
      <c r="D4958" t="s">
        <v>133</v>
      </c>
      <c r="E4958">
        <v>51</v>
      </c>
      <c r="F4958" t="s">
        <v>109</v>
      </c>
      <c r="G4958" t="s">
        <v>129</v>
      </c>
      <c r="H4958" s="5">
        <v>974</v>
      </c>
      <c r="I4958" s="5">
        <v>48607.62</v>
      </c>
      <c r="J4958" t="s">
        <v>105</v>
      </c>
      <c r="K4958" t="s">
        <v>106</v>
      </c>
      <c r="L4958">
        <v>3</v>
      </c>
      <c r="M4958">
        <v>1</v>
      </c>
      <c r="N4958">
        <v>5</v>
      </c>
      <c r="O4958" s="6">
        <v>0</v>
      </c>
      <c r="P4958" t="s">
        <v>107</v>
      </c>
      <c r="Q4958" t="s">
        <v>107</v>
      </c>
      <c r="R4958">
        <f>IF(F4958="Monthly",2,0)
+IF(E4958&lt;=6,2,0)
+IF(N4958&lt;=2,2,0)
+IF(L4958&gt;=4,2,0)
+IF(M4958&gt;=2,1,0)
+IF(H4958&gt;=_xlfn.PERCENTILE.INC($H$2:$H$10001,0.75),1,0)</f>
        <v>1</v>
      </c>
      <c r="S4958" t="str">
        <f>IF(R4958&gt;=7,"High",IF(R4958&gt;=4,"Medium","Low"))</f>
        <v>Low</v>
      </c>
    </row>
    <row r="4959" spans="1:19">
      <c r="A4959" t="s">
        <v>5084</v>
      </c>
      <c r="B4959">
        <v>44</v>
      </c>
      <c r="C4959" t="s">
        <v>112</v>
      </c>
      <c r="D4959" t="s">
        <v>126</v>
      </c>
      <c r="E4959">
        <v>18</v>
      </c>
      <c r="F4959" t="s">
        <v>109</v>
      </c>
      <c r="G4959" t="s">
        <v>110</v>
      </c>
      <c r="H4959" s="5">
        <v>681</v>
      </c>
      <c r="I4959" s="5">
        <v>11096.7</v>
      </c>
      <c r="J4959" t="s">
        <v>134</v>
      </c>
      <c r="K4959" t="s">
        <v>106</v>
      </c>
      <c r="L4959">
        <v>3</v>
      </c>
      <c r="M4959">
        <v>2</v>
      </c>
      <c r="N4959">
        <v>3</v>
      </c>
      <c r="O4959" s="6">
        <v>10</v>
      </c>
      <c r="P4959" t="s">
        <v>107</v>
      </c>
      <c r="Q4959" t="s">
        <v>107</v>
      </c>
      <c r="R4959">
        <f>IF(F4959="Monthly",2,0)
+IF(E4959&lt;=6,2,0)
+IF(N4959&lt;=2,2,0)
+IF(L4959&gt;=4,2,0)
+IF(M4959&gt;=2,1,0)
+IF(H4959&gt;=_xlfn.PERCENTILE.INC($H$2:$H$10001,0.75),1,0)</f>
        <v>1</v>
      </c>
      <c r="S4959" t="str">
        <f>IF(R4959&gt;=7,"High",IF(R4959&gt;=4,"Medium","Low"))</f>
        <v>Low</v>
      </c>
    </row>
    <row r="4960" spans="1:19">
      <c r="A4960" t="s">
        <v>5085</v>
      </c>
      <c r="B4960">
        <v>32</v>
      </c>
      <c r="C4960" t="s">
        <v>112</v>
      </c>
      <c r="D4960" t="s">
        <v>131</v>
      </c>
      <c r="E4960">
        <v>25</v>
      </c>
      <c r="F4960" t="s">
        <v>121</v>
      </c>
      <c r="G4960" t="s">
        <v>104</v>
      </c>
      <c r="H4960" s="5">
        <v>430</v>
      </c>
      <c r="I4960" s="5">
        <v>10457.76</v>
      </c>
      <c r="J4960" t="s">
        <v>134</v>
      </c>
      <c r="K4960" t="s">
        <v>107</v>
      </c>
      <c r="L4960">
        <v>2</v>
      </c>
      <c r="M4960">
        <v>0</v>
      </c>
      <c r="N4960">
        <v>5</v>
      </c>
      <c r="O4960" s="6">
        <v>0</v>
      </c>
      <c r="P4960" t="s">
        <v>107</v>
      </c>
      <c r="Q4960" t="s">
        <v>107</v>
      </c>
      <c r="R4960">
        <f>IF(F4960="Monthly",2,0)
+IF(E4960&lt;=6,2,0)
+IF(N4960&lt;=2,2,0)
+IF(L4960&gt;=4,2,0)
+IF(M4960&gt;=2,1,0)
+IF(H4960&gt;=_xlfn.PERCENTILE.INC($H$2:$H$10001,0.75),1,0)</f>
        <v>0</v>
      </c>
      <c r="S4960" t="str">
        <f>IF(R4960&gt;=7,"High",IF(R4960&gt;=4,"Medium","Low"))</f>
        <v>Low</v>
      </c>
    </row>
    <row r="4961" spans="1:19">
      <c r="A4961" t="s">
        <v>5086</v>
      </c>
      <c r="B4961">
        <v>35</v>
      </c>
      <c r="C4961" t="s">
        <v>112</v>
      </c>
      <c r="D4961" t="s">
        <v>131</v>
      </c>
      <c r="E4961">
        <v>45</v>
      </c>
      <c r="F4961" t="s">
        <v>109</v>
      </c>
      <c r="G4961" t="s">
        <v>110</v>
      </c>
      <c r="H4961" s="5">
        <v>690</v>
      </c>
      <c r="I4961" s="5">
        <v>27798.69</v>
      </c>
      <c r="J4961" t="s">
        <v>134</v>
      </c>
      <c r="K4961" t="s">
        <v>106</v>
      </c>
      <c r="L4961">
        <v>2</v>
      </c>
      <c r="M4961">
        <v>0</v>
      </c>
      <c r="N4961">
        <v>5</v>
      </c>
      <c r="O4961" s="6">
        <v>10</v>
      </c>
      <c r="P4961" t="s">
        <v>106</v>
      </c>
      <c r="Q4961" t="s">
        <v>107</v>
      </c>
      <c r="R4961">
        <f>IF(F4961="Monthly",2,0)
+IF(E4961&lt;=6,2,0)
+IF(N4961&lt;=2,2,0)
+IF(L4961&gt;=4,2,0)
+IF(M4961&gt;=2,1,0)
+IF(H4961&gt;=_xlfn.PERCENTILE.INC($H$2:$H$10001,0.75),1,0)</f>
        <v>0</v>
      </c>
      <c r="S4961" t="str">
        <f>IF(R4961&gt;=7,"High",IF(R4961&gt;=4,"Medium","Low"))</f>
        <v>Low</v>
      </c>
    </row>
    <row r="4962" spans="1:19">
      <c r="A4962" t="s">
        <v>5087</v>
      </c>
      <c r="B4962">
        <v>31</v>
      </c>
      <c r="C4962" t="s">
        <v>112</v>
      </c>
      <c r="D4962" t="s">
        <v>131</v>
      </c>
      <c r="E4962">
        <v>42</v>
      </c>
      <c r="F4962" t="s">
        <v>109</v>
      </c>
      <c r="G4962" t="s">
        <v>110</v>
      </c>
      <c r="H4962" s="5">
        <v>757</v>
      </c>
      <c r="I4962" s="5">
        <v>31392.74</v>
      </c>
      <c r="J4962" t="s">
        <v>105</v>
      </c>
      <c r="K4962" t="s">
        <v>106</v>
      </c>
      <c r="L4962">
        <v>1</v>
      </c>
      <c r="M4962">
        <v>0</v>
      </c>
      <c r="N4962">
        <v>5</v>
      </c>
      <c r="O4962" s="6">
        <v>0</v>
      </c>
      <c r="P4962" t="s">
        <v>107</v>
      </c>
      <c r="Q4962" t="s">
        <v>107</v>
      </c>
      <c r="R4962">
        <f>IF(F4962="Monthly",2,0)
+IF(E4962&lt;=6,2,0)
+IF(N4962&lt;=2,2,0)
+IF(L4962&gt;=4,2,0)
+IF(M4962&gt;=2,1,0)
+IF(H4962&gt;=_xlfn.PERCENTILE.INC($H$2:$H$10001,0.75),1,0)</f>
        <v>0</v>
      </c>
      <c r="S4962" t="str">
        <f>IF(R4962&gt;=7,"High",IF(R4962&gt;=4,"Medium","Low"))</f>
        <v>Low</v>
      </c>
    </row>
    <row r="4963" spans="1:19">
      <c r="A4963" t="s">
        <v>5088</v>
      </c>
      <c r="B4963">
        <v>50</v>
      </c>
      <c r="C4963" t="s">
        <v>101</v>
      </c>
      <c r="D4963" t="s">
        <v>137</v>
      </c>
      <c r="E4963">
        <v>56</v>
      </c>
      <c r="F4963" t="s">
        <v>121</v>
      </c>
      <c r="G4963" t="s">
        <v>104</v>
      </c>
      <c r="H4963" s="5">
        <v>529</v>
      </c>
      <c r="I4963" s="5">
        <v>26848</v>
      </c>
      <c r="J4963" t="s">
        <v>140</v>
      </c>
      <c r="K4963" t="s">
        <v>107</v>
      </c>
      <c r="L4963">
        <v>0</v>
      </c>
      <c r="M4963">
        <v>0</v>
      </c>
      <c r="N4963">
        <v>5</v>
      </c>
      <c r="O4963" s="6">
        <v>10</v>
      </c>
      <c r="P4963" t="s">
        <v>107</v>
      </c>
      <c r="Q4963" t="s">
        <v>107</v>
      </c>
      <c r="R4963">
        <f>IF(F4963="Monthly",2,0)
+IF(E4963&lt;=6,2,0)
+IF(N4963&lt;=2,2,0)
+IF(L4963&gt;=4,2,0)
+IF(M4963&gt;=2,1,0)
+IF(H4963&gt;=_xlfn.PERCENTILE.INC($H$2:$H$10001,0.75),1,0)</f>
        <v>0</v>
      </c>
      <c r="S4963" t="str">
        <f>IF(R4963&gt;=7,"High",IF(R4963&gt;=4,"Medium","Low"))</f>
        <v>Low</v>
      </c>
    </row>
    <row r="4964" spans="1:19">
      <c r="A4964" t="s">
        <v>5089</v>
      </c>
      <c r="B4964">
        <v>35</v>
      </c>
      <c r="C4964" t="s">
        <v>101</v>
      </c>
      <c r="D4964" t="s">
        <v>131</v>
      </c>
      <c r="E4964">
        <v>24</v>
      </c>
      <c r="F4964" t="s">
        <v>103</v>
      </c>
      <c r="G4964" t="s">
        <v>110</v>
      </c>
      <c r="H4964" s="5">
        <v>736</v>
      </c>
      <c r="I4964" s="5">
        <v>17899.080000000002</v>
      </c>
      <c r="J4964" t="s">
        <v>105</v>
      </c>
      <c r="K4964" t="s">
        <v>106</v>
      </c>
      <c r="L4964">
        <v>0</v>
      </c>
      <c r="M4964">
        <v>0</v>
      </c>
      <c r="N4964">
        <v>5</v>
      </c>
      <c r="O4964" s="6">
        <v>0</v>
      </c>
      <c r="P4964" t="s">
        <v>107</v>
      </c>
      <c r="Q4964" t="s">
        <v>106</v>
      </c>
      <c r="R4964">
        <f>IF(F4964="Monthly",2,0)
+IF(E4964&lt;=6,2,0)
+IF(N4964&lt;=2,2,0)
+IF(L4964&gt;=4,2,0)
+IF(M4964&gt;=2,1,0)
+IF(H4964&gt;=_xlfn.PERCENTILE.INC($H$2:$H$10001,0.75),1,0)</f>
        <v>2</v>
      </c>
      <c r="S4964" t="str">
        <f>IF(R4964&gt;=7,"High",IF(R4964&gt;=4,"Medium","Low"))</f>
        <v>Low</v>
      </c>
    </row>
    <row r="4965" spans="1:19">
      <c r="A4965" t="s">
        <v>5090</v>
      </c>
      <c r="B4965">
        <v>39</v>
      </c>
      <c r="C4965" t="s">
        <v>112</v>
      </c>
      <c r="D4965" t="s">
        <v>102</v>
      </c>
      <c r="E4965">
        <v>59</v>
      </c>
      <c r="F4965" t="s">
        <v>103</v>
      </c>
      <c r="G4965" t="s">
        <v>129</v>
      </c>
      <c r="H4965" s="5">
        <v>1102</v>
      </c>
      <c r="I4965" s="5">
        <v>65735.59</v>
      </c>
      <c r="J4965" t="s">
        <v>105</v>
      </c>
      <c r="K4965" t="s">
        <v>106</v>
      </c>
      <c r="L4965">
        <v>3</v>
      </c>
      <c r="M4965">
        <v>1</v>
      </c>
      <c r="N4965">
        <v>4</v>
      </c>
      <c r="O4965" s="6">
        <v>0</v>
      </c>
      <c r="P4965" t="s">
        <v>107</v>
      </c>
      <c r="Q4965" t="s">
        <v>106</v>
      </c>
      <c r="R4965">
        <f>IF(F4965="Monthly",2,0)
+IF(E4965&lt;=6,2,0)
+IF(N4965&lt;=2,2,0)
+IF(L4965&gt;=4,2,0)
+IF(M4965&gt;=2,1,0)
+IF(H4965&gt;=_xlfn.PERCENTILE.INC($H$2:$H$10001,0.75),1,0)</f>
        <v>3</v>
      </c>
      <c r="S4965" t="str">
        <f>IF(R4965&gt;=7,"High",IF(R4965&gt;=4,"Medium","Low"))</f>
        <v>Low</v>
      </c>
    </row>
    <row r="4966" spans="1:19">
      <c r="A4966" t="s">
        <v>5091</v>
      </c>
      <c r="B4966">
        <v>43</v>
      </c>
      <c r="C4966" t="s">
        <v>101</v>
      </c>
      <c r="D4966" t="s">
        <v>159</v>
      </c>
      <c r="E4966">
        <v>40</v>
      </c>
      <c r="F4966" t="s">
        <v>109</v>
      </c>
      <c r="G4966" t="s">
        <v>110</v>
      </c>
      <c r="H4966" s="5">
        <v>726</v>
      </c>
      <c r="I4966" s="5">
        <v>27461.89</v>
      </c>
      <c r="J4966" t="s">
        <v>140</v>
      </c>
      <c r="K4966" t="s">
        <v>106</v>
      </c>
      <c r="L4966">
        <v>0</v>
      </c>
      <c r="M4966">
        <v>0</v>
      </c>
      <c r="N4966">
        <v>5</v>
      </c>
      <c r="O4966" s="6">
        <v>5</v>
      </c>
      <c r="P4966" t="s">
        <v>107</v>
      </c>
      <c r="Q4966" t="s">
        <v>107</v>
      </c>
      <c r="R4966">
        <f>IF(F4966="Monthly",2,0)
+IF(E4966&lt;=6,2,0)
+IF(N4966&lt;=2,2,0)
+IF(L4966&gt;=4,2,0)
+IF(M4966&gt;=2,1,0)
+IF(H4966&gt;=_xlfn.PERCENTILE.INC($H$2:$H$10001,0.75),1,0)</f>
        <v>0</v>
      </c>
      <c r="S4966" t="str">
        <f>IF(R4966&gt;=7,"High",IF(R4966&gt;=4,"Medium","Low"))</f>
        <v>Low</v>
      </c>
    </row>
    <row r="4967" spans="1:19">
      <c r="A4967" t="s">
        <v>5092</v>
      </c>
      <c r="B4967">
        <v>32</v>
      </c>
      <c r="C4967" t="s">
        <v>112</v>
      </c>
      <c r="D4967" t="s">
        <v>102</v>
      </c>
      <c r="E4967">
        <v>58</v>
      </c>
      <c r="F4967" t="s">
        <v>103</v>
      </c>
      <c r="G4967" t="s">
        <v>104</v>
      </c>
      <c r="H4967" s="5">
        <v>489</v>
      </c>
      <c r="I4967" s="5">
        <v>27655.65</v>
      </c>
      <c r="J4967" t="s">
        <v>115</v>
      </c>
      <c r="K4967" t="s">
        <v>106</v>
      </c>
      <c r="L4967">
        <v>0</v>
      </c>
      <c r="M4967">
        <v>0</v>
      </c>
      <c r="N4967">
        <v>5</v>
      </c>
      <c r="O4967" s="6">
        <v>0</v>
      </c>
      <c r="P4967" t="s">
        <v>107</v>
      </c>
      <c r="Q4967" t="s">
        <v>107</v>
      </c>
      <c r="R4967">
        <f>IF(F4967="Monthly",2,0)
+IF(E4967&lt;=6,2,0)
+IF(N4967&lt;=2,2,0)
+IF(L4967&gt;=4,2,0)
+IF(M4967&gt;=2,1,0)
+IF(H4967&gt;=_xlfn.PERCENTILE.INC($H$2:$H$10001,0.75),1,0)</f>
        <v>2</v>
      </c>
      <c r="S4967" t="str">
        <f>IF(R4967&gt;=7,"High",IF(R4967&gt;=4,"Medium","Low"))</f>
        <v>Low</v>
      </c>
    </row>
    <row r="4968" spans="1:19">
      <c r="A4968" t="s">
        <v>5093</v>
      </c>
      <c r="B4968">
        <v>31</v>
      </c>
      <c r="C4968" t="s">
        <v>112</v>
      </c>
      <c r="D4968" t="s">
        <v>137</v>
      </c>
      <c r="E4968">
        <v>32</v>
      </c>
      <c r="F4968" t="s">
        <v>109</v>
      </c>
      <c r="G4968" t="s">
        <v>129</v>
      </c>
      <c r="H4968" s="5">
        <v>945</v>
      </c>
      <c r="I4968" s="5">
        <v>30862.12</v>
      </c>
      <c r="J4968" t="s">
        <v>117</v>
      </c>
      <c r="K4968" t="s">
        <v>106</v>
      </c>
      <c r="L4968">
        <v>2</v>
      </c>
      <c r="M4968">
        <v>1</v>
      </c>
      <c r="N4968">
        <v>4</v>
      </c>
      <c r="O4968" s="6">
        <v>0</v>
      </c>
      <c r="P4968" t="s">
        <v>107</v>
      </c>
      <c r="Q4968" t="s">
        <v>107</v>
      </c>
      <c r="R4968">
        <f>IF(F4968="Monthly",2,0)
+IF(E4968&lt;=6,2,0)
+IF(N4968&lt;=2,2,0)
+IF(L4968&gt;=4,2,0)
+IF(M4968&gt;=2,1,0)
+IF(H4968&gt;=_xlfn.PERCENTILE.INC($H$2:$H$10001,0.75),1,0)</f>
        <v>1</v>
      </c>
      <c r="S4968" t="str">
        <f>IF(R4968&gt;=7,"High",IF(R4968&gt;=4,"Medium","Low"))</f>
        <v>Low</v>
      </c>
    </row>
    <row r="4969" spans="1:19">
      <c r="A4969" t="s">
        <v>5094</v>
      </c>
      <c r="B4969">
        <v>43</v>
      </c>
      <c r="C4969" t="s">
        <v>101</v>
      </c>
      <c r="D4969" t="s">
        <v>126</v>
      </c>
      <c r="E4969">
        <v>61</v>
      </c>
      <c r="F4969" t="s">
        <v>109</v>
      </c>
      <c r="G4969" t="s">
        <v>110</v>
      </c>
      <c r="H4969" s="5">
        <v>786</v>
      </c>
      <c r="I4969" s="5">
        <v>48297.1</v>
      </c>
      <c r="J4969" t="s">
        <v>117</v>
      </c>
      <c r="K4969" t="s">
        <v>107</v>
      </c>
      <c r="L4969">
        <v>0</v>
      </c>
      <c r="M4969">
        <v>0</v>
      </c>
      <c r="N4969">
        <v>5</v>
      </c>
      <c r="O4969" s="6">
        <v>0</v>
      </c>
      <c r="P4969" t="s">
        <v>107</v>
      </c>
      <c r="Q4969" t="s">
        <v>107</v>
      </c>
      <c r="R4969">
        <f>IF(F4969="Monthly",2,0)
+IF(E4969&lt;=6,2,0)
+IF(N4969&lt;=2,2,0)
+IF(L4969&gt;=4,2,0)
+IF(M4969&gt;=2,1,0)
+IF(H4969&gt;=_xlfn.PERCENTILE.INC($H$2:$H$10001,0.75),1,0)</f>
        <v>0</v>
      </c>
      <c r="S4969" t="str">
        <f>IF(R4969&gt;=7,"High",IF(R4969&gt;=4,"Medium","Low"))</f>
        <v>Low</v>
      </c>
    </row>
    <row r="4970" spans="1:19">
      <c r="A4970" t="s">
        <v>5095</v>
      </c>
      <c r="B4970">
        <v>59</v>
      </c>
      <c r="C4970" t="s">
        <v>101</v>
      </c>
      <c r="D4970" t="s">
        <v>133</v>
      </c>
      <c r="E4970">
        <v>39</v>
      </c>
      <c r="F4970" t="s">
        <v>121</v>
      </c>
      <c r="G4970" t="s">
        <v>110</v>
      </c>
      <c r="H4970" s="5">
        <v>724</v>
      </c>
      <c r="I4970" s="5">
        <v>24939.99</v>
      </c>
      <c r="J4970" t="s">
        <v>140</v>
      </c>
      <c r="K4970" t="s">
        <v>106</v>
      </c>
      <c r="L4970">
        <v>1</v>
      </c>
      <c r="M4970">
        <v>0</v>
      </c>
      <c r="N4970">
        <v>5</v>
      </c>
      <c r="O4970" s="6">
        <v>10</v>
      </c>
      <c r="P4970" t="s">
        <v>106</v>
      </c>
      <c r="Q4970" t="s">
        <v>107</v>
      </c>
      <c r="R4970">
        <f>IF(F4970="Monthly",2,0)
+IF(E4970&lt;=6,2,0)
+IF(N4970&lt;=2,2,0)
+IF(L4970&gt;=4,2,0)
+IF(M4970&gt;=2,1,0)
+IF(H4970&gt;=_xlfn.PERCENTILE.INC($H$2:$H$10001,0.75),1,0)</f>
        <v>0</v>
      </c>
      <c r="S4970" t="str">
        <f>IF(R4970&gt;=7,"High",IF(R4970&gt;=4,"Medium","Low"))</f>
        <v>Low</v>
      </c>
    </row>
    <row r="4971" spans="1:19">
      <c r="A4971" t="s">
        <v>5096</v>
      </c>
      <c r="B4971">
        <v>37</v>
      </c>
      <c r="C4971" t="s">
        <v>112</v>
      </c>
      <c r="D4971" t="s">
        <v>131</v>
      </c>
      <c r="E4971">
        <v>42</v>
      </c>
      <c r="F4971" t="s">
        <v>121</v>
      </c>
      <c r="G4971" t="s">
        <v>110</v>
      </c>
      <c r="H4971" s="5">
        <v>714</v>
      </c>
      <c r="I4971" s="5">
        <v>30470.080000000002</v>
      </c>
      <c r="J4971" t="s">
        <v>115</v>
      </c>
      <c r="K4971" t="s">
        <v>106</v>
      </c>
      <c r="L4971">
        <v>4</v>
      </c>
      <c r="M4971">
        <v>2</v>
      </c>
      <c r="N4971">
        <v>4</v>
      </c>
      <c r="O4971" s="6">
        <v>0</v>
      </c>
      <c r="P4971" t="s">
        <v>107</v>
      </c>
      <c r="Q4971" t="s">
        <v>107</v>
      </c>
      <c r="R4971">
        <f>IF(F4971="Monthly",2,0)
+IF(E4971&lt;=6,2,0)
+IF(N4971&lt;=2,2,0)
+IF(L4971&gt;=4,2,0)
+IF(M4971&gt;=2,1,0)
+IF(H4971&gt;=_xlfn.PERCENTILE.INC($H$2:$H$10001,0.75),1,0)</f>
        <v>3</v>
      </c>
      <c r="S4971" t="str">
        <f>IF(R4971&gt;=7,"High",IF(R4971&gt;=4,"Medium","Low"))</f>
        <v>Low</v>
      </c>
    </row>
    <row r="4972" spans="1:19">
      <c r="A4972" t="s">
        <v>5097</v>
      </c>
      <c r="B4972">
        <v>36</v>
      </c>
      <c r="C4972" t="s">
        <v>112</v>
      </c>
      <c r="D4972" t="s">
        <v>102</v>
      </c>
      <c r="E4972">
        <v>64</v>
      </c>
      <c r="F4972" t="s">
        <v>103</v>
      </c>
      <c r="G4972" t="s">
        <v>104</v>
      </c>
      <c r="H4972" s="5">
        <v>577</v>
      </c>
      <c r="I4972" s="5">
        <v>37405.19</v>
      </c>
      <c r="J4972" t="s">
        <v>140</v>
      </c>
      <c r="K4972" t="s">
        <v>107</v>
      </c>
      <c r="L4972">
        <v>2</v>
      </c>
      <c r="M4972">
        <v>0</v>
      </c>
      <c r="N4972">
        <v>5</v>
      </c>
      <c r="O4972" s="6">
        <v>0</v>
      </c>
      <c r="P4972" t="s">
        <v>107</v>
      </c>
      <c r="Q4972" t="s">
        <v>107</v>
      </c>
      <c r="R4972">
        <f>IF(F4972="Monthly",2,0)
+IF(E4972&lt;=6,2,0)
+IF(N4972&lt;=2,2,0)
+IF(L4972&gt;=4,2,0)
+IF(M4972&gt;=2,1,0)
+IF(H4972&gt;=_xlfn.PERCENTILE.INC($H$2:$H$10001,0.75),1,0)</f>
        <v>2</v>
      </c>
      <c r="S4972" t="str">
        <f>IF(R4972&gt;=7,"High",IF(R4972&gt;=4,"Medium","Low"))</f>
        <v>Low</v>
      </c>
    </row>
    <row r="4973" spans="1:19">
      <c r="A4973" t="s">
        <v>5098</v>
      </c>
      <c r="B4973">
        <v>38</v>
      </c>
      <c r="C4973" t="s">
        <v>112</v>
      </c>
      <c r="D4973" t="s">
        <v>126</v>
      </c>
      <c r="E4973">
        <v>51</v>
      </c>
      <c r="F4973" t="s">
        <v>121</v>
      </c>
      <c r="G4973" t="s">
        <v>110</v>
      </c>
      <c r="H4973" s="5">
        <v>748</v>
      </c>
      <c r="I4973" s="5">
        <v>34661.01</v>
      </c>
      <c r="J4973" t="s">
        <v>140</v>
      </c>
      <c r="K4973" t="s">
        <v>106</v>
      </c>
      <c r="L4973">
        <v>1</v>
      </c>
      <c r="M4973">
        <v>0</v>
      </c>
      <c r="N4973">
        <v>5</v>
      </c>
      <c r="O4973" s="6">
        <v>10</v>
      </c>
      <c r="P4973" t="s">
        <v>107</v>
      </c>
      <c r="Q4973" t="s">
        <v>107</v>
      </c>
      <c r="R4973">
        <f>IF(F4973="Monthly",2,0)
+IF(E4973&lt;=6,2,0)
+IF(N4973&lt;=2,2,0)
+IF(L4973&gt;=4,2,0)
+IF(M4973&gt;=2,1,0)
+IF(H4973&gt;=_xlfn.PERCENTILE.INC($H$2:$H$10001,0.75),1,0)</f>
        <v>0</v>
      </c>
      <c r="S4973" t="str">
        <f>IF(R4973&gt;=7,"High",IF(R4973&gt;=4,"Medium","Low"))</f>
        <v>Low</v>
      </c>
    </row>
    <row r="4974" spans="1:19">
      <c r="A4974" t="s">
        <v>5099</v>
      </c>
      <c r="B4974">
        <v>27</v>
      </c>
      <c r="C4974" t="s">
        <v>101</v>
      </c>
      <c r="D4974" t="s">
        <v>137</v>
      </c>
      <c r="E4974">
        <v>35</v>
      </c>
      <c r="F4974" t="s">
        <v>103</v>
      </c>
      <c r="G4974" t="s">
        <v>129</v>
      </c>
      <c r="H4974" s="5">
        <v>1064</v>
      </c>
      <c r="I4974" s="5">
        <v>36555.1</v>
      </c>
      <c r="J4974" t="s">
        <v>115</v>
      </c>
      <c r="K4974" t="s">
        <v>106</v>
      </c>
      <c r="L4974">
        <v>0</v>
      </c>
      <c r="M4974">
        <v>0</v>
      </c>
      <c r="N4974">
        <v>4</v>
      </c>
      <c r="O4974" s="6">
        <v>0</v>
      </c>
      <c r="P4974" t="s">
        <v>106</v>
      </c>
      <c r="Q4974" t="s">
        <v>106</v>
      </c>
      <c r="R4974">
        <f>IF(F4974="Monthly",2,0)
+IF(E4974&lt;=6,2,0)
+IF(N4974&lt;=2,2,0)
+IF(L4974&gt;=4,2,0)
+IF(M4974&gt;=2,1,0)
+IF(H4974&gt;=_xlfn.PERCENTILE.INC($H$2:$H$10001,0.75),1,0)</f>
        <v>3</v>
      </c>
      <c r="S4974" t="str">
        <f>IF(R4974&gt;=7,"High",IF(R4974&gt;=4,"Medium","Low"))</f>
        <v>Low</v>
      </c>
    </row>
    <row r="4975" spans="1:19">
      <c r="A4975" t="s">
        <v>5100</v>
      </c>
      <c r="B4975">
        <v>30</v>
      </c>
      <c r="C4975" t="s">
        <v>112</v>
      </c>
      <c r="D4975" t="s">
        <v>113</v>
      </c>
      <c r="E4975">
        <v>19</v>
      </c>
      <c r="F4975" t="s">
        <v>103</v>
      </c>
      <c r="G4975" t="s">
        <v>110</v>
      </c>
      <c r="H4975" s="5">
        <v>694</v>
      </c>
      <c r="I4975" s="5">
        <v>13302.28</v>
      </c>
      <c r="J4975" t="s">
        <v>117</v>
      </c>
      <c r="K4975" t="s">
        <v>106</v>
      </c>
      <c r="L4975">
        <v>4</v>
      </c>
      <c r="M4975">
        <v>0</v>
      </c>
      <c r="N4975">
        <v>4</v>
      </c>
      <c r="O4975" s="6">
        <v>0</v>
      </c>
      <c r="P4975" t="s">
        <v>107</v>
      </c>
      <c r="Q4975" t="s">
        <v>106</v>
      </c>
      <c r="R4975">
        <f>IF(F4975="Monthly",2,0)
+IF(E4975&lt;=6,2,0)
+IF(N4975&lt;=2,2,0)
+IF(L4975&gt;=4,2,0)
+IF(M4975&gt;=2,1,0)
+IF(H4975&gt;=_xlfn.PERCENTILE.INC($H$2:$H$10001,0.75),1,0)</f>
        <v>4</v>
      </c>
      <c r="S4975" t="str">
        <f>IF(R4975&gt;=7,"High",IF(R4975&gt;=4,"Medium","Low"))</f>
        <v>Medium</v>
      </c>
    </row>
    <row r="4976" spans="1:19">
      <c r="A4976" t="s">
        <v>5101</v>
      </c>
      <c r="B4976">
        <v>40</v>
      </c>
      <c r="C4976" t="s">
        <v>101</v>
      </c>
      <c r="D4976" t="s">
        <v>113</v>
      </c>
      <c r="E4976">
        <v>25</v>
      </c>
      <c r="F4976" t="s">
        <v>121</v>
      </c>
      <c r="G4976" t="s">
        <v>110</v>
      </c>
      <c r="H4976" s="5">
        <v>736</v>
      </c>
      <c r="I4976" s="5">
        <v>17885.14</v>
      </c>
      <c r="J4976" t="s">
        <v>134</v>
      </c>
      <c r="K4976" t="s">
        <v>106</v>
      </c>
      <c r="L4976">
        <v>0</v>
      </c>
      <c r="M4976">
        <v>0</v>
      </c>
      <c r="N4976">
        <v>5</v>
      </c>
      <c r="O4976" s="6">
        <v>0</v>
      </c>
      <c r="P4976" t="s">
        <v>107</v>
      </c>
      <c r="Q4976" t="s">
        <v>107</v>
      </c>
      <c r="R4976">
        <f>IF(F4976="Monthly",2,0)
+IF(E4976&lt;=6,2,0)
+IF(N4976&lt;=2,2,0)
+IF(L4976&gt;=4,2,0)
+IF(M4976&gt;=2,1,0)
+IF(H4976&gt;=_xlfn.PERCENTILE.INC($H$2:$H$10001,0.75),1,0)</f>
        <v>0</v>
      </c>
      <c r="S4976" t="str">
        <f>IF(R4976&gt;=7,"High",IF(R4976&gt;=4,"Medium","Low"))</f>
        <v>Low</v>
      </c>
    </row>
    <row r="4977" spans="1:19">
      <c r="A4977" t="s">
        <v>5102</v>
      </c>
      <c r="B4977">
        <v>54</v>
      </c>
      <c r="C4977" t="s">
        <v>112</v>
      </c>
      <c r="D4977" t="s">
        <v>133</v>
      </c>
      <c r="E4977">
        <v>60</v>
      </c>
      <c r="F4977" t="s">
        <v>121</v>
      </c>
      <c r="G4977" t="s">
        <v>104</v>
      </c>
      <c r="H4977" s="5">
        <v>449</v>
      </c>
      <c r="I4977" s="5">
        <v>27392.5</v>
      </c>
      <c r="J4977" t="s">
        <v>105</v>
      </c>
      <c r="K4977" t="s">
        <v>106</v>
      </c>
      <c r="L4977">
        <v>3</v>
      </c>
      <c r="M4977">
        <v>1</v>
      </c>
      <c r="N4977">
        <v>4</v>
      </c>
      <c r="O4977" s="6">
        <v>0</v>
      </c>
      <c r="P4977" t="s">
        <v>107</v>
      </c>
      <c r="Q4977" t="s">
        <v>107</v>
      </c>
      <c r="R4977">
        <f>IF(F4977="Monthly",2,0)
+IF(E4977&lt;=6,2,0)
+IF(N4977&lt;=2,2,0)
+IF(L4977&gt;=4,2,0)
+IF(M4977&gt;=2,1,0)
+IF(H4977&gt;=_xlfn.PERCENTILE.INC($H$2:$H$10001,0.75),1,0)</f>
        <v>0</v>
      </c>
      <c r="S4977" t="str">
        <f>IF(R4977&gt;=7,"High",IF(R4977&gt;=4,"Medium","Low"))</f>
        <v>Low</v>
      </c>
    </row>
    <row r="4978" spans="1:19">
      <c r="A4978" t="s">
        <v>5103</v>
      </c>
      <c r="B4978">
        <v>36</v>
      </c>
      <c r="C4978" t="s">
        <v>112</v>
      </c>
      <c r="D4978" t="s">
        <v>113</v>
      </c>
      <c r="E4978">
        <v>53</v>
      </c>
      <c r="F4978" t="s">
        <v>121</v>
      </c>
      <c r="G4978" t="s">
        <v>110</v>
      </c>
      <c r="H4978" s="5">
        <v>708</v>
      </c>
      <c r="I4978" s="5">
        <v>36577.620000000003</v>
      </c>
      <c r="J4978" t="s">
        <v>134</v>
      </c>
      <c r="K4978" t="s">
        <v>106</v>
      </c>
      <c r="L4978">
        <v>1</v>
      </c>
      <c r="M4978">
        <v>0</v>
      </c>
      <c r="N4978">
        <v>5</v>
      </c>
      <c r="O4978" s="6">
        <v>0</v>
      </c>
      <c r="P4978" t="s">
        <v>107</v>
      </c>
      <c r="Q4978" t="s">
        <v>107</v>
      </c>
      <c r="R4978">
        <f>IF(F4978="Monthly",2,0)
+IF(E4978&lt;=6,2,0)
+IF(N4978&lt;=2,2,0)
+IF(L4978&gt;=4,2,0)
+IF(M4978&gt;=2,1,0)
+IF(H4978&gt;=_xlfn.PERCENTILE.INC($H$2:$H$10001,0.75),1,0)</f>
        <v>0</v>
      </c>
      <c r="S4978" t="str">
        <f>IF(R4978&gt;=7,"High",IF(R4978&gt;=4,"Medium","Low"))</f>
        <v>Low</v>
      </c>
    </row>
    <row r="4979" spans="1:19">
      <c r="A4979" t="s">
        <v>5104</v>
      </c>
      <c r="B4979">
        <v>44</v>
      </c>
      <c r="C4979" t="s">
        <v>112</v>
      </c>
      <c r="D4979" t="s">
        <v>126</v>
      </c>
      <c r="E4979">
        <v>24</v>
      </c>
      <c r="F4979" t="s">
        <v>103</v>
      </c>
      <c r="G4979" t="s">
        <v>104</v>
      </c>
      <c r="H4979" s="5">
        <v>525</v>
      </c>
      <c r="I4979" s="5">
        <v>12286.4</v>
      </c>
      <c r="J4979" t="s">
        <v>140</v>
      </c>
      <c r="K4979" t="s">
        <v>106</v>
      </c>
      <c r="L4979">
        <v>0</v>
      </c>
      <c r="M4979">
        <v>0</v>
      </c>
      <c r="N4979">
        <v>5</v>
      </c>
      <c r="O4979" s="6">
        <v>0</v>
      </c>
      <c r="P4979" t="s">
        <v>107</v>
      </c>
      <c r="Q4979" t="s">
        <v>106</v>
      </c>
      <c r="R4979">
        <f>IF(F4979="Monthly",2,0)
+IF(E4979&lt;=6,2,0)
+IF(N4979&lt;=2,2,0)
+IF(L4979&gt;=4,2,0)
+IF(M4979&gt;=2,1,0)
+IF(H4979&gt;=_xlfn.PERCENTILE.INC($H$2:$H$10001,0.75),1,0)</f>
        <v>2</v>
      </c>
      <c r="S4979" t="str">
        <f>IF(R4979&gt;=7,"High",IF(R4979&gt;=4,"Medium","Low"))</f>
        <v>Low</v>
      </c>
    </row>
    <row r="4980" spans="1:19">
      <c r="A4980" t="s">
        <v>5105</v>
      </c>
      <c r="B4980">
        <v>64</v>
      </c>
      <c r="C4980" t="s">
        <v>112</v>
      </c>
      <c r="D4980" t="s">
        <v>113</v>
      </c>
      <c r="E4980">
        <v>17</v>
      </c>
      <c r="F4980" t="s">
        <v>109</v>
      </c>
      <c r="G4980" t="s">
        <v>104</v>
      </c>
      <c r="H4980" s="5">
        <v>410</v>
      </c>
      <c r="I4980" s="5">
        <v>6935.68</v>
      </c>
      <c r="J4980" t="s">
        <v>105</v>
      </c>
      <c r="K4980" t="s">
        <v>106</v>
      </c>
      <c r="L4980">
        <v>2</v>
      </c>
      <c r="M4980">
        <v>1</v>
      </c>
      <c r="N4980">
        <v>4</v>
      </c>
      <c r="O4980" s="6">
        <v>0</v>
      </c>
      <c r="P4980" t="s">
        <v>107</v>
      </c>
      <c r="Q4980" t="s">
        <v>107</v>
      </c>
      <c r="R4980">
        <f>IF(F4980="Monthly",2,0)
+IF(E4980&lt;=6,2,0)
+IF(N4980&lt;=2,2,0)
+IF(L4980&gt;=4,2,0)
+IF(M4980&gt;=2,1,0)
+IF(H4980&gt;=_xlfn.PERCENTILE.INC($H$2:$H$10001,0.75),1,0)</f>
        <v>0</v>
      </c>
      <c r="S4980" t="str">
        <f>IF(R4980&gt;=7,"High",IF(R4980&gt;=4,"Medium","Low"))</f>
        <v>Low</v>
      </c>
    </row>
    <row r="4981" spans="1:19">
      <c r="A4981" t="s">
        <v>5106</v>
      </c>
      <c r="B4981">
        <v>26</v>
      </c>
      <c r="C4981" t="s">
        <v>101</v>
      </c>
      <c r="D4981" t="s">
        <v>137</v>
      </c>
      <c r="E4981">
        <v>33</v>
      </c>
      <c r="F4981" t="s">
        <v>121</v>
      </c>
      <c r="G4981" t="s">
        <v>110</v>
      </c>
      <c r="H4981" s="5">
        <v>668</v>
      </c>
      <c r="I4981" s="5">
        <v>20411.03</v>
      </c>
      <c r="J4981" t="s">
        <v>105</v>
      </c>
      <c r="K4981" t="s">
        <v>106</v>
      </c>
      <c r="L4981">
        <v>0</v>
      </c>
      <c r="M4981">
        <v>0</v>
      </c>
      <c r="N4981">
        <v>5</v>
      </c>
      <c r="O4981" s="6">
        <v>10</v>
      </c>
      <c r="P4981" t="s">
        <v>107</v>
      </c>
      <c r="Q4981" t="s">
        <v>107</v>
      </c>
      <c r="R4981">
        <f>IF(F4981="Monthly",2,0)
+IF(E4981&lt;=6,2,0)
+IF(N4981&lt;=2,2,0)
+IF(L4981&gt;=4,2,0)
+IF(M4981&gt;=2,1,0)
+IF(H4981&gt;=_xlfn.PERCENTILE.INC($H$2:$H$10001,0.75),1,0)</f>
        <v>0</v>
      </c>
      <c r="S4981" t="str">
        <f>IF(R4981&gt;=7,"High",IF(R4981&gt;=4,"Medium","Low"))</f>
        <v>Low</v>
      </c>
    </row>
    <row r="4982" spans="1:19">
      <c r="A4982" t="s">
        <v>5107</v>
      </c>
      <c r="B4982">
        <v>28</v>
      </c>
      <c r="C4982" t="s">
        <v>112</v>
      </c>
      <c r="D4982" t="s">
        <v>102</v>
      </c>
      <c r="E4982">
        <v>10</v>
      </c>
      <c r="F4982" t="s">
        <v>109</v>
      </c>
      <c r="G4982" t="s">
        <v>104</v>
      </c>
      <c r="H4982" s="5">
        <v>511</v>
      </c>
      <c r="I4982" s="5">
        <v>4717.84</v>
      </c>
      <c r="J4982" t="s">
        <v>140</v>
      </c>
      <c r="K4982" t="s">
        <v>106</v>
      </c>
      <c r="L4982">
        <v>1</v>
      </c>
      <c r="M4982">
        <v>0</v>
      </c>
      <c r="N4982">
        <v>5</v>
      </c>
      <c r="O4982" s="6">
        <v>10</v>
      </c>
      <c r="P4982" t="s">
        <v>107</v>
      </c>
      <c r="Q4982" t="s">
        <v>106</v>
      </c>
      <c r="R4982">
        <f>IF(F4982="Monthly",2,0)
+IF(E4982&lt;=6,2,0)
+IF(N4982&lt;=2,2,0)
+IF(L4982&gt;=4,2,0)
+IF(M4982&gt;=2,1,0)
+IF(H4982&gt;=_xlfn.PERCENTILE.INC($H$2:$H$10001,0.75),1,0)</f>
        <v>0</v>
      </c>
      <c r="S4982" t="str">
        <f>IF(R4982&gt;=7,"High",IF(R4982&gt;=4,"Medium","Low"))</f>
        <v>Low</v>
      </c>
    </row>
    <row r="4983" spans="1:19">
      <c r="A4983" t="s">
        <v>5108</v>
      </c>
      <c r="B4983">
        <v>18</v>
      </c>
      <c r="C4983" t="s">
        <v>112</v>
      </c>
      <c r="D4983" t="s">
        <v>102</v>
      </c>
      <c r="E4983">
        <v>30</v>
      </c>
      <c r="F4983" t="s">
        <v>103</v>
      </c>
      <c r="G4983" t="s">
        <v>110</v>
      </c>
      <c r="H4983" s="5">
        <v>841</v>
      </c>
      <c r="I4983" s="5">
        <v>24777.93</v>
      </c>
      <c r="J4983" t="s">
        <v>115</v>
      </c>
      <c r="K4983" t="s">
        <v>107</v>
      </c>
      <c r="L4983">
        <v>0</v>
      </c>
      <c r="M4983">
        <v>0</v>
      </c>
      <c r="N4983">
        <v>5</v>
      </c>
      <c r="O4983" s="6">
        <v>0</v>
      </c>
      <c r="P4983" t="s">
        <v>107</v>
      </c>
      <c r="Q4983" t="s">
        <v>107</v>
      </c>
      <c r="R4983">
        <f>IF(F4983="Monthly",2,0)
+IF(E4983&lt;=6,2,0)
+IF(N4983&lt;=2,2,0)
+IF(L4983&gt;=4,2,0)
+IF(M4983&gt;=2,1,0)
+IF(H4983&gt;=_xlfn.PERCENTILE.INC($H$2:$H$10001,0.75),1,0)</f>
        <v>3</v>
      </c>
      <c r="S4983" t="str">
        <f>IF(R4983&gt;=7,"High",IF(R4983&gt;=4,"Medium","Low"))</f>
        <v>Low</v>
      </c>
    </row>
    <row r="4984" spans="1:19">
      <c r="A4984" t="s">
        <v>5109</v>
      </c>
      <c r="B4984">
        <v>29</v>
      </c>
      <c r="C4984" t="s">
        <v>101</v>
      </c>
      <c r="D4984" t="s">
        <v>102</v>
      </c>
      <c r="E4984">
        <v>25</v>
      </c>
      <c r="F4984" t="s">
        <v>109</v>
      </c>
      <c r="G4984" t="s">
        <v>129</v>
      </c>
      <c r="H4984" s="5">
        <v>1061</v>
      </c>
      <c r="I4984" s="5">
        <v>25338.43</v>
      </c>
      <c r="J4984" t="s">
        <v>117</v>
      </c>
      <c r="K4984" t="s">
        <v>106</v>
      </c>
      <c r="L4984">
        <v>1</v>
      </c>
      <c r="M4984">
        <v>0</v>
      </c>
      <c r="N4984">
        <v>5</v>
      </c>
      <c r="O4984" s="6">
        <v>5</v>
      </c>
      <c r="P4984" t="s">
        <v>107</v>
      </c>
      <c r="Q4984" t="s">
        <v>107</v>
      </c>
      <c r="R4984">
        <f>IF(F4984="Monthly",2,0)
+IF(E4984&lt;=6,2,0)
+IF(N4984&lt;=2,2,0)
+IF(L4984&gt;=4,2,0)
+IF(M4984&gt;=2,1,0)
+IF(H4984&gt;=_xlfn.PERCENTILE.INC($H$2:$H$10001,0.75),1,0)</f>
        <v>1</v>
      </c>
      <c r="S4984" t="str">
        <f>IF(R4984&gt;=7,"High",IF(R4984&gt;=4,"Medium","Low"))</f>
        <v>Low</v>
      </c>
    </row>
    <row r="4985" spans="1:19">
      <c r="A4985" t="s">
        <v>5110</v>
      </c>
      <c r="B4985">
        <v>18</v>
      </c>
      <c r="C4985" t="s">
        <v>112</v>
      </c>
      <c r="D4985" t="s">
        <v>133</v>
      </c>
      <c r="E4985">
        <v>35</v>
      </c>
      <c r="F4985" t="s">
        <v>103</v>
      </c>
      <c r="G4985" t="s">
        <v>129</v>
      </c>
      <c r="H4985" s="5">
        <v>1012</v>
      </c>
      <c r="I4985" s="5">
        <v>34428.839999999997</v>
      </c>
      <c r="J4985" t="s">
        <v>117</v>
      </c>
      <c r="K4985" t="s">
        <v>106</v>
      </c>
      <c r="L4985">
        <v>1</v>
      </c>
      <c r="M4985">
        <v>0</v>
      </c>
      <c r="N4985">
        <v>4</v>
      </c>
      <c r="O4985" s="6">
        <v>0</v>
      </c>
      <c r="P4985" t="s">
        <v>107</v>
      </c>
      <c r="Q4985" t="s">
        <v>107</v>
      </c>
      <c r="R4985">
        <f>IF(F4985="Monthly",2,0)
+IF(E4985&lt;=6,2,0)
+IF(N4985&lt;=2,2,0)
+IF(L4985&gt;=4,2,0)
+IF(M4985&gt;=2,1,0)
+IF(H4985&gt;=_xlfn.PERCENTILE.INC($H$2:$H$10001,0.75),1,0)</f>
        <v>3</v>
      </c>
      <c r="S4985" t="str">
        <f>IF(R4985&gt;=7,"High",IF(R4985&gt;=4,"Medium","Low"))</f>
        <v>Low</v>
      </c>
    </row>
    <row r="4986" spans="1:19">
      <c r="A4986" t="s">
        <v>5111</v>
      </c>
      <c r="B4986">
        <v>38</v>
      </c>
      <c r="C4986" t="s">
        <v>101</v>
      </c>
      <c r="D4986" t="s">
        <v>123</v>
      </c>
      <c r="E4986">
        <v>30</v>
      </c>
      <c r="F4986" t="s">
        <v>121</v>
      </c>
      <c r="G4986" t="s">
        <v>104</v>
      </c>
      <c r="H4986" s="5">
        <v>480</v>
      </c>
      <c r="I4986" s="5">
        <v>12867.51</v>
      </c>
      <c r="J4986" t="s">
        <v>134</v>
      </c>
      <c r="K4986" t="s">
        <v>106</v>
      </c>
      <c r="L4986">
        <v>0</v>
      </c>
      <c r="M4986">
        <v>0</v>
      </c>
      <c r="N4986">
        <v>4</v>
      </c>
      <c r="O4986" s="6">
        <v>10</v>
      </c>
      <c r="P4986" t="s">
        <v>106</v>
      </c>
      <c r="Q4986" t="s">
        <v>107</v>
      </c>
      <c r="R4986">
        <f>IF(F4986="Monthly",2,0)
+IF(E4986&lt;=6,2,0)
+IF(N4986&lt;=2,2,0)
+IF(L4986&gt;=4,2,0)
+IF(M4986&gt;=2,1,0)
+IF(H4986&gt;=_xlfn.PERCENTILE.INC($H$2:$H$10001,0.75),1,0)</f>
        <v>0</v>
      </c>
      <c r="S4986" t="str">
        <f>IF(R4986&gt;=7,"High",IF(R4986&gt;=4,"Medium","Low"))</f>
        <v>Low</v>
      </c>
    </row>
    <row r="4987" spans="1:19">
      <c r="A4987" t="s">
        <v>5112</v>
      </c>
      <c r="B4987">
        <v>28</v>
      </c>
      <c r="C4987" t="s">
        <v>101</v>
      </c>
      <c r="D4987" t="s">
        <v>123</v>
      </c>
      <c r="E4987">
        <v>41</v>
      </c>
      <c r="F4987" t="s">
        <v>109</v>
      </c>
      <c r="G4987" t="s">
        <v>104</v>
      </c>
      <c r="H4987" s="5">
        <v>392</v>
      </c>
      <c r="I4987" s="5">
        <v>14817.99</v>
      </c>
      <c r="J4987" t="s">
        <v>140</v>
      </c>
      <c r="K4987" t="s">
        <v>106</v>
      </c>
      <c r="L4987">
        <v>1</v>
      </c>
      <c r="M4987">
        <v>0</v>
      </c>
      <c r="N4987">
        <v>5</v>
      </c>
      <c r="O4987" s="6">
        <v>5</v>
      </c>
      <c r="P4987" t="s">
        <v>106</v>
      </c>
      <c r="Q4987" t="s">
        <v>107</v>
      </c>
      <c r="R4987">
        <f>IF(F4987="Monthly",2,0)
+IF(E4987&lt;=6,2,0)
+IF(N4987&lt;=2,2,0)
+IF(L4987&gt;=4,2,0)
+IF(M4987&gt;=2,1,0)
+IF(H4987&gt;=_xlfn.PERCENTILE.INC($H$2:$H$10001,0.75),1,0)</f>
        <v>0</v>
      </c>
      <c r="S4987" t="str">
        <f>IF(R4987&gt;=7,"High",IF(R4987&gt;=4,"Medium","Low"))</f>
        <v>Low</v>
      </c>
    </row>
    <row r="4988" spans="1:19">
      <c r="A4988" t="s">
        <v>5113</v>
      </c>
      <c r="B4988">
        <v>56</v>
      </c>
      <c r="C4988" t="s">
        <v>101</v>
      </c>
      <c r="D4988" t="s">
        <v>102</v>
      </c>
      <c r="E4988">
        <v>25</v>
      </c>
      <c r="F4988" t="s">
        <v>109</v>
      </c>
      <c r="G4988" t="s">
        <v>104</v>
      </c>
      <c r="H4988" s="5">
        <v>452</v>
      </c>
      <c r="I4988" s="5">
        <v>11199.22</v>
      </c>
      <c r="J4988" t="s">
        <v>134</v>
      </c>
      <c r="K4988" t="s">
        <v>106</v>
      </c>
      <c r="L4988">
        <v>1</v>
      </c>
      <c r="M4988">
        <v>0</v>
      </c>
      <c r="N4988">
        <v>4</v>
      </c>
      <c r="O4988" s="6">
        <v>0</v>
      </c>
      <c r="P4988" t="s">
        <v>106</v>
      </c>
      <c r="Q4988" t="s">
        <v>107</v>
      </c>
      <c r="R4988">
        <f>IF(F4988="Monthly",2,0)
+IF(E4988&lt;=6,2,0)
+IF(N4988&lt;=2,2,0)
+IF(L4988&gt;=4,2,0)
+IF(M4988&gt;=2,1,0)
+IF(H4988&gt;=_xlfn.PERCENTILE.INC($H$2:$H$10001,0.75),1,0)</f>
        <v>0</v>
      </c>
      <c r="S4988" t="str">
        <f>IF(R4988&gt;=7,"High",IF(R4988&gt;=4,"Medium","Low"))</f>
        <v>Low</v>
      </c>
    </row>
    <row r="4989" spans="1:19">
      <c r="A4989" t="s">
        <v>5114</v>
      </c>
      <c r="B4989">
        <v>27</v>
      </c>
      <c r="C4989" t="s">
        <v>112</v>
      </c>
      <c r="D4989" t="s">
        <v>137</v>
      </c>
      <c r="E4989">
        <v>19</v>
      </c>
      <c r="F4989" t="s">
        <v>103</v>
      </c>
      <c r="G4989" t="s">
        <v>110</v>
      </c>
      <c r="H4989" s="5">
        <v>651</v>
      </c>
      <c r="I4989" s="5">
        <v>12463.22</v>
      </c>
      <c r="J4989" t="s">
        <v>115</v>
      </c>
      <c r="K4989" t="s">
        <v>106</v>
      </c>
      <c r="L4989">
        <v>4</v>
      </c>
      <c r="M4989">
        <v>0</v>
      </c>
      <c r="N4989">
        <v>5</v>
      </c>
      <c r="O4989" s="6">
        <v>0</v>
      </c>
      <c r="P4989" t="s">
        <v>107</v>
      </c>
      <c r="Q4989" t="s">
        <v>107</v>
      </c>
      <c r="R4989">
        <f>IF(F4989="Monthly",2,0)
+IF(E4989&lt;=6,2,0)
+IF(N4989&lt;=2,2,0)
+IF(L4989&gt;=4,2,0)
+IF(M4989&gt;=2,1,0)
+IF(H4989&gt;=_xlfn.PERCENTILE.INC($H$2:$H$10001,0.75),1,0)</f>
        <v>4</v>
      </c>
      <c r="S4989" t="str">
        <f>IF(R4989&gt;=7,"High",IF(R4989&gt;=4,"Medium","Low"))</f>
        <v>Medium</v>
      </c>
    </row>
    <row r="4990" spans="1:19">
      <c r="A4990" t="s">
        <v>5115</v>
      </c>
      <c r="B4990">
        <v>51</v>
      </c>
      <c r="C4990" t="s">
        <v>112</v>
      </c>
      <c r="D4990" t="s">
        <v>126</v>
      </c>
      <c r="E4990">
        <v>24</v>
      </c>
      <c r="F4990" t="s">
        <v>103</v>
      </c>
      <c r="G4990" t="s">
        <v>110</v>
      </c>
      <c r="H4990" s="5">
        <v>762</v>
      </c>
      <c r="I4990" s="5">
        <v>18269.63</v>
      </c>
      <c r="J4990" t="s">
        <v>105</v>
      </c>
      <c r="K4990" t="s">
        <v>107</v>
      </c>
      <c r="L4990">
        <v>0</v>
      </c>
      <c r="M4990">
        <v>0</v>
      </c>
      <c r="N4990">
        <v>5</v>
      </c>
      <c r="O4990" s="6">
        <v>0</v>
      </c>
      <c r="P4990" t="s">
        <v>107</v>
      </c>
      <c r="Q4990" t="s">
        <v>106</v>
      </c>
      <c r="R4990">
        <f>IF(F4990="Monthly",2,0)
+IF(E4990&lt;=6,2,0)
+IF(N4990&lt;=2,2,0)
+IF(L4990&gt;=4,2,0)
+IF(M4990&gt;=2,1,0)
+IF(H4990&gt;=_xlfn.PERCENTILE.INC($H$2:$H$10001,0.75),1,0)</f>
        <v>2</v>
      </c>
      <c r="S4990" t="str">
        <f>IF(R4990&gt;=7,"High",IF(R4990&gt;=4,"Medium","Low"))</f>
        <v>Low</v>
      </c>
    </row>
    <row r="4991" spans="1:19">
      <c r="A4991" t="s">
        <v>5116</v>
      </c>
      <c r="B4991">
        <v>49</v>
      </c>
      <c r="C4991" t="s">
        <v>112</v>
      </c>
      <c r="D4991" t="s">
        <v>128</v>
      </c>
      <c r="E4991">
        <v>46</v>
      </c>
      <c r="F4991" t="s">
        <v>109</v>
      </c>
      <c r="G4991" t="s">
        <v>110</v>
      </c>
      <c r="H4991" s="5">
        <v>794</v>
      </c>
      <c r="I4991" s="5">
        <v>32742.62</v>
      </c>
      <c r="J4991" t="s">
        <v>140</v>
      </c>
      <c r="K4991" t="s">
        <v>106</v>
      </c>
      <c r="L4991">
        <v>3</v>
      </c>
      <c r="M4991">
        <v>0</v>
      </c>
      <c r="N4991">
        <v>5</v>
      </c>
      <c r="O4991" s="6">
        <v>10</v>
      </c>
      <c r="P4991" t="s">
        <v>107</v>
      </c>
      <c r="Q4991" t="s">
        <v>107</v>
      </c>
      <c r="R4991">
        <f>IF(F4991="Monthly",2,0)
+IF(E4991&lt;=6,2,0)
+IF(N4991&lt;=2,2,0)
+IF(L4991&gt;=4,2,0)
+IF(M4991&gt;=2,1,0)
+IF(H4991&gt;=_xlfn.PERCENTILE.INC($H$2:$H$10001,0.75),1,0)</f>
        <v>1</v>
      </c>
      <c r="S4991" t="str">
        <f>IF(R4991&gt;=7,"High",IF(R4991&gt;=4,"Medium","Low"))</f>
        <v>Low</v>
      </c>
    </row>
    <row r="4992" spans="1:19">
      <c r="A4992" t="s">
        <v>5117</v>
      </c>
      <c r="B4992">
        <v>43</v>
      </c>
      <c r="C4992" t="s">
        <v>101</v>
      </c>
      <c r="D4992" t="s">
        <v>113</v>
      </c>
      <c r="E4992">
        <v>30</v>
      </c>
      <c r="F4992" t="s">
        <v>103</v>
      </c>
      <c r="G4992" t="s">
        <v>104</v>
      </c>
      <c r="H4992" s="5">
        <v>498</v>
      </c>
      <c r="I4992" s="5">
        <v>14539.32</v>
      </c>
      <c r="J4992" t="s">
        <v>117</v>
      </c>
      <c r="K4992" t="s">
        <v>107</v>
      </c>
      <c r="L4992">
        <v>0</v>
      </c>
      <c r="M4992">
        <v>0</v>
      </c>
      <c r="N4992">
        <v>5</v>
      </c>
      <c r="O4992" s="6">
        <v>0</v>
      </c>
      <c r="P4992" t="s">
        <v>107</v>
      </c>
      <c r="Q4992" t="s">
        <v>107</v>
      </c>
      <c r="R4992">
        <f>IF(F4992="Monthly",2,0)
+IF(E4992&lt;=6,2,0)
+IF(N4992&lt;=2,2,0)
+IF(L4992&gt;=4,2,0)
+IF(M4992&gt;=2,1,0)
+IF(H4992&gt;=_xlfn.PERCENTILE.INC($H$2:$H$10001,0.75),1,0)</f>
        <v>2</v>
      </c>
      <c r="S4992" t="str">
        <f>IF(R4992&gt;=7,"High",IF(R4992&gt;=4,"Medium","Low"))</f>
        <v>Low</v>
      </c>
    </row>
    <row r="4993" spans="1:19">
      <c r="A4993" t="s">
        <v>5118</v>
      </c>
      <c r="B4993">
        <v>46</v>
      </c>
      <c r="C4993" t="s">
        <v>101</v>
      </c>
      <c r="D4993" t="s">
        <v>126</v>
      </c>
      <c r="E4993">
        <v>28</v>
      </c>
      <c r="F4993" t="s">
        <v>103</v>
      </c>
      <c r="G4993" t="s">
        <v>110</v>
      </c>
      <c r="H4993" s="5">
        <v>814</v>
      </c>
      <c r="I4993" s="5">
        <v>23091.08</v>
      </c>
      <c r="J4993" t="s">
        <v>115</v>
      </c>
      <c r="K4993" t="s">
        <v>106</v>
      </c>
      <c r="L4993">
        <v>1</v>
      </c>
      <c r="M4993">
        <v>0</v>
      </c>
      <c r="N4993">
        <v>5</v>
      </c>
      <c r="O4993" s="6">
        <v>0</v>
      </c>
      <c r="P4993" t="s">
        <v>106</v>
      </c>
      <c r="Q4993" t="s">
        <v>106</v>
      </c>
      <c r="R4993">
        <f>IF(F4993="Monthly",2,0)
+IF(E4993&lt;=6,2,0)
+IF(N4993&lt;=2,2,0)
+IF(L4993&gt;=4,2,0)
+IF(M4993&gt;=2,1,0)
+IF(H4993&gt;=_xlfn.PERCENTILE.INC($H$2:$H$10001,0.75),1,0)</f>
        <v>3</v>
      </c>
      <c r="S4993" t="str">
        <f>IF(R4993&gt;=7,"High",IF(R4993&gt;=4,"Medium","Low"))</f>
        <v>Low</v>
      </c>
    </row>
    <row r="4994" spans="1:19">
      <c r="A4994" t="s">
        <v>5119</v>
      </c>
      <c r="B4994">
        <v>18</v>
      </c>
      <c r="C4994" t="s">
        <v>101</v>
      </c>
      <c r="D4994" t="s">
        <v>102</v>
      </c>
      <c r="E4994">
        <v>35</v>
      </c>
      <c r="F4994" t="s">
        <v>103</v>
      </c>
      <c r="G4994" t="s">
        <v>104</v>
      </c>
      <c r="H4994" s="5">
        <v>507</v>
      </c>
      <c r="I4994" s="5">
        <v>17723.68</v>
      </c>
      <c r="J4994" t="s">
        <v>134</v>
      </c>
      <c r="K4994" t="s">
        <v>107</v>
      </c>
      <c r="L4994">
        <v>3</v>
      </c>
      <c r="M4994">
        <v>1</v>
      </c>
      <c r="N4994">
        <v>3</v>
      </c>
      <c r="O4994" s="6">
        <v>0</v>
      </c>
      <c r="P4994" t="s">
        <v>107</v>
      </c>
      <c r="Q4994" t="s">
        <v>107</v>
      </c>
      <c r="R4994">
        <f>IF(F4994="Monthly",2,0)
+IF(E4994&lt;=6,2,0)
+IF(N4994&lt;=2,2,0)
+IF(L4994&gt;=4,2,0)
+IF(M4994&gt;=2,1,0)
+IF(H4994&gt;=_xlfn.PERCENTILE.INC($H$2:$H$10001,0.75),1,0)</f>
        <v>2</v>
      </c>
      <c r="S4994" t="str">
        <f>IF(R4994&gt;=7,"High",IF(R4994&gt;=4,"Medium","Low"))</f>
        <v>Low</v>
      </c>
    </row>
    <row r="4995" spans="1:19">
      <c r="A4995" t="s">
        <v>5120</v>
      </c>
      <c r="B4995">
        <v>25</v>
      </c>
      <c r="C4995" t="s">
        <v>101</v>
      </c>
      <c r="D4995" t="s">
        <v>131</v>
      </c>
      <c r="E4995">
        <v>44</v>
      </c>
      <c r="F4995" t="s">
        <v>121</v>
      </c>
      <c r="G4995" t="s">
        <v>110</v>
      </c>
      <c r="H4995" s="5">
        <v>749</v>
      </c>
      <c r="I4995" s="5">
        <v>27434.639999999999</v>
      </c>
      <c r="J4995" t="s">
        <v>134</v>
      </c>
      <c r="K4995" t="s">
        <v>106</v>
      </c>
      <c r="L4995">
        <v>0</v>
      </c>
      <c r="M4995">
        <v>0</v>
      </c>
      <c r="N4995">
        <v>4</v>
      </c>
      <c r="O4995" s="6">
        <v>15</v>
      </c>
      <c r="P4995" t="s">
        <v>107</v>
      </c>
      <c r="Q4995" t="s">
        <v>107</v>
      </c>
      <c r="R4995">
        <f>IF(F4995="Monthly",2,0)
+IF(E4995&lt;=6,2,0)
+IF(N4995&lt;=2,2,0)
+IF(L4995&gt;=4,2,0)
+IF(M4995&gt;=2,1,0)
+IF(H4995&gt;=_xlfn.PERCENTILE.INC($H$2:$H$10001,0.75),1,0)</f>
        <v>0</v>
      </c>
      <c r="S4995" t="str">
        <f>IF(R4995&gt;=7,"High",IF(R4995&gt;=4,"Medium","Low"))</f>
        <v>Low</v>
      </c>
    </row>
    <row r="4996" spans="1:19">
      <c r="A4996" t="s">
        <v>5121</v>
      </c>
      <c r="B4996">
        <v>18</v>
      </c>
      <c r="C4996" t="s">
        <v>101</v>
      </c>
      <c r="D4996" t="s">
        <v>128</v>
      </c>
      <c r="E4996">
        <v>21</v>
      </c>
      <c r="F4996" t="s">
        <v>103</v>
      </c>
      <c r="G4996" t="s">
        <v>104</v>
      </c>
      <c r="H4996" s="5">
        <v>541</v>
      </c>
      <c r="I4996" s="5">
        <v>11074.57</v>
      </c>
      <c r="J4996" t="s">
        <v>117</v>
      </c>
      <c r="K4996" t="s">
        <v>106</v>
      </c>
      <c r="L4996">
        <v>0</v>
      </c>
      <c r="M4996">
        <v>0</v>
      </c>
      <c r="N4996">
        <v>5</v>
      </c>
      <c r="O4996" s="6">
        <v>0</v>
      </c>
      <c r="P4996" t="s">
        <v>106</v>
      </c>
      <c r="Q4996" t="s">
        <v>107</v>
      </c>
      <c r="R4996">
        <f>IF(F4996="Monthly",2,0)
+IF(E4996&lt;=6,2,0)
+IF(N4996&lt;=2,2,0)
+IF(L4996&gt;=4,2,0)
+IF(M4996&gt;=2,1,0)
+IF(H4996&gt;=_xlfn.PERCENTILE.INC($H$2:$H$10001,0.75),1,0)</f>
        <v>2</v>
      </c>
      <c r="S4996" t="str">
        <f>IF(R4996&gt;=7,"High",IF(R4996&gt;=4,"Medium","Low"))</f>
        <v>Low</v>
      </c>
    </row>
    <row r="4997" spans="1:19">
      <c r="A4997" t="s">
        <v>5122</v>
      </c>
      <c r="B4997">
        <v>34</v>
      </c>
      <c r="C4997" t="s">
        <v>101</v>
      </c>
      <c r="D4997" t="s">
        <v>131</v>
      </c>
      <c r="E4997">
        <v>37</v>
      </c>
      <c r="F4997" t="s">
        <v>121</v>
      </c>
      <c r="G4997" t="s">
        <v>129</v>
      </c>
      <c r="H4997" s="5">
        <v>1083</v>
      </c>
      <c r="I4997" s="5">
        <v>35721.040000000001</v>
      </c>
      <c r="J4997" t="s">
        <v>115</v>
      </c>
      <c r="K4997" t="s">
        <v>106</v>
      </c>
      <c r="L4997">
        <v>0</v>
      </c>
      <c r="M4997">
        <v>0</v>
      </c>
      <c r="N4997">
        <v>5</v>
      </c>
      <c r="O4997" s="6">
        <v>10</v>
      </c>
      <c r="P4997" t="s">
        <v>107</v>
      </c>
      <c r="Q4997" t="s">
        <v>107</v>
      </c>
      <c r="R4997">
        <f>IF(F4997="Monthly",2,0)
+IF(E4997&lt;=6,2,0)
+IF(N4997&lt;=2,2,0)
+IF(L4997&gt;=4,2,0)
+IF(M4997&gt;=2,1,0)
+IF(H4997&gt;=_xlfn.PERCENTILE.INC($H$2:$H$10001,0.75),1,0)</f>
        <v>1</v>
      </c>
      <c r="S4997" t="str">
        <f>IF(R4997&gt;=7,"High",IF(R4997&gt;=4,"Medium","Low"))</f>
        <v>Low</v>
      </c>
    </row>
    <row r="4998" spans="1:19">
      <c r="A4998" t="s">
        <v>5123</v>
      </c>
      <c r="B4998">
        <v>38</v>
      </c>
      <c r="C4998" t="s">
        <v>101</v>
      </c>
      <c r="D4998" t="s">
        <v>133</v>
      </c>
      <c r="E4998">
        <v>30</v>
      </c>
      <c r="F4998" t="s">
        <v>103</v>
      </c>
      <c r="G4998" t="s">
        <v>129</v>
      </c>
      <c r="H4998" s="5">
        <v>947</v>
      </c>
      <c r="I4998" s="5">
        <v>29060.33</v>
      </c>
      <c r="J4998" t="s">
        <v>115</v>
      </c>
      <c r="K4998" t="s">
        <v>106</v>
      </c>
      <c r="L4998">
        <v>3</v>
      </c>
      <c r="M4998">
        <v>2</v>
      </c>
      <c r="N4998">
        <v>4</v>
      </c>
      <c r="O4998" s="6">
        <v>0</v>
      </c>
      <c r="P4998" t="s">
        <v>107</v>
      </c>
      <c r="Q4998" t="s">
        <v>106</v>
      </c>
      <c r="R4998">
        <f>IF(F4998="Monthly",2,0)
+IF(E4998&lt;=6,2,0)
+IF(N4998&lt;=2,2,0)
+IF(L4998&gt;=4,2,0)
+IF(M4998&gt;=2,1,0)
+IF(H4998&gt;=_xlfn.PERCENTILE.INC($H$2:$H$10001,0.75),1,0)</f>
        <v>4</v>
      </c>
      <c r="S4998" t="str">
        <f>IF(R4998&gt;=7,"High",IF(R4998&gt;=4,"Medium","Low"))</f>
        <v>Medium</v>
      </c>
    </row>
    <row r="4999" spans="1:19">
      <c r="A4999" t="s">
        <v>5124</v>
      </c>
      <c r="B4999">
        <v>43</v>
      </c>
      <c r="C4999" t="s">
        <v>101</v>
      </c>
      <c r="D4999" t="s">
        <v>113</v>
      </c>
      <c r="E4999">
        <v>33</v>
      </c>
      <c r="F4999" t="s">
        <v>121</v>
      </c>
      <c r="G4999" t="s">
        <v>129</v>
      </c>
      <c r="H4999" s="5">
        <v>1059</v>
      </c>
      <c r="I4999" s="5">
        <v>30851.08</v>
      </c>
      <c r="J4999" t="s">
        <v>105</v>
      </c>
      <c r="K4999" t="s">
        <v>106</v>
      </c>
      <c r="L4999">
        <v>0</v>
      </c>
      <c r="M4999">
        <v>0</v>
      </c>
      <c r="N4999">
        <v>5</v>
      </c>
      <c r="O4999" s="6">
        <v>10</v>
      </c>
      <c r="P4999" t="s">
        <v>106</v>
      </c>
      <c r="Q4999" t="s">
        <v>107</v>
      </c>
      <c r="R4999">
        <f>IF(F4999="Monthly",2,0)
+IF(E4999&lt;=6,2,0)
+IF(N4999&lt;=2,2,0)
+IF(L4999&gt;=4,2,0)
+IF(M4999&gt;=2,1,0)
+IF(H4999&gt;=_xlfn.PERCENTILE.INC($H$2:$H$10001,0.75),1,0)</f>
        <v>1</v>
      </c>
      <c r="S4999" t="str">
        <f>IF(R4999&gt;=7,"High",IF(R4999&gt;=4,"Medium","Low"))</f>
        <v>Low</v>
      </c>
    </row>
    <row r="5000" spans="1:19">
      <c r="A5000" t="s">
        <v>5125</v>
      </c>
      <c r="B5000">
        <v>46</v>
      </c>
      <c r="C5000" t="s">
        <v>112</v>
      </c>
      <c r="D5000" t="s">
        <v>126</v>
      </c>
      <c r="E5000">
        <v>44</v>
      </c>
      <c r="F5000" t="s">
        <v>109</v>
      </c>
      <c r="G5000" t="s">
        <v>104</v>
      </c>
      <c r="H5000" s="5">
        <v>552</v>
      </c>
      <c r="I5000" s="5">
        <v>23796.06</v>
      </c>
      <c r="J5000" t="s">
        <v>134</v>
      </c>
      <c r="K5000" t="s">
        <v>106</v>
      </c>
      <c r="L5000">
        <v>1</v>
      </c>
      <c r="M5000">
        <v>0</v>
      </c>
      <c r="N5000">
        <v>5</v>
      </c>
      <c r="O5000" s="6">
        <v>0</v>
      </c>
      <c r="P5000" t="s">
        <v>107</v>
      </c>
      <c r="Q5000" t="s">
        <v>107</v>
      </c>
      <c r="R5000">
        <f>IF(F5000="Monthly",2,0)
+IF(E5000&lt;=6,2,0)
+IF(N5000&lt;=2,2,0)
+IF(L5000&gt;=4,2,0)
+IF(M5000&gt;=2,1,0)
+IF(H5000&gt;=_xlfn.PERCENTILE.INC($H$2:$H$10001,0.75),1,0)</f>
        <v>0</v>
      </c>
      <c r="S5000" t="str">
        <f>IF(R5000&gt;=7,"High",IF(R5000&gt;=4,"Medium","Low"))</f>
        <v>Low</v>
      </c>
    </row>
    <row r="5001" spans="1:19">
      <c r="A5001" t="s">
        <v>5126</v>
      </c>
      <c r="B5001">
        <v>37</v>
      </c>
      <c r="C5001" t="s">
        <v>101</v>
      </c>
      <c r="D5001" t="s">
        <v>137</v>
      </c>
      <c r="E5001">
        <v>33</v>
      </c>
      <c r="F5001" t="s">
        <v>109</v>
      </c>
      <c r="G5001" t="s">
        <v>104</v>
      </c>
      <c r="H5001" s="5">
        <v>485</v>
      </c>
      <c r="I5001" s="5">
        <v>16252.99</v>
      </c>
      <c r="J5001" t="s">
        <v>115</v>
      </c>
      <c r="K5001" t="s">
        <v>106</v>
      </c>
      <c r="L5001">
        <v>4</v>
      </c>
      <c r="M5001">
        <v>1</v>
      </c>
      <c r="N5001">
        <v>4</v>
      </c>
      <c r="O5001" s="6">
        <v>0</v>
      </c>
      <c r="P5001" t="s">
        <v>106</v>
      </c>
      <c r="Q5001" t="s">
        <v>107</v>
      </c>
      <c r="R5001">
        <f>IF(F5001="Monthly",2,0)
+IF(E5001&lt;=6,2,0)
+IF(N5001&lt;=2,2,0)
+IF(L5001&gt;=4,2,0)
+IF(M5001&gt;=2,1,0)
+IF(H5001&gt;=_xlfn.PERCENTILE.INC($H$2:$H$10001,0.75),1,0)</f>
        <v>2</v>
      </c>
      <c r="S5001" t="str">
        <f>IF(R5001&gt;=7,"High",IF(R5001&gt;=4,"Medium","Low"))</f>
        <v>Low</v>
      </c>
    </row>
    <row r="5002" spans="1:19">
      <c r="A5002" t="s">
        <v>5127</v>
      </c>
      <c r="B5002">
        <v>49</v>
      </c>
      <c r="C5002" t="s">
        <v>101</v>
      </c>
      <c r="D5002" t="s">
        <v>137</v>
      </c>
      <c r="E5002">
        <v>47</v>
      </c>
      <c r="F5002" t="s">
        <v>103</v>
      </c>
      <c r="G5002" t="s">
        <v>104</v>
      </c>
      <c r="H5002" s="5">
        <v>459</v>
      </c>
      <c r="I5002" s="5">
        <v>21107.47</v>
      </c>
      <c r="J5002" t="s">
        <v>105</v>
      </c>
      <c r="K5002" t="s">
        <v>106</v>
      </c>
      <c r="L5002">
        <v>1</v>
      </c>
      <c r="M5002">
        <v>0</v>
      </c>
      <c r="N5002">
        <v>5</v>
      </c>
      <c r="O5002" s="6">
        <v>0</v>
      </c>
      <c r="P5002" t="s">
        <v>106</v>
      </c>
      <c r="Q5002" t="s">
        <v>107</v>
      </c>
      <c r="R5002">
        <f>IF(F5002="Monthly",2,0)
+IF(E5002&lt;=6,2,0)
+IF(N5002&lt;=2,2,0)
+IF(L5002&gt;=4,2,0)
+IF(M5002&gt;=2,1,0)
+IF(H5002&gt;=_xlfn.PERCENTILE.INC($H$2:$H$10001,0.75),1,0)</f>
        <v>2</v>
      </c>
      <c r="S5002" t="str">
        <f>IF(R5002&gt;=7,"High",IF(R5002&gt;=4,"Medium","Low"))</f>
        <v>Low</v>
      </c>
    </row>
    <row r="5003" spans="1:19">
      <c r="A5003" t="s">
        <v>5128</v>
      </c>
      <c r="B5003">
        <v>30</v>
      </c>
      <c r="C5003" t="s">
        <v>112</v>
      </c>
      <c r="D5003" t="s">
        <v>119</v>
      </c>
      <c r="E5003">
        <v>46</v>
      </c>
      <c r="F5003" t="s">
        <v>109</v>
      </c>
      <c r="G5003" t="s">
        <v>110</v>
      </c>
      <c r="H5003" s="5">
        <v>770</v>
      </c>
      <c r="I5003" s="5">
        <v>32463.47</v>
      </c>
      <c r="J5003" t="s">
        <v>134</v>
      </c>
      <c r="K5003" t="s">
        <v>106</v>
      </c>
      <c r="L5003">
        <v>0</v>
      </c>
      <c r="M5003">
        <v>0</v>
      </c>
      <c r="N5003">
        <v>5</v>
      </c>
      <c r="O5003" s="6">
        <v>10</v>
      </c>
      <c r="P5003" t="s">
        <v>107</v>
      </c>
      <c r="Q5003" t="s">
        <v>107</v>
      </c>
      <c r="R5003">
        <f>IF(F5003="Monthly",2,0)
+IF(E5003&lt;=6,2,0)
+IF(N5003&lt;=2,2,0)
+IF(L5003&gt;=4,2,0)
+IF(M5003&gt;=2,1,0)
+IF(H5003&gt;=_xlfn.PERCENTILE.INC($H$2:$H$10001,0.75),1,0)</f>
        <v>0</v>
      </c>
      <c r="S5003" t="str">
        <f>IF(R5003&gt;=7,"High",IF(R5003&gt;=4,"Medium","Low"))</f>
        <v>Low</v>
      </c>
    </row>
    <row r="5004" spans="1:19">
      <c r="A5004" t="s">
        <v>5129</v>
      </c>
      <c r="B5004">
        <v>50</v>
      </c>
      <c r="C5004" t="s">
        <v>112</v>
      </c>
      <c r="D5004" t="s">
        <v>128</v>
      </c>
      <c r="E5004">
        <v>35</v>
      </c>
      <c r="F5004" t="s">
        <v>109</v>
      </c>
      <c r="G5004" t="s">
        <v>110</v>
      </c>
      <c r="H5004" s="5">
        <v>658</v>
      </c>
      <c r="I5004" s="5">
        <v>20355.82</v>
      </c>
      <c r="J5004" t="s">
        <v>134</v>
      </c>
      <c r="K5004" t="s">
        <v>106</v>
      </c>
      <c r="L5004">
        <v>0</v>
      </c>
      <c r="M5004">
        <v>0</v>
      </c>
      <c r="N5004">
        <v>3</v>
      </c>
      <c r="O5004" s="6">
        <v>10</v>
      </c>
      <c r="P5004" t="s">
        <v>107</v>
      </c>
      <c r="Q5004" t="s">
        <v>107</v>
      </c>
      <c r="R5004">
        <f>IF(F5004="Monthly",2,0)
+IF(E5004&lt;=6,2,0)
+IF(N5004&lt;=2,2,0)
+IF(L5004&gt;=4,2,0)
+IF(M5004&gt;=2,1,0)
+IF(H5004&gt;=_xlfn.PERCENTILE.INC($H$2:$H$10001,0.75),1,0)</f>
        <v>0</v>
      </c>
      <c r="S5004" t="str">
        <f>IF(R5004&gt;=7,"High",IF(R5004&gt;=4,"Medium","Low"))</f>
        <v>Low</v>
      </c>
    </row>
    <row r="5005" spans="1:19">
      <c r="A5005" t="s">
        <v>5130</v>
      </c>
      <c r="B5005">
        <v>35</v>
      </c>
      <c r="C5005" t="s">
        <v>112</v>
      </c>
      <c r="D5005" t="s">
        <v>123</v>
      </c>
      <c r="E5005">
        <v>13</v>
      </c>
      <c r="F5005" t="s">
        <v>103</v>
      </c>
      <c r="G5005" t="s">
        <v>110</v>
      </c>
      <c r="H5005" s="5">
        <v>752</v>
      </c>
      <c r="I5005" s="5">
        <v>9796.81</v>
      </c>
      <c r="J5005" t="s">
        <v>105</v>
      </c>
      <c r="K5005" t="s">
        <v>106</v>
      </c>
      <c r="L5005">
        <v>0</v>
      </c>
      <c r="M5005">
        <v>0</v>
      </c>
      <c r="N5005">
        <v>5</v>
      </c>
      <c r="O5005" s="6">
        <v>0</v>
      </c>
      <c r="P5005" t="s">
        <v>107</v>
      </c>
      <c r="Q5005" t="s">
        <v>106</v>
      </c>
      <c r="R5005">
        <f>IF(F5005="Monthly",2,0)
+IF(E5005&lt;=6,2,0)
+IF(N5005&lt;=2,2,0)
+IF(L5005&gt;=4,2,0)
+IF(M5005&gt;=2,1,0)
+IF(H5005&gt;=_xlfn.PERCENTILE.INC($H$2:$H$10001,0.75),1,0)</f>
        <v>2</v>
      </c>
      <c r="S5005" t="str">
        <f>IF(R5005&gt;=7,"High",IF(R5005&gt;=4,"Medium","Low"))</f>
        <v>Low</v>
      </c>
    </row>
    <row r="5006" spans="1:19">
      <c r="A5006" t="s">
        <v>5131</v>
      </c>
      <c r="B5006">
        <v>29</v>
      </c>
      <c r="C5006" t="s">
        <v>101</v>
      </c>
      <c r="D5006" t="s">
        <v>113</v>
      </c>
      <c r="E5006">
        <v>40</v>
      </c>
      <c r="F5006" t="s">
        <v>109</v>
      </c>
      <c r="G5006" t="s">
        <v>110</v>
      </c>
      <c r="H5006" s="5">
        <v>666</v>
      </c>
      <c r="I5006" s="5">
        <v>26717.41</v>
      </c>
      <c r="J5006" t="s">
        <v>115</v>
      </c>
      <c r="K5006" t="s">
        <v>106</v>
      </c>
      <c r="L5006">
        <v>1</v>
      </c>
      <c r="M5006">
        <v>0</v>
      </c>
      <c r="N5006">
        <v>4</v>
      </c>
      <c r="O5006" s="6">
        <v>0</v>
      </c>
      <c r="P5006" t="s">
        <v>107</v>
      </c>
      <c r="Q5006" t="s">
        <v>107</v>
      </c>
      <c r="R5006">
        <f>IF(F5006="Monthly",2,0)
+IF(E5006&lt;=6,2,0)
+IF(N5006&lt;=2,2,0)
+IF(L5006&gt;=4,2,0)
+IF(M5006&gt;=2,1,0)
+IF(H5006&gt;=_xlfn.PERCENTILE.INC($H$2:$H$10001,0.75),1,0)</f>
        <v>0</v>
      </c>
      <c r="S5006" t="str">
        <f>IF(R5006&gt;=7,"High",IF(R5006&gt;=4,"Medium","Low"))</f>
        <v>Low</v>
      </c>
    </row>
    <row r="5007" spans="1:19">
      <c r="A5007" t="s">
        <v>5132</v>
      </c>
      <c r="B5007">
        <v>42</v>
      </c>
      <c r="C5007" t="s">
        <v>112</v>
      </c>
      <c r="D5007" t="s">
        <v>126</v>
      </c>
      <c r="E5007">
        <v>32</v>
      </c>
      <c r="F5007" t="s">
        <v>109</v>
      </c>
      <c r="G5007" t="s">
        <v>110</v>
      </c>
      <c r="H5007" s="5">
        <v>718</v>
      </c>
      <c r="I5007" s="5">
        <v>22363.49</v>
      </c>
      <c r="J5007" t="s">
        <v>134</v>
      </c>
      <c r="K5007" t="s">
        <v>107</v>
      </c>
      <c r="L5007">
        <v>0</v>
      </c>
      <c r="M5007">
        <v>0</v>
      </c>
      <c r="N5007">
        <v>4</v>
      </c>
      <c r="O5007" s="6">
        <v>0</v>
      </c>
      <c r="P5007" t="s">
        <v>107</v>
      </c>
      <c r="Q5007" t="s">
        <v>107</v>
      </c>
      <c r="R5007">
        <f>IF(F5007="Monthly",2,0)
+IF(E5007&lt;=6,2,0)
+IF(N5007&lt;=2,2,0)
+IF(L5007&gt;=4,2,0)
+IF(M5007&gt;=2,1,0)
+IF(H5007&gt;=_xlfn.PERCENTILE.INC($H$2:$H$10001,0.75),1,0)</f>
        <v>0</v>
      </c>
      <c r="S5007" t="str">
        <f>IF(R5007&gt;=7,"High",IF(R5007&gt;=4,"Medium","Low"))</f>
        <v>Low</v>
      </c>
    </row>
    <row r="5008" spans="1:19">
      <c r="A5008" t="s">
        <v>5133</v>
      </c>
      <c r="B5008">
        <v>38</v>
      </c>
      <c r="C5008" t="s">
        <v>112</v>
      </c>
      <c r="D5008" t="s">
        <v>137</v>
      </c>
      <c r="E5008">
        <v>12</v>
      </c>
      <c r="F5008" t="s">
        <v>103</v>
      </c>
      <c r="G5008" t="s">
        <v>110</v>
      </c>
      <c r="H5008" s="5">
        <v>670</v>
      </c>
      <c r="I5008" s="5">
        <v>8052.91</v>
      </c>
      <c r="J5008" t="s">
        <v>115</v>
      </c>
      <c r="K5008" t="s">
        <v>106</v>
      </c>
      <c r="L5008">
        <v>1</v>
      </c>
      <c r="M5008">
        <v>0</v>
      </c>
      <c r="N5008">
        <v>4</v>
      </c>
      <c r="O5008" s="6">
        <v>0</v>
      </c>
      <c r="P5008" t="s">
        <v>107</v>
      </c>
      <c r="Q5008" t="s">
        <v>107</v>
      </c>
      <c r="R5008">
        <f>IF(F5008="Monthly",2,0)
+IF(E5008&lt;=6,2,0)
+IF(N5008&lt;=2,2,0)
+IF(L5008&gt;=4,2,0)
+IF(M5008&gt;=2,1,0)
+IF(H5008&gt;=_xlfn.PERCENTILE.INC($H$2:$H$10001,0.75),1,0)</f>
        <v>2</v>
      </c>
      <c r="S5008" t="str">
        <f>IF(R5008&gt;=7,"High",IF(R5008&gt;=4,"Medium","Low"))</f>
        <v>Low</v>
      </c>
    </row>
    <row r="5009" spans="1:19">
      <c r="A5009" t="s">
        <v>5134</v>
      </c>
      <c r="B5009">
        <v>38</v>
      </c>
      <c r="C5009" t="s">
        <v>101</v>
      </c>
      <c r="D5009" t="s">
        <v>131</v>
      </c>
      <c r="E5009">
        <v>18</v>
      </c>
      <c r="F5009" t="s">
        <v>103</v>
      </c>
      <c r="G5009" t="s">
        <v>129</v>
      </c>
      <c r="H5009" s="5">
        <v>1007</v>
      </c>
      <c r="I5009" s="5">
        <v>18526.59</v>
      </c>
      <c r="J5009" t="s">
        <v>140</v>
      </c>
      <c r="K5009" t="s">
        <v>106</v>
      </c>
      <c r="L5009">
        <v>0</v>
      </c>
      <c r="M5009">
        <v>0</v>
      </c>
      <c r="N5009">
        <v>4</v>
      </c>
      <c r="O5009" s="6">
        <v>0</v>
      </c>
      <c r="P5009" t="s">
        <v>107</v>
      </c>
      <c r="Q5009" t="s">
        <v>106</v>
      </c>
      <c r="R5009">
        <f>IF(F5009="Monthly",2,0)
+IF(E5009&lt;=6,2,0)
+IF(N5009&lt;=2,2,0)
+IF(L5009&gt;=4,2,0)
+IF(M5009&gt;=2,1,0)
+IF(H5009&gt;=_xlfn.PERCENTILE.INC($H$2:$H$10001,0.75),1,0)</f>
        <v>3</v>
      </c>
      <c r="S5009" t="str">
        <f>IF(R5009&gt;=7,"High",IF(R5009&gt;=4,"Medium","Low"))</f>
        <v>Low</v>
      </c>
    </row>
    <row r="5010" spans="1:19">
      <c r="A5010" t="s">
        <v>5135</v>
      </c>
      <c r="B5010">
        <v>41</v>
      </c>
      <c r="C5010" t="s">
        <v>112</v>
      </c>
      <c r="D5010" t="s">
        <v>133</v>
      </c>
      <c r="E5010">
        <v>21</v>
      </c>
      <c r="F5010" t="s">
        <v>103</v>
      </c>
      <c r="G5010" t="s">
        <v>110</v>
      </c>
      <c r="H5010" s="5">
        <v>671</v>
      </c>
      <c r="I5010" s="5">
        <v>14508.19</v>
      </c>
      <c r="J5010" t="s">
        <v>134</v>
      </c>
      <c r="K5010" t="s">
        <v>106</v>
      </c>
      <c r="L5010">
        <v>0</v>
      </c>
      <c r="M5010">
        <v>0</v>
      </c>
      <c r="N5010">
        <v>5</v>
      </c>
      <c r="O5010" s="6">
        <v>0</v>
      </c>
      <c r="P5010" t="s">
        <v>107</v>
      </c>
      <c r="Q5010" t="s">
        <v>107</v>
      </c>
      <c r="R5010">
        <f>IF(F5010="Monthly",2,0)
+IF(E5010&lt;=6,2,0)
+IF(N5010&lt;=2,2,0)
+IF(L5010&gt;=4,2,0)
+IF(M5010&gt;=2,1,0)
+IF(H5010&gt;=_xlfn.PERCENTILE.INC($H$2:$H$10001,0.75),1,0)</f>
        <v>2</v>
      </c>
      <c r="S5010" t="str">
        <f>IF(R5010&gt;=7,"High",IF(R5010&gt;=4,"Medium","Low"))</f>
        <v>Low</v>
      </c>
    </row>
    <row r="5011" spans="1:19">
      <c r="A5011" t="s">
        <v>5136</v>
      </c>
      <c r="B5011">
        <v>35</v>
      </c>
      <c r="C5011" t="s">
        <v>112</v>
      </c>
      <c r="D5011" t="s">
        <v>131</v>
      </c>
      <c r="E5011">
        <v>46</v>
      </c>
      <c r="F5011" t="s">
        <v>109</v>
      </c>
      <c r="G5011" t="s">
        <v>129</v>
      </c>
      <c r="H5011" s="5">
        <v>1041</v>
      </c>
      <c r="I5011" s="5">
        <v>49313.27</v>
      </c>
      <c r="J5011" t="s">
        <v>115</v>
      </c>
      <c r="K5011" t="s">
        <v>107</v>
      </c>
      <c r="L5011">
        <v>0</v>
      </c>
      <c r="M5011">
        <v>0</v>
      </c>
      <c r="N5011">
        <v>4</v>
      </c>
      <c r="O5011" s="6">
        <v>0</v>
      </c>
      <c r="P5011" t="s">
        <v>107</v>
      </c>
      <c r="Q5011" t="s">
        <v>107</v>
      </c>
      <c r="R5011">
        <f>IF(F5011="Monthly",2,0)
+IF(E5011&lt;=6,2,0)
+IF(N5011&lt;=2,2,0)
+IF(L5011&gt;=4,2,0)
+IF(M5011&gt;=2,1,0)
+IF(H5011&gt;=_xlfn.PERCENTILE.INC($H$2:$H$10001,0.75),1,0)</f>
        <v>1</v>
      </c>
      <c r="S5011" t="str">
        <f>IF(R5011&gt;=7,"High",IF(R5011&gt;=4,"Medium","Low"))</f>
        <v>Low</v>
      </c>
    </row>
    <row r="5012" spans="1:19">
      <c r="A5012" t="s">
        <v>5137</v>
      </c>
      <c r="B5012">
        <v>18</v>
      </c>
      <c r="C5012" t="s">
        <v>112</v>
      </c>
      <c r="D5012" t="s">
        <v>133</v>
      </c>
      <c r="E5012">
        <v>57</v>
      </c>
      <c r="F5012" t="s">
        <v>109</v>
      </c>
      <c r="G5012" t="s">
        <v>129</v>
      </c>
      <c r="H5012" s="5">
        <v>1098</v>
      </c>
      <c r="I5012" s="5">
        <v>61246.77</v>
      </c>
      <c r="J5012" t="s">
        <v>134</v>
      </c>
      <c r="K5012" t="s">
        <v>107</v>
      </c>
      <c r="L5012">
        <v>2</v>
      </c>
      <c r="M5012">
        <v>1</v>
      </c>
      <c r="N5012">
        <v>4</v>
      </c>
      <c r="O5012" s="6">
        <v>0</v>
      </c>
      <c r="P5012" t="s">
        <v>107</v>
      </c>
      <c r="Q5012" t="s">
        <v>107</v>
      </c>
      <c r="R5012">
        <f>IF(F5012="Monthly",2,0)
+IF(E5012&lt;=6,2,0)
+IF(N5012&lt;=2,2,0)
+IF(L5012&gt;=4,2,0)
+IF(M5012&gt;=2,1,0)
+IF(H5012&gt;=_xlfn.PERCENTILE.INC($H$2:$H$10001,0.75),1,0)</f>
        <v>1</v>
      </c>
      <c r="S5012" t="str">
        <f>IF(R5012&gt;=7,"High",IF(R5012&gt;=4,"Medium","Low"))</f>
        <v>Low</v>
      </c>
    </row>
    <row r="5013" spans="1:19">
      <c r="A5013" t="s">
        <v>5138</v>
      </c>
      <c r="B5013">
        <v>28</v>
      </c>
      <c r="C5013" t="s">
        <v>112</v>
      </c>
      <c r="D5013" t="s">
        <v>113</v>
      </c>
      <c r="E5013">
        <v>31</v>
      </c>
      <c r="F5013" t="s">
        <v>109</v>
      </c>
      <c r="G5013" t="s">
        <v>104</v>
      </c>
      <c r="H5013" s="5">
        <v>405</v>
      </c>
      <c r="I5013" s="5">
        <v>12255.45</v>
      </c>
      <c r="J5013" t="s">
        <v>140</v>
      </c>
      <c r="K5013" t="s">
        <v>106</v>
      </c>
      <c r="L5013">
        <v>0</v>
      </c>
      <c r="M5013">
        <v>0</v>
      </c>
      <c r="N5013">
        <v>5</v>
      </c>
      <c r="O5013" s="6">
        <v>0</v>
      </c>
      <c r="P5013" t="s">
        <v>107</v>
      </c>
      <c r="Q5013" t="s">
        <v>107</v>
      </c>
      <c r="R5013">
        <f>IF(F5013="Monthly",2,0)
+IF(E5013&lt;=6,2,0)
+IF(N5013&lt;=2,2,0)
+IF(L5013&gt;=4,2,0)
+IF(M5013&gt;=2,1,0)
+IF(H5013&gt;=_xlfn.PERCENTILE.INC($H$2:$H$10001,0.75),1,0)</f>
        <v>0</v>
      </c>
      <c r="S5013" t="str">
        <f>IF(R5013&gt;=7,"High",IF(R5013&gt;=4,"Medium","Low"))</f>
        <v>Low</v>
      </c>
    </row>
    <row r="5014" spans="1:19">
      <c r="A5014" t="s">
        <v>5139</v>
      </c>
      <c r="B5014">
        <v>49</v>
      </c>
      <c r="C5014" t="s">
        <v>101</v>
      </c>
      <c r="D5014" t="s">
        <v>131</v>
      </c>
      <c r="E5014">
        <v>33</v>
      </c>
      <c r="F5014" t="s">
        <v>103</v>
      </c>
      <c r="G5014" t="s">
        <v>110</v>
      </c>
      <c r="H5014" s="5">
        <v>786</v>
      </c>
      <c r="I5014" s="5">
        <v>26153.99</v>
      </c>
      <c r="J5014" t="s">
        <v>105</v>
      </c>
      <c r="K5014" t="s">
        <v>106</v>
      </c>
      <c r="L5014">
        <v>1</v>
      </c>
      <c r="M5014">
        <v>0</v>
      </c>
      <c r="N5014">
        <v>5</v>
      </c>
      <c r="O5014" s="6">
        <v>0</v>
      </c>
      <c r="P5014" t="s">
        <v>106</v>
      </c>
      <c r="Q5014" t="s">
        <v>107</v>
      </c>
      <c r="R5014">
        <f>IF(F5014="Monthly",2,0)
+IF(E5014&lt;=6,2,0)
+IF(N5014&lt;=2,2,0)
+IF(L5014&gt;=4,2,0)
+IF(M5014&gt;=2,1,0)
+IF(H5014&gt;=_xlfn.PERCENTILE.INC($H$2:$H$10001,0.75),1,0)</f>
        <v>2</v>
      </c>
      <c r="S5014" t="str">
        <f>IF(R5014&gt;=7,"High",IF(R5014&gt;=4,"Medium","Low"))</f>
        <v>Low</v>
      </c>
    </row>
    <row r="5015" spans="1:19">
      <c r="A5015" t="s">
        <v>5140</v>
      </c>
      <c r="B5015">
        <v>40</v>
      </c>
      <c r="C5015" t="s">
        <v>101</v>
      </c>
      <c r="D5015" t="s">
        <v>137</v>
      </c>
      <c r="E5015">
        <v>44</v>
      </c>
      <c r="F5015" t="s">
        <v>103</v>
      </c>
      <c r="G5015" t="s">
        <v>110</v>
      </c>
      <c r="H5015" s="5">
        <v>700</v>
      </c>
      <c r="I5015" s="5">
        <v>30821.07</v>
      </c>
      <c r="J5015" t="s">
        <v>105</v>
      </c>
      <c r="K5015" t="s">
        <v>107</v>
      </c>
      <c r="L5015">
        <v>1</v>
      </c>
      <c r="M5015">
        <v>0</v>
      </c>
      <c r="N5015">
        <v>5</v>
      </c>
      <c r="O5015" s="6">
        <v>0</v>
      </c>
      <c r="P5015" t="s">
        <v>107</v>
      </c>
      <c r="Q5015" t="s">
        <v>107</v>
      </c>
      <c r="R5015">
        <f>IF(F5015="Monthly",2,0)
+IF(E5015&lt;=6,2,0)
+IF(N5015&lt;=2,2,0)
+IF(L5015&gt;=4,2,0)
+IF(M5015&gt;=2,1,0)
+IF(H5015&gt;=_xlfn.PERCENTILE.INC($H$2:$H$10001,0.75),1,0)</f>
        <v>2</v>
      </c>
      <c r="S5015" t="str">
        <f>IF(R5015&gt;=7,"High",IF(R5015&gt;=4,"Medium","Low"))</f>
        <v>Low</v>
      </c>
    </row>
    <row r="5016" spans="1:19">
      <c r="A5016" t="s">
        <v>5141</v>
      </c>
      <c r="B5016">
        <v>42</v>
      </c>
      <c r="C5016" t="s">
        <v>101</v>
      </c>
      <c r="D5016" t="s">
        <v>119</v>
      </c>
      <c r="E5016">
        <v>37</v>
      </c>
      <c r="F5016" t="s">
        <v>109</v>
      </c>
      <c r="G5016" t="s">
        <v>129</v>
      </c>
      <c r="H5016" s="5">
        <v>1075</v>
      </c>
      <c r="I5016" s="5">
        <v>36754.1</v>
      </c>
      <c r="J5016" t="s">
        <v>117</v>
      </c>
      <c r="K5016" t="s">
        <v>106</v>
      </c>
      <c r="L5016">
        <v>0</v>
      </c>
      <c r="M5016">
        <v>0</v>
      </c>
      <c r="N5016">
        <v>5</v>
      </c>
      <c r="O5016" s="6">
        <v>5</v>
      </c>
      <c r="P5016" t="s">
        <v>107</v>
      </c>
      <c r="Q5016" t="s">
        <v>107</v>
      </c>
      <c r="R5016">
        <f>IF(F5016="Monthly",2,0)
+IF(E5016&lt;=6,2,0)
+IF(N5016&lt;=2,2,0)
+IF(L5016&gt;=4,2,0)
+IF(M5016&gt;=2,1,0)
+IF(H5016&gt;=_xlfn.PERCENTILE.INC($H$2:$H$10001,0.75),1,0)</f>
        <v>1</v>
      </c>
      <c r="S5016" t="str">
        <f>IF(R5016&gt;=7,"High",IF(R5016&gt;=4,"Medium","Low"))</f>
        <v>Low</v>
      </c>
    </row>
    <row r="5017" spans="1:19">
      <c r="A5017" t="s">
        <v>5142</v>
      </c>
      <c r="B5017">
        <v>45</v>
      </c>
      <c r="C5017" t="s">
        <v>112</v>
      </c>
      <c r="D5017" t="s">
        <v>123</v>
      </c>
      <c r="E5017">
        <v>23</v>
      </c>
      <c r="F5017" t="s">
        <v>103</v>
      </c>
      <c r="G5017" t="s">
        <v>104</v>
      </c>
      <c r="H5017" s="5">
        <v>439</v>
      </c>
      <c r="I5017" s="5">
        <v>9954.94</v>
      </c>
      <c r="J5017" t="s">
        <v>134</v>
      </c>
      <c r="K5017" t="s">
        <v>106</v>
      </c>
      <c r="L5017">
        <v>3</v>
      </c>
      <c r="M5017">
        <v>0</v>
      </c>
      <c r="N5017">
        <v>5</v>
      </c>
      <c r="O5017" s="6">
        <v>0</v>
      </c>
      <c r="P5017" t="s">
        <v>107</v>
      </c>
      <c r="Q5017" t="s">
        <v>106</v>
      </c>
      <c r="R5017">
        <f>IF(F5017="Monthly",2,0)
+IF(E5017&lt;=6,2,0)
+IF(N5017&lt;=2,2,0)
+IF(L5017&gt;=4,2,0)
+IF(M5017&gt;=2,1,0)
+IF(H5017&gt;=_xlfn.PERCENTILE.INC($H$2:$H$10001,0.75),1,0)</f>
        <v>2</v>
      </c>
      <c r="S5017" t="str">
        <f>IF(R5017&gt;=7,"High",IF(R5017&gt;=4,"Medium","Low"))</f>
        <v>Low</v>
      </c>
    </row>
    <row r="5018" spans="1:19">
      <c r="A5018" t="s">
        <v>5143</v>
      </c>
      <c r="B5018">
        <v>18</v>
      </c>
      <c r="C5018" t="s">
        <v>101</v>
      </c>
      <c r="D5018" t="s">
        <v>126</v>
      </c>
      <c r="E5018">
        <v>45</v>
      </c>
      <c r="F5018" t="s">
        <v>103</v>
      </c>
      <c r="G5018" t="s">
        <v>104</v>
      </c>
      <c r="H5018" s="5">
        <v>444</v>
      </c>
      <c r="I5018" s="5">
        <v>20429.259999999998</v>
      </c>
      <c r="J5018" t="s">
        <v>117</v>
      </c>
      <c r="K5018" t="s">
        <v>106</v>
      </c>
      <c r="L5018">
        <v>1</v>
      </c>
      <c r="M5018">
        <v>0</v>
      </c>
      <c r="N5018">
        <v>5</v>
      </c>
      <c r="O5018" s="6">
        <v>0</v>
      </c>
      <c r="P5018" t="s">
        <v>107</v>
      </c>
      <c r="Q5018" t="s">
        <v>107</v>
      </c>
      <c r="R5018">
        <f>IF(F5018="Monthly",2,0)
+IF(E5018&lt;=6,2,0)
+IF(N5018&lt;=2,2,0)
+IF(L5018&gt;=4,2,0)
+IF(M5018&gt;=2,1,0)
+IF(H5018&gt;=_xlfn.PERCENTILE.INC($H$2:$H$10001,0.75),1,0)</f>
        <v>2</v>
      </c>
      <c r="S5018" t="str">
        <f>IF(R5018&gt;=7,"High",IF(R5018&gt;=4,"Medium","Low"))</f>
        <v>Low</v>
      </c>
    </row>
    <row r="5019" spans="1:19">
      <c r="A5019" t="s">
        <v>5144</v>
      </c>
      <c r="B5019">
        <v>56</v>
      </c>
      <c r="C5019" t="s">
        <v>112</v>
      </c>
      <c r="D5019" t="s">
        <v>133</v>
      </c>
      <c r="E5019">
        <v>19</v>
      </c>
      <c r="F5019" t="s">
        <v>103</v>
      </c>
      <c r="G5019" t="s">
        <v>104</v>
      </c>
      <c r="H5019" s="5">
        <v>514</v>
      </c>
      <c r="I5019" s="5">
        <v>9614.7199999999993</v>
      </c>
      <c r="J5019" t="s">
        <v>134</v>
      </c>
      <c r="K5019" t="s">
        <v>107</v>
      </c>
      <c r="L5019">
        <v>3</v>
      </c>
      <c r="M5019">
        <v>1</v>
      </c>
      <c r="N5019">
        <v>4</v>
      </c>
      <c r="O5019" s="6">
        <v>0</v>
      </c>
      <c r="P5019" t="s">
        <v>106</v>
      </c>
      <c r="Q5019" t="s">
        <v>107</v>
      </c>
      <c r="R5019">
        <f>IF(F5019="Monthly",2,0)
+IF(E5019&lt;=6,2,0)
+IF(N5019&lt;=2,2,0)
+IF(L5019&gt;=4,2,0)
+IF(M5019&gt;=2,1,0)
+IF(H5019&gt;=_xlfn.PERCENTILE.INC($H$2:$H$10001,0.75),1,0)</f>
        <v>2</v>
      </c>
      <c r="S5019" t="str">
        <f>IF(R5019&gt;=7,"High",IF(R5019&gt;=4,"Medium","Low"))</f>
        <v>Low</v>
      </c>
    </row>
    <row r="5020" spans="1:19">
      <c r="A5020" t="s">
        <v>5145</v>
      </c>
      <c r="B5020">
        <v>36</v>
      </c>
      <c r="C5020" t="s">
        <v>101</v>
      </c>
      <c r="D5020" t="s">
        <v>128</v>
      </c>
      <c r="E5020">
        <v>18</v>
      </c>
      <c r="F5020" t="s">
        <v>103</v>
      </c>
      <c r="G5020" t="s">
        <v>110</v>
      </c>
      <c r="H5020" s="5">
        <v>683</v>
      </c>
      <c r="I5020" s="5">
        <v>12060.5</v>
      </c>
      <c r="J5020" t="s">
        <v>134</v>
      </c>
      <c r="K5020" t="s">
        <v>106</v>
      </c>
      <c r="L5020">
        <v>5</v>
      </c>
      <c r="M5020">
        <v>2</v>
      </c>
      <c r="N5020">
        <v>3</v>
      </c>
      <c r="O5020" s="6">
        <v>0</v>
      </c>
      <c r="P5020" t="s">
        <v>107</v>
      </c>
      <c r="Q5020" t="s">
        <v>107</v>
      </c>
      <c r="R5020">
        <f>IF(F5020="Monthly",2,0)
+IF(E5020&lt;=6,2,0)
+IF(N5020&lt;=2,2,0)
+IF(L5020&gt;=4,2,0)
+IF(M5020&gt;=2,1,0)
+IF(H5020&gt;=_xlfn.PERCENTILE.INC($H$2:$H$10001,0.75),1,0)</f>
        <v>5</v>
      </c>
      <c r="S5020" t="str">
        <f>IF(R5020&gt;=7,"High",IF(R5020&gt;=4,"Medium","Low"))</f>
        <v>Medium</v>
      </c>
    </row>
    <row r="5021" spans="1:19">
      <c r="A5021" t="s">
        <v>5146</v>
      </c>
      <c r="B5021">
        <v>26</v>
      </c>
      <c r="C5021" t="s">
        <v>112</v>
      </c>
      <c r="D5021" t="s">
        <v>133</v>
      </c>
      <c r="E5021">
        <v>17</v>
      </c>
      <c r="F5021" t="s">
        <v>103</v>
      </c>
      <c r="G5021" t="s">
        <v>104</v>
      </c>
      <c r="H5021" s="5">
        <v>519</v>
      </c>
      <c r="I5021" s="5">
        <v>8633.41</v>
      </c>
      <c r="J5021" t="s">
        <v>105</v>
      </c>
      <c r="K5021" t="s">
        <v>106</v>
      </c>
      <c r="L5021">
        <v>0</v>
      </c>
      <c r="M5021">
        <v>0</v>
      </c>
      <c r="N5021">
        <v>5</v>
      </c>
      <c r="O5021" s="6">
        <v>0</v>
      </c>
      <c r="P5021" t="s">
        <v>107</v>
      </c>
      <c r="Q5021" t="s">
        <v>106</v>
      </c>
      <c r="R5021">
        <f>IF(F5021="Monthly",2,0)
+IF(E5021&lt;=6,2,0)
+IF(N5021&lt;=2,2,0)
+IF(L5021&gt;=4,2,0)
+IF(M5021&gt;=2,1,0)
+IF(H5021&gt;=_xlfn.PERCENTILE.INC($H$2:$H$10001,0.75),1,0)</f>
        <v>2</v>
      </c>
      <c r="S5021" t="str">
        <f>IF(R5021&gt;=7,"High",IF(R5021&gt;=4,"Medium","Low"))</f>
        <v>Low</v>
      </c>
    </row>
    <row r="5022" spans="1:19">
      <c r="A5022" t="s">
        <v>5147</v>
      </c>
      <c r="B5022">
        <v>25</v>
      </c>
      <c r="C5022" t="s">
        <v>101</v>
      </c>
      <c r="D5022" t="s">
        <v>131</v>
      </c>
      <c r="E5022">
        <v>61</v>
      </c>
      <c r="F5022" t="s">
        <v>103</v>
      </c>
      <c r="G5022" t="s">
        <v>110</v>
      </c>
      <c r="H5022" s="5">
        <v>718</v>
      </c>
      <c r="I5022" s="5">
        <v>43420.09</v>
      </c>
      <c r="J5022" t="s">
        <v>115</v>
      </c>
      <c r="K5022" t="s">
        <v>106</v>
      </c>
      <c r="L5022">
        <v>1</v>
      </c>
      <c r="M5022">
        <v>0</v>
      </c>
      <c r="N5022">
        <v>5</v>
      </c>
      <c r="O5022" s="6">
        <v>0</v>
      </c>
      <c r="P5022" t="s">
        <v>107</v>
      </c>
      <c r="Q5022" t="s">
        <v>107</v>
      </c>
      <c r="R5022">
        <f>IF(F5022="Monthly",2,0)
+IF(E5022&lt;=6,2,0)
+IF(N5022&lt;=2,2,0)
+IF(L5022&gt;=4,2,0)
+IF(M5022&gt;=2,1,0)
+IF(H5022&gt;=_xlfn.PERCENTILE.INC($H$2:$H$10001,0.75),1,0)</f>
        <v>2</v>
      </c>
      <c r="S5022" t="str">
        <f>IF(R5022&gt;=7,"High",IF(R5022&gt;=4,"Medium","Low"))</f>
        <v>Low</v>
      </c>
    </row>
    <row r="5023" spans="1:19">
      <c r="A5023" t="s">
        <v>5148</v>
      </c>
      <c r="B5023">
        <v>18</v>
      </c>
      <c r="C5023" t="s">
        <v>112</v>
      </c>
      <c r="D5023" t="s">
        <v>133</v>
      </c>
      <c r="E5023">
        <v>30</v>
      </c>
      <c r="F5023" t="s">
        <v>103</v>
      </c>
      <c r="G5023" t="s">
        <v>110</v>
      </c>
      <c r="H5023" s="5">
        <v>664</v>
      </c>
      <c r="I5023" s="5">
        <v>19938.060000000001</v>
      </c>
      <c r="J5023" t="s">
        <v>105</v>
      </c>
      <c r="K5023" t="s">
        <v>106</v>
      </c>
      <c r="L5023">
        <v>1</v>
      </c>
      <c r="M5023">
        <v>0</v>
      </c>
      <c r="N5023">
        <v>5</v>
      </c>
      <c r="O5023" s="6">
        <v>0</v>
      </c>
      <c r="P5023" t="s">
        <v>106</v>
      </c>
      <c r="Q5023" t="s">
        <v>107</v>
      </c>
      <c r="R5023">
        <f>IF(F5023="Monthly",2,0)
+IF(E5023&lt;=6,2,0)
+IF(N5023&lt;=2,2,0)
+IF(L5023&gt;=4,2,0)
+IF(M5023&gt;=2,1,0)
+IF(H5023&gt;=_xlfn.PERCENTILE.INC($H$2:$H$10001,0.75),1,0)</f>
        <v>2</v>
      </c>
      <c r="S5023" t="str">
        <f>IF(R5023&gt;=7,"High",IF(R5023&gt;=4,"Medium","Low"))</f>
        <v>Low</v>
      </c>
    </row>
    <row r="5024" spans="1:19">
      <c r="A5024" t="s">
        <v>5149</v>
      </c>
      <c r="B5024">
        <v>24</v>
      </c>
      <c r="C5024" t="s">
        <v>112</v>
      </c>
      <c r="D5024" t="s">
        <v>119</v>
      </c>
      <c r="E5024">
        <v>24</v>
      </c>
      <c r="F5024" t="s">
        <v>121</v>
      </c>
      <c r="G5024" t="s">
        <v>110</v>
      </c>
      <c r="H5024" s="5">
        <v>718</v>
      </c>
      <c r="I5024" s="5">
        <v>17457.099999999999</v>
      </c>
      <c r="J5024" t="s">
        <v>117</v>
      </c>
      <c r="K5024" t="s">
        <v>106</v>
      </c>
      <c r="L5024">
        <v>0</v>
      </c>
      <c r="M5024">
        <v>0</v>
      </c>
      <c r="N5024">
        <v>5</v>
      </c>
      <c r="O5024" s="6">
        <v>0</v>
      </c>
      <c r="P5024" t="s">
        <v>107</v>
      </c>
      <c r="Q5024" t="s">
        <v>107</v>
      </c>
      <c r="R5024">
        <f>IF(F5024="Monthly",2,0)
+IF(E5024&lt;=6,2,0)
+IF(N5024&lt;=2,2,0)
+IF(L5024&gt;=4,2,0)
+IF(M5024&gt;=2,1,0)
+IF(H5024&gt;=_xlfn.PERCENTILE.INC($H$2:$H$10001,0.75),1,0)</f>
        <v>0</v>
      </c>
      <c r="S5024" t="str">
        <f>IF(R5024&gt;=7,"High",IF(R5024&gt;=4,"Medium","Low"))</f>
        <v>Low</v>
      </c>
    </row>
    <row r="5025" spans="1:19">
      <c r="A5025" t="s">
        <v>5150</v>
      </c>
      <c r="B5025">
        <v>42</v>
      </c>
      <c r="C5025" t="s">
        <v>112</v>
      </c>
      <c r="D5025" t="s">
        <v>123</v>
      </c>
      <c r="E5025">
        <v>23</v>
      </c>
      <c r="F5025" t="s">
        <v>103</v>
      </c>
      <c r="G5025" t="s">
        <v>129</v>
      </c>
      <c r="H5025" s="5">
        <v>1069</v>
      </c>
      <c r="I5025" s="5">
        <v>24059.31</v>
      </c>
      <c r="J5025" t="s">
        <v>140</v>
      </c>
      <c r="K5025" t="s">
        <v>106</v>
      </c>
      <c r="L5025">
        <v>0</v>
      </c>
      <c r="M5025">
        <v>0</v>
      </c>
      <c r="N5025">
        <v>5</v>
      </c>
      <c r="O5025" s="6">
        <v>0</v>
      </c>
      <c r="P5025" t="s">
        <v>106</v>
      </c>
      <c r="Q5025" t="s">
        <v>106</v>
      </c>
      <c r="R5025">
        <f>IF(F5025="Monthly",2,0)
+IF(E5025&lt;=6,2,0)
+IF(N5025&lt;=2,2,0)
+IF(L5025&gt;=4,2,0)
+IF(M5025&gt;=2,1,0)
+IF(H5025&gt;=_xlfn.PERCENTILE.INC($H$2:$H$10001,0.75),1,0)</f>
        <v>3</v>
      </c>
      <c r="S5025" t="str">
        <f>IF(R5025&gt;=7,"High",IF(R5025&gt;=4,"Medium","Low"))</f>
        <v>Low</v>
      </c>
    </row>
    <row r="5026" spans="1:19">
      <c r="A5026" t="s">
        <v>5151</v>
      </c>
      <c r="B5026">
        <v>34</v>
      </c>
      <c r="C5026" t="s">
        <v>112</v>
      </c>
      <c r="D5026" t="s">
        <v>123</v>
      </c>
      <c r="E5026">
        <v>43</v>
      </c>
      <c r="F5026" t="s">
        <v>103</v>
      </c>
      <c r="G5026" t="s">
        <v>110</v>
      </c>
      <c r="H5026" s="5">
        <v>703</v>
      </c>
      <c r="I5026" s="5">
        <v>30525.19</v>
      </c>
      <c r="J5026" t="s">
        <v>115</v>
      </c>
      <c r="K5026" t="s">
        <v>106</v>
      </c>
      <c r="L5026">
        <v>1</v>
      </c>
      <c r="M5026">
        <v>0</v>
      </c>
      <c r="N5026">
        <v>5</v>
      </c>
      <c r="O5026" s="6">
        <v>0</v>
      </c>
      <c r="P5026" t="s">
        <v>106</v>
      </c>
      <c r="Q5026" t="s">
        <v>106</v>
      </c>
      <c r="R5026">
        <f>IF(F5026="Monthly",2,0)
+IF(E5026&lt;=6,2,0)
+IF(N5026&lt;=2,2,0)
+IF(L5026&gt;=4,2,0)
+IF(M5026&gt;=2,1,0)
+IF(H5026&gt;=_xlfn.PERCENTILE.INC($H$2:$H$10001,0.75),1,0)</f>
        <v>2</v>
      </c>
      <c r="S5026" t="str">
        <f>IF(R5026&gt;=7,"High",IF(R5026&gt;=4,"Medium","Low"))</f>
        <v>Low</v>
      </c>
    </row>
    <row r="5027" spans="1:19">
      <c r="A5027" t="s">
        <v>5152</v>
      </c>
      <c r="B5027">
        <v>37</v>
      </c>
      <c r="C5027" t="s">
        <v>101</v>
      </c>
      <c r="D5027" t="s">
        <v>113</v>
      </c>
      <c r="E5027">
        <v>47</v>
      </c>
      <c r="F5027" t="s">
        <v>121</v>
      </c>
      <c r="G5027" t="s">
        <v>110</v>
      </c>
      <c r="H5027" s="5">
        <v>737</v>
      </c>
      <c r="I5027" s="5">
        <v>30136.22</v>
      </c>
      <c r="J5027" t="s">
        <v>115</v>
      </c>
      <c r="K5027" t="s">
        <v>106</v>
      </c>
      <c r="L5027">
        <v>1</v>
      </c>
      <c r="M5027">
        <v>0</v>
      </c>
      <c r="N5027">
        <v>5</v>
      </c>
      <c r="O5027" s="6">
        <v>15</v>
      </c>
      <c r="P5027" t="s">
        <v>107</v>
      </c>
      <c r="Q5027" t="s">
        <v>106</v>
      </c>
      <c r="R5027">
        <f>IF(F5027="Monthly",2,0)
+IF(E5027&lt;=6,2,0)
+IF(N5027&lt;=2,2,0)
+IF(L5027&gt;=4,2,0)
+IF(M5027&gt;=2,1,0)
+IF(H5027&gt;=_xlfn.PERCENTILE.INC($H$2:$H$10001,0.75),1,0)</f>
        <v>0</v>
      </c>
      <c r="S5027" t="str">
        <f>IF(R5027&gt;=7,"High",IF(R5027&gt;=4,"Medium","Low"))</f>
        <v>Low</v>
      </c>
    </row>
    <row r="5028" spans="1:19">
      <c r="A5028" t="s">
        <v>5153</v>
      </c>
      <c r="B5028">
        <v>69</v>
      </c>
      <c r="C5028" t="s">
        <v>101</v>
      </c>
      <c r="D5028" t="s">
        <v>102</v>
      </c>
      <c r="E5028">
        <v>64</v>
      </c>
      <c r="F5028" t="s">
        <v>103</v>
      </c>
      <c r="G5028" t="s">
        <v>110</v>
      </c>
      <c r="H5028" s="5">
        <v>828</v>
      </c>
      <c r="I5028" s="5">
        <v>54080.79</v>
      </c>
      <c r="J5028" t="s">
        <v>117</v>
      </c>
      <c r="K5028" t="s">
        <v>106</v>
      </c>
      <c r="L5028">
        <v>2</v>
      </c>
      <c r="M5028">
        <v>0</v>
      </c>
      <c r="N5028">
        <v>5</v>
      </c>
      <c r="O5028" s="6">
        <v>0</v>
      </c>
      <c r="P5028" t="s">
        <v>106</v>
      </c>
      <c r="Q5028" t="s">
        <v>107</v>
      </c>
      <c r="R5028">
        <f>IF(F5028="Monthly",2,0)
+IF(E5028&lt;=6,2,0)
+IF(N5028&lt;=2,2,0)
+IF(L5028&gt;=4,2,0)
+IF(M5028&gt;=2,1,0)
+IF(H5028&gt;=_xlfn.PERCENTILE.INC($H$2:$H$10001,0.75),1,0)</f>
        <v>3</v>
      </c>
      <c r="S5028" t="str">
        <f>IF(R5028&gt;=7,"High",IF(R5028&gt;=4,"Medium","Low"))</f>
        <v>Low</v>
      </c>
    </row>
    <row r="5029" spans="1:19">
      <c r="A5029" t="s">
        <v>5154</v>
      </c>
      <c r="B5029">
        <v>35</v>
      </c>
      <c r="C5029" t="s">
        <v>101</v>
      </c>
      <c r="D5029" t="s">
        <v>126</v>
      </c>
      <c r="E5029">
        <v>45</v>
      </c>
      <c r="F5029" t="s">
        <v>109</v>
      </c>
      <c r="G5029" t="s">
        <v>104</v>
      </c>
      <c r="H5029" s="5">
        <v>429</v>
      </c>
      <c r="I5029" s="5">
        <v>18758.05</v>
      </c>
      <c r="J5029" t="s">
        <v>134</v>
      </c>
      <c r="K5029" t="s">
        <v>106</v>
      </c>
      <c r="L5029">
        <v>0</v>
      </c>
      <c r="M5029">
        <v>0</v>
      </c>
      <c r="N5029">
        <v>5</v>
      </c>
      <c r="O5029" s="6">
        <v>0</v>
      </c>
      <c r="P5029" t="s">
        <v>107</v>
      </c>
      <c r="Q5029" t="s">
        <v>107</v>
      </c>
      <c r="R5029">
        <f>IF(F5029="Monthly",2,0)
+IF(E5029&lt;=6,2,0)
+IF(N5029&lt;=2,2,0)
+IF(L5029&gt;=4,2,0)
+IF(M5029&gt;=2,1,0)
+IF(H5029&gt;=_xlfn.PERCENTILE.INC($H$2:$H$10001,0.75),1,0)</f>
        <v>0</v>
      </c>
      <c r="S5029" t="str">
        <f>IF(R5029&gt;=7,"High",IF(R5029&gt;=4,"Medium","Low"))</f>
        <v>Low</v>
      </c>
    </row>
    <row r="5030" spans="1:19">
      <c r="A5030" t="s">
        <v>5155</v>
      </c>
      <c r="B5030">
        <v>31</v>
      </c>
      <c r="C5030" t="s">
        <v>101</v>
      </c>
      <c r="D5030" t="s">
        <v>126</v>
      </c>
      <c r="E5030">
        <v>21</v>
      </c>
      <c r="F5030" t="s">
        <v>103</v>
      </c>
      <c r="G5030" t="s">
        <v>104</v>
      </c>
      <c r="H5030" s="5">
        <v>440</v>
      </c>
      <c r="I5030" s="5">
        <v>9036.7999999999993</v>
      </c>
      <c r="J5030" t="s">
        <v>105</v>
      </c>
      <c r="K5030" t="s">
        <v>107</v>
      </c>
      <c r="L5030">
        <v>2</v>
      </c>
      <c r="M5030">
        <v>0</v>
      </c>
      <c r="N5030">
        <v>5</v>
      </c>
      <c r="O5030" s="6">
        <v>0</v>
      </c>
      <c r="P5030" t="s">
        <v>107</v>
      </c>
      <c r="Q5030" t="s">
        <v>107</v>
      </c>
      <c r="R5030">
        <f>IF(F5030="Monthly",2,0)
+IF(E5030&lt;=6,2,0)
+IF(N5030&lt;=2,2,0)
+IF(L5030&gt;=4,2,0)
+IF(M5030&gt;=2,1,0)
+IF(H5030&gt;=_xlfn.PERCENTILE.INC($H$2:$H$10001,0.75),1,0)</f>
        <v>2</v>
      </c>
      <c r="S5030" t="str">
        <f>IF(R5030&gt;=7,"High",IF(R5030&gt;=4,"Medium","Low"))</f>
        <v>Low</v>
      </c>
    </row>
    <row r="5031" spans="1:19">
      <c r="A5031" t="s">
        <v>5156</v>
      </c>
      <c r="B5031">
        <v>31</v>
      </c>
      <c r="C5031" t="s">
        <v>112</v>
      </c>
      <c r="D5031" t="s">
        <v>119</v>
      </c>
      <c r="E5031">
        <v>47</v>
      </c>
      <c r="F5031" t="s">
        <v>109</v>
      </c>
      <c r="G5031" t="s">
        <v>104</v>
      </c>
      <c r="H5031" s="5">
        <v>444</v>
      </c>
      <c r="I5031" s="5">
        <v>18850.650000000001</v>
      </c>
      <c r="J5031" t="s">
        <v>105</v>
      </c>
      <c r="K5031" t="s">
        <v>106</v>
      </c>
      <c r="L5031">
        <v>1</v>
      </c>
      <c r="M5031">
        <v>0</v>
      </c>
      <c r="N5031">
        <v>5</v>
      </c>
      <c r="O5031" s="6">
        <v>10</v>
      </c>
      <c r="P5031" t="s">
        <v>107</v>
      </c>
      <c r="Q5031" t="s">
        <v>107</v>
      </c>
      <c r="R5031">
        <f>IF(F5031="Monthly",2,0)
+IF(E5031&lt;=6,2,0)
+IF(N5031&lt;=2,2,0)
+IF(L5031&gt;=4,2,0)
+IF(M5031&gt;=2,1,0)
+IF(H5031&gt;=_xlfn.PERCENTILE.INC($H$2:$H$10001,0.75),1,0)</f>
        <v>0</v>
      </c>
      <c r="S5031" t="str">
        <f>IF(R5031&gt;=7,"High",IF(R5031&gt;=4,"Medium","Low"))</f>
        <v>Low</v>
      </c>
    </row>
    <row r="5032" spans="1:19">
      <c r="A5032" t="s">
        <v>5157</v>
      </c>
      <c r="B5032">
        <v>49</v>
      </c>
      <c r="C5032" t="s">
        <v>101</v>
      </c>
      <c r="D5032" t="s">
        <v>119</v>
      </c>
      <c r="E5032">
        <v>17</v>
      </c>
      <c r="F5032" t="s">
        <v>103</v>
      </c>
      <c r="G5032" t="s">
        <v>110</v>
      </c>
      <c r="H5032" s="5">
        <v>729</v>
      </c>
      <c r="I5032" s="5">
        <v>12229.45</v>
      </c>
      <c r="J5032" t="s">
        <v>134</v>
      </c>
      <c r="K5032" t="s">
        <v>106</v>
      </c>
      <c r="L5032">
        <v>2</v>
      </c>
      <c r="M5032">
        <v>0</v>
      </c>
      <c r="N5032">
        <v>5</v>
      </c>
      <c r="O5032" s="6">
        <v>0</v>
      </c>
      <c r="P5032" t="s">
        <v>106</v>
      </c>
      <c r="Q5032" t="s">
        <v>107</v>
      </c>
      <c r="R5032">
        <f>IF(F5032="Monthly",2,0)
+IF(E5032&lt;=6,2,0)
+IF(N5032&lt;=2,2,0)
+IF(L5032&gt;=4,2,0)
+IF(M5032&gt;=2,1,0)
+IF(H5032&gt;=_xlfn.PERCENTILE.INC($H$2:$H$10001,0.75),1,0)</f>
        <v>2</v>
      </c>
      <c r="S5032" t="str">
        <f>IF(R5032&gt;=7,"High",IF(R5032&gt;=4,"Medium","Low"))</f>
        <v>Low</v>
      </c>
    </row>
    <row r="5033" spans="1:19">
      <c r="A5033" t="s">
        <v>5158</v>
      </c>
      <c r="B5033">
        <v>25</v>
      </c>
      <c r="C5033" t="s">
        <v>112</v>
      </c>
      <c r="D5033" t="s">
        <v>119</v>
      </c>
      <c r="E5033">
        <v>21</v>
      </c>
      <c r="F5033" t="s">
        <v>103</v>
      </c>
      <c r="G5033" t="s">
        <v>129</v>
      </c>
      <c r="H5033" s="5">
        <v>1055</v>
      </c>
      <c r="I5033" s="5">
        <v>21911.06</v>
      </c>
      <c r="J5033" t="s">
        <v>105</v>
      </c>
      <c r="K5033" t="s">
        <v>106</v>
      </c>
      <c r="L5033">
        <v>3</v>
      </c>
      <c r="M5033">
        <v>1</v>
      </c>
      <c r="N5033">
        <v>5</v>
      </c>
      <c r="O5033" s="6">
        <v>0</v>
      </c>
      <c r="P5033" t="s">
        <v>107</v>
      </c>
      <c r="Q5033" t="s">
        <v>106</v>
      </c>
      <c r="R5033">
        <f>IF(F5033="Monthly",2,0)
+IF(E5033&lt;=6,2,0)
+IF(N5033&lt;=2,2,0)
+IF(L5033&gt;=4,2,0)
+IF(M5033&gt;=2,1,0)
+IF(H5033&gt;=_xlfn.PERCENTILE.INC($H$2:$H$10001,0.75),1,0)</f>
        <v>3</v>
      </c>
      <c r="S5033" t="str">
        <f>IF(R5033&gt;=7,"High",IF(R5033&gt;=4,"Medium","Low"))</f>
        <v>Low</v>
      </c>
    </row>
    <row r="5034" spans="1:19">
      <c r="A5034" t="s">
        <v>5159</v>
      </c>
      <c r="B5034">
        <v>18</v>
      </c>
      <c r="C5034" t="s">
        <v>112</v>
      </c>
      <c r="D5034" t="s">
        <v>131</v>
      </c>
      <c r="E5034">
        <v>13</v>
      </c>
      <c r="F5034" t="s">
        <v>103</v>
      </c>
      <c r="G5034" t="s">
        <v>110</v>
      </c>
      <c r="H5034" s="5">
        <v>785</v>
      </c>
      <c r="I5034" s="5">
        <v>9918.6299999999992</v>
      </c>
      <c r="J5034" t="s">
        <v>115</v>
      </c>
      <c r="K5034" t="s">
        <v>106</v>
      </c>
      <c r="L5034">
        <v>4</v>
      </c>
      <c r="M5034">
        <v>2</v>
      </c>
      <c r="N5034">
        <v>3</v>
      </c>
      <c r="O5034" s="6">
        <v>0</v>
      </c>
      <c r="P5034" t="s">
        <v>107</v>
      </c>
      <c r="Q5034" t="s">
        <v>106</v>
      </c>
      <c r="R5034">
        <f>IF(F5034="Monthly",2,0)
+IF(E5034&lt;=6,2,0)
+IF(N5034&lt;=2,2,0)
+IF(L5034&gt;=4,2,0)
+IF(M5034&gt;=2,1,0)
+IF(H5034&gt;=_xlfn.PERCENTILE.INC($H$2:$H$10001,0.75),1,0)</f>
        <v>5</v>
      </c>
      <c r="S5034" t="str">
        <f>IF(R5034&gt;=7,"High",IF(R5034&gt;=4,"Medium","Low"))</f>
        <v>Medium</v>
      </c>
    </row>
    <row r="5035" spans="1:19">
      <c r="A5035" t="s">
        <v>5160</v>
      </c>
      <c r="B5035">
        <v>33</v>
      </c>
      <c r="C5035" t="s">
        <v>112</v>
      </c>
      <c r="D5035" t="s">
        <v>102</v>
      </c>
      <c r="E5035">
        <v>44</v>
      </c>
      <c r="F5035" t="s">
        <v>109</v>
      </c>
      <c r="G5035" t="s">
        <v>110</v>
      </c>
      <c r="H5035" s="5">
        <v>772</v>
      </c>
      <c r="I5035" s="5">
        <v>34600.410000000003</v>
      </c>
      <c r="J5035" t="s">
        <v>140</v>
      </c>
      <c r="K5035" t="s">
        <v>106</v>
      </c>
      <c r="L5035">
        <v>2</v>
      </c>
      <c r="M5035">
        <v>0</v>
      </c>
      <c r="N5035">
        <v>5</v>
      </c>
      <c r="O5035" s="6">
        <v>0</v>
      </c>
      <c r="P5035" t="s">
        <v>107</v>
      </c>
      <c r="Q5035" t="s">
        <v>107</v>
      </c>
      <c r="R5035">
        <f>IF(F5035="Monthly",2,0)
+IF(E5035&lt;=6,2,0)
+IF(N5035&lt;=2,2,0)
+IF(L5035&gt;=4,2,0)
+IF(M5035&gt;=2,1,0)
+IF(H5035&gt;=_xlfn.PERCENTILE.INC($H$2:$H$10001,0.75),1,0)</f>
        <v>0</v>
      </c>
      <c r="S5035" t="str">
        <f>IF(R5035&gt;=7,"High",IF(R5035&gt;=4,"Medium","Low"))</f>
        <v>Low</v>
      </c>
    </row>
    <row r="5036" spans="1:19">
      <c r="A5036" t="s">
        <v>5161</v>
      </c>
      <c r="B5036">
        <v>48</v>
      </c>
      <c r="C5036" t="s">
        <v>101</v>
      </c>
      <c r="D5036" t="s">
        <v>133</v>
      </c>
      <c r="E5036">
        <v>12</v>
      </c>
      <c r="F5036" t="s">
        <v>103</v>
      </c>
      <c r="G5036" t="s">
        <v>110</v>
      </c>
      <c r="H5036" s="5">
        <v>699</v>
      </c>
      <c r="I5036" s="5">
        <v>8200.5300000000007</v>
      </c>
      <c r="J5036" t="s">
        <v>117</v>
      </c>
      <c r="K5036" t="s">
        <v>106</v>
      </c>
      <c r="L5036">
        <v>1</v>
      </c>
      <c r="M5036">
        <v>0</v>
      </c>
      <c r="N5036">
        <v>5</v>
      </c>
      <c r="O5036" s="6">
        <v>0</v>
      </c>
      <c r="P5036" t="s">
        <v>106</v>
      </c>
      <c r="Q5036" t="s">
        <v>107</v>
      </c>
      <c r="R5036">
        <f>IF(F5036="Monthly",2,0)
+IF(E5036&lt;=6,2,0)
+IF(N5036&lt;=2,2,0)
+IF(L5036&gt;=4,2,0)
+IF(M5036&gt;=2,1,0)
+IF(H5036&gt;=_xlfn.PERCENTILE.INC($H$2:$H$10001,0.75),1,0)</f>
        <v>2</v>
      </c>
      <c r="S5036" t="str">
        <f>IF(R5036&gt;=7,"High",IF(R5036&gt;=4,"Medium","Low"))</f>
        <v>Low</v>
      </c>
    </row>
    <row r="5037" spans="1:19">
      <c r="A5037" t="s">
        <v>5162</v>
      </c>
      <c r="B5037">
        <v>38</v>
      </c>
      <c r="C5037" t="s">
        <v>101</v>
      </c>
      <c r="D5037" t="s">
        <v>137</v>
      </c>
      <c r="E5037">
        <v>62</v>
      </c>
      <c r="F5037" t="s">
        <v>109</v>
      </c>
      <c r="G5037" t="s">
        <v>110</v>
      </c>
      <c r="H5037" s="5">
        <v>740</v>
      </c>
      <c r="I5037" s="5">
        <v>46151.78</v>
      </c>
      <c r="J5037" t="s">
        <v>115</v>
      </c>
      <c r="K5037" t="s">
        <v>106</v>
      </c>
      <c r="L5037">
        <v>0</v>
      </c>
      <c r="M5037">
        <v>0</v>
      </c>
      <c r="N5037">
        <v>5</v>
      </c>
      <c r="O5037" s="6">
        <v>0</v>
      </c>
      <c r="P5037" t="s">
        <v>107</v>
      </c>
      <c r="Q5037" t="s">
        <v>107</v>
      </c>
      <c r="R5037">
        <f>IF(F5037="Monthly",2,0)
+IF(E5037&lt;=6,2,0)
+IF(N5037&lt;=2,2,0)
+IF(L5037&gt;=4,2,0)
+IF(M5037&gt;=2,1,0)
+IF(H5037&gt;=_xlfn.PERCENTILE.INC($H$2:$H$10001,0.75),1,0)</f>
        <v>0</v>
      </c>
      <c r="S5037" t="str">
        <f>IF(R5037&gt;=7,"High",IF(R5037&gt;=4,"Medium","Low"))</f>
        <v>Low</v>
      </c>
    </row>
    <row r="5038" spans="1:19">
      <c r="A5038" t="s">
        <v>5163</v>
      </c>
      <c r="B5038">
        <v>28</v>
      </c>
      <c r="C5038" t="s">
        <v>112</v>
      </c>
      <c r="D5038" t="s">
        <v>102</v>
      </c>
      <c r="E5038">
        <v>15</v>
      </c>
      <c r="F5038" t="s">
        <v>103</v>
      </c>
      <c r="G5038" t="s">
        <v>129</v>
      </c>
      <c r="H5038" s="5">
        <v>1140</v>
      </c>
      <c r="I5038" s="5">
        <v>16713.099999999999</v>
      </c>
      <c r="J5038" t="s">
        <v>115</v>
      </c>
      <c r="K5038" t="s">
        <v>106</v>
      </c>
      <c r="L5038">
        <v>1</v>
      </c>
      <c r="M5038">
        <v>0</v>
      </c>
      <c r="N5038">
        <v>4</v>
      </c>
      <c r="O5038" s="6">
        <v>0</v>
      </c>
      <c r="P5038" t="s">
        <v>107</v>
      </c>
      <c r="Q5038" t="s">
        <v>106</v>
      </c>
      <c r="R5038">
        <f>IF(F5038="Monthly",2,0)
+IF(E5038&lt;=6,2,0)
+IF(N5038&lt;=2,2,0)
+IF(L5038&gt;=4,2,0)
+IF(M5038&gt;=2,1,0)
+IF(H5038&gt;=_xlfn.PERCENTILE.INC($H$2:$H$10001,0.75),1,0)</f>
        <v>3</v>
      </c>
      <c r="S5038" t="str">
        <f>IF(R5038&gt;=7,"High",IF(R5038&gt;=4,"Medium","Low"))</f>
        <v>Low</v>
      </c>
    </row>
    <row r="5039" spans="1:19">
      <c r="A5039" t="s">
        <v>5164</v>
      </c>
      <c r="B5039">
        <v>38</v>
      </c>
      <c r="C5039" t="s">
        <v>101</v>
      </c>
      <c r="D5039" t="s">
        <v>137</v>
      </c>
      <c r="E5039">
        <v>38</v>
      </c>
      <c r="F5039" t="s">
        <v>103</v>
      </c>
      <c r="G5039" t="s">
        <v>104</v>
      </c>
      <c r="H5039" s="5">
        <v>524</v>
      </c>
      <c r="I5039" s="5">
        <v>20293.75</v>
      </c>
      <c r="J5039" t="s">
        <v>134</v>
      </c>
      <c r="K5039" t="s">
        <v>107</v>
      </c>
      <c r="L5039">
        <v>1</v>
      </c>
      <c r="M5039">
        <v>0</v>
      </c>
      <c r="N5039">
        <v>5</v>
      </c>
      <c r="O5039" s="6">
        <v>0</v>
      </c>
      <c r="P5039" t="s">
        <v>107</v>
      </c>
      <c r="Q5039" t="s">
        <v>106</v>
      </c>
      <c r="R5039">
        <f>IF(F5039="Monthly",2,0)
+IF(E5039&lt;=6,2,0)
+IF(N5039&lt;=2,2,0)
+IF(L5039&gt;=4,2,0)
+IF(M5039&gt;=2,1,0)
+IF(H5039&gt;=_xlfn.PERCENTILE.INC($H$2:$H$10001,0.75),1,0)</f>
        <v>2</v>
      </c>
      <c r="S5039" t="str">
        <f>IF(R5039&gt;=7,"High",IF(R5039&gt;=4,"Medium","Low"))</f>
        <v>Low</v>
      </c>
    </row>
    <row r="5040" spans="1:19">
      <c r="A5040" t="s">
        <v>5165</v>
      </c>
      <c r="B5040">
        <v>46</v>
      </c>
      <c r="C5040" t="s">
        <v>112</v>
      </c>
      <c r="D5040" t="s">
        <v>133</v>
      </c>
      <c r="E5040">
        <v>50</v>
      </c>
      <c r="F5040" t="s">
        <v>103</v>
      </c>
      <c r="G5040" t="s">
        <v>104</v>
      </c>
      <c r="H5040" s="5">
        <v>481</v>
      </c>
      <c r="I5040" s="5">
        <v>24350.02</v>
      </c>
      <c r="J5040" t="s">
        <v>117</v>
      </c>
      <c r="K5040" t="s">
        <v>106</v>
      </c>
      <c r="L5040">
        <v>3</v>
      </c>
      <c r="M5040">
        <v>1</v>
      </c>
      <c r="N5040">
        <v>5</v>
      </c>
      <c r="O5040" s="6">
        <v>0</v>
      </c>
      <c r="P5040" t="s">
        <v>107</v>
      </c>
      <c r="Q5040" t="s">
        <v>106</v>
      </c>
      <c r="R5040">
        <f>IF(F5040="Monthly",2,0)
+IF(E5040&lt;=6,2,0)
+IF(N5040&lt;=2,2,0)
+IF(L5040&gt;=4,2,0)
+IF(M5040&gt;=2,1,0)
+IF(H5040&gt;=_xlfn.PERCENTILE.INC($H$2:$H$10001,0.75),1,0)</f>
        <v>2</v>
      </c>
      <c r="S5040" t="str">
        <f>IF(R5040&gt;=7,"High",IF(R5040&gt;=4,"Medium","Low"))</f>
        <v>Low</v>
      </c>
    </row>
    <row r="5041" spans="1:19">
      <c r="A5041" t="s">
        <v>5166</v>
      </c>
      <c r="B5041">
        <v>39</v>
      </c>
      <c r="C5041" t="s">
        <v>101</v>
      </c>
      <c r="D5041" t="s">
        <v>133</v>
      </c>
      <c r="E5041">
        <v>37</v>
      </c>
      <c r="F5041" t="s">
        <v>121</v>
      </c>
      <c r="G5041" t="s">
        <v>104</v>
      </c>
      <c r="H5041" s="5">
        <v>449</v>
      </c>
      <c r="I5041" s="5">
        <v>15126.04</v>
      </c>
      <c r="J5041" t="s">
        <v>117</v>
      </c>
      <c r="K5041" t="s">
        <v>107</v>
      </c>
      <c r="L5041">
        <v>3</v>
      </c>
      <c r="M5041">
        <v>1</v>
      </c>
      <c r="N5041">
        <v>5</v>
      </c>
      <c r="O5041" s="6">
        <v>10</v>
      </c>
      <c r="P5041" t="s">
        <v>107</v>
      </c>
      <c r="Q5041" t="s">
        <v>107</v>
      </c>
      <c r="R5041">
        <f>IF(F5041="Monthly",2,0)
+IF(E5041&lt;=6,2,0)
+IF(N5041&lt;=2,2,0)
+IF(L5041&gt;=4,2,0)
+IF(M5041&gt;=2,1,0)
+IF(H5041&gt;=_xlfn.PERCENTILE.INC($H$2:$H$10001,0.75),1,0)</f>
        <v>0</v>
      </c>
      <c r="S5041" t="str">
        <f>IF(R5041&gt;=7,"High",IF(R5041&gt;=4,"Medium","Low"))</f>
        <v>Low</v>
      </c>
    </row>
    <row r="5042" spans="1:19">
      <c r="A5042" t="s">
        <v>5167</v>
      </c>
      <c r="B5042">
        <v>34</v>
      </c>
      <c r="C5042" t="s">
        <v>112</v>
      </c>
      <c r="D5042" t="s">
        <v>133</v>
      </c>
      <c r="E5042">
        <v>52</v>
      </c>
      <c r="F5042" t="s">
        <v>103</v>
      </c>
      <c r="G5042" t="s">
        <v>110</v>
      </c>
      <c r="H5042" s="5">
        <v>734</v>
      </c>
      <c r="I5042" s="5">
        <v>38163.03</v>
      </c>
      <c r="J5042" t="s">
        <v>117</v>
      </c>
      <c r="K5042" t="s">
        <v>106</v>
      </c>
      <c r="L5042">
        <v>0</v>
      </c>
      <c r="M5042">
        <v>0</v>
      </c>
      <c r="N5042">
        <v>4</v>
      </c>
      <c r="O5042" s="6">
        <v>0</v>
      </c>
      <c r="P5042" t="s">
        <v>106</v>
      </c>
      <c r="Q5042" t="s">
        <v>107</v>
      </c>
      <c r="R5042">
        <f>IF(F5042="Monthly",2,0)
+IF(E5042&lt;=6,2,0)
+IF(N5042&lt;=2,2,0)
+IF(L5042&gt;=4,2,0)
+IF(M5042&gt;=2,1,0)
+IF(H5042&gt;=_xlfn.PERCENTILE.INC($H$2:$H$10001,0.75),1,0)</f>
        <v>2</v>
      </c>
      <c r="S5042" t="str">
        <f>IF(R5042&gt;=7,"High",IF(R5042&gt;=4,"Medium","Low"))</f>
        <v>Low</v>
      </c>
    </row>
    <row r="5043" spans="1:19">
      <c r="A5043" t="s">
        <v>5168</v>
      </c>
      <c r="B5043">
        <v>23</v>
      </c>
      <c r="C5043" t="s">
        <v>112</v>
      </c>
      <c r="D5043" t="s">
        <v>113</v>
      </c>
      <c r="E5043">
        <v>13</v>
      </c>
      <c r="F5043" t="s">
        <v>103</v>
      </c>
      <c r="G5043" t="s">
        <v>104</v>
      </c>
      <c r="H5043" s="5">
        <v>396</v>
      </c>
      <c r="I5043" s="5">
        <v>5288.7</v>
      </c>
      <c r="J5043" t="s">
        <v>117</v>
      </c>
      <c r="K5043" t="s">
        <v>107</v>
      </c>
      <c r="L5043">
        <v>0</v>
      </c>
      <c r="M5043">
        <v>0</v>
      </c>
      <c r="N5043">
        <v>4</v>
      </c>
      <c r="O5043" s="6">
        <v>0</v>
      </c>
      <c r="P5043" t="s">
        <v>107</v>
      </c>
      <c r="Q5043" t="s">
        <v>107</v>
      </c>
      <c r="R5043">
        <f>IF(F5043="Monthly",2,0)
+IF(E5043&lt;=6,2,0)
+IF(N5043&lt;=2,2,0)
+IF(L5043&gt;=4,2,0)
+IF(M5043&gt;=2,1,0)
+IF(H5043&gt;=_xlfn.PERCENTILE.INC($H$2:$H$10001,0.75),1,0)</f>
        <v>2</v>
      </c>
      <c r="S5043" t="str">
        <f>IF(R5043&gt;=7,"High",IF(R5043&gt;=4,"Medium","Low"))</f>
        <v>Low</v>
      </c>
    </row>
    <row r="5044" spans="1:19">
      <c r="A5044" t="s">
        <v>5169</v>
      </c>
      <c r="B5044">
        <v>45</v>
      </c>
      <c r="C5044" t="s">
        <v>101</v>
      </c>
      <c r="D5044" t="s">
        <v>133</v>
      </c>
      <c r="E5044">
        <v>32</v>
      </c>
      <c r="F5044" t="s">
        <v>613</v>
      </c>
      <c r="G5044" t="s">
        <v>129</v>
      </c>
      <c r="H5044" s="5">
        <v>1008</v>
      </c>
      <c r="I5044" s="5">
        <v>32985.660000000003</v>
      </c>
      <c r="J5044" t="s">
        <v>117</v>
      </c>
      <c r="K5044" t="s">
        <v>106</v>
      </c>
      <c r="L5044">
        <v>0</v>
      </c>
      <c r="M5044">
        <v>0</v>
      </c>
      <c r="N5044">
        <v>5</v>
      </c>
      <c r="O5044" s="6">
        <v>0</v>
      </c>
      <c r="P5044" t="s">
        <v>107</v>
      </c>
      <c r="Q5044" t="s">
        <v>107</v>
      </c>
      <c r="R5044">
        <f>IF(F5044="Monthly",2,0)
+IF(E5044&lt;=6,2,0)
+IF(N5044&lt;=2,2,0)
+IF(L5044&gt;=4,2,0)
+IF(M5044&gt;=2,1,0)
+IF(H5044&gt;=_xlfn.PERCENTILE.INC($H$2:$H$10001,0.75),1,0)</f>
        <v>1</v>
      </c>
      <c r="S5044" t="str">
        <f>IF(R5044&gt;=7,"High",IF(R5044&gt;=4,"Medium","Low"))</f>
        <v>Low</v>
      </c>
    </row>
    <row r="5045" spans="1:19">
      <c r="A5045" t="s">
        <v>5170</v>
      </c>
      <c r="B5045">
        <v>45</v>
      </c>
      <c r="C5045" t="s">
        <v>112</v>
      </c>
      <c r="D5045" t="s">
        <v>102</v>
      </c>
      <c r="E5045">
        <v>17</v>
      </c>
      <c r="F5045" t="s">
        <v>103</v>
      </c>
      <c r="G5045" t="s">
        <v>110</v>
      </c>
      <c r="H5045" s="5">
        <v>761</v>
      </c>
      <c r="I5045" s="5">
        <v>12616.29</v>
      </c>
      <c r="J5045" t="s">
        <v>134</v>
      </c>
      <c r="K5045" t="s">
        <v>106</v>
      </c>
      <c r="L5045">
        <v>0</v>
      </c>
      <c r="M5045">
        <v>0</v>
      </c>
      <c r="N5045">
        <v>5</v>
      </c>
      <c r="O5045" s="6">
        <v>0</v>
      </c>
      <c r="P5045" t="s">
        <v>107</v>
      </c>
      <c r="Q5045" t="s">
        <v>107</v>
      </c>
      <c r="R5045">
        <f>IF(F5045="Monthly",2,0)
+IF(E5045&lt;=6,2,0)
+IF(N5045&lt;=2,2,0)
+IF(L5045&gt;=4,2,0)
+IF(M5045&gt;=2,1,0)
+IF(H5045&gt;=_xlfn.PERCENTILE.INC($H$2:$H$10001,0.75),1,0)</f>
        <v>2</v>
      </c>
      <c r="S5045" t="str">
        <f>IF(R5045&gt;=7,"High",IF(R5045&gt;=4,"Medium","Low"))</f>
        <v>Low</v>
      </c>
    </row>
    <row r="5046" spans="1:19">
      <c r="A5046" t="s">
        <v>5171</v>
      </c>
      <c r="B5046">
        <v>53</v>
      </c>
      <c r="C5046" t="s">
        <v>101</v>
      </c>
      <c r="D5046" t="s">
        <v>123</v>
      </c>
      <c r="E5046">
        <v>33</v>
      </c>
      <c r="F5046" t="s">
        <v>103</v>
      </c>
      <c r="G5046" t="s">
        <v>129</v>
      </c>
      <c r="H5046" s="5">
        <v>1081</v>
      </c>
      <c r="I5046" s="5">
        <v>35875.42</v>
      </c>
      <c r="J5046" t="s">
        <v>140</v>
      </c>
      <c r="K5046" t="s">
        <v>106</v>
      </c>
      <c r="L5046">
        <v>0</v>
      </c>
      <c r="M5046">
        <v>0</v>
      </c>
      <c r="N5046">
        <v>4</v>
      </c>
      <c r="O5046" s="6">
        <v>0</v>
      </c>
      <c r="P5046" t="s">
        <v>107</v>
      </c>
      <c r="Q5046" t="s">
        <v>107</v>
      </c>
      <c r="R5046">
        <f>IF(F5046="Monthly",2,0)
+IF(E5046&lt;=6,2,0)
+IF(N5046&lt;=2,2,0)
+IF(L5046&gt;=4,2,0)
+IF(M5046&gt;=2,1,0)
+IF(H5046&gt;=_xlfn.PERCENTILE.INC($H$2:$H$10001,0.75),1,0)</f>
        <v>3</v>
      </c>
      <c r="S5046" t="str">
        <f>IF(R5046&gt;=7,"High",IF(R5046&gt;=4,"Medium","Low"))</f>
        <v>Low</v>
      </c>
    </row>
    <row r="5047" spans="1:19">
      <c r="A5047" t="s">
        <v>5172</v>
      </c>
      <c r="B5047">
        <v>35</v>
      </c>
      <c r="C5047" t="s">
        <v>101</v>
      </c>
      <c r="D5047" t="s">
        <v>123</v>
      </c>
      <c r="E5047">
        <v>57</v>
      </c>
      <c r="F5047" t="s">
        <v>103</v>
      </c>
      <c r="G5047" t="s">
        <v>104</v>
      </c>
      <c r="H5047" s="5">
        <v>496</v>
      </c>
      <c r="I5047" s="5">
        <v>28888.71</v>
      </c>
      <c r="J5047" t="s">
        <v>117</v>
      </c>
      <c r="K5047" t="s">
        <v>106</v>
      </c>
      <c r="L5047">
        <v>0</v>
      </c>
      <c r="M5047">
        <v>0</v>
      </c>
      <c r="N5047">
        <v>5</v>
      </c>
      <c r="O5047" s="6">
        <v>0</v>
      </c>
      <c r="P5047" t="s">
        <v>106</v>
      </c>
      <c r="Q5047" t="s">
        <v>106</v>
      </c>
      <c r="R5047">
        <f>IF(F5047="Monthly",2,0)
+IF(E5047&lt;=6,2,0)
+IF(N5047&lt;=2,2,0)
+IF(L5047&gt;=4,2,0)
+IF(M5047&gt;=2,1,0)
+IF(H5047&gt;=_xlfn.PERCENTILE.INC($H$2:$H$10001,0.75),1,0)</f>
        <v>2</v>
      </c>
      <c r="S5047" t="str">
        <f>IF(R5047&gt;=7,"High",IF(R5047&gt;=4,"Medium","Low"))</f>
        <v>Low</v>
      </c>
    </row>
    <row r="5048" spans="1:19">
      <c r="A5048" t="s">
        <v>5173</v>
      </c>
      <c r="B5048">
        <v>49</v>
      </c>
      <c r="C5048" t="s">
        <v>112</v>
      </c>
      <c r="D5048" t="s">
        <v>113</v>
      </c>
      <c r="E5048">
        <v>46</v>
      </c>
      <c r="F5048" t="s">
        <v>103</v>
      </c>
      <c r="G5048" t="s">
        <v>110</v>
      </c>
      <c r="H5048" s="5">
        <v>709</v>
      </c>
      <c r="I5048" s="5">
        <v>31989.29</v>
      </c>
      <c r="J5048" t="s">
        <v>134</v>
      </c>
      <c r="K5048" t="s">
        <v>106</v>
      </c>
      <c r="L5048">
        <v>0</v>
      </c>
      <c r="M5048">
        <v>0</v>
      </c>
      <c r="N5048">
        <v>5</v>
      </c>
      <c r="O5048" s="6">
        <v>0</v>
      </c>
      <c r="P5048" t="s">
        <v>107</v>
      </c>
      <c r="Q5048" t="s">
        <v>107</v>
      </c>
      <c r="R5048">
        <f>IF(F5048="Monthly",2,0)
+IF(E5048&lt;=6,2,0)
+IF(N5048&lt;=2,2,0)
+IF(L5048&gt;=4,2,0)
+IF(M5048&gt;=2,1,0)
+IF(H5048&gt;=_xlfn.PERCENTILE.INC($H$2:$H$10001,0.75),1,0)</f>
        <v>2</v>
      </c>
      <c r="S5048" t="str">
        <f>IF(R5048&gt;=7,"High",IF(R5048&gt;=4,"Medium","Low"))</f>
        <v>Low</v>
      </c>
    </row>
    <row r="5049" spans="1:19">
      <c r="A5049" t="s">
        <v>5174</v>
      </c>
      <c r="B5049">
        <v>39</v>
      </c>
      <c r="C5049" t="s">
        <v>112</v>
      </c>
      <c r="D5049" t="s">
        <v>102</v>
      </c>
      <c r="E5049">
        <v>58</v>
      </c>
      <c r="F5049" t="s">
        <v>103</v>
      </c>
      <c r="G5049" t="s">
        <v>110</v>
      </c>
      <c r="H5049" s="5">
        <v>701</v>
      </c>
      <c r="I5049" s="5">
        <v>41048.720000000001</v>
      </c>
      <c r="J5049" t="s">
        <v>134</v>
      </c>
      <c r="K5049" t="s">
        <v>106</v>
      </c>
      <c r="L5049">
        <v>0</v>
      </c>
      <c r="M5049">
        <v>0</v>
      </c>
      <c r="N5049">
        <v>5</v>
      </c>
      <c r="O5049" s="6">
        <v>0</v>
      </c>
      <c r="P5049" t="s">
        <v>107</v>
      </c>
      <c r="Q5049" t="s">
        <v>107</v>
      </c>
      <c r="R5049">
        <f>IF(F5049="Monthly",2,0)
+IF(E5049&lt;=6,2,0)
+IF(N5049&lt;=2,2,0)
+IF(L5049&gt;=4,2,0)
+IF(M5049&gt;=2,1,0)
+IF(H5049&gt;=_xlfn.PERCENTILE.INC($H$2:$H$10001,0.75),1,0)</f>
        <v>2</v>
      </c>
      <c r="S5049" t="str">
        <f>IF(R5049&gt;=7,"High",IF(R5049&gt;=4,"Medium","Low"))</f>
        <v>Low</v>
      </c>
    </row>
    <row r="5050" spans="1:19">
      <c r="A5050" t="s">
        <v>5175</v>
      </c>
      <c r="B5050">
        <v>27</v>
      </c>
      <c r="C5050" t="s">
        <v>101</v>
      </c>
      <c r="D5050" t="s">
        <v>128</v>
      </c>
      <c r="E5050">
        <v>40</v>
      </c>
      <c r="F5050" t="s">
        <v>121</v>
      </c>
      <c r="G5050" t="s">
        <v>110</v>
      </c>
      <c r="H5050" s="5">
        <v>666</v>
      </c>
      <c r="I5050" s="5">
        <v>22979.16</v>
      </c>
      <c r="J5050" t="s">
        <v>105</v>
      </c>
      <c r="K5050" t="s">
        <v>106</v>
      </c>
      <c r="L5050">
        <v>0</v>
      </c>
      <c r="M5050">
        <v>0</v>
      </c>
      <c r="N5050">
        <v>5</v>
      </c>
      <c r="O5050" s="6">
        <v>15</v>
      </c>
      <c r="P5050" t="s">
        <v>107</v>
      </c>
      <c r="Q5050" t="s">
        <v>107</v>
      </c>
      <c r="R5050">
        <f>IF(F5050="Monthly",2,0)
+IF(E5050&lt;=6,2,0)
+IF(N5050&lt;=2,2,0)
+IF(L5050&gt;=4,2,0)
+IF(M5050&gt;=2,1,0)
+IF(H5050&gt;=_xlfn.PERCENTILE.INC($H$2:$H$10001,0.75),1,0)</f>
        <v>0</v>
      </c>
      <c r="S5050" t="str">
        <f>IF(R5050&gt;=7,"High",IF(R5050&gt;=4,"Medium","Low"))</f>
        <v>Low</v>
      </c>
    </row>
    <row r="5051" spans="1:19">
      <c r="A5051" t="s">
        <v>5176</v>
      </c>
      <c r="B5051">
        <v>51</v>
      </c>
      <c r="C5051" t="s">
        <v>101</v>
      </c>
      <c r="D5051" t="s">
        <v>102</v>
      </c>
      <c r="E5051">
        <v>41</v>
      </c>
      <c r="F5051" t="s">
        <v>109</v>
      </c>
      <c r="G5051" t="s">
        <v>110</v>
      </c>
      <c r="H5051" s="5">
        <v>803</v>
      </c>
      <c r="I5051" s="5">
        <v>32039.75</v>
      </c>
      <c r="J5051" t="s">
        <v>105</v>
      </c>
      <c r="K5051" t="s">
        <v>106</v>
      </c>
      <c r="L5051">
        <v>0</v>
      </c>
      <c r="M5051">
        <v>0</v>
      </c>
      <c r="N5051">
        <v>4</v>
      </c>
      <c r="O5051" s="6">
        <v>5</v>
      </c>
      <c r="P5051" t="s">
        <v>107</v>
      </c>
      <c r="Q5051" t="s">
        <v>107</v>
      </c>
      <c r="R5051">
        <f>IF(F5051="Monthly",2,0)
+IF(E5051&lt;=6,2,0)
+IF(N5051&lt;=2,2,0)
+IF(L5051&gt;=4,2,0)
+IF(M5051&gt;=2,1,0)
+IF(H5051&gt;=_xlfn.PERCENTILE.INC($H$2:$H$10001,0.75),1,0)</f>
        <v>1</v>
      </c>
      <c r="S5051" t="str">
        <f>IF(R5051&gt;=7,"High",IF(R5051&gt;=4,"Medium","Low"))</f>
        <v>Low</v>
      </c>
    </row>
    <row r="5052" spans="1:19">
      <c r="A5052" t="s">
        <v>5177</v>
      </c>
      <c r="B5052">
        <v>35</v>
      </c>
      <c r="C5052" t="s">
        <v>112</v>
      </c>
      <c r="D5052" t="s">
        <v>131</v>
      </c>
      <c r="E5052">
        <v>22</v>
      </c>
      <c r="F5052" t="s">
        <v>103</v>
      </c>
      <c r="G5052" t="s">
        <v>104</v>
      </c>
      <c r="H5052" s="5">
        <v>513</v>
      </c>
      <c r="I5052" s="5">
        <v>11137.55</v>
      </c>
      <c r="J5052" t="s">
        <v>117</v>
      </c>
      <c r="K5052" t="s">
        <v>107</v>
      </c>
      <c r="L5052">
        <v>1</v>
      </c>
      <c r="M5052">
        <v>0</v>
      </c>
      <c r="N5052">
        <v>5</v>
      </c>
      <c r="O5052" s="6">
        <v>0</v>
      </c>
      <c r="P5052" t="s">
        <v>107</v>
      </c>
      <c r="Q5052" t="s">
        <v>107</v>
      </c>
      <c r="R5052">
        <f>IF(F5052="Monthly",2,0)
+IF(E5052&lt;=6,2,0)
+IF(N5052&lt;=2,2,0)
+IF(L5052&gt;=4,2,0)
+IF(M5052&gt;=2,1,0)
+IF(H5052&gt;=_xlfn.PERCENTILE.INC($H$2:$H$10001,0.75),1,0)</f>
        <v>2</v>
      </c>
      <c r="S5052" t="str">
        <f>IF(R5052&gt;=7,"High",IF(R5052&gt;=4,"Medium","Low"))</f>
        <v>Low</v>
      </c>
    </row>
    <row r="5053" spans="1:19">
      <c r="A5053" t="s">
        <v>5178</v>
      </c>
      <c r="B5053">
        <v>52</v>
      </c>
      <c r="C5053" t="s">
        <v>112</v>
      </c>
      <c r="D5053" t="s">
        <v>119</v>
      </c>
      <c r="E5053">
        <v>25</v>
      </c>
      <c r="F5053" t="s">
        <v>109</v>
      </c>
      <c r="G5053" t="s">
        <v>129</v>
      </c>
      <c r="H5053" s="5">
        <v>1090</v>
      </c>
      <c r="I5053" s="5">
        <v>27456.48</v>
      </c>
      <c r="J5053" t="s">
        <v>105</v>
      </c>
      <c r="K5053" t="s">
        <v>106</v>
      </c>
      <c r="L5053">
        <v>0</v>
      </c>
      <c r="M5053">
        <v>0</v>
      </c>
      <c r="N5053">
        <v>4</v>
      </c>
      <c r="O5053" s="6">
        <v>0</v>
      </c>
      <c r="P5053" t="s">
        <v>107</v>
      </c>
      <c r="Q5053" t="s">
        <v>107</v>
      </c>
      <c r="R5053">
        <f>IF(F5053="Monthly",2,0)
+IF(E5053&lt;=6,2,0)
+IF(N5053&lt;=2,2,0)
+IF(L5053&gt;=4,2,0)
+IF(M5053&gt;=2,1,0)
+IF(H5053&gt;=_xlfn.PERCENTILE.INC($H$2:$H$10001,0.75),1,0)</f>
        <v>1</v>
      </c>
      <c r="S5053" t="str">
        <f>IF(R5053&gt;=7,"High",IF(R5053&gt;=4,"Medium","Low"))</f>
        <v>Low</v>
      </c>
    </row>
    <row r="5054" spans="1:19">
      <c r="A5054" t="s">
        <v>5179</v>
      </c>
      <c r="B5054">
        <v>27</v>
      </c>
      <c r="C5054" t="s">
        <v>112</v>
      </c>
      <c r="D5054" t="s">
        <v>133</v>
      </c>
      <c r="E5054">
        <v>45</v>
      </c>
      <c r="F5054" t="s">
        <v>109</v>
      </c>
      <c r="G5054" t="s">
        <v>110</v>
      </c>
      <c r="H5054" s="5">
        <v>788</v>
      </c>
      <c r="I5054" s="5">
        <v>35134.18</v>
      </c>
      <c r="J5054" t="s">
        <v>134</v>
      </c>
      <c r="K5054" t="s">
        <v>106</v>
      </c>
      <c r="L5054">
        <v>2</v>
      </c>
      <c r="M5054">
        <v>2</v>
      </c>
      <c r="N5054">
        <v>4</v>
      </c>
      <c r="O5054" s="6">
        <v>0</v>
      </c>
      <c r="P5054" t="s">
        <v>107</v>
      </c>
      <c r="Q5054" t="s">
        <v>107</v>
      </c>
      <c r="R5054">
        <f>IF(F5054="Monthly",2,0)
+IF(E5054&lt;=6,2,0)
+IF(N5054&lt;=2,2,0)
+IF(L5054&gt;=4,2,0)
+IF(M5054&gt;=2,1,0)
+IF(H5054&gt;=_xlfn.PERCENTILE.INC($H$2:$H$10001,0.75),1,0)</f>
        <v>1</v>
      </c>
      <c r="S5054" t="str">
        <f>IF(R5054&gt;=7,"High",IF(R5054&gt;=4,"Medium","Low"))</f>
        <v>Low</v>
      </c>
    </row>
    <row r="5055" spans="1:19">
      <c r="A5055" t="s">
        <v>5180</v>
      </c>
      <c r="B5055">
        <v>19</v>
      </c>
      <c r="C5055" t="s">
        <v>101</v>
      </c>
      <c r="D5055" t="s">
        <v>137</v>
      </c>
      <c r="E5055">
        <v>59</v>
      </c>
      <c r="F5055" t="s">
        <v>109</v>
      </c>
      <c r="G5055" t="s">
        <v>104</v>
      </c>
      <c r="H5055" s="5">
        <v>508</v>
      </c>
      <c r="I5055" s="5">
        <v>29923.22</v>
      </c>
      <c r="J5055" t="s">
        <v>140</v>
      </c>
      <c r="K5055" t="s">
        <v>106</v>
      </c>
      <c r="L5055">
        <v>2</v>
      </c>
      <c r="M5055">
        <v>1</v>
      </c>
      <c r="N5055">
        <v>4</v>
      </c>
      <c r="O5055" s="6">
        <v>0</v>
      </c>
      <c r="P5055" t="s">
        <v>106</v>
      </c>
      <c r="Q5055" t="s">
        <v>107</v>
      </c>
      <c r="R5055">
        <f>IF(F5055="Monthly",2,0)
+IF(E5055&lt;=6,2,0)
+IF(N5055&lt;=2,2,0)
+IF(L5055&gt;=4,2,0)
+IF(M5055&gt;=2,1,0)
+IF(H5055&gt;=_xlfn.PERCENTILE.INC($H$2:$H$10001,0.75),1,0)</f>
        <v>0</v>
      </c>
      <c r="S5055" t="str">
        <f>IF(R5055&gt;=7,"High",IF(R5055&gt;=4,"Medium","Low"))</f>
        <v>Low</v>
      </c>
    </row>
    <row r="5056" spans="1:19">
      <c r="A5056" t="s">
        <v>5181</v>
      </c>
      <c r="B5056">
        <v>25</v>
      </c>
      <c r="C5056" t="s">
        <v>101</v>
      </c>
      <c r="D5056" t="s">
        <v>119</v>
      </c>
      <c r="E5056">
        <v>60</v>
      </c>
      <c r="F5056" t="s">
        <v>121</v>
      </c>
      <c r="G5056" t="s">
        <v>104</v>
      </c>
      <c r="H5056" s="5">
        <v>541</v>
      </c>
      <c r="I5056" s="5">
        <v>32595.59</v>
      </c>
      <c r="J5056" t="s">
        <v>117</v>
      </c>
      <c r="K5056" t="s">
        <v>106</v>
      </c>
      <c r="L5056">
        <v>1</v>
      </c>
      <c r="M5056">
        <v>0</v>
      </c>
      <c r="N5056">
        <v>5</v>
      </c>
      <c r="O5056" s="6">
        <v>0</v>
      </c>
      <c r="P5056" t="s">
        <v>106</v>
      </c>
      <c r="Q5056" t="s">
        <v>107</v>
      </c>
      <c r="R5056">
        <f>IF(F5056="Monthly",2,0)
+IF(E5056&lt;=6,2,0)
+IF(N5056&lt;=2,2,0)
+IF(L5056&gt;=4,2,0)
+IF(M5056&gt;=2,1,0)
+IF(H5056&gt;=_xlfn.PERCENTILE.INC($H$2:$H$10001,0.75),1,0)</f>
        <v>0</v>
      </c>
      <c r="S5056" t="str">
        <f>IF(R5056&gt;=7,"High",IF(R5056&gt;=4,"Medium","Low"))</f>
        <v>Low</v>
      </c>
    </row>
    <row r="5057" spans="1:19">
      <c r="A5057" t="s">
        <v>5182</v>
      </c>
      <c r="B5057">
        <v>40</v>
      </c>
      <c r="C5057" t="s">
        <v>101</v>
      </c>
      <c r="D5057" t="s">
        <v>126</v>
      </c>
      <c r="E5057">
        <v>23</v>
      </c>
      <c r="F5057" t="s">
        <v>121</v>
      </c>
      <c r="G5057" t="s">
        <v>104</v>
      </c>
      <c r="H5057" s="5">
        <v>445</v>
      </c>
      <c r="I5057" s="5">
        <v>10085.950000000001</v>
      </c>
      <c r="J5057" t="s">
        <v>117</v>
      </c>
      <c r="K5057" t="s">
        <v>106</v>
      </c>
      <c r="L5057">
        <v>6</v>
      </c>
      <c r="M5057">
        <v>2</v>
      </c>
      <c r="N5057">
        <v>3</v>
      </c>
      <c r="O5057" s="6">
        <v>0</v>
      </c>
      <c r="P5057" t="s">
        <v>107</v>
      </c>
      <c r="Q5057" t="s">
        <v>107</v>
      </c>
      <c r="R5057">
        <f>IF(F5057="Monthly",2,0)
+IF(E5057&lt;=6,2,0)
+IF(N5057&lt;=2,2,0)
+IF(L5057&gt;=4,2,0)
+IF(M5057&gt;=2,1,0)
+IF(H5057&gt;=_xlfn.PERCENTILE.INC($H$2:$H$10001,0.75),1,0)</f>
        <v>3</v>
      </c>
      <c r="S5057" t="str">
        <f>IF(R5057&gt;=7,"High",IF(R5057&gt;=4,"Medium","Low"))</f>
        <v>Low</v>
      </c>
    </row>
    <row r="5058" spans="1:19">
      <c r="A5058" t="s">
        <v>5183</v>
      </c>
      <c r="B5058">
        <v>35</v>
      </c>
      <c r="C5058" t="s">
        <v>112</v>
      </c>
      <c r="D5058" t="s">
        <v>133</v>
      </c>
      <c r="E5058">
        <v>31</v>
      </c>
      <c r="F5058" t="s">
        <v>109</v>
      </c>
      <c r="G5058" t="s">
        <v>129</v>
      </c>
      <c r="H5058" s="5">
        <v>1066</v>
      </c>
      <c r="I5058" s="5">
        <v>32916.129999999997</v>
      </c>
      <c r="J5058" t="s">
        <v>105</v>
      </c>
      <c r="K5058" t="s">
        <v>106</v>
      </c>
      <c r="L5058">
        <v>6</v>
      </c>
      <c r="M5058">
        <v>2</v>
      </c>
      <c r="N5058">
        <v>3</v>
      </c>
      <c r="O5058" s="6">
        <v>0</v>
      </c>
      <c r="P5058" t="s">
        <v>107</v>
      </c>
      <c r="Q5058" t="s">
        <v>107</v>
      </c>
      <c r="R5058">
        <f>IF(F5058="Monthly",2,0)
+IF(E5058&lt;=6,2,0)
+IF(N5058&lt;=2,2,0)
+IF(L5058&gt;=4,2,0)
+IF(M5058&gt;=2,1,0)
+IF(H5058&gt;=_xlfn.PERCENTILE.INC($H$2:$H$10001,0.75),1,0)</f>
        <v>4</v>
      </c>
      <c r="S5058" t="str">
        <f>IF(R5058&gt;=7,"High",IF(R5058&gt;=4,"Medium","Low"))</f>
        <v>Medium</v>
      </c>
    </row>
    <row r="5059" spans="1:19">
      <c r="A5059" t="s">
        <v>5184</v>
      </c>
      <c r="B5059">
        <v>42</v>
      </c>
      <c r="C5059" t="s">
        <v>112</v>
      </c>
      <c r="D5059" t="s">
        <v>133</v>
      </c>
      <c r="E5059">
        <v>29</v>
      </c>
      <c r="F5059" t="s">
        <v>103</v>
      </c>
      <c r="G5059" t="s">
        <v>104</v>
      </c>
      <c r="H5059" s="5">
        <v>547</v>
      </c>
      <c r="I5059" s="5">
        <v>15761.72</v>
      </c>
      <c r="J5059" t="s">
        <v>115</v>
      </c>
      <c r="K5059" t="s">
        <v>106</v>
      </c>
      <c r="L5059">
        <v>0</v>
      </c>
      <c r="M5059">
        <v>0</v>
      </c>
      <c r="N5059">
        <v>5</v>
      </c>
      <c r="O5059" s="6">
        <v>0</v>
      </c>
      <c r="P5059" t="s">
        <v>107</v>
      </c>
      <c r="Q5059" t="s">
        <v>107</v>
      </c>
      <c r="R5059">
        <f>IF(F5059="Monthly",2,0)
+IF(E5059&lt;=6,2,0)
+IF(N5059&lt;=2,2,0)
+IF(L5059&gt;=4,2,0)
+IF(M5059&gt;=2,1,0)
+IF(H5059&gt;=_xlfn.PERCENTILE.INC($H$2:$H$10001,0.75),1,0)</f>
        <v>2</v>
      </c>
      <c r="S5059" t="str">
        <f>IF(R5059&gt;=7,"High",IF(R5059&gt;=4,"Medium","Low"))</f>
        <v>Low</v>
      </c>
    </row>
    <row r="5060" spans="1:19">
      <c r="A5060" t="s">
        <v>5185</v>
      </c>
      <c r="B5060">
        <v>36</v>
      </c>
      <c r="C5060" t="s">
        <v>101</v>
      </c>
      <c r="D5060" t="s">
        <v>128</v>
      </c>
      <c r="E5060">
        <v>42</v>
      </c>
      <c r="F5060" t="s">
        <v>121</v>
      </c>
      <c r="G5060" t="s">
        <v>104</v>
      </c>
      <c r="H5060" s="5">
        <v>481</v>
      </c>
      <c r="I5060" s="5">
        <v>18231.38</v>
      </c>
      <c r="J5060" t="s">
        <v>115</v>
      </c>
      <c r="K5060" t="s">
        <v>106</v>
      </c>
      <c r="L5060">
        <v>1</v>
      </c>
      <c r="M5060">
        <v>0</v>
      </c>
      <c r="N5060">
        <v>5</v>
      </c>
      <c r="O5060" s="6">
        <v>10</v>
      </c>
      <c r="P5060" t="s">
        <v>106</v>
      </c>
      <c r="Q5060" t="s">
        <v>107</v>
      </c>
      <c r="R5060">
        <f>IF(F5060="Monthly",2,0)
+IF(E5060&lt;=6,2,0)
+IF(N5060&lt;=2,2,0)
+IF(L5060&gt;=4,2,0)
+IF(M5060&gt;=2,1,0)
+IF(H5060&gt;=_xlfn.PERCENTILE.INC($H$2:$H$10001,0.75),1,0)</f>
        <v>0</v>
      </c>
      <c r="S5060" t="str">
        <f>IF(R5060&gt;=7,"High",IF(R5060&gt;=4,"Medium","Low"))</f>
        <v>Low</v>
      </c>
    </row>
    <row r="5061" spans="1:19">
      <c r="A5061" t="s">
        <v>5186</v>
      </c>
      <c r="B5061">
        <v>41</v>
      </c>
      <c r="C5061" t="s">
        <v>101</v>
      </c>
      <c r="D5061" t="s">
        <v>126</v>
      </c>
      <c r="E5061">
        <v>49</v>
      </c>
      <c r="F5061" t="s">
        <v>103</v>
      </c>
      <c r="G5061" t="s">
        <v>104</v>
      </c>
      <c r="H5061" s="5">
        <v>479</v>
      </c>
      <c r="I5061" s="5">
        <v>23676.54</v>
      </c>
      <c r="J5061" t="s">
        <v>115</v>
      </c>
      <c r="K5061" t="s">
        <v>106</v>
      </c>
      <c r="L5061">
        <v>2</v>
      </c>
      <c r="M5061">
        <v>0</v>
      </c>
      <c r="N5061">
        <v>5</v>
      </c>
      <c r="O5061" s="6">
        <v>0</v>
      </c>
      <c r="P5061" t="s">
        <v>107</v>
      </c>
      <c r="Q5061" t="s">
        <v>107</v>
      </c>
      <c r="R5061">
        <f>IF(F5061="Monthly",2,0)
+IF(E5061&lt;=6,2,0)
+IF(N5061&lt;=2,2,0)
+IF(L5061&gt;=4,2,0)
+IF(M5061&gt;=2,1,0)
+IF(H5061&gt;=_xlfn.PERCENTILE.INC($H$2:$H$10001,0.75),1,0)</f>
        <v>2</v>
      </c>
      <c r="S5061" t="str">
        <f>IF(R5061&gt;=7,"High",IF(R5061&gt;=4,"Medium","Low"))</f>
        <v>Low</v>
      </c>
    </row>
    <row r="5062" spans="1:19">
      <c r="A5062" t="s">
        <v>5187</v>
      </c>
      <c r="B5062">
        <v>30</v>
      </c>
      <c r="C5062" t="s">
        <v>112</v>
      </c>
      <c r="D5062" t="s">
        <v>133</v>
      </c>
      <c r="E5062">
        <v>34</v>
      </c>
      <c r="F5062" t="s">
        <v>103</v>
      </c>
      <c r="G5062" t="s">
        <v>104</v>
      </c>
      <c r="H5062" s="5">
        <v>525</v>
      </c>
      <c r="I5062" s="5">
        <v>17851.86</v>
      </c>
      <c r="J5062" t="s">
        <v>134</v>
      </c>
      <c r="K5062" t="s">
        <v>106</v>
      </c>
      <c r="L5062">
        <v>1</v>
      </c>
      <c r="M5062">
        <v>0</v>
      </c>
      <c r="N5062">
        <v>5</v>
      </c>
      <c r="O5062" s="6">
        <v>0</v>
      </c>
      <c r="P5062" t="s">
        <v>106</v>
      </c>
      <c r="Q5062" t="s">
        <v>107</v>
      </c>
      <c r="R5062">
        <f>IF(F5062="Monthly",2,0)
+IF(E5062&lt;=6,2,0)
+IF(N5062&lt;=2,2,0)
+IF(L5062&gt;=4,2,0)
+IF(M5062&gt;=2,1,0)
+IF(H5062&gt;=_xlfn.PERCENTILE.INC($H$2:$H$10001,0.75),1,0)</f>
        <v>2</v>
      </c>
      <c r="S5062" t="str">
        <f>IF(R5062&gt;=7,"High",IF(R5062&gt;=4,"Medium","Low"))</f>
        <v>Low</v>
      </c>
    </row>
    <row r="5063" spans="1:19">
      <c r="A5063" t="s">
        <v>5188</v>
      </c>
      <c r="B5063">
        <v>28</v>
      </c>
      <c r="C5063" t="s">
        <v>101</v>
      </c>
      <c r="D5063" t="s">
        <v>133</v>
      </c>
      <c r="E5063">
        <v>37</v>
      </c>
      <c r="F5063" t="s">
        <v>109</v>
      </c>
      <c r="G5063" t="s">
        <v>110</v>
      </c>
      <c r="H5063" s="5">
        <v>672</v>
      </c>
      <c r="I5063" s="5">
        <v>24388.87</v>
      </c>
      <c r="J5063" t="s">
        <v>140</v>
      </c>
      <c r="K5063" t="s">
        <v>106</v>
      </c>
      <c r="L5063">
        <v>0</v>
      </c>
      <c r="M5063">
        <v>0</v>
      </c>
      <c r="N5063">
        <v>4</v>
      </c>
      <c r="O5063" s="6">
        <v>0</v>
      </c>
      <c r="P5063" t="s">
        <v>107</v>
      </c>
      <c r="Q5063" t="s">
        <v>107</v>
      </c>
      <c r="R5063">
        <f>IF(F5063="Monthly",2,0)
+IF(E5063&lt;=6,2,0)
+IF(N5063&lt;=2,2,0)
+IF(L5063&gt;=4,2,0)
+IF(M5063&gt;=2,1,0)
+IF(H5063&gt;=_xlfn.PERCENTILE.INC($H$2:$H$10001,0.75),1,0)</f>
        <v>0</v>
      </c>
      <c r="S5063" t="str">
        <f>IF(R5063&gt;=7,"High",IF(R5063&gt;=4,"Medium","Low"))</f>
        <v>Low</v>
      </c>
    </row>
    <row r="5064" spans="1:19">
      <c r="A5064" t="s">
        <v>5189</v>
      </c>
      <c r="B5064">
        <v>18</v>
      </c>
      <c r="C5064" t="s">
        <v>112</v>
      </c>
      <c r="D5064" t="s">
        <v>102</v>
      </c>
      <c r="E5064">
        <v>55</v>
      </c>
      <c r="F5064" t="s">
        <v>121</v>
      </c>
      <c r="G5064" t="s">
        <v>104</v>
      </c>
      <c r="H5064" s="5">
        <v>507</v>
      </c>
      <c r="I5064" s="5">
        <v>27413.02</v>
      </c>
      <c r="J5064" t="s">
        <v>105</v>
      </c>
      <c r="K5064" t="s">
        <v>106</v>
      </c>
      <c r="L5064">
        <v>0</v>
      </c>
      <c r="M5064">
        <v>0</v>
      </c>
      <c r="N5064">
        <v>5</v>
      </c>
      <c r="O5064" s="6">
        <v>0</v>
      </c>
      <c r="P5064" t="s">
        <v>107</v>
      </c>
      <c r="Q5064" t="s">
        <v>107</v>
      </c>
      <c r="R5064">
        <f>IF(F5064="Monthly",2,0)
+IF(E5064&lt;=6,2,0)
+IF(N5064&lt;=2,2,0)
+IF(L5064&gt;=4,2,0)
+IF(M5064&gt;=2,1,0)
+IF(H5064&gt;=_xlfn.PERCENTILE.INC($H$2:$H$10001,0.75),1,0)</f>
        <v>0</v>
      </c>
      <c r="S5064" t="str">
        <f>IF(R5064&gt;=7,"High",IF(R5064&gt;=4,"Medium","Low"))</f>
        <v>Low</v>
      </c>
    </row>
    <row r="5065" spans="1:19">
      <c r="A5065" t="s">
        <v>5190</v>
      </c>
      <c r="B5065">
        <v>18</v>
      </c>
      <c r="C5065" t="s">
        <v>112</v>
      </c>
      <c r="D5065" t="s">
        <v>126</v>
      </c>
      <c r="E5065">
        <v>40</v>
      </c>
      <c r="F5065" t="s">
        <v>109</v>
      </c>
      <c r="G5065" t="s">
        <v>110</v>
      </c>
      <c r="H5065" s="5">
        <v>816</v>
      </c>
      <c r="I5065" s="5">
        <v>31700.99</v>
      </c>
      <c r="J5065" t="s">
        <v>134</v>
      </c>
      <c r="K5065" t="s">
        <v>107</v>
      </c>
      <c r="L5065">
        <v>1</v>
      </c>
      <c r="M5065">
        <v>0</v>
      </c>
      <c r="N5065">
        <v>5</v>
      </c>
      <c r="O5065" s="6">
        <v>0</v>
      </c>
      <c r="P5065" t="s">
        <v>107</v>
      </c>
      <c r="Q5065" t="s">
        <v>107</v>
      </c>
      <c r="R5065">
        <f>IF(F5065="Monthly",2,0)
+IF(E5065&lt;=6,2,0)
+IF(N5065&lt;=2,2,0)
+IF(L5065&gt;=4,2,0)
+IF(M5065&gt;=2,1,0)
+IF(H5065&gt;=_xlfn.PERCENTILE.INC($H$2:$H$10001,0.75),1,0)</f>
        <v>1</v>
      </c>
      <c r="S5065" t="str">
        <f>IF(R5065&gt;=7,"High",IF(R5065&gt;=4,"Medium","Low"))</f>
        <v>Low</v>
      </c>
    </row>
    <row r="5066" spans="1:19">
      <c r="A5066" t="s">
        <v>5191</v>
      </c>
      <c r="B5066">
        <v>18</v>
      </c>
      <c r="C5066" t="s">
        <v>112</v>
      </c>
      <c r="D5066" t="s">
        <v>113</v>
      </c>
      <c r="E5066">
        <v>22</v>
      </c>
      <c r="F5066" t="s">
        <v>109</v>
      </c>
      <c r="G5066" t="s">
        <v>129</v>
      </c>
      <c r="H5066" s="5">
        <v>1096</v>
      </c>
      <c r="I5066" s="5">
        <v>24819.57</v>
      </c>
      <c r="J5066" t="s">
        <v>134</v>
      </c>
      <c r="K5066" t="s">
        <v>106</v>
      </c>
      <c r="L5066">
        <v>0</v>
      </c>
      <c r="M5066">
        <v>0</v>
      </c>
      <c r="N5066">
        <v>5</v>
      </c>
      <c r="O5066" s="6">
        <v>0</v>
      </c>
      <c r="P5066" t="s">
        <v>107</v>
      </c>
      <c r="Q5066" t="s">
        <v>107</v>
      </c>
      <c r="R5066">
        <f>IF(F5066="Monthly",2,0)
+IF(E5066&lt;=6,2,0)
+IF(N5066&lt;=2,2,0)
+IF(L5066&gt;=4,2,0)
+IF(M5066&gt;=2,1,0)
+IF(H5066&gt;=_xlfn.PERCENTILE.INC($H$2:$H$10001,0.75),1,0)</f>
        <v>1</v>
      </c>
      <c r="S5066" t="str">
        <f>IF(R5066&gt;=7,"High",IF(R5066&gt;=4,"Medium","Low"))</f>
        <v>Low</v>
      </c>
    </row>
    <row r="5067" spans="1:19">
      <c r="A5067" t="s">
        <v>5192</v>
      </c>
      <c r="B5067">
        <v>43</v>
      </c>
      <c r="C5067" t="s">
        <v>101</v>
      </c>
      <c r="D5067" t="s">
        <v>131</v>
      </c>
      <c r="E5067">
        <v>69</v>
      </c>
      <c r="F5067" t="s">
        <v>109</v>
      </c>
      <c r="G5067" t="s">
        <v>104</v>
      </c>
      <c r="H5067" s="5">
        <v>535</v>
      </c>
      <c r="I5067" s="5">
        <v>35956.089999999997</v>
      </c>
      <c r="J5067" t="s">
        <v>105</v>
      </c>
      <c r="K5067" t="s">
        <v>107</v>
      </c>
      <c r="L5067">
        <v>0</v>
      </c>
      <c r="M5067">
        <v>0</v>
      </c>
      <c r="N5067">
        <v>5</v>
      </c>
      <c r="O5067" s="6">
        <v>0</v>
      </c>
      <c r="P5067" t="s">
        <v>106</v>
      </c>
      <c r="Q5067" t="s">
        <v>107</v>
      </c>
      <c r="R5067">
        <f>IF(F5067="Monthly",2,0)
+IF(E5067&lt;=6,2,0)
+IF(N5067&lt;=2,2,0)
+IF(L5067&gt;=4,2,0)
+IF(M5067&gt;=2,1,0)
+IF(H5067&gt;=_xlfn.PERCENTILE.INC($H$2:$H$10001,0.75),1,0)</f>
        <v>0</v>
      </c>
      <c r="S5067" t="str">
        <f>IF(R5067&gt;=7,"High",IF(R5067&gt;=4,"Medium","Low"))</f>
        <v>Low</v>
      </c>
    </row>
    <row r="5068" spans="1:19">
      <c r="A5068" t="s">
        <v>5193</v>
      </c>
      <c r="B5068">
        <v>35</v>
      </c>
      <c r="C5068" t="s">
        <v>112</v>
      </c>
      <c r="D5068" t="s">
        <v>137</v>
      </c>
      <c r="E5068">
        <v>31</v>
      </c>
      <c r="F5068" t="s">
        <v>109</v>
      </c>
      <c r="G5068" t="s">
        <v>104</v>
      </c>
      <c r="H5068" s="5">
        <v>423</v>
      </c>
      <c r="I5068" s="5">
        <v>11691.34</v>
      </c>
      <c r="J5068" t="s">
        <v>140</v>
      </c>
      <c r="K5068" t="s">
        <v>107</v>
      </c>
      <c r="L5068">
        <v>0</v>
      </c>
      <c r="M5068">
        <v>0</v>
      </c>
      <c r="N5068">
        <v>4</v>
      </c>
      <c r="O5068" s="6">
        <v>10</v>
      </c>
      <c r="P5068" t="s">
        <v>107</v>
      </c>
      <c r="Q5068" t="s">
        <v>107</v>
      </c>
      <c r="R5068">
        <f>IF(F5068="Monthly",2,0)
+IF(E5068&lt;=6,2,0)
+IF(N5068&lt;=2,2,0)
+IF(L5068&gt;=4,2,0)
+IF(M5068&gt;=2,1,0)
+IF(H5068&gt;=_xlfn.PERCENTILE.INC($H$2:$H$10001,0.75),1,0)</f>
        <v>0</v>
      </c>
      <c r="S5068" t="str">
        <f>IF(R5068&gt;=7,"High",IF(R5068&gt;=4,"Medium","Low"))</f>
        <v>Low</v>
      </c>
    </row>
    <row r="5069" spans="1:19">
      <c r="A5069" t="s">
        <v>5194</v>
      </c>
      <c r="B5069">
        <v>18</v>
      </c>
      <c r="C5069" t="s">
        <v>101</v>
      </c>
      <c r="D5069" t="s">
        <v>126</v>
      </c>
      <c r="E5069">
        <v>36</v>
      </c>
      <c r="F5069" t="s">
        <v>103</v>
      </c>
      <c r="G5069" t="s">
        <v>104</v>
      </c>
      <c r="H5069" s="5">
        <v>494</v>
      </c>
      <c r="I5069" s="5">
        <v>18197.72</v>
      </c>
      <c r="J5069" t="s">
        <v>105</v>
      </c>
      <c r="K5069" t="s">
        <v>106</v>
      </c>
      <c r="L5069">
        <v>0</v>
      </c>
      <c r="M5069">
        <v>0</v>
      </c>
      <c r="N5069">
        <v>5</v>
      </c>
      <c r="O5069" s="6">
        <v>0</v>
      </c>
      <c r="P5069" t="s">
        <v>106</v>
      </c>
      <c r="Q5069" t="s">
        <v>107</v>
      </c>
      <c r="R5069">
        <f>IF(F5069="Monthly",2,0)
+IF(E5069&lt;=6,2,0)
+IF(N5069&lt;=2,2,0)
+IF(L5069&gt;=4,2,0)
+IF(M5069&gt;=2,1,0)
+IF(H5069&gt;=_xlfn.PERCENTILE.INC($H$2:$H$10001,0.75),1,0)</f>
        <v>2</v>
      </c>
      <c r="S5069" t="str">
        <f>IF(R5069&gt;=7,"High",IF(R5069&gt;=4,"Medium","Low"))</f>
        <v>Low</v>
      </c>
    </row>
    <row r="5070" spans="1:19">
      <c r="A5070" t="s">
        <v>5195</v>
      </c>
      <c r="B5070">
        <v>29</v>
      </c>
      <c r="C5070" t="s">
        <v>101</v>
      </c>
      <c r="D5070" t="s">
        <v>137</v>
      </c>
      <c r="E5070">
        <v>58</v>
      </c>
      <c r="F5070" t="s">
        <v>103</v>
      </c>
      <c r="G5070" t="s">
        <v>110</v>
      </c>
      <c r="H5070" s="5">
        <v>742</v>
      </c>
      <c r="I5070" s="5">
        <v>42727.15</v>
      </c>
      <c r="J5070" t="s">
        <v>105</v>
      </c>
      <c r="K5070" t="s">
        <v>106</v>
      </c>
      <c r="L5070">
        <v>0</v>
      </c>
      <c r="M5070">
        <v>0</v>
      </c>
      <c r="N5070">
        <v>4</v>
      </c>
      <c r="O5070" s="6">
        <v>0</v>
      </c>
      <c r="P5070" t="s">
        <v>107</v>
      </c>
      <c r="Q5070" t="s">
        <v>107</v>
      </c>
      <c r="R5070">
        <f>IF(F5070="Monthly",2,0)
+IF(E5070&lt;=6,2,0)
+IF(N5070&lt;=2,2,0)
+IF(L5070&gt;=4,2,0)
+IF(M5070&gt;=2,1,0)
+IF(H5070&gt;=_xlfn.PERCENTILE.INC($H$2:$H$10001,0.75),1,0)</f>
        <v>2</v>
      </c>
      <c r="S5070" t="str">
        <f>IF(R5070&gt;=7,"High",IF(R5070&gt;=4,"Medium","Low"))</f>
        <v>Low</v>
      </c>
    </row>
    <row r="5071" spans="1:19">
      <c r="A5071" t="s">
        <v>5196</v>
      </c>
      <c r="B5071">
        <v>30</v>
      </c>
      <c r="C5071" t="s">
        <v>112</v>
      </c>
      <c r="D5071" t="s">
        <v>137</v>
      </c>
      <c r="E5071">
        <v>44</v>
      </c>
      <c r="F5071" t="s">
        <v>109</v>
      </c>
      <c r="G5071" t="s">
        <v>110</v>
      </c>
      <c r="H5071" s="5">
        <v>799</v>
      </c>
      <c r="I5071" s="5">
        <v>34734.35</v>
      </c>
      <c r="J5071" t="s">
        <v>117</v>
      </c>
      <c r="K5071" t="s">
        <v>106</v>
      </c>
      <c r="L5071">
        <v>2</v>
      </c>
      <c r="M5071">
        <v>1</v>
      </c>
      <c r="N5071">
        <v>4</v>
      </c>
      <c r="O5071" s="6">
        <v>0</v>
      </c>
      <c r="P5071" t="s">
        <v>106</v>
      </c>
      <c r="Q5071" t="s">
        <v>107</v>
      </c>
      <c r="R5071">
        <f>IF(F5071="Monthly",2,0)
+IF(E5071&lt;=6,2,0)
+IF(N5071&lt;=2,2,0)
+IF(L5071&gt;=4,2,0)
+IF(M5071&gt;=2,1,0)
+IF(H5071&gt;=_xlfn.PERCENTILE.INC($H$2:$H$10001,0.75),1,0)</f>
        <v>1</v>
      </c>
      <c r="S5071" t="str">
        <f>IF(R5071&gt;=7,"High",IF(R5071&gt;=4,"Medium","Low"))</f>
        <v>Low</v>
      </c>
    </row>
    <row r="5072" spans="1:19">
      <c r="A5072" t="s">
        <v>5197</v>
      </c>
      <c r="B5072">
        <v>33</v>
      </c>
      <c r="C5072" t="s">
        <v>101</v>
      </c>
      <c r="D5072" t="s">
        <v>159</v>
      </c>
      <c r="E5072">
        <v>18</v>
      </c>
      <c r="F5072" t="s">
        <v>103</v>
      </c>
      <c r="G5072" t="s">
        <v>104</v>
      </c>
      <c r="H5072" s="5">
        <v>459</v>
      </c>
      <c r="I5072" s="5">
        <v>8132.27</v>
      </c>
      <c r="J5072" t="s">
        <v>134</v>
      </c>
      <c r="K5072" t="s">
        <v>106</v>
      </c>
      <c r="L5072">
        <v>0</v>
      </c>
      <c r="M5072">
        <v>0</v>
      </c>
      <c r="N5072">
        <v>4</v>
      </c>
      <c r="O5072" s="6">
        <v>0</v>
      </c>
      <c r="P5072" t="s">
        <v>107</v>
      </c>
      <c r="Q5072" t="s">
        <v>106</v>
      </c>
      <c r="R5072">
        <f>IF(F5072="Monthly",2,0)
+IF(E5072&lt;=6,2,0)
+IF(N5072&lt;=2,2,0)
+IF(L5072&gt;=4,2,0)
+IF(M5072&gt;=2,1,0)
+IF(H5072&gt;=_xlfn.PERCENTILE.INC($H$2:$H$10001,0.75),1,0)</f>
        <v>2</v>
      </c>
      <c r="S5072" t="str">
        <f>IF(R5072&gt;=7,"High",IF(R5072&gt;=4,"Medium","Low"))</f>
        <v>Low</v>
      </c>
    </row>
    <row r="5073" spans="1:19">
      <c r="A5073" t="s">
        <v>5198</v>
      </c>
      <c r="B5073">
        <v>32</v>
      </c>
      <c r="C5073" t="s">
        <v>112</v>
      </c>
      <c r="D5073" t="s">
        <v>128</v>
      </c>
      <c r="E5073">
        <v>32</v>
      </c>
      <c r="F5073" t="s">
        <v>109</v>
      </c>
      <c r="G5073" t="s">
        <v>104</v>
      </c>
      <c r="H5073" s="5">
        <v>537</v>
      </c>
      <c r="I5073" s="5">
        <f>RawCustomerTable[[#This Row],[Monthly_Charges]]*RawCustomerTable[[#This Row],[Tenure_Months]]*(1-RawCustomerTable[[#This Row],[Discount_Percent]]/100)</f>
        <v>17184</v>
      </c>
      <c r="J5073" t="s">
        <v>134</v>
      </c>
      <c r="K5073" t="s">
        <v>106</v>
      </c>
      <c r="L5073">
        <v>4</v>
      </c>
      <c r="M5073">
        <v>2</v>
      </c>
      <c r="N5073">
        <v>3</v>
      </c>
      <c r="O5073" s="6">
        <v>0</v>
      </c>
      <c r="P5073" t="s">
        <v>107</v>
      </c>
      <c r="Q5073" t="s">
        <v>107</v>
      </c>
      <c r="R5073">
        <f>IF(F5073="Monthly",2,0)
+IF(E5073&lt;=6,2,0)
+IF(N5073&lt;=2,2,0)
+IF(L5073&gt;=4,2,0)
+IF(M5073&gt;=2,1,0)
+IF(H5073&gt;=_xlfn.PERCENTILE.INC($H$2:$H$10001,0.75),1,0)</f>
        <v>3</v>
      </c>
      <c r="S5073" t="str">
        <f>IF(R5073&gt;=7,"High",IF(R5073&gt;=4,"Medium","Low"))</f>
        <v>Low</v>
      </c>
    </row>
    <row r="5074" spans="1:19">
      <c r="A5074" t="s">
        <v>5199</v>
      </c>
      <c r="B5074">
        <v>47</v>
      </c>
      <c r="C5074" t="s">
        <v>101</v>
      </c>
      <c r="D5074" t="s">
        <v>133</v>
      </c>
      <c r="E5074">
        <v>35</v>
      </c>
      <c r="F5074" t="s">
        <v>103</v>
      </c>
      <c r="G5074" t="s">
        <v>104</v>
      </c>
      <c r="H5074" s="5">
        <v>429</v>
      </c>
      <c r="I5074" s="5">
        <v>14671.78</v>
      </c>
      <c r="J5074" t="s">
        <v>134</v>
      </c>
      <c r="K5074" t="s">
        <v>107</v>
      </c>
      <c r="L5074">
        <v>0</v>
      </c>
      <c r="M5074">
        <v>0</v>
      </c>
      <c r="N5074">
        <v>4</v>
      </c>
      <c r="O5074" s="6">
        <v>0</v>
      </c>
      <c r="P5074" t="s">
        <v>107</v>
      </c>
      <c r="Q5074" t="s">
        <v>107</v>
      </c>
      <c r="R5074">
        <f>IF(F5074="Monthly",2,0)
+IF(E5074&lt;=6,2,0)
+IF(N5074&lt;=2,2,0)
+IF(L5074&gt;=4,2,0)
+IF(M5074&gt;=2,1,0)
+IF(H5074&gt;=_xlfn.PERCENTILE.INC($H$2:$H$10001,0.75),1,0)</f>
        <v>2</v>
      </c>
      <c r="S5074" t="str">
        <f>IF(R5074&gt;=7,"High",IF(R5074&gt;=4,"Medium","Low"))</f>
        <v>Low</v>
      </c>
    </row>
    <row r="5075" spans="1:19">
      <c r="A5075" t="s">
        <v>5200</v>
      </c>
      <c r="B5075">
        <v>31</v>
      </c>
      <c r="C5075" t="s">
        <v>101</v>
      </c>
      <c r="D5075" t="s">
        <v>133</v>
      </c>
      <c r="E5075">
        <v>30</v>
      </c>
      <c r="F5075" t="s">
        <v>103</v>
      </c>
      <c r="G5075" t="s">
        <v>104</v>
      </c>
      <c r="H5075" s="5">
        <v>436</v>
      </c>
      <c r="I5075" s="5">
        <v>13175.12</v>
      </c>
      <c r="J5075" t="s">
        <v>140</v>
      </c>
      <c r="K5075" t="s">
        <v>106</v>
      </c>
      <c r="L5075">
        <v>5</v>
      </c>
      <c r="M5075">
        <v>2</v>
      </c>
      <c r="N5075">
        <v>3</v>
      </c>
      <c r="O5075" s="6">
        <v>0</v>
      </c>
      <c r="P5075" t="s">
        <v>107</v>
      </c>
      <c r="Q5075" t="s">
        <v>106</v>
      </c>
      <c r="R5075">
        <f>IF(F5075="Monthly",2,0)
+IF(E5075&lt;=6,2,0)
+IF(N5075&lt;=2,2,0)
+IF(L5075&gt;=4,2,0)
+IF(M5075&gt;=2,1,0)
+IF(H5075&gt;=_xlfn.PERCENTILE.INC($H$2:$H$10001,0.75),1,0)</f>
        <v>5</v>
      </c>
      <c r="S5075" t="str">
        <f>IF(R5075&gt;=7,"High",IF(R5075&gt;=4,"Medium","Low"))</f>
        <v>Medium</v>
      </c>
    </row>
    <row r="5076" spans="1:19">
      <c r="A5076" t="s">
        <v>5201</v>
      </c>
      <c r="B5076">
        <v>46</v>
      </c>
      <c r="C5076" t="s">
        <v>112</v>
      </c>
      <c r="D5076" t="s">
        <v>119</v>
      </c>
      <c r="E5076">
        <v>51</v>
      </c>
      <c r="F5076" t="s">
        <v>103</v>
      </c>
      <c r="G5076" t="s">
        <v>104</v>
      </c>
      <c r="H5076" s="5">
        <v>400</v>
      </c>
      <c r="I5076" s="5">
        <v>20214.5</v>
      </c>
      <c r="J5076" t="s">
        <v>115</v>
      </c>
      <c r="K5076" t="s">
        <v>107</v>
      </c>
      <c r="L5076">
        <v>6</v>
      </c>
      <c r="M5076">
        <v>2</v>
      </c>
      <c r="N5076">
        <v>3</v>
      </c>
      <c r="O5076" s="6">
        <v>0</v>
      </c>
      <c r="P5076" t="s">
        <v>106</v>
      </c>
      <c r="Q5076" t="s">
        <v>107</v>
      </c>
      <c r="R5076">
        <f>IF(F5076="Monthly",2,0)
+IF(E5076&lt;=6,2,0)
+IF(N5076&lt;=2,2,0)
+IF(L5076&gt;=4,2,0)
+IF(M5076&gt;=2,1,0)
+IF(H5076&gt;=_xlfn.PERCENTILE.INC($H$2:$H$10001,0.75),1,0)</f>
        <v>5</v>
      </c>
      <c r="S5076" t="str">
        <f>IF(R5076&gt;=7,"High",IF(R5076&gt;=4,"Medium","Low"))</f>
        <v>Medium</v>
      </c>
    </row>
    <row r="5077" spans="1:19">
      <c r="A5077" t="s">
        <v>5202</v>
      </c>
      <c r="B5077">
        <v>18</v>
      </c>
      <c r="C5077" t="s">
        <v>112</v>
      </c>
      <c r="D5077" t="s">
        <v>133</v>
      </c>
      <c r="E5077">
        <v>42</v>
      </c>
      <c r="F5077" t="s">
        <v>109</v>
      </c>
      <c r="G5077" t="s">
        <v>110</v>
      </c>
      <c r="H5077" s="5">
        <v>782</v>
      </c>
      <c r="I5077" s="5">
        <v>33623.11</v>
      </c>
      <c r="J5077" t="s">
        <v>115</v>
      </c>
      <c r="K5077" t="s">
        <v>106</v>
      </c>
      <c r="L5077">
        <v>2</v>
      </c>
      <c r="M5077">
        <v>1</v>
      </c>
      <c r="N5077">
        <v>4</v>
      </c>
      <c r="O5077" s="6">
        <v>0</v>
      </c>
      <c r="P5077" t="s">
        <v>107</v>
      </c>
      <c r="Q5077" t="s">
        <v>107</v>
      </c>
      <c r="R5077">
        <f>IF(F5077="Monthly",2,0)
+IF(E5077&lt;=6,2,0)
+IF(N5077&lt;=2,2,0)
+IF(L5077&gt;=4,2,0)
+IF(M5077&gt;=2,1,0)
+IF(H5077&gt;=_xlfn.PERCENTILE.INC($H$2:$H$10001,0.75),1,0)</f>
        <v>0</v>
      </c>
      <c r="S5077" t="str">
        <f>IF(R5077&gt;=7,"High",IF(R5077&gt;=4,"Medium","Low"))</f>
        <v>Low</v>
      </c>
    </row>
    <row r="5078" spans="1:19">
      <c r="A5078" t="s">
        <v>5203</v>
      </c>
      <c r="B5078">
        <v>32</v>
      </c>
      <c r="C5078" t="s">
        <v>101</v>
      </c>
      <c r="D5078" t="s">
        <v>137</v>
      </c>
      <c r="E5078">
        <v>6</v>
      </c>
      <c r="F5078" t="s">
        <v>103</v>
      </c>
      <c r="G5078" t="s">
        <v>129</v>
      </c>
      <c r="H5078" s="5">
        <v>1067</v>
      </c>
      <c r="I5078" s="5">
        <v>6349.75</v>
      </c>
      <c r="J5078" t="s">
        <v>117</v>
      </c>
      <c r="K5078" t="s">
        <v>106</v>
      </c>
      <c r="L5078">
        <v>0</v>
      </c>
      <c r="M5078">
        <v>0</v>
      </c>
      <c r="N5078">
        <v>4</v>
      </c>
      <c r="O5078" s="6">
        <v>0</v>
      </c>
      <c r="P5078" t="s">
        <v>106</v>
      </c>
      <c r="Q5078" t="s">
        <v>106</v>
      </c>
      <c r="R5078">
        <f>IF(F5078="Monthly",2,0)
+IF(E5078&lt;=6,2,0)
+IF(N5078&lt;=2,2,0)
+IF(L5078&gt;=4,2,0)
+IF(M5078&gt;=2,1,0)
+IF(H5078&gt;=_xlfn.PERCENTILE.INC($H$2:$H$10001,0.75),1,0)</f>
        <v>5</v>
      </c>
      <c r="S5078" t="str">
        <f>IF(R5078&gt;=7,"High",IF(R5078&gt;=4,"Medium","Low"))</f>
        <v>Medium</v>
      </c>
    </row>
    <row r="5079" spans="1:19">
      <c r="A5079" t="s">
        <v>5204</v>
      </c>
      <c r="B5079">
        <v>51</v>
      </c>
      <c r="C5079" t="s">
        <v>112</v>
      </c>
      <c r="D5079" t="s">
        <v>133</v>
      </c>
      <c r="E5079">
        <v>20</v>
      </c>
      <c r="F5079" t="s">
        <v>109</v>
      </c>
      <c r="G5079" t="s">
        <v>104</v>
      </c>
      <c r="H5079" s="5">
        <v>545</v>
      </c>
      <c r="I5079" s="5">
        <v>10635.3</v>
      </c>
      <c r="J5079" t="s">
        <v>105</v>
      </c>
      <c r="K5079" t="s">
        <v>106</v>
      </c>
      <c r="L5079">
        <v>0</v>
      </c>
      <c r="M5079">
        <v>0</v>
      </c>
      <c r="N5079">
        <v>5</v>
      </c>
      <c r="O5079" s="6">
        <v>0</v>
      </c>
      <c r="P5079" t="s">
        <v>106</v>
      </c>
      <c r="Q5079" t="s">
        <v>107</v>
      </c>
      <c r="R5079">
        <f>IF(F5079="Monthly",2,0)
+IF(E5079&lt;=6,2,0)
+IF(N5079&lt;=2,2,0)
+IF(L5079&gt;=4,2,0)
+IF(M5079&gt;=2,1,0)
+IF(H5079&gt;=_xlfn.PERCENTILE.INC($H$2:$H$10001,0.75),1,0)</f>
        <v>0</v>
      </c>
      <c r="S5079" t="str">
        <f>IF(R5079&gt;=7,"High",IF(R5079&gt;=4,"Medium","Low"))</f>
        <v>Low</v>
      </c>
    </row>
    <row r="5080" spans="1:19">
      <c r="A5080" t="s">
        <v>5205</v>
      </c>
      <c r="B5080">
        <v>43</v>
      </c>
      <c r="C5080" t="s">
        <v>112</v>
      </c>
      <c r="D5080" t="s">
        <v>119</v>
      </c>
      <c r="E5080">
        <v>44</v>
      </c>
      <c r="F5080" t="s">
        <v>109</v>
      </c>
      <c r="G5080" t="s">
        <v>110</v>
      </c>
      <c r="H5080" s="5">
        <v>650</v>
      </c>
      <c r="I5080" s="5">
        <v>25492.32</v>
      </c>
      <c r="J5080" t="s">
        <v>105</v>
      </c>
      <c r="K5080" t="s">
        <v>106</v>
      </c>
      <c r="L5080">
        <v>1</v>
      </c>
      <c r="M5080">
        <v>0</v>
      </c>
      <c r="N5080">
        <v>5</v>
      </c>
      <c r="O5080" s="6">
        <v>10</v>
      </c>
      <c r="P5080" t="s">
        <v>107</v>
      </c>
      <c r="Q5080" t="s">
        <v>107</v>
      </c>
      <c r="R5080">
        <f>IF(F5080="Monthly",2,0)
+IF(E5080&lt;=6,2,0)
+IF(N5080&lt;=2,2,0)
+IF(L5080&gt;=4,2,0)
+IF(M5080&gt;=2,1,0)
+IF(H5080&gt;=_xlfn.PERCENTILE.INC($H$2:$H$10001,0.75),1,0)</f>
        <v>0</v>
      </c>
      <c r="S5080" t="str">
        <f>IF(R5080&gt;=7,"High",IF(R5080&gt;=4,"Medium","Low"))</f>
        <v>Low</v>
      </c>
    </row>
    <row r="5081" spans="1:19">
      <c r="A5081" t="s">
        <v>5206</v>
      </c>
      <c r="B5081">
        <v>30</v>
      </c>
      <c r="C5081" t="s">
        <v>101</v>
      </c>
      <c r="D5081" t="s">
        <v>119</v>
      </c>
      <c r="E5081">
        <v>38</v>
      </c>
      <c r="F5081" t="s">
        <v>109</v>
      </c>
      <c r="G5081" t="s">
        <v>104</v>
      </c>
      <c r="H5081" s="5">
        <v>467</v>
      </c>
      <c r="I5081" s="5">
        <v>17226.57</v>
      </c>
      <c r="J5081" t="s">
        <v>105</v>
      </c>
      <c r="K5081" t="s">
        <v>106</v>
      </c>
      <c r="L5081">
        <v>0</v>
      </c>
      <c r="M5081">
        <v>0</v>
      </c>
      <c r="N5081">
        <v>4</v>
      </c>
      <c r="O5081" s="6">
        <v>5</v>
      </c>
      <c r="P5081" t="s">
        <v>107</v>
      </c>
      <c r="Q5081" t="s">
        <v>106</v>
      </c>
      <c r="R5081">
        <f>IF(F5081="Monthly",2,0)
+IF(E5081&lt;=6,2,0)
+IF(N5081&lt;=2,2,0)
+IF(L5081&gt;=4,2,0)
+IF(M5081&gt;=2,1,0)
+IF(H5081&gt;=_xlfn.PERCENTILE.INC($H$2:$H$10001,0.75),1,0)</f>
        <v>0</v>
      </c>
      <c r="S5081" t="str">
        <f>IF(R5081&gt;=7,"High",IF(R5081&gt;=4,"Medium","Low"))</f>
        <v>Low</v>
      </c>
    </row>
    <row r="5082" spans="1:19">
      <c r="A5082" t="s">
        <v>5207</v>
      </c>
      <c r="B5082">
        <v>50</v>
      </c>
      <c r="C5082" t="s">
        <v>112</v>
      </c>
      <c r="D5082" t="s">
        <v>113</v>
      </c>
      <c r="E5082">
        <v>27</v>
      </c>
      <c r="F5082" t="s">
        <v>103</v>
      </c>
      <c r="G5082" t="s">
        <v>104</v>
      </c>
      <c r="H5082" s="5">
        <v>549</v>
      </c>
      <c r="I5082" s="5">
        <v>15176.45</v>
      </c>
      <c r="J5082" t="s">
        <v>117</v>
      </c>
      <c r="K5082" t="s">
        <v>106</v>
      </c>
      <c r="L5082">
        <v>0</v>
      </c>
      <c r="M5082">
        <v>0</v>
      </c>
      <c r="N5082">
        <v>5</v>
      </c>
      <c r="O5082" s="6">
        <v>0</v>
      </c>
      <c r="P5082" t="s">
        <v>107</v>
      </c>
      <c r="Q5082" t="s">
        <v>107</v>
      </c>
      <c r="R5082">
        <f>IF(F5082="Monthly",2,0)
+IF(E5082&lt;=6,2,0)
+IF(N5082&lt;=2,2,0)
+IF(L5082&gt;=4,2,0)
+IF(M5082&gt;=2,1,0)
+IF(H5082&gt;=_xlfn.PERCENTILE.INC($H$2:$H$10001,0.75),1,0)</f>
        <v>2</v>
      </c>
      <c r="S5082" t="str">
        <f>IF(R5082&gt;=7,"High",IF(R5082&gt;=4,"Medium","Low"))</f>
        <v>Low</v>
      </c>
    </row>
    <row r="5083" spans="1:19">
      <c r="A5083" t="s">
        <v>5208</v>
      </c>
      <c r="B5083">
        <v>42</v>
      </c>
      <c r="C5083" t="s">
        <v>112</v>
      </c>
      <c r="D5083" t="s">
        <v>102</v>
      </c>
      <c r="E5083">
        <v>40</v>
      </c>
      <c r="F5083" t="s">
        <v>109</v>
      </c>
      <c r="G5083" t="s">
        <v>110</v>
      </c>
      <c r="H5083" s="5">
        <v>806</v>
      </c>
      <c r="I5083" s="5">
        <v>28963.23</v>
      </c>
      <c r="J5083" t="s">
        <v>105</v>
      </c>
      <c r="K5083" t="s">
        <v>106</v>
      </c>
      <c r="L5083">
        <v>0</v>
      </c>
      <c r="M5083">
        <v>0</v>
      </c>
      <c r="N5083">
        <v>5</v>
      </c>
      <c r="O5083" s="6">
        <v>10</v>
      </c>
      <c r="P5083" t="s">
        <v>107</v>
      </c>
      <c r="Q5083" t="s">
        <v>107</v>
      </c>
      <c r="R5083">
        <f>IF(F5083="Monthly",2,0)
+IF(E5083&lt;=6,2,0)
+IF(N5083&lt;=2,2,0)
+IF(L5083&gt;=4,2,0)
+IF(M5083&gt;=2,1,0)
+IF(H5083&gt;=_xlfn.PERCENTILE.INC($H$2:$H$10001,0.75),1,0)</f>
        <v>1</v>
      </c>
      <c r="S5083" t="str">
        <f>IF(R5083&gt;=7,"High",IF(R5083&gt;=4,"Medium","Low"))</f>
        <v>Low</v>
      </c>
    </row>
    <row r="5084" spans="1:19">
      <c r="A5084" t="s">
        <v>5209</v>
      </c>
      <c r="B5084">
        <v>26</v>
      </c>
      <c r="C5084" t="s">
        <v>112</v>
      </c>
      <c r="D5084" t="s">
        <v>102</v>
      </c>
      <c r="E5084">
        <v>42</v>
      </c>
      <c r="F5084" t="s">
        <v>109</v>
      </c>
      <c r="G5084" t="s">
        <v>110</v>
      </c>
      <c r="H5084" s="5">
        <v>723</v>
      </c>
      <c r="I5084" s="5">
        <v>28738.21</v>
      </c>
      <c r="J5084" t="s">
        <v>134</v>
      </c>
      <c r="K5084" t="s">
        <v>106</v>
      </c>
      <c r="L5084">
        <v>1</v>
      </c>
      <c r="M5084">
        <v>0</v>
      </c>
      <c r="N5084">
        <v>5</v>
      </c>
      <c r="O5084" s="6">
        <v>5</v>
      </c>
      <c r="P5084" t="s">
        <v>106</v>
      </c>
      <c r="Q5084" t="s">
        <v>107</v>
      </c>
      <c r="R5084">
        <f>IF(F5084="Monthly",2,0)
+IF(E5084&lt;=6,2,0)
+IF(N5084&lt;=2,2,0)
+IF(L5084&gt;=4,2,0)
+IF(M5084&gt;=2,1,0)
+IF(H5084&gt;=_xlfn.PERCENTILE.INC($H$2:$H$10001,0.75),1,0)</f>
        <v>0</v>
      </c>
      <c r="S5084" t="str">
        <f>IF(R5084&gt;=7,"High",IF(R5084&gt;=4,"Medium","Low"))</f>
        <v>Low</v>
      </c>
    </row>
    <row r="5085" spans="1:19">
      <c r="A5085" t="s">
        <v>5210</v>
      </c>
      <c r="B5085">
        <v>48</v>
      </c>
      <c r="C5085" t="s">
        <v>112</v>
      </c>
      <c r="D5085" t="s">
        <v>126</v>
      </c>
      <c r="E5085">
        <v>26</v>
      </c>
      <c r="F5085" t="s">
        <v>109</v>
      </c>
      <c r="G5085" t="s">
        <v>110</v>
      </c>
      <c r="H5085" s="5">
        <v>734</v>
      </c>
      <c r="I5085" s="5">
        <v>18469</v>
      </c>
      <c r="J5085" t="s">
        <v>115</v>
      </c>
      <c r="K5085" t="s">
        <v>106</v>
      </c>
      <c r="L5085">
        <v>1</v>
      </c>
      <c r="M5085">
        <v>0</v>
      </c>
      <c r="N5085">
        <v>5</v>
      </c>
      <c r="O5085" s="6">
        <v>5</v>
      </c>
      <c r="P5085" t="s">
        <v>107</v>
      </c>
      <c r="Q5085" t="s">
        <v>107</v>
      </c>
      <c r="R5085">
        <f>IF(F5085="Monthly",2,0)
+IF(E5085&lt;=6,2,0)
+IF(N5085&lt;=2,2,0)
+IF(L5085&gt;=4,2,0)
+IF(M5085&gt;=2,1,0)
+IF(H5085&gt;=_xlfn.PERCENTILE.INC($H$2:$H$10001,0.75),1,0)</f>
        <v>0</v>
      </c>
      <c r="S5085" t="str">
        <f>IF(R5085&gt;=7,"High",IF(R5085&gt;=4,"Medium","Low"))</f>
        <v>Low</v>
      </c>
    </row>
    <row r="5086" spans="1:19">
      <c r="A5086" t="s">
        <v>5211</v>
      </c>
      <c r="B5086">
        <v>29</v>
      </c>
      <c r="C5086" t="s">
        <v>112</v>
      </c>
      <c r="D5086" t="s">
        <v>102</v>
      </c>
      <c r="E5086">
        <v>56</v>
      </c>
      <c r="F5086" t="s">
        <v>103</v>
      </c>
      <c r="G5086" t="s">
        <v>110</v>
      </c>
      <c r="H5086" s="5">
        <v>764</v>
      </c>
      <c r="I5086" s="5">
        <v>44047.09</v>
      </c>
      <c r="J5086" t="s">
        <v>105</v>
      </c>
      <c r="K5086" t="s">
        <v>106</v>
      </c>
      <c r="L5086">
        <v>9</v>
      </c>
      <c r="M5086">
        <v>4</v>
      </c>
      <c r="N5086">
        <v>1</v>
      </c>
      <c r="O5086" s="6">
        <v>0</v>
      </c>
      <c r="P5086" t="s">
        <v>107</v>
      </c>
      <c r="Q5086" t="s">
        <v>106</v>
      </c>
      <c r="R5086">
        <f>IF(F5086="Monthly",2,0)
+IF(E5086&lt;=6,2,0)
+IF(N5086&lt;=2,2,0)
+IF(L5086&gt;=4,2,0)
+IF(M5086&gt;=2,1,0)
+IF(H5086&gt;=_xlfn.PERCENTILE.INC($H$2:$H$10001,0.75),1,0)</f>
        <v>7</v>
      </c>
      <c r="S5086" t="str">
        <f>IF(R5086&gt;=7,"High",IF(R5086&gt;=4,"Medium","Low"))</f>
        <v>High</v>
      </c>
    </row>
    <row r="5087" spans="1:19">
      <c r="A5087" t="s">
        <v>5212</v>
      </c>
      <c r="B5087">
        <v>38</v>
      </c>
      <c r="C5087" t="s">
        <v>101</v>
      </c>
      <c r="D5087" t="s">
        <v>102</v>
      </c>
      <c r="E5087">
        <v>19</v>
      </c>
      <c r="F5087" t="s">
        <v>109</v>
      </c>
      <c r="G5087" t="s">
        <v>104</v>
      </c>
      <c r="H5087" s="5">
        <v>529</v>
      </c>
      <c r="I5087" s="5">
        <v>9263.18</v>
      </c>
      <c r="J5087" t="s">
        <v>117</v>
      </c>
      <c r="K5087" t="s">
        <v>106</v>
      </c>
      <c r="L5087">
        <v>6</v>
      </c>
      <c r="M5087">
        <v>4</v>
      </c>
      <c r="N5087">
        <v>1</v>
      </c>
      <c r="O5087" s="6">
        <v>5</v>
      </c>
      <c r="P5087" t="s">
        <v>107</v>
      </c>
      <c r="Q5087" t="s">
        <v>106</v>
      </c>
      <c r="R5087">
        <f>IF(F5087="Monthly",2,0)
+IF(E5087&lt;=6,2,0)
+IF(N5087&lt;=2,2,0)
+IF(L5087&gt;=4,2,0)
+IF(M5087&gt;=2,1,0)
+IF(H5087&gt;=_xlfn.PERCENTILE.INC($H$2:$H$10001,0.75),1,0)</f>
        <v>5</v>
      </c>
      <c r="S5087" t="str">
        <f>IF(R5087&gt;=7,"High",IF(R5087&gt;=4,"Medium","Low"))</f>
        <v>Medium</v>
      </c>
    </row>
    <row r="5088" spans="1:19">
      <c r="A5088" t="s">
        <v>5213</v>
      </c>
      <c r="B5088">
        <v>41</v>
      </c>
      <c r="C5088" t="s">
        <v>112</v>
      </c>
      <c r="D5088" t="s">
        <v>113</v>
      </c>
      <c r="E5088">
        <v>38</v>
      </c>
      <c r="F5088" t="s">
        <v>109</v>
      </c>
      <c r="G5088" t="s">
        <v>104</v>
      </c>
      <c r="H5088" s="5">
        <v>399</v>
      </c>
      <c r="I5088" s="5">
        <v>15273</v>
      </c>
      <c r="J5088" t="s">
        <v>105</v>
      </c>
      <c r="K5088" t="s">
        <v>106</v>
      </c>
      <c r="L5088">
        <v>1</v>
      </c>
      <c r="M5088">
        <v>0</v>
      </c>
      <c r="N5088">
        <v>5</v>
      </c>
      <c r="O5088" s="6">
        <v>0</v>
      </c>
      <c r="P5088" t="s">
        <v>107</v>
      </c>
      <c r="Q5088" t="s">
        <v>106</v>
      </c>
      <c r="R5088">
        <f>IF(F5088="Monthly",2,0)
+IF(E5088&lt;=6,2,0)
+IF(N5088&lt;=2,2,0)
+IF(L5088&gt;=4,2,0)
+IF(M5088&gt;=2,1,0)
+IF(H5088&gt;=_xlfn.PERCENTILE.INC($H$2:$H$10001,0.75),1,0)</f>
        <v>0</v>
      </c>
      <c r="S5088" t="str">
        <f>IF(R5088&gt;=7,"High",IF(R5088&gt;=4,"Medium","Low"))</f>
        <v>Low</v>
      </c>
    </row>
    <row r="5089" spans="1:19">
      <c r="A5089" t="s">
        <v>5214</v>
      </c>
      <c r="B5089">
        <v>54</v>
      </c>
      <c r="C5089" t="s">
        <v>101</v>
      </c>
      <c r="D5089" t="s">
        <v>102</v>
      </c>
      <c r="E5089">
        <v>51</v>
      </c>
      <c r="F5089" t="s">
        <v>109</v>
      </c>
      <c r="G5089" t="s">
        <v>110</v>
      </c>
      <c r="H5089" s="5">
        <v>716</v>
      </c>
      <c r="I5089" s="5">
        <v>35799.440000000002</v>
      </c>
      <c r="J5089" t="s">
        <v>105</v>
      </c>
      <c r="K5089" t="s">
        <v>106</v>
      </c>
      <c r="L5089">
        <v>0</v>
      </c>
      <c r="M5089">
        <v>0</v>
      </c>
      <c r="N5089">
        <v>5</v>
      </c>
      <c r="O5089" s="6">
        <v>0</v>
      </c>
      <c r="P5089" t="s">
        <v>107</v>
      </c>
      <c r="Q5089" t="s">
        <v>107</v>
      </c>
      <c r="R5089">
        <f>IF(F5089="Monthly",2,0)
+IF(E5089&lt;=6,2,0)
+IF(N5089&lt;=2,2,0)
+IF(L5089&gt;=4,2,0)
+IF(M5089&gt;=2,1,0)
+IF(H5089&gt;=_xlfn.PERCENTILE.INC($H$2:$H$10001,0.75),1,0)</f>
        <v>0</v>
      </c>
      <c r="S5089" t="str">
        <f>IF(R5089&gt;=7,"High",IF(R5089&gt;=4,"Medium","Low"))</f>
        <v>Low</v>
      </c>
    </row>
    <row r="5090" spans="1:19">
      <c r="A5090" t="s">
        <v>5215</v>
      </c>
      <c r="B5090">
        <v>25</v>
      </c>
      <c r="C5090" t="s">
        <v>112</v>
      </c>
      <c r="D5090" t="s">
        <v>133</v>
      </c>
      <c r="E5090">
        <v>34</v>
      </c>
      <c r="F5090" t="s">
        <v>103</v>
      </c>
      <c r="G5090" t="s">
        <v>110</v>
      </c>
      <c r="H5090" s="5">
        <v>680</v>
      </c>
      <c r="I5090" s="5">
        <v>23472.799999999999</v>
      </c>
      <c r="J5090" t="s">
        <v>140</v>
      </c>
      <c r="K5090" t="s">
        <v>107</v>
      </c>
      <c r="L5090">
        <v>3</v>
      </c>
      <c r="M5090">
        <v>0</v>
      </c>
      <c r="N5090">
        <v>4</v>
      </c>
      <c r="O5090" s="6">
        <v>0</v>
      </c>
      <c r="P5090" t="s">
        <v>107</v>
      </c>
      <c r="Q5090" t="s">
        <v>107</v>
      </c>
      <c r="R5090">
        <f>IF(F5090="Monthly",2,0)
+IF(E5090&lt;=6,2,0)
+IF(N5090&lt;=2,2,0)
+IF(L5090&gt;=4,2,0)
+IF(M5090&gt;=2,1,0)
+IF(H5090&gt;=_xlfn.PERCENTILE.INC($H$2:$H$10001,0.75),1,0)</f>
        <v>2</v>
      </c>
      <c r="S5090" t="str">
        <f>IF(R5090&gt;=7,"High",IF(R5090&gt;=4,"Medium","Low"))</f>
        <v>Low</v>
      </c>
    </row>
    <row r="5091" spans="1:19">
      <c r="A5091" t="s">
        <v>5216</v>
      </c>
      <c r="B5091">
        <v>45</v>
      </c>
      <c r="C5091" t="s">
        <v>101</v>
      </c>
      <c r="D5091" t="s">
        <v>131</v>
      </c>
      <c r="E5091">
        <v>42</v>
      </c>
      <c r="F5091" t="s">
        <v>121</v>
      </c>
      <c r="G5091" t="s">
        <v>104</v>
      </c>
      <c r="H5091" s="5">
        <v>480</v>
      </c>
      <c r="I5091" s="5">
        <v>17803.650000000001</v>
      </c>
      <c r="J5091" t="s">
        <v>134</v>
      </c>
      <c r="K5091" t="s">
        <v>106</v>
      </c>
      <c r="L5091">
        <v>1</v>
      </c>
      <c r="M5091">
        <v>0</v>
      </c>
      <c r="N5091">
        <v>5</v>
      </c>
      <c r="O5091" s="6">
        <v>10</v>
      </c>
      <c r="P5091" t="s">
        <v>107</v>
      </c>
      <c r="Q5091" t="s">
        <v>107</v>
      </c>
      <c r="R5091">
        <f>IF(F5091="Monthly",2,0)
+IF(E5091&lt;=6,2,0)
+IF(N5091&lt;=2,2,0)
+IF(L5091&gt;=4,2,0)
+IF(M5091&gt;=2,1,0)
+IF(H5091&gt;=_xlfn.PERCENTILE.INC($H$2:$H$10001,0.75),1,0)</f>
        <v>0</v>
      </c>
      <c r="S5091" t="str">
        <f>IF(R5091&gt;=7,"High",IF(R5091&gt;=4,"Medium","Low"))</f>
        <v>Low</v>
      </c>
    </row>
    <row r="5092" spans="1:19">
      <c r="A5092" t="s">
        <v>5217</v>
      </c>
      <c r="B5092">
        <v>28</v>
      </c>
      <c r="C5092" t="s">
        <v>101</v>
      </c>
      <c r="D5092" t="s">
        <v>113</v>
      </c>
      <c r="E5092">
        <v>15</v>
      </c>
      <c r="F5092" t="s">
        <v>103</v>
      </c>
      <c r="G5092" t="s">
        <v>129</v>
      </c>
      <c r="H5092" s="5">
        <v>1080</v>
      </c>
      <c r="I5092" s="5">
        <v>16585.3</v>
      </c>
      <c r="J5092" t="s">
        <v>134</v>
      </c>
      <c r="K5092" t="s">
        <v>106</v>
      </c>
      <c r="L5092">
        <v>0</v>
      </c>
      <c r="M5092">
        <v>0</v>
      </c>
      <c r="N5092">
        <v>5</v>
      </c>
      <c r="O5092" s="6">
        <v>0</v>
      </c>
      <c r="P5092" t="s">
        <v>107</v>
      </c>
      <c r="Q5092" t="s">
        <v>107</v>
      </c>
      <c r="R5092">
        <f>IF(F5092="Monthly",2,0)
+IF(E5092&lt;=6,2,0)
+IF(N5092&lt;=2,2,0)
+IF(L5092&gt;=4,2,0)
+IF(M5092&gt;=2,1,0)
+IF(H5092&gt;=_xlfn.PERCENTILE.INC($H$2:$H$10001,0.75),1,0)</f>
        <v>3</v>
      </c>
      <c r="S5092" t="str">
        <f>IF(R5092&gt;=7,"High",IF(R5092&gt;=4,"Medium","Low"))</f>
        <v>Low</v>
      </c>
    </row>
    <row r="5093" spans="1:19">
      <c r="A5093" t="s">
        <v>5218</v>
      </c>
      <c r="B5093">
        <v>18</v>
      </c>
      <c r="C5093" t="s">
        <v>112</v>
      </c>
      <c r="D5093" t="s">
        <v>131</v>
      </c>
      <c r="E5093">
        <v>15</v>
      </c>
      <c r="F5093" t="s">
        <v>103</v>
      </c>
      <c r="G5093" t="s">
        <v>104</v>
      </c>
      <c r="H5093" s="5">
        <v>546</v>
      </c>
      <c r="I5093" s="5">
        <v>8085.25</v>
      </c>
      <c r="J5093" t="s">
        <v>105</v>
      </c>
      <c r="K5093" t="s">
        <v>107</v>
      </c>
      <c r="L5093">
        <v>0</v>
      </c>
      <c r="M5093">
        <v>0</v>
      </c>
      <c r="N5093">
        <v>5</v>
      </c>
      <c r="O5093" s="6">
        <v>0</v>
      </c>
      <c r="P5093" t="s">
        <v>107</v>
      </c>
      <c r="Q5093" t="s">
        <v>107</v>
      </c>
      <c r="R5093">
        <f>IF(F5093="Monthly",2,0)
+IF(E5093&lt;=6,2,0)
+IF(N5093&lt;=2,2,0)
+IF(L5093&gt;=4,2,0)
+IF(M5093&gt;=2,1,0)
+IF(H5093&gt;=_xlfn.PERCENTILE.INC($H$2:$H$10001,0.75),1,0)</f>
        <v>2</v>
      </c>
      <c r="S5093" t="str">
        <f>IF(R5093&gt;=7,"High",IF(R5093&gt;=4,"Medium","Low"))</f>
        <v>Low</v>
      </c>
    </row>
    <row r="5094" spans="1:19">
      <c r="A5094" t="s">
        <v>5219</v>
      </c>
      <c r="B5094">
        <v>36</v>
      </c>
      <c r="C5094" t="s">
        <v>101</v>
      </c>
      <c r="D5094" t="s">
        <v>137</v>
      </c>
      <c r="E5094">
        <v>30</v>
      </c>
      <c r="F5094" t="s">
        <v>103</v>
      </c>
      <c r="G5094" t="s">
        <v>110</v>
      </c>
      <c r="H5094" s="5">
        <v>656</v>
      </c>
      <c r="I5094" s="5">
        <v>20026.41</v>
      </c>
      <c r="J5094" t="s">
        <v>105</v>
      </c>
      <c r="K5094" t="s">
        <v>106</v>
      </c>
      <c r="L5094">
        <v>1</v>
      </c>
      <c r="M5094">
        <v>0</v>
      </c>
      <c r="N5094">
        <v>5</v>
      </c>
      <c r="O5094" s="6">
        <v>0</v>
      </c>
      <c r="P5094" t="s">
        <v>107</v>
      </c>
      <c r="Q5094" t="s">
        <v>107</v>
      </c>
      <c r="R5094">
        <f>IF(F5094="Monthly",2,0)
+IF(E5094&lt;=6,2,0)
+IF(N5094&lt;=2,2,0)
+IF(L5094&gt;=4,2,0)
+IF(M5094&gt;=2,1,0)
+IF(H5094&gt;=_xlfn.PERCENTILE.INC($H$2:$H$10001,0.75),1,0)</f>
        <v>2</v>
      </c>
      <c r="S5094" t="str">
        <f>IF(R5094&gt;=7,"High",IF(R5094&gt;=4,"Medium","Low"))</f>
        <v>Low</v>
      </c>
    </row>
    <row r="5095" spans="1:19">
      <c r="A5095" t="s">
        <v>5220</v>
      </c>
      <c r="B5095">
        <v>23</v>
      </c>
      <c r="C5095" t="s">
        <v>112</v>
      </c>
      <c r="D5095" t="s">
        <v>126</v>
      </c>
      <c r="E5095">
        <v>47</v>
      </c>
      <c r="F5095" t="s">
        <v>103</v>
      </c>
      <c r="G5095" t="s">
        <v>110</v>
      </c>
      <c r="H5095" s="5">
        <v>692</v>
      </c>
      <c r="I5095" s="5">
        <v>33036.76</v>
      </c>
      <c r="J5095" t="s">
        <v>134</v>
      </c>
      <c r="K5095" t="s">
        <v>106</v>
      </c>
      <c r="L5095">
        <v>0</v>
      </c>
      <c r="M5095">
        <v>0</v>
      </c>
      <c r="N5095">
        <v>4</v>
      </c>
      <c r="O5095" s="6">
        <v>0</v>
      </c>
      <c r="P5095" t="s">
        <v>107</v>
      </c>
      <c r="Q5095" t="s">
        <v>107</v>
      </c>
      <c r="R5095">
        <f>IF(F5095="Monthly",2,0)
+IF(E5095&lt;=6,2,0)
+IF(N5095&lt;=2,2,0)
+IF(L5095&gt;=4,2,0)
+IF(M5095&gt;=2,1,0)
+IF(H5095&gt;=_xlfn.PERCENTILE.INC($H$2:$H$10001,0.75),1,0)</f>
        <v>2</v>
      </c>
      <c r="S5095" t="str">
        <f>IF(R5095&gt;=7,"High",IF(R5095&gt;=4,"Medium","Low"))</f>
        <v>Low</v>
      </c>
    </row>
    <row r="5096" spans="1:19">
      <c r="A5096" t="s">
        <v>5221</v>
      </c>
      <c r="B5096">
        <v>41</v>
      </c>
      <c r="C5096" t="s">
        <v>101</v>
      </c>
      <c r="D5096" t="s">
        <v>133</v>
      </c>
      <c r="E5096">
        <v>34</v>
      </c>
      <c r="F5096" t="s">
        <v>103</v>
      </c>
      <c r="G5096" t="s">
        <v>104</v>
      </c>
      <c r="H5096" s="5">
        <v>490</v>
      </c>
      <c r="I5096" s="5">
        <v>16738.43</v>
      </c>
      <c r="J5096" t="s">
        <v>105</v>
      </c>
      <c r="K5096" t="s">
        <v>106</v>
      </c>
      <c r="L5096">
        <v>0</v>
      </c>
      <c r="M5096">
        <v>0</v>
      </c>
      <c r="N5096">
        <v>4</v>
      </c>
      <c r="O5096" s="6">
        <v>0</v>
      </c>
      <c r="P5096" t="s">
        <v>106</v>
      </c>
      <c r="Q5096" t="s">
        <v>107</v>
      </c>
      <c r="R5096">
        <f>IF(F5096="Monthly",2,0)
+IF(E5096&lt;=6,2,0)
+IF(N5096&lt;=2,2,0)
+IF(L5096&gt;=4,2,0)
+IF(M5096&gt;=2,1,0)
+IF(H5096&gt;=_xlfn.PERCENTILE.INC($H$2:$H$10001,0.75),1,0)</f>
        <v>2</v>
      </c>
      <c r="S5096" t="str">
        <f>IF(R5096&gt;=7,"High",IF(R5096&gt;=4,"Medium","Low"))</f>
        <v>Low</v>
      </c>
    </row>
    <row r="5097" spans="1:19">
      <c r="A5097" t="s">
        <v>5222</v>
      </c>
      <c r="B5097">
        <v>38</v>
      </c>
      <c r="C5097" t="s">
        <v>101</v>
      </c>
      <c r="D5097" t="s">
        <v>102</v>
      </c>
      <c r="E5097">
        <v>43</v>
      </c>
      <c r="F5097" t="s">
        <v>121</v>
      </c>
      <c r="G5097" t="s">
        <v>104</v>
      </c>
      <c r="H5097" s="5">
        <v>521</v>
      </c>
      <c r="I5097" s="5">
        <v>19813.080000000002</v>
      </c>
      <c r="J5097" t="s">
        <v>140</v>
      </c>
      <c r="K5097" t="s">
        <v>106</v>
      </c>
      <c r="L5097">
        <v>0</v>
      </c>
      <c r="M5097">
        <v>0</v>
      </c>
      <c r="N5097">
        <v>5</v>
      </c>
      <c r="O5097" s="6">
        <v>10</v>
      </c>
      <c r="P5097" t="s">
        <v>106</v>
      </c>
      <c r="Q5097" t="s">
        <v>107</v>
      </c>
      <c r="R5097">
        <f>IF(F5097="Monthly",2,0)
+IF(E5097&lt;=6,2,0)
+IF(N5097&lt;=2,2,0)
+IF(L5097&gt;=4,2,0)
+IF(M5097&gt;=2,1,0)
+IF(H5097&gt;=_xlfn.PERCENTILE.INC($H$2:$H$10001,0.75),1,0)</f>
        <v>0</v>
      </c>
      <c r="S5097" t="str">
        <f>IF(R5097&gt;=7,"High",IF(R5097&gt;=4,"Medium","Low"))</f>
        <v>Low</v>
      </c>
    </row>
    <row r="5098" spans="1:19">
      <c r="A5098" t="s">
        <v>5223</v>
      </c>
      <c r="B5098">
        <v>45</v>
      </c>
      <c r="C5098" t="s">
        <v>101</v>
      </c>
      <c r="D5098" t="s">
        <v>137</v>
      </c>
      <c r="E5098">
        <v>21</v>
      </c>
      <c r="F5098" t="s">
        <v>103</v>
      </c>
      <c r="G5098" t="s">
        <v>110</v>
      </c>
      <c r="H5098" s="5">
        <v>734</v>
      </c>
      <c r="I5098" s="5">
        <v>15265.56</v>
      </c>
      <c r="J5098" t="s">
        <v>117</v>
      </c>
      <c r="K5098" t="s">
        <v>107</v>
      </c>
      <c r="L5098">
        <v>0</v>
      </c>
      <c r="M5098">
        <v>0</v>
      </c>
      <c r="N5098">
        <v>5</v>
      </c>
      <c r="O5098" s="6">
        <v>0</v>
      </c>
      <c r="P5098" t="s">
        <v>107</v>
      </c>
      <c r="Q5098" t="s">
        <v>106</v>
      </c>
      <c r="R5098">
        <f>IF(F5098="Monthly",2,0)
+IF(E5098&lt;=6,2,0)
+IF(N5098&lt;=2,2,0)
+IF(L5098&gt;=4,2,0)
+IF(M5098&gt;=2,1,0)
+IF(H5098&gt;=_xlfn.PERCENTILE.INC($H$2:$H$10001,0.75),1,0)</f>
        <v>2</v>
      </c>
      <c r="S5098" t="str">
        <f>IF(R5098&gt;=7,"High",IF(R5098&gt;=4,"Medium","Low"))</f>
        <v>Low</v>
      </c>
    </row>
    <row r="5099" spans="1:19">
      <c r="A5099" t="s">
        <v>5224</v>
      </c>
      <c r="B5099">
        <v>31</v>
      </c>
      <c r="C5099" t="s">
        <v>112</v>
      </c>
      <c r="D5099" t="s">
        <v>119</v>
      </c>
      <c r="E5099">
        <v>43</v>
      </c>
      <c r="F5099" t="s">
        <v>103</v>
      </c>
      <c r="G5099" t="s">
        <v>110</v>
      </c>
      <c r="H5099" s="5">
        <v>708</v>
      </c>
      <c r="I5099" s="5">
        <v>29682.720000000001</v>
      </c>
      <c r="J5099" t="s">
        <v>134</v>
      </c>
      <c r="K5099" t="s">
        <v>106</v>
      </c>
      <c r="L5099">
        <v>1</v>
      </c>
      <c r="M5099">
        <v>0</v>
      </c>
      <c r="N5099">
        <v>5</v>
      </c>
      <c r="O5099" s="6">
        <v>0</v>
      </c>
      <c r="P5099" t="s">
        <v>106</v>
      </c>
      <c r="Q5099" t="s">
        <v>106</v>
      </c>
      <c r="R5099">
        <f>IF(F5099="Monthly",2,0)
+IF(E5099&lt;=6,2,0)
+IF(N5099&lt;=2,2,0)
+IF(L5099&gt;=4,2,0)
+IF(M5099&gt;=2,1,0)
+IF(H5099&gt;=_xlfn.PERCENTILE.INC($H$2:$H$10001,0.75),1,0)</f>
        <v>2</v>
      </c>
      <c r="S5099" t="str">
        <f>IF(R5099&gt;=7,"High",IF(R5099&gt;=4,"Medium","Low"))</f>
        <v>Low</v>
      </c>
    </row>
    <row r="5100" spans="1:19">
      <c r="A5100" t="s">
        <v>5225</v>
      </c>
      <c r="B5100">
        <v>28</v>
      </c>
      <c r="C5100" t="s">
        <v>112</v>
      </c>
      <c r="D5100" t="s">
        <v>131</v>
      </c>
      <c r="E5100">
        <v>56</v>
      </c>
      <c r="F5100" t="s">
        <v>109</v>
      </c>
      <c r="G5100" t="s">
        <v>129</v>
      </c>
      <c r="H5100" s="5">
        <v>1020</v>
      </c>
      <c r="I5100" s="5">
        <v>56653.24</v>
      </c>
      <c r="J5100" t="s">
        <v>140</v>
      </c>
      <c r="K5100" t="s">
        <v>106</v>
      </c>
      <c r="L5100">
        <v>0</v>
      </c>
      <c r="M5100">
        <v>0</v>
      </c>
      <c r="N5100">
        <v>5</v>
      </c>
      <c r="O5100" s="6">
        <v>0</v>
      </c>
      <c r="P5100" t="s">
        <v>107</v>
      </c>
      <c r="Q5100" t="s">
        <v>107</v>
      </c>
      <c r="R5100">
        <f>IF(F5100="Monthly",2,0)
+IF(E5100&lt;=6,2,0)
+IF(N5100&lt;=2,2,0)
+IF(L5100&gt;=4,2,0)
+IF(M5100&gt;=2,1,0)
+IF(H5100&gt;=_xlfn.PERCENTILE.INC($H$2:$H$10001,0.75),1,0)</f>
        <v>1</v>
      </c>
      <c r="S5100" t="str">
        <f>IF(R5100&gt;=7,"High",IF(R5100&gt;=4,"Medium","Low"))</f>
        <v>Low</v>
      </c>
    </row>
    <row r="5101" spans="1:19">
      <c r="A5101" t="s">
        <v>5226</v>
      </c>
      <c r="B5101">
        <v>34</v>
      </c>
      <c r="C5101" t="s">
        <v>112</v>
      </c>
      <c r="D5101" t="s">
        <v>119</v>
      </c>
      <c r="E5101">
        <v>27</v>
      </c>
      <c r="F5101" t="s">
        <v>109</v>
      </c>
      <c r="G5101" t="s">
        <v>129</v>
      </c>
      <c r="H5101" s="5">
        <v>1095</v>
      </c>
      <c r="I5101" s="5">
        <v>29941.89</v>
      </c>
      <c r="J5101" t="s">
        <v>105</v>
      </c>
      <c r="K5101" t="s">
        <v>106</v>
      </c>
      <c r="L5101">
        <v>2</v>
      </c>
      <c r="M5101">
        <v>0</v>
      </c>
      <c r="N5101">
        <v>5</v>
      </c>
      <c r="O5101" s="6">
        <v>0</v>
      </c>
      <c r="P5101" t="s">
        <v>107</v>
      </c>
      <c r="Q5101" t="s">
        <v>107</v>
      </c>
      <c r="R5101">
        <f>IF(F5101="Monthly",2,0)
+IF(E5101&lt;=6,2,0)
+IF(N5101&lt;=2,2,0)
+IF(L5101&gt;=4,2,0)
+IF(M5101&gt;=2,1,0)
+IF(H5101&gt;=_xlfn.PERCENTILE.INC($H$2:$H$10001,0.75),1,0)</f>
        <v>1</v>
      </c>
      <c r="S5101" t="str">
        <f>IF(R5101&gt;=7,"High",IF(R5101&gt;=4,"Medium","Low"))</f>
        <v>Low</v>
      </c>
    </row>
    <row r="5102" spans="1:19">
      <c r="A5102" t="s">
        <v>5227</v>
      </c>
      <c r="B5102">
        <v>58</v>
      </c>
      <c r="C5102" t="s">
        <v>101</v>
      </c>
      <c r="D5102" t="s">
        <v>102</v>
      </c>
      <c r="E5102">
        <v>6</v>
      </c>
      <c r="F5102" t="s">
        <v>109</v>
      </c>
      <c r="G5102" t="s">
        <v>110</v>
      </c>
      <c r="H5102" s="5">
        <v>744</v>
      </c>
      <c r="I5102" s="5">
        <v>3850.98</v>
      </c>
      <c r="J5102" t="s">
        <v>105</v>
      </c>
      <c r="K5102" t="s">
        <v>106</v>
      </c>
      <c r="L5102">
        <v>3</v>
      </c>
      <c r="M5102">
        <v>2</v>
      </c>
      <c r="N5102">
        <v>3</v>
      </c>
      <c r="O5102" s="6">
        <v>15</v>
      </c>
      <c r="P5102" t="s">
        <v>107</v>
      </c>
      <c r="Q5102" t="s">
        <v>106</v>
      </c>
      <c r="R5102">
        <f>IF(F5102="Monthly",2,0)
+IF(E5102&lt;=6,2,0)
+IF(N5102&lt;=2,2,0)
+IF(L5102&gt;=4,2,0)
+IF(M5102&gt;=2,1,0)
+IF(H5102&gt;=_xlfn.PERCENTILE.INC($H$2:$H$10001,0.75),1,0)</f>
        <v>3</v>
      </c>
      <c r="S5102" t="str">
        <f>IF(R5102&gt;=7,"High",IF(R5102&gt;=4,"Medium","Low"))</f>
        <v>Low</v>
      </c>
    </row>
    <row r="5103" spans="1:19">
      <c r="A5103" t="s">
        <v>5228</v>
      </c>
      <c r="B5103">
        <v>37</v>
      </c>
      <c r="C5103" t="s">
        <v>101</v>
      </c>
      <c r="D5103" t="s">
        <v>137</v>
      </c>
      <c r="E5103">
        <v>15</v>
      </c>
      <c r="F5103" t="s">
        <v>103</v>
      </c>
      <c r="G5103" t="s">
        <v>129</v>
      </c>
      <c r="H5103" s="5">
        <v>971</v>
      </c>
      <c r="I5103" s="5">
        <v>14732.08</v>
      </c>
      <c r="J5103" t="s">
        <v>115</v>
      </c>
      <c r="K5103" t="s">
        <v>106</v>
      </c>
      <c r="L5103">
        <v>0</v>
      </c>
      <c r="M5103">
        <v>0</v>
      </c>
      <c r="N5103">
        <v>5</v>
      </c>
      <c r="O5103" s="6">
        <v>0</v>
      </c>
      <c r="P5103" t="s">
        <v>107</v>
      </c>
      <c r="Q5103" t="s">
        <v>106</v>
      </c>
      <c r="R5103">
        <f>IF(F5103="Monthly",2,0)
+IF(E5103&lt;=6,2,0)
+IF(N5103&lt;=2,2,0)
+IF(L5103&gt;=4,2,0)
+IF(M5103&gt;=2,1,0)
+IF(H5103&gt;=_xlfn.PERCENTILE.INC($H$2:$H$10001,0.75),1,0)</f>
        <v>3</v>
      </c>
      <c r="S5103" t="str">
        <f>IF(R5103&gt;=7,"High",IF(R5103&gt;=4,"Medium","Low"))</f>
        <v>Low</v>
      </c>
    </row>
    <row r="5104" spans="1:19">
      <c r="A5104" t="s">
        <v>5229</v>
      </c>
      <c r="B5104">
        <v>23</v>
      </c>
      <c r="C5104" t="s">
        <v>101</v>
      </c>
      <c r="D5104" t="s">
        <v>133</v>
      </c>
      <c r="E5104">
        <v>54</v>
      </c>
      <c r="F5104" t="s">
        <v>121</v>
      </c>
      <c r="G5104" t="s">
        <v>104</v>
      </c>
      <c r="H5104" s="5">
        <v>444</v>
      </c>
      <c r="I5104" s="5">
        <v>20936.439999999999</v>
      </c>
      <c r="J5104" t="s">
        <v>105</v>
      </c>
      <c r="K5104" t="s">
        <v>106</v>
      </c>
      <c r="L5104">
        <v>4</v>
      </c>
      <c r="M5104">
        <v>1</v>
      </c>
      <c r="N5104">
        <v>4</v>
      </c>
      <c r="O5104" s="6">
        <v>15</v>
      </c>
      <c r="P5104" t="s">
        <v>106</v>
      </c>
      <c r="Q5104" t="s">
        <v>107</v>
      </c>
      <c r="R5104">
        <f>IF(F5104="Monthly",2,0)
+IF(E5104&lt;=6,2,0)
+IF(N5104&lt;=2,2,0)
+IF(L5104&gt;=4,2,0)
+IF(M5104&gt;=2,1,0)
+IF(H5104&gt;=_xlfn.PERCENTILE.INC($H$2:$H$10001,0.75),1,0)</f>
        <v>2</v>
      </c>
      <c r="S5104" t="str">
        <f>IF(R5104&gt;=7,"High",IF(R5104&gt;=4,"Medium","Low"))</f>
        <v>Low</v>
      </c>
    </row>
    <row r="5105" spans="1:19">
      <c r="A5105" t="s">
        <v>5230</v>
      </c>
      <c r="B5105">
        <v>44</v>
      </c>
      <c r="C5105" t="s">
        <v>112</v>
      </c>
      <c r="D5105" t="s">
        <v>133</v>
      </c>
      <c r="E5105">
        <v>43</v>
      </c>
      <c r="F5105" t="s">
        <v>109</v>
      </c>
      <c r="G5105" t="s">
        <v>110</v>
      </c>
      <c r="H5105" s="5">
        <v>740</v>
      </c>
      <c r="I5105" s="5">
        <v>32179.81</v>
      </c>
      <c r="J5105" t="s">
        <v>105</v>
      </c>
      <c r="K5105" t="s">
        <v>106</v>
      </c>
      <c r="L5105">
        <v>0</v>
      </c>
      <c r="M5105">
        <v>0</v>
      </c>
      <c r="N5105">
        <v>5</v>
      </c>
      <c r="O5105" s="6">
        <v>0</v>
      </c>
      <c r="P5105" t="s">
        <v>107</v>
      </c>
      <c r="Q5105" t="s">
        <v>107</v>
      </c>
      <c r="R5105">
        <f>IF(F5105="Monthly",2,0)
+IF(E5105&lt;=6,2,0)
+IF(N5105&lt;=2,2,0)
+IF(L5105&gt;=4,2,0)
+IF(M5105&gt;=2,1,0)
+IF(H5105&gt;=_xlfn.PERCENTILE.INC($H$2:$H$10001,0.75),1,0)</f>
        <v>0</v>
      </c>
      <c r="S5105" t="str">
        <f>IF(R5105&gt;=7,"High",IF(R5105&gt;=4,"Medium","Low"))</f>
        <v>Low</v>
      </c>
    </row>
    <row r="5106" spans="1:19">
      <c r="A5106" t="s">
        <v>5231</v>
      </c>
      <c r="B5106">
        <v>41</v>
      </c>
      <c r="C5106" t="s">
        <v>101</v>
      </c>
      <c r="D5106" t="s">
        <v>133</v>
      </c>
      <c r="E5106">
        <v>26</v>
      </c>
      <c r="F5106" t="s">
        <v>103</v>
      </c>
      <c r="G5106" t="s">
        <v>104</v>
      </c>
      <c r="H5106" s="5">
        <v>521</v>
      </c>
      <c r="I5106" s="5">
        <v>13219.11</v>
      </c>
      <c r="J5106" t="s">
        <v>117</v>
      </c>
      <c r="K5106" t="s">
        <v>107</v>
      </c>
      <c r="L5106">
        <v>0</v>
      </c>
      <c r="M5106">
        <v>0</v>
      </c>
      <c r="N5106">
        <v>5</v>
      </c>
      <c r="O5106" s="6">
        <v>0</v>
      </c>
      <c r="P5106" t="s">
        <v>107</v>
      </c>
      <c r="Q5106" t="s">
        <v>107</v>
      </c>
      <c r="R5106">
        <f>IF(F5106="Monthly",2,0)
+IF(E5106&lt;=6,2,0)
+IF(N5106&lt;=2,2,0)
+IF(L5106&gt;=4,2,0)
+IF(M5106&gt;=2,1,0)
+IF(H5106&gt;=_xlfn.PERCENTILE.INC($H$2:$H$10001,0.75),1,0)</f>
        <v>2</v>
      </c>
      <c r="S5106" t="str">
        <f>IF(R5106&gt;=7,"High",IF(R5106&gt;=4,"Medium","Low"))</f>
        <v>Low</v>
      </c>
    </row>
    <row r="5107" spans="1:19">
      <c r="A5107" t="s">
        <v>5232</v>
      </c>
      <c r="B5107">
        <v>39</v>
      </c>
      <c r="C5107" t="s">
        <v>112</v>
      </c>
      <c r="D5107" t="s">
        <v>123</v>
      </c>
      <c r="E5107">
        <v>41</v>
      </c>
      <c r="F5107" t="s">
        <v>103</v>
      </c>
      <c r="G5107" t="s">
        <v>104</v>
      </c>
      <c r="H5107" s="5">
        <v>406</v>
      </c>
      <c r="I5107" s="5">
        <v>16912.45</v>
      </c>
      <c r="J5107" t="s">
        <v>115</v>
      </c>
      <c r="K5107" t="s">
        <v>106</v>
      </c>
      <c r="L5107">
        <v>2</v>
      </c>
      <c r="M5107">
        <v>0</v>
      </c>
      <c r="N5107">
        <v>5</v>
      </c>
      <c r="O5107" s="6">
        <v>0</v>
      </c>
      <c r="P5107" t="s">
        <v>107</v>
      </c>
      <c r="Q5107" t="s">
        <v>106</v>
      </c>
      <c r="R5107">
        <f>IF(F5107="Monthly",2,0)
+IF(E5107&lt;=6,2,0)
+IF(N5107&lt;=2,2,0)
+IF(L5107&gt;=4,2,0)
+IF(M5107&gt;=2,1,0)
+IF(H5107&gt;=_xlfn.PERCENTILE.INC($H$2:$H$10001,0.75),1,0)</f>
        <v>2</v>
      </c>
      <c r="S5107" t="str">
        <f>IF(R5107&gt;=7,"High",IF(R5107&gt;=4,"Medium","Low"))</f>
        <v>Low</v>
      </c>
    </row>
    <row r="5108" spans="1:19">
      <c r="A5108" t="s">
        <v>5233</v>
      </c>
      <c r="B5108">
        <v>31</v>
      </c>
      <c r="C5108" t="s">
        <v>101</v>
      </c>
      <c r="D5108" t="s">
        <v>126</v>
      </c>
      <c r="E5108">
        <v>53</v>
      </c>
      <c r="F5108" t="s">
        <v>109</v>
      </c>
      <c r="G5108" t="s">
        <v>104</v>
      </c>
      <c r="H5108" s="5">
        <v>546</v>
      </c>
      <c r="I5108" s="5">
        <v>29508.76</v>
      </c>
      <c r="J5108" t="s">
        <v>105</v>
      </c>
      <c r="K5108" t="s">
        <v>106</v>
      </c>
      <c r="L5108">
        <v>0</v>
      </c>
      <c r="M5108">
        <v>0</v>
      </c>
      <c r="N5108">
        <v>5</v>
      </c>
      <c r="O5108" s="6">
        <v>0</v>
      </c>
      <c r="P5108" t="s">
        <v>107</v>
      </c>
      <c r="Q5108" t="s">
        <v>107</v>
      </c>
      <c r="R5108">
        <f>IF(F5108="Monthly",2,0)
+IF(E5108&lt;=6,2,0)
+IF(N5108&lt;=2,2,0)
+IF(L5108&gt;=4,2,0)
+IF(M5108&gt;=2,1,0)
+IF(H5108&gt;=_xlfn.PERCENTILE.INC($H$2:$H$10001,0.75),1,0)</f>
        <v>0</v>
      </c>
      <c r="S5108" t="str">
        <f>IF(R5108&gt;=7,"High",IF(R5108&gt;=4,"Medium","Low"))</f>
        <v>Low</v>
      </c>
    </row>
    <row r="5109" spans="1:19">
      <c r="A5109" t="s">
        <v>5234</v>
      </c>
      <c r="B5109">
        <v>38</v>
      </c>
      <c r="C5109" t="s">
        <v>101</v>
      </c>
      <c r="D5109" t="s">
        <v>131</v>
      </c>
      <c r="E5109">
        <v>43</v>
      </c>
      <c r="F5109" t="s">
        <v>109</v>
      </c>
      <c r="G5109" t="s">
        <v>110</v>
      </c>
      <c r="H5109" s="5">
        <v>704</v>
      </c>
      <c r="I5109" s="5">
        <f>RawCustomerTable[[#This Row],[Monthly_Charges]]*RawCustomerTable[[#This Row],[Tenure_Months]]*(1-RawCustomerTable[[#This Row],[Discount_Percent]]/100)</f>
        <v>28758.399999999998</v>
      </c>
      <c r="J5109" t="s">
        <v>117</v>
      </c>
      <c r="K5109" t="s">
        <v>106</v>
      </c>
      <c r="L5109">
        <v>1</v>
      </c>
      <c r="M5109">
        <v>0</v>
      </c>
      <c r="N5109">
        <v>5</v>
      </c>
      <c r="O5109" s="6">
        <v>5</v>
      </c>
      <c r="P5109" t="s">
        <v>107</v>
      </c>
      <c r="Q5109" t="s">
        <v>107</v>
      </c>
      <c r="R5109">
        <f>IF(F5109="Monthly",2,0)
+IF(E5109&lt;=6,2,0)
+IF(N5109&lt;=2,2,0)
+IF(L5109&gt;=4,2,0)
+IF(M5109&gt;=2,1,0)
+IF(H5109&gt;=_xlfn.PERCENTILE.INC($H$2:$H$10001,0.75),1,0)</f>
        <v>0</v>
      </c>
      <c r="S5109" t="str">
        <f>IF(R5109&gt;=7,"High",IF(R5109&gt;=4,"Medium","Low"))</f>
        <v>Low</v>
      </c>
    </row>
    <row r="5110" spans="1:19">
      <c r="A5110" t="s">
        <v>5235</v>
      </c>
      <c r="B5110">
        <v>49</v>
      </c>
      <c r="C5110" t="s">
        <v>112</v>
      </c>
      <c r="D5110" t="s">
        <v>102</v>
      </c>
      <c r="E5110">
        <v>6</v>
      </c>
      <c r="F5110" t="s">
        <v>103</v>
      </c>
      <c r="G5110" t="s">
        <v>110</v>
      </c>
      <c r="H5110" s="5">
        <v>775</v>
      </c>
      <c r="I5110" s="5">
        <v>4451.93</v>
      </c>
      <c r="J5110" t="s">
        <v>140</v>
      </c>
      <c r="K5110" t="s">
        <v>106</v>
      </c>
      <c r="L5110">
        <v>1</v>
      </c>
      <c r="M5110">
        <v>0</v>
      </c>
      <c r="N5110">
        <v>5</v>
      </c>
      <c r="O5110" s="6">
        <v>5</v>
      </c>
      <c r="P5110" t="s">
        <v>107</v>
      </c>
      <c r="Q5110" t="s">
        <v>106</v>
      </c>
      <c r="R5110">
        <f>IF(F5110="Monthly",2,0)
+IF(E5110&lt;=6,2,0)
+IF(N5110&lt;=2,2,0)
+IF(L5110&gt;=4,2,0)
+IF(M5110&gt;=2,1,0)
+IF(H5110&gt;=_xlfn.PERCENTILE.INC($H$2:$H$10001,0.75),1,0)</f>
        <v>4</v>
      </c>
      <c r="S5110" t="str">
        <f>IF(R5110&gt;=7,"High",IF(R5110&gt;=4,"Medium","Low"))</f>
        <v>Medium</v>
      </c>
    </row>
    <row r="5111" spans="1:19">
      <c r="A5111" t="s">
        <v>5236</v>
      </c>
      <c r="B5111">
        <v>45</v>
      </c>
      <c r="C5111" t="s">
        <v>112</v>
      </c>
      <c r="D5111" t="s">
        <v>131</v>
      </c>
      <c r="E5111">
        <v>54</v>
      </c>
      <c r="F5111" t="s">
        <v>109</v>
      </c>
      <c r="G5111" t="s">
        <v>104</v>
      </c>
      <c r="H5111" s="5">
        <v>545</v>
      </c>
      <c r="I5111" s="5">
        <v>29637.83</v>
      </c>
      <c r="J5111" t="s">
        <v>134</v>
      </c>
      <c r="K5111" t="s">
        <v>106</v>
      </c>
      <c r="L5111">
        <v>1</v>
      </c>
      <c r="M5111">
        <v>0</v>
      </c>
      <c r="N5111">
        <v>5</v>
      </c>
      <c r="O5111" s="6">
        <v>0</v>
      </c>
      <c r="P5111" t="s">
        <v>107</v>
      </c>
      <c r="Q5111" t="s">
        <v>107</v>
      </c>
      <c r="R5111">
        <f>IF(F5111="Monthly",2,0)
+IF(E5111&lt;=6,2,0)
+IF(N5111&lt;=2,2,0)
+IF(L5111&gt;=4,2,0)
+IF(M5111&gt;=2,1,0)
+IF(H5111&gt;=_xlfn.PERCENTILE.INC($H$2:$H$10001,0.75),1,0)</f>
        <v>0</v>
      </c>
      <c r="S5111" t="str">
        <f>IF(R5111&gt;=7,"High",IF(R5111&gt;=4,"Medium","Low"))</f>
        <v>Low</v>
      </c>
    </row>
    <row r="5112" spans="1:19">
      <c r="A5112" t="s">
        <v>5237</v>
      </c>
      <c r="B5112">
        <v>32</v>
      </c>
      <c r="C5112" t="s">
        <v>101</v>
      </c>
      <c r="D5112" t="s">
        <v>123</v>
      </c>
      <c r="E5112">
        <v>45</v>
      </c>
      <c r="F5112" t="s">
        <v>109</v>
      </c>
      <c r="G5112" t="s">
        <v>104</v>
      </c>
      <c r="H5112" s="5">
        <v>529</v>
      </c>
      <c r="I5112" s="5">
        <v>21085.119999999999</v>
      </c>
      <c r="J5112" t="s">
        <v>117</v>
      </c>
      <c r="K5112" t="s">
        <v>106</v>
      </c>
      <c r="L5112">
        <v>1</v>
      </c>
      <c r="M5112">
        <v>0</v>
      </c>
      <c r="N5112">
        <v>4</v>
      </c>
      <c r="O5112" s="6">
        <v>10</v>
      </c>
      <c r="P5112" t="s">
        <v>106</v>
      </c>
      <c r="Q5112" t="s">
        <v>107</v>
      </c>
      <c r="R5112">
        <f>IF(F5112="Monthly",2,0)
+IF(E5112&lt;=6,2,0)
+IF(N5112&lt;=2,2,0)
+IF(L5112&gt;=4,2,0)
+IF(M5112&gt;=2,1,0)
+IF(H5112&gt;=_xlfn.PERCENTILE.INC($H$2:$H$10001,0.75),1,0)</f>
        <v>0</v>
      </c>
      <c r="S5112" t="str">
        <f>IF(R5112&gt;=7,"High",IF(R5112&gt;=4,"Medium","Low"))</f>
        <v>Low</v>
      </c>
    </row>
    <row r="5113" spans="1:19">
      <c r="A5113" t="s">
        <v>5238</v>
      </c>
      <c r="B5113">
        <v>43</v>
      </c>
      <c r="C5113" t="s">
        <v>101</v>
      </c>
      <c r="D5113" t="s">
        <v>113</v>
      </c>
      <c r="E5113">
        <v>58</v>
      </c>
      <c r="F5113" t="s">
        <v>109</v>
      </c>
      <c r="G5113" t="s">
        <v>104</v>
      </c>
      <c r="H5113" s="5">
        <v>401</v>
      </c>
      <c r="I5113" s="5">
        <v>20824.87</v>
      </c>
      <c r="J5113" t="s">
        <v>140</v>
      </c>
      <c r="K5113" t="s">
        <v>107</v>
      </c>
      <c r="L5113">
        <v>0</v>
      </c>
      <c r="M5113">
        <v>0</v>
      </c>
      <c r="N5113">
        <v>5</v>
      </c>
      <c r="O5113" s="6">
        <v>10</v>
      </c>
      <c r="P5113" t="s">
        <v>107</v>
      </c>
      <c r="Q5113" t="s">
        <v>107</v>
      </c>
      <c r="R5113">
        <f>IF(F5113="Monthly",2,0)
+IF(E5113&lt;=6,2,0)
+IF(N5113&lt;=2,2,0)
+IF(L5113&gt;=4,2,0)
+IF(M5113&gt;=2,1,0)
+IF(H5113&gt;=_xlfn.PERCENTILE.INC($H$2:$H$10001,0.75),1,0)</f>
        <v>0</v>
      </c>
      <c r="S5113" t="str">
        <f>IF(R5113&gt;=7,"High",IF(R5113&gt;=4,"Medium","Low"))</f>
        <v>Low</v>
      </c>
    </row>
    <row r="5114" spans="1:19">
      <c r="A5114" t="s">
        <v>5239</v>
      </c>
      <c r="B5114">
        <v>32</v>
      </c>
      <c r="C5114" t="s">
        <v>112</v>
      </c>
      <c r="D5114" t="s">
        <v>102</v>
      </c>
      <c r="E5114">
        <v>27</v>
      </c>
      <c r="F5114" t="s">
        <v>103</v>
      </c>
      <c r="G5114" t="s">
        <v>129</v>
      </c>
      <c r="H5114" s="5">
        <v>1020</v>
      </c>
      <c r="I5114" s="5">
        <v>27074.14</v>
      </c>
      <c r="J5114" t="s">
        <v>140</v>
      </c>
      <c r="K5114" t="s">
        <v>106</v>
      </c>
      <c r="L5114">
        <v>0</v>
      </c>
      <c r="M5114">
        <v>0</v>
      </c>
      <c r="N5114">
        <v>4</v>
      </c>
      <c r="O5114" s="6">
        <v>0</v>
      </c>
      <c r="P5114" t="s">
        <v>107</v>
      </c>
      <c r="Q5114" t="s">
        <v>106</v>
      </c>
      <c r="R5114">
        <f>IF(F5114="Monthly",2,0)
+IF(E5114&lt;=6,2,0)
+IF(N5114&lt;=2,2,0)
+IF(L5114&gt;=4,2,0)
+IF(M5114&gt;=2,1,0)
+IF(H5114&gt;=_xlfn.PERCENTILE.INC($H$2:$H$10001,0.75),1,0)</f>
        <v>3</v>
      </c>
      <c r="S5114" t="str">
        <f>IF(R5114&gt;=7,"High",IF(R5114&gt;=4,"Medium","Low"))</f>
        <v>Low</v>
      </c>
    </row>
    <row r="5115" spans="1:19">
      <c r="A5115" t="s">
        <v>5240</v>
      </c>
      <c r="B5115">
        <v>44</v>
      </c>
      <c r="C5115" t="s">
        <v>112</v>
      </c>
      <c r="D5115" t="s">
        <v>123</v>
      </c>
      <c r="E5115">
        <v>49</v>
      </c>
      <c r="F5115" t="s">
        <v>109</v>
      </c>
      <c r="G5115" t="s">
        <v>110</v>
      </c>
      <c r="H5115" s="5">
        <v>778</v>
      </c>
      <c r="I5115" s="5">
        <v>34498.199999999997</v>
      </c>
      <c r="J5115" t="s">
        <v>140</v>
      </c>
      <c r="K5115" t="s">
        <v>106</v>
      </c>
      <c r="L5115">
        <v>0</v>
      </c>
      <c r="M5115">
        <v>0</v>
      </c>
      <c r="N5115">
        <v>5</v>
      </c>
      <c r="O5115" s="6">
        <v>10</v>
      </c>
      <c r="P5115" t="s">
        <v>107</v>
      </c>
      <c r="Q5115" t="s">
        <v>107</v>
      </c>
      <c r="R5115">
        <f>IF(F5115="Monthly",2,0)
+IF(E5115&lt;=6,2,0)
+IF(N5115&lt;=2,2,0)
+IF(L5115&gt;=4,2,0)
+IF(M5115&gt;=2,1,0)
+IF(H5115&gt;=_xlfn.PERCENTILE.INC($H$2:$H$10001,0.75),1,0)</f>
        <v>0</v>
      </c>
      <c r="S5115" t="str">
        <f>IF(R5115&gt;=7,"High",IF(R5115&gt;=4,"Medium","Low"))</f>
        <v>Low</v>
      </c>
    </row>
    <row r="5116" spans="1:19">
      <c r="A5116" t="s">
        <v>5241</v>
      </c>
      <c r="B5116">
        <v>29</v>
      </c>
      <c r="C5116" t="s">
        <v>101</v>
      </c>
      <c r="D5116" t="s">
        <v>102</v>
      </c>
      <c r="E5116">
        <v>42</v>
      </c>
      <c r="F5116" t="s">
        <v>103</v>
      </c>
      <c r="G5116" t="s">
        <v>129</v>
      </c>
      <c r="H5116" s="5">
        <v>1092</v>
      </c>
      <c r="I5116" s="5">
        <v>46453.51</v>
      </c>
      <c r="J5116" t="s">
        <v>117</v>
      </c>
      <c r="K5116" t="s">
        <v>106</v>
      </c>
      <c r="L5116">
        <v>1</v>
      </c>
      <c r="M5116">
        <v>0</v>
      </c>
      <c r="N5116">
        <v>5</v>
      </c>
      <c r="O5116" s="6">
        <v>0</v>
      </c>
      <c r="P5116" t="s">
        <v>107</v>
      </c>
      <c r="Q5116" t="s">
        <v>106</v>
      </c>
      <c r="R5116">
        <f>IF(F5116="Monthly",2,0)
+IF(E5116&lt;=6,2,0)
+IF(N5116&lt;=2,2,0)
+IF(L5116&gt;=4,2,0)
+IF(M5116&gt;=2,1,0)
+IF(H5116&gt;=_xlfn.PERCENTILE.INC($H$2:$H$10001,0.75),1,0)</f>
        <v>3</v>
      </c>
      <c r="S5116" t="str">
        <f>IF(R5116&gt;=7,"High",IF(R5116&gt;=4,"Medium","Low"))</f>
        <v>Low</v>
      </c>
    </row>
    <row r="5117" spans="1:19">
      <c r="A5117" t="s">
        <v>5242</v>
      </c>
      <c r="B5117">
        <v>33</v>
      </c>
      <c r="C5117" t="s">
        <v>112</v>
      </c>
      <c r="D5117" t="s">
        <v>126</v>
      </c>
      <c r="E5117">
        <v>21</v>
      </c>
      <c r="F5117" t="s">
        <v>103</v>
      </c>
      <c r="G5117" t="s">
        <v>110</v>
      </c>
      <c r="H5117" s="5">
        <v>808</v>
      </c>
      <c r="I5117" s="5">
        <v>16957.740000000002</v>
      </c>
      <c r="J5117" t="s">
        <v>105</v>
      </c>
      <c r="K5117" t="s">
        <v>106</v>
      </c>
      <c r="L5117">
        <v>0</v>
      </c>
      <c r="M5117">
        <v>0</v>
      </c>
      <c r="N5117">
        <v>5</v>
      </c>
      <c r="O5117" s="6">
        <v>0</v>
      </c>
      <c r="P5117" t="s">
        <v>107</v>
      </c>
      <c r="Q5117" t="s">
        <v>106</v>
      </c>
      <c r="R5117">
        <f>IF(F5117="Monthly",2,0)
+IF(E5117&lt;=6,2,0)
+IF(N5117&lt;=2,2,0)
+IF(L5117&gt;=4,2,0)
+IF(M5117&gt;=2,1,0)
+IF(H5117&gt;=_xlfn.PERCENTILE.INC($H$2:$H$10001,0.75),1,0)</f>
        <v>3</v>
      </c>
      <c r="S5117" t="str">
        <f>IF(R5117&gt;=7,"High",IF(R5117&gt;=4,"Medium","Low"))</f>
        <v>Low</v>
      </c>
    </row>
    <row r="5118" spans="1:19">
      <c r="A5118" t="s">
        <v>5243</v>
      </c>
      <c r="B5118">
        <v>18</v>
      </c>
      <c r="C5118" t="s">
        <v>112</v>
      </c>
      <c r="D5118" t="s">
        <v>128</v>
      </c>
      <c r="E5118">
        <v>37</v>
      </c>
      <c r="F5118" t="s">
        <v>109</v>
      </c>
      <c r="G5118" t="s">
        <v>110</v>
      </c>
      <c r="H5118" s="5">
        <v>721</v>
      </c>
      <c r="I5118" s="5">
        <v>26151.45</v>
      </c>
      <c r="J5118" t="s">
        <v>134</v>
      </c>
      <c r="K5118" t="s">
        <v>107</v>
      </c>
      <c r="L5118">
        <v>0</v>
      </c>
      <c r="M5118">
        <v>0</v>
      </c>
      <c r="N5118">
        <v>4</v>
      </c>
      <c r="O5118" s="6">
        <v>0</v>
      </c>
      <c r="P5118" t="s">
        <v>107</v>
      </c>
      <c r="Q5118" t="s">
        <v>107</v>
      </c>
      <c r="R5118">
        <f>IF(F5118="Monthly",2,0)
+IF(E5118&lt;=6,2,0)
+IF(N5118&lt;=2,2,0)
+IF(L5118&gt;=4,2,0)
+IF(M5118&gt;=2,1,0)
+IF(H5118&gt;=_xlfn.PERCENTILE.INC($H$2:$H$10001,0.75),1,0)</f>
        <v>0</v>
      </c>
      <c r="S5118" t="str">
        <f>IF(R5118&gt;=7,"High",IF(R5118&gt;=4,"Medium","Low"))</f>
        <v>Low</v>
      </c>
    </row>
    <row r="5119" spans="1:19">
      <c r="A5119" t="s">
        <v>5244</v>
      </c>
      <c r="B5119">
        <v>39</v>
      </c>
      <c r="C5119" t="s">
        <v>112</v>
      </c>
      <c r="D5119" t="s">
        <v>113</v>
      </c>
      <c r="E5119">
        <v>32</v>
      </c>
      <c r="F5119" t="s">
        <v>109</v>
      </c>
      <c r="G5119" t="s">
        <v>110</v>
      </c>
      <c r="H5119" s="5">
        <v>678</v>
      </c>
      <c r="I5119" s="5">
        <v>21134.87</v>
      </c>
      <c r="J5119" t="s">
        <v>140</v>
      </c>
      <c r="K5119" t="s">
        <v>106</v>
      </c>
      <c r="L5119">
        <v>0</v>
      </c>
      <c r="M5119">
        <v>0</v>
      </c>
      <c r="N5119">
        <v>5</v>
      </c>
      <c r="O5119" s="6">
        <v>0</v>
      </c>
      <c r="P5119" t="s">
        <v>107</v>
      </c>
      <c r="Q5119" t="s">
        <v>107</v>
      </c>
      <c r="R5119">
        <f>IF(F5119="Monthly",2,0)
+IF(E5119&lt;=6,2,0)
+IF(N5119&lt;=2,2,0)
+IF(L5119&gt;=4,2,0)
+IF(M5119&gt;=2,1,0)
+IF(H5119&gt;=_xlfn.PERCENTILE.INC($H$2:$H$10001,0.75),1,0)</f>
        <v>0</v>
      </c>
      <c r="S5119" t="str">
        <f>IF(R5119&gt;=7,"High",IF(R5119&gt;=4,"Medium","Low"))</f>
        <v>Low</v>
      </c>
    </row>
    <row r="5120" spans="1:19">
      <c r="A5120" t="s">
        <v>5245</v>
      </c>
      <c r="B5120">
        <v>30</v>
      </c>
      <c r="C5120" t="s">
        <v>112</v>
      </c>
      <c r="D5120" t="s">
        <v>102</v>
      </c>
      <c r="E5120">
        <v>27</v>
      </c>
      <c r="F5120" t="s">
        <v>109</v>
      </c>
      <c r="G5120" t="s">
        <v>110</v>
      </c>
      <c r="H5120" s="5">
        <v>756</v>
      </c>
      <c r="I5120" s="5">
        <v>19870.22</v>
      </c>
      <c r="J5120" t="s">
        <v>117</v>
      </c>
      <c r="K5120" t="s">
        <v>106</v>
      </c>
      <c r="L5120">
        <v>7</v>
      </c>
      <c r="M5120">
        <v>3</v>
      </c>
      <c r="N5120">
        <v>2</v>
      </c>
      <c r="O5120" s="6">
        <v>0</v>
      </c>
      <c r="P5120" t="s">
        <v>107</v>
      </c>
      <c r="Q5120" t="s">
        <v>107</v>
      </c>
      <c r="R5120">
        <f>IF(F5120="Monthly",2,0)
+IF(E5120&lt;=6,2,0)
+IF(N5120&lt;=2,2,0)
+IF(L5120&gt;=4,2,0)
+IF(M5120&gt;=2,1,0)
+IF(H5120&gt;=_xlfn.PERCENTILE.INC($H$2:$H$10001,0.75),1,0)</f>
        <v>5</v>
      </c>
      <c r="S5120" t="str">
        <f>IF(R5120&gt;=7,"High",IF(R5120&gt;=4,"Medium","Low"))</f>
        <v>Medium</v>
      </c>
    </row>
    <row r="5121" spans="1:19">
      <c r="A5121" t="s">
        <v>5246</v>
      </c>
      <c r="B5121">
        <v>50</v>
      </c>
      <c r="C5121" t="s">
        <v>101</v>
      </c>
      <c r="D5121" t="s">
        <v>102</v>
      </c>
      <c r="E5121">
        <v>15</v>
      </c>
      <c r="F5121" t="s">
        <v>109</v>
      </c>
      <c r="G5121" t="s">
        <v>110</v>
      </c>
      <c r="H5121" s="5">
        <v>719</v>
      </c>
      <c r="I5121" s="5">
        <v>10876.59</v>
      </c>
      <c r="J5121" t="s">
        <v>105</v>
      </c>
      <c r="K5121" t="s">
        <v>106</v>
      </c>
      <c r="L5121">
        <v>1</v>
      </c>
      <c r="M5121">
        <v>0</v>
      </c>
      <c r="N5121">
        <v>5</v>
      </c>
      <c r="O5121" s="6">
        <v>0</v>
      </c>
      <c r="P5121" t="s">
        <v>107</v>
      </c>
      <c r="Q5121" t="s">
        <v>106</v>
      </c>
      <c r="R5121">
        <f>IF(F5121="Monthly",2,0)
+IF(E5121&lt;=6,2,0)
+IF(N5121&lt;=2,2,0)
+IF(L5121&gt;=4,2,0)
+IF(M5121&gt;=2,1,0)
+IF(H5121&gt;=_xlfn.PERCENTILE.INC($H$2:$H$10001,0.75),1,0)</f>
        <v>0</v>
      </c>
      <c r="S5121" t="str">
        <f>IF(R5121&gt;=7,"High",IF(R5121&gt;=4,"Medium","Low"))</f>
        <v>Low</v>
      </c>
    </row>
    <row r="5122" spans="1:19">
      <c r="A5122" t="s">
        <v>5247</v>
      </c>
      <c r="B5122">
        <v>36</v>
      </c>
      <c r="C5122" t="s">
        <v>112</v>
      </c>
      <c r="D5122" t="s">
        <v>137</v>
      </c>
      <c r="E5122">
        <v>35</v>
      </c>
      <c r="F5122" t="s">
        <v>103</v>
      </c>
      <c r="G5122" t="s">
        <v>104</v>
      </c>
      <c r="H5122" s="5">
        <v>458</v>
      </c>
      <c r="I5122" s="5">
        <f>RawCustomerTable[[#This Row],[Monthly_Charges]]*RawCustomerTable[[#This Row],[Tenure_Months]]*(1-RawCustomerTable[[#This Row],[Discount_Percent]]/100)</f>
        <v>16030</v>
      </c>
      <c r="J5122" t="s">
        <v>117</v>
      </c>
      <c r="K5122" t="s">
        <v>106</v>
      </c>
      <c r="L5122">
        <v>0</v>
      </c>
      <c r="M5122">
        <v>0</v>
      </c>
      <c r="N5122">
        <v>5</v>
      </c>
      <c r="O5122" s="6">
        <v>0</v>
      </c>
      <c r="P5122" t="s">
        <v>106</v>
      </c>
      <c r="Q5122" t="s">
        <v>107</v>
      </c>
      <c r="R5122">
        <f>IF(F5122="Monthly",2,0)
+IF(E5122&lt;=6,2,0)
+IF(N5122&lt;=2,2,0)
+IF(L5122&gt;=4,2,0)
+IF(M5122&gt;=2,1,0)
+IF(H5122&gt;=_xlfn.PERCENTILE.INC($H$2:$H$10001,0.75),1,0)</f>
        <v>2</v>
      </c>
      <c r="S5122" t="str">
        <f>IF(R5122&gt;=7,"High",IF(R5122&gt;=4,"Medium","Low"))</f>
        <v>Low</v>
      </c>
    </row>
    <row r="5123" spans="1:19">
      <c r="A5123" t="s">
        <v>5248</v>
      </c>
      <c r="B5123">
        <v>22</v>
      </c>
      <c r="C5123" t="s">
        <v>101</v>
      </c>
      <c r="D5123" t="s">
        <v>102</v>
      </c>
      <c r="E5123">
        <v>45</v>
      </c>
      <c r="F5123" t="s">
        <v>121</v>
      </c>
      <c r="G5123" t="s">
        <v>110</v>
      </c>
      <c r="H5123" s="5">
        <v>714</v>
      </c>
      <c r="I5123" s="5">
        <v>32755.89</v>
      </c>
      <c r="J5123" t="s">
        <v>117</v>
      </c>
      <c r="K5123" t="s">
        <v>106</v>
      </c>
      <c r="L5123">
        <v>1</v>
      </c>
      <c r="M5123">
        <v>0</v>
      </c>
      <c r="N5123">
        <v>5</v>
      </c>
      <c r="O5123" s="6">
        <v>0</v>
      </c>
      <c r="P5123" t="s">
        <v>107</v>
      </c>
      <c r="Q5123" t="s">
        <v>107</v>
      </c>
      <c r="R5123">
        <f>IF(F5123="Monthly",2,0)
+IF(E5123&lt;=6,2,0)
+IF(N5123&lt;=2,2,0)
+IF(L5123&gt;=4,2,0)
+IF(M5123&gt;=2,1,0)
+IF(H5123&gt;=_xlfn.PERCENTILE.INC($H$2:$H$10001,0.75),1,0)</f>
        <v>0</v>
      </c>
      <c r="S5123" t="str">
        <f>IF(R5123&gt;=7,"High",IF(R5123&gt;=4,"Medium","Low"))</f>
        <v>Low</v>
      </c>
    </row>
    <row r="5124" spans="1:19">
      <c r="A5124" t="s">
        <v>5249</v>
      </c>
      <c r="B5124">
        <v>40</v>
      </c>
      <c r="C5124" t="s">
        <v>112</v>
      </c>
      <c r="D5124" t="s">
        <v>123</v>
      </c>
      <c r="E5124">
        <v>53</v>
      </c>
      <c r="F5124" t="s">
        <v>121</v>
      </c>
      <c r="G5124" t="s">
        <v>110</v>
      </c>
      <c r="H5124" s="5">
        <v>769</v>
      </c>
      <c r="I5124" s="5">
        <v>34750.559999999998</v>
      </c>
      <c r="J5124" t="s">
        <v>105</v>
      </c>
      <c r="K5124" t="s">
        <v>106</v>
      </c>
      <c r="L5124">
        <v>3</v>
      </c>
      <c r="M5124">
        <v>0</v>
      </c>
      <c r="N5124">
        <v>5</v>
      </c>
      <c r="O5124" s="6">
        <v>15</v>
      </c>
      <c r="P5124" t="s">
        <v>107</v>
      </c>
      <c r="Q5124" t="s">
        <v>107</v>
      </c>
      <c r="R5124">
        <f>IF(F5124="Monthly",2,0)
+IF(E5124&lt;=6,2,0)
+IF(N5124&lt;=2,2,0)
+IF(L5124&gt;=4,2,0)
+IF(M5124&gt;=2,1,0)
+IF(H5124&gt;=_xlfn.PERCENTILE.INC($H$2:$H$10001,0.75),1,0)</f>
        <v>0</v>
      </c>
      <c r="S5124" t="str">
        <f>IF(R5124&gt;=7,"High",IF(R5124&gt;=4,"Medium","Low"))</f>
        <v>Low</v>
      </c>
    </row>
    <row r="5125" spans="1:19">
      <c r="A5125" t="s">
        <v>5250</v>
      </c>
      <c r="B5125">
        <v>52</v>
      </c>
      <c r="C5125" t="s">
        <v>101</v>
      </c>
      <c r="D5125" t="s">
        <v>137</v>
      </c>
      <c r="E5125">
        <v>31</v>
      </c>
      <c r="F5125" t="s">
        <v>103</v>
      </c>
      <c r="G5125" t="s">
        <v>129</v>
      </c>
      <c r="H5125" s="5">
        <v>1062</v>
      </c>
      <c r="I5125" s="5">
        <v>33322.480000000003</v>
      </c>
      <c r="J5125" t="s">
        <v>105</v>
      </c>
      <c r="K5125" t="s">
        <v>106</v>
      </c>
      <c r="L5125">
        <v>0</v>
      </c>
      <c r="M5125">
        <v>0</v>
      </c>
      <c r="N5125">
        <v>4</v>
      </c>
      <c r="O5125" s="6">
        <v>0</v>
      </c>
      <c r="P5125" t="s">
        <v>107</v>
      </c>
      <c r="Q5125" t="s">
        <v>107</v>
      </c>
      <c r="R5125">
        <f>IF(F5125="Monthly",2,0)
+IF(E5125&lt;=6,2,0)
+IF(N5125&lt;=2,2,0)
+IF(L5125&gt;=4,2,0)
+IF(M5125&gt;=2,1,0)
+IF(H5125&gt;=_xlfn.PERCENTILE.INC($H$2:$H$10001,0.75),1,0)</f>
        <v>3</v>
      </c>
      <c r="S5125" t="str">
        <f>IF(R5125&gt;=7,"High",IF(R5125&gt;=4,"Medium","Low"))</f>
        <v>Low</v>
      </c>
    </row>
    <row r="5126" spans="1:19">
      <c r="A5126" t="s">
        <v>5251</v>
      </c>
      <c r="B5126">
        <v>34</v>
      </c>
      <c r="C5126" t="s">
        <v>112</v>
      </c>
      <c r="D5126" t="s">
        <v>137</v>
      </c>
      <c r="E5126">
        <v>33</v>
      </c>
      <c r="F5126" t="s">
        <v>109</v>
      </c>
      <c r="G5126" t="s">
        <v>104</v>
      </c>
      <c r="H5126" s="5">
        <v>455</v>
      </c>
      <c r="I5126" s="5">
        <v>14669.95</v>
      </c>
      <c r="J5126" t="s">
        <v>117</v>
      </c>
      <c r="K5126" t="s">
        <v>106</v>
      </c>
      <c r="L5126">
        <v>1</v>
      </c>
      <c r="M5126">
        <v>0</v>
      </c>
      <c r="N5126">
        <v>5</v>
      </c>
      <c r="O5126" s="6">
        <v>0</v>
      </c>
      <c r="P5126" t="s">
        <v>107</v>
      </c>
      <c r="Q5126" t="s">
        <v>107</v>
      </c>
      <c r="R5126">
        <f>IF(F5126="Monthly",2,0)
+IF(E5126&lt;=6,2,0)
+IF(N5126&lt;=2,2,0)
+IF(L5126&gt;=4,2,0)
+IF(M5126&gt;=2,1,0)
+IF(H5126&gt;=_xlfn.PERCENTILE.INC($H$2:$H$10001,0.75),1,0)</f>
        <v>0</v>
      </c>
      <c r="S5126" t="str">
        <f>IF(R5126&gt;=7,"High",IF(R5126&gt;=4,"Medium","Low"))</f>
        <v>Low</v>
      </c>
    </row>
    <row r="5127" spans="1:19">
      <c r="A5127" t="s">
        <v>5252</v>
      </c>
      <c r="B5127">
        <v>36</v>
      </c>
      <c r="C5127" t="s">
        <v>101</v>
      </c>
      <c r="D5127" t="s">
        <v>133</v>
      </c>
      <c r="E5127">
        <v>55</v>
      </c>
      <c r="F5127" t="s">
        <v>109</v>
      </c>
      <c r="G5127" t="s">
        <v>129</v>
      </c>
      <c r="H5127" s="5">
        <v>1090</v>
      </c>
      <c r="I5127" s="5">
        <v>52815.69</v>
      </c>
      <c r="J5127" t="s">
        <v>105</v>
      </c>
      <c r="K5127" t="s">
        <v>106</v>
      </c>
      <c r="L5127">
        <v>2</v>
      </c>
      <c r="M5127">
        <v>0</v>
      </c>
      <c r="N5127">
        <v>5</v>
      </c>
      <c r="O5127" s="6">
        <v>10</v>
      </c>
      <c r="P5127" t="s">
        <v>106</v>
      </c>
      <c r="Q5127" t="s">
        <v>107</v>
      </c>
      <c r="R5127">
        <f>IF(F5127="Monthly",2,0)
+IF(E5127&lt;=6,2,0)
+IF(N5127&lt;=2,2,0)
+IF(L5127&gt;=4,2,0)
+IF(M5127&gt;=2,1,0)
+IF(H5127&gt;=_xlfn.PERCENTILE.INC($H$2:$H$10001,0.75),1,0)</f>
        <v>1</v>
      </c>
      <c r="S5127" t="str">
        <f>IF(R5127&gt;=7,"High",IF(R5127&gt;=4,"Medium","Low"))</f>
        <v>Low</v>
      </c>
    </row>
    <row r="5128" spans="1:19">
      <c r="A5128" t="s">
        <v>5253</v>
      </c>
      <c r="B5128">
        <v>28</v>
      </c>
      <c r="C5128" t="s">
        <v>112</v>
      </c>
      <c r="D5128" t="s">
        <v>102</v>
      </c>
      <c r="E5128">
        <v>30</v>
      </c>
      <c r="F5128" t="s">
        <v>109</v>
      </c>
      <c r="G5128" t="s">
        <v>110</v>
      </c>
      <c r="H5128" s="5">
        <v>749</v>
      </c>
      <c r="I5128" s="5">
        <v>22334.29</v>
      </c>
      <c r="J5128" t="s">
        <v>134</v>
      </c>
      <c r="K5128" t="s">
        <v>106</v>
      </c>
      <c r="L5128">
        <v>0</v>
      </c>
      <c r="M5128">
        <v>0</v>
      </c>
      <c r="N5128">
        <v>5</v>
      </c>
      <c r="O5128" s="6">
        <v>0</v>
      </c>
      <c r="P5128" t="s">
        <v>106</v>
      </c>
      <c r="Q5128" t="s">
        <v>107</v>
      </c>
      <c r="R5128">
        <f>IF(F5128="Monthly",2,0)
+IF(E5128&lt;=6,2,0)
+IF(N5128&lt;=2,2,0)
+IF(L5128&gt;=4,2,0)
+IF(M5128&gt;=2,1,0)
+IF(H5128&gt;=_xlfn.PERCENTILE.INC($H$2:$H$10001,0.75),1,0)</f>
        <v>0</v>
      </c>
      <c r="S5128" t="str">
        <f>IF(R5128&gt;=7,"High",IF(R5128&gt;=4,"Medium","Low"))</f>
        <v>Low</v>
      </c>
    </row>
    <row r="5129" spans="1:19">
      <c r="A5129" t="s">
        <v>5254</v>
      </c>
      <c r="B5129">
        <v>32</v>
      </c>
      <c r="C5129" t="s">
        <v>101</v>
      </c>
      <c r="D5129" t="s">
        <v>126</v>
      </c>
      <c r="E5129">
        <v>27</v>
      </c>
      <c r="F5129" t="s">
        <v>103</v>
      </c>
      <c r="G5129" t="s">
        <v>129</v>
      </c>
      <c r="H5129" s="5">
        <v>1010</v>
      </c>
      <c r="I5129" s="5">
        <v>27415.13</v>
      </c>
      <c r="J5129" t="s">
        <v>117</v>
      </c>
      <c r="K5129" t="s">
        <v>107</v>
      </c>
      <c r="L5129">
        <v>1</v>
      </c>
      <c r="M5129">
        <v>0</v>
      </c>
      <c r="N5129">
        <v>5</v>
      </c>
      <c r="O5129" s="6">
        <v>0</v>
      </c>
      <c r="P5129" t="s">
        <v>107</v>
      </c>
      <c r="Q5129" t="s">
        <v>106</v>
      </c>
      <c r="R5129">
        <f>IF(F5129="Monthly",2,0)
+IF(E5129&lt;=6,2,0)
+IF(N5129&lt;=2,2,0)
+IF(L5129&gt;=4,2,0)
+IF(M5129&gt;=2,1,0)
+IF(H5129&gt;=_xlfn.PERCENTILE.INC($H$2:$H$10001,0.75),1,0)</f>
        <v>3</v>
      </c>
      <c r="S5129" t="str">
        <f>IF(R5129&gt;=7,"High",IF(R5129&gt;=4,"Medium","Low"))</f>
        <v>Low</v>
      </c>
    </row>
    <row r="5130" spans="1:19">
      <c r="A5130" t="s">
        <v>5255</v>
      </c>
      <c r="B5130">
        <v>38</v>
      </c>
      <c r="C5130" t="s">
        <v>112</v>
      </c>
      <c r="D5130" t="s">
        <v>126</v>
      </c>
      <c r="E5130">
        <v>35</v>
      </c>
      <c r="F5130" t="s">
        <v>121</v>
      </c>
      <c r="G5130" t="s">
        <v>104</v>
      </c>
      <c r="H5130" s="5">
        <v>460</v>
      </c>
      <c r="I5130" s="5">
        <v>14657.03</v>
      </c>
      <c r="J5130" t="s">
        <v>105</v>
      </c>
      <c r="K5130" t="s">
        <v>106</v>
      </c>
      <c r="L5130">
        <v>0</v>
      </c>
      <c r="M5130">
        <v>0</v>
      </c>
      <c r="N5130">
        <v>5</v>
      </c>
      <c r="O5130" s="6">
        <v>10</v>
      </c>
      <c r="P5130" t="s">
        <v>107</v>
      </c>
      <c r="Q5130" t="s">
        <v>107</v>
      </c>
      <c r="R5130">
        <f>IF(F5130="Monthly",2,0)
+IF(E5130&lt;=6,2,0)
+IF(N5130&lt;=2,2,0)
+IF(L5130&gt;=4,2,0)
+IF(M5130&gt;=2,1,0)
+IF(H5130&gt;=_xlfn.PERCENTILE.INC($H$2:$H$10001,0.75),1,0)</f>
        <v>0</v>
      </c>
      <c r="S5130" t="str">
        <f>IF(R5130&gt;=7,"High",IF(R5130&gt;=4,"Medium","Low"))</f>
        <v>Low</v>
      </c>
    </row>
    <row r="5131" spans="1:19">
      <c r="A5131" t="s">
        <v>5256</v>
      </c>
      <c r="B5131">
        <v>26</v>
      </c>
      <c r="C5131" t="s">
        <v>112</v>
      </c>
      <c r="D5131" t="s">
        <v>119</v>
      </c>
      <c r="E5131">
        <v>51</v>
      </c>
      <c r="F5131" t="s">
        <v>109</v>
      </c>
      <c r="G5131" t="s">
        <v>104</v>
      </c>
      <c r="H5131" s="5">
        <v>491</v>
      </c>
      <c r="I5131" s="5">
        <v>24376.79</v>
      </c>
      <c r="J5131" t="s">
        <v>117</v>
      </c>
      <c r="K5131" t="s">
        <v>106</v>
      </c>
      <c r="L5131">
        <v>10</v>
      </c>
      <c r="M5131">
        <v>4</v>
      </c>
      <c r="N5131">
        <v>1</v>
      </c>
      <c r="O5131" s="6">
        <v>0</v>
      </c>
      <c r="P5131" t="s">
        <v>107</v>
      </c>
      <c r="Q5131" t="s">
        <v>106</v>
      </c>
      <c r="R5131">
        <f>IF(F5131="Monthly",2,0)
+IF(E5131&lt;=6,2,0)
+IF(N5131&lt;=2,2,0)
+IF(L5131&gt;=4,2,0)
+IF(M5131&gt;=2,1,0)
+IF(H5131&gt;=_xlfn.PERCENTILE.INC($H$2:$H$10001,0.75),1,0)</f>
        <v>5</v>
      </c>
      <c r="S5131" t="str">
        <f>IF(R5131&gt;=7,"High",IF(R5131&gt;=4,"Medium","Low"))</f>
        <v>Medium</v>
      </c>
    </row>
    <row r="5132" spans="1:19">
      <c r="A5132" t="s">
        <v>5257</v>
      </c>
      <c r="B5132">
        <v>46</v>
      </c>
      <c r="C5132" t="s">
        <v>112</v>
      </c>
      <c r="D5132" t="s">
        <v>119</v>
      </c>
      <c r="E5132">
        <v>71</v>
      </c>
      <c r="F5132" t="s">
        <v>109</v>
      </c>
      <c r="G5132" t="s">
        <v>129</v>
      </c>
      <c r="H5132" s="5">
        <v>1054</v>
      </c>
      <c r="I5132" s="5">
        <v>72589.210000000006</v>
      </c>
      <c r="J5132" t="s">
        <v>134</v>
      </c>
      <c r="K5132" t="s">
        <v>106</v>
      </c>
      <c r="L5132">
        <v>0</v>
      </c>
      <c r="M5132">
        <v>0</v>
      </c>
      <c r="N5132">
        <v>4</v>
      </c>
      <c r="O5132" s="6">
        <v>5</v>
      </c>
      <c r="P5132" t="s">
        <v>107</v>
      </c>
      <c r="Q5132" t="s">
        <v>106</v>
      </c>
      <c r="R5132">
        <f>IF(F5132="Monthly",2,0)
+IF(E5132&lt;=6,2,0)
+IF(N5132&lt;=2,2,0)
+IF(L5132&gt;=4,2,0)
+IF(M5132&gt;=2,1,0)
+IF(H5132&gt;=_xlfn.PERCENTILE.INC($H$2:$H$10001,0.75),1,0)</f>
        <v>1</v>
      </c>
      <c r="S5132" t="str">
        <f>IF(R5132&gt;=7,"High",IF(R5132&gt;=4,"Medium","Low"))</f>
        <v>Low</v>
      </c>
    </row>
    <row r="5133" spans="1:19">
      <c r="A5133" t="s">
        <v>5258</v>
      </c>
      <c r="B5133">
        <v>24</v>
      </c>
      <c r="C5133" t="s">
        <v>112</v>
      </c>
      <c r="D5133" t="s">
        <v>123</v>
      </c>
      <c r="E5133">
        <v>19</v>
      </c>
      <c r="F5133" t="s">
        <v>103</v>
      </c>
      <c r="G5133" t="s">
        <v>104</v>
      </c>
      <c r="H5133" s="5">
        <v>415</v>
      </c>
      <c r="I5133" s="5">
        <v>7817.4</v>
      </c>
      <c r="J5133" t="s">
        <v>117</v>
      </c>
      <c r="K5133" t="s">
        <v>106</v>
      </c>
      <c r="L5133">
        <v>1</v>
      </c>
      <c r="M5133">
        <v>0</v>
      </c>
      <c r="N5133">
        <v>4</v>
      </c>
      <c r="O5133" s="6">
        <v>0</v>
      </c>
      <c r="P5133" t="s">
        <v>107</v>
      </c>
      <c r="Q5133" t="s">
        <v>107</v>
      </c>
      <c r="R5133">
        <f>IF(F5133="Monthly",2,0)
+IF(E5133&lt;=6,2,0)
+IF(N5133&lt;=2,2,0)
+IF(L5133&gt;=4,2,0)
+IF(M5133&gt;=2,1,0)
+IF(H5133&gt;=_xlfn.PERCENTILE.INC($H$2:$H$10001,0.75),1,0)</f>
        <v>2</v>
      </c>
      <c r="S5133" t="str">
        <f>IF(R5133&gt;=7,"High",IF(R5133&gt;=4,"Medium","Low"))</f>
        <v>Low</v>
      </c>
    </row>
    <row r="5134" spans="1:19">
      <c r="A5134" t="s">
        <v>5259</v>
      </c>
      <c r="B5134">
        <v>27</v>
      </c>
      <c r="C5134" t="s">
        <v>112</v>
      </c>
      <c r="D5134" t="s">
        <v>137</v>
      </c>
      <c r="E5134">
        <v>39</v>
      </c>
      <c r="F5134" t="s">
        <v>103</v>
      </c>
      <c r="G5134" t="s">
        <v>110</v>
      </c>
      <c r="H5134" s="5">
        <v>666</v>
      </c>
      <c r="I5134" s="5">
        <v>25595.97</v>
      </c>
      <c r="J5134" t="s">
        <v>115</v>
      </c>
      <c r="K5134" t="s">
        <v>106</v>
      </c>
      <c r="L5134">
        <v>0</v>
      </c>
      <c r="M5134">
        <v>0</v>
      </c>
      <c r="N5134">
        <v>5</v>
      </c>
      <c r="O5134" s="6">
        <v>0</v>
      </c>
      <c r="P5134" t="s">
        <v>106</v>
      </c>
      <c r="Q5134" t="s">
        <v>107</v>
      </c>
      <c r="R5134">
        <f>IF(F5134="Monthly",2,0)
+IF(E5134&lt;=6,2,0)
+IF(N5134&lt;=2,2,0)
+IF(L5134&gt;=4,2,0)
+IF(M5134&gt;=2,1,0)
+IF(H5134&gt;=_xlfn.PERCENTILE.INC($H$2:$H$10001,0.75),1,0)</f>
        <v>2</v>
      </c>
      <c r="S5134" t="str">
        <f>IF(R5134&gt;=7,"High",IF(R5134&gt;=4,"Medium","Low"))</f>
        <v>Low</v>
      </c>
    </row>
    <row r="5135" spans="1:19">
      <c r="A5135" t="s">
        <v>5260</v>
      </c>
      <c r="B5135">
        <v>36</v>
      </c>
      <c r="C5135" t="s">
        <v>101</v>
      </c>
      <c r="D5135" t="s">
        <v>159</v>
      </c>
      <c r="E5135">
        <v>21</v>
      </c>
      <c r="F5135" t="s">
        <v>103</v>
      </c>
      <c r="G5135" t="s">
        <v>104</v>
      </c>
      <c r="H5135" s="5">
        <v>497</v>
      </c>
      <c r="I5135" s="5">
        <v>10291.530000000001</v>
      </c>
      <c r="J5135" t="s">
        <v>134</v>
      </c>
      <c r="K5135" t="s">
        <v>106</v>
      </c>
      <c r="L5135">
        <v>0</v>
      </c>
      <c r="M5135">
        <v>0</v>
      </c>
      <c r="N5135">
        <v>5</v>
      </c>
      <c r="O5135" s="6">
        <v>0</v>
      </c>
      <c r="P5135" t="s">
        <v>106</v>
      </c>
      <c r="Q5135" t="s">
        <v>107</v>
      </c>
      <c r="R5135">
        <f>IF(F5135="Monthly",2,0)
+IF(E5135&lt;=6,2,0)
+IF(N5135&lt;=2,2,0)
+IF(L5135&gt;=4,2,0)
+IF(M5135&gt;=2,1,0)
+IF(H5135&gt;=_xlfn.PERCENTILE.INC($H$2:$H$10001,0.75),1,0)</f>
        <v>2</v>
      </c>
      <c r="S5135" t="str">
        <f>IF(R5135&gt;=7,"High",IF(R5135&gt;=4,"Medium","Low"))</f>
        <v>Low</v>
      </c>
    </row>
    <row r="5136" spans="1:19">
      <c r="A5136" t="s">
        <v>5261</v>
      </c>
      <c r="B5136">
        <v>37</v>
      </c>
      <c r="C5136" t="s">
        <v>112</v>
      </c>
      <c r="D5136" t="s">
        <v>119</v>
      </c>
      <c r="E5136">
        <v>64</v>
      </c>
      <c r="F5136" t="s">
        <v>121</v>
      </c>
      <c r="G5136" t="s">
        <v>104</v>
      </c>
      <c r="H5136" s="5">
        <v>404</v>
      </c>
      <c r="I5136" s="5">
        <v>23022.78</v>
      </c>
      <c r="J5136" t="s">
        <v>105</v>
      </c>
      <c r="K5136" t="s">
        <v>106</v>
      </c>
      <c r="L5136">
        <v>0</v>
      </c>
      <c r="M5136">
        <v>0</v>
      </c>
      <c r="N5136">
        <v>3</v>
      </c>
      <c r="O5136" s="6">
        <v>10</v>
      </c>
      <c r="P5136" t="s">
        <v>107</v>
      </c>
      <c r="Q5136" t="s">
        <v>107</v>
      </c>
      <c r="R5136">
        <f>IF(F5136="Monthly",2,0)
+IF(E5136&lt;=6,2,0)
+IF(N5136&lt;=2,2,0)
+IF(L5136&gt;=4,2,0)
+IF(M5136&gt;=2,1,0)
+IF(H5136&gt;=_xlfn.PERCENTILE.INC($H$2:$H$10001,0.75),1,0)</f>
        <v>0</v>
      </c>
      <c r="S5136" t="str">
        <f>IF(R5136&gt;=7,"High",IF(R5136&gt;=4,"Medium","Low"))</f>
        <v>Low</v>
      </c>
    </row>
    <row r="5137" spans="1:19">
      <c r="A5137" t="s">
        <v>5262</v>
      </c>
      <c r="B5137">
        <v>18</v>
      </c>
      <c r="C5137" t="s">
        <v>112</v>
      </c>
      <c r="D5137" t="s">
        <v>131</v>
      </c>
      <c r="E5137">
        <v>18</v>
      </c>
      <c r="F5137" t="s">
        <v>103</v>
      </c>
      <c r="G5137" t="s">
        <v>104</v>
      </c>
      <c r="H5137" s="5">
        <v>553</v>
      </c>
      <c r="I5137" s="5">
        <v>9849.19</v>
      </c>
      <c r="J5137" t="s">
        <v>105</v>
      </c>
      <c r="K5137" t="s">
        <v>106</v>
      </c>
      <c r="L5137">
        <v>1</v>
      </c>
      <c r="M5137">
        <v>0</v>
      </c>
      <c r="N5137">
        <v>4</v>
      </c>
      <c r="O5137" s="6">
        <v>0</v>
      </c>
      <c r="P5137" t="s">
        <v>107</v>
      </c>
      <c r="Q5137" t="s">
        <v>107</v>
      </c>
      <c r="R5137">
        <f>IF(F5137="Monthly",2,0)
+IF(E5137&lt;=6,2,0)
+IF(N5137&lt;=2,2,0)
+IF(L5137&gt;=4,2,0)
+IF(M5137&gt;=2,1,0)
+IF(H5137&gt;=_xlfn.PERCENTILE.INC($H$2:$H$10001,0.75),1,0)</f>
        <v>2</v>
      </c>
      <c r="S5137" t="str">
        <f>IF(R5137&gt;=7,"High",IF(R5137&gt;=4,"Medium","Low"))</f>
        <v>Low</v>
      </c>
    </row>
    <row r="5138" spans="1:19">
      <c r="A5138" t="s">
        <v>5263</v>
      </c>
      <c r="B5138">
        <v>39</v>
      </c>
      <c r="C5138" t="s">
        <v>112</v>
      </c>
      <c r="D5138" t="s">
        <v>113</v>
      </c>
      <c r="E5138">
        <v>23</v>
      </c>
      <c r="F5138" t="s">
        <v>103</v>
      </c>
      <c r="G5138" t="s">
        <v>110</v>
      </c>
      <c r="H5138" s="5">
        <v>765</v>
      </c>
      <c r="I5138" s="5">
        <v>17081.580000000002</v>
      </c>
      <c r="J5138" t="s">
        <v>134</v>
      </c>
      <c r="K5138" t="s">
        <v>106</v>
      </c>
      <c r="L5138">
        <v>0</v>
      </c>
      <c r="M5138">
        <v>0</v>
      </c>
      <c r="N5138">
        <v>5</v>
      </c>
      <c r="O5138" s="6">
        <v>0</v>
      </c>
      <c r="P5138" t="s">
        <v>107</v>
      </c>
      <c r="Q5138" t="s">
        <v>107</v>
      </c>
      <c r="R5138">
        <f>IF(F5138="Monthly",2,0)
+IF(E5138&lt;=6,2,0)
+IF(N5138&lt;=2,2,0)
+IF(L5138&gt;=4,2,0)
+IF(M5138&gt;=2,1,0)
+IF(H5138&gt;=_xlfn.PERCENTILE.INC($H$2:$H$10001,0.75),1,0)</f>
        <v>2</v>
      </c>
      <c r="S5138" t="str">
        <f>IF(R5138&gt;=7,"High",IF(R5138&gt;=4,"Medium","Low"))</f>
        <v>Low</v>
      </c>
    </row>
    <row r="5139" spans="1:19">
      <c r="A5139" t="s">
        <v>5264</v>
      </c>
      <c r="B5139">
        <v>44</v>
      </c>
      <c r="C5139" t="s">
        <v>112</v>
      </c>
      <c r="D5139" t="s">
        <v>126</v>
      </c>
      <c r="E5139">
        <v>16</v>
      </c>
      <c r="F5139" t="s">
        <v>121</v>
      </c>
      <c r="G5139" t="s">
        <v>129</v>
      </c>
      <c r="H5139" s="5">
        <v>1003</v>
      </c>
      <c r="I5139" s="5">
        <v>13878.56</v>
      </c>
      <c r="J5139" t="s">
        <v>105</v>
      </c>
      <c r="K5139" t="s">
        <v>107</v>
      </c>
      <c r="L5139">
        <v>1</v>
      </c>
      <c r="M5139">
        <v>0</v>
      </c>
      <c r="N5139">
        <v>5</v>
      </c>
      <c r="O5139" s="6">
        <v>15</v>
      </c>
      <c r="P5139" t="s">
        <v>106</v>
      </c>
      <c r="Q5139" t="s">
        <v>107</v>
      </c>
      <c r="R5139">
        <f>IF(F5139="Monthly",2,0)
+IF(E5139&lt;=6,2,0)
+IF(N5139&lt;=2,2,0)
+IF(L5139&gt;=4,2,0)
+IF(M5139&gt;=2,1,0)
+IF(H5139&gt;=_xlfn.PERCENTILE.INC($H$2:$H$10001,0.75),1,0)</f>
        <v>1</v>
      </c>
      <c r="S5139" t="str">
        <f>IF(R5139&gt;=7,"High",IF(R5139&gt;=4,"Medium","Low"))</f>
        <v>Low</v>
      </c>
    </row>
    <row r="5140" spans="1:19">
      <c r="A5140" t="s">
        <v>5265</v>
      </c>
      <c r="B5140">
        <v>41</v>
      </c>
      <c r="C5140" t="s">
        <v>101</v>
      </c>
      <c r="D5140" t="s">
        <v>113</v>
      </c>
      <c r="E5140">
        <v>41</v>
      </c>
      <c r="F5140" t="s">
        <v>109</v>
      </c>
      <c r="G5140" t="s">
        <v>129</v>
      </c>
      <c r="H5140" s="5">
        <v>1050</v>
      </c>
      <c r="I5140" s="5">
        <v>42345.71</v>
      </c>
      <c r="J5140" t="s">
        <v>105</v>
      </c>
      <c r="K5140" t="s">
        <v>106</v>
      </c>
      <c r="L5140">
        <v>0</v>
      </c>
      <c r="M5140">
        <v>0</v>
      </c>
      <c r="N5140">
        <v>5</v>
      </c>
      <c r="O5140" s="6">
        <v>0</v>
      </c>
      <c r="P5140" t="s">
        <v>107</v>
      </c>
      <c r="Q5140" t="s">
        <v>107</v>
      </c>
      <c r="R5140">
        <f>IF(F5140="Monthly",2,0)
+IF(E5140&lt;=6,2,0)
+IF(N5140&lt;=2,2,0)
+IF(L5140&gt;=4,2,0)
+IF(M5140&gt;=2,1,0)
+IF(H5140&gt;=_xlfn.PERCENTILE.INC($H$2:$H$10001,0.75),1,0)</f>
        <v>1</v>
      </c>
      <c r="S5140" t="str">
        <f>IF(R5140&gt;=7,"High",IF(R5140&gt;=4,"Medium","Low"))</f>
        <v>Low</v>
      </c>
    </row>
    <row r="5141" spans="1:19">
      <c r="A5141" t="s">
        <v>5266</v>
      </c>
      <c r="B5141">
        <v>24</v>
      </c>
      <c r="C5141" t="s">
        <v>101</v>
      </c>
      <c r="D5141" t="s">
        <v>131</v>
      </c>
      <c r="E5141">
        <v>11</v>
      </c>
      <c r="F5141" t="s">
        <v>103</v>
      </c>
      <c r="G5141" t="s">
        <v>104</v>
      </c>
      <c r="H5141" s="5">
        <v>461</v>
      </c>
      <c r="I5141" s="5">
        <v>4925.18</v>
      </c>
      <c r="J5141" t="s">
        <v>115</v>
      </c>
      <c r="K5141" t="s">
        <v>106</v>
      </c>
      <c r="L5141">
        <v>0</v>
      </c>
      <c r="M5141">
        <v>0</v>
      </c>
      <c r="N5141">
        <v>5</v>
      </c>
      <c r="O5141" s="6">
        <v>0</v>
      </c>
      <c r="P5141" t="s">
        <v>107</v>
      </c>
      <c r="Q5141" t="s">
        <v>107</v>
      </c>
      <c r="R5141">
        <f>IF(F5141="Monthly",2,0)
+IF(E5141&lt;=6,2,0)
+IF(N5141&lt;=2,2,0)
+IF(L5141&gt;=4,2,0)
+IF(M5141&gt;=2,1,0)
+IF(H5141&gt;=_xlfn.PERCENTILE.INC($H$2:$H$10001,0.75),1,0)</f>
        <v>2</v>
      </c>
      <c r="S5141" t="str">
        <f>IF(R5141&gt;=7,"High",IF(R5141&gt;=4,"Medium","Low"))</f>
        <v>Low</v>
      </c>
    </row>
    <row r="5142" spans="1:19">
      <c r="A5142" t="s">
        <v>5267</v>
      </c>
      <c r="B5142">
        <v>31</v>
      </c>
      <c r="C5142" t="s">
        <v>112</v>
      </c>
      <c r="D5142" t="s">
        <v>126</v>
      </c>
      <c r="E5142">
        <v>37</v>
      </c>
      <c r="F5142" t="s">
        <v>109</v>
      </c>
      <c r="G5142" t="s">
        <v>104</v>
      </c>
      <c r="H5142" s="5">
        <v>421</v>
      </c>
      <c r="I5142" s="5">
        <v>15775.94</v>
      </c>
      <c r="J5142" t="s">
        <v>140</v>
      </c>
      <c r="K5142" t="s">
        <v>106</v>
      </c>
      <c r="L5142">
        <v>1</v>
      </c>
      <c r="M5142">
        <v>0</v>
      </c>
      <c r="N5142">
        <v>4</v>
      </c>
      <c r="O5142" s="6">
        <v>0</v>
      </c>
      <c r="P5142" t="s">
        <v>107</v>
      </c>
      <c r="Q5142" t="s">
        <v>107</v>
      </c>
      <c r="R5142">
        <f>IF(F5142="Monthly",2,0)
+IF(E5142&lt;=6,2,0)
+IF(N5142&lt;=2,2,0)
+IF(L5142&gt;=4,2,0)
+IF(M5142&gt;=2,1,0)
+IF(H5142&gt;=_xlfn.PERCENTILE.INC($H$2:$H$10001,0.75),1,0)</f>
        <v>0</v>
      </c>
      <c r="S5142" t="str">
        <f>IF(R5142&gt;=7,"High",IF(R5142&gt;=4,"Medium","Low"))</f>
        <v>Low</v>
      </c>
    </row>
    <row r="5143" spans="1:19">
      <c r="A5143" t="s">
        <v>5268</v>
      </c>
      <c r="B5143">
        <v>36</v>
      </c>
      <c r="C5143" t="s">
        <v>112</v>
      </c>
      <c r="D5143" t="s">
        <v>159</v>
      </c>
      <c r="E5143">
        <v>42</v>
      </c>
      <c r="F5143" t="s">
        <v>109</v>
      </c>
      <c r="G5143" t="s">
        <v>110</v>
      </c>
      <c r="H5143" s="5">
        <v>779</v>
      </c>
      <c r="I5143" s="5">
        <v>33255.68</v>
      </c>
      <c r="J5143" t="s">
        <v>134</v>
      </c>
      <c r="K5143" t="s">
        <v>106</v>
      </c>
      <c r="L5143">
        <v>1</v>
      </c>
      <c r="M5143">
        <v>0</v>
      </c>
      <c r="N5143">
        <v>5</v>
      </c>
      <c r="O5143" s="6">
        <v>0</v>
      </c>
      <c r="P5143" t="s">
        <v>106</v>
      </c>
      <c r="Q5143" t="s">
        <v>107</v>
      </c>
      <c r="R5143">
        <f>IF(F5143="Monthly",2,0)
+IF(E5143&lt;=6,2,0)
+IF(N5143&lt;=2,2,0)
+IF(L5143&gt;=4,2,0)
+IF(M5143&gt;=2,1,0)
+IF(H5143&gt;=_xlfn.PERCENTILE.INC($H$2:$H$10001,0.75),1,0)</f>
        <v>0</v>
      </c>
      <c r="S5143" t="str">
        <f>IF(R5143&gt;=7,"High",IF(R5143&gt;=4,"Medium","Low"))</f>
        <v>Low</v>
      </c>
    </row>
    <row r="5144" spans="1:19">
      <c r="A5144" t="s">
        <v>5269</v>
      </c>
      <c r="B5144">
        <v>48</v>
      </c>
      <c r="C5144" t="s">
        <v>112</v>
      </c>
      <c r="D5144" t="s">
        <v>131</v>
      </c>
      <c r="E5144">
        <v>57</v>
      </c>
      <c r="F5144" t="s">
        <v>109</v>
      </c>
      <c r="G5144" t="s">
        <v>104</v>
      </c>
      <c r="H5144" s="5">
        <v>564</v>
      </c>
      <c r="I5144" s="5">
        <f>RawCustomerTable[[#This Row],[Monthly_Charges]]*RawCustomerTable[[#This Row],[Tenure_Months]]*(1-RawCustomerTable[[#This Row],[Discount_Percent]]/100)</f>
        <v>32148</v>
      </c>
      <c r="J5144" t="s">
        <v>140</v>
      </c>
      <c r="K5144" t="s">
        <v>106</v>
      </c>
      <c r="L5144">
        <v>2</v>
      </c>
      <c r="M5144">
        <v>1</v>
      </c>
      <c r="N5144">
        <v>5</v>
      </c>
      <c r="O5144" s="6">
        <v>0</v>
      </c>
      <c r="P5144" t="s">
        <v>107</v>
      </c>
      <c r="Q5144" t="s">
        <v>107</v>
      </c>
      <c r="R5144">
        <f>IF(F5144="Monthly",2,0)
+IF(E5144&lt;=6,2,0)
+IF(N5144&lt;=2,2,0)
+IF(L5144&gt;=4,2,0)
+IF(M5144&gt;=2,1,0)
+IF(H5144&gt;=_xlfn.PERCENTILE.INC($H$2:$H$10001,0.75),1,0)</f>
        <v>0</v>
      </c>
      <c r="S5144" t="str">
        <f>IF(R5144&gt;=7,"High",IF(R5144&gt;=4,"Medium","Low"))</f>
        <v>Low</v>
      </c>
    </row>
    <row r="5145" spans="1:19">
      <c r="A5145" t="s">
        <v>5270</v>
      </c>
      <c r="B5145">
        <v>34</v>
      </c>
      <c r="C5145" t="s">
        <v>101</v>
      </c>
      <c r="D5145" t="s">
        <v>123</v>
      </c>
      <c r="E5145">
        <v>45</v>
      </c>
      <c r="F5145" t="s">
        <v>103</v>
      </c>
      <c r="G5145" t="s">
        <v>129</v>
      </c>
      <c r="H5145" s="5">
        <v>1008</v>
      </c>
      <c r="I5145" s="5">
        <v>45634.36</v>
      </c>
      <c r="J5145" t="s">
        <v>134</v>
      </c>
      <c r="K5145" t="s">
        <v>106</v>
      </c>
      <c r="L5145">
        <v>3</v>
      </c>
      <c r="M5145">
        <v>0</v>
      </c>
      <c r="N5145">
        <v>5</v>
      </c>
      <c r="O5145" s="6">
        <v>0</v>
      </c>
      <c r="P5145" t="s">
        <v>106</v>
      </c>
      <c r="Q5145" t="s">
        <v>107</v>
      </c>
      <c r="R5145">
        <f>IF(F5145="Monthly",2,0)
+IF(E5145&lt;=6,2,0)
+IF(N5145&lt;=2,2,0)
+IF(L5145&gt;=4,2,0)
+IF(M5145&gt;=2,1,0)
+IF(H5145&gt;=_xlfn.PERCENTILE.INC($H$2:$H$10001,0.75),1,0)</f>
        <v>3</v>
      </c>
      <c r="S5145" t="str">
        <f>IF(R5145&gt;=7,"High",IF(R5145&gt;=4,"Medium","Low"))</f>
        <v>Low</v>
      </c>
    </row>
    <row r="5146" spans="1:19">
      <c r="A5146" t="s">
        <v>5271</v>
      </c>
      <c r="B5146">
        <v>24</v>
      </c>
      <c r="C5146" t="s">
        <v>101</v>
      </c>
      <c r="D5146" t="s">
        <v>113</v>
      </c>
      <c r="E5146">
        <v>32</v>
      </c>
      <c r="F5146" t="s">
        <v>103</v>
      </c>
      <c r="G5146" t="s">
        <v>104</v>
      </c>
      <c r="H5146" s="5">
        <v>540</v>
      </c>
      <c r="I5146" s="5">
        <v>17732.009999999998</v>
      </c>
      <c r="J5146" t="s">
        <v>105</v>
      </c>
      <c r="K5146" t="s">
        <v>106</v>
      </c>
      <c r="L5146">
        <v>0</v>
      </c>
      <c r="M5146">
        <v>0</v>
      </c>
      <c r="N5146">
        <v>5</v>
      </c>
      <c r="O5146" s="6">
        <v>0</v>
      </c>
      <c r="P5146" t="s">
        <v>107</v>
      </c>
      <c r="Q5146" t="s">
        <v>107</v>
      </c>
      <c r="R5146">
        <f>IF(F5146="Monthly",2,0)
+IF(E5146&lt;=6,2,0)
+IF(N5146&lt;=2,2,0)
+IF(L5146&gt;=4,2,0)
+IF(M5146&gt;=2,1,0)
+IF(H5146&gt;=_xlfn.PERCENTILE.INC($H$2:$H$10001,0.75),1,0)</f>
        <v>2</v>
      </c>
      <c r="S5146" t="str">
        <f>IF(R5146&gt;=7,"High",IF(R5146&gt;=4,"Medium","Low"))</f>
        <v>Low</v>
      </c>
    </row>
    <row r="5147" spans="1:19">
      <c r="A5147" t="s">
        <v>5272</v>
      </c>
      <c r="B5147">
        <v>53</v>
      </c>
      <c r="C5147" t="s">
        <v>112</v>
      </c>
      <c r="D5147" t="s">
        <v>102</v>
      </c>
      <c r="E5147">
        <v>46</v>
      </c>
      <c r="F5147" t="s">
        <v>103</v>
      </c>
      <c r="G5147" t="s">
        <v>104</v>
      </c>
      <c r="H5147" s="5">
        <v>516</v>
      </c>
      <c r="I5147" s="5">
        <v>23156.880000000001</v>
      </c>
      <c r="J5147" t="s">
        <v>134</v>
      </c>
      <c r="K5147" t="s">
        <v>106</v>
      </c>
      <c r="L5147">
        <v>2</v>
      </c>
      <c r="M5147">
        <v>0</v>
      </c>
      <c r="N5147">
        <v>5</v>
      </c>
      <c r="O5147" s="6">
        <v>0</v>
      </c>
      <c r="P5147" t="s">
        <v>106</v>
      </c>
      <c r="Q5147" t="s">
        <v>107</v>
      </c>
      <c r="R5147">
        <f>IF(F5147="Monthly",2,0)
+IF(E5147&lt;=6,2,0)
+IF(N5147&lt;=2,2,0)
+IF(L5147&gt;=4,2,0)
+IF(M5147&gt;=2,1,0)
+IF(H5147&gt;=_xlfn.PERCENTILE.INC($H$2:$H$10001,0.75),1,0)</f>
        <v>2</v>
      </c>
      <c r="S5147" t="str">
        <f>IF(R5147&gt;=7,"High",IF(R5147&gt;=4,"Medium","Low"))</f>
        <v>Low</v>
      </c>
    </row>
    <row r="5148" spans="1:19">
      <c r="A5148" t="s">
        <v>5273</v>
      </c>
      <c r="B5148">
        <v>33</v>
      </c>
      <c r="C5148" t="s">
        <v>112</v>
      </c>
      <c r="D5148" t="s">
        <v>119</v>
      </c>
      <c r="E5148">
        <v>55</v>
      </c>
      <c r="F5148" t="s">
        <v>103</v>
      </c>
      <c r="G5148" t="s">
        <v>110</v>
      </c>
      <c r="H5148" s="5">
        <v>726</v>
      </c>
      <c r="I5148" s="5">
        <v>39755.040000000001</v>
      </c>
      <c r="J5148" t="s">
        <v>134</v>
      </c>
      <c r="K5148" t="s">
        <v>106</v>
      </c>
      <c r="L5148">
        <v>0</v>
      </c>
      <c r="M5148">
        <v>0</v>
      </c>
      <c r="N5148">
        <v>4</v>
      </c>
      <c r="O5148" s="6">
        <v>0</v>
      </c>
      <c r="P5148" t="s">
        <v>107</v>
      </c>
      <c r="Q5148" t="s">
        <v>107</v>
      </c>
      <c r="R5148">
        <f>IF(F5148="Monthly",2,0)
+IF(E5148&lt;=6,2,0)
+IF(N5148&lt;=2,2,0)
+IF(L5148&gt;=4,2,0)
+IF(M5148&gt;=2,1,0)
+IF(H5148&gt;=_xlfn.PERCENTILE.INC($H$2:$H$10001,0.75),1,0)</f>
        <v>2</v>
      </c>
      <c r="S5148" t="str">
        <f>IF(R5148&gt;=7,"High",IF(R5148&gt;=4,"Medium","Low"))</f>
        <v>Low</v>
      </c>
    </row>
    <row r="5149" spans="1:19">
      <c r="A5149" t="s">
        <v>5274</v>
      </c>
      <c r="B5149">
        <v>34</v>
      </c>
      <c r="C5149" t="s">
        <v>112</v>
      </c>
      <c r="D5149" t="s">
        <v>123</v>
      </c>
      <c r="E5149">
        <v>10</v>
      </c>
      <c r="F5149" t="s">
        <v>103</v>
      </c>
      <c r="G5149" t="s">
        <v>104</v>
      </c>
      <c r="H5149" s="5">
        <v>512</v>
      </c>
      <c r="I5149" s="5">
        <v>5136.21</v>
      </c>
      <c r="J5149" t="s">
        <v>115</v>
      </c>
      <c r="K5149" t="s">
        <v>107</v>
      </c>
      <c r="L5149">
        <v>5</v>
      </c>
      <c r="M5149">
        <v>4</v>
      </c>
      <c r="N5149">
        <v>2</v>
      </c>
      <c r="O5149" s="6">
        <v>0</v>
      </c>
      <c r="P5149" t="s">
        <v>107</v>
      </c>
      <c r="Q5149" t="s">
        <v>106</v>
      </c>
      <c r="R5149">
        <f>IF(F5149="Monthly",2,0)
+IF(E5149&lt;=6,2,0)
+IF(N5149&lt;=2,2,0)
+IF(L5149&gt;=4,2,0)
+IF(M5149&gt;=2,1,0)
+IF(H5149&gt;=_xlfn.PERCENTILE.INC($H$2:$H$10001,0.75),1,0)</f>
        <v>7</v>
      </c>
      <c r="S5149" t="str">
        <f>IF(R5149&gt;=7,"High",IF(R5149&gt;=4,"Medium","Low"))</f>
        <v>High</v>
      </c>
    </row>
    <row r="5150" spans="1:19">
      <c r="A5150" t="s">
        <v>5275</v>
      </c>
      <c r="B5150">
        <v>42</v>
      </c>
      <c r="C5150" t="s">
        <v>101</v>
      </c>
      <c r="D5150" t="s">
        <v>137</v>
      </c>
      <c r="E5150">
        <v>30</v>
      </c>
      <c r="F5150" t="s">
        <v>103</v>
      </c>
      <c r="G5150" t="s">
        <v>110</v>
      </c>
      <c r="H5150" s="5">
        <v>772</v>
      </c>
      <c r="I5150" s="5">
        <v>22664.42</v>
      </c>
      <c r="J5150" t="s">
        <v>117</v>
      </c>
      <c r="K5150" t="s">
        <v>106</v>
      </c>
      <c r="L5150">
        <v>0</v>
      </c>
      <c r="M5150">
        <v>0</v>
      </c>
      <c r="N5150">
        <v>4</v>
      </c>
      <c r="O5150" s="6">
        <v>0</v>
      </c>
      <c r="P5150" t="s">
        <v>107</v>
      </c>
      <c r="Q5150" t="s">
        <v>107</v>
      </c>
      <c r="R5150">
        <f>IF(F5150="Monthly",2,0)
+IF(E5150&lt;=6,2,0)
+IF(N5150&lt;=2,2,0)
+IF(L5150&gt;=4,2,0)
+IF(M5150&gt;=2,1,0)
+IF(H5150&gt;=_xlfn.PERCENTILE.INC($H$2:$H$10001,0.75),1,0)</f>
        <v>2</v>
      </c>
      <c r="S5150" t="str">
        <f>IF(R5150&gt;=7,"High",IF(R5150&gt;=4,"Medium","Low"))</f>
        <v>Low</v>
      </c>
    </row>
    <row r="5151" spans="1:19">
      <c r="A5151" t="s">
        <v>5276</v>
      </c>
      <c r="B5151">
        <v>37</v>
      </c>
      <c r="C5151" t="s">
        <v>101</v>
      </c>
      <c r="D5151" t="s">
        <v>131</v>
      </c>
      <c r="E5151">
        <v>37</v>
      </c>
      <c r="F5151" t="s">
        <v>103</v>
      </c>
      <c r="G5151" t="s">
        <v>104</v>
      </c>
      <c r="H5151" s="5">
        <v>460</v>
      </c>
      <c r="I5151" s="5">
        <v>17289.41</v>
      </c>
      <c r="J5151" t="s">
        <v>117</v>
      </c>
      <c r="K5151" t="s">
        <v>106</v>
      </c>
      <c r="L5151">
        <v>4</v>
      </c>
      <c r="M5151">
        <v>1</v>
      </c>
      <c r="N5151">
        <v>4</v>
      </c>
      <c r="O5151" s="6">
        <v>0</v>
      </c>
      <c r="P5151" t="s">
        <v>106</v>
      </c>
      <c r="Q5151" t="s">
        <v>107</v>
      </c>
      <c r="R5151">
        <f>IF(F5151="Monthly",2,0)
+IF(E5151&lt;=6,2,0)
+IF(N5151&lt;=2,2,0)
+IF(L5151&gt;=4,2,0)
+IF(M5151&gt;=2,1,0)
+IF(H5151&gt;=_xlfn.PERCENTILE.INC($H$2:$H$10001,0.75),1,0)</f>
        <v>4</v>
      </c>
      <c r="S5151" t="str">
        <f>IF(R5151&gt;=7,"High",IF(R5151&gt;=4,"Medium","Low"))</f>
        <v>Medium</v>
      </c>
    </row>
    <row r="5152" spans="1:19">
      <c r="A5152" t="s">
        <v>5277</v>
      </c>
      <c r="B5152">
        <v>31</v>
      </c>
      <c r="C5152" t="s">
        <v>112</v>
      </c>
      <c r="D5152" t="s">
        <v>137</v>
      </c>
      <c r="E5152">
        <v>24</v>
      </c>
      <c r="F5152" t="s">
        <v>103</v>
      </c>
      <c r="G5152" t="s">
        <v>129</v>
      </c>
      <c r="H5152" s="5">
        <v>1040</v>
      </c>
      <c r="I5152" s="5">
        <v>25521.08</v>
      </c>
      <c r="J5152" t="s">
        <v>105</v>
      </c>
      <c r="K5152" t="s">
        <v>106</v>
      </c>
      <c r="L5152">
        <v>0</v>
      </c>
      <c r="M5152">
        <v>0</v>
      </c>
      <c r="N5152">
        <v>4</v>
      </c>
      <c r="O5152" s="6">
        <v>0</v>
      </c>
      <c r="P5152" t="s">
        <v>106</v>
      </c>
      <c r="Q5152" t="s">
        <v>106</v>
      </c>
      <c r="R5152">
        <f>IF(F5152="Monthly",2,0)
+IF(E5152&lt;=6,2,0)
+IF(N5152&lt;=2,2,0)
+IF(L5152&gt;=4,2,0)
+IF(M5152&gt;=2,1,0)
+IF(H5152&gt;=_xlfn.PERCENTILE.INC($H$2:$H$10001,0.75),1,0)</f>
        <v>3</v>
      </c>
      <c r="S5152" t="str">
        <f>IF(R5152&gt;=7,"High",IF(R5152&gt;=4,"Medium","Low"))</f>
        <v>Low</v>
      </c>
    </row>
    <row r="5153" spans="1:19">
      <c r="A5153" t="s">
        <v>5278</v>
      </c>
      <c r="B5153">
        <v>40</v>
      </c>
      <c r="C5153" t="s">
        <v>101</v>
      </c>
      <c r="D5153" t="s">
        <v>102</v>
      </c>
      <c r="E5153">
        <v>24</v>
      </c>
      <c r="F5153" t="s">
        <v>103</v>
      </c>
      <c r="G5153" t="s">
        <v>110</v>
      </c>
      <c r="H5153" s="5">
        <v>704</v>
      </c>
      <c r="I5153" s="5">
        <v>17369.560000000001</v>
      </c>
      <c r="J5153" t="s">
        <v>117</v>
      </c>
      <c r="K5153" t="s">
        <v>106</v>
      </c>
      <c r="L5153">
        <v>1</v>
      </c>
      <c r="M5153">
        <v>0</v>
      </c>
      <c r="N5153">
        <v>5</v>
      </c>
      <c r="O5153" s="6">
        <v>0</v>
      </c>
      <c r="P5153" t="s">
        <v>106</v>
      </c>
      <c r="Q5153" t="s">
        <v>107</v>
      </c>
      <c r="R5153">
        <f>IF(F5153="Monthly",2,0)
+IF(E5153&lt;=6,2,0)
+IF(N5153&lt;=2,2,0)
+IF(L5153&gt;=4,2,0)
+IF(M5153&gt;=2,1,0)
+IF(H5153&gt;=_xlfn.PERCENTILE.INC($H$2:$H$10001,0.75),1,0)</f>
        <v>2</v>
      </c>
      <c r="S5153" t="str">
        <f>IF(R5153&gt;=7,"High",IF(R5153&gt;=4,"Medium","Low"))</f>
        <v>Low</v>
      </c>
    </row>
    <row r="5154" spans="1:19">
      <c r="A5154" t="s">
        <v>5279</v>
      </c>
      <c r="B5154">
        <v>18</v>
      </c>
      <c r="C5154" t="s">
        <v>101</v>
      </c>
      <c r="D5154" t="s">
        <v>137</v>
      </c>
      <c r="E5154">
        <v>27</v>
      </c>
      <c r="F5154" t="s">
        <v>103</v>
      </c>
      <c r="G5154" t="s">
        <v>110</v>
      </c>
      <c r="H5154" s="5">
        <v>643</v>
      </c>
      <c r="I5154" s="5">
        <v>17377.810000000001</v>
      </c>
      <c r="J5154" t="s">
        <v>140</v>
      </c>
      <c r="K5154" t="s">
        <v>106</v>
      </c>
      <c r="L5154">
        <v>1</v>
      </c>
      <c r="M5154">
        <v>0</v>
      </c>
      <c r="N5154">
        <v>5</v>
      </c>
      <c r="O5154" s="6">
        <v>0</v>
      </c>
      <c r="P5154" t="s">
        <v>107</v>
      </c>
      <c r="Q5154" t="s">
        <v>106</v>
      </c>
      <c r="R5154">
        <f>IF(F5154="Monthly",2,0)
+IF(E5154&lt;=6,2,0)
+IF(N5154&lt;=2,2,0)
+IF(L5154&gt;=4,2,0)
+IF(M5154&gt;=2,1,0)
+IF(H5154&gt;=_xlfn.PERCENTILE.INC($H$2:$H$10001,0.75),1,0)</f>
        <v>2</v>
      </c>
      <c r="S5154" t="str">
        <f>IF(R5154&gt;=7,"High",IF(R5154&gt;=4,"Medium","Low"))</f>
        <v>Low</v>
      </c>
    </row>
    <row r="5155" spans="1:19">
      <c r="A5155" t="s">
        <v>5280</v>
      </c>
      <c r="B5155">
        <v>43</v>
      </c>
      <c r="C5155" t="s">
        <v>101</v>
      </c>
      <c r="D5155" t="s">
        <v>126</v>
      </c>
      <c r="E5155">
        <v>21</v>
      </c>
      <c r="F5155" t="s">
        <v>103</v>
      </c>
      <c r="G5155" t="s">
        <v>110</v>
      </c>
      <c r="H5155" s="5">
        <v>724</v>
      </c>
      <c r="I5155" s="5">
        <v>15653.58</v>
      </c>
      <c r="J5155" t="s">
        <v>140</v>
      </c>
      <c r="K5155" t="s">
        <v>106</v>
      </c>
      <c r="L5155">
        <v>0</v>
      </c>
      <c r="M5155">
        <v>0</v>
      </c>
      <c r="N5155">
        <v>5</v>
      </c>
      <c r="O5155" s="6">
        <v>0</v>
      </c>
      <c r="P5155" t="s">
        <v>107</v>
      </c>
      <c r="Q5155" t="s">
        <v>107</v>
      </c>
      <c r="R5155">
        <f>IF(F5155="Monthly",2,0)
+IF(E5155&lt;=6,2,0)
+IF(N5155&lt;=2,2,0)
+IF(L5155&gt;=4,2,0)
+IF(M5155&gt;=2,1,0)
+IF(H5155&gt;=_xlfn.PERCENTILE.INC($H$2:$H$10001,0.75),1,0)</f>
        <v>2</v>
      </c>
      <c r="S5155" t="str">
        <f>IF(R5155&gt;=7,"High",IF(R5155&gt;=4,"Medium","Low"))</f>
        <v>Low</v>
      </c>
    </row>
    <row r="5156" spans="1:19">
      <c r="A5156" t="s">
        <v>5281</v>
      </c>
      <c r="B5156">
        <v>41</v>
      </c>
      <c r="C5156" t="s">
        <v>112</v>
      </c>
      <c r="D5156" t="s">
        <v>113</v>
      </c>
      <c r="E5156">
        <v>51</v>
      </c>
      <c r="F5156" t="s">
        <v>121</v>
      </c>
      <c r="G5156" t="s">
        <v>110</v>
      </c>
      <c r="H5156" s="5">
        <v>703</v>
      </c>
      <c r="I5156" s="5">
        <v>32371.26</v>
      </c>
      <c r="J5156" t="s">
        <v>105</v>
      </c>
      <c r="K5156" t="s">
        <v>107</v>
      </c>
      <c r="L5156">
        <v>3</v>
      </c>
      <c r="M5156">
        <v>2</v>
      </c>
      <c r="N5156">
        <v>3</v>
      </c>
      <c r="O5156" s="6">
        <v>10</v>
      </c>
      <c r="P5156" t="s">
        <v>106</v>
      </c>
      <c r="Q5156" t="s">
        <v>107</v>
      </c>
      <c r="R5156">
        <f>IF(F5156="Monthly",2,0)
+IF(E5156&lt;=6,2,0)
+IF(N5156&lt;=2,2,0)
+IF(L5156&gt;=4,2,0)
+IF(M5156&gt;=2,1,0)
+IF(H5156&gt;=_xlfn.PERCENTILE.INC($H$2:$H$10001,0.75),1,0)</f>
        <v>1</v>
      </c>
      <c r="S5156" t="str">
        <f>IF(R5156&gt;=7,"High",IF(R5156&gt;=4,"Medium","Low"))</f>
        <v>Low</v>
      </c>
    </row>
    <row r="5157" spans="1:19">
      <c r="A5157" t="s">
        <v>5282</v>
      </c>
      <c r="B5157">
        <v>42</v>
      </c>
      <c r="C5157" t="s">
        <v>101</v>
      </c>
      <c r="D5157" t="s">
        <v>159</v>
      </c>
      <c r="E5157">
        <v>27</v>
      </c>
      <c r="F5157" t="s">
        <v>109</v>
      </c>
      <c r="G5157" t="s">
        <v>110</v>
      </c>
      <c r="H5157" s="5">
        <v>678</v>
      </c>
      <c r="I5157" s="5">
        <v>17782.560000000001</v>
      </c>
      <c r="J5157" t="s">
        <v>105</v>
      </c>
      <c r="K5157" t="s">
        <v>106</v>
      </c>
      <c r="L5157">
        <v>2</v>
      </c>
      <c r="M5157">
        <v>1</v>
      </c>
      <c r="N5157">
        <v>5</v>
      </c>
      <c r="O5157" s="6">
        <v>5</v>
      </c>
      <c r="P5157" t="s">
        <v>107</v>
      </c>
      <c r="Q5157" t="s">
        <v>106</v>
      </c>
      <c r="R5157">
        <f>IF(F5157="Monthly",2,0)
+IF(E5157&lt;=6,2,0)
+IF(N5157&lt;=2,2,0)
+IF(L5157&gt;=4,2,0)
+IF(M5157&gt;=2,1,0)
+IF(H5157&gt;=_xlfn.PERCENTILE.INC($H$2:$H$10001,0.75),1,0)</f>
        <v>0</v>
      </c>
      <c r="S5157" t="str">
        <f>IF(R5157&gt;=7,"High",IF(R5157&gt;=4,"Medium","Low"))</f>
        <v>Low</v>
      </c>
    </row>
    <row r="5158" spans="1:19">
      <c r="A5158" t="s">
        <v>5283</v>
      </c>
      <c r="B5158">
        <v>37</v>
      </c>
      <c r="C5158" t="s">
        <v>101</v>
      </c>
      <c r="D5158" t="s">
        <v>131</v>
      </c>
      <c r="E5158">
        <v>12</v>
      </c>
      <c r="F5158" t="s">
        <v>109</v>
      </c>
      <c r="G5158" t="s">
        <v>104</v>
      </c>
      <c r="H5158" s="5">
        <v>546</v>
      </c>
      <c r="I5158" s="5">
        <v>6733.91</v>
      </c>
      <c r="J5158" t="s">
        <v>140</v>
      </c>
      <c r="K5158" t="s">
        <v>106</v>
      </c>
      <c r="L5158">
        <v>1</v>
      </c>
      <c r="M5158">
        <v>0</v>
      </c>
      <c r="N5158">
        <v>3</v>
      </c>
      <c r="O5158" s="6">
        <v>0</v>
      </c>
      <c r="P5158" t="s">
        <v>107</v>
      </c>
      <c r="Q5158" t="s">
        <v>107</v>
      </c>
      <c r="R5158">
        <f>IF(F5158="Monthly",2,0)
+IF(E5158&lt;=6,2,0)
+IF(N5158&lt;=2,2,0)
+IF(L5158&gt;=4,2,0)
+IF(M5158&gt;=2,1,0)
+IF(H5158&gt;=_xlfn.PERCENTILE.INC($H$2:$H$10001,0.75),1,0)</f>
        <v>0</v>
      </c>
      <c r="S5158" t="str">
        <f>IF(R5158&gt;=7,"High",IF(R5158&gt;=4,"Medium","Low"))</f>
        <v>Low</v>
      </c>
    </row>
    <row r="5159" spans="1:19">
      <c r="A5159" t="s">
        <v>5284</v>
      </c>
      <c r="B5159">
        <v>44</v>
      </c>
      <c r="C5159" t="s">
        <v>112</v>
      </c>
      <c r="D5159" t="s">
        <v>128</v>
      </c>
      <c r="E5159">
        <v>50</v>
      </c>
      <c r="F5159" t="s">
        <v>121</v>
      </c>
      <c r="G5159" t="s">
        <v>104</v>
      </c>
      <c r="H5159" s="5">
        <v>470</v>
      </c>
      <c r="I5159" s="5">
        <v>23853.61</v>
      </c>
      <c r="J5159" t="s">
        <v>140</v>
      </c>
      <c r="K5159" t="s">
        <v>106</v>
      </c>
      <c r="L5159">
        <v>0</v>
      </c>
      <c r="M5159">
        <v>0</v>
      </c>
      <c r="N5159">
        <v>5</v>
      </c>
      <c r="O5159" s="6">
        <v>0</v>
      </c>
      <c r="P5159" t="s">
        <v>106</v>
      </c>
      <c r="Q5159" t="s">
        <v>107</v>
      </c>
      <c r="R5159">
        <f>IF(F5159="Monthly",2,0)
+IF(E5159&lt;=6,2,0)
+IF(N5159&lt;=2,2,0)
+IF(L5159&gt;=4,2,0)
+IF(M5159&gt;=2,1,0)
+IF(H5159&gt;=_xlfn.PERCENTILE.INC($H$2:$H$10001,0.75),1,0)</f>
        <v>0</v>
      </c>
      <c r="S5159" t="str">
        <f>IF(R5159&gt;=7,"High",IF(R5159&gt;=4,"Medium","Low"))</f>
        <v>Low</v>
      </c>
    </row>
    <row r="5160" spans="1:19">
      <c r="A5160" t="s">
        <v>5285</v>
      </c>
      <c r="B5160">
        <v>36</v>
      </c>
      <c r="C5160" t="s">
        <v>112</v>
      </c>
      <c r="D5160" t="s">
        <v>102</v>
      </c>
      <c r="E5160">
        <v>18</v>
      </c>
      <c r="F5160" t="s">
        <v>103</v>
      </c>
      <c r="G5160" t="s">
        <v>104</v>
      </c>
      <c r="H5160" s="5">
        <v>471</v>
      </c>
      <c r="I5160" s="5">
        <v>8697.83</v>
      </c>
      <c r="J5160" t="s">
        <v>134</v>
      </c>
      <c r="K5160" t="s">
        <v>106</v>
      </c>
      <c r="L5160">
        <v>0</v>
      </c>
      <c r="M5160">
        <v>0</v>
      </c>
      <c r="N5160">
        <v>5</v>
      </c>
      <c r="O5160" s="6">
        <v>0</v>
      </c>
      <c r="P5160" t="s">
        <v>106</v>
      </c>
      <c r="Q5160" t="s">
        <v>107</v>
      </c>
      <c r="R5160">
        <f>IF(F5160="Monthly",2,0)
+IF(E5160&lt;=6,2,0)
+IF(N5160&lt;=2,2,0)
+IF(L5160&gt;=4,2,0)
+IF(M5160&gt;=2,1,0)
+IF(H5160&gt;=_xlfn.PERCENTILE.INC($H$2:$H$10001,0.75),1,0)</f>
        <v>2</v>
      </c>
      <c r="S5160" t="str">
        <f>IF(R5160&gt;=7,"High",IF(R5160&gt;=4,"Medium","Low"))</f>
        <v>Low</v>
      </c>
    </row>
    <row r="5161" spans="1:19">
      <c r="A5161" t="s">
        <v>5286</v>
      </c>
      <c r="B5161">
        <v>31</v>
      </c>
      <c r="C5161" t="s">
        <v>101</v>
      </c>
      <c r="D5161" t="s">
        <v>126</v>
      </c>
      <c r="E5161">
        <v>21</v>
      </c>
      <c r="F5161" t="s">
        <v>103</v>
      </c>
      <c r="G5161" t="s">
        <v>104</v>
      </c>
      <c r="H5161" s="5">
        <v>588</v>
      </c>
      <c r="I5161" s="5">
        <v>12151.54</v>
      </c>
      <c r="J5161" t="s">
        <v>117</v>
      </c>
      <c r="K5161" t="s">
        <v>106</v>
      </c>
      <c r="L5161">
        <v>2</v>
      </c>
      <c r="M5161">
        <v>0</v>
      </c>
      <c r="N5161">
        <v>5</v>
      </c>
      <c r="O5161" s="6">
        <v>0</v>
      </c>
      <c r="P5161" t="s">
        <v>106</v>
      </c>
      <c r="Q5161" t="s">
        <v>107</v>
      </c>
      <c r="R5161">
        <f>IF(F5161="Monthly",2,0)
+IF(E5161&lt;=6,2,0)
+IF(N5161&lt;=2,2,0)
+IF(L5161&gt;=4,2,0)
+IF(M5161&gt;=2,1,0)
+IF(H5161&gt;=_xlfn.PERCENTILE.INC($H$2:$H$10001,0.75),1,0)</f>
        <v>2</v>
      </c>
      <c r="S5161" t="str">
        <f>IF(R5161&gt;=7,"High",IF(R5161&gt;=4,"Medium","Low"))</f>
        <v>Low</v>
      </c>
    </row>
    <row r="5162" spans="1:19">
      <c r="A5162" t="s">
        <v>5287</v>
      </c>
      <c r="B5162">
        <v>27</v>
      </c>
      <c r="C5162" t="s">
        <v>101</v>
      </c>
      <c r="D5162" t="s">
        <v>119</v>
      </c>
      <c r="E5162">
        <v>14</v>
      </c>
      <c r="F5162" t="s">
        <v>103</v>
      </c>
      <c r="G5162" t="s">
        <v>104</v>
      </c>
      <c r="H5162" s="5">
        <v>468</v>
      </c>
      <c r="I5162" s="5">
        <v>6716.03</v>
      </c>
      <c r="J5162" t="s">
        <v>134</v>
      </c>
      <c r="K5162" t="s">
        <v>106</v>
      </c>
      <c r="L5162">
        <v>1</v>
      </c>
      <c r="M5162">
        <v>0</v>
      </c>
      <c r="N5162">
        <v>5</v>
      </c>
      <c r="O5162" s="6">
        <v>0</v>
      </c>
      <c r="P5162" t="s">
        <v>107</v>
      </c>
      <c r="Q5162" t="s">
        <v>107</v>
      </c>
      <c r="R5162">
        <f>IF(F5162="Monthly",2,0)
+IF(E5162&lt;=6,2,0)
+IF(N5162&lt;=2,2,0)
+IF(L5162&gt;=4,2,0)
+IF(M5162&gt;=2,1,0)
+IF(H5162&gt;=_xlfn.PERCENTILE.INC($H$2:$H$10001,0.75),1,0)</f>
        <v>2</v>
      </c>
      <c r="S5162" t="str">
        <f>IF(R5162&gt;=7,"High",IF(R5162&gt;=4,"Medium","Low"))</f>
        <v>Low</v>
      </c>
    </row>
    <row r="5163" spans="1:19">
      <c r="A5163" t="s">
        <v>5288</v>
      </c>
      <c r="B5163">
        <v>46</v>
      </c>
      <c r="C5163" t="s">
        <v>101</v>
      </c>
      <c r="D5163" t="s">
        <v>123</v>
      </c>
      <c r="E5163">
        <v>58</v>
      </c>
      <c r="F5163" t="s">
        <v>103</v>
      </c>
      <c r="G5163" t="s">
        <v>110</v>
      </c>
      <c r="H5163" s="5">
        <v>674</v>
      </c>
      <c r="I5163" s="5">
        <v>38453.82</v>
      </c>
      <c r="J5163" t="s">
        <v>115</v>
      </c>
      <c r="K5163" t="s">
        <v>106</v>
      </c>
      <c r="L5163">
        <v>0</v>
      </c>
      <c r="M5163">
        <v>0</v>
      </c>
      <c r="N5163">
        <v>4</v>
      </c>
      <c r="O5163" s="6">
        <v>0</v>
      </c>
      <c r="P5163" t="s">
        <v>107</v>
      </c>
      <c r="Q5163" t="s">
        <v>107</v>
      </c>
      <c r="R5163">
        <f>IF(F5163="Monthly",2,0)
+IF(E5163&lt;=6,2,0)
+IF(N5163&lt;=2,2,0)
+IF(L5163&gt;=4,2,0)
+IF(M5163&gt;=2,1,0)
+IF(H5163&gt;=_xlfn.PERCENTILE.INC($H$2:$H$10001,0.75),1,0)</f>
        <v>2</v>
      </c>
      <c r="S5163" t="str">
        <f>IF(R5163&gt;=7,"High",IF(R5163&gt;=4,"Medium","Low"))</f>
        <v>Low</v>
      </c>
    </row>
    <row r="5164" spans="1:19">
      <c r="A5164" t="s">
        <v>5289</v>
      </c>
      <c r="B5164">
        <v>35</v>
      </c>
      <c r="C5164" t="s">
        <v>112</v>
      </c>
      <c r="D5164" t="s">
        <v>102</v>
      </c>
      <c r="E5164">
        <v>27</v>
      </c>
      <c r="F5164" t="s">
        <v>103</v>
      </c>
      <c r="G5164" t="s">
        <v>110</v>
      </c>
      <c r="H5164" s="5">
        <v>809</v>
      </c>
      <c r="I5164" s="5">
        <v>22206.84</v>
      </c>
      <c r="J5164" t="s">
        <v>117</v>
      </c>
      <c r="K5164" t="s">
        <v>107</v>
      </c>
      <c r="L5164">
        <v>1</v>
      </c>
      <c r="M5164">
        <v>0</v>
      </c>
      <c r="N5164">
        <v>5</v>
      </c>
      <c r="O5164" s="6">
        <v>0</v>
      </c>
      <c r="P5164" t="s">
        <v>106</v>
      </c>
      <c r="Q5164" t="s">
        <v>106</v>
      </c>
      <c r="R5164">
        <f>IF(F5164="Monthly",2,0)
+IF(E5164&lt;=6,2,0)
+IF(N5164&lt;=2,2,0)
+IF(L5164&gt;=4,2,0)
+IF(M5164&gt;=2,1,0)
+IF(H5164&gt;=_xlfn.PERCENTILE.INC($H$2:$H$10001,0.75),1,0)</f>
        <v>3</v>
      </c>
      <c r="S5164" t="str">
        <f>IF(R5164&gt;=7,"High",IF(R5164&gt;=4,"Medium","Low"))</f>
        <v>Low</v>
      </c>
    </row>
    <row r="5165" spans="1:19">
      <c r="A5165" t="s">
        <v>5290</v>
      </c>
      <c r="B5165">
        <v>43</v>
      </c>
      <c r="C5165" t="s">
        <v>101</v>
      </c>
      <c r="D5165" t="s">
        <v>123</v>
      </c>
      <c r="E5165">
        <v>54</v>
      </c>
      <c r="F5165" t="s">
        <v>121</v>
      </c>
      <c r="G5165" t="s">
        <v>129</v>
      </c>
      <c r="H5165" s="5">
        <v>1080</v>
      </c>
      <c r="I5165" s="5">
        <v>50969.760000000002</v>
      </c>
      <c r="J5165" t="s">
        <v>105</v>
      </c>
      <c r="K5165" t="s">
        <v>106</v>
      </c>
      <c r="L5165">
        <v>2</v>
      </c>
      <c r="M5165">
        <v>0</v>
      </c>
      <c r="N5165">
        <v>4</v>
      </c>
      <c r="O5165" s="6">
        <v>15</v>
      </c>
      <c r="P5165" t="s">
        <v>107</v>
      </c>
      <c r="Q5165" t="s">
        <v>107</v>
      </c>
      <c r="R5165">
        <f>IF(F5165="Monthly",2,0)
+IF(E5165&lt;=6,2,0)
+IF(N5165&lt;=2,2,0)
+IF(L5165&gt;=4,2,0)
+IF(M5165&gt;=2,1,0)
+IF(H5165&gt;=_xlfn.PERCENTILE.INC($H$2:$H$10001,0.75),1,0)</f>
        <v>1</v>
      </c>
      <c r="S5165" t="str">
        <f>IF(R5165&gt;=7,"High",IF(R5165&gt;=4,"Medium","Low"))</f>
        <v>Low</v>
      </c>
    </row>
    <row r="5166" spans="1:19">
      <c r="A5166" t="s">
        <v>5291</v>
      </c>
      <c r="B5166">
        <v>20</v>
      </c>
      <c r="C5166" t="s">
        <v>101</v>
      </c>
      <c r="D5166" t="s">
        <v>126</v>
      </c>
      <c r="E5166">
        <v>57</v>
      </c>
      <c r="F5166" t="s">
        <v>103</v>
      </c>
      <c r="G5166" t="s">
        <v>104</v>
      </c>
      <c r="H5166" s="5">
        <v>560</v>
      </c>
      <c r="I5166" s="5">
        <f>RawCustomerTable[[#This Row],[Monthly_Charges]]*RawCustomerTable[[#This Row],[Tenure_Months]]*(1-RawCustomerTable[[#This Row],[Discount_Percent]]/100)</f>
        <v>31920</v>
      </c>
      <c r="J5166" t="s">
        <v>117</v>
      </c>
      <c r="K5166" t="s">
        <v>106</v>
      </c>
      <c r="L5166">
        <v>3</v>
      </c>
      <c r="M5166">
        <v>1</v>
      </c>
      <c r="N5166">
        <v>4</v>
      </c>
      <c r="O5166" s="6">
        <v>0</v>
      </c>
      <c r="P5166" t="s">
        <v>107</v>
      </c>
      <c r="Q5166" t="s">
        <v>107</v>
      </c>
      <c r="R5166">
        <f>IF(F5166="Monthly",2,0)
+IF(E5166&lt;=6,2,0)
+IF(N5166&lt;=2,2,0)
+IF(L5166&gt;=4,2,0)
+IF(M5166&gt;=2,1,0)
+IF(H5166&gt;=_xlfn.PERCENTILE.INC($H$2:$H$10001,0.75),1,0)</f>
        <v>2</v>
      </c>
      <c r="S5166" t="str">
        <f>IF(R5166&gt;=7,"High",IF(R5166&gt;=4,"Medium","Low"))</f>
        <v>Low</v>
      </c>
    </row>
    <row r="5167" spans="1:19">
      <c r="A5167" t="s">
        <v>5292</v>
      </c>
      <c r="B5167">
        <v>34</v>
      </c>
      <c r="C5167" t="s">
        <v>112</v>
      </c>
      <c r="D5167" t="s">
        <v>159</v>
      </c>
      <c r="E5167">
        <v>37</v>
      </c>
      <c r="F5167" t="s">
        <v>109</v>
      </c>
      <c r="G5167" t="s">
        <v>110</v>
      </c>
      <c r="H5167" s="5">
        <v>695</v>
      </c>
      <c r="I5167" s="5">
        <v>23587.5</v>
      </c>
      <c r="J5167" t="s">
        <v>134</v>
      </c>
      <c r="K5167" t="s">
        <v>106</v>
      </c>
      <c r="L5167">
        <v>0</v>
      </c>
      <c r="M5167">
        <v>0</v>
      </c>
      <c r="N5167">
        <v>4</v>
      </c>
      <c r="O5167" s="6">
        <v>10</v>
      </c>
      <c r="P5167" t="s">
        <v>107</v>
      </c>
      <c r="Q5167" t="s">
        <v>107</v>
      </c>
      <c r="R5167">
        <f>IF(F5167="Monthly",2,0)
+IF(E5167&lt;=6,2,0)
+IF(N5167&lt;=2,2,0)
+IF(L5167&gt;=4,2,0)
+IF(M5167&gt;=2,1,0)
+IF(H5167&gt;=_xlfn.PERCENTILE.INC($H$2:$H$10001,0.75),1,0)</f>
        <v>0</v>
      </c>
      <c r="S5167" t="str">
        <f>IF(R5167&gt;=7,"High",IF(R5167&gt;=4,"Medium","Low"))</f>
        <v>Low</v>
      </c>
    </row>
    <row r="5168" spans="1:19">
      <c r="A5168" t="s">
        <v>5293</v>
      </c>
      <c r="B5168">
        <v>35</v>
      </c>
      <c r="C5168" t="s">
        <v>112</v>
      </c>
      <c r="D5168" t="s">
        <v>102</v>
      </c>
      <c r="E5168">
        <v>15</v>
      </c>
      <c r="F5168" t="s">
        <v>103</v>
      </c>
      <c r="G5168" t="s">
        <v>110</v>
      </c>
      <c r="H5168" s="5">
        <v>688</v>
      </c>
      <c r="I5168" s="5">
        <v>10518.41</v>
      </c>
      <c r="J5168" t="s">
        <v>117</v>
      </c>
      <c r="K5168" t="s">
        <v>106</v>
      </c>
      <c r="L5168">
        <v>0</v>
      </c>
      <c r="M5168">
        <v>0</v>
      </c>
      <c r="N5168">
        <v>5</v>
      </c>
      <c r="O5168" s="6">
        <v>0</v>
      </c>
      <c r="P5168" t="s">
        <v>107</v>
      </c>
      <c r="Q5168" t="s">
        <v>107</v>
      </c>
      <c r="R5168">
        <f>IF(F5168="Monthly",2,0)
+IF(E5168&lt;=6,2,0)
+IF(N5168&lt;=2,2,0)
+IF(L5168&gt;=4,2,0)
+IF(M5168&gt;=2,1,0)
+IF(H5168&gt;=_xlfn.PERCENTILE.INC($H$2:$H$10001,0.75),1,0)</f>
        <v>2</v>
      </c>
      <c r="S5168" t="str">
        <f>IF(R5168&gt;=7,"High",IF(R5168&gt;=4,"Medium","Low"))</f>
        <v>Low</v>
      </c>
    </row>
    <row r="5169" spans="1:19">
      <c r="A5169" t="s">
        <v>5294</v>
      </c>
      <c r="B5169">
        <v>35</v>
      </c>
      <c r="C5169" t="s">
        <v>101</v>
      </c>
      <c r="D5169" t="s">
        <v>126</v>
      </c>
      <c r="E5169">
        <v>50</v>
      </c>
      <c r="F5169" t="s">
        <v>109</v>
      </c>
      <c r="G5169" t="s">
        <v>110</v>
      </c>
      <c r="H5169" s="5">
        <v>765</v>
      </c>
      <c r="I5169" s="5">
        <v>38184.480000000003</v>
      </c>
      <c r="J5169" t="s">
        <v>105</v>
      </c>
      <c r="K5169" t="s">
        <v>106</v>
      </c>
      <c r="L5169">
        <v>0</v>
      </c>
      <c r="M5169">
        <v>0</v>
      </c>
      <c r="N5169">
        <v>5</v>
      </c>
      <c r="O5169" s="6">
        <v>0</v>
      </c>
      <c r="P5169" t="s">
        <v>106</v>
      </c>
      <c r="Q5169" t="s">
        <v>107</v>
      </c>
      <c r="R5169">
        <f>IF(F5169="Monthly",2,0)
+IF(E5169&lt;=6,2,0)
+IF(N5169&lt;=2,2,0)
+IF(L5169&gt;=4,2,0)
+IF(M5169&gt;=2,1,0)
+IF(H5169&gt;=_xlfn.PERCENTILE.INC($H$2:$H$10001,0.75),1,0)</f>
        <v>0</v>
      </c>
      <c r="S5169" t="str">
        <f>IF(R5169&gt;=7,"High",IF(R5169&gt;=4,"Medium","Low"))</f>
        <v>Low</v>
      </c>
    </row>
    <row r="5170" spans="1:19">
      <c r="A5170" t="s">
        <v>5295</v>
      </c>
      <c r="B5170">
        <v>32</v>
      </c>
      <c r="C5170" t="s">
        <v>101</v>
      </c>
      <c r="D5170" t="s">
        <v>126</v>
      </c>
      <c r="E5170">
        <v>18</v>
      </c>
      <c r="F5170" t="s">
        <v>103</v>
      </c>
      <c r="G5170" t="s">
        <v>110</v>
      </c>
      <c r="H5170" s="5">
        <v>690</v>
      </c>
      <c r="I5170" s="5">
        <v>12316.87</v>
      </c>
      <c r="J5170" t="s">
        <v>140</v>
      </c>
      <c r="K5170" t="s">
        <v>106</v>
      </c>
      <c r="L5170">
        <v>0</v>
      </c>
      <c r="M5170">
        <v>0</v>
      </c>
      <c r="N5170">
        <v>5</v>
      </c>
      <c r="O5170" s="6">
        <v>0</v>
      </c>
      <c r="P5170" t="s">
        <v>107</v>
      </c>
      <c r="Q5170" t="s">
        <v>107</v>
      </c>
      <c r="R5170">
        <f>IF(F5170="Monthly",2,0)
+IF(E5170&lt;=6,2,0)
+IF(N5170&lt;=2,2,0)
+IF(L5170&gt;=4,2,0)
+IF(M5170&gt;=2,1,0)
+IF(H5170&gt;=_xlfn.PERCENTILE.INC($H$2:$H$10001,0.75),1,0)</f>
        <v>2</v>
      </c>
      <c r="S5170" t="str">
        <f>IF(R5170&gt;=7,"High",IF(R5170&gt;=4,"Medium","Low"))</f>
        <v>Low</v>
      </c>
    </row>
    <row r="5171" spans="1:19">
      <c r="A5171" t="s">
        <v>5296</v>
      </c>
      <c r="B5171">
        <v>18</v>
      </c>
      <c r="C5171" t="s">
        <v>112</v>
      </c>
      <c r="D5171" t="s">
        <v>131</v>
      </c>
      <c r="E5171">
        <v>43</v>
      </c>
      <c r="F5171" t="s">
        <v>109</v>
      </c>
      <c r="G5171" t="s">
        <v>110</v>
      </c>
      <c r="H5171" s="5">
        <v>687</v>
      </c>
      <c r="I5171" s="5">
        <v>27196.79</v>
      </c>
      <c r="J5171" t="s">
        <v>140</v>
      </c>
      <c r="K5171" t="s">
        <v>107</v>
      </c>
      <c r="L5171">
        <v>0</v>
      </c>
      <c r="M5171">
        <v>0</v>
      </c>
      <c r="N5171">
        <v>4</v>
      </c>
      <c r="O5171" s="6">
        <v>10</v>
      </c>
      <c r="P5171" t="s">
        <v>106</v>
      </c>
      <c r="Q5171" t="s">
        <v>107</v>
      </c>
      <c r="R5171">
        <f>IF(F5171="Monthly",2,0)
+IF(E5171&lt;=6,2,0)
+IF(N5171&lt;=2,2,0)
+IF(L5171&gt;=4,2,0)
+IF(M5171&gt;=2,1,0)
+IF(H5171&gt;=_xlfn.PERCENTILE.INC($H$2:$H$10001,0.75),1,0)</f>
        <v>0</v>
      </c>
      <c r="S5171" t="str">
        <f>IF(R5171&gt;=7,"High",IF(R5171&gt;=4,"Medium","Low"))</f>
        <v>Low</v>
      </c>
    </row>
    <row r="5172" spans="1:19">
      <c r="A5172" t="s">
        <v>5297</v>
      </c>
      <c r="B5172">
        <v>18</v>
      </c>
      <c r="C5172" t="s">
        <v>112</v>
      </c>
      <c r="D5172" t="s">
        <v>126</v>
      </c>
      <c r="E5172">
        <v>30</v>
      </c>
      <c r="F5172" t="s">
        <v>103</v>
      </c>
      <c r="G5172" t="s">
        <v>129</v>
      </c>
      <c r="H5172" s="5">
        <v>1084</v>
      </c>
      <c r="I5172" s="5">
        <v>32491.54</v>
      </c>
      <c r="J5172" t="s">
        <v>140</v>
      </c>
      <c r="K5172" t="s">
        <v>107</v>
      </c>
      <c r="L5172">
        <v>1</v>
      </c>
      <c r="M5172">
        <v>0</v>
      </c>
      <c r="N5172">
        <v>5</v>
      </c>
      <c r="O5172" s="6">
        <v>0</v>
      </c>
      <c r="P5172" t="s">
        <v>107</v>
      </c>
      <c r="Q5172" t="s">
        <v>107</v>
      </c>
      <c r="R5172">
        <f>IF(F5172="Monthly",2,0)
+IF(E5172&lt;=6,2,0)
+IF(N5172&lt;=2,2,0)
+IF(L5172&gt;=4,2,0)
+IF(M5172&gt;=2,1,0)
+IF(H5172&gt;=_xlfn.PERCENTILE.INC($H$2:$H$10001,0.75),1,0)</f>
        <v>3</v>
      </c>
      <c r="S5172" t="str">
        <f>IF(R5172&gt;=7,"High",IF(R5172&gt;=4,"Medium","Low"))</f>
        <v>Low</v>
      </c>
    </row>
    <row r="5173" spans="1:19">
      <c r="A5173" t="s">
        <v>5298</v>
      </c>
      <c r="B5173">
        <v>44</v>
      </c>
      <c r="C5173" t="s">
        <v>101</v>
      </c>
      <c r="D5173" t="s">
        <v>159</v>
      </c>
      <c r="E5173">
        <v>42</v>
      </c>
      <c r="F5173" t="s">
        <v>103</v>
      </c>
      <c r="G5173" t="s">
        <v>110</v>
      </c>
      <c r="H5173" s="5">
        <v>639</v>
      </c>
      <c r="I5173" s="5">
        <v>26411.91</v>
      </c>
      <c r="J5173" t="s">
        <v>117</v>
      </c>
      <c r="K5173" t="s">
        <v>106</v>
      </c>
      <c r="L5173">
        <v>0</v>
      </c>
      <c r="M5173">
        <v>0</v>
      </c>
      <c r="N5173">
        <v>5</v>
      </c>
      <c r="O5173" s="6">
        <v>0</v>
      </c>
      <c r="P5173" t="s">
        <v>107</v>
      </c>
      <c r="Q5173" t="s">
        <v>107</v>
      </c>
      <c r="R5173">
        <f>IF(F5173="Monthly",2,0)
+IF(E5173&lt;=6,2,0)
+IF(N5173&lt;=2,2,0)
+IF(L5173&gt;=4,2,0)
+IF(M5173&gt;=2,1,0)
+IF(H5173&gt;=_xlfn.PERCENTILE.INC($H$2:$H$10001,0.75),1,0)</f>
        <v>2</v>
      </c>
      <c r="S5173" t="str">
        <f>IF(R5173&gt;=7,"High",IF(R5173&gt;=4,"Medium","Low"))</f>
        <v>Low</v>
      </c>
    </row>
    <row r="5174" spans="1:19">
      <c r="A5174" t="s">
        <v>5299</v>
      </c>
      <c r="B5174">
        <v>45</v>
      </c>
      <c r="C5174" t="s">
        <v>101</v>
      </c>
      <c r="D5174" t="s">
        <v>133</v>
      </c>
      <c r="E5174">
        <v>63</v>
      </c>
      <c r="F5174" t="s">
        <v>121</v>
      </c>
      <c r="G5174" t="s">
        <v>104</v>
      </c>
      <c r="H5174" s="5">
        <v>438</v>
      </c>
      <c r="I5174" s="5">
        <v>25464.9</v>
      </c>
      <c r="J5174" t="s">
        <v>105</v>
      </c>
      <c r="K5174" t="s">
        <v>106</v>
      </c>
      <c r="L5174">
        <v>2</v>
      </c>
      <c r="M5174">
        <v>0</v>
      </c>
      <c r="N5174">
        <v>4</v>
      </c>
      <c r="O5174" s="6">
        <v>10</v>
      </c>
      <c r="P5174" t="s">
        <v>107</v>
      </c>
      <c r="Q5174" t="s">
        <v>107</v>
      </c>
      <c r="R5174">
        <f>IF(F5174="Monthly",2,0)
+IF(E5174&lt;=6,2,0)
+IF(N5174&lt;=2,2,0)
+IF(L5174&gt;=4,2,0)
+IF(M5174&gt;=2,1,0)
+IF(H5174&gt;=_xlfn.PERCENTILE.INC($H$2:$H$10001,0.75),1,0)</f>
        <v>0</v>
      </c>
      <c r="S5174" t="str">
        <f>IF(R5174&gt;=7,"High",IF(R5174&gt;=4,"Medium","Low"))</f>
        <v>Low</v>
      </c>
    </row>
    <row r="5175" spans="1:19">
      <c r="A5175" t="s">
        <v>5300</v>
      </c>
      <c r="B5175">
        <v>28</v>
      </c>
      <c r="C5175" t="s">
        <v>101</v>
      </c>
      <c r="D5175" t="s">
        <v>131</v>
      </c>
      <c r="E5175">
        <v>51</v>
      </c>
      <c r="F5175" t="s">
        <v>103</v>
      </c>
      <c r="G5175" t="s">
        <v>129</v>
      </c>
      <c r="H5175" s="5">
        <v>966</v>
      </c>
      <c r="I5175" s="5">
        <v>50037.41</v>
      </c>
      <c r="J5175" t="s">
        <v>105</v>
      </c>
      <c r="K5175" t="s">
        <v>106</v>
      </c>
      <c r="L5175">
        <v>0</v>
      </c>
      <c r="M5175">
        <v>0</v>
      </c>
      <c r="N5175">
        <v>4</v>
      </c>
      <c r="O5175" s="6">
        <v>0</v>
      </c>
      <c r="P5175" t="s">
        <v>107</v>
      </c>
      <c r="Q5175" t="s">
        <v>107</v>
      </c>
      <c r="R5175">
        <f>IF(F5175="Monthly",2,0)
+IF(E5175&lt;=6,2,0)
+IF(N5175&lt;=2,2,0)
+IF(L5175&gt;=4,2,0)
+IF(M5175&gt;=2,1,0)
+IF(H5175&gt;=_xlfn.PERCENTILE.INC($H$2:$H$10001,0.75),1,0)</f>
        <v>3</v>
      </c>
      <c r="S5175" t="str">
        <f>IF(R5175&gt;=7,"High",IF(R5175&gt;=4,"Medium","Low"))</f>
        <v>Low</v>
      </c>
    </row>
    <row r="5176" spans="1:19">
      <c r="A5176" t="s">
        <v>5301</v>
      </c>
      <c r="B5176">
        <v>45</v>
      </c>
      <c r="C5176" t="s">
        <v>112</v>
      </c>
      <c r="D5176" t="s">
        <v>137</v>
      </c>
      <c r="E5176">
        <v>19</v>
      </c>
      <c r="F5176" t="s">
        <v>103</v>
      </c>
      <c r="G5176" t="s">
        <v>104</v>
      </c>
      <c r="H5176" s="5">
        <v>420</v>
      </c>
      <c r="I5176" s="5">
        <v>7882.41</v>
      </c>
      <c r="J5176" t="s">
        <v>140</v>
      </c>
      <c r="K5176" t="s">
        <v>107</v>
      </c>
      <c r="L5176">
        <v>0</v>
      </c>
      <c r="M5176">
        <v>0</v>
      </c>
      <c r="N5176">
        <v>5</v>
      </c>
      <c r="O5176" s="6">
        <v>0</v>
      </c>
      <c r="P5176" t="s">
        <v>106</v>
      </c>
      <c r="Q5176" t="s">
        <v>106</v>
      </c>
      <c r="R5176">
        <f>IF(F5176="Monthly",2,0)
+IF(E5176&lt;=6,2,0)
+IF(N5176&lt;=2,2,0)
+IF(L5176&gt;=4,2,0)
+IF(M5176&gt;=2,1,0)
+IF(H5176&gt;=_xlfn.PERCENTILE.INC($H$2:$H$10001,0.75),1,0)</f>
        <v>2</v>
      </c>
      <c r="S5176" t="str">
        <f>IF(R5176&gt;=7,"High",IF(R5176&gt;=4,"Medium","Low"))</f>
        <v>Low</v>
      </c>
    </row>
    <row r="5177" spans="1:19">
      <c r="A5177" t="s">
        <v>5302</v>
      </c>
      <c r="B5177">
        <v>42</v>
      </c>
      <c r="C5177" t="s">
        <v>101</v>
      </c>
      <c r="D5177" t="s">
        <v>119</v>
      </c>
      <c r="E5177">
        <v>34</v>
      </c>
      <c r="F5177" t="s">
        <v>103</v>
      </c>
      <c r="G5177" t="s">
        <v>104</v>
      </c>
      <c r="H5177" s="5">
        <v>520</v>
      </c>
      <c r="I5177" s="5">
        <v>17248.71</v>
      </c>
      <c r="J5177" t="s">
        <v>117</v>
      </c>
      <c r="K5177" t="s">
        <v>107</v>
      </c>
      <c r="L5177">
        <v>2</v>
      </c>
      <c r="M5177">
        <v>2</v>
      </c>
      <c r="N5177">
        <v>4</v>
      </c>
      <c r="O5177" s="6">
        <v>0</v>
      </c>
      <c r="P5177" t="s">
        <v>107</v>
      </c>
      <c r="Q5177" t="s">
        <v>107</v>
      </c>
      <c r="R5177">
        <f>IF(F5177="Monthly",2,0)
+IF(E5177&lt;=6,2,0)
+IF(N5177&lt;=2,2,0)
+IF(L5177&gt;=4,2,0)
+IF(M5177&gt;=2,1,0)
+IF(H5177&gt;=_xlfn.PERCENTILE.INC($H$2:$H$10001,0.75),1,0)</f>
        <v>3</v>
      </c>
      <c r="S5177" t="str">
        <f>IF(R5177&gt;=7,"High",IF(R5177&gt;=4,"Medium","Low"))</f>
        <v>Low</v>
      </c>
    </row>
    <row r="5178" spans="1:19">
      <c r="A5178" t="s">
        <v>5303</v>
      </c>
      <c r="B5178">
        <v>46</v>
      </c>
      <c r="C5178" t="s">
        <v>112</v>
      </c>
      <c r="D5178" t="s">
        <v>137</v>
      </c>
      <c r="E5178">
        <v>34</v>
      </c>
      <c r="F5178" t="s">
        <v>109</v>
      </c>
      <c r="G5178" t="s">
        <v>129</v>
      </c>
      <c r="H5178" s="5">
        <v>965</v>
      </c>
      <c r="I5178" s="5">
        <v>30025.21</v>
      </c>
      <c r="J5178" t="s">
        <v>115</v>
      </c>
      <c r="K5178" t="s">
        <v>106</v>
      </c>
      <c r="L5178">
        <v>1</v>
      </c>
      <c r="M5178">
        <v>0</v>
      </c>
      <c r="N5178">
        <v>5</v>
      </c>
      <c r="O5178" s="6">
        <v>10</v>
      </c>
      <c r="P5178" t="s">
        <v>106</v>
      </c>
      <c r="Q5178" t="s">
        <v>107</v>
      </c>
      <c r="R5178">
        <f>IF(F5178="Monthly",2,0)
+IF(E5178&lt;=6,2,0)
+IF(N5178&lt;=2,2,0)
+IF(L5178&gt;=4,2,0)
+IF(M5178&gt;=2,1,0)
+IF(H5178&gt;=_xlfn.PERCENTILE.INC($H$2:$H$10001,0.75),1,0)</f>
        <v>1</v>
      </c>
      <c r="S5178" t="str">
        <f>IF(R5178&gt;=7,"High",IF(R5178&gt;=4,"Medium","Low"))</f>
        <v>Low</v>
      </c>
    </row>
    <row r="5179" spans="1:19">
      <c r="A5179" t="s">
        <v>5304</v>
      </c>
      <c r="B5179">
        <v>19</v>
      </c>
      <c r="C5179" t="s">
        <v>112</v>
      </c>
      <c r="D5179" t="s">
        <v>131</v>
      </c>
      <c r="E5179">
        <v>31</v>
      </c>
      <c r="F5179" t="s">
        <v>121</v>
      </c>
      <c r="G5179" t="s">
        <v>129</v>
      </c>
      <c r="H5179" s="5">
        <v>986</v>
      </c>
      <c r="I5179" s="5">
        <v>25665.33</v>
      </c>
      <c r="J5179" t="s">
        <v>140</v>
      </c>
      <c r="K5179" t="s">
        <v>106</v>
      </c>
      <c r="L5179">
        <v>0</v>
      </c>
      <c r="M5179">
        <v>0</v>
      </c>
      <c r="N5179">
        <v>5</v>
      </c>
      <c r="O5179" s="6">
        <v>15</v>
      </c>
      <c r="P5179" t="s">
        <v>107</v>
      </c>
      <c r="Q5179" t="s">
        <v>107</v>
      </c>
      <c r="R5179">
        <f>IF(F5179="Monthly",2,0)
+IF(E5179&lt;=6,2,0)
+IF(N5179&lt;=2,2,0)
+IF(L5179&gt;=4,2,0)
+IF(M5179&gt;=2,1,0)
+IF(H5179&gt;=_xlfn.PERCENTILE.INC($H$2:$H$10001,0.75),1,0)</f>
        <v>1</v>
      </c>
      <c r="S5179" t="str">
        <f>IF(R5179&gt;=7,"High",IF(R5179&gt;=4,"Medium","Low"))</f>
        <v>Low</v>
      </c>
    </row>
    <row r="5180" spans="1:19">
      <c r="A5180" t="s">
        <v>5305</v>
      </c>
      <c r="B5180">
        <v>33</v>
      </c>
      <c r="C5180" t="s">
        <v>112</v>
      </c>
      <c r="D5180" t="s">
        <v>137</v>
      </c>
      <c r="E5180">
        <v>32</v>
      </c>
      <c r="F5180" t="s">
        <v>103</v>
      </c>
      <c r="G5180" t="s">
        <v>104</v>
      </c>
      <c r="H5180" s="5">
        <v>410</v>
      </c>
      <c r="I5180" s="5">
        <v>13234.27</v>
      </c>
      <c r="J5180" t="s">
        <v>105</v>
      </c>
      <c r="K5180" t="s">
        <v>107</v>
      </c>
      <c r="L5180">
        <v>0</v>
      </c>
      <c r="M5180">
        <v>0</v>
      </c>
      <c r="N5180">
        <v>5</v>
      </c>
      <c r="O5180" s="6">
        <v>0</v>
      </c>
      <c r="P5180" t="s">
        <v>106</v>
      </c>
      <c r="Q5180" t="s">
        <v>107</v>
      </c>
      <c r="R5180">
        <f>IF(F5180="Monthly",2,0)
+IF(E5180&lt;=6,2,0)
+IF(N5180&lt;=2,2,0)
+IF(L5180&gt;=4,2,0)
+IF(M5180&gt;=2,1,0)
+IF(H5180&gt;=_xlfn.PERCENTILE.INC($H$2:$H$10001,0.75),1,0)</f>
        <v>2</v>
      </c>
      <c r="S5180" t="str">
        <f>IF(R5180&gt;=7,"High",IF(R5180&gt;=4,"Medium","Low"))</f>
        <v>Low</v>
      </c>
    </row>
    <row r="5181" spans="1:19">
      <c r="A5181" t="s">
        <v>5306</v>
      </c>
      <c r="B5181">
        <v>38</v>
      </c>
      <c r="C5181" t="s">
        <v>112</v>
      </c>
      <c r="D5181" t="s">
        <v>102</v>
      </c>
      <c r="E5181">
        <v>31</v>
      </c>
      <c r="F5181" t="s">
        <v>109</v>
      </c>
      <c r="G5181" t="s">
        <v>104</v>
      </c>
      <c r="H5181" s="5">
        <v>450</v>
      </c>
      <c r="I5181" s="5">
        <v>14170.49</v>
      </c>
      <c r="J5181" t="s">
        <v>117</v>
      </c>
      <c r="K5181" t="s">
        <v>106</v>
      </c>
      <c r="L5181">
        <v>0</v>
      </c>
      <c r="M5181">
        <v>0</v>
      </c>
      <c r="N5181">
        <v>5</v>
      </c>
      <c r="O5181" s="6">
        <v>0</v>
      </c>
      <c r="P5181" t="s">
        <v>107</v>
      </c>
      <c r="Q5181" t="s">
        <v>107</v>
      </c>
      <c r="R5181">
        <f>IF(F5181="Monthly",2,0)
+IF(E5181&lt;=6,2,0)
+IF(N5181&lt;=2,2,0)
+IF(L5181&gt;=4,2,0)
+IF(M5181&gt;=2,1,0)
+IF(H5181&gt;=_xlfn.PERCENTILE.INC($H$2:$H$10001,0.75),1,0)</f>
        <v>0</v>
      </c>
      <c r="S5181" t="str">
        <f>IF(R5181&gt;=7,"High",IF(R5181&gt;=4,"Medium","Low"))</f>
        <v>Low</v>
      </c>
    </row>
    <row r="5182" spans="1:19">
      <c r="A5182" t="s">
        <v>5307</v>
      </c>
      <c r="B5182">
        <v>33</v>
      </c>
      <c r="C5182" t="s">
        <v>112</v>
      </c>
      <c r="D5182" t="s">
        <v>133</v>
      </c>
      <c r="E5182">
        <v>40</v>
      </c>
      <c r="F5182" t="s">
        <v>121</v>
      </c>
      <c r="G5182" t="s">
        <v>110</v>
      </c>
      <c r="H5182" s="5">
        <v>701</v>
      </c>
      <c r="I5182" s="5">
        <f>RawCustomerTable[[#This Row],[Monthly_Charges]]*RawCustomerTable[[#This Row],[Tenure_Months]]*(1-RawCustomerTable[[#This Row],[Discount_Percent]]/100)</f>
        <v>25236</v>
      </c>
      <c r="J5182" t="s">
        <v>134</v>
      </c>
      <c r="K5182" t="s">
        <v>106</v>
      </c>
      <c r="L5182">
        <v>1</v>
      </c>
      <c r="M5182">
        <v>0</v>
      </c>
      <c r="N5182">
        <v>5</v>
      </c>
      <c r="O5182" s="6">
        <v>10</v>
      </c>
      <c r="P5182" t="s">
        <v>107</v>
      </c>
      <c r="Q5182" t="s">
        <v>107</v>
      </c>
      <c r="R5182">
        <f>IF(F5182="Monthly",2,0)
+IF(E5182&lt;=6,2,0)
+IF(N5182&lt;=2,2,0)
+IF(L5182&gt;=4,2,0)
+IF(M5182&gt;=2,1,0)
+IF(H5182&gt;=_xlfn.PERCENTILE.INC($H$2:$H$10001,0.75),1,0)</f>
        <v>0</v>
      </c>
      <c r="S5182" t="str">
        <f>IF(R5182&gt;=7,"High",IF(R5182&gt;=4,"Medium","Low"))</f>
        <v>Low</v>
      </c>
    </row>
    <row r="5183" spans="1:19">
      <c r="A5183" t="s">
        <v>5308</v>
      </c>
      <c r="B5183">
        <v>37</v>
      </c>
      <c r="C5183" t="s">
        <v>101</v>
      </c>
      <c r="D5183" t="s">
        <v>137</v>
      </c>
      <c r="E5183">
        <v>17</v>
      </c>
      <c r="F5183" t="s">
        <v>103</v>
      </c>
      <c r="G5183" t="s">
        <v>110</v>
      </c>
      <c r="H5183" s="5">
        <v>714</v>
      </c>
      <c r="I5183" s="5">
        <v>12243.27</v>
      </c>
      <c r="J5183" t="s">
        <v>134</v>
      </c>
      <c r="K5183" t="s">
        <v>106</v>
      </c>
      <c r="L5183">
        <v>0</v>
      </c>
      <c r="M5183">
        <v>0</v>
      </c>
      <c r="N5183">
        <v>5</v>
      </c>
      <c r="O5183" s="6">
        <v>0</v>
      </c>
      <c r="P5183" t="s">
        <v>106</v>
      </c>
      <c r="Q5183" t="s">
        <v>107</v>
      </c>
      <c r="R5183">
        <f>IF(F5183="Monthly",2,0)
+IF(E5183&lt;=6,2,0)
+IF(N5183&lt;=2,2,0)
+IF(L5183&gt;=4,2,0)
+IF(M5183&gt;=2,1,0)
+IF(H5183&gt;=_xlfn.PERCENTILE.INC($H$2:$H$10001,0.75),1,0)</f>
        <v>2</v>
      </c>
      <c r="S5183" t="str">
        <f>IF(R5183&gt;=7,"High",IF(R5183&gt;=4,"Medium","Low"))</f>
        <v>Low</v>
      </c>
    </row>
    <row r="5184" spans="1:19">
      <c r="A5184" t="s">
        <v>5309</v>
      </c>
      <c r="B5184">
        <v>41</v>
      </c>
      <c r="C5184" t="s">
        <v>101</v>
      </c>
      <c r="D5184" t="s">
        <v>113</v>
      </c>
      <c r="E5184">
        <v>33</v>
      </c>
      <c r="F5184" t="s">
        <v>121</v>
      </c>
      <c r="G5184" t="s">
        <v>104</v>
      </c>
      <c r="H5184" s="5">
        <v>499</v>
      </c>
      <c r="I5184" s="5">
        <v>16301.67</v>
      </c>
      <c r="J5184" t="s">
        <v>117</v>
      </c>
      <c r="K5184" t="s">
        <v>106</v>
      </c>
      <c r="L5184">
        <v>1</v>
      </c>
      <c r="M5184">
        <v>0</v>
      </c>
      <c r="N5184">
        <v>5</v>
      </c>
      <c r="O5184" s="6">
        <v>0</v>
      </c>
      <c r="P5184" t="s">
        <v>107</v>
      </c>
      <c r="Q5184" t="s">
        <v>107</v>
      </c>
      <c r="R5184">
        <f>IF(F5184="Monthly",2,0)
+IF(E5184&lt;=6,2,0)
+IF(N5184&lt;=2,2,0)
+IF(L5184&gt;=4,2,0)
+IF(M5184&gt;=2,1,0)
+IF(H5184&gt;=_xlfn.PERCENTILE.INC($H$2:$H$10001,0.75),1,0)</f>
        <v>0</v>
      </c>
      <c r="S5184" t="str">
        <f>IF(R5184&gt;=7,"High",IF(R5184&gt;=4,"Medium","Low"))</f>
        <v>Low</v>
      </c>
    </row>
    <row r="5185" spans="1:19">
      <c r="A5185" t="s">
        <v>5310</v>
      </c>
      <c r="B5185">
        <v>46</v>
      </c>
      <c r="C5185" t="s">
        <v>101</v>
      </c>
      <c r="D5185" t="s">
        <v>119</v>
      </c>
      <c r="E5185">
        <v>16</v>
      </c>
      <c r="F5185" t="s">
        <v>109</v>
      </c>
      <c r="G5185" t="s">
        <v>104</v>
      </c>
      <c r="H5185" s="5">
        <v>490</v>
      </c>
      <c r="I5185" s="5">
        <v>7755</v>
      </c>
      <c r="J5185" t="s">
        <v>115</v>
      </c>
      <c r="K5185" t="s">
        <v>106</v>
      </c>
      <c r="L5185">
        <v>6</v>
      </c>
      <c r="M5185">
        <v>1</v>
      </c>
      <c r="N5185">
        <v>4</v>
      </c>
      <c r="O5185" s="6">
        <v>0</v>
      </c>
      <c r="P5185" t="s">
        <v>107</v>
      </c>
      <c r="Q5185" t="s">
        <v>107</v>
      </c>
      <c r="R5185">
        <f>IF(F5185="Monthly",2,0)
+IF(E5185&lt;=6,2,0)
+IF(N5185&lt;=2,2,0)
+IF(L5185&gt;=4,2,0)
+IF(M5185&gt;=2,1,0)
+IF(H5185&gt;=_xlfn.PERCENTILE.INC($H$2:$H$10001,0.75),1,0)</f>
        <v>2</v>
      </c>
      <c r="S5185" t="str">
        <f>IF(R5185&gt;=7,"High",IF(R5185&gt;=4,"Medium","Low"))</f>
        <v>Low</v>
      </c>
    </row>
    <row r="5186" spans="1:19">
      <c r="A5186" t="s">
        <v>5311</v>
      </c>
      <c r="B5186">
        <v>27</v>
      </c>
      <c r="C5186" t="s">
        <v>112</v>
      </c>
      <c r="D5186" t="s">
        <v>131</v>
      </c>
      <c r="E5186">
        <v>31</v>
      </c>
      <c r="F5186" t="s">
        <v>103</v>
      </c>
      <c r="G5186" t="s">
        <v>110</v>
      </c>
      <c r="H5186" s="5">
        <v>694</v>
      </c>
      <c r="I5186" s="5">
        <v>21582.69</v>
      </c>
      <c r="J5186" t="s">
        <v>117</v>
      </c>
      <c r="K5186" t="s">
        <v>107</v>
      </c>
      <c r="L5186">
        <v>5</v>
      </c>
      <c r="M5186">
        <v>2</v>
      </c>
      <c r="N5186">
        <v>3</v>
      </c>
      <c r="O5186" s="6">
        <v>0</v>
      </c>
      <c r="P5186" t="s">
        <v>107</v>
      </c>
      <c r="Q5186" t="s">
        <v>106</v>
      </c>
      <c r="R5186">
        <f>IF(F5186="Monthly",2,0)
+IF(E5186&lt;=6,2,0)
+IF(N5186&lt;=2,2,0)
+IF(L5186&gt;=4,2,0)
+IF(M5186&gt;=2,1,0)
+IF(H5186&gt;=_xlfn.PERCENTILE.INC($H$2:$H$10001,0.75),1,0)</f>
        <v>5</v>
      </c>
      <c r="S5186" t="str">
        <f>IF(R5186&gt;=7,"High",IF(R5186&gt;=4,"Medium","Low"))</f>
        <v>Medium</v>
      </c>
    </row>
    <row r="5187" spans="1:19">
      <c r="A5187" t="s">
        <v>5312</v>
      </c>
      <c r="B5187">
        <v>54</v>
      </c>
      <c r="C5187" t="s">
        <v>101</v>
      </c>
      <c r="D5187" t="s">
        <v>137</v>
      </c>
      <c r="E5187">
        <v>27</v>
      </c>
      <c r="F5187" t="s">
        <v>109</v>
      </c>
      <c r="G5187" t="s">
        <v>129</v>
      </c>
      <c r="H5187" s="5">
        <v>1076</v>
      </c>
      <c r="I5187" s="5">
        <v>26386.59</v>
      </c>
      <c r="J5187" t="s">
        <v>134</v>
      </c>
      <c r="K5187" t="s">
        <v>106</v>
      </c>
      <c r="L5187">
        <v>3</v>
      </c>
      <c r="M5187">
        <v>0</v>
      </c>
      <c r="N5187">
        <v>5</v>
      </c>
      <c r="O5187" s="6">
        <v>10</v>
      </c>
      <c r="P5187" t="s">
        <v>107</v>
      </c>
      <c r="Q5187" t="s">
        <v>107</v>
      </c>
      <c r="R5187">
        <f>IF(F5187="Monthly",2,0)
+IF(E5187&lt;=6,2,0)
+IF(N5187&lt;=2,2,0)
+IF(L5187&gt;=4,2,0)
+IF(M5187&gt;=2,1,0)
+IF(H5187&gt;=_xlfn.PERCENTILE.INC($H$2:$H$10001,0.75),1,0)</f>
        <v>1</v>
      </c>
      <c r="S5187" t="str">
        <f>IF(R5187&gt;=7,"High",IF(R5187&gt;=4,"Medium","Low"))</f>
        <v>Low</v>
      </c>
    </row>
    <row r="5188" spans="1:19">
      <c r="A5188" t="s">
        <v>5313</v>
      </c>
      <c r="B5188">
        <v>28</v>
      </c>
      <c r="C5188" t="s">
        <v>112</v>
      </c>
      <c r="D5188" t="s">
        <v>119</v>
      </c>
      <c r="E5188">
        <v>44</v>
      </c>
      <c r="F5188" t="s">
        <v>121</v>
      </c>
      <c r="G5188" t="s">
        <v>110</v>
      </c>
      <c r="H5188" s="5">
        <v>652</v>
      </c>
      <c r="I5188" s="5">
        <v>25009.34</v>
      </c>
      <c r="J5188" t="s">
        <v>134</v>
      </c>
      <c r="K5188" t="s">
        <v>106</v>
      </c>
      <c r="L5188">
        <v>1</v>
      </c>
      <c r="M5188">
        <v>0</v>
      </c>
      <c r="N5188">
        <v>5</v>
      </c>
      <c r="O5188" s="6">
        <v>15</v>
      </c>
      <c r="P5188" t="s">
        <v>107</v>
      </c>
      <c r="Q5188" t="s">
        <v>107</v>
      </c>
      <c r="R5188">
        <f>IF(F5188="Monthly",2,0)
+IF(E5188&lt;=6,2,0)
+IF(N5188&lt;=2,2,0)
+IF(L5188&gt;=4,2,0)
+IF(M5188&gt;=2,1,0)
+IF(H5188&gt;=_xlfn.PERCENTILE.INC($H$2:$H$10001,0.75),1,0)</f>
        <v>0</v>
      </c>
      <c r="S5188" t="str">
        <f>IF(R5188&gt;=7,"High",IF(R5188&gt;=4,"Medium","Low"))</f>
        <v>Low</v>
      </c>
    </row>
    <row r="5189" spans="1:19">
      <c r="A5189" t="s">
        <v>5314</v>
      </c>
      <c r="B5189">
        <v>41</v>
      </c>
      <c r="C5189" t="s">
        <v>112</v>
      </c>
      <c r="D5189" t="s">
        <v>133</v>
      </c>
      <c r="E5189">
        <v>32</v>
      </c>
      <c r="F5189" t="s">
        <v>109</v>
      </c>
      <c r="G5189" t="s">
        <v>110</v>
      </c>
      <c r="H5189" s="5">
        <v>763</v>
      </c>
      <c r="I5189" s="5">
        <v>24783.66</v>
      </c>
      <c r="J5189" t="s">
        <v>105</v>
      </c>
      <c r="K5189" t="s">
        <v>106</v>
      </c>
      <c r="L5189">
        <v>0</v>
      </c>
      <c r="M5189">
        <v>0</v>
      </c>
      <c r="N5189">
        <v>5</v>
      </c>
      <c r="O5189" s="6">
        <v>0</v>
      </c>
      <c r="P5189" t="s">
        <v>106</v>
      </c>
      <c r="Q5189" t="s">
        <v>107</v>
      </c>
      <c r="R5189">
        <f>IF(F5189="Monthly",2,0)
+IF(E5189&lt;=6,2,0)
+IF(N5189&lt;=2,2,0)
+IF(L5189&gt;=4,2,0)
+IF(M5189&gt;=2,1,0)
+IF(H5189&gt;=_xlfn.PERCENTILE.INC($H$2:$H$10001,0.75),1,0)</f>
        <v>0</v>
      </c>
      <c r="S5189" t="str">
        <f>IF(R5189&gt;=7,"High",IF(R5189&gt;=4,"Medium","Low"))</f>
        <v>Low</v>
      </c>
    </row>
    <row r="5190" spans="1:19">
      <c r="A5190" t="s">
        <v>5315</v>
      </c>
      <c r="B5190">
        <v>23</v>
      </c>
      <c r="C5190" t="s">
        <v>112</v>
      </c>
      <c r="D5190" t="s">
        <v>131</v>
      </c>
      <c r="E5190">
        <v>37</v>
      </c>
      <c r="F5190" t="s">
        <v>121</v>
      </c>
      <c r="G5190" t="s">
        <v>110</v>
      </c>
      <c r="H5190" s="5">
        <v>669</v>
      </c>
      <c r="I5190" s="5">
        <v>25412.79</v>
      </c>
      <c r="J5190" t="s">
        <v>134</v>
      </c>
      <c r="K5190" t="s">
        <v>106</v>
      </c>
      <c r="L5190">
        <v>1</v>
      </c>
      <c r="M5190">
        <v>0</v>
      </c>
      <c r="N5190">
        <v>5</v>
      </c>
      <c r="O5190" s="6">
        <v>0</v>
      </c>
      <c r="P5190" t="s">
        <v>107</v>
      </c>
      <c r="Q5190" t="s">
        <v>107</v>
      </c>
      <c r="R5190">
        <f>IF(F5190="Monthly",2,0)
+IF(E5190&lt;=6,2,0)
+IF(N5190&lt;=2,2,0)
+IF(L5190&gt;=4,2,0)
+IF(M5190&gt;=2,1,0)
+IF(H5190&gt;=_xlfn.PERCENTILE.INC($H$2:$H$10001,0.75),1,0)</f>
        <v>0</v>
      </c>
      <c r="S5190" t="str">
        <f>IF(R5190&gt;=7,"High",IF(R5190&gt;=4,"Medium","Low"))</f>
        <v>Low</v>
      </c>
    </row>
    <row r="5191" spans="1:19">
      <c r="A5191" t="s">
        <v>5316</v>
      </c>
      <c r="B5191">
        <v>39</v>
      </c>
      <c r="C5191" t="s">
        <v>112</v>
      </c>
      <c r="D5191" t="s">
        <v>128</v>
      </c>
      <c r="E5191">
        <v>56</v>
      </c>
      <c r="F5191" t="s">
        <v>121</v>
      </c>
      <c r="G5191" t="s">
        <v>104</v>
      </c>
      <c r="H5191" s="5">
        <v>446</v>
      </c>
      <c r="I5191" s="5">
        <v>20879.990000000002</v>
      </c>
      <c r="J5191" t="s">
        <v>105</v>
      </c>
      <c r="K5191" t="s">
        <v>106</v>
      </c>
      <c r="L5191">
        <v>2</v>
      </c>
      <c r="M5191">
        <v>1</v>
      </c>
      <c r="N5191">
        <v>4</v>
      </c>
      <c r="O5191" s="6">
        <v>15</v>
      </c>
      <c r="P5191" t="s">
        <v>107</v>
      </c>
      <c r="Q5191" t="s">
        <v>107</v>
      </c>
      <c r="R5191">
        <f>IF(F5191="Monthly",2,0)
+IF(E5191&lt;=6,2,0)
+IF(N5191&lt;=2,2,0)
+IF(L5191&gt;=4,2,0)
+IF(M5191&gt;=2,1,0)
+IF(H5191&gt;=_xlfn.PERCENTILE.INC($H$2:$H$10001,0.75),1,0)</f>
        <v>0</v>
      </c>
      <c r="S5191" t="str">
        <f>IF(R5191&gt;=7,"High",IF(R5191&gt;=4,"Medium","Low"))</f>
        <v>Low</v>
      </c>
    </row>
    <row r="5192" spans="1:19">
      <c r="A5192" t="s">
        <v>5317</v>
      </c>
      <c r="B5192">
        <v>18</v>
      </c>
      <c r="C5192" t="s">
        <v>112</v>
      </c>
      <c r="D5192" t="s">
        <v>137</v>
      </c>
      <c r="E5192">
        <v>25</v>
      </c>
      <c r="F5192" t="s">
        <v>109</v>
      </c>
      <c r="G5192" t="s">
        <v>129</v>
      </c>
      <c r="H5192" s="5">
        <v>948</v>
      </c>
      <c r="I5192" s="5">
        <v>23842.97</v>
      </c>
      <c r="J5192" t="s">
        <v>140</v>
      </c>
      <c r="K5192" t="s">
        <v>106</v>
      </c>
      <c r="L5192">
        <v>1</v>
      </c>
      <c r="M5192">
        <v>0</v>
      </c>
      <c r="N5192">
        <v>5</v>
      </c>
      <c r="O5192" s="6">
        <v>0</v>
      </c>
      <c r="P5192" t="s">
        <v>107</v>
      </c>
      <c r="Q5192" t="s">
        <v>107</v>
      </c>
      <c r="R5192">
        <f>IF(F5192="Monthly",2,0)
+IF(E5192&lt;=6,2,0)
+IF(N5192&lt;=2,2,0)
+IF(L5192&gt;=4,2,0)
+IF(M5192&gt;=2,1,0)
+IF(H5192&gt;=_xlfn.PERCENTILE.INC($H$2:$H$10001,0.75),1,0)</f>
        <v>1</v>
      </c>
      <c r="S5192" t="str">
        <f>IF(R5192&gt;=7,"High",IF(R5192&gt;=4,"Medium","Low"))</f>
        <v>Low</v>
      </c>
    </row>
    <row r="5193" spans="1:19">
      <c r="A5193" t="s">
        <v>5318</v>
      </c>
      <c r="B5193">
        <v>32</v>
      </c>
      <c r="C5193" t="s">
        <v>101</v>
      </c>
      <c r="D5193" t="s">
        <v>123</v>
      </c>
      <c r="E5193">
        <v>29</v>
      </c>
      <c r="F5193" t="s">
        <v>103</v>
      </c>
      <c r="G5193" t="s">
        <v>104</v>
      </c>
      <c r="H5193" s="5">
        <v>500</v>
      </c>
      <c r="I5193" s="5">
        <v>14534.54</v>
      </c>
      <c r="J5193" t="s">
        <v>140</v>
      </c>
      <c r="K5193" t="s">
        <v>106</v>
      </c>
      <c r="L5193">
        <v>2</v>
      </c>
      <c r="M5193">
        <v>1</v>
      </c>
      <c r="N5193">
        <v>4</v>
      </c>
      <c r="O5193" s="6">
        <v>0</v>
      </c>
      <c r="P5193" t="s">
        <v>107</v>
      </c>
      <c r="Q5193" t="s">
        <v>106</v>
      </c>
      <c r="R5193">
        <f>IF(F5193="Monthly",2,0)
+IF(E5193&lt;=6,2,0)
+IF(N5193&lt;=2,2,0)
+IF(L5193&gt;=4,2,0)
+IF(M5193&gt;=2,1,0)
+IF(H5193&gt;=_xlfn.PERCENTILE.INC($H$2:$H$10001,0.75),1,0)</f>
        <v>2</v>
      </c>
      <c r="S5193" t="str">
        <f>IF(R5193&gt;=7,"High",IF(R5193&gt;=4,"Medium","Low"))</f>
        <v>Low</v>
      </c>
    </row>
    <row r="5194" spans="1:19">
      <c r="A5194" t="s">
        <v>5319</v>
      </c>
      <c r="B5194">
        <v>37</v>
      </c>
      <c r="C5194" t="s">
        <v>101</v>
      </c>
      <c r="D5194" t="s">
        <v>131</v>
      </c>
      <c r="E5194">
        <v>58</v>
      </c>
      <c r="F5194" t="s">
        <v>121</v>
      </c>
      <c r="G5194" t="s">
        <v>110</v>
      </c>
      <c r="H5194" s="5">
        <v>708</v>
      </c>
      <c r="I5194" s="5">
        <v>41898.83</v>
      </c>
      <c r="J5194" t="s">
        <v>140</v>
      </c>
      <c r="K5194" t="s">
        <v>106</v>
      </c>
      <c r="L5194">
        <v>2</v>
      </c>
      <c r="M5194">
        <v>2</v>
      </c>
      <c r="N5194">
        <v>3</v>
      </c>
      <c r="O5194" s="6">
        <v>0</v>
      </c>
      <c r="P5194" t="s">
        <v>107</v>
      </c>
      <c r="Q5194" t="s">
        <v>107</v>
      </c>
      <c r="R5194">
        <f>IF(F5194="Monthly",2,0)
+IF(E5194&lt;=6,2,0)
+IF(N5194&lt;=2,2,0)
+IF(L5194&gt;=4,2,0)
+IF(M5194&gt;=2,1,0)
+IF(H5194&gt;=_xlfn.PERCENTILE.INC($H$2:$H$10001,0.75),1,0)</f>
        <v>1</v>
      </c>
      <c r="S5194" t="str">
        <f>IF(R5194&gt;=7,"High",IF(R5194&gt;=4,"Medium","Low"))</f>
        <v>Low</v>
      </c>
    </row>
    <row r="5195" spans="1:19">
      <c r="A5195" t="s">
        <v>5320</v>
      </c>
      <c r="B5195">
        <v>36</v>
      </c>
      <c r="C5195" t="s">
        <v>101</v>
      </c>
      <c r="D5195" t="s">
        <v>131</v>
      </c>
      <c r="E5195">
        <v>72</v>
      </c>
      <c r="F5195" t="s">
        <v>121</v>
      </c>
      <c r="G5195" t="s">
        <v>129</v>
      </c>
      <c r="H5195" s="5">
        <v>1005</v>
      </c>
      <c r="I5195" s="5">
        <v>70666.509999999995</v>
      </c>
      <c r="J5195" t="s">
        <v>134</v>
      </c>
      <c r="K5195" t="s">
        <v>106</v>
      </c>
      <c r="L5195">
        <v>0</v>
      </c>
      <c r="M5195">
        <v>0</v>
      </c>
      <c r="N5195">
        <v>5</v>
      </c>
      <c r="O5195" s="6">
        <v>0</v>
      </c>
      <c r="P5195" t="s">
        <v>107</v>
      </c>
      <c r="Q5195" t="s">
        <v>107</v>
      </c>
      <c r="R5195">
        <f>IF(F5195="Monthly",2,0)
+IF(E5195&lt;=6,2,0)
+IF(N5195&lt;=2,2,0)
+IF(L5195&gt;=4,2,0)
+IF(M5195&gt;=2,1,0)
+IF(H5195&gt;=_xlfn.PERCENTILE.INC($H$2:$H$10001,0.75),1,0)</f>
        <v>1</v>
      </c>
      <c r="S5195" t="str">
        <f>IF(R5195&gt;=7,"High",IF(R5195&gt;=4,"Medium","Low"))</f>
        <v>Low</v>
      </c>
    </row>
    <row r="5196" spans="1:19">
      <c r="A5196" t="s">
        <v>5321</v>
      </c>
      <c r="B5196">
        <v>28</v>
      </c>
      <c r="C5196" t="s">
        <v>101</v>
      </c>
      <c r="D5196" t="s">
        <v>133</v>
      </c>
      <c r="E5196">
        <v>5</v>
      </c>
      <c r="F5196" t="s">
        <v>103</v>
      </c>
      <c r="G5196" t="s">
        <v>129</v>
      </c>
      <c r="H5196" s="5">
        <v>990</v>
      </c>
      <c r="I5196" s="5">
        <v>4283.6899999999996</v>
      </c>
      <c r="J5196" t="s">
        <v>134</v>
      </c>
      <c r="K5196" t="s">
        <v>106</v>
      </c>
      <c r="L5196">
        <v>1</v>
      </c>
      <c r="M5196">
        <v>0</v>
      </c>
      <c r="N5196">
        <v>5</v>
      </c>
      <c r="O5196" s="6">
        <v>15</v>
      </c>
      <c r="P5196" t="s">
        <v>107</v>
      </c>
      <c r="Q5196" t="s">
        <v>106</v>
      </c>
      <c r="R5196">
        <f>IF(F5196="Monthly",2,0)
+IF(E5196&lt;=6,2,0)
+IF(N5196&lt;=2,2,0)
+IF(L5196&gt;=4,2,0)
+IF(M5196&gt;=2,1,0)
+IF(H5196&gt;=_xlfn.PERCENTILE.INC($H$2:$H$10001,0.75),1,0)</f>
        <v>5</v>
      </c>
      <c r="S5196" t="str">
        <f>IF(R5196&gt;=7,"High",IF(R5196&gt;=4,"Medium","Low"))</f>
        <v>Medium</v>
      </c>
    </row>
    <row r="5197" spans="1:19">
      <c r="A5197" t="s">
        <v>5322</v>
      </c>
      <c r="B5197">
        <v>42</v>
      </c>
      <c r="C5197" t="s">
        <v>112</v>
      </c>
      <c r="D5197" t="s">
        <v>126</v>
      </c>
      <c r="E5197">
        <v>45</v>
      </c>
      <c r="F5197" t="s">
        <v>121</v>
      </c>
      <c r="G5197" t="s">
        <v>104</v>
      </c>
      <c r="H5197" s="5">
        <v>474</v>
      </c>
      <c r="I5197" s="5">
        <v>18645.580000000002</v>
      </c>
      <c r="J5197" t="s">
        <v>134</v>
      </c>
      <c r="K5197" t="s">
        <v>106</v>
      </c>
      <c r="L5197">
        <v>0</v>
      </c>
      <c r="M5197">
        <v>0</v>
      </c>
      <c r="N5197">
        <v>5</v>
      </c>
      <c r="O5197" s="6">
        <v>15</v>
      </c>
      <c r="P5197" t="s">
        <v>107</v>
      </c>
      <c r="Q5197" t="s">
        <v>107</v>
      </c>
      <c r="R5197">
        <f>IF(F5197="Monthly",2,0)
+IF(E5197&lt;=6,2,0)
+IF(N5197&lt;=2,2,0)
+IF(L5197&gt;=4,2,0)
+IF(M5197&gt;=2,1,0)
+IF(H5197&gt;=_xlfn.PERCENTILE.INC($H$2:$H$10001,0.75),1,0)</f>
        <v>0</v>
      </c>
      <c r="S5197" t="str">
        <f>IF(R5197&gt;=7,"High",IF(R5197&gt;=4,"Medium","Low"))</f>
        <v>Low</v>
      </c>
    </row>
    <row r="5198" spans="1:19">
      <c r="A5198" t="s">
        <v>5323</v>
      </c>
      <c r="B5198">
        <v>32</v>
      </c>
      <c r="C5198" t="s">
        <v>101</v>
      </c>
      <c r="D5198" t="s">
        <v>113</v>
      </c>
      <c r="E5198">
        <v>39</v>
      </c>
      <c r="F5198" t="s">
        <v>103</v>
      </c>
      <c r="G5198" t="s">
        <v>104</v>
      </c>
      <c r="H5198" s="5">
        <v>544</v>
      </c>
      <c r="I5198" s="5">
        <v>21147.040000000001</v>
      </c>
      <c r="J5198" t="s">
        <v>134</v>
      </c>
      <c r="K5198" t="s">
        <v>107</v>
      </c>
      <c r="L5198">
        <v>2</v>
      </c>
      <c r="M5198">
        <v>1</v>
      </c>
      <c r="N5198">
        <v>5</v>
      </c>
      <c r="O5198" s="6">
        <v>0</v>
      </c>
      <c r="P5198" t="s">
        <v>107</v>
      </c>
      <c r="Q5198" t="s">
        <v>107</v>
      </c>
      <c r="R5198">
        <f>IF(F5198="Monthly",2,0)
+IF(E5198&lt;=6,2,0)
+IF(N5198&lt;=2,2,0)
+IF(L5198&gt;=4,2,0)
+IF(M5198&gt;=2,1,0)
+IF(H5198&gt;=_xlfn.PERCENTILE.INC($H$2:$H$10001,0.75),1,0)</f>
        <v>2</v>
      </c>
      <c r="S5198" t="str">
        <f>IF(R5198&gt;=7,"High",IF(R5198&gt;=4,"Medium","Low"))</f>
        <v>Low</v>
      </c>
    </row>
    <row r="5199" spans="1:19">
      <c r="A5199" t="s">
        <v>5324</v>
      </c>
      <c r="B5199">
        <v>43</v>
      </c>
      <c r="C5199" t="s">
        <v>112</v>
      </c>
      <c r="D5199" t="s">
        <v>128</v>
      </c>
      <c r="E5199">
        <v>13</v>
      </c>
      <c r="F5199" t="s">
        <v>103</v>
      </c>
      <c r="G5199" t="s">
        <v>104</v>
      </c>
      <c r="H5199" s="5">
        <v>415</v>
      </c>
      <c r="I5199" s="5">
        <v>5528.98</v>
      </c>
      <c r="J5199" t="s">
        <v>117</v>
      </c>
      <c r="K5199" t="s">
        <v>107</v>
      </c>
      <c r="L5199">
        <v>0</v>
      </c>
      <c r="M5199">
        <v>0</v>
      </c>
      <c r="N5199">
        <v>5</v>
      </c>
      <c r="O5199" s="6">
        <v>0</v>
      </c>
      <c r="P5199" t="s">
        <v>107</v>
      </c>
      <c r="Q5199" t="s">
        <v>107</v>
      </c>
      <c r="R5199">
        <f>IF(F5199="Monthly",2,0)
+IF(E5199&lt;=6,2,0)
+IF(N5199&lt;=2,2,0)
+IF(L5199&gt;=4,2,0)
+IF(M5199&gt;=2,1,0)
+IF(H5199&gt;=_xlfn.PERCENTILE.INC($H$2:$H$10001,0.75),1,0)</f>
        <v>2</v>
      </c>
      <c r="S5199" t="str">
        <f>IF(R5199&gt;=7,"High",IF(R5199&gt;=4,"Medium","Low"))</f>
        <v>Low</v>
      </c>
    </row>
    <row r="5200" spans="1:19">
      <c r="A5200" t="s">
        <v>5325</v>
      </c>
      <c r="B5200">
        <v>34</v>
      </c>
      <c r="C5200" t="s">
        <v>101</v>
      </c>
      <c r="D5200" t="s">
        <v>131</v>
      </c>
      <c r="E5200">
        <v>25</v>
      </c>
      <c r="F5200" t="s">
        <v>103</v>
      </c>
      <c r="G5200" t="s">
        <v>110</v>
      </c>
      <c r="H5200" s="5">
        <v>778</v>
      </c>
      <c r="I5200" s="5">
        <v>19236.21</v>
      </c>
      <c r="J5200" t="s">
        <v>105</v>
      </c>
      <c r="K5200" t="s">
        <v>107</v>
      </c>
      <c r="L5200">
        <v>1</v>
      </c>
      <c r="M5200">
        <v>0</v>
      </c>
      <c r="N5200">
        <v>5</v>
      </c>
      <c r="O5200" s="6">
        <v>0</v>
      </c>
      <c r="P5200" t="s">
        <v>106</v>
      </c>
      <c r="Q5200" t="s">
        <v>107</v>
      </c>
      <c r="R5200">
        <f>IF(F5200="Monthly",2,0)
+IF(E5200&lt;=6,2,0)
+IF(N5200&lt;=2,2,0)
+IF(L5200&gt;=4,2,0)
+IF(M5200&gt;=2,1,0)
+IF(H5200&gt;=_xlfn.PERCENTILE.INC($H$2:$H$10001,0.75),1,0)</f>
        <v>2</v>
      </c>
      <c r="S5200" t="str">
        <f>IF(R5200&gt;=7,"High",IF(R5200&gt;=4,"Medium","Low"))</f>
        <v>Low</v>
      </c>
    </row>
    <row r="5201" spans="1:19">
      <c r="A5201" t="s">
        <v>5326</v>
      </c>
      <c r="B5201">
        <v>31</v>
      </c>
      <c r="C5201" t="s">
        <v>112</v>
      </c>
      <c r="D5201" t="s">
        <v>123</v>
      </c>
      <c r="E5201">
        <v>14</v>
      </c>
      <c r="F5201" t="s">
        <v>103</v>
      </c>
      <c r="G5201" t="s">
        <v>129</v>
      </c>
      <c r="H5201" s="5">
        <v>985</v>
      </c>
      <c r="I5201" s="5">
        <v>14123.1</v>
      </c>
      <c r="J5201" t="s">
        <v>105</v>
      </c>
      <c r="K5201" t="s">
        <v>106</v>
      </c>
      <c r="L5201">
        <v>0</v>
      </c>
      <c r="M5201">
        <v>0</v>
      </c>
      <c r="N5201">
        <v>5</v>
      </c>
      <c r="O5201" s="6">
        <v>0</v>
      </c>
      <c r="P5201" t="s">
        <v>106</v>
      </c>
      <c r="Q5201" t="s">
        <v>107</v>
      </c>
      <c r="R5201">
        <f>IF(F5201="Monthly",2,0)
+IF(E5201&lt;=6,2,0)
+IF(N5201&lt;=2,2,0)
+IF(L5201&gt;=4,2,0)
+IF(M5201&gt;=2,1,0)
+IF(H5201&gt;=_xlfn.PERCENTILE.INC($H$2:$H$10001,0.75),1,0)</f>
        <v>3</v>
      </c>
      <c r="S5201" t="str">
        <f>IF(R5201&gt;=7,"High",IF(R5201&gt;=4,"Medium","Low"))</f>
        <v>Low</v>
      </c>
    </row>
    <row r="5202" spans="1:19">
      <c r="A5202" t="s">
        <v>5327</v>
      </c>
      <c r="B5202">
        <v>47</v>
      </c>
      <c r="C5202" t="s">
        <v>101</v>
      </c>
      <c r="D5202" t="s">
        <v>131</v>
      </c>
      <c r="E5202">
        <v>24</v>
      </c>
      <c r="F5202" t="s">
        <v>103</v>
      </c>
      <c r="G5202" t="s">
        <v>110</v>
      </c>
      <c r="H5202" s="5">
        <v>761</v>
      </c>
      <c r="I5202" s="5">
        <v>18743.75</v>
      </c>
      <c r="J5202" t="s">
        <v>134</v>
      </c>
      <c r="K5202" t="s">
        <v>106</v>
      </c>
      <c r="L5202">
        <v>2</v>
      </c>
      <c r="M5202">
        <v>1</v>
      </c>
      <c r="N5202">
        <v>4</v>
      </c>
      <c r="O5202" s="6">
        <v>0</v>
      </c>
      <c r="P5202" t="s">
        <v>107</v>
      </c>
      <c r="Q5202" t="s">
        <v>107</v>
      </c>
      <c r="R5202">
        <f>IF(F5202="Monthly",2,0)
+IF(E5202&lt;=6,2,0)
+IF(N5202&lt;=2,2,0)
+IF(L5202&gt;=4,2,0)
+IF(M5202&gt;=2,1,0)
+IF(H5202&gt;=_xlfn.PERCENTILE.INC($H$2:$H$10001,0.75),1,0)</f>
        <v>2</v>
      </c>
      <c r="S5202" t="str">
        <f>IF(R5202&gt;=7,"High",IF(R5202&gt;=4,"Medium","Low"))</f>
        <v>Low</v>
      </c>
    </row>
    <row r="5203" spans="1:19">
      <c r="A5203" t="s">
        <v>5328</v>
      </c>
      <c r="B5203">
        <v>43</v>
      </c>
      <c r="C5203" t="s">
        <v>101</v>
      </c>
      <c r="D5203" t="s">
        <v>126</v>
      </c>
      <c r="E5203">
        <v>53</v>
      </c>
      <c r="F5203" t="s">
        <v>103</v>
      </c>
      <c r="G5203" t="s">
        <v>104</v>
      </c>
      <c r="H5203" s="5">
        <v>554</v>
      </c>
      <c r="I5203" s="5">
        <v>29904.78</v>
      </c>
      <c r="J5203" t="s">
        <v>140</v>
      </c>
      <c r="K5203" t="s">
        <v>106</v>
      </c>
      <c r="L5203">
        <v>0</v>
      </c>
      <c r="M5203">
        <v>0</v>
      </c>
      <c r="N5203">
        <v>4</v>
      </c>
      <c r="O5203" s="6">
        <v>0</v>
      </c>
      <c r="P5203" t="s">
        <v>107</v>
      </c>
      <c r="Q5203" t="s">
        <v>107</v>
      </c>
      <c r="R5203">
        <f>IF(F5203="Monthly",2,0)
+IF(E5203&lt;=6,2,0)
+IF(N5203&lt;=2,2,0)
+IF(L5203&gt;=4,2,0)
+IF(M5203&gt;=2,1,0)
+IF(H5203&gt;=_xlfn.PERCENTILE.INC($H$2:$H$10001,0.75),1,0)</f>
        <v>2</v>
      </c>
      <c r="S5203" t="str">
        <f>IF(R5203&gt;=7,"High",IF(R5203&gt;=4,"Medium","Low"))</f>
        <v>Low</v>
      </c>
    </row>
    <row r="5204" spans="1:19">
      <c r="A5204" t="s">
        <v>5329</v>
      </c>
      <c r="B5204">
        <v>42</v>
      </c>
      <c r="C5204" t="s">
        <v>101</v>
      </c>
      <c r="D5204" t="s">
        <v>131</v>
      </c>
      <c r="E5204">
        <v>42</v>
      </c>
      <c r="F5204" t="s">
        <v>103</v>
      </c>
      <c r="G5204" t="s">
        <v>110</v>
      </c>
      <c r="H5204" s="5">
        <v>706</v>
      </c>
      <c r="I5204" s="5">
        <v>29205.9</v>
      </c>
      <c r="J5204" t="s">
        <v>117</v>
      </c>
      <c r="K5204" t="s">
        <v>106</v>
      </c>
      <c r="L5204">
        <v>1</v>
      </c>
      <c r="M5204">
        <v>0</v>
      </c>
      <c r="N5204">
        <v>5</v>
      </c>
      <c r="O5204" s="6">
        <v>0</v>
      </c>
      <c r="P5204" t="s">
        <v>107</v>
      </c>
      <c r="Q5204" t="s">
        <v>107</v>
      </c>
      <c r="R5204">
        <f>IF(F5204="Monthly",2,0)
+IF(E5204&lt;=6,2,0)
+IF(N5204&lt;=2,2,0)
+IF(L5204&gt;=4,2,0)
+IF(M5204&gt;=2,1,0)
+IF(H5204&gt;=_xlfn.PERCENTILE.INC($H$2:$H$10001,0.75),1,0)</f>
        <v>2</v>
      </c>
      <c r="S5204" t="str">
        <f>IF(R5204&gt;=7,"High",IF(R5204&gt;=4,"Medium","Low"))</f>
        <v>Low</v>
      </c>
    </row>
    <row r="5205" spans="1:19">
      <c r="A5205" t="s">
        <v>5330</v>
      </c>
      <c r="B5205">
        <v>31</v>
      </c>
      <c r="C5205" t="s">
        <v>112</v>
      </c>
      <c r="D5205" t="s">
        <v>133</v>
      </c>
      <c r="E5205">
        <v>53</v>
      </c>
      <c r="F5205" t="s">
        <v>103</v>
      </c>
      <c r="G5205" t="s">
        <v>104</v>
      </c>
      <c r="H5205" s="5">
        <v>516</v>
      </c>
      <c r="I5205" s="5">
        <v>26884.07</v>
      </c>
      <c r="J5205" t="s">
        <v>105</v>
      </c>
      <c r="K5205" t="s">
        <v>107</v>
      </c>
      <c r="L5205">
        <v>0</v>
      </c>
      <c r="M5205">
        <v>0</v>
      </c>
      <c r="N5205">
        <v>4</v>
      </c>
      <c r="O5205" s="6">
        <v>0</v>
      </c>
      <c r="P5205" t="s">
        <v>107</v>
      </c>
      <c r="Q5205" t="s">
        <v>107</v>
      </c>
      <c r="R5205">
        <f>IF(F5205="Monthly",2,0)
+IF(E5205&lt;=6,2,0)
+IF(N5205&lt;=2,2,0)
+IF(L5205&gt;=4,2,0)
+IF(M5205&gt;=2,1,0)
+IF(H5205&gt;=_xlfn.PERCENTILE.INC($H$2:$H$10001,0.75),1,0)</f>
        <v>2</v>
      </c>
      <c r="S5205" t="str">
        <f>IF(R5205&gt;=7,"High",IF(R5205&gt;=4,"Medium","Low"))</f>
        <v>Low</v>
      </c>
    </row>
    <row r="5206" spans="1:19">
      <c r="A5206" t="s">
        <v>5331</v>
      </c>
      <c r="B5206">
        <v>18</v>
      </c>
      <c r="C5206" t="s">
        <v>112</v>
      </c>
      <c r="D5206" t="s">
        <v>131</v>
      </c>
      <c r="E5206">
        <v>33</v>
      </c>
      <c r="F5206" t="s">
        <v>121</v>
      </c>
      <c r="G5206" t="s">
        <v>104</v>
      </c>
      <c r="H5206" s="5">
        <v>558</v>
      </c>
      <c r="I5206" s="5">
        <v>15596.78</v>
      </c>
      <c r="J5206" t="s">
        <v>115</v>
      </c>
      <c r="K5206" t="s">
        <v>106</v>
      </c>
      <c r="L5206">
        <v>0</v>
      </c>
      <c r="M5206">
        <v>0</v>
      </c>
      <c r="N5206">
        <v>4</v>
      </c>
      <c r="O5206" s="6">
        <v>15</v>
      </c>
      <c r="P5206" t="s">
        <v>107</v>
      </c>
      <c r="Q5206" t="s">
        <v>107</v>
      </c>
      <c r="R5206">
        <f>IF(F5206="Monthly",2,0)
+IF(E5206&lt;=6,2,0)
+IF(N5206&lt;=2,2,0)
+IF(L5206&gt;=4,2,0)
+IF(M5206&gt;=2,1,0)
+IF(H5206&gt;=_xlfn.PERCENTILE.INC($H$2:$H$10001,0.75),1,0)</f>
        <v>0</v>
      </c>
      <c r="S5206" t="str">
        <f>IF(R5206&gt;=7,"High",IF(R5206&gt;=4,"Medium","Low"))</f>
        <v>Low</v>
      </c>
    </row>
    <row r="5207" spans="1:19">
      <c r="A5207" t="s">
        <v>5332</v>
      </c>
      <c r="B5207">
        <v>49</v>
      </c>
      <c r="C5207" t="s">
        <v>101</v>
      </c>
      <c r="D5207" t="s">
        <v>126</v>
      </c>
      <c r="E5207">
        <v>48</v>
      </c>
      <c r="F5207" t="s">
        <v>103</v>
      </c>
      <c r="G5207" t="s">
        <v>129</v>
      </c>
      <c r="H5207" s="5">
        <v>1094</v>
      </c>
      <c r="I5207" s="5">
        <v>53242.59</v>
      </c>
      <c r="J5207" t="s">
        <v>105</v>
      </c>
      <c r="K5207" t="s">
        <v>106</v>
      </c>
      <c r="L5207">
        <v>1</v>
      </c>
      <c r="M5207">
        <v>0</v>
      </c>
      <c r="N5207">
        <v>5</v>
      </c>
      <c r="O5207" s="6">
        <v>0</v>
      </c>
      <c r="P5207" t="s">
        <v>107</v>
      </c>
      <c r="Q5207" t="s">
        <v>106</v>
      </c>
      <c r="R5207">
        <f>IF(F5207="Monthly",2,0)
+IF(E5207&lt;=6,2,0)
+IF(N5207&lt;=2,2,0)
+IF(L5207&gt;=4,2,0)
+IF(M5207&gt;=2,1,0)
+IF(H5207&gt;=_xlfn.PERCENTILE.INC($H$2:$H$10001,0.75),1,0)</f>
        <v>3</v>
      </c>
      <c r="S5207" t="str">
        <f>IF(R5207&gt;=7,"High",IF(R5207&gt;=4,"Medium","Low"))</f>
        <v>Low</v>
      </c>
    </row>
    <row r="5208" spans="1:19">
      <c r="A5208" t="s">
        <v>5333</v>
      </c>
      <c r="B5208">
        <v>50</v>
      </c>
      <c r="C5208" t="s">
        <v>112</v>
      </c>
      <c r="D5208" t="s">
        <v>137</v>
      </c>
      <c r="E5208">
        <v>41</v>
      </c>
      <c r="F5208" t="s">
        <v>103</v>
      </c>
      <c r="G5208" t="s">
        <v>110</v>
      </c>
      <c r="H5208" s="5">
        <v>657</v>
      </c>
      <c r="I5208" s="5">
        <v>26987.75</v>
      </c>
      <c r="J5208" t="s">
        <v>117</v>
      </c>
      <c r="K5208" t="s">
        <v>106</v>
      </c>
      <c r="L5208">
        <v>3</v>
      </c>
      <c r="M5208">
        <v>1</v>
      </c>
      <c r="N5208">
        <v>4</v>
      </c>
      <c r="O5208" s="6">
        <v>0</v>
      </c>
      <c r="P5208" t="s">
        <v>107</v>
      </c>
      <c r="Q5208" t="s">
        <v>107</v>
      </c>
      <c r="R5208">
        <f>IF(F5208="Monthly",2,0)
+IF(E5208&lt;=6,2,0)
+IF(N5208&lt;=2,2,0)
+IF(L5208&gt;=4,2,0)
+IF(M5208&gt;=2,1,0)
+IF(H5208&gt;=_xlfn.PERCENTILE.INC($H$2:$H$10001,0.75),1,0)</f>
        <v>2</v>
      </c>
      <c r="S5208" t="str">
        <f>IF(R5208&gt;=7,"High",IF(R5208&gt;=4,"Medium","Low"))</f>
        <v>Low</v>
      </c>
    </row>
    <row r="5209" spans="1:19">
      <c r="A5209" t="s">
        <v>5334</v>
      </c>
      <c r="B5209">
        <v>40</v>
      </c>
      <c r="C5209" t="s">
        <v>101</v>
      </c>
      <c r="D5209" t="s">
        <v>119</v>
      </c>
      <c r="E5209">
        <v>50</v>
      </c>
      <c r="F5209" t="s">
        <v>109</v>
      </c>
      <c r="G5209" t="s">
        <v>129</v>
      </c>
      <c r="H5209" s="5">
        <v>979</v>
      </c>
      <c r="I5209" s="5">
        <v>48915.18</v>
      </c>
      <c r="J5209" t="s">
        <v>115</v>
      </c>
      <c r="K5209" t="s">
        <v>106</v>
      </c>
      <c r="L5209">
        <v>1</v>
      </c>
      <c r="M5209">
        <v>0</v>
      </c>
      <c r="N5209">
        <v>5</v>
      </c>
      <c r="O5209" s="6">
        <v>0</v>
      </c>
      <c r="P5209" t="s">
        <v>107</v>
      </c>
      <c r="Q5209" t="s">
        <v>107</v>
      </c>
      <c r="R5209">
        <f>IF(F5209="Monthly",2,0)
+IF(E5209&lt;=6,2,0)
+IF(N5209&lt;=2,2,0)
+IF(L5209&gt;=4,2,0)
+IF(M5209&gt;=2,1,0)
+IF(H5209&gt;=_xlfn.PERCENTILE.INC($H$2:$H$10001,0.75),1,0)</f>
        <v>1</v>
      </c>
      <c r="S5209" t="str">
        <f>IF(R5209&gt;=7,"High",IF(R5209&gt;=4,"Medium","Low"))</f>
        <v>Low</v>
      </c>
    </row>
    <row r="5210" spans="1:19">
      <c r="A5210" t="s">
        <v>5335</v>
      </c>
      <c r="B5210">
        <v>37</v>
      </c>
      <c r="C5210" t="s">
        <v>101</v>
      </c>
      <c r="D5210" t="s">
        <v>113</v>
      </c>
      <c r="E5210">
        <v>60</v>
      </c>
      <c r="F5210" t="s">
        <v>103</v>
      </c>
      <c r="G5210" t="s">
        <v>129</v>
      </c>
      <c r="H5210" s="5">
        <v>950</v>
      </c>
      <c r="I5210" s="5">
        <v>55697.46</v>
      </c>
      <c r="J5210" t="s">
        <v>134</v>
      </c>
      <c r="K5210" t="s">
        <v>106</v>
      </c>
      <c r="L5210">
        <v>0</v>
      </c>
      <c r="M5210">
        <v>0</v>
      </c>
      <c r="N5210">
        <v>5</v>
      </c>
      <c r="O5210" s="6">
        <v>0</v>
      </c>
      <c r="P5210" t="s">
        <v>107</v>
      </c>
      <c r="Q5210" t="s">
        <v>107</v>
      </c>
      <c r="R5210">
        <f>IF(F5210="Monthly",2,0)
+IF(E5210&lt;=6,2,0)
+IF(N5210&lt;=2,2,0)
+IF(L5210&gt;=4,2,0)
+IF(M5210&gt;=2,1,0)
+IF(H5210&gt;=_xlfn.PERCENTILE.INC($H$2:$H$10001,0.75),1,0)</f>
        <v>3</v>
      </c>
      <c r="S5210" t="str">
        <f>IF(R5210&gt;=7,"High",IF(R5210&gt;=4,"Medium","Low"))</f>
        <v>Low</v>
      </c>
    </row>
    <row r="5211" spans="1:19">
      <c r="A5211" t="s">
        <v>5336</v>
      </c>
      <c r="B5211">
        <v>18</v>
      </c>
      <c r="C5211" t="s">
        <v>101</v>
      </c>
      <c r="D5211" t="s">
        <v>137</v>
      </c>
      <c r="E5211">
        <v>25</v>
      </c>
      <c r="F5211" t="s">
        <v>103</v>
      </c>
      <c r="G5211" t="s">
        <v>110</v>
      </c>
      <c r="H5211" s="5">
        <v>769</v>
      </c>
      <c r="I5211" s="5">
        <v>19084.86</v>
      </c>
      <c r="J5211" t="s">
        <v>140</v>
      </c>
      <c r="K5211" t="s">
        <v>106</v>
      </c>
      <c r="L5211">
        <v>0</v>
      </c>
      <c r="M5211">
        <v>0</v>
      </c>
      <c r="N5211">
        <v>4</v>
      </c>
      <c r="O5211" s="6">
        <v>0</v>
      </c>
      <c r="P5211" t="s">
        <v>107</v>
      </c>
      <c r="Q5211" t="s">
        <v>106</v>
      </c>
      <c r="R5211">
        <f>IF(F5211="Monthly",2,0)
+IF(E5211&lt;=6,2,0)
+IF(N5211&lt;=2,2,0)
+IF(L5211&gt;=4,2,0)
+IF(M5211&gt;=2,1,0)
+IF(H5211&gt;=_xlfn.PERCENTILE.INC($H$2:$H$10001,0.75),1,0)</f>
        <v>2</v>
      </c>
      <c r="S5211" t="str">
        <f>IF(R5211&gt;=7,"High",IF(R5211&gt;=4,"Medium","Low"))</f>
        <v>Low</v>
      </c>
    </row>
    <row r="5212" spans="1:19">
      <c r="A5212" t="s">
        <v>5337</v>
      </c>
      <c r="B5212">
        <v>60</v>
      </c>
      <c r="C5212" t="s">
        <v>112</v>
      </c>
      <c r="D5212" t="s">
        <v>102</v>
      </c>
      <c r="E5212">
        <v>44</v>
      </c>
      <c r="F5212" t="s">
        <v>103</v>
      </c>
      <c r="G5212" t="s">
        <v>129</v>
      </c>
      <c r="H5212" s="5">
        <v>964</v>
      </c>
      <c r="I5212" s="5">
        <v>41340.17</v>
      </c>
      <c r="J5212" t="s">
        <v>140</v>
      </c>
      <c r="K5212" t="s">
        <v>106</v>
      </c>
      <c r="L5212">
        <v>1</v>
      </c>
      <c r="M5212">
        <v>0</v>
      </c>
      <c r="N5212">
        <v>5</v>
      </c>
      <c r="O5212" s="6">
        <v>0</v>
      </c>
      <c r="P5212" t="s">
        <v>107</v>
      </c>
      <c r="Q5212" t="s">
        <v>107</v>
      </c>
      <c r="R5212">
        <f>IF(F5212="Monthly",2,0)
+IF(E5212&lt;=6,2,0)
+IF(N5212&lt;=2,2,0)
+IF(L5212&gt;=4,2,0)
+IF(M5212&gt;=2,1,0)
+IF(H5212&gt;=_xlfn.PERCENTILE.INC($H$2:$H$10001,0.75),1,0)</f>
        <v>3</v>
      </c>
      <c r="S5212" t="str">
        <f>IF(R5212&gt;=7,"High",IF(R5212&gt;=4,"Medium","Low"))</f>
        <v>Low</v>
      </c>
    </row>
    <row r="5213" spans="1:19">
      <c r="A5213" t="s">
        <v>5338</v>
      </c>
      <c r="B5213">
        <v>45</v>
      </c>
      <c r="C5213" t="s">
        <v>101</v>
      </c>
      <c r="D5213" t="s">
        <v>137</v>
      </c>
      <c r="E5213">
        <v>29</v>
      </c>
      <c r="F5213" t="s">
        <v>103</v>
      </c>
      <c r="G5213" t="s">
        <v>110</v>
      </c>
      <c r="H5213" s="5">
        <v>667</v>
      </c>
      <c r="I5213" s="5">
        <v>19315.09</v>
      </c>
      <c r="J5213" t="s">
        <v>117</v>
      </c>
      <c r="K5213" t="s">
        <v>106</v>
      </c>
      <c r="L5213">
        <v>1</v>
      </c>
      <c r="M5213">
        <v>0</v>
      </c>
      <c r="N5213">
        <f>MEDIAN(1,5)</f>
        <v>3</v>
      </c>
      <c r="O5213" s="6">
        <v>0</v>
      </c>
      <c r="P5213" t="s">
        <v>107</v>
      </c>
      <c r="Q5213" t="s">
        <v>107</v>
      </c>
      <c r="R5213">
        <f>IF(F5213="Monthly",2,0)
+IF(E5213&lt;=6,2,0)
+IF(N5213&lt;=2,2,0)
+IF(L5213&gt;=4,2,0)
+IF(M5213&gt;=2,1,0)
+IF(H5213&gt;=_xlfn.PERCENTILE.INC($H$2:$H$10001,0.75),1,0)</f>
        <v>2</v>
      </c>
      <c r="S5213" t="str">
        <f>IF(R5213&gt;=7,"High",IF(R5213&gt;=4,"Medium","Low"))</f>
        <v>Low</v>
      </c>
    </row>
    <row r="5214" spans="1:19">
      <c r="A5214" t="s">
        <v>5339</v>
      </c>
      <c r="B5214">
        <v>24</v>
      </c>
      <c r="C5214" t="s">
        <v>101</v>
      </c>
      <c r="D5214" t="s">
        <v>126</v>
      </c>
      <c r="E5214">
        <v>30</v>
      </c>
      <c r="F5214" t="s">
        <v>103</v>
      </c>
      <c r="G5214" t="s">
        <v>110</v>
      </c>
      <c r="H5214" s="5">
        <v>747</v>
      </c>
      <c r="I5214" s="5">
        <v>22760.03</v>
      </c>
      <c r="J5214" t="s">
        <v>115</v>
      </c>
      <c r="K5214" t="s">
        <v>106</v>
      </c>
      <c r="L5214">
        <v>3</v>
      </c>
      <c r="M5214">
        <v>1</v>
      </c>
      <c r="N5214">
        <v>4</v>
      </c>
      <c r="O5214" s="6">
        <v>0</v>
      </c>
      <c r="P5214" t="s">
        <v>107</v>
      </c>
      <c r="Q5214" t="s">
        <v>107</v>
      </c>
      <c r="R5214">
        <f>IF(F5214="Monthly",2,0)
+IF(E5214&lt;=6,2,0)
+IF(N5214&lt;=2,2,0)
+IF(L5214&gt;=4,2,0)
+IF(M5214&gt;=2,1,0)
+IF(H5214&gt;=_xlfn.PERCENTILE.INC($H$2:$H$10001,0.75),1,0)</f>
        <v>2</v>
      </c>
      <c r="S5214" t="str">
        <f>IF(R5214&gt;=7,"High",IF(R5214&gt;=4,"Medium","Low"))</f>
        <v>Low</v>
      </c>
    </row>
    <row r="5215" spans="1:19">
      <c r="A5215" t="s">
        <v>5340</v>
      </c>
      <c r="B5215">
        <v>46</v>
      </c>
      <c r="C5215" t="s">
        <v>101</v>
      </c>
      <c r="D5215" t="s">
        <v>113</v>
      </c>
      <c r="E5215">
        <v>32</v>
      </c>
      <c r="F5215" t="s">
        <v>109</v>
      </c>
      <c r="G5215" t="s">
        <v>110</v>
      </c>
      <c r="H5215" s="5">
        <v>775</v>
      </c>
      <c r="I5215" s="5">
        <v>24905.59</v>
      </c>
      <c r="J5215" t="s">
        <v>105</v>
      </c>
      <c r="K5215" t="s">
        <v>106</v>
      </c>
      <c r="L5215">
        <v>2</v>
      </c>
      <c r="M5215">
        <v>1</v>
      </c>
      <c r="N5215">
        <v>4</v>
      </c>
      <c r="O5215" s="6">
        <v>0</v>
      </c>
      <c r="P5215" t="s">
        <v>107</v>
      </c>
      <c r="Q5215" t="s">
        <v>107</v>
      </c>
      <c r="R5215">
        <f>IF(F5215="Monthly",2,0)
+IF(E5215&lt;=6,2,0)
+IF(N5215&lt;=2,2,0)
+IF(L5215&gt;=4,2,0)
+IF(M5215&gt;=2,1,0)
+IF(H5215&gt;=_xlfn.PERCENTILE.INC($H$2:$H$10001,0.75),1,0)</f>
        <v>0</v>
      </c>
      <c r="S5215" t="str">
        <f>IF(R5215&gt;=7,"High",IF(R5215&gt;=4,"Medium","Low"))</f>
        <v>Low</v>
      </c>
    </row>
    <row r="5216" spans="1:19">
      <c r="A5216" t="s">
        <v>5341</v>
      </c>
      <c r="B5216">
        <v>36</v>
      </c>
      <c r="C5216" t="s">
        <v>112</v>
      </c>
      <c r="D5216" t="s">
        <v>131</v>
      </c>
      <c r="E5216">
        <v>45</v>
      </c>
      <c r="F5216" t="s">
        <v>121</v>
      </c>
      <c r="G5216" t="s">
        <v>104</v>
      </c>
      <c r="H5216" s="5">
        <v>520</v>
      </c>
      <c r="I5216" s="5">
        <v>19311.03</v>
      </c>
      <c r="J5216" t="s">
        <v>117</v>
      </c>
      <c r="K5216" t="s">
        <v>107</v>
      </c>
      <c r="L5216">
        <v>2</v>
      </c>
      <c r="M5216">
        <v>1</v>
      </c>
      <c r="N5216">
        <v>5</v>
      </c>
      <c r="O5216" s="6">
        <v>15</v>
      </c>
      <c r="P5216" t="s">
        <v>107</v>
      </c>
      <c r="Q5216" t="s">
        <v>107</v>
      </c>
      <c r="R5216">
        <f>IF(F5216="Monthly",2,0)
+IF(E5216&lt;=6,2,0)
+IF(N5216&lt;=2,2,0)
+IF(L5216&gt;=4,2,0)
+IF(M5216&gt;=2,1,0)
+IF(H5216&gt;=_xlfn.PERCENTILE.INC($H$2:$H$10001,0.75),1,0)</f>
        <v>0</v>
      </c>
      <c r="S5216" t="str">
        <f>IF(R5216&gt;=7,"High",IF(R5216&gt;=4,"Medium","Low"))</f>
        <v>Low</v>
      </c>
    </row>
    <row r="5217" spans="1:19">
      <c r="A5217" t="s">
        <v>5342</v>
      </c>
      <c r="B5217">
        <v>40</v>
      </c>
      <c r="C5217" t="s">
        <v>101</v>
      </c>
      <c r="D5217" t="s">
        <v>159</v>
      </c>
      <c r="E5217">
        <v>54</v>
      </c>
      <c r="F5217" t="s">
        <v>121</v>
      </c>
      <c r="G5217" t="s">
        <v>129</v>
      </c>
      <c r="H5217" s="5">
        <v>965</v>
      </c>
      <c r="I5217" s="5">
        <v>51383.95</v>
      </c>
      <c r="J5217" t="s">
        <v>115</v>
      </c>
      <c r="K5217" t="s">
        <v>106</v>
      </c>
      <c r="L5217">
        <v>1</v>
      </c>
      <c r="M5217">
        <v>0</v>
      </c>
      <c r="N5217">
        <v>5</v>
      </c>
      <c r="O5217" s="6">
        <v>0</v>
      </c>
      <c r="P5217" t="s">
        <v>107</v>
      </c>
      <c r="Q5217" t="s">
        <v>107</v>
      </c>
      <c r="R5217">
        <f>IF(F5217="Monthly",2,0)
+IF(E5217&lt;=6,2,0)
+IF(N5217&lt;=2,2,0)
+IF(L5217&gt;=4,2,0)
+IF(M5217&gt;=2,1,0)
+IF(H5217&gt;=_xlfn.PERCENTILE.INC($H$2:$H$10001,0.75),1,0)</f>
        <v>1</v>
      </c>
      <c r="S5217" t="str">
        <f>IF(R5217&gt;=7,"High",IF(R5217&gt;=4,"Medium","Low"))</f>
        <v>Low</v>
      </c>
    </row>
    <row r="5218" spans="1:19">
      <c r="A5218" t="s">
        <v>5343</v>
      </c>
      <c r="B5218">
        <v>18</v>
      </c>
      <c r="C5218" t="s">
        <v>112</v>
      </c>
      <c r="D5218" t="s">
        <v>133</v>
      </c>
      <c r="E5218">
        <v>53</v>
      </c>
      <c r="F5218" t="s">
        <v>109</v>
      </c>
      <c r="G5218" t="s">
        <v>104</v>
      </c>
      <c r="H5218" s="5">
        <v>479</v>
      </c>
      <c r="I5218" s="5">
        <v>24946.57</v>
      </c>
      <c r="J5218" t="s">
        <v>115</v>
      </c>
      <c r="K5218" t="s">
        <v>106</v>
      </c>
      <c r="L5218">
        <v>0</v>
      </c>
      <c r="M5218">
        <v>0</v>
      </c>
      <c r="N5218">
        <v>5</v>
      </c>
      <c r="O5218" s="6">
        <v>0</v>
      </c>
      <c r="P5218" t="s">
        <v>107</v>
      </c>
      <c r="Q5218" t="s">
        <v>107</v>
      </c>
      <c r="R5218">
        <f>IF(F5218="Monthly",2,0)
+IF(E5218&lt;=6,2,0)
+IF(N5218&lt;=2,2,0)
+IF(L5218&gt;=4,2,0)
+IF(M5218&gt;=2,1,0)
+IF(H5218&gt;=_xlfn.PERCENTILE.INC($H$2:$H$10001,0.75),1,0)</f>
        <v>0</v>
      </c>
      <c r="S5218" t="str">
        <f>IF(R5218&gt;=7,"High",IF(R5218&gt;=4,"Medium","Low"))</f>
        <v>Low</v>
      </c>
    </row>
    <row r="5219" spans="1:19">
      <c r="A5219" t="s">
        <v>5344</v>
      </c>
      <c r="B5219">
        <v>30</v>
      </c>
      <c r="C5219" t="s">
        <v>101</v>
      </c>
      <c r="D5219" t="s">
        <v>137</v>
      </c>
      <c r="E5219">
        <v>31</v>
      </c>
      <c r="F5219" t="s">
        <v>109</v>
      </c>
      <c r="G5219" t="s">
        <v>129</v>
      </c>
      <c r="H5219" s="5">
        <v>1096</v>
      </c>
      <c r="I5219" s="5">
        <v>30446.37</v>
      </c>
      <c r="J5219" t="s">
        <v>134</v>
      </c>
      <c r="K5219" t="s">
        <v>106</v>
      </c>
      <c r="L5219">
        <v>0</v>
      </c>
      <c r="M5219">
        <v>0</v>
      </c>
      <c r="N5219">
        <v>5</v>
      </c>
      <c r="O5219" s="6">
        <v>10</v>
      </c>
      <c r="P5219" t="s">
        <v>107</v>
      </c>
      <c r="Q5219" t="s">
        <v>107</v>
      </c>
      <c r="R5219">
        <f>IF(F5219="Monthly",2,0)
+IF(E5219&lt;=6,2,0)
+IF(N5219&lt;=2,2,0)
+IF(L5219&gt;=4,2,0)
+IF(M5219&gt;=2,1,0)
+IF(H5219&gt;=_xlfn.PERCENTILE.INC($H$2:$H$10001,0.75),1,0)</f>
        <v>1</v>
      </c>
      <c r="S5219" t="str">
        <f>IF(R5219&gt;=7,"High",IF(R5219&gt;=4,"Medium","Low"))</f>
        <v>Low</v>
      </c>
    </row>
    <row r="5220" spans="1:19">
      <c r="A5220" t="s">
        <v>5345</v>
      </c>
      <c r="B5220">
        <v>41</v>
      </c>
      <c r="C5220" t="s">
        <v>101</v>
      </c>
      <c r="D5220" t="s">
        <v>137</v>
      </c>
      <c r="E5220">
        <v>53</v>
      </c>
      <c r="F5220" t="s">
        <v>103</v>
      </c>
      <c r="G5220" t="s">
        <v>129</v>
      </c>
      <c r="H5220" s="5">
        <v>989</v>
      </c>
      <c r="I5220" s="5">
        <v>50882.1</v>
      </c>
      <c r="J5220" t="s">
        <v>134</v>
      </c>
      <c r="K5220" t="s">
        <v>106</v>
      </c>
      <c r="L5220">
        <v>1</v>
      </c>
      <c r="M5220">
        <v>0</v>
      </c>
      <c r="N5220">
        <v>4</v>
      </c>
      <c r="O5220" s="6">
        <v>0</v>
      </c>
      <c r="P5220" t="s">
        <v>107</v>
      </c>
      <c r="Q5220" t="s">
        <v>107</v>
      </c>
      <c r="R5220">
        <f>IF(F5220="Monthly",2,0)
+IF(E5220&lt;=6,2,0)
+IF(N5220&lt;=2,2,0)
+IF(L5220&gt;=4,2,0)
+IF(M5220&gt;=2,1,0)
+IF(H5220&gt;=_xlfn.PERCENTILE.INC($H$2:$H$10001,0.75),1,0)</f>
        <v>3</v>
      </c>
      <c r="S5220" t="str">
        <f>IF(R5220&gt;=7,"High",IF(R5220&gt;=4,"Medium","Low"))</f>
        <v>Low</v>
      </c>
    </row>
    <row r="5221" spans="1:19">
      <c r="A5221" t="s">
        <v>5346</v>
      </c>
      <c r="B5221">
        <v>46</v>
      </c>
      <c r="C5221" t="s">
        <v>112</v>
      </c>
      <c r="D5221" t="s">
        <v>133</v>
      </c>
      <c r="E5221">
        <v>25</v>
      </c>
      <c r="F5221" t="s">
        <v>103</v>
      </c>
      <c r="G5221" t="s">
        <v>129</v>
      </c>
      <c r="H5221" s="5">
        <v>976</v>
      </c>
      <c r="I5221" s="5">
        <v>23763.81</v>
      </c>
      <c r="J5221" t="s">
        <v>115</v>
      </c>
      <c r="K5221" t="s">
        <v>106</v>
      </c>
      <c r="L5221">
        <v>0</v>
      </c>
      <c r="M5221">
        <v>0</v>
      </c>
      <c r="N5221">
        <v>5</v>
      </c>
      <c r="O5221" s="6">
        <v>0</v>
      </c>
      <c r="P5221" t="s">
        <v>107</v>
      </c>
      <c r="Q5221" t="s">
        <v>106</v>
      </c>
      <c r="R5221">
        <f>IF(F5221="Monthly",2,0)
+IF(E5221&lt;=6,2,0)
+IF(N5221&lt;=2,2,0)
+IF(L5221&gt;=4,2,0)
+IF(M5221&gt;=2,1,0)
+IF(H5221&gt;=_xlfn.PERCENTILE.INC($H$2:$H$10001,0.75),1,0)</f>
        <v>3</v>
      </c>
      <c r="S5221" t="str">
        <f>IF(R5221&gt;=7,"High",IF(R5221&gt;=4,"Medium","Low"))</f>
        <v>Low</v>
      </c>
    </row>
    <row r="5222" spans="1:19">
      <c r="A5222" t="s">
        <v>5347</v>
      </c>
      <c r="B5222">
        <v>24</v>
      </c>
      <c r="C5222" t="s">
        <v>101</v>
      </c>
      <c r="D5222" t="s">
        <v>123</v>
      </c>
      <c r="E5222">
        <v>26</v>
      </c>
      <c r="F5222" t="s">
        <v>109</v>
      </c>
      <c r="G5222" t="s">
        <v>129</v>
      </c>
      <c r="H5222" s="5">
        <v>1086</v>
      </c>
      <c r="I5222" s="5">
        <v>28241.81</v>
      </c>
      <c r="J5222" t="s">
        <v>140</v>
      </c>
      <c r="K5222" t="s">
        <v>106</v>
      </c>
      <c r="L5222">
        <v>1</v>
      </c>
      <c r="M5222">
        <v>0</v>
      </c>
      <c r="N5222">
        <v>5</v>
      </c>
      <c r="O5222" s="6">
        <v>0</v>
      </c>
      <c r="P5222" t="s">
        <v>107</v>
      </c>
      <c r="Q5222" t="s">
        <v>107</v>
      </c>
      <c r="R5222">
        <f>IF(F5222="Monthly",2,0)
+IF(E5222&lt;=6,2,0)
+IF(N5222&lt;=2,2,0)
+IF(L5222&gt;=4,2,0)
+IF(M5222&gt;=2,1,0)
+IF(H5222&gt;=_xlfn.PERCENTILE.INC($H$2:$H$10001,0.75),1,0)</f>
        <v>1</v>
      </c>
      <c r="S5222" t="str">
        <f>IF(R5222&gt;=7,"High",IF(R5222&gt;=4,"Medium","Low"))</f>
        <v>Low</v>
      </c>
    </row>
    <row r="5223" spans="1:19">
      <c r="A5223" t="s">
        <v>5348</v>
      </c>
      <c r="B5223">
        <v>42</v>
      </c>
      <c r="C5223" t="s">
        <v>101</v>
      </c>
      <c r="D5223" t="s">
        <v>137</v>
      </c>
      <c r="E5223">
        <v>45</v>
      </c>
      <c r="F5223" t="s">
        <v>103</v>
      </c>
      <c r="G5223" t="s">
        <v>110</v>
      </c>
      <c r="H5223" s="5">
        <v>780</v>
      </c>
      <c r="I5223" s="5">
        <v>34402.01</v>
      </c>
      <c r="J5223" t="s">
        <v>105</v>
      </c>
      <c r="K5223" t="s">
        <v>106</v>
      </c>
      <c r="L5223">
        <v>0</v>
      </c>
      <c r="M5223">
        <v>0</v>
      </c>
      <c r="N5223">
        <v>5</v>
      </c>
      <c r="O5223" s="6">
        <v>0</v>
      </c>
      <c r="P5223" t="s">
        <v>107</v>
      </c>
      <c r="Q5223" t="s">
        <v>107</v>
      </c>
      <c r="R5223">
        <f>IF(F5223="Monthly",2,0)
+IF(E5223&lt;=6,2,0)
+IF(N5223&lt;=2,2,0)
+IF(L5223&gt;=4,2,0)
+IF(M5223&gt;=2,1,0)
+IF(H5223&gt;=_xlfn.PERCENTILE.INC($H$2:$H$10001,0.75),1,0)</f>
        <v>2</v>
      </c>
      <c r="S5223" t="str">
        <f>IF(R5223&gt;=7,"High",IF(R5223&gt;=4,"Medium","Low"))</f>
        <v>Low</v>
      </c>
    </row>
    <row r="5224" spans="1:19">
      <c r="A5224" t="s">
        <v>5349</v>
      </c>
      <c r="B5224">
        <v>32</v>
      </c>
      <c r="C5224" t="s">
        <v>112</v>
      </c>
      <c r="D5224" t="s">
        <v>131</v>
      </c>
      <c r="E5224">
        <v>17</v>
      </c>
      <c r="F5224" t="s">
        <v>103</v>
      </c>
      <c r="G5224" t="s">
        <v>104</v>
      </c>
      <c r="H5224" s="5">
        <v>445</v>
      </c>
      <c r="I5224" s="5">
        <v>7748.58</v>
      </c>
      <c r="J5224" t="s">
        <v>134</v>
      </c>
      <c r="K5224" t="s">
        <v>106</v>
      </c>
      <c r="L5224">
        <v>1</v>
      </c>
      <c r="M5224">
        <v>0</v>
      </c>
      <c r="N5224">
        <v>5</v>
      </c>
      <c r="O5224" s="6">
        <v>0</v>
      </c>
      <c r="P5224" t="s">
        <v>107</v>
      </c>
      <c r="Q5224" t="s">
        <v>107</v>
      </c>
      <c r="R5224">
        <f>IF(F5224="Monthly",2,0)
+IF(E5224&lt;=6,2,0)
+IF(N5224&lt;=2,2,0)
+IF(L5224&gt;=4,2,0)
+IF(M5224&gt;=2,1,0)
+IF(H5224&gt;=_xlfn.PERCENTILE.INC($H$2:$H$10001,0.75),1,0)</f>
        <v>2</v>
      </c>
      <c r="S5224" t="str">
        <f>IF(R5224&gt;=7,"High",IF(R5224&gt;=4,"Medium","Low"))</f>
        <v>Low</v>
      </c>
    </row>
    <row r="5225" spans="1:19">
      <c r="A5225" t="s">
        <v>5350</v>
      </c>
      <c r="B5225">
        <v>20</v>
      </c>
      <c r="C5225" t="s">
        <v>112</v>
      </c>
      <c r="D5225" t="s">
        <v>133</v>
      </c>
      <c r="E5225">
        <v>24</v>
      </c>
      <c r="F5225" t="s">
        <v>109</v>
      </c>
      <c r="G5225" t="s">
        <v>110</v>
      </c>
      <c r="H5225" s="5">
        <v>654</v>
      </c>
      <c r="I5225" s="5">
        <v>14401.47</v>
      </c>
      <c r="J5225" t="s">
        <v>134</v>
      </c>
      <c r="K5225" t="s">
        <v>106</v>
      </c>
      <c r="L5225">
        <v>0</v>
      </c>
      <c r="M5225">
        <v>0</v>
      </c>
      <c r="N5225">
        <v>4</v>
      </c>
      <c r="O5225" s="6">
        <v>10</v>
      </c>
      <c r="P5225" t="s">
        <v>107</v>
      </c>
      <c r="Q5225" t="s">
        <v>107</v>
      </c>
      <c r="R5225">
        <f>IF(F5225="Monthly",2,0)
+IF(E5225&lt;=6,2,0)
+IF(N5225&lt;=2,2,0)
+IF(L5225&gt;=4,2,0)
+IF(M5225&gt;=2,1,0)
+IF(H5225&gt;=_xlfn.PERCENTILE.INC($H$2:$H$10001,0.75),1,0)</f>
        <v>0</v>
      </c>
      <c r="S5225" t="str">
        <f>IF(R5225&gt;=7,"High",IF(R5225&gt;=4,"Medium","Low"))</f>
        <v>Low</v>
      </c>
    </row>
    <row r="5226" spans="1:19">
      <c r="A5226" t="s">
        <v>5351</v>
      </c>
      <c r="B5226">
        <v>43</v>
      </c>
      <c r="C5226" t="s">
        <v>112</v>
      </c>
      <c r="D5226" t="s">
        <v>119</v>
      </c>
      <c r="E5226">
        <v>24</v>
      </c>
      <c r="F5226" t="s">
        <v>103</v>
      </c>
      <c r="G5226" t="s">
        <v>104</v>
      </c>
      <c r="H5226" s="5">
        <v>398</v>
      </c>
      <c r="I5226" s="5">
        <v>9519.64</v>
      </c>
      <c r="J5226" t="s">
        <v>117</v>
      </c>
      <c r="K5226" t="s">
        <v>106</v>
      </c>
      <c r="L5226">
        <v>2</v>
      </c>
      <c r="M5226">
        <v>0</v>
      </c>
      <c r="N5226">
        <v>4</v>
      </c>
      <c r="O5226" s="6">
        <v>0</v>
      </c>
      <c r="P5226" t="s">
        <v>106</v>
      </c>
      <c r="Q5226" t="s">
        <v>107</v>
      </c>
      <c r="R5226">
        <f>IF(F5226="Monthly",2,0)
+IF(E5226&lt;=6,2,0)
+IF(N5226&lt;=2,2,0)
+IF(L5226&gt;=4,2,0)
+IF(M5226&gt;=2,1,0)
+IF(H5226&gt;=_xlfn.PERCENTILE.INC($H$2:$H$10001,0.75),1,0)</f>
        <v>2</v>
      </c>
      <c r="S5226" t="str">
        <f>IF(R5226&gt;=7,"High",IF(R5226&gt;=4,"Medium","Low"))</f>
        <v>Low</v>
      </c>
    </row>
    <row r="5227" spans="1:19">
      <c r="A5227" t="s">
        <v>5352</v>
      </c>
      <c r="B5227">
        <v>48</v>
      </c>
      <c r="C5227" t="s">
        <v>101</v>
      </c>
      <c r="D5227" t="s">
        <v>133</v>
      </c>
      <c r="E5227">
        <v>44</v>
      </c>
      <c r="F5227" t="s">
        <v>109</v>
      </c>
      <c r="G5227" t="s">
        <v>110</v>
      </c>
      <c r="H5227" s="5">
        <v>688</v>
      </c>
      <c r="I5227" s="5">
        <v>30035.66</v>
      </c>
      <c r="J5227" t="s">
        <v>115</v>
      </c>
      <c r="K5227" t="s">
        <v>106</v>
      </c>
      <c r="L5227">
        <v>0</v>
      </c>
      <c r="M5227">
        <v>0</v>
      </c>
      <c r="N5227">
        <v>5</v>
      </c>
      <c r="O5227" s="6">
        <v>0</v>
      </c>
      <c r="P5227" t="s">
        <v>107</v>
      </c>
      <c r="Q5227" t="s">
        <v>107</v>
      </c>
      <c r="R5227">
        <f>IF(F5227="Monthly",2,0)
+IF(E5227&lt;=6,2,0)
+IF(N5227&lt;=2,2,0)
+IF(L5227&gt;=4,2,0)
+IF(M5227&gt;=2,1,0)
+IF(H5227&gt;=_xlfn.PERCENTILE.INC($H$2:$H$10001,0.75),1,0)</f>
        <v>0</v>
      </c>
      <c r="S5227" t="str">
        <f>IF(R5227&gt;=7,"High",IF(R5227&gt;=4,"Medium","Low"))</f>
        <v>Low</v>
      </c>
    </row>
    <row r="5228" spans="1:19">
      <c r="A5228" t="s">
        <v>5353</v>
      </c>
      <c r="B5228">
        <v>58</v>
      </c>
      <c r="C5228" t="s">
        <v>112</v>
      </c>
      <c r="D5228" t="s">
        <v>102</v>
      </c>
      <c r="E5228">
        <v>24</v>
      </c>
      <c r="F5228" t="s">
        <v>103</v>
      </c>
      <c r="G5228" t="s">
        <v>129</v>
      </c>
      <c r="H5228" s="5">
        <v>1013</v>
      </c>
      <c r="I5228" s="5">
        <v>24524.14</v>
      </c>
      <c r="J5228" t="s">
        <v>117</v>
      </c>
      <c r="K5228" t="s">
        <v>106</v>
      </c>
      <c r="L5228">
        <v>4</v>
      </c>
      <c r="M5228">
        <v>1</v>
      </c>
      <c r="N5228">
        <v>3</v>
      </c>
      <c r="O5228" s="6">
        <v>0</v>
      </c>
      <c r="P5228" t="s">
        <v>107</v>
      </c>
      <c r="Q5228" t="s">
        <v>106</v>
      </c>
      <c r="R5228">
        <f>IF(F5228="Monthly",2,0)
+IF(E5228&lt;=6,2,0)
+IF(N5228&lt;=2,2,0)
+IF(L5228&gt;=4,2,0)
+IF(M5228&gt;=2,1,0)
+IF(H5228&gt;=_xlfn.PERCENTILE.INC($H$2:$H$10001,0.75),1,0)</f>
        <v>5</v>
      </c>
      <c r="S5228" t="str">
        <f>IF(R5228&gt;=7,"High",IF(R5228&gt;=4,"Medium","Low"))</f>
        <v>Medium</v>
      </c>
    </row>
    <row r="5229" spans="1:19">
      <c r="A5229" t="s">
        <v>5354</v>
      </c>
      <c r="B5229">
        <v>23</v>
      </c>
      <c r="C5229" t="s">
        <v>112</v>
      </c>
      <c r="D5229" t="s">
        <v>113</v>
      </c>
      <c r="E5229">
        <v>9</v>
      </c>
      <c r="F5229" t="s">
        <v>103</v>
      </c>
      <c r="G5229" t="s">
        <v>129</v>
      </c>
      <c r="H5229" s="5">
        <v>1068</v>
      </c>
      <c r="I5229" s="5">
        <v>9412.3799999999992</v>
      </c>
      <c r="J5229" t="s">
        <v>105</v>
      </c>
      <c r="K5229" t="s">
        <v>106</v>
      </c>
      <c r="L5229">
        <v>1</v>
      </c>
      <c r="M5229">
        <v>0</v>
      </c>
      <c r="N5229">
        <v>5</v>
      </c>
      <c r="O5229" s="6">
        <v>0</v>
      </c>
      <c r="P5229" t="s">
        <v>107</v>
      </c>
      <c r="Q5229" t="s">
        <v>106</v>
      </c>
      <c r="R5229">
        <f>IF(F5229="Monthly",2,0)
+IF(E5229&lt;=6,2,0)
+IF(N5229&lt;=2,2,0)
+IF(L5229&gt;=4,2,0)
+IF(M5229&gt;=2,1,0)
+IF(H5229&gt;=_xlfn.PERCENTILE.INC($H$2:$H$10001,0.75),1,0)</f>
        <v>3</v>
      </c>
      <c r="S5229" t="str">
        <f>IF(R5229&gt;=7,"High",IF(R5229&gt;=4,"Medium","Low"))</f>
        <v>Low</v>
      </c>
    </row>
    <row r="5230" spans="1:19">
      <c r="A5230" t="s">
        <v>5355</v>
      </c>
      <c r="B5230">
        <v>24</v>
      </c>
      <c r="C5230" t="s">
        <v>101</v>
      </c>
      <c r="D5230" t="s">
        <v>133</v>
      </c>
      <c r="E5230">
        <v>15</v>
      </c>
      <c r="F5230" t="s">
        <v>103</v>
      </c>
      <c r="G5230" t="s">
        <v>104</v>
      </c>
      <c r="H5230" s="5">
        <v>497</v>
      </c>
      <c r="I5230" s="5">
        <v>7525.84</v>
      </c>
      <c r="J5230" t="s">
        <v>140</v>
      </c>
      <c r="K5230" t="s">
        <v>106</v>
      </c>
      <c r="L5230">
        <v>0</v>
      </c>
      <c r="M5230">
        <v>0</v>
      </c>
      <c r="N5230">
        <v>5</v>
      </c>
      <c r="O5230" s="6">
        <v>0</v>
      </c>
      <c r="P5230" t="s">
        <v>107</v>
      </c>
      <c r="Q5230" t="s">
        <v>107</v>
      </c>
      <c r="R5230">
        <f>IF(F5230="Monthly",2,0)
+IF(E5230&lt;=6,2,0)
+IF(N5230&lt;=2,2,0)
+IF(L5230&gt;=4,2,0)
+IF(M5230&gt;=2,1,0)
+IF(H5230&gt;=_xlfn.PERCENTILE.INC($H$2:$H$10001,0.75),1,0)</f>
        <v>2</v>
      </c>
      <c r="S5230" t="str">
        <f>IF(R5230&gt;=7,"High",IF(R5230&gt;=4,"Medium","Low"))</f>
        <v>Low</v>
      </c>
    </row>
    <row r="5231" spans="1:19">
      <c r="A5231" t="s">
        <v>5356</v>
      </c>
      <c r="B5231">
        <v>30</v>
      </c>
      <c r="C5231" t="s">
        <v>112</v>
      </c>
      <c r="D5231" t="s">
        <v>119</v>
      </c>
      <c r="E5231">
        <v>45</v>
      </c>
      <c r="F5231" t="s">
        <v>103</v>
      </c>
      <c r="G5231" t="s">
        <v>110</v>
      </c>
      <c r="H5231" s="5">
        <v>640</v>
      </c>
      <c r="I5231" s="5">
        <v>29333.48</v>
      </c>
      <c r="J5231" t="s">
        <v>140</v>
      </c>
      <c r="K5231" t="s">
        <v>106</v>
      </c>
      <c r="L5231">
        <v>0</v>
      </c>
      <c r="M5231">
        <v>0</v>
      </c>
      <c r="N5231">
        <v>4</v>
      </c>
      <c r="O5231" s="6">
        <v>0</v>
      </c>
      <c r="P5231" t="s">
        <v>107</v>
      </c>
      <c r="Q5231" t="s">
        <v>107</v>
      </c>
      <c r="R5231">
        <f>IF(F5231="Monthly",2,0)
+IF(E5231&lt;=6,2,0)
+IF(N5231&lt;=2,2,0)
+IF(L5231&gt;=4,2,0)
+IF(M5231&gt;=2,1,0)
+IF(H5231&gt;=_xlfn.PERCENTILE.INC($H$2:$H$10001,0.75),1,0)</f>
        <v>2</v>
      </c>
      <c r="S5231" t="str">
        <f>IF(R5231&gt;=7,"High",IF(R5231&gt;=4,"Medium","Low"))</f>
        <v>Low</v>
      </c>
    </row>
    <row r="5232" spans="1:19">
      <c r="A5232" t="s">
        <v>5357</v>
      </c>
      <c r="B5232">
        <v>51</v>
      </c>
      <c r="C5232" t="s">
        <v>112</v>
      </c>
      <c r="D5232" t="s">
        <v>119</v>
      </c>
      <c r="E5232">
        <v>18</v>
      </c>
      <c r="F5232" t="s">
        <v>103</v>
      </c>
      <c r="G5232" t="s">
        <v>110</v>
      </c>
      <c r="H5232" s="5">
        <v>641</v>
      </c>
      <c r="I5232" s="5">
        <v>11388.53</v>
      </c>
      <c r="J5232" t="s">
        <v>134</v>
      </c>
      <c r="K5232" t="s">
        <v>106</v>
      </c>
      <c r="L5232">
        <v>0</v>
      </c>
      <c r="M5232">
        <v>0</v>
      </c>
      <c r="N5232">
        <v>5</v>
      </c>
      <c r="O5232" s="6">
        <v>0</v>
      </c>
      <c r="P5232" t="s">
        <v>107</v>
      </c>
      <c r="Q5232" t="s">
        <v>107</v>
      </c>
      <c r="R5232">
        <f>IF(F5232="Monthly",2,0)
+IF(E5232&lt;=6,2,0)
+IF(N5232&lt;=2,2,0)
+IF(L5232&gt;=4,2,0)
+IF(M5232&gt;=2,1,0)
+IF(H5232&gt;=_xlfn.PERCENTILE.INC($H$2:$H$10001,0.75),1,0)</f>
        <v>2</v>
      </c>
      <c r="S5232" t="str">
        <f>IF(R5232&gt;=7,"High",IF(R5232&gt;=4,"Medium","Low"))</f>
        <v>Low</v>
      </c>
    </row>
    <row r="5233" spans="1:19">
      <c r="A5233" t="s">
        <v>5358</v>
      </c>
      <c r="B5233">
        <v>26</v>
      </c>
      <c r="C5233" t="s">
        <v>101</v>
      </c>
      <c r="D5233" t="s">
        <v>113</v>
      </c>
      <c r="E5233">
        <v>37</v>
      </c>
      <c r="F5233" t="s">
        <v>103</v>
      </c>
      <c r="G5233" t="s">
        <v>104</v>
      </c>
      <c r="H5233" s="5">
        <v>500</v>
      </c>
      <c r="I5233" s="5">
        <v>18343.87</v>
      </c>
      <c r="J5233" t="s">
        <v>115</v>
      </c>
      <c r="K5233" t="s">
        <v>106</v>
      </c>
      <c r="L5233">
        <v>0</v>
      </c>
      <c r="M5233">
        <v>0</v>
      </c>
      <c r="N5233">
        <v>5</v>
      </c>
      <c r="O5233" s="6">
        <v>0</v>
      </c>
      <c r="P5233" t="s">
        <v>107</v>
      </c>
      <c r="Q5233" t="s">
        <v>106</v>
      </c>
      <c r="R5233">
        <f>IF(F5233="Monthly",2,0)
+IF(E5233&lt;=6,2,0)
+IF(N5233&lt;=2,2,0)
+IF(L5233&gt;=4,2,0)
+IF(M5233&gt;=2,1,0)
+IF(H5233&gt;=_xlfn.PERCENTILE.INC($H$2:$H$10001,0.75),1,0)</f>
        <v>2</v>
      </c>
      <c r="S5233" t="str">
        <f>IF(R5233&gt;=7,"High",IF(R5233&gt;=4,"Medium","Low"))</f>
        <v>Low</v>
      </c>
    </row>
    <row r="5234" spans="1:19">
      <c r="A5234" t="s">
        <v>5359</v>
      </c>
      <c r="B5234">
        <v>36</v>
      </c>
      <c r="C5234" t="s">
        <v>112</v>
      </c>
      <c r="D5234" t="s">
        <v>123</v>
      </c>
      <c r="E5234">
        <v>49</v>
      </c>
      <c r="F5234" t="s">
        <v>109</v>
      </c>
      <c r="G5234" t="s">
        <v>110</v>
      </c>
      <c r="H5234" s="5">
        <v>658</v>
      </c>
      <c r="I5234" s="5">
        <v>31333.86</v>
      </c>
      <c r="J5234" t="s">
        <v>134</v>
      </c>
      <c r="K5234" t="s">
        <v>106</v>
      </c>
      <c r="L5234">
        <v>6</v>
      </c>
      <c r="M5234">
        <v>1</v>
      </c>
      <c r="N5234">
        <v>4</v>
      </c>
      <c r="O5234" s="6">
        <v>0</v>
      </c>
      <c r="P5234" t="s">
        <v>106</v>
      </c>
      <c r="Q5234" t="s">
        <v>107</v>
      </c>
      <c r="R5234">
        <f>IF(F5234="Monthly",2,0)
+IF(E5234&lt;=6,2,0)
+IF(N5234&lt;=2,2,0)
+IF(L5234&gt;=4,2,0)
+IF(M5234&gt;=2,1,0)
+IF(H5234&gt;=_xlfn.PERCENTILE.INC($H$2:$H$10001,0.75),1,0)</f>
        <v>2</v>
      </c>
      <c r="S5234" t="str">
        <f>IF(R5234&gt;=7,"High",IF(R5234&gt;=4,"Medium","Low"))</f>
        <v>Low</v>
      </c>
    </row>
    <row r="5235" spans="1:19">
      <c r="A5235" t="s">
        <v>5360</v>
      </c>
      <c r="B5235">
        <v>29</v>
      </c>
      <c r="C5235" t="s">
        <v>112</v>
      </c>
      <c r="D5235" t="s">
        <v>131</v>
      </c>
      <c r="E5235">
        <v>44</v>
      </c>
      <c r="F5235" t="s">
        <v>103</v>
      </c>
      <c r="G5235" t="s">
        <v>110</v>
      </c>
      <c r="H5235" s="5">
        <v>845</v>
      </c>
      <c r="I5235" s="5">
        <v>37165.379999999997</v>
      </c>
      <c r="J5235" t="s">
        <v>117</v>
      </c>
      <c r="K5235" t="s">
        <v>106</v>
      </c>
      <c r="L5235">
        <v>0</v>
      </c>
      <c r="M5235">
        <v>0</v>
      </c>
      <c r="N5235">
        <v>5</v>
      </c>
      <c r="O5235" s="6">
        <v>0</v>
      </c>
      <c r="P5235" t="s">
        <v>106</v>
      </c>
      <c r="Q5235" t="s">
        <v>107</v>
      </c>
      <c r="R5235">
        <f>IF(F5235="Monthly",2,0)
+IF(E5235&lt;=6,2,0)
+IF(N5235&lt;=2,2,0)
+IF(L5235&gt;=4,2,0)
+IF(M5235&gt;=2,1,0)
+IF(H5235&gt;=_xlfn.PERCENTILE.INC($H$2:$H$10001,0.75),1,0)</f>
        <v>3</v>
      </c>
      <c r="S5235" t="str">
        <f>IF(R5235&gt;=7,"High",IF(R5235&gt;=4,"Medium","Low"))</f>
        <v>Low</v>
      </c>
    </row>
    <row r="5236" spans="1:19">
      <c r="A5236" t="s">
        <v>5361</v>
      </c>
      <c r="B5236">
        <v>41</v>
      </c>
      <c r="C5236" t="s">
        <v>101</v>
      </c>
      <c r="D5236" t="s">
        <v>123</v>
      </c>
      <c r="E5236">
        <v>28</v>
      </c>
      <c r="F5236" t="s">
        <v>109</v>
      </c>
      <c r="G5236" t="s">
        <v>104</v>
      </c>
      <c r="H5236" s="5">
        <v>514</v>
      </c>
      <c r="I5236" s="5">
        <v>14197.44</v>
      </c>
      <c r="J5236" t="s">
        <v>117</v>
      </c>
      <c r="K5236" t="s">
        <v>107</v>
      </c>
      <c r="L5236">
        <v>1</v>
      </c>
      <c r="M5236">
        <v>0</v>
      </c>
      <c r="N5236">
        <v>5</v>
      </c>
      <c r="O5236" s="6">
        <v>0</v>
      </c>
      <c r="P5236" t="s">
        <v>107</v>
      </c>
      <c r="Q5236" t="s">
        <v>107</v>
      </c>
      <c r="R5236">
        <f>IF(F5236="Monthly",2,0)
+IF(E5236&lt;=6,2,0)
+IF(N5236&lt;=2,2,0)
+IF(L5236&gt;=4,2,0)
+IF(M5236&gt;=2,1,0)
+IF(H5236&gt;=_xlfn.PERCENTILE.INC($H$2:$H$10001,0.75),1,0)</f>
        <v>0</v>
      </c>
      <c r="S5236" t="str">
        <f>IF(R5236&gt;=7,"High",IF(R5236&gt;=4,"Medium","Low"))</f>
        <v>Low</v>
      </c>
    </row>
    <row r="5237" spans="1:19">
      <c r="A5237" t="s">
        <v>5362</v>
      </c>
      <c r="B5237">
        <v>55</v>
      </c>
      <c r="C5237" t="s">
        <v>101</v>
      </c>
      <c r="D5237" t="s">
        <v>119</v>
      </c>
      <c r="E5237">
        <v>64</v>
      </c>
      <c r="F5237" t="s">
        <v>109</v>
      </c>
      <c r="G5237" t="s">
        <v>129</v>
      </c>
      <c r="H5237" s="5">
        <v>1006</v>
      </c>
      <c r="I5237" s="5">
        <v>58933.7</v>
      </c>
      <c r="J5237" t="s">
        <v>140</v>
      </c>
      <c r="K5237" t="s">
        <v>106</v>
      </c>
      <c r="L5237">
        <v>3</v>
      </c>
      <c r="M5237">
        <v>1</v>
      </c>
      <c r="N5237">
        <v>4</v>
      </c>
      <c r="O5237" s="6">
        <v>10</v>
      </c>
      <c r="P5237" t="s">
        <v>107</v>
      </c>
      <c r="Q5237" t="s">
        <v>107</v>
      </c>
      <c r="R5237">
        <f>IF(F5237="Monthly",2,0)
+IF(E5237&lt;=6,2,0)
+IF(N5237&lt;=2,2,0)
+IF(L5237&gt;=4,2,0)
+IF(M5237&gt;=2,1,0)
+IF(H5237&gt;=_xlfn.PERCENTILE.INC($H$2:$H$10001,0.75),1,0)</f>
        <v>1</v>
      </c>
      <c r="S5237" t="str">
        <f>IF(R5237&gt;=7,"High",IF(R5237&gt;=4,"Medium","Low"))</f>
        <v>Low</v>
      </c>
    </row>
    <row r="5238" spans="1:19">
      <c r="A5238" t="s">
        <v>5363</v>
      </c>
      <c r="B5238">
        <v>35</v>
      </c>
      <c r="C5238" t="s">
        <v>101</v>
      </c>
      <c r="D5238" t="s">
        <v>126</v>
      </c>
      <c r="E5238">
        <v>60</v>
      </c>
      <c r="F5238" t="s">
        <v>103</v>
      </c>
      <c r="G5238" t="s">
        <v>110</v>
      </c>
      <c r="H5238" s="5">
        <v>825</v>
      </c>
      <c r="I5238" s="5">
        <v>48124.81</v>
      </c>
      <c r="J5238" t="s">
        <v>117</v>
      </c>
      <c r="K5238" t="s">
        <v>106</v>
      </c>
      <c r="L5238">
        <v>0</v>
      </c>
      <c r="M5238">
        <v>0</v>
      </c>
      <c r="N5238">
        <v>5</v>
      </c>
      <c r="O5238" s="6">
        <v>0</v>
      </c>
      <c r="P5238" t="s">
        <v>107</v>
      </c>
      <c r="Q5238" t="s">
        <v>107</v>
      </c>
      <c r="R5238">
        <f>IF(F5238="Monthly",2,0)
+IF(E5238&lt;=6,2,0)
+IF(N5238&lt;=2,2,0)
+IF(L5238&gt;=4,2,0)
+IF(M5238&gt;=2,1,0)
+IF(H5238&gt;=_xlfn.PERCENTILE.INC($H$2:$H$10001,0.75),1,0)</f>
        <v>3</v>
      </c>
      <c r="S5238" t="str">
        <f>IF(R5238&gt;=7,"High",IF(R5238&gt;=4,"Medium","Low"))</f>
        <v>Low</v>
      </c>
    </row>
    <row r="5239" spans="1:19">
      <c r="A5239" t="s">
        <v>5364</v>
      </c>
      <c r="B5239">
        <v>28</v>
      </c>
      <c r="C5239" t="s">
        <v>112</v>
      </c>
      <c r="D5239" t="s">
        <v>133</v>
      </c>
      <c r="E5239">
        <v>43</v>
      </c>
      <c r="F5239" t="s">
        <v>103</v>
      </c>
      <c r="G5239" t="s">
        <v>104</v>
      </c>
      <c r="H5239" s="5">
        <v>524</v>
      </c>
      <c r="I5239" s="5">
        <v>22323.3</v>
      </c>
      <c r="J5239" t="s">
        <v>134</v>
      </c>
      <c r="K5239" t="s">
        <v>107</v>
      </c>
      <c r="L5239">
        <v>1</v>
      </c>
      <c r="M5239">
        <v>0</v>
      </c>
      <c r="N5239">
        <v>5</v>
      </c>
      <c r="O5239" s="6">
        <v>0</v>
      </c>
      <c r="P5239" t="s">
        <v>107</v>
      </c>
      <c r="Q5239" t="s">
        <v>107</v>
      </c>
      <c r="R5239">
        <f>IF(F5239="Monthly",2,0)
+IF(E5239&lt;=6,2,0)
+IF(N5239&lt;=2,2,0)
+IF(L5239&gt;=4,2,0)
+IF(M5239&gt;=2,1,0)
+IF(H5239&gt;=_xlfn.PERCENTILE.INC($H$2:$H$10001,0.75),1,0)</f>
        <v>2</v>
      </c>
      <c r="S5239" t="str">
        <f>IF(R5239&gt;=7,"High",IF(R5239&gt;=4,"Medium","Low"))</f>
        <v>Low</v>
      </c>
    </row>
    <row r="5240" spans="1:19">
      <c r="A5240" t="s">
        <v>5365</v>
      </c>
      <c r="B5240">
        <v>32</v>
      </c>
      <c r="C5240" t="s">
        <v>112</v>
      </c>
      <c r="D5240" t="s">
        <v>133</v>
      </c>
      <c r="E5240">
        <v>41</v>
      </c>
      <c r="F5240" t="s">
        <v>103</v>
      </c>
      <c r="G5240" t="s">
        <v>129</v>
      </c>
      <c r="H5240" s="5">
        <v>948</v>
      </c>
      <c r="I5240" s="5">
        <v>38687.279999999999</v>
      </c>
      <c r="J5240" t="s">
        <v>140</v>
      </c>
      <c r="K5240" t="s">
        <v>106</v>
      </c>
      <c r="L5240">
        <v>0</v>
      </c>
      <c r="M5240">
        <v>0</v>
      </c>
      <c r="N5240">
        <v>5</v>
      </c>
      <c r="O5240" s="6">
        <v>0</v>
      </c>
      <c r="P5240" t="s">
        <v>107</v>
      </c>
      <c r="Q5240" t="s">
        <v>107</v>
      </c>
      <c r="R5240">
        <f>IF(F5240="Monthly",2,0)
+IF(E5240&lt;=6,2,0)
+IF(N5240&lt;=2,2,0)
+IF(L5240&gt;=4,2,0)
+IF(M5240&gt;=2,1,0)
+IF(H5240&gt;=_xlfn.PERCENTILE.INC($H$2:$H$10001,0.75),1,0)</f>
        <v>3</v>
      </c>
      <c r="S5240" t="str">
        <f>IF(R5240&gt;=7,"High",IF(R5240&gt;=4,"Medium","Low"))</f>
        <v>Low</v>
      </c>
    </row>
    <row r="5241" spans="1:19">
      <c r="A5241" t="s">
        <v>5366</v>
      </c>
      <c r="B5241">
        <v>18</v>
      </c>
      <c r="C5241" t="s">
        <v>101</v>
      </c>
      <c r="D5241" t="s">
        <v>137</v>
      </c>
      <c r="E5241">
        <v>53</v>
      </c>
      <c r="F5241" t="s">
        <v>121</v>
      </c>
      <c r="G5241" t="s">
        <v>110</v>
      </c>
      <c r="H5241" s="5">
        <v>766</v>
      </c>
      <c r="I5241" s="5">
        <v>34529.800000000003</v>
      </c>
      <c r="J5241" t="s">
        <v>115</v>
      </c>
      <c r="K5241" t="s">
        <v>106</v>
      </c>
      <c r="L5241">
        <v>3</v>
      </c>
      <c r="M5241">
        <v>2</v>
      </c>
      <c r="N5241">
        <v>4</v>
      </c>
      <c r="O5241" s="6">
        <v>15</v>
      </c>
      <c r="P5241" t="s">
        <v>107</v>
      </c>
      <c r="Q5241" t="s">
        <v>107</v>
      </c>
      <c r="R5241">
        <f>IF(F5241="Monthly",2,0)
+IF(E5241&lt;=6,2,0)
+IF(N5241&lt;=2,2,0)
+IF(L5241&gt;=4,2,0)
+IF(M5241&gt;=2,1,0)
+IF(H5241&gt;=_xlfn.PERCENTILE.INC($H$2:$H$10001,0.75),1,0)</f>
        <v>1</v>
      </c>
      <c r="S5241" t="str">
        <f>IF(R5241&gt;=7,"High",IF(R5241&gt;=4,"Medium","Low"))</f>
        <v>Low</v>
      </c>
    </row>
    <row r="5242" spans="1:19">
      <c r="A5242" t="s">
        <v>5367</v>
      </c>
      <c r="B5242">
        <v>38</v>
      </c>
      <c r="C5242" t="s">
        <v>101</v>
      </c>
      <c r="D5242" t="s">
        <v>102</v>
      </c>
      <c r="E5242">
        <v>42</v>
      </c>
      <c r="F5242" t="s">
        <v>121</v>
      </c>
      <c r="G5242" t="s">
        <v>104</v>
      </c>
      <c r="H5242" s="5">
        <v>442</v>
      </c>
      <c r="I5242" s="5">
        <v>18165.28</v>
      </c>
      <c r="J5242" t="s">
        <v>117</v>
      </c>
      <c r="K5242" t="s">
        <v>106</v>
      </c>
      <c r="L5242">
        <v>5</v>
      </c>
      <c r="M5242">
        <v>1</v>
      </c>
      <c r="N5242">
        <v>3</v>
      </c>
      <c r="O5242" s="6">
        <v>0</v>
      </c>
      <c r="P5242" t="s">
        <v>107</v>
      </c>
      <c r="Q5242" t="s">
        <v>107</v>
      </c>
      <c r="R5242">
        <f>IF(F5242="Monthly",2,0)
+IF(E5242&lt;=6,2,0)
+IF(N5242&lt;=2,2,0)
+IF(L5242&gt;=4,2,0)
+IF(M5242&gt;=2,1,0)
+IF(H5242&gt;=_xlfn.PERCENTILE.INC($H$2:$H$10001,0.75),1,0)</f>
        <v>2</v>
      </c>
      <c r="S5242" t="str">
        <f>IF(R5242&gt;=7,"High",IF(R5242&gt;=4,"Medium","Low"))</f>
        <v>Low</v>
      </c>
    </row>
    <row r="5243" spans="1:19">
      <c r="A5243" t="s">
        <v>5368</v>
      </c>
      <c r="B5243">
        <v>20</v>
      </c>
      <c r="C5243" t="s">
        <v>101</v>
      </c>
      <c r="D5243" t="s">
        <v>131</v>
      </c>
      <c r="E5243">
        <v>23</v>
      </c>
      <c r="F5243" t="s">
        <v>109</v>
      </c>
      <c r="G5243" t="s">
        <v>110</v>
      </c>
      <c r="H5243" s="5">
        <v>758</v>
      </c>
      <c r="I5243" s="5">
        <v>17829.93</v>
      </c>
      <c r="J5243" t="s">
        <v>140</v>
      </c>
      <c r="K5243" t="s">
        <v>106</v>
      </c>
      <c r="L5243">
        <v>2</v>
      </c>
      <c r="M5243">
        <v>1</v>
      </c>
      <c r="N5243">
        <v>4</v>
      </c>
      <c r="O5243" s="6">
        <v>0</v>
      </c>
      <c r="P5243" t="s">
        <v>106</v>
      </c>
      <c r="Q5243" t="s">
        <v>107</v>
      </c>
      <c r="R5243">
        <f>IF(F5243="Monthly",2,0)
+IF(E5243&lt;=6,2,0)
+IF(N5243&lt;=2,2,0)
+IF(L5243&gt;=4,2,0)
+IF(M5243&gt;=2,1,0)
+IF(H5243&gt;=_xlfn.PERCENTILE.INC($H$2:$H$10001,0.75),1,0)</f>
        <v>0</v>
      </c>
      <c r="S5243" t="str">
        <f>IF(R5243&gt;=7,"High",IF(R5243&gt;=4,"Medium","Low"))</f>
        <v>Low</v>
      </c>
    </row>
    <row r="5244" spans="1:19">
      <c r="A5244" t="s">
        <v>5369</v>
      </c>
      <c r="B5244">
        <v>34</v>
      </c>
      <c r="C5244" t="s">
        <v>101</v>
      </c>
      <c r="D5244" t="s">
        <v>131</v>
      </c>
      <c r="E5244">
        <v>21</v>
      </c>
      <c r="F5244" t="s">
        <v>103</v>
      </c>
      <c r="G5244" t="s">
        <v>110</v>
      </c>
      <c r="H5244" s="5">
        <v>738</v>
      </c>
      <c r="I5244" s="5">
        <v>15631.62</v>
      </c>
      <c r="J5244" t="s">
        <v>117</v>
      </c>
      <c r="K5244" t="s">
        <v>106</v>
      </c>
      <c r="L5244">
        <v>0</v>
      </c>
      <c r="M5244">
        <v>0</v>
      </c>
      <c r="N5244">
        <v>5</v>
      </c>
      <c r="O5244" s="6">
        <v>0</v>
      </c>
      <c r="P5244" t="s">
        <v>107</v>
      </c>
      <c r="Q5244" t="s">
        <v>107</v>
      </c>
      <c r="R5244">
        <f>IF(F5244="Monthly",2,0)
+IF(E5244&lt;=6,2,0)
+IF(N5244&lt;=2,2,0)
+IF(L5244&gt;=4,2,0)
+IF(M5244&gt;=2,1,0)
+IF(H5244&gt;=_xlfn.PERCENTILE.INC($H$2:$H$10001,0.75),1,0)</f>
        <v>2</v>
      </c>
      <c r="S5244" t="str">
        <f>IF(R5244&gt;=7,"High",IF(R5244&gt;=4,"Medium","Low"))</f>
        <v>Low</v>
      </c>
    </row>
    <row r="5245" spans="1:19">
      <c r="A5245" t="s">
        <v>5370</v>
      </c>
      <c r="B5245">
        <v>38</v>
      </c>
      <c r="C5245" t="s">
        <v>112</v>
      </c>
      <c r="D5245" t="s">
        <v>131</v>
      </c>
      <c r="E5245">
        <v>43</v>
      </c>
      <c r="F5245" t="s">
        <v>121</v>
      </c>
      <c r="G5245" t="s">
        <v>104</v>
      </c>
      <c r="H5245" s="5">
        <v>447</v>
      </c>
      <c r="I5245" s="5">
        <v>19499.29</v>
      </c>
      <c r="J5245" t="s">
        <v>134</v>
      </c>
      <c r="K5245" t="s">
        <v>107</v>
      </c>
      <c r="L5245">
        <v>0</v>
      </c>
      <c r="M5245">
        <v>0</v>
      </c>
      <c r="N5245">
        <v>5</v>
      </c>
      <c r="O5245" s="6">
        <v>0</v>
      </c>
      <c r="P5245" t="s">
        <v>107</v>
      </c>
      <c r="Q5245" t="s">
        <v>107</v>
      </c>
      <c r="R5245">
        <f>IF(F5245="Monthly",2,0)
+IF(E5245&lt;=6,2,0)
+IF(N5245&lt;=2,2,0)
+IF(L5245&gt;=4,2,0)
+IF(M5245&gt;=2,1,0)
+IF(H5245&gt;=_xlfn.PERCENTILE.INC($H$2:$H$10001,0.75),1,0)</f>
        <v>0</v>
      </c>
      <c r="S5245" t="str">
        <f>IF(R5245&gt;=7,"High",IF(R5245&gt;=4,"Medium","Low"))</f>
        <v>Low</v>
      </c>
    </row>
    <row r="5246" spans="1:19">
      <c r="A5246" t="s">
        <v>5371</v>
      </c>
      <c r="B5246">
        <v>41</v>
      </c>
      <c r="C5246" t="s">
        <v>101</v>
      </c>
      <c r="D5246" t="s">
        <v>159</v>
      </c>
      <c r="E5246">
        <v>45</v>
      </c>
      <c r="F5246" t="s">
        <v>103</v>
      </c>
      <c r="G5246" t="s">
        <v>110</v>
      </c>
      <c r="H5246" s="5">
        <v>651</v>
      </c>
      <c r="I5246" s="5">
        <v>29577.46</v>
      </c>
      <c r="J5246" t="s">
        <v>140</v>
      </c>
      <c r="K5246" t="s">
        <v>106</v>
      </c>
      <c r="L5246">
        <v>2</v>
      </c>
      <c r="M5246">
        <v>0</v>
      </c>
      <c r="N5246">
        <v>5</v>
      </c>
      <c r="O5246" s="6">
        <v>0</v>
      </c>
      <c r="P5246" t="s">
        <v>106</v>
      </c>
      <c r="Q5246" t="s">
        <v>107</v>
      </c>
      <c r="R5246">
        <f>IF(F5246="Monthly",2,0)
+IF(E5246&lt;=6,2,0)
+IF(N5246&lt;=2,2,0)
+IF(L5246&gt;=4,2,0)
+IF(M5246&gt;=2,1,0)
+IF(H5246&gt;=_xlfn.PERCENTILE.INC($H$2:$H$10001,0.75),1,0)</f>
        <v>2</v>
      </c>
      <c r="S5246" t="str">
        <f>IF(R5246&gt;=7,"High",IF(R5246&gt;=4,"Medium","Low"))</f>
        <v>Low</v>
      </c>
    </row>
    <row r="5247" spans="1:19">
      <c r="A5247" t="s">
        <v>5372</v>
      </c>
      <c r="B5247">
        <v>51</v>
      </c>
      <c r="C5247" t="s">
        <v>112</v>
      </c>
      <c r="D5247" t="s">
        <v>119</v>
      </c>
      <c r="E5247">
        <v>37</v>
      </c>
      <c r="F5247" t="s">
        <v>121</v>
      </c>
      <c r="G5247" t="s">
        <v>129</v>
      </c>
      <c r="H5247" s="5">
        <v>1025</v>
      </c>
      <c r="I5247" s="5">
        <v>34358.31</v>
      </c>
      <c r="J5247" t="s">
        <v>140</v>
      </c>
      <c r="K5247" t="s">
        <v>106</v>
      </c>
      <c r="L5247">
        <v>1</v>
      </c>
      <c r="M5247">
        <v>0</v>
      </c>
      <c r="N5247">
        <v>4</v>
      </c>
      <c r="O5247" s="6">
        <v>10</v>
      </c>
      <c r="P5247" t="s">
        <v>107</v>
      </c>
      <c r="Q5247" t="s">
        <v>107</v>
      </c>
      <c r="R5247">
        <f>IF(F5247="Monthly",2,0)
+IF(E5247&lt;=6,2,0)
+IF(N5247&lt;=2,2,0)
+IF(L5247&gt;=4,2,0)
+IF(M5247&gt;=2,1,0)
+IF(H5247&gt;=_xlfn.PERCENTILE.INC($H$2:$H$10001,0.75),1,0)</f>
        <v>1</v>
      </c>
      <c r="S5247" t="str">
        <f>IF(R5247&gt;=7,"High",IF(R5247&gt;=4,"Medium","Low"))</f>
        <v>Low</v>
      </c>
    </row>
    <row r="5248" spans="1:19">
      <c r="A5248" t="s">
        <v>5373</v>
      </c>
      <c r="B5248">
        <v>27</v>
      </c>
      <c r="C5248" t="s">
        <v>101</v>
      </c>
      <c r="D5248" t="s">
        <v>126</v>
      </c>
      <c r="E5248">
        <v>37</v>
      </c>
      <c r="F5248" t="s">
        <v>103</v>
      </c>
      <c r="G5248" t="s">
        <v>129</v>
      </c>
      <c r="H5248" s="5">
        <v>1136</v>
      </c>
      <c r="I5248" s="5">
        <v>42951.08</v>
      </c>
      <c r="J5248" t="s">
        <v>117</v>
      </c>
      <c r="K5248" t="s">
        <v>106</v>
      </c>
      <c r="L5248">
        <v>1</v>
      </c>
      <c r="M5248">
        <v>0</v>
      </c>
      <c r="N5248">
        <v>5</v>
      </c>
      <c r="O5248" s="6">
        <v>0</v>
      </c>
      <c r="P5248" t="s">
        <v>107</v>
      </c>
      <c r="Q5248" t="s">
        <v>107</v>
      </c>
      <c r="R5248">
        <f>IF(F5248="Monthly",2,0)
+IF(E5248&lt;=6,2,0)
+IF(N5248&lt;=2,2,0)
+IF(L5248&gt;=4,2,0)
+IF(M5248&gt;=2,1,0)
+IF(H5248&gt;=_xlfn.PERCENTILE.INC($H$2:$H$10001,0.75),1,0)</f>
        <v>3</v>
      </c>
      <c r="S5248" t="str">
        <f>IF(R5248&gt;=7,"High",IF(R5248&gt;=4,"Medium","Low"))</f>
        <v>Low</v>
      </c>
    </row>
    <row r="5249" spans="1:19">
      <c r="A5249" t="s">
        <v>5374</v>
      </c>
      <c r="B5249">
        <v>41</v>
      </c>
      <c r="C5249" t="s">
        <v>112</v>
      </c>
      <c r="D5249" t="s">
        <v>128</v>
      </c>
      <c r="E5249">
        <v>34</v>
      </c>
      <c r="F5249" t="s">
        <v>109</v>
      </c>
      <c r="G5249" t="s">
        <v>110</v>
      </c>
      <c r="H5249" s="5">
        <v>643</v>
      </c>
      <c r="I5249" s="5">
        <v>19401.62</v>
      </c>
      <c r="J5249" t="s">
        <v>115</v>
      </c>
      <c r="K5249" t="s">
        <v>106</v>
      </c>
      <c r="L5249">
        <v>2</v>
      </c>
      <c r="M5249">
        <v>1</v>
      </c>
      <c r="N5249">
        <v>3</v>
      </c>
      <c r="O5249" s="6">
        <v>10</v>
      </c>
      <c r="P5249" t="s">
        <v>107</v>
      </c>
      <c r="Q5249" t="s">
        <v>107</v>
      </c>
      <c r="R5249">
        <f>IF(F5249="Monthly",2,0)
+IF(E5249&lt;=6,2,0)
+IF(N5249&lt;=2,2,0)
+IF(L5249&gt;=4,2,0)
+IF(M5249&gt;=2,1,0)
+IF(H5249&gt;=_xlfn.PERCENTILE.INC($H$2:$H$10001,0.75),1,0)</f>
        <v>0</v>
      </c>
      <c r="S5249" t="str">
        <f>IF(R5249&gt;=7,"High",IF(R5249&gt;=4,"Medium","Low"))</f>
        <v>Low</v>
      </c>
    </row>
    <row r="5250" spans="1:19">
      <c r="A5250" t="s">
        <v>5375</v>
      </c>
      <c r="B5250">
        <v>28</v>
      </c>
      <c r="C5250" t="s">
        <v>112</v>
      </c>
      <c r="D5250" t="s">
        <v>102</v>
      </c>
      <c r="E5250">
        <v>59</v>
      </c>
      <c r="F5250" t="s">
        <v>109</v>
      </c>
      <c r="G5250" t="s">
        <v>104</v>
      </c>
      <c r="H5250" s="5">
        <v>528</v>
      </c>
      <c r="I5250" s="5">
        <v>28620.47</v>
      </c>
      <c r="J5250" t="s">
        <v>117</v>
      </c>
      <c r="K5250" t="s">
        <v>106</v>
      </c>
      <c r="L5250">
        <v>0</v>
      </c>
      <c r="M5250">
        <v>0</v>
      </c>
      <c r="N5250">
        <v>4</v>
      </c>
      <c r="O5250" s="6">
        <v>10</v>
      </c>
      <c r="P5250" t="s">
        <v>106</v>
      </c>
      <c r="Q5250" t="s">
        <v>107</v>
      </c>
      <c r="R5250">
        <f>IF(F5250="Monthly",2,0)
+IF(E5250&lt;=6,2,0)
+IF(N5250&lt;=2,2,0)
+IF(L5250&gt;=4,2,0)
+IF(M5250&gt;=2,1,0)
+IF(H5250&gt;=_xlfn.PERCENTILE.INC($H$2:$H$10001,0.75),1,0)</f>
        <v>0</v>
      </c>
      <c r="S5250" t="str">
        <f>IF(R5250&gt;=7,"High",IF(R5250&gt;=4,"Medium","Low"))</f>
        <v>Low</v>
      </c>
    </row>
    <row r="5251" spans="1:19">
      <c r="A5251" t="s">
        <v>5376</v>
      </c>
      <c r="B5251">
        <v>41</v>
      </c>
      <c r="C5251" t="s">
        <v>101</v>
      </c>
      <c r="D5251" t="s">
        <v>113</v>
      </c>
      <c r="E5251">
        <v>38</v>
      </c>
      <c r="F5251" t="s">
        <v>109</v>
      </c>
      <c r="G5251" t="s">
        <v>110</v>
      </c>
      <c r="H5251" s="5">
        <v>766</v>
      </c>
      <c r="I5251" s="5">
        <v>29143.42</v>
      </c>
      <c r="J5251" t="s">
        <v>105</v>
      </c>
      <c r="K5251" t="s">
        <v>106</v>
      </c>
      <c r="L5251">
        <v>1</v>
      </c>
      <c r="M5251">
        <v>0</v>
      </c>
      <c r="N5251">
        <v>5</v>
      </c>
      <c r="O5251" s="6">
        <v>0</v>
      </c>
      <c r="P5251" t="s">
        <v>107</v>
      </c>
      <c r="Q5251" t="s">
        <v>107</v>
      </c>
      <c r="R5251">
        <f>IF(F5251="Monthly",2,0)
+IF(E5251&lt;=6,2,0)
+IF(N5251&lt;=2,2,0)
+IF(L5251&gt;=4,2,0)
+IF(M5251&gt;=2,1,0)
+IF(H5251&gt;=_xlfn.PERCENTILE.INC($H$2:$H$10001,0.75),1,0)</f>
        <v>0</v>
      </c>
      <c r="S5251" t="str">
        <f>IF(R5251&gt;=7,"High",IF(R5251&gt;=4,"Medium","Low"))</f>
        <v>Low</v>
      </c>
    </row>
    <row r="5252" spans="1:19">
      <c r="A5252" t="s">
        <v>5377</v>
      </c>
      <c r="B5252">
        <v>44</v>
      </c>
      <c r="C5252" t="s">
        <v>112</v>
      </c>
      <c r="D5252" t="s">
        <v>119</v>
      </c>
      <c r="E5252">
        <v>29</v>
      </c>
      <c r="F5252" t="s">
        <v>109</v>
      </c>
      <c r="G5252" t="s">
        <v>110</v>
      </c>
      <c r="H5252" s="5">
        <v>794</v>
      </c>
      <c r="I5252" s="5">
        <v>22858.29</v>
      </c>
      <c r="J5252" t="s">
        <v>134</v>
      </c>
      <c r="K5252" t="s">
        <v>106</v>
      </c>
      <c r="L5252">
        <v>1</v>
      </c>
      <c r="M5252">
        <v>0</v>
      </c>
      <c r="N5252">
        <v>5</v>
      </c>
      <c r="O5252" s="6">
        <v>0</v>
      </c>
      <c r="P5252" t="s">
        <v>107</v>
      </c>
      <c r="Q5252" t="s">
        <v>107</v>
      </c>
      <c r="R5252">
        <f>IF(F5252="Monthly",2,0)
+IF(E5252&lt;=6,2,0)
+IF(N5252&lt;=2,2,0)
+IF(L5252&gt;=4,2,0)
+IF(M5252&gt;=2,1,0)
+IF(H5252&gt;=_xlfn.PERCENTILE.INC($H$2:$H$10001,0.75),1,0)</f>
        <v>1</v>
      </c>
      <c r="S5252" t="str">
        <f>IF(R5252&gt;=7,"High",IF(R5252&gt;=4,"Medium","Low"))</f>
        <v>Low</v>
      </c>
    </row>
    <row r="5253" spans="1:19">
      <c r="A5253" t="s">
        <v>5378</v>
      </c>
      <c r="B5253">
        <v>25</v>
      </c>
      <c r="C5253" t="s">
        <v>101</v>
      </c>
      <c r="D5253" t="s">
        <v>159</v>
      </c>
      <c r="E5253">
        <v>27</v>
      </c>
      <c r="F5253" t="s">
        <v>109</v>
      </c>
      <c r="G5253" t="s">
        <v>129</v>
      </c>
      <c r="H5253" s="5">
        <v>971</v>
      </c>
      <c r="I5253" s="5">
        <v>23801.21</v>
      </c>
      <c r="J5253" t="s">
        <v>105</v>
      </c>
      <c r="K5253" t="s">
        <v>106</v>
      </c>
      <c r="L5253">
        <v>1</v>
      </c>
      <c r="M5253">
        <v>0</v>
      </c>
      <c r="N5253">
        <v>5</v>
      </c>
      <c r="O5253" s="6">
        <v>10</v>
      </c>
      <c r="P5253" t="s">
        <v>107</v>
      </c>
      <c r="Q5253" t="s">
        <v>107</v>
      </c>
      <c r="R5253">
        <f>IF(F5253="Monthly",2,0)
+IF(E5253&lt;=6,2,0)
+IF(N5253&lt;=2,2,0)
+IF(L5253&gt;=4,2,0)
+IF(M5253&gt;=2,1,0)
+IF(H5253&gt;=_xlfn.PERCENTILE.INC($H$2:$H$10001,0.75),1,0)</f>
        <v>1</v>
      </c>
      <c r="S5253" t="str">
        <f>IF(R5253&gt;=7,"High",IF(R5253&gt;=4,"Medium","Low"))</f>
        <v>Low</v>
      </c>
    </row>
    <row r="5254" spans="1:19">
      <c r="A5254" t="s">
        <v>5379</v>
      </c>
      <c r="B5254">
        <v>39</v>
      </c>
      <c r="C5254" t="s">
        <v>112</v>
      </c>
      <c r="D5254" t="s">
        <v>102</v>
      </c>
      <c r="E5254">
        <v>23</v>
      </c>
      <c r="F5254" t="s">
        <v>109</v>
      </c>
      <c r="G5254" t="s">
        <v>104</v>
      </c>
      <c r="H5254" s="5">
        <v>452</v>
      </c>
      <c r="I5254" s="5">
        <v>10340.379999999999</v>
      </c>
      <c r="J5254" t="s">
        <v>134</v>
      </c>
      <c r="K5254" t="s">
        <v>106</v>
      </c>
      <c r="L5254">
        <v>1</v>
      </c>
      <c r="M5254">
        <v>0</v>
      </c>
      <c r="N5254">
        <v>4</v>
      </c>
      <c r="O5254" s="6">
        <v>0</v>
      </c>
      <c r="P5254" t="s">
        <v>106</v>
      </c>
      <c r="Q5254" t="s">
        <v>107</v>
      </c>
      <c r="R5254">
        <f>IF(F5254="Monthly",2,0)
+IF(E5254&lt;=6,2,0)
+IF(N5254&lt;=2,2,0)
+IF(L5254&gt;=4,2,0)
+IF(M5254&gt;=2,1,0)
+IF(H5254&gt;=_xlfn.PERCENTILE.INC($H$2:$H$10001,0.75),1,0)</f>
        <v>0</v>
      </c>
      <c r="S5254" t="str">
        <f>IF(R5254&gt;=7,"High",IF(R5254&gt;=4,"Medium","Low"))</f>
        <v>Low</v>
      </c>
    </row>
    <row r="5255" spans="1:19">
      <c r="A5255" t="s">
        <v>5380</v>
      </c>
      <c r="B5255">
        <v>36</v>
      </c>
      <c r="C5255" t="s">
        <v>101</v>
      </c>
      <c r="D5255" t="s">
        <v>123</v>
      </c>
      <c r="E5255">
        <v>53</v>
      </c>
      <c r="F5255" t="s">
        <v>121</v>
      </c>
      <c r="G5255" t="s">
        <v>129</v>
      </c>
      <c r="H5255" s="5">
        <v>1010</v>
      </c>
      <c r="I5255" s="5">
        <v>44569.37</v>
      </c>
      <c r="J5255" t="s">
        <v>105</v>
      </c>
      <c r="K5255" t="s">
        <v>106</v>
      </c>
      <c r="L5255">
        <v>3</v>
      </c>
      <c r="M5255">
        <v>1</v>
      </c>
      <c r="N5255">
        <v>5</v>
      </c>
      <c r="O5255" s="6">
        <v>15</v>
      </c>
      <c r="P5255" t="s">
        <v>106</v>
      </c>
      <c r="Q5255" t="s">
        <v>107</v>
      </c>
      <c r="R5255">
        <f>IF(F5255="Monthly",2,0)
+IF(E5255&lt;=6,2,0)
+IF(N5255&lt;=2,2,0)
+IF(L5255&gt;=4,2,0)
+IF(M5255&gt;=2,1,0)
+IF(H5255&gt;=_xlfn.PERCENTILE.INC($H$2:$H$10001,0.75),1,0)</f>
        <v>1</v>
      </c>
      <c r="S5255" t="str">
        <f>IF(R5255&gt;=7,"High",IF(R5255&gt;=4,"Medium","Low"))</f>
        <v>Low</v>
      </c>
    </row>
    <row r="5256" spans="1:19">
      <c r="A5256" t="s">
        <v>5381</v>
      </c>
      <c r="B5256">
        <v>25</v>
      </c>
      <c r="C5256" t="s">
        <v>101</v>
      </c>
      <c r="D5256" t="s">
        <v>128</v>
      </c>
      <c r="E5256">
        <v>20</v>
      </c>
      <c r="F5256" t="s">
        <v>109</v>
      </c>
      <c r="G5256" t="s">
        <v>104</v>
      </c>
      <c r="H5256" s="5">
        <v>464</v>
      </c>
      <c r="I5256" s="5">
        <v>9357.7000000000007</v>
      </c>
      <c r="J5256" t="s">
        <v>115</v>
      </c>
      <c r="K5256" t="s">
        <v>107</v>
      </c>
      <c r="L5256">
        <v>1</v>
      </c>
      <c r="M5256">
        <v>0</v>
      </c>
      <c r="N5256">
        <v>4</v>
      </c>
      <c r="O5256" s="6">
        <v>0</v>
      </c>
      <c r="P5256" t="s">
        <v>106</v>
      </c>
      <c r="Q5256" t="s">
        <v>107</v>
      </c>
      <c r="R5256">
        <f>IF(F5256="Monthly",2,0)
+IF(E5256&lt;=6,2,0)
+IF(N5256&lt;=2,2,0)
+IF(L5256&gt;=4,2,0)
+IF(M5256&gt;=2,1,0)
+IF(H5256&gt;=_xlfn.PERCENTILE.INC($H$2:$H$10001,0.75),1,0)</f>
        <v>0</v>
      </c>
      <c r="S5256" t="str">
        <f>IF(R5256&gt;=7,"High",IF(R5256&gt;=4,"Medium","Low"))</f>
        <v>Low</v>
      </c>
    </row>
    <row r="5257" spans="1:19">
      <c r="A5257" t="s">
        <v>5382</v>
      </c>
      <c r="B5257">
        <v>30</v>
      </c>
      <c r="C5257" t="s">
        <v>101</v>
      </c>
      <c r="D5257" t="s">
        <v>131</v>
      </c>
      <c r="E5257">
        <v>42</v>
      </c>
      <c r="F5257" t="s">
        <v>103</v>
      </c>
      <c r="G5257" t="s">
        <v>129</v>
      </c>
      <c r="H5257" s="5">
        <v>1130</v>
      </c>
      <c r="I5257" s="5">
        <v>47951.03</v>
      </c>
      <c r="J5257" t="s">
        <v>105</v>
      </c>
      <c r="K5257" t="s">
        <v>106</v>
      </c>
      <c r="L5257">
        <v>1</v>
      </c>
      <c r="M5257">
        <v>0</v>
      </c>
      <c r="N5257">
        <v>5</v>
      </c>
      <c r="O5257" s="6">
        <v>0</v>
      </c>
      <c r="P5257" t="s">
        <v>107</v>
      </c>
      <c r="Q5257" t="s">
        <v>107</v>
      </c>
      <c r="R5257">
        <f>IF(F5257="Monthly",2,0)
+IF(E5257&lt;=6,2,0)
+IF(N5257&lt;=2,2,0)
+IF(L5257&gt;=4,2,0)
+IF(M5257&gt;=2,1,0)
+IF(H5257&gt;=_xlfn.PERCENTILE.INC($H$2:$H$10001,0.75),1,0)</f>
        <v>3</v>
      </c>
      <c r="S5257" t="str">
        <f>IF(R5257&gt;=7,"High",IF(R5257&gt;=4,"Medium","Low"))</f>
        <v>Low</v>
      </c>
    </row>
    <row r="5258" spans="1:19">
      <c r="A5258" t="s">
        <v>5383</v>
      </c>
      <c r="B5258">
        <v>25</v>
      </c>
      <c r="C5258" t="s">
        <v>101</v>
      </c>
      <c r="D5258" t="s">
        <v>137</v>
      </c>
      <c r="E5258">
        <v>27</v>
      </c>
      <c r="F5258" t="s">
        <v>121</v>
      </c>
      <c r="G5258" t="s">
        <v>104</v>
      </c>
      <c r="H5258" s="5">
        <v>408</v>
      </c>
      <c r="I5258" s="5">
        <v>9378.2000000000007</v>
      </c>
      <c r="J5258" t="s">
        <v>115</v>
      </c>
      <c r="K5258" t="s">
        <v>106</v>
      </c>
      <c r="L5258">
        <v>0</v>
      </c>
      <c r="M5258">
        <v>0</v>
      </c>
      <c r="N5258">
        <v>5</v>
      </c>
      <c r="O5258" s="6">
        <v>15</v>
      </c>
      <c r="P5258" t="s">
        <v>107</v>
      </c>
      <c r="Q5258" t="s">
        <v>106</v>
      </c>
      <c r="R5258">
        <f>IF(F5258="Monthly",2,0)
+IF(E5258&lt;=6,2,0)
+IF(N5258&lt;=2,2,0)
+IF(L5258&gt;=4,2,0)
+IF(M5258&gt;=2,1,0)
+IF(H5258&gt;=_xlfn.PERCENTILE.INC($H$2:$H$10001,0.75),1,0)</f>
        <v>0</v>
      </c>
      <c r="S5258" t="str">
        <f>IF(R5258&gt;=7,"High",IF(R5258&gt;=4,"Medium","Low"))</f>
        <v>Low</v>
      </c>
    </row>
    <row r="5259" spans="1:19">
      <c r="A5259" t="s">
        <v>5384</v>
      </c>
      <c r="B5259">
        <v>38</v>
      </c>
      <c r="C5259" t="s">
        <v>112</v>
      </c>
      <c r="D5259" t="s">
        <v>133</v>
      </c>
      <c r="E5259">
        <v>42</v>
      </c>
      <c r="F5259" t="s">
        <v>121</v>
      </c>
      <c r="G5259" t="s">
        <v>110</v>
      </c>
      <c r="H5259" s="5">
        <v>658</v>
      </c>
      <c r="I5259" s="5">
        <v>27036.04</v>
      </c>
      <c r="J5259" t="s">
        <v>134</v>
      </c>
      <c r="K5259" t="s">
        <v>106</v>
      </c>
      <c r="L5259">
        <v>0</v>
      </c>
      <c r="M5259">
        <v>0</v>
      </c>
      <c r="N5259">
        <v>5</v>
      </c>
      <c r="O5259" s="6">
        <v>0</v>
      </c>
      <c r="P5259" t="s">
        <v>107</v>
      </c>
      <c r="Q5259" t="s">
        <v>107</v>
      </c>
      <c r="R5259">
        <f>IF(F5259="Monthly",2,0)
+IF(E5259&lt;=6,2,0)
+IF(N5259&lt;=2,2,0)
+IF(L5259&gt;=4,2,0)
+IF(M5259&gt;=2,1,0)
+IF(H5259&gt;=_xlfn.PERCENTILE.INC($H$2:$H$10001,0.75),1,0)</f>
        <v>0</v>
      </c>
      <c r="S5259" t="str">
        <f>IF(R5259&gt;=7,"High",IF(R5259&gt;=4,"Medium","Low"))</f>
        <v>Low</v>
      </c>
    </row>
    <row r="5260" spans="1:19">
      <c r="A5260" t="s">
        <v>5385</v>
      </c>
      <c r="B5260">
        <v>22</v>
      </c>
      <c r="C5260" t="s">
        <v>112</v>
      </c>
      <c r="D5260" t="s">
        <v>113</v>
      </c>
      <c r="E5260">
        <v>53</v>
      </c>
      <c r="F5260" t="s">
        <v>109</v>
      </c>
      <c r="G5260" t="s">
        <v>110</v>
      </c>
      <c r="H5260" s="5">
        <v>756</v>
      </c>
      <c r="I5260" s="5">
        <v>37629.279999999999</v>
      </c>
      <c r="J5260" t="s">
        <v>117</v>
      </c>
      <c r="K5260" t="s">
        <v>106</v>
      </c>
      <c r="L5260">
        <v>0</v>
      </c>
      <c r="M5260">
        <v>0</v>
      </c>
      <c r="N5260">
        <v>5</v>
      </c>
      <c r="O5260" s="6">
        <v>5</v>
      </c>
      <c r="P5260" t="s">
        <v>107</v>
      </c>
      <c r="Q5260" t="s">
        <v>107</v>
      </c>
      <c r="R5260">
        <f>IF(F5260="Monthly",2,0)
+IF(E5260&lt;=6,2,0)
+IF(N5260&lt;=2,2,0)
+IF(L5260&gt;=4,2,0)
+IF(M5260&gt;=2,1,0)
+IF(H5260&gt;=_xlfn.PERCENTILE.INC($H$2:$H$10001,0.75),1,0)</f>
        <v>0</v>
      </c>
      <c r="S5260" t="str">
        <f>IF(R5260&gt;=7,"High",IF(R5260&gt;=4,"Medium","Low"))</f>
        <v>Low</v>
      </c>
    </row>
    <row r="5261" spans="1:19">
      <c r="A5261" t="s">
        <v>5386</v>
      </c>
      <c r="B5261">
        <v>50</v>
      </c>
      <c r="C5261" t="s">
        <v>112</v>
      </c>
      <c r="D5261" t="s">
        <v>119</v>
      </c>
      <c r="E5261">
        <v>47</v>
      </c>
      <c r="F5261" t="s">
        <v>103</v>
      </c>
      <c r="G5261" t="s">
        <v>104</v>
      </c>
      <c r="H5261" s="5">
        <v>478</v>
      </c>
      <c r="I5261" s="5">
        <v>22210.46</v>
      </c>
      <c r="J5261" t="s">
        <v>117</v>
      </c>
      <c r="K5261" t="s">
        <v>107</v>
      </c>
      <c r="L5261">
        <v>1</v>
      </c>
      <c r="M5261">
        <v>0</v>
      </c>
      <c r="N5261">
        <v>5</v>
      </c>
      <c r="O5261" s="6">
        <v>0</v>
      </c>
      <c r="P5261" t="s">
        <v>107</v>
      </c>
      <c r="Q5261" t="s">
        <v>107</v>
      </c>
      <c r="R5261">
        <f>IF(F5261="Monthly",2,0)
+IF(E5261&lt;=6,2,0)
+IF(N5261&lt;=2,2,0)
+IF(L5261&gt;=4,2,0)
+IF(M5261&gt;=2,1,0)
+IF(H5261&gt;=_xlfn.PERCENTILE.INC($H$2:$H$10001,0.75),1,0)</f>
        <v>2</v>
      </c>
      <c r="S5261" t="str">
        <f>IF(R5261&gt;=7,"High",IF(R5261&gt;=4,"Medium","Low"))</f>
        <v>Low</v>
      </c>
    </row>
    <row r="5262" spans="1:19">
      <c r="A5262" t="s">
        <v>5387</v>
      </c>
      <c r="B5262">
        <v>21</v>
      </c>
      <c r="C5262" t="s">
        <v>101</v>
      </c>
      <c r="D5262" t="s">
        <v>126</v>
      </c>
      <c r="E5262">
        <v>12</v>
      </c>
      <c r="F5262" t="s">
        <v>103</v>
      </c>
      <c r="G5262" t="s">
        <v>129</v>
      </c>
      <c r="H5262" s="5">
        <v>1001</v>
      </c>
      <c r="I5262" s="5">
        <v>12308.23</v>
      </c>
      <c r="J5262" t="s">
        <v>117</v>
      </c>
      <c r="K5262" t="s">
        <v>106</v>
      </c>
      <c r="L5262">
        <v>3</v>
      </c>
      <c r="M5262">
        <v>2</v>
      </c>
      <c r="N5262">
        <v>4</v>
      </c>
      <c r="O5262" s="6">
        <v>0</v>
      </c>
      <c r="P5262" t="s">
        <v>107</v>
      </c>
      <c r="Q5262" t="s">
        <v>107</v>
      </c>
      <c r="R5262">
        <f>IF(F5262="Monthly",2,0)
+IF(E5262&lt;=6,2,0)
+IF(N5262&lt;=2,2,0)
+IF(L5262&gt;=4,2,0)
+IF(M5262&gt;=2,1,0)
+IF(H5262&gt;=_xlfn.PERCENTILE.INC($H$2:$H$10001,0.75),1,0)</f>
        <v>4</v>
      </c>
      <c r="S5262" t="str">
        <f>IF(R5262&gt;=7,"High",IF(R5262&gt;=4,"Medium","Low"))</f>
        <v>Medium</v>
      </c>
    </row>
    <row r="5263" spans="1:19">
      <c r="A5263" t="s">
        <v>5388</v>
      </c>
      <c r="B5263">
        <v>43</v>
      </c>
      <c r="C5263" t="s">
        <v>101</v>
      </c>
      <c r="D5263" t="s">
        <v>133</v>
      </c>
      <c r="E5263">
        <v>43</v>
      </c>
      <c r="F5263" t="s">
        <v>121</v>
      </c>
      <c r="G5263" t="s">
        <v>129</v>
      </c>
      <c r="H5263" s="5">
        <v>983</v>
      </c>
      <c r="I5263" s="5">
        <v>41678.120000000003</v>
      </c>
      <c r="J5263" t="s">
        <v>117</v>
      </c>
      <c r="K5263" t="s">
        <v>106</v>
      </c>
      <c r="L5263">
        <v>3</v>
      </c>
      <c r="M5263">
        <v>2</v>
      </c>
      <c r="N5263">
        <v>4</v>
      </c>
      <c r="O5263" s="6">
        <v>0</v>
      </c>
      <c r="P5263" t="s">
        <v>107</v>
      </c>
      <c r="Q5263" t="s">
        <v>107</v>
      </c>
      <c r="R5263">
        <f>IF(F5263="Monthly",2,0)
+IF(E5263&lt;=6,2,0)
+IF(N5263&lt;=2,2,0)
+IF(L5263&gt;=4,2,0)
+IF(M5263&gt;=2,1,0)
+IF(H5263&gt;=_xlfn.PERCENTILE.INC($H$2:$H$10001,0.75),1,0)</f>
        <v>2</v>
      </c>
      <c r="S5263" t="str">
        <f>IF(R5263&gt;=7,"High",IF(R5263&gt;=4,"Medium","Low"))</f>
        <v>Low</v>
      </c>
    </row>
    <row r="5264" spans="1:19">
      <c r="A5264" t="s">
        <v>5389</v>
      </c>
      <c r="B5264">
        <v>31</v>
      </c>
      <c r="C5264" t="s">
        <v>112</v>
      </c>
      <c r="D5264" t="s">
        <v>133</v>
      </c>
      <c r="E5264">
        <v>38</v>
      </c>
      <c r="F5264" t="s">
        <v>109</v>
      </c>
      <c r="G5264" t="s">
        <v>104</v>
      </c>
      <c r="H5264" s="5">
        <v>486</v>
      </c>
      <c r="I5264" s="5">
        <v>16223.05</v>
      </c>
      <c r="J5264" t="s">
        <v>115</v>
      </c>
      <c r="K5264" t="s">
        <v>106</v>
      </c>
      <c r="L5264">
        <v>0</v>
      </c>
      <c r="M5264">
        <v>0</v>
      </c>
      <c r="N5264">
        <v>5</v>
      </c>
      <c r="O5264" s="6">
        <v>10</v>
      </c>
      <c r="P5264" t="s">
        <v>107</v>
      </c>
      <c r="Q5264" t="s">
        <v>107</v>
      </c>
      <c r="R5264">
        <f>IF(F5264="Monthly",2,0)
+IF(E5264&lt;=6,2,0)
+IF(N5264&lt;=2,2,0)
+IF(L5264&gt;=4,2,0)
+IF(M5264&gt;=2,1,0)
+IF(H5264&gt;=_xlfn.PERCENTILE.INC($H$2:$H$10001,0.75),1,0)</f>
        <v>0</v>
      </c>
      <c r="S5264" t="str">
        <f>IF(R5264&gt;=7,"High",IF(R5264&gt;=4,"Medium","Low"))</f>
        <v>Low</v>
      </c>
    </row>
    <row r="5265" spans="1:19">
      <c r="A5265" t="s">
        <v>5390</v>
      </c>
      <c r="B5265">
        <v>22</v>
      </c>
      <c r="C5265" t="s">
        <v>101</v>
      </c>
      <c r="D5265" t="s">
        <v>102</v>
      </c>
      <c r="E5265">
        <v>22</v>
      </c>
      <c r="F5265" t="s">
        <v>103</v>
      </c>
      <c r="G5265" t="s">
        <v>129</v>
      </c>
      <c r="H5265" s="5">
        <v>992</v>
      </c>
      <c r="I5265" s="5">
        <v>21217.98</v>
      </c>
      <c r="J5265" t="s">
        <v>117</v>
      </c>
      <c r="K5265" t="s">
        <v>106</v>
      </c>
      <c r="L5265">
        <v>0</v>
      </c>
      <c r="M5265">
        <v>0</v>
      </c>
      <c r="N5265">
        <v>5</v>
      </c>
      <c r="O5265" s="6">
        <v>0</v>
      </c>
      <c r="P5265" t="s">
        <v>107</v>
      </c>
      <c r="Q5265" t="s">
        <v>107</v>
      </c>
      <c r="R5265">
        <f>IF(F5265="Monthly",2,0)
+IF(E5265&lt;=6,2,0)
+IF(N5265&lt;=2,2,0)
+IF(L5265&gt;=4,2,0)
+IF(M5265&gt;=2,1,0)
+IF(H5265&gt;=_xlfn.PERCENTILE.INC($H$2:$H$10001,0.75),1,0)</f>
        <v>3</v>
      </c>
      <c r="S5265" t="str">
        <f>IF(R5265&gt;=7,"High",IF(R5265&gt;=4,"Medium","Low"))</f>
        <v>Low</v>
      </c>
    </row>
    <row r="5266" spans="1:19">
      <c r="A5266" t="s">
        <v>5391</v>
      </c>
      <c r="B5266">
        <v>45</v>
      </c>
      <c r="C5266" t="s">
        <v>112</v>
      </c>
      <c r="D5266" t="s">
        <v>102</v>
      </c>
      <c r="E5266">
        <v>43</v>
      </c>
      <c r="F5266" t="s">
        <v>103</v>
      </c>
      <c r="G5266" t="s">
        <v>110</v>
      </c>
      <c r="H5266" s="5">
        <v>790</v>
      </c>
      <c r="I5266" s="5">
        <v>33108.58</v>
      </c>
      <c r="J5266" t="s">
        <v>105</v>
      </c>
      <c r="K5266" t="s">
        <v>106</v>
      </c>
      <c r="L5266">
        <v>0</v>
      </c>
      <c r="M5266">
        <v>0</v>
      </c>
      <c r="N5266">
        <v>5</v>
      </c>
      <c r="O5266" s="6">
        <v>0</v>
      </c>
      <c r="P5266" t="s">
        <v>106</v>
      </c>
      <c r="Q5266" t="s">
        <v>107</v>
      </c>
      <c r="R5266">
        <f>IF(F5266="Monthly",2,0)
+IF(E5266&lt;=6,2,0)
+IF(N5266&lt;=2,2,0)
+IF(L5266&gt;=4,2,0)
+IF(M5266&gt;=2,1,0)
+IF(H5266&gt;=_xlfn.PERCENTILE.INC($H$2:$H$10001,0.75),1,0)</f>
        <v>2</v>
      </c>
      <c r="S5266" t="str">
        <f>IF(R5266&gt;=7,"High",IF(R5266&gt;=4,"Medium","Low"))</f>
        <v>Low</v>
      </c>
    </row>
    <row r="5267" spans="1:19">
      <c r="A5267" t="s">
        <v>5392</v>
      </c>
      <c r="B5267">
        <v>44</v>
      </c>
      <c r="C5267" t="s">
        <v>101</v>
      </c>
      <c r="D5267" t="s">
        <v>131</v>
      </c>
      <c r="E5267">
        <v>64</v>
      </c>
      <c r="F5267" t="s">
        <v>103</v>
      </c>
      <c r="G5267" t="s">
        <v>104</v>
      </c>
      <c r="H5267" s="5">
        <v>522</v>
      </c>
      <c r="I5267" s="5">
        <v>33449.599999999999</v>
      </c>
      <c r="J5267" t="s">
        <v>117</v>
      </c>
      <c r="K5267" t="s">
        <v>106</v>
      </c>
      <c r="L5267">
        <v>0</v>
      </c>
      <c r="M5267">
        <v>0</v>
      </c>
      <c r="N5267">
        <v>4</v>
      </c>
      <c r="O5267" s="6">
        <v>0</v>
      </c>
      <c r="P5267" t="s">
        <v>106</v>
      </c>
      <c r="Q5267" t="s">
        <v>107</v>
      </c>
      <c r="R5267">
        <f>IF(F5267="Monthly",2,0)
+IF(E5267&lt;=6,2,0)
+IF(N5267&lt;=2,2,0)
+IF(L5267&gt;=4,2,0)
+IF(M5267&gt;=2,1,0)
+IF(H5267&gt;=_xlfn.PERCENTILE.INC($H$2:$H$10001,0.75),1,0)</f>
        <v>2</v>
      </c>
      <c r="S5267" t="str">
        <f>IF(R5267&gt;=7,"High",IF(R5267&gt;=4,"Medium","Low"))</f>
        <v>Low</v>
      </c>
    </row>
    <row r="5268" spans="1:19">
      <c r="A5268" t="s">
        <v>5393</v>
      </c>
      <c r="B5268">
        <v>51</v>
      </c>
      <c r="C5268" t="s">
        <v>101</v>
      </c>
      <c r="D5268" t="s">
        <v>137</v>
      </c>
      <c r="E5268">
        <v>9</v>
      </c>
      <c r="F5268" t="s">
        <v>103</v>
      </c>
      <c r="G5268" t="s">
        <v>129</v>
      </c>
      <c r="H5268" s="5">
        <v>1045</v>
      </c>
      <c r="I5268" s="5">
        <v>9465.17</v>
      </c>
      <c r="J5268" t="s">
        <v>134</v>
      </c>
      <c r="K5268" t="s">
        <v>106</v>
      </c>
      <c r="L5268">
        <v>0</v>
      </c>
      <c r="M5268">
        <v>0</v>
      </c>
      <c r="N5268">
        <v>5</v>
      </c>
      <c r="O5268" s="6">
        <v>0</v>
      </c>
      <c r="P5268" t="s">
        <v>106</v>
      </c>
      <c r="Q5268" t="s">
        <v>106</v>
      </c>
      <c r="R5268">
        <f>IF(F5268="Monthly",2,0)
+IF(E5268&lt;=6,2,0)
+IF(N5268&lt;=2,2,0)
+IF(L5268&gt;=4,2,0)
+IF(M5268&gt;=2,1,0)
+IF(H5268&gt;=_xlfn.PERCENTILE.INC($H$2:$H$10001,0.75),1,0)</f>
        <v>3</v>
      </c>
      <c r="S5268" t="str">
        <f>IF(R5268&gt;=7,"High",IF(R5268&gt;=4,"Medium","Low"))</f>
        <v>Low</v>
      </c>
    </row>
    <row r="5269" spans="1:19">
      <c r="A5269" t="s">
        <v>5394</v>
      </c>
      <c r="B5269">
        <v>37</v>
      </c>
      <c r="C5269" t="s">
        <v>112</v>
      </c>
      <c r="D5269" t="s">
        <v>119</v>
      </c>
      <c r="E5269">
        <v>16</v>
      </c>
      <c r="F5269" t="s">
        <v>109</v>
      </c>
      <c r="G5269" t="s">
        <v>110</v>
      </c>
      <c r="H5269" s="5">
        <v>770</v>
      </c>
      <c r="I5269" s="5">
        <v>12411.38</v>
      </c>
      <c r="J5269" t="s">
        <v>105</v>
      </c>
      <c r="K5269" t="s">
        <v>106</v>
      </c>
      <c r="L5269">
        <v>4</v>
      </c>
      <c r="M5269">
        <v>1</v>
      </c>
      <c r="N5269">
        <v>3</v>
      </c>
      <c r="O5269" s="6">
        <v>0</v>
      </c>
      <c r="P5269" t="s">
        <v>107</v>
      </c>
      <c r="Q5269" t="s">
        <v>107</v>
      </c>
      <c r="R5269">
        <f>IF(F5269="Monthly",2,0)
+IF(E5269&lt;=6,2,0)
+IF(N5269&lt;=2,2,0)
+IF(L5269&gt;=4,2,0)
+IF(M5269&gt;=2,1,0)
+IF(H5269&gt;=_xlfn.PERCENTILE.INC($H$2:$H$10001,0.75),1,0)</f>
        <v>2</v>
      </c>
      <c r="S5269" t="str">
        <f>IF(R5269&gt;=7,"High",IF(R5269&gt;=4,"Medium","Low"))</f>
        <v>Low</v>
      </c>
    </row>
    <row r="5270" spans="1:19">
      <c r="A5270" t="s">
        <v>5395</v>
      </c>
      <c r="B5270">
        <v>37</v>
      </c>
      <c r="C5270" t="s">
        <v>101</v>
      </c>
      <c r="D5270" t="s">
        <v>128</v>
      </c>
      <c r="E5270">
        <v>38</v>
      </c>
      <c r="F5270" t="s">
        <v>103</v>
      </c>
      <c r="G5270" t="s">
        <v>110</v>
      </c>
      <c r="H5270" s="5">
        <v>646</v>
      </c>
      <c r="I5270" s="5">
        <v>25097.58</v>
      </c>
      <c r="J5270" t="s">
        <v>115</v>
      </c>
      <c r="K5270" t="s">
        <v>106</v>
      </c>
      <c r="L5270">
        <v>2</v>
      </c>
      <c r="M5270">
        <v>0</v>
      </c>
      <c r="N5270">
        <v>4</v>
      </c>
      <c r="O5270" s="6">
        <v>0</v>
      </c>
      <c r="P5270" t="s">
        <v>107</v>
      </c>
      <c r="Q5270" t="s">
        <v>106</v>
      </c>
      <c r="R5270">
        <f>IF(F5270="Monthly",2,0)
+IF(E5270&lt;=6,2,0)
+IF(N5270&lt;=2,2,0)
+IF(L5270&gt;=4,2,0)
+IF(M5270&gt;=2,1,0)
+IF(H5270&gt;=_xlfn.PERCENTILE.INC($H$2:$H$10001,0.75),1,0)</f>
        <v>2</v>
      </c>
      <c r="S5270" t="str">
        <f>IF(R5270&gt;=7,"High",IF(R5270&gt;=4,"Medium","Low"))</f>
        <v>Low</v>
      </c>
    </row>
    <row r="5271" spans="1:19">
      <c r="A5271" t="s">
        <v>5396</v>
      </c>
      <c r="B5271">
        <v>40</v>
      </c>
      <c r="C5271" t="s">
        <v>112</v>
      </c>
      <c r="D5271" t="s">
        <v>102</v>
      </c>
      <c r="E5271">
        <v>19</v>
      </c>
      <c r="F5271" t="s">
        <v>109</v>
      </c>
      <c r="G5271" t="s">
        <v>129</v>
      </c>
      <c r="H5271" s="5">
        <v>974</v>
      </c>
      <c r="I5271" s="5">
        <v>18550.82</v>
      </c>
      <c r="J5271" t="s">
        <v>117</v>
      </c>
      <c r="K5271" t="s">
        <v>106</v>
      </c>
      <c r="L5271">
        <v>1</v>
      </c>
      <c r="M5271">
        <v>0</v>
      </c>
      <c r="N5271">
        <v>4</v>
      </c>
      <c r="O5271" s="6">
        <v>0</v>
      </c>
      <c r="P5271" t="s">
        <v>107</v>
      </c>
      <c r="Q5271" t="s">
        <v>107</v>
      </c>
      <c r="R5271">
        <f>IF(F5271="Monthly",2,0)
+IF(E5271&lt;=6,2,0)
+IF(N5271&lt;=2,2,0)
+IF(L5271&gt;=4,2,0)
+IF(M5271&gt;=2,1,0)
+IF(H5271&gt;=_xlfn.PERCENTILE.INC($H$2:$H$10001,0.75),1,0)</f>
        <v>1</v>
      </c>
      <c r="S5271" t="str">
        <f>IF(R5271&gt;=7,"High",IF(R5271&gt;=4,"Medium","Low"))</f>
        <v>Low</v>
      </c>
    </row>
    <row r="5272" spans="1:19">
      <c r="A5272" t="s">
        <v>5397</v>
      </c>
      <c r="B5272">
        <v>29</v>
      </c>
      <c r="C5272" t="s">
        <v>112</v>
      </c>
      <c r="D5272" t="s">
        <v>102</v>
      </c>
      <c r="E5272">
        <v>7</v>
      </c>
      <c r="F5272" t="s">
        <v>109</v>
      </c>
      <c r="G5272" t="s">
        <v>129</v>
      </c>
      <c r="H5272" s="5">
        <v>1104</v>
      </c>
      <c r="I5272" s="5">
        <v>7886.67</v>
      </c>
      <c r="J5272" t="s">
        <v>134</v>
      </c>
      <c r="K5272" t="s">
        <v>106</v>
      </c>
      <c r="L5272">
        <v>0</v>
      </c>
      <c r="M5272">
        <v>0</v>
      </c>
      <c r="N5272">
        <v>5</v>
      </c>
      <c r="O5272" s="6">
        <v>0</v>
      </c>
      <c r="P5272" t="s">
        <v>107</v>
      </c>
      <c r="Q5272" t="s">
        <v>107</v>
      </c>
      <c r="R5272">
        <f>IF(F5272="Monthly",2,0)
+IF(E5272&lt;=6,2,0)
+IF(N5272&lt;=2,2,0)
+IF(L5272&gt;=4,2,0)
+IF(M5272&gt;=2,1,0)
+IF(H5272&gt;=_xlfn.PERCENTILE.INC($H$2:$H$10001,0.75),1,0)</f>
        <v>1</v>
      </c>
      <c r="S5272" t="str">
        <f>IF(R5272&gt;=7,"High",IF(R5272&gt;=4,"Medium","Low"))</f>
        <v>Low</v>
      </c>
    </row>
    <row r="5273" spans="1:19">
      <c r="A5273" t="s">
        <v>5398</v>
      </c>
      <c r="B5273">
        <v>42</v>
      </c>
      <c r="C5273" t="s">
        <v>101</v>
      </c>
      <c r="D5273" t="s">
        <v>126</v>
      </c>
      <c r="E5273">
        <v>14</v>
      </c>
      <c r="F5273" t="s">
        <v>109</v>
      </c>
      <c r="G5273" t="s">
        <v>110</v>
      </c>
      <c r="H5273" s="5">
        <v>808</v>
      </c>
      <c r="I5273" s="5">
        <f>RawCustomerTable[[#This Row],[Monthly_Charges]]*RawCustomerTable[[#This Row],[Tenure_Months]]*(1-RawCustomerTable[[#This Row],[Discount_Percent]]/100)</f>
        <v>11312</v>
      </c>
      <c r="J5273" t="s">
        <v>140</v>
      </c>
      <c r="K5273" t="s">
        <v>106</v>
      </c>
      <c r="L5273">
        <v>1</v>
      </c>
      <c r="M5273">
        <v>0</v>
      </c>
      <c r="N5273">
        <v>5</v>
      </c>
      <c r="O5273" s="6">
        <v>0</v>
      </c>
      <c r="P5273" t="s">
        <v>107</v>
      </c>
      <c r="Q5273" t="s">
        <v>107</v>
      </c>
      <c r="R5273">
        <f>IF(F5273="Monthly",2,0)
+IF(E5273&lt;=6,2,0)
+IF(N5273&lt;=2,2,0)
+IF(L5273&gt;=4,2,0)
+IF(M5273&gt;=2,1,0)
+IF(H5273&gt;=_xlfn.PERCENTILE.INC($H$2:$H$10001,0.75),1,0)</f>
        <v>1</v>
      </c>
      <c r="S5273" t="str">
        <f>IF(R5273&gt;=7,"High",IF(R5273&gt;=4,"Medium","Low"))</f>
        <v>Low</v>
      </c>
    </row>
    <row r="5274" spans="1:19">
      <c r="A5274" t="s">
        <v>5399</v>
      </c>
      <c r="B5274">
        <v>18</v>
      </c>
      <c r="C5274" t="s">
        <v>101</v>
      </c>
      <c r="D5274" t="s">
        <v>159</v>
      </c>
      <c r="E5274">
        <v>48</v>
      </c>
      <c r="F5274" t="s">
        <v>109</v>
      </c>
      <c r="G5274" t="s">
        <v>110</v>
      </c>
      <c r="H5274" s="5">
        <v>711</v>
      </c>
      <c r="I5274" s="5">
        <v>34879.43</v>
      </c>
      <c r="J5274" t="s">
        <v>134</v>
      </c>
      <c r="K5274" t="s">
        <v>106</v>
      </c>
      <c r="L5274">
        <v>0</v>
      </c>
      <c r="M5274">
        <v>0</v>
      </c>
      <c r="N5274">
        <v>5</v>
      </c>
      <c r="O5274" s="6">
        <v>0</v>
      </c>
      <c r="P5274" t="s">
        <v>107</v>
      </c>
      <c r="Q5274" t="s">
        <v>107</v>
      </c>
      <c r="R5274">
        <f>IF(F5274="Monthly",2,0)
+IF(E5274&lt;=6,2,0)
+IF(N5274&lt;=2,2,0)
+IF(L5274&gt;=4,2,0)
+IF(M5274&gt;=2,1,0)
+IF(H5274&gt;=_xlfn.PERCENTILE.INC($H$2:$H$10001,0.75),1,0)</f>
        <v>0</v>
      </c>
      <c r="S5274" t="str">
        <f>IF(R5274&gt;=7,"High",IF(R5274&gt;=4,"Medium","Low"))</f>
        <v>Low</v>
      </c>
    </row>
    <row r="5275" spans="1:19">
      <c r="A5275" t="s">
        <v>5400</v>
      </c>
      <c r="B5275">
        <v>43</v>
      </c>
      <c r="C5275" t="s">
        <v>112</v>
      </c>
      <c r="D5275" t="s">
        <v>133</v>
      </c>
      <c r="E5275">
        <v>48</v>
      </c>
      <c r="F5275" t="s">
        <v>103</v>
      </c>
      <c r="G5275" t="s">
        <v>110</v>
      </c>
      <c r="H5275" s="5">
        <v>747</v>
      </c>
      <c r="I5275" s="5">
        <v>36411.71</v>
      </c>
      <c r="J5275" t="s">
        <v>105</v>
      </c>
      <c r="K5275" t="s">
        <v>106</v>
      </c>
      <c r="L5275">
        <v>2</v>
      </c>
      <c r="M5275">
        <v>0</v>
      </c>
      <c r="N5275">
        <v>4</v>
      </c>
      <c r="O5275" s="6">
        <v>0</v>
      </c>
      <c r="P5275" t="s">
        <v>107</v>
      </c>
      <c r="Q5275" t="s">
        <v>107</v>
      </c>
      <c r="R5275">
        <f>IF(F5275="Monthly",2,0)
+IF(E5275&lt;=6,2,0)
+IF(N5275&lt;=2,2,0)
+IF(L5275&gt;=4,2,0)
+IF(M5275&gt;=2,1,0)
+IF(H5275&gt;=_xlfn.PERCENTILE.INC($H$2:$H$10001,0.75),1,0)</f>
        <v>2</v>
      </c>
      <c r="S5275" t="str">
        <f>IF(R5275&gt;=7,"High",IF(R5275&gt;=4,"Medium","Low"))</f>
        <v>Low</v>
      </c>
    </row>
    <row r="5276" spans="1:19">
      <c r="A5276" t="s">
        <v>5401</v>
      </c>
      <c r="B5276">
        <v>37</v>
      </c>
      <c r="C5276" t="s">
        <v>112</v>
      </c>
      <c r="D5276" t="s">
        <v>126</v>
      </c>
      <c r="E5276">
        <v>26</v>
      </c>
      <c r="F5276" t="s">
        <v>121</v>
      </c>
      <c r="G5276" t="s">
        <v>110</v>
      </c>
      <c r="H5276" s="5">
        <v>741</v>
      </c>
      <c r="I5276" s="5">
        <v>19115.18</v>
      </c>
      <c r="J5276" t="s">
        <v>140</v>
      </c>
      <c r="K5276" t="s">
        <v>106</v>
      </c>
      <c r="L5276">
        <v>0</v>
      </c>
      <c r="M5276">
        <v>0</v>
      </c>
      <c r="N5276">
        <v>5</v>
      </c>
      <c r="O5276" s="6">
        <v>0</v>
      </c>
      <c r="P5276" t="s">
        <v>107</v>
      </c>
      <c r="Q5276" t="s">
        <v>107</v>
      </c>
      <c r="R5276">
        <f>IF(F5276="Monthly",2,0)
+IF(E5276&lt;=6,2,0)
+IF(N5276&lt;=2,2,0)
+IF(L5276&gt;=4,2,0)
+IF(M5276&gt;=2,1,0)
+IF(H5276&gt;=_xlfn.PERCENTILE.INC($H$2:$H$10001,0.75),1,0)</f>
        <v>0</v>
      </c>
      <c r="S5276" t="str">
        <f>IF(R5276&gt;=7,"High",IF(R5276&gt;=4,"Medium","Low"))</f>
        <v>Low</v>
      </c>
    </row>
    <row r="5277" spans="1:19">
      <c r="A5277" t="s">
        <v>5402</v>
      </c>
      <c r="B5277">
        <v>33</v>
      </c>
      <c r="C5277" t="s">
        <v>112</v>
      </c>
      <c r="D5277" t="s">
        <v>126</v>
      </c>
      <c r="E5277">
        <v>70</v>
      </c>
      <c r="F5277" t="s">
        <v>121</v>
      </c>
      <c r="G5277" t="s">
        <v>129</v>
      </c>
      <c r="H5277" s="5">
        <v>1138</v>
      </c>
      <c r="I5277" s="5">
        <v>80118.679999999993</v>
      </c>
      <c r="J5277" t="s">
        <v>105</v>
      </c>
      <c r="K5277" t="s">
        <v>106</v>
      </c>
      <c r="L5277">
        <v>1</v>
      </c>
      <c r="M5277">
        <v>0</v>
      </c>
      <c r="N5277">
        <v>4</v>
      </c>
      <c r="O5277" s="6">
        <v>0</v>
      </c>
      <c r="P5277" t="s">
        <v>107</v>
      </c>
      <c r="Q5277" t="s">
        <v>107</v>
      </c>
      <c r="R5277">
        <f>IF(F5277="Monthly",2,0)
+IF(E5277&lt;=6,2,0)
+IF(N5277&lt;=2,2,0)
+IF(L5277&gt;=4,2,0)
+IF(M5277&gt;=2,1,0)
+IF(H5277&gt;=_xlfn.PERCENTILE.INC($H$2:$H$10001,0.75),1,0)</f>
        <v>1</v>
      </c>
      <c r="S5277" t="str">
        <f>IF(R5277&gt;=7,"High",IF(R5277&gt;=4,"Medium","Low"))</f>
        <v>Low</v>
      </c>
    </row>
    <row r="5278" spans="1:19">
      <c r="A5278" t="s">
        <v>5403</v>
      </c>
      <c r="B5278">
        <v>33</v>
      </c>
      <c r="C5278" t="s">
        <v>112</v>
      </c>
      <c r="D5278" t="s">
        <v>102</v>
      </c>
      <c r="E5278">
        <v>63</v>
      </c>
      <c r="F5278" t="s">
        <v>109</v>
      </c>
      <c r="G5278" t="s">
        <v>104</v>
      </c>
      <c r="H5278" s="5">
        <v>567</v>
      </c>
      <c r="I5278" s="5">
        <v>32299.74</v>
      </c>
      <c r="J5278" t="s">
        <v>134</v>
      </c>
      <c r="K5278" t="s">
        <v>106</v>
      </c>
      <c r="L5278">
        <v>0</v>
      </c>
      <c r="M5278">
        <v>0</v>
      </c>
      <c r="N5278">
        <v>5</v>
      </c>
      <c r="O5278" s="6">
        <v>10</v>
      </c>
      <c r="P5278" t="s">
        <v>107</v>
      </c>
      <c r="Q5278" t="s">
        <v>107</v>
      </c>
      <c r="R5278">
        <f>IF(F5278="Monthly",2,0)
+IF(E5278&lt;=6,2,0)
+IF(N5278&lt;=2,2,0)
+IF(L5278&gt;=4,2,0)
+IF(M5278&gt;=2,1,0)
+IF(H5278&gt;=_xlfn.PERCENTILE.INC($H$2:$H$10001,0.75),1,0)</f>
        <v>0</v>
      </c>
      <c r="S5278" t="str">
        <f>IF(R5278&gt;=7,"High",IF(R5278&gt;=4,"Medium","Low"))</f>
        <v>Low</v>
      </c>
    </row>
    <row r="5279" spans="1:19">
      <c r="A5279" t="s">
        <v>5404</v>
      </c>
      <c r="B5279">
        <v>27</v>
      </c>
      <c r="C5279" t="s">
        <v>112</v>
      </c>
      <c r="D5279" t="s">
        <v>102</v>
      </c>
      <c r="E5279">
        <v>17</v>
      </c>
      <c r="F5279" t="s">
        <v>103</v>
      </c>
      <c r="G5279" t="s">
        <v>104</v>
      </c>
      <c r="H5279" s="5">
        <v>446</v>
      </c>
      <c r="I5279" s="5">
        <v>7594.51</v>
      </c>
      <c r="J5279" t="s">
        <v>134</v>
      </c>
      <c r="K5279" t="s">
        <v>106</v>
      </c>
      <c r="L5279">
        <v>1</v>
      </c>
      <c r="M5279">
        <v>0</v>
      </c>
      <c r="N5279">
        <v>4</v>
      </c>
      <c r="O5279" s="6">
        <v>0</v>
      </c>
      <c r="P5279" t="s">
        <v>107</v>
      </c>
      <c r="Q5279" t="s">
        <v>107</v>
      </c>
      <c r="R5279">
        <f>IF(F5279="Monthly",2,0)
+IF(E5279&lt;=6,2,0)
+IF(N5279&lt;=2,2,0)
+IF(L5279&gt;=4,2,0)
+IF(M5279&gt;=2,1,0)
+IF(H5279&gt;=_xlfn.PERCENTILE.INC($H$2:$H$10001,0.75),1,0)</f>
        <v>2</v>
      </c>
      <c r="S5279" t="str">
        <f>IF(R5279&gt;=7,"High",IF(R5279&gt;=4,"Medium","Low"))</f>
        <v>Low</v>
      </c>
    </row>
    <row r="5280" spans="1:19">
      <c r="A5280" t="s">
        <v>5405</v>
      </c>
      <c r="B5280">
        <v>34</v>
      </c>
      <c r="C5280" t="s">
        <v>112</v>
      </c>
      <c r="D5280" t="s">
        <v>102</v>
      </c>
      <c r="E5280">
        <v>42</v>
      </c>
      <c r="F5280" t="s">
        <v>103</v>
      </c>
      <c r="G5280" t="s">
        <v>110</v>
      </c>
      <c r="H5280" s="5">
        <v>698</v>
      </c>
      <c r="I5280" s="5">
        <v>28716.37</v>
      </c>
      <c r="J5280" t="s">
        <v>115</v>
      </c>
      <c r="K5280" t="s">
        <v>106</v>
      </c>
      <c r="L5280">
        <v>1</v>
      </c>
      <c r="M5280">
        <v>0</v>
      </c>
      <c r="N5280">
        <v>5</v>
      </c>
      <c r="O5280" s="6">
        <v>0</v>
      </c>
      <c r="P5280" t="s">
        <v>107</v>
      </c>
      <c r="Q5280" t="s">
        <v>107</v>
      </c>
      <c r="R5280">
        <f>IF(F5280="Monthly",2,0)
+IF(E5280&lt;=6,2,0)
+IF(N5280&lt;=2,2,0)
+IF(L5280&gt;=4,2,0)
+IF(M5280&gt;=2,1,0)
+IF(H5280&gt;=_xlfn.PERCENTILE.INC($H$2:$H$10001,0.75),1,0)</f>
        <v>2</v>
      </c>
      <c r="S5280" t="str">
        <f>IF(R5280&gt;=7,"High",IF(R5280&gt;=4,"Medium","Low"))</f>
        <v>Low</v>
      </c>
    </row>
    <row r="5281" spans="1:19">
      <c r="A5281" t="s">
        <v>5406</v>
      </c>
      <c r="B5281">
        <v>42</v>
      </c>
      <c r="C5281" t="s">
        <v>112</v>
      </c>
      <c r="D5281" t="s">
        <v>119</v>
      </c>
      <c r="E5281">
        <v>22</v>
      </c>
      <c r="F5281" t="s">
        <v>109</v>
      </c>
      <c r="G5281" t="s">
        <v>104</v>
      </c>
      <c r="H5281" s="5">
        <v>501</v>
      </c>
      <c r="I5281" s="5">
        <v>10178.049999999999</v>
      </c>
      <c r="J5281" t="s">
        <v>134</v>
      </c>
      <c r="K5281" t="s">
        <v>106</v>
      </c>
      <c r="L5281">
        <v>0</v>
      </c>
      <c r="M5281">
        <v>0</v>
      </c>
      <c r="N5281">
        <v>5</v>
      </c>
      <c r="O5281" s="6">
        <v>10</v>
      </c>
      <c r="P5281" t="s">
        <v>106</v>
      </c>
      <c r="Q5281" t="s">
        <v>107</v>
      </c>
      <c r="R5281">
        <f>IF(F5281="Monthly",2,0)
+IF(E5281&lt;=6,2,0)
+IF(N5281&lt;=2,2,0)
+IF(L5281&gt;=4,2,0)
+IF(M5281&gt;=2,1,0)
+IF(H5281&gt;=_xlfn.PERCENTILE.INC($H$2:$H$10001,0.75),1,0)</f>
        <v>0</v>
      </c>
      <c r="S5281" t="str">
        <f>IF(R5281&gt;=7,"High",IF(R5281&gt;=4,"Medium","Low"))</f>
        <v>Low</v>
      </c>
    </row>
    <row r="5282" spans="1:19">
      <c r="A5282" t="s">
        <v>5407</v>
      </c>
      <c r="B5282">
        <v>40</v>
      </c>
      <c r="C5282" t="s">
        <v>101</v>
      </c>
      <c r="D5282" t="s">
        <v>126</v>
      </c>
      <c r="E5282">
        <v>37</v>
      </c>
      <c r="F5282" t="s">
        <v>121</v>
      </c>
      <c r="G5282" t="s">
        <v>110</v>
      </c>
      <c r="H5282" s="5">
        <v>757</v>
      </c>
      <c r="I5282" s="5">
        <v>28433.4</v>
      </c>
      <c r="J5282" t="s">
        <v>105</v>
      </c>
      <c r="K5282" t="s">
        <v>106</v>
      </c>
      <c r="L5282">
        <v>0</v>
      </c>
      <c r="M5282">
        <v>0</v>
      </c>
      <c r="N5282">
        <v>5</v>
      </c>
      <c r="O5282" s="6">
        <v>0</v>
      </c>
      <c r="P5282" t="s">
        <v>107</v>
      </c>
      <c r="Q5282" t="s">
        <v>107</v>
      </c>
      <c r="R5282">
        <f>IF(F5282="Monthly",2,0)
+IF(E5282&lt;=6,2,0)
+IF(N5282&lt;=2,2,0)
+IF(L5282&gt;=4,2,0)
+IF(M5282&gt;=2,1,0)
+IF(H5282&gt;=_xlfn.PERCENTILE.INC($H$2:$H$10001,0.75),1,0)</f>
        <v>0</v>
      </c>
      <c r="S5282" t="str">
        <f>IF(R5282&gt;=7,"High",IF(R5282&gt;=4,"Medium","Low"))</f>
        <v>Low</v>
      </c>
    </row>
    <row r="5283" spans="1:19">
      <c r="A5283" t="s">
        <v>5408</v>
      </c>
      <c r="B5283">
        <v>35</v>
      </c>
      <c r="C5283" t="s">
        <v>112</v>
      </c>
      <c r="D5283" t="s">
        <v>137</v>
      </c>
      <c r="E5283">
        <v>35</v>
      </c>
      <c r="F5283" t="s">
        <v>103</v>
      </c>
      <c r="G5283" t="s">
        <v>110</v>
      </c>
      <c r="H5283" s="5">
        <v>662</v>
      </c>
      <c r="I5283" s="5">
        <v>23831.03</v>
      </c>
      <c r="J5283" t="s">
        <v>134</v>
      </c>
      <c r="K5283" t="s">
        <v>106</v>
      </c>
      <c r="L5283">
        <v>1</v>
      </c>
      <c r="M5283">
        <v>0</v>
      </c>
      <c r="N5283">
        <v>5</v>
      </c>
      <c r="O5283" s="6">
        <v>0</v>
      </c>
      <c r="P5283" t="s">
        <v>107</v>
      </c>
      <c r="Q5283" t="s">
        <v>107</v>
      </c>
      <c r="R5283">
        <f>IF(F5283="Monthly",2,0)
+IF(E5283&lt;=6,2,0)
+IF(N5283&lt;=2,2,0)
+IF(L5283&gt;=4,2,0)
+IF(M5283&gt;=2,1,0)
+IF(H5283&gt;=_xlfn.PERCENTILE.INC($H$2:$H$10001,0.75),1,0)</f>
        <v>2</v>
      </c>
      <c r="S5283" t="str">
        <f>IF(R5283&gt;=7,"High",IF(R5283&gt;=4,"Medium","Low"))</f>
        <v>Low</v>
      </c>
    </row>
    <row r="5284" spans="1:19">
      <c r="A5284" t="s">
        <v>5409</v>
      </c>
      <c r="B5284">
        <v>32</v>
      </c>
      <c r="C5284" t="s">
        <v>112</v>
      </c>
      <c r="D5284" t="s">
        <v>137</v>
      </c>
      <c r="E5284">
        <v>53</v>
      </c>
      <c r="F5284" t="s">
        <v>121</v>
      </c>
      <c r="G5284" t="s">
        <v>129</v>
      </c>
      <c r="H5284" s="5">
        <v>1097</v>
      </c>
      <c r="I5284" s="5">
        <v>57799.47</v>
      </c>
      <c r="J5284" t="s">
        <v>140</v>
      </c>
      <c r="K5284" t="s">
        <v>106</v>
      </c>
      <c r="L5284">
        <v>0</v>
      </c>
      <c r="M5284">
        <v>0</v>
      </c>
      <c r="N5284">
        <v>5</v>
      </c>
      <c r="O5284" s="6">
        <v>0</v>
      </c>
      <c r="P5284" t="s">
        <v>107</v>
      </c>
      <c r="Q5284" t="s">
        <v>107</v>
      </c>
      <c r="R5284">
        <f>IF(F5284="Monthly",2,0)
+IF(E5284&lt;=6,2,0)
+IF(N5284&lt;=2,2,0)
+IF(L5284&gt;=4,2,0)
+IF(M5284&gt;=2,1,0)
+IF(H5284&gt;=_xlfn.PERCENTILE.INC($H$2:$H$10001,0.75),1,0)</f>
        <v>1</v>
      </c>
      <c r="S5284" t="str">
        <f>IF(R5284&gt;=7,"High",IF(R5284&gt;=4,"Medium","Low"))</f>
        <v>Low</v>
      </c>
    </row>
    <row r="5285" spans="1:19">
      <c r="A5285" t="s">
        <v>5410</v>
      </c>
      <c r="B5285">
        <v>32</v>
      </c>
      <c r="C5285" t="s">
        <v>101</v>
      </c>
      <c r="D5285" t="s">
        <v>133</v>
      </c>
      <c r="E5285">
        <v>16</v>
      </c>
      <c r="F5285" t="s">
        <v>103</v>
      </c>
      <c r="G5285" t="s">
        <v>110</v>
      </c>
      <c r="H5285" s="5">
        <v>670</v>
      </c>
      <c r="I5285" s="5">
        <v>10633.07</v>
      </c>
      <c r="J5285" t="s">
        <v>117</v>
      </c>
      <c r="K5285" t="s">
        <v>106</v>
      </c>
      <c r="L5285">
        <v>1</v>
      </c>
      <c r="M5285">
        <v>0</v>
      </c>
      <c r="N5285">
        <v>5</v>
      </c>
      <c r="O5285" s="6">
        <v>0</v>
      </c>
      <c r="P5285" t="s">
        <v>107</v>
      </c>
      <c r="Q5285" t="s">
        <v>107</v>
      </c>
      <c r="R5285">
        <f>IF(F5285="Monthly",2,0)
+IF(E5285&lt;=6,2,0)
+IF(N5285&lt;=2,2,0)
+IF(L5285&gt;=4,2,0)
+IF(M5285&gt;=2,1,0)
+IF(H5285&gt;=_xlfn.PERCENTILE.INC($H$2:$H$10001,0.75),1,0)</f>
        <v>2</v>
      </c>
      <c r="S5285" t="str">
        <f>IF(R5285&gt;=7,"High",IF(R5285&gt;=4,"Medium","Low"))</f>
        <v>Low</v>
      </c>
    </row>
    <row r="5286" spans="1:19">
      <c r="A5286" t="s">
        <v>5411</v>
      </c>
      <c r="B5286">
        <v>47</v>
      </c>
      <c r="C5286" t="s">
        <v>101</v>
      </c>
      <c r="D5286" t="s">
        <v>131</v>
      </c>
      <c r="E5286">
        <v>20</v>
      </c>
      <c r="F5286" t="s">
        <v>109</v>
      </c>
      <c r="G5286" t="s">
        <v>104</v>
      </c>
      <c r="H5286" s="5">
        <v>459</v>
      </c>
      <c r="I5286" s="5">
        <v>8612.0499999999993</v>
      </c>
      <c r="J5286" t="s">
        <v>117</v>
      </c>
      <c r="K5286" t="s">
        <v>106</v>
      </c>
      <c r="L5286">
        <v>0</v>
      </c>
      <c r="M5286">
        <v>0</v>
      </c>
      <c r="N5286">
        <v>4</v>
      </c>
      <c r="O5286" s="6">
        <v>5</v>
      </c>
      <c r="P5286" t="s">
        <v>107</v>
      </c>
      <c r="Q5286" t="s">
        <v>107</v>
      </c>
      <c r="R5286">
        <f>IF(F5286="Monthly",2,0)
+IF(E5286&lt;=6,2,0)
+IF(N5286&lt;=2,2,0)
+IF(L5286&gt;=4,2,0)
+IF(M5286&gt;=2,1,0)
+IF(H5286&gt;=_xlfn.PERCENTILE.INC($H$2:$H$10001,0.75),1,0)</f>
        <v>0</v>
      </c>
      <c r="S5286" t="str">
        <f>IF(R5286&gt;=7,"High",IF(R5286&gt;=4,"Medium","Low"))</f>
        <v>Low</v>
      </c>
    </row>
    <row r="5287" spans="1:19">
      <c r="A5287" t="s">
        <v>5412</v>
      </c>
      <c r="B5287">
        <v>57</v>
      </c>
      <c r="C5287" t="s">
        <v>112</v>
      </c>
      <c r="D5287" t="s">
        <v>102</v>
      </c>
      <c r="E5287">
        <v>19</v>
      </c>
      <c r="F5287" t="s">
        <v>103</v>
      </c>
      <c r="G5287" t="s">
        <v>110</v>
      </c>
      <c r="H5287" s="5">
        <v>800</v>
      </c>
      <c r="I5287" s="5">
        <v>14911.25</v>
      </c>
      <c r="J5287" t="s">
        <v>117</v>
      </c>
      <c r="K5287" t="s">
        <v>106</v>
      </c>
      <c r="L5287">
        <v>0</v>
      </c>
      <c r="M5287">
        <v>0</v>
      </c>
      <c r="N5287">
        <v>5</v>
      </c>
      <c r="O5287" s="6">
        <v>0</v>
      </c>
      <c r="P5287" t="s">
        <v>107</v>
      </c>
      <c r="Q5287" t="s">
        <v>107</v>
      </c>
      <c r="R5287">
        <f>IF(F5287="Monthly",2,0)
+IF(E5287&lt;=6,2,0)
+IF(N5287&lt;=2,2,0)
+IF(L5287&gt;=4,2,0)
+IF(M5287&gt;=2,1,0)
+IF(H5287&gt;=_xlfn.PERCENTILE.INC($H$2:$H$10001,0.75),1,0)</f>
        <v>3</v>
      </c>
      <c r="S5287" t="str">
        <f>IF(R5287&gt;=7,"High",IF(R5287&gt;=4,"Medium","Low"))</f>
        <v>Low</v>
      </c>
    </row>
    <row r="5288" spans="1:19">
      <c r="A5288" t="s">
        <v>5413</v>
      </c>
      <c r="B5288">
        <v>35</v>
      </c>
      <c r="C5288" t="s">
        <v>112</v>
      </c>
      <c r="D5288" t="s">
        <v>126</v>
      </c>
      <c r="E5288">
        <v>12</v>
      </c>
      <c r="F5288" t="s">
        <v>103</v>
      </c>
      <c r="G5288" t="s">
        <v>110</v>
      </c>
      <c r="H5288" s="5">
        <v>737</v>
      </c>
      <c r="I5288" s="5">
        <v>8923.52</v>
      </c>
      <c r="J5288" t="s">
        <v>117</v>
      </c>
      <c r="K5288" t="s">
        <v>106</v>
      </c>
      <c r="L5288">
        <v>0</v>
      </c>
      <c r="M5288">
        <v>0</v>
      </c>
      <c r="N5288">
        <v>4</v>
      </c>
      <c r="O5288" s="6">
        <v>0</v>
      </c>
      <c r="P5288" t="s">
        <v>107</v>
      </c>
      <c r="Q5288" t="s">
        <v>107</v>
      </c>
      <c r="R5288">
        <f>IF(F5288="Monthly",2,0)
+IF(E5288&lt;=6,2,0)
+IF(N5288&lt;=2,2,0)
+IF(L5288&gt;=4,2,0)
+IF(M5288&gt;=2,1,0)
+IF(H5288&gt;=_xlfn.PERCENTILE.INC($H$2:$H$10001,0.75),1,0)</f>
        <v>2</v>
      </c>
      <c r="S5288" t="str">
        <f>IF(R5288&gt;=7,"High",IF(R5288&gt;=4,"Medium","Low"))</f>
        <v>Low</v>
      </c>
    </row>
    <row r="5289" spans="1:19">
      <c r="A5289" t="s">
        <v>5414</v>
      </c>
      <c r="B5289">
        <v>33</v>
      </c>
      <c r="C5289" t="s">
        <v>101</v>
      </c>
      <c r="D5289" t="s">
        <v>133</v>
      </c>
      <c r="E5289">
        <v>43</v>
      </c>
      <c r="F5289" t="s">
        <v>103</v>
      </c>
      <c r="G5289" t="s">
        <v>104</v>
      </c>
      <c r="H5289" s="5">
        <v>495</v>
      </c>
      <c r="I5289" s="5">
        <v>21757.22</v>
      </c>
      <c r="J5289" t="s">
        <v>140</v>
      </c>
      <c r="K5289" t="s">
        <v>106</v>
      </c>
      <c r="L5289">
        <v>0</v>
      </c>
      <c r="M5289">
        <v>0</v>
      </c>
      <c r="N5289">
        <v>5</v>
      </c>
      <c r="O5289" s="6">
        <v>0</v>
      </c>
      <c r="P5289" t="s">
        <v>107</v>
      </c>
      <c r="Q5289" t="s">
        <v>107</v>
      </c>
      <c r="R5289">
        <f>IF(F5289="Monthly",2,0)
+IF(E5289&lt;=6,2,0)
+IF(N5289&lt;=2,2,0)
+IF(L5289&gt;=4,2,0)
+IF(M5289&gt;=2,1,0)
+IF(H5289&gt;=_xlfn.PERCENTILE.INC($H$2:$H$10001,0.75),1,0)</f>
        <v>2</v>
      </c>
      <c r="S5289" t="str">
        <f>IF(R5289&gt;=7,"High",IF(R5289&gt;=4,"Medium","Low"))</f>
        <v>Low</v>
      </c>
    </row>
    <row r="5290" spans="1:19">
      <c r="A5290" t="s">
        <v>5415</v>
      </c>
      <c r="B5290">
        <v>40</v>
      </c>
      <c r="C5290" t="s">
        <v>101</v>
      </c>
      <c r="D5290" t="s">
        <v>126</v>
      </c>
      <c r="E5290">
        <v>30</v>
      </c>
      <c r="F5290" t="s">
        <v>103</v>
      </c>
      <c r="G5290" t="s">
        <v>104</v>
      </c>
      <c r="H5290" s="5">
        <v>577</v>
      </c>
      <c r="I5290" s="5">
        <v>16891.28</v>
      </c>
      <c r="J5290" t="s">
        <v>140</v>
      </c>
      <c r="K5290" t="s">
        <v>107</v>
      </c>
      <c r="L5290">
        <v>1</v>
      </c>
      <c r="M5290">
        <v>0</v>
      </c>
      <c r="N5290">
        <v>5</v>
      </c>
      <c r="O5290" s="6">
        <v>0</v>
      </c>
      <c r="P5290" t="s">
        <v>107</v>
      </c>
      <c r="Q5290" t="s">
        <v>107</v>
      </c>
      <c r="R5290">
        <f>IF(F5290="Monthly",2,0)
+IF(E5290&lt;=6,2,0)
+IF(N5290&lt;=2,2,0)
+IF(L5290&gt;=4,2,0)
+IF(M5290&gt;=2,1,0)
+IF(H5290&gt;=_xlfn.PERCENTILE.INC($H$2:$H$10001,0.75),1,0)</f>
        <v>2</v>
      </c>
      <c r="S5290" t="str">
        <f>IF(R5290&gt;=7,"High",IF(R5290&gt;=4,"Medium","Low"))</f>
        <v>Low</v>
      </c>
    </row>
    <row r="5291" spans="1:19">
      <c r="A5291" t="s">
        <v>5416</v>
      </c>
      <c r="B5291">
        <v>41</v>
      </c>
      <c r="C5291" t="s">
        <v>101</v>
      </c>
      <c r="D5291" t="s">
        <v>137</v>
      </c>
      <c r="E5291">
        <v>26</v>
      </c>
      <c r="F5291" t="s">
        <v>121</v>
      </c>
      <c r="G5291" t="s">
        <v>110</v>
      </c>
      <c r="H5291" s="5">
        <v>702</v>
      </c>
      <c r="I5291" s="5">
        <v>16909.189999999999</v>
      </c>
      <c r="J5291" t="s">
        <v>115</v>
      </c>
      <c r="K5291" t="s">
        <v>107</v>
      </c>
      <c r="L5291">
        <v>0</v>
      </c>
      <c r="M5291">
        <v>0</v>
      </c>
      <c r="N5291">
        <v>4</v>
      </c>
      <c r="O5291" s="6">
        <v>10</v>
      </c>
      <c r="P5291" t="s">
        <v>106</v>
      </c>
      <c r="Q5291" t="s">
        <v>107</v>
      </c>
      <c r="R5291">
        <f>IF(F5291="Monthly",2,0)
+IF(E5291&lt;=6,2,0)
+IF(N5291&lt;=2,2,0)
+IF(L5291&gt;=4,2,0)
+IF(M5291&gt;=2,1,0)
+IF(H5291&gt;=_xlfn.PERCENTILE.INC($H$2:$H$10001,0.75),1,0)</f>
        <v>0</v>
      </c>
      <c r="S5291" t="str">
        <f>IF(R5291&gt;=7,"High",IF(R5291&gt;=4,"Medium","Low"))</f>
        <v>Low</v>
      </c>
    </row>
    <row r="5292" spans="1:19">
      <c r="A5292" t="s">
        <v>5417</v>
      </c>
      <c r="B5292">
        <v>35</v>
      </c>
      <c r="C5292" t="s">
        <v>101</v>
      </c>
      <c r="D5292" t="s">
        <v>119</v>
      </c>
      <c r="E5292">
        <v>23</v>
      </c>
      <c r="F5292" t="s">
        <v>103</v>
      </c>
      <c r="G5292" t="s">
        <v>129</v>
      </c>
      <c r="H5292" s="5">
        <v>1038</v>
      </c>
      <c r="I5292" s="5">
        <v>24123.33</v>
      </c>
      <c r="J5292" t="s">
        <v>105</v>
      </c>
      <c r="K5292" t="s">
        <v>106</v>
      </c>
      <c r="L5292">
        <v>1</v>
      </c>
      <c r="M5292">
        <v>0</v>
      </c>
      <c r="N5292">
        <v>4</v>
      </c>
      <c r="O5292" s="6">
        <v>0</v>
      </c>
      <c r="P5292" t="s">
        <v>107</v>
      </c>
      <c r="Q5292" t="s">
        <v>107</v>
      </c>
      <c r="R5292">
        <f>IF(F5292="Monthly",2,0)
+IF(E5292&lt;=6,2,0)
+IF(N5292&lt;=2,2,0)
+IF(L5292&gt;=4,2,0)
+IF(M5292&gt;=2,1,0)
+IF(H5292&gt;=_xlfn.PERCENTILE.INC($H$2:$H$10001,0.75),1,0)</f>
        <v>3</v>
      </c>
      <c r="S5292" t="str">
        <f>IF(R5292&gt;=7,"High",IF(R5292&gt;=4,"Medium","Low"))</f>
        <v>Low</v>
      </c>
    </row>
    <row r="5293" spans="1:19">
      <c r="A5293" t="s">
        <v>5418</v>
      </c>
      <c r="B5293">
        <v>50</v>
      </c>
      <c r="C5293" t="s">
        <v>112</v>
      </c>
      <c r="D5293" t="s">
        <v>113</v>
      </c>
      <c r="E5293">
        <v>32</v>
      </c>
      <c r="F5293" t="s">
        <v>103</v>
      </c>
      <c r="G5293" t="s">
        <v>110</v>
      </c>
      <c r="H5293" s="5">
        <v>669</v>
      </c>
      <c r="I5293" s="5">
        <v>21227.56</v>
      </c>
      <c r="J5293" t="s">
        <v>134</v>
      </c>
      <c r="K5293" t="s">
        <v>106</v>
      </c>
      <c r="L5293">
        <v>0</v>
      </c>
      <c r="M5293">
        <v>0</v>
      </c>
      <c r="N5293">
        <v>4</v>
      </c>
      <c r="O5293" s="6">
        <v>0</v>
      </c>
      <c r="P5293" t="s">
        <v>107</v>
      </c>
      <c r="Q5293" t="s">
        <v>106</v>
      </c>
      <c r="R5293">
        <f>IF(F5293="Monthly",2,0)
+IF(E5293&lt;=6,2,0)
+IF(N5293&lt;=2,2,0)
+IF(L5293&gt;=4,2,0)
+IF(M5293&gt;=2,1,0)
+IF(H5293&gt;=_xlfn.PERCENTILE.INC($H$2:$H$10001,0.75),1,0)</f>
        <v>2</v>
      </c>
      <c r="S5293" t="str">
        <f>IF(R5293&gt;=7,"High",IF(R5293&gt;=4,"Medium","Low"))</f>
        <v>Low</v>
      </c>
    </row>
    <row r="5294" spans="1:19">
      <c r="A5294" t="s">
        <v>5419</v>
      </c>
      <c r="B5294">
        <v>43</v>
      </c>
      <c r="C5294" t="s">
        <v>112</v>
      </c>
      <c r="D5294" t="s">
        <v>133</v>
      </c>
      <c r="E5294">
        <v>33</v>
      </c>
      <c r="F5294" t="s">
        <v>109</v>
      </c>
      <c r="G5294" t="s">
        <v>110</v>
      </c>
      <c r="H5294" s="5">
        <v>776</v>
      </c>
      <c r="I5294" s="5">
        <v>23914.68</v>
      </c>
      <c r="J5294" t="s">
        <v>117</v>
      </c>
      <c r="K5294" t="s">
        <v>106</v>
      </c>
      <c r="L5294">
        <v>2</v>
      </c>
      <c r="M5294">
        <v>1</v>
      </c>
      <c r="N5294">
        <v>3</v>
      </c>
      <c r="O5294" s="6">
        <v>5</v>
      </c>
      <c r="P5294" t="s">
        <v>107</v>
      </c>
      <c r="Q5294" t="s">
        <v>107</v>
      </c>
      <c r="R5294">
        <f>IF(F5294="Monthly",2,0)
+IF(E5294&lt;=6,2,0)
+IF(N5294&lt;=2,2,0)
+IF(L5294&gt;=4,2,0)
+IF(M5294&gt;=2,1,0)
+IF(H5294&gt;=_xlfn.PERCENTILE.INC($H$2:$H$10001,0.75),1,0)</f>
        <v>0</v>
      </c>
      <c r="S5294" t="str">
        <f>IF(R5294&gt;=7,"High",IF(R5294&gt;=4,"Medium","Low"))</f>
        <v>Low</v>
      </c>
    </row>
    <row r="5295" spans="1:19">
      <c r="A5295" t="s">
        <v>5420</v>
      </c>
      <c r="B5295">
        <v>48</v>
      </c>
      <c r="C5295" t="s">
        <v>112</v>
      </c>
      <c r="D5295" t="s">
        <v>131</v>
      </c>
      <c r="E5295">
        <v>21</v>
      </c>
      <c r="F5295" t="s">
        <v>103</v>
      </c>
      <c r="G5295" t="s">
        <v>104</v>
      </c>
      <c r="H5295" s="5">
        <v>525</v>
      </c>
      <c r="I5295" s="5">
        <v>10953.93</v>
      </c>
      <c r="J5295" t="s">
        <v>115</v>
      </c>
      <c r="K5295" t="s">
        <v>107</v>
      </c>
      <c r="L5295">
        <v>2</v>
      </c>
      <c r="M5295">
        <v>0</v>
      </c>
      <c r="N5295">
        <v>5</v>
      </c>
      <c r="O5295" s="6">
        <v>0</v>
      </c>
      <c r="P5295" t="s">
        <v>107</v>
      </c>
      <c r="Q5295" t="s">
        <v>107</v>
      </c>
      <c r="R5295">
        <f>IF(F5295="Monthly",2,0)
+IF(E5295&lt;=6,2,0)
+IF(N5295&lt;=2,2,0)
+IF(L5295&gt;=4,2,0)
+IF(M5295&gt;=2,1,0)
+IF(H5295&gt;=_xlfn.PERCENTILE.INC($H$2:$H$10001,0.75),1,0)</f>
        <v>2</v>
      </c>
      <c r="S5295" t="str">
        <f>IF(R5295&gt;=7,"High",IF(R5295&gt;=4,"Medium","Low"))</f>
        <v>Low</v>
      </c>
    </row>
    <row r="5296" spans="1:19">
      <c r="A5296" t="s">
        <v>5421</v>
      </c>
      <c r="B5296">
        <v>19</v>
      </c>
      <c r="C5296" t="s">
        <v>112</v>
      </c>
      <c r="D5296" t="s">
        <v>126</v>
      </c>
      <c r="E5296">
        <v>20</v>
      </c>
      <c r="F5296" t="s">
        <v>103</v>
      </c>
      <c r="G5296" t="s">
        <v>104</v>
      </c>
      <c r="H5296" s="5">
        <v>517</v>
      </c>
      <c r="I5296" s="5">
        <v>10110.549999999999</v>
      </c>
      <c r="J5296" t="s">
        <v>105</v>
      </c>
      <c r="K5296" t="s">
        <v>106</v>
      </c>
      <c r="L5296">
        <v>0</v>
      </c>
      <c r="M5296">
        <v>0</v>
      </c>
      <c r="N5296">
        <v>5</v>
      </c>
      <c r="O5296" s="6">
        <v>0</v>
      </c>
      <c r="P5296" t="s">
        <v>107</v>
      </c>
      <c r="Q5296" t="s">
        <v>107</v>
      </c>
      <c r="R5296">
        <f>IF(F5296="Monthly",2,0)
+IF(E5296&lt;=6,2,0)
+IF(N5296&lt;=2,2,0)
+IF(L5296&gt;=4,2,0)
+IF(M5296&gt;=2,1,0)
+IF(H5296&gt;=_xlfn.PERCENTILE.INC($H$2:$H$10001,0.75),1,0)</f>
        <v>2</v>
      </c>
      <c r="S5296" t="str">
        <f>IF(R5296&gt;=7,"High",IF(R5296&gt;=4,"Medium","Low"))</f>
        <v>Low</v>
      </c>
    </row>
    <row r="5297" spans="1:19">
      <c r="A5297" t="s">
        <v>5422</v>
      </c>
      <c r="B5297">
        <v>29</v>
      </c>
      <c r="C5297" t="s">
        <v>112</v>
      </c>
      <c r="D5297" t="s">
        <v>102</v>
      </c>
      <c r="E5297">
        <v>22</v>
      </c>
      <c r="F5297" t="s">
        <v>109</v>
      </c>
      <c r="G5297" t="s">
        <v>104</v>
      </c>
      <c r="H5297" s="5">
        <v>579</v>
      </c>
      <c r="I5297" s="5">
        <v>12880.4</v>
      </c>
      <c r="J5297" t="s">
        <v>117</v>
      </c>
      <c r="K5297" t="s">
        <v>106</v>
      </c>
      <c r="L5297">
        <v>4</v>
      </c>
      <c r="M5297">
        <v>2</v>
      </c>
      <c r="N5297">
        <v>4</v>
      </c>
      <c r="O5297" s="6">
        <v>0</v>
      </c>
      <c r="P5297" t="s">
        <v>107</v>
      </c>
      <c r="Q5297" t="s">
        <v>107</v>
      </c>
      <c r="R5297">
        <f>IF(F5297="Monthly",2,0)
+IF(E5297&lt;=6,2,0)
+IF(N5297&lt;=2,2,0)
+IF(L5297&gt;=4,2,0)
+IF(M5297&gt;=2,1,0)
+IF(H5297&gt;=_xlfn.PERCENTILE.INC($H$2:$H$10001,0.75),1,0)</f>
        <v>3</v>
      </c>
      <c r="S5297" t="str">
        <f>IF(R5297&gt;=7,"High",IF(R5297&gt;=4,"Medium","Low"))</f>
        <v>Low</v>
      </c>
    </row>
    <row r="5298" spans="1:19">
      <c r="A5298" t="s">
        <v>5423</v>
      </c>
      <c r="B5298">
        <v>18</v>
      </c>
      <c r="C5298" t="s">
        <v>112</v>
      </c>
      <c r="D5298" t="s">
        <v>102</v>
      </c>
      <c r="E5298">
        <v>48</v>
      </c>
      <c r="F5298" t="s">
        <v>121</v>
      </c>
      <c r="G5298" t="s">
        <v>110</v>
      </c>
      <c r="H5298" s="5">
        <v>657</v>
      </c>
      <c r="I5298" s="5">
        <v>28612.65</v>
      </c>
      <c r="J5298" t="s">
        <v>115</v>
      </c>
      <c r="K5298" t="s">
        <v>106</v>
      </c>
      <c r="L5298">
        <v>1</v>
      </c>
      <c r="M5298">
        <v>0</v>
      </c>
      <c r="N5298">
        <v>5</v>
      </c>
      <c r="O5298" s="6">
        <v>10</v>
      </c>
      <c r="P5298" t="s">
        <v>107</v>
      </c>
      <c r="Q5298" t="s">
        <v>107</v>
      </c>
      <c r="R5298">
        <f>IF(F5298="Monthly",2,0)
+IF(E5298&lt;=6,2,0)
+IF(N5298&lt;=2,2,0)
+IF(L5298&gt;=4,2,0)
+IF(M5298&gt;=2,1,0)
+IF(H5298&gt;=_xlfn.PERCENTILE.INC($H$2:$H$10001,0.75),1,0)</f>
        <v>0</v>
      </c>
      <c r="S5298" t="str">
        <f>IF(R5298&gt;=7,"High",IF(R5298&gt;=4,"Medium","Low"))</f>
        <v>Low</v>
      </c>
    </row>
    <row r="5299" spans="1:19">
      <c r="A5299" t="s">
        <v>5424</v>
      </c>
      <c r="B5299">
        <v>36</v>
      </c>
      <c r="C5299" t="s">
        <v>112</v>
      </c>
      <c r="D5299" t="s">
        <v>126</v>
      </c>
      <c r="E5299">
        <v>20</v>
      </c>
      <c r="F5299" t="s">
        <v>103</v>
      </c>
      <c r="G5299" t="s">
        <v>104</v>
      </c>
      <c r="H5299" s="5">
        <v>448</v>
      </c>
      <c r="I5299" s="5">
        <v>9030.49</v>
      </c>
      <c r="J5299" t="s">
        <v>140</v>
      </c>
      <c r="K5299" t="s">
        <v>106</v>
      </c>
      <c r="L5299">
        <v>0</v>
      </c>
      <c r="M5299">
        <v>0</v>
      </c>
      <c r="N5299">
        <v>3</v>
      </c>
      <c r="O5299" s="6">
        <v>0</v>
      </c>
      <c r="P5299" t="s">
        <v>107</v>
      </c>
      <c r="Q5299" t="s">
        <v>106</v>
      </c>
      <c r="R5299">
        <f>IF(F5299="Monthly",2,0)
+IF(E5299&lt;=6,2,0)
+IF(N5299&lt;=2,2,0)
+IF(L5299&gt;=4,2,0)
+IF(M5299&gt;=2,1,0)
+IF(H5299&gt;=_xlfn.PERCENTILE.INC($H$2:$H$10001,0.75),1,0)</f>
        <v>2</v>
      </c>
      <c r="S5299" t="str">
        <f>IF(R5299&gt;=7,"High",IF(R5299&gt;=4,"Medium","Low"))</f>
        <v>Low</v>
      </c>
    </row>
    <row r="5300" spans="1:19">
      <c r="A5300" t="s">
        <v>5425</v>
      </c>
      <c r="B5300">
        <v>20</v>
      </c>
      <c r="C5300" t="s">
        <v>101</v>
      </c>
      <c r="D5300" t="s">
        <v>128</v>
      </c>
      <c r="E5300">
        <v>28</v>
      </c>
      <c r="F5300" t="s">
        <v>103</v>
      </c>
      <c r="G5300" t="s">
        <v>104</v>
      </c>
      <c r="H5300" s="5">
        <v>476</v>
      </c>
      <c r="I5300" s="5">
        <v>13283.53</v>
      </c>
      <c r="J5300" t="s">
        <v>115</v>
      </c>
      <c r="K5300" t="s">
        <v>107</v>
      </c>
      <c r="L5300">
        <v>0</v>
      </c>
      <c r="M5300">
        <v>0</v>
      </c>
      <c r="N5300">
        <v>5</v>
      </c>
      <c r="O5300" s="6">
        <v>0</v>
      </c>
      <c r="P5300" t="s">
        <v>107</v>
      </c>
      <c r="Q5300" t="s">
        <v>107</v>
      </c>
      <c r="R5300">
        <f>IF(F5300="Monthly",2,0)
+IF(E5300&lt;=6,2,0)
+IF(N5300&lt;=2,2,0)
+IF(L5300&gt;=4,2,0)
+IF(M5300&gt;=2,1,0)
+IF(H5300&gt;=_xlfn.PERCENTILE.INC($H$2:$H$10001,0.75),1,0)</f>
        <v>2</v>
      </c>
      <c r="S5300" t="str">
        <f>IF(R5300&gt;=7,"High",IF(R5300&gt;=4,"Medium","Low"))</f>
        <v>Low</v>
      </c>
    </row>
    <row r="5301" spans="1:19">
      <c r="A5301" t="s">
        <v>5426</v>
      </c>
      <c r="B5301">
        <v>41</v>
      </c>
      <c r="C5301" t="s">
        <v>112</v>
      </c>
      <c r="D5301" t="s">
        <v>137</v>
      </c>
      <c r="E5301">
        <v>15</v>
      </c>
      <c r="F5301" t="s">
        <v>103</v>
      </c>
      <c r="G5301" t="s">
        <v>104</v>
      </c>
      <c r="H5301" s="5">
        <v>428</v>
      </c>
      <c r="I5301" s="5">
        <v>6536.36</v>
      </c>
      <c r="J5301" t="s">
        <v>115</v>
      </c>
      <c r="K5301" t="s">
        <v>106</v>
      </c>
      <c r="L5301">
        <v>1</v>
      </c>
      <c r="M5301">
        <v>0</v>
      </c>
      <c r="N5301">
        <v>4</v>
      </c>
      <c r="O5301" s="6">
        <v>0</v>
      </c>
      <c r="P5301" t="s">
        <v>107</v>
      </c>
      <c r="Q5301" t="s">
        <v>107</v>
      </c>
      <c r="R5301">
        <f>IF(F5301="Monthly",2,0)
+IF(E5301&lt;=6,2,0)
+IF(N5301&lt;=2,2,0)
+IF(L5301&gt;=4,2,0)
+IF(M5301&gt;=2,1,0)
+IF(H5301&gt;=_xlfn.PERCENTILE.INC($H$2:$H$10001,0.75),1,0)</f>
        <v>2</v>
      </c>
      <c r="S5301" t="str">
        <f>IF(R5301&gt;=7,"High",IF(R5301&gt;=4,"Medium","Low"))</f>
        <v>Low</v>
      </c>
    </row>
    <row r="5302" spans="1:19">
      <c r="A5302" t="s">
        <v>5427</v>
      </c>
      <c r="B5302">
        <v>53</v>
      </c>
      <c r="C5302" t="s">
        <v>112</v>
      </c>
      <c r="D5302" t="s">
        <v>133</v>
      </c>
      <c r="E5302">
        <v>14</v>
      </c>
      <c r="F5302" t="s">
        <v>103</v>
      </c>
      <c r="G5302" t="s">
        <v>110</v>
      </c>
      <c r="H5302" s="5">
        <v>725</v>
      </c>
      <c r="I5302" s="5">
        <v>10085.540000000001</v>
      </c>
      <c r="J5302" t="s">
        <v>117</v>
      </c>
      <c r="K5302" t="s">
        <v>106</v>
      </c>
      <c r="L5302">
        <v>0</v>
      </c>
      <c r="M5302">
        <v>0</v>
      </c>
      <c r="N5302">
        <v>5</v>
      </c>
      <c r="O5302" s="6">
        <v>0</v>
      </c>
      <c r="P5302" t="s">
        <v>106</v>
      </c>
      <c r="Q5302" t="s">
        <v>106</v>
      </c>
      <c r="R5302">
        <f>IF(F5302="Monthly",2,0)
+IF(E5302&lt;=6,2,0)
+IF(N5302&lt;=2,2,0)
+IF(L5302&gt;=4,2,0)
+IF(M5302&gt;=2,1,0)
+IF(H5302&gt;=_xlfn.PERCENTILE.INC($H$2:$H$10001,0.75),1,0)</f>
        <v>2</v>
      </c>
      <c r="S5302" t="str">
        <f>IF(R5302&gt;=7,"High",IF(R5302&gt;=4,"Medium","Low"))</f>
        <v>Low</v>
      </c>
    </row>
    <row r="5303" spans="1:19">
      <c r="A5303" t="s">
        <v>5428</v>
      </c>
      <c r="B5303">
        <v>36</v>
      </c>
      <c r="C5303" t="s">
        <v>101</v>
      </c>
      <c r="D5303" t="s">
        <v>137</v>
      </c>
      <c r="E5303">
        <v>12</v>
      </c>
      <c r="F5303" t="s">
        <v>103</v>
      </c>
      <c r="G5303" t="s">
        <v>110</v>
      </c>
      <c r="H5303" s="5">
        <v>787</v>
      </c>
      <c r="I5303" s="5">
        <v>9626.2000000000007</v>
      </c>
      <c r="J5303" t="s">
        <v>105</v>
      </c>
      <c r="K5303" t="s">
        <v>107</v>
      </c>
      <c r="L5303">
        <v>1</v>
      </c>
      <c r="M5303">
        <v>0</v>
      </c>
      <c r="N5303">
        <v>4</v>
      </c>
      <c r="O5303" s="6">
        <v>0</v>
      </c>
      <c r="P5303" t="s">
        <v>107</v>
      </c>
      <c r="Q5303" t="s">
        <v>107</v>
      </c>
      <c r="R5303">
        <f>IF(F5303="Monthly",2,0)
+IF(E5303&lt;=6,2,0)
+IF(N5303&lt;=2,2,0)
+IF(L5303&gt;=4,2,0)
+IF(M5303&gt;=2,1,0)
+IF(H5303&gt;=_xlfn.PERCENTILE.INC($H$2:$H$10001,0.75),1,0)</f>
        <v>2</v>
      </c>
      <c r="S5303" t="str">
        <f>IF(R5303&gt;=7,"High",IF(R5303&gt;=4,"Medium","Low"))</f>
        <v>Low</v>
      </c>
    </row>
    <row r="5304" spans="1:19">
      <c r="A5304" t="s">
        <v>5429</v>
      </c>
      <c r="B5304">
        <v>46</v>
      </c>
      <c r="C5304" t="s">
        <v>112</v>
      </c>
      <c r="D5304" t="s">
        <v>137</v>
      </c>
      <c r="E5304">
        <v>34</v>
      </c>
      <c r="F5304" t="s">
        <v>103</v>
      </c>
      <c r="G5304" t="s">
        <v>110</v>
      </c>
      <c r="H5304" s="5">
        <v>766</v>
      </c>
      <c r="I5304" s="5">
        <v>26631.83</v>
      </c>
      <c r="J5304" t="s">
        <v>140</v>
      </c>
      <c r="K5304" t="s">
        <v>106</v>
      </c>
      <c r="L5304">
        <v>0</v>
      </c>
      <c r="M5304">
        <v>0</v>
      </c>
      <c r="N5304">
        <v>5</v>
      </c>
      <c r="O5304" s="6">
        <v>0</v>
      </c>
      <c r="P5304" t="s">
        <v>106</v>
      </c>
      <c r="Q5304" t="s">
        <v>106</v>
      </c>
      <c r="R5304">
        <f>IF(F5304="Monthly",2,0)
+IF(E5304&lt;=6,2,0)
+IF(N5304&lt;=2,2,0)
+IF(L5304&gt;=4,2,0)
+IF(M5304&gt;=2,1,0)
+IF(H5304&gt;=_xlfn.PERCENTILE.INC($H$2:$H$10001,0.75),1,0)</f>
        <v>2</v>
      </c>
      <c r="S5304" t="str">
        <f>IF(R5304&gt;=7,"High",IF(R5304&gt;=4,"Medium","Low"))</f>
        <v>Low</v>
      </c>
    </row>
    <row r="5305" spans="1:19">
      <c r="A5305" t="s">
        <v>5430</v>
      </c>
      <c r="B5305">
        <v>46</v>
      </c>
      <c r="C5305" t="s">
        <v>112</v>
      </c>
      <c r="D5305" t="s">
        <v>102</v>
      </c>
      <c r="E5305">
        <v>34</v>
      </c>
      <c r="F5305" t="s">
        <v>109</v>
      </c>
      <c r="G5305" t="s">
        <v>104</v>
      </c>
      <c r="H5305" s="5">
        <v>499</v>
      </c>
      <c r="I5305" s="5">
        <v>16705.419999999998</v>
      </c>
      <c r="J5305" t="s">
        <v>117</v>
      </c>
      <c r="K5305" t="s">
        <v>106</v>
      </c>
      <c r="L5305">
        <v>2</v>
      </c>
      <c r="M5305">
        <v>0</v>
      </c>
      <c r="N5305">
        <v>5</v>
      </c>
      <c r="O5305" s="6">
        <v>0</v>
      </c>
      <c r="P5305" t="s">
        <v>106</v>
      </c>
      <c r="Q5305" t="s">
        <v>107</v>
      </c>
      <c r="R5305">
        <f>IF(F5305="Monthly",2,0)
+IF(E5305&lt;=6,2,0)
+IF(N5305&lt;=2,2,0)
+IF(L5305&gt;=4,2,0)
+IF(M5305&gt;=2,1,0)
+IF(H5305&gt;=_xlfn.PERCENTILE.INC($H$2:$H$10001,0.75),1,0)</f>
        <v>0</v>
      </c>
      <c r="S5305" t="str">
        <f>IF(R5305&gt;=7,"High",IF(R5305&gt;=4,"Medium","Low"))</f>
        <v>Low</v>
      </c>
    </row>
    <row r="5306" spans="1:19">
      <c r="A5306" t="s">
        <v>5431</v>
      </c>
      <c r="B5306">
        <v>52</v>
      </c>
      <c r="C5306" t="s">
        <v>101</v>
      </c>
      <c r="D5306" t="s">
        <v>123</v>
      </c>
      <c r="E5306">
        <v>27</v>
      </c>
      <c r="F5306" t="s">
        <v>103</v>
      </c>
      <c r="G5306" t="s">
        <v>104</v>
      </c>
      <c r="H5306" s="5">
        <v>538</v>
      </c>
      <c r="I5306" s="5">
        <v>14546.47</v>
      </c>
      <c r="J5306" t="s">
        <v>134</v>
      </c>
      <c r="K5306" t="s">
        <v>107</v>
      </c>
      <c r="L5306">
        <v>0</v>
      </c>
      <c r="M5306">
        <v>0</v>
      </c>
      <c r="N5306">
        <v>5</v>
      </c>
      <c r="O5306" s="6">
        <v>0</v>
      </c>
      <c r="P5306" t="s">
        <v>106</v>
      </c>
      <c r="Q5306" t="s">
        <v>107</v>
      </c>
      <c r="R5306">
        <f>IF(F5306="Monthly",2,0)
+IF(E5306&lt;=6,2,0)
+IF(N5306&lt;=2,2,0)
+IF(L5306&gt;=4,2,0)
+IF(M5306&gt;=2,1,0)
+IF(H5306&gt;=_xlfn.PERCENTILE.INC($H$2:$H$10001,0.75),1,0)</f>
        <v>2</v>
      </c>
      <c r="S5306" t="str">
        <f>IF(R5306&gt;=7,"High",IF(R5306&gt;=4,"Medium","Low"))</f>
        <v>Low</v>
      </c>
    </row>
    <row r="5307" spans="1:19">
      <c r="A5307" t="s">
        <v>5432</v>
      </c>
      <c r="B5307">
        <v>41</v>
      </c>
      <c r="C5307" t="s">
        <v>112</v>
      </c>
      <c r="D5307" t="s">
        <v>137</v>
      </c>
      <c r="E5307">
        <v>11</v>
      </c>
      <c r="F5307" t="s">
        <v>109</v>
      </c>
      <c r="G5307" t="s">
        <v>129</v>
      </c>
      <c r="H5307" s="5">
        <v>1007</v>
      </c>
      <c r="I5307" s="5">
        <v>11078.87</v>
      </c>
      <c r="J5307" t="s">
        <v>105</v>
      </c>
      <c r="K5307" t="s">
        <v>106</v>
      </c>
      <c r="L5307">
        <v>1</v>
      </c>
      <c r="M5307">
        <v>0</v>
      </c>
      <c r="N5307">
        <v>5</v>
      </c>
      <c r="O5307" s="6">
        <v>0</v>
      </c>
      <c r="P5307" t="s">
        <v>107</v>
      </c>
      <c r="Q5307" t="s">
        <v>107</v>
      </c>
      <c r="R5307">
        <f>IF(F5307="Monthly",2,0)
+IF(E5307&lt;=6,2,0)
+IF(N5307&lt;=2,2,0)
+IF(L5307&gt;=4,2,0)
+IF(M5307&gt;=2,1,0)
+IF(H5307&gt;=_xlfn.PERCENTILE.INC($H$2:$H$10001,0.75),1,0)</f>
        <v>1</v>
      </c>
      <c r="S5307" t="str">
        <f>IF(R5307&gt;=7,"High",IF(R5307&gt;=4,"Medium","Low"))</f>
        <v>Low</v>
      </c>
    </row>
    <row r="5308" spans="1:19">
      <c r="A5308" t="s">
        <v>5433</v>
      </c>
      <c r="B5308">
        <v>29</v>
      </c>
      <c r="C5308" t="s">
        <v>112</v>
      </c>
      <c r="D5308" t="s">
        <v>159</v>
      </c>
      <c r="E5308">
        <v>40</v>
      </c>
      <c r="F5308" t="s">
        <v>109</v>
      </c>
      <c r="G5308" t="s">
        <v>104</v>
      </c>
      <c r="H5308" s="5">
        <v>424</v>
      </c>
      <c r="I5308" s="5">
        <v>17320.830000000002</v>
      </c>
      <c r="J5308" t="s">
        <v>115</v>
      </c>
      <c r="K5308" t="s">
        <v>106</v>
      </c>
      <c r="L5308">
        <v>0</v>
      </c>
      <c r="M5308">
        <v>0</v>
      </c>
      <c r="N5308">
        <v>4</v>
      </c>
      <c r="O5308" s="6">
        <v>0</v>
      </c>
      <c r="P5308" t="s">
        <v>107</v>
      </c>
      <c r="Q5308" t="s">
        <v>107</v>
      </c>
      <c r="R5308">
        <f>IF(F5308="Monthly",2,0)
+IF(E5308&lt;=6,2,0)
+IF(N5308&lt;=2,2,0)
+IF(L5308&gt;=4,2,0)
+IF(M5308&gt;=2,1,0)
+IF(H5308&gt;=_xlfn.PERCENTILE.INC($H$2:$H$10001,0.75),1,0)</f>
        <v>0</v>
      </c>
      <c r="S5308" t="str">
        <f>IF(R5308&gt;=7,"High",IF(R5308&gt;=4,"Medium","Low"))</f>
        <v>Low</v>
      </c>
    </row>
    <row r="5309" spans="1:19">
      <c r="A5309" t="s">
        <v>5434</v>
      </c>
      <c r="B5309">
        <v>58</v>
      </c>
      <c r="C5309" t="s">
        <v>112</v>
      </c>
      <c r="D5309" t="s">
        <v>102</v>
      </c>
      <c r="E5309">
        <v>9</v>
      </c>
      <c r="F5309" t="s">
        <v>103</v>
      </c>
      <c r="G5309" t="s">
        <v>129</v>
      </c>
      <c r="H5309" s="5">
        <v>982</v>
      </c>
      <c r="I5309" s="5">
        <v>9095.08</v>
      </c>
      <c r="J5309" t="s">
        <v>140</v>
      </c>
      <c r="K5309" t="s">
        <v>106</v>
      </c>
      <c r="L5309">
        <v>1</v>
      </c>
      <c r="M5309">
        <v>0</v>
      </c>
      <c r="N5309">
        <v>5</v>
      </c>
      <c r="O5309" s="6">
        <v>0</v>
      </c>
      <c r="P5309" t="s">
        <v>107</v>
      </c>
      <c r="Q5309" t="s">
        <v>107</v>
      </c>
      <c r="R5309">
        <f>IF(F5309="Monthly",2,0)
+IF(E5309&lt;=6,2,0)
+IF(N5309&lt;=2,2,0)
+IF(L5309&gt;=4,2,0)
+IF(M5309&gt;=2,1,0)
+IF(H5309&gt;=_xlfn.PERCENTILE.INC($H$2:$H$10001,0.75),1,0)</f>
        <v>3</v>
      </c>
      <c r="S5309" t="str">
        <f>IF(R5309&gt;=7,"High",IF(R5309&gt;=4,"Medium","Low"))</f>
        <v>Low</v>
      </c>
    </row>
    <row r="5310" spans="1:19">
      <c r="A5310" t="s">
        <v>5435</v>
      </c>
      <c r="B5310">
        <v>27</v>
      </c>
      <c r="C5310" t="s">
        <v>101</v>
      </c>
      <c r="D5310" t="s">
        <v>133</v>
      </c>
      <c r="E5310">
        <v>23</v>
      </c>
      <c r="F5310" t="s">
        <v>103</v>
      </c>
      <c r="G5310" t="s">
        <v>110</v>
      </c>
      <c r="H5310" s="5">
        <v>735</v>
      </c>
      <c r="I5310" s="5">
        <v>17220.07</v>
      </c>
      <c r="J5310" t="s">
        <v>105</v>
      </c>
      <c r="K5310" t="s">
        <v>106</v>
      </c>
      <c r="L5310">
        <v>2</v>
      </c>
      <c r="M5310">
        <v>0</v>
      </c>
      <c r="N5310">
        <v>4</v>
      </c>
      <c r="O5310" s="6">
        <v>0</v>
      </c>
      <c r="P5310" t="s">
        <v>106</v>
      </c>
      <c r="Q5310" t="s">
        <v>107</v>
      </c>
      <c r="R5310">
        <f>IF(F5310="Monthly",2,0)
+IF(E5310&lt;=6,2,0)
+IF(N5310&lt;=2,2,0)
+IF(L5310&gt;=4,2,0)
+IF(M5310&gt;=2,1,0)
+IF(H5310&gt;=_xlfn.PERCENTILE.INC($H$2:$H$10001,0.75),1,0)</f>
        <v>2</v>
      </c>
      <c r="S5310" t="str">
        <f>IF(R5310&gt;=7,"High",IF(R5310&gt;=4,"Medium","Low"))</f>
        <v>Low</v>
      </c>
    </row>
    <row r="5311" spans="1:19">
      <c r="A5311" t="s">
        <v>5436</v>
      </c>
      <c r="B5311">
        <v>37</v>
      </c>
      <c r="C5311" t="s">
        <v>112</v>
      </c>
      <c r="D5311" t="s">
        <v>102</v>
      </c>
      <c r="E5311">
        <v>72</v>
      </c>
      <c r="F5311" t="s">
        <v>121</v>
      </c>
      <c r="G5311" t="s">
        <v>110</v>
      </c>
      <c r="H5311" s="5">
        <v>758</v>
      </c>
      <c r="I5311" s="5">
        <v>48731.62</v>
      </c>
      <c r="J5311" t="s">
        <v>134</v>
      </c>
      <c r="K5311" t="s">
        <v>106</v>
      </c>
      <c r="L5311">
        <v>1</v>
      </c>
      <c r="M5311">
        <v>0</v>
      </c>
      <c r="N5311">
        <v>5</v>
      </c>
      <c r="O5311" s="6">
        <v>10</v>
      </c>
      <c r="P5311" t="s">
        <v>106</v>
      </c>
      <c r="Q5311" t="s">
        <v>107</v>
      </c>
      <c r="R5311">
        <f>IF(F5311="Monthly",2,0)
+IF(E5311&lt;=6,2,0)
+IF(N5311&lt;=2,2,0)
+IF(L5311&gt;=4,2,0)
+IF(M5311&gt;=2,1,0)
+IF(H5311&gt;=_xlfn.PERCENTILE.INC($H$2:$H$10001,0.75),1,0)</f>
        <v>0</v>
      </c>
      <c r="S5311" t="str">
        <f>IF(R5311&gt;=7,"High",IF(R5311&gt;=4,"Medium","Low"))</f>
        <v>Low</v>
      </c>
    </row>
    <row r="5312" spans="1:19">
      <c r="A5312" t="s">
        <v>5437</v>
      </c>
      <c r="B5312">
        <v>25</v>
      </c>
      <c r="C5312" t="s">
        <v>112</v>
      </c>
      <c r="D5312" t="s">
        <v>131</v>
      </c>
      <c r="E5312">
        <v>41</v>
      </c>
      <c r="F5312" t="s">
        <v>121</v>
      </c>
      <c r="G5312" t="s">
        <v>104</v>
      </c>
      <c r="H5312" s="5">
        <v>479</v>
      </c>
      <c r="I5312" s="5">
        <v>17492.419999999998</v>
      </c>
      <c r="J5312" t="s">
        <v>134</v>
      </c>
      <c r="K5312" t="s">
        <v>106</v>
      </c>
      <c r="L5312">
        <v>0</v>
      </c>
      <c r="M5312">
        <v>0</v>
      </c>
      <c r="N5312">
        <v>5</v>
      </c>
      <c r="O5312" s="6">
        <v>10</v>
      </c>
      <c r="P5312" t="s">
        <v>106</v>
      </c>
      <c r="Q5312" t="s">
        <v>107</v>
      </c>
      <c r="R5312">
        <f>IF(F5312="Monthly",2,0)
+IF(E5312&lt;=6,2,0)
+IF(N5312&lt;=2,2,0)
+IF(L5312&gt;=4,2,0)
+IF(M5312&gt;=2,1,0)
+IF(H5312&gt;=_xlfn.PERCENTILE.INC($H$2:$H$10001,0.75),1,0)</f>
        <v>0</v>
      </c>
      <c r="S5312" t="str">
        <f>IF(R5312&gt;=7,"High",IF(R5312&gt;=4,"Medium","Low"))</f>
        <v>Low</v>
      </c>
    </row>
    <row r="5313" spans="1:19">
      <c r="A5313" t="s">
        <v>5438</v>
      </c>
      <c r="B5313">
        <v>45</v>
      </c>
      <c r="C5313" t="s">
        <v>101</v>
      </c>
      <c r="D5313" t="s">
        <v>133</v>
      </c>
      <c r="E5313">
        <v>62</v>
      </c>
      <c r="F5313" t="s">
        <v>103</v>
      </c>
      <c r="G5313" t="s">
        <v>104</v>
      </c>
      <c r="H5313" s="5">
        <v>439</v>
      </c>
      <c r="I5313" s="5">
        <v>26655.52</v>
      </c>
      <c r="J5313" t="s">
        <v>105</v>
      </c>
      <c r="K5313" t="s">
        <v>107</v>
      </c>
      <c r="L5313">
        <v>1</v>
      </c>
      <c r="M5313">
        <v>0</v>
      </c>
      <c r="N5313">
        <v>5</v>
      </c>
      <c r="O5313" s="6">
        <v>0</v>
      </c>
      <c r="P5313" t="s">
        <v>107</v>
      </c>
      <c r="Q5313" t="s">
        <v>107</v>
      </c>
      <c r="R5313">
        <f>IF(F5313="Monthly",2,0)
+IF(E5313&lt;=6,2,0)
+IF(N5313&lt;=2,2,0)
+IF(L5313&gt;=4,2,0)
+IF(M5313&gt;=2,1,0)
+IF(H5313&gt;=_xlfn.PERCENTILE.INC($H$2:$H$10001,0.75),1,0)</f>
        <v>2</v>
      </c>
      <c r="S5313" t="str">
        <f>IF(R5313&gt;=7,"High",IF(R5313&gt;=4,"Medium","Low"))</f>
        <v>Low</v>
      </c>
    </row>
    <row r="5314" spans="1:19">
      <c r="A5314" t="s">
        <v>5439</v>
      </c>
      <c r="B5314">
        <v>39</v>
      </c>
      <c r="C5314" t="s">
        <v>101</v>
      </c>
      <c r="D5314" t="s">
        <v>126</v>
      </c>
      <c r="E5314">
        <v>45</v>
      </c>
      <c r="F5314" t="s">
        <v>103</v>
      </c>
      <c r="G5314" t="s">
        <v>110</v>
      </c>
      <c r="H5314" s="5">
        <v>754</v>
      </c>
      <c r="I5314" s="5">
        <v>33008.589999999997</v>
      </c>
      <c r="J5314" t="s">
        <v>105</v>
      </c>
      <c r="K5314" t="s">
        <v>106</v>
      </c>
      <c r="L5314">
        <v>0</v>
      </c>
      <c r="M5314">
        <v>0</v>
      </c>
      <c r="N5314">
        <v>5</v>
      </c>
      <c r="O5314" s="6">
        <v>0</v>
      </c>
      <c r="P5314" t="s">
        <v>107</v>
      </c>
      <c r="Q5314" t="s">
        <v>107</v>
      </c>
      <c r="R5314">
        <f>IF(F5314="Monthly",2,0)
+IF(E5314&lt;=6,2,0)
+IF(N5314&lt;=2,2,0)
+IF(L5314&gt;=4,2,0)
+IF(M5314&gt;=2,1,0)
+IF(H5314&gt;=_xlfn.PERCENTILE.INC($H$2:$H$10001,0.75),1,0)</f>
        <v>2</v>
      </c>
      <c r="S5314" t="str">
        <f>IF(R5314&gt;=7,"High",IF(R5314&gt;=4,"Medium","Low"))</f>
        <v>Low</v>
      </c>
    </row>
    <row r="5315" spans="1:19">
      <c r="A5315" t="s">
        <v>5440</v>
      </c>
      <c r="B5315">
        <v>34</v>
      </c>
      <c r="C5315" t="s">
        <v>112</v>
      </c>
      <c r="D5315" t="s">
        <v>133</v>
      </c>
      <c r="E5315">
        <v>31</v>
      </c>
      <c r="F5315" t="s">
        <v>103</v>
      </c>
      <c r="G5315" t="s">
        <v>129</v>
      </c>
      <c r="H5315" s="5">
        <v>1054</v>
      </c>
      <c r="I5315" s="5">
        <v>32422.16</v>
      </c>
      <c r="J5315" t="s">
        <v>105</v>
      </c>
      <c r="K5315" t="s">
        <v>106</v>
      </c>
      <c r="L5315">
        <v>4</v>
      </c>
      <c r="M5315">
        <v>1</v>
      </c>
      <c r="N5315">
        <v>4</v>
      </c>
      <c r="O5315" s="6">
        <v>0</v>
      </c>
      <c r="P5315" t="s">
        <v>106</v>
      </c>
      <c r="Q5315" t="s">
        <v>107</v>
      </c>
      <c r="R5315">
        <f>IF(F5315="Monthly",2,0)
+IF(E5315&lt;=6,2,0)
+IF(N5315&lt;=2,2,0)
+IF(L5315&gt;=4,2,0)
+IF(M5315&gt;=2,1,0)
+IF(H5315&gt;=_xlfn.PERCENTILE.INC($H$2:$H$10001,0.75),1,0)</f>
        <v>5</v>
      </c>
      <c r="S5315" t="str">
        <f>IF(R5315&gt;=7,"High",IF(R5315&gt;=4,"Medium","Low"))</f>
        <v>Medium</v>
      </c>
    </row>
    <row r="5316" spans="1:19">
      <c r="A5316" t="s">
        <v>5441</v>
      </c>
      <c r="B5316">
        <v>31</v>
      </c>
      <c r="C5316" t="s">
        <v>101</v>
      </c>
      <c r="D5316" t="s">
        <v>131</v>
      </c>
      <c r="E5316">
        <v>23</v>
      </c>
      <c r="F5316" t="s">
        <v>103</v>
      </c>
      <c r="G5316" t="s">
        <v>110</v>
      </c>
      <c r="H5316" s="5">
        <v>734</v>
      </c>
      <c r="I5316" s="5">
        <v>16750.59</v>
      </c>
      <c r="J5316" t="s">
        <v>105</v>
      </c>
      <c r="K5316" t="s">
        <v>106</v>
      </c>
      <c r="L5316">
        <v>1</v>
      </c>
      <c r="M5316">
        <v>0</v>
      </c>
      <c r="N5316">
        <v>5</v>
      </c>
      <c r="O5316" s="6">
        <v>0</v>
      </c>
      <c r="P5316" t="s">
        <v>107</v>
      </c>
      <c r="Q5316" t="s">
        <v>107</v>
      </c>
      <c r="R5316">
        <f>IF(F5316="Monthly",2,0)
+IF(E5316&lt;=6,2,0)
+IF(N5316&lt;=2,2,0)
+IF(L5316&gt;=4,2,0)
+IF(M5316&gt;=2,1,0)
+IF(H5316&gt;=_xlfn.PERCENTILE.INC($H$2:$H$10001,0.75),1,0)</f>
        <v>2</v>
      </c>
      <c r="S5316" t="str">
        <f>IF(R5316&gt;=7,"High",IF(R5316&gt;=4,"Medium","Low"))</f>
        <v>Low</v>
      </c>
    </row>
    <row r="5317" spans="1:19">
      <c r="A5317" t="s">
        <v>5442</v>
      </c>
      <c r="B5317">
        <v>29</v>
      </c>
      <c r="C5317" t="s">
        <v>112</v>
      </c>
      <c r="D5317" t="s">
        <v>159</v>
      </c>
      <c r="E5317">
        <v>52</v>
      </c>
      <c r="F5317" t="s">
        <v>103</v>
      </c>
      <c r="G5317" t="s">
        <v>104</v>
      </c>
      <c r="H5317" s="5">
        <v>441</v>
      </c>
      <c r="I5317" s="5">
        <v>23516.95</v>
      </c>
      <c r="J5317" t="s">
        <v>117</v>
      </c>
      <c r="K5317" t="s">
        <v>106</v>
      </c>
      <c r="L5317">
        <v>2</v>
      </c>
      <c r="M5317">
        <v>0</v>
      </c>
      <c r="N5317">
        <v>5</v>
      </c>
      <c r="O5317" s="6">
        <v>0</v>
      </c>
      <c r="P5317" t="s">
        <v>107</v>
      </c>
      <c r="Q5317" t="s">
        <v>107</v>
      </c>
      <c r="R5317">
        <f>IF(F5317="Monthly",2,0)
+IF(E5317&lt;=6,2,0)
+IF(N5317&lt;=2,2,0)
+IF(L5317&gt;=4,2,0)
+IF(M5317&gt;=2,1,0)
+IF(H5317&gt;=_xlfn.PERCENTILE.INC($H$2:$H$10001,0.75),1,0)</f>
        <v>2</v>
      </c>
      <c r="S5317" t="str">
        <f>IF(R5317&gt;=7,"High",IF(R5317&gt;=4,"Medium","Low"))</f>
        <v>Low</v>
      </c>
    </row>
    <row r="5318" spans="1:19">
      <c r="A5318" t="s">
        <v>5443</v>
      </c>
      <c r="B5318">
        <v>53</v>
      </c>
      <c r="C5318" t="s">
        <v>101</v>
      </c>
      <c r="D5318" t="s">
        <v>126</v>
      </c>
      <c r="E5318">
        <v>67</v>
      </c>
      <c r="F5318" t="s">
        <v>109</v>
      </c>
      <c r="G5318" t="s">
        <v>104</v>
      </c>
      <c r="H5318" s="5">
        <v>481</v>
      </c>
      <c r="I5318" s="5">
        <v>32637.78</v>
      </c>
      <c r="J5318" t="s">
        <v>134</v>
      </c>
      <c r="K5318" t="s">
        <v>106</v>
      </c>
      <c r="L5318">
        <v>0</v>
      </c>
      <c r="M5318">
        <v>0</v>
      </c>
      <c r="N5318">
        <v>5</v>
      </c>
      <c r="O5318" s="6">
        <v>0</v>
      </c>
      <c r="P5318" t="s">
        <v>107</v>
      </c>
      <c r="Q5318" t="s">
        <v>107</v>
      </c>
      <c r="R5318">
        <f>IF(F5318="Monthly",2,0)
+IF(E5318&lt;=6,2,0)
+IF(N5318&lt;=2,2,0)
+IF(L5318&gt;=4,2,0)
+IF(M5318&gt;=2,1,0)
+IF(H5318&gt;=_xlfn.PERCENTILE.INC($H$2:$H$10001,0.75),1,0)</f>
        <v>0</v>
      </c>
      <c r="S5318" t="str">
        <f>IF(R5318&gt;=7,"High",IF(R5318&gt;=4,"Medium","Low"))</f>
        <v>Low</v>
      </c>
    </row>
    <row r="5319" spans="1:19">
      <c r="A5319" t="s">
        <v>5444</v>
      </c>
      <c r="B5319">
        <v>27</v>
      </c>
      <c r="C5319" t="s">
        <v>101</v>
      </c>
      <c r="D5319" t="s">
        <v>128</v>
      </c>
      <c r="E5319">
        <v>58</v>
      </c>
      <c r="F5319" t="s">
        <v>103</v>
      </c>
      <c r="G5319" t="s">
        <v>110</v>
      </c>
      <c r="H5319" s="5">
        <v>791</v>
      </c>
      <c r="I5319" s="5">
        <v>44521.97</v>
      </c>
      <c r="J5319" t="s">
        <v>117</v>
      </c>
      <c r="K5319" t="s">
        <v>106</v>
      </c>
      <c r="L5319">
        <v>2</v>
      </c>
      <c r="M5319">
        <v>0</v>
      </c>
      <c r="N5319">
        <v>4</v>
      </c>
      <c r="O5319" s="6">
        <v>0</v>
      </c>
      <c r="P5319" t="s">
        <v>107</v>
      </c>
      <c r="Q5319" t="s">
        <v>107</v>
      </c>
      <c r="R5319">
        <f>IF(F5319="Monthly",2,0)
+IF(E5319&lt;=6,2,0)
+IF(N5319&lt;=2,2,0)
+IF(L5319&gt;=4,2,0)
+IF(M5319&gt;=2,1,0)
+IF(H5319&gt;=_xlfn.PERCENTILE.INC($H$2:$H$10001,0.75),1,0)</f>
        <v>2</v>
      </c>
      <c r="S5319" t="str">
        <f>IF(R5319&gt;=7,"High",IF(R5319&gt;=4,"Medium","Low"))</f>
        <v>Low</v>
      </c>
    </row>
    <row r="5320" spans="1:19">
      <c r="A5320" t="s">
        <v>5445</v>
      </c>
      <c r="B5320">
        <v>26</v>
      </c>
      <c r="C5320" t="s">
        <v>112</v>
      </c>
      <c r="D5320" t="s">
        <v>137</v>
      </c>
      <c r="E5320">
        <v>55</v>
      </c>
      <c r="F5320" t="s">
        <v>109</v>
      </c>
      <c r="G5320" t="s">
        <v>110</v>
      </c>
      <c r="H5320" s="5">
        <v>682</v>
      </c>
      <c r="I5320" s="5">
        <v>33912.89</v>
      </c>
      <c r="J5320" t="s">
        <v>134</v>
      </c>
      <c r="K5320" t="s">
        <v>106</v>
      </c>
      <c r="L5320">
        <v>4</v>
      </c>
      <c r="M5320">
        <v>2</v>
      </c>
      <c r="N5320">
        <v>5</v>
      </c>
      <c r="O5320" s="6">
        <v>10</v>
      </c>
      <c r="P5320" t="s">
        <v>107</v>
      </c>
      <c r="Q5320" t="s">
        <v>107</v>
      </c>
      <c r="R5320">
        <f>IF(F5320="Monthly",2,0)
+IF(E5320&lt;=6,2,0)
+IF(N5320&lt;=2,2,0)
+IF(L5320&gt;=4,2,0)
+IF(M5320&gt;=2,1,0)
+IF(H5320&gt;=_xlfn.PERCENTILE.INC($H$2:$H$10001,0.75),1,0)</f>
        <v>3</v>
      </c>
      <c r="S5320" t="str">
        <f>IF(R5320&gt;=7,"High",IF(R5320&gt;=4,"Medium","Low"))</f>
        <v>Low</v>
      </c>
    </row>
    <row r="5321" spans="1:19">
      <c r="A5321" t="s">
        <v>5446</v>
      </c>
      <c r="B5321">
        <v>23</v>
      </c>
      <c r="C5321" t="s">
        <v>101</v>
      </c>
      <c r="D5321" t="s">
        <v>131</v>
      </c>
      <c r="E5321">
        <v>68</v>
      </c>
      <c r="F5321" t="s">
        <v>103</v>
      </c>
      <c r="G5321" t="s">
        <v>110</v>
      </c>
      <c r="H5321" s="5">
        <v>746</v>
      </c>
      <c r="I5321" s="5">
        <v>50560.65</v>
      </c>
      <c r="J5321" t="s">
        <v>117</v>
      </c>
      <c r="K5321" t="s">
        <v>106</v>
      </c>
      <c r="L5321">
        <v>1</v>
      </c>
      <c r="M5321">
        <v>0</v>
      </c>
      <c r="N5321">
        <v>5</v>
      </c>
      <c r="O5321" s="6">
        <v>0</v>
      </c>
      <c r="P5321" t="s">
        <v>107</v>
      </c>
      <c r="Q5321" t="s">
        <v>107</v>
      </c>
      <c r="R5321">
        <f>IF(F5321="Monthly",2,0)
+IF(E5321&lt;=6,2,0)
+IF(N5321&lt;=2,2,0)
+IF(L5321&gt;=4,2,0)
+IF(M5321&gt;=2,1,0)
+IF(H5321&gt;=_xlfn.PERCENTILE.INC($H$2:$H$10001,0.75),1,0)</f>
        <v>2</v>
      </c>
      <c r="S5321" t="str">
        <f>IF(R5321&gt;=7,"High",IF(R5321&gt;=4,"Medium","Low"))</f>
        <v>Low</v>
      </c>
    </row>
    <row r="5322" spans="1:19">
      <c r="A5322" t="s">
        <v>5447</v>
      </c>
      <c r="B5322">
        <v>32</v>
      </c>
      <c r="C5322" t="s">
        <v>112</v>
      </c>
      <c r="D5322" t="s">
        <v>159</v>
      </c>
      <c r="E5322">
        <v>23</v>
      </c>
      <c r="F5322" t="s">
        <v>103</v>
      </c>
      <c r="G5322" t="s">
        <v>110</v>
      </c>
      <c r="H5322" s="5">
        <v>799</v>
      </c>
      <c r="I5322" s="5">
        <v>18125.740000000002</v>
      </c>
      <c r="J5322" t="s">
        <v>105</v>
      </c>
      <c r="K5322" t="s">
        <v>106</v>
      </c>
      <c r="L5322">
        <v>0</v>
      </c>
      <c r="M5322">
        <v>0</v>
      </c>
      <c r="N5322">
        <v>5</v>
      </c>
      <c r="O5322" s="6">
        <v>0</v>
      </c>
      <c r="P5322" t="s">
        <v>107</v>
      </c>
      <c r="Q5322" t="s">
        <v>106</v>
      </c>
      <c r="R5322">
        <f>IF(F5322="Monthly",2,0)
+IF(E5322&lt;=6,2,0)
+IF(N5322&lt;=2,2,0)
+IF(L5322&gt;=4,2,0)
+IF(M5322&gt;=2,1,0)
+IF(H5322&gt;=_xlfn.PERCENTILE.INC($H$2:$H$10001,0.75),1,0)</f>
        <v>3</v>
      </c>
      <c r="S5322" t="str">
        <f>IF(R5322&gt;=7,"High",IF(R5322&gt;=4,"Medium","Low"))</f>
        <v>Low</v>
      </c>
    </row>
    <row r="5323" spans="1:19">
      <c r="A5323" t="s">
        <v>5448</v>
      </c>
      <c r="B5323">
        <v>39</v>
      </c>
      <c r="C5323" t="s">
        <v>112</v>
      </c>
      <c r="D5323" t="s">
        <v>119</v>
      </c>
      <c r="E5323">
        <v>9</v>
      </c>
      <c r="F5323" t="s">
        <v>103</v>
      </c>
      <c r="G5323" t="s">
        <v>110</v>
      </c>
      <c r="H5323" s="5">
        <v>730</v>
      </c>
      <c r="I5323" s="5">
        <v>6678.62</v>
      </c>
      <c r="J5323" t="s">
        <v>134</v>
      </c>
      <c r="K5323" t="s">
        <v>106</v>
      </c>
      <c r="L5323">
        <v>0</v>
      </c>
      <c r="M5323">
        <v>0</v>
      </c>
      <c r="N5323">
        <v>4</v>
      </c>
      <c r="O5323" s="6">
        <v>0</v>
      </c>
      <c r="P5323" t="s">
        <v>107</v>
      </c>
      <c r="Q5323" t="s">
        <v>106</v>
      </c>
      <c r="R5323">
        <f>IF(F5323="Monthly",2,0)
+IF(E5323&lt;=6,2,0)
+IF(N5323&lt;=2,2,0)
+IF(L5323&gt;=4,2,0)
+IF(M5323&gt;=2,1,0)
+IF(H5323&gt;=_xlfn.PERCENTILE.INC($H$2:$H$10001,0.75),1,0)</f>
        <v>2</v>
      </c>
      <c r="S5323" t="str">
        <f>IF(R5323&gt;=7,"High",IF(R5323&gt;=4,"Medium","Low"))</f>
        <v>Low</v>
      </c>
    </row>
    <row r="5324" spans="1:19">
      <c r="A5324" t="s">
        <v>5449</v>
      </c>
      <c r="B5324">
        <v>34</v>
      </c>
      <c r="C5324" t="s">
        <v>112</v>
      </c>
      <c r="D5324" t="s">
        <v>102</v>
      </c>
      <c r="E5324">
        <v>8</v>
      </c>
      <c r="F5324" t="s">
        <v>103</v>
      </c>
      <c r="G5324" t="s">
        <v>110</v>
      </c>
      <c r="H5324" s="5">
        <v>726</v>
      </c>
      <c r="I5324" s="5">
        <v>5683.17</v>
      </c>
      <c r="J5324" t="s">
        <v>105</v>
      </c>
      <c r="K5324" t="s">
        <v>106</v>
      </c>
      <c r="L5324">
        <v>4</v>
      </c>
      <c r="M5324">
        <v>1</v>
      </c>
      <c r="N5324">
        <v>4</v>
      </c>
      <c r="O5324" s="6">
        <v>0</v>
      </c>
      <c r="P5324" t="s">
        <v>107</v>
      </c>
      <c r="Q5324" t="s">
        <v>106</v>
      </c>
      <c r="R5324">
        <f>IF(F5324="Monthly",2,0)
+IF(E5324&lt;=6,2,0)
+IF(N5324&lt;=2,2,0)
+IF(L5324&gt;=4,2,0)
+IF(M5324&gt;=2,1,0)
+IF(H5324&gt;=_xlfn.PERCENTILE.INC($H$2:$H$10001,0.75),1,0)</f>
        <v>4</v>
      </c>
      <c r="S5324" t="str">
        <f>IF(R5324&gt;=7,"High",IF(R5324&gt;=4,"Medium","Low"))</f>
        <v>Medium</v>
      </c>
    </row>
    <row r="5325" spans="1:19">
      <c r="A5325" t="s">
        <v>5450</v>
      </c>
      <c r="B5325">
        <v>38</v>
      </c>
      <c r="C5325" t="s">
        <v>112</v>
      </c>
      <c r="D5325" t="s">
        <v>159</v>
      </c>
      <c r="E5325">
        <v>45</v>
      </c>
      <c r="F5325" t="s">
        <v>103</v>
      </c>
      <c r="G5325" t="s">
        <v>104</v>
      </c>
      <c r="H5325" s="5">
        <v>481</v>
      </c>
      <c r="I5325" s="5">
        <v>22145.53</v>
      </c>
      <c r="J5325" t="s">
        <v>117</v>
      </c>
      <c r="K5325" t="s">
        <v>106</v>
      </c>
      <c r="L5325">
        <v>0</v>
      </c>
      <c r="M5325">
        <v>0</v>
      </c>
      <c r="N5325">
        <v>4</v>
      </c>
      <c r="O5325" s="6">
        <v>0</v>
      </c>
      <c r="P5325" t="s">
        <v>107</v>
      </c>
      <c r="Q5325" t="s">
        <v>106</v>
      </c>
      <c r="R5325">
        <f>IF(F5325="Monthly",2,0)
+IF(E5325&lt;=6,2,0)
+IF(N5325&lt;=2,2,0)
+IF(L5325&gt;=4,2,0)
+IF(M5325&gt;=2,1,0)
+IF(H5325&gt;=_xlfn.PERCENTILE.INC($H$2:$H$10001,0.75),1,0)</f>
        <v>2</v>
      </c>
      <c r="S5325" t="str">
        <f>IF(R5325&gt;=7,"High",IF(R5325&gt;=4,"Medium","Low"))</f>
        <v>Low</v>
      </c>
    </row>
    <row r="5326" spans="1:19">
      <c r="A5326" t="s">
        <v>5451</v>
      </c>
      <c r="B5326">
        <v>37</v>
      </c>
      <c r="C5326" t="s">
        <v>101</v>
      </c>
      <c r="D5326" t="s">
        <v>128</v>
      </c>
      <c r="E5326">
        <v>61</v>
      </c>
      <c r="F5326" t="s">
        <v>103</v>
      </c>
      <c r="G5326" t="s">
        <v>110</v>
      </c>
      <c r="H5326" s="5">
        <v>771</v>
      </c>
      <c r="I5326" s="5">
        <v>46583.86</v>
      </c>
      <c r="J5326" t="s">
        <v>134</v>
      </c>
      <c r="K5326" t="s">
        <v>106</v>
      </c>
      <c r="L5326">
        <v>5</v>
      </c>
      <c r="M5326">
        <v>1</v>
      </c>
      <c r="N5326">
        <v>3</v>
      </c>
      <c r="O5326" s="6">
        <v>0</v>
      </c>
      <c r="P5326" t="s">
        <v>107</v>
      </c>
      <c r="Q5326" t="s">
        <v>107</v>
      </c>
      <c r="R5326">
        <f>IF(F5326="Monthly",2,0)
+IF(E5326&lt;=6,2,0)
+IF(N5326&lt;=2,2,0)
+IF(L5326&gt;=4,2,0)
+IF(M5326&gt;=2,1,0)
+IF(H5326&gt;=_xlfn.PERCENTILE.INC($H$2:$H$10001,0.75),1,0)</f>
        <v>4</v>
      </c>
      <c r="S5326" t="str">
        <f>IF(R5326&gt;=7,"High",IF(R5326&gt;=4,"Medium","Low"))</f>
        <v>Medium</v>
      </c>
    </row>
    <row r="5327" spans="1:19">
      <c r="A5327" t="s">
        <v>5452</v>
      </c>
      <c r="B5327">
        <v>30</v>
      </c>
      <c r="C5327" t="s">
        <v>112</v>
      </c>
      <c r="D5327" t="s">
        <v>131</v>
      </c>
      <c r="E5327">
        <v>29</v>
      </c>
      <c r="F5327" t="s">
        <v>109</v>
      </c>
      <c r="G5327" t="s">
        <v>104</v>
      </c>
      <c r="H5327" s="5">
        <v>405</v>
      </c>
      <c r="I5327" s="5">
        <v>12042.62</v>
      </c>
      <c r="J5327" t="s">
        <v>117</v>
      </c>
      <c r="K5327" t="s">
        <v>106</v>
      </c>
      <c r="L5327">
        <v>1</v>
      </c>
      <c r="M5327">
        <v>0</v>
      </c>
      <c r="N5327">
        <v>5</v>
      </c>
      <c r="O5327" s="6">
        <v>0</v>
      </c>
      <c r="P5327" t="s">
        <v>107</v>
      </c>
      <c r="Q5327" t="s">
        <v>107</v>
      </c>
      <c r="R5327">
        <f>IF(F5327="Monthly",2,0)
+IF(E5327&lt;=6,2,0)
+IF(N5327&lt;=2,2,0)
+IF(L5327&gt;=4,2,0)
+IF(M5327&gt;=2,1,0)
+IF(H5327&gt;=_xlfn.PERCENTILE.INC($H$2:$H$10001,0.75),1,0)</f>
        <v>0</v>
      </c>
      <c r="S5327" t="str">
        <f>IF(R5327&gt;=7,"High",IF(R5327&gt;=4,"Medium","Low"))</f>
        <v>Low</v>
      </c>
    </row>
    <row r="5328" spans="1:19">
      <c r="A5328" t="s">
        <v>5453</v>
      </c>
      <c r="B5328">
        <v>30</v>
      </c>
      <c r="C5328" t="s">
        <v>112</v>
      </c>
      <c r="D5328" t="s">
        <v>133</v>
      </c>
      <c r="E5328">
        <v>54</v>
      </c>
      <c r="F5328" t="s">
        <v>103</v>
      </c>
      <c r="G5328" t="s">
        <v>110</v>
      </c>
      <c r="H5328" s="5">
        <v>777</v>
      </c>
      <c r="I5328" s="5">
        <v>41535.870000000003</v>
      </c>
      <c r="J5328" t="s">
        <v>140</v>
      </c>
      <c r="K5328" t="s">
        <v>106</v>
      </c>
      <c r="L5328">
        <v>1</v>
      </c>
      <c r="M5328">
        <v>0</v>
      </c>
      <c r="N5328">
        <v>5</v>
      </c>
      <c r="O5328" s="6">
        <v>0</v>
      </c>
      <c r="P5328" t="s">
        <v>107</v>
      </c>
      <c r="Q5328" t="s">
        <v>107</v>
      </c>
      <c r="R5328">
        <f>IF(F5328="Monthly",2,0)
+IF(E5328&lt;=6,2,0)
+IF(N5328&lt;=2,2,0)
+IF(L5328&gt;=4,2,0)
+IF(M5328&gt;=2,1,0)
+IF(H5328&gt;=_xlfn.PERCENTILE.INC($H$2:$H$10001,0.75),1,0)</f>
        <v>2</v>
      </c>
      <c r="S5328" t="str">
        <f>IF(R5328&gt;=7,"High",IF(R5328&gt;=4,"Medium","Low"))</f>
        <v>Low</v>
      </c>
    </row>
    <row r="5329" spans="1:19">
      <c r="A5329" t="s">
        <v>5454</v>
      </c>
      <c r="B5329">
        <v>46</v>
      </c>
      <c r="C5329" t="s">
        <v>101</v>
      </c>
      <c r="D5329" t="s">
        <v>102</v>
      </c>
      <c r="E5329">
        <v>36</v>
      </c>
      <c r="F5329" t="s">
        <v>109</v>
      </c>
      <c r="G5329" t="s">
        <v>110</v>
      </c>
      <c r="H5329" s="5">
        <v>768</v>
      </c>
      <c r="I5329" s="5">
        <v>27147.63</v>
      </c>
      <c r="J5329" t="s">
        <v>105</v>
      </c>
      <c r="K5329" t="s">
        <v>106</v>
      </c>
      <c r="L5329">
        <v>5</v>
      </c>
      <c r="M5329">
        <v>1</v>
      </c>
      <c r="N5329">
        <v>4</v>
      </c>
      <c r="O5329" s="6">
        <v>0</v>
      </c>
      <c r="P5329" t="s">
        <v>107</v>
      </c>
      <c r="Q5329" t="s">
        <v>107</v>
      </c>
      <c r="R5329">
        <f>IF(F5329="Monthly",2,0)
+IF(E5329&lt;=6,2,0)
+IF(N5329&lt;=2,2,0)
+IF(L5329&gt;=4,2,0)
+IF(M5329&gt;=2,1,0)
+IF(H5329&gt;=_xlfn.PERCENTILE.INC($H$2:$H$10001,0.75),1,0)</f>
        <v>2</v>
      </c>
      <c r="S5329" t="str">
        <f>IF(R5329&gt;=7,"High",IF(R5329&gt;=4,"Medium","Low"))</f>
        <v>Low</v>
      </c>
    </row>
    <row r="5330" spans="1:19">
      <c r="A5330" t="s">
        <v>5455</v>
      </c>
      <c r="B5330">
        <v>23</v>
      </c>
      <c r="C5330" t="s">
        <v>112</v>
      </c>
      <c r="D5330" t="s">
        <v>131</v>
      </c>
      <c r="E5330">
        <v>14</v>
      </c>
      <c r="F5330" t="s">
        <v>103</v>
      </c>
      <c r="G5330" t="s">
        <v>110</v>
      </c>
      <c r="H5330" s="5">
        <v>791</v>
      </c>
      <c r="I5330" s="5">
        <v>10831.71</v>
      </c>
      <c r="J5330" t="s">
        <v>134</v>
      </c>
      <c r="K5330" t="s">
        <v>107</v>
      </c>
      <c r="L5330">
        <v>3</v>
      </c>
      <c r="M5330">
        <v>1</v>
      </c>
      <c r="N5330">
        <v>4</v>
      </c>
      <c r="O5330" s="6">
        <v>0</v>
      </c>
      <c r="P5330" t="s">
        <v>107</v>
      </c>
      <c r="Q5330" t="s">
        <v>107</v>
      </c>
      <c r="R5330">
        <f>IF(F5330="Monthly",2,0)
+IF(E5330&lt;=6,2,0)
+IF(N5330&lt;=2,2,0)
+IF(L5330&gt;=4,2,0)
+IF(M5330&gt;=2,1,0)
+IF(H5330&gt;=_xlfn.PERCENTILE.INC($H$2:$H$10001,0.75),1,0)</f>
        <v>2</v>
      </c>
      <c r="S5330" t="str">
        <f>IF(R5330&gt;=7,"High",IF(R5330&gt;=4,"Medium","Low"))</f>
        <v>Low</v>
      </c>
    </row>
    <row r="5331" spans="1:19">
      <c r="A5331" t="s">
        <v>5456</v>
      </c>
      <c r="B5331">
        <v>21</v>
      </c>
      <c r="C5331" t="s">
        <v>112</v>
      </c>
      <c r="D5331" t="s">
        <v>131</v>
      </c>
      <c r="E5331">
        <v>59</v>
      </c>
      <c r="F5331" t="s">
        <v>103</v>
      </c>
      <c r="G5331" t="s">
        <v>129</v>
      </c>
      <c r="H5331" s="5">
        <v>1114</v>
      </c>
      <c r="I5331" s="5">
        <v>65997.31</v>
      </c>
      <c r="J5331" t="s">
        <v>140</v>
      </c>
      <c r="K5331" t="s">
        <v>106</v>
      </c>
      <c r="L5331">
        <v>1</v>
      </c>
      <c r="M5331">
        <v>0</v>
      </c>
      <c r="N5331">
        <v>5</v>
      </c>
      <c r="O5331" s="6">
        <v>0</v>
      </c>
      <c r="P5331" t="s">
        <v>107</v>
      </c>
      <c r="Q5331" t="s">
        <v>106</v>
      </c>
      <c r="R5331">
        <f>IF(F5331="Monthly",2,0)
+IF(E5331&lt;=6,2,0)
+IF(N5331&lt;=2,2,0)
+IF(L5331&gt;=4,2,0)
+IF(M5331&gt;=2,1,0)
+IF(H5331&gt;=_xlfn.PERCENTILE.INC($H$2:$H$10001,0.75),1,0)</f>
        <v>3</v>
      </c>
      <c r="S5331" t="str">
        <f>IF(R5331&gt;=7,"High",IF(R5331&gt;=4,"Medium","Low"))</f>
        <v>Low</v>
      </c>
    </row>
    <row r="5332" spans="1:19">
      <c r="A5332" t="s">
        <v>5457</v>
      </c>
      <c r="B5332">
        <v>38</v>
      </c>
      <c r="C5332" t="s">
        <v>101</v>
      </c>
      <c r="D5332" t="s">
        <v>113</v>
      </c>
      <c r="E5332">
        <v>37</v>
      </c>
      <c r="F5332" t="s">
        <v>109</v>
      </c>
      <c r="G5332" t="s">
        <v>104</v>
      </c>
      <c r="H5332" s="5">
        <v>539</v>
      </c>
      <c r="I5332" s="5">
        <v>19885.939999999999</v>
      </c>
      <c r="J5332" t="s">
        <v>115</v>
      </c>
      <c r="K5332" t="s">
        <v>106</v>
      </c>
      <c r="L5332">
        <v>0</v>
      </c>
      <c r="M5332">
        <v>0</v>
      </c>
      <c r="N5332">
        <v>5</v>
      </c>
      <c r="O5332" s="6">
        <v>0</v>
      </c>
      <c r="P5332" t="s">
        <v>107</v>
      </c>
      <c r="Q5332" t="s">
        <v>107</v>
      </c>
      <c r="R5332">
        <f>IF(F5332="Monthly",2,0)
+IF(E5332&lt;=6,2,0)
+IF(N5332&lt;=2,2,0)
+IF(L5332&gt;=4,2,0)
+IF(M5332&gt;=2,1,0)
+IF(H5332&gt;=_xlfn.PERCENTILE.INC($H$2:$H$10001,0.75),1,0)</f>
        <v>0</v>
      </c>
      <c r="S5332" t="str">
        <f>IF(R5332&gt;=7,"High",IF(R5332&gt;=4,"Medium","Low"))</f>
        <v>Low</v>
      </c>
    </row>
    <row r="5333" spans="1:19">
      <c r="A5333" t="s">
        <v>5458</v>
      </c>
      <c r="B5333">
        <v>43</v>
      </c>
      <c r="C5333" t="s">
        <v>101</v>
      </c>
      <c r="D5333" t="s">
        <v>131</v>
      </c>
      <c r="E5333">
        <v>34</v>
      </c>
      <c r="F5333" t="s">
        <v>103</v>
      </c>
      <c r="G5333" t="s">
        <v>104</v>
      </c>
      <c r="H5333" s="5">
        <v>512</v>
      </c>
      <c r="I5333" s="5">
        <f>RawCustomerTable[[#This Row],[Monthly_Charges]]*RawCustomerTable[[#This Row],[Tenure_Months]]*(1-RawCustomerTable[[#This Row],[Discount_Percent]]/100)</f>
        <v>17408</v>
      </c>
      <c r="J5333" t="s">
        <v>134</v>
      </c>
      <c r="K5333" t="s">
        <v>106</v>
      </c>
      <c r="L5333">
        <v>0</v>
      </c>
      <c r="M5333">
        <v>0</v>
      </c>
      <c r="N5333">
        <v>4</v>
      </c>
      <c r="O5333" s="6">
        <v>0</v>
      </c>
      <c r="P5333" t="s">
        <v>107</v>
      </c>
      <c r="Q5333" t="s">
        <v>107</v>
      </c>
      <c r="R5333">
        <f>IF(F5333="Monthly",2,0)
+IF(E5333&lt;=6,2,0)
+IF(N5333&lt;=2,2,0)
+IF(L5333&gt;=4,2,0)
+IF(M5333&gt;=2,1,0)
+IF(H5333&gt;=_xlfn.PERCENTILE.INC($H$2:$H$10001,0.75),1,0)</f>
        <v>2</v>
      </c>
      <c r="S5333" t="str">
        <f>IF(R5333&gt;=7,"High",IF(R5333&gt;=4,"Medium","Low"))</f>
        <v>Low</v>
      </c>
    </row>
    <row r="5334" spans="1:19">
      <c r="A5334" t="s">
        <v>5459</v>
      </c>
      <c r="B5334">
        <v>26</v>
      </c>
      <c r="C5334" t="s">
        <v>112</v>
      </c>
      <c r="D5334" t="s">
        <v>119</v>
      </c>
      <c r="E5334">
        <v>16</v>
      </c>
      <c r="F5334" t="s">
        <v>103</v>
      </c>
      <c r="G5334" t="s">
        <v>110</v>
      </c>
      <c r="H5334" s="5">
        <v>729</v>
      </c>
      <c r="I5334" s="5">
        <v>11511.26</v>
      </c>
      <c r="J5334" t="s">
        <v>115</v>
      </c>
      <c r="K5334" t="s">
        <v>106</v>
      </c>
      <c r="L5334">
        <v>1</v>
      </c>
      <c r="M5334">
        <v>0</v>
      </c>
      <c r="N5334">
        <v>5</v>
      </c>
      <c r="O5334" s="6">
        <v>0</v>
      </c>
      <c r="P5334" t="s">
        <v>107</v>
      </c>
      <c r="Q5334" t="s">
        <v>107</v>
      </c>
      <c r="R5334">
        <f>IF(F5334="Monthly",2,0)
+IF(E5334&lt;=6,2,0)
+IF(N5334&lt;=2,2,0)
+IF(L5334&gt;=4,2,0)
+IF(M5334&gt;=2,1,0)
+IF(H5334&gt;=_xlfn.PERCENTILE.INC($H$2:$H$10001,0.75),1,0)</f>
        <v>2</v>
      </c>
      <c r="S5334" t="str">
        <f>IF(R5334&gt;=7,"High",IF(R5334&gt;=4,"Medium","Low"))</f>
        <v>Low</v>
      </c>
    </row>
    <row r="5335" spans="1:19">
      <c r="A5335" t="s">
        <v>5460</v>
      </c>
      <c r="B5335">
        <v>19</v>
      </c>
      <c r="C5335" t="s">
        <v>101</v>
      </c>
      <c r="D5335" t="s">
        <v>113</v>
      </c>
      <c r="E5335">
        <v>41</v>
      </c>
      <c r="F5335" t="s">
        <v>103</v>
      </c>
      <c r="G5335" t="s">
        <v>104</v>
      </c>
      <c r="H5335" s="5">
        <v>482</v>
      </c>
      <c r="I5335" s="5">
        <v>20342.22</v>
      </c>
      <c r="J5335" t="s">
        <v>134</v>
      </c>
      <c r="K5335" t="s">
        <v>106</v>
      </c>
      <c r="L5335">
        <v>2</v>
      </c>
      <c r="M5335">
        <v>0</v>
      </c>
      <c r="N5335">
        <v>4</v>
      </c>
      <c r="O5335" s="6">
        <v>0</v>
      </c>
      <c r="P5335" t="s">
        <v>106</v>
      </c>
      <c r="Q5335" t="s">
        <v>107</v>
      </c>
      <c r="R5335">
        <f>IF(F5335="Monthly",2,0)
+IF(E5335&lt;=6,2,0)
+IF(N5335&lt;=2,2,0)
+IF(L5335&gt;=4,2,0)
+IF(M5335&gt;=2,1,0)
+IF(H5335&gt;=_xlfn.PERCENTILE.INC($H$2:$H$10001,0.75),1,0)</f>
        <v>2</v>
      </c>
      <c r="S5335" t="str">
        <f>IF(R5335&gt;=7,"High",IF(R5335&gt;=4,"Medium","Low"))</f>
        <v>Low</v>
      </c>
    </row>
    <row r="5336" spans="1:19">
      <c r="A5336" t="s">
        <v>5461</v>
      </c>
      <c r="B5336">
        <v>31</v>
      </c>
      <c r="C5336" t="s">
        <v>101</v>
      </c>
      <c r="D5336" t="s">
        <v>137</v>
      </c>
      <c r="E5336">
        <v>50</v>
      </c>
      <c r="F5336" t="s">
        <v>103</v>
      </c>
      <c r="G5336" t="s">
        <v>104</v>
      </c>
      <c r="H5336" s="5">
        <v>540</v>
      </c>
      <c r="I5336" s="5">
        <v>27608.59</v>
      </c>
      <c r="J5336" t="s">
        <v>140</v>
      </c>
      <c r="K5336" t="s">
        <v>106</v>
      </c>
      <c r="L5336">
        <v>2</v>
      </c>
      <c r="M5336">
        <v>1</v>
      </c>
      <c r="N5336">
        <v>5</v>
      </c>
      <c r="O5336" s="6">
        <v>0</v>
      </c>
      <c r="P5336" t="s">
        <v>107</v>
      </c>
      <c r="Q5336" t="s">
        <v>107</v>
      </c>
      <c r="R5336">
        <f>IF(F5336="Monthly",2,0)
+IF(E5336&lt;=6,2,0)
+IF(N5336&lt;=2,2,0)
+IF(L5336&gt;=4,2,0)
+IF(M5336&gt;=2,1,0)
+IF(H5336&gt;=_xlfn.PERCENTILE.INC($H$2:$H$10001,0.75),1,0)</f>
        <v>2</v>
      </c>
      <c r="S5336" t="str">
        <f>IF(R5336&gt;=7,"High",IF(R5336&gt;=4,"Medium","Low"))</f>
        <v>Low</v>
      </c>
    </row>
    <row r="5337" spans="1:19">
      <c r="A5337" t="s">
        <v>5462</v>
      </c>
      <c r="B5337">
        <v>46</v>
      </c>
      <c r="C5337" t="s">
        <v>112</v>
      </c>
      <c r="D5337" t="s">
        <v>102</v>
      </c>
      <c r="E5337">
        <v>46</v>
      </c>
      <c r="F5337" t="s">
        <v>121</v>
      </c>
      <c r="G5337" t="s">
        <v>110</v>
      </c>
      <c r="H5337" s="5">
        <v>679</v>
      </c>
      <c r="I5337" s="5">
        <v>30415.279999999999</v>
      </c>
      <c r="J5337" t="s">
        <v>105</v>
      </c>
      <c r="K5337" t="s">
        <v>106</v>
      </c>
      <c r="L5337">
        <v>0</v>
      </c>
      <c r="M5337">
        <v>0</v>
      </c>
      <c r="N5337">
        <v>5</v>
      </c>
      <c r="O5337" s="6">
        <v>0</v>
      </c>
      <c r="P5337" t="s">
        <v>106</v>
      </c>
      <c r="Q5337" t="s">
        <v>107</v>
      </c>
      <c r="R5337">
        <f>IF(F5337="Monthly",2,0)
+IF(E5337&lt;=6,2,0)
+IF(N5337&lt;=2,2,0)
+IF(L5337&gt;=4,2,0)
+IF(M5337&gt;=2,1,0)
+IF(H5337&gt;=_xlfn.PERCENTILE.INC($H$2:$H$10001,0.75),1,0)</f>
        <v>0</v>
      </c>
      <c r="S5337" t="str">
        <f>IF(R5337&gt;=7,"High",IF(R5337&gt;=4,"Medium","Low"))</f>
        <v>Low</v>
      </c>
    </row>
    <row r="5338" spans="1:19">
      <c r="A5338" t="s">
        <v>5463</v>
      </c>
      <c r="B5338">
        <v>37</v>
      </c>
      <c r="C5338" t="s">
        <v>101</v>
      </c>
      <c r="D5338" t="s">
        <v>131</v>
      </c>
      <c r="E5338">
        <v>41</v>
      </c>
      <c r="F5338" t="s">
        <v>121</v>
      </c>
      <c r="G5338" t="s">
        <v>104</v>
      </c>
      <c r="H5338" s="5">
        <v>501</v>
      </c>
      <c r="I5338" s="5">
        <v>20826.080000000002</v>
      </c>
      <c r="J5338" t="s">
        <v>117</v>
      </c>
      <c r="K5338" t="s">
        <v>106</v>
      </c>
      <c r="L5338">
        <v>1</v>
      </c>
      <c r="M5338">
        <v>0</v>
      </c>
      <c r="N5338">
        <v>5</v>
      </c>
      <c r="O5338" s="6">
        <v>0</v>
      </c>
      <c r="P5338" t="s">
        <v>107</v>
      </c>
      <c r="Q5338" t="s">
        <v>107</v>
      </c>
      <c r="R5338">
        <f>IF(F5338="Monthly",2,0)
+IF(E5338&lt;=6,2,0)
+IF(N5338&lt;=2,2,0)
+IF(L5338&gt;=4,2,0)
+IF(M5338&gt;=2,1,0)
+IF(H5338&gt;=_xlfn.PERCENTILE.INC($H$2:$H$10001,0.75),1,0)</f>
        <v>0</v>
      </c>
      <c r="S5338" t="str">
        <f>IF(R5338&gt;=7,"High",IF(R5338&gt;=4,"Medium","Low"))</f>
        <v>Low</v>
      </c>
    </row>
    <row r="5339" spans="1:19">
      <c r="A5339" t="s">
        <v>5464</v>
      </c>
      <c r="B5339">
        <v>31</v>
      </c>
      <c r="C5339" t="s">
        <v>112</v>
      </c>
      <c r="D5339" t="s">
        <v>126</v>
      </c>
      <c r="E5339">
        <v>29</v>
      </c>
      <c r="F5339" t="s">
        <v>103</v>
      </c>
      <c r="G5339" t="s">
        <v>110</v>
      </c>
      <c r="H5339" s="5">
        <v>712</v>
      </c>
      <c r="I5339" s="5">
        <v>20621.8</v>
      </c>
      <c r="J5339" t="s">
        <v>134</v>
      </c>
      <c r="K5339" t="s">
        <v>106</v>
      </c>
      <c r="L5339">
        <v>0</v>
      </c>
      <c r="M5339">
        <v>0</v>
      </c>
      <c r="N5339">
        <v>5</v>
      </c>
      <c r="O5339" s="6">
        <v>0</v>
      </c>
      <c r="P5339" t="s">
        <v>107</v>
      </c>
      <c r="Q5339" t="s">
        <v>107</v>
      </c>
      <c r="R5339">
        <f>IF(F5339="Monthly",2,0)
+IF(E5339&lt;=6,2,0)
+IF(N5339&lt;=2,2,0)
+IF(L5339&gt;=4,2,0)
+IF(M5339&gt;=2,1,0)
+IF(H5339&gt;=_xlfn.PERCENTILE.INC($H$2:$H$10001,0.75),1,0)</f>
        <v>2</v>
      </c>
      <c r="S5339" t="str">
        <f>IF(R5339&gt;=7,"High",IF(R5339&gt;=4,"Medium","Low"))</f>
        <v>Low</v>
      </c>
    </row>
    <row r="5340" spans="1:19">
      <c r="A5340" t="s">
        <v>5465</v>
      </c>
      <c r="B5340">
        <v>18</v>
      </c>
      <c r="C5340" t="s">
        <v>112</v>
      </c>
      <c r="D5340" t="s">
        <v>128</v>
      </c>
      <c r="E5340">
        <v>18</v>
      </c>
      <c r="F5340" t="s">
        <v>103</v>
      </c>
      <c r="G5340" t="s">
        <v>129</v>
      </c>
      <c r="H5340" s="5">
        <v>1089</v>
      </c>
      <c r="I5340" s="5">
        <v>19560.12</v>
      </c>
      <c r="J5340" t="s">
        <v>105</v>
      </c>
      <c r="K5340" t="s">
        <v>106</v>
      </c>
      <c r="L5340">
        <v>0</v>
      </c>
      <c r="M5340">
        <v>0</v>
      </c>
      <c r="N5340">
        <v>5</v>
      </c>
      <c r="O5340" s="6">
        <v>0</v>
      </c>
      <c r="P5340" t="s">
        <v>106</v>
      </c>
      <c r="Q5340" t="s">
        <v>107</v>
      </c>
      <c r="R5340">
        <f>IF(F5340="Monthly",2,0)
+IF(E5340&lt;=6,2,0)
+IF(N5340&lt;=2,2,0)
+IF(L5340&gt;=4,2,0)
+IF(M5340&gt;=2,1,0)
+IF(H5340&gt;=_xlfn.PERCENTILE.INC($H$2:$H$10001,0.75),1,0)</f>
        <v>3</v>
      </c>
      <c r="S5340" t="str">
        <f>IF(R5340&gt;=7,"High",IF(R5340&gt;=4,"Medium","Low"))</f>
        <v>Low</v>
      </c>
    </row>
    <row r="5341" spans="1:19">
      <c r="A5341" t="s">
        <v>5466</v>
      </c>
      <c r="B5341">
        <v>55</v>
      </c>
      <c r="C5341" t="s">
        <v>112</v>
      </c>
      <c r="D5341" t="s">
        <v>102</v>
      </c>
      <c r="E5341">
        <v>32</v>
      </c>
      <c r="F5341" t="s">
        <v>109</v>
      </c>
      <c r="G5341" t="s">
        <v>110</v>
      </c>
      <c r="H5341" s="5">
        <v>691</v>
      </c>
      <c r="I5341" s="5">
        <v>22611.51</v>
      </c>
      <c r="J5341" t="s">
        <v>134</v>
      </c>
      <c r="K5341" t="s">
        <v>106</v>
      </c>
      <c r="L5341">
        <v>7</v>
      </c>
      <c r="M5341">
        <v>3</v>
      </c>
      <c r="N5341">
        <v>1</v>
      </c>
      <c r="O5341" s="6">
        <v>0</v>
      </c>
      <c r="P5341" t="s">
        <v>107</v>
      </c>
      <c r="Q5341" t="s">
        <v>106</v>
      </c>
      <c r="R5341">
        <f>IF(F5341="Monthly",2,0)
+IF(E5341&lt;=6,2,0)
+IF(N5341&lt;=2,2,0)
+IF(L5341&gt;=4,2,0)
+IF(M5341&gt;=2,1,0)
+IF(H5341&gt;=_xlfn.PERCENTILE.INC($H$2:$H$10001,0.75),1,0)</f>
        <v>5</v>
      </c>
      <c r="S5341" t="str">
        <f>IF(R5341&gt;=7,"High",IF(R5341&gt;=4,"Medium","Low"))</f>
        <v>Medium</v>
      </c>
    </row>
    <row r="5342" spans="1:19">
      <c r="A5342" t="s">
        <v>5467</v>
      </c>
      <c r="B5342">
        <v>35</v>
      </c>
      <c r="C5342" t="s">
        <v>101</v>
      </c>
      <c r="D5342" t="s">
        <v>126</v>
      </c>
      <c r="E5342">
        <v>72</v>
      </c>
      <c r="F5342" t="s">
        <v>121</v>
      </c>
      <c r="G5342" t="s">
        <v>104</v>
      </c>
      <c r="H5342" s="5">
        <v>562</v>
      </c>
      <c r="I5342" s="5">
        <v>41362.32</v>
      </c>
      <c r="J5342" t="s">
        <v>105</v>
      </c>
      <c r="K5342" t="s">
        <v>106</v>
      </c>
      <c r="L5342">
        <v>0</v>
      </c>
      <c r="M5342">
        <v>0</v>
      </c>
      <c r="N5342">
        <v>5</v>
      </c>
      <c r="O5342" s="6">
        <v>0</v>
      </c>
      <c r="P5342" t="s">
        <v>106</v>
      </c>
      <c r="Q5342" t="s">
        <v>107</v>
      </c>
      <c r="R5342">
        <f>IF(F5342="Monthly",2,0)
+IF(E5342&lt;=6,2,0)
+IF(N5342&lt;=2,2,0)
+IF(L5342&gt;=4,2,0)
+IF(M5342&gt;=2,1,0)
+IF(H5342&gt;=_xlfn.PERCENTILE.INC($H$2:$H$10001,0.75),1,0)</f>
        <v>0</v>
      </c>
      <c r="S5342" t="str">
        <f>IF(R5342&gt;=7,"High",IF(R5342&gt;=4,"Medium","Low"))</f>
        <v>Low</v>
      </c>
    </row>
    <row r="5343" spans="1:19">
      <c r="A5343" t="s">
        <v>5468</v>
      </c>
      <c r="B5343">
        <v>43</v>
      </c>
      <c r="C5343" t="s">
        <v>112</v>
      </c>
      <c r="D5343" t="s">
        <v>131</v>
      </c>
      <c r="E5343">
        <v>37</v>
      </c>
      <c r="F5343" t="s">
        <v>109</v>
      </c>
      <c r="G5343" t="s">
        <v>110</v>
      </c>
      <c r="H5343" s="5">
        <v>827</v>
      </c>
      <c r="I5343" s="5">
        <v>28454.720000000001</v>
      </c>
      <c r="J5343" t="s">
        <v>117</v>
      </c>
      <c r="K5343" t="s">
        <v>106</v>
      </c>
      <c r="L5343">
        <v>2</v>
      </c>
      <c r="M5343">
        <v>0</v>
      </c>
      <c r="N5343">
        <v>5</v>
      </c>
      <c r="O5343" s="6">
        <v>5</v>
      </c>
      <c r="P5343" t="s">
        <v>107</v>
      </c>
      <c r="Q5343" t="s">
        <v>107</v>
      </c>
      <c r="R5343">
        <f>IF(F5343="Monthly",2,0)
+IF(E5343&lt;=6,2,0)
+IF(N5343&lt;=2,2,0)
+IF(L5343&gt;=4,2,0)
+IF(M5343&gt;=2,1,0)
+IF(H5343&gt;=_xlfn.PERCENTILE.INC($H$2:$H$10001,0.75),1,0)</f>
        <v>1</v>
      </c>
      <c r="S5343" t="str">
        <f>IF(R5343&gt;=7,"High",IF(R5343&gt;=4,"Medium","Low"))</f>
        <v>Low</v>
      </c>
    </row>
    <row r="5344" spans="1:19">
      <c r="A5344" t="s">
        <v>5469</v>
      </c>
      <c r="B5344">
        <v>32</v>
      </c>
      <c r="C5344" t="s">
        <v>101</v>
      </c>
      <c r="D5344" t="s">
        <v>128</v>
      </c>
      <c r="E5344">
        <v>47</v>
      </c>
      <c r="F5344" t="s">
        <v>109</v>
      </c>
      <c r="G5344" t="s">
        <v>110</v>
      </c>
      <c r="H5344" s="5">
        <v>652</v>
      </c>
      <c r="I5344" s="5">
        <v>31360.18</v>
      </c>
      <c r="J5344" t="s">
        <v>134</v>
      </c>
      <c r="K5344" t="s">
        <v>106</v>
      </c>
      <c r="L5344">
        <v>0</v>
      </c>
      <c r="M5344">
        <v>0</v>
      </c>
      <c r="N5344">
        <v>4</v>
      </c>
      <c r="O5344" s="6">
        <v>0</v>
      </c>
      <c r="P5344" t="s">
        <v>107</v>
      </c>
      <c r="Q5344" t="s">
        <v>107</v>
      </c>
      <c r="R5344">
        <f>IF(F5344="Monthly",2,0)
+IF(E5344&lt;=6,2,0)
+IF(N5344&lt;=2,2,0)
+IF(L5344&gt;=4,2,0)
+IF(M5344&gt;=2,1,0)
+IF(H5344&gt;=_xlfn.PERCENTILE.INC($H$2:$H$10001,0.75),1,0)</f>
        <v>0</v>
      </c>
      <c r="S5344" t="str">
        <f>IF(R5344&gt;=7,"High",IF(R5344&gt;=4,"Medium","Low"))</f>
        <v>Low</v>
      </c>
    </row>
    <row r="5345" spans="1:19">
      <c r="A5345" t="s">
        <v>5470</v>
      </c>
      <c r="B5345">
        <v>43</v>
      </c>
      <c r="C5345" t="s">
        <v>101</v>
      </c>
      <c r="D5345" t="s">
        <v>159</v>
      </c>
      <c r="E5345">
        <v>29</v>
      </c>
      <c r="F5345" t="s">
        <v>103</v>
      </c>
      <c r="G5345" t="s">
        <v>129</v>
      </c>
      <c r="H5345" s="5">
        <v>1084</v>
      </c>
      <c r="I5345" s="5">
        <v>30977.17</v>
      </c>
      <c r="J5345" t="s">
        <v>140</v>
      </c>
      <c r="K5345" t="s">
        <v>106</v>
      </c>
      <c r="L5345">
        <v>1</v>
      </c>
      <c r="M5345">
        <v>0</v>
      </c>
      <c r="N5345">
        <v>5</v>
      </c>
      <c r="O5345" s="6">
        <v>0</v>
      </c>
      <c r="P5345" t="s">
        <v>107</v>
      </c>
      <c r="Q5345" t="s">
        <v>107</v>
      </c>
      <c r="R5345">
        <f>IF(F5345="Monthly",2,0)
+IF(E5345&lt;=6,2,0)
+IF(N5345&lt;=2,2,0)
+IF(L5345&gt;=4,2,0)
+IF(M5345&gt;=2,1,0)
+IF(H5345&gt;=_xlfn.PERCENTILE.INC($H$2:$H$10001,0.75),1,0)</f>
        <v>3</v>
      </c>
      <c r="S5345" t="str">
        <f>IF(R5345&gt;=7,"High",IF(R5345&gt;=4,"Medium","Low"))</f>
        <v>Low</v>
      </c>
    </row>
    <row r="5346" spans="1:19">
      <c r="A5346" t="s">
        <v>5471</v>
      </c>
      <c r="B5346">
        <v>24</v>
      </c>
      <c r="C5346" t="s">
        <v>112</v>
      </c>
      <c r="D5346" t="s">
        <v>133</v>
      </c>
      <c r="E5346">
        <v>22</v>
      </c>
      <c r="F5346" t="s">
        <v>103</v>
      </c>
      <c r="G5346" t="s">
        <v>104</v>
      </c>
      <c r="H5346" s="5">
        <v>408</v>
      </c>
      <c r="I5346" s="5">
        <v>8830.17</v>
      </c>
      <c r="J5346" t="s">
        <v>134</v>
      </c>
      <c r="K5346" t="s">
        <v>106</v>
      </c>
      <c r="L5346">
        <v>0</v>
      </c>
      <c r="M5346">
        <v>0</v>
      </c>
      <c r="N5346">
        <v>5</v>
      </c>
      <c r="O5346" s="6">
        <v>0</v>
      </c>
      <c r="P5346" t="s">
        <v>106</v>
      </c>
      <c r="Q5346" t="s">
        <v>107</v>
      </c>
      <c r="R5346">
        <f>IF(F5346="Monthly",2,0)
+IF(E5346&lt;=6,2,0)
+IF(N5346&lt;=2,2,0)
+IF(L5346&gt;=4,2,0)
+IF(M5346&gt;=2,1,0)
+IF(H5346&gt;=_xlfn.PERCENTILE.INC($H$2:$H$10001,0.75),1,0)</f>
        <v>2</v>
      </c>
      <c r="S5346" t="str">
        <f>IF(R5346&gt;=7,"High",IF(R5346&gt;=4,"Medium","Low"))</f>
        <v>Low</v>
      </c>
    </row>
    <row r="5347" spans="1:19">
      <c r="A5347" t="s">
        <v>5472</v>
      </c>
      <c r="B5347">
        <v>34</v>
      </c>
      <c r="C5347" t="s">
        <v>101</v>
      </c>
      <c r="D5347" t="s">
        <v>119</v>
      </c>
      <c r="E5347">
        <v>12</v>
      </c>
      <c r="F5347" t="s">
        <v>103</v>
      </c>
      <c r="G5347" t="s">
        <v>129</v>
      </c>
      <c r="H5347" s="5">
        <v>1052</v>
      </c>
      <c r="I5347" s="5">
        <v>12837.41</v>
      </c>
      <c r="J5347" t="s">
        <v>105</v>
      </c>
      <c r="K5347" t="s">
        <v>106</v>
      </c>
      <c r="L5347">
        <v>0</v>
      </c>
      <c r="M5347">
        <v>0</v>
      </c>
      <c r="N5347">
        <v>5</v>
      </c>
      <c r="O5347" s="6">
        <v>0</v>
      </c>
      <c r="P5347" t="s">
        <v>106</v>
      </c>
      <c r="Q5347" t="s">
        <v>107</v>
      </c>
      <c r="R5347">
        <f>IF(F5347="Monthly",2,0)
+IF(E5347&lt;=6,2,0)
+IF(N5347&lt;=2,2,0)
+IF(L5347&gt;=4,2,0)
+IF(M5347&gt;=2,1,0)
+IF(H5347&gt;=_xlfn.PERCENTILE.INC($H$2:$H$10001,0.75),1,0)</f>
        <v>3</v>
      </c>
      <c r="S5347" t="str">
        <f>IF(R5347&gt;=7,"High",IF(R5347&gt;=4,"Medium","Low"))</f>
        <v>Low</v>
      </c>
    </row>
    <row r="5348" spans="1:19">
      <c r="A5348" t="s">
        <v>5473</v>
      </c>
      <c r="B5348">
        <v>50</v>
      </c>
      <c r="C5348" t="s">
        <v>112</v>
      </c>
      <c r="D5348" t="s">
        <v>102</v>
      </c>
      <c r="E5348">
        <v>39</v>
      </c>
      <c r="F5348" t="s">
        <v>103</v>
      </c>
      <c r="G5348" t="s">
        <v>129</v>
      </c>
      <c r="H5348" s="5">
        <v>1008</v>
      </c>
      <c r="I5348" s="5">
        <v>38879.64</v>
      </c>
      <c r="J5348" t="s">
        <v>105</v>
      </c>
      <c r="K5348" t="s">
        <v>106</v>
      </c>
      <c r="L5348">
        <v>0</v>
      </c>
      <c r="M5348">
        <v>0</v>
      </c>
      <c r="N5348">
        <v>5</v>
      </c>
      <c r="O5348" s="6">
        <v>0</v>
      </c>
      <c r="P5348" t="s">
        <v>106</v>
      </c>
      <c r="Q5348" t="s">
        <v>107</v>
      </c>
      <c r="R5348">
        <f>IF(F5348="Monthly",2,0)
+IF(E5348&lt;=6,2,0)
+IF(N5348&lt;=2,2,0)
+IF(L5348&gt;=4,2,0)
+IF(M5348&gt;=2,1,0)
+IF(H5348&gt;=_xlfn.PERCENTILE.INC($H$2:$H$10001,0.75),1,0)</f>
        <v>3</v>
      </c>
      <c r="S5348" t="str">
        <f>IF(R5348&gt;=7,"High",IF(R5348&gt;=4,"Medium","Low"))</f>
        <v>Low</v>
      </c>
    </row>
    <row r="5349" spans="1:19">
      <c r="A5349" t="s">
        <v>5474</v>
      </c>
      <c r="B5349">
        <v>52</v>
      </c>
      <c r="C5349" t="s">
        <v>112</v>
      </c>
      <c r="D5349" t="s">
        <v>119</v>
      </c>
      <c r="E5349">
        <v>62</v>
      </c>
      <c r="F5349" t="s">
        <v>103</v>
      </c>
      <c r="G5349" t="s">
        <v>110</v>
      </c>
      <c r="H5349" s="5">
        <v>663</v>
      </c>
      <c r="I5349" s="5">
        <v>41687.46</v>
      </c>
      <c r="J5349" t="s">
        <v>117</v>
      </c>
      <c r="K5349" t="s">
        <v>106</v>
      </c>
      <c r="L5349">
        <v>2</v>
      </c>
      <c r="M5349">
        <v>2</v>
      </c>
      <c r="N5349">
        <v>4</v>
      </c>
      <c r="O5349" s="6">
        <v>0</v>
      </c>
      <c r="P5349" t="s">
        <v>107</v>
      </c>
      <c r="Q5349" t="s">
        <v>107</v>
      </c>
      <c r="R5349">
        <f>IF(F5349="Monthly",2,0)
+IF(E5349&lt;=6,2,0)
+IF(N5349&lt;=2,2,0)
+IF(L5349&gt;=4,2,0)
+IF(M5349&gt;=2,1,0)
+IF(H5349&gt;=_xlfn.PERCENTILE.INC($H$2:$H$10001,0.75),1,0)</f>
        <v>3</v>
      </c>
      <c r="S5349" t="str">
        <f>IF(R5349&gt;=7,"High",IF(R5349&gt;=4,"Medium","Low"))</f>
        <v>Low</v>
      </c>
    </row>
    <row r="5350" spans="1:19">
      <c r="A5350" t="s">
        <v>5475</v>
      </c>
      <c r="B5350">
        <v>41</v>
      </c>
      <c r="C5350" t="s">
        <v>101</v>
      </c>
      <c r="D5350" t="s">
        <v>131</v>
      </c>
      <c r="E5350">
        <v>35</v>
      </c>
      <c r="F5350" t="s">
        <v>121</v>
      </c>
      <c r="G5350" t="s">
        <v>104</v>
      </c>
      <c r="H5350" s="5">
        <v>536</v>
      </c>
      <c r="I5350" s="5">
        <v>15485.16</v>
      </c>
      <c r="J5350" t="s">
        <v>105</v>
      </c>
      <c r="K5350" t="s">
        <v>106</v>
      </c>
      <c r="L5350">
        <v>0</v>
      </c>
      <c r="M5350">
        <v>0</v>
      </c>
      <c r="N5350">
        <v>5</v>
      </c>
      <c r="O5350" s="6">
        <v>15</v>
      </c>
      <c r="P5350" t="s">
        <v>106</v>
      </c>
      <c r="Q5350" t="s">
        <v>107</v>
      </c>
      <c r="R5350">
        <f>IF(F5350="Monthly",2,0)
+IF(E5350&lt;=6,2,0)
+IF(N5350&lt;=2,2,0)
+IF(L5350&gt;=4,2,0)
+IF(M5350&gt;=2,1,0)
+IF(H5350&gt;=_xlfn.PERCENTILE.INC($H$2:$H$10001,0.75),1,0)</f>
        <v>0</v>
      </c>
      <c r="S5350" t="str">
        <f>IF(R5350&gt;=7,"High",IF(R5350&gt;=4,"Medium","Low"))</f>
        <v>Low</v>
      </c>
    </row>
    <row r="5351" spans="1:19">
      <c r="A5351" t="s">
        <v>5476</v>
      </c>
      <c r="B5351">
        <v>45</v>
      </c>
      <c r="C5351" t="s">
        <v>112</v>
      </c>
      <c r="D5351" t="s">
        <v>133</v>
      </c>
      <c r="E5351">
        <v>46</v>
      </c>
      <c r="F5351" t="s">
        <v>109</v>
      </c>
      <c r="G5351" t="s">
        <v>110</v>
      </c>
      <c r="H5351" s="5">
        <v>742</v>
      </c>
      <c r="I5351" s="5">
        <v>34922.67</v>
      </c>
      <c r="J5351" t="s">
        <v>140</v>
      </c>
      <c r="K5351" t="s">
        <v>106</v>
      </c>
      <c r="L5351">
        <v>0</v>
      </c>
      <c r="M5351">
        <v>0</v>
      </c>
      <c r="N5351">
        <v>5</v>
      </c>
      <c r="O5351" s="6">
        <v>0</v>
      </c>
      <c r="P5351" t="s">
        <v>106</v>
      </c>
      <c r="Q5351" t="s">
        <v>107</v>
      </c>
      <c r="R5351">
        <f>IF(F5351="Monthly",2,0)
+IF(E5351&lt;=6,2,0)
+IF(N5351&lt;=2,2,0)
+IF(L5351&gt;=4,2,0)
+IF(M5351&gt;=2,1,0)
+IF(H5351&gt;=_xlfn.PERCENTILE.INC($H$2:$H$10001,0.75),1,0)</f>
        <v>0</v>
      </c>
      <c r="S5351" t="str">
        <f>IF(R5351&gt;=7,"High",IF(R5351&gt;=4,"Medium","Low"))</f>
        <v>Low</v>
      </c>
    </row>
    <row r="5352" spans="1:19">
      <c r="A5352" t="s">
        <v>5477</v>
      </c>
      <c r="B5352">
        <v>31</v>
      </c>
      <c r="C5352" t="s">
        <v>112</v>
      </c>
      <c r="D5352" t="s">
        <v>137</v>
      </c>
      <c r="E5352">
        <v>27</v>
      </c>
      <c r="F5352" t="s">
        <v>103</v>
      </c>
      <c r="G5352" t="s">
        <v>110</v>
      </c>
      <c r="H5352" s="5">
        <v>676</v>
      </c>
      <c r="I5352" s="5">
        <v>18198.560000000001</v>
      </c>
      <c r="J5352" t="s">
        <v>117</v>
      </c>
      <c r="K5352" t="s">
        <v>107</v>
      </c>
      <c r="L5352">
        <v>0</v>
      </c>
      <c r="M5352">
        <v>0</v>
      </c>
      <c r="N5352">
        <v>5</v>
      </c>
      <c r="O5352" s="6">
        <v>0</v>
      </c>
      <c r="P5352" t="s">
        <v>107</v>
      </c>
      <c r="Q5352" t="s">
        <v>107</v>
      </c>
      <c r="R5352">
        <f>IF(F5352="Monthly",2,0)
+IF(E5352&lt;=6,2,0)
+IF(N5352&lt;=2,2,0)
+IF(L5352&gt;=4,2,0)
+IF(M5352&gt;=2,1,0)
+IF(H5352&gt;=_xlfn.PERCENTILE.INC($H$2:$H$10001,0.75),1,0)</f>
        <v>2</v>
      </c>
      <c r="S5352" t="str">
        <f>IF(R5352&gt;=7,"High",IF(R5352&gt;=4,"Medium","Low"))</f>
        <v>Low</v>
      </c>
    </row>
    <row r="5353" spans="1:19">
      <c r="A5353" t="s">
        <v>5478</v>
      </c>
      <c r="B5353">
        <v>51</v>
      </c>
      <c r="C5353" t="s">
        <v>101</v>
      </c>
      <c r="D5353" t="s">
        <v>126</v>
      </c>
      <c r="E5353">
        <v>66</v>
      </c>
      <c r="F5353" t="s">
        <v>103</v>
      </c>
      <c r="G5353" t="s">
        <v>104</v>
      </c>
      <c r="H5353" s="5">
        <v>551</v>
      </c>
      <c r="I5353" s="5">
        <v>35768.99</v>
      </c>
      <c r="J5353" t="s">
        <v>134</v>
      </c>
      <c r="K5353" t="s">
        <v>106</v>
      </c>
      <c r="L5353">
        <v>1</v>
      </c>
      <c r="M5353">
        <v>0</v>
      </c>
      <c r="N5353">
        <v>5</v>
      </c>
      <c r="O5353" s="6">
        <v>0</v>
      </c>
      <c r="P5353" t="s">
        <v>107</v>
      </c>
      <c r="Q5353" t="s">
        <v>107</v>
      </c>
      <c r="R5353">
        <f>IF(F5353="Monthly",2,0)
+IF(E5353&lt;=6,2,0)
+IF(N5353&lt;=2,2,0)
+IF(L5353&gt;=4,2,0)
+IF(M5353&gt;=2,1,0)
+IF(H5353&gt;=_xlfn.PERCENTILE.INC($H$2:$H$10001,0.75),1,0)</f>
        <v>2</v>
      </c>
      <c r="S5353" t="str">
        <f>IF(R5353&gt;=7,"High",IF(R5353&gt;=4,"Medium","Low"))</f>
        <v>Low</v>
      </c>
    </row>
    <row r="5354" spans="1:19">
      <c r="A5354" t="s">
        <v>5479</v>
      </c>
      <c r="B5354">
        <v>18</v>
      </c>
      <c r="C5354" t="s">
        <v>101</v>
      </c>
      <c r="D5354" t="s">
        <v>119</v>
      </c>
      <c r="E5354">
        <v>43</v>
      </c>
      <c r="F5354" t="s">
        <v>109</v>
      </c>
      <c r="G5354" t="s">
        <v>129</v>
      </c>
      <c r="H5354" s="5">
        <v>1060</v>
      </c>
      <c r="I5354" s="5">
        <v>43390.71</v>
      </c>
      <c r="J5354" t="s">
        <v>115</v>
      </c>
      <c r="K5354" t="s">
        <v>107</v>
      </c>
      <c r="L5354">
        <v>2</v>
      </c>
      <c r="M5354">
        <v>0</v>
      </c>
      <c r="N5354">
        <v>5</v>
      </c>
      <c r="O5354" s="6">
        <v>5</v>
      </c>
      <c r="P5354" t="s">
        <v>107</v>
      </c>
      <c r="Q5354" t="s">
        <v>106</v>
      </c>
      <c r="R5354">
        <f>IF(F5354="Monthly",2,0)
+IF(E5354&lt;=6,2,0)
+IF(N5354&lt;=2,2,0)
+IF(L5354&gt;=4,2,0)
+IF(M5354&gt;=2,1,0)
+IF(H5354&gt;=_xlfn.PERCENTILE.INC($H$2:$H$10001,0.75),1,0)</f>
        <v>1</v>
      </c>
      <c r="S5354" t="str">
        <f>IF(R5354&gt;=7,"High",IF(R5354&gt;=4,"Medium","Low"))</f>
        <v>Low</v>
      </c>
    </row>
    <row r="5355" spans="1:19">
      <c r="A5355" t="s">
        <v>5480</v>
      </c>
      <c r="B5355">
        <v>27</v>
      </c>
      <c r="C5355" t="s">
        <v>101</v>
      </c>
      <c r="D5355" t="s">
        <v>137</v>
      </c>
      <c r="E5355">
        <v>37</v>
      </c>
      <c r="F5355" t="s">
        <v>109</v>
      </c>
      <c r="G5355" t="s">
        <v>110</v>
      </c>
      <c r="H5355" s="5">
        <v>728</v>
      </c>
      <c r="I5355" s="5">
        <v>24542.78</v>
      </c>
      <c r="J5355" t="s">
        <v>140</v>
      </c>
      <c r="K5355" t="s">
        <v>106</v>
      </c>
      <c r="L5355">
        <v>0</v>
      </c>
      <c r="M5355">
        <v>0</v>
      </c>
      <c r="N5355">
        <v>5</v>
      </c>
      <c r="O5355" s="6">
        <v>10</v>
      </c>
      <c r="P5355" t="s">
        <v>106</v>
      </c>
      <c r="Q5355" t="s">
        <v>107</v>
      </c>
      <c r="R5355">
        <f>IF(F5355="Monthly",2,0)
+IF(E5355&lt;=6,2,0)
+IF(N5355&lt;=2,2,0)
+IF(L5355&gt;=4,2,0)
+IF(M5355&gt;=2,1,0)
+IF(H5355&gt;=_xlfn.PERCENTILE.INC($H$2:$H$10001,0.75),1,0)</f>
        <v>0</v>
      </c>
      <c r="S5355" t="str">
        <f>IF(R5355&gt;=7,"High",IF(R5355&gt;=4,"Medium","Low"))</f>
        <v>Low</v>
      </c>
    </row>
    <row r="5356" spans="1:19">
      <c r="A5356" t="s">
        <v>5481</v>
      </c>
      <c r="B5356">
        <v>41</v>
      </c>
      <c r="C5356" t="s">
        <v>101</v>
      </c>
      <c r="D5356" t="s">
        <v>128</v>
      </c>
      <c r="E5356">
        <v>42</v>
      </c>
      <c r="F5356" t="s">
        <v>109</v>
      </c>
      <c r="G5356" t="s">
        <v>129</v>
      </c>
      <c r="H5356" s="5">
        <v>1082</v>
      </c>
      <c r="I5356" s="5">
        <v>45166.14</v>
      </c>
      <c r="J5356" t="s">
        <v>105</v>
      </c>
      <c r="K5356" t="s">
        <v>106</v>
      </c>
      <c r="L5356">
        <v>0</v>
      </c>
      <c r="M5356">
        <v>0</v>
      </c>
      <c r="N5356">
        <v>5</v>
      </c>
      <c r="O5356" s="6">
        <v>0</v>
      </c>
      <c r="P5356" t="s">
        <v>106</v>
      </c>
      <c r="Q5356" t="s">
        <v>107</v>
      </c>
      <c r="R5356">
        <f>IF(F5356="Monthly",2,0)
+IF(E5356&lt;=6,2,0)
+IF(N5356&lt;=2,2,0)
+IF(L5356&gt;=4,2,0)
+IF(M5356&gt;=2,1,0)
+IF(H5356&gt;=_xlfn.PERCENTILE.INC($H$2:$H$10001,0.75),1,0)</f>
        <v>1</v>
      </c>
      <c r="S5356" t="str">
        <f>IF(R5356&gt;=7,"High",IF(R5356&gt;=4,"Medium","Low"))</f>
        <v>Low</v>
      </c>
    </row>
    <row r="5357" spans="1:19">
      <c r="A5357" t="s">
        <v>5482</v>
      </c>
      <c r="B5357">
        <v>30</v>
      </c>
      <c r="C5357" t="s">
        <v>101</v>
      </c>
      <c r="D5357" t="s">
        <v>119</v>
      </c>
      <c r="E5357">
        <v>51</v>
      </c>
      <c r="F5357" t="s">
        <v>109</v>
      </c>
      <c r="G5357" t="s">
        <v>110</v>
      </c>
      <c r="H5357" s="5">
        <v>711</v>
      </c>
      <c r="I5357" s="5">
        <v>36550.07</v>
      </c>
      <c r="J5357" t="s">
        <v>134</v>
      </c>
      <c r="K5357" t="s">
        <v>106</v>
      </c>
      <c r="L5357">
        <v>1</v>
      </c>
      <c r="M5357">
        <v>0</v>
      </c>
      <c r="N5357">
        <v>5</v>
      </c>
      <c r="O5357" s="6">
        <v>0</v>
      </c>
      <c r="P5357" t="s">
        <v>107</v>
      </c>
      <c r="Q5357" t="s">
        <v>107</v>
      </c>
      <c r="R5357">
        <f>IF(F5357="Monthly",2,0)
+IF(E5357&lt;=6,2,0)
+IF(N5357&lt;=2,2,0)
+IF(L5357&gt;=4,2,0)
+IF(M5357&gt;=2,1,0)
+IF(H5357&gt;=_xlfn.PERCENTILE.INC($H$2:$H$10001,0.75),1,0)</f>
        <v>0</v>
      </c>
      <c r="S5357" t="str">
        <f>IF(R5357&gt;=7,"High",IF(R5357&gt;=4,"Medium","Low"))</f>
        <v>Low</v>
      </c>
    </row>
    <row r="5358" spans="1:19">
      <c r="A5358" t="s">
        <v>5483</v>
      </c>
      <c r="B5358">
        <v>48</v>
      </c>
      <c r="C5358" t="s">
        <v>101</v>
      </c>
      <c r="D5358" t="s">
        <v>128</v>
      </c>
      <c r="E5358">
        <v>51</v>
      </c>
      <c r="F5358" t="s">
        <v>103</v>
      </c>
      <c r="G5358" t="s">
        <v>129</v>
      </c>
      <c r="H5358" s="5">
        <v>1078</v>
      </c>
      <c r="I5358" s="5">
        <v>55155.15</v>
      </c>
      <c r="J5358" t="s">
        <v>115</v>
      </c>
      <c r="K5358" t="s">
        <v>106</v>
      </c>
      <c r="L5358">
        <v>3</v>
      </c>
      <c r="M5358">
        <v>1</v>
      </c>
      <c r="N5358">
        <v>4</v>
      </c>
      <c r="O5358" s="6">
        <v>0</v>
      </c>
      <c r="P5358" t="s">
        <v>107</v>
      </c>
      <c r="Q5358" t="s">
        <v>107</v>
      </c>
      <c r="R5358">
        <f>IF(F5358="Monthly",2,0)
+IF(E5358&lt;=6,2,0)
+IF(N5358&lt;=2,2,0)
+IF(L5358&gt;=4,2,0)
+IF(M5358&gt;=2,1,0)
+IF(H5358&gt;=_xlfn.PERCENTILE.INC($H$2:$H$10001,0.75),1,0)</f>
        <v>3</v>
      </c>
      <c r="S5358" t="str">
        <f>IF(R5358&gt;=7,"High",IF(R5358&gt;=4,"Medium","Low"))</f>
        <v>Low</v>
      </c>
    </row>
    <row r="5359" spans="1:19">
      <c r="A5359" t="s">
        <v>5484</v>
      </c>
      <c r="B5359">
        <v>43</v>
      </c>
      <c r="C5359" t="s">
        <v>101</v>
      </c>
      <c r="D5359" t="s">
        <v>126</v>
      </c>
      <c r="E5359">
        <v>46</v>
      </c>
      <c r="F5359" t="s">
        <v>103</v>
      </c>
      <c r="G5359" t="s">
        <v>129</v>
      </c>
      <c r="H5359" s="5">
        <v>1123</v>
      </c>
      <c r="I5359" s="5">
        <v>53032.78</v>
      </c>
      <c r="J5359" t="s">
        <v>140</v>
      </c>
      <c r="K5359" t="s">
        <v>106</v>
      </c>
      <c r="L5359">
        <v>6</v>
      </c>
      <c r="M5359">
        <v>2</v>
      </c>
      <c r="N5359">
        <v>2</v>
      </c>
      <c r="O5359" s="6">
        <v>0</v>
      </c>
      <c r="P5359" t="s">
        <v>107</v>
      </c>
      <c r="Q5359" t="s">
        <v>106</v>
      </c>
      <c r="R5359">
        <f>IF(F5359="Monthly",2,0)
+IF(E5359&lt;=6,2,0)
+IF(N5359&lt;=2,2,0)
+IF(L5359&gt;=4,2,0)
+IF(M5359&gt;=2,1,0)
+IF(H5359&gt;=_xlfn.PERCENTILE.INC($H$2:$H$10001,0.75),1,0)</f>
        <v>8</v>
      </c>
      <c r="S5359" t="str">
        <f>IF(R5359&gt;=7,"High",IF(R5359&gt;=4,"Medium","Low"))</f>
        <v>High</v>
      </c>
    </row>
    <row r="5360" spans="1:19">
      <c r="A5360" t="s">
        <v>5485</v>
      </c>
      <c r="B5360">
        <v>50</v>
      </c>
      <c r="C5360" t="s">
        <v>101</v>
      </c>
      <c r="D5360" t="s">
        <v>131</v>
      </c>
      <c r="E5360">
        <v>16</v>
      </c>
      <c r="F5360" t="s">
        <v>103</v>
      </c>
      <c r="G5360" t="s">
        <v>110</v>
      </c>
      <c r="H5360" s="5">
        <v>728</v>
      </c>
      <c r="I5360" s="5">
        <v>11872.35</v>
      </c>
      <c r="J5360" t="s">
        <v>115</v>
      </c>
      <c r="K5360" t="s">
        <v>106</v>
      </c>
      <c r="L5360">
        <v>5</v>
      </c>
      <c r="M5360">
        <v>2</v>
      </c>
      <c r="N5360">
        <v>2</v>
      </c>
      <c r="O5360" s="6">
        <v>0</v>
      </c>
      <c r="P5360" t="s">
        <v>107</v>
      </c>
      <c r="Q5360" t="s">
        <v>106</v>
      </c>
      <c r="R5360">
        <f>IF(F5360="Monthly",2,0)
+IF(E5360&lt;=6,2,0)
+IF(N5360&lt;=2,2,0)
+IF(L5360&gt;=4,2,0)
+IF(M5360&gt;=2,1,0)
+IF(H5360&gt;=_xlfn.PERCENTILE.INC($H$2:$H$10001,0.75),1,0)</f>
        <v>7</v>
      </c>
      <c r="S5360" t="str">
        <f>IF(R5360&gt;=7,"High",IF(R5360&gt;=4,"Medium","Low"))</f>
        <v>High</v>
      </c>
    </row>
    <row r="5361" spans="1:19">
      <c r="A5361" t="s">
        <v>5486</v>
      </c>
      <c r="B5361">
        <v>47</v>
      </c>
      <c r="C5361" t="s">
        <v>112</v>
      </c>
      <c r="D5361" t="s">
        <v>126</v>
      </c>
      <c r="E5361">
        <v>48</v>
      </c>
      <c r="F5361" t="s">
        <v>103</v>
      </c>
      <c r="G5361" t="s">
        <v>110</v>
      </c>
      <c r="H5361" s="5">
        <v>653</v>
      </c>
      <c r="I5361" s="5">
        <v>30916.85</v>
      </c>
      <c r="J5361" t="s">
        <v>105</v>
      </c>
      <c r="K5361" t="s">
        <v>107</v>
      </c>
      <c r="L5361">
        <v>2</v>
      </c>
      <c r="M5361">
        <v>1</v>
      </c>
      <c r="N5361">
        <v>4</v>
      </c>
      <c r="O5361" s="6">
        <v>0</v>
      </c>
      <c r="P5361" t="s">
        <v>107</v>
      </c>
      <c r="Q5361" t="s">
        <v>106</v>
      </c>
      <c r="R5361">
        <f>IF(F5361="Monthly",2,0)
+IF(E5361&lt;=6,2,0)
+IF(N5361&lt;=2,2,0)
+IF(L5361&gt;=4,2,0)
+IF(M5361&gt;=2,1,0)
+IF(H5361&gt;=_xlfn.PERCENTILE.INC($H$2:$H$10001,0.75),1,0)</f>
        <v>2</v>
      </c>
      <c r="S5361" t="str">
        <f>IF(R5361&gt;=7,"High",IF(R5361&gt;=4,"Medium","Low"))</f>
        <v>Low</v>
      </c>
    </row>
    <row r="5362" spans="1:19">
      <c r="A5362" t="s">
        <v>5487</v>
      </c>
      <c r="B5362">
        <v>19</v>
      </c>
      <c r="C5362" t="s">
        <v>112</v>
      </c>
      <c r="D5362" t="s">
        <v>159</v>
      </c>
      <c r="E5362">
        <v>13</v>
      </c>
      <c r="F5362" t="s">
        <v>103</v>
      </c>
      <c r="G5362" t="s">
        <v>104</v>
      </c>
      <c r="H5362" s="5">
        <v>400</v>
      </c>
      <c r="I5362" s="5">
        <v>5257.85</v>
      </c>
      <c r="J5362" t="s">
        <v>140</v>
      </c>
      <c r="K5362" t="s">
        <v>106</v>
      </c>
      <c r="L5362">
        <v>1</v>
      </c>
      <c r="M5362">
        <v>0</v>
      </c>
      <c r="N5362">
        <v>5</v>
      </c>
      <c r="O5362" s="6">
        <v>0</v>
      </c>
      <c r="P5362" t="s">
        <v>107</v>
      </c>
      <c r="Q5362" t="s">
        <v>106</v>
      </c>
      <c r="R5362">
        <f>IF(F5362="Monthly",2,0)
+IF(E5362&lt;=6,2,0)
+IF(N5362&lt;=2,2,0)
+IF(L5362&gt;=4,2,0)
+IF(M5362&gt;=2,1,0)
+IF(H5362&gt;=_xlfn.PERCENTILE.INC($H$2:$H$10001,0.75),1,0)</f>
        <v>2</v>
      </c>
      <c r="S5362" t="str">
        <f>IF(R5362&gt;=7,"High",IF(R5362&gt;=4,"Medium","Low"))</f>
        <v>Low</v>
      </c>
    </row>
    <row r="5363" spans="1:19">
      <c r="A5363" t="s">
        <v>5488</v>
      </c>
      <c r="B5363">
        <v>30</v>
      </c>
      <c r="C5363" t="s">
        <v>101</v>
      </c>
      <c r="D5363" t="s">
        <v>102</v>
      </c>
      <c r="E5363">
        <v>15</v>
      </c>
      <c r="F5363" t="s">
        <v>103</v>
      </c>
      <c r="G5363" t="s">
        <v>129</v>
      </c>
      <c r="H5363" s="5">
        <v>1131</v>
      </c>
      <c r="I5363" s="5">
        <v>16683.02</v>
      </c>
      <c r="J5363" t="s">
        <v>140</v>
      </c>
      <c r="K5363" t="s">
        <v>106</v>
      </c>
      <c r="L5363">
        <v>0</v>
      </c>
      <c r="M5363">
        <v>0</v>
      </c>
      <c r="N5363">
        <v>5</v>
      </c>
      <c r="O5363" s="6">
        <v>0</v>
      </c>
      <c r="P5363" t="s">
        <v>107</v>
      </c>
      <c r="Q5363" t="s">
        <v>106</v>
      </c>
      <c r="R5363">
        <f>IF(F5363="Monthly",2,0)
+IF(E5363&lt;=6,2,0)
+IF(N5363&lt;=2,2,0)
+IF(L5363&gt;=4,2,0)
+IF(M5363&gt;=2,1,0)
+IF(H5363&gt;=_xlfn.PERCENTILE.INC($H$2:$H$10001,0.75),1,0)</f>
        <v>3</v>
      </c>
      <c r="S5363" t="str">
        <f>IF(R5363&gt;=7,"High",IF(R5363&gt;=4,"Medium","Low"))</f>
        <v>Low</v>
      </c>
    </row>
    <row r="5364" spans="1:19">
      <c r="A5364" t="s">
        <v>5489</v>
      </c>
      <c r="B5364">
        <v>29</v>
      </c>
      <c r="C5364" t="s">
        <v>101</v>
      </c>
      <c r="D5364" t="s">
        <v>119</v>
      </c>
      <c r="E5364">
        <v>26</v>
      </c>
      <c r="F5364" t="s">
        <v>103</v>
      </c>
      <c r="G5364" t="s">
        <v>104</v>
      </c>
      <c r="H5364" s="5">
        <v>495</v>
      </c>
      <c r="I5364" s="5">
        <f>RawCustomerTable[[#This Row],[Monthly_Charges]]*RawCustomerTable[[#This Row],[Tenure_Months]]*(1-RawCustomerTable[[#This Row],[Discount_Percent]]/100)</f>
        <v>12870</v>
      </c>
      <c r="J5364" t="s">
        <v>140</v>
      </c>
      <c r="K5364" t="s">
        <v>107</v>
      </c>
      <c r="L5364">
        <v>1</v>
      </c>
      <c r="M5364">
        <v>0</v>
      </c>
      <c r="N5364">
        <v>5</v>
      </c>
      <c r="O5364" s="6">
        <v>0</v>
      </c>
      <c r="P5364" t="s">
        <v>107</v>
      </c>
      <c r="Q5364" t="s">
        <v>106</v>
      </c>
      <c r="R5364">
        <f>IF(F5364="Monthly",2,0)
+IF(E5364&lt;=6,2,0)
+IF(N5364&lt;=2,2,0)
+IF(L5364&gt;=4,2,0)
+IF(M5364&gt;=2,1,0)
+IF(H5364&gt;=_xlfn.PERCENTILE.INC($H$2:$H$10001,0.75),1,0)</f>
        <v>2</v>
      </c>
      <c r="S5364" t="str">
        <f>IF(R5364&gt;=7,"High",IF(R5364&gt;=4,"Medium","Low"))</f>
        <v>Low</v>
      </c>
    </row>
    <row r="5365" spans="1:19">
      <c r="A5365" t="s">
        <v>5490</v>
      </c>
      <c r="B5365">
        <v>48</v>
      </c>
      <c r="C5365" t="s">
        <v>101</v>
      </c>
      <c r="D5365" t="s">
        <v>131</v>
      </c>
      <c r="E5365">
        <v>25</v>
      </c>
      <c r="F5365" t="s">
        <v>103</v>
      </c>
      <c r="G5365" t="s">
        <v>104</v>
      </c>
      <c r="H5365" s="5">
        <v>440</v>
      </c>
      <c r="I5365" s="5">
        <v>11113.81</v>
      </c>
      <c r="J5365" t="s">
        <v>140</v>
      </c>
      <c r="K5365" t="s">
        <v>107</v>
      </c>
      <c r="L5365">
        <v>0</v>
      </c>
      <c r="M5365">
        <v>0</v>
      </c>
      <c r="N5365">
        <v>5</v>
      </c>
      <c r="O5365" s="6">
        <v>0</v>
      </c>
      <c r="P5365" t="s">
        <v>106</v>
      </c>
      <c r="Q5365" t="s">
        <v>107</v>
      </c>
      <c r="R5365">
        <f>IF(F5365="Monthly",2,0)
+IF(E5365&lt;=6,2,0)
+IF(N5365&lt;=2,2,0)
+IF(L5365&gt;=4,2,0)
+IF(M5365&gt;=2,1,0)
+IF(H5365&gt;=_xlfn.PERCENTILE.INC($H$2:$H$10001,0.75),1,0)</f>
        <v>2</v>
      </c>
      <c r="S5365" t="str">
        <f>IF(R5365&gt;=7,"High",IF(R5365&gt;=4,"Medium","Low"))</f>
        <v>Low</v>
      </c>
    </row>
    <row r="5366" spans="1:19">
      <c r="A5366" t="s">
        <v>5491</v>
      </c>
      <c r="B5366">
        <v>36</v>
      </c>
      <c r="C5366" t="s">
        <v>101</v>
      </c>
      <c r="D5366" t="s">
        <v>102</v>
      </c>
      <c r="E5366">
        <v>38</v>
      </c>
      <c r="F5366" t="s">
        <v>103</v>
      </c>
      <c r="G5366" t="s">
        <v>129</v>
      </c>
      <c r="H5366" s="5">
        <v>1010</v>
      </c>
      <c r="I5366" s="5">
        <v>38374.080000000002</v>
      </c>
      <c r="J5366" t="s">
        <v>140</v>
      </c>
      <c r="K5366" t="s">
        <v>106</v>
      </c>
      <c r="L5366">
        <v>1</v>
      </c>
      <c r="M5366">
        <v>0</v>
      </c>
      <c r="N5366">
        <v>5</v>
      </c>
      <c r="O5366" s="6">
        <v>0</v>
      </c>
      <c r="P5366" t="s">
        <v>106</v>
      </c>
      <c r="Q5366" t="s">
        <v>107</v>
      </c>
      <c r="R5366">
        <f>IF(F5366="Monthly",2,0)
+IF(E5366&lt;=6,2,0)
+IF(N5366&lt;=2,2,0)
+IF(L5366&gt;=4,2,0)
+IF(M5366&gt;=2,1,0)
+IF(H5366&gt;=_xlfn.PERCENTILE.INC($H$2:$H$10001,0.75),1,0)</f>
        <v>3</v>
      </c>
      <c r="S5366" t="str">
        <f>IF(R5366&gt;=7,"High",IF(R5366&gt;=4,"Medium","Low"))</f>
        <v>Low</v>
      </c>
    </row>
    <row r="5367" spans="1:19">
      <c r="A5367" t="s">
        <v>5492</v>
      </c>
      <c r="B5367">
        <v>34</v>
      </c>
      <c r="C5367" t="s">
        <v>112</v>
      </c>
      <c r="D5367" t="s">
        <v>131</v>
      </c>
      <c r="E5367">
        <v>3</v>
      </c>
      <c r="F5367" t="s">
        <v>103</v>
      </c>
      <c r="G5367" t="s">
        <v>110</v>
      </c>
      <c r="H5367" s="5">
        <v>678</v>
      </c>
      <c r="I5367" s="5">
        <v>1990.1</v>
      </c>
      <c r="J5367" t="s">
        <v>117</v>
      </c>
      <c r="K5367" t="s">
        <v>106</v>
      </c>
      <c r="L5367">
        <v>0</v>
      </c>
      <c r="M5367">
        <v>0</v>
      </c>
      <c r="N5367">
        <v>4</v>
      </c>
      <c r="O5367" s="6">
        <v>0</v>
      </c>
      <c r="P5367" t="s">
        <v>106</v>
      </c>
      <c r="Q5367" t="s">
        <v>106</v>
      </c>
      <c r="R5367">
        <f>IF(F5367="Monthly",2,0)
+IF(E5367&lt;=6,2,0)
+IF(N5367&lt;=2,2,0)
+IF(L5367&gt;=4,2,0)
+IF(M5367&gt;=2,1,0)
+IF(H5367&gt;=_xlfn.PERCENTILE.INC($H$2:$H$10001,0.75),1,0)</f>
        <v>4</v>
      </c>
      <c r="S5367" t="str">
        <f>IF(R5367&gt;=7,"High",IF(R5367&gt;=4,"Medium","Low"))</f>
        <v>Medium</v>
      </c>
    </row>
    <row r="5368" spans="1:19">
      <c r="A5368" t="s">
        <v>5493</v>
      </c>
      <c r="B5368">
        <v>44</v>
      </c>
      <c r="C5368" t="s">
        <v>101</v>
      </c>
      <c r="D5368" t="s">
        <v>133</v>
      </c>
      <c r="E5368">
        <v>39</v>
      </c>
      <c r="F5368" t="s">
        <v>109</v>
      </c>
      <c r="G5368" t="s">
        <v>129</v>
      </c>
      <c r="H5368" s="5">
        <v>980</v>
      </c>
      <c r="I5368" s="5">
        <v>37172.15</v>
      </c>
      <c r="J5368" t="s">
        <v>140</v>
      </c>
      <c r="K5368" t="s">
        <v>106</v>
      </c>
      <c r="L5368">
        <v>1</v>
      </c>
      <c r="M5368">
        <v>0</v>
      </c>
      <c r="N5368">
        <v>5</v>
      </c>
      <c r="O5368" s="6">
        <v>0</v>
      </c>
      <c r="P5368" t="s">
        <v>107</v>
      </c>
      <c r="Q5368" t="s">
        <v>107</v>
      </c>
      <c r="R5368">
        <f>IF(F5368="Monthly",2,0)
+IF(E5368&lt;=6,2,0)
+IF(N5368&lt;=2,2,0)
+IF(L5368&gt;=4,2,0)
+IF(M5368&gt;=2,1,0)
+IF(H5368&gt;=_xlfn.PERCENTILE.INC($H$2:$H$10001,0.75),1,0)</f>
        <v>1</v>
      </c>
      <c r="S5368" t="str">
        <f>IF(R5368&gt;=7,"High",IF(R5368&gt;=4,"Medium","Low"))</f>
        <v>Low</v>
      </c>
    </row>
    <row r="5369" spans="1:19">
      <c r="A5369" t="s">
        <v>5494</v>
      </c>
      <c r="B5369">
        <v>48</v>
      </c>
      <c r="C5369" t="s">
        <v>112</v>
      </c>
      <c r="D5369" t="s">
        <v>159</v>
      </c>
      <c r="E5369">
        <v>30</v>
      </c>
      <c r="F5369" t="s">
        <v>103</v>
      </c>
      <c r="G5369" t="s">
        <v>104</v>
      </c>
      <c r="H5369" s="5">
        <v>538</v>
      </c>
      <c r="I5369" s="5">
        <v>16326.2</v>
      </c>
      <c r="J5369" t="s">
        <v>117</v>
      </c>
      <c r="K5369" t="s">
        <v>106</v>
      </c>
      <c r="L5369">
        <v>4</v>
      </c>
      <c r="M5369">
        <v>3</v>
      </c>
      <c r="N5369">
        <v>2</v>
      </c>
      <c r="O5369" s="6">
        <v>0</v>
      </c>
      <c r="P5369" t="s">
        <v>107</v>
      </c>
      <c r="Q5369" t="s">
        <v>106</v>
      </c>
      <c r="R5369">
        <f>IF(F5369="Monthly",2,0)
+IF(E5369&lt;=6,2,0)
+IF(N5369&lt;=2,2,0)
+IF(L5369&gt;=4,2,0)
+IF(M5369&gt;=2,1,0)
+IF(H5369&gt;=_xlfn.PERCENTILE.INC($H$2:$H$10001,0.75),1,0)</f>
        <v>7</v>
      </c>
      <c r="S5369" t="str">
        <f>IF(R5369&gt;=7,"High",IF(R5369&gt;=4,"Medium","Low"))</f>
        <v>High</v>
      </c>
    </row>
    <row r="5370" spans="1:19">
      <c r="A5370" t="s">
        <v>5495</v>
      </c>
      <c r="B5370">
        <v>30</v>
      </c>
      <c r="C5370" t="s">
        <v>112</v>
      </c>
      <c r="D5370" t="s">
        <v>133</v>
      </c>
      <c r="E5370">
        <v>20</v>
      </c>
      <c r="F5370" t="s">
        <v>109</v>
      </c>
      <c r="G5370" t="s">
        <v>129</v>
      </c>
      <c r="H5370" s="5">
        <v>1093</v>
      </c>
      <c r="I5370" s="5">
        <v>20239.12</v>
      </c>
      <c r="J5370" t="s">
        <v>140</v>
      </c>
      <c r="K5370" t="s">
        <v>106</v>
      </c>
      <c r="L5370">
        <v>0</v>
      </c>
      <c r="M5370">
        <v>0</v>
      </c>
      <c r="N5370">
        <v>5</v>
      </c>
      <c r="O5370" s="6">
        <v>10</v>
      </c>
      <c r="P5370" t="s">
        <v>107</v>
      </c>
      <c r="Q5370" t="s">
        <v>107</v>
      </c>
      <c r="R5370">
        <f>IF(F5370="Monthly",2,0)
+IF(E5370&lt;=6,2,0)
+IF(N5370&lt;=2,2,0)
+IF(L5370&gt;=4,2,0)
+IF(M5370&gt;=2,1,0)
+IF(H5370&gt;=_xlfn.PERCENTILE.INC($H$2:$H$10001,0.75),1,0)</f>
        <v>1</v>
      </c>
      <c r="S5370" t="str">
        <f>IF(R5370&gt;=7,"High",IF(R5370&gt;=4,"Medium","Low"))</f>
        <v>Low</v>
      </c>
    </row>
    <row r="5371" spans="1:19">
      <c r="A5371" t="s">
        <v>5496</v>
      </c>
      <c r="B5371">
        <v>36</v>
      </c>
      <c r="C5371" t="s">
        <v>112</v>
      </c>
      <c r="D5371" t="s">
        <v>137</v>
      </c>
      <c r="E5371">
        <v>39</v>
      </c>
      <c r="F5371" t="s">
        <v>103</v>
      </c>
      <c r="G5371" t="s">
        <v>129</v>
      </c>
      <c r="H5371" s="5">
        <v>1081</v>
      </c>
      <c r="I5371" s="5">
        <v>42516.54</v>
      </c>
      <c r="J5371" t="s">
        <v>105</v>
      </c>
      <c r="K5371" t="s">
        <v>106</v>
      </c>
      <c r="L5371">
        <v>0</v>
      </c>
      <c r="M5371">
        <v>0</v>
      </c>
      <c r="N5371">
        <v>5</v>
      </c>
      <c r="O5371" s="6">
        <v>0</v>
      </c>
      <c r="P5371" t="s">
        <v>107</v>
      </c>
      <c r="Q5371" t="s">
        <v>107</v>
      </c>
      <c r="R5371">
        <f>IF(F5371="Monthly",2,0)
+IF(E5371&lt;=6,2,0)
+IF(N5371&lt;=2,2,0)
+IF(L5371&gt;=4,2,0)
+IF(M5371&gt;=2,1,0)
+IF(H5371&gt;=_xlfn.PERCENTILE.INC($H$2:$H$10001,0.75),1,0)</f>
        <v>3</v>
      </c>
      <c r="S5371" t="str">
        <f>IF(R5371&gt;=7,"High",IF(R5371&gt;=4,"Medium","Low"))</f>
        <v>Low</v>
      </c>
    </row>
    <row r="5372" spans="1:19">
      <c r="A5372" t="s">
        <v>5497</v>
      </c>
      <c r="B5372">
        <v>36</v>
      </c>
      <c r="C5372" t="s">
        <v>112</v>
      </c>
      <c r="D5372" t="s">
        <v>137</v>
      </c>
      <c r="E5372">
        <v>54</v>
      </c>
      <c r="F5372" t="s">
        <v>103</v>
      </c>
      <c r="G5372" t="s">
        <v>104</v>
      </c>
      <c r="H5372" s="5">
        <v>428</v>
      </c>
      <c r="I5372" s="5">
        <v>23722.400000000001</v>
      </c>
      <c r="J5372" t="s">
        <v>134</v>
      </c>
      <c r="K5372" t="s">
        <v>106</v>
      </c>
      <c r="L5372">
        <v>1</v>
      </c>
      <c r="M5372">
        <v>0</v>
      </c>
      <c r="N5372">
        <v>4</v>
      </c>
      <c r="O5372" s="6">
        <v>0</v>
      </c>
      <c r="P5372" t="s">
        <v>106</v>
      </c>
      <c r="Q5372" t="s">
        <v>107</v>
      </c>
      <c r="R5372">
        <f>IF(F5372="Monthly",2,0)
+IF(E5372&lt;=6,2,0)
+IF(N5372&lt;=2,2,0)
+IF(L5372&gt;=4,2,0)
+IF(M5372&gt;=2,1,0)
+IF(H5372&gt;=_xlfn.PERCENTILE.INC($H$2:$H$10001,0.75),1,0)</f>
        <v>2</v>
      </c>
      <c r="S5372" t="str">
        <f>IF(R5372&gt;=7,"High",IF(R5372&gt;=4,"Medium","Low"))</f>
        <v>Low</v>
      </c>
    </row>
    <row r="5373" spans="1:19">
      <c r="A5373" t="s">
        <v>5498</v>
      </c>
      <c r="B5373">
        <v>48</v>
      </c>
      <c r="C5373" t="s">
        <v>101</v>
      </c>
      <c r="D5373" t="s">
        <v>113</v>
      </c>
      <c r="E5373">
        <v>57</v>
      </c>
      <c r="F5373" t="s">
        <v>109</v>
      </c>
      <c r="G5373" t="s">
        <v>110</v>
      </c>
      <c r="H5373" s="5">
        <v>713</v>
      </c>
      <c r="I5373" s="5">
        <v>39641.379999999997</v>
      </c>
      <c r="J5373" t="s">
        <v>140</v>
      </c>
      <c r="K5373" t="s">
        <v>106</v>
      </c>
      <c r="L5373">
        <v>1</v>
      </c>
      <c r="M5373">
        <v>0</v>
      </c>
      <c r="N5373">
        <v>5</v>
      </c>
      <c r="O5373" s="6">
        <v>0</v>
      </c>
      <c r="P5373" t="s">
        <v>106</v>
      </c>
      <c r="Q5373" t="s">
        <v>107</v>
      </c>
      <c r="R5373">
        <f>IF(F5373="Monthly",2,0)
+IF(E5373&lt;=6,2,0)
+IF(N5373&lt;=2,2,0)
+IF(L5373&gt;=4,2,0)
+IF(M5373&gt;=2,1,0)
+IF(H5373&gt;=_xlfn.PERCENTILE.INC($H$2:$H$10001,0.75),1,0)</f>
        <v>0</v>
      </c>
      <c r="S5373" t="str">
        <f>IF(R5373&gt;=7,"High",IF(R5373&gt;=4,"Medium","Low"))</f>
        <v>Low</v>
      </c>
    </row>
    <row r="5374" spans="1:19">
      <c r="A5374" t="s">
        <v>5499</v>
      </c>
      <c r="B5374">
        <v>27</v>
      </c>
      <c r="C5374" t="s">
        <v>101</v>
      </c>
      <c r="D5374" t="s">
        <v>123</v>
      </c>
      <c r="E5374">
        <v>14</v>
      </c>
      <c r="F5374" t="s">
        <v>103</v>
      </c>
      <c r="G5374" t="s">
        <v>104</v>
      </c>
      <c r="H5374" s="5">
        <v>453</v>
      </c>
      <c r="I5374" s="5">
        <v>6349.23</v>
      </c>
      <c r="J5374" t="s">
        <v>134</v>
      </c>
      <c r="K5374" t="s">
        <v>106</v>
      </c>
      <c r="L5374">
        <v>2</v>
      </c>
      <c r="M5374">
        <v>1</v>
      </c>
      <c r="N5374">
        <v>4</v>
      </c>
      <c r="O5374" s="6">
        <v>0</v>
      </c>
      <c r="P5374" t="s">
        <v>107</v>
      </c>
      <c r="Q5374" t="s">
        <v>107</v>
      </c>
      <c r="R5374">
        <f>IF(F5374="Monthly",2,0)
+IF(E5374&lt;=6,2,0)
+IF(N5374&lt;=2,2,0)
+IF(L5374&gt;=4,2,0)
+IF(M5374&gt;=2,1,0)
+IF(H5374&gt;=_xlfn.PERCENTILE.INC($H$2:$H$10001,0.75),1,0)</f>
        <v>2</v>
      </c>
      <c r="S5374" t="str">
        <f>IF(R5374&gt;=7,"High",IF(R5374&gt;=4,"Medium","Low"))</f>
        <v>Low</v>
      </c>
    </row>
    <row r="5375" spans="1:19">
      <c r="A5375" t="s">
        <v>5500</v>
      </c>
      <c r="B5375">
        <v>54</v>
      </c>
      <c r="C5375" t="s">
        <v>101</v>
      </c>
      <c r="D5375" t="s">
        <v>159</v>
      </c>
      <c r="E5375">
        <v>25</v>
      </c>
      <c r="F5375" t="s">
        <v>103</v>
      </c>
      <c r="G5375" t="s">
        <v>104</v>
      </c>
      <c r="H5375" s="5">
        <v>539</v>
      </c>
      <c r="I5375" s="5">
        <v>13291.21</v>
      </c>
      <c r="J5375" t="s">
        <v>117</v>
      </c>
      <c r="K5375" t="s">
        <v>106</v>
      </c>
      <c r="L5375">
        <v>2</v>
      </c>
      <c r="M5375">
        <v>0</v>
      </c>
      <c r="N5375">
        <v>5</v>
      </c>
      <c r="O5375" s="6">
        <v>0</v>
      </c>
      <c r="P5375" t="s">
        <v>107</v>
      </c>
      <c r="Q5375" t="s">
        <v>107</v>
      </c>
      <c r="R5375">
        <f>IF(F5375="Monthly",2,0)
+IF(E5375&lt;=6,2,0)
+IF(N5375&lt;=2,2,0)
+IF(L5375&gt;=4,2,0)
+IF(M5375&gt;=2,1,0)
+IF(H5375&gt;=_xlfn.PERCENTILE.INC($H$2:$H$10001,0.75),1,0)</f>
        <v>2</v>
      </c>
      <c r="S5375" t="str">
        <f>IF(R5375&gt;=7,"High",IF(R5375&gt;=4,"Medium","Low"))</f>
        <v>Low</v>
      </c>
    </row>
    <row r="5376" spans="1:19">
      <c r="A5376" t="s">
        <v>5501</v>
      </c>
      <c r="B5376">
        <v>44</v>
      </c>
      <c r="C5376" t="s">
        <v>101</v>
      </c>
      <c r="D5376" t="s">
        <v>131</v>
      </c>
      <c r="E5376">
        <v>63</v>
      </c>
      <c r="F5376" t="s">
        <v>103</v>
      </c>
      <c r="G5376" t="s">
        <v>110</v>
      </c>
      <c r="H5376" s="5">
        <v>685</v>
      </c>
      <c r="I5376" s="5">
        <v>43582.85</v>
      </c>
      <c r="J5376" t="s">
        <v>117</v>
      </c>
      <c r="K5376" t="s">
        <v>106</v>
      </c>
      <c r="L5376">
        <v>1</v>
      </c>
      <c r="M5376">
        <v>0</v>
      </c>
      <c r="N5376">
        <v>5</v>
      </c>
      <c r="O5376" s="6">
        <v>0</v>
      </c>
      <c r="P5376" t="s">
        <v>106</v>
      </c>
      <c r="Q5376" t="s">
        <v>107</v>
      </c>
      <c r="R5376">
        <f>IF(F5376="Monthly",2,0)
+IF(E5376&lt;=6,2,0)
+IF(N5376&lt;=2,2,0)
+IF(L5376&gt;=4,2,0)
+IF(M5376&gt;=2,1,0)
+IF(H5376&gt;=_xlfn.PERCENTILE.INC($H$2:$H$10001,0.75),1,0)</f>
        <v>2</v>
      </c>
      <c r="S5376" t="str">
        <f>IF(R5376&gt;=7,"High",IF(R5376&gt;=4,"Medium","Low"))</f>
        <v>Low</v>
      </c>
    </row>
    <row r="5377" spans="1:19">
      <c r="A5377" t="s">
        <v>5502</v>
      </c>
      <c r="B5377">
        <v>48</v>
      </c>
      <c r="C5377" t="s">
        <v>101</v>
      </c>
      <c r="D5377" t="s">
        <v>137</v>
      </c>
      <c r="E5377">
        <v>18</v>
      </c>
      <c r="F5377" t="s">
        <v>109</v>
      </c>
      <c r="G5377" t="s">
        <v>110</v>
      </c>
      <c r="H5377" s="5">
        <v>655</v>
      </c>
      <c r="I5377" s="5">
        <v>12041.67</v>
      </c>
      <c r="J5377" t="s">
        <v>115</v>
      </c>
      <c r="K5377" t="s">
        <v>106</v>
      </c>
      <c r="L5377">
        <v>2</v>
      </c>
      <c r="M5377">
        <v>1</v>
      </c>
      <c r="N5377">
        <v>5</v>
      </c>
      <c r="O5377" s="6">
        <v>0</v>
      </c>
      <c r="P5377" t="s">
        <v>107</v>
      </c>
      <c r="Q5377" t="s">
        <v>107</v>
      </c>
      <c r="R5377">
        <f>IF(F5377="Monthly",2,0)
+IF(E5377&lt;=6,2,0)
+IF(N5377&lt;=2,2,0)
+IF(L5377&gt;=4,2,0)
+IF(M5377&gt;=2,1,0)
+IF(H5377&gt;=_xlfn.PERCENTILE.INC($H$2:$H$10001,0.75),1,0)</f>
        <v>0</v>
      </c>
      <c r="S5377" t="str">
        <f>IF(R5377&gt;=7,"High",IF(R5377&gt;=4,"Medium","Low"))</f>
        <v>Low</v>
      </c>
    </row>
    <row r="5378" spans="1:19">
      <c r="A5378" t="s">
        <v>5503</v>
      </c>
      <c r="B5378">
        <v>41</v>
      </c>
      <c r="C5378" t="s">
        <v>101</v>
      </c>
      <c r="D5378" t="s">
        <v>123</v>
      </c>
      <c r="E5378">
        <v>47</v>
      </c>
      <c r="F5378" t="s">
        <v>103</v>
      </c>
      <c r="G5378" t="s">
        <v>110</v>
      </c>
      <c r="H5378" s="5">
        <v>735</v>
      </c>
      <c r="I5378" s="5">
        <v>33682.58</v>
      </c>
      <c r="J5378" t="s">
        <v>117</v>
      </c>
      <c r="K5378" t="s">
        <v>106</v>
      </c>
      <c r="L5378">
        <v>0</v>
      </c>
      <c r="M5378">
        <v>0</v>
      </c>
      <c r="N5378">
        <v>5</v>
      </c>
      <c r="O5378" s="6">
        <v>0</v>
      </c>
      <c r="P5378" t="s">
        <v>107</v>
      </c>
      <c r="Q5378" t="s">
        <v>107</v>
      </c>
      <c r="R5378">
        <f>IF(F5378="Monthly",2,0)
+IF(E5378&lt;=6,2,0)
+IF(N5378&lt;=2,2,0)
+IF(L5378&gt;=4,2,0)
+IF(M5378&gt;=2,1,0)
+IF(H5378&gt;=_xlfn.PERCENTILE.INC($H$2:$H$10001,0.75),1,0)</f>
        <v>2</v>
      </c>
      <c r="S5378" t="str">
        <f>IF(R5378&gt;=7,"High",IF(R5378&gt;=4,"Medium","Low"))</f>
        <v>Low</v>
      </c>
    </row>
    <row r="5379" spans="1:19">
      <c r="A5379" t="s">
        <v>5504</v>
      </c>
      <c r="B5379">
        <v>18</v>
      </c>
      <c r="C5379" t="s">
        <v>112</v>
      </c>
      <c r="D5379" t="s">
        <v>126</v>
      </c>
      <c r="E5379">
        <v>25</v>
      </c>
      <c r="F5379" t="s">
        <v>103</v>
      </c>
      <c r="G5379" t="s">
        <v>110</v>
      </c>
      <c r="H5379" s="5">
        <v>773</v>
      </c>
      <c r="I5379" s="5">
        <v>19650.22</v>
      </c>
      <c r="J5379" t="s">
        <v>117</v>
      </c>
      <c r="K5379" t="s">
        <v>106</v>
      </c>
      <c r="L5379">
        <v>0</v>
      </c>
      <c r="M5379">
        <v>0</v>
      </c>
      <c r="N5379">
        <v>5</v>
      </c>
      <c r="O5379" s="6">
        <v>0</v>
      </c>
      <c r="P5379" t="s">
        <v>107</v>
      </c>
      <c r="Q5379" t="s">
        <v>107</v>
      </c>
      <c r="R5379">
        <f>IF(F5379="Monthly",2,0)
+IF(E5379&lt;=6,2,0)
+IF(N5379&lt;=2,2,0)
+IF(L5379&gt;=4,2,0)
+IF(M5379&gt;=2,1,0)
+IF(H5379&gt;=_xlfn.PERCENTILE.INC($H$2:$H$10001,0.75),1,0)</f>
        <v>2</v>
      </c>
      <c r="S5379" t="str">
        <f>IF(R5379&gt;=7,"High",IF(R5379&gt;=4,"Medium","Low"))</f>
        <v>Low</v>
      </c>
    </row>
    <row r="5380" spans="1:19">
      <c r="A5380" t="s">
        <v>5505</v>
      </c>
      <c r="B5380">
        <v>49</v>
      </c>
      <c r="C5380" t="s">
        <v>101</v>
      </c>
      <c r="D5380" t="s">
        <v>119</v>
      </c>
      <c r="E5380">
        <v>35</v>
      </c>
      <c r="F5380" t="s">
        <v>109</v>
      </c>
      <c r="G5380" t="s">
        <v>110</v>
      </c>
      <c r="H5380" s="5">
        <v>702</v>
      </c>
      <c r="I5380" s="5">
        <v>24328.73</v>
      </c>
      <c r="J5380" t="s">
        <v>115</v>
      </c>
      <c r="K5380" t="s">
        <v>106</v>
      </c>
      <c r="L5380">
        <v>0</v>
      </c>
      <c r="M5380">
        <v>0</v>
      </c>
      <c r="N5380">
        <v>5</v>
      </c>
      <c r="O5380" s="6">
        <v>0</v>
      </c>
      <c r="P5380" t="s">
        <v>107</v>
      </c>
      <c r="Q5380" t="s">
        <v>107</v>
      </c>
      <c r="R5380">
        <f>IF(F5380="Monthly",2,0)
+IF(E5380&lt;=6,2,0)
+IF(N5380&lt;=2,2,0)
+IF(L5380&gt;=4,2,0)
+IF(M5380&gt;=2,1,0)
+IF(H5380&gt;=_xlfn.PERCENTILE.INC($H$2:$H$10001,0.75),1,0)</f>
        <v>0</v>
      </c>
      <c r="S5380" t="str">
        <f>IF(R5380&gt;=7,"High",IF(R5380&gt;=4,"Medium","Low"))</f>
        <v>Low</v>
      </c>
    </row>
    <row r="5381" spans="1:19">
      <c r="A5381" t="s">
        <v>5506</v>
      </c>
      <c r="B5381">
        <v>47</v>
      </c>
      <c r="C5381" t="s">
        <v>101</v>
      </c>
      <c r="D5381" t="s">
        <v>137</v>
      </c>
      <c r="E5381">
        <v>50</v>
      </c>
      <c r="F5381" t="s">
        <v>103</v>
      </c>
      <c r="G5381" t="s">
        <v>110</v>
      </c>
      <c r="H5381" s="5">
        <v>653</v>
      </c>
      <c r="I5381" s="5">
        <v>31750.799999999999</v>
      </c>
      <c r="J5381" t="s">
        <v>105</v>
      </c>
      <c r="K5381" t="s">
        <v>106</v>
      </c>
      <c r="L5381">
        <v>0</v>
      </c>
      <c r="M5381">
        <v>0</v>
      </c>
      <c r="N5381">
        <v>4</v>
      </c>
      <c r="O5381" s="6">
        <v>0</v>
      </c>
      <c r="P5381" t="s">
        <v>107</v>
      </c>
      <c r="Q5381" t="s">
        <v>106</v>
      </c>
      <c r="R5381">
        <f>IF(F5381="Monthly",2,0)
+IF(E5381&lt;=6,2,0)
+IF(N5381&lt;=2,2,0)
+IF(L5381&gt;=4,2,0)
+IF(M5381&gt;=2,1,0)
+IF(H5381&gt;=_xlfn.PERCENTILE.INC($H$2:$H$10001,0.75),1,0)</f>
        <v>2</v>
      </c>
      <c r="S5381" t="str">
        <f>IF(R5381&gt;=7,"High",IF(R5381&gt;=4,"Medium","Low"))</f>
        <v>Low</v>
      </c>
    </row>
    <row r="5382" spans="1:19">
      <c r="A5382" t="s">
        <v>5507</v>
      </c>
      <c r="B5382">
        <v>26</v>
      </c>
      <c r="C5382" t="s">
        <v>112</v>
      </c>
      <c r="D5382" t="s">
        <v>102</v>
      </c>
      <c r="E5382">
        <v>10</v>
      </c>
      <c r="F5382" t="s">
        <v>103</v>
      </c>
      <c r="G5382" t="s">
        <v>104</v>
      </c>
      <c r="H5382" s="5">
        <v>497</v>
      </c>
      <c r="I5382" s="5">
        <v>5061.7</v>
      </c>
      <c r="J5382" t="s">
        <v>105</v>
      </c>
      <c r="K5382" t="s">
        <v>106</v>
      </c>
      <c r="L5382">
        <v>4</v>
      </c>
      <c r="M5382">
        <v>1</v>
      </c>
      <c r="N5382">
        <v>4</v>
      </c>
      <c r="O5382" s="6">
        <v>0</v>
      </c>
      <c r="P5382" t="s">
        <v>107</v>
      </c>
      <c r="Q5382" t="s">
        <v>106</v>
      </c>
      <c r="R5382">
        <f>IF(F5382="Monthly",2,0)
+IF(E5382&lt;=6,2,0)
+IF(N5382&lt;=2,2,0)
+IF(L5382&gt;=4,2,0)
+IF(M5382&gt;=2,1,0)
+IF(H5382&gt;=_xlfn.PERCENTILE.INC($H$2:$H$10001,0.75),1,0)</f>
        <v>4</v>
      </c>
      <c r="S5382" t="str">
        <f>IF(R5382&gt;=7,"High",IF(R5382&gt;=4,"Medium","Low"))</f>
        <v>Medium</v>
      </c>
    </row>
    <row r="5383" spans="1:19">
      <c r="A5383" t="s">
        <v>5508</v>
      </c>
      <c r="B5383">
        <v>31</v>
      </c>
      <c r="C5383" t="s">
        <v>112</v>
      </c>
      <c r="D5383" t="s">
        <v>159</v>
      </c>
      <c r="E5383">
        <v>51</v>
      </c>
      <c r="F5383" t="s">
        <v>109</v>
      </c>
      <c r="G5383" t="s">
        <v>110</v>
      </c>
      <c r="H5383" s="5">
        <v>788</v>
      </c>
      <c r="I5383" s="5">
        <v>41127.760000000002</v>
      </c>
      <c r="J5383" t="s">
        <v>134</v>
      </c>
      <c r="K5383" t="s">
        <v>107</v>
      </c>
      <c r="L5383">
        <v>0</v>
      </c>
      <c r="M5383">
        <v>0</v>
      </c>
      <c r="N5383">
        <v>5</v>
      </c>
      <c r="O5383" s="6">
        <v>0</v>
      </c>
      <c r="P5383" t="s">
        <v>106</v>
      </c>
      <c r="Q5383" t="s">
        <v>107</v>
      </c>
      <c r="R5383">
        <f>IF(F5383="Monthly",2,0)
+IF(E5383&lt;=6,2,0)
+IF(N5383&lt;=2,2,0)
+IF(L5383&gt;=4,2,0)
+IF(M5383&gt;=2,1,0)
+IF(H5383&gt;=_xlfn.PERCENTILE.INC($H$2:$H$10001,0.75),1,0)</f>
        <v>0</v>
      </c>
      <c r="S5383" t="str">
        <f>IF(R5383&gt;=7,"High",IF(R5383&gt;=4,"Medium","Low"))</f>
        <v>Low</v>
      </c>
    </row>
    <row r="5384" spans="1:19">
      <c r="A5384" t="s">
        <v>5509</v>
      </c>
      <c r="B5384">
        <v>24</v>
      </c>
      <c r="C5384" t="s">
        <v>101</v>
      </c>
      <c r="D5384" t="s">
        <v>123</v>
      </c>
      <c r="E5384">
        <v>17</v>
      </c>
      <c r="F5384" t="s">
        <v>103</v>
      </c>
      <c r="G5384" t="s">
        <v>104</v>
      </c>
      <c r="H5384" s="5">
        <v>526</v>
      </c>
      <c r="I5384" s="5">
        <v>9193.86</v>
      </c>
      <c r="J5384" t="s">
        <v>105</v>
      </c>
      <c r="K5384" t="s">
        <v>106</v>
      </c>
      <c r="L5384">
        <v>2</v>
      </c>
      <c r="M5384">
        <v>1</v>
      </c>
      <c r="N5384">
        <v>4</v>
      </c>
      <c r="O5384" s="6">
        <v>0</v>
      </c>
      <c r="P5384" t="s">
        <v>107</v>
      </c>
      <c r="Q5384" t="s">
        <v>107</v>
      </c>
      <c r="R5384">
        <f>IF(F5384="Monthly",2,0)
+IF(E5384&lt;=6,2,0)
+IF(N5384&lt;=2,2,0)
+IF(L5384&gt;=4,2,0)
+IF(M5384&gt;=2,1,0)
+IF(H5384&gt;=_xlfn.PERCENTILE.INC($H$2:$H$10001,0.75),1,0)</f>
        <v>2</v>
      </c>
      <c r="S5384" t="str">
        <f>IF(R5384&gt;=7,"High",IF(R5384&gt;=4,"Medium","Low"))</f>
        <v>Low</v>
      </c>
    </row>
    <row r="5385" spans="1:19">
      <c r="A5385" t="s">
        <v>5510</v>
      </c>
      <c r="B5385">
        <v>31</v>
      </c>
      <c r="C5385" t="s">
        <v>112</v>
      </c>
      <c r="D5385" t="s">
        <v>126</v>
      </c>
      <c r="E5385">
        <v>66</v>
      </c>
      <c r="F5385" t="s">
        <v>103</v>
      </c>
      <c r="G5385" t="s">
        <v>110</v>
      </c>
      <c r="H5385" s="5">
        <v>751</v>
      </c>
      <c r="I5385" s="5">
        <v>50770.45</v>
      </c>
      <c r="J5385" t="s">
        <v>117</v>
      </c>
      <c r="K5385" t="s">
        <v>106</v>
      </c>
      <c r="L5385">
        <v>0</v>
      </c>
      <c r="M5385">
        <v>0</v>
      </c>
      <c r="N5385">
        <v>5</v>
      </c>
      <c r="O5385" s="6">
        <v>0</v>
      </c>
      <c r="P5385" t="s">
        <v>106</v>
      </c>
      <c r="Q5385" t="s">
        <v>106</v>
      </c>
      <c r="R5385">
        <f>IF(F5385="Monthly",2,0)
+IF(E5385&lt;=6,2,0)
+IF(N5385&lt;=2,2,0)
+IF(L5385&gt;=4,2,0)
+IF(M5385&gt;=2,1,0)
+IF(H5385&gt;=_xlfn.PERCENTILE.INC($H$2:$H$10001,0.75),1,0)</f>
        <v>2</v>
      </c>
      <c r="S5385" t="str">
        <f>IF(R5385&gt;=7,"High",IF(R5385&gt;=4,"Medium","Low"))</f>
        <v>Low</v>
      </c>
    </row>
    <row r="5386" spans="1:19">
      <c r="A5386" t="s">
        <v>5511</v>
      </c>
      <c r="B5386">
        <v>48</v>
      </c>
      <c r="C5386" t="s">
        <v>112</v>
      </c>
      <c r="D5386" t="s">
        <v>131</v>
      </c>
      <c r="E5386">
        <v>19</v>
      </c>
      <c r="F5386" t="s">
        <v>103</v>
      </c>
      <c r="G5386" t="s">
        <v>129</v>
      </c>
      <c r="H5386" s="5">
        <v>1114</v>
      </c>
      <c r="I5386" s="5">
        <v>21528.2</v>
      </c>
      <c r="J5386" t="s">
        <v>117</v>
      </c>
      <c r="K5386" t="s">
        <v>106</v>
      </c>
      <c r="L5386">
        <v>4</v>
      </c>
      <c r="M5386">
        <v>2</v>
      </c>
      <c r="N5386">
        <v>3</v>
      </c>
      <c r="O5386" s="6">
        <v>0</v>
      </c>
      <c r="P5386" t="s">
        <v>106</v>
      </c>
      <c r="Q5386" t="s">
        <v>106</v>
      </c>
      <c r="R5386">
        <f>IF(F5386="Monthly",2,0)
+IF(E5386&lt;=6,2,0)
+IF(N5386&lt;=2,2,0)
+IF(L5386&gt;=4,2,0)
+IF(M5386&gt;=2,1,0)
+IF(H5386&gt;=_xlfn.PERCENTILE.INC($H$2:$H$10001,0.75),1,0)</f>
        <v>6</v>
      </c>
      <c r="S5386" t="str">
        <f>IF(R5386&gt;=7,"High",IF(R5386&gt;=4,"Medium","Low"))</f>
        <v>Medium</v>
      </c>
    </row>
    <row r="5387" spans="1:19">
      <c r="A5387" t="s">
        <v>5512</v>
      </c>
      <c r="B5387">
        <v>35</v>
      </c>
      <c r="C5387" t="s">
        <v>112</v>
      </c>
      <c r="D5387" t="s">
        <v>131</v>
      </c>
      <c r="E5387">
        <v>9</v>
      </c>
      <c r="F5387" t="s">
        <v>103</v>
      </c>
      <c r="G5387" t="s">
        <v>110</v>
      </c>
      <c r="H5387" s="5">
        <v>731</v>
      </c>
      <c r="I5387" s="5">
        <v>6517.99</v>
      </c>
      <c r="J5387" t="s">
        <v>134</v>
      </c>
      <c r="K5387" t="s">
        <v>107</v>
      </c>
      <c r="L5387">
        <v>1</v>
      </c>
      <c r="M5387">
        <v>0</v>
      </c>
      <c r="N5387">
        <v>5</v>
      </c>
      <c r="O5387" s="6">
        <v>0</v>
      </c>
      <c r="P5387" t="s">
        <v>106</v>
      </c>
      <c r="Q5387" t="s">
        <v>107</v>
      </c>
      <c r="R5387">
        <f>IF(F5387="Monthly",2,0)
+IF(E5387&lt;=6,2,0)
+IF(N5387&lt;=2,2,0)
+IF(L5387&gt;=4,2,0)
+IF(M5387&gt;=2,1,0)
+IF(H5387&gt;=_xlfn.PERCENTILE.INC($H$2:$H$10001,0.75),1,0)</f>
        <v>2</v>
      </c>
      <c r="S5387" t="str">
        <f>IF(R5387&gt;=7,"High",IF(R5387&gt;=4,"Medium","Low"))</f>
        <v>Low</v>
      </c>
    </row>
    <row r="5388" spans="1:19">
      <c r="A5388" t="s">
        <v>5513</v>
      </c>
      <c r="B5388">
        <v>31</v>
      </c>
      <c r="C5388" t="s">
        <v>112</v>
      </c>
      <c r="D5388" t="s">
        <v>119</v>
      </c>
      <c r="E5388">
        <v>23</v>
      </c>
      <c r="F5388" t="s">
        <v>109</v>
      </c>
      <c r="G5388" t="s">
        <v>104</v>
      </c>
      <c r="H5388" s="5">
        <v>512</v>
      </c>
      <c r="I5388" s="5">
        <v>11486.51</v>
      </c>
      <c r="J5388" t="s">
        <v>115</v>
      </c>
      <c r="K5388" t="s">
        <v>107</v>
      </c>
      <c r="L5388">
        <v>1</v>
      </c>
      <c r="M5388">
        <v>0</v>
      </c>
      <c r="N5388">
        <v>5</v>
      </c>
      <c r="O5388" s="6">
        <v>0</v>
      </c>
      <c r="P5388" t="s">
        <v>107</v>
      </c>
      <c r="Q5388" t="s">
        <v>107</v>
      </c>
      <c r="R5388">
        <f>IF(F5388="Monthly",2,0)
+IF(E5388&lt;=6,2,0)
+IF(N5388&lt;=2,2,0)
+IF(L5388&gt;=4,2,0)
+IF(M5388&gt;=2,1,0)
+IF(H5388&gt;=_xlfn.PERCENTILE.INC($H$2:$H$10001,0.75),1,0)</f>
        <v>0</v>
      </c>
      <c r="S5388" t="str">
        <f>IF(R5388&gt;=7,"High",IF(R5388&gt;=4,"Medium","Low"))</f>
        <v>Low</v>
      </c>
    </row>
    <row r="5389" spans="1:19">
      <c r="A5389" t="s">
        <v>5514</v>
      </c>
      <c r="B5389">
        <v>33</v>
      </c>
      <c r="C5389" t="s">
        <v>101</v>
      </c>
      <c r="D5389" t="s">
        <v>133</v>
      </c>
      <c r="E5389">
        <v>33</v>
      </c>
      <c r="F5389" t="s">
        <v>109</v>
      </c>
      <c r="G5389" t="s">
        <v>104</v>
      </c>
      <c r="H5389" s="5">
        <v>431</v>
      </c>
      <c r="I5389" s="5">
        <v>13782.61</v>
      </c>
      <c r="J5389" t="s">
        <v>105</v>
      </c>
      <c r="K5389" t="s">
        <v>106</v>
      </c>
      <c r="L5389">
        <v>1</v>
      </c>
      <c r="M5389">
        <v>0</v>
      </c>
      <c r="N5389">
        <v>5</v>
      </c>
      <c r="O5389" s="6">
        <v>5</v>
      </c>
      <c r="P5389" t="s">
        <v>107</v>
      </c>
      <c r="Q5389" t="s">
        <v>107</v>
      </c>
      <c r="R5389">
        <f>IF(F5389="Monthly",2,0)
+IF(E5389&lt;=6,2,0)
+IF(N5389&lt;=2,2,0)
+IF(L5389&gt;=4,2,0)
+IF(M5389&gt;=2,1,0)
+IF(H5389&gt;=_xlfn.PERCENTILE.INC($H$2:$H$10001,0.75),1,0)</f>
        <v>0</v>
      </c>
      <c r="S5389" t="str">
        <f>IF(R5389&gt;=7,"High",IF(R5389&gt;=4,"Medium","Low"))</f>
        <v>Low</v>
      </c>
    </row>
    <row r="5390" spans="1:19">
      <c r="A5390" t="s">
        <v>5515</v>
      </c>
      <c r="B5390">
        <v>44</v>
      </c>
      <c r="C5390" t="s">
        <v>101</v>
      </c>
      <c r="D5390" t="s">
        <v>128</v>
      </c>
      <c r="E5390">
        <v>31</v>
      </c>
      <c r="F5390" t="s">
        <v>109</v>
      </c>
      <c r="G5390" t="s">
        <v>129</v>
      </c>
      <c r="H5390" s="5">
        <v>1069</v>
      </c>
      <c r="I5390" s="5">
        <v>30551.69</v>
      </c>
      <c r="J5390" t="s">
        <v>117</v>
      </c>
      <c r="K5390" t="s">
        <v>106</v>
      </c>
      <c r="L5390">
        <v>1</v>
      </c>
      <c r="M5390">
        <v>0</v>
      </c>
      <c r="N5390">
        <v>5</v>
      </c>
      <c r="O5390" s="6">
        <v>10</v>
      </c>
      <c r="P5390" t="s">
        <v>107</v>
      </c>
      <c r="Q5390" t="s">
        <v>107</v>
      </c>
      <c r="R5390">
        <f>IF(F5390="Monthly",2,0)
+IF(E5390&lt;=6,2,0)
+IF(N5390&lt;=2,2,0)
+IF(L5390&gt;=4,2,0)
+IF(M5390&gt;=2,1,0)
+IF(H5390&gt;=_xlfn.PERCENTILE.INC($H$2:$H$10001,0.75),1,0)</f>
        <v>1</v>
      </c>
      <c r="S5390" t="str">
        <f>IF(R5390&gt;=7,"High",IF(R5390&gt;=4,"Medium","Low"))</f>
        <v>Low</v>
      </c>
    </row>
    <row r="5391" spans="1:19">
      <c r="A5391" t="s">
        <v>5516</v>
      </c>
      <c r="B5391">
        <v>34</v>
      </c>
      <c r="C5391" t="s">
        <v>101</v>
      </c>
      <c r="D5391" t="s">
        <v>131</v>
      </c>
      <c r="E5391">
        <v>29</v>
      </c>
      <c r="F5391" t="s">
        <v>109</v>
      </c>
      <c r="G5391" t="s">
        <v>129</v>
      </c>
      <c r="H5391" s="5">
        <v>1004</v>
      </c>
      <c r="I5391" s="5">
        <v>29505.87</v>
      </c>
      <c r="J5391" t="s">
        <v>134</v>
      </c>
      <c r="K5391" t="s">
        <v>106</v>
      </c>
      <c r="L5391">
        <v>0</v>
      </c>
      <c r="M5391">
        <v>0</v>
      </c>
      <c r="N5391">
        <v>5</v>
      </c>
      <c r="O5391" s="6">
        <v>0</v>
      </c>
      <c r="P5391" t="s">
        <v>107</v>
      </c>
      <c r="Q5391" t="s">
        <v>107</v>
      </c>
      <c r="R5391">
        <f>IF(F5391="Monthly",2,0)
+IF(E5391&lt;=6,2,0)
+IF(N5391&lt;=2,2,0)
+IF(L5391&gt;=4,2,0)
+IF(M5391&gt;=2,1,0)
+IF(H5391&gt;=_xlfn.PERCENTILE.INC($H$2:$H$10001,0.75),1,0)</f>
        <v>1</v>
      </c>
      <c r="S5391" t="str">
        <f>IF(R5391&gt;=7,"High",IF(R5391&gt;=4,"Medium","Low"))</f>
        <v>Low</v>
      </c>
    </row>
    <row r="5392" spans="1:19">
      <c r="A5392" t="s">
        <v>5517</v>
      </c>
      <c r="B5392">
        <v>28</v>
      </c>
      <c r="C5392" t="s">
        <v>101</v>
      </c>
      <c r="D5392" t="s">
        <v>126</v>
      </c>
      <c r="E5392">
        <v>42</v>
      </c>
      <c r="F5392" t="s">
        <v>103</v>
      </c>
      <c r="G5392" t="s">
        <v>104</v>
      </c>
      <c r="H5392" s="5">
        <v>426</v>
      </c>
      <c r="I5392" s="5">
        <v>18018.18</v>
      </c>
      <c r="J5392" t="s">
        <v>140</v>
      </c>
      <c r="K5392" t="s">
        <v>106</v>
      </c>
      <c r="L5392">
        <v>1</v>
      </c>
      <c r="M5392">
        <v>0</v>
      </c>
      <c r="N5392">
        <v>5</v>
      </c>
      <c r="O5392" s="6">
        <v>0</v>
      </c>
      <c r="P5392" t="s">
        <v>106</v>
      </c>
      <c r="Q5392" t="s">
        <v>107</v>
      </c>
      <c r="R5392">
        <f>IF(F5392="Monthly",2,0)
+IF(E5392&lt;=6,2,0)
+IF(N5392&lt;=2,2,0)
+IF(L5392&gt;=4,2,0)
+IF(M5392&gt;=2,1,0)
+IF(H5392&gt;=_xlfn.PERCENTILE.INC($H$2:$H$10001,0.75),1,0)</f>
        <v>2</v>
      </c>
      <c r="S5392" t="str">
        <f>IF(R5392&gt;=7,"High",IF(R5392&gt;=4,"Medium","Low"))</f>
        <v>Low</v>
      </c>
    </row>
    <row r="5393" spans="1:19">
      <c r="A5393" t="s">
        <v>5518</v>
      </c>
      <c r="B5393">
        <v>45</v>
      </c>
      <c r="C5393" t="s">
        <v>101</v>
      </c>
      <c r="D5393" t="s">
        <v>159</v>
      </c>
      <c r="E5393">
        <v>32</v>
      </c>
      <c r="F5393" t="s">
        <v>109</v>
      </c>
      <c r="G5393" t="s">
        <v>110</v>
      </c>
      <c r="H5393" s="5">
        <v>663</v>
      </c>
      <c r="I5393" s="5">
        <v>20649.759999999998</v>
      </c>
      <c r="J5393" t="s">
        <v>117</v>
      </c>
      <c r="K5393" t="s">
        <v>106</v>
      </c>
      <c r="L5393">
        <v>0</v>
      </c>
      <c r="M5393">
        <v>0</v>
      </c>
      <c r="N5393">
        <v>5</v>
      </c>
      <c r="O5393" s="6">
        <v>5</v>
      </c>
      <c r="P5393" t="s">
        <v>107</v>
      </c>
      <c r="Q5393" t="s">
        <v>107</v>
      </c>
      <c r="R5393">
        <f>IF(F5393="Monthly",2,0)
+IF(E5393&lt;=6,2,0)
+IF(N5393&lt;=2,2,0)
+IF(L5393&gt;=4,2,0)
+IF(M5393&gt;=2,1,0)
+IF(H5393&gt;=_xlfn.PERCENTILE.INC($H$2:$H$10001,0.75),1,0)</f>
        <v>0</v>
      </c>
      <c r="S5393" t="str">
        <f>IF(R5393&gt;=7,"High",IF(R5393&gt;=4,"Medium","Low"))</f>
        <v>Low</v>
      </c>
    </row>
    <row r="5394" spans="1:19">
      <c r="A5394" t="s">
        <v>5519</v>
      </c>
      <c r="B5394">
        <v>44</v>
      </c>
      <c r="C5394" t="s">
        <v>101</v>
      </c>
      <c r="D5394" t="s">
        <v>123</v>
      </c>
      <c r="E5394">
        <v>34</v>
      </c>
      <c r="F5394" t="s">
        <v>103</v>
      </c>
      <c r="G5394" t="s">
        <v>104</v>
      </c>
      <c r="H5394" s="5">
        <v>389</v>
      </c>
      <c r="I5394" s="5">
        <v>13591.09</v>
      </c>
      <c r="J5394" t="s">
        <v>134</v>
      </c>
      <c r="K5394" t="s">
        <v>107</v>
      </c>
      <c r="L5394">
        <v>2</v>
      </c>
      <c r="M5394">
        <v>1</v>
      </c>
      <c r="N5394">
        <v>3</v>
      </c>
      <c r="O5394" s="6">
        <v>0</v>
      </c>
      <c r="P5394" t="s">
        <v>107</v>
      </c>
      <c r="Q5394" t="s">
        <v>106</v>
      </c>
      <c r="R5394">
        <f>IF(F5394="Monthly",2,0)
+IF(E5394&lt;=6,2,0)
+IF(N5394&lt;=2,2,0)
+IF(L5394&gt;=4,2,0)
+IF(M5394&gt;=2,1,0)
+IF(H5394&gt;=_xlfn.PERCENTILE.INC($H$2:$H$10001,0.75),1,0)</f>
        <v>2</v>
      </c>
      <c r="S5394" t="str">
        <f>IF(R5394&gt;=7,"High",IF(R5394&gt;=4,"Medium","Low"))</f>
        <v>Low</v>
      </c>
    </row>
    <row r="5395" spans="1:19">
      <c r="A5395" t="s">
        <v>5520</v>
      </c>
      <c r="B5395">
        <v>22</v>
      </c>
      <c r="C5395" t="s">
        <v>101</v>
      </c>
      <c r="D5395" t="s">
        <v>123</v>
      </c>
      <c r="E5395">
        <v>11</v>
      </c>
      <c r="F5395" t="s">
        <v>103</v>
      </c>
      <c r="G5395" t="s">
        <v>110</v>
      </c>
      <c r="H5395" s="5">
        <v>693</v>
      </c>
      <c r="I5395" s="5">
        <v>7493.42</v>
      </c>
      <c r="J5395" t="s">
        <v>115</v>
      </c>
      <c r="K5395" t="s">
        <v>106</v>
      </c>
      <c r="L5395">
        <v>0</v>
      </c>
      <c r="M5395">
        <v>0</v>
      </c>
      <c r="N5395">
        <v>5</v>
      </c>
      <c r="O5395" s="6">
        <v>0</v>
      </c>
      <c r="P5395" t="s">
        <v>106</v>
      </c>
      <c r="Q5395" t="s">
        <v>107</v>
      </c>
      <c r="R5395">
        <f>IF(F5395="Monthly",2,0)
+IF(E5395&lt;=6,2,0)
+IF(N5395&lt;=2,2,0)
+IF(L5395&gt;=4,2,0)
+IF(M5395&gt;=2,1,0)
+IF(H5395&gt;=_xlfn.PERCENTILE.INC($H$2:$H$10001,0.75),1,0)</f>
        <v>2</v>
      </c>
      <c r="S5395" t="str">
        <f>IF(R5395&gt;=7,"High",IF(R5395&gt;=4,"Medium","Low"))</f>
        <v>Low</v>
      </c>
    </row>
    <row r="5396" spans="1:19">
      <c r="A5396" t="s">
        <v>5521</v>
      </c>
      <c r="B5396">
        <v>43</v>
      </c>
      <c r="C5396" t="s">
        <v>101</v>
      </c>
      <c r="D5396" t="s">
        <v>131</v>
      </c>
      <c r="E5396">
        <v>27</v>
      </c>
      <c r="F5396" t="s">
        <v>103</v>
      </c>
      <c r="G5396" t="s">
        <v>129</v>
      </c>
      <c r="H5396" s="5">
        <v>1132</v>
      </c>
      <c r="I5396" s="5">
        <v>30415.97</v>
      </c>
      <c r="J5396" t="s">
        <v>140</v>
      </c>
      <c r="K5396" t="s">
        <v>106</v>
      </c>
      <c r="L5396">
        <v>2</v>
      </c>
      <c r="M5396">
        <v>0</v>
      </c>
      <c r="N5396">
        <v>5</v>
      </c>
      <c r="O5396" s="6">
        <v>0</v>
      </c>
      <c r="P5396" t="s">
        <v>107</v>
      </c>
      <c r="Q5396" t="s">
        <v>106</v>
      </c>
      <c r="R5396">
        <f>IF(F5396="Monthly",2,0)
+IF(E5396&lt;=6,2,0)
+IF(N5396&lt;=2,2,0)
+IF(L5396&gt;=4,2,0)
+IF(M5396&gt;=2,1,0)
+IF(H5396&gt;=_xlfn.PERCENTILE.INC($H$2:$H$10001,0.75),1,0)</f>
        <v>3</v>
      </c>
      <c r="S5396" t="str">
        <f>IF(R5396&gt;=7,"High",IF(R5396&gt;=4,"Medium","Low"))</f>
        <v>Low</v>
      </c>
    </row>
    <row r="5397" spans="1:19">
      <c r="A5397" t="s">
        <v>5522</v>
      </c>
      <c r="B5397">
        <v>43</v>
      </c>
      <c r="C5397" t="s">
        <v>101</v>
      </c>
      <c r="D5397" t="s">
        <v>119</v>
      </c>
      <c r="E5397">
        <v>49</v>
      </c>
      <c r="F5397" t="s">
        <v>109</v>
      </c>
      <c r="G5397" t="s">
        <v>104</v>
      </c>
      <c r="H5397" s="5">
        <v>390</v>
      </c>
      <c r="I5397" s="5">
        <v>18059.72</v>
      </c>
      <c r="J5397" t="s">
        <v>140</v>
      </c>
      <c r="K5397" t="s">
        <v>106</v>
      </c>
      <c r="L5397">
        <v>1</v>
      </c>
      <c r="M5397">
        <v>0</v>
      </c>
      <c r="N5397">
        <v>5</v>
      </c>
      <c r="O5397" s="6">
        <v>5</v>
      </c>
      <c r="P5397" t="s">
        <v>107</v>
      </c>
      <c r="Q5397" t="s">
        <v>107</v>
      </c>
      <c r="R5397">
        <f>IF(F5397="Monthly",2,0)
+IF(E5397&lt;=6,2,0)
+IF(N5397&lt;=2,2,0)
+IF(L5397&gt;=4,2,0)
+IF(M5397&gt;=2,1,0)
+IF(H5397&gt;=_xlfn.PERCENTILE.INC($H$2:$H$10001,0.75),1,0)</f>
        <v>0</v>
      </c>
      <c r="S5397" t="str">
        <f>IF(R5397&gt;=7,"High",IF(R5397&gt;=4,"Medium","Low"))</f>
        <v>Low</v>
      </c>
    </row>
    <row r="5398" spans="1:19">
      <c r="A5398" t="s">
        <v>5523</v>
      </c>
      <c r="B5398">
        <v>37</v>
      </c>
      <c r="C5398" t="s">
        <v>112</v>
      </c>
      <c r="D5398" t="s">
        <v>126</v>
      </c>
      <c r="E5398">
        <v>47</v>
      </c>
      <c r="F5398" t="s">
        <v>103</v>
      </c>
      <c r="G5398" t="s">
        <v>129</v>
      </c>
      <c r="H5398" s="5">
        <v>964</v>
      </c>
      <c r="I5398" s="5">
        <v>46643.81</v>
      </c>
      <c r="J5398" t="s">
        <v>117</v>
      </c>
      <c r="K5398" t="s">
        <v>106</v>
      </c>
      <c r="L5398">
        <v>0</v>
      </c>
      <c r="M5398">
        <v>0</v>
      </c>
      <c r="N5398">
        <v>5</v>
      </c>
      <c r="O5398" s="6">
        <v>0</v>
      </c>
      <c r="P5398" t="s">
        <v>107</v>
      </c>
      <c r="Q5398" t="s">
        <v>107</v>
      </c>
      <c r="R5398">
        <f>IF(F5398="Monthly",2,0)
+IF(E5398&lt;=6,2,0)
+IF(N5398&lt;=2,2,0)
+IF(L5398&gt;=4,2,0)
+IF(M5398&gt;=2,1,0)
+IF(H5398&gt;=_xlfn.PERCENTILE.INC($H$2:$H$10001,0.75),1,0)</f>
        <v>3</v>
      </c>
      <c r="S5398" t="str">
        <f>IF(R5398&gt;=7,"High",IF(R5398&gt;=4,"Medium","Low"))</f>
        <v>Low</v>
      </c>
    </row>
    <row r="5399" spans="1:19">
      <c r="A5399" t="s">
        <v>5524</v>
      </c>
      <c r="B5399">
        <v>19</v>
      </c>
      <c r="C5399" t="s">
        <v>112</v>
      </c>
      <c r="D5399" t="s">
        <v>102</v>
      </c>
      <c r="E5399">
        <v>12</v>
      </c>
      <c r="F5399" t="s">
        <v>103</v>
      </c>
      <c r="G5399" t="s">
        <v>110</v>
      </c>
      <c r="H5399" s="5">
        <v>681</v>
      </c>
      <c r="I5399" s="5">
        <v>7948.34</v>
      </c>
      <c r="J5399" t="s">
        <v>105</v>
      </c>
      <c r="K5399" t="s">
        <v>106</v>
      </c>
      <c r="L5399">
        <v>2</v>
      </c>
      <c r="M5399">
        <v>0</v>
      </c>
      <c r="N5399">
        <v>5</v>
      </c>
      <c r="O5399" s="6">
        <v>0</v>
      </c>
      <c r="P5399" t="s">
        <v>106</v>
      </c>
      <c r="Q5399" t="s">
        <v>106</v>
      </c>
      <c r="R5399">
        <f>IF(F5399="Monthly",2,0)
+IF(E5399&lt;=6,2,0)
+IF(N5399&lt;=2,2,0)
+IF(L5399&gt;=4,2,0)
+IF(M5399&gt;=2,1,0)
+IF(H5399&gt;=_xlfn.PERCENTILE.INC($H$2:$H$10001,0.75),1,0)</f>
        <v>2</v>
      </c>
      <c r="S5399" t="str">
        <f>IF(R5399&gt;=7,"High",IF(R5399&gt;=4,"Medium","Low"))</f>
        <v>Low</v>
      </c>
    </row>
    <row r="5400" spans="1:19">
      <c r="A5400" t="s">
        <v>5525</v>
      </c>
      <c r="B5400">
        <v>41</v>
      </c>
      <c r="C5400" t="s">
        <v>101</v>
      </c>
      <c r="D5400" t="s">
        <v>137</v>
      </c>
      <c r="E5400">
        <v>63</v>
      </c>
      <c r="F5400" t="s">
        <v>103</v>
      </c>
      <c r="G5400" t="s">
        <v>104</v>
      </c>
      <c r="H5400" s="5">
        <v>421</v>
      </c>
      <c r="I5400" s="5">
        <v>25795.360000000001</v>
      </c>
      <c r="J5400" t="s">
        <v>105</v>
      </c>
      <c r="K5400" t="s">
        <v>106</v>
      </c>
      <c r="L5400">
        <v>1</v>
      </c>
      <c r="M5400">
        <v>0</v>
      </c>
      <c r="N5400">
        <v>5</v>
      </c>
      <c r="O5400" s="6">
        <v>0</v>
      </c>
      <c r="P5400" t="s">
        <v>107</v>
      </c>
      <c r="Q5400" t="s">
        <v>107</v>
      </c>
      <c r="R5400">
        <f>IF(F5400="Monthly",2,0)
+IF(E5400&lt;=6,2,0)
+IF(N5400&lt;=2,2,0)
+IF(L5400&gt;=4,2,0)
+IF(M5400&gt;=2,1,0)
+IF(H5400&gt;=_xlfn.PERCENTILE.INC($H$2:$H$10001,0.75),1,0)</f>
        <v>2</v>
      </c>
      <c r="S5400" t="str">
        <f>IF(R5400&gt;=7,"High",IF(R5400&gt;=4,"Medium","Low"))</f>
        <v>Low</v>
      </c>
    </row>
    <row r="5401" spans="1:19">
      <c r="A5401" t="s">
        <v>5526</v>
      </c>
      <c r="B5401">
        <v>48</v>
      </c>
      <c r="C5401" t="s">
        <v>112</v>
      </c>
      <c r="D5401" t="s">
        <v>159</v>
      </c>
      <c r="E5401">
        <v>54</v>
      </c>
      <c r="F5401" t="s">
        <v>103</v>
      </c>
      <c r="G5401" t="s">
        <v>110</v>
      </c>
      <c r="H5401" s="5">
        <v>714</v>
      </c>
      <c r="I5401" s="5">
        <v>38664.35</v>
      </c>
      <c r="J5401" t="s">
        <v>115</v>
      </c>
      <c r="K5401" t="s">
        <v>106</v>
      </c>
      <c r="L5401">
        <v>0</v>
      </c>
      <c r="M5401">
        <v>0</v>
      </c>
      <c r="N5401">
        <v>5</v>
      </c>
      <c r="O5401" s="6">
        <v>0</v>
      </c>
      <c r="P5401" t="s">
        <v>107</v>
      </c>
      <c r="Q5401" t="s">
        <v>107</v>
      </c>
      <c r="R5401">
        <f>IF(F5401="Monthly",2,0)
+IF(E5401&lt;=6,2,0)
+IF(N5401&lt;=2,2,0)
+IF(L5401&gt;=4,2,0)
+IF(M5401&gt;=2,1,0)
+IF(H5401&gt;=_xlfn.PERCENTILE.INC($H$2:$H$10001,0.75),1,0)</f>
        <v>2</v>
      </c>
      <c r="S5401" t="str">
        <f>IF(R5401&gt;=7,"High",IF(R5401&gt;=4,"Medium","Low"))</f>
        <v>Low</v>
      </c>
    </row>
    <row r="5402" spans="1:19">
      <c r="A5402" t="s">
        <v>5527</v>
      </c>
      <c r="B5402">
        <v>27</v>
      </c>
      <c r="C5402" t="s">
        <v>112</v>
      </c>
      <c r="D5402" t="s">
        <v>126</v>
      </c>
      <c r="E5402">
        <v>48</v>
      </c>
      <c r="F5402" t="s">
        <v>103</v>
      </c>
      <c r="G5402" t="s">
        <v>104</v>
      </c>
      <c r="H5402" s="5">
        <v>494</v>
      </c>
      <c r="I5402" s="5">
        <v>23558.27</v>
      </c>
      <c r="J5402" t="s">
        <v>105</v>
      </c>
      <c r="K5402" t="s">
        <v>106</v>
      </c>
      <c r="L5402">
        <v>1</v>
      </c>
      <c r="M5402">
        <v>0</v>
      </c>
      <c r="N5402">
        <v>5</v>
      </c>
      <c r="O5402" s="6">
        <v>0</v>
      </c>
      <c r="P5402" t="s">
        <v>106</v>
      </c>
      <c r="Q5402" t="s">
        <v>107</v>
      </c>
      <c r="R5402">
        <f>IF(F5402="Monthly",2,0)
+IF(E5402&lt;=6,2,0)
+IF(N5402&lt;=2,2,0)
+IF(L5402&gt;=4,2,0)
+IF(M5402&gt;=2,1,0)
+IF(H5402&gt;=_xlfn.PERCENTILE.INC($H$2:$H$10001,0.75),1,0)</f>
        <v>2</v>
      </c>
      <c r="S5402" t="str">
        <f>IF(R5402&gt;=7,"High",IF(R5402&gt;=4,"Medium","Low"))</f>
        <v>Low</v>
      </c>
    </row>
    <row r="5403" spans="1:19">
      <c r="A5403" t="s">
        <v>5528</v>
      </c>
      <c r="B5403">
        <v>25</v>
      </c>
      <c r="C5403" t="s">
        <v>101</v>
      </c>
      <c r="D5403" t="s">
        <v>131</v>
      </c>
      <c r="E5403">
        <v>42</v>
      </c>
      <c r="F5403" t="s">
        <v>103</v>
      </c>
      <c r="G5403" t="s">
        <v>129</v>
      </c>
      <c r="H5403" s="5">
        <v>965</v>
      </c>
      <c r="I5403" s="5">
        <v>41491.660000000003</v>
      </c>
      <c r="J5403" t="s">
        <v>10127</v>
      </c>
      <c r="K5403" t="s">
        <v>106</v>
      </c>
      <c r="L5403">
        <v>0</v>
      </c>
      <c r="M5403">
        <v>0</v>
      </c>
      <c r="N5403">
        <v>5</v>
      </c>
      <c r="O5403" s="6">
        <v>0</v>
      </c>
      <c r="P5403" t="s">
        <v>107</v>
      </c>
      <c r="Q5403" t="s">
        <v>107</v>
      </c>
      <c r="R5403">
        <f>IF(F5403="Monthly",2,0)
+IF(E5403&lt;=6,2,0)
+IF(N5403&lt;=2,2,0)
+IF(L5403&gt;=4,2,0)
+IF(M5403&gt;=2,1,0)
+IF(H5403&gt;=_xlfn.PERCENTILE.INC($H$2:$H$10001,0.75),1,0)</f>
        <v>3</v>
      </c>
      <c r="S5403" t="str">
        <f>IF(R5403&gt;=7,"High",IF(R5403&gt;=4,"Medium","Low"))</f>
        <v>Low</v>
      </c>
    </row>
    <row r="5404" spans="1:19">
      <c r="A5404" t="s">
        <v>5529</v>
      </c>
      <c r="B5404">
        <v>21</v>
      </c>
      <c r="C5404" t="s">
        <v>101</v>
      </c>
      <c r="D5404" t="s">
        <v>137</v>
      </c>
      <c r="E5404">
        <v>19</v>
      </c>
      <c r="F5404" t="s">
        <v>103</v>
      </c>
      <c r="G5404" t="s">
        <v>104</v>
      </c>
      <c r="H5404" s="5">
        <v>439</v>
      </c>
      <c r="I5404" s="5">
        <v>8535.33</v>
      </c>
      <c r="J5404" t="s">
        <v>117</v>
      </c>
      <c r="K5404" t="s">
        <v>107</v>
      </c>
      <c r="L5404">
        <v>2</v>
      </c>
      <c r="M5404">
        <v>1</v>
      </c>
      <c r="N5404">
        <v>3</v>
      </c>
      <c r="O5404" s="6">
        <v>0</v>
      </c>
      <c r="P5404" t="s">
        <v>107</v>
      </c>
      <c r="Q5404" t="s">
        <v>106</v>
      </c>
      <c r="R5404">
        <f>IF(F5404="Monthly",2,0)
+IF(E5404&lt;=6,2,0)
+IF(N5404&lt;=2,2,0)
+IF(L5404&gt;=4,2,0)
+IF(M5404&gt;=2,1,0)
+IF(H5404&gt;=_xlfn.PERCENTILE.INC($H$2:$H$10001,0.75),1,0)</f>
        <v>2</v>
      </c>
      <c r="S5404" t="str">
        <f>IF(R5404&gt;=7,"High",IF(R5404&gt;=4,"Medium","Low"))</f>
        <v>Low</v>
      </c>
    </row>
    <row r="5405" spans="1:19">
      <c r="A5405" t="s">
        <v>5530</v>
      </c>
      <c r="B5405">
        <v>47</v>
      </c>
      <c r="C5405" t="s">
        <v>112</v>
      </c>
      <c r="D5405" t="s">
        <v>102</v>
      </c>
      <c r="E5405">
        <v>58</v>
      </c>
      <c r="F5405" t="s">
        <v>121</v>
      </c>
      <c r="G5405" t="s">
        <v>129</v>
      </c>
      <c r="H5405" s="5">
        <v>1048</v>
      </c>
      <c r="I5405" s="5">
        <v>55086.02</v>
      </c>
      <c r="J5405" t="s">
        <v>140</v>
      </c>
      <c r="K5405" t="s">
        <v>106</v>
      </c>
      <c r="L5405">
        <v>1</v>
      </c>
      <c r="M5405">
        <v>0</v>
      </c>
      <c r="N5405">
        <v>5</v>
      </c>
      <c r="O5405" s="6">
        <v>10</v>
      </c>
      <c r="P5405" t="s">
        <v>107</v>
      </c>
      <c r="Q5405" t="s">
        <v>107</v>
      </c>
      <c r="R5405">
        <f>IF(F5405="Monthly",2,0)
+IF(E5405&lt;=6,2,0)
+IF(N5405&lt;=2,2,0)
+IF(L5405&gt;=4,2,0)
+IF(M5405&gt;=2,1,0)
+IF(H5405&gt;=_xlfn.PERCENTILE.INC($H$2:$H$10001,0.75),1,0)</f>
        <v>1</v>
      </c>
      <c r="S5405" t="str">
        <f>IF(R5405&gt;=7,"High",IF(R5405&gt;=4,"Medium","Low"))</f>
        <v>Low</v>
      </c>
    </row>
    <row r="5406" spans="1:19">
      <c r="A5406" t="s">
        <v>5531</v>
      </c>
      <c r="B5406">
        <v>28</v>
      </c>
      <c r="C5406" t="s">
        <v>101</v>
      </c>
      <c r="D5406" t="s">
        <v>119</v>
      </c>
      <c r="E5406">
        <v>24</v>
      </c>
      <c r="F5406" t="s">
        <v>103</v>
      </c>
      <c r="G5406" t="s">
        <v>129</v>
      </c>
      <c r="H5406" s="5">
        <v>1028</v>
      </c>
      <c r="I5406" s="5">
        <v>24053.06</v>
      </c>
      <c r="J5406" t="s">
        <v>117</v>
      </c>
      <c r="K5406" t="s">
        <v>106</v>
      </c>
      <c r="L5406">
        <v>0</v>
      </c>
      <c r="M5406">
        <v>0</v>
      </c>
      <c r="N5406">
        <v>5</v>
      </c>
      <c r="O5406" s="6">
        <v>0</v>
      </c>
      <c r="P5406" t="s">
        <v>107</v>
      </c>
      <c r="Q5406" t="s">
        <v>107</v>
      </c>
      <c r="R5406">
        <f>IF(F5406="Monthly",2,0)
+IF(E5406&lt;=6,2,0)
+IF(N5406&lt;=2,2,0)
+IF(L5406&gt;=4,2,0)
+IF(M5406&gt;=2,1,0)
+IF(H5406&gt;=_xlfn.PERCENTILE.INC($H$2:$H$10001,0.75),1,0)</f>
        <v>3</v>
      </c>
      <c r="S5406" t="str">
        <f>IF(R5406&gt;=7,"High",IF(R5406&gt;=4,"Medium","Low"))</f>
        <v>Low</v>
      </c>
    </row>
    <row r="5407" spans="1:19">
      <c r="A5407" t="s">
        <v>5532</v>
      </c>
      <c r="B5407">
        <v>44</v>
      </c>
      <c r="C5407" t="s">
        <v>101</v>
      </c>
      <c r="D5407" t="s">
        <v>133</v>
      </c>
      <c r="E5407">
        <v>54</v>
      </c>
      <c r="F5407" t="s">
        <v>103</v>
      </c>
      <c r="G5407" t="s">
        <v>104</v>
      </c>
      <c r="H5407" s="5">
        <v>515</v>
      </c>
      <c r="I5407" s="5">
        <v>27769.5</v>
      </c>
      <c r="J5407" t="s">
        <v>115</v>
      </c>
      <c r="K5407" t="s">
        <v>107</v>
      </c>
      <c r="L5407">
        <v>0</v>
      </c>
      <c r="M5407">
        <v>0</v>
      </c>
      <c r="N5407">
        <v>5</v>
      </c>
      <c r="O5407" s="6">
        <v>0</v>
      </c>
      <c r="P5407" t="s">
        <v>106</v>
      </c>
      <c r="Q5407" t="s">
        <v>107</v>
      </c>
      <c r="R5407">
        <f>IF(F5407="Monthly",2,0)
+IF(E5407&lt;=6,2,0)
+IF(N5407&lt;=2,2,0)
+IF(L5407&gt;=4,2,0)
+IF(M5407&gt;=2,1,0)
+IF(H5407&gt;=_xlfn.PERCENTILE.INC($H$2:$H$10001,0.75),1,0)</f>
        <v>2</v>
      </c>
      <c r="S5407" t="str">
        <f>IF(R5407&gt;=7,"High",IF(R5407&gt;=4,"Medium","Low"))</f>
        <v>Low</v>
      </c>
    </row>
    <row r="5408" spans="1:19">
      <c r="A5408" t="s">
        <v>5533</v>
      </c>
      <c r="B5408">
        <v>34</v>
      </c>
      <c r="C5408" t="s">
        <v>101</v>
      </c>
      <c r="D5408" t="s">
        <v>131</v>
      </c>
      <c r="E5408">
        <v>56</v>
      </c>
      <c r="F5408" t="s">
        <v>121</v>
      </c>
      <c r="G5408" t="s">
        <v>110</v>
      </c>
      <c r="H5408" s="5">
        <v>786</v>
      </c>
      <c r="I5408" s="5">
        <v>42837.24</v>
      </c>
      <c r="J5408" t="s">
        <v>140</v>
      </c>
      <c r="K5408" t="s">
        <v>106</v>
      </c>
      <c r="L5408">
        <v>1</v>
      </c>
      <c r="M5408">
        <v>0</v>
      </c>
      <c r="N5408">
        <v>5</v>
      </c>
      <c r="O5408" s="6">
        <v>0</v>
      </c>
      <c r="P5408" t="s">
        <v>106</v>
      </c>
      <c r="Q5408" t="s">
        <v>107</v>
      </c>
      <c r="R5408">
        <f>IF(F5408="Monthly",2,0)
+IF(E5408&lt;=6,2,0)
+IF(N5408&lt;=2,2,0)
+IF(L5408&gt;=4,2,0)
+IF(M5408&gt;=2,1,0)
+IF(H5408&gt;=_xlfn.PERCENTILE.INC($H$2:$H$10001,0.75),1,0)</f>
        <v>0</v>
      </c>
      <c r="S5408" t="str">
        <f>IF(R5408&gt;=7,"High",IF(R5408&gt;=4,"Medium","Low"))</f>
        <v>Low</v>
      </c>
    </row>
    <row r="5409" spans="1:19">
      <c r="A5409" t="s">
        <v>5534</v>
      </c>
      <c r="B5409">
        <v>41</v>
      </c>
      <c r="C5409" t="s">
        <v>112</v>
      </c>
      <c r="D5409" t="s">
        <v>119</v>
      </c>
      <c r="E5409">
        <v>39</v>
      </c>
      <c r="F5409" t="s">
        <v>121</v>
      </c>
      <c r="G5409" t="s">
        <v>110</v>
      </c>
      <c r="H5409" s="5">
        <v>799</v>
      </c>
      <c r="I5409" s="5">
        <v>30497.21</v>
      </c>
      <c r="J5409" t="s">
        <v>105</v>
      </c>
      <c r="K5409" t="s">
        <v>106</v>
      </c>
      <c r="L5409">
        <v>0</v>
      </c>
      <c r="M5409">
        <v>0</v>
      </c>
      <c r="N5409">
        <v>5</v>
      </c>
      <c r="O5409" s="6">
        <v>0</v>
      </c>
      <c r="P5409" t="s">
        <v>106</v>
      </c>
      <c r="Q5409" t="s">
        <v>107</v>
      </c>
      <c r="R5409">
        <f>IF(F5409="Monthly",2,0)
+IF(E5409&lt;=6,2,0)
+IF(N5409&lt;=2,2,0)
+IF(L5409&gt;=4,2,0)
+IF(M5409&gt;=2,1,0)
+IF(H5409&gt;=_xlfn.PERCENTILE.INC($H$2:$H$10001,0.75),1,0)</f>
        <v>1</v>
      </c>
      <c r="S5409" t="str">
        <f>IF(R5409&gt;=7,"High",IF(R5409&gt;=4,"Medium","Low"))</f>
        <v>Low</v>
      </c>
    </row>
    <row r="5410" spans="1:19">
      <c r="A5410" t="s">
        <v>5535</v>
      </c>
      <c r="B5410">
        <v>51</v>
      </c>
      <c r="C5410" t="s">
        <v>101</v>
      </c>
      <c r="D5410" t="s">
        <v>159</v>
      </c>
      <c r="E5410">
        <v>13</v>
      </c>
      <c r="F5410" t="s">
        <v>103</v>
      </c>
      <c r="G5410" t="s">
        <v>129</v>
      </c>
      <c r="H5410" s="5">
        <v>945</v>
      </c>
      <c r="I5410" s="5">
        <v>12077.19</v>
      </c>
      <c r="J5410" t="s">
        <v>140</v>
      </c>
      <c r="K5410" t="s">
        <v>106</v>
      </c>
      <c r="L5410">
        <v>2</v>
      </c>
      <c r="M5410">
        <v>0</v>
      </c>
      <c r="N5410">
        <v>5</v>
      </c>
      <c r="O5410" s="6">
        <v>0</v>
      </c>
      <c r="P5410" t="s">
        <v>107</v>
      </c>
      <c r="Q5410" t="s">
        <v>107</v>
      </c>
      <c r="R5410">
        <f>IF(F5410="Monthly",2,0)
+IF(E5410&lt;=6,2,0)
+IF(N5410&lt;=2,2,0)
+IF(L5410&gt;=4,2,0)
+IF(M5410&gt;=2,1,0)
+IF(H5410&gt;=_xlfn.PERCENTILE.INC($H$2:$H$10001,0.75),1,0)</f>
        <v>3</v>
      </c>
      <c r="S5410" t="str">
        <f>IF(R5410&gt;=7,"High",IF(R5410&gt;=4,"Medium","Low"))</f>
        <v>Low</v>
      </c>
    </row>
    <row r="5411" spans="1:19">
      <c r="A5411" t="s">
        <v>5536</v>
      </c>
      <c r="B5411">
        <v>18</v>
      </c>
      <c r="C5411" t="s">
        <v>112</v>
      </c>
      <c r="D5411" t="s">
        <v>126</v>
      </c>
      <c r="E5411">
        <v>16</v>
      </c>
      <c r="F5411" t="s">
        <v>103</v>
      </c>
      <c r="G5411" t="s">
        <v>129</v>
      </c>
      <c r="H5411" s="5">
        <v>974</v>
      </c>
      <c r="I5411" s="5">
        <v>15859.87</v>
      </c>
      <c r="J5411" t="s">
        <v>140</v>
      </c>
      <c r="K5411" t="s">
        <v>106</v>
      </c>
      <c r="L5411">
        <v>0</v>
      </c>
      <c r="M5411">
        <v>0</v>
      </c>
      <c r="N5411">
        <v>5</v>
      </c>
      <c r="O5411" s="6">
        <v>0</v>
      </c>
      <c r="P5411" t="s">
        <v>106</v>
      </c>
      <c r="Q5411" t="s">
        <v>107</v>
      </c>
      <c r="R5411">
        <f>IF(F5411="Monthly",2,0)
+IF(E5411&lt;=6,2,0)
+IF(N5411&lt;=2,2,0)
+IF(L5411&gt;=4,2,0)
+IF(M5411&gt;=2,1,0)
+IF(H5411&gt;=_xlfn.PERCENTILE.INC($H$2:$H$10001,0.75),1,0)</f>
        <v>3</v>
      </c>
      <c r="S5411" t="str">
        <f>IF(R5411&gt;=7,"High",IF(R5411&gt;=4,"Medium","Low"))</f>
        <v>Low</v>
      </c>
    </row>
    <row r="5412" spans="1:19">
      <c r="A5412" t="s">
        <v>5537</v>
      </c>
      <c r="B5412">
        <v>27</v>
      </c>
      <c r="C5412" t="s">
        <v>101</v>
      </c>
      <c r="D5412" t="s">
        <v>126</v>
      </c>
      <c r="E5412">
        <v>50</v>
      </c>
      <c r="F5412" t="s">
        <v>121</v>
      </c>
      <c r="G5412" t="s">
        <v>104</v>
      </c>
      <c r="H5412" s="5">
        <v>418</v>
      </c>
      <c r="I5412" s="5">
        <v>20915.37</v>
      </c>
      <c r="J5412" t="s">
        <v>115</v>
      </c>
      <c r="K5412" t="s">
        <v>106</v>
      </c>
      <c r="L5412">
        <v>0</v>
      </c>
      <c r="M5412">
        <v>0</v>
      </c>
      <c r="N5412">
        <v>5</v>
      </c>
      <c r="O5412" s="6">
        <v>0</v>
      </c>
      <c r="P5412" t="s">
        <v>107</v>
      </c>
      <c r="Q5412" t="s">
        <v>107</v>
      </c>
      <c r="R5412">
        <f>IF(F5412="Monthly",2,0)
+IF(E5412&lt;=6,2,0)
+IF(N5412&lt;=2,2,0)
+IF(L5412&gt;=4,2,0)
+IF(M5412&gt;=2,1,0)
+IF(H5412&gt;=_xlfn.PERCENTILE.INC($H$2:$H$10001,0.75),1,0)</f>
        <v>0</v>
      </c>
      <c r="S5412" t="str">
        <f>IF(R5412&gt;=7,"High",IF(R5412&gt;=4,"Medium","Low"))</f>
        <v>Low</v>
      </c>
    </row>
    <row r="5413" spans="1:19">
      <c r="A5413" t="s">
        <v>5538</v>
      </c>
      <c r="B5413">
        <v>31</v>
      </c>
      <c r="C5413" t="s">
        <v>112</v>
      </c>
      <c r="D5413" t="s">
        <v>102</v>
      </c>
      <c r="E5413">
        <v>39</v>
      </c>
      <c r="F5413" t="s">
        <v>103</v>
      </c>
      <c r="G5413" t="s">
        <v>129</v>
      </c>
      <c r="H5413" s="5">
        <v>1019</v>
      </c>
      <c r="I5413" s="5">
        <f>RawCustomerTable[[#This Row],[Monthly_Charges]]*RawCustomerTable[[#This Row],[Tenure_Months]]*(1-RawCustomerTable[[#This Row],[Discount_Percent]]/100)</f>
        <v>39741</v>
      </c>
      <c r="J5413" t="s">
        <v>117</v>
      </c>
      <c r="K5413" t="s">
        <v>106</v>
      </c>
      <c r="L5413">
        <v>0</v>
      </c>
      <c r="M5413">
        <v>0</v>
      </c>
      <c r="N5413">
        <v>5</v>
      </c>
      <c r="O5413" s="6">
        <v>0</v>
      </c>
      <c r="P5413" t="s">
        <v>107</v>
      </c>
      <c r="Q5413" t="s">
        <v>106</v>
      </c>
      <c r="R5413">
        <f>IF(F5413="Monthly",2,0)
+IF(E5413&lt;=6,2,0)
+IF(N5413&lt;=2,2,0)
+IF(L5413&gt;=4,2,0)
+IF(M5413&gt;=2,1,0)
+IF(H5413&gt;=_xlfn.PERCENTILE.INC($H$2:$H$10001,0.75),1,0)</f>
        <v>3</v>
      </c>
      <c r="S5413" t="str">
        <f>IF(R5413&gt;=7,"High",IF(R5413&gt;=4,"Medium","Low"))</f>
        <v>Low</v>
      </c>
    </row>
    <row r="5414" spans="1:19">
      <c r="A5414" t="s">
        <v>5539</v>
      </c>
      <c r="B5414">
        <v>34</v>
      </c>
      <c r="C5414" t="s">
        <v>101</v>
      </c>
      <c r="D5414" t="s">
        <v>131</v>
      </c>
      <c r="E5414">
        <v>35</v>
      </c>
      <c r="F5414" t="s">
        <v>103</v>
      </c>
      <c r="G5414" t="s">
        <v>104</v>
      </c>
      <c r="H5414" s="5">
        <v>475</v>
      </c>
      <c r="I5414" s="5">
        <v>16751.689999999999</v>
      </c>
      <c r="J5414" t="s">
        <v>105</v>
      </c>
      <c r="K5414" t="s">
        <v>106</v>
      </c>
      <c r="L5414">
        <v>2</v>
      </c>
      <c r="M5414">
        <v>1</v>
      </c>
      <c r="N5414">
        <v>5</v>
      </c>
      <c r="O5414" s="6">
        <v>0</v>
      </c>
      <c r="P5414" t="s">
        <v>107</v>
      </c>
      <c r="Q5414" t="s">
        <v>107</v>
      </c>
      <c r="R5414">
        <f>IF(F5414="Monthly",2,0)
+IF(E5414&lt;=6,2,0)
+IF(N5414&lt;=2,2,0)
+IF(L5414&gt;=4,2,0)
+IF(M5414&gt;=2,1,0)
+IF(H5414&gt;=_xlfn.PERCENTILE.INC($H$2:$H$10001,0.75),1,0)</f>
        <v>2</v>
      </c>
      <c r="S5414" t="str">
        <f>IF(R5414&gt;=7,"High",IF(R5414&gt;=4,"Medium","Low"))</f>
        <v>Low</v>
      </c>
    </row>
    <row r="5415" spans="1:19">
      <c r="A5415" t="s">
        <v>5540</v>
      </c>
      <c r="B5415">
        <v>49</v>
      </c>
      <c r="C5415" t="s">
        <v>112</v>
      </c>
      <c r="D5415" t="s">
        <v>128</v>
      </c>
      <c r="E5415">
        <v>33</v>
      </c>
      <c r="F5415" t="s">
        <v>109</v>
      </c>
      <c r="G5415" t="s">
        <v>110</v>
      </c>
      <c r="H5415" s="5">
        <v>667</v>
      </c>
      <c r="I5415" s="5">
        <v>21499.29</v>
      </c>
      <c r="J5415" t="s">
        <v>117</v>
      </c>
      <c r="K5415" t="s">
        <v>106</v>
      </c>
      <c r="L5415">
        <v>2</v>
      </c>
      <c r="M5415">
        <v>1</v>
      </c>
      <c r="N5415">
        <v>5</v>
      </c>
      <c r="O5415" s="6">
        <v>0</v>
      </c>
      <c r="P5415" t="s">
        <v>106</v>
      </c>
      <c r="Q5415" t="s">
        <v>107</v>
      </c>
      <c r="R5415">
        <f>IF(F5415="Monthly",2,0)
+IF(E5415&lt;=6,2,0)
+IF(N5415&lt;=2,2,0)
+IF(L5415&gt;=4,2,0)
+IF(M5415&gt;=2,1,0)
+IF(H5415&gt;=_xlfn.PERCENTILE.INC($H$2:$H$10001,0.75),1,0)</f>
        <v>0</v>
      </c>
      <c r="S5415" t="str">
        <f>IF(R5415&gt;=7,"High",IF(R5415&gt;=4,"Medium","Low"))</f>
        <v>Low</v>
      </c>
    </row>
    <row r="5416" spans="1:19">
      <c r="A5416" t="s">
        <v>5541</v>
      </c>
      <c r="B5416">
        <v>44</v>
      </c>
      <c r="C5416" t="s">
        <v>112</v>
      </c>
      <c r="D5416" t="s">
        <v>123</v>
      </c>
      <c r="E5416">
        <v>22</v>
      </c>
      <c r="F5416" t="s">
        <v>109</v>
      </c>
      <c r="G5416" t="s">
        <v>110</v>
      </c>
      <c r="H5416" s="5">
        <v>668</v>
      </c>
      <c r="I5416" s="5">
        <v>14983.84</v>
      </c>
      <c r="J5416" t="s">
        <v>117</v>
      </c>
      <c r="K5416" t="s">
        <v>106</v>
      </c>
      <c r="L5416">
        <v>0</v>
      </c>
      <c r="M5416">
        <v>0</v>
      </c>
      <c r="N5416">
        <v>5</v>
      </c>
      <c r="O5416" s="6">
        <v>0</v>
      </c>
      <c r="P5416" t="s">
        <v>106</v>
      </c>
      <c r="Q5416" t="s">
        <v>107</v>
      </c>
      <c r="R5416">
        <f>IF(F5416="Monthly",2,0)
+IF(E5416&lt;=6,2,0)
+IF(N5416&lt;=2,2,0)
+IF(L5416&gt;=4,2,0)
+IF(M5416&gt;=2,1,0)
+IF(H5416&gt;=_xlfn.PERCENTILE.INC($H$2:$H$10001,0.75),1,0)</f>
        <v>0</v>
      </c>
      <c r="S5416" t="str">
        <f>IF(R5416&gt;=7,"High",IF(R5416&gt;=4,"Medium","Low"))</f>
        <v>Low</v>
      </c>
    </row>
    <row r="5417" spans="1:19">
      <c r="A5417" t="s">
        <v>5542</v>
      </c>
      <c r="B5417">
        <v>39</v>
      </c>
      <c r="C5417" t="s">
        <v>112</v>
      </c>
      <c r="D5417" t="s">
        <v>133</v>
      </c>
      <c r="E5417">
        <v>36</v>
      </c>
      <c r="F5417" t="s">
        <v>103</v>
      </c>
      <c r="G5417" t="s">
        <v>129</v>
      </c>
      <c r="H5417" s="5">
        <v>1084</v>
      </c>
      <c r="I5417" s="5">
        <v>39773.06</v>
      </c>
      <c r="J5417" t="s">
        <v>134</v>
      </c>
      <c r="K5417" t="s">
        <v>106</v>
      </c>
      <c r="L5417">
        <v>0</v>
      </c>
      <c r="M5417">
        <v>0</v>
      </c>
      <c r="N5417">
        <v>4</v>
      </c>
      <c r="O5417" s="6">
        <v>0</v>
      </c>
      <c r="P5417" t="s">
        <v>107</v>
      </c>
      <c r="Q5417" t="s">
        <v>107</v>
      </c>
      <c r="R5417">
        <f>IF(F5417="Monthly",2,0)
+IF(E5417&lt;=6,2,0)
+IF(N5417&lt;=2,2,0)
+IF(L5417&gt;=4,2,0)
+IF(M5417&gt;=2,1,0)
+IF(H5417&gt;=_xlfn.PERCENTILE.INC($H$2:$H$10001,0.75),1,0)</f>
        <v>3</v>
      </c>
      <c r="S5417" t="str">
        <f>IF(R5417&gt;=7,"High",IF(R5417&gt;=4,"Medium","Low"))</f>
        <v>Low</v>
      </c>
    </row>
    <row r="5418" spans="1:19">
      <c r="A5418" t="s">
        <v>5543</v>
      </c>
      <c r="B5418">
        <v>47</v>
      </c>
      <c r="C5418" t="s">
        <v>101</v>
      </c>
      <c r="D5418" t="s">
        <v>119</v>
      </c>
      <c r="E5418">
        <v>32</v>
      </c>
      <c r="F5418" t="s">
        <v>109</v>
      </c>
      <c r="G5418" t="s">
        <v>110</v>
      </c>
      <c r="H5418" s="5">
        <v>715</v>
      </c>
      <c r="I5418" s="5">
        <v>22643.759999999998</v>
      </c>
      <c r="J5418" t="s">
        <v>105</v>
      </c>
      <c r="K5418" t="s">
        <v>106</v>
      </c>
      <c r="L5418">
        <v>2</v>
      </c>
      <c r="M5418">
        <v>2</v>
      </c>
      <c r="N5418">
        <v>3</v>
      </c>
      <c r="O5418" s="6">
        <v>0</v>
      </c>
      <c r="P5418" t="s">
        <v>106</v>
      </c>
      <c r="Q5418" t="s">
        <v>107</v>
      </c>
      <c r="R5418">
        <f>IF(F5418="Monthly",2,0)
+IF(E5418&lt;=6,2,0)
+IF(N5418&lt;=2,2,0)
+IF(L5418&gt;=4,2,0)
+IF(M5418&gt;=2,1,0)
+IF(H5418&gt;=_xlfn.PERCENTILE.INC($H$2:$H$10001,0.75),1,0)</f>
        <v>1</v>
      </c>
      <c r="S5418" t="str">
        <f>IF(R5418&gt;=7,"High",IF(R5418&gt;=4,"Medium","Low"))</f>
        <v>Low</v>
      </c>
    </row>
    <row r="5419" spans="1:19">
      <c r="A5419" t="s">
        <v>5544</v>
      </c>
      <c r="B5419">
        <v>32</v>
      </c>
      <c r="C5419" t="s">
        <v>112</v>
      </c>
      <c r="D5419" t="s">
        <v>133</v>
      </c>
      <c r="E5419">
        <v>25</v>
      </c>
      <c r="F5419" t="s">
        <v>103</v>
      </c>
      <c r="G5419" t="s">
        <v>110</v>
      </c>
      <c r="H5419" s="5">
        <v>707</v>
      </c>
      <c r="I5419" s="5">
        <v>18071.16</v>
      </c>
      <c r="J5419" t="s">
        <v>117</v>
      </c>
      <c r="K5419" t="s">
        <v>106</v>
      </c>
      <c r="L5419">
        <v>0</v>
      </c>
      <c r="M5419">
        <v>0</v>
      </c>
      <c r="N5419">
        <v>5</v>
      </c>
      <c r="O5419" s="6">
        <v>0</v>
      </c>
      <c r="P5419" t="s">
        <v>106</v>
      </c>
      <c r="Q5419" t="s">
        <v>106</v>
      </c>
      <c r="R5419">
        <f>IF(F5419="Monthly",2,0)
+IF(E5419&lt;=6,2,0)
+IF(N5419&lt;=2,2,0)
+IF(L5419&gt;=4,2,0)
+IF(M5419&gt;=2,1,0)
+IF(H5419&gt;=_xlfn.PERCENTILE.INC($H$2:$H$10001,0.75),1,0)</f>
        <v>2</v>
      </c>
      <c r="S5419" t="str">
        <f>IF(R5419&gt;=7,"High",IF(R5419&gt;=4,"Medium","Low"))</f>
        <v>Low</v>
      </c>
    </row>
    <row r="5420" spans="1:19">
      <c r="A5420" t="s">
        <v>5545</v>
      </c>
      <c r="B5420">
        <v>51</v>
      </c>
      <c r="C5420" t="s">
        <v>112</v>
      </c>
      <c r="D5420" t="s">
        <v>119</v>
      </c>
      <c r="E5420">
        <v>37</v>
      </c>
      <c r="F5420" t="s">
        <v>103</v>
      </c>
      <c r="G5420" t="s">
        <v>110</v>
      </c>
      <c r="H5420" s="5">
        <v>748</v>
      </c>
      <c r="I5420" s="5">
        <v>27377.99</v>
      </c>
      <c r="J5420" t="s">
        <v>105</v>
      </c>
      <c r="K5420" t="s">
        <v>106</v>
      </c>
      <c r="L5420">
        <v>0</v>
      </c>
      <c r="M5420">
        <v>0</v>
      </c>
      <c r="N5420">
        <v>5</v>
      </c>
      <c r="O5420" s="6">
        <v>0</v>
      </c>
      <c r="P5420" t="s">
        <v>107</v>
      </c>
      <c r="Q5420" t="s">
        <v>106</v>
      </c>
      <c r="R5420">
        <f>IF(F5420="Monthly",2,0)
+IF(E5420&lt;=6,2,0)
+IF(N5420&lt;=2,2,0)
+IF(L5420&gt;=4,2,0)
+IF(M5420&gt;=2,1,0)
+IF(H5420&gt;=_xlfn.PERCENTILE.INC($H$2:$H$10001,0.75),1,0)</f>
        <v>2</v>
      </c>
      <c r="S5420" t="str">
        <f>IF(R5420&gt;=7,"High",IF(R5420&gt;=4,"Medium","Low"))</f>
        <v>Low</v>
      </c>
    </row>
    <row r="5421" spans="1:19">
      <c r="A5421" t="s">
        <v>5546</v>
      </c>
      <c r="B5421">
        <v>28</v>
      </c>
      <c r="C5421" t="s">
        <v>101</v>
      </c>
      <c r="D5421" t="s">
        <v>137</v>
      </c>
      <c r="E5421">
        <v>46</v>
      </c>
      <c r="F5421" t="s">
        <v>121</v>
      </c>
      <c r="G5421" t="s">
        <v>110</v>
      </c>
      <c r="H5421" s="5">
        <v>673</v>
      </c>
      <c r="I5421" s="5">
        <v>28637.919999999998</v>
      </c>
      <c r="J5421" t="s">
        <v>105</v>
      </c>
      <c r="K5421" t="s">
        <v>106</v>
      </c>
      <c r="L5421">
        <v>0</v>
      </c>
      <c r="M5421">
        <v>0</v>
      </c>
      <c r="N5421">
        <v>5</v>
      </c>
      <c r="O5421" s="6">
        <v>10</v>
      </c>
      <c r="P5421" t="s">
        <v>107</v>
      </c>
      <c r="Q5421" t="s">
        <v>107</v>
      </c>
      <c r="R5421">
        <f>IF(F5421="Monthly",2,0)
+IF(E5421&lt;=6,2,0)
+IF(N5421&lt;=2,2,0)
+IF(L5421&gt;=4,2,0)
+IF(M5421&gt;=2,1,0)
+IF(H5421&gt;=_xlfn.PERCENTILE.INC($H$2:$H$10001,0.75),1,0)</f>
        <v>0</v>
      </c>
      <c r="S5421" t="str">
        <f>IF(R5421&gt;=7,"High",IF(R5421&gt;=4,"Medium","Low"))</f>
        <v>Low</v>
      </c>
    </row>
    <row r="5422" spans="1:19">
      <c r="A5422" t="s">
        <v>5547</v>
      </c>
      <c r="B5422">
        <v>40</v>
      </c>
      <c r="C5422" t="s">
        <v>112</v>
      </c>
      <c r="D5422" t="s">
        <v>131</v>
      </c>
      <c r="E5422">
        <v>33</v>
      </c>
      <c r="F5422" t="s">
        <v>103</v>
      </c>
      <c r="G5422" t="s">
        <v>110</v>
      </c>
      <c r="H5422" s="5">
        <v>777</v>
      </c>
      <c r="I5422" s="5">
        <v>25315.02</v>
      </c>
      <c r="J5422" t="s">
        <v>117</v>
      </c>
      <c r="K5422" t="s">
        <v>106</v>
      </c>
      <c r="L5422">
        <v>4</v>
      </c>
      <c r="M5422">
        <v>1</v>
      </c>
      <c r="N5422">
        <v>4</v>
      </c>
      <c r="O5422" s="6">
        <v>0</v>
      </c>
      <c r="P5422" t="s">
        <v>107</v>
      </c>
      <c r="Q5422" t="s">
        <v>106</v>
      </c>
      <c r="R5422">
        <f>IF(F5422="Monthly",2,0)
+IF(E5422&lt;=6,2,0)
+IF(N5422&lt;=2,2,0)
+IF(L5422&gt;=4,2,0)
+IF(M5422&gt;=2,1,0)
+IF(H5422&gt;=_xlfn.PERCENTILE.INC($H$2:$H$10001,0.75),1,0)</f>
        <v>4</v>
      </c>
      <c r="S5422" t="str">
        <f>IF(R5422&gt;=7,"High",IF(R5422&gt;=4,"Medium","Low"))</f>
        <v>Medium</v>
      </c>
    </row>
    <row r="5423" spans="1:19">
      <c r="A5423" t="s">
        <v>5548</v>
      </c>
      <c r="B5423">
        <v>30</v>
      </c>
      <c r="C5423" t="s">
        <v>112</v>
      </c>
      <c r="D5423" t="s">
        <v>133</v>
      </c>
      <c r="E5423">
        <v>62</v>
      </c>
      <c r="F5423" t="s">
        <v>103</v>
      </c>
      <c r="G5423" t="s">
        <v>110</v>
      </c>
      <c r="H5423" s="5">
        <v>784</v>
      </c>
      <c r="I5423" s="5">
        <v>47507.360000000001</v>
      </c>
      <c r="J5423" t="s">
        <v>140</v>
      </c>
      <c r="K5423" t="s">
        <v>106</v>
      </c>
      <c r="L5423">
        <v>1</v>
      </c>
      <c r="M5423">
        <v>0</v>
      </c>
      <c r="N5423">
        <v>5</v>
      </c>
      <c r="O5423" s="6">
        <v>0</v>
      </c>
      <c r="P5423" t="s">
        <v>107</v>
      </c>
      <c r="Q5423" t="s">
        <v>107</v>
      </c>
      <c r="R5423">
        <f>IF(F5423="Monthly",2,0)
+IF(E5423&lt;=6,2,0)
+IF(N5423&lt;=2,2,0)
+IF(L5423&gt;=4,2,0)
+IF(M5423&gt;=2,1,0)
+IF(H5423&gt;=_xlfn.PERCENTILE.INC($H$2:$H$10001,0.75),1,0)</f>
        <v>2</v>
      </c>
      <c r="S5423" t="str">
        <f>IF(R5423&gt;=7,"High",IF(R5423&gt;=4,"Medium","Low"))</f>
        <v>Low</v>
      </c>
    </row>
    <row r="5424" spans="1:19">
      <c r="A5424" t="s">
        <v>5549</v>
      </c>
      <c r="B5424">
        <v>46</v>
      </c>
      <c r="C5424" t="s">
        <v>112</v>
      </c>
      <c r="D5424" t="s">
        <v>123</v>
      </c>
      <c r="E5424">
        <v>37</v>
      </c>
      <c r="F5424" t="s">
        <v>109</v>
      </c>
      <c r="G5424" t="s">
        <v>110</v>
      </c>
      <c r="H5424" s="5">
        <v>732</v>
      </c>
      <c r="I5424" s="5">
        <v>26364.49</v>
      </c>
      <c r="J5424" t="s">
        <v>105</v>
      </c>
      <c r="K5424" t="s">
        <v>106</v>
      </c>
      <c r="L5424">
        <v>0</v>
      </c>
      <c r="M5424">
        <v>0</v>
      </c>
      <c r="N5424">
        <v>5</v>
      </c>
      <c r="O5424" s="6">
        <v>0</v>
      </c>
      <c r="P5424" t="s">
        <v>107</v>
      </c>
      <c r="Q5424" t="s">
        <v>107</v>
      </c>
      <c r="R5424">
        <f>IF(F5424="Monthly",2,0)
+IF(E5424&lt;=6,2,0)
+IF(N5424&lt;=2,2,0)
+IF(L5424&gt;=4,2,0)
+IF(M5424&gt;=2,1,0)
+IF(H5424&gt;=_xlfn.PERCENTILE.INC($H$2:$H$10001,0.75),1,0)</f>
        <v>0</v>
      </c>
      <c r="S5424" t="str">
        <f>IF(R5424&gt;=7,"High",IF(R5424&gt;=4,"Medium","Low"))</f>
        <v>Low</v>
      </c>
    </row>
    <row r="5425" spans="1:19">
      <c r="A5425" t="s">
        <v>5550</v>
      </c>
      <c r="B5425">
        <v>47</v>
      </c>
      <c r="C5425" t="s">
        <v>112</v>
      </c>
      <c r="D5425" t="s">
        <v>128</v>
      </c>
      <c r="E5425">
        <v>13</v>
      </c>
      <c r="F5425" t="s">
        <v>103</v>
      </c>
      <c r="G5425" t="s">
        <v>110</v>
      </c>
      <c r="H5425" s="5">
        <v>750</v>
      </c>
      <c r="I5425" s="5">
        <v>9662.74</v>
      </c>
      <c r="J5425" t="s">
        <v>115</v>
      </c>
      <c r="K5425" t="s">
        <v>106</v>
      </c>
      <c r="L5425">
        <v>0</v>
      </c>
      <c r="M5425">
        <v>0</v>
      </c>
      <c r="N5425">
        <v>5</v>
      </c>
      <c r="O5425" s="6">
        <v>0</v>
      </c>
      <c r="P5425" t="s">
        <v>107</v>
      </c>
      <c r="Q5425" t="s">
        <v>106</v>
      </c>
      <c r="R5425">
        <f>IF(F5425="Monthly",2,0)
+IF(E5425&lt;=6,2,0)
+IF(N5425&lt;=2,2,0)
+IF(L5425&gt;=4,2,0)
+IF(M5425&gt;=2,1,0)
+IF(H5425&gt;=_xlfn.PERCENTILE.INC($H$2:$H$10001,0.75),1,0)</f>
        <v>2</v>
      </c>
      <c r="S5425" t="str">
        <f>IF(R5425&gt;=7,"High",IF(R5425&gt;=4,"Medium","Low"))</f>
        <v>Low</v>
      </c>
    </row>
    <row r="5426" spans="1:19">
      <c r="A5426" t="s">
        <v>5551</v>
      </c>
      <c r="B5426">
        <v>33</v>
      </c>
      <c r="C5426" t="s">
        <v>112</v>
      </c>
      <c r="D5426" t="s">
        <v>123</v>
      </c>
      <c r="E5426">
        <v>19</v>
      </c>
      <c r="F5426" t="s">
        <v>109</v>
      </c>
      <c r="G5426" t="s">
        <v>129</v>
      </c>
      <c r="H5426" s="5">
        <v>991</v>
      </c>
      <c r="I5426" s="5">
        <v>18970.27</v>
      </c>
      <c r="J5426" t="s">
        <v>140</v>
      </c>
      <c r="K5426" t="s">
        <v>106</v>
      </c>
      <c r="L5426">
        <v>0</v>
      </c>
      <c r="M5426">
        <v>0</v>
      </c>
      <c r="N5426">
        <v>5</v>
      </c>
      <c r="O5426" s="6">
        <v>0</v>
      </c>
      <c r="P5426" t="s">
        <v>107</v>
      </c>
      <c r="Q5426" t="s">
        <v>107</v>
      </c>
      <c r="R5426">
        <f>IF(F5426="Monthly",2,0)
+IF(E5426&lt;=6,2,0)
+IF(N5426&lt;=2,2,0)
+IF(L5426&gt;=4,2,0)
+IF(M5426&gt;=2,1,0)
+IF(H5426&gt;=_xlfn.PERCENTILE.INC($H$2:$H$10001,0.75),1,0)</f>
        <v>1</v>
      </c>
      <c r="S5426" t="str">
        <f>IF(R5426&gt;=7,"High",IF(R5426&gt;=4,"Medium","Low"))</f>
        <v>Low</v>
      </c>
    </row>
    <row r="5427" spans="1:19">
      <c r="A5427" t="s">
        <v>5552</v>
      </c>
      <c r="B5427">
        <v>44</v>
      </c>
      <c r="C5427" t="s">
        <v>101</v>
      </c>
      <c r="D5427" t="s">
        <v>159</v>
      </c>
      <c r="E5427">
        <v>22</v>
      </c>
      <c r="F5427" t="s">
        <v>103</v>
      </c>
      <c r="G5427" t="s">
        <v>110</v>
      </c>
      <c r="H5427" s="5">
        <v>695</v>
      </c>
      <c r="I5427" s="5">
        <v>15613.3</v>
      </c>
      <c r="J5427" t="s">
        <v>117</v>
      </c>
      <c r="K5427" t="s">
        <v>106</v>
      </c>
      <c r="L5427">
        <v>5</v>
      </c>
      <c r="M5427">
        <v>1</v>
      </c>
      <c r="N5427">
        <v>4</v>
      </c>
      <c r="O5427" s="6">
        <v>0</v>
      </c>
      <c r="P5427" t="s">
        <v>107</v>
      </c>
      <c r="Q5427" t="s">
        <v>107</v>
      </c>
      <c r="R5427">
        <f>IF(F5427="Monthly",2,0)
+IF(E5427&lt;=6,2,0)
+IF(N5427&lt;=2,2,0)
+IF(L5427&gt;=4,2,0)
+IF(M5427&gt;=2,1,0)
+IF(H5427&gt;=_xlfn.PERCENTILE.INC($H$2:$H$10001,0.75),1,0)</f>
        <v>4</v>
      </c>
      <c r="S5427" t="str">
        <f>IF(R5427&gt;=7,"High",IF(R5427&gt;=4,"Medium","Low"))</f>
        <v>Medium</v>
      </c>
    </row>
    <row r="5428" spans="1:19">
      <c r="A5428" t="s">
        <v>5553</v>
      </c>
      <c r="B5428">
        <v>32</v>
      </c>
      <c r="C5428" t="s">
        <v>112</v>
      </c>
      <c r="D5428" t="s">
        <v>133</v>
      </c>
      <c r="E5428">
        <v>30</v>
      </c>
      <c r="F5428" t="s">
        <v>103</v>
      </c>
      <c r="G5428" t="s">
        <v>104</v>
      </c>
      <c r="H5428" s="5">
        <v>475</v>
      </c>
      <c r="I5428" s="5">
        <v>14265.2</v>
      </c>
      <c r="J5428" t="s">
        <v>115</v>
      </c>
      <c r="K5428" t="s">
        <v>106</v>
      </c>
      <c r="L5428">
        <v>0</v>
      </c>
      <c r="M5428">
        <v>0</v>
      </c>
      <c r="N5428">
        <v>5</v>
      </c>
      <c r="O5428" s="6">
        <v>0</v>
      </c>
      <c r="P5428" t="s">
        <v>106</v>
      </c>
      <c r="Q5428" t="s">
        <v>107</v>
      </c>
      <c r="R5428">
        <f>IF(F5428="Monthly",2,0)
+IF(E5428&lt;=6,2,0)
+IF(N5428&lt;=2,2,0)
+IF(L5428&gt;=4,2,0)
+IF(M5428&gt;=2,1,0)
+IF(H5428&gt;=_xlfn.PERCENTILE.INC($H$2:$H$10001,0.75),1,0)</f>
        <v>2</v>
      </c>
      <c r="S5428" t="str">
        <f>IF(R5428&gt;=7,"High",IF(R5428&gt;=4,"Medium","Low"))</f>
        <v>Low</v>
      </c>
    </row>
    <row r="5429" spans="1:19">
      <c r="A5429" t="s">
        <v>5554</v>
      </c>
      <c r="B5429">
        <v>29</v>
      </c>
      <c r="C5429" t="s">
        <v>101</v>
      </c>
      <c r="D5429" t="s">
        <v>128</v>
      </c>
      <c r="E5429">
        <v>25</v>
      </c>
      <c r="F5429" t="s">
        <v>109</v>
      </c>
      <c r="G5429" t="s">
        <v>110</v>
      </c>
      <c r="H5429" s="5">
        <v>745</v>
      </c>
      <c r="I5429" s="5">
        <v>18446.66</v>
      </c>
      <c r="J5429" t="s">
        <v>140</v>
      </c>
      <c r="K5429" t="s">
        <v>106</v>
      </c>
      <c r="L5429">
        <v>3</v>
      </c>
      <c r="M5429">
        <v>0</v>
      </c>
      <c r="N5429">
        <v>5</v>
      </c>
      <c r="O5429" s="6">
        <v>0</v>
      </c>
      <c r="P5429" t="s">
        <v>107</v>
      </c>
      <c r="Q5429" t="s">
        <v>107</v>
      </c>
      <c r="R5429">
        <f>IF(F5429="Monthly",2,0)
+IF(E5429&lt;=6,2,0)
+IF(N5429&lt;=2,2,0)
+IF(L5429&gt;=4,2,0)
+IF(M5429&gt;=2,1,0)
+IF(H5429&gt;=_xlfn.PERCENTILE.INC($H$2:$H$10001,0.75),1,0)</f>
        <v>0</v>
      </c>
      <c r="S5429" t="str">
        <f>IF(R5429&gt;=7,"High",IF(R5429&gt;=4,"Medium","Low"))</f>
        <v>Low</v>
      </c>
    </row>
    <row r="5430" spans="1:19">
      <c r="A5430" t="s">
        <v>5555</v>
      </c>
      <c r="B5430">
        <v>25</v>
      </c>
      <c r="C5430" t="s">
        <v>112</v>
      </c>
      <c r="D5430" t="s">
        <v>137</v>
      </c>
      <c r="E5430">
        <v>18</v>
      </c>
      <c r="F5430" t="s">
        <v>103</v>
      </c>
      <c r="G5430" t="s">
        <v>104</v>
      </c>
      <c r="H5430" s="5">
        <v>437</v>
      </c>
      <c r="I5430" s="5">
        <v>7829.47</v>
      </c>
      <c r="J5430" t="s">
        <v>115</v>
      </c>
      <c r="K5430" t="s">
        <v>106</v>
      </c>
      <c r="L5430">
        <v>1</v>
      </c>
      <c r="M5430">
        <v>0</v>
      </c>
      <c r="N5430">
        <v>5</v>
      </c>
      <c r="O5430" s="6">
        <v>0</v>
      </c>
      <c r="P5430" t="s">
        <v>107</v>
      </c>
      <c r="Q5430" t="s">
        <v>107</v>
      </c>
      <c r="R5430">
        <f>IF(F5430="Monthly",2,0)
+IF(E5430&lt;=6,2,0)
+IF(N5430&lt;=2,2,0)
+IF(L5430&gt;=4,2,0)
+IF(M5430&gt;=2,1,0)
+IF(H5430&gt;=_xlfn.PERCENTILE.INC($H$2:$H$10001,0.75),1,0)</f>
        <v>2</v>
      </c>
      <c r="S5430" t="str">
        <f>IF(R5430&gt;=7,"High",IF(R5430&gt;=4,"Medium","Low"))</f>
        <v>Low</v>
      </c>
    </row>
    <row r="5431" spans="1:19">
      <c r="A5431" t="s">
        <v>5556</v>
      </c>
      <c r="B5431">
        <v>29</v>
      </c>
      <c r="C5431" t="s">
        <v>101</v>
      </c>
      <c r="D5431" t="s">
        <v>126</v>
      </c>
      <c r="E5431">
        <v>9</v>
      </c>
      <c r="F5431" t="s">
        <v>103</v>
      </c>
      <c r="G5431" t="s">
        <v>104</v>
      </c>
      <c r="H5431" s="5">
        <v>454</v>
      </c>
      <c r="I5431" s="5">
        <v>4032.86</v>
      </c>
      <c r="J5431" t="s">
        <v>105</v>
      </c>
      <c r="K5431" t="s">
        <v>106</v>
      </c>
      <c r="L5431">
        <v>2</v>
      </c>
      <c r="M5431">
        <v>0</v>
      </c>
      <c r="N5431">
        <v>4</v>
      </c>
      <c r="O5431" s="6">
        <v>0</v>
      </c>
      <c r="P5431" t="s">
        <v>107</v>
      </c>
      <c r="Q5431" t="s">
        <v>106</v>
      </c>
      <c r="R5431">
        <f>IF(F5431="Monthly",2,0)
+IF(E5431&lt;=6,2,0)
+IF(N5431&lt;=2,2,0)
+IF(L5431&gt;=4,2,0)
+IF(M5431&gt;=2,1,0)
+IF(H5431&gt;=_xlfn.PERCENTILE.INC($H$2:$H$10001,0.75),1,0)</f>
        <v>2</v>
      </c>
      <c r="S5431" t="str">
        <f>IF(R5431&gt;=7,"High",IF(R5431&gt;=4,"Medium","Low"))</f>
        <v>Low</v>
      </c>
    </row>
    <row r="5432" spans="1:19">
      <c r="A5432" t="s">
        <v>5557</v>
      </c>
      <c r="B5432">
        <v>49</v>
      </c>
      <c r="C5432" t="s">
        <v>101</v>
      </c>
      <c r="D5432" t="s">
        <v>126</v>
      </c>
      <c r="E5432">
        <v>47</v>
      </c>
      <c r="F5432" t="s">
        <v>109</v>
      </c>
      <c r="G5432" t="s">
        <v>110</v>
      </c>
      <c r="H5432" s="5">
        <v>714</v>
      </c>
      <c r="I5432" s="5">
        <v>31524.23</v>
      </c>
      <c r="J5432" t="s">
        <v>117</v>
      </c>
      <c r="K5432" t="s">
        <v>106</v>
      </c>
      <c r="L5432">
        <v>0</v>
      </c>
      <c r="M5432">
        <v>0</v>
      </c>
      <c r="N5432">
        <v>5</v>
      </c>
      <c r="O5432" s="6">
        <v>5</v>
      </c>
      <c r="P5432" t="s">
        <v>107</v>
      </c>
      <c r="Q5432" t="s">
        <v>107</v>
      </c>
      <c r="R5432">
        <f>IF(F5432="Monthly",2,0)
+IF(E5432&lt;=6,2,0)
+IF(N5432&lt;=2,2,0)
+IF(L5432&gt;=4,2,0)
+IF(M5432&gt;=2,1,0)
+IF(H5432&gt;=_xlfn.PERCENTILE.INC($H$2:$H$10001,0.75),1,0)</f>
        <v>0</v>
      </c>
      <c r="S5432" t="str">
        <f>IF(R5432&gt;=7,"High",IF(R5432&gt;=4,"Medium","Low"))</f>
        <v>Low</v>
      </c>
    </row>
    <row r="5433" spans="1:19">
      <c r="A5433" t="s">
        <v>5558</v>
      </c>
      <c r="B5433">
        <v>34</v>
      </c>
      <c r="C5433" t="s">
        <v>112</v>
      </c>
      <c r="D5433" t="s">
        <v>126</v>
      </c>
      <c r="E5433">
        <v>72</v>
      </c>
      <c r="F5433" t="s">
        <v>121</v>
      </c>
      <c r="G5433" t="s">
        <v>110</v>
      </c>
      <c r="H5433" s="5">
        <v>717</v>
      </c>
      <c r="I5433" s="5">
        <v>52303.98</v>
      </c>
      <c r="J5433" t="s">
        <v>134</v>
      </c>
      <c r="K5433" t="s">
        <v>106</v>
      </c>
      <c r="L5433">
        <v>3</v>
      </c>
      <c r="M5433">
        <v>0</v>
      </c>
      <c r="N5433">
        <v>5</v>
      </c>
      <c r="O5433" s="6">
        <v>0</v>
      </c>
      <c r="P5433" t="s">
        <v>106</v>
      </c>
      <c r="Q5433" t="s">
        <v>107</v>
      </c>
      <c r="R5433">
        <f>IF(F5433="Monthly",2,0)
+IF(E5433&lt;=6,2,0)
+IF(N5433&lt;=2,2,0)
+IF(L5433&gt;=4,2,0)
+IF(M5433&gt;=2,1,0)
+IF(H5433&gt;=_xlfn.PERCENTILE.INC($H$2:$H$10001,0.75),1,0)</f>
        <v>0</v>
      </c>
      <c r="S5433" t="str">
        <f>IF(R5433&gt;=7,"High",IF(R5433&gt;=4,"Medium","Low"))</f>
        <v>Low</v>
      </c>
    </row>
    <row r="5434" spans="1:19">
      <c r="A5434" t="s">
        <v>5559</v>
      </c>
      <c r="B5434">
        <v>46</v>
      </c>
      <c r="C5434" t="s">
        <v>101</v>
      </c>
      <c r="D5434" t="s">
        <v>128</v>
      </c>
      <c r="E5434">
        <v>24</v>
      </c>
      <c r="F5434" t="s">
        <v>103</v>
      </c>
      <c r="G5434" t="s">
        <v>129</v>
      </c>
      <c r="H5434" s="5">
        <v>1009</v>
      </c>
      <c r="I5434" s="5">
        <v>23548.03</v>
      </c>
      <c r="J5434" t="s">
        <v>117</v>
      </c>
      <c r="K5434" t="s">
        <v>106</v>
      </c>
      <c r="L5434">
        <v>0</v>
      </c>
      <c r="M5434">
        <v>0</v>
      </c>
      <c r="N5434">
        <v>5</v>
      </c>
      <c r="O5434" s="6">
        <v>0</v>
      </c>
      <c r="P5434" t="s">
        <v>107</v>
      </c>
      <c r="Q5434" t="s">
        <v>107</v>
      </c>
      <c r="R5434">
        <f>IF(F5434="Monthly",2,0)
+IF(E5434&lt;=6,2,0)
+IF(N5434&lt;=2,2,0)
+IF(L5434&gt;=4,2,0)
+IF(M5434&gt;=2,1,0)
+IF(H5434&gt;=_xlfn.PERCENTILE.INC($H$2:$H$10001,0.75),1,0)</f>
        <v>3</v>
      </c>
      <c r="S5434" t="str">
        <f>IF(R5434&gt;=7,"High",IF(R5434&gt;=4,"Medium","Low"))</f>
        <v>Low</v>
      </c>
    </row>
    <row r="5435" spans="1:19">
      <c r="A5435" t="s">
        <v>5560</v>
      </c>
      <c r="B5435">
        <v>45</v>
      </c>
      <c r="C5435" t="s">
        <v>112</v>
      </c>
      <c r="D5435" t="s">
        <v>123</v>
      </c>
      <c r="E5435">
        <v>46</v>
      </c>
      <c r="F5435" t="s">
        <v>121</v>
      </c>
      <c r="G5435" t="s">
        <v>104</v>
      </c>
      <c r="H5435" s="5">
        <v>407</v>
      </c>
      <c r="I5435" s="5">
        <v>16427.36</v>
      </c>
      <c r="J5435" t="s">
        <v>134</v>
      </c>
      <c r="K5435" t="s">
        <v>106</v>
      </c>
      <c r="L5435">
        <v>0</v>
      </c>
      <c r="M5435">
        <v>0</v>
      </c>
      <c r="N5435">
        <v>5</v>
      </c>
      <c r="O5435" s="6">
        <v>10</v>
      </c>
      <c r="P5435" t="s">
        <v>107</v>
      </c>
      <c r="Q5435" t="s">
        <v>107</v>
      </c>
      <c r="R5435">
        <f>IF(F5435="Monthly",2,0)
+IF(E5435&lt;=6,2,0)
+IF(N5435&lt;=2,2,0)
+IF(L5435&gt;=4,2,0)
+IF(M5435&gt;=2,1,0)
+IF(H5435&gt;=_xlfn.PERCENTILE.INC($H$2:$H$10001,0.75),1,0)</f>
        <v>0</v>
      </c>
      <c r="S5435" t="str">
        <f>IF(R5435&gt;=7,"High",IF(R5435&gt;=4,"Medium","Low"))</f>
        <v>Low</v>
      </c>
    </row>
    <row r="5436" spans="1:19">
      <c r="A5436" t="s">
        <v>5561</v>
      </c>
      <c r="B5436">
        <v>20</v>
      </c>
      <c r="C5436" t="s">
        <v>101</v>
      </c>
      <c r="D5436" t="s">
        <v>126</v>
      </c>
      <c r="E5436">
        <v>32</v>
      </c>
      <c r="F5436" t="s">
        <v>103</v>
      </c>
      <c r="G5436" t="s">
        <v>104</v>
      </c>
      <c r="H5436" s="5">
        <v>484</v>
      </c>
      <c r="I5436" s="5">
        <v>15066.17</v>
      </c>
      <c r="J5436" t="s">
        <v>134</v>
      </c>
      <c r="K5436" t="s">
        <v>106</v>
      </c>
      <c r="L5436">
        <v>0</v>
      </c>
      <c r="M5436">
        <v>0</v>
      </c>
      <c r="N5436">
        <v>5</v>
      </c>
      <c r="O5436" s="6">
        <v>0</v>
      </c>
      <c r="P5436" t="s">
        <v>107</v>
      </c>
      <c r="Q5436" t="s">
        <v>107</v>
      </c>
      <c r="R5436">
        <f>IF(F5436="Monthly",2,0)
+IF(E5436&lt;=6,2,0)
+IF(N5436&lt;=2,2,0)
+IF(L5436&gt;=4,2,0)
+IF(M5436&gt;=2,1,0)
+IF(H5436&gt;=_xlfn.PERCENTILE.INC($H$2:$H$10001,0.75),1,0)</f>
        <v>2</v>
      </c>
      <c r="S5436" t="str">
        <f>IF(R5436&gt;=7,"High",IF(R5436&gt;=4,"Medium","Low"))</f>
        <v>Low</v>
      </c>
    </row>
    <row r="5437" spans="1:19">
      <c r="A5437" t="s">
        <v>5562</v>
      </c>
      <c r="B5437">
        <v>50</v>
      </c>
      <c r="C5437" t="s">
        <v>112</v>
      </c>
      <c r="D5437" t="s">
        <v>131</v>
      </c>
      <c r="E5437">
        <v>22</v>
      </c>
      <c r="F5437" t="s">
        <v>109</v>
      </c>
      <c r="G5437" t="s">
        <v>110</v>
      </c>
      <c r="H5437" s="5">
        <v>744</v>
      </c>
      <c r="I5437" s="5">
        <v>16103.61</v>
      </c>
      <c r="J5437" t="s">
        <v>115</v>
      </c>
      <c r="K5437" t="s">
        <v>106</v>
      </c>
      <c r="L5437">
        <v>0</v>
      </c>
      <c r="M5437">
        <v>0</v>
      </c>
      <c r="N5437">
        <v>5</v>
      </c>
      <c r="O5437" s="6">
        <v>0</v>
      </c>
      <c r="P5437" t="s">
        <v>107</v>
      </c>
      <c r="Q5437" t="s">
        <v>107</v>
      </c>
      <c r="R5437">
        <f>IF(F5437="Monthly",2,0)
+IF(E5437&lt;=6,2,0)
+IF(N5437&lt;=2,2,0)
+IF(L5437&gt;=4,2,0)
+IF(M5437&gt;=2,1,0)
+IF(H5437&gt;=_xlfn.PERCENTILE.INC($H$2:$H$10001,0.75),1,0)</f>
        <v>0</v>
      </c>
      <c r="S5437" t="str">
        <f>IF(R5437&gt;=7,"High",IF(R5437&gt;=4,"Medium","Low"))</f>
        <v>Low</v>
      </c>
    </row>
    <row r="5438" spans="1:19">
      <c r="A5438" t="s">
        <v>5563</v>
      </c>
      <c r="B5438">
        <v>24</v>
      </c>
      <c r="C5438" t="s">
        <v>112</v>
      </c>
      <c r="D5438" t="s">
        <v>123</v>
      </c>
      <c r="E5438">
        <v>39</v>
      </c>
      <c r="F5438" t="s">
        <v>109</v>
      </c>
      <c r="G5438" t="s">
        <v>110</v>
      </c>
      <c r="H5438" s="5">
        <v>679</v>
      </c>
      <c r="I5438" s="5">
        <v>27028.21</v>
      </c>
      <c r="J5438" t="s">
        <v>117</v>
      </c>
      <c r="K5438" t="s">
        <v>106</v>
      </c>
      <c r="L5438">
        <v>0</v>
      </c>
      <c r="M5438">
        <v>0</v>
      </c>
      <c r="N5438">
        <v>5</v>
      </c>
      <c r="O5438" s="6">
        <v>0</v>
      </c>
      <c r="P5438" t="s">
        <v>106</v>
      </c>
      <c r="Q5438" t="s">
        <v>107</v>
      </c>
      <c r="R5438">
        <f>IF(F5438="Monthly",2,0)
+IF(E5438&lt;=6,2,0)
+IF(N5438&lt;=2,2,0)
+IF(L5438&gt;=4,2,0)
+IF(M5438&gt;=2,1,0)
+IF(H5438&gt;=_xlfn.PERCENTILE.INC($H$2:$H$10001,0.75),1,0)</f>
        <v>0</v>
      </c>
      <c r="S5438" t="str">
        <f>IF(R5438&gt;=7,"High",IF(R5438&gt;=4,"Medium","Low"))</f>
        <v>Low</v>
      </c>
    </row>
    <row r="5439" spans="1:19">
      <c r="A5439" t="s">
        <v>5564</v>
      </c>
      <c r="B5439">
        <v>28</v>
      </c>
      <c r="C5439" t="s">
        <v>112</v>
      </c>
      <c r="D5439" t="s">
        <v>119</v>
      </c>
      <c r="E5439">
        <v>27</v>
      </c>
      <c r="F5439" t="s">
        <v>121</v>
      </c>
      <c r="G5439" t="s">
        <v>104</v>
      </c>
      <c r="H5439" s="5">
        <v>539</v>
      </c>
      <c r="I5439" s="5">
        <v>12435.09</v>
      </c>
      <c r="J5439" t="s">
        <v>105</v>
      </c>
      <c r="K5439" t="s">
        <v>107</v>
      </c>
      <c r="L5439">
        <v>0</v>
      </c>
      <c r="M5439">
        <v>0</v>
      </c>
      <c r="N5439">
        <v>4</v>
      </c>
      <c r="O5439" s="6">
        <v>15</v>
      </c>
      <c r="P5439" t="s">
        <v>107</v>
      </c>
      <c r="Q5439" t="s">
        <v>107</v>
      </c>
      <c r="R5439">
        <f>IF(F5439="Monthly",2,0)
+IF(E5439&lt;=6,2,0)
+IF(N5439&lt;=2,2,0)
+IF(L5439&gt;=4,2,0)
+IF(M5439&gt;=2,1,0)
+IF(H5439&gt;=_xlfn.PERCENTILE.INC($H$2:$H$10001,0.75),1,0)</f>
        <v>0</v>
      </c>
      <c r="S5439" t="str">
        <f>IF(R5439&gt;=7,"High",IF(R5439&gt;=4,"Medium","Low"))</f>
        <v>Low</v>
      </c>
    </row>
    <row r="5440" spans="1:19">
      <c r="A5440" t="s">
        <v>5565</v>
      </c>
      <c r="B5440">
        <v>39</v>
      </c>
      <c r="C5440" t="s">
        <v>101</v>
      </c>
      <c r="D5440" t="s">
        <v>126</v>
      </c>
      <c r="E5440">
        <v>34</v>
      </c>
      <c r="F5440" t="s">
        <v>103</v>
      </c>
      <c r="G5440" t="s">
        <v>110</v>
      </c>
      <c r="H5440" s="5">
        <v>676</v>
      </c>
      <c r="I5440" s="5">
        <v>22463.200000000001</v>
      </c>
      <c r="J5440" t="s">
        <v>115</v>
      </c>
      <c r="K5440" t="s">
        <v>106</v>
      </c>
      <c r="L5440">
        <v>6</v>
      </c>
      <c r="M5440">
        <v>4</v>
      </c>
      <c r="N5440">
        <v>2</v>
      </c>
      <c r="O5440" s="6">
        <v>0</v>
      </c>
      <c r="P5440" t="s">
        <v>107</v>
      </c>
      <c r="Q5440" t="s">
        <v>107</v>
      </c>
      <c r="R5440">
        <f>IF(F5440="Monthly",2,0)
+IF(E5440&lt;=6,2,0)
+IF(N5440&lt;=2,2,0)
+IF(L5440&gt;=4,2,0)
+IF(M5440&gt;=2,1,0)
+IF(H5440&gt;=_xlfn.PERCENTILE.INC($H$2:$H$10001,0.75),1,0)</f>
        <v>7</v>
      </c>
      <c r="S5440" t="str">
        <f>IF(R5440&gt;=7,"High",IF(R5440&gt;=4,"Medium","Low"))</f>
        <v>High</v>
      </c>
    </row>
    <row r="5441" spans="1:19">
      <c r="A5441" t="s">
        <v>5566</v>
      </c>
      <c r="B5441">
        <v>32</v>
      </c>
      <c r="C5441" t="s">
        <v>112</v>
      </c>
      <c r="D5441" t="s">
        <v>137</v>
      </c>
      <c r="E5441">
        <v>26</v>
      </c>
      <c r="F5441" t="s">
        <v>103</v>
      </c>
      <c r="G5441" t="s">
        <v>110</v>
      </c>
      <c r="H5441" s="5">
        <v>690</v>
      </c>
      <c r="I5441" s="5">
        <v>17628.14</v>
      </c>
      <c r="J5441" t="s">
        <v>115</v>
      </c>
      <c r="K5441" t="s">
        <v>106</v>
      </c>
      <c r="L5441">
        <v>1</v>
      </c>
      <c r="M5441">
        <v>0</v>
      </c>
      <c r="N5441">
        <v>5</v>
      </c>
      <c r="O5441" s="6">
        <v>0</v>
      </c>
      <c r="P5441" t="s">
        <v>107</v>
      </c>
      <c r="Q5441" t="s">
        <v>107</v>
      </c>
      <c r="R5441">
        <f>IF(F5441="Monthly",2,0)
+IF(E5441&lt;=6,2,0)
+IF(N5441&lt;=2,2,0)
+IF(L5441&gt;=4,2,0)
+IF(M5441&gt;=2,1,0)
+IF(H5441&gt;=_xlfn.PERCENTILE.INC($H$2:$H$10001,0.75),1,0)</f>
        <v>2</v>
      </c>
      <c r="S5441" t="str">
        <f>IF(R5441&gt;=7,"High",IF(R5441&gt;=4,"Medium","Low"))</f>
        <v>Low</v>
      </c>
    </row>
    <row r="5442" spans="1:19">
      <c r="A5442" t="s">
        <v>5567</v>
      </c>
      <c r="B5442">
        <v>54</v>
      </c>
      <c r="C5442" t="s">
        <v>101</v>
      </c>
      <c r="D5442" t="s">
        <v>128</v>
      </c>
      <c r="E5442">
        <v>19</v>
      </c>
      <c r="F5442" t="s">
        <v>103</v>
      </c>
      <c r="G5442" t="s">
        <v>129</v>
      </c>
      <c r="H5442" s="5">
        <v>948</v>
      </c>
      <c r="I5442" s="5">
        <v>17877.27</v>
      </c>
      <c r="J5442" t="s">
        <v>140</v>
      </c>
      <c r="K5442" t="s">
        <v>106</v>
      </c>
      <c r="L5442">
        <v>1</v>
      </c>
      <c r="M5442">
        <v>0</v>
      </c>
      <c r="N5442">
        <v>4</v>
      </c>
      <c r="O5442" s="6">
        <v>0</v>
      </c>
      <c r="P5442" t="s">
        <v>107</v>
      </c>
      <c r="Q5442" t="s">
        <v>106</v>
      </c>
      <c r="R5442">
        <f>IF(F5442="Monthly",2,0)
+IF(E5442&lt;=6,2,0)
+IF(N5442&lt;=2,2,0)
+IF(L5442&gt;=4,2,0)
+IF(M5442&gt;=2,1,0)
+IF(H5442&gt;=_xlfn.PERCENTILE.INC($H$2:$H$10001,0.75),1,0)</f>
        <v>3</v>
      </c>
      <c r="S5442" t="str">
        <f>IF(R5442&gt;=7,"High",IF(R5442&gt;=4,"Medium","Low"))</f>
        <v>Low</v>
      </c>
    </row>
    <row r="5443" spans="1:19">
      <c r="A5443" t="s">
        <v>5568</v>
      </c>
      <c r="B5443">
        <v>23</v>
      </c>
      <c r="C5443" t="s">
        <v>101</v>
      </c>
      <c r="D5443" t="s">
        <v>102</v>
      </c>
      <c r="E5443">
        <v>27</v>
      </c>
      <c r="F5443" t="s">
        <v>103</v>
      </c>
      <c r="G5443" t="s">
        <v>104</v>
      </c>
      <c r="H5443" s="5">
        <v>456</v>
      </c>
      <c r="I5443" s="5">
        <v>12357.94</v>
      </c>
      <c r="J5443" t="s">
        <v>105</v>
      </c>
      <c r="K5443" t="s">
        <v>107</v>
      </c>
      <c r="L5443">
        <v>0</v>
      </c>
      <c r="M5443">
        <v>0</v>
      </c>
      <c r="N5443">
        <v>4</v>
      </c>
      <c r="O5443" s="6">
        <v>0</v>
      </c>
      <c r="P5443" t="s">
        <v>106</v>
      </c>
      <c r="Q5443" t="s">
        <v>107</v>
      </c>
      <c r="R5443">
        <f>IF(F5443="Monthly",2,0)
+IF(E5443&lt;=6,2,0)
+IF(N5443&lt;=2,2,0)
+IF(L5443&gt;=4,2,0)
+IF(M5443&gt;=2,1,0)
+IF(H5443&gt;=_xlfn.PERCENTILE.INC($H$2:$H$10001,0.75),1,0)</f>
        <v>2</v>
      </c>
      <c r="S5443" t="str">
        <f>IF(R5443&gt;=7,"High",IF(R5443&gt;=4,"Medium","Low"))</f>
        <v>Low</v>
      </c>
    </row>
    <row r="5444" spans="1:19">
      <c r="A5444" t="s">
        <v>5569</v>
      </c>
      <c r="B5444">
        <v>25</v>
      </c>
      <c r="C5444" t="s">
        <v>112</v>
      </c>
      <c r="D5444" t="s">
        <v>126</v>
      </c>
      <c r="E5444">
        <v>21</v>
      </c>
      <c r="F5444" t="s">
        <v>109</v>
      </c>
      <c r="G5444" t="s">
        <v>129</v>
      </c>
      <c r="H5444" s="5">
        <v>1060</v>
      </c>
      <c r="I5444" s="5">
        <v>20776.400000000001</v>
      </c>
      <c r="J5444" t="s">
        <v>134</v>
      </c>
      <c r="K5444" t="s">
        <v>106</v>
      </c>
      <c r="L5444">
        <v>0</v>
      </c>
      <c r="M5444">
        <v>0</v>
      </c>
      <c r="N5444">
        <v>5</v>
      </c>
      <c r="O5444" s="6">
        <v>5</v>
      </c>
      <c r="P5444" t="s">
        <v>107</v>
      </c>
      <c r="Q5444" t="s">
        <v>107</v>
      </c>
      <c r="R5444">
        <f>IF(F5444="Monthly",2,0)
+IF(E5444&lt;=6,2,0)
+IF(N5444&lt;=2,2,0)
+IF(L5444&gt;=4,2,0)
+IF(M5444&gt;=2,1,0)
+IF(H5444&gt;=_xlfn.PERCENTILE.INC($H$2:$H$10001,0.75),1,0)</f>
        <v>1</v>
      </c>
      <c r="S5444" t="str">
        <f>IF(R5444&gt;=7,"High",IF(R5444&gt;=4,"Medium","Low"))</f>
        <v>Low</v>
      </c>
    </row>
    <row r="5445" spans="1:19">
      <c r="A5445" t="s">
        <v>5570</v>
      </c>
      <c r="B5445">
        <v>52</v>
      </c>
      <c r="C5445" t="s">
        <v>101</v>
      </c>
      <c r="D5445" t="s">
        <v>113</v>
      </c>
      <c r="E5445">
        <v>5</v>
      </c>
      <c r="F5445" t="s">
        <v>103</v>
      </c>
      <c r="G5445" t="s">
        <v>110</v>
      </c>
      <c r="H5445" s="5">
        <v>672</v>
      </c>
      <c r="I5445" s="5">
        <v>2776.45</v>
      </c>
      <c r="J5445" t="s">
        <v>140</v>
      </c>
      <c r="K5445" t="s">
        <v>106</v>
      </c>
      <c r="L5445">
        <v>0</v>
      </c>
      <c r="M5445">
        <v>0</v>
      </c>
      <c r="N5445">
        <v>5</v>
      </c>
      <c r="O5445" s="6">
        <v>15</v>
      </c>
      <c r="P5445" t="s">
        <v>107</v>
      </c>
      <c r="Q5445" t="s">
        <v>107</v>
      </c>
      <c r="R5445">
        <f>IF(F5445="Monthly",2,0)
+IF(E5445&lt;=6,2,0)
+IF(N5445&lt;=2,2,0)
+IF(L5445&gt;=4,2,0)
+IF(M5445&gt;=2,1,0)
+IF(H5445&gt;=_xlfn.PERCENTILE.INC($H$2:$H$10001,0.75),1,0)</f>
        <v>4</v>
      </c>
      <c r="S5445" t="str">
        <f>IF(R5445&gt;=7,"High",IF(R5445&gt;=4,"Medium","Low"))</f>
        <v>Medium</v>
      </c>
    </row>
    <row r="5446" spans="1:19">
      <c r="A5446" t="s">
        <v>5571</v>
      </c>
      <c r="B5446">
        <v>43</v>
      </c>
      <c r="C5446" t="s">
        <v>112</v>
      </c>
      <c r="D5446" t="s">
        <v>119</v>
      </c>
      <c r="E5446">
        <v>10</v>
      </c>
      <c r="F5446" t="s">
        <v>103</v>
      </c>
      <c r="G5446" t="s">
        <v>129</v>
      </c>
      <c r="H5446" s="5">
        <v>962</v>
      </c>
      <c r="I5446" s="5">
        <v>9898.44</v>
      </c>
      <c r="J5446" t="s">
        <v>115</v>
      </c>
      <c r="K5446" t="s">
        <v>106</v>
      </c>
      <c r="L5446">
        <v>0</v>
      </c>
      <c r="M5446">
        <v>0</v>
      </c>
      <c r="N5446">
        <v>5</v>
      </c>
      <c r="O5446" s="6">
        <v>0</v>
      </c>
      <c r="P5446" t="s">
        <v>107</v>
      </c>
      <c r="Q5446" t="s">
        <v>107</v>
      </c>
      <c r="R5446">
        <f>IF(F5446="Monthly",2,0)
+IF(E5446&lt;=6,2,0)
+IF(N5446&lt;=2,2,0)
+IF(L5446&gt;=4,2,0)
+IF(M5446&gt;=2,1,0)
+IF(H5446&gt;=_xlfn.PERCENTILE.INC($H$2:$H$10001,0.75),1,0)</f>
        <v>3</v>
      </c>
      <c r="S5446" t="str">
        <f>IF(R5446&gt;=7,"High",IF(R5446&gt;=4,"Medium","Low"))</f>
        <v>Low</v>
      </c>
    </row>
    <row r="5447" spans="1:19">
      <c r="A5447" t="s">
        <v>5572</v>
      </c>
      <c r="B5447">
        <v>38</v>
      </c>
      <c r="C5447" t="s">
        <v>101</v>
      </c>
      <c r="D5447" t="s">
        <v>126</v>
      </c>
      <c r="E5447">
        <v>20</v>
      </c>
      <c r="F5447" t="s">
        <v>109</v>
      </c>
      <c r="G5447" t="s">
        <v>110</v>
      </c>
      <c r="H5447" s="5">
        <v>812</v>
      </c>
      <c r="I5447" s="5">
        <v>16087.41</v>
      </c>
      <c r="J5447" t="s">
        <v>140</v>
      </c>
      <c r="K5447" t="s">
        <v>106</v>
      </c>
      <c r="L5447">
        <v>2</v>
      </c>
      <c r="M5447">
        <v>1</v>
      </c>
      <c r="N5447">
        <v>5</v>
      </c>
      <c r="O5447" s="6">
        <v>0</v>
      </c>
      <c r="P5447" t="s">
        <v>107</v>
      </c>
      <c r="Q5447" t="s">
        <v>107</v>
      </c>
      <c r="R5447">
        <f>IF(F5447="Monthly",2,0)
+IF(E5447&lt;=6,2,0)
+IF(N5447&lt;=2,2,0)
+IF(L5447&gt;=4,2,0)
+IF(M5447&gt;=2,1,0)
+IF(H5447&gt;=_xlfn.PERCENTILE.INC($H$2:$H$10001,0.75),1,0)</f>
        <v>1</v>
      </c>
      <c r="S5447" t="str">
        <f>IF(R5447&gt;=7,"High",IF(R5447&gt;=4,"Medium","Low"))</f>
        <v>Low</v>
      </c>
    </row>
    <row r="5448" spans="1:19">
      <c r="A5448" t="s">
        <v>5573</v>
      </c>
      <c r="B5448">
        <v>50</v>
      </c>
      <c r="C5448" t="s">
        <v>112</v>
      </c>
      <c r="D5448" t="s">
        <v>137</v>
      </c>
      <c r="E5448">
        <v>9</v>
      </c>
      <c r="F5448" t="s">
        <v>103</v>
      </c>
      <c r="G5448" t="s">
        <v>110</v>
      </c>
      <c r="H5448" s="5">
        <v>774</v>
      </c>
      <c r="I5448" s="5">
        <v>7085.36</v>
      </c>
      <c r="J5448" t="s">
        <v>134</v>
      </c>
      <c r="K5448" t="s">
        <v>106</v>
      </c>
      <c r="L5448">
        <v>2</v>
      </c>
      <c r="M5448">
        <v>1</v>
      </c>
      <c r="N5448">
        <v>2</v>
      </c>
      <c r="O5448" s="6">
        <v>0</v>
      </c>
      <c r="P5448" t="s">
        <v>107</v>
      </c>
      <c r="Q5448" t="s">
        <v>107</v>
      </c>
      <c r="R5448">
        <f>IF(F5448="Monthly",2,0)
+IF(E5448&lt;=6,2,0)
+IF(N5448&lt;=2,2,0)
+IF(L5448&gt;=4,2,0)
+IF(M5448&gt;=2,1,0)
+IF(H5448&gt;=_xlfn.PERCENTILE.INC($H$2:$H$10001,0.75),1,0)</f>
        <v>4</v>
      </c>
      <c r="S5448" t="str">
        <f>IF(R5448&gt;=7,"High",IF(R5448&gt;=4,"Medium","Low"))</f>
        <v>Medium</v>
      </c>
    </row>
    <row r="5449" spans="1:19">
      <c r="A5449" t="s">
        <v>5574</v>
      </c>
      <c r="B5449">
        <v>31</v>
      </c>
      <c r="C5449" t="s">
        <v>101</v>
      </c>
      <c r="D5449" t="s">
        <v>126</v>
      </c>
      <c r="E5449">
        <v>34</v>
      </c>
      <c r="F5449" t="s">
        <v>109</v>
      </c>
      <c r="G5449" t="s">
        <v>104</v>
      </c>
      <c r="H5449" s="5">
        <v>530</v>
      </c>
      <c r="I5449" s="5">
        <v>17635.96</v>
      </c>
      <c r="J5449" t="s">
        <v>117</v>
      </c>
      <c r="K5449" t="s">
        <v>106</v>
      </c>
      <c r="L5449">
        <v>0</v>
      </c>
      <c r="M5449">
        <v>0</v>
      </c>
      <c r="N5449">
        <v>5</v>
      </c>
      <c r="O5449" s="6">
        <v>0</v>
      </c>
      <c r="P5449" t="s">
        <v>106</v>
      </c>
      <c r="Q5449" t="s">
        <v>107</v>
      </c>
      <c r="R5449">
        <f>IF(F5449="Monthly",2,0)
+IF(E5449&lt;=6,2,0)
+IF(N5449&lt;=2,2,0)
+IF(L5449&gt;=4,2,0)
+IF(M5449&gt;=2,1,0)
+IF(H5449&gt;=_xlfn.PERCENTILE.INC($H$2:$H$10001,0.75),1,0)</f>
        <v>0</v>
      </c>
      <c r="S5449" t="str">
        <f>IF(R5449&gt;=7,"High",IF(R5449&gt;=4,"Medium","Low"))</f>
        <v>Low</v>
      </c>
    </row>
    <row r="5450" spans="1:19">
      <c r="A5450" t="s">
        <v>5575</v>
      </c>
      <c r="B5450">
        <v>41</v>
      </c>
      <c r="C5450" t="s">
        <v>112</v>
      </c>
      <c r="D5450" t="s">
        <v>137</v>
      </c>
      <c r="E5450">
        <v>55</v>
      </c>
      <c r="F5450" t="s">
        <v>103</v>
      </c>
      <c r="G5450" t="s">
        <v>104</v>
      </c>
      <c r="H5450" s="5">
        <v>415</v>
      </c>
      <c r="I5450" s="5">
        <v>23096.09</v>
      </c>
      <c r="J5450" t="s">
        <v>117</v>
      </c>
      <c r="K5450" t="s">
        <v>106</v>
      </c>
      <c r="L5450">
        <v>1</v>
      </c>
      <c r="M5450">
        <v>0</v>
      </c>
      <c r="N5450">
        <v>5</v>
      </c>
      <c r="O5450" s="6">
        <v>0</v>
      </c>
      <c r="P5450" t="s">
        <v>107</v>
      </c>
      <c r="Q5450" t="s">
        <v>107</v>
      </c>
      <c r="R5450">
        <f>IF(F5450="Monthly",2,0)
+IF(E5450&lt;=6,2,0)
+IF(N5450&lt;=2,2,0)
+IF(L5450&gt;=4,2,0)
+IF(M5450&gt;=2,1,0)
+IF(H5450&gt;=_xlfn.PERCENTILE.INC($H$2:$H$10001,0.75),1,0)</f>
        <v>2</v>
      </c>
      <c r="S5450" t="str">
        <f>IF(R5450&gt;=7,"High",IF(R5450&gt;=4,"Medium","Low"))</f>
        <v>Low</v>
      </c>
    </row>
    <row r="5451" spans="1:19">
      <c r="A5451" t="s">
        <v>5576</v>
      </c>
      <c r="B5451">
        <v>26</v>
      </c>
      <c r="C5451" t="s">
        <v>112</v>
      </c>
      <c r="D5451" t="s">
        <v>137</v>
      </c>
      <c r="E5451">
        <v>33</v>
      </c>
      <c r="F5451" t="s">
        <v>109</v>
      </c>
      <c r="G5451" t="s">
        <v>129</v>
      </c>
      <c r="H5451" s="5">
        <v>964</v>
      </c>
      <c r="I5451" s="5">
        <v>32411.1</v>
      </c>
      <c r="J5451" t="s">
        <v>117</v>
      </c>
      <c r="K5451" t="s">
        <v>106</v>
      </c>
      <c r="L5451">
        <v>0</v>
      </c>
      <c r="M5451">
        <v>0</v>
      </c>
      <c r="N5451">
        <v>4</v>
      </c>
      <c r="O5451" s="6">
        <v>0</v>
      </c>
      <c r="P5451" t="s">
        <v>107</v>
      </c>
      <c r="Q5451" t="s">
        <v>107</v>
      </c>
      <c r="R5451">
        <f>IF(F5451="Monthly",2,0)
+IF(E5451&lt;=6,2,0)
+IF(N5451&lt;=2,2,0)
+IF(L5451&gt;=4,2,0)
+IF(M5451&gt;=2,1,0)
+IF(H5451&gt;=_xlfn.PERCENTILE.INC($H$2:$H$10001,0.75),1,0)</f>
        <v>1</v>
      </c>
      <c r="S5451" t="str">
        <f>IF(R5451&gt;=7,"High",IF(R5451&gt;=4,"Medium","Low"))</f>
        <v>Low</v>
      </c>
    </row>
    <row r="5452" spans="1:19">
      <c r="A5452" t="s">
        <v>5577</v>
      </c>
      <c r="B5452">
        <v>36</v>
      </c>
      <c r="C5452" t="s">
        <v>112</v>
      </c>
      <c r="D5452" t="s">
        <v>119</v>
      </c>
      <c r="E5452">
        <v>33</v>
      </c>
      <c r="F5452" t="s">
        <v>103</v>
      </c>
      <c r="G5452" t="s">
        <v>110</v>
      </c>
      <c r="H5452" s="5">
        <v>693</v>
      </c>
      <c r="I5452" s="5">
        <v>22303.65</v>
      </c>
      <c r="J5452" t="s">
        <v>134</v>
      </c>
      <c r="K5452" t="s">
        <v>106</v>
      </c>
      <c r="L5452">
        <v>8</v>
      </c>
      <c r="M5452">
        <v>2</v>
      </c>
      <c r="N5452">
        <v>2</v>
      </c>
      <c r="O5452" s="6">
        <v>0</v>
      </c>
      <c r="P5452" t="s">
        <v>107</v>
      </c>
      <c r="Q5452" t="s">
        <v>106</v>
      </c>
      <c r="R5452">
        <f>IF(F5452="Monthly",2,0)
+IF(E5452&lt;=6,2,0)
+IF(N5452&lt;=2,2,0)
+IF(L5452&gt;=4,2,0)
+IF(M5452&gt;=2,1,0)
+IF(H5452&gt;=_xlfn.PERCENTILE.INC($H$2:$H$10001,0.75),1,0)</f>
        <v>7</v>
      </c>
      <c r="S5452" t="str">
        <f>IF(R5452&gt;=7,"High",IF(R5452&gt;=4,"Medium","Low"))</f>
        <v>High</v>
      </c>
    </row>
    <row r="5453" spans="1:19">
      <c r="A5453" t="s">
        <v>5578</v>
      </c>
      <c r="B5453">
        <v>45</v>
      </c>
      <c r="C5453" t="s">
        <v>112</v>
      </c>
      <c r="D5453" t="s">
        <v>137</v>
      </c>
      <c r="E5453">
        <v>62</v>
      </c>
      <c r="F5453" t="s">
        <v>109</v>
      </c>
      <c r="G5453" t="s">
        <v>129</v>
      </c>
      <c r="H5453" s="5">
        <v>1023</v>
      </c>
      <c r="I5453" s="5">
        <v>56259.69</v>
      </c>
      <c r="J5453" t="s">
        <v>140</v>
      </c>
      <c r="K5453" t="s">
        <v>106</v>
      </c>
      <c r="L5453">
        <v>1</v>
      </c>
      <c r="M5453">
        <v>0</v>
      </c>
      <c r="N5453">
        <v>5</v>
      </c>
      <c r="O5453" s="6">
        <v>10</v>
      </c>
      <c r="P5453" t="s">
        <v>107</v>
      </c>
      <c r="Q5453" t="s">
        <v>107</v>
      </c>
      <c r="R5453">
        <f>IF(F5453="Monthly",2,0)
+IF(E5453&lt;=6,2,0)
+IF(N5453&lt;=2,2,0)
+IF(L5453&gt;=4,2,0)
+IF(M5453&gt;=2,1,0)
+IF(H5453&gt;=_xlfn.PERCENTILE.INC($H$2:$H$10001,0.75),1,0)</f>
        <v>1</v>
      </c>
      <c r="S5453" t="str">
        <f>IF(R5453&gt;=7,"High",IF(R5453&gt;=4,"Medium","Low"))</f>
        <v>Low</v>
      </c>
    </row>
    <row r="5454" spans="1:19">
      <c r="A5454" t="s">
        <v>5579</v>
      </c>
      <c r="B5454">
        <v>50</v>
      </c>
      <c r="C5454" t="s">
        <v>112</v>
      </c>
      <c r="D5454" t="s">
        <v>131</v>
      </c>
      <c r="E5454">
        <v>15</v>
      </c>
      <c r="F5454" t="s">
        <v>103</v>
      </c>
      <c r="G5454" t="s">
        <v>110</v>
      </c>
      <c r="H5454" s="5">
        <v>679</v>
      </c>
      <c r="I5454" s="5">
        <v>10142.9</v>
      </c>
      <c r="J5454" t="s">
        <v>105</v>
      </c>
      <c r="K5454" t="s">
        <v>106</v>
      </c>
      <c r="L5454">
        <v>0</v>
      </c>
      <c r="M5454">
        <v>0</v>
      </c>
      <c r="N5454">
        <v>5</v>
      </c>
      <c r="O5454" s="6">
        <v>0</v>
      </c>
      <c r="P5454" t="s">
        <v>106</v>
      </c>
      <c r="Q5454" t="s">
        <v>106</v>
      </c>
      <c r="R5454">
        <f>IF(F5454="Monthly",2,0)
+IF(E5454&lt;=6,2,0)
+IF(N5454&lt;=2,2,0)
+IF(L5454&gt;=4,2,0)
+IF(M5454&gt;=2,1,0)
+IF(H5454&gt;=_xlfn.PERCENTILE.INC($H$2:$H$10001,0.75),1,0)</f>
        <v>2</v>
      </c>
      <c r="S5454" t="str">
        <f>IF(R5454&gt;=7,"High",IF(R5454&gt;=4,"Medium","Low"))</f>
        <v>Low</v>
      </c>
    </row>
    <row r="5455" spans="1:19">
      <c r="A5455" t="s">
        <v>5580</v>
      </c>
      <c r="B5455">
        <v>41</v>
      </c>
      <c r="C5455" t="s">
        <v>112</v>
      </c>
      <c r="D5455" t="s">
        <v>102</v>
      </c>
      <c r="E5455">
        <v>28</v>
      </c>
      <c r="F5455" t="s">
        <v>103</v>
      </c>
      <c r="G5455" t="s">
        <v>110</v>
      </c>
      <c r="H5455" s="5">
        <v>830</v>
      </c>
      <c r="I5455" s="5">
        <v>23674.61</v>
      </c>
      <c r="J5455" t="s">
        <v>140</v>
      </c>
      <c r="K5455" t="s">
        <v>106</v>
      </c>
      <c r="L5455">
        <v>1</v>
      </c>
      <c r="M5455">
        <v>0</v>
      </c>
      <c r="N5455">
        <v>5</v>
      </c>
      <c r="O5455" s="6">
        <v>0</v>
      </c>
      <c r="P5455" t="s">
        <v>107</v>
      </c>
      <c r="Q5455" t="s">
        <v>107</v>
      </c>
      <c r="R5455">
        <f>IF(F5455="Monthly",2,0)
+IF(E5455&lt;=6,2,0)
+IF(N5455&lt;=2,2,0)
+IF(L5455&gt;=4,2,0)
+IF(M5455&gt;=2,1,0)
+IF(H5455&gt;=_xlfn.PERCENTILE.INC($H$2:$H$10001,0.75),1,0)</f>
        <v>3</v>
      </c>
      <c r="S5455" t="str">
        <f>IF(R5455&gt;=7,"High",IF(R5455&gt;=4,"Medium","Low"))</f>
        <v>Low</v>
      </c>
    </row>
    <row r="5456" spans="1:19">
      <c r="A5456" t="s">
        <v>5581</v>
      </c>
      <c r="B5456">
        <v>43</v>
      </c>
      <c r="C5456" t="s">
        <v>101</v>
      </c>
      <c r="D5456" t="s">
        <v>133</v>
      </c>
      <c r="E5456">
        <v>28</v>
      </c>
      <c r="F5456" t="s">
        <v>121</v>
      </c>
      <c r="G5456" t="s">
        <v>104</v>
      </c>
      <c r="H5456" s="5">
        <v>516</v>
      </c>
      <c r="I5456" s="5">
        <v>14856.53</v>
      </c>
      <c r="J5456" t="s">
        <v>117</v>
      </c>
      <c r="K5456" t="s">
        <v>107</v>
      </c>
      <c r="L5456">
        <v>2</v>
      </c>
      <c r="M5456">
        <v>0</v>
      </c>
      <c r="N5456">
        <v>5</v>
      </c>
      <c r="O5456" s="6">
        <v>0</v>
      </c>
      <c r="P5456" t="s">
        <v>107</v>
      </c>
      <c r="Q5456" t="s">
        <v>107</v>
      </c>
      <c r="R5456">
        <f>IF(F5456="Monthly",2,0)
+IF(E5456&lt;=6,2,0)
+IF(N5456&lt;=2,2,0)
+IF(L5456&gt;=4,2,0)
+IF(M5456&gt;=2,1,0)
+IF(H5456&gt;=_xlfn.PERCENTILE.INC($H$2:$H$10001,0.75),1,0)</f>
        <v>0</v>
      </c>
      <c r="S5456" t="str">
        <f>IF(R5456&gt;=7,"High",IF(R5456&gt;=4,"Medium","Low"))</f>
        <v>Low</v>
      </c>
    </row>
    <row r="5457" spans="1:19">
      <c r="A5457" t="s">
        <v>5582</v>
      </c>
      <c r="B5457">
        <v>50</v>
      </c>
      <c r="C5457" t="s">
        <v>101</v>
      </c>
      <c r="D5457" t="s">
        <v>131</v>
      </c>
      <c r="E5457">
        <v>23</v>
      </c>
      <c r="F5457" t="s">
        <v>109</v>
      </c>
      <c r="G5457" t="s">
        <v>104</v>
      </c>
      <c r="H5457" s="5">
        <v>419</v>
      </c>
      <c r="I5457" s="5">
        <v>9617.2800000000007</v>
      </c>
      <c r="J5457" t="s">
        <v>117</v>
      </c>
      <c r="K5457" t="s">
        <v>107</v>
      </c>
      <c r="L5457">
        <v>6</v>
      </c>
      <c r="M5457">
        <v>3</v>
      </c>
      <c r="N5457">
        <v>2</v>
      </c>
      <c r="O5457" s="6">
        <v>0</v>
      </c>
      <c r="P5457" t="s">
        <v>106</v>
      </c>
      <c r="Q5457" t="s">
        <v>107</v>
      </c>
      <c r="R5457">
        <f>IF(F5457="Monthly",2,0)
+IF(E5457&lt;=6,2,0)
+IF(N5457&lt;=2,2,0)
+IF(L5457&gt;=4,2,0)
+IF(M5457&gt;=2,1,0)
+IF(H5457&gt;=_xlfn.PERCENTILE.INC($H$2:$H$10001,0.75),1,0)</f>
        <v>5</v>
      </c>
      <c r="S5457" t="str">
        <f>IF(R5457&gt;=7,"High",IF(R5457&gt;=4,"Medium","Low"))</f>
        <v>Medium</v>
      </c>
    </row>
    <row r="5458" spans="1:19">
      <c r="A5458" t="s">
        <v>5583</v>
      </c>
      <c r="B5458">
        <v>41</v>
      </c>
      <c r="C5458" t="s">
        <v>112</v>
      </c>
      <c r="D5458" t="s">
        <v>123</v>
      </c>
      <c r="E5458">
        <v>26</v>
      </c>
      <c r="F5458" t="s">
        <v>103</v>
      </c>
      <c r="G5458" t="s">
        <v>129</v>
      </c>
      <c r="H5458" s="5">
        <v>1046</v>
      </c>
      <c r="I5458" s="5">
        <v>27957.84</v>
      </c>
      <c r="J5458" t="s">
        <v>117</v>
      </c>
      <c r="K5458" t="s">
        <v>106</v>
      </c>
      <c r="L5458">
        <v>8</v>
      </c>
      <c r="M5458">
        <v>4</v>
      </c>
      <c r="N5458">
        <v>1</v>
      </c>
      <c r="O5458" s="6">
        <v>0</v>
      </c>
      <c r="P5458" t="s">
        <v>107</v>
      </c>
      <c r="Q5458" t="s">
        <v>106</v>
      </c>
      <c r="R5458">
        <f>IF(F5458="Monthly",2,0)
+IF(E5458&lt;=6,2,0)
+IF(N5458&lt;=2,2,0)
+IF(L5458&gt;=4,2,0)
+IF(M5458&gt;=2,1,0)
+IF(H5458&gt;=_xlfn.PERCENTILE.INC($H$2:$H$10001,0.75),1,0)</f>
        <v>8</v>
      </c>
      <c r="S5458" t="str">
        <f>IF(R5458&gt;=7,"High",IF(R5458&gt;=4,"Medium","Low"))</f>
        <v>High</v>
      </c>
    </row>
    <row r="5459" spans="1:19">
      <c r="A5459" t="s">
        <v>5584</v>
      </c>
      <c r="B5459">
        <v>26</v>
      </c>
      <c r="C5459" t="s">
        <v>112</v>
      </c>
      <c r="D5459" t="s">
        <v>131</v>
      </c>
      <c r="E5459">
        <v>40</v>
      </c>
      <c r="F5459" t="s">
        <v>121</v>
      </c>
      <c r="G5459" t="s">
        <v>129</v>
      </c>
      <c r="H5459" s="5">
        <v>1044</v>
      </c>
      <c r="I5459" s="5">
        <v>36278.01</v>
      </c>
      <c r="J5459" t="s">
        <v>140</v>
      </c>
      <c r="K5459" t="s">
        <v>106</v>
      </c>
      <c r="L5459">
        <v>2</v>
      </c>
      <c r="M5459">
        <v>0</v>
      </c>
      <c r="N5459">
        <v>5</v>
      </c>
      <c r="O5459" s="6">
        <v>15</v>
      </c>
      <c r="P5459" t="s">
        <v>106</v>
      </c>
      <c r="Q5459" t="s">
        <v>106</v>
      </c>
      <c r="R5459">
        <f>IF(F5459="Monthly",2,0)
+IF(E5459&lt;=6,2,0)
+IF(N5459&lt;=2,2,0)
+IF(L5459&gt;=4,2,0)
+IF(M5459&gt;=2,1,0)
+IF(H5459&gt;=_xlfn.PERCENTILE.INC($H$2:$H$10001,0.75),1,0)</f>
        <v>1</v>
      </c>
      <c r="S5459" t="str">
        <f>IF(R5459&gt;=7,"High",IF(R5459&gt;=4,"Medium","Low"))</f>
        <v>Low</v>
      </c>
    </row>
    <row r="5460" spans="1:19">
      <c r="A5460" t="s">
        <v>5585</v>
      </c>
      <c r="B5460">
        <v>33</v>
      </c>
      <c r="C5460" t="s">
        <v>112</v>
      </c>
      <c r="D5460" t="s">
        <v>113</v>
      </c>
      <c r="E5460">
        <v>23</v>
      </c>
      <c r="F5460" t="s">
        <v>103</v>
      </c>
      <c r="G5460" t="s">
        <v>110</v>
      </c>
      <c r="H5460" s="5">
        <v>766</v>
      </c>
      <c r="I5460" s="5">
        <v>18144.66</v>
      </c>
      <c r="J5460" t="s">
        <v>134</v>
      </c>
      <c r="K5460" t="s">
        <v>106</v>
      </c>
      <c r="L5460">
        <v>3</v>
      </c>
      <c r="M5460">
        <v>1</v>
      </c>
      <c r="N5460">
        <v>3</v>
      </c>
      <c r="O5460" s="6">
        <v>0</v>
      </c>
      <c r="P5460" t="s">
        <v>107</v>
      </c>
      <c r="Q5460" t="s">
        <v>106</v>
      </c>
      <c r="R5460">
        <f>IF(F5460="Monthly",2,0)
+IF(E5460&lt;=6,2,0)
+IF(N5460&lt;=2,2,0)
+IF(L5460&gt;=4,2,0)
+IF(M5460&gt;=2,1,0)
+IF(H5460&gt;=_xlfn.PERCENTILE.INC($H$2:$H$10001,0.75),1,0)</f>
        <v>2</v>
      </c>
      <c r="S5460" t="str">
        <f>IF(R5460&gt;=7,"High",IF(R5460&gt;=4,"Medium","Low"))</f>
        <v>Low</v>
      </c>
    </row>
    <row r="5461" spans="1:19">
      <c r="A5461" t="s">
        <v>5586</v>
      </c>
      <c r="B5461">
        <v>35</v>
      </c>
      <c r="C5461" t="s">
        <v>101</v>
      </c>
      <c r="D5461" t="s">
        <v>102</v>
      </c>
      <c r="E5461">
        <v>9</v>
      </c>
      <c r="F5461" t="s">
        <v>103</v>
      </c>
      <c r="G5461" t="s">
        <v>110</v>
      </c>
      <c r="H5461" s="5">
        <v>757</v>
      </c>
      <c r="I5461" s="5">
        <v>6795.31</v>
      </c>
      <c r="J5461" t="s">
        <v>115</v>
      </c>
      <c r="K5461" t="s">
        <v>107</v>
      </c>
      <c r="L5461">
        <v>1</v>
      </c>
      <c r="M5461">
        <v>0</v>
      </c>
      <c r="N5461">
        <v>5</v>
      </c>
      <c r="O5461" s="6">
        <v>0</v>
      </c>
      <c r="P5461" t="s">
        <v>107</v>
      </c>
      <c r="Q5461" t="s">
        <v>107</v>
      </c>
      <c r="R5461">
        <f>IF(F5461="Monthly",2,0)
+IF(E5461&lt;=6,2,0)
+IF(N5461&lt;=2,2,0)
+IF(L5461&gt;=4,2,0)
+IF(M5461&gt;=2,1,0)
+IF(H5461&gt;=_xlfn.PERCENTILE.INC($H$2:$H$10001,0.75),1,0)</f>
        <v>2</v>
      </c>
      <c r="S5461" t="str">
        <f>IF(R5461&gt;=7,"High",IF(R5461&gt;=4,"Medium","Low"))</f>
        <v>Low</v>
      </c>
    </row>
    <row r="5462" spans="1:19">
      <c r="A5462" t="s">
        <v>5587</v>
      </c>
      <c r="B5462">
        <v>29</v>
      </c>
      <c r="C5462" t="s">
        <v>112</v>
      </c>
      <c r="D5462" t="s">
        <v>123</v>
      </c>
      <c r="E5462">
        <v>24</v>
      </c>
      <c r="F5462" t="s">
        <v>103</v>
      </c>
      <c r="G5462" t="s">
        <v>104</v>
      </c>
      <c r="H5462" s="5">
        <v>390</v>
      </c>
      <c r="I5462" s="5">
        <v>9247.48</v>
      </c>
      <c r="J5462" t="s">
        <v>115</v>
      </c>
      <c r="K5462" t="s">
        <v>106</v>
      </c>
      <c r="L5462">
        <v>0</v>
      </c>
      <c r="M5462">
        <v>0</v>
      </c>
      <c r="N5462">
        <v>5</v>
      </c>
      <c r="O5462" s="6">
        <v>0</v>
      </c>
      <c r="P5462" t="s">
        <v>106</v>
      </c>
      <c r="Q5462" t="s">
        <v>106</v>
      </c>
      <c r="R5462">
        <f>IF(F5462="Monthly",2,0)
+IF(E5462&lt;=6,2,0)
+IF(N5462&lt;=2,2,0)
+IF(L5462&gt;=4,2,0)
+IF(M5462&gt;=2,1,0)
+IF(H5462&gt;=_xlfn.PERCENTILE.INC($H$2:$H$10001,0.75),1,0)</f>
        <v>2</v>
      </c>
      <c r="S5462" t="str">
        <f>IF(R5462&gt;=7,"High",IF(R5462&gt;=4,"Medium","Low"))</f>
        <v>Low</v>
      </c>
    </row>
    <row r="5463" spans="1:19">
      <c r="A5463" t="s">
        <v>5588</v>
      </c>
      <c r="B5463">
        <v>33</v>
      </c>
      <c r="C5463" t="s">
        <v>112</v>
      </c>
      <c r="D5463" t="s">
        <v>113</v>
      </c>
      <c r="E5463">
        <v>14</v>
      </c>
      <c r="F5463" t="s">
        <v>103</v>
      </c>
      <c r="G5463" t="s">
        <v>104</v>
      </c>
      <c r="H5463" s="5">
        <v>482</v>
      </c>
      <c r="I5463" s="5">
        <v>6793.61</v>
      </c>
      <c r="J5463" t="s">
        <v>134</v>
      </c>
      <c r="K5463" t="s">
        <v>106</v>
      </c>
      <c r="L5463">
        <v>0</v>
      </c>
      <c r="M5463">
        <v>0</v>
      </c>
      <c r="N5463">
        <v>5</v>
      </c>
      <c r="O5463" s="6">
        <v>0</v>
      </c>
      <c r="P5463" t="s">
        <v>107</v>
      </c>
      <c r="Q5463" t="s">
        <v>107</v>
      </c>
      <c r="R5463">
        <f>IF(F5463="Monthly",2,0)
+IF(E5463&lt;=6,2,0)
+IF(N5463&lt;=2,2,0)
+IF(L5463&gt;=4,2,0)
+IF(M5463&gt;=2,1,0)
+IF(H5463&gt;=_xlfn.PERCENTILE.INC($H$2:$H$10001,0.75),1,0)</f>
        <v>2</v>
      </c>
      <c r="S5463" t="str">
        <f>IF(R5463&gt;=7,"High",IF(R5463&gt;=4,"Medium","Low"))</f>
        <v>Low</v>
      </c>
    </row>
    <row r="5464" spans="1:19">
      <c r="A5464" t="s">
        <v>5589</v>
      </c>
      <c r="B5464">
        <v>45</v>
      </c>
      <c r="C5464" t="s">
        <v>112</v>
      </c>
      <c r="D5464" t="s">
        <v>102</v>
      </c>
      <c r="E5464">
        <v>36</v>
      </c>
      <c r="F5464" t="s">
        <v>103</v>
      </c>
      <c r="G5464" t="s">
        <v>104</v>
      </c>
      <c r="H5464" s="5">
        <v>518</v>
      </c>
      <c r="I5464" s="5">
        <v>18400.25</v>
      </c>
      <c r="J5464" t="s">
        <v>115</v>
      </c>
      <c r="K5464" t="s">
        <v>107</v>
      </c>
      <c r="L5464">
        <v>0</v>
      </c>
      <c r="M5464">
        <v>0</v>
      </c>
      <c r="N5464">
        <v>5</v>
      </c>
      <c r="O5464" s="6">
        <v>0</v>
      </c>
      <c r="P5464" t="s">
        <v>107</v>
      </c>
      <c r="Q5464" t="s">
        <v>107</v>
      </c>
      <c r="R5464">
        <f>IF(F5464="Monthly",2,0)
+IF(E5464&lt;=6,2,0)
+IF(N5464&lt;=2,2,0)
+IF(L5464&gt;=4,2,0)
+IF(M5464&gt;=2,1,0)
+IF(H5464&gt;=_xlfn.PERCENTILE.INC($H$2:$H$10001,0.75),1,0)</f>
        <v>2</v>
      </c>
      <c r="S5464" t="str">
        <f>IF(R5464&gt;=7,"High",IF(R5464&gt;=4,"Medium","Low"))</f>
        <v>Low</v>
      </c>
    </row>
    <row r="5465" spans="1:19">
      <c r="A5465" t="s">
        <v>5590</v>
      </c>
      <c r="B5465">
        <v>22</v>
      </c>
      <c r="C5465" t="s">
        <v>101</v>
      </c>
      <c r="D5465" t="s">
        <v>133</v>
      </c>
      <c r="E5465">
        <v>19</v>
      </c>
      <c r="F5465" t="s">
        <v>103</v>
      </c>
      <c r="G5465" t="s">
        <v>129</v>
      </c>
      <c r="H5465" s="5">
        <v>1086</v>
      </c>
      <c r="I5465" s="5">
        <v>21182.51</v>
      </c>
      <c r="J5465" t="s">
        <v>117</v>
      </c>
      <c r="K5465" t="s">
        <v>107</v>
      </c>
      <c r="L5465">
        <v>1</v>
      </c>
      <c r="M5465">
        <v>0</v>
      </c>
      <c r="N5465">
        <v>5</v>
      </c>
      <c r="O5465" s="6">
        <v>0</v>
      </c>
      <c r="P5465" t="s">
        <v>107</v>
      </c>
      <c r="Q5465" t="s">
        <v>107</v>
      </c>
      <c r="R5465">
        <f>IF(F5465="Monthly",2,0)
+IF(E5465&lt;=6,2,0)
+IF(N5465&lt;=2,2,0)
+IF(L5465&gt;=4,2,0)
+IF(M5465&gt;=2,1,0)
+IF(H5465&gt;=_xlfn.PERCENTILE.INC($H$2:$H$10001,0.75),1,0)</f>
        <v>3</v>
      </c>
      <c r="S5465" t="str">
        <f>IF(R5465&gt;=7,"High",IF(R5465&gt;=4,"Medium","Low"))</f>
        <v>Low</v>
      </c>
    </row>
    <row r="5466" spans="1:19">
      <c r="A5466" t="s">
        <v>5591</v>
      </c>
      <c r="B5466">
        <v>33</v>
      </c>
      <c r="C5466" t="s">
        <v>112</v>
      </c>
      <c r="D5466" t="s">
        <v>123</v>
      </c>
      <c r="E5466">
        <v>26</v>
      </c>
      <c r="F5466" t="s">
        <v>109</v>
      </c>
      <c r="G5466" t="s">
        <v>129</v>
      </c>
      <c r="H5466" s="5">
        <v>1084</v>
      </c>
      <c r="I5466" s="5">
        <v>27585.97</v>
      </c>
      <c r="J5466" t="s">
        <v>105</v>
      </c>
      <c r="K5466" t="s">
        <v>106</v>
      </c>
      <c r="L5466">
        <v>0</v>
      </c>
      <c r="M5466">
        <v>0</v>
      </c>
      <c r="N5466">
        <v>5</v>
      </c>
      <c r="O5466" s="6">
        <v>0</v>
      </c>
      <c r="P5466" t="s">
        <v>107</v>
      </c>
      <c r="Q5466" t="s">
        <v>107</v>
      </c>
      <c r="R5466">
        <f>IF(F5466="Monthly",2,0)
+IF(E5466&lt;=6,2,0)
+IF(N5466&lt;=2,2,0)
+IF(L5466&gt;=4,2,0)
+IF(M5466&gt;=2,1,0)
+IF(H5466&gt;=_xlfn.PERCENTILE.INC($H$2:$H$10001,0.75),1,0)</f>
        <v>1</v>
      </c>
      <c r="S5466" t="str">
        <f>IF(R5466&gt;=7,"High",IF(R5466&gt;=4,"Medium","Low"))</f>
        <v>Low</v>
      </c>
    </row>
    <row r="5467" spans="1:19">
      <c r="A5467" t="s">
        <v>5592</v>
      </c>
      <c r="B5467">
        <v>45</v>
      </c>
      <c r="C5467" t="s">
        <v>101</v>
      </c>
      <c r="D5467" t="s">
        <v>102</v>
      </c>
      <c r="E5467">
        <v>69</v>
      </c>
      <c r="F5467" t="s">
        <v>121</v>
      </c>
      <c r="G5467" t="s">
        <v>110</v>
      </c>
      <c r="H5467" s="5">
        <v>791</v>
      </c>
      <c r="I5467" s="5">
        <v>45584.82</v>
      </c>
      <c r="J5467" t="s">
        <v>115</v>
      </c>
      <c r="K5467" t="s">
        <v>106</v>
      </c>
      <c r="L5467">
        <v>0</v>
      </c>
      <c r="M5467">
        <v>0</v>
      </c>
      <c r="N5467">
        <v>5</v>
      </c>
      <c r="O5467" s="6">
        <v>15</v>
      </c>
      <c r="P5467" t="s">
        <v>106</v>
      </c>
      <c r="Q5467" t="s">
        <v>107</v>
      </c>
      <c r="R5467">
        <f>IF(F5467="Monthly",2,0)
+IF(E5467&lt;=6,2,0)
+IF(N5467&lt;=2,2,0)
+IF(L5467&gt;=4,2,0)
+IF(M5467&gt;=2,1,0)
+IF(H5467&gt;=_xlfn.PERCENTILE.INC($H$2:$H$10001,0.75),1,0)</f>
        <v>0</v>
      </c>
      <c r="S5467" t="str">
        <f>IF(R5467&gt;=7,"High",IF(R5467&gt;=4,"Medium","Low"))</f>
        <v>Low</v>
      </c>
    </row>
    <row r="5468" spans="1:19">
      <c r="A5468" t="s">
        <v>5593</v>
      </c>
      <c r="B5468">
        <v>21</v>
      </c>
      <c r="C5468" t="s">
        <v>101</v>
      </c>
      <c r="D5468" t="s">
        <v>133</v>
      </c>
      <c r="E5468">
        <v>60</v>
      </c>
      <c r="F5468" t="s">
        <v>109</v>
      </c>
      <c r="G5468" t="s">
        <v>110</v>
      </c>
      <c r="H5468" s="5">
        <v>639</v>
      </c>
      <c r="I5468" s="5">
        <v>36180.71</v>
      </c>
      <c r="J5468" t="s">
        <v>134</v>
      </c>
      <c r="K5468" t="s">
        <v>106</v>
      </c>
      <c r="L5468">
        <v>0</v>
      </c>
      <c r="M5468">
        <v>0</v>
      </c>
      <c r="N5468">
        <v>5</v>
      </c>
      <c r="O5468" s="6">
        <v>5</v>
      </c>
      <c r="P5468" t="s">
        <v>107</v>
      </c>
      <c r="Q5468" t="s">
        <v>107</v>
      </c>
      <c r="R5468">
        <f>IF(F5468="Monthly",2,0)
+IF(E5468&lt;=6,2,0)
+IF(N5468&lt;=2,2,0)
+IF(L5468&gt;=4,2,0)
+IF(M5468&gt;=2,1,0)
+IF(H5468&gt;=_xlfn.PERCENTILE.INC($H$2:$H$10001,0.75),1,0)</f>
        <v>0</v>
      </c>
      <c r="S5468" t="str">
        <f>IF(R5468&gt;=7,"High",IF(R5468&gt;=4,"Medium","Low"))</f>
        <v>Low</v>
      </c>
    </row>
    <row r="5469" spans="1:19">
      <c r="A5469" t="s">
        <v>5594</v>
      </c>
      <c r="B5469">
        <v>37</v>
      </c>
      <c r="C5469" t="s">
        <v>112</v>
      </c>
      <c r="D5469" t="s">
        <v>159</v>
      </c>
      <c r="E5469">
        <v>8</v>
      </c>
      <c r="F5469" t="s">
        <v>103</v>
      </c>
      <c r="G5469" t="s">
        <v>129</v>
      </c>
      <c r="H5469" s="5">
        <v>985</v>
      </c>
      <c r="I5469" s="5">
        <v>8054.5</v>
      </c>
      <c r="J5469" t="s">
        <v>140</v>
      </c>
      <c r="K5469" t="s">
        <v>106</v>
      </c>
      <c r="L5469">
        <v>0</v>
      </c>
      <c r="M5469">
        <v>0</v>
      </c>
      <c r="N5469">
        <v>5</v>
      </c>
      <c r="O5469" s="6">
        <v>0</v>
      </c>
      <c r="P5469" t="s">
        <v>107</v>
      </c>
      <c r="Q5469" t="s">
        <v>106</v>
      </c>
      <c r="R5469">
        <f>IF(F5469="Monthly",2,0)
+IF(E5469&lt;=6,2,0)
+IF(N5469&lt;=2,2,0)
+IF(L5469&gt;=4,2,0)
+IF(M5469&gt;=2,1,0)
+IF(H5469&gt;=_xlfn.PERCENTILE.INC($H$2:$H$10001,0.75),1,0)</f>
        <v>3</v>
      </c>
      <c r="S5469" t="str">
        <f>IF(R5469&gt;=7,"High",IF(R5469&gt;=4,"Medium","Low"))</f>
        <v>Low</v>
      </c>
    </row>
    <row r="5470" spans="1:19">
      <c r="A5470" t="s">
        <v>5595</v>
      </c>
      <c r="B5470">
        <v>48</v>
      </c>
      <c r="C5470" t="s">
        <v>112</v>
      </c>
      <c r="D5470" t="s">
        <v>126</v>
      </c>
      <c r="E5470">
        <v>20</v>
      </c>
      <c r="F5470" t="s">
        <v>109</v>
      </c>
      <c r="G5470" t="s">
        <v>110</v>
      </c>
      <c r="H5470" s="5">
        <v>686</v>
      </c>
      <c r="I5470" s="5">
        <v>13576.77</v>
      </c>
      <c r="J5470" t="s">
        <v>117</v>
      </c>
      <c r="K5470" t="s">
        <v>106</v>
      </c>
      <c r="L5470">
        <v>1</v>
      </c>
      <c r="M5470">
        <v>0</v>
      </c>
      <c r="N5470">
        <v>5</v>
      </c>
      <c r="O5470" s="6">
        <v>0</v>
      </c>
      <c r="P5470" t="s">
        <v>106</v>
      </c>
      <c r="Q5470" t="s">
        <v>107</v>
      </c>
      <c r="R5470">
        <f>IF(F5470="Monthly",2,0)
+IF(E5470&lt;=6,2,0)
+IF(N5470&lt;=2,2,0)
+IF(L5470&gt;=4,2,0)
+IF(M5470&gt;=2,1,0)
+IF(H5470&gt;=_xlfn.PERCENTILE.INC($H$2:$H$10001,0.75),1,0)</f>
        <v>0</v>
      </c>
      <c r="S5470" t="str">
        <f>IF(R5470&gt;=7,"High",IF(R5470&gt;=4,"Medium","Low"))</f>
        <v>Low</v>
      </c>
    </row>
    <row r="5471" spans="1:19">
      <c r="A5471" t="s">
        <v>5596</v>
      </c>
      <c r="B5471">
        <v>50</v>
      </c>
      <c r="C5471" t="s">
        <v>101</v>
      </c>
      <c r="D5471" t="s">
        <v>128</v>
      </c>
      <c r="E5471">
        <v>29</v>
      </c>
      <c r="F5471" t="s">
        <v>103</v>
      </c>
      <c r="G5471" t="s">
        <v>129</v>
      </c>
      <c r="H5471" s="5">
        <v>1029</v>
      </c>
      <c r="I5471" s="5">
        <v>29412.23</v>
      </c>
      <c r="J5471" t="s">
        <v>117</v>
      </c>
      <c r="K5471" t="s">
        <v>106</v>
      </c>
      <c r="L5471">
        <v>0</v>
      </c>
      <c r="M5471">
        <v>0</v>
      </c>
      <c r="N5471">
        <v>5</v>
      </c>
      <c r="O5471" s="6">
        <v>0</v>
      </c>
      <c r="P5471" t="s">
        <v>106</v>
      </c>
      <c r="Q5471" t="s">
        <v>106</v>
      </c>
      <c r="R5471">
        <f>IF(F5471="Monthly",2,0)
+IF(E5471&lt;=6,2,0)
+IF(N5471&lt;=2,2,0)
+IF(L5471&gt;=4,2,0)
+IF(M5471&gt;=2,1,0)
+IF(H5471&gt;=_xlfn.PERCENTILE.INC($H$2:$H$10001,0.75),1,0)</f>
        <v>3</v>
      </c>
      <c r="S5471" t="str">
        <f>IF(R5471&gt;=7,"High",IF(R5471&gt;=4,"Medium","Low"))</f>
        <v>Low</v>
      </c>
    </row>
    <row r="5472" spans="1:19">
      <c r="A5472" t="s">
        <v>5597</v>
      </c>
      <c r="B5472">
        <v>55</v>
      </c>
      <c r="C5472" t="s">
        <v>112</v>
      </c>
      <c r="D5472" t="s">
        <v>126</v>
      </c>
      <c r="E5472">
        <v>33</v>
      </c>
      <c r="F5472" t="s">
        <v>103</v>
      </c>
      <c r="G5472" t="s">
        <v>104</v>
      </c>
      <c r="H5472" s="5">
        <v>499</v>
      </c>
      <c r="I5472" s="5">
        <v>16210.73</v>
      </c>
      <c r="J5472" t="s">
        <v>117</v>
      </c>
      <c r="K5472" t="s">
        <v>106</v>
      </c>
      <c r="L5472">
        <v>1</v>
      </c>
      <c r="M5472">
        <v>0</v>
      </c>
      <c r="N5472">
        <v>4</v>
      </c>
      <c r="O5472" s="6">
        <v>0</v>
      </c>
      <c r="P5472" t="s">
        <v>106</v>
      </c>
      <c r="Q5472" t="s">
        <v>107</v>
      </c>
      <c r="R5472">
        <f>IF(F5472="Monthly",2,0)
+IF(E5472&lt;=6,2,0)
+IF(N5472&lt;=2,2,0)
+IF(L5472&gt;=4,2,0)
+IF(M5472&gt;=2,1,0)
+IF(H5472&gt;=_xlfn.PERCENTILE.INC($H$2:$H$10001,0.75),1,0)</f>
        <v>2</v>
      </c>
      <c r="S5472" t="str">
        <f>IF(R5472&gt;=7,"High",IF(R5472&gt;=4,"Medium","Low"))</f>
        <v>Low</v>
      </c>
    </row>
    <row r="5473" spans="1:19">
      <c r="A5473" t="s">
        <v>5598</v>
      </c>
      <c r="B5473">
        <v>34</v>
      </c>
      <c r="C5473" t="s">
        <v>112</v>
      </c>
      <c r="D5473" t="s">
        <v>102</v>
      </c>
      <c r="E5473">
        <v>28</v>
      </c>
      <c r="F5473" t="s">
        <v>109</v>
      </c>
      <c r="G5473" t="s">
        <v>129</v>
      </c>
      <c r="H5473" s="5">
        <v>1026</v>
      </c>
      <c r="I5473" s="5">
        <v>27462.54</v>
      </c>
      <c r="J5473" t="s">
        <v>134</v>
      </c>
      <c r="K5473" t="s">
        <v>106</v>
      </c>
      <c r="L5473">
        <v>1</v>
      </c>
      <c r="M5473">
        <v>0</v>
      </c>
      <c r="N5473">
        <v>5</v>
      </c>
      <c r="O5473" s="6">
        <v>5</v>
      </c>
      <c r="P5473" t="s">
        <v>107</v>
      </c>
      <c r="Q5473" t="s">
        <v>107</v>
      </c>
      <c r="R5473">
        <f>IF(F5473="Monthly",2,0)
+IF(E5473&lt;=6,2,0)
+IF(N5473&lt;=2,2,0)
+IF(L5473&gt;=4,2,0)
+IF(M5473&gt;=2,1,0)
+IF(H5473&gt;=_xlfn.PERCENTILE.INC($H$2:$H$10001,0.75),1,0)</f>
        <v>1</v>
      </c>
      <c r="S5473" t="str">
        <f>IF(R5473&gt;=7,"High",IF(R5473&gt;=4,"Medium","Low"))</f>
        <v>Low</v>
      </c>
    </row>
    <row r="5474" spans="1:19">
      <c r="A5474" t="s">
        <v>5599</v>
      </c>
      <c r="B5474">
        <v>32</v>
      </c>
      <c r="C5474" t="s">
        <v>112</v>
      </c>
      <c r="D5474" t="s">
        <v>113</v>
      </c>
      <c r="E5474">
        <v>25</v>
      </c>
      <c r="F5474" t="s">
        <v>103</v>
      </c>
      <c r="G5474" t="s">
        <v>110</v>
      </c>
      <c r="H5474" s="5">
        <v>780</v>
      </c>
      <c r="I5474" s="5">
        <v>18923.599999999999</v>
      </c>
      <c r="J5474" t="s">
        <v>117</v>
      </c>
      <c r="K5474" t="s">
        <v>107</v>
      </c>
      <c r="L5474">
        <v>1</v>
      </c>
      <c r="M5474">
        <v>0</v>
      </c>
      <c r="N5474">
        <v>5</v>
      </c>
      <c r="O5474" s="6">
        <v>0</v>
      </c>
      <c r="P5474" t="s">
        <v>107</v>
      </c>
      <c r="Q5474" t="s">
        <v>107</v>
      </c>
      <c r="R5474">
        <f>IF(F5474="Monthly",2,0)
+IF(E5474&lt;=6,2,0)
+IF(N5474&lt;=2,2,0)
+IF(L5474&gt;=4,2,0)
+IF(M5474&gt;=2,1,0)
+IF(H5474&gt;=_xlfn.PERCENTILE.INC($H$2:$H$10001,0.75),1,0)</f>
        <v>2</v>
      </c>
      <c r="S5474" t="str">
        <f>IF(R5474&gt;=7,"High",IF(R5474&gt;=4,"Medium","Low"))</f>
        <v>Low</v>
      </c>
    </row>
    <row r="5475" spans="1:19">
      <c r="A5475" t="s">
        <v>5600</v>
      </c>
      <c r="B5475">
        <v>47</v>
      </c>
      <c r="C5475" t="s">
        <v>101</v>
      </c>
      <c r="D5475" t="s">
        <v>137</v>
      </c>
      <c r="E5475">
        <v>24</v>
      </c>
      <c r="F5475" t="s">
        <v>103</v>
      </c>
      <c r="G5475" t="s">
        <v>104</v>
      </c>
      <c r="H5475" s="5">
        <v>472</v>
      </c>
      <c r="I5475" s="5">
        <v>11042.31</v>
      </c>
      <c r="J5475" t="s">
        <v>134</v>
      </c>
      <c r="K5475" t="s">
        <v>107</v>
      </c>
      <c r="L5475">
        <v>1</v>
      </c>
      <c r="M5475">
        <v>0</v>
      </c>
      <c r="N5475">
        <v>5</v>
      </c>
      <c r="O5475" s="6">
        <v>0</v>
      </c>
      <c r="P5475" t="s">
        <v>107</v>
      </c>
      <c r="Q5475" t="s">
        <v>107</v>
      </c>
      <c r="R5475">
        <f>IF(F5475="Monthly",2,0)
+IF(E5475&lt;=6,2,0)
+IF(N5475&lt;=2,2,0)
+IF(L5475&gt;=4,2,0)
+IF(M5475&gt;=2,1,0)
+IF(H5475&gt;=_xlfn.PERCENTILE.INC($H$2:$H$10001,0.75),1,0)</f>
        <v>2</v>
      </c>
      <c r="S5475" t="str">
        <f>IF(R5475&gt;=7,"High",IF(R5475&gt;=4,"Medium","Low"))</f>
        <v>Low</v>
      </c>
    </row>
    <row r="5476" spans="1:19">
      <c r="A5476" t="s">
        <v>5601</v>
      </c>
      <c r="B5476">
        <v>19</v>
      </c>
      <c r="C5476" t="s">
        <v>101</v>
      </c>
      <c r="D5476" t="s">
        <v>126</v>
      </c>
      <c r="E5476">
        <v>25</v>
      </c>
      <c r="F5476" t="s">
        <v>109</v>
      </c>
      <c r="G5476" t="s">
        <v>110</v>
      </c>
      <c r="H5476" s="5">
        <v>781</v>
      </c>
      <c r="I5476" s="5">
        <v>19927.57</v>
      </c>
      <c r="J5476" t="s">
        <v>115</v>
      </c>
      <c r="K5476" t="s">
        <v>106</v>
      </c>
      <c r="L5476">
        <v>1</v>
      </c>
      <c r="M5476">
        <v>0</v>
      </c>
      <c r="N5476">
        <v>5</v>
      </c>
      <c r="O5476" s="6">
        <v>0</v>
      </c>
      <c r="P5476" t="s">
        <v>107</v>
      </c>
      <c r="Q5476" t="s">
        <v>107</v>
      </c>
      <c r="R5476">
        <f>IF(F5476="Monthly",2,0)
+IF(E5476&lt;=6,2,0)
+IF(N5476&lt;=2,2,0)
+IF(L5476&gt;=4,2,0)
+IF(M5476&gt;=2,1,0)
+IF(H5476&gt;=_xlfn.PERCENTILE.INC($H$2:$H$10001,0.75),1,0)</f>
        <v>0</v>
      </c>
      <c r="S5476" t="str">
        <f>IF(R5476&gt;=7,"High",IF(R5476&gt;=4,"Medium","Low"))</f>
        <v>Low</v>
      </c>
    </row>
    <row r="5477" spans="1:19">
      <c r="A5477" t="s">
        <v>5602</v>
      </c>
      <c r="B5477">
        <v>24</v>
      </c>
      <c r="C5477" t="s">
        <v>112</v>
      </c>
      <c r="D5477" t="s">
        <v>102</v>
      </c>
      <c r="E5477">
        <v>64</v>
      </c>
      <c r="F5477" t="s">
        <v>121</v>
      </c>
      <c r="G5477" t="s">
        <v>104</v>
      </c>
      <c r="H5477" s="5">
        <v>581</v>
      </c>
      <c r="I5477" s="5">
        <v>37435.379999999997</v>
      </c>
      <c r="J5477" t="s">
        <v>115</v>
      </c>
      <c r="K5477" t="s">
        <v>107</v>
      </c>
      <c r="L5477">
        <v>2</v>
      </c>
      <c r="M5477">
        <v>1</v>
      </c>
      <c r="N5477">
        <v>4</v>
      </c>
      <c r="O5477" s="6">
        <v>0</v>
      </c>
      <c r="P5477" t="s">
        <v>107</v>
      </c>
      <c r="Q5477" t="s">
        <v>107</v>
      </c>
      <c r="R5477">
        <f>IF(F5477="Monthly",2,0)
+IF(E5477&lt;=6,2,0)
+IF(N5477&lt;=2,2,0)
+IF(L5477&gt;=4,2,0)
+IF(M5477&gt;=2,1,0)
+IF(H5477&gt;=_xlfn.PERCENTILE.INC($H$2:$H$10001,0.75),1,0)</f>
        <v>0</v>
      </c>
      <c r="S5477" t="str">
        <f>IF(R5477&gt;=7,"High",IF(R5477&gt;=4,"Medium","Low"))</f>
        <v>Low</v>
      </c>
    </row>
    <row r="5478" spans="1:19">
      <c r="A5478" t="s">
        <v>5603</v>
      </c>
      <c r="B5478">
        <v>36</v>
      </c>
      <c r="C5478" t="s">
        <v>101</v>
      </c>
      <c r="D5478" t="s">
        <v>102</v>
      </c>
      <c r="E5478">
        <v>48</v>
      </c>
      <c r="F5478" t="s">
        <v>121</v>
      </c>
      <c r="G5478" t="s">
        <v>129</v>
      </c>
      <c r="H5478" s="5">
        <v>997</v>
      </c>
      <c r="I5478" s="5">
        <v>41953.49</v>
      </c>
      <c r="J5478" t="s">
        <v>140</v>
      </c>
      <c r="K5478" t="s">
        <v>106</v>
      </c>
      <c r="L5478">
        <v>0</v>
      </c>
      <c r="M5478">
        <v>0</v>
      </c>
      <c r="N5478">
        <v>5</v>
      </c>
      <c r="O5478" s="6">
        <v>10</v>
      </c>
      <c r="P5478" t="s">
        <v>106</v>
      </c>
      <c r="Q5478" t="s">
        <v>107</v>
      </c>
      <c r="R5478">
        <f>IF(F5478="Monthly",2,0)
+IF(E5478&lt;=6,2,0)
+IF(N5478&lt;=2,2,0)
+IF(L5478&gt;=4,2,0)
+IF(M5478&gt;=2,1,0)
+IF(H5478&gt;=_xlfn.PERCENTILE.INC($H$2:$H$10001,0.75),1,0)</f>
        <v>1</v>
      </c>
      <c r="S5478" t="str">
        <f>IF(R5478&gt;=7,"High",IF(R5478&gt;=4,"Medium","Low"))</f>
        <v>Low</v>
      </c>
    </row>
    <row r="5479" spans="1:19">
      <c r="A5479" t="s">
        <v>5604</v>
      </c>
      <c r="B5479">
        <v>22</v>
      </c>
      <c r="C5479" t="s">
        <v>101</v>
      </c>
      <c r="D5479" t="s">
        <v>128</v>
      </c>
      <c r="E5479">
        <v>17</v>
      </c>
      <c r="F5479" t="s">
        <v>109</v>
      </c>
      <c r="G5479" t="s">
        <v>110</v>
      </c>
      <c r="H5479" s="5">
        <v>769</v>
      </c>
      <c r="I5479" s="5">
        <v>12853.15</v>
      </c>
      <c r="J5479" t="s">
        <v>134</v>
      </c>
      <c r="K5479" t="s">
        <v>106</v>
      </c>
      <c r="L5479">
        <v>0</v>
      </c>
      <c r="M5479">
        <v>0</v>
      </c>
      <c r="N5479">
        <v>5</v>
      </c>
      <c r="O5479" s="6">
        <v>0</v>
      </c>
      <c r="P5479" t="s">
        <v>106</v>
      </c>
      <c r="Q5479" t="s">
        <v>107</v>
      </c>
      <c r="R5479">
        <f>IF(F5479="Monthly",2,0)
+IF(E5479&lt;=6,2,0)
+IF(N5479&lt;=2,2,0)
+IF(L5479&gt;=4,2,0)
+IF(M5479&gt;=2,1,0)
+IF(H5479&gt;=_xlfn.PERCENTILE.INC($H$2:$H$10001,0.75),1,0)</f>
        <v>0</v>
      </c>
      <c r="S5479" t="str">
        <f>IF(R5479&gt;=7,"High",IF(R5479&gt;=4,"Medium","Low"))</f>
        <v>Low</v>
      </c>
    </row>
    <row r="5480" spans="1:19">
      <c r="A5480" t="s">
        <v>5605</v>
      </c>
      <c r="B5480">
        <v>33</v>
      </c>
      <c r="C5480" t="s">
        <v>101</v>
      </c>
      <c r="D5480" t="s">
        <v>137</v>
      </c>
      <c r="E5480">
        <v>19</v>
      </c>
      <c r="F5480" t="s">
        <v>103</v>
      </c>
      <c r="G5480" t="s">
        <v>104</v>
      </c>
      <c r="H5480" s="5">
        <v>435</v>
      </c>
      <c r="I5480" s="5">
        <v>8407.7199999999993</v>
      </c>
      <c r="J5480" t="s">
        <v>134</v>
      </c>
      <c r="K5480" t="s">
        <v>106</v>
      </c>
      <c r="L5480">
        <v>2</v>
      </c>
      <c r="M5480">
        <v>1</v>
      </c>
      <c r="N5480">
        <v>5</v>
      </c>
      <c r="O5480" s="6">
        <v>0</v>
      </c>
      <c r="P5480" t="s">
        <v>106</v>
      </c>
      <c r="Q5480" t="s">
        <v>106</v>
      </c>
      <c r="R5480">
        <f>IF(F5480="Monthly",2,0)
+IF(E5480&lt;=6,2,0)
+IF(N5480&lt;=2,2,0)
+IF(L5480&gt;=4,2,0)
+IF(M5480&gt;=2,1,0)
+IF(H5480&gt;=_xlfn.PERCENTILE.INC($H$2:$H$10001,0.75),1,0)</f>
        <v>2</v>
      </c>
      <c r="S5480" t="str">
        <f>IF(R5480&gt;=7,"High",IF(R5480&gt;=4,"Medium","Low"))</f>
        <v>Low</v>
      </c>
    </row>
    <row r="5481" spans="1:19">
      <c r="A5481" t="s">
        <v>5606</v>
      </c>
      <c r="B5481">
        <v>19</v>
      </c>
      <c r="C5481" t="s">
        <v>101</v>
      </c>
      <c r="D5481" t="s">
        <v>159</v>
      </c>
      <c r="E5481">
        <v>41</v>
      </c>
      <c r="F5481" t="s">
        <v>103</v>
      </c>
      <c r="G5481" t="s">
        <v>104</v>
      </c>
      <c r="H5481" s="5">
        <v>443</v>
      </c>
      <c r="I5481" s="5">
        <v>18632.099999999999</v>
      </c>
      <c r="J5481" t="s">
        <v>105</v>
      </c>
      <c r="K5481" t="s">
        <v>106</v>
      </c>
      <c r="L5481">
        <v>0</v>
      </c>
      <c r="M5481">
        <v>0</v>
      </c>
      <c r="N5481">
        <v>5</v>
      </c>
      <c r="O5481" s="6">
        <v>0</v>
      </c>
      <c r="P5481" t="s">
        <v>107</v>
      </c>
      <c r="Q5481" t="s">
        <v>106</v>
      </c>
      <c r="R5481">
        <f>IF(F5481="Monthly",2,0)
+IF(E5481&lt;=6,2,0)
+IF(N5481&lt;=2,2,0)
+IF(L5481&gt;=4,2,0)
+IF(M5481&gt;=2,1,0)
+IF(H5481&gt;=_xlfn.PERCENTILE.INC($H$2:$H$10001,0.75),1,0)</f>
        <v>2</v>
      </c>
      <c r="S5481" t="str">
        <f>IF(R5481&gt;=7,"High",IF(R5481&gt;=4,"Medium","Low"))</f>
        <v>Low</v>
      </c>
    </row>
    <row r="5482" spans="1:19">
      <c r="A5482" t="s">
        <v>5607</v>
      </c>
      <c r="B5482">
        <v>47</v>
      </c>
      <c r="C5482" t="s">
        <v>101</v>
      </c>
      <c r="D5482" t="s">
        <v>126</v>
      </c>
      <c r="E5482">
        <v>25</v>
      </c>
      <c r="F5482" t="s">
        <v>109</v>
      </c>
      <c r="G5482" t="s">
        <v>129</v>
      </c>
      <c r="H5482" s="5">
        <v>987</v>
      </c>
      <c r="I5482" s="5">
        <f>RawCustomerTable[[#This Row],[Monthly_Charges]]*RawCustomerTable[[#This Row],[Tenure_Months]]*(1-RawCustomerTable[[#This Row],[Discount_Percent]]/100)</f>
        <v>23441.25</v>
      </c>
      <c r="J5482" t="s">
        <v>117</v>
      </c>
      <c r="K5482" t="s">
        <v>106</v>
      </c>
      <c r="L5482">
        <v>0</v>
      </c>
      <c r="M5482">
        <v>0</v>
      </c>
      <c r="N5482">
        <v>3</v>
      </c>
      <c r="O5482" s="6">
        <v>5</v>
      </c>
      <c r="P5482" t="s">
        <v>107</v>
      </c>
      <c r="Q5482" t="s">
        <v>106</v>
      </c>
      <c r="R5482">
        <f>IF(F5482="Monthly",2,0)
+IF(E5482&lt;=6,2,0)
+IF(N5482&lt;=2,2,0)
+IF(L5482&gt;=4,2,0)
+IF(M5482&gt;=2,1,0)
+IF(H5482&gt;=_xlfn.PERCENTILE.INC($H$2:$H$10001,0.75),1,0)</f>
        <v>1</v>
      </c>
      <c r="S5482" t="str">
        <f>IF(R5482&gt;=7,"High",IF(R5482&gt;=4,"Medium","Low"))</f>
        <v>Low</v>
      </c>
    </row>
    <row r="5483" spans="1:19">
      <c r="A5483" t="s">
        <v>5608</v>
      </c>
      <c r="B5483">
        <v>53</v>
      </c>
      <c r="C5483" t="s">
        <v>101</v>
      </c>
      <c r="D5483" t="s">
        <v>102</v>
      </c>
      <c r="E5483">
        <v>19</v>
      </c>
      <c r="F5483" t="s">
        <v>109</v>
      </c>
      <c r="G5483" t="s">
        <v>104</v>
      </c>
      <c r="H5483" s="5">
        <v>585</v>
      </c>
      <c r="I5483" s="5">
        <v>10038.299999999999</v>
      </c>
      <c r="J5483" t="s">
        <v>117</v>
      </c>
      <c r="K5483" t="s">
        <v>107</v>
      </c>
      <c r="L5483">
        <v>0</v>
      </c>
      <c r="M5483">
        <v>0</v>
      </c>
      <c r="N5483">
        <v>4</v>
      </c>
      <c r="O5483" s="6">
        <v>10</v>
      </c>
      <c r="P5483" t="s">
        <v>107</v>
      </c>
      <c r="Q5483" t="s">
        <v>107</v>
      </c>
      <c r="R5483">
        <f>IF(F5483="Monthly",2,0)
+IF(E5483&lt;=6,2,0)
+IF(N5483&lt;=2,2,0)
+IF(L5483&gt;=4,2,0)
+IF(M5483&gt;=2,1,0)
+IF(H5483&gt;=_xlfn.PERCENTILE.INC($H$2:$H$10001,0.75),1,0)</f>
        <v>0</v>
      </c>
      <c r="S5483" t="str">
        <f>IF(R5483&gt;=7,"High",IF(R5483&gt;=4,"Medium","Low"))</f>
        <v>Low</v>
      </c>
    </row>
    <row r="5484" spans="1:19">
      <c r="A5484" t="s">
        <v>5609</v>
      </c>
      <c r="B5484">
        <v>60</v>
      </c>
      <c r="C5484" t="s">
        <v>101</v>
      </c>
      <c r="D5484" t="s">
        <v>131</v>
      </c>
      <c r="E5484">
        <v>47</v>
      </c>
      <c r="F5484" t="s">
        <v>121</v>
      </c>
      <c r="G5484" t="s">
        <v>104</v>
      </c>
      <c r="H5484" s="5">
        <v>472</v>
      </c>
      <c r="I5484" s="5">
        <v>20450.759999999998</v>
      </c>
      <c r="J5484" t="s">
        <v>140</v>
      </c>
      <c r="K5484" t="s">
        <v>106</v>
      </c>
      <c r="L5484">
        <v>0</v>
      </c>
      <c r="M5484">
        <v>0</v>
      </c>
      <c r="N5484">
        <v>5</v>
      </c>
      <c r="O5484" s="6">
        <v>10</v>
      </c>
      <c r="P5484" t="s">
        <v>107</v>
      </c>
      <c r="Q5484" t="s">
        <v>107</v>
      </c>
      <c r="R5484">
        <f>IF(F5484="Monthly",2,0)
+IF(E5484&lt;=6,2,0)
+IF(N5484&lt;=2,2,0)
+IF(L5484&gt;=4,2,0)
+IF(M5484&gt;=2,1,0)
+IF(H5484&gt;=_xlfn.PERCENTILE.INC($H$2:$H$10001,0.75),1,0)</f>
        <v>0</v>
      </c>
      <c r="S5484" t="str">
        <f>IF(R5484&gt;=7,"High",IF(R5484&gt;=4,"Medium","Low"))</f>
        <v>Low</v>
      </c>
    </row>
    <row r="5485" spans="1:19">
      <c r="A5485" t="s">
        <v>5610</v>
      </c>
      <c r="B5485">
        <v>24</v>
      </c>
      <c r="C5485" t="s">
        <v>101</v>
      </c>
      <c r="D5485" t="s">
        <v>159</v>
      </c>
      <c r="E5485">
        <v>55</v>
      </c>
      <c r="F5485" t="s">
        <v>109</v>
      </c>
      <c r="G5485" t="s">
        <v>110</v>
      </c>
      <c r="H5485" s="5">
        <v>651</v>
      </c>
      <c r="I5485" s="5">
        <v>32758.39</v>
      </c>
      <c r="J5485" t="s">
        <v>140</v>
      </c>
      <c r="K5485" t="s">
        <v>107</v>
      </c>
      <c r="L5485">
        <v>1</v>
      </c>
      <c r="M5485">
        <v>0</v>
      </c>
      <c r="N5485">
        <v>5</v>
      </c>
      <c r="O5485" s="6">
        <v>10</v>
      </c>
      <c r="P5485" t="s">
        <v>107</v>
      </c>
      <c r="Q5485" t="s">
        <v>107</v>
      </c>
      <c r="R5485">
        <f>IF(F5485="Monthly",2,0)
+IF(E5485&lt;=6,2,0)
+IF(N5485&lt;=2,2,0)
+IF(L5485&gt;=4,2,0)
+IF(M5485&gt;=2,1,0)
+IF(H5485&gt;=_xlfn.PERCENTILE.INC($H$2:$H$10001,0.75),1,0)</f>
        <v>0</v>
      </c>
      <c r="S5485" t="str">
        <f>IF(R5485&gt;=7,"High",IF(R5485&gt;=4,"Medium","Low"))</f>
        <v>Low</v>
      </c>
    </row>
    <row r="5486" spans="1:19">
      <c r="A5486" t="s">
        <v>5611</v>
      </c>
      <c r="B5486">
        <v>41</v>
      </c>
      <c r="C5486" t="s">
        <v>101</v>
      </c>
      <c r="D5486" t="s">
        <v>133</v>
      </c>
      <c r="E5486">
        <v>44</v>
      </c>
      <c r="F5486" t="s">
        <v>103</v>
      </c>
      <c r="G5486" t="s">
        <v>110</v>
      </c>
      <c r="H5486" s="5">
        <v>707</v>
      </c>
      <c r="I5486" s="5">
        <v>30773.38</v>
      </c>
      <c r="J5486" t="s">
        <v>105</v>
      </c>
      <c r="K5486" t="s">
        <v>106</v>
      </c>
      <c r="L5486">
        <v>0</v>
      </c>
      <c r="M5486">
        <v>0</v>
      </c>
      <c r="N5486">
        <v>4</v>
      </c>
      <c r="O5486" s="6">
        <v>0</v>
      </c>
      <c r="P5486" t="s">
        <v>107</v>
      </c>
      <c r="Q5486" t="s">
        <v>107</v>
      </c>
      <c r="R5486">
        <f>IF(F5486="Monthly",2,0)
+IF(E5486&lt;=6,2,0)
+IF(N5486&lt;=2,2,0)
+IF(L5486&gt;=4,2,0)
+IF(M5486&gt;=2,1,0)
+IF(H5486&gt;=_xlfn.PERCENTILE.INC($H$2:$H$10001,0.75),1,0)</f>
        <v>2</v>
      </c>
      <c r="S5486" t="str">
        <f>IF(R5486&gt;=7,"High",IF(R5486&gt;=4,"Medium","Low"))</f>
        <v>Low</v>
      </c>
    </row>
    <row r="5487" spans="1:19">
      <c r="A5487" t="s">
        <v>5612</v>
      </c>
      <c r="B5487">
        <v>40</v>
      </c>
      <c r="C5487" t="s">
        <v>112</v>
      </c>
      <c r="D5487" t="s">
        <v>133</v>
      </c>
      <c r="E5487">
        <v>57</v>
      </c>
      <c r="F5487" t="s">
        <v>103</v>
      </c>
      <c r="G5487" t="s">
        <v>110</v>
      </c>
      <c r="H5487" s="5">
        <v>675</v>
      </c>
      <c r="I5487" s="5">
        <v>38265.93</v>
      </c>
      <c r="J5487" t="s">
        <v>115</v>
      </c>
      <c r="K5487" t="s">
        <v>106</v>
      </c>
      <c r="L5487">
        <v>0</v>
      </c>
      <c r="M5487">
        <v>0</v>
      </c>
      <c r="N5487">
        <v>5</v>
      </c>
      <c r="O5487" s="6">
        <v>0</v>
      </c>
      <c r="P5487" t="s">
        <v>107</v>
      </c>
      <c r="Q5487" t="s">
        <v>107</v>
      </c>
      <c r="R5487">
        <f>IF(F5487="Monthly",2,0)
+IF(E5487&lt;=6,2,0)
+IF(N5487&lt;=2,2,0)
+IF(L5487&gt;=4,2,0)
+IF(M5487&gt;=2,1,0)
+IF(H5487&gt;=_xlfn.PERCENTILE.INC($H$2:$H$10001,0.75),1,0)</f>
        <v>2</v>
      </c>
      <c r="S5487" t="str">
        <f>IF(R5487&gt;=7,"High",IF(R5487&gt;=4,"Medium","Low"))</f>
        <v>Low</v>
      </c>
    </row>
    <row r="5488" spans="1:19">
      <c r="A5488" t="s">
        <v>5613</v>
      </c>
      <c r="B5488">
        <v>35</v>
      </c>
      <c r="C5488" t="s">
        <v>101</v>
      </c>
      <c r="D5488" t="s">
        <v>126</v>
      </c>
      <c r="E5488">
        <v>13</v>
      </c>
      <c r="F5488" t="s">
        <v>103</v>
      </c>
      <c r="G5488" t="s">
        <v>110</v>
      </c>
      <c r="H5488" s="5">
        <v>732</v>
      </c>
      <c r="I5488" s="5">
        <v>9506.44</v>
      </c>
      <c r="J5488" t="s">
        <v>115</v>
      </c>
      <c r="K5488" t="s">
        <v>106</v>
      </c>
      <c r="L5488">
        <v>1</v>
      </c>
      <c r="M5488">
        <v>0</v>
      </c>
      <c r="N5488">
        <v>5</v>
      </c>
      <c r="O5488" s="6">
        <v>0</v>
      </c>
      <c r="P5488" t="s">
        <v>107</v>
      </c>
      <c r="Q5488" t="s">
        <v>106</v>
      </c>
      <c r="R5488">
        <f>IF(F5488="Monthly",2,0)
+IF(E5488&lt;=6,2,0)
+IF(N5488&lt;=2,2,0)
+IF(L5488&gt;=4,2,0)
+IF(M5488&gt;=2,1,0)
+IF(H5488&gt;=_xlfn.PERCENTILE.INC($H$2:$H$10001,0.75),1,0)</f>
        <v>2</v>
      </c>
      <c r="S5488" t="str">
        <f>IF(R5488&gt;=7,"High",IF(R5488&gt;=4,"Medium","Low"))</f>
        <v>Low</v>
      </c>
    </row>
    <row r="5489" spans="1:19">
      <c r="A5489" t="s">
        <v>5614</v>
      </c>
      <c r="B5489">
        <v>29</v>
      </c>
      <c r="C5489" t="s">
        <v>101</v>
      </c>
      <c r="D5489" t="s">
        <v>131</v>
      </c>
      <c r="E5489">
        <v>14</v>
      </c>
      <c r="F5489" t="s">
        <v>103</v>
      </c>
      <c r="G5489" t="s">
        <v>110</v>
      </c>
      <c r="H5489" s="5">
        <v>672</v>
      </c>
      <c r="I5489" s="5">
        <v>9274.24</v>
      </c>
      <c r="J5489" t="s">
        <v>117</v>
      </c>
      <c r="K5489" t="s">
        <v>107</v>
      </c>
      <c r="L5489">
        <v>0</v>
      </c>
      <c r="M5489">
        <v>0</v>
      </c>
      <c r="N5489">
        <v>5</v>
      </c>
      <c r="O5489" s="6">
        <v>0</v>
      </c>
      <c r="P5489" t="s">
        <v>107</v>
      </c>
      <c r="Q5489" t="s">
        <v>107</v>
      </c>
      <c r="R5489">
        <f>IF(F5489="Monthly",2,0)
+IF(E5489&lt;=6,2,0)
+IF(N5489&lt;=2,2,0)
+IF(L5489&gt;=4,2,0)
+IF(M5489&gt;=2,1,0)
+IF(H5489&gt;=_xlfn.PERCENTILE.INC($H$2:$H$10001,0.75),1,0)</f>
        <v>2</v>
      </c>
      <c r="S5489" t="str">
        <f>IF(R5489&gt;=7,"High",IF(R5489&gt;=4,"Medium","Low"))</f>
        <v>Low</v>
      </c>
    </row>
    <row r="5490" spans="1:19">
      <c r="A5490" t="s">
        <v>5615</v>
      </c>
      <c r="B5490">
        <v>42</v>
      </c>
      <c r="C5490" t="s">
        <v>112</v>
      </c>
      <c r="D5490" t="s">
        <v>123</v>
      </c>
      <c r="E5490">
        <v>26</v>
      </c>
      <c r="F5490" t="s">
        <v>121</v>
      </c>
      <c r="G5490" t="s">
        <v>110</v>
      </c>
      <c r="H5490" s="5">
        <v>762</v>
      </c>
      <c r="I5490" s="5">
        <v>18253.43</v>
      </c>
      <c r="J5490" t="s">
        <v>117</v>
      </c>
      <c r="K5490" t="s">
        <v>106</v>
      </c>
      <c r="L5490">
        <v>0</v>
      </c>
      <c r="M5490">
        <v>0</v>
      </c>
      <c r="N5490">
        <v>4</v>
      </c>
      <c r="O5490" s="6">
        <v>10</v>
      </c>
      <c r="P5490" t="s">
        <v>107</v>
      </c>
      <c r="Q5490" t="s">
        <v>107</v>
      </c>
      <c r="R5490">
        <f>IF(F5490="Monthly",2,0)
+IF(E5490&lt;=6,2,0)
+IF(N5490&lt;=2,2,0)
+IF(L5490&gt;=4,2,0)
+IF(M5490&gt;=2,1,0)
+IF(H5490&gt;=_xlfn.PERCENTILE.INC($H$2:$H$10001,0.75),1,0)</f>
        <v>0</v>
      </c>
      <c r="S5490" t="str">
        <f>IF(R5490&gt;=7,"High",IF(R5490&gt;=4,"Medium","Low"))</f>
        <v>Low</v>
      </c>
    </row>
    <row r="5491" spans="1:19">
      <c r="A5491" t="s">
        <v>5616</v>
      </c>
      <c r="B5491">
        <v>23</v>
      </c>
      <c r="C5491" t="s">
        <v>112</v>
      </c>
      <c r="D5491" t="s">
        <v>102</v>
      </c>
      <c r="E5491">
        <v>36</v>
      </c>
      <c r="F5491" t="s">
        <v>121</v>
      </c>
      <c r="G5491" t="s">
        <v>104</v>
      </c>
      <c r="H5491" s="5">
        <v>444</v>
      </c>
      <c r="I5491" s="5">
        <v>13878.03</v>
      </c>
      <c r="J5491" t="s">
        <v>134</v>
      </c>
      <c r="K5491" t="s">
        <v>107</v>
      </c>
      <c r="L5491">
        <v>0</v>
      </c>
      <c r="M5491">
        <v>0</v>
      </c>
      <c r="N5491">
        <v>4</v>
      </c>
      <c r="O5491" s="6">
        <v>15</v>
      </c>
      <c r="P5491" t="s">
        <v>107</v>
      </c>
      <c r="Q5491" t="s">
        <v>107</v>
      </c>
      <c r="R5491">
        <f>IF(F5491="Monthly",2,0)
+IF(E5491&lt;=6,2,0)
+IF(N5491&lt;=2,2,0)
+IF(L5491&gt;=4,2,0)
+IF(M5491&gt;=2,1,0)
+IF(H5491&gt;=_xlfn.PERCENTILE.INC($H$2:$H$10001,0.75),1,0)</f>
        <v>0</v>
      </c>
      <c r="S5491" t="str">
        <f>IF(R5491&gt;=7,"High",IF(R5491&gt;=4,"Medium","Low"))</f>
        <v>Low</v>
      </c>
    </row>
    <row r="5492" spans="1:19">
      <c r="A5492" t="s">
        <v>5617</v>
      </c>
      <c r="B5492">
        <v>31</v>
      </c>
      <c r="C5492" t="s">
        <v>101</v>
      </c>
      <c r="D5492" t="s">
        <v>119</v>
      </c>
      <c r="E5492">
        <v>18</v>
      </c>
      <c r="F5492" t="s">
        <v>103</v>
      </c>
      <c r="G5492" t="s">
        <v>104</v>
      </c>
      <c r="H5492" s="5">
        <v>532</v>
      </c>
      <c r="I5492" s="5">
        <v>9784.89</v>
      </c>
      <c r="J5492" t="s">
        <v>134</v>
      </c>
      <c r="K5492" t="s">
        <v>106</v>
      </c>
      <c r="L5492">
        <v>1</v>
      </c>
      <c r="M5492">
        <v>0</v>
      </c>
      <c r="N5492">
        <v>5</v>
      </c>
      <c r="O5492" s="6">
        <v>0</v>
      </c>
      <c r="P5492" t="s">
        <v>107</v>
      </c>
      <c r="Q5492" t="s">
        <v>107</v>
      </c>
      <c r="R5492">
        <f>IF(F5492="Monthly",2,0)
+IF(E5492&lt;=6,2,0)
+IF(N5492&lt;=2,2,0)
+IF(L5492&gt;=4,2,0)
+IF(M5492&gt;=2,1,0)
+IF(H5492&gt;=_xlfn.PERCENTILE.INC($H$2:$H$10001,0.75),1,0)</f>
        <v>2</v>
      </c>
      <c r="S5492" t="str">
        <f>IF(R5492&gt;=7,"High",IF(R5492&gt;=4,"Medium","Low"))</f>
        <v>Low</v>
      </c>
    </row>
    <row r="5493" spans="1:19">
      <c r="A5493" t="s">
        <v>5618</v>
      </c>
      <c r="B5493">
        <v>44</v>
      </c>
      <c r="C5493" t="s">
        <v>101</v>
      </c>
      <c r="D5493" t="s">
        <v>159</v>
      </c>
      <c r="E5493">
        <v>36</v>
      </c>
      <c r="F5493" t="s">
        <v>109</v>
      </c>
      <c r="G5493" t="s">
        <v>104</v>
      </c>
      <c r="H5493" s="5">
        <v>448</v>
      </c>
      <c r="I5493" s="5">
        <v>16149.62</v>
      </c>
      <c r="J5493" t="s">
        <v>115</v>
      </c>
      <c r="K5493" t="s">
        <v>106</v>
      </c>
      <c r="L5493">
        <v>3</v>
      </c>
      <c r="M5493">
        <v>1</v>
      </c>
      <c r="N5493">
        <v>5</v>
      </c>
      <c r="O5493" s="6">
        <v>0</v>
      </c>
      <c r="P5493" t="s">
        <v>107</v>
      </c>
      <c r="Q5493" t="s">
        <v>107</v>
      </c>
      <c r="R5493">
        <f>IF(F5493="Monthly",2,0)
+IF(E5493&lt;=6,2,0)
+IF(N5493&lt;=2,2,0)
+IF(L5493&gt;=4,2,0)
+IF(M5493&gt;=2,1,0)
+IF(H5493&gt;=_xlfn.PERCENTILE.INC($H$2:$H$10001,0.75),1,0)</f>
        <v>0</v>
      </c>
      <c r="S5493" t="str">
        <f>IF(R5493&gt;=7,"High",IF(R5493&gt;=4,"Medium","Low"))</f>
        <v>Low</v>
      </c>
    </row>
    <row r="5494" spans="1:19">
      <c r="A5494" t="s">
        <v>5619</v>
      </c>
      <c r="B5494">
        <v>30</v>
      </c>
      <c r="C5494" t="s">
        <v>112</v>
      </c>
      <c r="D5494" t="s">
        <v>102</v>
      </c>
      <c r="E5494">
        <v>54</v>
      </c>
      <c r="F5494" t="s">
        <v>109</v>
      </c>
      <c r="G5494" t="s">
        <v>110</v>
      </c>
      <c r="H5494" s="5">
        <v>779</v>
      </c>
      <c r="I5494" s="5">
        <v>40804.79</v>
      </c>
      <c r="J5494" t="s">
        <v>117</v>
      </c>
      <c r="K5494" t="s">
        <v>107</v>
      </c>
      <c r="L5494">
        <v>0</v>
      </c>
      <c r="M5494">
        <v>0</v>
      </c>
      <c r="N5494">
        <v>5</v>
      </c>
      <c r="O5494" s="6">
        <v>0</v>
      </c>
      <c r="P5494" t="s">
        <v>106</v>
      </c>
      <c r="Q5494" t="s">
        <v>107</v>
      </c>
      <c r="R5494">
        <f>IF(F5494="Monthly",2,0)
+IF(E5494&lt;=6,2,0)
+IF(N5494&lt;=2,2,0)
+IF(L5494&gt;=4,2,0)
+IF(M5494&gt;=2,1,0)
+IF(H5494&gt;=_xlfn.PERCENTILE.INC($H$2:$H$10001,0.75),1,0)</f>
        <v>0</v>
      </c>
      <c r="S5494" t="str">
        <f>IF(R5494&gt;=7,"High",IF(R5494&gt;=4,"Medium","Low"))</f>
        <v>Low</v>
      </c>
    </row>
    <row r="5495" spans="1:19">
      <c r="A5495" t="s">
        <v>5620</v>
      </c>
      <c r="B5495">
        <v>50</v>
      </c>
      <c r="C5495" t="s">
        <v>112</v>
      </c>
      <c r="D5495" t="s">
        <v>102</v>
      </c>
      <c r="E5495">
        <v>56</v>
      </c>
      <c r="F5495" t="s">
        <v>109</v>
      </c>
      <c r="G5495" t="s">
        <v>104</v>
      </c>
      <c r="H5495" s="5">
        <v>455</v>
      </c>
      <c r="I5495" s="5">
        <v>25384.94</v>
      </c>
      <c r="J5495" t="s">
        <v>134</v>
      </c>
      <c r="K5495" t="s">
        <v>106</v>
      </c>
      <c r="L5495">
        <v>2</v>
      </c>
      <c r="M5495">
        <v>1</v>
      </c>
      <c r="N5495">
        <v>5</v>
      </c>
      <c r="O5495" s="6">
        <v>0</v>
      </c>
      <c r="P5495" t="s">
        <v>107</v>
      </c>
      <c r="Q5495" t="s">
        <v>107</v>
      </c>
      <c r="R5495">
        <f>IF(F5495="Monthly",2,0)
+IF(E5495&lt;=6,2,0)
+IF(N5495&lt;=2,2,0)
+IF(L5495&gt;=4,2,0)
+IF(M5495&gt;=2,1,0)
+IF(H5495&gt;=_xlfn.PERCENTILE.INC($H$2:$H$10001,0.75),1,0)</f>
        <v>0</v>
      </c>
      <c r="S5495" t="str">
        <f>IF(R5495&gt;=7,"High",IF(R5495&gt;=4,"Medium","Low"))</f>
        <v>Low</v>
      </c>
    </row>
    <row r="5496" spans="1:19">
      <c r="A5496" t="s">
        <v>5621</v>
      </c>
      <c r="B5496">
        <v>22</v>
      </c>
      <c r="C5496" t="s">
        <v>112</v>
      </c>
      <c r="D5496" t="s">
        <v>119</v>
      </c>
      <c r="E5496">
        <v>61</v>
      </c>
      <c r="F5496" t="s">
        <v>109</v>
      </c>
      <c r="G5496" t="s">
        <v>129</v>
      </c>
      <c r="H5496" s="5">
        <v>1086</v>
      </c>
      <c r="I5496" s="5">
        <v>64312.58</v>
      </c>
      <c r="J5496" t="s">
        <v>140</v>
      </c>
      <c r="K5496" t="s">
        <v>106</v>
      </c>
      <c r="L5496">
        <v>0</v>
      </c>
      <c r="M5496">
        <v>0</v>
      </c>
      <c r="N5496">
        <v>5</v>
      </c>
      <c r="O5496" s="6">
        <v>5</v>
      </c>
      <c r="P5496" t="s">
        <v>106</v>
      </c>
      <c r="Q5496" t="s">
        <v>107</v>
      </c>
      <c r="R5496">
        <f>IF(F5496="Monthly",2,0)
+IF(E5496&lt;=6,2,0)
+IF(N5496&lt;=2,2,0)
+IF(L5496&gt;=4,2,0)
+IF(M5496&gt;=2,1,0)
+IF(H5496&gt;=_xlfn.PERCENTILE.INC($H$2:$H$10001,0.75),1,0)</f>
        <v>1</v>
      </c>
      <c r="S5496" t="str">
        <f>IF(R5496&gt;=7,"High",IF(R5496&gt;=4,"Medium","Low"))</f>
        <v>Low</v>
      </c>
    </row>
    <row r="5497" spans="1:19">
      <c r="A5497" t="s">
        <v>5622</v>
      </c>
      <c r="B5497">
        <v>24</v>
      </c>
      <c r="C5497" t="s">
        <v>112</v>
      </c>
      <c r="D5497" t="s">
        <v>133</v>
      </c>
      <c r="E5497">
        <v>11</v>
      </c>
      <c r="F5497" t="s">
        <v>103</v>
      </c>
      <c r="G5497" t="s">
        <v>104</v>
      </c>
      <c r="H5497" s="5">
        <v>422</v>
      </c>
      <c r="I5497" s="5">
        <v>4689.8900000000003</v>
      </c>
      <c r="J5497" t="s">
        <v>140</v>
      </c>
      <c r="K5497" t="s">
        <v>106</v>
      </c>
      <c r="L5497">
        <v>0</v>
      </c>
      <c r="M5497">
        <v>0</v>
      </c>
      <c r="N5497">
        <v>5</v>
      </c>
      <c r="O5497" s="6">
        <v>0</v>
      </c>
      <c r="P5497" t="s">
        <v>106</v>
      </c>
      <c r="Q5497" t="s">
        <v>107</v>
      </c>
      <c r="R5497">
        <f>IF(F5497="Monthly",2,0)
+IF(E5497&lt;=6,2,0)
+IF(N5497&lt;=2,2,0)
+IF(L5497&gt;=4,2,0)
+IF(M5497&gt;=2,1,0)
+IF(H5497&gt;=_xlfn.PERCENTILE.INC($H$2:$H$10001,0.75),1,0)</f>
        <v>2</v>
      </c>
      <c r="S5497" t="str">
        <f>IF(R5497&gt;=7,"High",IF(R5497&gt;=4,"Medium","Low"))</f>
        <v>Low</v>
      </c>
    </row>
    <row r="5498" spans="1:19">
      <c r="A5498" t="s">
        <v>5623</v>
      </c>
      <c r="B5498">
        <v>46</v>
      </c>
      <c r="C5498" t="s">
        <v>101</v>
      </c>
      <c r="D5498" t="s">
        <v>119</v>
      </c>
      <c r="E5498">
        <v>41</v>
      </c>
      <c r="F5498" t="s">
        <v>121</v>
      </c>
      <c r="G5498" t="s">
        <v>104</v>
      </c>
      <c r="H5498" s="5">
        <v>521</v>
      </c>
      <c r="I5498" s="5">
        <v>17712.95</v>
      </c>
      <c r="J5498" t="s">
        <v>134</v>
      </c>
      <c r="K5498" t="s">
        <v>106</v>
      </c>
      <c r="L5498">
        <v>0</v>
      </c>
      <c r="M5498">
        <v>0</v>
      </c>
      <c r="N5498">
        <v>4</v>
      </c>
      <c r="O5498" s="6">
        <v>15</v>
      </c>
      <c r="P5498" t="s">
        <v>107</v>
      </c>
      <c r="Q5498" t="s">
        <v>107</v>
      </c>
      <c r="R5498">
        <f>IF(F5498="Monthly",2,0)
+IF(E5498&lt;=6,2,0)
+IF(N5498&lt;=2,2,0)
+IF(L5498&gt;=4,2,0)
+IF(M5498&gt;=2,1,0)
+IF(H5498&gt;=_xlfn.PERCENTILE.INC($H$2:$H$10001,0.75),1,0)</f>
        <v>0</v>
      </c>
      <c r="S5498" t="str">
        <f>IF(R5498&gt;=7,"High",IF(R5498&gt;=4,"Medium","Low"))</f>
        <v>Low</v>
      </c>
    </row>
    <row r="5499" spans="1:19">
      <c r="A5499" t="s">
        <v>5624</v>
      </c>
      <c r="B5499">
        <v>32</v>
      </c>
      <c r="C5499" t="s">
        <v>101</v>
      </c>
      <c r="D5499" t="s">
        <v>137</v>
      </c>
      <c r="E5499">
        <v>30</v>
      </c>
      <c r="F5499" t="s">
        <v>121</v>
      </c>
      <c r="G5499" t="s">
        <v>104</v>
      </c>
      <c r="H5499" s="5">
        <v>420</v>
      </c>
      <c r="I5499" s="5">
        <v>10676.03</v>
      </c>
      <c r="J5499" t="s">
        <v>134</v>
      </c>
      <c r="K5499" t="s">
        <v>106</v>
      </c>
      <c r="L5499">
        <v>0</v>
      </c>
      <c r="M5499">
        <v>0</v>
      </c>
      <c r="N5499">
        <v>5</v>
      </c>
      <c r="O5499" s="6">
        <v>15</v>
      </c>
      <c r="P5499" t="s">
        <v>107</v>
      </c>
      <c r="Q5499" t="s">
        <v>107</v>
      </c>
      <c r="R5499">
        <f>IF(F5499="Monthly",2,0)
+IF(E5499&lt;=6,2,0)
+IF(N5499&lt;=2,2,0)
+IF(L5499&gt;=4,2,0)
+IF(M5499&gt;=2,1,0)
+IF(H5499&gt;=_xlfn.PERCENTILE.INC($H$2:$H$10001,0.75),1,0)</f>
        <v>0</v>
      </c>
      <c r="S5499" t="str">
        <f>IF(R5499&gt;=7,"High",IF(R5499&gt;=4,"Medium","Low"))</f>
        <v>Low</v>
      </c>
    </row>
    <row r="5500" spans="1:19">
      <c r="A5500" t="s">
        <v>5625</v>
      </c>
      <c r="B5500">
        <v>32</v>
      </c>
      <c r="C5500" t="s">
        <v>101</v>
      </c>
      <c r="D5500" t="s">
        <v>131</v>
      </c>
      <c r="E5500">
        <v>7</v>
      </c>
      <c r="F5500" t="s">
        <v>103</v>
      </c>
      <c r="G5500" t="s">
        <v>104</v>
      </c>
      <c r="H5500" s="5">
        <v>465</v>
      </c>
      <c r="I5500" s="5">
        <v>3192.6</v>
      </c>
      <c r="J5500" t="s">
        <v>115</v>
      </c>
      <c r="K5500" t="s">
        <v>107</v>
      </c>
      <c r="L5500">
        <v>1</v>
      </c>
      <c r="M5500">
        <v>0</v>
      </c>
      <c r="N5500">
        <v>5</v>
      </c>
      <c r="O5500" s="6">
        <v>0</v>
      </c>
      <c r="P5500" t="s">
        <v>107</v>
      </c>
      <c r="Q5500" t="s">
        <v>107</v>
      </c>
      <c r="R5500">
        <f>IF(F5500="Monthly",2,0)
+IF(E5500&lt;=6,2,0)
+IF(N5500&lt;=2,2,0)
+IF(L5500&gt;=4,2,0)
+IF(M5500&gt;=2,1,0)
+IF(H5500&gt;=_xlfn.PERCENTILE.INC($H$2:$H$10001,0.75),1,0)</f>
        <v>2</v>
      </c>
      <c r="S5500" t="str">
        <f>IF(R5500&gt;=7,"High",IF(R5500&gt;=4,"Medium","Low"))</f>
        <v>Low</v>
      </c>
    </row>
    <row r="5501" spans="1:19">
      <c r="A5501" t="s">
        <v>5626</v>
      </c>
      <c r="B5501">
        <v>43</v>
      </c>
      <c r="C5501" t="s">
        <v>101</v>
      </c>
      <c r="D5501" t="s">
        <v>113</v>
      </c>
      <c r="E5501">
        <v>29</v>
      </c>
      <c r="F5501" t="s">
        <v>109</v>
      </c>
      <c r="G5501" t="s">
        <v>129</v>
      </c>
      <c r="H5501" s="5">
        <v>1067</v>
      </c>
      <c r="I5501" s="5">
        <v>30053.14</v>
      </c>
      <c r="J5501" t="s">
        <v>140</v>
      </c>
      <c r="K5501" t="s">
        <v>106</v>
      </c>
      <c r="L5501">
        <v>0</v>
      </c>
      <c r="M5501">
        <v>0</v>
      </c>
      <c r="N5501">
        <v>5</v>
      </c>
      <c r="O5501" s="6">
        <v>5</v>
      </c>
      <c r="P5501" t="s">
        <v>106</v>
      </c>
      <c r="Q5501" t="s">
        <v>107</v>
      </c>
      <c r="R5501">
        <f>IF(F5501="Monthly",2,0)
+IF(E5501&lt;=6,2,0)
+IF(N5501&lt;=2,2,0)
+IF(L5501&gt;=4,2,0)
+IF(M5501&gt;=2,1,0)
+IF(H5501&gt;=_xlfn.PERCENTILE.INC($H$2:$H$10001,0.75),1,0)</f>
        <v>1</v>
      </c>
      <c r="S5501" t="str">
        <f>IF(R5501&gt;=7,"High",IF(R5501&gt;=4,"Medium","Low"))</f>
        <v>Low</v>
      </c>
    </row>
    <row r="5502" spans="1:19">
      <c r="A5502" t="s">
        <v>5627</v>
      </c>
      <c r="B5502">
        <v>57</v>
      </c>
      <c r="C5502" t="s">
        <v>112</v>
      </c>
      <c r="D5502" t="s">
        <v>133</v>
      </c>
      <c r="E5502">
        <v>46</v>
      </c>
      <c r="F5502" t="s">
        <v>103</v>
      </c>
      <c r="G5502" t="s">
        <v>110</v>
      </c>
      <c r="H5502" s="5">
        <v>659</v>
      </c>
      <c r="I5502" s="5">
        <v>30801.54</v>
      </c>
      <c r="J5502" t="s">
        <v>117</v>
      </c>
      <c r="K5502" t="s">
        <v>106</v>
      </c>
      <c r="L5502">
        <v>0</v>
      </c>
      <c r="M5502">
        <v>0</v>
      </c>
      <c r="N5502">
        <v>5</v>
      </c>
      <c r="O5502" s="6">
        <v>0</v>
      </c>
      <c r="P5502" t="s">
        <v>106</v>
      </c>
      <c r="Q5502" t="s">
        <v>107</v>
      </c>
      <c r="R5502">
        <f>IF(F5502="Monthly",2,0)
+IF(E5502&lt;=6,2,0)
+IF(N5502&lt;=2,2,0)
+IF(L5502&gt;=4,2,0)
+IF(M5502&gt;=2,1,0)
+IF(H5502&gt;=_xlfn.PERCENTILE.INC($H$2:$H$10001,0.75),1,0)</f>
        <v>2</v>
      </c>
      <c r="S5502" t="str">
        <f>IF(R5502&gt;=7,"High",IF(R5502&gt;=4,"Medium","Low"))</f>
        <v>Low</v>
      </c>
    </row>
    <row r="5503" spans="1:19">
      <c r="A5503" t="s">
        <v>5628</v>
      </c>
      <c r="B5503">
        <v>48</v>
      </c>
      <c r="C5503" t="s">
        <v>101</v>
      </c>
      <c r="D5503" t="s">
        <v>131</v>
      </c>
      <c r="E5503">
        <v>66</v>
      </c>
      <c r="F5503" t="s">
        <v>121</v>
      </c>
      <c r="G5503" t="s">
        <v>110</v>
      </c>
      <c r="H5503" s="5">
        <v>828</v>
      </c>
      <c r="I5503" s="5">
        <v>55858.400000000001</v>
      </c>
      <c r="J5503" t="s">
        <v>140</v>
      </c>
      <c r="K5503" t="s">
        <v>106</v>
      </c>
      <c r="L5503">
        <v>0</v>
      </c>
      <c r="M5503">
        <v>0</v>
      </c>
      <c r="N5503">
        <v>5</v>
      </c>
      <c r="O5503" s="6">
        <v>0</v>
      </c>
      <c r="P5503" t="s">
        <v>107</v>
      </c>
      <c r="Q5503" t="s">
        <v>106</v>
      </c>
      <c r="R5503">
        <f>IF(F5503="Monthly",2,0)
+IF(E5503&lt;=6,2,0)
+IF(N5503&lt;=2,2,0)
+IF(L5503&gt;=4,2,0)
+IF(M5503&gt;=2,1,0)
+IF(H5503&gt;=_xlfn.PERCENTILE.INC($H$2:$H$10001,0.75),1,0)</f>
        <v>1</v>
      </c>
      <c r="S5503" t="str">
        <f>IF(R5503&gt;=7,"High",IF(R5503&gt;=4,"Medium","Low"))</f>
        <v>Low</v>
      </c>
    </row>
    <row r="5504" spans="1:19">
      <c r="A5504" t="s">
        <v>5629</v>
      </c>
      <c r="B5504">
        <v>38</v>
      </c>
      <c r="C5504" t="s">
        <v>112</v>
      </c>
      <c r="D5504" t="s">
        <v>126</v>
      </c>
      <c r="E5504">
        <v>50</v>
      </c>
      <c r="F5504" t="s">
        <v>103</v>
      </c>
      <c r="G5504" t="s">
        <v>129</v>
      </c>
      <c r="H5504" s="5">
        <v>1052</v>
      </c>
      <c r="I5504" s="5">
        <v>52859.8</v>
      </c>
      <c r="J5504" t="s">
        <v>140</v>
      </c>
      <c r="K5504" t="s">
        <v>106</v>
      </c>
      <c r="L5504">
        <v>1</v>
      </c>
      <c r="M5504">
        <v>0</v>
      </c>
      <c r="N5504">
        <v>5</v>
      </c>
      <c r="O5504" s="6">
        <v>0</v>
      </c>
      <c r="P5504" t="s">
        <v>106</v>
      </c>
      <c r="Q5504" t="s">
        <v>107</v>
      </c>
      <c r="R5504">
        <f>IF(F5504="Monthly",2,0)
+IF(E5504&lt;=6,2,0)
+IF(N5504&lt;=2,2,0)
+IF(L5504&gt;=4,2,0)
+IF(M5504&gt;=2,1,0)
+IF(H5504&gt;=_xlfn.PERCENTILE.INC($H$2:$H$10001,0.75),1,0)</f>
        <v>3</v>
      </c>
      <c r="S5504" t="str">
        <f>IF(R5504&gt;=7,"High",IF(R5504&gt;=4,"Medium","Low"))</f>
        <v>Low</v>
      </c>
    </row>
    <row r="5505" spans="1:19">
      <c r="A5505" t="s">
        <v>5630</v>
      </c>
      <c r="B5505">
        <v>32</v>
      </c>
      <c r="C5505" t="s">
        <v>112</v>
      </c>
      <c r="D5505" t="s">
        <v>131</v>
      </c>
      <c r="E5505">
        <v>26</v>
      </c>
      <c r="F5505" t="s">
        <v>103</v>
      </c>
      <c r="G5505" t="s">
        <v>110</v>
      </c>
      <c r="H5505" s="5">
        <v>719</v>
      </c>
      <c r="I5505" s="5">
        <v>19080.740000000002</v>
      </c>
      <c r="J5505" t="s">
        <v>115</v>
      </c>
      <c r="K5505" t="s">
        <v>106</v>
      </c>
      <c r="L5505">
        <v>1</v>
      </c>
      <c r="M5505">
        <v>0</v>
      </c>
      <c r="N5505">
        <v>5</v>
      </c>
      <c r="O5505" s="6">
        <v>0</v>
      </c>
      <c r="P5505" t="s">
        <v>107</v>
      </c>
      <c r="Q5505" t="s">
        <v>107</v>
      </c>
      <c r="R5505">
        <f>IF(F5505="Monthly",2,0)
+IF(E5505&lt;=6,2,0)
+IF(N5505&lt;=2,2,0)
+IF(L5505&gt;=4,2,0)
+IF(M5505&gt;=2,1,0)
+IF(H5505&gt;=_xlfn.PERCENTILE.INC($H$2:$H$10001,0.75),1,0)</f>
        <v>2</v>
      </c>
      <c r="S5505" t="str">
        <f>IF(R5505&gt;=7,"High",IF(R5505&gt;=4,"Medium","Low"))</f>
        <v>Low</v>
      </c>
    </row>
    <row r="5506" spans="1:19">
      <c r="A5506" t="s">
        <v>5631</v>
      </c>
      <c r="B5506">
        <v>31</v>
      </c>
      <c r="C5506" t="s">
        <v>112</v>
      </c>
      <c r="D5506" t="s">
        <v>131</v>
      </c>
      <c r="E5506">
        <v>19</v>
      </c>
      <c r="F5506" t="s">
        <v>109</v>
      </c>
      <c r="G5506" t="s">
        <v>104</v>
      </c>
      <c r="H5506" s="5">
        <v>564</v>
      </c>
      <c r="I5506" s="5">
        <v>10985.42</v>
      </c>
      <c r="J5506" t="s">
        <v>140</v>
      </c>
      <c r="K5506" t="s">
        <v>106</v>
      </c>
      <c r="L5506">
        <v>3</v>
      </c>
      <c r="M5506">
        <v>1</v>
      </c>
      <c r="N5506">
        <v>4</v>
      </c>
      <c r="O5506" s="6">
        <v>0</v>
      </c>
      <c r="P5506" t="s">
        <v>107</v>
      </c>
      <c r="Q5506" t="s">
        <v>107</v>
      </c>
      <c r="R5506">
        <f>IF(F5506="Monthly",2,0)
+IF(E5506&lt;=6,2,0)
+IF(N5506&lt;=2,2,0)
+IF(L5506&gt;=4,2,0)
+IF(M5506&gt;=2,1,0)
+IF(H5506&gt;=_xlfn.PERCENTILE.INC($H$2:$H$10001,0.75),1,0)</f>
        <v>0</v>
      </c>
      <c r="S5506" t="str">
        <f>IF(R5506&gt;=7,"High",IF(R5506&gt;=4,"Medium","Low"))</f>
        <v>Low</v>
      </c>
    </row>
    <row r="5507" spans="1:19">
      <c r="A5507" t="s">
        <v>5632</v>
      </c>
      <c r="B5507">
        <v>29</v>
      </c>
      <c r="C5507" t="s">
        <v>101</v>
      </c>
      <c r="D5507" t="s">
        <v>128</v>
      </c>
      <c r="E5507">
        <v>39</v>
      </c>
      <c r="F5507" t="s">
        <v>103</v>
      </c>
      <c r="G5507" t="s">
        <v>110</v>
      </c>
      <c r="H5507" s="5">
        <v>639</v>
      </c>
      <c r="I5507" s="5">
        <v>24212.46</v>
      </c>
      <c r="J5507" t="s">
        <v>105</v>
      </c>
      <c r="K5507" t="s">
        <v>106</v>
      </c>
      <c r="L5507">
        <v>1</v>
      </c>
      <c r="M5507">
        <v>0</v>
      </c>
      <c r="N5507">
        <v>5</v>
      </c>
      <c r="O5507" s="6">
        <v>0</v>
      </c>
      <c r="P5507" t="s">
        <v>107</v>
      </c>
      <c r="Q5507" t="s">
        <v>107</v>
      </c>
      <c r="R5507">
        <f>IF(F5507="Monthly",2,0)
+IF(E5507&lt;=6,2,0)
+IF(N5507&lt;=2,2,0)
+IF(L5507&gt;=4,2,0)
+IF(M5507&gt;=2,1,0)
+IF(H5507&gt;=_xlfn.PERCENTILE.INC($H$2:$H$10001,0.75),1,0)</f>
        <v>2</v>
      </c>
      <c r="S5507" t="str">
        <f>IF(R5507&gt;=7,"High",IF(R5507&gt;=4,"Medium","Low"))</f>
        <v>Low</v>
      </c>
    </row>
    <row r="5508" spans="1:19">
      <c r="A5508" t="s">
        <v>5633</v>
      </c>
      <c r="B5508">
        <v>43</v>
      </c>
      <c r="C5508" t="s">
        <v>101</v>
      </c>
      <c r="D5508" t="s">
        <v>123</v>
      </c>
      <c r="E5508">
        <v>36</v>
      </c>
      <c r="F5508" t="s">
        <v>103</v>
      </c>
      <c r="G5508" t="s">
        <v>104</v>
      </c>
      <c r="H5508" s="5">
        <v>467</v>
      </c>
      <c r="I5508" s="5">
        <v>16752.45</v>
      </c>
      <c r="J5508" t="s">
        <v>115</v>
      </c>
      <c r="K5508" t="s">
        <v>106</v>
      </c>
      <c r="L5508">
        <v>2</v>
      </c>
      <c r="M5508">
        <v>0</v>
      </c>
      <c r="N5508">
        <v>5</v>
      </c>
      <c r="O5508" s="6">
        <v>0</v>
      </c>
      <c r="P5508" t="s">
        <v>107</v>
      </c>
      <c r="Q5508" t="s">
        <v>107</v>
      </c>
      <c r="R5508">
        <f>IF(F5508="Monthly",2,0)
+IF(E5508&lt;=6,2,0)
+IF(N5508&lt;=2,2,0)
+IF(L5508&gt;=4,2,0)
+IF(M5508&gt;=2,1,0)
+IF(H5508&gt;=_xlfn.PERCENTILE.INC($H$2:$H$10001,0.75),1,0)</f>
        <v>2</v>
      </c>
      <c r="S5508" t="str">
        <f>IF(R5508&gt;=7,"High",IF(R5508&gt;=4,"Medium","Low"))</f>
        <v>Low</v>
      </c>
    </row>
    <row r="5509" spans="1:19">
      <c r="A5509" t="s">
        <v>5634</v>
      </c>
      <c r="B5509">
        <v>42</v>
      </c>
      <c r="C5509" t="s">
        <v>101</v>
      </c>
      <c r="D5509" t="s">
        <v>133</v>
      </c>
      <c r="E5509">
        <v>31</v>
      </c>
      <c r="F5509" t="s">
        <v>103</v>
      </c>
      <c r="G5509" t="s">
        <v>104</v>
      </c>
      <c r="H5509" s="5">
        <v>506</v>
      </c>
      <c r="I5509" s="5">
        <v>15347.93</v>
      </c>
      <c r="J5509" t="s">
        <v>134</v>
      </c>
      <c r="K5509" t="s">
        <v>106</v>
      </c>
      <c r="L5509">
        <v>0</v>
      </c>
      <c r="M5509">
        <v>0</v>
      </c>
      <c r="N5509">
        <v>5</v>
      </c>
      <c r="O5509" s="6">
        <v>0</v>
      </c>
      <c r="P5509" t="s">
        <v>107</v>
      </c>
      <c r="Q5509" t="s">
        <v>107</v>
      </c>
      <c r="R5509">
        <f>IF(F5509="Monthly",2,0)
+IF(E5509&lt;=6,2,0)
+IF(N5509&lt;=2,2,0)
+IF(L5509&gt;=4,2,0)
+IF(M5509&gt;=2,1,0)
+IF(H5509&gt;=_xlfn.PERCENTILE.INC($H$2:$H$10001,0.75),1,0)</f>
        <v>2</v>
      </c>
      <c r="S5509" t="str">
        <f>IF(R5509&gt;=7,"High",IF(R5509&gt;=4,"Medium","Low"))</f>
        <v>Low</v>
      </c>
    </row>
    <row r="5510" spans="1:19">
      <c r="A5510" t="s">
        <v>5635</v>
      </c>
      <c r="B5510">
        <v>46</v>
      </c>
      <c r="C5510" t="s">
        <v>112</v>
      </c>
      <c r="D5510" t="s">
        <v>137</v>
      </c>
      <c r="E5510">
        <v>48</v>
      </c>
      <c r="F5510" t="s">
        <v>109</v>
      </c>
      <c r="G5510" t="s">
        <v>129</v>
      </c>
      <c r="H5510" s="5">
        <v>1013</v>
      </c>
      <c r="I5510" s="5">
        <v>49607.18</v>
      </c>
      <c r="J5510" t="s">
        <v>105</v>
      </c>
      <c r="K5510" t="s">
        <v>106</v>
      </c>
      <c r="L5510">
        <v>0</v>
      </c>
      <c r="M5510">
        <v>0</v>
      </c>
      <c r="N5510">
        <v>5</v>
      </c>
      <c r="O5510" s="6">
        <v>0</v>
      </c>
      <c r="P5510" t="s">
        <v>107</v>
      </c>
      <c r="Q5510" t="s">
        <v>107</v>
      </c>
      <c r="R5510">
        <f>IF(F5510="Monthly",2,0)
+IF(E5510&lt;=6,2,0)
+IF(N5510&lt;=2,2,0)
+IF(L5510&gt;=4,2,0)
+IF(M5510&gt;=2,1,0)
+IF(H5510&gt;=_xlfn.PERCENTILE.INC($H$2:$H$10001,0.75),1,0)</f>
        <v>1</v>
      </c>
      <c r="S5510" t="str">
        <f>IF(R5510&gt;=7,"High",IF(R5510&gt;=4,"Medium","Low"))</f>
        <v>Low</v>
      </c>
    </row>
    <row r="5511" spans="1:19">
      <c r="A5511" t="s">
        <v>5636</v>
      </c>
      <c r="B5511">
        <v>32</v>
      </c>
      <c r="C5511" t="s">
        <v>112</v>
      </c>
      <c r="D5511" t="s">
        <v>137</v>
      </c>
      <c r="E5511">
        <v>49</v>
      </c>
      <c r="F5511" t="s">
        <v>109</v>
      </c>
      <c r="G5511" t="s">
        <v>104</v>
      </c>
      <c r="H5511" s="5">
        <v>521</v>
      </c>
      <c r="I5511" s="5">
        <v>25576.45</v>
      </c>
      <c r="J5511" t="s">
        <v>117</v>
      </c>
      <c r="K5511" t="s">
        <v>106</v>
      </c>
      <c r="L5511">
        <v>2</v>
      </c>
      <c r="M5511">
        <v>1</v>
      </c>
      <c r="N5511">
        <v>4</v>
      </c>
      <c r="O5511" s="6">
        <v>0</v>
      </c>
      <c r="P5511" t="s">
        <v>107</v>
      </c>
      <c r="Q5511" t="s">
        <v>107</v>
      </c>
      <c r="R5511">
        <f>IF(F5511="Monthly",2,0)
+IF(E5511&lt;=6,2,0)
+IF(N5511&lt;=2,2,0)
+IF(L5511&gt;=4,2,0)
+IF(M5511&gt;=2,1,0)
+IF(H5511&gt;=_xlfn.PERCENTILE.INC($H$2:$H$10001,0.75),1,0)</f>
        <v>0</v>
      </c>
      <c r="S5511" t="str">
        <f>IF(R5511&gt;=7,"High",IF(R5511&gt;=4,"Medium","Low"))</f>
        <v>Low</v>
      </c>
    </row>
    <row r="5512" spans="1:19">
      <c r="A5512" t="s">
        <v>5637</v>
      </c>
      <c r="B5512">
        <v>39</v>
      </c>
      <c r="C5512" t="s">
        <v>101</v>
      </c>
      <c r="D5512" t="s">
        <v>102</v>
      </c>
      <c r="E5512">
        <v>35</v>
      </c>
      <c r="F5512" t="s">
        <v>103</v>
      </c>
      <c r="G5512" t="s">
        <v>110</v>
      </c>
      <c r="H5512" s="5">
        <v>785</v>
      </c>
      <c r="I5512" s="5">
        <v>27379.23</v>
      </c>
      <c r="J5512" t="s">
        <v>134</v>
      </c>
      <c r="K5512" t="s">
        <v>106</v>
      </c>
      <c r="L5512">
        <v>5</v>
      </c>
      <c r="M5512">
        <v>3</v>
      </c>
      <c r="N5512">
        <v>2</v>
      </c>
      <c r="O5512" s="6">
        <v>0</v>
      </c>
      <c r="P5512" t="s">
        <v>107</v>
      </c>
      <c r="Q5512" t="s">
        <v>106</v>
      </c>
      <c r="R5512">
        <f>IF(F5512="Monthly",2,0)
+IF(E5512&lt;=6,2,0)
+IF(N5512&lt;=2,2,0)
+IF(L5512&gt;=4,2,0)
+IF(M5512&gt;=2,1,0)
+IF(H5512&gt;=_xlfn.PERCENTILE.INC($H$2:$H$10001,0.75),1,0)</f>
        <v>7</v>
      </c>
      <c r="S5512" t="str">
        <f>IF(R5512&gt;=7,"High",IF(R5512&gt;=4,"Medium","Low"))</f>
        <v>High</v>
      </c>
    </row>
    <row r="5513" spans="1:19">
      <c r="A5513" t="s">
        <v>5638</v>
      </c>
      <c r="B5513">
        <v>52</v>
      </c>
      <c r="C5513" t="s">
        <v>101</v>
      </c>
      <c r="D5513" t="s">
        <v>102</v>
      </c>
      <c r="E5513">
        <v>47</v>
      </c>
      <c r="F5513" t="s">
        <v>103</v>
      </c>
      <c r="G5513" t="s">
        <v>104</v>
      </c>
      <c r="H5513" s="5">
        <v>429</v>
      </c>
      <c r="I5513" s="5">
        <v>20121.77</v>
      </c>
      <c r="J5513" t="s">
        <v>140</v>
      </c>
      <c r="K5513" t="s">
        <v>106</v>
      </c>
      <c r="L5513">
        <v>3</v>
      </c>
      <c r="M5513">
        <v>1</v>
      </c>
      <c r="N5513">
        <v>3</v>
      </c>
      <c r="O5513" s="6">
        <v>0</v>
      </c>
      <c r="P5513" t="s">
        <v>107</v>
      </c>
      <c r="Q5513" t="s">
        <v>107</v>
      </c>
      <c r="R5513">
        <f>IF(F5513="Monthly",2,0)
+IF(E5513&lt;=6,2,0)
+IF(N5513&lt;=2,2,0)
+IF(L5513&gt;=4,2,0)
+IF(M5513&gt;=2,1,0)
+IF(H5513&gt;=_xlfn.PERCENTILE.INC($H$2:$H$10001,0.75),1,0)</f>
        <v>2</v>
      </c>
      <c r="S5513" t="str">
        <f>IF(R5513&gt;=7,"High",IF(R5513&gt;=4,"Medium","Low"))</f>
        <v>Low</v>
      </c>
    </row>
    <row r="5514" spans="1:19">
      <c r="A5514" t="s">
        <v>5639</v>
      </c>
      <c r="B5514">
        <v>32</v>
      </c>
      <c r="C5514" t="s">
        <v>101</v>
      </c>
      <c r="D5514" t="s">
        <v>123</v>
      </c>
      <c r="E5514">
        <v>36</v>
      </c>
      <c r="F5514" t="s">
        <v>103</v>
      </c>
      <c r="G5514" t="s">
        <v>110</v>
      </c>
      <c r="H5514" s="5">
        <v>772</v>
      </c>
      <c r="I5514" s="5">
        <v>28282.74</v>
      </c>
      <c r="J5514" t="s">
        <v>105</v>
      </c>
      <c r="K5514" t="s">
        <v>106</v>
      </c>
      <c r="L5514">
        <v>6</v>
      </c>
      <c r="M5514">
        <v>3</v>
      </c>
      <c r="N5514">
        <v>2</v>
      </c>
      <c r="O5514" s="6">
        <v>0</v>
      </c>
      <c r="P5514" t="s">
        <v>107</v>
      </c>
      <c r="Q5514" t="s">
        <v>107</v>
      </c>
      <c r="R5514">
        <f>IF(F5514="Monthly",2,0)
+IF(E5514&lt;=6,2,0)
+IF(N5514&lt;=2,2,0)
+IF(L5514&gt;=4,2,0)
+IF(M5514&gt;=2,1,0)
+IF(H5514&gt;=_xlfn.PERCENTILE.INC($H$2:$H$10001,0.75),1,0)</f>
        <v>7</v>
      </c>
      <c r="S5514" t="str">
        <f>IF(R5514&gt;=7,"High",IF(R5514&gt;=4,"Medium","Low"))</f>
        <v>High</v>
      </c>
    </row>
    <row r="5515" spans="1:19">
      <c r="A5515" t="s">
        <v>5640</v>
      </c>
      <c r="B5515">
        <v>39</v>
      </c>
      <c r="C5515" t="s">
        <v>101</v>
      </c>
      <c r="D5515" t="s">
        <v>119</v>
      </c>
      <c r="E5515">
        <v>25</v>
      </c>
      <c r="F5515" t="s">
        <v>109</v>
      </c>
      <c r="G5515" t="s">
        <v>110</v>
      </c>
      <c r="H5515" s="5">
        <v>681</v>
      </c>
      <c r="I5515" s="5">
        <v>16806.509999999998</v>
      </c>
      <c r="J5515" t="s">
        <v>117</v>
      </c>
      <c r="K5515" t="s">
        <v>106</v>
      </c>
      <c r="L5515">
        <v>1</v>
      </c>
      <c r="M5515">
        <v>0</v>
      </c>
      <c r="N5515">
        <v>4</v>
      </c>
      <c r="O5515" s="6">
        <v>0</v>
      </c>
      <c r="P5515" t="s">
        <v>106</v>
      </c>
      <c r="Q5515" t="s">
        <v>106</v>
      </c>
      <c r="R5515">
        <f>IF(F5515="Monthly",2,0)
+IF(E5515&lt;=6,2,0)
+IF(N5515&lt;=2,2,0)
+IF(L5515&gt;=4,2,0)
+IF(M5515&gt;=2,1,0)
+IF(H5515&gt;=_xlfn.PERCENTILE.INC($H$2:$H$10001,0.75),1,0)</f>
        <v>0</v>
      </c>
      <c r="S5515" t="str">
        <f>IF(R5515&gt;=7,"High",IF(R5515&gt;=4,"Medium","Low"))</f>
        <v>Low</v>
      </c>
    </row>
    <row r="5516" spans="1:19">
      <c r="A5516" t="s">
        <v>5641</v>
      </c>
      <c r="B5516">
        <v>30</v>
      </c>
      <c r="C5516" t="s">
        <v>112</v>
      </c>
      <c r="D5516" t="s">
        <v>133</v>
      </c>
      <c r="E5516">
        <v>59</v>
      </c>
      <c r="F5516" t="s">
        <v>103</v>
      </c>
      <c r="G5516" t="s">
        <v>104</v>
      </c>
      <c r="H5516" s="5">
        <v>390</v>
      </c>
      <c r="I5516" s="5">
        <v>22601.8</v>
      </c>
      <c r="J5516" t="s">
        <v>115</v>
      </c>
      <c r="K5516" t="s">
        <v>107</v>
      </c>
      <c r="L5516">
        <v>1</v>
      </c>
      <c r="M5516">
        <v>0</v>
      </c>
      <c r="N5516">
        <v>4</v>
      </c>
      <c r="O5516" s="6">
        <v>0</v>
      </c>
      <c r="P5516" t="s">
        <v>106</v>
      </c>
      <c r="Q5516" t="s">
        <v>107</v>
      </c>
      <c r="R5516">
        <f>IF(F5516="Monthly",2,0)
+IF(E5516&lt;=6,2,0)
+IF(N5516&lt;=2,2,0)
+IF(L5516&gt;=4,2,0)
+IF(M5516&gt;=2,1,0)
+IF(H5516&gt;=_xlfn.PERCENTILE.INC($H$2:$H$10001,0.75),1,0)</f>
        <v>2</v>
      </c>
      <c r="S5516" t="str">
        <f>IF(R5516&gt;=7,"High",IF(R5516&gt;=4,"Medium","Low"))</f>
        <v>Low</v>
      </c>
    </row>
    <row r="5517" spans="1:19">
      <c r="A5517" t="s">
        <v>5642</v>
      </c>
      <c r="B5517">
        <v>26</v>
      </c>
      <c r="C5517" t="s">
        <v>101</v>
      </c>
      <c r="D5517" t="s">
        <v>102</v>
      </c>
      <c r="E5517">
        <v>49</v>
      </c>
      <c r="F5517" t="s">
        <v>103</v>
      </c>
      <c r="G5517" t="s">
        <v>129</v>
      </c>
      <c r="H5517" s="5">
        <v>1038</v>
      </c>
      <c r="I5517" s="5">
        <v>50125.2</v>
      </c>
      <c r="J5517" t="s">
        <v>140</v>
      </c>
      <c r="K5517" t="s">
        <v>106</v>
      </c>
      <c r="L5517">
        <v>0</v>
      </c>
      <c r="M5517">
        <v>0</v>
      </c>
      <c r="N5517">
        <v>5</v>
      </c>
      <c r="O5517" s="6">
        <v>0</v>
      </c>
      <c r="P5517" t="s">
        <v>107</v>
      </c>
      <c r="Q5517" t="s">
        <v>106</v>
      </c>
      <c r="R5517">
        <f>IF(F5517="Monthly",2,0)
+IF(E5517&lt;=6,2,0)
+IF(N5517&lt;=2,2,0)
+IF(L5517&gt;=4,2,0)
+IF(M5517&gt;=2,1,0)
+IF(H5517&gt;=_xlfn.PERCENTILE.INC($H$2:$H$10001,0.75),1,0)</f>
        <v>3</v>
      </c>
      <c r="S5517" t="str">
        <f>IF(R5517&gt;=7,"High",IF(R5517&gt;=4,"Medium","Low"))</f>
        <v>Low</v>
      </c>
    </row>
    <row r="5518" spans="1:19">
      <c r="A5518" t="s">
        <v>5643</v>
      </c>
      <c r="B5518">
        <v>42</v>
      </c>
      <c r="C5518" t="s">
        <v>112</v>
      </c>
      <c r="D5518" t="s">
        <v>137</v>
      </c>
      <c r="E5518">
        <v>23</v>
      </c>
      <c r="F5518" t="s">
        <v>103</v>
      </c>
      <c r="G5518" t="s">
        <v>110</v>
      </c>
      <c r="H5518" s="5">
        <v>748</v>
      </c>
      <c r="I5518" s="5">
        <v>17135.169999999998</v>
      </c>
      <c r="J5518" t="s">
        <v>134</v>
      </c>
      <c r="K5518" t="s">
        <v>106</v>
      </c>
      <c r="L5518">
        <v>0</v>
      </c>
      <c r="M5518">
        <v>0</v>
      </c>
      <c r="N5518">
        <v>5</v>
      </c>
      <c r="O5518" s="6">
        <v>0</v>
      </c>
      <c r="P5518" t="s">
        <v>107</v>
      </c>
      <c r="Q5518" t="s">
        <v>107</v>
      </c>
      <c r="R5518">
        <f>IF(F5518="Monthly",2,0)
+IF(E5518&lt;=6,2,0)
+IF(N5518&lt;=2,2,0)
+IF(L5518&gt;=4,2,0)
+IF(M5518&gt;=2,1,0)
+IF(H5518&gt;=_xlfn.PERCENTILE.INC($H$2:$H$10001,0.75),1,0)</f>
        <v>2</v>
      </c>
      <c r="S5518" t="str">
        <f>IF(R5518&gt;=7,"High",IF(R5518&gt;=4,"Medium","Low"))</f>
        <v>Low</v>
      </c>
    </row>
    <row r="5519" spans="1:19">
      <c r="A5519" t="s">
        <v>5644</v>
      </c>
      <c r="B5519">
        <v>33</v>
      </c>
      <c r="C5519" t="s">
        <v>112</v>
      </c>
      <c r="D5519" t="s">
        <v>137</v>
      </c>
      <c r="E5519">
        <v>52</v>
      </c>
      <c r="F5519" t="s">
        <v>109</v>
      </c>
      <c r="G5519" t="s">
        <v>104</v>
      </c>
      <c r="H5519" s="5">
        <v>526</v>
      </c>
      <c r="I5519" s="5">
        <v>24728.240000000002</v>
      </c>
      <c r="J5519" t="s">
        <v>134</v>
      </c>
      <c r="K5519" t="s">
        <v>106</v>
      </c>
      <c r="L5519">
        <v>1</v>
      </c>
      <c r="M5519">
        <v>0</v>
      </c>
      <c r="N5519">
        <v>5</v>
      </c>
      <c r="O5519" s="6">
        <v>10</v>
      </c>
      <c r="P5519" t="s">
        <v>107</v>
      </c>
      <c r="Q5519" t="s">
        <v>107</v>
      </c>
      <c r="R5519">
        <f>IF(F5519="Monthly",2,0)
+IF(E5519&lt;=6,2,0)
+IF(N5519&lt;=2,2,0)
+IF(L5519&gt;=4,2,0)
+IF(M5519&gt;=2,1,0)
+IF(H5519&gt;=_xlfn.PERCENTILE.INC($H$2:$H$10001,0.75),1,0)</f>
        <v>0</v>
      </c>
      <c r="S5519" t="str">
        <f>IF(R5519&gt;=7,"High",IF(R5519&gt;=4,"Medium","Low"))</f>
        <v>Low</v>
      </c>
    </row>
    <row r="5520" spans="1:19">
      <c r="A5520" t="s">
        <v>5645</v>
      </c>
      <c r="B5520">
        <v>35</v>
      </c>
      <c r="C5520" t="s">
        <v>101</v>
      </c>
      <c r="D5520" t="s">
        <v>131</v>
      </c>
      <c r="E5520">
        <v>31</v>
      </c>
      <c r="F5520" t="s">
        <v>109</v>
      </c>
      <c r="G5520" t="s">
        <v>104</v>
      </c>
      <c r="H5520" s="5">
        <v>458</v>
      </c>
      <c r="I5520" s="5">
        <v>12953.65</v>
      </c>
      <c r="J5520" t="s">
        <v>105</v>
      </c>
      <c r="K5520" t="s">
        <v>106</v>
      </c>
      <c r="L5520">
        <v>5</v>
      </c>
      <c r="M5520">
        <v>2</v>
      </c>
      <c r="N5520">
        <v>3</v>
      </c>
      <c r="O5520" s="6">
        <v>10</v>
      </c>
      <c r="P5520" t="s">
        <v>107</v>
      </c>
      <c r="Q5520" t="s">
        <v>107</v>
      </c>
      <c r="R5520">
        <f>IF(F5520="Monthly",2,0)
+IF(E5520&lt;=6,2,0)
+IF(N5520&lt;=2,2,0)
+IF(L5520&gt;=4,2,0)
+IF(M5520&gt;=2,1,0)
+IF(H5520&gt;=_xlfn.PERCENTILE.INC($H$2:$H$10001,0.75),1,0)</f>
        <v>3</v>
      </c>
      <c r="S5520" t="str">
        <f>IF(R5520&gt;=7,"High",IF(R5520&gt;=4,"Medium","Low"))</f>
        <v>Low</v>
      </c>
    </row>
    <row r="5521" spans="1:19">
      <c r="A5521" t="s">
        <v>5646</v>
      </c>
      <c r="B5521">
        <v>48</v>
      </c>
      <c r="C5521" t="s">
        <v>112</v>
      </c>
      <c r="D5521" t="s">
        <v>137</v>
      </c>
      <c r="E5521">
        <v>27</v>
      </c>
      <c r="F5521" t="s">
        <v>103</v>
      </c>
      <c r="G5521" t="s">
        <v>129</v>
      </c>
      <c r="H5521" s="5">
        <v>1005</v>
      </c>
      <c r="I5521" s="5">
        <v>26669.99</v>
      </c>
      <c r="J5521" t="s">
        <v>134</v>
      </c>
      <c r="K5521" t="s">
        <v>106</v>
      </c>
      <c r="L5521">
        <v>0</v>
      </c>
      <c r="M5521">
        <v>0</v>
      </c>
      <c r="N5521">
        <v>5</v>
      </c>
      <c r="O5521" s="6">
        <v>0</v>
      </c>
      <c r="P5521" t="s">
        <v>106</v>
      </c>
      <c r="Q5521" t="s">
        <v>107</v>
      </c>
      <c r="R5521">
        <f>IF(F5521="Monthly",2,0)
+IF(E5521&lt;=6,2,0)
+IF(N5521&lt;=2,2,0)
+IF(L5521&gt;=4,2,0)
+IF(M5521&gt;=2,1,0)
+IF(H5521&gt;=_xlfn.PERCENTILE.INC($H$2:$H$10001,0.75),1,0)</f>
        <v>3</v>
      </c>
      <c r="S5521" t="str">
        <f>IF(R5521&gt;=7,"High",IF(R5521&gt;=4,"Medium","Low"))</f>
        <v>Low</v>
      </c>
    </row>
    <row r="5522" spans="1:19">
      <c r="A5522" t="s">
        <v>5647</v>
      </c>
      <c r="B5522">
        <v>46</v>
      </c>
      <c r="C5522" t="s">
        <v>112</v>
      </c>
      <c r="D5522" t="s">
        <v>102</v>
      </c>
      <c r="E5522">
        <v>48</v>
      </c>
      <c r="F5522" t="s">
        <v>109</v>
      </c>
      <c r="G5522" t="s">
        <v>110</v>
      </c>
      <c r="H5522" s="5">
        <v>774</v>
      </c>
      <c r="I5522" s="5">
        <v>37149.199999999997</v>
      </c>
      <c r="J5522" t="s">
        <v>105</v>
      </c>
      <c r="K5522" t="s">
        <v>106</v>
      </c>
      <c r="L5522">
        <v>2</v>
      </c>
      <c r="M5522">
        <v>1</v>
      </c>
      <c r="N5522">
        <v>4</v>
      </c>
      <c r="O5522" s="6">
        <v>0</v>
      </c>
      <c r="P5522" t="s">
        <v>107</v>
      </c>
      <c r="Q5522" t="s">
        <v>107</v>
      </c>
      <c r="R5522">
        <f>IF(F5522="Monthly",2,0)
+IF(E5522&lt;=6,2,0)
+IF(N5522&lt;=2,2,0)
+IF(L5522&gt;=4,2,0)
+IF(M5522&gt;=2,1,0)
+IF(H5522&gt;=_xlfn.PERCENTILE.INC($H$2:$H$10001,0.75),1,0)</f>
        <v>0</v>
      </c>
      <c r="S5522" t="str">
        <f>IF(R5522&gt;=7,"High",IF(R5522&gt;=4,"Medium","Low"))</f>
        <v>Low</v>
      </c>
    </row>
    <row r="5523" spans="1:19">
      <c r="A5523" t="s">
        <v>5648</v>
      </c>
      <c r="B5523">
        <v>22</v>
      </c>
      <c r="C5523" t="s">
        <v>112</v>
      </c>
      <c r="D5523" t="s">
        <v>159</v>
      </c>
      <c r="E5523">
        <v>32</v>
      </c>
      <c r="F5523" t="s">
        <v>103</v>
      </c>
      <c r="G5523" t="s">
        <v>104</v>
      </c>
      <c r="H5523" s="5">
        <v>425</v>
      </c>
      <c r="I5523" s="5">
        <v>13799.19</v>
      </c>
      <c r="J5523" t="s">
        <v>117</v>
      </c>
      <c r="K5523" t="s">
        <v>106</v>
      </c>
      <c r="L5523">
        <v>0</v>
      </c>
      <c r="M5523">
        <v>0</v>
      </c>
      <c r="N5523">
        <v>4</v>
      </c>
      <c r="O5523" s="6">
        <v>0</v>
      </c>
      <c r="P5523" t="s">
        <v>107</v>
      </c>
      <c r="Q5523" t="s">
        <v>107</v>
      </c>
      <c r="R5523">
        <f>IF(F5523="Monthly",2,0)
+IF(E5523&lt;=6,2,0)
+IF(N5523&lt;=2,2,0)
+IF(L5523&gt;=4,2,0)
+IF(M5523&gt;=2,1,0)
+IF(H5523&gt;=_xlfn.PERCENTILE.INC($H$2:$H$10001,0.75),1,0)</f>
        <v>2</v>
      </c>
      <c r="S5523" t="str">
        <f>IF(R5523&gt;=7,"High",IF(R5523&gt;=4,"Medium","Low"))</f>
        <v>Low</v>
      </c>
    </row>
    <row r="5524" spans="1:19">
      <c r="A5524" t="s">
        <v>5649</v>
      </c>
      <c r="B5524">
        <v>56</v>
      </c>
      <c r="C5524" t="s">
        <v>112</v>
      </c>
      <c r="D5524" t="s">
        <v>133</v>
      </c>
      <c r="E5524">
        <v>72</v>
      </c>
      <c r="F5524" t="s">
        <v>121</v>
      </c>
      <c r="G5524" t="s">
        <v>110</v>
      </c>
      <c r="H5524" s="5">
        <v>677</v>
      </c>
      <c r="I5524" s="5">
        <v>49997.61</v>
      </c>
      <c r="J5524" t="s">
        <v>134</v>
      </c>
      <c r="K5524" t="s">
        <v>107</v>
      </c>
      <c r="L5524">
        <v>0</v>
      </c>
      <c r="M5524">
        <v>0</v>
      </c>
      <c r="N5524">
        <v>4</v>
      </c>
      <c r="O5524" s="6">
        <v>0</v>
      </c>
      <c r="P5524" t="s">
        <v>107</v>
      </c>
      <c r="Q5524" t="s">
        <v>107</v>
      </c>
      <c r="R5524">
        <f>IF(F5524="Monthly",2,0)
+IF(E5524&lt;=6,2,0)
+IF(N5524&lt;=2,2,0)
+IF(L5524&gt;=4,2,0)
+IF(M5524&gt;=2,1,0)
+IF(H5524&gt;=_xlfn.PERCENTILE.INC($H$2:$H$10001,0.75),1,0)</f>
        <v>0</v>
      </c>
      <c r="S5524" t="str">
        <f>IF(R5524&gt;=7,"High",IF(R5524&gt;=4,"Medium","Low"))</f>
        <v>Low</v>
      </c>
    </row>
    <row r="5525" spans="1:19">
      <c r="A5525" t="s">
        <v>5650</v>
      </c>
      <c r="B5525">
        <v>54</v>
      </c>
      <c r="C5525" t="s">
        <v>112</v>
      </c>
      <c r="D5525" t="s">
        <v>133</v>
      </c>
      <c r="E5525">
        <v>14</v>
      </c>
      <c r="F5525" t="s">
        <v>109</v>
      </c>
      <c r="G5525" t="s">
        <v>104</v>
      </c>
      <c r="H5525" s="5">
        <v>496</v>
      </c>
      <c r="I5525" s="5">
        <v>6322.01</v>
      </c>
      <c r="J5525" t="s">
        <v>140</v>
      </c>
      <c r="K5525" t="s">
        <v>106</v>
      </c>
      <c r="L5525">
        <v>1</v>
      </c>
      <c r="M5525">
        <v>0</v>
      </c>
      <c r="N5525">
        <v>5</v>
      </c>
      <c r="O5525" s="6">
        <v>10</v>
      </c>
      <c r="P5525" t="s">
        <v>106</v>
      </c>
      <c r="Q5525" t="s">
        <v>106</v>
      </c>
      <c r="R5525">
        <f>IF(F5525="Monthly",2,0)
+IF(E5525&lt;=6,2,0)
+IF(N5525&lt;=2,2,0)
+IF(L5525&gt;=4,2,0)
+IF(M5525&gt;=2,1,0)
+IF(H5525&gt;=_xlfn.PERCENTILE.INC($H$2:$H$10001,0.75),1,0)</f>
        <v>0</v>
      </c>
      <c r="S5525" t="str">
        <f>IF(R5525&gt;=7,"High",IF(R5525&gt;=4,"Medium","Low"))</f>
        <v>Low</v>
      </c>
    </row>
    <row r="5526" spans="1:19">
      <c r="A5526" t="s">
        <v>5651</v>
      </c>
      <c r="B5526">
        <v>18</v>
      </c>
      <c r="C5526" t="s">
        <v>112</v>
      </c>
      <c r="D5526" t="s">
        <v>131</v>
      </c>
      <c r="E5526">
        <v>42</v>
      </c>
      <c r="F5526" t="s">
        <v>103</v>
      </c>
      <c r="G5526" t="s">
        <v>129</v>
      </c>
      <c r="H5526" s="5">
        <v>1113</v>
      </c>
      <c r="I5526" s="5">
        <v>45483.54</v>
      </c>
      <c r="J5526" t="s">
        <v>115</v>
      </c>
      <c r="K5526" t="s">
        <v>106</v>
      </c>
      <c r="L5526">
        <v>0</v>
      </c>
      <c r="M5526">
        <v>0</v>
      </c>
      <c r="N5526">
        <v>5</v>
      </c>
      <c r="O5526" s="6">
        <v>0</v>
      </c>
      <c r="P5526" t="s">
        <v>106</v>
      </c>
      <c r="Q5526" t="s">
        <v>107</v>
      </c>
      <c r="R5526">
        <f>IF(F5526="Monthly",2,0)
+IF(E5526&lt;=6,2,0)
+IF(N5526&lt;=2,2,0)
+IF(L5526&gt;=4,2,0)
+IF(M5526&gt;=2,1,0)
+IF(H5526&gt;=_xlfn.PERCENTILE.INC($H$2:$H$10001,0.75),1,0)</f>
        <v>3</v>
      </c>
      <c r="S5526" t="str">
        <f>IF(R5526&gt;=7,"High",IF(R5526&gt;=4,"Medium","Low"))</f>
        <v>Low</v>
      </c>
    </row>
    <row r="5527" spans="1:19">
      <c r="A5527" t="s">
        <v>5652</v>
      </c>
      <c r="B5527">
        <v>45</v>
      </c>
      <c r="C5527" t="s">
        <v>101</v>
      </c>
      <c r="D5527" t="s">
        <v>126</v>
      </c>
      <c r="E5527">
        <v>19</v>
      </c>
      <c r="F5527" t="s">
        <v>103</v>
      </c>
      <c r="G5527" t="s">
        <v>110</v>
      </c>
      <c r="H5527" s="5">
        <v>690</v>
      </c>
      <c r="I5527" s="5">
        <v>13075.27</v>
      </c>
      <c r="J5527" t="s">
        <v>140</v>
      </c>
      <c r="K5527" t="s">
        <v>106</v>
      </c>
      <c r="L5527">
        <v>0</v>
      </c>
      <c r="M5527">
        <v>0</v>
      </c>
      <c r="N5527">
        <v>5</v>
      </c>
      <c r="O5527" s="6">
        <v>0</v>
      </c>
      <c r="P5527" t="s">
        <v>106</v>
      </c>
      <c r="Q5527" t="s">
        <v>107</v>
      </c>
      <c r="R5527">
        <f>IF(F5527="Monthly",2,0)
+IF(E5527&lt;=6,2,0)
+IF(N5527&lt;=2,2,0)
+IF(L5527&gt;=4,2,0)
+IF(M5527&gt;=2,1,0)
+IF(H5527&gt;=_xlfn.PERCENTILE.INC($H$2:$H$10001,0.75),1,0)</f>
        <v>2</v>
      </c>
      <c r="S5527" t="str">
        <f>IF(R5527&gt;=7,"High",IF(R5527&gt;=4,"Medium","Low"))</f>
        <v>Low</v>
      </c>
    </row>
    <row r="5528" spans="1:19">
      <c r="A5528" t="s">
        <v>5653</v>
      </c>
      <c r="B5528">
        <v>41</v>
      </c>
      <c r="C5528" t="s">
        <v>101</v>
      </c>
      <c r="D5528" t="s">
        <v>102</v>
      </c>
      <c r="E5528">
        <v>24</v>
      </c>
      <c r="F5528" t="s">
        <v>103</v>
      </c>
      <c r="G5528" t="s">
        <v>104</v>
      </c>
      <c r="H5528" s="5">
        <v>426</v>
      </c>
      <c r="I5528" s="5">
        <v>10270.209999999999</v>
      </c>
      <c r="J5528" t="s">
        <v>134</v>
      </c>
      <c r="K5528" t="s">
        <v>106</v>
      </c>
      <c r="L5528">
        <v>2</v>
      </c>
      <c r="M5528">
        <v>1</v>
      </c>
      <c r="N5528">
        <v>5</v>
      </c>
      <c r="O5528" s="6">
        <v>0</v>
      </c>
      <c r="P5528" t="s">
        <v>107</v>
      </c>
      <c r="Q5528" t="s">
        <v>106</v>
      </c>
      <c r="R5528">
        <f>IF(F5528="Monthly",2,0)
+IF(E5528&lt;=6,2,0)
+IF(N5528&lt;=2,2,0)
+IF(L5528&gt;=4,2,0)
+IF(M5528&gt;=2,1,0)
+IF(H5528&gt;=_xlfn.PERCENTILE.INC($H$2:$H$10001,0.75),1,0)</f>
        <v>2</v>
      </c>
      <c r="S5528" t="str">
        <f>IF(R5528&gt;=7,"High",IF(R5528&gt;=4,"Medium","Low"))</f>
        <v>Low</v>
      </c>
    </row>
    <row r="5529" spans="1:19">
      <c r="A5529" t="s">
        <v>5654</v>
      </c>
      <c r="B5529">
        <v>18</v>
      </c>
      <c r="C5529" t="s">
        <v>112</v>
      </c>
      <c r="D5529" t="s">
        <v>123</v>
      </c>
      <c r="E5529">
        <v>47</v>
      </c>
      <c r="F5529" t="s">
        <v>103</v>
      </c>
      <c r="G5529" t="s">
        <v>104</v>
      </c>
      <c r="H5529" s="5">
        <v>526</v>
      </c>
      <c r="I5529" s="5">
        <v>24269.17</v>
      </c>
      <c r="J5529" t="s">
        <v>134</v>
      </c>
      <c r="K5529" t="s">
        <v>106</v>
      </c>
      <c r="L5529">
        <v>2</v>
      </c>
      <c r="M5529">
        <v>0</v>
      </c>
      <c r="N5529">
        <v>5</v>
      </c>
      <c r="O5529" s="6">
        <v>0</v>
      </c>
      <c r="P5529" t="s">
        <v>107</v>
      </c>
      <c r="Q5529" t="s">
        <v>106</v>
      </c>
      <c r="R5529">
        <f>IF(F5529="Monthly",2,0)
+IF(E5529&lt;=6,2,0)
+IF(N5529&lt;=2,2,0)
+IF(L5529&gt;=4,2,0)
+IF(M5529&gt;=2,1,0)
+IF(H5529&gt;=_xlfn.PERCENTILE.INC($H$2:$H$10001,0.75),1,0)</f>
        <v>2</v>
      </c>
      <c r="S5529" t="str">
        <f>IF(R5529&gt;=7,"High",IF(R5529&gt;=4,"Medium","Low"))</f>
        <v>Low</v>
      </c>
    </row>
    <row r="5530" spans="1:19">
      <c r="A5530" t="s">
        <v>5655</v>
      </c>
      <c r="B5530">
        <v>54</v>
      </c>
      <c r="C5530" t="s">
        <v>101</v>
      </c>
      <c r="D5530" t="s">
        <v>102</v>
      </c>
      <c r="E5530">
        <v>23</v>
      </c>
      <c r="F5530" t="s">
        <v>109</v>
      </c>
      <c r="G5530" t="s">
        <v>129</v>
      </c>
      <c r="H5530" s="5">
        <v>1132</v>
      </c>
      <c r="I5530" s="5">
        <v>26452.959999999999</v>
      </c>
      <c r="J5530" t="s">
        <v>117</v>
      </c>
      <c r="K5530" t="s">
        <v>106</v>
      </c>
      <c r="L5530">
        <v>0</v>
      </c>
      <c r="M5530">
        <v>0</v>
      </c>
      <c r="N5530">
        <v>4</v>
      </c>
      <c r="O5530" s="6">
        <v>0</v>
      </c>
      <c r="P5530" t="s">
        <v>106</v>
      </c>
      <c r="Q5530" t="s">
        <v>107</v>
      </c>
      <c r="R5530">
        <f>IF(F5530="Monthly",2,0)
+IF(E5530&lt;=6,2,0)
+IF(N5530&lt;=2,2,0)
+IF(L5530&gt;=4,2,0)
+IF(M5530&gt;=2,1,0)
+IF(H5530&gt;=_xlfn.PERCENTILE.INC($H$2:$H$10001,0.75),1,0)</f>
        <v>1</v>
      </c>
      <c r="S5530" t="str">
        <f>IF(R5530&gt;=7,"High",IF(R5530&gt;=4,"Medium","Low"))</f>
        <v>Low</v>
      </c>
    </row>
    <row r="5531" spans="1:19">
      <c r="A5531" t="s">
        <v>5656</v>
      </c>
      <c r="B5531">
        <v>18</v>
      </c>
      <c r="C5531" t="s">
        <v>101</v>
      </c>
      <c r="D5531" t="s">
        <v>119</v>
      </c>
      <c r="E5531">
        <v>21</v>
      </c>
      <c r="F5531" t="s">
        <v>109</v>
      </c>
      <c r="G5531" t="s">
        <v>110</v>
      </c>
      <c r="H5531" s="5">
        <v>702</v>
      </c>
      <c r="I5531" s="5">
        <v>15078.7</v>
      </c>
      <c r="J5531" t="s">
        <v>140</v>
      </c>
      <c r="K5531" t="s">
        <v>106</v>
      </c>
      <c r="L5531">
        <v>0</v>
      </c>
      <c r="M5531">
        <v>0</v>
      </c>
      <c r="N5531">
        <v>5</v>
      </c>
      <c r="O5531" s="6">
        <v>0</v>
      </c>
      <c r="P5531" t="s">
        <v>107</v>
      </c>
      <c r="Q5531" t="s">
        <v>106</v>
      </c>
      <c r="R5531">
        <f>IF(F5531="Monthly",2,0)
+IF(E5531&lt;=6,2,0)
+IF(N5531&lt;=2,2,0)
+IF(L5531&gt;=4,2,0)
+IF(M5531&gt;=2,1,0)
+IF(H5531&gt;=_xlfn.PERCENTILE.INC($H$2:$H$10001,0.75),1,0)</f>
        <v>0</v>
      </c>
      <c r="S5531" t="str">
        <f>IF(R5531&gt;=7,"High",IF(R5531&gt;=4,"Medium","Low"))</f>
        <v>Low</v>
      </c>
    </row>
    <row r="5532" spans="1:19">
      <c r="A5532" t="s">
        <v>5657</v>
      </c>
      <c r="B5532">
        <v>49</v>
      </c>
      <c r="C5532" t="s">
        <v>112</v>
      </c>
      <c r="D5532" t="s">
        <v>131</v>
      </c>
      <c r="E5532">
        <v>21</v>
      </c>
      <c r="F5532" t="s">
        <v>103</v>
      </c>
      <c r="G5532" t="s">
        <v>110</v>
      </c>
      <c r="H5532" s="5">
        <v>740</v>
      </c>
      <c r="I5532" s="5">
        <v>15110.14</v>
      </c>
      <c r="J5532" t="s">
        <v>115</v>
      </c>
      <c r="K5532" t="s">
        <v>106</v>
      </c>
      <c r="L5532">
        <v>0</v>
      </c>
      <c r="M5532">
        <v>0</v>
      </c>
      <c r="N5532">
        <v>5</v>
      </c>
      <c r="O5532" s="6">
        <v>0</v>
      </c>
      <c r="P5532" t="s">
        <v>107</v>
      </c>
      <c r="Q5532" t="s">
        <v>107</v>
      </c>
      <c r="R5532">
        <f>IF(F5532="Monthly",2,0)
+IF(E5532&lt;=6,2,0)
+IF(N5532&lt;=2,2,0)
+IF(L5532&gt;=4,2,0)
+IF(M5532&gt;=2,1,0)
+IF(H5532&gt;=_xlfn.PERCENTILE.INC($H$2:$H$10001,0.75),1,0)</f>
        <v>2</v>
      </c>
      <c r="S5532" t="str">
        <f>IF(R5532&gt;=7,"High",IF(R5532&gt;=4,"Medium","Low"))</f>
        <v>Low</v>
      </c>
    </row>
    <row r="5533" spans="1:19">
      <c r="A5533" t="s">
        <v>5658</v>
      </c>
      <c r="B5533">
        <v>43</v>
      </c>
      <c r="C5533" t="s">
        <v>112</v>
      </c>
      <c r="D5533" t="s">
        <v>102</v>
      </c>
      <c r="E5533">
        <v>31</v>
      </c>
      <c r="F5533" t="s">
        <v>103</v>
      </c>
      <c r="G5533" t="s">
        <v>110</v>
      </c>
      <c r="H5533" s="5">
        <v>769</v>
      </c>
      <c r="I5533" s="5">
        <v>24508.32</v>
      </c>
      <c r="J5533" t="s">
        <v>105</v>
      </c>
      <c r="K5533" t="s">
        <v>106</v>
      </c>
      <c r="L5533">
        <v>2</v>
      </c>
      <c r="M5533">
        <v>0</v>
      </c>
      <c r="N5533">
        <v>5</v>
      </c>
      <c r="O5533" s="6">
        <v>0</v>
      </c>
      <c r="P5533" t="s">
        <v>107</v>
      </c>
      <c r="Q5533" t="s">
        <v>107</v>
      </c>
      <c r="R5533">
        <f>IF(F5533="Monthly",2,0)
+IF(E5533&lt;=6,2,0)
+IF(N5533&lt;=2,2,0)
+IF(L5533&gt;=4,2,0)
+IF(M5533&gt;=2,1,0)
+IF(H5533&gt;=_xlfn.PERCENTILE.INC($H$2:$H$10001,0.75),1,0)</f>
        <v>2</v>
      </c>
      <c r="S5533" t="str">
        <f>IF(R5533&gt;=7,"High",IF(R5533&gt;=4,"Medium","Low"))</f>
        <v>Low</v>
      </c>
    </row>
    <row r="5534" spans="1:19">
      <c r="A5534" t="s">
        <v>5659</v>
      </c>
      <c r="B5534">
        <v>45</v>
      </c>
      <c r="C5534" t="s">
        <v>112</v>
      </c>
      <c r="D5534" t="s">
        <v>131</v>
      </c>
      <c r="E5534">
        <v>64</v>
      </c>
      <c r="F5534" t="s">
        <v>121</v>
      </c>
      <c r="G5534" t="s">
        <v>129</v>
      </c>
      <c r="H5534" s="5">
        <v>1009</v>
      </c>
      <c r="I5534" s="5">
        <v>57648.02</v>
      </c>
      <c r="J5534" t="s">
        <v>117</v>
      </c>
      <c r="K5534" t="s">
        <v>106</v>
      </c>
      <c r="L5534">
        <v>0</v>
      </c>
      <c r="M5534">
        <v>0</v>
      </c>
      <c r="N5534">
        <v>5</v>
      </c>
      <c r="O5534" s="6">
        <v>10</v>
      </c>
      <c r="P5534" t="s">
        <v>107</v>
      </c>
      <c r="Q5534" t="s">
        <v>107</v>
      </c>
      <c r="R5534">
        <f>IF(F5534="Monthly",2,0)
+IF(E5534&lt;=6,2,0)
+IF(N5534&lt;=2,2,0)
+IF(L5534&gt;=4,2,0)
+IF(M5534&gt;=2,1,0)
+IF(H5534&gt;=_xlfn.PERCENTILE.INC($H$2:$H$10001,0.75),1,0)</f>
        <v>1</v>
      </c>
      <c r="S5534" t="str">
        <f>IF(R5534&gt;=7,"High",IF(R5534&gt;=4,"Medium","Low"))</f>
        <v>Low</v>
      </c>
    </row>
    <row r="5535" spans="1:19">
      <c r="A5535" t="s">
        <v>5660</v>
      </c>
      <c r="B5535">
        <v>46</v>
      </c>
      <c r="C5535" t="s">
        <v>101</v>
      </c>
      <c r="D5535" t="s">
        <v>119</v>
      </c>
      <c r="E5535">
        <v>41</v>
      </c>
      <c r="F5535" t="s">
        <v>109</v>
      </c>
      <c r="G5535" t="s">
        <v>129</v>
      </c>
      <c r="H5535" s="5">
        <v>986</v>
      </c>
      <c r="I5535" s="5">
        <v>37277.14</v>
      </c>
      <c r="J5535" t="s">
        <v>140</v>
      </c>
      <c r="K5535" t="s">
        <v>106</v>
      </c>
      <c r="L5535">
        <v>0</v>
      </c>
      <c r="M5535">
        <v>0</v>
      </c>
      <c r="N5535">
        <v>5</v>
      </c>
      <c r="O5535" s="6">
        <v>10</v>
      </c>
      <c r="P5535" t="s">
        <v>107</v>
      </c>
      <c r="Q5535" t="s">
        <v>107</v>
      </c>
      <c r="R5535">
        <f>IF(F5535="Monthly",2,0)
+IF(E5535&lt;=6,2,0)
+IF(N5535&lt;=2,2,0)
+IF(L5535&gt;=4,2,0)
+IF(M5535&gt;=2,1,0)
+IF(H5535&gt;=_xlfn.PERCENTILE.INC($H$2:$H$10001,0.75),1,0)</f>
        <v>1</v>
      </c>
      <c r="S5535" t="str">
        <f>IF(R5535&gt;=7,"High",IF(R5535&gt;=4,"Medium","Low"))</f>
        <v>Low</v>
      </c>
    </row>
    <row r="5536" spans="1:19">
      <c r="A5536" t="s">
        <v>5661</v>
      </c>
      <c r="B5536">
        <v>40</v>
      </c>
      <c r="C5536" t="s">
        <v>112</v>
      </c>
      <c r="D5536" t="s">
        <v>126</v>
      </c>
      <c r="E5536">
        <v>22</v>
      </c>
      <c r="F5536" t="s">
        <v>109</v>
      </c>
      <c r="G5536" t="s">
        <v>104</v>
      </c>
      <c r="H5536" s="5">
        <v>537</v>
      </c>
      <c r="I5536" s="5">
        <v>12029.7</v>
      </c>
      <c r="J5536" t="s">
        <v>134</v>
      </c>
      <c r="K5536" t="s">
        <v>106</v>
      </c>
      <c r="L5536">
        <v>1</v>
      </c>
      <c r="M5536">
        <v>0</v>
      </c>
      <c r="N5536">
        <v>4</v>
      </c>
      <c r="O5536" s="6">
        <v>0</v>
      </c>
      <c r="P5536" t="s">
        <v>106</v>
      </c>
      <c r="Q5536" t="s">
        <v>107</v>
      </c>
      <c r="R5536">
        <f>IF(F5536="Monthly",2,0)
+IF(E5536&lt;=6,2,0)
+IF(N5536&lt;=2,2,0)
+IF(L5536&gt;=4,2,0)
+IF(M5536&gt;=2,1,0)
+IF(H5536&gt;=_xlfn.PERCENTILE.INC($H$2:$H$10001,0.75),1,0)</f>
        <v>0</v>
      </c>
      <c r="S5536" t="str">
        <f>IF(R5536&gt;=7,"High",IF(R5536&gt;=4,"Medium","Low"))</f>
        <v>Low</v>
      </c>
    </row>
    <row r="5537" spans="1:19">
      <c r="A5537" t="s">
        <v>5662</v>
      </c>
      <c r="B5537">
        <v>43</v>
      </c>
      <c r="C5537" t="s">
        <v>112</v>
      </c>
      <c r="D5537" t="s">
        <v>159</v>
      </c>
      <c r="E5537">
        <v>46</v>
      </c>
      <c r="F5537" t="s">
        <v>103</v>
      </c>
      <c r="G5537" t="s">
        <v>110</v>
      </c>
      <c r="H5537" s="5">
        <v>697</v>
      </c>
      <c r="I5537" s="5">
        <v>32920.54</v>
      </c>
      <c r="J5537" t="s">
        <v>105</v>
      </c>
      <c r="K5537" t="s">
        <v>106</v>
      </c>
      <c r="L5537">
        <v>1</v>
      </c>
      <c r="M5537">
        <v>0</v>
      </c>
      <c r="N5537">
        <v>5</v>
      </c>
      <c r="O5537" s="6">
        <v>0</v>
      </c>
      <c r="P5537" t="s">
        <v>106</v>
      </c>
      <c r="Q5537" t="s">
        <v>107</v>
      </c>
      <c r="R5537">
        <f>IF(F5537="Monthly",2,0)
+IF(E5537&lt;=6,2,0)
+IF(N5537&lt;=2,2,0)
+IF(L5537&gt;=4,2,0)
+IF(M5537&gt;=2,1,0)
+IF(H5537&gt;=_xlfn.PERCENTILE.INC($H$2:$H$10001,0.75),1,0)</f>
        <v>2</v>
      </c>
      <c r="S5537" t="str">
        <f>IF(R5537&gt;=7,"High",IF(R5537&gt;=4,"Medium","Low"))</f>
        <v>Low</v>
      </c>
    </row>
    <row r="5538" spans="1:19">
      <c r="A5538" t="s">
        <v>5663</v>
      </c>
      <c r="B5538">
        <v>36</v>
      </c>
      <c r="C5538" t="s">
        <v>112</v>
      </c>
      <c r="D5538" t="s">
        <v>131</v>
      </c>
      <c r="E5538">
        <v>22</v>
      </c>
      <c r="F5538" t="s">
        <v>109</v>
      </c>
      <c r="G5538" t="s">
        <v>104</v>
      </c>
      <c r="H5538" s="5">
        <v>536</v>
      </c>
      <c r="I5538" s="5">
        <v>10767.29</v>
      </c>
      <c r="J5538" t="s">
        <v>134</v>
      </c>
      <c r="K5538" t="s">
        <v>106</v>
      </c>
      <c r="L5538">
        <v>0</v>
      </c>
      <c r="M5538">
        <v>0</v>
      </c>
      <c r="N5538">
        <v>4</v>
      </c>
      <c r="O5538" s="6">
        <v>10</v>
      </c>
      <c r="P5538" t="s">
        <v>107</v>
      </c>
      <c r="Q5538" t="s">
        <v>107</v>
      </c>
      <c r="R5538">
        <f>IF(F5538="Monthly",2,0)
+IF(E5538&lt;=6,2,0)
+IF(N5538&lt;=2,2,0)
+IF(L5538&gt;=4,2,0)
+IF(M5538&gt;=2,1,0)
+IF(H5538&gt;=_xlfn.PERCENTILE.INC($H$2:$H$10001,0.75),1,0)</f>
        <v>0</v>
      </c>
      <c r="S5538" t="str">
        <f>IF(R5538&gt;=7,"High",IF(R5538&gt;=4,"Medium","Low"))</f>
        <v>Low</v>
      </c>
    </row>
    <row r="5539" spans="1:19">
      <c r="A5539" t="s">
        <v>5664</v>
      </c>
      <c r="B5539">
        <v>18</v>
      </c>
      <c r="C5539" t="s">
        <v>101</v>
      </c>
      <c r="D5539" t="s">
        <v>119</v>
      </c>
      <c r="E5539">
        <v>45</v>
      </c>
      <c r="F5539" t="s">
        <v>109</v>
      </c>
      <c r="G5539" t="s">
        <v>129</v>
      </c>
      <c r="H5539" s="5">
        <v>1085</v>
      </c>
      <c r="I5539" s="5">
        <v>49535.69</v>
      </c>
      <c r="J5539" t="s">
        <v>105</v>
      </c>
      <c r="K5539" t="s">
        <v>106</v>
      </c>
      <c r="L5539">
        <v>0</v>
      </c>
      <c r="M5539">
        <v>0</v>
      </c>
      <c r="N5539">
        <v>5</v>
      </c>
      <c r="O5539" s="6">
        <v>0</v>
      </c>
      <c r="P5539" t="s">
        <v>106</v>
      </c>
      <c r="Q5539" t="s">
        <v>107</v>
      </c>
      <c r="R5539">
        <f>IF(F5539="Monthly",2,0)
+IF(E5539&lt;=6,2,0)
+IF(N5539&lt;=2,2,0)
+IF(L5539&gt;=4,2,0)
+IF(M5539&gt;=2,1,0)
+IF(H5539&gt;=_xlfn.PERCENTILE.INC($H$2:$H$10001,0.75),1,0)</f>
        <v>1</v>
      </c>
      <c r="S5539" t="str">
        <f>IF(R5539&gt;=7,"High",IF(R5539&gt;=4,"Medium","Low"))</f>
        <v>Low</v>
      </c>
    </row>
    <row r="5540" spans="1:19">
      <c r="A5540" t="s">
        <v>5665</v>
      </c>
      <c r="B5540">
        <v>32</v>
      </c>
      <c r="C5540" t="s">
        <v>101</v>
      </c>
      <c r="D5540" t="s">
        <v>128</v>
      </c>
      <c r="E5540">
        <v>54</v>
      </c>
      <c r="F5540" t="s">
        <v>103</v>
      </c>
      <c r="G5540" t="s">
        <v>110</v>
      </c>
      <c r="H5540" s="5">
        <v>759</v>
      </c>
      <c r="I5540" s="5">
        <v>41380.589999999997</v>
      </c>
      <c r="J5540" t="s">
        <v>117</v>
      </c>
      <c r="K5540" t="s">
        <v>106</v>
      </c>
      <c r="L5540">
        <v>0</v>
      </c>
      <c r="M5540">
        <v>0</v>
      </c>
      <c r="N5540">
        <v>4</v>
      </c>
      <c r="O5540" s="6">
        <v>0</v>
      </c>
      <c r="P5540" t="s">
        <v>107</v>
      </c>
      <c r="Q5540" t="s">
        <v>107</v>
      </c>
      <c r="R5540">
        <f>IF(F5540="Monthly",2,0)
+IF(E5540&lt;=6,2,0)
+IF(N5540&lt;=2,2,0)
+IF(L5540&gt;=4,2,0)
+IF(M5540&gt;=2,1,0)
+IF(H5540&gt;=_xlfn.PERCENTILE.INC($H$2:$H$10001,0.75),1,0)</f>
        <v>2</v>
      </c>
      <c r="S5540" t="str">
        <f>IF(R5540&gt;=7,"High",IF(R5540&gt;=4,"Medium","Low"))</f>
        <v>Low</v>
      </c>
    </row>
    <row r="5541" spans="1:19">
      <c r="A5541" t="s">
        <v>5666</v>
      </c>
      <c r="B5541">
        <v>20</v>
      </c>
      <c r="C5541" t="s">
        <v>101</v>
      </c>
      <c r="D5541" t="s">
        <v>133</v>
      </c>
      <c r="E5541">
        <v>15</v>
      </c>
      <c r="F5541" t="s">
        <v>103</v>
      </c>
      <c r="G5541" t="s">
        <v>104</v>
      </c>
      <c r="H5541" s="5">
        <v>452</v>
      </c>
      <c r="I5541" s="5">
        <v>6656.18</v>
      </c>
      <c r="J5541" t="s">
        <v>134</v>
      </c>
      <c r="K5541" t="s">
        <v>106</v>
      </c>
      <c r="L5541">
        <v>0</v>
      </c>
      <c r="M5541">
        <v>0</v>
      </c>
      <c r="N5541">
        <v>4</v>
      </c>
      <c r="O5541" s="6">
        <v>0</v>
      </c>
      <c r="P5541" t="s">
        <v>107</v>
      </c>
      <c r="Q5541" t="s">
        <v>107</v>
      </c>
      <c r="R5541">
        <f>IF(F5541="Monthly",2,0)
+IF(E5541&lt;=6,2,0)
+IF(N5541&lt;=2,2,0)
+IF(L5541&gt;=4,2,0)
+IF(M5541&gt;=2,1,0)
+IF(H5541&gt;=_xlfn.PERCENTILE.INC($H$2:$H$10001,0.75),1,0)</f>
        <v>2</v>
      </c>
      <c r="S5541" t="str">
        <f>IF(R5541&gt;=7,"High",IF(R5541&gt;=4,"Medium","Low"))</f>
        <v>Low</v>
      </c>
    </row>
    <row r="5542" spans="1:19">
      <c r="A5542" t="s">
        <v>5667</v>
      </c>
      <c r="B5542">
        <v>37</v>
      </c>
      <c r="C5542" t="s">
        <v>101</v>
      </c>
      <c r="D5542" t="s">
        <v>137</v>
      </c>
      <c r="E5542">
        <v>22</v>
      </c>
      <c r="F5542" t="s">
        <v>103</v>
      </c>
      <c r="G5542" t="s">
        <v>104</v>
      </c>
      <c r="H5542" s="5">
        <v>395</v>
      </c>
      <c r="I5542" s="5">
        <v>8938.9599999999991</v>
      </c>
      <c r="J5542" t="s">
        <v>105</v>
      </c>
      <c r="K5542" t="s">
        <v>106</v>
      </c>
      <c r="L5542">
        <v>1</v>
      </c>
      <c r="M5542">
        <v>0</v>
      </c>
      <c r="N5542">
        <v>5</v>
      </c>
      <c r="O5542" s="6">
        <v>0</v>
      </c>
      <c r="P5542" t="s">
        <v>107</v>
      </c>
      <c r="Q5542" t="s">
        <v>107</v>
      </c>
      <c r="R5542">
        <f>IF(F5542="Monthly",2,0)
+IF(E5542&lt;=6,2,0)
+IF(N5542&lt;=2,2,0)
+IF(L5542&gt;=4,2,0)
+IF(M5542&gt;=2,1,0)
+IF(H5542&gt;=_xlfn.PERCENTILE.INC($H$2:$H$10001,0.75),1,0)</f>
        <v>2</v>
      </c>
      <c r="S5542" t="str">
        <f>IF(R5542&gt;=7,"High",IF(R5542&gt;=4,"Medium","Low"))</f>
        <v>Low</v>
      </c>
    </row>
    <row r="5543" spans="1:19">
      <c r="A5543" t="s">
        <v>5668</v>
      </c>
      <c r="B5543">
        <v>51</v>
      </c>
      <c r="C5543" t="s">
        <v>112</v>
      </c>
      <c r="D5543" t="s">
        <v>137</v>
      </c>
      <c r="E5543">
        <v>18</v>
      </c>
      <c r="F5543" t="s">
        <v>109</v>
      </c>
      <c r="G5543" t="s">
        <v>104</v>
      </c>
      <c r="H5543" s="5">
        <v>528</v>
      </c>
      <c r="I5543" s="5">
        <v>8451.2900000000009</v>
      </c>
      <c r="J5543" t="s">
        <v>105</v>
      </c>
      <c r="K5543" t="s">
        <v>107</v>
      </c>
      <c r="L5543">
        <v>4</v>
      </c>
      <c r="M5543">
        <v>2</v>
      </c>
      <c r="N5543">
        <v>3</v>
      </c>
      <c r="O5543" s="6">
        <v>10</v>
      </c>
      <c r="P5543" t="s">
        <v>106</v>
      </c>
      <c r="Q5543" t="s">
        <v>106</v>
      </c>
      <c r="R5543">
        <f>IF(F5543="Monthly",2,0)
+IF(E5543&lt;=6,2,0)
+IF(N5543&lt;=2,2,0)
+IF(L5543&gt;=4,2,0)
+IF(M5543&gt;=2,1,0)
+IF(H5543&gt;=_xlfn.PERCENTILE.INC($H$2:$H$10001,0.75),1,0)</f>
        <v>3</v>
      </c>
      <c r="S5543" t="str">
        <f>IF(R5543&gt;=7,"High",IF(R5543&gt;=4,"Medium","Low"))</f>
        <v>Low</v>
      </c>
    </row>
    <row r="5544" spans="1:19">
      <c r="A5544" t="s">
        <v>5669</v>
      </c>
      <c r="B5544">
        <v>23</v>
      </c>
      <c r="C5544" t="s">
        <v>112</v>
      </c>
      <c r="D5544" t="s">
        <v>131</v>
      </c>
      <c r="E5544">
        <v>23</v>
      </c>
      <c r="F5544" t="s">
        <v>103</v>
      </c>
      <c r="G5544" t="s">
        <v>104</v>
      </c>
      <c r="H5544" s="5">
        <v>454</v>
      </c>
      <c r="I5544" s="5">
        <v>10281.629999999999</v>
      </c>
      <c r="J5544" t="s">
        <v>115</v>
      </c>
      <c r="K5544" t="s">
        <v>106</v>
      </c>
      <c r="L5544">
        <v>1</v>
      </c>
      <c r="M5544">
        <v>0</v>
      </c>
      <c r="N5544">
        <v>5</v>
      </c>
      <c r="O5544" s="6">
        <v>0</v>
      </c>
      <c r="P5544" t="s">
        <v>107</v>
      </c>
      <c r="Q5544" t="s">
        <v>107</v>
      </c>
      <c r="R5544">
        <f>IF(F5544="Monthly",2,0)
+IF(E5544&lt;=6,2,0)
+IF(N5544&lt;=2,2,0)
+IF(L5544&gt;=4,2,0)
+IF(M5544&gt;=2,1,0)
+IF(H5544&gt;=_xlfn.PERCENTILE.INC($H$2:$H$10001,0.75),1,0)</f>
        <v>2</v>
      </c>
      <c r="S5544" t="str">
        <f>IF(R5544&gt;=7,"High",IF(R5544&gt;=4,"Medium","Low"))</f>
        <v>Low</v>
      </c>
    </row>
    <row r="5545" spans="1:19">
      <c r="A5545" t="s">
        <v>5670</v>
      </c>
      <c r="B5545">
        <v>40</v>
      </c>
      <c r="C5545" t="s">
        <v>112</v>
      </c>
      <c r="D5545" t="s">
        <v>126</v>
      </c>
      <c r="E5545">
        <v>27</v>
      </c>
      <c r="F5545" t="s">
        <v>109</v>
      </c>
      <c r="G5545" t="s">
        <v>110</v>
      </c>
      <c r="H5545" s="5">
        <v>709</v>
      </c>
      <c r="I5545" s="5">
        <v>16806.310000000001</v>
      </c>
      <c r="J5545" t="s">
        <v>105</v>
      </c>
      <c r="K5545" t="s">
        <v>106</v>
      </c>
      <c r="L5545">
        <v>0</v>
      </c>
      <c r="M5545">
        <v>0</v>
      </c>
      <c r="N5545">
        <v>5</v>
      </c>
      <c r="O5545" s="6">
        <v>10</v>
      </c>
      <c r="P5545" t="s">
        <v>106</v>
      </c>
      <c r="Q5545" t="s">
        <v>107</v>
      </c>
      <c r="R5545">
        <f>IF(F5545="Monthly",2,0)
+IF(E5545&lt;=6,2,0)
+IF(N5545&lt;=2,2,0)
+IF(L5545&gt;=4,2,0)
+IF(M5545&gt;=2,1,0)
+IF(H5545&gt;=_xlfn.PERCENTILE.INC($H$2:$H$10001,0.75),1,0)</f>
        <v>0</v>
      </c>
      <c r="S5545" t="str">
        <f>IF(R5545&gt;=7,"High",IF(R5545&gt;=4,"Medium","Low"))</f>
        <v>Low</v>
      </c>
    </row>
    <row r="5546" spans="1:19">
      <c r="A5546" t="s">
        <v>5671</v>
      </c>
      <c r="B5546">
        <v>54</v>
      </c>
      <c r="C5546" t="s">
        <v>101</v>
      </c>
      <c r="D5546" t="s">
        <v>131</v>
      </c>
      <c r="E5546">
        <v>47</v>
      </c>
      <c r="F5546" t="s">
        <v>109</v>
      </c>
      <c r="G5546" t="s">
        <v>104</v>
      </c>
      <c r="H5546" s="5">
        <v>530</v>
      </c>
      <c r="I5546" s="5">
        <v>23054</v>
      </c>
      <c r="J5546" t="s">
        <v>140</v>
      </c>
      <c r="K5546" t="s">
        <v>107</v>
      </c>
      <c r="L5546">
        <v>0</v>
      </c>
      <c r="M5546">
        <v>0</v>
      </c>
      <c r="N5546">
        <v>5</v>
      </c>
      <c r="O5546" s="6">
        <v>10</v>
      </c>
      <c r="P5546" t="s">
        <v>107</v>
      </c>
      <c r="Q5546" t="s">
        <v>107</v>
      </c>
      <c r="R5546">
        <f>IF(F5546="Monthly",2,0)
+IF(E5546&lt;=6,2,0)
+IF(N5546&lt;=2,2,0)
+IF(L5546&gt;=4,2,0)
+IF(M5546&gt;=2,1,0)
+IF(H5546&gt;=_xlfn.PERCENTILE.INC($H$2:$H$10001,0.75),1,0)</f>
        <v>0</v>
      </c>
      <c r="S5546" t="str">
        <f>IF(R5546&gt;=7,"High",IF(R5546&gt;=4,"Medium","Low"))</f>
        <v>Low</v>
      </c>
    </row>
    <row r="5547" spans="1:19">
      <c r="A5547" t="s">
        <v>5672</v>
      </c>
      <c r="B5547">
        <v>49</v>
      </c>
      <c r="C5547" t="s">
        <v>112</v>
      </c>
      <c r="D5547" t="s">
        <v>126</v>
      </c>
      <c r="E5547">
        <v>17</v>
      </c>
      <c r="F5547" t="s">
        <v>103</v>
      </c>
      <c r="G5547" t="s">
        <v>104</v>
      </c>
      <c r="H5547" s="5">
        <v>525</v>
      </c>
      <c r="I5547" s="5">
        <v>8662.9599999999991</v>
      </c>
      <c r="J5547" t="s">
        <v>10127</v>
      </c>
      <c r="K5547" t="s">
        <v>106</v>
      </c>
      <c r="L5547">
        <v>0</v>
      </c>
      <c r="M5547">
        <v>0</v>
      </c>
      <c r="N5547">
        <v>5</v>
      </c>
      <c r="O5547" s="6">
        <v>0</v>
      </c>
      <c r="P5547" t="s">
        <v>106</v>
      </c>
      <c r="Q5547" t="s">
        <v>107</v>
      </c>
      <c r="R5547">
        <f>IF(F5547="Monthly",2,0)
+IF(E5547&lt;=6,2,0)
+IF(N5547&lt;=2,2,0)
+IF(L5547&gt;=4,2,0)
+IF(M5547&gt;=2,1,0)
+IF(H5547&gt;=_xlfn.PERCENTILE.INC($H$2:$H$10001,0.75),1,0)</f>
        <v>2</v>
      </c>
      <c r="S5547" t="str">
        <f>IF(R5547&gt;=7,"High",IF(R5547&gt;=4,"Medium","Low"))</f>
        <v>Low</v>
      </c>
    </row>
    <row r="5548" spans="1:19">
      <c r="A5548" t="s">
        <v>5673</v>
      </c>
      <c r="B5548">
        <v>27</v>
      </c>
      <c r="C5548" t="s">
        <v>112</v>
      </c>
      <c r="D5548" t="s">
        <v>131</v>
      </c>
      <c r="E5548">
        <v>55</v>
      </c>
      <c r="F5548" t="s">
        <v>109</v>
      </c>
      <c r="G5548" t="s">
        <v>104</v>
      </c>
      <c r="H5548" s="5">
        <v>462</v>
      </c>
      <c r="I5548" s="5">
        <v>22603.33</v>
      </c>
      <c r="J5548" t="s">
        <v>117</v>
      </c>
      <c r="K5548" t="s">
        <v>106</v>
      </c>
      <c r="L5548">
        <v>2</v>
      </c>
      <c r="M5548">
        <v>3</v>
      </c>
      <c r="N5548">
        <v>3</v>
      </c>
      <c r="O5548" s="6">
        <v>10</v>
      </c>
      <c r="P5548" t="s">
        <v>106</v>
      </c>
      <c r="Q5548" t="s">
        <v>107</v>
      </c>
      <c r="R5548">
        <f>IF(F5548="Monthly",2,0)
+IF(E5548&lt;=6,2,0)
+IF(N5548&lt;=2,2,0)
+IF(L5548&gt;=4,2,0)
+IF(M5548&gt;=2,1,0)
+IF(H5548&gt;=_xlfn.PERCENTILE.INC($H$2:$H$10001,0.75),1,0)</f>
        <v>1</v>
      </c>
      <c r="S5548" t="str">
        <f>IF(R5548&gt;=7,"High",IF(R5548&gt;=4,"Medium","Low"))</f>
        <v>Low</v>
      </c>
    </row>
    <row r="5549" spans="1:19">
      <c r="A5549" t="s">
        <v>5674</v>
      </c>
      <c r="B5549">
        <v>38</v>
      </c>
      <c r="C5549" t="s">
        <v>112</v>
      </c>
      <c r="D5549" t="s">
        <v>133</v>
      </c>
      <c r="E5549">
        <v>46</v>
      </c>
      <c r="F5549" t="s">
        <v>121</v>
      </c>
      <c r="G5549" t="s">
        <v>110</v>
      </c>
      <c r="H5549" s="5">
        <v>694</v>
      </c>
      <c r="I5549" s="5">
        <v>32034.71</v>
      </c>
      <c r="J5549" t="s">
        <v>140</v>
      </c>
      <c r="K5549" t="s">
        <v>106</v>
      </c>
      <c r="L5549">
        <v>1</v>
      </c>
      <c r="M5549">
        <v>0</v>
      </c>
      <c r="N5549">
        <v>5</v>
      </c>
      <c r="O5549" s="6">
        <v>0</v>
      </c>
      <c r="P5549" t="s">
        <v>107</v>
      </c>
      <c r="Q5549" t="s">
        <v>107</v>
      </c>
      <c r="R5549">
        <f>IF(F5549="Monthly",2,0)
+IF(E5549&lt;=6,2,0)
+IF(N5549&lt;=2,2,0)
+IF(L5549&gt;=4,2,0)
+IF(M5549&gt;=2,1,0)
+IF(H5549&gt;=_xlfn.PERCENTILE.INC($H$2:$H$10001,0.75),1,0)</f>
        <v>0</v>
      </c>
      <c r="S5549" t="str">
        <f>IF(R5549&gt;=7,"High",IF(R5549&gt;=4,"Medium","Low"))</f>
        <v>Low</v>
      </c>
    </row>
    <row r="5550" spans="1:19">
      <c r="A5550" t="s">
        <v>5675</v>
      </c>
      <c r="B5550">
        <v>48</v>
      </c>
      <c r="C5550" t="s">
        <v>101</v>
      </c>
      <c r="D5550" t="s">
        <v>102</v>
      </c>
      <c r="E5550">
        <v>17</v>
      </c>
      <c r="F5550" t="s">
        <v>109</v>
      </c>
      <c r="G5550" t="s">
        <v>110</v>
      </c>
      <c r="H5550" s="5">
        <v>761</v>
      </c>
      <c r="I5550" s="5">
        <v>12650.14</v>
      </c>
      <c r="J5550" t="s">
        <v>105</v>
      </c>
      <c r="K5550" t="s">
        <v>106</v>
      </c>
      <c r="L5550">
        <v>1</v>
      </c>
      <c r="M5550">
        <v>0</v>
      </c>
      <c r="N5550">
        <v>5</v>
      </c>
      <c r="O5550" s="6">
        <v>0</v>
      </c>
      <c r="P5550" t="s">
        <v>106</v>
      </c>
      <c r="Q5550" t="s">
        <v>106</v>
      </c>
      <c r="R5550">
        <f>IF(F5550="Monthly",2,0)
+IF(E5550&lt;=6,2,0)
+IF(N5550&lt;=2,2,0)
+IF(L5550&gt;=4,2,0)
+IF(M5550&gt;=2,1,0)
+IF(H5550&gt;=_xlfn.PERCENTILE.INC($H$2:$H$10001,0.75),1,0)</f>
        <v>0</v>
      </c>
      <c r="S5550" t="str">
        <f>IF(R5550&gt;=7,"High",IF(R5550&gt;=4,"Medium","Low"))</f>
        <v>Low</v>
      </c>
    </row>
    <row r="5551" spans="1:19">
      <c r="A5551" t="s">
        <v>5676</v>
      </c>
      <c r="B5551">
        <v>49</v>
      </c>
      <c r="C5551" t="s">
        <v>101</v>
      </c>
      <c r="D5551" t="s">
        <v>159</v>
      </c>
      <c r="E5551">
        <v>18</v>
      </c>
      <c r="F5551" t="s">
        <v>103</v>
      </c>
      <c r="G5551" t="s">
        <v>110</v>
      </c>
      <c r="H5551" s="5">
        <v>751</v>
      </c>
      <c r="I5551" s="5">
        <v>13748.65</v>
      </c>
      <c r="J5551" t="s">
        <v>115</v>
      </c>
      <c r="K5551" t="s">
        <v>106</v>
      </c>
      <c r="L5551">
        <v>1</v>
      </c>
      <c r="M5551">
        <v>0</v>
      </c>
      <c r="N5551">
        <v>5</v>
      </c>
      <c r="O5551" s="6">
        <v>0</v>
      </c>
      <c r="P5551" t="s">
        <v>107</v>
      </c>
      <c r="Q5551" t="s">
        <v>106</v>
      </c>
      <c r="R5551">
        <f>IF(F5551="Monthly",2,0)
+IF(E5551&lt;=6,2,0)
+IF(N5551&lt;=2,2,0)
+IF(L5551&gt;=4,2,0)
+IF(M5551&gt;=2,1,0)
+IF(H5551&gt;=_xlfn.PERCENTILE.INC($H$2:$H$10001,0.75),1,0)</f>
        <v>2</v>
      </c>
      <c r="S5551" t="str">
        <f>IF(R5551&gt;=7,"High",IF(R5551&gt;=4,"Medium","Low"))</f>
        <v>Low</v>
      </c>
    </row>
    <row r="5552" spans="1:19">
      <c r="A5552" t="s">
        <v>5677</v>
      </c>
      <c r="B5552">
        <v>39</v>
      </c>
      <c r="C5552" t="s">
        <v>101</v>
      </c>
      <c r="D5552" t="s">
        <v>159</v>
      </c>
      <c r="E5552">
        <v>15</v>
      </c>
      <c r="F5552" t="s">
        <v>103</v>
      </c>
      <c r="G5552" t="s">
        <v>110</v>
      </c>
      <c r="H5552" s="5">
        <v>718</v>
      </c>
      <c r="I5552" s="5">
        <v>10581.58</v>
      </c>
      <c r="J5552" t="s">
        <v>134</v>
      </c>
      <c r="K5552" t="s">
        <v>106</v>
      </c>
      <c r="L5552">
        <v>1</v>
      </c>
      <c r="M5552">
        <v>0</v>
      </c>
      <c r="N5552">
        <v>5</v>
      </c>
      <c r="O5552" s="6">
        <v>0</v>
      </c>
      <c r="P5552" t="s">
        <v>107</v>
      </c>
      <c r="Q5552" t="s">
        <v>106</v>
      </c>
      <c r="R5552">
        <f>IF(F5552="Monthly",2,0)
+IF(E5552&lt;=6,2,0)
+IF(N5552&lt;=2,2,0)
+IF(L5552&gt;=4,2,0)
+IF(M5552&gt;=2,1,0)
+IF(H5552&gt;=_xlfn.PERCENTILE.INC($H$2:$H$10001,0.75),1,0)</f>
        <v>2</v>
      </c>
      <c r="S5552" t="str">
        <f>IF(R5552&gt;=7,"High",IF(R5552&gt;=4,"Medium","Low"))</f>
        <v>Low</v>
      </c>
    </row>
    <row r="5553" spans="1:19">
      <c r="A5553" t="s">
        <v>5678</v>
      </c>
      <c r="B5553">
        <v>28</v>
      </c>
      <c r="C5553" t="s">
        <v>101</v>
      </c>
      <c r="D5553" t="s">
        <v>133</v>
      </c>
      <c r="E5553">
        <v>17</v>
      </c>
      <c r="F5553" t="s">
        <v>121</v>
      </c>
      <c r="G5553" t="s">
        <v>110</v>
      </c>
      <c r="H5553" s="5">
        <v>707</v>
      </c>
      <c r="I5553" s="5">
        <v>12301.35</v>
      </c>
      <c r="J5553" t="s">
        <v>105</v>
      </c>
      <c r="K5553" t="s">
        <v>106</v>
      </c>
      <c r="L5553">
        <v>1</v>
      </c>
      <c r="M5553">
        <v>0</v>
      </c>
      <c r="N5553">
        <v>4</v>
      </c>
      <c r="O5553" s="6">
        <v>0</v>
      </c>
      <c r="P5553" t="s">
        <v>106</v>
      </c>
      <c r="Q5553" t="s">
        <v>107</v>
      </c>
      <c r="R5553">
        <f>IF(F5553="Monthly",2,0)
+IF(E5553&lt;=6,2,0)
+IF(N5553&lt;=2,2,0)
+IF(L5553&gt;=4,2,0)
+IF(M5553&gt;=2,1,0)
+IF(H5553&gt;=_xlfn.PERCENTILE.INC($H$2:$H$10001,0.75),1,0)</f>
        <v>0</v>
      </c>
      <c r="S5553" t="str">
        <f>IF(R5553&gt;=7,"High",IF(R5553&gt;=4,"Medium","Low"))</f>
        <v>Low</v>
      </c>
    </row>
    <row r="5554" spans="1:19">
      <c r="A5554" t="s">
        <v>5679</v>
      </c>
      <c r="B5554">
        <v>63</v>
      </c>
      <c r="C5554" t="s">
        <v>101</v>
      </c>
      <c r="D5554" t="s">
        <v>128</v>
      </c>
      <c r="E5554">
        <v>34</v>
      </c>
      <c r="F5554" t="s">
        <v>109</v>
      </c>
      <c r="G5554" t="s">
        <v>129</v>
      </c>
      <c r="H5554" s="5">
        <v>1029</v>
      </c>
      <c r="I5554" s="5">
        <v>34103</v>
      </c>
      <c r="J5554" t="s">
        <v>115</v>
      </c>
      <c r="K5554" t="s">
        <v>106</v>
      </c>
      <c r="L5554">
        <v>0</v>
      </c>
      <c r="M5554">
        <v>0</v>
      </c>
      <c r="N5554">
        <v>5</v>
      </c>
      <c r="O5554" s="6">
        <v>0</v>
      </c>
      <c r="P5554" t="s">
        <v>107</v>
      </c>
      <c r="Q5554" t="s">
        <v>107</v>
      </c>
      <c r="R5554">
        <f>IF(F5554="Monthly",2,0)
+IF(E5554&lt;=6,2,0)
+IF(N5554&lt;=2,2,0)
+IF(L5554&gt;=4,2,0)
+IF(M5554&gt;=2,1,0)
+IF(H5554&gt;=_xlfn.PERCENTILE.INC($H$2:$H$10001,0.75),1,0)</f>
        <v>1</v>
      </c>
      <c r="S5554" t="str">
        <f>IF(R5554&gt;=7,"High",IF(R5554&gt;=4,"Medium","Low"))</f>
        <v>Low</v>
      </c>
    </row>
    <row r="5555" spans="1:19">
      <c r="A5555" t="s">
        <v>5680</v>
      </c>
      <c r="B5555">
        <v>21</v>
      </c>
      <c r="C5555" t="s">
        <v>101</v>
      </c>
      <c r="D5555" t="s">
        <v>133</v>
      </c>
      <c r="E5555">
        <v>32</v>
      </c>
      <c r="F5555" t="s">
        <v>109</v>
      </c>
      <c r="G5555" t="s">
        <v>104</v>
      </c>
      <c r="H5555" s="5">
        <v>398</v>
      </c>
      <c r="I5555" s="5">
        <v>12561.46</v>
      </c>
      <c r="J5555" t="s">
        <v>117</v>
      </c>
      <c r="K5555" t="s">
        <v>106</v>
      </c>
      <c r="L5555">
        <v>2</v>
      </c>
      <c r="M5555">
        <v>1</v>
      </c>
      <c r="N5555">
        <v>4</v>
      </c>
      <c r="O5555" s="6">
        <v>0</v>
      </c>
      <c r="P5555" t="s">
        <v>107</v>
      </c>
      <c r="Q5555" t="s">
        <v>107</v>
      </c>
      <c r="R5555">
        <f>IF(F5555="Monthly",2,0)
+IF(E5555&lt;=6,2,0)
+IF(N5555&lt;=2,2,0)
+IF(L5555&gt;=4,2,0)
+IF(M5555&gt;=2,1,0)
+IF(H5555&gt;=_xlfn.PERCENTILE.INC($H$2:$H$10001,0.75),1,0)</f>
        <v>0</v>
      </c>
      <c r="S5555" t="str">
        <f>IF(R5555&gt;=7,"High",IF(R5555&gt;=4,"Medium","Low"))</f>
        <v>Low</v>
      </c>
    </row>
    <row r="5556" spans="1:19">
      <c r="A5556" t="s">
        <v>5681</v>
      </c>
      <c r="B5556">
        <v>22</v>
      </c>
      <c r="C5556" t="s">
        <v>112</v>
      </c>
      <c r="D5556" t="s">
        <v>123</v>
      </c>
      <c r="E5556">
        <v>70</v>
      </c>
      <c r="F5556" t="s">
        <v>121</v>
      </c>
      <c r="G5556" t="s">
        <v>110</v>
      </c>
      <c r="H5556" s="5">
        <v>713</v>
      </c>
      <c r="I5556" s="5">
        <v>49764.78</v>
      </c>
      <c r="J5556" t="s">
        <v>117</v>
      </c>
      <c r="K5556" t="s">
        <v>106</v>
      </c>
      <c r="L5556">
        <v>0</v>
      </c>
      <c r="M5556">
        <v>0</v>
      </c>
      <c r="N5556">
        <v>5</v>
      </c>
      <c r="O5556" s="6">
        <v>0</v>
      </c>
      <c r="P5556" t="s">
        <v>106</v>
      </c>
      <c r="Q5556" t="s">
        <v>107</v>
      </c>
      <c r="R5556">
        <f>IF(F5556="Monthly",2,0)
+IF(E5556&lt;=6,2,0)
+IF(N5556&lt;=2,2,0)
+IF(L5556&gt;=4,2,0)
+IF(M5556&gt;=2,1,0)
+IF(H5556&gt;=_xlfn.PERCENTILE.INC($H$2:$H$10001,0.75),1,0)</f>
        <v>0</v>
      </c>
      <c r="S5556" t="str">
        <f>IF(R5556&gt;=7,"High",IF(R5556&gt;=4,"Medium","Low"))</f>
        <v>Low</v>
      </c>
    </row>
    <row r="5557" spans="1:19">
      <c r="A5557" t="s">
        <v>5682</v>
      </c>
      <c r="B5557">
        <v>50</v>
      </c>
      <c r="C5557" t="s">
        <v>101</v>
      </c>
      <c r="D5557" t="s">
        <v>159</v>
      </c>
      <c r="E5557">
        <v>30</v>
      </c>
      <c r="F5557" t="s">
        <v>103</v>
      </c>
      <c r="G5557" t="s">
        <v>104</v>
      </c>
      <c r="H5557" s="5">
        <v>546</v>
      </c>
      <c r="I5557" s="5">
        <v>16636.86</v>
      </c>
      <c r="J5557" t="s">
        <v>105</v>
      </c>
      <c r="K5557" t="s">
        <v>106</v>
      </c>
      <c r="L5557">
        <v>1</v>
      </c>
      <c r="M5557">
        <v>0</v>
      </c>
      <c r="N5557">
        <v>5</v>
      </c>
      <c r="O5557" s="6">
        <v>0</v>
      </c>
      <c r="P5557" t="s">
        <v>107</v>
      </c>
      <c r="Q5557" t="s">
        <v>106</v>
      </c>
      <c r="R5557">
        <f>IF(F5557="Monthly",2,0)
+IF(E5557&lt;=6,2,0)
+IF(N5557&lt;=2,2,0)
+IF(L5557&gt;=4,2,0)
+IF(M5557&gt;=2,1,0)
+IF(H5557&gt;=_xlfn.PERCENTILE.INC($H$2:$H$10001,0.75),1,0)</f>
        <v>2</v>
      </c>
      <c r="S5557" t="str">
        <f>IF(R5557&gt;=7,"High",IF(R5557&gt;=4,"Medium","Low"))</f>
        <v>Low</v>
      </c>
    </row>
    <row r="5558" spans="1:19">
      <c r="A5558" t="s">
        <v>5683</v>
      </c>
      <c r="B5558">
        <v>30</v>
      </c>
      <c r="C5558" t="s">
        <v>112</v>
      </c>
      <c r="D5558" t="s">
        <v>126</v>
      </c>
      <c r="E5558">
        <v>64</v>
      </c>
      <c r="F5558" t="s">
        <v>103</v>
      </c>
      <c r="G5558" t="s">
        <v>129</v>
      </c>
      <c r="H5558" s="5">
        <v>1003</v>
      </c>
      <c r="I5558" s="5">
        <v>65660.28</v>
      </c>
      <c r="J5558" t="s">
        <v>134</v>
      </c>
      <c r="K5558" t="s">
        <v>106</v>
      </c>
      <c r="L5558">
        <v>0</v>
      </c>
      <c r="M5558">
        <v>0</v>
      </c>
      <c r="N5558">
        <v>5</v>
      </c>
      <c r="O5558" s="6">
        <v>0</v>
      </c>
      <c r="P5558" t="s">
        <v>107</v>
      </c>
      <c r="Q5558" t="s">
        <v>107</v>
      </c>
      <c r="R5558">
        <f>IF(F5558="Monthly",2,0)
+IF(E5558&lt;=6,2,0)
+IF(N5558&lt;=2,2,0)
+IF(L5558&gt;=4,2,0)
+IF(M5558&gt;=2,1,0)
+IF(H5558&gt;=_xlfn.PERCENTILE.INC($H$2:$H$10001,0.75),1,0)</f>
        <v>3</v>
      </c>
      <c r="S5558" t="str">
        <f>IF(R5558&gt;=7,"High",IF(R5558&gt;=4,"Medium","Low"))</f>
        <v>Low</v>
      </c>
    </row>
    <row r="5559" spans="1:19">
      <c r="A5559" t="s">
        <v>5684</v>
      </c>
      <c r="B5559">
        <v>50</v>
      </c>
      <c r="C5559" t="s">
        <v>101</v>
      </c>
      <c r="D5559" t="s">
        <v>159</v>
      </c>
      <c r="E5559">
        <v>14</v>
      </c>
      <c r="F5559" t="s">
        <v>103</v>
      </c>
      <c r="G5559" t="s">
        <v>110</v>
      </c>
      <c r="H5559" s="5">
        <v>783</v>
      </c>
      <c r="I5559" s="5">
        <v>10750.87</v>
      </c>
      <c r="J5559" t="s">
        <v>105</v>
      </c>
      <c r="K5559" t="s">
        <v>106</v>
      </c>
      <c r="L5559">
        <v>0</v>
      </c>
      <c r="M5559">
        <v>0</v>
      </c>
      <c r="N5559">
        <v>5</v>
      </c>
      <c r="O5559" s="6">
        <v>0</v>
      </c>
      <c r="P5559" t="s">
        <v>106</v>
      </c>
      <c r="Q5559" t="s">
        <v>107</v>
      </c>
      <c r="R5559">
        <f>IF(F5559="Monthly",2,0)
+IF(E5559&lt;=6,2,0)
+IF(N5559&lt;=2,2,0)
+IF(L5559&gt;=4,2,0)
+IF(M5559&gt;=2,1,0)
+IF(H5559&gt;=_xlfn.PERCENTILE.INC($H$2:$H$10001,0.75),1,0)</f>
        <v>2</v>
      </c>
      <c r="S5559" t="str">
        <f>IF(R5559&gt;=7,"High",IF(R5559&gt;=4,"Medium","Low"))</f>
        <v>Low</v>
      </c>
    </row>
    <row r="5560" spans="1:19">
      <c r="A5560" t="s">
        <v>5685</v>
      </c>
      <c r="B5560">
        <v>33</v>
      </c>
      <c r="C5560" t="s">
        <v>101</v>
      </c>
      <c r="D5560" t="s">
        <v>133</v>
      </c>
      <c r="E5560">
        <v>5</v>
      </c>
      <c r="F5560" t="s">
        <v>103</v>
      </c>
      <c r="G5560" t="s">
        <v>110</v>
      </c>
      <c r="H5560" s="5">
        <v>735</v>
      </c>
      <c r="I5560" s="5">
        <v>3761</v>
      </c>
      <c r="J5560" t="s">
        <v>105</v>
      </c>
      <c r="K5560" t="s">
        <v>107</v>
      </c>
      <c r="L5560">
        <v>6</v>
      </c>
      <c r="M5560">
        <v>3</v>
      </c>
      <c r="N5560">
        <v>3</v>
      </c>
      <c r="O5560" s="6">
        <v>0</v>
      </c>
      <c r="P5560" t="s">
        <v>107</v>
      </c>
      <c r="Q5560" t="s">
        <v>106</v>
      </c>
      <c r="R5560">
        <f>IF(F5560="Monthly",2,0)
+IF(E5560&lt;=6,2,0)
+IF(N5560&lt;=2,2,0)
+IF(L5560&gt;=4,2,0)
+IF(M5560&gt;=2,1,0)
+IF(H5560&gt;=_xlfn.PERCENTILE.INC($H$2:$H$10001,0.75),1,0)</f>
        <v>7</v>
      </c>
      <c r="S5560" t="str">
        <f>IF(R5560&gt;=7,"High",IF(R5560&gt;=4,"Medium","Low"))</f>
        <v>High</v>
      </c>
    </row>
    <row r="5561" spans="1:19">
      <c r="A5561" t="s">
        <v>5686</v>
      </c>
      <c r="B5561">
        <v>42</v>
      </c>
      <c r="C5561" t="s">
        <v>112</v>
      </c>
      <c r="D5561" t="s">
        <v>131</v>
      </c>
      <c r="E5561">
        <v>27</v>
      </c>
      <c r="F5561" t="s">
        <v>103</v>
      </c>
      <c r="G5561" t="s">
        <v>104</v>
      </c>
      <c r="H5561" s="5">
        <v>477</v>
      </c>
      <c r="I5561" s="5">
        <v>12532.15</v>
      </c>
      <c r="J5561" t="s">
        <v>117</v>
      </c>
      <c r="K5561" t="s">
        <v>106</v>
      </c>
      <c r="L5561">
        <v>2</v>
      </c>
      <c r="M5561">
        <v>0</v>
      </c>
      <c r="N5561">
        <v>4</v>
      </c>
      <c r="O5561" s="6">
        <v>0</v>
      </c>
      <c r="P5561" t="s">
        <v>107</v>
      </c>
      <c r="Q5561" t="s">
        <v>107</v>
      </c>
      <c r="R5561">
        <f>IF(F5561="Monthly",2,0)
+IF(E5561&lt;=6,2,0)
+IF(N5561&lt;=2,2,0)
+IF(L5561&gt;=4,2,0)
+IF(M5561&gt;=2,1,0)
+IF(H5561&gt;=_xlfn.PERCENTILE.INC($H$2:$H$10001,0.75),1,0)</f>
        <v>2</v>
      </c>
      <c r="S5561" t="str">
        <f>IF(R5561&gt;=7,"High",IF(R5561&gt;=4,"Medium","Low"))</f>
        <v>Low</v>
      </c>
    </row>
    <row r="5562" spans="1:19">
      <c r="A5562" t="s">
        <v>5687</v>
      </c>
      <c r="B5562">
        <v>25</v>
      </c>
      <c r="C5562" t="s">
        <v>101</v>
      </c>
      <c r="D5562" t="s">
        <v>126</v>
      </c>
      <c r="E5562">
        <v>21</v>
      </c>
      <c r="F5562" t="s">
        <v>103</v>
      </c>
      <c r="G5562" t="s">
        <v>129</v>
      </c>
      <c r="H5562" s="5">
        <v>1109</v>
      </c>
      <c r="I5562" s="5">
        <v>22816.55</v>
      </c>
      <c r="J5562" t="s">
        <v>115</v>
      </c>
      <c r="K5562" t="s">
        <v>106</v>
      </c>
      <c r="L5562">
        <v>4</v>
      </c>
      <c r="M5562">
        <v>1</v>
      </c>
      <c r="N5562">
        <v>3</v>
      </c>
      <c r="O5562" s="6">
        <v>0</v>
      </c>
      <c r="P5562" t="s">
        <v>107</v>
      </c>
      <c r="Q5562" t="s">
        <v>106</v>
      </c>
      <c r="R5562">
        <f>IF(F5562="Monthly",2,0)
+IF(E5562&lt;=6,2,0)
+IF(N5562&lt;=2,2,0)
+IF(L5562&gt;=4,2,0)
+IF(M5562&gt;=2,1,0)
+IF(H5562&gt;=_xlfn.PERCENTILE.INC($H$2:$H$10001,0.75),1,0)</f>
        <v>5</v>
      </c>
      <c r="S5562" t="str">
        <f>IF(R5562&gt;=7,"High",IF(R5562&gt;=4,"Medium","Low"))</f>
        <v>Medium</v>
      </c>
    </row>
    <row r="5563" spans="1:19">
      <c r="A5563" t="s">
        <v>5688</v>
      </c>
      <c r="B5563">
        <v>37</v>
      </c>
      <c r="C5563" t="s">
        <v>112</v>
      </c>
      <c r="D5563" t="s">
        <v>126</v>
      </c>
      <c r="E5563">
        <v>48</v>
      </c>
      <c r="F5563" t="s">
        <v>109</v>
      </c>
      <c r="G5563" t="s">
        <v>104</v>
      </c>
      <c r="H5563" s="5">
        <v>546</v>
      </c>
      <c r="I5563" s="5">
        <v>24012.39</v>
      </c>
      <c r="J5563" t="s">
        <v>140</v>
      </c>
      <c r="K5563" t="s">
        <v>106</v>
      </c>
      <c r="L5563">
        <v>0</v>
      </c>
      <c r="M5563">
        <v>0</v>
      </c>
      <c r="N5563">
        <v>5</v>
      </c>
      <c r="O5563" s="6">
        <v>10</v>
      </c>
      <c r="P5563" t="s">
        <v>107</v>
      </c>
      <c r="Q5563" t="s">
        <v>107</v>
      </c>
      <c r="R5563">
        <f>IF(F5563="Monthly",2,0)
+IF(E5563&lt;=6,2,0)
+IF(N5563&lt;=2,2,0)
+IF(L5563&gt;=4,2,0)
+IF(M5563&gt;=2,1,0)
+IF(H5563&gt;=_xlfn.PERCENTILE.INC($H$2:$H$10001,0.75),1,0)</f>
        <v>0</v>
      </c>
      <c r="S5563" t="str">
        <f>IF(R5563&gt;=7,"High",IF(R5563&gt;=4,"Medium","Low"))</f>
        <v>Low</v>
      </c>
    </row>
    <row r="5564" spans="1:19">
      <c r="A5564" t="s">
        <v>5689</v>
      </c>
      <c r="B5564">
        <v>45</v>
      </c>
      <c r="C5564" t="s">
        <v>101</v>
      </c>
      <c r="D5564" t="s">
        <v>126</v>
      </c>
      <c r="E5564">
        <v>49</v>
      </c>
      <c r="F5564" t="s">
        <v>109</v>
      </c>
      <c r="G5564" t="s">
        <v>104</v>
      </c>
      <c r="H5564" s="5">
        <v>574</v>
      </c>
      <c r="I5564" s="5">
        <v>28005.84</v>
      </c>
      <c r="J5564" t="s">
        <v>140</v>
      </c>
      <c r="K5564" t="s">
        <v>107</v>
      </c>
      <c r="L5564">
        <v>0</v>
      </c>
      <c r="M5564">
        <v>0</v>
      </c>
      <c r="N5564">
        <v>4</v>
      </c>
      <c r="O5564" s="6">
        <v>0</v>
      </c>
      <c r="P5564" t="s">
        <v>107</v>
      </c>
      <c r="Q5564" t="s">
        <v>107</v>
      </c>
      <c r="R5564">
        <f>IF(F5564="Monthly",2,0)
+IF(E5564&lt;=6,2,0)
+IF(N5564&lt;=2,2,0)
+IF(L5564&gt;=4,2,0)
+IF(M5564&gt;=2,1,0)
+IF(H5564&gt;=_xlfn.PERCENTILE.INC($H$2:$H$10001,0.75),1,0)</f>
        <v>0</v>
      </c>
      <c r="S5564" t="str">
        <f>IF(R5564&gt;=7,"High",IF(R5564&gt;=4,"Medium","Low"))</f>
        <v>Low</v>
      </c>
    </row>
    <row r="5565" spans="1:19">
      <c r="A5565" t="s">
        <v>5690</v>
      </c>
      <c r="B5565">
        <v>45</v>
      </c>
      <c r="C5565" t="s">
        <v>112</v>
      </c>
      <c r="D5565" t="s">
        <v>102</v>
      </c>
      <c r="E5565">
        <v>67</v>
      </c>
      <c r="F5565" t="s">
        <v>109</v>
      </c>
      <c r="G5565" t="s">
        <v>104</v>
      </c>
      <c r="H5565" s="5">
        <v>511</v>
      </c>
      <c r="I5565" s="5">
        <v>34524.31</v>
      </c>
      <c r="J5565" t="s">
        <v>105</v>
      </c>
      <c r="K5565" t="s">
        <v>106</v>
      </c>
      <c r="L5565">
        <v>1</v>
      </c>
      <c r="M5565">
        <v>0</v>
      </c>
      <c r="N5565">
        <v>5</v>
      </c>
      <c r="O5565" s="6">
        <v>0</v>
      </c>
      <c r="P5565" t="s">
        <v>106</v>
      </c>
      <c r="Q5565" t="s">
        <v>107</v>
      </c>
      <c r="R5565">
        <f>IF(F5565="Monthly",2,0)
+IF(E5565&lt;=6,2,0)
+IF(N5565&lt;=2,2,0)
+IF(L5565&gt;=4,2,0)
+IF(M5565&gt;=2,1,0)
+IF(H5565&gt;=_xlfn.PERCENTILE.INC($H$2:$H$10001,0.75),1,0)</f>
        <v>0</v>
      </c>
      <c r="S5565" t="str">
        <f>IF(R5565&gt;=7,"High",IF(R5565&gt;=4,"Medium","Low"))</f>
        <v>Low</v>
      </c>
    </row>
    <row r="5566" spans="1:19">
      <c r="A5566" t="s">
        <v>5691</v>
      </c>
      <c r="B5566">
        <v>18</v>
      </c>
      <c r="C5566" t="s">
        <v>101</v>
      </c>
      <c r="D5566" t="s">
        <v>137</v>
      </c>
      <c r="E5566">
        <v>23</v>
      </c>
      <c r="F5566" t="s">
        <v>103</v>
      </c>
      <c r="G5566" t="s">
        <v>104</v>
      </c>
      <c r="H5566" s="5">
        <v>501</v>
      </c>
      <c r="I5566" s="5">
        <v>11706.76</v>
      </c>
      <c r="J5566" t="s">
        <v>140</v>
      </c>
      <c r="K5566" t="s">
        <v>106</v>
      </c>
      <c r="L5566">
        <v>0</v>
      </c>
      <c r="M5566">
        <v>0</v>
      </c>
      <c r="N5566">
        <v>5</v>
      </c>
      <c r="O5566" s="6">
        <v>0</v>
      </c>
      <c r="P5566" t="s">
        <v>107</v>
      </c>
      <c r="Q5566" t="s">
        <v>107</v>
      </c>
      <c r="R5566">
        <f>IF(F5566="Monthly",2,0)
+IF(E5566&lt;=6,2,0)
+IF(N5566&lt;=2,2,0)
+IF(L5566&gt;=4,2,0)
+IF(M5566&gt;=2,1,0)
+IF(H5566&gt;=_xlfn.PERCENTILE.INC($H$2:$H$10001,0.75),1,0)</f>
        <v>2</v>
      </c>
      <c r="S5566" t="str">
        <f>IF(R5566&gt;=7,"High",IF(R5566&gt;=4,"Medium","Low"))</f>
        <v>Low</v>
      </c>
    </row>
    <row r="5567" spans="1:19">
      <c r="A5567" t="s">
        <v>5692</v>
      </c>
      <c r="B5567">
        <v>40</v>
      </c>
      <c r="C5567" t="s">
        <v>101</v>
      </c>
      <c r="D5567" t="s">
        <v>119</v>
      </c>
      <c r="E5567">
        <v>22</v>
      </c>
      <c r="F5567" t="s">
        <v>103</v>
      </c>
      <c r="G5567" t="s">
        <v>104</v>
      </c>
      <c r="H5567" s="5">
        <v>521</v>
      </c>
      <c r="I5567" s="5">
        <v>11759.38</v>
      </c>
      <c r="J5567" t="s">
        <v>117</v>
      </c>
      <c r="K5567" t="s">
        <v>106</v>
      </c>
      <c r="L5567">
        <v>0</v>
      </c>
      <c r="M5567">
        <v>0</v>
      </c>
      <c r="N5567">
        <v>5</v>
      </c>
      <c r="O5567" s="6">
        <v>0</v>
      </c>
      <c r="P5567" t="s">
        <v>107</v>
      </c>
      <c r="Q5567" t="s">
        <v>107</v>
      </c>
      <c r="R5567">
        <f>IF(F5567="Monthly",2,0)
+IF(E5567&lt;=6,2,0)
+IF(N5567&lt;=2,2,0)
+IF(L5567&gt;=4,2,0)
+IF(M5567&gt;=2,1,0)
+IF(H5567&gt;=_xlfn.PERCENTILE.INC($H$2:$H$10001,0.75),1,0)</f>
        <v>2</v>
      </c>
      <c r="S5567" t="str">
        <f>IF(R5567&gt;=7,"High",IF(R5567&gt;=4,"Medium","Low"))</f>
        <v>Low</v>
      </c>
    </row>
    <row r="5568" spans="1:19">
      <c r="A5568" t="s">
        <v>5693</v>
      </c>
      <c r="B5568">
        <v>50</v>
      </c>
      <c r="C5568" t="s">
        <v>112</v>
      </c>
      <c r="D5568" t="s">
        <v>137</v>
      </c>
      <c r="E5568">
        <v>31</v>
      </c>
      <c r="F5568" t="s">
        <v>121</v>
      </c>
      <c r="G5568" t="s">
        <v>129</v>
      </c>
      <c r="H5568" s="5">
        <v>951</v>
      </c>
      <c r="I5568" s="5">
        <v>26577.82</v>
      </c>
      <c r="J5568" t="s">
        <v>134</v>
      </c>
      <c r="K5568" t="s">
        <v>106</v>
      </c>
      <c r="L5568">
        <v>0</v>
      </c>
      <c r="M5568">
        <v>0</v>
      </c>
      <c r="N5568">
        <v>5</v>
      </c>
      <c r="O5568" s="6">
        <v>10</v>
      </c>
      <c r="P5568" t="s">
        <v>107</v>
      </c>
      <c r="Q5568" t="s">
        <v>107</v>
      </c>
      <c r="R5568">
        <f>IF(F5568="Monthly",2,0)
+IF(E5568&lt;=6,2,0)
+IF(N5568&lt;=2,2,0)
+IF(L5568&gt;=4,2,0)
+IF(M5568&gt;=2,1,0)
+IF(H5568&gt;=_xlfn.PERCENTILE.INC($H$2:$H$10001,0.75),1,0)</f>
        <v>1</v>
      </c>
      <c r="S5568" t="str">
        <f>IF(R5568&gt;=7,"High",IF(R5568&gt;=4,"Medium","Low"))</f>
        <v>Low</v>
      </c>
    </row>
    <row r="5569" spans="1:19">
      <c r="A5569" t="s">
        <v>5694</v>
      </c>
      <c r="B5569">
        <v>23</v>
      </c>
      <c r="C5569" t="s">
        <v>101</v>
      </c>
      <c r="D5569" t="s">
        <v>119</v>
      </c>
      <c r="E5569">
        <v>9</v>
      </c>
      <c r="F5569" t="s">
        <v>103</v>
      </c>
      <c r="G5569" t="s">
        <v>104</v>
      </c>
      <c r="H5569" s="5">
        <v>465</v>
      </c>
      <c r="I5569" s="5">
        <v>4123.6099999999997</v>
      </c>
      <c r="J5569" t="s">
        <v>117</v>
      </c>
      <c r="K5569" t="s">
        <v>106</v>
      </c>
      <c r="L5569">
        <v>1</v>
      </c>
      <c r="M5569">
        <v>0</v>
      </c>
      <c r="N5569">
        <v>5</v>
      </c>
      <c r="O5569" s="6">
        <v>0</v>
      </c>
      <c r="P5569" t="s">
        <v>107</v>
      </c>
      <c r="Q5569" t="s">
        <v>107</v>
      </c>
      <c r="R5569">
        <f>IF(F5569="Monthly",2,0)
+IF(E5569&lt;=6,2,0)
+IF(N5569&lt;=2,2,0)
+IF(L5569&gt;=4,2,0)
+IF(M5569&gt;=2,1,0)
+IF(H5569&gt;=_xlfn.PERCENTILE.INC($H$2:$H$10001,0.75),1,0)</f>
        <v>2</v>
      </c>
      <c r="S5569" t="str">
        <f>IF(R5569&gt;=7,"High",IF(R5569&gt;=4,"Medium","Low"))</f>
        <v>Low</v>
      </c>
    </row>
    <row r="5570" spans="1:19">
      <c r="A5570" t="s">
        <v>5695</v>
      </c>
      <c r="B5570">
        <v>39</v>
      </c>
      <c r="C5570" t="s">
        <v>101</v>
      </c>
      <c r="D5570" t="s">
        <v>159</v>
      </c>
      <c r="E5570">
        <v>35</v>
      </c>
      <c r="F5570" t="s">
        <v>109</v>
      </c>
      <c r="G5570" t="s">
        <v>104</v>
      </c>
      <c r="H5570" s="5">
        <v>473</v>
      </c>
      <c r="I5570" s="5">
        <v>15651.45</v>
      </c>
      <c r="J5570" t="s">
        <v>140</v>
      </c>
      <c r="K5570" t="s">
        <v>106</v>
      </c>
      <c r="L5570">
        <v>3</v>
      </c>
      <c r="M5570">
        <v>1</v>
      </c>
      <c r="N5570">
        <v>4</v>
      </c>
      <c r="O5570" s="6">
        <v>5</v>
      </c>
      <c r="P5570" t="s">
        <v>107</v>
      </c>
      <c r="Q5570" t="s">
        <v>107</v>
      </c>
      <c r="R5570">
        <f>IF(F5570="Monthly",2,0)
+IF(E5570&lt;=6,2,0)
+IF(N5570&lt;=2,2,0)
+IF(L5570&gt;=4,2,0)
+IF(M5570&gt;=2,1,0)
+IF(H5570&gt;=_xlfn.PERCENTILE.INC($H$2:$H$10001,0.75),1,0)</f>
        <v>0</v>
      </c>
      <c r="S5570" t="str">
        <f>IF(R5570&gt;=7,"High",IF(R5570&gt;=4,"Medium","Low"))</f>
        <v>Low</v>
      </c>
    </row>
    <row r="5571" spans="1:19">
      <c r="A5571" t="s">
        <v>5696</v>
      </c>
      <c r="B5571">
        <v>33</v>
      </c>
      <c r="C5571" t="s">
        <v>101</v>
      </c>
      <c r="D5571" t="s">
        <v>137</v>
      </c>
      <c r="E5571">
        <v>52</v>
      </c>
      <c r="F5571" t="s">
        <v>109</v>
      </c>
      <c r="G5571" t="s">
        <v>129</v>
      </c>
      <c r="H5571" s="5">
        <v>946</v>
      </c>
      <c r="I5571" s="5">
        <v>48243.360000000001</v>
      </c>
      <c r="J5571" t="s">
        <v>115</v>
      </c>
      <c r="K5571" t="s">
        <v>106</v>
      </c>
      <c r="L5571">
        <v>3</v>
      </c>
      <c r="M5571">
        <v>0</v>
      </c>
      <c r="N5571">
        <v>5</v>
      </c>
      <c r="O5571" s="6">
        <v>0</v>
      </c>
      <c r="P5571" t="s">
        <v>107</v>
      </c>
      <c r="Q5571" t="s">
        <v>107</v>
      </c>
      <c r="R5571">
        <f>IF(F5571="Monthly",2,0)
+IF(E5571&lt;=6,2,0)
+IF(N5571&lt;=2,2,0)
+IF(L5571&gt;=4,2,0)
+IF(M5571&gt;=2,1,0)
+IF(H5571&gt;=_xlfn.PERCENTILE.INC($H$2:$H$10001,0.75),1,0)</f>
        <v>1</v>
      </c>
      <c r="S5571" t="str">
        <f>IF(R5571&gt;=7,"High",IF(R5571&gt;=4,"Medium","Low"))</f>
        <v>Low</v>
      </c>
    </row>
    <row r="5572" spans="1:19">
      <c r="A5572" t="s">
        <v>5697</v>
      </c>
      <c r="B5572">
        <v>52</v>
      </c>
      <c r="C5572" t="s">
        <v>112</v>
      </c>
      <c r="D5572" t="s">
        <v>102</v>
      </c>
      <c r="E5572">
        <v>23</v>
      </c>
      <c r="F5572" t="s">
        <v>109</v>
      </c>
      <c r="G5572" t="s">
        <v>104</v>
      </c>
      <c r="H5572" s="5">
        <v>533</v>
      </c>
      <c r="I5572" s="5">
        <v>12227.33</v>
      </c>
      <c r="J5572" t="s">
        <v>117</v>
      </c>
      <c r="K5572" t="s">
        <v>106</v>
      </c>
      <c r="L5572">
        <v>1</v>
      </c>
      <c r="M5572">
        <v>0</v>
      </c>
      <c r="N5572">
        <v>5</v>
      </c>
      <c r="O5572" s="6">
        <v>0</v>
      </c>
      <c r="P5572" t="s">
        <v>106</v>
      </c>
      <c r="Q5572" t="s">
        <v>107</v>
      </c>
      <c r="R5572">
        <f>IF(F5572="Monthly",2,0)
+IF(E5572&lt;=6,2,0)
+IF(N5572&lt;=2,2,0)
+IF(L5572&gt;=4,2,0)
+IF(M5572&gt;=2,1,0)
+IF(H5572&gt;=_xlfn.PERCENTILE.INC($H$2:$H$10001,0.75),1,0)</f>
        <v>0</v>
      </c>
      <c r="S5572" t="str">
        <f>IF(R5572&gt;=7,"High",IF(R5572&gt;=4,"Medium","Low"))</f>
        <v>Low</v>
      </c>
    </row>
    <row r="5573" spans="1:19">
      <c r="A5573" t="s">
        <v>5698</v>
      </c>
      <c r="B5573">
        <v>42</v>
      </c>
      <c r="C5573" t="s">
        <v>101</v>
      </c>
      <c r="D5573" t="s">
        <v>131</v>
      </c>
      <c r="E5573">
        <v>36</v>
      </c>
      <c r="F5573" t="s">
        <v>109</v>
      </c>
      <c r="G5573" t="s">
        <v>104</v>
      </c>
      <c r="H5573" s="5">
        <v>427</v>
      </c>
      <c r="I5573" s="5">
        <v>14579.48</v>
      </c>
      <c r="J5573" t="s">
        <v>105</v>
      </c>
      <c r="K5573" t="s">
        <v>107</v>
      </c>
      <c r="L5573">
        <v>0</v>
      </c>
      <c r="M5573">
        <v>0</v>
      </c>
      <c r="N5573">
        <v>5</v>
      </c>
      <c r="O5573" s="6">
        <v>5</v>
      </c>
      <c r="P5573" t="s">
        <v>107</v>
      </c>
      <c r="Q5573" t="s">
        <v>107</v>
      </c>
      <c r="R5573">
        <f>IF(F5573="Monthly",2,0)
+IF(E5573&lt;=6,2,0)
+IF(N5573&lt;=2,2,0)
+IF(L5573&gt;=4,2,0)
+IF(M5573&gt;=2,1,0)
+IF(H5573&gt;=_xlfn.PERCENTILE.INC($H$2:$H$10001,0.75),1,0)</f>
        <v>0</v>
      </c>
      <c r="S5573" t="str">
        <f>IF(R5573&gt;=7,"High",IF(R5573&gt;=4,"Medium","Low"))</f>
        <v>Low</v>
      </c>
    </row>
    <row r="5574" spans="1:19">
      <c r="A5574" t="s">
        <v>5699</v>
      </c>
      <c r="B5574">
        <v>36</v>
      </c>
      <c r="C5574" t="s">
        <v>112</v>
      </c>
      <c r="D5574" t="s">
        <v>123</v>
      </c>
      <c r="E5574">
        <v>21</v>
      </c>
      <c r="F5574" t="s">
        <v>109</v>
      </c>
      <c r="G5574" t="s">
        <v>104</v>
      </c>
      <c r="H5574" s="5">
        <v>427</v>
      </c>
      <c r="I5574" s="5">
        <v>8663.7800000000007</v>
      </c>
      <c r="J5574" t="s">
        <v>134</v>
      </c>
      <c r="K5574" t="s">
        <v>106</v>
      </c>
      <c r="L5574">
        <v>0</v>
      </c>
      <c r="M5574">
        <v>0</v>
      </c>
      <c r="N5574">
        <v>5</v>
      </c>
      <c r="O5574" s="6">
        <v>5</v>
      </c>
      <c r="P5574" t="s">
        <v>107</v>
      </c>
      <c r="Q5574" t="s">
        <v>107</v>
      </c>
      <c r="R5574">
        <f>IF(F5574="Monthly",2,0)
+IF(E5574&lt;=6,2,0)
+IF(N5574&lt;=2,2,0)
+IF(L5574&gt;=4,2,0)
+IF(M5574&gt;=2,1,0)
+IF(H5574&gt;=_xlfn.PERCENTILE.INC($H$2:$H$10001,0.75),1,0)</f>
        <v>0</v>
      </c>
      <c r="S5574" t="str">
        <f>IF(R5574&gt;=7,"High",IF(R5574&gt;=4,"Medium","Low"))</f>
        <v>Low</v>
      </c>
    </row>
    <row r="5575" spans="1:19">
      <c r="A5575" t="s">
        <v>5700</v>
      </c>
      <c r="B5575">
        <v>47</v>
      </c>
      <c r="C5575" t="s">
        <v>112</v>
      </c>
      <c r="D5575" t="s">
        <v>113</v>
      </c>
      <c r="E5575">
        <v>14</v>
      </c>
      <c r="F5575" t="s">
        <v>103</v>
      </c>
      <c r="G5575" t="s">
        <v>129</v>
      </c>
      <c r="H5575" s="5">
        <v>993</v>
      </c>
      <c r="I5575" s="5">
        <v>14035.73</v>
      </c>
      <c r="J5575" t="s">
        <v>105</v>
      </c>
      <c r="K5575" t="s">
        <v>106</v>
      </c>
      <c r="L5575">
        <v>2</v>
      </c>
      <c r="M5575">
        <v>1</v>
      </c>
      <c r="N5575">
        <v>5</v>
      </c>
      <c r="O5575" s="6">
        <v>0</v>
      </c>
      <c r="P5575" t="s">
        <v>106</v>
      </c>
      <c r="Q5575" t="s">
        <v>106</v>
      </c>
      <c r="R5575">
        <f>IF(F5575="Monthly",2,0)
+IF(E5575&lt;=6,2,0)
+IF(N5575&lt;=2,2,0)
+IF(L5575&gt;=4,2,0)
+IF(M5575&gt;=2,1,0)
+IF(H5575&gt;=_xlfn.PERCENTILE.INC($H$2:$H$10001,0.75),1,0)</f>
        <v>3</v>
      </c>
      <c r="S5575" t="str">
        <f>IF(R5575&gt;=7,"High",IF(R5575&gt;=4,"Medium","Low"))</f>
        <v>Low</v>
      </c>
    </row>
    <row r="5576" spans="1:19">
      <c r="A5576" t="s">
        <v>5701</v>
      </c>
      <c r="B5576">
        <v>46</v>
      </c>
      <c r="C5576" t="s">
        <v>101</v>
      </c>
      <c r="D5576" t="s">
        <v>119</v>
      </c>
      <c r="E5576">
        <v>72</v>
      </c>
      <c r="F5576" t="s">
        <v>121</v>
      </c>
      <c r="G5576" t="s">
        <v>110</v>
      </c>
      <c r="H5576" s="5">
        <v>749</v>
      </c>
      <c r="I5576" s="5">
        <v>52891.51</v>
      </c>
      <c r="J5576" t="s">
        <v>140</v>
      </c>
      <c r="K5576" t="s">
        <v>106</v>
      </c>
      <c r="L5576">
        <v>0</v>
      </c>
      <c r="M5576">
        <v>0</v>
      </c>
      <c r="N5576">
        <v>5</v>
      </c>
      <c r="O5576" s="6">
        <v>0</v>
      </c>
      <c r="P5576" t="s">
        <v>107</v>
      </c>
      <c r="Q5576" t="s">
        <v>107</v>
      </c>
      <c r="R5576">
        <f>IF(F5576="Monthly",2,0)
+IF(E5576&lt;=6,2,0)
+IF(N5576&lt;=2,2,0)
+IF(L5576&gt;=4,2,0)
+IF(M5576&gt;=2,1,0)
+IF(H5576&gt;=_xlfn.PERCENTILE.INC($H$2:$H$10001,0.75),1,0)</f>
        <v>0</v>
      </c>
      <c r="S5576" t="str">
        <f>IF(R5576&gt;=7,"High",IF(R5576&gt;=4,"Medium","Low"))</f>
        <v>Low</v>
      </c>
    </row>
    <row r="5577" spans="1:19">
      <c r="A5577" t="s">
        <v>5702</v>
      </c>
      <c r="B5577">
        <v>33</v>
      </c>
      <c r="C5577" t="s">
        <v>112</v>
      </c>
      <c r="D5577" t="s">
        <v>137</v>
      </c>
      <c r="E5577">
        <v>15</v>
      </c>
      <c r="F5577" t="s">
        <v>103</v>
      </c>
      <c r="G5577" t="s">
        <v>104</v>
      </c>
      <c r="H5577" s="5">
        <v>404</v>
      </c>
      <c r="I5577" s="5">
        <v>6219.37</v>
      </c>
      <c r="J5577" t="s">
        <v>105</v>
      </c>
      <c r="K5577" t="s">
        <v>106</v>
      </c>
      <c r="L5577">
        <v>3</v>
      </c>
      <c r="M5577">
        <v>0</v>
      </c>
      <c r="N5577">
        <v>5</v>
      </c>
      <c r="O5577" s="6">
        <v>0</v>
      </c>
      <c r="P5577" t="s">
        <v>107</v>
      </c>
      <c r="Q5577" t="s">
        <v>107</v>
      </c>
      <c r="R5577">
        <f>IF(F5577="Monthly",2,0)
+IF(E5577&lt;=6,2,0)
+IF(N5577&lt;=2,2,0)
+IF(L5577&gt;=4,2,0)
+IF(M5577&gt;=2,1,0)
+IF(H5577&gt;=_xlfn.PERCENTILE.INC($H$2:$H$10001,0.75),1,0)</f>
        <v>2</v>
      </c>
      <c r="S5577" t="str">
        <f>IF(R5577&gt;=7,"High",IF(R5577&gt;=4,"Medium","Low"))</f>
        <v>Low</v>
      </c>
    </row>
    <row r="5578" spans="1:19">
      <c r="A5578" t="s">
        <v>5703</v>
      </c>
      <c r="B5578">
        <v>35</v>
      </c>
      <c r="C5578" t="s">
        <v>101</v>
      </c>
      <c r="D5578" t="s">
        <v>126</v>
      </c>
      <c r="E5578">
        <v>59</v>
      </c>
      <c r="F5578" t="s">
        <v>121</v>
      </c>
      <c r="G5578" t="s">
        <v>104</v>
      </c>
      <c r="H5578" s="5">
        <v>518</v>
      </c>
      <c r="I5578" s="5">
        <v>26728.62</v>
      </c>
      <c r="J5578" t="s">
        <v>117</v>
      </c>
      <c r="K5578" t="s">
        <v>106</v>
      </c>
      <c r="L5578">
        <v>3</v>
      </c>
      <c r="M5578">
        <v>1</v>
      </c>
      <c r="N5578">
        <v>4</v>
      </c>
      <c r="O5578" s="6">
        <v>10</v>
      </c>
      <c r="P5578" t="s">
        <v>106</v>
      </c>
      <c r="Q5578" t="s">
        <v>107</v>
      </c>
      <c r="R5578">
        <f>IF(F5578="Monthly",2,0)
+IF(E5578&lt;=6,2,0)
+IF(N5578&lt;=2,2,0)
+IF(L5578&gt;=4,2,0)
+IF(M5578&gt;=2,1,0)
+IF(H5578&gt;=_xlfn.PERCENTILE.INC($H$2:$H$10001,0.75),1,0)</f>
        <v>0</v>
      </c>
      <c r="S5578" t="str">
        <f>IF(R5578&gt;=7,"High",IF(R5578&gt;=4,"Medium","Low"))</f>
        <v>Low</v>
      </c>
    </row>
    <row r="5579" spans="1:19">
      <c r="A5579" t="s">
        <v>5704</v>
      </c>
      <c r="B5579">
        <v>33</v>
      </c>
      <c r="C5579" t="s">
        <v>112</v>
      </c>
      <c r="D5579" t="s">
        <v>113</v>
      </c>
      <c r="E5579">
        <v>26</v>
      </c>
      <c r="F5579" t="s">
        <v>103</v>
      </c>
      <c r="G5579" t="s">
        <v>104</v>
      </c>
      <c r="H5579" s="5">
        <v>418</v>
      </c>
      <c r="I5579" s="5">
        <v>11048.63</v>
      </c>
      <c r="J5579" t="s">
        <v>140</v>
      </c>
      <c r="K5579" t="s">
        <v>107</v>
      </c>
      <c r="L5579">
        <v>4</v>
      </c>
      <c r="M5579">
        <v>1</v>
      </c>
      <c r="N5579">
        <v>5</v>
      </c>
      <c r="O5579" s="6">
        <v>0</v>
      </c>
      <c r="P5579" t="s">
        <v>106</v>
      </c>
      <c r="Q5579" t="s">
        <v>107</v>
      </c>
      <c r="R5579">
        <f>IF(F5579="Monthly",2,0)
+IF(E5579&lt;=6,2,0)
+IF(N5579&lt;=2,2,0)
+IF(L5579&gt;=4,2,0)
+IF(M5579&gt;=2,1,0)
+IF(H5579&gt;=_xlfn.PERCENTILE.INC($H$2:$H$10001,0.75),1,0)</f>
        <v>4</v>
      </c>
      <c r="S5579" t="str">
        <f>IF(R5579&gt;=7,"High",IF(R5579&gt;=4,"Medium","Low"))</f>
        <v>Medium</v>
      </c>
    </row>
    <row r="5580" spans="1:19">
      <c r="A5580" t="s">
        <v>5705</v>
      </c>
      <c r="B5580">
        <v>31</v>
      </c>
      <c r="C5580" t="s">
        <v>101</v>
      </c>
      <c r="D5580" t="s">
        <v>131</v>
      </c>
      <c r="E5580">
        <v>20</v>
      </c>
      <c r="F5580" t="s">
        <v>109</v>
      </c>
      <c r="G5580" t="s">
        <v>110</v>
      </c>
      <c r="H5580" s="5">
        <v>720</v>
      </c>
      <c r="I5580" s="5">
        <v>14362.45</v>
      </c>
      <c r="J5580" t="s">
        <v>115</v>
      </c>
      <c r="K5580" t="s">
        <v>106</v>
      </c>
      <c r="L5580">
        <v>0</v>
      </c>
      <c r="M5580">
        <v>0</v>
      </c>
      <c r="N5580">
        <v>5</v>
      </c>
      <c r="O5580" s="6">
        <v>0</v>
      </c>
      <c r="P5580" t="s">
        <v>106</v>
      </c>
      <c r="Q5580" t="s">
        <v>107</v>
      </c>
      <c r="R5580">
        <f>IF(F5580="Monthly",2,0)
+IF(E5580&lt;=6,2,0)
+IF(N5580&lt;=2,2,0)
+IF(L5580&gt;=4,2,0)
+IF(M5580&gt;=2,1,0)
+IF(H5580&gt;=_xlfn.PERCENTILE.INC($H$2:$H$10001,0.75),1,0)</f>
        <v>0</v>
      </c>
      <c r="S5580" t="str">
        <f>IF(R5580&gt;=7,"High",IF(R5580&gt;=4,"Medium","Low"))</f>
        <v>Low</v>
      </c>
    </row>
    <row r="5581" spans="1:19">
      <c r="A5581" t="s">
        <v>5706</v>
      </c>
      <c r="B5581">
        <v>26</v>
      </c>
      <c r="C5581" t="s">
        <v>101</v>
      </c>
      <c r="D5581" t="s">
        <v>119</v>
      </c>
      <c r="E5581">
        <v>41</v>
      </c>
      <c r="F5581" t="s">
        <v>121</v>
      </c>
      <c r="G5581" t="s">
        <v>110</v>
      </c>
      <c r="H5581" s="5">
        <v>752</v>
      </c>
      <c r="I5581" s="5">
        <v>30553.54</v>
      </c>
      <c r="J5581" t="s">
        <v>105</v>
      </c>
      <c r="K5581" t="s">
        <v>106</v>
      </c>
      <c r="L5581">
        <v>1</v>
      </c>
      <c r="M5581">
        <v>0</v>
      </c>
      <c r="N5581">
        <v>5</v>
      </c>
      <c r="O5581" s="6">
        <v>0</v>
      </c>
      <c r="P5581" t="s">
        <v>107</v>
      </c>
      <c r="Q5581" t="s">
        <v>107</v>
      </c>
      <c r="R5581">
        <f>IF(F5581="Monthly",2,0)
+IF(E5581&lt;=6,2,0)
+IF(N5581&lt;=2,2,0)
+IF(L5581&gt;=4,2,0)
+IF(M5581&gt;=2,1,0)
+IF(H5581&gt;=_xlfn.PERCENTILE.INC($H$2:$H$10001,0.75),1,0)</f>
        <v>0</v>
      </c>
      <c r="S5581" t="str">
        <f>IF(R5581&gt;=7,"High",IF(R5581&gt;=4,"Medium","Low"))</f>
        <v>Low</v>
      </c>
    </row>
    <row r="5582" spans="1:19">
      <c r="A5582" t="s">
        <v>5707</v>
      </c>
      <c r="B5582">
        <v>38</v>
      </c>
      <c r="C5582" t="s">
        <v>112</v>
      </c>
      <c r="D5582" t="s">
        <v>159</v>
      </c>
      <c r="E5582">
        <v>29</v>
      </c>
      <c r="F5582" t="s">
        <v>109</v>
      </c>
      <c r="G5582" t="s">
        <v>104</v>
      </c>
      <c r="H5582" s="5">
        <v>511</v>
      </c>
      <c r="I5582" s="5">
        <v>13231.8</v>
      </c>
      <c r="J5582" t="s">
        <v>105</v>
      </c>
      <c r="K5582" t="s">
        <v>107</v>
      </c>
      <c r="L5582">
        <v>0</v>
      </c>
      <c r="M5582">
        <v>0</v>
      </c>
      <c r="N5582">
        <v>5</v>
      </c>
      <c r="O5582" s="6">
        <v>10</v>
      </c>
      <c r="P5582" t="s">
        <v>107</v>
      </c>
      <c r="Q5582" t="s">
        <v>107</v>
      </c>
      <c r="R5582">
        <f>IF(F5582="Monthly",2,0)
+IF(E5582&lt;=6,2,0)
+IF(N5582&lt;=2,2,0)
+IF(L5582&gt;=4,2,0)
+IF(M5582&gt;=2,1,0)
+IF(H5582&gt;=_xlfn.PERCENTILE.INC($H$2:$H$10001,0.75),1,0)</f>
        <v>0</v>
      </c>
      <c r="S5582" t="str">
        <f>IF(R5582&gt;=7,"High",IF(R5582&gt;=4,"Medium","Low"))</f>
        <v>Low</v>
      </c>
    </row>
    <row r="5583" spans="1:19">
      <c r="A5583" t="s">
        <v>5708</v>
      </c>
      <c r="B5583">
        <v>27</v>
      </c>
      <c r="C5583" t="s">
        <v>101</v>
      </c>
      <c r="D5583" t="s">
        <v>126</v>
      </c>
      <c r="E5583">
        <v>30</v>
      </c>
      <c r="F5583" t="s">
        <v>103</v>
      </c>
      <c r="G5583" t="s">
        <v>110</v>
      </c>
      <c r="H5583" s="5">
        <v>747</v>
      </c>
      <c r="I5583" s="5">
        <v>22107.919999999998</v>
      </c>
      <c r="J5583" t="s">
        <v>105</v>
      </c>
      <c r="K5583" t="s">
        <v>106</v>
      </c>
      <c r="L5583">
        <v>1</v>
      </c>
      <c r="M5583">
        <v>0</v>
      </c>
      <c r="N5583">
        <v>4</v>
      </c>
      <c r="O5583" s="6">
        <v>0</v>
      </c>
      <c r="P5583" t="s">
        <v>107</v>
      </c>
      <c r="Q5583" t="s">
        <v>107</v>
      </c>
      <c r="R5583">
        <f>IF(F5583="Monthly",2,0)
+IF(E5583&lt;=6,2,0)
+IF(N5583&lt;=2,2,0)
+IF(L5583&gt;=4,2,0)
+IF(M5583&gt;=2,1,0)
+IF(H5583&gt;=_xlfn.PERCENTILE.INC($H$2:$H$10001,0.75),1,0)</f>
        <v>2</v>
      </c>
      <c r="S5583" t="str">
        <f>IF(R5583&gt;=7,"High",IF(R5583&gt;=4,"Medium","Low"))</f>
        <v>Low</v>
      </c>
    </row>
    <row r="5584" spans="1:19">
      <c r="A5584" t="s">
        <v>5709</v>
      </c>
      <c r="B5584">
        <v>32</v>
      </c>
      <c r="C5584" t="s">
        <v>112</v>
      </c>
      <c r="D5584" t="s">
        <v>131</v>
      </c>
      <c r="E5584">
        <v>59</v>
      </c>
      <c r="F5584" t="s">
        <v>121</v>
      </c>
      <c r="G5584" t="s">
        <v>129</v>
      </c>
      <c r="H5584" s="5">
        <v>1041</v>
      </c>
      <c r="I5584" s="5">
        <v>62201.58</v>
      </c>
      <c r="J5584" t="s">
        <v>105</v>
      </c>
      <c r="K5584" t="s">
        <v>106</v>
      </c>
      <c r="L5584">
        <v>3</v>
      </c>
      <c r="M5584">
        <v>1</v>
      </c>
      <c r="N5584">
        <v>4</v>
      </c>
      <c r="O5584" s="6">
        <v>0</v>
      </c>
      <c r="P5584" t="s">
        <v>107</v>
      </c>
      <c r="Q5584" t="s">
        <v>107</v>
      </c>
      <c r="R5584">
        <f>IF(F5584="Monthly",2,0)
+IF(E5584&lt;=6,2,0)
+IF(N5584&lt;=2,2,0)
+IF(L5584&gt;=4,2,0)
+IF(M5584&gt;=2,1,0)
+IF(H5584&gt;=_xlfn.PERCENTILE.INC($H$2:$H$10001,0.75),1,0)</f>
        <v>1</v>
      </c>
      <c r="S5584" t="str">
        <f>IF(R5584&gt;=7,"High",IF(R5584&gt;=4,"Medium","Low"))</f>
        <v>Low</v>
      </c>
    </row>
    <row r="5585" spans="1:19">
      <c r="A5585" t="s">
        <v>5710</v>
      </c>
      <c r="B5585">
        <v>42</v>
      </c>
      <c r="C5585" t="s">
        <v>112</v>
      </c>
      <c r="D5585" t="s">
        <v>126</v>
      </c>
      <c r="E5585">
        <v>41</v>
      </c>
      <c r="F5585" t="s">
        <v>109</v>
      </c>
      <c r="G5585" t="s">
        <v>104</v>
      </c>
      <c r="H5585" s="5">
        <v>457</v>
      </c>
      <c r="I5585" s="5">
        <v>17728.98</v>
      </c>
      <c r="J5585" t="s">
        <v>140</v>
      </c>
      <c r="K5585" t="s">
        <v>106</v>
      </c>
      <c r="L5585">
        <v>0</v>
      </c>
      <c r="M5585">
        <v>0</v>
      </c>
      <c r="N5585">
        <v>4</v>
      </c>
      <c r="O5585" s="6">
        <v>5</v>
      </c>
      <c r="P5585" t="s">
        <v>107</v>
      </c>
      <c r="Q5585" t="s">
        <v>107</v>
      </c>
      <c r="R5585">
        <f>IF(F5585="Monthly",2,0)
+IF(E5585&lt;=6,2,0)
+IF(N5585&lt;=2,2,0)
+IF(L5585&gt;=4,2,0)
+IF(M5585&gt;=2,1,0)
+IF(H5585&gt;=_xlfn.PERCENTILE.INC($H$2:$H$10001,0.75),1,0)</f>
        <v>0</v>
      </c>
      <c r="S5585" t="str">
        <f>IF(R5585&gt;=7,"High",IF(R5585&gt;=4,"Medium","Low"))</f>
        <v>Low</v>
      </c>
    </row>
    <row r="5586" spans="1:19">
      <c r="A5586" t="s">
        <v>5711</v>
      </c>
      <c r="B5586">
        <v>34</v>
      </c>
      <c r="C5586" t="s">
        <v>101</v>
      </c>
      <c r="D5586" t="s">
        <v>102</v>
      </c>
      <c r="E5586">
        <v>6</v>
      </c>
      <c r="F5586" t="s">
        <v>109</v>
      </c>
      <c r="G5586" t="s">
        <v>104</v>
      </c>
      <c r="H5586" s="5">
        <v>418</v>
      </c>
      <c r="I5586" s="5">
        <v>2351.67</v>
      </c>
      <c r="J5586" t="s">
        <v>140</v>
      </c>
      <c r="K5586" t="s">
        <v>106</v>
      </c>
      <c r="L5586">
        <v>3</v>
      </c>
      <c r="M5586">
        <v>0</v>
      </c>
      <c r="N5586">
        <v>5</v>
      </c>
      <c r="O5586" s="6">
        <v>5</v>
      </c>
      <c r="P5586" t="s">
        <v>107</v>
      </c>
      <c r="Q5586" t="s">
        <v>107</v>
      </c>
      <c r="R5586">
        <f>IF(F5586="Monthly",2,0)
+IF(E5586&lt;=6,2,0)
+IF(N5586&lt;=2,2,0)
+IF(L5586&gt;=4,2,0)
+IF(M5586&gt;=2,1,0)
+IF(H5586&gt;=_xlfn.PERCENTILE.INC($H$2:$H$10001,0.75),1,0)</f>
        <v>2</v>
      </c>
      <c r="S5586" t="str">
        <f>IF(R5586&gt;=7,"High",IF(R5586&gt;=4,"Medium","Low"))</f>
        <v>Low</v>
      </c>
    </row>
    <row r="5587" spans="1:19">
      <c r="A5587" t="s">
        <v>5712</v>
      </c>
      <c r="B5587">
        <v>54</v>
      </c>
      <c r="C5587" t="s">
        <v>112</v>
      </c>
      <c r="D5587" t="s">
        <v>133</v>
      </c>
      <c r="E5587">
        <v>47</v>
      </c>
      <c r="F5587" t="s">
        <v>109</v>
      </c>
      <c r="G5587" t="s">
        <v>129</v>
      </c>
      <c r="H5587" s="5">
        <v>959</v>
      </c>
      <c r="I5587" s="5">
        <v>44658.2</v>
      </c>
      <c r="J5587" t="s">
        <v>117</v>
      </c>
      <c r="K5587" t="s">
        <v>106</v>
      </c>
      <c r="L5587">
        <v>1</v>
      </c>
      <c r="M5587">
        <v>0</v>
      </c>
      <c r="N5587">
        <v>5</v>
      </c>
      <c r="O5587" s="6">
        <v>0</v>
      </c>
      <c r="P5587" t="s">
        <v>106</v>
      </c>
      <c r="Q5587" t="s">
        <v>107</v>
      </c>
      <c r="R5587">
        <f>IF(F5587="Monthly",2,0)
+IF(E5587&lt;=6,2,0)
+IF(N5587&lt;=2,2,0)
+IF(L5587&gt;=4,2,0)
+IF(M5587&gt;=2,1,0)
+IF(H5587&gt;=_xlfn.PERCENTILE.INC($H$2:$H$10001,0.75),1,0)</f>
        <v>1</v>
      </c>
      <c r="S5587" t="str">
        <f>IF(R5587&gt;=7,"High",IF(R5587&gt;=4,"Medium","Low"))</f>
        <v>Low</v>
      </c>
    </row>
    <row r="5588" spans="1:19">
      <c r="A5588" t="s">
        <v>5713</v>
      </c>
      <c r="B5588">
        <v>23</v>
      </c>
      <c r="C5588" t="s">
        <v>112</v>
      </c>
      <c r="D5588" t="s">
        <v>137</v>
      </c>
      <c r="E5588">
        <v>58</v>
      </c>
      <c r="F5588" t="s">
        <v>109</v>
      </c>
      <c r="G5588" t="s">
        <v>129</v>
      </c>
      <c r="H5588" s="5">
        <v>983</v>
      </c>
      <c r="I5588" s="5">
        <v>56918.7</v>
      </c>
      <c r="J5588" t="s">
        <v>117</v>
      </c>
      <c r="K5588" t="s">
        <v>106</v>
      </c>
      <c r="L5588">
        <v>0</v>
      </c>
      <c r="M5588">
        <v>0</v>
      </c>
      <c r="N5588">
        <v>5</v>
      </c>
      <c r="O5588" s="6">
        <v>0</v>
      </c>
      <c r="P5588" t="s">
        <v>106</v>
      </c>
      <c r="Q5588" t="s">
        <v>107</v>
      </c>
      <c r="R5588">
        <f>IF(F5588="Monthly",2,0)
+IF(E5588&lt;=6,2,0)
+IF(N5588&lt;=2,2,0)
+IF(L5588&gt;=4,2,0)
+IF(M5588&gt;=2,1,0)
+IF(H5588&gt;=_xlfn.PERCENTILE.INC($H$2:$H$10001,0.75),1,0)</f>
        <v>1</v>
      </c>
      <c r="S5588" t="str">
        <f>IF(R5588&gt;=7,"High",IF(R5588&gt;=4,"Medium","Low"))</f>
        <v>Low</v>
      </c>
    </row>
    <row r="5589" spans="1:19">
      <c r="A5589" t="s">
        <v>5714</v>
      </c>
      <c r="B5589">
        <v>36</v>
      </c>
      <c r="C5589" t="s">
        <v>101</v>
      </c>
      <c r="D5589" t="s">
        <v>131</v>
      </c>
      <c r="E5589">
        <v>51</v>
      </c>
      <c r="F5589" t="s">
        <v>103</v>
      </c>
      <c r="G5589" t="s">
        <v>110</v>
      </c>
      <c r="H5589" s="5">
        <v>687</v>
      </c>
      <c r="I5589" s="5">
        <v>34642.21</v>
      </c>
      <c r="J5589" t="s">
        <v>117</v>
      </c>
      <c r="K5589" t="s">
        <v>106</v>
      </c>
      <c r="L5589">
        <v>0</v>
      </c>
      <c r="M5589">
        <v>0</v>
      </c>
      <c r="N5589">
        <v>5</v>
      </c>
      <c r="O5589" s="6">
        <v>0</v>
      </c>
      <c r="P5589" t="s">
        <v>107</v>
      </c>
      <c r="Q5589" t="s">
        <v>106</v>
      </c>
      <c r="R5589">
        <f>IF(F5589="Monthly",2,0)
+IF(E5589&lt;=6,2,0)
+IF(N5589&lt;=2,2,0)
+IF(L5589&gt;=4,2,0)
+IF(M5589&gt;=2,1,0)
+IF(H5589&gt;=_xlfn.PERCENTILE.INC($H$2:$H$10001,0.75),1,0)</f>
        <v>2</v>
      </c>
      <c r="S5589" t="str">
        <f>IF(R5589&gt;=7,"High",IF(R5589&gt;=4,"Medium","Low"))</f>
        <v>Low</v>
      </c>
    </row>
    <row r="5590" spans="1:19">
      <c r="A5590" t="s">
        <v>5715</v>
      </c>
      <c r="B5590">
        <v>61</v>
      </c>
      <c r="C5590" t="s">
        <v>112</v>
      </c>
      <c r="D5590" t="s">
        <v>119</v>
      </c>
      <c r="E5590">
        <v>40</v>
      </c>
      <c r="F5590" t="s">
        <v>109</v>
      </c>
      <c r="G5590" t="s">
        <v>104</v>
      </c>
      <c r="H5590" s="5">
        <v>403</v>
      </c>
      <c r="I5590" s="5">
        <v>14939.74</v>
      </c>
      <c r="J5590" t="s">
        <v>117</v>
      </c>
      <c r="K5590" t="s">
        <v>107</v>
      </c>
      <c r="L5590">
        <v>0</v>
      </c>
      <c r="M5590">
        <v>0</v>
      </c>
      <c r="N5590">
        <v>5</v>
      </c>
      <c r="O5590" s="6">
        <v>10</v>
      </c>
      <c r="P5590" t="s">
        <v>106</v>
      </c>
      <c r="Q5590" t="s">
        <v>107</v>
      </c>
      <c r="R5590">
        <f>IF(F5590="Monthly",2,0)
+IF(E5590&lt;=6,2,0)
+IF(N5590&lt;=2,2,0)
+IF(L5590&gt;=4,2,0)
+IF(M5590&gt;=2,1,0)
+IF(H5590&gt;=_xlfn.PERCENTILE.INC($H$2:$H$10001,0.75),1,0)</f>
        <v>0</v>
      </c>
      <c r="S5590" t="str">
        <f>IF(R5590&gt;=7,"High",IF(R5590&gt;=4,"Medium","Low"))</f>
        <v>Low</v>
      </c>
    </row>
    <row r="5591" spans="1:19">
      <c r="A5591" t="s">
        <v>5716</v>
      </c>
      <c r="B5591">
        <v>43</v>
      </c>
      <c r="C5591" t="s">
        <v>101</v>
      </c>
      <c r="D5591" t="s">
        <v>119</v>
      </c>
      <c r="E5591">
        <v>26</v>
      </c>
      <c r="F5591" t="s">
        <v>103</v>
      </c>
      <c r="G5591" t="s">
        <v>104</v>
      </c>
      <c r="H5591" s="5">
        <v>417</v>
      </c>
      <c r="I5591" s="5">
        <v>11010.5</v>
      </c>
      <c r="J5591" t="s">
        <v>105</v>
      </c>
      <c r="K5591" t="s">
        <v>106</v>
      </c>
      <c r="L5591">
        <v>0</v>
      </c>
      <c r="M5591">
        <v>0</v>
      </c>
      <c r="N5591">
        <v>4</v>
      </c>
      <c r="O5591" s="6">
        <v>0</v>
      </c>
      <c r="P5591" t="s">
        <v>107</v>
      </c>
      <c r="Q5591" t="s">
        <v>107</v>
      </c>
      <c r="R5591">
        <f>IF(F5591="Monthly",2,0)
+IF(E5591&lt;=6,2,0)
+IF(N5591&lt;=2,2,0)
+IF(L5591&gt;=4,2,0)
+IF(M5591&gt;=2,1,0)
+IF(H5591&gt;=_xlfn.PERCENTILE.INC($H$2:$H$10001,0.75),1,0)</f>
        <v>2</v>
      </c>
      <c r="S5591" t="str">
        <f>IF(R5591&gt;=7,"High",IF(R5591&gt;=4,"Medium","Low"))</f>
        <v>Low</v>
      </c>
    </row>
    <row r="5592" spans="1:19">
      <c r="A5592" t="s">
        <v>5717</v>
      </c>
      <c r="B5592">
        <v>19</v>
      </c>
      <c r="C5592" t="s">
        <v>101</v>
      </c>
      <c r="D5592" t="s">
        <v>119</v>
      </c>
      <c r="E5592">
        <v>72</v>
      </c>
      <c r="F5592" t="s">
        <v>121</v>
      </c>
      <c r="G5592" t="s">
        <v>110</v>
      </c>
      <c r="H5592" s="5">
        <v>739</v>
      </c>
      <c r="I5592" s="5">
        <v>48880.18</v>
      </c>
      <c r="J5592" t="s">
        <v>105</v>
      </c>
      <c r="K5592" t="s">
        <v>106</v>
      </c>
      <c r="L5592">
        <v>0</v>
      </c>
      <c r="M5592">
        <v>0</v>
      </c>
      <c r="N5592">
        <v>4</v>
      </c>
      <c r="O5592" s="6">
        <v>10</v>
      </c>
      <c r="P5592" t="s">
        <v>106</v>
      </c>
      <c r="Q5592" t="s">
        <v>107</v>
      </c>
      <c r="R5592">
        <f>IF(F5592="Monthly",2,0)
+IF(E5592&lt;=6,2,0)
+IF(N5592&lt;=2,2,0)
+IF(L5592&gt;=4,2,0)
+IF(M5592&gt;=2,1,0)
+IF(H5592&gt;=_xlfn.PERCENTILE.INC($H$2:$H$10001,0.75),1,0)</f>
        <v>0</v>
      </c>
      <c r="S5592" t="str">
        <f>IF(R5592&gt;=7,"High",IF(R5592&gt;=4,"Medium","Low"))</f>
        <v>Low</v>
      </c>
    </row>
    <row r="5593" spans="1:19">
      <c r="A5593" t="s">
        <v>5718</v>
      </c>
      <c r="B5593">
        <v>28</v>
      </c>
      <c r="C5593" t="s">
        <v>112</v>
      </c>
      <c r="D5593" t="s">
        <v>102</v>
      </c>
      <c r="E5593">
        <v>27</v>
      </c>
      <c r="F5593" t="s">
        <v>109</v>
      </c>
      <c r="G5593" t="s">
        <v>129</v>
      </c>
      <c r="H5593" s="5">
        <v>1003</v>
      </c>
      <c r="I5593" s="5">
        <v>27164.28</v>
      </c>
      <c r="J5593" t="s">
        <v>134</v>
      </c>
      <c r="K5593" t="s">
        <v>106</v>
      </c>
      <c r="L5593">
        <v>1</v>
      </c>
      <c r="M5593">
        <v>0</v>
      </c>
      <c r="N5593">
        <v>4</v>
      </c>
      <c r="O5593" s="6">
        <v>0</v>
      </c>
      <c r="P5593" t="s">
        <v>107</v>
      </c>
      <c r="Q5593" t="s">
        <v>107</v>
      </c>
      <c r="R5593">
        <f>IF(F5593="Monthly",2,0)
+IF(E5593&lt;=6,2,0)
+IF(N5593&lt;=2,2,0)
+IF(L5593&gt;=4,2,0)
+IF(M5593&gt;=2,1,0)
+IF(H5593&gt;=_xlfn.PERCENTILE.INC($H$2:$H$10001,0.75),1,0)</f>
        <v>1</v>
      </c>
      <c r="S5593" t="str">
        <f>IF(R5593&gt;=7,"High",IF(R5593&gt;=4,"Medium","Low"))</f>
        <v>Low</v>
      </c>
    </row>
    <row r="5594" spans="1:19">
      <c r="A5594" t="s">
        <v>5719</v>
      </c>
      <c r="B5594">
        <v>47</v>
      </c>
      <c r="C5594" t="s">
        <v>101</v>
      </c>
      <c r="D5594" t="s">
        <v>102</v>
      </c>
      <c r="E5594">
        <v>47</v>
      </c>
      <c r="F5594" t="s">
        <v>103</v>
      </c>
      <c r="G5594" t="s">
        <v>104</v>
      </c>
      <c r="H5594" s="5">
        <v>459</v>
      </c>
      <c r="I5594" s="5">
        <v>21125.88</v>
      </c>
      <c r="J5594" t="s">
        <v>134</v>
      </c>
      <c r="K5594" t="s">
        <v>107</v>
      </c>
      <c r="L5594">
        <v>0</v>
      </c>
      <c r="M5594">
        <v>0</v>
      </c>
      <c r="N5594">
        <v>5</v>
      </c>
      <c r="O5594" s="6">
        <v>0</v>
      </c>
      <c r="P5594" t="s">
        <v>106</v>
      </c>
      <c r="Q5594" t="s">
        <v>107</v>
      </c>
      <c r="R5594">
        <f>IF(F5594="Monthly",2,0)
+IF(E5594&lt;=6,2,0)
+IF(N5594&lt;=2,2,0)
+IF(L5594&gt;=4,2,0)
+IF(M5594&gt;=2,1,0)
+IF(H5594&gt;=_xlfn.PERCENTILE.INC($H$2:$H$10001,0.75),1,0)</f>
        <v>2</v>
      </c>
      <c r="S5594" t="str">
        <f>IF(R5594&gt;=7,"High",IF(R5594&gt;=4,"Medium","Low"))</f>
        <v>Low</v>
      </c>
    </row>
    <row r="5595" spans="1:19">
      <c r="A5595" t="s">
        <v>5720</v>
      </c>
      <c r="B5595">
        <v>29</v>
      </c>
      <c r="C5595" t="s">
        <v>101</v>
      </c>
      <c r="D5595" t="s">
        <v>159</v>
      </c>
      <c r="E5595">
        <v>26</v>
      </c>
      <c r="F5595" t="s">
        <v>103</v>
      </c>
      <c r="G5595" t="s">
        <v>129</v>
      </c>
      <c r="H5595" s="5">
        <v>1042</v>
      </c>
      <c r="I5595" s="5">
        <v>26512.31</v>
      </c>
      <c r="J5595" t="s">
        <v>134</v>
      </c>
      <c r="K5595" t="s">
        <v>106</v>
      </c>
      <c r="L5595">
        <v>1</v>
      </c>
      <c r="M5595">
        <v>0</v>
      </c>
      <c r="N5595">
        <v>5</v>
      </c>
      <c r="O5595" s="6">
        <v>0</v>
      </c>
      <c r="P5595" t="s">
        <v>106</v>
      </c>
      <c r="Q5595" t="s">
        <v>107</v>
      </c>
      <c r="R5595">
        <f>IF(F5595="Monthly",2,0)
+IF(E5595&lt;=6,2,0)
+IF(N5595&lt;=2,2,0)
+IF(L5595&gt;=4,2,0)
+IF(M5595&gt;=2,1,0)
+IF(H5595&gt;=_xlfn.PERCENTILE.INC($H$2:$H$10001,0.75),1,0)</f>
        <v>3</v>
      </c>
      <c r="S5595" t="str">
        <f>IF(R5595&gt;=7,"High",IF(R5595&gt;=4,"Medium","Low"))</f>
        <v>Low</v>
      </c>
    </row>
    <row r="5596" spans="1:19">
      <c r="A5596" t="s">
        <v>5721</v>
      </c>
      <c r="B5596">
        <v>34</v>
      </c>
      <c r="C5596" t="s">
        <v>112</v>
      </c>
      <c r="D5596" t="s">
        <v>137</v>
      </c>
      <c r="E5596">
        <v>63</v>
      </c>
      <c r="F5596" t="s">
        <v>103</v>
      </c>
      <c r="G5596" t="s">
        <v>110</v>
      </c>
      <c r="H5596" s="5">
        <v>747</v>
      </c>
      <c r="I5596" s="5">
        <v>45837.57</v>
      </c>
      <c r="J5596" t="s">
        <v>105</v>
      </c>
      <c r="K5596" t="s">
        <v>106</v>
      </c>
      <c r="L5596">
        <v>0</v>
      </c>
      <c r="M5596">
        <v>0</v>
      </c>
      <c r="N5596">
        <v>5</v>
      </c>
      <c r="O5596" s="6">
        <v>0</v>
      </c>
      <c r="P5596" t="s">
        <v>107</v>
      </c>
      <c r="Q5596" t="s">
        <v>106</v>
      </c>
      <c r="R5596">
        <f>IF(F5596="Monthly",2,0)
+IF(E5596&lt;=6,2,0)
+IF(N5596&lt;=2,2,0)
+IF(L5596&gt;=4,2,0)
+IF(M5596&gt;=2,1,0)
+IF(H5596&gt;=_xlfn.PERCENTILE.INC($H$2:$H$10001,0.75),1,0)</f>
        <v>2</v>
      </c>
      <c r="S5596" t="str">
        <f>IF(R5596&gt;=7,"High",IF(R5596&gt;=4,"Medium","Low"))</f>
        <v>Low</v>
      </c>
    </row>
    <row r="5597" spans="1:19">
      <c r="A5597" t="s">
        <v>5722</v>
      </c>
      <c r="B5597">
        <v>46</v>
      </c>
      <c r="C5597" t="s">
        <v>101</v>
      </c>
      <c r="D5597" t="s">
        <v>131</v>
      </c>
      <c r="E5597">
        <v>59</v>
      </c>
      <c r="F5597" t="s">
        <v>103</v>
      </c>
      <c r="G5597" t="s">
        <v>104</v>
      </c>
      <c r="H5597" s="5">
        <v>564</v>
      </c>
      <c r="I5597" s="5">
        <v>33847.449999999997</v>
      </c>
      <c r="J5597" t="s">
        <v>140</v>
      </c>
      <c r="K5597" t="s">
        <v>106</v>
      </c>
      <c r="L5597">
        <v>1</v>
      </c>
      <c r="M5597">
        <v>0</v>
      </c>
      <c r="N5597">
        <v>5</v>
      </c>
      <c r="O5597" s="6">
        <v>0</v>
      </c>
      <c r="P5597" t="s">
        <v>107</v>
      </c>
      <c r="Q5597" t="s">
        <v>107</v>
      </c>
      <c r="R5597">
        <f>IF(F5597="Monthly",2,0)
+IF(E5597&lt;=6,2,0)
+IF(N5597&lt;=2,2,0)
+IF(L5597&gt;=4,2,0)
+IF(M5597&gt;=2,1,0)
+IF(H5597&gt;=_xlfn.PERCENTILE.INC($H$2:$H$10001,0.75),1,0)</f>
        <v>2</v>
      </c>
      <c r="S5597" t="str">
        <f>IF(R5597&gt;=7,"High",IF(R5597&gt;=4,"Medium","Low"))</f>
        <v>Low</v>
      </c>
    </row>
    <row r="5598" spans="1:19">
      <c r="A5598" t="s">
        <v>5723</v>
      </c>
      <c r="B5598">
        <v>18</v>
      </c>
      <c r="C5598" t="s">
        <v>112</v>
      </c>
      <c r="D5598" t="s">
        <v>119</v>
      </c>
      <c r="E5598">
        <v>38</v>
      </c>
      <c r="F5598" t="s">
        <v>109</v>
      </c>
      <c r="G5598" t="s">
        <v>104</v>
      </c>
      <c r="H5598" s="5">
        <v>526</v>
      </c>
      <c r="I5598" s="5">
        <f>RawCustomerTable[[#This Row],[Monthly_Charges]]*RawCustomerTable[[#This Row],[Tenure_Months]]*(1-RawCustomerTable[[#This Row],[Discount_Percent]]/100)</f>
        <v>18988.599999999999</v>
      </c>
      <c r="J5598" t="s">
        <v>105</v>
      </c>
      <c r="K5598" t="s">
        <v>106</v>
      </c>
      <c r="L5598">
        <v>7</v>
      </c>
      <c r="M5598">
        <v>3</v>
      </c>
      <c r="N5598">
        <v>2</v>
      </c>
      <c r="O5598" s="6">
        <v>5</v>
      </c>
      <c r="P5598" t="s">
        <v>106</v>
      </c>
      <c r="Q5598" t="s">
        <v>106</v>
      </c>
      <c r="R5598">
        <f>IF(F5598="Monthly",2,0)
+IF(E5598&lt;=6,2,0)
+IF(N5598&lt;=2,2,0)
+IF(L5598&gt;=4,2,0)
+IF(M5598&gt;=2,1,0)
+IF(H5598&gt;=_xlfn.PERCENTILE.INC($H$2:$H$10001,0.75),1,0)</f>
        <v>5</v>
      </c>
      <c r="S5598" t="str">
        <f>IF(R5598&gt;=7,"High",IF(R5598&gt;=4,"Medium","Low"))</f>
        <v>Medium</v>
      </c>
    </row>
    <row r="5599" spans="1:19">
      <c r="A5599" t="s">
        <v>5724</v>
      </c>
      <c r="B5599">
        <v>27</v>
      </c>
      <c r="C5599" t="s">
        <v>112</v>
      </c>
      <c r="D5599" t="s">
        <v>137</v>
      </c>
      <c r="E5599">
        <v>38</v>
      </c>
      <c r="F5599" t="s">
        <v>109</v>
      </c>
      <c r="G5599" t="s">
        <v>110</v>
      </c>
      <c r="H5599" s="5">
        <v>794</v>
      </c>
      <c r="I5599" s="5">
        <v>30727.35</v>
      </c>
      <c r="J5599" t="s">
        <v>134</v>
      </c>
      <c r="K5599" t="s">
        <v>107</v>
      </c>
      <c r="L5599">
        <v>5</v>
      </c>
      <c r="M5599">
        <v>1</v>
      </c>
      <c r="N5599">
        <v>3</v>
      </c>
      <c r="O5599" s="6">
        <v>0</v>
      </c>
      <c r="P5599" t="s">
        <v>106</v>
      </c>
      <c r="Q5599" t="s">
        <v>107</v>
      </c>
      <c r="R5599">
        <f>IF(F5599="Monthly",2,0)
+IF(E5599&lt;=6,2,0)
+IF(N5599&lt;=2,2,0)
+IF(L5599&gt;=4,2,0)
+IF(M5599&gt;=2,1,0)
+IF(H5599&gt;=_xlfn.PERCENTILE.INC($H$2:$H$10001,0.75),1,0)</f>
        <v>3</v>
      </c>
      <c r="S5599" t="str">
        <f>IF(R5599&gt;=7,"High",IF(R5599&gt;=4,"Medium","Low"))</f>
        <v>Low</v>
      </c>
    </row>
    <row r="5600" spans="1:19">
      <c r="A5600" t="s">
        <v>5725</v>
      </c>
      <c r="B5600">
        <v>26</v>
      </c>
      <c r="C5600" t="s">
        <v>101</v>
      </c>
      <c r="D5600" t="s">
        <v>137</v>
      </c>
      <c r="E5600">
        <v>54</v>
      </c>
      <c r="F5600" t="s">
        <v>103</v>
      </c>
      <c r="G5600" t="s">
        <v>110</v>
      </c>
      <c r="H5600" s="5">
        <v>784</v>
      </c>
      <c r="I5600" s="5">
        <v>43469.75</v>
      </c>
      <c r="J5600" t="s">
        <v>10127</v>
      </c>
      <c r="K5600" t="s">
        <v>106</v>
      </c>
      <c r="L5600">
        <v>1</v>
      </c>
      <c r="M5600">
        <v>0</v>
      </c>
      <c r="N5600">
        <v>5</v>
      </c>
      <c r="O5600" s="6">
        <v>0</v>
      </c>
      <c r="P5600" t="s">
        <v>107</v>
      </c>
      <c r="Q5600" t="s">
        <v>107</v>
      </c>
      <c r="R5600">
        <f>IF(F5600="Monthly",2,0)
+IF(E5600&lt;=6,2,0)
+IF(N5600&lt;=2,2,0)
+IF(L5600&gt;=4,2,0)
+IF(M5600&gt;=2,1,0)
+IF(H5600&gt;=_xlfn.PERCENTILE.INC($H$2:$H$10001,0.75),1,0)</f>
        <v>2</v>
      </c>
      <c r="S5600" t="str">
        <f>IF(R5600&gt;=7,"High",IF(R5600&gt;=4,"Medium","Low"))</f>
        <v>Low</v>
      </c>
    </row>
    <row r="5601" spans="1:19">
      <c r="A5601" t="s">
        <v>5726</v>
      </c>
      <c r="B5601">
        <v>47</v>
      </c>
      <c r="C5601" t="s">
        <v>112</v>
      </c>
      <c r="D5601" t="s">
        <v>137</v>
      </c>
      <c r="E5601">
        <v>28</v>
      </c>
      <c r="F5601" t="s">
        <v>109</v>
      </c>
      <c r="G5601" t="s">
        <v>104</v>
      </c>
      <c r="H5601" s="5">
        <v>538</v>
      </c>
      <c r="I5601" s="5">
        <v>14384.59</v>
      </c>
      <c r="J5601" t="s">
        <v>105</v>
      </c>
      <c r="K5601" t="s">
        <v>106</v>
      </c>
      <c r="L5601">
        <v>0</v>
      </c>
      <c r="M5601">
        <v>0</v>
      </c>
      <c r="N5601">
        <v>5</v>
      </c>
      <c r="O5601" s="6">
        <v>5</v>
      </c>
      <c r="P5601" t="s">
        <v>107</v>
      </c>
      <c r="Q5601" t="s">
        <v>107</v>
      </c>
      <c r="R5601">
        <f>IF(F5601="Monthly",2,0)
+IF(E5601&lt;=6,2,0)
+IF(N5601&lt;=2,2,0)
+IF(L5601&gt;=4,2,0)
+IF(M5601&gt;=2,1,0)
+IF(H5601&gt;=_xlfn.PERCENTILE.INC($H$2:$H$10001,0.75),1,0)</f>
        <v>0</v>
      </c>
      <c r="S5601" t="str">
        <f>IF(R5601&gt;=7,"High",IF(R5601&gt;=4,"Medium","Low"))</f>
        <v>Low</v>
      </c>
    </row>
    <row r="5602" spans="1:19">
      <c r="A5602" t="s">
        <v>5727</v>
      </c>
      <c r="B5602">
        <v>50</v>
      </c>
      <c r="C5602" t="s">
        <v>101</v>
      </c>
      <c r="D5602" t="s">
        <v>137</v>
      </c>
      <c r="E5602">
        <v>64</v>
      </c>
      <c r="F5602" t="s">
        <v>103</v>
      </c>
      <c r="G5602" t="s">
        <v>110</v>
      </c>
      <c r="H5602" s="5">
        <v>669</v>
      </c>
      <c r="I5602" s="5">
        <v>43476.74</v>
      </c>
      <c r="J5602" t="s">
        <v>105</v>
      </c>
      <c r="K5602" t="s">
        <v>106</v>
      </c>
      <c r="L5602">
        <v>3</v>
      </c>
      <c r="M5602">
        <v>0</v>
      </c>
      <c r="N5602">
        <v>5</v>
      </c>
      <c r="O5602" s="6">
        <v>0</v>
      </c>
      <c r="P5602" t="s">
        <v>107</v>
      </c>
      <c r="Q5602" t="s">
        <v>106</v>
      </c>
      <c r="R5602">
        <f>IF(F5602="Monthly",2,0)
+IF(E5602&lt;=6,2,0)
+IF(N5602&lt;=2,2,0)
+IF(L5602&gt;=4,2,0)
+IF(M5602&gt;=2,1,0)
+IF(H5602&gt;=_xlfn.PERCENTILE.INC($H$2:$H$10001,0.75),1,0)</f>
        <v>2</v>
      </c>
      <c r="S5602" t="str">
        <f>IF(R5602&gt;=7,"High",IF(R5602&gt;=4,"Medium","Low"))</f>
        <v>Low</v>
      </c>
    </row>
    <row r="5603" spans="1:19">
      <c r="A5603" t="s">
        <v>5728</v>
      </c>
      <c r="B5603">
        <v>36</v>
      </c>
      <c r="C5603" t="s">
        <v>112</v>
      </c>
      <c r="D5603" t="s">
        <v>126</v>
      </c>
      <c r="E5603">
        <v>27</v>
      </c>
      <c r="F5603" t="s">
        <v>103</v>
      </c>
      <c r="G5603" t="s">
        <v>104</v>
      </c>
      <c r="H5603" s="5">
        <v>543</v>
      </c>
      <c r="I5603" s="5">
        <v>14438.04</v>
      </c>
      <c r="J5603" t="s">
        <v>140</v>
      </c>
      <c r="K5603" t="s">
        <v>107</v>
      </c>
      <c r="L5603">
        <v>2</v>
      </c>
      <c r="M5603">
        <v>0</v>
      </c>
      <c r="N5603">
        <v>5</v>
      </c>
      <c r="O5603" s="6">
        <v>0</v>
      </c>
      <c r="P5603" t="s">
        <v>106</v>
      </c>
      <c r="Q5603" t="s">
        <v>107</v>
      </c>
      <c r="R5603">
        <f>IF(F5603="Monthly",2,0)
+IF(E5603&lt;=6,2,0)
+IF(N5603&lt;=2,2,0)
+IF(L5603&gt;=4,2,0)
+IF(M5603&gt;=2,1,0)
+IF(H5603&gt;=_xlfn.PERCENTILE.INC($H$2:$H$10001,0.75),1,0)</f>
        <v>2</v>
      </c>
      <c r="S5603" t="str">
        <f>IF(R5603&gt;=7,"High",IF(R5603&gt;=4,"Medium","Low"))</f>
        <v>Low</v>
      </c>
    </row>
    <row r="5604" spans="1:19">
      <c r="A5604" t="s">
        <v>5729</v>
      </c>
      <c r="B5604">
        <v>51</v>
      </c>
      <c r="C5604" t="s">
        <v>112</v>
      </c>
      <c r="D5604" t="s">
        <v>133</v>
      </c>
      <c r="E5604">
        <v>33</v>
      </c>
      <c r="F5604" t="s">
        <v>103</v>
      </c>
      <c r="G5604" t="s">
        <v>110</v>
      </c>
      <c r="H5604" s="5">
        <v>690</v>
      </c>
      <c r="I5604" s="5">
        <v>22448.85</v>
      </c>
      <c r="J5604" t="s">
        <v>134</v>
      </c>
      <c r="K5604" t="s">
        <v>106</v>
      </c>
      <c r="L5604">
        <v>2</v>
      </c>
      <c r="M5604">
        <v>1</v>
      </c>
      <c r="N5604">
        <v>4</v>
      </c>
      <c r="O5604" s="6">
        <v>0</v>
      </c>
      <c r="P5604" t="s">
        <v>107</v>
      </c>
      <c r="Q5604" t="s">
        <v>107</v>
      </c>
      <c r="R5604">
        <f>IF(F5604="Monthly",2,0)
+IF(E5604&lt;=6,2,0)
+IF(N5604&lt;=2,2,0)
+IF(L5604&gt;=4,2,0)
+IF(M5604&gt;=2,1,0)
+IF(H5604&gt;=_xlfn.PERCENTILE.INC($H$2:$H$10001,0.75),1,0)</f>
        <v>2</v>
      </c>
      <c r="S5604" t="str">
        <f>IF(R5604&gt;=7,"High",IF(R5604&gt;=4,"Medium","Low"))</f>
        <v>Low</v>
      </c>
    </row>
    <row r="5605" spans="1:19">
      <c r="A5605" t="s">
        <v>5730</v>
      </c>
      <c r="B5605">
        <v>48</v>
      </c>
      <c r="C5605" t="s">
        <v>112</v>
      </c>
      <c r="D5605" t="s">
        <v>126</v>
      </c>
      <c r="E5605">
        <v>21</v>
      </c>
      <c r="F5605" t="s">
        <v>103</v>
      </c>
      <c r="G5605" t="s">
        <v>104</v>
      </c>
      <c r="H5605" s="5">
        <v>527</v>
      </c>
      <c r="I5605" s="5">
        <v>11133.02</v>
      </c>
      <c r="J5605" t="s">
        <v>117</v>
      </c>
      <c r="K5605" t="s">
        <v>106</v>
      </c>
      <c r="L5605">
        <v>0</v>
      </c>
      <c r="M5605">
        <v>0</v>
      </c>
      <c r="N5605">
        <v>5</v>
      </c>
      <c r="O5605" s="6">
        <v>0</v>
      </c>
      <c r="P5605" t="s">
        <v>107</v>
      </c>
      <c r="Q5605" t="s">
        <v>107</v>
      </c>
      <c r="R5605">
        <f>IF(F5605="Monthly",2,0)
+IF(E5605&lt;=6,2,0)
+IF(N5605&lt;=2,2,0)
+IF(L5605&gt;=4,2,0)
+IF(M5605&gt;=2,1,0)
+IF(H5605&gt;=_xlfn.PERCENTILE.INC($H$2:$H$10001,0.75),1,0)</f>
        <v>2</v>
      </c>
      <c r="S5605" t="str">
        <f>IF(R5605&gt;=7,"High",IF(R5605&gt;=4,"Medium","Low"))</f>
        <v>Low</v>
      </c>
    </row>
    <row r="5606" spans="1:19">
      <c r="A5606" t="s">
        <v>5731</v>
      </c>
      <c r="B5606">
        <v>22</v>
      </c>
      <c r="C5606" t="s">
        <v>112</v>
      </c>
      <c r="D5606" t="s">
        <v>126</v>
      </c>
      <c r="E5606">
        <v>59</v>
      </c>
      <c r="F5606" t="s">
        <v>121</v>
      </c>
      <c r="G5606" t="s">
        <v>104</v>
      </c>
      <c r="H5606" s="5">
        <v>585</v>
      </c>
      <c r="I5606" s="5">
        <v>31495.3</v>
      </c>
      <c r="J5606" t="s">
        <v>134</v>
      </c>
      <c r="K5606" t="s">
        <v>106</v>
      </c>
      <c r="L5606">
        <v>1</v>
      </c>
      <c r="M5606">
        <v>0</v>
      </c>
      <c r="N5606">
        <v>5</v>
      </c>
      <c r="O5606" s="6">
        <v>10</v>
      </c>
      <c r="P5606" t="s">
        <v>107</v>
      </c>
      <c r="Q5606" t="s">
        <v>107</v>
      </c>
      <c r="R5606">
        <f>IF(F5606="Monthly",2,0)
+IF(E5606&lt;=6,2,0)
+IF(N5606&lt;=2,2,0)
+IF(L5606&gt;=4,2,0)
+IF(M5606&gt;=2,1,0)
+IF(H5606&gt;=_xlfn.PERCENTILE.INC($H$2:$H$10001,0.75),1,0)</f>
        <v>0</v>
      </c>
      <c r="S5606" t="str">
        <f>IF(R5606&gt;=7,"High",IF(R5606&gt;=4,"Medium","Low"))</f>
        <v>Low</v>
      </c>
    </row>
    <row r="5607" spans="1:19">
      <c r="A5607" t="s">
        <v>5732</v>
      </c>
      <c r="B5607">
        <v>40</v>
      </c>
      <c r="C5607" t="s">
        <v>112</v>
      </c>
      <c r="D5607" t="s">
        <v>133</v>
      </c>
      <c r="E5607">
        <v>30</v>
      </c>
      <c r="F5607" t="s">
        <v>103</v>
      </c>
      <c r="G5607" t="s">
        <v>129</v>
      </c>
      <c r="H5607" s="5">
        <v>1091</v>
      </c>
      <c r="I5607" s="5">
        <v>32736.560000000001</v>
      </c>
      <c r="J5607" t="s">
        <v>105</v>
      </c>
      <c r="K5607" t="s">
        <v>106</v>
      </c>
      <c r="L5607">
        <v>0</v>
      </c>
      <c r="M5607">
        <v>0</v>
      </c>
      <c r="N5607">
        <v>4</v>
      </c>
      <c r="O5607" s="6">
        <v>0</v>
      </c>
      <c r="P5607" t="s">
        <v>107</v>
      </c>
      <c r="Q5607" t="s">
        <v>106</v>
      </c>
      <c r="R5607">
        <f>IF(F5607="Monthly",2,0)
+IF(E5607&lt;=6,2,0)
+IF(N5607&lt;=2,2,0)
+IF(L5607&gt;=4,2,0)
+IF(M5607&gt;=2,1,0)
+IF(H5607&gt;=_xlfn.PERCENTILE.INC($H$2:$H$10001,0.75),1,0)</f>
        <v>3</v>
      </c>
      <c r="S5607" t="str">
        <f>IF(R5607&gt;=7,"High",IF(R5607&gt;=4,"Medium","Low"))</f>
        <v>Low</v>
      </c>
    </row>
    <row r="5608" spans="1:19">
      <c r="A5608" t="s">
        <v>5733</v>
      </c>
      <c r="B5608">
        <v>46</v>
      </c>
      <c r="C5608" t="s">
        <v>101</v>
      </c>
      <c r="D5608" t="s">
        <v>113</v>
      </c>
      <c r="E5608">
        <v>15</v>
      </c>
      <c r="F5608" t="s">
        <v>109</v>
      </c>
      <c r="G5608" t="s">
        <v>104</v>
      </c>
      <c r="H5608" s="5">
        <v>437</v>
      </c>
      <c r="I5608" s="5">
        <v>5864.19</v>
      </c>
      <c r="J5608" t="s">
        <v>115</v>
      </c>
      <c r="K5608" t="s">
        <v>106</v>
      </c>
      <c r="L5608">
        <v>2</v>
      </c>
      <c r="M5608">
        <v>0</v>
      </c>
      <c r="N5608">
        <v>4</v>
      </c>
      <c r="O5608" s="6">
        <v>10</v>
      </c>
      <c r="P5608" t="s">
        <v>106</v>
      </c>
      <c r="Q5608" t="s">
        <v>107</v>
      </c>
      <c r="R5608">
        <f>IF(F5608="Monthly",2,0)
+IF(E5608&lt;=6,2,0)
+IF(N5608&lt;=2,2,0)
+IF(L5608&gt;=4,2,0)
+IF(M5608&gt;=2,1,0)
+IF(H5608&gt;=_xlfn.PERCENTILE.INC($H$2:$H$10001,0.75),1,0)</f>
        <v>0</v>
      </c>
      <c r="S5608" t="str">
        <f>IF(R5608&gt;=7,"High",IF(R5608&gt;=4,"Medium","Low"))</f>
        <v>Low</v>
      </c>
    </row>
    <row r="5609" spans="1:19">
      <c r="A5609" t="s">
        <v>5734</v>
      </c>
      <c r="B5609">
        <v>34</v>
      </c>
      <c r="C5609" t="s">
        <v>112</v>
      </c>
      <c r="D5609" t="s">
        <v>137</v>
      </c>
      <c r="E5609">
        <v>28</v>
      </c>
      <c r="F5609" t="s">
        <v>103</v>
      </c>
      <c r="G5609" t="s">
        <v>110</v>
      </c>
      <c r="H5609" s="5">
        <v>697</v>
      </c>
      <c r="I5609" s="5">
        <v>19077.689999999999</v>
      </c>
      <c r="J5609" t="s">
        <v>140</v>
      </c>
      <c r="K5609" t="s">
        <v>106</v>
      </c>
      <c r="L5609">
        <v>1</v>
      </c>
      <c r="M5609">
        <v>0</v>
      </c>
      <c r="N5609">
        <v>4</v>
      </c>
      <c r="O5609" s="6">
        <v>0</v>
      </c>
      <c r="P5609" t="s">
        <v>107</v>
      </c>
      <c r="Q5609" t="s">
        <v>107</v>
      </c>
      <c r="R5609">
        <f>IF(F5609="Monthly",2,0)
+IF(E5609&lt;=6,2,0)
+IF(N5609&lt;=2,2,0)
+IF(L5609&gt;=4,2,0)
+IF(M5609&gt;=2,1,0)
+IF(H5609&gt;=_xlfn.PERCENTILE.INC($H$2:$H$10001,0.75),1,0)</f>
        <v>2</v>
      </c>
      <c r="S5609" t="str">
        <f>IF(R5609&gt;=7,"High",IF(R5609&gt;=4,"Medium","Low"))</f>
        <v>Low</v>
      </c>
    </row>
    <row r="5610" spans="1:19">
      <c r="A5610" t="s">
        <v>5735</v>
      </c>
      <c r="B5610">
        <v>45</v>
      </c>
      <c r="C5610" t="s">
        <v>112</v>
      </c>
      <c r="D5610" t="s">
        <v>133</v>
      </c>
      <c r="E5610">
        <v>52</v>
      </c>
      <c r="F5610" t="s">
        <v>109</v>
      </c>
      <c r="G5610" t="s">
        <v>104</v>
      </c>
      <c r="H5610" s="5">
        <v>412</v>
      </c>
      <c r="I5610" s="5">
        <v>20980.37</v>
      </c>
      <c r="J5610" t="s">
        <v>140</v>
      </c>
      <c r="K5610" t="s">
        <v>106</v>
      </c>
      <c r="L5610">
        <v>1</v>
      </c>
      <c r="M5610">
        <v>0</v>
      </c>
      <c r="N5610">
        <v>5</v>
      </c>
      <c r="O5610" s="6">
        <v>0</v>
      </c>
      <c r="P5610" t="s">
        <v>106</v>
      </c>
      <c r="Q5610" t="s">
        <v>107</v>
      </c>
      <c r="R5610">
        <f>IF(F5610="Monthly",2,0)
+IF(E5610&lt;=6,2,0)
+IF(N5610&lt;=2,2,0)
+IF(L5610&gt;=4,2,0)
+IF(M5610&gt;=2,1,0)
+IF(H5610&gt;=_xlfn.PERCENTILE.INC($H$2:$H$10001,0.75),1,0)</f>
        <v>0</v>
      </c>
      <c r="S5610" t="str">
        <f>IF(R5610&gt;=7,"High",IF(R5610&gt;=4,"Medium","Low"))</f>
        <v>Low</v>
      </c>
    </row>
    <row r="5611" spans="1:19">
      <c r="A5611" t="s">
        <v>5736</v>
      </c>
      <c r="B5611">
        <v>39</v>
      </c>
      <c r="C5611" t="s">
        <v>112</v>
      </c>
      <c r="D5611" t="s">
        <v>131</v>
      </c>
      <c r="E5611">
        <v>33</v>
      </c>
      <c r="F5611" t="s">
        <v>103</v>
      </c>
      <c r="G5611" t="s">
        <v>110</v>
      </c>
      <c r="H5611" s="5">
        <v>780</v>
      </c>
      <c r="I5611" s="5">
        <v>26444.15</v>
      </c>
      <c r="J5611" t="s">
        <v>134</v>
      </c>
      <c r="K5611" t="s">
        <v>106</v>
      </c>
      <c r="L5611">
        <v>1</v>
      </c>
      <c r="M5611">
        <v>0</v>
      </c>
      <c r="N5611">
        <v>5</v>
      </c>
      <c r="O5611" s="6">
        <v>0</v>
      </c>
      <c r="P5611" t="s">
        <v>107</v>
      </c>
      <c r="Q5611" t="s">
        <v>107</v>
      </c>
      <c r="R5611">
        <f>IF(F5611="Monthly",2,0)
+IF(E5611&lt;=6,2,0)
+IF(N5611&lt;=2,2,0)
+IF(L5611&gt;=4,2,0)
+IF(M5611&gt;=2,1,0)
+IF(H5611&gt;=_xlfn.PERCENTILE.INC($H$2:$H$10001,0.75),1,0)</f>
        <v>2</v>
      </c>
      <c r="S5611" t="str">
        <f>IF(R5611&gt;=7,"High",IF(R5611&gt;=4,"Medium","Low"))</f>
        <v>Low</v>
      </c>
    </row>
    <row r="5612" spans="1:19">
      <c r="A5612" t="s">
        <v>5737</v>
      </c>
      <c r="B5612">
        <v>28</v>
      </c>
      <c r="C5612" t="s">
        <v>101</v>
      </c>
      <c r="D5612" t="s">
        <v>128</v>
      </c>
      <c r="E5612">
        <v>32</v>
      </c>
      <c r="F5612" t="s">
        <v>103</v>
      </c>
      <c r="G5612" t="s">
        <v>110</v>
      </c>
      <c r="H5612" s="5">
        <v>730</v>
      </c>
      <c r="I5612" s="5">
        <v>22895.64</v>
      </c>
      <c r="J5612" t="s">
        <v>105</v>
      </c>
      <c r="K5612" t="s">
        <v>106</v>
      </c>
      <c r="L5612">
        <v>1</v>
      </c>
      <c r="M5612">
        <v>0</v>
      </c>
      <c r="N5612">
        <v>5</v>
      </c>
      <c r="O5612" s="6">
        <v>0</v>
      </c>
      <c r="P5612" t="s">
        <v>107</v>
      </c>
      <c r="Q5612" t="s">
        <v>107</v>
      </c>
      <c r="R5612">
        <f>IF(F5612="Monthly",2,0)
+IF(E5612&lt;=6,2,0)
+IF(N5612&lt;=2,2,0)
+IF(L5612&gt;=4,2,0)
+IF(M5612&gt;=2,1,0)
+IF(H5612&gt;=_xlfn.PERCENTILE.INC($H$2:$H$10001,0.75),1,0)</f>
        <v>2</v>
      </c>
      <c r="S5612" t="str">
        <f>IF(R5612&gt;=7,"High",IF(R5612&gt;=4,"Medium","Low"))</f>
        <v>Low</v>
      </c>
    </row>
    <row r="5613" spans="1:19">
      <c r="A5613" t="s">
        <v>5738</v>
      </c>
      <c r="B5613">
        <v>41</v>
      </c>
      <c r="C5613" t="s">
        <v>101</v>
      </c>
      <c r="D5613" t="s">
        <v>159</v>
      </c>
      <c r="E5613">
        <v>33</v>
      </c>
      <c r="F5613" t="s">
        <v>109</v>
      </c>
      <c r="G5613" t="s">
        <v>104</v>
      </c>
      <c r="H5613" s="5">
        <v>423</v>
      </c>
      <c r="I5613" s="5">
        <v>14361.99</v>
      </c>
      <c r="J5613" t="s">
        <v>134</v>
      </c>
      <c r="K5613" t="s">
        <v>107</v>
      </c>
      <c r="L5613">
        <v>0</v>
      </c>
      <c r="M5613">
        <v>0</v>
      </c>
      <c r="N5613">
        <v>5</v>
      </c>
      <c r="O5613" s="6">
        <v>0</v>
      </c>
      <c r="P5613" t="s">
        <v>107</v>
      </c>
      <c r="Q5613" t="s">
        <v>107</v>
      </c>
      <c r="R5613">
        <f>IF(F5613="Monthly",2,0)
+IF(E5613&lt;=6,2,0)
+IF(N5613&lt;=2,2,0)
+IF(L5613&gt;=4,2,0)
+IF(M5613&gt;=2,1,0)
+IF(H5613&gt;=_xlfn.PERCENTILE.INC($H$2:$H$10001,0.75),1,0)</f>
        <v>0</v>
      </c>
      <c r="S5613" t="str">
        <f>IF(R5613&gt;=7,"High",IF(R5613&gt;=4,"Medium","Low"))</f>
        <v>Low</v>
      </c>
    </row>
    <row r="5614" spans="1:19">
      <c r="A5614" t="s">
        <v>5739</v>
      </c>
      <c r="B5614">
        <v>19</v>
      </c>
      <c r="C5614" t="s">
        <v>101</v>
      </c>
      <c r="D5614" t="s">
        <v>137</v>
      </c>
      <c r="E5614">
        <v>37</v>
      </c>
      <c r="F5614" t="s">
        <v>109</v>
      </c>
      <c r="G5614" t="s">
        <v>110</v>
      </c>
      <c r="H5614" s="5">
        <v>793</v>
      </c>
      <c r="I5614" s="5">
        <v>28881.96</v>
      </c>
      <c r="J5614" t="s">
        <v>134</v>
      </c>
      <c r="K5614" t="s">
        <v>107</v>
      </c>
      <c r="L5614">
        <v>0</v>
      </c>
      <c r="M5614">
        <v>0</v>
      </c>
      <c r="N5614">
        <v>5</v>
      </c>
      <c r="O5614" s="6">
        <v>0</v>
      </c>
      <c r="P5614" t="s">
        <v>107</v>
      </c>
      <c r="Q5614" t="s">
        <v>107</v>
      </c>
      <c r="R5614">
        <f>IF(F5614="Monthly",2,0)
+IF(E5614&lt;=6,2,0)
+IF(N5614&lt;=2,2,0)
+IF(L5614&gt;=4,2,0)
+IF(M5614&gt;=2,1,0)
+IF(H5614&gt;=_xlfn.PERCENTILE.INC($H$2:$H$10001,0.75),1,0)</f>
        <v>0</v>
      </c>
      <c r="S5614" t="str">
        <f>IF(R5614&gt;=7,"High",IF(R5614&gt;=4,"Medium","Low"))</f>
        <v>Low</v>
      </c>
    </row>
    <row r="5615" spans="1:19">
      <c r="A5615" t="s">
        <v>5740</v>
      </c>
      <c r="B5615">
        <v>22</v>
      </c>
      <c r="C5615" t="s">
        <v>112</v>
      </c>
      <c r="D5615" t="s">
        <v>119</v>
      </c>
      <c r="E5615">
        <v>11</v>
      </c>
      <c r="F5615" t="s">
        <v>103</v>
      </c>
      <c r="G5615" t="s">
        <v>129</v>
      </c>
      <c r="H5615" s="5">
        <v>1018</v>
      </c>
      <c r="I5615" s="5">
        <v>10958.7</v>
      </c>
      <c r="J5615" t="s">
        <v>105</v>
      </c>
      <c r="K5615" t="s">
        <v>106</v>
      </c>
      <c r="L5615">
        <v>0</v>
      </c>
      <c r="M5615">
        <v>0</v>
      </c>
      <c r="N5615">
        <v>5</v>
      </c>
      <c r="O5615" s="6">
        <v>0</v>
      </c>
      <c r="P5615" t="s">
        <v>107</v>
      </c>
      <c r="Q5615" t="s">
        <v>106</v>
      </c>
      <c r="R5615">
        <f>IF(F5615="Monthly",2,0)
+IF(E5615&lt;=6,2,0)
+IF(N5615&lt;=2,2,0)
+IF(L5615&gt;=4,2,0)
+IF(M5615&gt;=2,1,0)
+IF(H5615&gt;=_xlfn.PERCENTILE.INC($H$2:$H$10001,0.75),1,0)</f>
        <v>3</v>
      </c>
      <c r="S5615" t="str">
        <f>IF(R5615&gt;=7,"High",IF(R5615&gt;=4,"Medium","Low"))</f>
        <v>Low</v>
      </c>
    </row>
    <row r="5616" spans="1:19">
      <c r="A5616" t="s">
        <v>5741</v>
      </c>
      <c r="B5616">
        <v>27</v>
      </c>
      <c r="C5616" t="s">
        <v>101</v>
      </c>
      <c r="D5616" t="s">
        <v>131</v>
      </c>
      <c r="E5616">
        <v>57</v>
      </c>
      <c r="F5616" t="s">
        <v>109</v>
      </c>
      <c r="G5616" t="s">
        <v>110</v>
      </c>
      <c r="H5616" s="5">
        <v>812</v>
      </c>
      <c r="I5616" s="5">
        <v>44642.080000000002</v>
      </c>
      <c r="J5616" t="s">
        <v>117</v>
      </c>
      <c r="K5616" t="s">
        <v>106</v>
      </c>
      <c r="L5616">
        <v>2</v>
      </c>
      <c r="M5616">
        <v>0</v>
      </c>
      <c r="N5616">
        <v>5</v>
      </c>
      <c r="O5616" s="6">
        <v>5</v>
      </c>
      <c r="P5616" t="s">
        <v>106</v>
      </c>
      <c r="Q5616" t="s">
        <v>107</v>
      </c>
      <c r="R5616">
        <f>IF(F5616="Monthly",2,0)
+IF(E5616&lt;=6,2,0)
+IF(N5616&lt;=2,2,0)
+IF(L5616&gt;=4,2,0)
+IF(M5616&gt;=2,1,0)
+IF(H5616&gt;=_xlfn.PERCENTILE.INC($H$2:$H$10001,0.75),1,0)</f>
        <v>1</v>
      </c>
      <c r="S5616" t="str">
        <f>IF(R5616&gt;=7,"High",IF(R5616&gt;=4,"Medium","Low"))</f>
        <v>Low</v>
      </c>
    </row>
    <row r="5617" spans="1:19">
      <c r="A5617" t="s">
        <v>5742</v>
      </c>
      <c r="B5617">
        <v>18</v>
      </c>
      <c r="C5617" t="s">
        <v>112</v>
      </c>
      <c r="D5617" t="s">
        <v>131</v>
      </c>
      <c r="E5617">
        <v>45</v>
      </c>
      <c r="F5617" t="s">
        <v>121</v>
      </c>
      <c r="G5617" t="s">
        <v>110</v>
      </c>
      <c r="H5617" s="5">
        <v>766</v>
      </c>
      <c r="I5617" s="5">
        <v>34460.07</v>
      </c>
      <c r="J5617" t="s">
        <v>140</v>
      </c>
      <c r="K5617" t="s">
        <v>106</v>
      </c>
      <c r="L5617">
        <v>0</v>
      </c>
      <c r="M5617">
        <v>0</v>
      </c>
      <c r="N5617">
        <v>4</v>
      </c>
      <c r="O5617" s="6">
        <v>0</v>
      </c>
      <c r="P5617" t="s">
        <v>107</v>
      </c>
      <c r="Q5617" t="s">
        <v>107</v>
      </c>
      <c r="R5617">
        <f>IF(F5617="Monthly",2,0)
+IF(E5617&lt;=6,2,0)
+IF(N5617&lt;=2,2,0)
+IF(L5617&gt;=4,2,0)
+IF(M5617&gt;=2,1,0)
+IF(H5617&gt;=_xlfn.PERCENTILE.INC($H$2:$H$10001,0.75),1,0)</f>
        <v>0</v>
      </c>
      <c r="S5617" t="str">
        <f>IF(R5617&gt;=7,"High",IF(R5617&gt;=4,"Medium","Low"))</f>
        <v>Low</v>
      </c>
    </row>
    <row r="5618" spans="1:19">
      <c r="A5618" t="s">
        <v>5743</v>
      </c>
      <c r="B5618">
        <v>39</v>
      </c>
      <c r="C5618" t="s">
        <v>101</v>
      </c>
      <c r="D5618" t="s">
        <v>119</v>
      </c>
      <c r="E5618">
        <v>23</v>
      </c>
      <c r="F5618" t="s">
        <v>109</v>
      </c>
      <c r="G5618" t="s">
        <v>129</v>
      </c>
      <c r="H5618" s="5">
        <v>967</v>
      </c>
      <c r="I5618" s="5">
        <v>21718.33</v>
      </c>
      <c r="J5618" t="s">
        <v>140</v>
      </c>
      <c r="K5618" t="s">
        <v>106</v>
      </c>
      <c r="L5618">
        <v>1</v>
      </c>
      <c r="M5618">
        <v>0</v>
      </c>
      <c r="N5618">
        <v>5</v>
      </c>
      <c r="O5618" s="6">
        <v>5</v>
      </c>
      <c r="P5618" t="s">
        <v>107</v>
      </c>
      <c r="Q5618" t="s">
        <v>107</v>
      </c>
      <c r="R5618">
        <f>IF(F5618="Monthly",2,0)
+IF(E5618&lt;=6,2,0)
+IF(N5618&lt;=2,2,0)
+IF(L5618&gt;=4,2,0)
+IF(M5618&gt;=2,1,0)
+IF(H5618&gt;=_xlfn.PERCENTILE.INC($H$2:$H$10001,0.75),1,0)</f>
        <v>1</v>
      </c>
      <c r="S5618" t="str">
        <f>IF(R5618&gt;=7,"High",IF(R5618&gt;=4,"Medium","Low"))</f>
        <v>Low</v>
      </c>
    </row>
    <row r="5619" spans="1:19">
      <c r="A5619" t="s">
        <v>5744</v>
      </c>
      <c r="B5619">
        <v>20</v>
      </c>
      <c r="C5619" t="s">
        <v>112</v>
      </c>
      <c r="D5619" t="s">
        <v>133</v>
      </c>
      <c r="E5619">
        <v>37</v>
      </c>
      <c r="F5619" t="s">
        <v>103</v>
      </c>
      <c r="G5619" t="s">
        <v>110</v>
      </c>
      <c r="H5619" s="5">
        <v>690</v>
      </c>
      <c r="I5619" s="5">
        <v>26142.91</v>
      </c>
      <c r="J5619" t="s">
        <v>117</v>
      </c>
      <c r="K5619" t="s">
        <v>106</v>
      </c>
      <c r="L5619">
        <v>2</v>
      </c>
      <c r="M5619">
        <v>2</v>
      </c>
      <c r="N5619">
        <v>4</v>
      </c>
      <c r="O5619" s="6">
        <v>0</v>
      </c>
      <c r="P5619" t="s">
        <v>107</v>
      </c>
      <c r="Q5619" t="s">
        <v>106</v>
      </c>
      <c r="R5619">
        <f>IF(F5619="Monthly",2,0)
+IF(E5619&lt;=6,2,0)
+IF(N5619&lt;=2,2,0)
+IF(L5619&gt;=4,2,0)
+IF(M5619&gt;=2,1,0)
+IF(H5619&gt;=_xlfn.PERCENTILE.INC($H$2:$H$10001,0.75),1,0)</f>
        <v>3</v>
      </c>
      <c r="S5619" t="str">
        <f>IF(R5619&gt;=7,"High",IF(R5619&gt;=4,"Medium","Low"))</f>
        <v>Low</v>
      </c>
    </row>
    <row r="5620" spans="1:19">
      <c r="A5620" t="s">
        <v>5745</v>
      </c>
      <c r="B5620">
        <v>43</v>
      </c>
      <c r="C5620" t="s">
        <v>101</v>
      </c>
      <c r="D5620" t="s">
        <v>131</v>
      </c>
      <c r="E5620">
        <v>45</v>
      </c>
      <c r="F5620" t="s">
        <v>109</v>
      </c>
      <c r="G5620" t="s">
        <v>104</v>
      </c>
      <c r="H5620" s="5">
        <v>447</v>
      </c>
      <c r="I5620" s="5">
        <v>20259.3</v>
      </c>
      <c r="J5620" t="s">
        <v>140</v>
      </c>
      <c r="K5620" t="s">
        <v>106</v>
      </c>
      <c r="L5620">
        <v>0</v>
      </c>
      <c r="M5620">
        <v>0</v>
      </c>
      <c r="N5620">
        <v>5</v>
      </c>
      <c r="O5620" s="6">
        <v>0</v>
      </c>
      <c r="P5620" t="s">
        <v>107</v>
      </c>
      <c r="Q5620" t="s">
        <v>107</v>
      </c>
      <c r="R5620">
        <f>IF(F5620="Monthly",2,0)
+IF(E5620&lt;=6,2,0)
+IF(N5620&lt;=2,2,0)
+IF(L5620&gt;=4,2,0)
+IF(M5620&gt;=2,1,0)
+IF(H5620&gt;=_xlfn.PERCENTILE.INC($H$2:$H$10001,0.75),1,0)</f>
        <v>0</v>
      </c>
      <c r="S5620" t="str">
        <f>IF(R5620&gt;=7,"High",IF(R5620&gt;=4,"Medium","Low"))</f>
        <v>Low</v>
      </c>
    </row>
    <row r="5621" spans="1:19">
      <c r="A5621" t="s">
        <v>5746</v>
      </c>
      <c r="B5621">
        <v>27</v>
      </c>
      <c r="C5621" t="s">
        <v>112</v>
      </c>
      <c r="D5621" t="s">
        <v>133</v>
      </c>
      <c r="E5621">
        <v>36</v>
      </c>
      <c r="F5621" t="s">
        <v>103</v>
      </c>
      <c r="G5621" t="s">
        <v>104</v>
      </c>
      <c r="H5621" s="5">
        <v>543</v>
      </c>
      <c r="I5621" s="5">
        <v>20039.77</v>
      </c>
      <c r="J5621" t="s">
        <v>115</v>
      </c>
      <c r="K5621" t="s">
        <v>106</v>
      </c>
      <c r="L5621">
        <v>0</v>
      </c>
      <c r="M5621">
        <v>0</v>
      </c>
      <c r="N5621">
        <v>5</v>
      </c>
      <c r="O5621" s="6">
        <v>0</v>
      </c>
      <c r="P5621" t="s">
        <v>106</v>
      </c>
      <c r="Q5621" t="s">
        <v>107</v>
      </c>
      <c r="R5621">
        <f>IF(F5621="Monthly",2,0)
+IF(E5621&lt;=6,2,0)
+IF(N5621&lt;=2,2,0)
+IF(L5621&gt;=4,2,0)
+IF(M5621&gt;=2,1,0)
+IF(H5621&gt;=_xlfn.PERCENTILE.INC($H$2:$H$10001,0.75),1,0)</f>
        <v>2</v>
      </c>
      <c r="S5621" t="str">
        <f>IF(R5621&gt;=7,"High",IF(R5621&gt;=4,"Medium","Low"))</f>
        <v>Low</v>
      </c>
    </row>
    <row r="5622" spans="1:19">
      <c r="A5622" t="s">
        <v>5747</v>
      </c>
      <c r="B5622">
        <v>46</v>
      </c>
      <c r="C5622" t="s">
        <v>112</v>
      </c>
      <c r="D5622" t="s">
        <v>102</v>
      </c>
      <c r="E5622">
        <v>44</v>
      </c>
      <c r="F5622" t="s">
        <v>103</v>
      </c>
      <c r="G5622" t="s">
        <v>110</v>
      </c>
      <c r="H5622" s="5">
        <v>789</v>
      </c>
      <c r="I5622" s="5">
        <v>35242.69</v>
      </c>
      <c r="J5622" t="s">
        <v>115</v>
      </c>
      <c r="K5622" t="s">
        <v>106</v>
      </c>
      <c r="L5622">
        <v>1</v>
      </c>
      <c r="M5622">
        <v>0</v>
      </c>
      <c r="N5622">
        <v>4</v>
      </c>
      <c r="O5622" s="6">
        <v>0</v>
      </c>
      <c r="P5622" t="s">
        <v>106</v>
      </c>
      <c r="Q5622" t="s">
        <v>107</v>
      </c>
      <c r="R5622">
        <f>IF(F5622="Monthly",2,0)
+IF(E5622&lt;=6,2,0)
+IF(N5622&lt;=2,2,0)
+IF(L5622&gt;=4,2,0)
+IF(M5622&gt;=2,1,0)
+IF(H5622&gt;=_xlfn.PERCENTILE.INC($H$2:$H$10001,0.75),1,0)</f>
        <v>2</v>
      </c>
      <c r="S5622" t="str">
        <f>IF(R5622&gt;=7,"High",IF(R5622&gt;=4,"Medium","Low"))</f>
        <v>Low</v>
      </c>
    </row>
    <row r="5623" spans="1:19">
      <c r="A5623" t="s">
        <v>5748</v>
      </c>
      <c r="B5623">
        <v>18</v>
      </c>
      <c r="C5623" t="s">
        <v>101</v>
      </c>
      <c r="D5623" t="s">
        <v>123</v>
      </c>
      <c r="E5623">
        <v>25</v>
      </c>
      <c r="F5623" t="s">
        <v>109</v>
      </c>
      <c r="G5623" t="s">
        <v>129</v>
      </c>
      <c r="H5623" s="5">
        <v>1041</v>
      </c>
      <c r="I5623" s="5">
        <v>25672.37</v>
      </c>
      <c r="J5623" t="s">
        <v>105</v>
      </c>
      <c r="K5623" t="s">
        <v>106</v>
      </c>
      <c r="L5623">
        <v>0</v>
      </c>
      <c r="M5623">
        <v>0</v>
      </c>
      <c r="N5623">
        <v>5</v>
      </c>
      <c r="O5623" s="6">
        <v>0</v>
      </c>
      <c r="P5623" t="s">
        <v>106</v>
      </c>
      <c r="Q5623" t="s">
        <v>107</v>
      </c>
      <c r="R5623">
        <f>IF(F5623="Monthly",2,0)
+IF(E5623&lt;=6,2,0)
+IF(N5623&lt;=2,2,0)
+IF(L5623&gt;=4,2,0)
+IF(M5623&gt;=2,1,0)
+IF(H5623&gt;=_xlfn.PERCENTILE.INC($H$2:$H$10001,0.75),1,0)</f>
        <v>1</v>
      </c>
      <c r="S5623" t="str">
        <f>IF(R5623&gt;=7,"High",IF(R5623&gt;=4,"Medium","Low"))</f>
        <v>Low</v>
      </c>
    </row>
    <row r="5624" spans="1:19">
      <c r="A5624" t="s">
        <v>5749</v>
      </c>
      <c r="B5624">
        <v>38</v>
      </c>
      <c r="C5624" t="s">
        <v>101</v>
      </c>
      <c r="D5624" t="s">
        <v>131</v>
      </c>
      <c r="E5624">
        <v>27</v>
      </c>
      <c r="F5624" t="s">
        <v>103</v>
      </c>
      <c r="G5624" t="s">
        <v>129</v>
      </c>
      <c r="H5624" s="5">
        <v>1107</v>
      </c>
      <c r="I5624" s="5">
        <v>30308.95</v>
      </c>
      <c r="J5624" t="s">
        <v>134</v>
      </c>
      <c r="K5624" t="s">
        <v>106</v>
      </c>
      <c r="L5624">
        <v>0</v>
      </c>
      <c r="M5624">
        <v>0</v>
      </c>
      <c r="N5624">
        <v>5</v>
      </c>
      <c r="O5624" s="6">
        <v>0</v>
      </c>
      <c r="P5624" t="s">
        <v>107</v>
      </c>
      <c r="Q5624" t="s">
        <v>106</v>
      </c>
      <c r="R5624">
        <f>IF(F5624="Monthly",2,0)
+IF(E5624&lt;=6,2,0)
+IF(N5624&lt;=2,2,0)
+IF(L5624&gt;=4,2,0)
+IF(M5624&gt;=2,1,0)
+IF(H5624&gt;=_xlfn.PERCENTILE.INC($H$2:$H$10001,0.75),1,0)</f>
        <v>3</v>
      </c>
      <c r="S5624" t="str">
        <f>IF(R5624&gt;=7,"High",IF(R5624&gt;=4,"Medium","Low"))</f>
        <v>Low</v>
      </c>
    </row>
    <row r="5625" spans="1:19">
      <c r="A5625" t="s">
        <v>5750</v>
      </c>
      <c r="B5625">
        <v>32</v>
      </c>
      <c r="C5625" t="s">
        <v>101</v>
      </c>
      <c r="D5625" t="s">
        <v>137</v>
      </c>
      <c r="E5625">
        <v>28</v>
      </c>
      <c r="F5625" t="s">
        <v>103</v>
      </c>
      <c r="G5625" t="s">
        <v>104</v>
      </c>
      <c r="H5625" s="5">
        <v>504</v>
      </c>
      <c r="I5625" s="5">
        <v>14177.25</v>
      </c>
      <c r="J5625" t="s">
        <v>117</v>
      </c>
      <c r="K5625" t="s">
        <v>107</v>
      </c>
      <c r="L5625">
        <v>0</v>
      </c>
      <c r="M5625">
        <v>0</v>
      </c>
      <c r="N5625">
        <v>5</v>
      </c>
      <c r="O5625" s="6">
        <v>0</v>
      </c>
      <c r="P5625" t="s">
        <v>106</v>
      </c>
      <c r="Q5625" t="s">
        <v>107</v>
      </c>
      <c r="R5625">
        <f>IF(F5625="Monthly",2,0)
+IF(E5625&lt;=6,2,0)
+IF(N5625&lt;=2,2,0)
+IF(L5625&gt;=4,2,0)
+IF(M5625&gt;=2,1,0)
+IF(H5625&gt;=_xlfn.PERCENTILE.INC($H$2:$H$10001,0.75),1,0)</f>
        <v>2</v>
      </c>
      <c r="S5625" t="str">
        <f>IF(R5625&gt;=7,"High",IF(R5625&gt;=4,"Medium","Low"))</f>
        <v>Low</v>
      </c>
    </row>
    <row r="5626" spans="1:19">
      <c r="A5626" t="s">
        <v>5751</v>
      </c>
      <c r="B5626">
        <v>24</v>
      </c>
      <c r="C5626" t="s">
        <v>101</v>
      </c>
      <c r="D5626" t="s">
        <v>123</v>
      </c>
      <c r="E5626">
        <v>35</v>
      </c>
      <c r="F5626" t="s">
        <v>103</v>
      </c>
      <c r="G5626" t="s">
        <v>104</v>
      </c>
      <c r="H5626" s="5">
        <v>410</v>
      </c>
      <c r="I5626" s="5">
        <v>14071.85</v>
      </c>
      <c r="J5626" t="s">
        <v>140</v>
      </c>
      <c r="K5626" t="s">
        <v>106</v>
      </c>
      <c r="L5626">
        <v>3</v>
      </c>
      <c r="M5626">
        <v>0</v>
      </c>
      <c r="N5626">
        <v>5</v>
      </c>
      <c r="O5626" s="6">
        <v>0</v>
      </c>
      <c r="P5626" t="s">
        <v>107</v>
      </c>
      <c r="Q5626" t="s">
        <v>106</v>
      </c>
      <c r="R5626">
        <f>IF(F5626="Monthly",2,0)
+IF(E5626&lt;=6,2,0)
+IF(N5626&lt;=2,2,0)
+IF(L5626&gt;=4,2,0)
+IF(M5626&gt;=2,1,0)
+IF(H5626&gt;=_xlfn.PERCENTILE.INC($H$2:$H$10001,0.75),1,0)</f>
        <v>2</v>
      </c>
      <c r="S5626" t="str">
        <f>IF(R5626&gt;=7,"High",IF(R5626&gt;=4,"Medium","Low"))</f>
        <v>Low</v>
      </c>
    </row>
    <row r="5627" spans="1:19">
      <c r="A5627" t="s">
        <v>5752</v>
      </c>
      <c r="B5627">
        <v>44</v>
      </c>
      <c r="C5627" t="s">
        <v>112</v>
      </c>
      <c r="D5627" t="s">
        <v>137</v>
      </c>
      <c r="E5627">
        <v>38</v>
      </c>
      <c r="F5627" t="s">
        <v>121</v>
      </c>
      <c r="G5627" t="s">
        <v>104</v>
      </c>
      <c r="H5627" s="5">
        <v>413</v>
      </c>
      <c r="I5627" s="5">
        <v>16151.42</v>
      </c>
      <c r="J5627" t="s">
        <v>105</v>
      </c>
      <c r="K5627" t="s">
        <v>107</v>
      </c>
      <c r="L5627">
        <v>2</v>
      </c>
      <c r="M5627">
        <v>0</v>
      </c>
      <c r="N5627">
        <v>4</v>
      </c>
      <c r="O5627" s="6">
        <v>0</v>
      </c>
      <c r="P5627" t="s">
        <v>107</v>
      </c>
      <c r="Q5627" t="s">
        <v>107</v>
      </c>
      <c r="R5627">
        <f>IF(F5627="Monthly",2,0)
+IF(E5627&lt;=6,2,0)
+IF(N5627&lt;=2,2,0)
+IF(L5627&gt;=4,2,0)
+IF(M5627&gt;=2,1,0)
+IF(H5627&gt;=_xlfn.PERCENTILE.INC($H$2:$H$10001,0.75),1,0)</f>
        <v>0</v>
      </c>
      <c r="S5627" t="str">
        <f>IF(R5627&gt;=7,"High",IF(R5627&gt;=4,"Medium","Low"))</f>
        <v>Low</v>
      </c>
    </row>
    <row r="5628" spans="1:19">
      <c r="A5628" t="s">
        <v>5753</v>
      </c>
      <c r="B5628">
        <v>38</v>
      </c>
      <c r="C5628" t="s">
        <v>101</v>
      </c>
      <c r="D5628" t="s">
        <v>137</v>
      </c>
      <c r="E5628">
        <v>35</v>
      </c>
      <c r="F5628" t="s">
        <v>109</v>
      </c>
      <c r="G5628" t="s">
        <v>129</v>
      </c>
      <c r="H5628" s="5">
        <v>1046</v>
      </c>
      <c r="I5628" s="5">
        <v>37388.629999999997</v>
      </c>
      <c r="J5628" t="s">
        <v>117</v>
      </c>
      <c r="K5628" t="s">
        <v>106</v>
      </c>
      <c r="L5628">
        <v>3</v>
      </c>
      <c r="M5628">
        <v>2</v>
      </c>
      <c r="N5628">
        <v>3</v>
      </c>
      <c r="O5628" s="6">
        <v>0</v>
      </c>
      <c r="P5628" t="s">
        <v>107</v>
      </c>
      <c r="Q5628" t="s">
        <v>106</v>
      </c>
      <c r="R5628">
        <f>IF(F5628="Monthly",2,0)
+IF(E5628&lt;=6,2,0)
+IF(N5628&lt;=2,2,0)
+IF(L5628&gt;=4,2,0)
+IF(M5628&gt;=2,1,0)
+IF(H5628&gt;=_xlfn.PERCENTILE.INC($H$2:$H$10001,0.75),1,0)</f>
        <v>2</v>
      </c>
      <c r="S5628" t="str">
        <f>IF(R5628&gt;=7,"High",IF(R5628&gt;=4,"Medium","Low"))</f>
        <v>Low</v>
      </c>
    </row>
    <row r="5629" spans="1:19">
      <c r="A5629" t="s">
        <v>5754</v>
      </c>
      <c r="B5629">
        <v>41</v>
      </c>
      <c r="C5629" t="s">
        <v>112</v>
      </c>
      <c r="D5629" t="s">
        <v>102</v>
      </c>
      <c r="E5629">
        <v>33</v>
      </c>
      <c r="F5629" t="s">
        <v>103</v>
      </c>
      <c r="G5629" t="s">
        <v>110</v>
      </c>
      <c r="H5629" s="5">
        <v>824</v>
      </c>
      <c r="I5629" s="5">
        <v>26706.15</v>
      </c>
      <c r="J5629" t="s">
        <v>117</v>
      </c>
      <c r="K5629" t="s">
        <v>106</v>
      </c>
      <c r="L5629">
        <v>0</v>
      </c>
      <c r="M5629">
        <v>0</v>
      </c>
      <c r="N5629">
        <v>5</v>
      </c>
      <c r="O5629" s="6">
        <v>0</v>
      </c>
      <c r="P5629" t="s">
        <v>107</v>
      </c>
      <c r="Q5629" t="s">
        <v>107</v>
      </c>
      <c r="R5629">
        <f>IF(F5629="Monthly",2,0)
+IF(E5629&lt;=6,2,0)
+IF(N5629&lt;=2,2,0)
+IF(L5629&gt;=4,2,0)
+IF(M5629&gt;=2,1,0)
+IF(H5629&gt;=_xlfn.PERCENTILE.INC($H$2:$H$10001,0.75),1,0)</f>
        <v>3</v>
      </c>
      <c r="S5629" t="str">
        <f>IF(R5629&gt;=7,"High",IF(R5629&gt;=4,"Medium","Low"))</f>
        <v>Low</v>
      </c>
    </row>
    <row r="5630" spans="1:19">
      <c r="A5630" t="s">
        <v>5755</v>
      </c>
      <c r="B5630">
        <v>37</v>
      </c>
      <c r="C5630" t="s">
        <v>112</v>
      </c>
      <c r="D5630" t="s">
        <v>159</v>
      </c>
      <c r="E5630">
        <v>15</v>
      </c>
      <c r="F5630" t="s">
        <v>103</v>
      </c>
      <c r="G5630" t="s">
        <v>104</v>
      </c>
      <c r="H5630" s="5">
        <v>529</v>
      </c>
      <c r="I5630" s="5">
        <v>8034.11</v>
      </c>
      <c r="J5630" t="s">
        <v>134</v>
      </c>
      <c r="K5630" t="s">
        <v>106</v>
      </c>
      <c r="L5630">
        <v>0</v>
      </c>
      <c r="M5630">
        <v>0</v>
      </c>
      <c r="N5630">
        <v>3</v>
      </c>
      <c r="O5630" s="6">
        <v>0</v>
      </c>
      <c r="P5630" t="s">
        <v>107</v>
      </c>
      <c r="Q5630" t="s">
        <v>106</v>
      </c>
      <c r="R5630">
        <f>IF(F5630="Monthly",2,0)
+IF(E5630&lt;=6,2,0)
+IF(N5630&lt;=2,2,0)
+IF(L5630&gt;=4,2,0)
+IF(M5630&gt;=2,1,0)
+IF(H5630&gt;=_xlfn.PERCENTILE.INC($H$2:$H$10001,0.75),1,0)</f>
        <v>2</v>
      </c>
      <c r="S5630" t="str">
        <f>IF(R5630&gt;=7,"High",IF(R5630&gt;=4,"Medium","Low"))</f>
        <v>Low</v>
      </c>
    </row>
    <row r="5631" spans="1:19">
      <c r="A5631" t="s">
        <v>5756</v>
      </c>
      <c r="B5631">
        <v>23</v>
      </c>
      <c r="C5631" t="s">
        <v>101</v>
      </c>
      <c r="D5631" t="s">
        <v>126</v>
      </c>
      <c r="E5631">
        <v>39</v>
      </c>
      <c r="F5631" t="s">
        <v>103</v>
      </c>
      <c r="G5631" t="s">
        <v>110</v>
      </c>
      <c r="H5631" s="5">
        <v>782</v>
      </c>
      <c r="I5631" s="5">
        <v>29989.119999999999</v>
      </c>
      <c r="J5631" t="s">
        <v>134</v>
      </c>
      <c r="K5631" t="s">
        <v>106</v>
      </c>
      <c r="L5631">
        <v>0</v>
      </c>
      <c r="M5631">
        <v>0</v>
      </c>
      <c r="N5631">
        <v>5</v>
      </c>
      <c r="O5631" s="6">
        <v>0</v>
      </c>
      <c r="P5631" t="s">
        <v>107</v>
      </c>
      <c r="Q5631" t="s">
        <v>107</v>
      </c>
      <c r="R5631">
        <f>IF(F5631="Monthly",2,0)
+IF(E5631&lt;=6,2,0)
+IF(N5631&lt;=2,2,0)
+IF(L5631&gt;=4,2,0)
+IF(M5631&gt;=2,1,0)
+IF(H5631&gt;=_xlfn.PERCENTILE.INC($H$2:$H$10001,0.75),1,0)</f>
        <v>2</v>
      </c>
      <c r="S5631" t="str">
        <f>IF(R5631&gt;=7,"High",IF(R5631&gt;=4,"Medium","Low"))</f>
        <v>Low</v>
      </c>
    </row>
    <row r="5632" spans="1:19">
      <c r="A5632" t="s">
        <v>5757</v>
      </c>
      <c r="B5632">
        <v>42</v>
      </c>
      <c r="C5632" t="s">
        <v>101</v>
      </c>
      <c r="D5632" t="s">
        <v>119</v>
      </c>
      <c r="E5632">
        <v>33</v>
      </c>
      <c r="F5632" t="s">
        <v>109</v>
      </c>
      <c r="G5632" t="s">
        <v>110</v>
      </c>
      <c r="H5632" s="5">
        <v>728</v>
      </c>
      <c r="I5632" s="5">
        <v>21003.599999999999</v>
      </c>
      <c r="J5632" t="s">
        <v>105</v>
      </c>
      <c r="K5632" t="s">
        <v>106</v>
      </c>
      <c r="L5632">
        <v>0</v>
      </c>
      <c r="M5632">
        <v>0</v>
      </c>
      <c r="N5632">
        <v>4</v>
      </c>
      <c r="O5632" s="6">
        <v>10</v>
      </c>
      <c r="P5632" t="s">
        <v>107</v>
      </c>
      <c r="Q5632" t="s">
        <v>106</v>
      </c>
      <c r="R5632">
        <f>IF(F5632="Monthly",2,0)
+IF(E5632&lt;=6,2,0)
+IF(N5632&lt;=2,2,0)
+IF(L5632&gt;=4,2,0)
+IF(M5632&gt;=2,1,0)
+IF(H5632&gt;=_xlfn.PERCENTILE.INC($H$2:$H$10001,0.75),1,0)</f>
        <v>0</v>
      </c>
      <c r="S5632" t="str">
        <f>IF(R5632&gt;=7,"High",IF(R5632&gt;=4,"Medium","Low"))</f>
        <v>Low</v>
      </c>
    </row>
    <row r="5633" spans="1:19">
      <c r="A5633" t="s">
        <v>5758</v>
      </c>
      <c r="B5633">
        <v>35</v>
      </c>
      <c r="C5633" t="s">
        <v>112</v>
      </c>
      <c r="D5633" t="s">
        <v>137</v>
      </c>
      <c r="E5633">
        <v>60</v>
      </c>
      <c r="F5633" t="s">
        <v>121</v>
      </c>
      <c r="G5633" t="s">
        <v>110</v>
      </c>
      <c r="H5633" s="5">
        <v>646</v>
      </c>
      <c r="I5633" s="5">
        <v>32067.01</v>
      </c>
      <c r="J5633" t="s">
        <v>115</v>
      </c>
      <c r="K5633" t="s">
        <v>106</v>
      </c>
      <c r="L5633">
        <v>1</v>
      </c>
      <c r="M5633">
        <v>0</v>
      </c>
      <c r="N5633">
        <v>5</v>
      </c>
      <c r="O5633" s="6">
        <v>15</v>
      </c>
      <c r="P5633" t="s">
        <v>106</v>
      </c>
      <c r="Q5633" t="s">
        <v>107</v>
      </c>
      <c r="R5633">
        <f>IF(F5633="Monthly",2,0)
+IF(E5633&lt;=6,2,0)
+IF(N5633&lt;=2,2,0)
+IF(L5633&gt;=4,2,0)
+IF(M5633&gt;=2,1,0)
+IF(H5633&gt;=_xlfn.PERCENTILE.INC($H$2:$H$10001,0.75),1,0)</f>
        <v>0</v>
      </c>
      <c r="S5633" t="str">
        <f>IF(R5633&gt;=7,"High",IF(R5633&gt;=4,"Medium","Low"))</f>
        <v>Low</v>
      </c>
    </row>
    <row r="5634" spans="1:19">
      <c r="A5634" t="s">
        <v>5759</v>
      </c>
      <c r="B5634">
        <v>32</v>
      </c>
      <c r="C5634" t="s">
        <v>112</v>
      </c>
      <c r="D5634" t="s">
        <v>131</v>
      </c>
      <c r="E5634">
        <v>44</v>
      </c>
      <c r="F5634" t="s">
        <v>103</v>
      </c>
      <c r="G5634" t="s">
        <v>110</v>
      </c>
      <c r="H5634" s="5">
        <v>785</v>
      </c>
      <c r="I5634" s="5">
        <v>34803.46</v>
      </c>
      <c r="J5634" t="s">
        <v>134</v>
      </c>
      <c r="K5634" t="s">
        <v>106</v>
      </c>
      <c r="L5634">
        <v>0</v>
      </c>
      <c r="M5634">
        <v>0</v>
      </c>
      <c r="N5634">
        <v>5</v>
      </c>
      <c r="O5634" s="6">
        <v>0</v>
      </c>
      <c r="P5634" t="s">
        <v>106</v>
      </c>
      <c r="Q5634" t="s">
        <v>107</v>
      </c>
      <c r="R5634">
        <f>IF(F5634="Monthly",2,0)
+IF(E5634&lt;=6,2,0)
+IF(N5634&lt;=2,2,0)
+IF(L5634&gt;=4,2,0)
+IF(M5634&gt;=2,1,0)
+IF(H5634&gt;=_xlfn.PERCENTILE.INC($H$2:$H$10001,0.75),1,0)</f>
        <v>2</v>
      </c>
      <c r="S5634" t="str">
        <f>IF(R5634&gt;=7,"High",IF(R5634&gt;=4,"Medium","Low"))</f>
        <v>Low</v>
      </c>
    </row>
    <row r="5635" spans="1:19">
      <c r="A5635" t="s">
        <v>5760</v>
      </c>
      <c r="B5635">
        <v>18</v>
      </c>
      <c r="C5635" t="s">
        <v>101</v>
      </c>
      <c r="D5635" t="s">
        <v>126</v>
      </c>
      <c r="E5635">
        <v>47</v>
      </c>
      <c r="F5635" t="s">
        <v>109</v>
      </c>
      <c r="G5635" t="s">
        <v>129</v>
      </c>
      <c r="H5635" s="5">
        <v>1106</v>
      </c>
      <c r="I5635" s="5">
        <v>48958.5</v>
      </c>
      <c r="J5635" t="s">
        <v>117</v>
      </c>
      <c r="K5635" t="s">
        <v>106</v>
      </c>
      <c r="L5635">
        <v>3</v>
      </c>
      <c r="M5635">
        <v>1</v>
      </c>
      <c r="N5635">
        <v>3</v>
      </c>
      <c r="O5635" s="6">
        <v>5</v>
      </c>
      <c r="P5635" t="s">
        <v>107</v>
      </c>
      <c r="Q5635" t="s">
        <v>107</v>
      </c>
      <c r="R5635">
        <f>IF(F5635="Monthly",2,0)
+IF(E5635&lt;=6,2,0)
+IF(N5635&lt;=2,2,0)
+IF(L5635&gt;=4,2,0)
+IF(M5635&gt;=2,1,0)
+IF(H5635&gt;=_xlfn.PERCENTILE.INC($H$2:$H$10001,0.75),1,0)</f>
        <v>1</v>
      </c>
      <c r="S5635" t="str">
        <f>IF(R5635&gt;=7,"High",IF(R5635&gt;=4,"Medium","Low"))</f>
        <v>Low</v>
      </c>
    </row>
    <row r="5636" spans="1:19">
      <c r="A5636" t="s">
        <v>5761</v>
      </c>
      <c r="B5636">
        <v>21</v>
      </c>
      <c r="C5636" t="s">
        <v>101</v>
      </c>
      <c r="D5636" t="s">
        <v>137</v>
      </c>
      <c r="E5636">
        <v>36</v>
      </c>
      <c r="F5636" t="s">
        <v>109</v>
      </c>
      <c r="G5636" t="s">
        <v>104</v>
      </c>
      <c r="H5636" s="5">
        <v>516</v>
      </c>
      <c r="I5636" s="5">
        <v>18220.849999999999</v>
      </c>
      <c r="J5636" t="s">
        <v>117</v>
      </c>
      <c r="K5636" t="s">
        <v>106</v>
      </c>
      <c r="L5636">
        <v>0</v>
      </c>
      <c r="M5636">
        <v>0</v>
      </c>
      <c r="N5636">
        <v>5</v>
      </c>
      <c r="O5636" s="6">
        <v>0</v>
      </c>
      <c r="P5636" t="s">
        <v>106</v>
      </c>
      <c r="Q5636" t="s">
        <v>107</v>
      </c>
      <c r="R5636">
        <f>IF(F5636="Monthly",2,0)
+IF(E5636&lt;=6,2,0)
+IF(N5636&lt;=2,2,0)
+IF(L5636&gt;=4,2,0)
+IF(M5636&gt;=2,1,0)
+IF(H5636&gt;=_xlfn.PERCENTILE.INC($H$2:$H$10001,0.75),1,0)</f>
        <v>0</v>
      </c>
      <c r="S5636" t="str">
        <f>IF(R5636&gt;=7,"High",IF(R5636&gt;=4,"Medium","Low"))</f>
        <v>Low</v>
      </c>
    </row>
    <row r="5637" spans="1:19">
      <c r="A5637" t="s">
        <v>5762</v>
      </c>
      <c r="B5637">
        <v>29</v>
      </c>
      <c r="C5637" t="s">
        <v>101</v>
      </c>
      <c r="D5637" t="s">
        <v>137</v>
      </c>
      <c r="E5637">
        <v>34</v>
      </c>
      <c r="F5637" t="s">
        <v>121</v>
      </c>
      <c r="G5637" t="s">
        <v>110</v>
      </c>
      <c r="H5637" s="5">
        <v>672</v>
      </c>
      <c r="I5637" s="5">
        <v>18840.939999999999</v>
      </c>
      <c r="J5637" t="s">
        <v>117</v>
      </c>
      <c r="K5637" t="s">
        <v>107</v>
      </c>
      <c r="L5637">
        <v>0</v>
      </c>
      <c r="M5637">
        <v>0</v>
      </c>
      <c r="N5637">
        <v>5</v>
      </c>
      <c r="O5637" s="6">
        <v>15</v>
      </c>
      <c r="P5637" t="s">
        <v>107</v>
      </c>
      <c r="Q5637" t="s">
        <v>107</v>
      </c>
      <c r="R5637">
        <f>IF(F5637="Monthly",2,0)
+IF(E5637&lt;=6,2,0)
+IF(N5637&lt;=2,2,0)
+IF(L5637&gt;=4,2,0)
+IF(M5637&gt;=2,1,0)
+IF(H5637&gt;=_xlfn.PERCENTILE.INC($H$2:$H$10001,0.75),1,0)</f>
        <v>0</v>
      </c>
      <c r="S5637" t="str">
        <f>IF(R5637&gt;=7,"High",IF(R5637&gt;=4,"Medium","Low"))</f>
        <v>Low</v>
      </c>
    </row>
    <row r="5638" spans="1:19">
      <c r="A5638" t="s">
        <v>5763</v>
      </c>
      <c r="B5638">
        <v>50</v>
      </c>
      <c r="C5638" t="s">
        <v>101</v>
      </c>
      <c r="D5638" t="s">
        <v>133</v>
      </c>
      <c r="E5638">
        <v>17</v>
      </c>
      <c r="F5638" t="s">
        <v>103</v>
      </c>
      <c r="G5638" t="s">
        <v>110</v>
      </c>
      <c r="H5638" s="5">
        <v>685</v>
      </c>
      <c r="I5638" s="5">
        <v>11770.38</v>
      </c>
      <c r="J5638" t="s">
        <v>105</v>
      </c>
      <c r="K5638" t="s">
        <v>106</v>
      </c>
      <c r="L5638">
        <v>0</v>
      </c>
      <c r="M5638">
        <v>0</v>
      </c>
      <c r="N5638">
        <v>5</v>
      </c>
      <c r="O5638" s="6">
        <v>0</v>
      </c>
      <c r="P5638" t="s">
        <v>107</v>
      </c>
      <c r="Q5638" t="s">
        <v>107</v>
      </c>
      <c r="R5638">
        <f>IF(F5638="Monthly",2,0)
+IF(E5638&lt;=6,2,0)
+IF(N5638&lt;=2,2,0)
+IF(L5638&gt;=4,2,0)
+IF(M5638&gt;=2,1,0)
+IF(H5638&gt;=_xlfn.PERCENTILE.INC($H$2:$H$10001,0.75),1,0)</f>
        <v>2</v>
      </c>
      <c r="S5638" t="str">
        <f>IF(R5638&gt;=7,"High",IF(R5638&gt;=4,"Medium","Low"))</f>
        <v>Low</v>
      </c>
    </row>
    <row r="5639" spans="1:19">
      <c r="A5639" t="s">
        <v>5764</v>
      </c>
      <c r="B5639">
        <v>31</v>
      </c>
      <c r="C5639" t="s">
        <v>112</v>
      </c>
      <c r="D5639" t="s">
        <v>133</v>
      </c>
      <c r="E5639">
        <v>28</v>
      </c>
      <c r="F5639" t="s">
        <v>103</v>
      </c>
      <c r="G5639" t="s">
        <v>104</v>
      </c>
      <c r="H5639" s="5">
        <v>428</v>
      </c>
      <c r="I5639" s="5">
        <v>11645.84</v>
      </c>
      <c r="J5639" t="s">
        <v>134</v>
      </c>
      <c r="K5639" t="s">
        <v>107</v>
      </c>
      <c r="L5639">
        <v>6</v>
      </c>
      <c r="M5639">
        <v>3</v>
      </c>
      <c r="N5639">
        <v>2</v>
      </c>
      <c r="O5639" s="6">
        <v>0</v>
      </c>
      <c r="P5639" t="s">
        <v>107</v>
      </c>
      <c r="Q5639" t="s">
        <v>106</v>
      </c>
      <c r="R5639">
        <f>IF(F5639="Monthly",2,0)
+IF(E5639&lt;=6,2,0)
+IF(N5639&lt;=2,2,0)
+IF(L5639&gt;=4,2,0)
+IF(M5639&gt;=2,1,0)
+IF(H5639&gt;=_xlfn.PERCENTILE.INC($H$2:$H$10001,0.75),1,0)</f>
        <v>7</v>
      </c>
      <c r="S5639" t="str">
        <f>IF(R5639&gt;=7,"High",IF(R5639&gt;=4,"Medium","Low"))</f>
        <v>High</v>
      </c>
    </row>
    <row r="5640" spans="1:19">
      <c r="A5640" t="s">
        <v>5765</v>
      </c>
      <c r="B5640">
        <v>41</v>
      </c>
      <c r="C5640" t="s">
        <v>112</v>
      </c>
      <c r="D5640" t="s">
        <v>113</v>
      </c>
      <c r="E5640">
        <v>13</v>
      </c>
      <c r="F5640" t="s">
        <v>109</v>
      </c>
      <c r="G5640" t="s">
        <v>110</v>
      </c>
      <c r="H5640" s="5">
        <v>692</v>
      </c>
      <c r="I5640" s="5">
        <v>9253.4599999999991</v>
      </c>
      <c r="J5640" t="s">
        <v>134</v>
      </c>
      <c r="K5640" t="s">
        <v>106</v>
      </c>
      <c r="L5640">
        <v>0</v>
      </c>
      <c r="M5640">
        <v>0</v>
      </c>
      <c r="N5640">
        <v>5</v>
      </c>
      <c r="O5640" s="6">
        <v>0</v>
      </c>
      <c r="P5640" t="s">
        <v>107</v>
      </c>
      <c r="Q5640" t="s">
        <v>107</v>
      </c>
      <c r="R5640">
        <f>IF(F5640="Monthly",2,0)
+IF(E5640&lt;=6,2,0)
+IF(N5640&lt;=2,2,0)
+IF(L5640&gt;=4,2,0)
+IF(M5640&gt;=2,1,0)
+IF(H5640&gt;=_xlfn.PERCENTILE.INC($H$2:$H$10001,0.75),1,0)</f>
        <v>0</v>
      </c>
      <c r="S5640" t="str">
        <f>IF(R5640&gt;=7,"High",IF(R5640&gt;=4,"Medium","Low"))</f>
        <v>Low</v>
      </c>
    </row>
    <row r="5641" spans="1:19">
      <c r="A5641" t="s">
        <v>5766</v>
      </c>
      <c r="B5641">
        <v>31</v>
      </c>
      <c r="C5641" t="s">
        <v>112</v>
      </c>
      <c r="D5641" t="s">
        <v>123</v>
      </c>
      <c r="E5641">
        <v>31</v>
      </c>
      <c r="F5641" t="s">
        <v>103</v>
      </c>
      <c r="G5641" t="s">
        <v>110</v>
      </c>
      <c r="H5641" s="5">
        <v>725</v>
      </c>
      <c r="I5641" s="5">
        <v>22064.41</v>
      </c>
      <c r="J5641" t="s">
        <v>117</v>
      </c>
      <c r="K5641" t="s">
        <v>106</v>
      </c>
      <c r="L5641">
        <v>2</v>
      </c>
      <c r="M5641">
        <v>0</v>
      </c>
      <c r="N5641">
        <v>5</v>
      </c>
      <c r="O5641" s="6">
        <v>0</v>
      </c>
      <c r="P5641" t="s">
        <v>107</v>
      </c>
      <c r="Q5641" t="s">
        <v>107</v>
      </c>
      <c r="R5641">
        <f>IF(F5641="Monthly",2,0)
+IF(E5641&lt;=6,2,0)
+IF(N5641&lt;=2,2,0)
+IF(L5641&gt;=4,2,0)
+IF(M5641&gt;=2,1,0)
+IF(H5641&gt;=_xlfn.PERCENTILE.INC($H$2:$H$10001,0.75),1,0)</f>
        <v>2</v>
      </c>
      <c r="S5641" t="str">
        <f>IF(R5641&gt;=7,"High",IF(R5641&gt;=4,"Medium","Low"))</f>
        <v>Low</v>
      </c>
    </row>
    <row r="5642" spans="1:19">
      <c r="A5642" t="s">
        <v>5767</v>
      </c>
      <c r="B5642">
        <v>37</v>
      </c>
      <c r="C5642" t="s">
        <v>112</v>
      </c>
      <c r="D5642" t="s">
        <v>131</v>
      </c>
      <c r="E5642">
        <v>24</v>
      </c>
      <c r="F5642" t="s">
        <v>103</v>
      </c>
      <c r="G5642" t="s">
        <v>110</v>
      </c>
      <c r="H5642" s="5">
        <v>661</v>
      </c>
      <c r="I5642" s="5">
        <v>15582.68</v>
      </c>
      <c r="J5642" t="s">
        <v>105</v>
      </c>
      <c r="K5642" t="s">
        <v>106</v>
      </c>
      <c r="L5642">
        <v>0</v>
      </c>
      <c r="M5642">
        <v>0</v>
      </c>
      <c r="N5642">
        <v>4</v>
      </c>
      <c r="O5642" s="6">
        <v>0</v>
      </c>
      <c r="P5642" t="s">
        <v>107</v>
      </c>
      <c r="Q5642" t="s">
        <v>107</v>
      </c>
      <c r="R5642">
        <f>IF(F5642="Monthly",2,0)
+IF(E5642&lt;=6,2,0)
+IF(N5642&lt;=2,2,0)
+IF(L5642&gt;=4,2,0)
+IF(M5642&gt;=2,1,0)
+IF(H5642&gt;=_xlfn.PERCENTILE.INC($H$2:$H$10001,0.75),1,0)</f>
        <v>2</v>
      </c>
      <c r="S5642" t="str">
        <f>IF(R5642&gt;=7,"High",IF(R5642&gt;=4,"Medium","Low"))</f>
        <v>Low</v>
      </c>
    </row>
    <row r="5643" spans="1:19">
      <c r="A5643" t="s">
        <v>5768</v>
      </c>
      <c r="B5643">
        <v>24</v>
      </c>
      <c r="C5643" t="s">
        <v>112</v>
      </c>
      <c r="D5643" t="s">
        <v>113</v>
      </c>
      <c r="E5643">
        <v>29</v>
      </c>
      <c r="F5643" t="s">
        <v>103</v>
      </c>
      <c r="G5643" t="s">
        <v>129</v>
      </c>
      <c r="H5643" s="5">
        <v>1076</v>
      </c>
      <c r="I5643" s="5">
        <v>30786.5</v>
      </c>
      <c r="J5643" t="s">
        <v>117</v>
      </c>
      <c r="K5643" t="s">
        <v>106</v>
      </c>
      <c r="L5643">
        <v>1</v>
      </c>
      <c r="M5643">
        <v>0</v>
      </c>
      <c r="N5643">
        <v>5</v>
      </c>
      <c r="O5643" s="6">
        <v>0</v>
      </c>
      <c r="P5643" t="s">
        <v>107</v>
      </c>
      <c r="Q5643" t="s">
        <v>107</v>
      </c>
      <c r="R5643">
        <f>IF(F5643="Monthly",2,0)
+IF(E5643&lt;=6,2,0)
+IF(N5643&lt;=2,2,0)
+IF(L5643&gt;=4,2,0)
+IF(M5643&gt;=2,1,0)
+IF(H5643&gt;=_xlfn.PERCENTILE.INC($H$2:$H$10001,0.75),1,0)</f>
        <v>3</v>
      </c>
      <c r="S5643" t="str">
        <f>IF(R5643&gt;=7,"High",IF(R5643&gt;=4,"Medium","Low"))</f>
        <v>Low</v>
      </c>
    </row>
    <row r="5644" spans="1:19">
      <c r="A5644" t="s">
        <v>5769</v>
      </c>
      <c r="B5644">
        <v>42</v>
      </c>
      <c r="C5644" t="s">
        <v>112</v>
      </c>
      <c r="D5644" t="s">
        <v>131</v>
      </c>
      <c r="E5644">
        <v>31</v>
      </c>
      <c r="F5644" t="s">
        <v>121</v>
      </c>
      <c r="G5644" t="s">
        <v>104</v>
      </c>
      <c r="H5644" s="5">
        <v>544</v>
      </c>
      <c r="I5644" s="5">
        <v>15168</v>
      </c>
      <c r="J5644" t="s">
        <v>117</v>
      </c>
      <c r="K5644" t="s">
        <v>106</v>
      </c>
      <c r="L5644">
        <v>1</v>
      </c>
      <c r="M5644">
        <v>0</v>
      </c>
      <c r="N5644">
        <v>5</v>
      </c>
      <c r="O5644" s="6">
        <v>10</v>
      </c>
      <c r="P5644" t="s">
        <v>107</v>
      </c>
      <c r="Q5644" t="s">
        <v>107</v>
      </c>
      <c r="R5644">
        <f>IF(F5644="Monthly",2,0)
+IF(E5644&lt;=6,2,0)
+IF(N5644&lt;=2,2,0)
+IF(L5644&gt;=4,2,0)
+IF(M5644&gt;=2,1,0)
+IF(H5644&gt;=_xlfn.PERCENTILE.INC($H$2:$H$10001,0.75),1,0)</f>
        <v>0</v>
      </c>
      <c r="S5644" t="str">
        <f>IF(R5644&gt;=7,"High",IF(R5644&gt;=4,"Medium","Low"))</f>
        <v>Low</v>
      </c>
    </row>
    <row r="5645" spans="1:19">
      <c r="A5645" t="s">
        <v>5770</v>
      </c>
      <c r="B5645">
        <v>27</v>
      </c>
      <c r="C5645" t="s">
        <v>112</v>
      </c>
      <c r="D5645" t="s">
        <v>137</v>
      </c>
      <c r="E5645">
        <v>38</v>
      </c>
      <c r="F5645" t="s">
        <v>103</v>
      </c>
      <c r="G5645" t="s">
        <v>129</v>
      </c>
      <c r="H5645" s="5">
        <v>982</v>
      </c>
      <c r="I5645" s="5">
        <v>38026.75</v>
      </c>
      <c r="J5645" t="s">
        <v>117</v>
      </c>
      <c r="K5645" t="s">
        <v>106</v>
      </c>
      <c r="L5645">
        <v>0</v>
      </c>
      <c r="M5645">
        <v>0</v>
      </c>
      <c r="N5645">
        <v>5</v>
      </c>
      <c r="O5645" s="6">
        <v>0</v>
      </c>
      <c r="P5645" t="s">
        <v>107</v>
      </c>
      <c r="Q5645" t="s">
        <v>107</v>
      </c>
      <c r="R5645">
        <f>IF(F5645="Monthly",2,0)
+IF(E5645&lt;=6,2,0)
+IF(N5645&lt;=2,2,0)
+IF(L5645&gt;=4,2,0)
+IF(M5645&gt;=2,1,0)
+IF(H5645&gt;=_xlfn.PERCENTILE.INC($H$2:$H$10001,0.75),1,0)</f>
        <v>3</v>
      </c>
      <c r="S5645" t="str">
        <f>IF(R5645&gt;=7,"High",IF(R5645&gt;=4,"Medium","Low"))</f>
        <v>Low</v>
      </c>
    </row>
    <row r="5646" spans="1:19">
      <c r="A5646" t="s">
        <v>5771</v>
      </c>
      <c r="B5646">
        <v>27</v>
      </c>
      <c r="C5646" t="s">
        <v>101</v>
      </c>
      <c r="D5646" t="s">
        <v>102</v>
      </c>
      <c r="E5646">
        <v>12</v>
      </c>
      <c r="F5646" t="s">
        <v>103</v>
      </c>
      <c r="G5646" t="s">
        <v>110</v>
      </c>
      <c r="H5646" s="5">
        <v>756</v>
      </c>
      <c r="I5646" s="5">
        <v>8943.7099999999991</v>
      </c>
      <c r="J5646" t="s">
        <v>105</v>
      </c>
      <c r="K5646" t="s">
        <v>106</v>
      </c>
      <c r="L5646">
        <v>1</v>
      </c>
      <c r="M5646">
        <v>0</v>
      </c>
      <c r="N5646">
        <v>5</v>
      </c>
      <c r="O5646" s="6">
        <v>0</v>
      </c>
      <c r="P5646" t="s">
        <v>107</v>
      </c>
      <c r="Q5646" t="s">
        <v>106</v>
      </c>
      <c r="R5646">
        <f>IF(F5646="Monthly",2,0)
+IF(E5646&lt;=6,2,0)
+IF(N5646&lt;=2,2,0)
+IF(L5646&gt;=4,2,0)
+IF(M5646&gt;=2,1,0)
+IF(H5646&gt;=_xlfn.PERCENTILE.INC($H$2:$H$10001,0.75),1,0)</f>
        <v>2</v>
      </c>
      <c r="S5646" t="str">
        <f>IF(R5646&gt;=7,"High",IF(R5646&gt;=4,"Medium","Low"))</f>
        <v>Low</v>
      </c>
    </row>
    <row r="5647" spans="1:19">
      <c r="A5647" t="s">
        <v>5772</v>
      </c>
      <c r="B5647">
        <v>37</v>
      </c>
      <c r="C5647" t="s">
        <v>101</v>
      </c>
      <c r="D5647" t="s">
        <v>123</v>
      </c>
      <c r="E5647">
        <v>18</v>
      </c>
      <c r="F5647" t="s">
        <v>103</v>
      </c>
      <c r="G5647" t="s">
        <v>129</v>
      </c>
      <c r="H5647" s="5">
        <v>1069</v>
      </c>
      <c r="I5647" s="5">
        <v>18845.77</v>
      </c>
      <c r="J5647" t="s">
        <v>140</v>
      </c>
      <c r="K5647" t="s">
        <v>106</v>
      </c>
      <c r="L5647">
        <v>1</v>
      </c>
      <c r="M5647">
        <v>0</v>
      </c>
      <c r="N5647">
        <v>4</v>
      </c>
      <c r="O5647" s="6">
        <v>0</v>
      </c>
      <c r="P5647" t="s">
        <v>107</v>
      </c>
      <c r="Q5647" t="s">
        <v>107</v>
      </c>
      <c r="R5647">
        <f>IF(F5647="Monthly",2,0)
+IF(E5647&lt;=6,2,0)
+IF(N5647&lt;=2,2,0)
+IF(L5647&gt;=4,2,0)
+IF(M5647&gt;=2,1,0)
+IF(H5647&gt;=_xlfn.PERCENTILE.INC($H$2:$H$10001,0.75),1,0)</f>
        <v>3</v>
      </c>
      <c r="S5647" t="str">
        <f>IF(R5647&gt;=7,"High",IF(R5647&gt;=4,"Medium","Low"))</f>
        <v>Low</v>
      </c>
    </row>
    <row r="5648" spans="1:19">
      <c r="A5648" t="s">
        <v>5773</v>
      </c>
      <c r="B5648">
        <v>31</v>
      </c>
      <c r="C5648" t="s">
        <v>112</v>
      </c>
      <c r="D5648" t="s">
        <v>131</v>
      </c>
      <c r="E5648">
        <v>51</v>
      </c>
      <c r="F5648" t="s">
        <v>103</v>
      </c>
      <c r="G5648" t="s">
        <v>110</v>
      </c>
      <c r="H5648" s="5">
        <v>738</v>
      </c>
      <c r="I5648" s="5">
        <v>37611.269999999997</v>
      </c>
      <c r="J5648" t="s">
        <v>134</v>
      </c>
      <c r="K5648" t="s">
        <v>106</v>
      </c>
      <c r="L5648">
        <v>1</v>
      </c>
      <c r="M5648">
        <v>0</v>
      </c>
      <c r="N5648">
        <v>5</v>
      </c>
      <c r="O5648" s="6">
        <v>0</v>
      </c>
      <c r="P5648" t="s">
        <v>107</v>
      </c>
      <c r="Q5648" t="s">
        <v>107</v>
      </c>
      <c r="R5648">
        <f>IF(F5648="Monthly",2,0)
+IF(E5648&lt;=6,2,0)
+IF(N5648&lt;=2,2,0)
+IF(L5648&gt;=4,2,0)
+IF(M5648&gt;=2,1,0)
+IF(H5648&gt;=_xlfn.PERCENTILE.INC($H$2:$H$10001,0.75),1,0)</f>
        <v>2</v>
      </c>
      <c r="S5648" t="str">
        <f>IF(R5648&gt;=7,"High",IF(R5648&gt;=4,"Medium","Low"))</f>
        <v>Low</v>
      </c>
    </row>
    <row r="5649" spans="1:19">
      <c r="A5649" t="s">
        <v>5774</v>
      </c>
      <c r="B5649">
        <v>39</v>
      </c>
      <c r="C5649" t="s">
        <v>112</v>
      </c>
      <c r="D5649" t="s">
        <v>126</v>
      </c>
      <c r="E5649">
        <v>27</v>
      </c>
      <c r="F5649" t="s">
        <v>103</v>
      </c>
      <c r="G5649" t="s">
        <v>104</v>
      </c>
      <c r="H5649" s="5">
        <v>477</v>
      </c>
      <c r="I5649" s="5">
        <v>12639.47</v>
      </c>
      <c r="J5649" t="s">
        <v>115</v>
      </c>
      <c r="K5649" t="s">
        <v>107</v>
      </c>
      <c r="L5649">
        <v>3</v>
      </c>
      <c r="M5649">
        <v>0</v>
      </c>
      <c r="N5649">
        <v>5</v>
      </c>
      <c r="O5649" s="6">
        <v>0</v>
      </c>
      <c r="P5649" t="s">
        <v>107</v>
      </c>
      <c r="Q5649" t="s">
        <v>107</v>
      </c>
      <c r="R5649">
        <f>IF(F5649="Monthly",2,0)
+IF(E5649&lt;=6,2,0)
+IF(N5649&lt;=2,2,0)
+IF(L5649&gt;=4,2,0)
+IF(M5649&gt;=2,1,0)
+IF(H5649&gt;=_xlfn.PERCENTILE.INC($H$2:$H$10001,0.75),1,0)</f>
        <v>2</v>
      </c>
      <c r="S5649" t="str">
        <f>IF(R5649&gt;=7,"High",IF(R5649&gt;=4,"Medium","Low"))</f>
        <v>Low</v>
      </c>
    </row>
    <row r="5650" spans="1:19">
      <c r="A5650" t="s">
        <v>5775</v>
      </c>
      <c r="B5650">
        <v>39</v>
      </c>
      <c r="C5650" t="s">
        <v>101</v>
      </c>
      <c r="D5650" t="s">
        <v>102</v>
      </c>
      <c r="E5650">
        <v>35</v>
      </c>
      <c r="F5650" t="s">
        <v>121</v>
      </c>
      <c r="G5650" t="s">
        <v>129</v>
      </c>
      <c r="H5650" s="5">
        <v>1133</v>
      </c>
      <c r="I5650" s="5">
        <v>33286.49</v>
      </c>
      <c r="J5650" t="s">
        <v>140</v>
      </c>
      <c r="K5650" t="s">
        <v>106</v>
      </c>
      <c r="L5650">
        <v>4</v>
      </c>
      <c r="M5650">
        <v>1</v>
      </c>
      <c r="N5650">
        <v>4</v>
      </c>
      <c r="O5650" s="6">
        <v>15</v>
      </c>
      <c r="P5650" t="s">
        <v>107</v>
      </c>
      <c r="Q5650" t="s">
        <v>107</v>
      </c>
      <c r="R5650">
        <f>IF(F5650="Monthly",2,0)
+IF(E5650&lt;=6,2,0)
+IF(N5650&lt;=2,2,0)
+IF(L5650&gt;=4,2,0)
+IF(M5650&gt;=2,1,0)
+IF(H5650&gt;=_xlfn.PERCENTILE.INC($H$2:$H$10001,0.75),1,0)</f>
        <v>3</v>
      </c>
      <c r="S5650" t="str">
        <f>IF(R5650&gt;=7,"High",IF(R5650&gt;=4,"Medium","Low"))</f>
        <v>Low</v>
      </c>
    </row>
    <row r="5651" spans="1:19">
      <c r="A5651" t="s">
        <v>5776</v>
      </c>
      <c r="B5651">
        <v>36</v>
      </c>
      <c r="C5651" t="s">
        <v>112</v>
      </c>
      <c r="D5651" t="s">
        <v>102</v>
      </c>
      <c r="E5651">
        <v>26</v>
      </c>
      <c r="F5651" t="s">
        <v>103</v>
      </c>
      <c r="G5651" t="s">
        <v>129</v>
      </c>
      <c r="H5651" s="5">
        <v>967</v>
      </c>
      <c r="I5651" s="5">
        <v>25352.22</v>
      </c>
      <c r="J5651" t="s">
        <v>134</v>
      </c>
      <c r="K5651" t="s">
        <v>106</v>
      </c>
      <c r="L5651">
        <v>0</v>
      </c>
      <c r="M5651">
        <v>0</v>
      </c>
      <c r="N5651">
        <v>5</v>
      </c>
      <c r="O5651" s="6">
        <v>0</v>
      </c>
      <c r="P5651" t="s">
        <v>107</v>
      </c>
      <c r="Q5651" t="s">
        <v>107</v>
      </c>
      <c r="R5651">
        <f>IF(F5651="Monthly",2,0)
+IF(E5651&lt;=6,2,0)
+IF(N5651&lt;=2,2,0)
+IF(L5651&gt;=4,2,0)
+IF(M5651&gt;=2,1,0)
+IF(H5651&gt;=_xlfn.PERCENTILE.INC($H$2:$H$10001,0.75),1,0)</f>
        <v>3</v>
      </c>
      <c r="S5651" t="str">
        <f>IF(R5651&gt;=7,"High",IF(R5651&gt;=4,"Medium","Low"))</f>
        <v>Low</v>
      </c>
    </row>
    <row r="5652" spans="1:19">
      <c r="A5652" t="s">
        <v>5777</v>
      </c>
      <c r="B5652">
        <v>35</v>
      </c>
      <c r="C5652" t="s">
        <v>112</v>
      </c>
      <c r="D5652" t="s">
        <v>126</v>
      </c>
      <c r="E5652">
        <v>8</v>
      </c>
      <c r="F5652" t="s">
        <v>109</v>
      </c>
      <c r="G5652" t="s">
        <v>110</v>
      </c>
      <c r="H5652" s="5">
        <v>732</v>
      </c>
      <c r="I5652" s="5">
        <v>5745.42</v>
      </c>
      <c r="J5652" t="s">
        <v>117</v>
      </c>
      <c r="K5652" t="s">
        <v>106</v>
      </c>
      <c r="L5652">
        <v>0</v>
      </c>
      <c r="M5652">
        <v>0</v>
      </c>
      <c r="N5652">
        <v>5</v>
      </c>
      <c r="O5652" s="6">
        <v>0</v>
      </c>
      <c r="P5652" t="s">
        <v>106</v>
      </c>
      <c r="Q5652" t="s">
        <v>107</v>
      </c>
      <c r="R5652">
        <f>IF(F5652="Monthly",2,0)
+IF(E5652&lt;=6,2,0)
+IF(N5652&lt;=2,2,0)
+IF(L5652&gt;=4,2,0)
+IF(M5652&gt;=2,1,0)
+IF(H5652&gt;=_xlfn.PERCENTILE.INC($H$2:$H$10001,0.75),1,0)</f>
        <v>0</v>
      </c>
      <c r="S5652" t="str">
        <f>IF(R5652&gt;=7,"High",IF(R5652&gt;=4,"Medium","Low"))</f>
        <v>Low</v>
      </c>
    </row>
    <row r="5653" spans="1:19">
      <c r="A5653" t="s">
        <v>5778</v>
      </c>
      <c r="B5653">
        <v>30</v>
      </c>
      <c r="C5653" t="s">
        <v>112</v>
      </c>
      <c r="D5653" t="s">
        <v>113</v>
      </c>
      <c r="E5653">
        <v>22</v>
      </c>
      <c r="F5653" t="s">
        <v>109</v>
      </c>
      <c r="G5653" t="s">
        <v>110</v>
      </c>
      <c r="H5653" s="5">
        <v>750</v>
      </c>
      <c r="I5653" s="5">
        <v>14547.81</v>
      </c>
      <c r="J5653" t="s">
        <v>105</v>
      </c>
      <c r="K5653" t="s">
        <v>106</v>
      </c>
      <c r="L5653">
        <v>3</v>
      </c>
      <c r="M5653">
        <v>1</v>
      </c>
      <c r="N5653">
        <v>5</v>
      </c>
      <c r="O5653" s="6">
        <v>10</v>
      </c>
      <c r="P5653" t="s">
        <v>107</v>
      </c>
      <c r="Q5653" t="s">
        <v>107</v>
      </c>
      <c r="R5653">
        <f>IF(F5653="Monthly",2,0)
+IF(E5653&lt;=6,2,0)
+IF(N5653&lt;=2,2,0)
+IF(L5653&gt;=4,2,0)
+IF(M5653&gt;=2,1,0)
+IF(H5653&gt;=_xlfn.PERCENTILE.INC($H$2:$H$10001,0.75),1,0)</f>
        <v>0</v>
      </c>
      <c r="S5653" t="str">
        <f>IF(R5653&gt;=7,"High",IF(R5653&gt;=4,"Medium","Low"))</f>
        <v>Low</v>
      </c>
    </row>
    <row r="5654" spans="1:19">
      <c r="A5654" t="s">
        <v>5779</v>
      </c>
      <c r="B5654">
        <v>18</v>
      </c>
      <c r="C5654" t="s">
        <v>101</v>
      </c>
      <c r="D5654" t="s">
        <v>131</v>
      </c>
      <c r="E5654">
        <v>12</v>
      </c>
      <c r="F5654" t="s">
        <v>103</v>
      </c>
      <c r="G5654" t="s">
        <v>104</v>
      </c>
      <c r="H5654" s="5">
        <v>465</v>
      </c>
      <c r="I5654" s="5">
        <v>5570.72</v>
      </c>
      <c r="J5654" t="s">
        <v>117</v>
      </c>
      <c r="K5654" t="s">
        <v>106</v>
      </c>
      <c r="L5654">
        <v>1</v>
      </c>
      <c r="M5654">
        <v>0</v>
      </c>
      <c r="N5654">
        <v>5</v>
      </c>
      <c r="O5654" s="6">
        <v>0</v>
      </c>
      <c r="P5654" t="s">
        <v>107</v>
      </c>
      <c r="Q5654" t="s">
        <v>106</v>
      </c>
      <c r="R5654">
        <f>IF(F5654="Monthly",2,0)
+IF(E5654&lt;=6,2,0)
+IF(N5654&lt;=2,2,0)
+IF(L5654&gt;=4,2,0)
+IF(M5654&gt;=2,1,0)
+IF(H5654&gt;=_xlfn.PERCENTILE.INC($H$2:$H$10001,0.75),1,0)</f>
        <v>2</v>
      </c>
      <c r="S5654" t="str">
        <f>IF(R5654&gt;=7,"High",IF(R5654&gt;=4,"Medium","Low"))</f>
        <v>Low</v>
      </c>
    </row>
    <row r="5655" spans="1:19">
      <c r="A5655" t="s">
        <v>5780</v>
      </c>
      <c r="B5655">
        <v>41</v>
      </c>
      <c r="C5655" t="s">
        <v>101</v>
      </c>
      <c r="D5655" t="s">
        <v>133</v>
      </c>
      <c r="E5655">
        <v>34</v>
      </c>
      <c r="F5655" t="s">
        <v>109</v>
      </c>
      <c r="G5655" t="s">
        <v>110</v>
      </c>
      <c r="H5655" s="5">
        <v>715</v>
      </c>
      <c r="I5655" s="5">
        <v>24385.81</v>
      </c>
      <c r="J5655" t="s">
        <v>117</v>
      </c>
      <c r="K5655" t="s">
        <v>106</v>
      </c>
      <c r="L5655">
        <v>2</v>
      </c>
      <c r="M5655">
        <v>1</v>
      </c>
      <c r="N5655">
        <v>4</v>
      </c>
      <c r="O5655" s="6">
        <v>0</v>
      </c>
      <c r="P5655" t="s">
        <v>107</v>
      </c>
      <c r="Q5655" t="s">
        <v>107</v>
      </c>
      <c r="R5655">
        <f>IF(F5655="Monthly",2,0)
+IF(E5655&lt;=6,2,0)
+IF(N5655&lt;=2,2,0)
+IF(L5655&gt;=4,2,0)
+IF(M5655&gt;=2,1,0)
+IF(H5655&gt;=_xlfn.PERCENTILE.INC($H$2:$H$10001,0.75),1,0)</f>
        <v>0</v>
      </c>
      <c r="S5655" t="str">
        <f>IF(R5655&gt;=7,"High",IF(R5655&gt;=4,"Medium","Low"))</f>
        <v>Low</v>
      </c>
    </row>
    <row r="5656" spans="1:19">
      <c r="A5656" t="s">
        <v>5781</v>
      </c>
      <c r="B5656">
        <v>40</v>
      </c>
      <c r="C5656" t="s">
        <v>101</v>
      </c>
      <c r="D5656" t="s">
        <v>123</v>
      </c>
      <c r="E5656">
        <v>31</v>
      </c>
      <c r="F5656" t="s">
        <v>103</v>
      </c>
      <c r="G5656" t="s">
        <v>110</v>
      </c>
      <c r="H5656" s="5">
        <v>779</v>
      </c>
      <c r="I5656" s="5">
        <v>24541.46</v>
      </c>
      <c r="J5656" t="s">
        <v>105</v>
      </c>
      <c r="K5656" t="s">
        <v>106</v>
      </c>
      <c r="L5656">
        <v>0</v>
      </c>
      <c r="M5656">
        <v>0</v>
      </c>
      <c r="N5656">
        <v>5</v>
      </c>
      <c r="O5656" s="6">
        <v>0</v>
      </c>
      <c r="P5656" t="s">
        <v>107</v>
      </c>
      <c r="Q5656" t="s">
        <v>107</v>
      </c>
      <c r="R5656">
        <f>IF(F5656="Monthly",2,0)
+IF(E5656&lt;=6,2,0)
+IF(N5656&lt;=2,2,0)
+IF(L5656&gt;=4,2,0)
+IF(M5656&gt;=2,1,0)
+IF(H5656&gt;=_xlfn.PERCENTILE.INC($H$2:$H$10001,0.75),1,0)</f>
        <v>2</v>
      </c>
      <c r="S5656" t="str">
        <f>IF(R5656&gt;=7,"High",IF(R5656&gt;=4,"Medium","Low"))</f>
        <v>Low</v>
      </c>
    </row>
    <row r="5657" spans="1:19">
      <c r="A5657" t="s">
        <v>5782</v>
      </c>
      <c r="B5657">
        <v>39</v>
      </c>
      <c r="C5657" t="s">
        <v>101</v>
      </c>
      <c r="D5657" t="s">
        <v>133</v>
      </c>
      <c r="E5657">
        <v>30</v>
      </c>
      <c r="F5657" t="s">
        <v>109</v>
      </c>
      <c r="G5657" t="s">
        <v>104</v>
      </c>
      <c r="H5657" s="5">
        <v>424</v>
      </c>
      <c r="I5657" s="5">
        <v>13008.64</v>
      </c>
      <c r="J5657" t="s">
        <v>134</v>
      </c>
      <c r="K5657" t="s">
        <v>106</v>
      </c>
      <c r="L5657">
        <v>2</v>
      </c>
      <c r="M5657">
        <v>0</v>
      </c>
      <c r="N5657">
        <v>5</v>
      </c>
      <c r="O5657" s="6">
        <v>0</v>
      </c>
      <c r="P5657" t="s">
        <v>107</v>
      </c>
      <c r="Q5657" t="s">
        <v>107</v>
      </c>
      <c r="R5657">
        <f>IF(F5657="Monthly",2,0)
+IF(E5657&lt;=6,2,0)
+IF(N5657&lt;=2,2,0)
+IF(L5657&gt;=4,2,0)
+IF(M5657&gt;=2,1,0)
+IF(H5657&gt;=_xlfn.PERCENTILE.INC($H$2:$H$10001,0.75),1,0)</f>
        <v>0</v>
      </c>
      <c r="S5657" t="str">
        <f>IF(R5657&gt;=7,"High",IF(R5657&gt;=4,"Medium","Low"))</f>
        <v>Low</v>
      </c>
    </row>
    <row r="5658" spans="1:19">
      <c r="A5658" t="s">
        <v>5783</v>
      </c>
      <c r="B5658">
        <v>22</v>
      </c>
      <c r="C5658" t="s">
        <v>101</v>
      </c>
      <c r="D5658" t="s">
        <v>123</v>
      </c>
      <c r="E5658">
        <v>14</v>
      </c>
      <c r="F5658" t="s">
        <v>109</v>
      </c>
      <c r="G5658" t="s">
        <v>129</v>
      </c>
      <c r="H5658" s="5">
        <v>978</v>
      </c>
      <c r="I5658" s="5">
        <v>12431.63</v>
      </c>
      <c r="J5658" t="s">
        <v>105</v>
      </c>
      <c r="K5658" t="s">
        <v>106</v>
      </c>
      <c r="L5658">
        <v>1</v>
      </c>
      <c r="M5658">
        <v>0</v>
      </c>
      <c r="N5658">
        <v>5</v>
      </c>
      <c r="O5658" s="6">
        <v>10</v>
      </c>
      <c r="P5658" t="s">
        <v>107</v>
      </c>
      <c r="Q5658" t="s">
        <v>107</v>
      </c>
      <c r="R5658">
        <f>IF(F5658="Monthly",2,0)
+IF(E5658&lt;=6,2,0)
+IF(N5658&lt;=2,2,0)
+IF(L5658&gt;=4,2,0)
+IF(M5658&gt;=2,1,0)
+IF(H5658&gt;=_xlfn.PERCENTILE.INC($H$2:$H$10001,0.75),1,0)</f>
        <v>1</v>
      </c>
      <c r="S5658" t="str">
        <f>IF(R5658&gt;=7,"High",IF(R5658&gt;=4,"Medium","Low"))</f>
        <v>Low</v>
      </c>
    </row>
    <row r="5659" spans="1:19">
      <c r="A5659" t="s">
        <v>5784</v>
      </c>
      <c r="B5659">
        <v>38</v>
      </c>
      <c r="C5659" t="s">
        <v>101</v>
      </c>
      <c r="D5659" t="s">
        <v>131</v>
      </c>
      <c r="E5659">
        <v>18</v>
      </c>
      <c r="F5659" t="s">
        <v>121</v>
      </c>
      <c r="G5659" t="s">
        <v>110</v>
      </c>
      <c r="H5659" s="5">
        <v>652</v>
      </c>
      <c r="I5659" s="5">
        <v>11558.25</v>
      </c>
      <c r="J5659" t="s">
        <v>140</v>
      </c>
      <c r="K5659" t="s">
        <v>106</v>
      </c>
      <c r="L5659">
        <v>0</v>
      </c>
      <c r="M5659">
        <v>0</v>
      </c>
      <c r="N5659">
        <v>5</v>
      </c>
      <c r="O5659" s="6">
        <v>0</v>
      </c>
      <c r="P5659" t="s">
        <v>107</v>
      </c>
      <c r="Q5659" t="s">
        <v>107</v>
      </c>
      <c r="R5659">
        <f>IF(F5659="Monthly",2,0)
+IF(E5659&lt;=6,2,0)
+IF(N5659&lt;=2,2,0)
+IF(L5659&gt;=4,2,0)
+IF(M5659&gt;=2,1,0)
+IF(H5659&gt;=_xlfn.PERCENTILE.INC($H$2:$H$10001,0.75),1,0)</f>
        <v>0</v>
      </c>
      <c r="S5659" t="str">
        <f>IF(R5659&gt;=7,"High",IF(R5659&gt;=4,"Medium","Low"))</f>
        <v>Low</v>
      </c>
    </row>
    <row r="5660" spans="1:19">
      <c r="A5660" t="s">
        <v>5785</v>
      </c>
      <c r="B5660">
        <v>26</v>
      </c>
      <c r="C5660" t="s">
        <v>112</v>
      </c>
      <c r="D5660" t="s">
        <v>131</v>
      </c>
      <c r="E5660">
        <v>25</v>
      </c>
      <c r="F5660" t="s">
        <v>103</v>
      </c>
      <c r="G5660" t="s">
        <v>110</v>
      </c>
      <c r="H5660" s="5">
        <v>722</v>
      </c>
      <c r="I5660" s="5">
        <v>17703.25</v>
      </c>
      <c r="J5660" t="s">
        <v>117</v>
      </c>
      <c r="K5660" t="s">
        <v>106</v>
      </c>
      <c r="L5660">
        <v>1</v>
      </c>
      <c r="M5660">
        <v>0</v>
      </c>
      <c r="N5660">
        <v>5</v>
      </c>
      <c r="O5660" s="6">
        <v>0</v>
      </c>
      <c r="P5660" t="s">
        <v>107</v>
      </c>
      <c r="Q5660" t="s">
        <v>107</v>
      </c>
      <c r="R5660">
        <f>IF(F5660="Monthly",2,0)
+IF(E5660&lt;=6,2,0)
+IF(N5660&lt;=2,2,0)
+IF(L5660&gt;=4,2,0)
+IF(M5660&gt;=2,1,0)
+IF(H5660&gt;=_xlfn.PERCENTILE.INC($H$2:$H$10001,0.75),1,0)</f>
        <v>2</v>
      </c>
      <c r="S5660" t="str">
        <f>IF(R5660&gt;=7,"High",IF(R5660&gt;=4,"Medium","Low"))</f>
        <v>Low</v>
      </c>
    </row>
    <row r="5661" spans="1:19">
      <c r="A5661" t="s">
        <v>5786</v>
      </c>
      <c r="B5661">
        <v>54</v>
      </c>
      <c r="C5661" t="s">
        <v>112</v>
      </c>
      <c r="D5661" t="s">
        <v>102</v>
      </c>
      <c r="E5661">
        <v>7</v>
      </c>
      <c r="F5661" t="s">
        <v>103</v>
      </c>
      <c r="G5661" t="s">
        <v>104</v>
      </c>
      <c r="H5661" s="5">
        <v>444</v>
      </c>
      <c r="I5661" s="5">
        <v>3032.66</v>
      </c>
      <c r="J5661" t="s">
        <v>105</v>
      </c>
      <c r="K5661" t="s">
        <v>106</v>
      </c>
      <c r="L5661">
        <v>1</v>
      </c>
      <c r="M5661">
        <v>0</v>
      </c>
      <c r="N5661">
        <v>4</v>
      </c>
      <c r="O5661" s="6">
        <v>0</v>
      </c>
      <c r="P5661" t="s">
        <v>106</v>
      </c>
      <c r="Q5661" t="s">
        <v>107</v>
      </c>
      <c r="R5661">
        <f>IF(F5661="Monthly",2,0)
+IF(E5661&lt;=6,2,0)
+IF(N5661&lt;=2,2,0)
+IF(L5661&gt;=4,2,0)
+IF(M5661&gt;=2,1,0)
+IF(H5661&gt;=_xlfn.PERCENTILE.INC($H$2:$H$10001,0.75),1,0)</f>
        <v>2</v>
      </c>
      <c r="S5661" t="str">
        <f>IF(R5661&gt;=7,"High",IF(R5661&gt;=4,"Medium","Low"))</f>
        <v>Low</v>
      </c>
    </row>
    <row r="5662" spans="1:19">
      <c r="A5662" t="s">
        <v>5787</v>
      </c>
      <c r="B5662">
        <v>39</v>
      </c>
      <c r="C5662" t="s">
        <v>112</v>
      </c>
      <c r="D5662" t="s">
        <v>126</v>
      </c>
      <c r="E5662">
        <v>37</v>
      </c>
      <c r="F5662" t="s">
        <v>103</v>
      </c>
      <c r="G5662" t="s">
        <v>110</v>
      </c>
      <c r="H5662" s="5">
        <v>710</v>
      </c>
      <c r="I5662" s="5">
        <v>26598.03</v>
      </c>
      <c r="J5662" t="s">
        <v>140</v>
      </c>
      <c r="K5662" t="s">
        <v>106</v>
      </c>
      <c r="L5662">
        <v>0</v>
      </c>
      <c r="M5662">
        <v>0</v>
      </c>
      <c r="N5662">
        <v>5</v>
      </c>
      <c r="O5662" s="6">
        <v>0</v>
      </c>
      <c r="P5662" t="s">
        <v>107</v>
      </c>
      <c r="Q5662" t="s">
        <v>107</v>
      </c>
      <c r="R5662">
        <f>IF(F5662="Monthly",2,0)
+IF(E5662&lt;=6,2,0)
+IF(N5662&lt;=2,2,0)
+IF(L5662&gt;=4,2,0)
+IF(M5662&gt;=2,1,0)
+IF(H5662&gt;=_xlfn.PERCENTILE.INC($H$2:$H$10001,0.75),1,0)</f>
        <v>2</v>
      </c>
      <c r="S5662" t="str">
        <f>IF(R5662&gt;=7,"High",IF(R5662&gt;=4,"Medium","Low"))</f>
        <v>Low</v>
      </c>
    </row>
    <row r="5663" spans="1:19">
      <c r="A5663" t="s">
        <v>5788</v>
      </c>
      <c r="B5663">
        <v>49</v>
      </c>
      <c r="C5663" t="s">
        <v>112</v>
      </c>
      <c r="D5663" t="s">
        <v>119</v>
      </c>
      <c r="E5663">
        <v>23</v>
      </c>
      <c r="F5663" t="s">
        <v>103</v>
      </c>
      <c r="G5663" t="s">
        <v>110</v>
      </c>
      <c r="H5663" s="5">
        <v>681</v>
      </c>
      <c r="I5663" s="5">
        <v>16081.13</v>
      </c>
      <c r="J5663" t="s">
        <v>117</v>
      </c>
      <c r="K5663" t="s">
        <v>106</v>
      </c>
      <c r="L5663">
        <v>4</v>
      </c>
      <c r="M5663">
        <v>2</v>
      </c>
      <c r="N5663">
        <v>4</v>
      </c>
      <c r="O5663" s="6">
        <v>0</v>
      </c>
      <c r="P5663" t="s">
        <v>107</v>
      </c>
      <c r="Q5663" t="s">
        <v>106</v>
      </c>
      <c r="R5663">
        <f>IF(F5663="Monthly",2,0)
+IF(E5663&lt;=6,2,0)
+IF(N5663&lt;=2,2,0)
+IF(L5663&gt;=4,2,0)
+IF(M5663&gt;=2,1,0)
+IF(H5663&gt;=_xlfn.PERCENTILE.INC($H$2:$H$10001,0.75),1,0)</f>
        <v>5</v>
      </c>
      <c r="S5663" t="str">
        <f>IF(R5663&gt;=7,"High",IF(R5663&gt;=4,"Medium","Low"))</f>
        <v>Medium</v>
      </c>
    </row>
    <row r="5664" spans="1:19">
      <c r="A5664" t="s">
        <v>5789</v>
      </c>
      <c r="B5664">
        <v>39</v>
      </c>
      <c r="C5664" t="s">
        <v>101</v>
      </c>
      <c r="D5664" t="s">
        <v>133</v>
      </c>
      <c r="E5664">
        <v>38</v>
      </c>
      <c r="F5664" t="s">
        <v>121</v>
      </c>
      <c r="G5664" t="s">
        <v>129</v>
      </c>
      <c r="H5664" s="5">
        <v>982</v>
      </c>
      <c r="I5664" s="5">
        <v>36430</v>
      </c>
      <c r="J5664" t="s">
        <v>115</v>
      </c>
      <c r="K5664" t="s">
        <v>106</v>
      </c>
      <c r="L5664">
        <v>0</v>
      </c>
      <c r="M5664">
        <v>0</v>
      </c>
      <c r="N5664">
        <v>5</v>
      </c>
      <c r="O5664" s="6">
        <v>0</v>
      </c>
      <c r="P5664" t="s">
        <v>106</v>
      </c>
      <c r="Q5664" t="s">
        <v>107</v>
      </c>
      <c r="R5664">
        <f>IF(F5664="Monthly",2,0)
+IF(E5664&lt;=6,2,0)
+IF(N5664&lt;=2,2,0)
+IF(L5664&gt;=4,2,0)
+IF(M5664&gt;=2,1,0)
+IF(H5664&gt;=_xlfn.PERCENTILE.INC($H$2:$H$10001,0.75),1,0)</f>
        <v>1</v>
      </c>
      <c r="S5664" t="str">
        <f>IF(R5664&gt;=7,"High",IF(R5664&gt;=4,"Medium","Low"))</f>
        <v>Low</v>
      </c>
    </row>
    <row r="5665" spans="1:19">
      <c r="A5665" t="s">
        <v>5790</v>
      </c>
      <c r="B5665">
        <v>43</v>
      </c>
      <c r="C5665" t="s">
        <v>101</v>
      </c>
      <c r="D5665" t="s">
        <v>131</v>
      </c>
      <c r="E5665">
        <v>33</v>
      </c>
      <c r="F5665" t="s">
        <v>109</v>
      </c>
      <c r="G5665" t="s">
        <v>110</v>
      </c>
      <c r="H5665" s="5">
        <v>785</v>
      </c>
      <c r="I5665" s="5">
        <v>24964.69</v>
      </c>
      <c r="J5665" t="s">
        <v>134</v>
      </c>
      <c r="K5665" t="s">
        <v>106</v>
      </c>
      <c r="L5665">
        <v>0</v>
      </c>
      <c r="M5665">
        <v>0</v>
      </c>
      <c r="N5665">
        <v>5</v>
      </c>
      <c r="O5665" s="6">
        <v>5</v>
      </c>
      <c r="P5665" t="s">
        <v>107</v>
      </c>
      <c r="Q5665" t="s">
        <v>107</v>
      </c>
      <c r="R5665">
        <f>IF(F5665="Monthly",2,0)
+IF(E5665&lt;=6,2,0)
+IF(N5665&lt;=2,2,0)
+IF(L5665&gt;=4,2,0)
+IF(M5665&gt;=2,1,0)
+IF(H5665&gt;=_xlfn.PERCENTILE.INC($H$2:$H$10001,0.75),1,0)</f>
        <v>0</v>
      </c>
      <c r="S5665" t="str">
        <f>IF(R5665&gt;=7,"High",IF(R5665&gt;=4,"Medium","Low"))</f>
        <v>Low</v>
      </c>
    </row>
    <row r="5666" spans="1:19">
      <c r="A5666" t="s">
        <v>5791</v>
      </c>
      <c r="B5666">
        <v>24</v>
      </c>
      <c r="C5666" t="s">
        <v>101</v>
      </c>
      <c r="D5666" t="s">
        <v>102</v>
      </c>
      <c r="E5666">
        <v>24</v>
      </c>
      <c r="F5666" t="s">
        <v>103</v>
      </c>
      <c r="G5666" t="s">
        <v>110</v>
      </c>
      <c r="H5666" s="5">
        <v>811</v>
      </c>
      <c r="I5666" s="5">
        <v>19051.150000000001</v>
      </c>
      <c r="J5666" t="s">
        <v>105</v>
      </c>
      <c r="K5666" t="s">
        <v>106</v>
      </c>
      <c r="L5666">
        <v>0</v>
      </c>
      <c r="M5666">
        <v>0</v>
      </c>
      <c r="N5666">
        <v>4</v>
      </c>
      <c r="O5666" s="6">
        <v>0</v>
      </c>
      <c r="P5666" t="s">
        <v>107</v>
      </c>
      <c r="Q5666" t="s">
        <v>107</v>
      </c>
      <c r="R5666">
        <f>IF(F5666="Monthly",2,0)
+IF(E5666&lt;=6,2,0)
+IF(N5666&lt;=2,2,0)
+IF(L5666&gt;=4,2,0)
+IF(M5666&gt;=2,1,0)
+IF(H5666&gt;=_xlfn.PERCENTILE.INC($H$2:$H$10001,0.75),1,0)</f>
        <v>3</v>
      </c>
      <c r="S5666" t="str">
        <f>IF(R5666&gt;=7,"High",IF(R5666&gt;=4,"Medium","Low"))</f>
        <v>Low</v>
      </c>
    </row>
    <row r="5667" spans="1:19">
      <c r="A5667" t="s">
        <v>5792</v>
      </c>
      <c r="B5667">
        <v>31</v>
      </c>
      <c r="C5667" t="s">
        <v>101</v>
      </c>
      <c r="D5667" t="s">
        <v>123</v>
      </c>
      <c r="E5667">
        <v>23</v>
      </c>
      <c r="F5667" t="s">
        <v>109</v>
      </c>
      <c r="G5667" t="s">
        <v>110</v>
      </c>
      <c r="H5667" s="5">
        <v>701</v>
      </c>
      <c r="I5667" s="5">
        <v>15668.72</v>
      </c>
      <c r="J5667" t="s">
        <v>134</v>
      </c>
      <c r="K5667" t="s">
        <v>106</v>
      </c>
      <c r="L5667">
        <v>0</v>
      </c>
      <c r="M5667">
        <v>0</v>
      </c>
      <c r="N5667">
        <v>5</v>
      </c>
      <c r="O5667" s="6">
        <v>0</v>
      </c>
      <c r="P5667" t="s">
        <v>107</v>
      </c>
      <c r="Q5667" t="s">
        <v>107</v>
      </c>
      <c r="R5667">
        <f>IF(F5667="Monthly",2,0)
+IF(E5667&lt;=6,2,0)
+IF(N5667&lt;=2,2,0)
+IF(L5667&gt;=4,2,0)
+IF(M5667&gt;=2,1,0)
+IF(H5667&gt;=_xlfn.PERCENTILE.INC($H$2:$H$10001,0.75),1,0)</f>
        <v>0</v>
      </c>
      <c r="S5667" t="str">
        <f>IF(R5667&gt;=7,"High",IF(R5667&gt;=4,"Medium","Low"))</f>
        <v>Low</v>
      </c>
    </row>
    <row r="5668" spans="1:19">
      <c r="A5668" t="s">
        <v>5793</v>
      </c>
      <c r="B5668">
        <v>27</v>
      </c>
      <c r="C5668" t="s">
        <v>101</v>
      </c>
      <c r="D5668" t="s">
        <v>131</v>
      </c>
      <c r="E5668">
        <v>72</v>
      </c>
      <c r="F5668" t="s">
        <v>109</v>
      </c>
      <c r="G5668" t="s">
        <v>104</v>
      </c>
      <c r="H5668" s="5">
        <v>549</v>
      </c>
      <c r="I5668" s="5">
        <v>36547.21</v>
      </c>
      <c r="J5668" t="s">
        <v>105</v>
      </c>
      <c r="K5668" t="s">
        <v>107</v>
      </c>
      <c r="L5668">
        <v>1</v>
      </c>
      <c r="M5668">
        <v>0</v>
      </c>
      <c r="N5668">
        <v>4</v>
      </c>
      <c r="O5668" s="6">
        <v>10</v>
      </c>
      <c r="P5668" t="s">
        <v>106</v>
      </c>
      <c r="Q5668" t="s">
        <v>107</v>
      </c>
      <c r="R5668">
        <f>IF(F5668="Monthly",2,0)
+IF(E5668&lt;=6,2,0)
+IF(N5668&lt;=2,2,0)
+IF(L5668&gt;=4,2,0)
+IF(M5668&gt;=2,1,0)
+IF(H5668&gt;=_xlfn.PERCENTILE.INC($H$2:$H$10001,0.75),1,0)</f>
        <v>0</v>
      </c>
      <c r="S5668" t="str">
        <f>IF(R5668&gt;=7,"High",IF(R5668&gt;=4,"Medium","Low"))</f>
        <v>Low</v>
      </c>
    </row>
    <row r="5669" spans="1:19">
      <c r="A5669" t="s">
        <v>5794</v>
      </c>
      <c r="B5669">
        <v>34</v>
      </c>
      <c r="C5669" t="s">
        <v>101</v>
      </c>
      <c r="D5669" t="s">
        <v>137</v>
      </c>
      <c r="E5669">
        <v>39</v>
      </c>
      <c r="F5669" t="s">
        <v>121</v>
      </c>
      <c r="G5669" t="s">
        <v>129</v>
      </c>
      <c r="H5669" s="5">
        <v>1046</v>
      </c>
      <c r="I5669" s="5">
        <v>35065.11</v>
      </c>
      <c r="J5669" t="s">
        <v>140</v>
      </c>
      <c r="K5669" t="s">
        <v>106</v>
      </c>
      <c r="L5669">
        <v>2</v>
      </c>
      <c r="M5669">
        <v>1</v>
      </c>
      <c r="N5669">
        <v>4</v>
      </c>
      <c r="O5669" s="6">
        <v>15</v>
      </c>
      <c r="P5669" t="s">
        <v>106</v>
      </c>
      <c r="Q5669" t="s">
        <v>107</v>
      </c>
      <c r="R5669">
        <f>IF(F5669="Monthly",2,0)
+IF(E5669&lt;=6,2,0)
+IF(N5669&lt;=2,2,0)
+IF(L5669&gt;=4,2,0)
+IF(M5669&gt;=2,1,0)
+IF(H5669&gt;=_xlfn.PERCENTILE.INC($H$2:$H$10001,0.75),1,0)</f>
        <v>1</v>
      </c>
      <c r="S5669" t="str">
        <f>IF(R5669&gt;=7,"High",IF(R5669&gt;=4,"Medium","Low"))</f>
        <v>Low</v>
      </c>
    </row>
    <row r="5670" spans="1:19">
      <c r="A5670" t="s">
        <v>5795</v>
      </c>
      <c r="B5670">
        <v>47</v>
      </c>
      <c r="C5670" t="s">
        <v>112</v>
      </c>
      <c r="D5670" t="s">
        <v>133</v>
      </c>
      <c r="E5670">
        <v>35</v>
      </c>
      <c r="F5670" t="s">
        <v>103</v>
      </c>
      <c r="G5670" t="s">
        <v>104</v>
      </c>
      <c r="H5670" s="5">
        <v>495</v>
      </c>
      <c r="I5670" s="5">
        <v>16902.349999999999</v>
      </c>
      <c r="J5670" t="s">
        <v>115</v>
      </c>
      <c r="K5670" t="s">
        <v>106</v>
      </c>
      <c r="L5670">
        <v>0</v>
      </c>
      <c r="M5670">
        <v>0</v>
      </c>
      <c r="N5670">
        <v>5</v>
      </c>
      <c r="O5670" s="6">
        <v>0</v>
      </c>
      <c r="P5670" t="s">
        <v>107</v>
      </c>
      <c r="Q5670" t="s">
        <v>106</v>
      </c>
      <c r="R5670">
        <f>IF(F5670="Monthly",2,0)
+IF(E5670&lt;=6,2,0)
+IF(N5670&lt;=2,2,0)
+IF(L5670&gt;=4,2,0)
+IF(M5670&gt;=2,1,0)
+IF(H5670&gt;=_xlfn.PERCENTILE.INC($H$2:$H$10001,0.75),1,0)</f>
        <v>2</v>
      </c>
      <c r="S5670" t="str">
        <f>IF(R5670&gt;=7,"High",IF(R5670&gt;=4,"Medium","Low"))</f>
        <v>Low</v>
      </c>
    </row>
    <row r="5671" spans="1:19">
      <c r="A5671" t="s">
        <v>5796</v>
      </c>
      <c r="B5671">
        <v>43</v>
      </c>
      <c r="C5671" t="s">
        <v>112</v>
      </c>
      <c r="D5671" t="s">
        <v>133</v>
      </c>
      <c r="E5671">
        <v>21</v>
      </c>
      <c r="F5671" t="s">
        <v>103</v>
      </c>
      <c r="G5671" t="s">
        <v>110</v>
      </c>
      <c r="H5671" s="5">
        <v>748</v>
      </c>
      <c r="I5671" s="5">
        <v>15517.47</v>
      </c>
      <c r="J5671" t="s">
        <v>134</v>
      </c>
      <c r="K5671" t="s">
        <v>106</v>
      </c>
      <c r="L5671">
        <v>4</v>
      </c>
      <c r="M5671">
        <v>1</v>
      </c>
      <c r="N5671">
        <v>3</v>
      </c>
      <c r="O5671" s="6">
        <v>0</v>
      </c>
      <c r="P5671" t="s">
        <v>107</v>
      </c>
      <c r="Q5671" t="s">
        <v>107</v>
      </c>
      <c r="R5671">
        <f>IF(F5671="Monthly",2,0)
+IF(E5671&lt;=6,2,0)
+IF(N5671&lt;=2,2,0)
+IF(L5671&gt;=4,2,0)
+IF(M5671&gt;=2,1,0)
+IF(H5671&gt;=_xlfn.PERCENTILE.INC($H$2:$H$10001,0.75),1,0)</f>
        <v>4</v>
      </c>
      <c r="S5671" t="str">
        <f>IF(R5671&gt;=7,"High",IF(R5671&gt;=4,"Medium","Low"))</f>
        <v>Medium</v>
      </c>
    </row>
    <row r="5672" spans="1:19">
      <c r="A5672" t="s">
        <v>5797</v>
      </c>
      <c r="B5672">
        <v>39</v>
      </c>
      <c r="C5672" t="s">
        <v>112</v>
      </c>
      <c r="D5672" t="s">
        <v>126</v>
      </c>
      <c r="E5672">
        <v>10</v>
      </c>
      <c r="F5672" t="s">
        <v>103</v>
      </c>
      <c r="G5672" t="s">
        <v>110</v>
      </c>
      <c r="H5672" s="5">
        <v>678</v>
      </c>
      <c r="I5672" s="5">
        <v>6652.45</v>
      </c>
      <c r="J5672" t="s">
        <v>115</v>
      </c>
      <c r="K5672" t="s">
        <v>106</v>
      </c>
      <c r="L5672">
        <v>2</v>
      </c>
      <c r="M5672">
        <v>0</v>
      </c>
      <c r="N5672">
        <v>5</v>
      </c>
      <c r="O5672" s="6">
        <v>0</v>
      </c>
      <c r="P5672" t="s">
        <v>107</v>
      </c>
      <c r="Q5672" t="s">
        <v>106</v>
      </c>
      <c r="R5672">
        <f>IF(F5672="Monthly",2,0)
+IF(E5672&lt;=6,2,0)
+IF(N5672&lt;=2,2,0)
+IF(L5672&gt;=4,2,0)
+IF(M5672&gt;=2,1,0)
+IF(H5672&gt;=_xlfn.PERCENTILE.INC($H$2:$H$10001,0.75),1,0)</f>
        <v>2</v>
      </c>
      <c r="S5672" t="str">
        <f>IF(R5672&gt;=7,"High",IF(R5672&gt;=4,"Medium","Low"))</f>
        <v>Low</v>
      </c>
    </row>
    <row r="5673" spans="1:19">
      <c r="A5673" t="s">
        <v>5798</v>
      </c>
      <c r="B5673">
        <v>30</v>
      </c>
      <c r="C5673" t="s">
        <v>112</v>
      </c>
      <c r="D5673" t="s">
        <v>159</v>
      </c>
      <c r="E5673">
        <v>26</v>
      </c>
      <c r="F5673" t="s">
        <v>103</v>
      </c>
      <c r="G5673" t="s">
        <v>110</v>
      </c>
      <c r="H5673" s="5">
        <v>660</v>
      </c>
      <c r="I5673" s="5">
        <v>17620.45</v>
      </c>
      <c r="J5673" t="s">
        <v>117</v>
      </c>
      <c r="K5673" t="s">
        <v>106</v>
      </c>
      <c r="L5673">
        <v>0</v>
      </c>
      <c r="M5673">
        <v>0</v>
      </c>
      <c r="N5673">
        <v>5</v>
      </c>
      <c r="O5673" s="6">
        <v>0</v>
      </c>
      <c r="P5673" t="s">
        <v>107</v>
      </c>
      <c r="Q5673" t="s">
        <v>107</v>
      </c>
      <c r="R5673">
        <f>IF(F5673="Monthly",2,0)
+IF(E5673&lt;=6,2,0)
+IF(N5673&lt;=2,2,0)
+IF(L5673&gt;=4,2,0)
+IF(M5673&gt;=2,1,0)
+IF(H5673&gt;=_xlfn.PERCENTILE.INC($H$2:$H$10001,0.75),1,0)</f>
        <v>2</v>
      </c>
      <c r="S5673" t="str">
        <f>IF(R5673&gt;=7,"High",IF(R5673&gt;=4,"Medium","Low"))</f>
        <v>Low</v>
      </c>
    </row>
    <row r="5674" spans="1:19">
      <c r="A5674" t="s">
        <v>5799</v>
      </c>
      <c r="B5674">
        <v>44</v>
      </c>
      <c r="C5674" t="s">
        <v>112</v>
      </c>
      <c r="D5674" t="s">
        <v>126</v>
      </c>
      <c r="E5674">
        <v>27</v>
      </c>
      <c r="F5674" t="s">
        <v>121</v>
      </c>
      <c r="G5674" t="s">
        <v>110</v>
      </c>
      <c r="H5674" s="5">
        <v>809</v>
      </c>
      <c r="I5674" s="5">
        <v>22134.77</v>
      </c>
      <c r="J5674" t="s">
        <v>134</v>
      </c>
      <c r="K5674" t="s">
        <v>107</v>
      </c>
      <c r="L5674">
        <v>1</v>
      </c>
      <c r="M5674">
        <v>0</v>
      </c>
      <c r="N5674">
        <v>5</v>
      </c>
      <c r="O5674" s="6">
        <v>0</v>
      </c>
      <c r="P5674" t="s">
        <v>106</v>
      </c>
      <c r="Q5674" t="s">
        <v>107</v>
      </c>
      <c r="R5674">
        <f>IF(F5674="Monthly",2,0)
+IF(E5674&lt;=6,2,0)
+IF(N5674&lt;=2,2,0)
+IF(L5674&gt;=4,2,0)
+IF(M5674&gt;=2,1,0)
+IF(H5674&gt;=_xlfn.PERCENTILE.INC($H$2:$H$10001,0.75),1,0)</f>
        <v>1</v>
      </c>
      <c r="S5674" t="str">
        <f>IF(R5674&gt;=7,"High",IF(R5674&gt;=4,"Medium","Low"))</f>
        <v>Low</v>
      </c>
    </row>
    <row r="5675" spans="1:19">
      <c r="A5675" t="s">
        <v>5800</v>
      </c>
      <c r="B5675">
        <v>38</v>
      </c>
      <c r="C5675" t="s">
        <v>112</v>
      </c>
      <c r="D5675" t="s">
        <v>102</v>
      </c>
      <c r="E5675">
        <v>50</v>
      </c>
      <c r="F5675" t="s">
        <v>103</v>
      </c>
      <c r="G5675" t="s">
        <v>129</v>
      </c>
      <c r="H5675" s="5">
        <v>1002</v>
      </c>
      <c r="I5675" s="5">
        <v>49460.24</v>
      </c>
      <c r="J5675" t="s">
        <v>115</v>
      </c>
      <c r="K5675" t="s">
        <v>106</v>
      </c>
      <c r="L5675">
        <v>2</v>
      </c>
      <c r="M5675">
        <v>1</v>
      </c>
      <c r="N5675">
        <v>4</v>
      </c>
      <c r="O5675" s="6">
        <v>0</v>
      </c>
      <c r="P5675" t="s">
        <v>106</v>
      </c>
      <c r="Q5675" t="s">
        <v>107</v>
      </c>
      <c r="R5675">
        <f>IF(F5675="Monthly",2,0)
+IF(E5675&lt;=6,2,0)
+IF(N5675&lt;=2,2,0)
+IF(L5675&gt;=4,2,0)
+IF(M5675&gt;=2,1,0)
+IF(H5675&gt;=_xlfn.PERCENTILE.INC($H$2:$H$10001,0.75),1,0)</f>
        <v>3</v>
      </c>
      <c r="S5675" t="str">
        <f>IF(R5675&gt;=7,"High",IF(R5675&gt;=4,"Medium","Low"))</f>
        <v>Low</v>
      </c>
    </row>
    <row r="5676" spans="1:19">
      <c r="A5676" t="s">
        <v>5801</v>
      </c>
      <c r="B5676">
        <v>31</v>
      </c>
      <c r="C5676" t="s">
        <v>112</v>
      </c>
      <c r="D5676" t="s">
        <v>137</v>
      </c>
      <c r="E5676">
        <v>36</v>
      </c>
      <c r="F5676" t="s">
        <v>103</v>
      </c>
      <c r="G5676" t="s">
        <v>110</v>
      </c>
      <c r="H5676" s="5">
        <v>779</v>
      </c>
      <c r="I5676" s="5">
        <v>27890.54</v>
      </c>
      <c r="J5676" t="s">
        <v>134</v>
      </c>
      <c r="K5676" t="s">
        <v>106</v>
      </c>
      <c r="L5676">
        <v>9</v>
      </c>
      <c r="M5676">
        <v>4</v>
      </c>
      <c r="N5676">
        <v>1</v>
      </c>
      <c r="O5676" s="6">
        <v>0</v>
      </c>
      <c r="P5676" t="s">
        <v>107</v>
      </c>
      <c r="Q5676" t="s">
        <v>106</v>
      </c>
      <c r="R5676">
        <f>IF(F5676="Monthly",2,0)
+IF(E5676&lt;=6,2,0)
+IF(N5676&lt;=2,2,0)
+IF(L5676&gt;=4,2,0)
+IF(M5676&gt;=2,1,0)
+IF(H5676&gt;=_xlfn.PERCENTILE.INC($H$2:$H$10001,0.75),1,0)</f>
        <v>7</v>
      </c>
      <c r="S5676" t="str">
        <f>IF(R5676&gt;=7,"High",IF(R5676&gt;=4,"Medium","Low"))</f>
        <v>High</v>
      </c>
    </row>
    <row r="5677" spans="1:19">
      <c r="A5677" t="s">
        <v>5802</v>
      </c>
      <c r="B5677">
        <v>36</v>
      </c>
      <c r="C5677" t="s">
        <v>101</v>
      </c>
      <c r="D5677" t="s">
        <v>128</v>
      </c>
      <c r="E5677">
        <v>39</v>
      </c>
      <c r="F5677" t="s">
        <v>103</v>
      </c>
      <c r="G5677" t="s">
        <v>110</v>
      </c>
      <c r="H5677" s="5">
        <v>747</v>
      </c>
      <c r="I5677" s="5">
        <v>29539.67</v>
      </c>
      <c r="J5677" t="s">
        <v>105</v>
      </c>
      <c r="K5677" t="s">
        <v>106</v>
      </c>
      <c r="L5677">
        <v>0</v>
      </c>
      <c r="M5677">
        <v>0</v>
      </c>
      <c r="N5677">
        <v>5</v>
      </c>
      <c r="O5677" s="6">
        <v>0</v>
      </c>
      <c r="P5677" t="s">
        <v>107</v>
      </c>
      <c r="Q5677" t="s">
        <v>107</v>
      </c>
      <c r="R5677">
        <f>IF(F5677="Monthly",2,0)
+IF(E5677&lt;=6,2,0)
+IF(N5677&lt;=2,2,0)
+IF(L5677&gt;=4,2,0)
+IF(M5677&gt;=2,1,0)
+IF(H5677&gt;=_xlfn.PERCENTILE.INC($H$2:$H$10001,0.75),1,0)</f>
        <v>2</v>
      </c>
      <c r="S5677" t="str">
        <f>IF(R5677&gt;=7,"High",IF(R5677&gt;=4,"Medium","Low"))</f>
        <v>Low</v>
      </c>
    </row>
    <row r="5678" spans="1:19">
      <c r="A5678" t="s">
        <v>5803</v>
      </c>
      <c r="B5678">
        <v>33</v>
      </c>
      <c r="C5678" t="s">
        <v>112</v>
      </c>
      <c r="D5678" t="s">
        <v>159</v>
      </c>
      <c r="E5678">
        <v>62</v>
      </c>
      <c r="F5678" t="s">
        <v>109</v>
      </c>
      <c r="G5678" t="s">
        <v>104</v>
      </c>
      <c r="H5678" s="5">
        <v>486</v>
      </c>
      <c r="I5678" s="5">
        <v>26601.25</v>
      </c>
      <c r="J5678" t="s">
        <v>140</v>
      </c>
      <c r="K5678" t="s">
        <v>107</v>
      </c>
      <c r="L5678">
        <v>1</v>
      </c>
      <c r="M5678">
        <v>0</v>
      </c>
      <c r="N5678">
        <v>5</v>
      </c>
      <c r="O5678" s="6">
        <v>10</v>
      </c>
      <c r="P5678" t="s">
        <v>107</v>
      </c>
      <c r="Q5678" t="s">
        <v>107</v>
      </c>
      <c r="R5678">
        <f>IF(F5678="Monthly",2,0)
+IF(E5678&lt;=6,2,0)
+IF(N5678&lt;=2,2,0)
+IF(L5678&gt;=4,2,0)
+IF(M5678&gt;=2,1,0)
+IF(H5678&gt;=_xlfn.PERCENTILE.INC($H$2:$H$10001,0.75),1,0)</f>
        <v>0</v>
      </c>
      <c r="S5678" t="str">
        <f>IF(R5678&gt;=7,"High",IF(R5678&gt;=4,"Medium","Low"))</f>
        <v>Low</v>
      </c>
    </row>
    <row r="5679" spans="1:19">
      <c r="A5679" t="s">
        <v>5804</v>
      </c>
      <c r="B5679">
        <v>25</v>
      </c>
      <c r="C5679" t="s">
        <v>112</v>
      </c>
      <c r="D5679" t="s">
        <v>126</v>
      </c>
      <c r="E5679">
        <v>57</v>
      </c>
      <c r="F5679" t="s">
        <v>121</v>
      </c>
      <c r="G5679" t="s">
        <v>104</v>
      </c>
      <c r="H5679" s="5">
        <v>523</v>
      </c>
      <c r="I5679" s="5">
        <v>26998.65</v>
      </c>
      <c r="J5679" t="s">
        <v>105</v>
      </c>
      <c r="K5679" t="s">
        <v>106</v>
      </c>
      <c r="L5679">
        <v>0</v>
      </c>
      <c r="M5679">
        <v>0</v>
      </c>
      <c r="N5679">
        <v>5</v>
      </c>
      <c r="O5679" s="6">
        <v>10</v>
      </c>
      <c r="P5679" t="s">
        <v>107</v>
      </c>
      <c r="Q5679" t="s">
        <v>107</v>
      </c>
      <c r="R5679">
        <f>IF(F5679="Monthly",2,0)
+IF(E5679&lt;=6,2,0)
+IF(N5679&lt;=2,2,0)
+IF(L5679&gt;=4,2,0)
+IF(M5679&gt;=2,1,0)
+IF(H5679&gt;=_xlfn.PERCENTILE.INC($H$2:$H$10001,0.75),1,0)</f>
        <v>0</v>
      </c>
      <c r="S5679" t="str">
        <f>IF(R5679&gt;=7,"High",IF(R5679&gt;=4,"Medium","Low"))</f>
        <v>Low</v>
      </c>
    </row>
    <row r="5680" spans="1:19">
      <c r="A5680" t="s">
        <v>5805</v>
      </c>
      <c r="B5680">
        <v>27</v>
      </c>
      <c r="C5680" t="s">
        <v>101</v>
      </c>
      <c r="D5680" t="s">
        <v>126</v>
      </c>
      <c r="E5680">
        <v>46</v>
      </c>
      <c r="F5680" t="s">
        <v>109</v>
      </c>
      <c r="G5680" t="s">
        <v>104</v>
      </c>
      <c r="H5680" s="5">
        <v>468</v>
      </c>
      <c r="I5680" s="5">
        <v>21005.96</v>
      </c>
      <c r="J5680" t="s">
        <v>134</v>
      </c>
      <c r="K5680" t="s">
        <v>106</v>
      </c>
      <c r="L5680">
        <v>0</v>
      </c>
      <c r="M5680">
        <v>0</v>
      </c>
      <c r="N5680">
        <v>5</v>
      </c>
      <c r="O5680" s="6">
        <v>0</v>
      </c>
      <c r="P5680" t="s">
        <v>106</v>
      </c>
      <c r="Q5680" t="s">
        <v>107</v>
      </c>
      <c r="R5680">
        <f>IF(F5680="Monthly",2,0)
+IF(E5680&lt;=6,2,0)
+IF(N5680&lt;=2,2,0)
+IF(L5680&gt;=4,2,0)
+IF(M5680&gt;=2,1,0)
+IF(H5680&gt;=_xlfn.PERCENTILE.INC($H$2:$H$10001,0.75),1,0)</f>
        <v>0</v>
      </c>
      <c r="S5680" t="str">
        <f>IF(R5680&gt;=7,"High",IF(R5680&gt;=4,"Medium","Low"))</f>
        <v>Low</v>
      </c>
    </row>
    <row r="5681" spans="1:19">
      <c r="A5681" t="s">
        <v>5806</v>
      </c>
      <c r="B5681">
        <v>48</v>
      </c>
      <c r="C5681" t="s">
        <v>101</v>
      </c>
      <c r="D5681" t="s">
        <v>131</v>
      </c>
      <c r="E5681">
        <v>8</v>
      </c>
      <c r="F5681" t="s">
        <v>103</v>
      </c>
      <c r="G5681" t="s">
        <v>129</v>
      </c>
      <c r="H5681" s="5">
        <v>1080</v>
      </c>
      <c r="I5681" s="5">
        <v>8850.23</v>
      </c>
      <c r="J5681" t="s">
        <v>140</v>
      </c>
      <c r="K5681" t="s">
        <v>106</v>
      </c>
      <c r="L5681">
        <v>3</v>
      </c>
      <c r="M5681">
        <v>1</v>
      </c>
      <c r="N5681">
        <v>5</v>
      </c>
      <c r="O5681" s="6">
        <v>0</v>
      </c>
      <c r="P5681" t="s">
        <v>107</v>
      </c>
      <c r="Q5681" t="s">
        <v>106</v>
      </c>
      <c r="R5681">
        <f>IF(F5681="Monthly",2,0)
+IF(E5681&lt;=6,2,0)
+IF(N5681&lt;=2,2,0)
+IF(L5681&gt;=4,2,0)
+IF(M5681&gt;=2,1,0)
+IF(H5681&gt;=_xlfn.PERCENTILE.INC($H$2:$H$10001,0.75),1,0)</f>
        <v>3</v>
      </c>
      <c r="S5681" t="str">
        <f>IF(R5681&gt;=7,"High",IF(R5681&gt;=4,"Medium","Low"))</f>
        <v>Low</v>
      </c>
    </row>
    <row r="5682" spans="1:19">
      <c r="A5682" t="s">
        <v>5807</v>
      </c>
      <c r="B5682">
        <v>28</v>
      </c>
      <c r="C5682" t="s">
        <v>112</v>
      </c>
      <c r="D5682" t="s">
        <v>102</v>
      </c>
      <c r="E5682">
        <v>12</v>
      </c>
      <c r="F5682" t="s">
        <v>109</v>
      </c>
      <c r="G5682" t="s">
        <v>104</v>
      </c>
      <c r="H5682" s="5">
        <v>415</v>
      </c>
      <c r="I5682" s="5">
        <v>4482.97</v>
      </c>
      <c r="J5682" t="s">
        <v>115</v>
      </c>
      <c r="K5682" t="s">
        <v>106</v>
      </c>
      <c r="L5682">
        <v>5</v>
      </c>
      <c r="M5682">
        <v>1</v>
      </c>
      <c r="N5682">
        <v>3</v>
      </c>
      <c r="O5682" s="6">
        <v>10</v>
      </c>
      <c r="P5682" t="s">
        <v>107</v>
      </c>
      <c r="Q5682" t="s">
        <v>107</v>
      </c>
      <c r="R5682">
        <f>IF(F5682="Monthly",2,0)
+IF(E5682&lt;=6,2,0)
+IF(N5682&lt;=2,2,0)
+IF(L5682&gt;=4,2,0)
+IF(M5682&gt;=2,1,0)
+IF(H5682&gt;=_xlfn.PERCENTILE.INC($H$2:$H$10001,0.75),1,0)</f>
        <v>2</v>
      </c>
      <c r="S5682" t="str">
        <f>IF(R5682&gt;=7,"High",IF(R5682&gt;=4,"Medium","Low"))</f>
        <v>Low</v>
      </c>
    </row>
    <row r="5683" spans="1:19">
      <c r="A5683" t="s">
        <v>5808</v>
      </c>
      <c r="B5683">
        <v>18</v>
      </c>
      <c r="C5683" t="s">
        <v>101</v>
      </c>
      <c r="D5683" t="s">
        <v>123</v>
      </c>
      <c r="E5683">
        <v>39</v>
      </c>
      <c r="F5683" t="s">
        <v>103</v>
      </c>
      <c r="G5683" t="s">
        <v>129</v>
      </c>
      <c r="H5683" s="5">
        <v>950</v>
      </c>
      <c r="I5683" s="5">
        <v>36684.69</v>
      </c>
      <c r="J5683" t="s">
        <v>117</v>
      </c>
      <c r="K5683" t="s">
        <v>106</v>
      </c>
      <c r="L5683">
        <v>0</v>
      </c>
      <c r="M5683">
        <v>0</v>
      </c>
      <c r="N5683">
        <v>5</v>
      </c>
      <c r="O5683" s="6">
        <v>0</v>
      </c>
      <c r="P5683" t="s">
        <v>106</v>
      </c>
      <c r="Q5683" t="s">
        <v>107</v>
      </c>
      <c r="R5683">
        <f>IF(F5683="Monthly",2,0)
+IF(E5683&lt;=6,2,0)
+IF(N5683&lt;=2,2,0)
+IF(L5683&gt;=4,2,0)
+IF(M5683&gt;=2,1,0)
+IF(H5683&gt;=_xlfn.PERCENTILE.INC($H$2:$H$10001,0.75),1,0)</f>
        <v>3</v>
      </c>
      <c r="S5683" t="str">
        <f>IF(R5683&gt;=7,"High",IF(R5683&gt;=4,"Medium","Low"))</f>
        <v>Low</v>
      </c>
    </row>
    <row r="5684" spans="1:19">
      <c r="A5684" t="s">
        <v>5809</v>
      </c>
      <c r="B5684">
        <v>43</v>
      </c>
      <c r="C5684" t="s">
        <v>112</v>
      </c>
      <c r="D5684" t="s">
        <v>126</v>
      </c>
      <c r="E5684">
        <v>48</v>
      </c>
      <c r="F5684" t="s">
        <v>103</v>
      </c>
      <c r="G5684" t="s">
        <v>104</v>
      </c>
      <c r="H5684" s="5">
        <v>462</v>
      </c>
      <c r="I5684" s="5">
        <v>22513.54</v>
      </c>
      <c r="J5684" t="s">
        <v>140</v>
      </c>
      <c r="K5684" t="s">
        <v>106</v>
      </c>
      <c r="L5684">
        <v>1</v>
      </c>
      <c r="M5684">
        <v>0</v>
      </c>
      <c r="N5684">
        <v>4</v>
      </c>
      <c r="O5684" s="6">
        <v>0</v>
      </c>
      <c r="P5684" t="s">
        <v>107</v>
      </c>
      <c r="Q5684" t="s">
        <v>107</v>
      </c>
      <c r="R5684">
        <f>IF(F5684="Monthly",2,0)
+IF(E5684&lt;=6,2,0)
+IF(N5684&lt;=2,2,0)
+IF(L5684&gt;=4,2,0)
+IF(M5684&gt;=2,1,0)
+IF(H5684&gt;=_xlfn.PERCENTILE.INC($H$2:$H$10001,0.75),1,0)</f>
        <v>2</v>
      </c>
      <c r="S5684" t="str">
        <f>IF(R5684&gt;=7,"High",IF(R5684&gt;=4,"Medium","Low"))</f>
        <v>Low</v>
      </c>
    </row>
    <row r="5685" spans="1:19">
      <c r="A5685" t="s">
        <v>5810</v>
      </c>
      <c r="B5685">
        <v>41</v>
      </c>
      <c r="C5685" t="s">
        <v>101</v>
      </c>
      <c r="D5685" t="s">
        <v>102</v>
      </c>
      <c r="E5685">
        <v>45</v>
      </c>
      <c r="F5685" t="s">
        <v>109</v>
      </c>
      <c r="G5685" t="s">
        <v>129</v>
      </c>
      <c r="H5685" s="5">
        <v>1109</v>
      </c>
      <c r="I5685" s="5">
        <v>49018.74</v>
      </c>
      <c r="J5685" t="s">
        <v>134</v>
      </c>
      <c r="K5685" t="s">
        <v>106</v>
      </c>
      <c r="L5685">
        <v>0</v>
      </c>
      <c r="M5685">
        <v>0</v>
      </c>
      <c r="N5685">
        <v>5</v>
      </c>
      <c r="O5685" s="6">
        <v>0</v>
      </c>
      <c r="P5685" t="s">
        <v>107</v>
      </c>
      <c r="Q5685" t="s">
        <v>107</v>
      </c>
      <c r="R5685">
        <f>IF(F5685="Monthly",2,0)
+IF(E5685&lt;=6,2,0)
+IF(N5685&lt;=2,2,0)
+IF(L5685&gt;=4,2,0)
+IF(M5685&gt;=2,1,0)
+IF(H5685&gt;=_xlfn.PERCENTILE.INC($H$2:$H$10001,0.75),1,0)</f>
        <v>1</v>
      </c>
      <c r="S5685" t="str">
        <f>IF(R5685&gt;=7,"High",IF(R5685&gt;=4,"Medium","Low"))</f>
        <v>Low</v>
      </c>
    </row>
    <row r="5686" spans="1:19">
      <c r="A5686" t="s">
        <v>5811</v>
      </c>
      <c r="B5686">
        <v>32</v>
      </c>
      <c r="C5686" t="s">
        <v>101</v>
      </c>
      <c r="D5686" t="s">
        <v>131</v>
      </c>
      <c r="E5686">
        <v>41</v>
      </c>
      <c r="F5686" t="s">
        <v>109</v>
      </c>
      <c r="G5686" t="s">
        <v>104</v>
      </c>
      <c r="H5686" s="5">
        <v>493</v>
      </c>
      <c r="I5686" s="5">
        <v>20408.79</v>
      </c>
      <c r="J5686" t="s">
        <v>117</v>
      </c>
      <c r="K5686" t="s">
        <v>106</v>
      </c>
      <c r="L5686">
        <v>0</v>
      </c>
      <c r="M5686">
        <v>0</v>
      </c>
      <c r="N5686">
        <v>5</v>
      </c>
      <c r="O5686" s="6">
        <v>0</v>
      </c>
      <c r="P5686" t="s">
        <v>106</v>
      </c>
      <c r="Q5686" t="s">
        <v>107</v>
      </c>
      <c r="R5686">
        <f>IF(F5686="Monthly",2,0)
+IF(E5686&lt;=6,2,0)
+IF(N5686&lt;=2,2,0)
+IF(L5686&gt;=4,2,0)
+IF(M5686&gt;=2,1,0)
+IF(H5686&gt;=_xlfn.PERCENTILE.INC($H$2:$H$10001,0.75),1,0)</f>
        <v>0</v>
      </c>
      <c r="S5686" t="str">
        <f>IF(R5686&gt;=7,"High",IF(R5686&gt;=4,"Medium","Low"))</f>
        <v>Low</v>
      </c>
    </row>
    <row r="5687" spans="1:19">
      <c r="A5687" t="s">
        <v>5812</v>
      </c>
      <c r="B5687">
        <v>43</v>
      </c>
      <c r="C5687" t="s">
        <v>112</v>
      </c>
      <c r="D5687" t="s">
        <v>123</v>
      </c>
      <c r="E5687">
        <v>52</v>
      </c>
      <c r="F5687" t="s">
        <v>121</v>
      </c>
      <c r="G5687" t="s">
        <v>110</v>
      </c>
      <c r="H5687" s="5">
        <v>669</v>
      </c>
      <c r="I5687" s="5">
        <v>30759.82</v>
      </c>
      <c r="J5687" t="s">
        <v>134</v>
      </c>
      <c r="K5687" t="s">
        <v>106</v>
      </c>
      <c r="L5687">
        <v>1</v>
      </c>
      <c r="M5687">
        <v>0</v>
      </c>
      <c r="N5687">
        <v>5</v>
      </c>
      <c r="O5687" s="6">
        <v>10</v>
      </c>
      <c r="P5687" t="s">
        <v>106</v>
      </c>
      <c r="Q5687" t="s">
        <v>107</v>
      </c>
      <c r="R5687">
        <f>IF(F5687="Monthly",2,0)
+IF(E5687&lt;=6,2,0)
+IF(N5687&lt;=2,2,0)
+IF(L5687&gt;=4,2,0)
+IF(M5687&gt;=2,1,0)
+IF(H5687&gt;=_xlfn.PERCENTILE.INC($H$2:$H$10001,0.75),1,0)</f>
        <v>0</v>
      </c>
      <c r="S5687" t="str">
        <f>IF(R5687&gt;=7,"High",IF(R5687&gt;=4,"Medium","Low"))</f>
        <v>Low</v>
      </c>
    </row>
    <row r="5688" spans="1:19">
      <c r="A5688" t="s">
        <v>5813</v>
      </c>
      <c r="B5688">
        <v>36</v>
      </c>
      <c r="C5688" t="s">
        <v>112</v>
      </c>
      <c r="D5688" t="s">
        <v>119</v>
      </c>
      <c r="E5688">
        <v>51</v>
      </c>
      <c r="F5688" t="s">
        <v>121</v>
      </c>
      <c r="G5688" t="s">
        <v>110</v>
      </c>
      <c r="H5688" s="5">
        <v>694</v>
      </c>
      <c r="I5688" s="5">
        <v>31894.799999999999</v>
      </c>
      <c r="J5688" t="s">
        <v>115</v>
      </c>
      <c r="K5688" t="s">
        <v>107</v>
      </c>
      <c r="L5688">
        <v>0</v>
      </c>
      <c r="M5688">
        <v>0</v>
      </c>
      <c r="N5688">
        <v>4</v>
      </c>
      <c r="O5688" s="6">
        <v>10</v>
      </c>
      <c r="P5688" t="s">
        <v>106</v>
      </c>
      <c r="Q5688" t="s">
        <v>107</v>
      </c>
      <c r="R5688">
        <f>IF(F5688="Monthly",2,0)
+IF(E5688&lt;=6,2,0)
+IF(N5688&lt;=2,2,0)
+IF(L5688&gt;=4,2,0)
+IF(M5688&gt;=2,1,0)
+IF(H5688&gt;=_xlfn.PERCENTILE.INC($H$2:$H$10001,0.75),1,0)</f>
        <v>0</v>
      </c>
      <c r="S5688" t="str">
        <f>IF(R5688&gt;=7,"High",IF(R5688&gt;=4,"Medium","Low"))</f>
        <v>Low</v>
      </c>
    </row>
    <row r="5689" spans="1:19">
      <c r="A5689" t="s">
        <v>5814</v>
      </c>
      <c r="B5689">
        <v>38</v>
      </c>
      <c r="C5689" t="s">
        <v>101</v>
      </c>
      <c r="D5689" t="s">
        <v>131</v>
      </c>
      <c r="E5689">
        <v>46</v>
      </c>
      <c r="F5689" t="s">
        <v>103</v>
      </c>
      <c r="G5689" t="s">
        <v>110</v>
      </c>
      <c r="H5689" s="5">
        <v>826</v>
      </c>
      <c r="I5689" s="5">
        <v>38893.160000000003</v>
      </c>
      <c r="J5689" t="s">
        <v>134</v>
      </c>
      <c r="K5689" t="s">
        <v>106</v>
      </c>
      <c r="L5689">
        <v>1</v>
      </c>
      <c r="M5689">
        <v>0</v>
      </c>
      <c r="N5689">
        <v>5</v>
      </c>
      <c r="O5689" s="6">
        <v>0</v>
      </c>
      <c r="P5689" t="s">
        <v>107</v>
      </c>
      <c r="Q5689" t="s">
        <v>107</v>
      </c>
      <c r="R5689">
        <f>IF(F5689="Monthly",2,0)
+IF(E5689&lt;=6,2,0)
+IF(N5689&lt;=2,2,0)
+IF(L5689&gt;=4,2,0)
+IF(M5689&gt;=2,1,0)
+IF(H5689&gt;=_xlfn.PERCENTILE.INC($H$2:$H$10001,0.75),1,0)</f>
        <v>3</v>
      </c>
      <c r="S5689" t="str">
        <f>IF(R5689&gt;=7,"High",IF(R5689&gt;=4,"Medium","Low"))</f>
        <v>Low</v>
      </c>
    </row>
    <row r="5690" spans="1:19">
      <c r="A5690" t="s">
        <v>5815</v>
      </c>
      <c r="B5690">
        <v>46</v>
      </c>
      <c r="C5690" t="s">
        <v>112</v>
      </c>
      <c r="D5690" t="s">
        <v>159</v>
      </c>
      <c r="E5690">
        <v>20</v>
      </c>
      <c r="F5690" t="s">
        <v>103</v>
      </c>
      <c r="G5690" t="s">
        <v>110</v>
      </c>
      <c r="H5690" s="5">
        <v>717</v>
      </c>
      <c r="I5690" s="5">
        <v>14302.58</v>
      </c>
      <c r="J5690" t="s">
        <v>140</v>
      </c>
      <c r="K5690" t="s">
        <v>106</v>
      </c>
      <c r="L5690">
        <v>9</v>
      </c>
      <c r="M5690">
        <v>3</v>
      </c>
      <c r="N5690">
        <v>2</v>
      </c>
      <c r="O5690" s="6">
        <v>0</v>
      </c>
      <c r="P5690" t="s">
        <v>107</v>
      </c>
      <c r="Q5690" t="s">
        <v>106</v>
      </c>
      <c r="R5690">
        <f>IF(F5690="Monthly",2,0)
+IF(E5690&lt;=6,2,0)
+IF(N5690&lt;=2,2,0)
+IF(L5690&gt;=4,2,0)
+IF(M5690&gt;=2,1,0)
+IF(H5690&gt;=_xlfn.PERCENTILE.INC($H$2:$H$10001,0.75),1,0)</f>
        <v>7</v>
      </c>
      <c r="S5690" t="str">
        <f>IF(R5690&gt;=7,"High",IF(R5690&gt;=4,"Medium","Low"))</f>
        <v>High</v>
      </c>
    </row>
    <row r="5691" spans="1:19">
      <c r="A5691" t="s">
        <v>5816</v>
      </c>
      <c r="B5691">
        <v>43</v>
      </c>
      <c r="C5691" t="s">
        <v>112</v>
      </c>
      <c r="D5691" t="s">
        <v>102</v>
      </c>
      <c r="E5691">
        <v>53</v>
      </c>
      <c r="F5691" t="s">
        <v>109</v>
      </c>
      <c r="G5691" t="s">
        <v>104</v>
      </c>
      <c r="H5691" s="5">
        <v>464</v>
      </c>
      <c r="I5691" s="5">
        <v>24334.47</v>
      </c>
      <c r="J5691" t="s">
        <v>105</v>
      </c>
      <c r="K5691" t="s">
        <v>107</v>
      </c>
      <c r="L5691">
        <v>1</v>
      </c>
      <c r="M5691">
        <v>0</v>
      </c>
      <c r="N5691">
        <v>5</v>
      </c>
      <c r="O5691" s="6">
        <v>0</v>
      </c>
      <c r="P5691" t="s">
        <v>106</v>
      </c>
      <c r="Q5691" t="s">
        <v>107</v>
      </c>
      <c r="R5691">
        <f>IF(F5691="Monthly",2,0)
+IF(E5691&lt;=6,2,0)
+IF(N5691&lt;=2,2,0)
+IF(L5691&gt;=4,2,0)
+IF(M5691&gt;=2,1,0)
+IF(H5691&gt;=_xlfn.PERCENTILE.INC($H$2:$H$10001,0.75),1,0)</f>
        <v>0</v>
      </c>
      <c r="S5691" t="str">
        <f>IF(R5691&gt;=7,"High",IF(R5691&gt;=4,"Medium","Low"))</f>
        <v>Low</v>
      </c>
    </row>
    <row r="5692" spans="1:19">
      <c r="A5692" t="s">
        <v>5817</v>
      </c>
      <c r="B5692">
        <v>41</v>
      </c>
      <c r="C5692" t="s">
        <v>101</v>
      </c>
      <c r="D5692" t="s">
        <v>119</v>
      </c>
      <c r="E5692">
        <v>17</v>
      </c>
      <c r="F5692" t="s">
        <v>103</v>
      </c>
      <c r="G5692" t="s">
        <v>104</v>
      </c>
      <c r="H5692" s="5">
        <v>474</v>
      </c>
      <c r="I5692" s="5">
        <v>7940.49</v>
      </c>
      <c r="J5692" t="s">
        <v>115</v>
      </c>
      <c r="K5692" t="s">
        <v>106</v>
      </c>
      <c r="L5692">
        <v>3</v>
      </c>
      <c r="M5692">
        <v>0</v>
      </c>
      <c r="N5692">
        <v>5</v>
      </c>
      <c r="O5692" s="6">
        <v>0</v>
      </c>
      <c r="P5692" t="s">
        <v>106</v>
      </c>
      <c r="Q5692" t="s">
        <v>107</v>
      </c>
      <c r="R5692">
        <f>IF(F5692="Monthly",2,0)
+IF(E5692&lt;=6,2,0)
+IF(N5692&lt;=2,2,0)
+IF(L5692&gt;=4,2,0)
+IF(M5692&gt;=2,1,0)
+IF(H5692&gt;=_xlfn.PERCENTILE.INC($H$2:$H$10001,0.75),1,0)</f>
        <v>2</v>
      </c>
      <c r="S5692" t="str">
        <f>IF(R5692&gt;=7,"High",IF(R5692&gt;=4,"Medium","Low"))</f>
        <v>Low</v>
      </c>
    </row>
    <row r="5693" spans="1:19">
      <c r="A5693" t="s">
        <v>5818</v>
      </c>
      <c r="B5693">
        <v>41</v>
      </c>
      <c r="C5693" t="s">
        <v>112</v>
      </c>
      <c r="D5693" t="s">
        <v>137</v>
      </c>
      <c r="E5693">
        <v>28</v>
      </c>
      <c r="F5693" t="s">
        <v>109</v>
      </c>
      <c r="G5693" t="s">
        <v>110</v>
      </c>
      <c r="H5693" s="5">
        <v>684</v>
      </c>
      <c r="I5693" s="5">
        <v>18198.560000000001</v>
      </c>
      <c r="J5693" t="s">
        <v>115</v>
      </c>
      <c r="K5693" t="s">
        <v>106</v>
      </c>
      <c r="L5693">
        <v>0</v>
      </c>
      <c r="M5693">
        <v>0</v>
      </c>
      <c r="N5693">
        <v>5</v>
      </c>
      <c r="O5693" s="6">
        <v>5</v>
      </c>
      <c r="P5693" t="s">
        <v>107</v>
      </c>
      <c r="Q5693" t="s">
        <v>107</v>
      </c>
      <c r="R5693">
        <f>IF(F5693="Monthly",2,0)
+IF(E5693&lt;=6,2,0)
+IF(N5693&lt;=2,2,0)
+IF(L5693&gt;=4,2,0)
+IF(M5693&gt;=2,1,0)
+IF(H5693&gt;=_xlfn.PERCENTILE.INC($H$2:$H$10001,0.75),1,0)</f>
        <v>0</v>
      </c>
      <c r="S5693" t="str">
        <f>IF(R5693&gt;=7,"High",IF(R5693&gt;=4,"Medium","Low"))</f>
        <v>Low</v>
      </c>
    </row>
    <row r="5694" spans="1:19">
      <c r="A5694" t="s">
        <v>5819</v>
      </c>
      <c r="B5694">
        <v>36</v>
      </c>
      <c r="C5694" t="s">
        <v>112</v>
      </c>
      <c r="D5694" t="s">
        <v>137</v>
      </c>
      <c r="E5694">
        <v>36</v>
      </c>
      <c r="F5694" t="s">
        <v>103</v>
      </c>
      <c r="G5694" t="s">
        <v>110</v>
      </c>
      <c r="H5694" s="5">
        <v>699</v>
      </c>
      <c r="I5694" s="5">
        <v>24472.7</v>
      </c>
      <c r="J5694" t="s">
        <v>134</v>
      </c>
      <c r="K5694" t="s">
        <v>106</v>
      </c>
      <c r="L5694">
        <v>0</v>
      </c>
      <c r="M5694">
        <v>0</v>
      </c>
      <c r="N5694">
        <v>4</v>
      </c>
      <c r="O5694" s="6">
        <v>0</v>
      </c>
      <c r="P5694" t="s">
        <v>107</v>
      </c>
      <c r="Q5694" t="s">
        <v>107</v>
      </c>
      <c r="R5694">
        <f>IF(F5694="Monthly",2,0)
+IF(E5694&lt;=6,2,0)
+IF(N5694&lt;=2,2,0)
+IF(L5694&gt;=4,2,0)
+IF(M5694&gt;=2,1,0)
+IF(H5694&gt;=_xlfn.PERCENTILE.INC($H$2:$H$10001,0.75),1,0)</f>
        <v>2</v>
      </c>
      <c r="S5694" t="str">
        <f>IF(R5694&gt;=7,"High",IF(R5694&gt;=4,"Medium","Low"))</f>
        <v>Low</v>
      </c>
    </row>
    <row r="5695" spans="1:19">
      <c r="A5695" t="s">
        <v>5820</v>
      </c>
      <c r="B5695">
        <v>50</v>
      </c>
      <c r="C5695" t="s">
        <v>101</v>
      </c>
      <c r="D5695" t="s">
        <v>137</v>
      </c>
      <c r="E5695">
        <v>20</v>
      </c>
      <c r="F5695" t="s">
        <v>103</v>
      </c>
      <c r="G5695" t="s">
        <v>110</v>
      </c>
      <c r="H5695" s="5">
        <v>674</v>
      </c>
      <c r="I5695" s="5">
        <v>13335.42</v>
      </c>
      <c r="J5695" t="s">
        <v>117</v>
      </c>
      <c r="K5695" t="s">
        <v>107</v>
      </c>
      <c r="L5695">
        <v>3</v>
      </c>
      <c r="M5695">
        <v>1</v>
      </c>
      <c r="N5695">
        <v>5</v>
      </c>
      <c r="O5695" s="6">
        <v>0</v>
      </c>
      <c r="P5695" t="s">
        <v>107</v>
      </c>
      <c r="Q5695" t="s">
        <v>107</v>
      </c>
      <c r="R5695">
        <f>IF(F5695="Monthly",2,0)
+IF(E5695&lt;=6,2,0)
+IF(N5695&lt;=2,2,0)
+IF(L5695&gt;=4,2,0)
+IF(M5695&gt;=2,1,0)
+IF(H5695&gt;=_xlfn.PERCENTILE.INC($H$2:$H$10001,0.75),1,0)</f>
        <v>2</v>
      </c>
      <c r="S5695" t="str">
        <f>IF(R5695&gt;=7,"High",IF(R5695&gt;=4,"Medium","Low"))</f>
        <v>Low</v>
      </c>
    </row>
    <row r="5696" spans="1:19">
      <c r="A5696" t="s">
        <v>5821</v>
      </c>
      <c r="B5696">
        <v>49</v>
      </c>
      <c r="C5696" t="s">
        <v>112</v>
      </c>
      <c r="D5696" t="s">
        <v>113</v>
      </c>
      <c r="E5696">
        <v>29</v>
      </c>
      <c r="F5696" t="s">
        <v>109</v>
      </c>
      <c r="G5696" t="s">
        <v>129</v>
      </c>
      <c r="H5696" s="5">
        <v>1020</v>
      </c>
      <c r="I5696" s="5">
        <v>26436.25</v>
      </c>
      <c r="J5696" t="s">
        <v>115</v>
      </c>
      <c r="K5696" t="s">
        <v>106</v>
      </c>
      <c r="L5696">
        <v>1</v>
      </c>
      <c r="M5696">
        <v>0</v>
      </c>
      <c r="N5696">
        <v>5</v>
      </c>
      <c r="O5696" s="6">
        <v>10</v>
      </c>
      <c r="P5696" t="s">
        <v>107</v>
      </c>
      <c r="Q5696" t="s">
        <v>107</v>
      </c>
      <c r="R5696">
        <f>IF(F5696="Monthly",2,0)
+IF(E5696&lt;=6,2,0)
+IF(N5696&lt;=2,2,0)
+IF(L5696&gt;=4,2,0)
+IF(M5696&gt;=2,1,0)
+IF(H5696&gt;=_xlfn.PERCENTILE.INC($H$2:$H$10001,0.75),1,0)</f>
        <v>1</v>
      </c>
      <c r="S5696" t="str">
        <f>IF(R5696&gt;=7,"High",IF(R5696&gt;=4,"Medium","Low"))</f>
        <v>Low</v>
      </c>
    </row>
    <row r="5697" spans="1:19">
      <c r="A5697" t="s">
        <v>5822</v>
      </c>
      <c r="B5697">
        <v>36</v>
      </c>
      <c r="C5697" t="s">
        <v>101</v>
      </c>
      <c r="D5697" t="s">
        <v>119</v>
      </c>
      <c r="E5697">
        <v>56</v>
      </c>
      <c r="F5697" t="s">
        <v>109</v>
      </c>
      <c r="G5697" t="s">
        <v>104</v>
      </c>
      <c r="H5697" s="5">
        <v>489</v>
      </c>
      <c r="I5697" s="5">
        <v>25958.95</v>
      </c>
      <c r="J5697" t="s">
        <v>140</v>
      </c>
      <c r="K5697" t="s">
        <v>106</v>
      </c>
      <c r="L5697">
        <v>0</v>
      </c>
      <c r="M5697">
        <v>0</v>
      </c>
      <c r="N5697">
        <v>5</v>
      </c>
      <c r="O5697" s="6">
        <v>5</v>
      </c>
      <c r="P5697" t="s">
        <v>107</v>
      </c>
      <c r="Q5697" t="s">
        <v>107</v>
      </c>
      <c r="R5697">
        <f>IF(F5697="Monthly",2,0)
+IF(E5697&lt;=6,2,0)
+IF(N5697&lt;=2,2,0)
+IF(L5697&gt;=4,2,0)
+IF(M5697&gt;=2,1,0)
+IF(H5697&gt;=_xlfn.PERCENTILE.INC($H$2:$H$10001,0.75),1,0)</f>
        <v>0</v>
      </c>
      <c r="S5697" t="str">
        <f>IF(R5697&gt;=7,"High",IF(R5697&gt;=4,"Medium","Low"))</f>
        <v>Low</v>
      </c>
    </row>
    <row r="5698" spans="1:19">
      <c r="A5698" t="s">
        <v>5823</v>
      </c>
      <c r="B5698">
        <v>43</v>
      </c>
      <c r="C5698" t="s">
        <v>112</v>
      </c>
      <c r="D5698" t="s">
        <v>137</v>
      </c>
      <c r="E5698">
        <v>3</v>
      </c>
      <c r="F5698" t="s">
        <v>103</v>
      </c>
      <c r="G5698" t="s">
        <v>104</v>
      </c>
      <c r="H5698" s="5">
        <v>540</v>
      </c>
      <c r="I5698" s="5">
        <v>1585.38</v>
      </c>
      <c r="J5698" t="s">
        <v>117</v>
      </c>
      <c r="K5698" t="s">
        <v>106</v>
      </c>
      <c r="L5698">
        <v>0</v>
      </c>
      <c r="M5698">
        <v>0</v>
      </c>
      <c r="N5698">
        <v>5</v>
      </c>
      <c r="O5698" s="6">
        <v>0</v>
      </c>
      <c r="P5698" t="s">
        <v>107</v>
      </c>
      <c r="Q5698" t="s">
        <v>106</v>
      </c>
      <c r="R5698">
        <f>IF(F5698="Monthly",2,0)
+IF(E5698&lt;=6,2,0)
+IF(N5698&lt;=2,2,0)
+IF(L5698&gt;=4,2,0)
+IF(M5698&gt;=2,1,0)
+IF(H5698&gt;=_xlfn.PERCENTILE.INC($H$2:$H$10001,0.75),1,0)</f>
        <v>4</v>
      </c>
      <c r="S5698" t="str">
        <f>IF(R5698&gt;=7,"High",IF(R5698&gt;=4,"Medium","Low"))</f>
        <v>Medium</v>
      </c>
    </row>
    <row r="5699" spans="1:19">
      <c r="A5699" t="s">
        <v>5824</v>
      </c>
      <c r="B5699">
        <v>21</v>
      </c>
      <c r="C5699" t="s">
        <v>112</v>
      </c>
      <c r="D5699" t="s">
        <v>126</v>
      </c>
      <c r="E5699">
        <v>51</v>
      </c>
      <c r="F5699" t="s">
        <v>103</v>
      </c>
      <c r="G5699" t="s">
        <v>129</v>
      </c>
      <c r="H5699" s="5">
        <v>975</v>
      </c>
      <c r="I5699" s="5">
        <v>48700.93</v>
      </c>
      <c r="J5699" t="s">
        <v>117</v>
      </c>
      <c r="K5699" t="s">
        <v>106</v>
      </c>
      <c r="L5699">
        <v>1</v>
      </c>
      <c r="M5699">
        <v>0</v>
      </c>
      <c r="N5699">
        <v>5</v>
      </c>
      <c r="O5699" s="6">
        <v>0</v>
      </c>
      <c r="P5699" t="s">
        <v>107</v>
      </c>
      <c r="Q5699" t="s">
        <v>107</v>
      </c>
      <c r="R5699">
        <f>IF(F5699="Monthly",2,0)
+IF(E5699&lt;=6,2,0)
+IF(N5699&lt;=2,2,0)
+IF(L5699&gt;=4,2,0)
+IF(M5699&gt;=2,1,0)
+IF(H5699&gt;=_xlfn.PERCENTILE.INC($H$2:$H$10001,0.75),1,0)</f>
        <v>3</v>
      </c>
      <c r="S5699" t="str">
        <f>IF(R5699&gt;=7,"High",IF(R5699&gt;=4,"Medium","Low"))</f>
        <v>Low</v>
      </c>
    </row>
    <row r="5700" spans="1:19">
      <c r="A5700" t="s">
        <v>5825</v>
      </c>
      <c r="B5700">
        <v>33</v>
      </c>
      <c r="C5700" t="s">
        <v>101</v>
      </c>
      <c r="D5700" t="s">
        <v>102</v>
      </c>
      <c r="E5700">
        <v>27</v>
      </c>
      <c r="F5700" t="s">
        <v>121</v>
      </c>
      <c r="G5700" t="s">
        <v>110</v>
      </c>
      <c r="H5700" s="5">
        <v>683</v>
      </c>
      <c r="I5700" s="5">
        <v>18088</v>
      </c>
      <c r="J5700" t="s">
        <v>115</v>
      </c>
      <c r="K5700" t="s">
        <v>106</v>
      </c>
      <c r="L5700">
        <v>0</v>
      </c>
      <c r="M5700">
        <v>0</v>
      </c>
      <c r="N5700">
        <v>5</v>
      </c>
      <c r="O5700" s="6">
        <v>0</v>
      </c>
      <c r="P5700" t="s">
        <v>107</v>
      </c>
      <c r="Q5700" t="s">
        <v>107</v>
      </c>
      <c r="R5700">
        <f>IF(F5700="Monthly",2,0)
+IF(E5700&lt;=6,2,0)
+IF(N5700&lt;=2,2,0)
+IF(L5700&gt;=4,2,0)
+IF(M5700&gt;=2,1,0)
+IF(H5700&gt;=_xlfn.PERCENTILE.INC($H$2:$H$10001,0.75),1,0)</f>
        <v>0</v>
      </c>
      <c r="S5700" t="str">
        <f>IF(R5700&gt;=7,"High",IF(R5700&gt;=4,"Medium","Low"))</f>
        <v>Low</v>
      </c>
    </row>
    <row r="5701" spans="1:19">
      <c r="A5701" t="s">
        <v>5826</v>
      </c>
      <c r="B5701">
        <v>22</v>
      </c>
      <c r="C5701" t="s">
        <v>101</v>
      </c>
      <c r="D5701" t="s">
        <v>123</v>
      </c>
      <c r="E5701">
        <v>60</v>
      </c>
      <c r="F5701" t="s">
        <v>103</v>
      </c>
      <c r="G5701" t="s">
        <v>129</v>
      </c>
      <c r="H5701" s="5">
        <v>948</v>
      </c>
      <c r="I5701" s="5">
        <v>56829.84</v>
      </c>
      <c r="J5701" t="s">
        <v>105</v>
      </c>
      <c r="K5701" t="s">
        <v>106</v>
      </c>
      <c r="L5701">
        <v>0</v>
      </c>
      <c r="M5701">
        <v>0</v>
      </c>
      <c r="N5701">
        <v>4</v>
      </c>
      <c r="O5701" s="6">
        <v>0</v>
      </c>
      <c r="P5701" t="s">
        <v>106</v>
      </c>
      <c r="Q5701" t="s">
        <v>107</v>
      </c>
      <c r="R5701">
        <f>IF(F5701="Monthly",2,0)
+IF(E5701&lt;=6,2,0)
+IF(N5701&lt;=2,2,0)
+IF(L5701&gt;=4,2,0)
+IF(M5701&gt;=2,1,0)
+IF(H5701&gt;=_xlfn.PERCENTILE.INC($H$2:$H$10001,0.75),1,0)</f>
        <v>3</v>
      </c>
      <c r="S5701" t="str">
        <f>IF(R5701&gt;=7,"High",IF(R5701&gt;=4,"Medium","Low"))</f>
        <v>Low</v>
      </c>
    </row>
    <row r="5702" spans="1:19">
      <c r="A5702" t="s">
        <v>5827</v>
      </c>
      <c r="B5702">
        <v>24</v>
      </c>
      <c r="C5702" t="s">
        <v>101</v>
      </c>
      <c r="D5702" t="s">
        <v>137</v>
      </c>
      <c r="E5702">
        <v>38</v>
      </c>
      <c r="F5702" t="s">
        <v>109</v>
      </c>
      <c r="G5702" t="s">
        <v>129</v>
      </c>
      <c r="H5702" s="5">
        <v>1031</v>
      </c>
      <c r="I5702" s="5">
        <v>38881.33</v>
      </c>
      <c r="J5702" t="s">
        <v>134</v>
      </c>
      <c r="K5702" t="s">
        <v>106</v>
      </c>
      <c r="L5702">
        <v>0</v>
      </c>
      <c r="M5702">
        <v>0</v>
      </c>
      <c r="N5702">
        <v>5</v>
      </c>
      <c r="O5702" s="6">
        <v>0</v>
      </c>
      <c r="P5702" t="s">
        <v>107</v>
      </c>
      <c r="Q5702" t="s">
        <v>107</v>
      </c>
      <c r="R5702">
        <f>IF(F5702="Monthly",2,0)
+IF(E5702&lt;=6,2,0)
+IF(N5702&lt;=2,2,0)
+IF(L5702&gt;=4,2,0)
+IF(M5702&gt;=2,1,0)
+IF(H5702&gt;=_xlfn.PERCENTILE.INC($H$2:$H$10001,0.75),1,0)</f>
        <v>1</v>
      </c>
      <c r="S5702" t="str">
        <f>IF(R5702&gt;=7,"High",IF(R5702&gt;=4,"Medium","Low"))</f>
        <v>Low</v>
      </c>
    </row>
    <row r="5703" spans="1:19">
      <c r="A5703" t="s">
        <v>5828</v>
      </c>
      <c r="B5703">
        <v>19</v>
      </c>
      <c r="C5703" t="s">
        <v>112</v>
      </c>
      <c r="D5703" t="s">
        <v>126</v>
      </c>
      <c r="E5703">
        <v>35</v>
      </c>
      <c r="F5703" t="s">
        <v>103</v>
      </c>
      <c r="G5703" t="s">
        <v>104</v>
      </c>
      <c r="H5703" s="5">
        <v>407</v>
      </c>
      <c r="I5703" s="5">
        <v>14247.37</v>
      </c>
      <c r="J5703" t="s">
        <v>105</v>
      </c>
      <c r="K5703" t="s">
        <v>106</v>
      </c>
      <c r="L5703">
        <v>2</v>
      </c>
      <c r="M5703">
        <v>0</v>
      </c>
      <c r="N5703">
        <v>5</v>
      </c>
      <c r="O5703" s="6">
        <v>0</v>
      </c>
      <c r="P5703" t="s">
        <v>107</v>
      </c>
      <c r="Q5703" t="s">
        <v>107</v>
      </c>
      <c r="R5703">
        <f>IF(F5703="Monthly",2,0)
+IF(E5703&lt;=6,2,0)
+IF(N5703&lt;=2,2,0)
+IF(L5703&gt;=4,2,0)
+IF(M5703&gt;=2,1,0)
+IF(H5703&gt;=_xlfn.PERCENTILE.INC($H$2:$H$10001,0.75),1,0)</f>
        <v>2</v>
      </c>
      <c r="S5703" t="str">
        <f>IF(R5703&gt;=7,"High",IF(R5703&gt;=4,"Medium","Low"))</f>
        <v>Low</v>
      </c>
    </row>
    <row r="5704" spans="1:19">
      <c r="A5704" t="s">
        <v>5829</v>
      </c>
      <c r="B5704">
        <v>35</v>
      </c>
      <c r="C5704" t="s">
        <v>101</v>
      </c>
      <c r="D5704" t="s">
        <v>137</v>
      </c>
      <c r="E5704">
        <v>65</v>
      </c>
      <c r="F5704" t="s">
        <v>103</v>
      </c>
      <c r="G5704" t="s">
        <v>110</v>
      </c>
      <c r="H5704" s="5">
        <v>751</v>
      </c>
      <c r="I5704" s="5">
        <v>48470.79</v>
      </c>
      <c r="J5704" t="s">
        <v>117</v>
      </c>
      <c r="K5704" t="s">
        <v>106</v>
      </c>
      <c r="L5704">
        <v>0</v>
      </c>
      <c r="M5704">
        <v>0</v>
      </c>
      <c r="N5704">
        <v>5</v>
      </c>
      <c r="O5704" s="6">
        <v>0</v>
      </c>
      <c r="P5704" t="s">
        <v>107</v>
      </c>
      <c r="Q5704" t="s">
        <v>107</v>
      </c>
      <c r="R5704">
        <f>IF(F5704="Monthly",2,0)
+IF(E5704&lt;=6,2,0)
+IF(N5704&lt;=2,2,0)
+IF(L5704&gt;=4,2,0)
+IF(M5704&gt;=2,1,0)
+IF(H5704&gt;=_xlfn.PERCENTILE.INC($H$2:$H$10001,0.75),1,0)</f>
        <v>2</v>
      </c>
      <c r="S5704" t="str">
        <f>IF(R5704&gt;=7,"High",IF(R5704&gt;=4,"Medium","Low"))</f>
        <v>Low</v>
      </c>
    </row>
    <row r="5705" spans="1:19">
      <c r="A5705" t="s">
        <v>5830</v>
      </c>
      <c r="B5705">
        <v>37</v>
      </c>
      <c r="C5705" t="s">
        <v>101</v>
      </c>
      <c r="D5705" t="s">
        <v>102</v>
      </c>
      <c r="E5705">
        <v>26</v>
      </c>
      <c r="F5705" t="s">
        <v>109</v>
      </c>
      <c r="G5705" t="s">
        <v>110</v>
      </c>
      <c r="H5705" s="5">
        <v>768</v>
      </c>
      <c r="I5705" s="5">
        <v>20328.62</v>
      </c>
      <c r="J5705" t="s">
        <v>134</v>
      </c>
      <c r="K5705" t="s">
        <v>106</v>
      </c>
      <c r="L5705">
        <v>2</v>
      </c>
      <c r="M5705">
        <v>0</v>
      </c>
      <c r="N5705">
        <v>5</v>
      </c>
      <c r="O5705" s="6">
        <v>0</v>
      </c>
      <c r="P5705" t="s">
        <v>106</v>
      </c>
      <c r="Q5705" t="s">
        <v>107</v>
      </c>
      <c r="R5705">
        <f>IF(F5705="Monthly",2,0)
+IF(E5705&lt;=6,2,0)
+IF(N5705&lt;=2,2,0)
+IF(L5705&gt;=4,2,0)
+IF(M5705&gt;=2,1,0)
+IF(H5705&gt;=_xlfn.PERCENTILE.INC($H$2:$H$10001,0.75),1,0)</f>
        <v>0</v>
      </c>
      <c r="S5705" t="str">
        <f>IF(R5705&gt;=7,"High",IF(R5705&gt;=4,"Medium","Low"))</f>
        <v>Low</v>
      </c>
    </row>
    <row r="5706" spans="1:19">
      <c r="A5706" t="s">
        <v>5831</v>
      </c>
      <c r="B5706">
        <v>28</v>
      </c>
      <c r="C5706" t="s">
        <v>112</v>
      </c>
      <c r="D5706" t="s">
        <v>131</v>
      </c>
      <c r="E5706">
        <v>20</v>
      </c>
      <c r="F5706" t="s">
        <v>109</v>
      </c>
      <c r="G5706" t="s">
        <v>110</v>
      </c>
      <c r="H5706" s="5">
        <v>804</v>
      </c>
      <c r="I5706" s="5">
        <v>16320.39</v>
      </c>
      <c r="J5706" t="s">
        <v>134</v>
      </c>
      <c r="K5706" t="s">
        <v>106</v>
      </c>
      <c r="L5706">
        <v>0</v>
      </c>
      <c r="M5706">
        <v>0</v>
      </c>
      <c r="N5706">
        <v>5</v>
      </c>
      <c r="O5706" s="6">
        <v>0</v>
      </c>
      <c r="P5706" t="s">
        <v>107</v>
      </c>
      <c r="Q5706" t="s">
        <v>107</v>
      </c>
      <c r="R5706">
        <f>IF(F5706="Monthly",2,0)
+IF(E5706&lt;=6,2,0)
+IF(N5706&lt;=2,2,0)
+IF(L5706&gt;=4,2,0)
+IF(M5706&gt;=2,1,0)
+IF(H5706&gt;=_xlfn.PERCENTILE.INC($H$2:$H$10001,0.75),1,0)</f>
        <v>1</v>
      </c>
      <c r="S5706" t="str">
        <f>IF(R5706&gt;=7,"High",IF(R5706&gt;=4,"Medium","Low"))</f>
        <v>Low</v>
      </c>
    </row>
    <row r="5707" spans="1:19">
      <c r="A5707" t="s">
        <v>5832</v>
      </c>
      <c r="B5707">
        <v>37</v>
      </c>
      <c r="C5707" t="s">
        <v>112</v>
      </c>
      <c r="D5707" t="s">
        <v>123</v>
      </c>
      <c r="E5707">
        <v>53</v>
      </c>
      <c r="F5707" t="s">
        <v>121</v>
      </c>
      <c r="G5707" t="s">
        <v>104</v>
      </c>
      <c r="H5707" s="5">
        <v>436</v>
      </c>
      <c r="I5707" s="5">
        <v>20584.88</v>
      </c>
      <c r="J5707" t="s">
        <v>115</v>
      </c>
      <c r="K5707" t="s">
        <v>106</v>
      </c>
      <c r="L5707">
        <v>0</v>
      </c>
      <c r="M5707">
        <v>0</v>
      </c>
      <c r="N5707">
        <v>5</v>
      </c>
      <c r="O5707" s="6">
        <v>10</v>
      </c>
      <c r="P5707" t="s">
        <v>107</v>
      </c>
      <c r="Q5707" t="s">
        <v>107</v>
      </c>
      <c r="R5707">
        <f>IF(F5707="Monthly",2,0)
+IF(E5707&lt;=6,2,0)
+IF(N5707&lt;=2,2,0)
+IF(L5707&gt;=4,2,0)
+IF(M5707&gt;=2,1,0)
+IF(H5707&gt;=_xlfn.PERCENTILE.INC($H$2:$H$10001,0.75),1,0)</f>
        <v>0</v>
      </c>
      <c r="S5707" t="str">
        <f>IF(R5707&gt;=7,"High",IF(R5707&gt;=4,"Medium","Low"))</f>
        <v>Low</v>
      </c>
    </row>
    <row r="5708" spans="1:19">
      <c r="A5708" t="s">
        <v>5833</v>
      </c>
      <c r="B5708">
        <v>18</v>
      </c>
      <c r="C5708" t="s">
        <v>101</v>
      </c>
      <c r="D5708" t="s">
        <v>131</v>
      </c>
      <c r="E5708">
        <v>22</v>
      </c>
      <c r="F5708" t="s">
        <v>109</v>
      </c>
      <c r="G5708" t="s">
        <v>129</v>
      </c>
      <c r="H5708" s="5">
        <v>1120</v>
      </c>
      <c r="I5708" s="5">
        <v>24540.97</v>
      </c>
      <c r="J5708" t="s">
        <v>115</v>
      </c>
      <c r="K5708" t="s">
        <v>106</v>
      </c>
      <c r="L5708">
        <v>0</v>
      </c>
      <c r="M5708">
        <v>0</v>
      </c>
      <c r="N5708">
        <v>5</v>
      </c>
      <c r="O5708" s="6">
        <v>0</v>
      </c>
      <c r="P5708" t="s">
        <v>106</v>
      </c>
      <c r="Q5708" t="s">
        <v>106</v>
      </c>
      <c r="R5708">
        <f>IF(F5708="Monthly",2,0)
+IF(E5708&lt;=6,2,0)
+IF(N5708&lt;=2,2,0)
+IF(L5708&gt;=4,2,0)
+IF(M5708&gt;=2,1,0)
+IF(H5708&gt;=_xlfn.PERCENTILE.INC($H$2:$H$10001,0.75),1,0)</f>
        <v>1</v>
      </c>
      <c r="S5708" t="str">
        <f>IF(R5708&gt;=7,"High",IF(R5708&gt;=4,"Medium","Low"))</f>
        <v>Low</v>
      </c>
    </row>
    <row r="5709" spans="1:19">
      <c r="A5709" t="s">
        <v>5834</v>
      </c>
      <c r="B5709">
        <v>30</v>
      </c>
      <c r="C5709" t="s">
        <v>112</v>
      </c>
      <c r="D5709" t="s">
        <v>159</v>
      </c>
      <c r="E5709">
        <v>40</v>
      </c>
      <c r="F5709" t="s">
        <v>121</v>
      </c>
      <c r="G5709" t="s">
        <v>129</v>
      </c>
      <c r="H5709" s="5">
        <v>1041</v>
      </c>
      <c r="I5709" s="5">
        <v>34717.699999999997</v>
      </c>
      <c r="J5709" t="s">
        <v>105</v>
      </c>
      <c r="K5709" t="s">
        <v>106</v>
      </c>
      <c r="L5709">
        <v>0</v>
      </c>
      <c r="M5709">
        <v>0</v>
      </c>
      <c r="N5709">
        <v>5</v>
      </c>
      <c r="O5709" s="6">
        <v>15</v>
      </c>
      <c r="P5709" t="s">
        <v>107</v>
      </c>
      <c r="Q5709" t="s">
        <v>107</v>
      </c>
      <c r="R5709">
        <f>IF(F5709="Monthly",2,0)
+IF(E5709&lt;=6,2,0)
+IF(N5709&lt;=2,2,0)
+IF(L5709&gt;=4,2,0)
+IF(M5709&gt;=2,1,0)
+IF(H5709&gt;=_xlfn.PERCENTILE.INC($H$2:$H$10001,0.75),1,0)</f>
        <v>1</v>
      </c>
      <c r="S5709" t="str">
        <f>IF(R5709&gt;=7,"High",IF(R5709&gt;=4,"Medium","Low"))</f>
        <v>Low</v>
      </c>
    </row>
    <row r="5710" spans="1:19">
      <c r="A5710" t="s">
        <v>5835</v>
      </c>
      <c r="B5710">
        <v>38</v>
      </c>
      <c r="C5710" t="s">
        <v>112</v>
      </c>
      <c r="D5710" t="s">
        <v>119</v>
      </c>
      <c r="E5710">
        <v>32</v>
      </c>
      <c r="F5710" t="s">
        <v>109</v>
      </c>
      <c r="G5710" t="s">
        <v>110</v>
      </c>
      <c r="H5710" s="5">
        <v>794</v>
      </c>
      <c r="I5710" s="5">
        <v>23409.71</v>
      </c>
      <c r="J5710" t="s">
        <v>134</v>
      </c>
      <c r="K5710" t="s">
        <v>106</v>
      </c>
      <c r="L5710">
        <v>0</v>
      </c>
      <c r="M5710">
        <v>0</v>
      </c>
      <c r="N5710">
        <v>5</v>
      </c>
      <c r="O5710" s="6">
        <v>10</v>
      </c>
      <c r="P5710" t="s">
        <v>107</v>
      </c>
      <c r="Q5710" t="s">
        <v>107</v>
      </c>
      <c r="R5710">
        <f>IF(F5710="Monthly",2,0)
+IF(E5710&lt;=6,2,0)
+IF(N5710&lt;=2,2,0)
+IF(L5710&gt;=4,2,0)
+IF(M5710&gt;=2,1,0)
+IF(H5710&gt;=_xlfn.PERCENTILE.INC($H$2:$H$10001,0.75),1,0)</f>
        <v>1</v>
      </c>
      <c r="S5710" t="str">
        <f>IF(R5710&gt;=7,"High",IF(R5710&gt;=4,"Medium","Low"))</f>
        <v>Low</v>
      </c>
    </row>
    <row r="5711" spans="1:19">
      <c r="A5711" t="s">
        <v>5836</v>
      </c>
      <c r="B5711">
        <v>34</v>
      </c>
      <c r="C5711" t="s">
        <v>112</v>
      </c>
      <c r="D5711" t="s">
        <v>126</v>
      </c>
      <c r="E5711">
        <v>28</v>
      </c>
      <c r="F5711" t="s">
        <v>103</v>
      </c>
      <c r="G5711" t="s">
        <v>110</v>
      </c>
      <c r="H5711" s="5">
        <v>801</v>
      </c>
      <c r="I5711" s="5">
        <v>22292.67</v>
      </c>
      <c r="J5711" t="s">
        <v>117</v>
      </c>
      <c r="K5711" t="s">
        <v>106</v>
      </c>
      <c r="L5711">
        <v>5</v>
      </c>
      <c r="M5711">
        <v>2</v>
      </c>
      <c r="N5711">
        <v>3</v>
      </c>
      <c r="O5711" s="6">
        <v>0</v>
      </c>
      <c r="P5711" t="s">
        <v>107</v>
      </c>
      <c r="Q5711" t="s">
        <v>106</v>
      </c>
      <c r="R5711">
        <f>IF(F5711="Monthly",2,0)
+IF(E5711&lt;=6,2,0)
+IF(N5711&lt;=2,2,0)
+IF(L5711&gt;=4,2,0)
+IF(M5711&gt;=2,1,0)
+IF(H5711&gt;=_xlfn.PERCENTILE.INC($H$2:$H$10001,0.75),1,0)</f>
        <v>6</v>
      </c>
      <c r="S5711" t="str">
        <f>IF(R5711&gt;=7,"High",IF(R5711&gt;=4,"Medium","Low"))</f>
        <v>Medium</v>
      </c>
    </row>
    <row r="5712" spans="1:19">
      <c r="A5712" t="s">
        <v>5837</v>
      </c>
      <c r="B5712">
        <v>39</v>
      </c>
      <c r="C5712" t="s">
        <v>112</v>
      </c>
      <c r="D5712" t="s">
        <v>133</v>
      </c>
      <c r="E5712">
        <v>38</v>
      </c>
      <c r="F5712" t="s">
        <v>109</v>
      </c>
      <c r="G5712" t="s">
        <v>129</v>
      </c>
      <c r="H5712" s="5">
        <v>1000</v>
      </c>
      <c r="I5712" s="5">
        <v>36703.919999999998</v>
      </c>
      <c r="J5712" t="s">
        <v>140</v>
      </c>
      <c r="K5712" t="s">
        <v>106</v>
      </c>
      <c r="L5712">
        <v>0</v>
      </c>
      <c r="M5712">
        <v>0</v>
      </c>
      <c r="N5712">
        <v>5</v>
      </c>
      <c r="O5712" s="6">
        <v>5</v>
      </c>
      <c r="P5712" t="s">
        <v>106</v>
      </c>
      <c r="Q5712" t="s">
        <v>107</v>
      </c>
      <c r="R5712">
        <f>IF(F5712="Monthly",2,0)
+IF(E5712&lt;=6,2,0)
+IF(N5712&lt;=2,2,0)
+IF(L5712&gt;=4,2,0)
+IF(M5712&gt;=2,1,0)
+IF(H5712&gt;=_xlfn.PERCENTILE.INC($H$2:$H$10001,0.75),1,0)</f>
        <v>1</v>
      </c>
      <c r="S5712" t="str">
        <f>IF(R5712&gt;=7,"High",IF(R5712&gt;=4,"Medium","Low"))</f>
        <v>Low</v>
      </c>
    </row>
    <row r="5713" spans="1:19">
      <c r="A5713" t="s">
        <v>5838</v>
      </c>
      <c r="B5713">
        <v>54</v>
      </c>
      <c r="C5713" t="s">
        <v>101</v>
      </c>
      <c r="D5713" t="s">
        <v>131</v>
      </c>
      <c r="E5713">
        <v>13</v>
      </c>
      <c r="F5713" t="s">
        <v>103</v>
      </c>
      <c r="G5713" t="s">
        <v>110</v>
      </c>
      <c r="H5713" s="5">
        <v>682</v>
      </c>
      <c r="I5713" s="5">
        <v>8892.59</v>
      </c>
      <c r="J5713" t="s">
        <v>140</v>
      </c>
      <c r="K5713" t="s">
        <v>106</v>
      </c>
      <c r="L5713">
        <v>0</v>
      </c>
      <c r="M5713">
        <v>0</v>
      </c>
      <c r="N5713">
        <v>5</v>
      </c>
      <c r="O5713" s="6">
        <v>0</v>
      </c>
      <c r="P5713" t="s">
        <v>106</v>
      </c>
      <c r="Q5713" t="s">
        <v>106</v>
      </c>
      <c r="R5713">
        <f>IF(F5713="Monthly",2,0)
+IF(E5713&lt;=6,2,0)
+IF(N5713&lt;=2,2,0)
+IF(L5713&gt;=4,2,0)
+IF(M5713&gt;=2,1,0)
+IF(H5713&gt;=_xlfn.PERCENTILE.INC($H$2:$H$10001,0.75),1,0)</f>
        <v>2</v>
      </c>
      <c r="S5713" t="str">
        <f>IF(R5713&gt;=7,"High",IF(R5713&gt;=4,"Medium","Low"))</f>
        <v>Low</v>
      </c>
    </row>
    <row r="5714" spans="1:19">
      <c r="A5714" t="s">
        <v>5839</v>
      </c>
      <c r="B5714">
        <v>31</v>
      </c>
      <c r="C5714" t="s">
        <v>101</v>
      </c>
      <c r="D5714" t="s">
        <v>102</v>
      </c>
      <c r="E5714">
        <v>33</v>
      </c>
      <c r="F5714" t="s">
        <v>103</v>
      </c>
      <c r="G5714" t="s">
        <v>110</v>
      </c>
      <c r="H5714" s="5">
        <v>704</v>
      </c>
      <c r="I5714" s="5">
        <v>23869.4</v>
      </c>
      <c r="J5714" t="s">
        <v>134</v>
      </c>
      <c r="K5714" t="s">
        <v>106</v>
      </c>
      <c r="L5714">
        <v>0</v>
      </c>
      <c r="M5714">
        <v>0</v>
      </c>
      <c r="N5714">
        <v>4</v>
      </c>
      <c r="O5714" s="6">
        <v>0</v>
      </c>
      <c r="P5714" t="s">
        <v>106</v>
      </c>
      <c r="Q5714" t="s">
        <v>106</v>
      </c>
      <c r="R5714">
        <f>IF(F5714="Monthly",2,0)
+IF(E5714&lt;=6,2,0)
+IF(N5714&lt;=2,2,0)
+IF(L5714&gt;=4,2,0)
+IF(M5714&gt;=2,1,0)
+IF(H5714&gt;=_xlfn.PERCENTILE.INC($H$2:$H$10001,0.75),1,0)</f>
        <v>2</v>
      </c>
      <c r="S5714" t="str">
        <f>IF(R5714&gt;=7,"High",IF(R5714&gt;=4,"Medium","Low"))</f>
        <v>Low</v>
      </c>
    </row>
    <row r="5715" spans="1:19">
      <c r="A5715" t="s">
        <v>5840</v>
      </c>
      <c r="B5715">
        <v>27</v>
      </c>
      <c r="C5715" t="s">
        <v>101</v>
      </c>
      <c r="D5715" t="s">
        <v>102</v>
      </c>
      <c r="E5715">
        <v>31</v>
      </c>
      <c r="F5715" t="s">
        <v>121</v>
      </c>
      <c r="G5715" t="s">
        <v>110</v>
      </c>
      <c r="H5715" s="5">
        <v>789</v>
      </c>
      <c r="I5715" s="5">
        <v>21131.22</v>
      </c>
      <c r="J5715" t="s">
        <v>117</v>
      </c>
      <c r="K5715" t="s">
        <v>106</v>
      </c>
      <c r="L5715">
        <v>2</v>
      </c>
      <c r="M5715">
        <v>0</v>
      </c>
      <c r="N5715">
        <v>4</v>
      </c>
      <c r="O5715" s="6">
        <v>15</v>
      </c>
      <c r="P5715" t="s">
        <v>106</v>
      </c>
      <c r="Q5715" t="s">
        <v>107</v>
      </c>
      <c r="R5715">
        <f>IF(F5715="Monthly",2,0)
+IF(E5715&lt;=6,2,0)
+IF(N5715&lt;=2,2,0)
+IF(L5715&gt;=4,2,0)
+IF(M5715&gt;=2,1,0)
+IF(H5715&gt;=_xlfn.PERCENTILE.INC($H$2:$H$10001,0.75),1,0)</f>
        <v>0</v>
      </c>
      <c r="S5715" t="str">
        <f>IF(R5715&gt;=7,"High",IF(R5715&gt;=4,"Medium","Low"))</f>
        <v>Low</v>
      </c>
    </row>
    <row r="5716" spans="1:19">
      <c r="A5716" t="s">
        <v>5841</v>
      </c>
      <c r="B5716">
        <v>45</v>
      </c>
      <c r="C5716" t="s">
        <v>101</v>
      </c>
      <c r="D5716" t="s">
        <v>133</v>
      </c>
      <c r="E5716">
        <v>22</v>
      </c>
      <c r="F5716" t="s">
        <v>121</v>
      </c>
      <c r="G5716" t="s">
        <v>104</v>
      </c>
      <c r="H5716" s="5">
        <v>453</v>
      </c>
      <c r="I5716" s="5">
        <v>9723.5300000000007</v>
      </c>
      <c r="J5716" t="s">
        <v>140</v>
      </c>
      <c r="K5716" t="s">
        <v>106</v>
      </c>
      <c r="L5716">
        <v>0</v>
      </c>
      <c r="M5716">
        <v>0</v>
      </c>
      <c r="N5716">
        <v>5</v>
      </c>
      <c r="O5716" s="6">
        <v>0</v>
      </c>
      <c r="P5716" t="s">
        <v>106</v>
      </c>
      <c r="Q5716" t="s">
        <v>107</v>
      </c>
      <c r="R5716">
        <f>IF(F5716="Monthly",2,0)
+IF(E5716&lt;=6,2,0)
+IF(N5716&lt;=2,2,0)
+IF(L5716&gt;=4,2,0)
+IF(M5716&gt;=2,1,0)
+IF(H5716&gt;=_xlfn.PERCENTILE.INC($H$2:$H$10001,0.75),1,0)</f>
        <v>0</v>
      </c>
      <c r="S5716" t="str">
        <f>IF(R5716&gt;=7,"High",IF(R5716&gt;=4,"Medium","Low"))</f>
        <v>Low</v>
      </c>
    </row>
    <row r="5717" spans="1:19">
      <c r="A5717" t="s">
        <v>5842</v>
      </c>
      <c r="B5717">
        <v>41</v>
      </c>
      <c r="C5717" t="s">
        <v>112</v>
      </c>
      <c r="D5717" t="s">
        <v>133</v>
      </c>
      <c r="E5717">
        <v>46</v>
      </c>
      <c r="F5717" t="s">
        <v>109</v>
      </c>
      <c r="G5717" t="s">
        <v>129</v>
      </c>
      <c r="H5717" s="5">
        <v>1023</v>
      </c>
      <c r="I5717" s="5">
        <v>47552.97</v>
      </c>
      <c r="J5717" t="s">
        <v>105</v>
      </c>
      <c r="K5717" t="s">
        <v>106</v>
      </c>
      <c r="L5717">
        <v>0</v>
      </c>
      <c r="M5717">
        <v>0</v>
      </c>
      <c r="N5717">
        <v>4</v>
      </c>
      <c r="O5717" s="6">
        <v>0</v>
      </c>
      <c r="P5717" t="s">
        <v>107</v>
      </c>
      <c r="Q5717" t="s">
        <v>107</v>
      </c>
      <c r="R5717">
        <f>IF(F5717="Monthly",2,0)
+IF(E5717&lt;=6,2,0)
+IF(N5717&lt;=2,2,0)
+IF(L5717&gt;=4,2,0)
+IF(M5717&gt;=2,1,0)
+IF(H5717&gt;=_xlfn.PERCENTILE.INC($H$2:$H$10001,0.75),1,0)</f>
        <v>1</v>
      </c>
      <c r="S5717" t="str">
        <f>IF(R5717&gt;=7,"High",IF(R5717&gt;=4,"Medium","Low"))</f>
        <v>Low</v>
      </c>
    </row>
    <row r="5718" spans="1:19">
      <c r="A5718" t="s">
        <v>5843</v>
      </c>
      <c r="B5718">
        <v>39</v>
      </c>
      <c r="C5718" t="s">
        <v>112</v>
      </c>
      <c r="D5718" t="s">
        <v>131</v>
      </c>
      <c r="E5718">
        <v>34</v>
      </c>
      <c r="F5718" t="s">
        <v>121</v>
      </c>
      <c r="G5718" t="s">
        <v>110</v>
      </c>
      <c r="H5718" s="5">
        <v>787</v>
      </c>
      <c r="I5718" s="5">
        <v>26666.67</v>
      </c>
      <c r="J5718" t="s">
        <v>140</v>
      </c>
      <c r="K5718" t="s">
        <v>106</v>
      </c>
      <c r="L5718">
        <v>3</v>
      </c>
      <c r="M5718">
        <v>2</v>
      </c>
      <c r="N5718">
        <v>4</v>
      </c>
      <c r="O5718" s="6">
        <v>0</v>
      </c>
      <c r="P5718" t="s">
        <v>107</v>
      </c>
      <c r="Q5718" t="s">
        <v>107</v>
      </c>
      <c r="R5718">
        <f>IF(F5718="Monthly",2,0)
+IF(E5718&lt;=6,2,0)
+IF(N5718&lt;=2,2,0)
+IF(L5718&gt;=4,2,0)
+IF(M5718&gt;=2,1,0)
+IF(H5718&gt;=_xlfn.PERCENTILE.INC($H$2:$H$10001,0.75),1,0)</f>
        <v>1</v>
      </c>
      <c r="S5718" t="str">
        <f>IF(R5718&gt;=7,"High",IF(R5718&gt;=4,"Medium","Low"))</f>
        <v>Low</v>
      </c>
    </row>
    <row r="5719" spans="1:19">
      <c r="A5719" t="s">
        <v>5844</v>
      </c>
      <c r="B5719">
        <v>36</v>
      </c>
      <c r="C5719" t="s">
        <v>101</v>
      </c>
      <c r="D5719" t="s">
        <v>126</v>
      </c>
      <c r="E5719">
        <v>33</v>
      </c>
      <c r="F5719" t="s">
        <v>109</v>
      </c>
      <c r="G5719" t="s">
        <v>104</v>
      </c>
      <c r="H5719" s="5">
        <v>441</v>
      </c>
      <c r="I5719" s="5">
        <v>14214.72</v>
      </c>
      <c r="J5719" t="s">
        <v>140</v>
      </c>
      <c r="K5719" t="s">
        <v>106</v>
      </c>
      <c r="L5719">
        <v>2</v>
      </c>
      <c r="M5719">
        <v>0</v>
      </c>
      <c r="N5719">
        <v>5</v>
      </c>
      <c r="O5719" s="6">
        <v>5</v>
      </c>
      <c r="P5719" t="s">
        <v>107</v>
      </c>
      <c r="Q5719" t="s">
        <v>107</v>
      </c>
      <c r="R5719">
        <f>IF(F5719="Monthly",2,0)
+IF(E5719&lt;=6,2,0)
+IF(N5719&lt;=2,2,0)
+IF(L5719&gt;=4,2,0)
+IF(M5719&gt;=2,1,0)
+IF(H5719&gt;=_xlfn.PERCENTILE.INC($H$2:$H$10001,0.75),1,0)</f>
        <v>0</v>
      </c>
      <c r="S5719" t="str">
        <f>IF(R5719&gt;=7,"High",IF(R5719&gt;=4,"Medium","Low"))</f>
        <v>Low</v>
      </c>
    </row>
    <row r="5720" spans="1:19">
      <c r="A5720" t="s">
        <v>5845</v>
      </c>
      <c r="B5720">
        <v>20</v>
      </c>
      <c r="C5720" t="s">
        <v>112</v>
      </c>
      <c r="D5720" t="s">
        <v>126</v>
      </c>
      <c r="E5720">
        <v>21</v>
      </c>
      <c r="F5720" t="s">
        <v>103</v>
      </c>
      <c r="G5720" t="s">
        <v>104</v>
      </c>
      <c r="H5720" s="5">
        <v>436</v>
      </c>
      <c r="I5720" s="5">
        <v>9232.82</v>
      </c>
      <c r="J5720" t="s">
        <v>105</v>
      </c>
      <c r="K5720" t="s">
        <v>106</v>
      </c>
      <c r="L5720">
        <v>2</v>
      </c>
      <c r="M5720">
        <v>0</v>
      </c>
      <c r="N5720">
        <v>5</v>
      </c>
      <c r="O5720" s="6">
        <v>0</v>
      </c>
      <c r="P5720" t="s">
        <v>107</v>
      </c>
      <c r="Q5720" t="s">
        <v>107</v>
      </c>
      <c r="R5720">
        <f>IF(F5720="Monthly",2,0)
+IF(E5720&lt;=6,2,0)
+IF(N5720&lt;=2,2,0)
+IF(L5720&gt;=4,2,0)
+IF(M5720&gt;=2,1,0)
+IF(H5720&gt;=_xlfn.PERCENTILE.INC($H$2:$H$10001,0.75),1,0)</f>
        <v>2</v>
      </c>
      <c r="S5720" t="str">
        <f>IF(R5720&gt;=7,"High",IF(R5720&gt;=4,"Medium","Low"))</f>
        <v>Low</v>
      </c>
    </row>
    <row r="5721" spans="1:19">
      <c r="A5721" t="s">
        <v>5846</v>
      </c>
      <c r="B5721">
        <v>57</v>
      </c>
      <c r="C5721" t="s">
        <v>101</v>
      </c>
      <c r="D5721" t="s">
        <v>128</v>
      </c>
      <c r="E5721">
        <v>33</v>
      </c>
      <c r="F5721" t="s">
        <v>103</v>
      </c>
      <c r="G5721" t="s">
        <v>110</v>
      </c>
      <c r="H5721" s="5">
        <v>749</v>
      </c>
      <c r="I5721" s="5">
        <v>24051.94</v>
      </c>
      <c r="J5721" t="s">
        <v>117</v>
      </c>
      <c r="K5721" t="s">
        <v>106</v>
      </c>
      <c r="L5721">
        <v>1</v>
      </c>
      <c r="M5721">
        <v>0</v>
      </c>
      <c r="N5721">
        <v>4</v>
      </c>
      <c r="O5721" s="6">
        <v>0</v>
      </c>
      <c r="P5721" t="s">
        <v>107</v>
      </c>
      <c r="Q5721" t="s">
        <v>107</v>
      </c>
      <c r="R5721">
        <f>IF(F5721="Monthly",2,0)
+IF(E5721&lt;=6,2,0)
+IF(N5721&lt;=2,2,0)
+IF(L5721&gt;=4,2,0)
+IF(M5721&gt;=2,1,0)
+IF(H5721&gt;=_xlfn.PERCENTILE.INC($H$2:$H$10001,0.75),1,0)</f>
        <v>2</v>
      </c>
      <c r="S5721" t="str">
        <f>IF(R5721&gt;=7,"High",IF(R5721&gt;=4,"Medium","Low"))</f>
        <v>Low</v>
      </c>
    </row>
    <row r="5722" spans="1:19">
      <c r="A5722" t="s">
        <v>5847</v>
      </c>
      <c r="B5722">
        <v>26</v>
      </c>
      <c r="C5722" t="s">
        <v>101</v>
      </c>
      <c r="D5722" t="s">
        <v>159</v>
      </c>
      <c r="E5722">
        <v>29</v>
      </c>
      <c r="F5722" t="s">
        <v>121</v>
      </c>
      <c r="G5722" t="s">
        <v>104</v>
      </c>
      <c r="H5722" s="5">
        <v>421</v>
      </c>
      <c r="I5722" s="5">
        <v>10273.280000000001</v>
      </c>
      <c r="J5722" t="s">
        <v>134</v>
      </c>
      <c r="K5722" t="s">
        <v>106</v>
      </c>
      <c r="L5722">
        <v>0</v>
      </c>
      <c r="M5722">
        <v>0</v>
      </c>
      <c r="N5722">
        <v>5</v>
      </c>
      <c r="O5722" s="6">
        <v>15</v>
      </c>
      <c r="P5722" t="s">
        <v>107</v>
      </c>
      <c r="Q5722" t="s">
        <v>107</v>
      </c>
      <c r="R5722">
        <f>IF(F5722="Monthly",2,0)
+IF(E5722&lt;=6,2,0)
+IF(N5722&lt;=2,2,0)
+IF(L5722&gt;=4,2,0)
+IF(M5722&gt;=2,1,0)
+IF(H5722&gt;=_xlfn.PERCENTILE.INC($H$2:$H$10001,0.75),1,0)</f>
        <v>0</v>
      </c>
      <c r="S5722" t="str">
        <f>IF(R5722&gt;=7,"High",IF(R5722&gt;=4,"Medium","Low"))</f>
        <v>Low</v>
      </c>
    </row>
    <row r="5723" spans="1:19">
      <c r="A5723" t="s">
        <v>5848</v>
      </c>
      <c r="B5723">
        <v>61</v>
      </c>
      <c r="C5723" t="s">
        <v>101</v>
      </c>
      <c r="D5723" t="s">
        <v>131</v>
      </c>
      <c r="E5723">
        <v>25</v>
      </c>
      <c r="F5723" t="s">
        <v>103</v>
      </c>
      <c r="G5723" t="s">
        <v>110</v>
      </c>
      <c r="H5723" s="5">
        <v>730</v>
      </c>
      <c r="I5723" s="5">
        <v>18511.62</v>
      </c>
      <c r="J5723" t="s">
        <v>117</v>
      </c>
      <c r="K5723" t="s">
        <v>106</v>
      </c>
      <c r="L5723">
        <v>0</v>
      </c>
      <c r="M5723">
        <v>0</v>
      </c>
      <c r="N5723">
        <v>5</v>
      </c>
      <c r="O5723" s="6">
        <v>0</v>
      </c>
      <c r="P5723" t="s">
        <v>106</v>
      </c>
      <c r="Q5723" t="s">
        <v>107</v>
      </c>
      <c r="R5723">
        <f>IF(F5723="Monthly",2,0)
+IF(E5723&lt;=6,2,0)
+IF(N5723&lt;=2,2,0)
+IF(L5723&gt;=4,2,0)
+IF(M5723&gt;=2,1,0)
+IF(H5723&gt;=_xlfn.PERCENTILE.INC($H$2:$H$10001,0.75),1,0)</f>
        <v>2</v>
      </c>
      <c r="S5723" t="str">
        <f>IF(R5723&gt;=7,"High",IF(R5723&gt;=4,"Medium","Low"))</f>
        <v>Low</v>
      </c>
    </row>
    <row r="5724" spans="1:19">
      <c r="A5724" t="s">
        <v>5849</v>
      </c>
      <c r="B5724">
        <v>21</v>
      </c>
      <c r="C5724" t="s">
        <v>101</v>
      </c>
      <c r="D5724" t="s">
        <v>137</v>
      </c>
      <c r="E5724">
        <v>67</v>
      </c>
      <c r="F5724" t="s">
        <v>103</v>
      </c>
      <c r="G5724" t="s">
        <v>110</v>
      </c>
      <c r="H5724" s="5">
        <v>649</v>
      </c>
      <c r="I5724" s="5">
        <v>42750.15</v>
      </c>
      <c r="J5724" t="s">
        <v>115</v>
      </c>
      <c r="K5724" t="s">
        <v>106</v>
      </c>
      <c r="L5724">
        <v>1</v>
      </c>
      <c r="M5724">
        <v>0</v>
      </c>
      <c r="N5724">
        <v>4</v>
      </c>
      <c r="O5724" s="6">
        <v>0</v>
      </c>
      <c r="P5724" t="s">
        <v>106</v>
      </c>
      <c r="Q5724" t="s">
        <v>107</v>
      </c>
      <c r="R5724">
        <f>IF(F5724="Monthly",2,0)
+IF(E5724&lt;=6,2,0)
+IF(N5724&lt;=2,2,0)
+IF(L5724&gt;=4,2,0)
+IF(M5724&gt;=2,1,0)
+IF(H5724&gt;=_xlfn.PERCENTILE.INC($H$2:$H$10001,0.75),1,0)</f>
        <v>2</v>
      </c>
      <c r="S5724" t="str">
        <f>IF(R5724&gt;=7,"High",IF(R5724&gt;=4,"Medium","Low"))</f>
        <v>Low</v>
      </c>
    </row>
    <row r="5725" spans="1:19">
      <c r="A5725" t="s">
        <v>5850</v>
      </c>
      <c r="B5725">
        <v>32</v>
      </c>
      <c r="C5725" t="s">
        <v>101</v>
      </c>
      <c r="D5725" t="s">
        <v>137</v>
      </c>
      <c r="E5725">
        <v>69</v>
      </c>
      <c r="F5725" t="s">
        <v>121</v>
      </c>
      <c r="G5725" t="s">
        <v>110</v>
      </c>
      <c r="H5725" s="5">
        <v>723</v>
      </c>
      <c r="I5725" s="5">
        <v>51276.99</v>
      </c>
      <c r="J5725" t="s">
        <v>105</v>
      </c>
      <c r="K5725" t="s">
        <v>106</v>
      </c>
      <c r="L5725">
        <v>2</v>
      </c>
      <c r="M5725">
        <v>1</v>
      </c>
      <c r="N5725">
        <v>5</v>
      </c>
      <c r="O5725" s="6">
        <v>0</v>
      </c>
      <c r="P5725" t="s">
        <v>106</v>
      </c>
      <c r="Q5725" t="s">
        <v>107</v>
      </c>
      <c r="R5725">
        <f>IF(F5725="Monthly",2,0)
+IF(E5725&lt;=6,2,0)
+IF(N5725&lt;=2,2,0)
+IF(L5725&gt;=4,2,0)
+IF(M5725&gt;=2,1,0)
+IF(H5725&gt;=_xlfn.PERCENTILE.INC($H$2:$H$10001,0.75),1,0)</f>
        <v>0</v>
      </c>
      <c r="S5725" t="str">
        <f>IF(R5725&gt;=7,"High",IF(R5725&gt;=4,"Medium","Low"))</f>
        <v>Low</v>
      </c>
    </row>
    <row r="5726" spans="1:19">
      <c r="A5726" t="s">
        <v>5851</v>
      </c>
      <c r="B5726">
        <v>33</v>
      </c>
      <c r="C5726" t="s">
        <v>101</v>
      </c>
      <c r="D5726" t="s">
        <v>137</v>
      </c>
      <c r="E5726">
        <v>13</v>
      </c>
      <c r="F5726" t="s">
        <v>103</v>
      </c>
      <c r="G5726" t="s">
        <v>110</v>
      </c>
      <c r="H5726" s="5">
        <v>773</v>
      </c>
      <c r="I5726" s="5">
        <v>9752.7800000000007</v>
      </c>
      <c r="J5726" t="s">
        <v>140</v>
      </c>
      <c r="K5726" t="s">
        <v>106</v>
      </c>
      <c r="L5726">
        <v>1</v>
      </c>
      <c r="M5726">
        <v>0</v>
      </c>
      <c r="N5726">
        <v>4</v>
      </c>
      <c r="O5726" s="6">
        <v>0</v>
      </c>
      <c r="P5726" t="s">
        <v>107</v>
      </c>
      <c r="Q5726" t="s">
        <v>107</v>
      </c>
      <c r="R5726">
        <f>IF(F5726="Monthly",2,0)
+IF(E5726&lt;=6,2,0)
+IF(N5726&lt;=2,2,0)
+IF(L5726&gt;=4,2,0)
+IF(M5726&gt;=2,1,0)
+IF(H5726&gt;=_xlfn.PERCENTILE.INC($H$2:$H$10001,0.75),1,0)</f>
        <v>2</v>
      </c>
      <c r="S5726" t="str">
        <f>IF(R5726&gt;=7,"High",IF(R5726&gt;=4,"Medium","Low"))</f>
        <v>Low</v>
      </c>
    </row>
    <row r="5727" spans="1:19">
      <c r="A5727" t="s">
        <v>5852</v>
      </c>
      <c r="B5727">
        <v>18</v>
      </c>
      <c r="C5727" t="s">
        <v>112</v>
      </c>
      <c r="D5727" t="s">
        <v>131</v>
      </c>
      <c r="E5727">
        <v>21</v>
      </c>
      <c r="F5727" t="s">
        <v>103</v>
      </c>
      <c r="G5727" t="s">
        <v>110</v>
      </c>
      <c r="H5727" s="5">
        <v>714</v>
      </c>
      <c r="I5727" s="5">
        <v>15121.53</v>
      </c>
      <c r="J5727" t="s">
        <v>134</v>
      </c>
      <c r="K5727" t="s">
        <v>106</v>
      </c>
      <c r="L5727">
        <v>2</v>
      </c>
      <c r="M5727">
        <v>0</v>
      </c>
      <c r="N5727">
        <v>5</v>
      </c>
      <c r="O5727" s="6">
        <v>0</v>
      </c>
      <c r="P5727" t="s">
        <v>107</v>
      </c>
      <c r="Q5727" t="s">
        <v>106</v>
      </c>
      <c r="R5727">
        <f>IF(F5727="Monthly",2,0)
+IF(E5727&lt;=6,2,0)
+IF(N5727&lt;=2,2,0)
+IF(L5727&gt;=4,2,0)
+IF(M5727&gt;=2,1,0)
+IF(H5727&gt;=_xlfn.PERCENTILE.INC($H$2:$H$10001,0.75),1,0)</f>
        <v>2</v>
      </c>
      <c r="S5727" t="str">
        <f>IF(R5727&gt;=7,"High",IF(R5727&gt;=4,"Medium","Low"))</f>
        <v>Low</v>
      </c>
    </row>
    <row r="5728" spans="1:19">
      <c r="A5728" t="s">
        <v>5853</v>
      </c>
      <c r="B5728">
        <v>26</v>
      </c>
      <c r="C5728" t="s">
        <v>112</v>
      </c>
      <c r="D5728" t="s">
        <v>119</v>
      </c>
      <c r="E5728">
        <v>11</v>
      </c>
      <c r="F5728" t="s">
        <v>103</v>
      </c>
      <c r="G5728" t="s">
        <v>129</v>
      </c>
      <c r="H5728" s="5">
        <v>1075</v>
      </c>
      <c r="I5728" s="5">
        <v>11732.13</v>
      </c>
      <c r="J5728" t="s">
        <v>105</v>
      </c>
      <c r="K5728" t="s">
        <v>106</v>
      </c>
      <c r="L5728">
        <v>1</v>
      </c>
      <c r="M5728">
        <v>0</v>
      </c>
      <c r="N5728">
        <v>5</v>
      </c>
      <c r="O5728" s="6">
        <v>0</v>
      </c>
      <c r="P5728" t="s">
        <v>106</v>
      </c>
      <c r="Q5728" t="s">
        <v>107</v>
      </c>
      <c r="R5728">
        <f>IF(F5728="Monthly",2,0)
+IF(E5728&lt;=6,2,0)
+IF(N5728&lt;=2,2,0)
+IF(L5728&gt;=4,2,0)
+IF(M5728&gt;=2,1,0)
+IF(H5728&gt;=_xlfn.PERCENTILE.INC($H$2:$H$10001,0.75),1,0)</f>
        <v>3</v>
      </c>
      <c r="S5728" t="str">
        <f>IF(R5728&gt;=7,"High",IF(R5728&gt;=4,"Medium","Low"))</f>
        <v>Low</v>
      </c>
    </row>
    <row r="5729" spans="1:19">
      <c r="A5729" t="s">
        <v>5854</v>
      </c>
      <c r="B5729">
        <v>24</v>
      </c>
      <c r="C5729" t="s">
        <v>101</v>
      </c>
      <c r="D5729" t="s">
        <v>128</v>
      </c>
      <c r="E5729">
        <v>57</v>
      </c>
      <c r="F5729" t="s">
        <v>121</v>
      </c>
      <c r="G5729" t="s">
        <v>104</v>
      </c>
      <c r="H5729" s="5">
        <v>415</v>
      </c>
      <c r="I5729" s="5">
        <v>20326.32</v>
      </c>
      <c r="J5729" t="s">
        <v>117</v>
      </c>
      <c r="K5729" t="s">
        <v>107</v>
      </c>
      <c r="L5729">
        <v>2</v>
      </c>
      <c r="M5729">
        <v>1</v>
      </c>
      <c r="N5729">
        <v>5</v>
      </c>
      <c r="O5729" s="6">
        <v>15</v>
      </c>
      <c r="P5729" t="s">
        <v>106</v>
      </c>
      <c r="Q5729" t="s">
        <v>107</v>
      </c>
      <c r="R5729">
        <f>IF(F5729="Monthly",2,0)
+IF(E5729&lt;=6,2,0)
+IF(N5729&lt;=2,2,0)
+IF(L5729&gt;=4,2,0)
+IF(M5729&gt;=2,1,0)
+IF(H5729&gt;=_xlfn.PERCENTILE.INC($H$2:$H$10001,0.75),1,0)</f>
        <v>0</v>
      </c>
      <c r="S5729" t="str">
        <f>IF(R5729&gt;=7,"High",IF(R5729&gt;=4,"Medium","Low"))</f>
        <v>Low</v>
      </c>
    </row>
    <row r="5730" spans="1:19">
      <c r="A5730" t="s">
        <v>5855</v>
      </c>
      <c r="B5730">
        <v>54</v>
      </c>
      <c r="C5730" t="s">
        <v>101</v>
      </c>
      <c r="D5730" t="s">
        <v>123</v>
      </c>
      <c r="E5730">
        <v>18</v>
      </c>
      <c r="F5730" t="s">
        <v>109</v>
      </c>
      <c r="G5730" t="s">
        <v>110</v>
      </c>
      <c r="H5730" s="5">
        <v>712</v>
      </c>
      <c r="I5730" s="5">
        <v>12802.2</v>
      </c>
      <c r="J5730" t="s">
        <v>105</v>
      </c>
      <c r="K5730" t="s">
        <v>106</v>
      </c>
      <c r="L5730">
        <v>7</v>
      </c>
      <c r="M5730">
        <v>2</v>
      </c>
      <c r="N5730">
        <v>3</v>
      </c>
      <c r="O5730" s="6">
        <v>0</v>
      </c>
      <c r="P5730" t="s">
        <v>107</v>
      </c>
      <c r="Q5730" t="s">
        <v>107</v>
      </c>
      <c r="R5730">
        <f>IF(F5730="Monthly",2,0)
+IF(E5730&lt;=6,2,0)
+IF(N5730&lt;=2,2,0)
+IF(L5730&gt;=4,2,0)
+IF(M5730&gt;=2,1,0)
+IF(H5730&gt;=_xlfn.PERCENTILE.INC($H$2:$H$10001,0.75),1,0)</f>
        <v>3</v>
      </c>
      <c r="S5730" t="str">
        <f>IF(R5730&gt;=7,"High",IF(R5730&gt;=4,"Medium","Low"))</f>
        <v>Low</v>
      </c>
    </row>
    <row r="5731" spans="1:19">
      <c r="A5731" t="s">
        <v>5856</v>
      </c>
      <c r="B5731">
        <v>40</v>
      </c>
      <c r="C5731" t="s">
        <v>101</v>
      </c>
      <c r="D5731" t="s">
        <v>119</v>
      </c>
      <c r="E5731">
        <v>45</v>
      </c>
      <c r="F5731" t="s">
        <v>103</v>
      </c>
      <c r="G5731" t="s">
        <v>104</v>
      </c>
      <c r="H5731" s="5">
        <v>409</v>
      </c>
      <c r="I5731" s="5">
        <v>18058.29</v>
      </c>
      <c r="J5731" t="s">
        <v>134</v>
      </c>
      <c r="K5731" t="s">
        <v>106</v>
      </c>
      <c r="L5731">
        <v>0</v>
      </c>
      <c r="M5731">
        <v>0</v>
      </c>
      <c r="N5731">
        <v>5</v>
      </c>
      <c r="O5731" s="6">
        <v>0</v>
      </c>
      <c r="P5731" t="s">
        <v>106</v>
      </c>
      <c r="Q5731" t="s">
        <v>107</v>
      </c>
      <c r="R5731">
        <f>IF(F5731="Monthly",2,0)
+IF(E5731&lt;=6,2,0)
+IF(N5731&lt;=2,2,0)
+IF(L5731&gt;=4,2,0)
+IF(M5731&gt;=2,1,0)
+IF(H5731&gt;=_xlfn.PERCENTILE.INC($H$2:$H$10001,0.75),1,0)</f>
        <v>2</v>
      </c>
      <c r="S5731" t="str">
        <f>IF(R5731&gt;=7,"High",IF(R5731&gt;=4,"Medium","Low"))</f>
        <v>Low</v>
      </c>
    </row>
    <row r="5732" spans="1:19">
      <c r="A5732" t="s">
        <v>5857</v>
      </c>
      <c r="B5732">
        <v>49</v>
      </c>
      <c r="C5732" t="s">
        <v>101</v>
      </c>
      <c r="D5732" t="s">
        <v>137</v>
      </c>
      <c r="E5732">
        <v>29</v>
      </c>
      <c r="F5732" t="s">
        <v>109</v>
      </c>
      <c r="G5732" t="s">
        <v>129</v>
      </c>
      <c r="H5732" s="5">
        <v>1058</v>
      </c>
      <c r="I5732" s="5">
        <v>27465.87</v>
      </c>
      <c r="J5732" t="s">
        <v>115</v>
      </c>
      <c r="K5732" t="s">
        <v>106</v>
      </c>
      <c r="L5732">
        <v>3</v>
      </c>
      <c r="M5732">
        <v>0</v>
      </c>
      <c r="N5732">
        <v>4</v>
      </c>
      <c r="O5732" s="6">
        <v>10</v>
      </c>
      <c r="P5732" t="s">
        <v>107</v>
      </c>
      <c r="Q5732" t="s">
        <v>107</v>
      </c>
      <c r="R5732">
        <f>IF(F5732="Monthly",2,0)
+IF(E5732&lt;=6,2,0)
+IF(N5732&lt;=2,2,0)
+IF(L5732&gt;=4,2,0)
+IF(M5732&gt;=2,1,0)
+IF(H5732&gt;=_xlfn.PERCENTILE.INC($H$2:$H$10001,0.75),1,0)</f>
        <v>1</v>
      </c>
      <c r="S5732" t="str">
        <f>IF(R5732&gt;=7,"High",IF(R5732&gt;=4,"Medium","Low"))</f>
        <v>Low</v>
      </c>
    </row>
    <row r="5733" spans="1:19">
      <c r="A5733" t="s">
        <v>5858</v>
      </c>
      <c r="B5733">
        <v>39</v>
      </c>
      <c r="C5733" t="s">
        <v>112</v>
      </c>
      <c r="D5733" t="s">
        <v>119</v>
      </c>
      <c r="E5733">
        <v>62</v>
      </c>
      <c r="F5733" t="s">
        <v>103</v>
      </c>
      <c r="G5733" t="s">
        <v>129</v>
      </c>
      <c r="H5733" s="5">
        <v>984</v>
      </c>
      <c r="I5733" s="5">
        <v>60900.59</v>
      </c>
      <c r="J5733" t="s">
        <v>134</v>
      </c>
      <c r="K5733" t="s">
        <v>106</v>
      </c>
      <c r="L5733">
        <v>0</v>
      </c>
      <c r="M5733">
        <v>0</v>
      </c>
      <c r="N5733">
        <v>5</v>
      </c>
      <c r="O5733" s="6">
        <v>0</v>
      </c>
      <c r="P5733" t="s">
        <v>107</v>
      </c>
      <c r="Q5733" t="s">
        <v>106</v>
      </c>
      <c r="R5733">
        <f>IF(F5733="Monthly",2,0)
+IF(E5733&lt;=6,2,0)
+IF(N5733&lt;=2,2,0)
+IF(L5733&gt;=4,2,0)
+IF(M5733&gt;=2,1,0)
+IF(H5733&gt;=_xlfn.PERCENTILE.INC($H$2:$H$10001,0.75),1,0)</f>
        <v>3</v>
      </c>
      <c r="S5733" t="str">
        <f>IF(R5733&gt;=7,"High",IF(R5733&gt;=4,"Medium","Low"))</f>
        <v>Low</v>
      </c>
    </row>
    <row r="5734" spans="1:19">
      <c r="A5734" t="s">
        <v>5859</v>
      </c>
      <c r="B5734">
        <v>51</v>
      </c>
      <c r="C5734" t="s">
        <v>101</v>
      </c>
      <c r="D5734" t="s">
        <v>131</v>
      </c>
      <c r="E5734">
        <v>43</v>
      </c>
      <c r="F5734" t="s">
        <v>109</v>
      </c>
      <c r="G5734" t="s">
        <v>110</v>
      </c>
      <c r="H5734" s="5">
        <v>687</v>
      </c>
      <c r="I5734" s="5">
        <v>30085.95</v>
      </c>
      <c r="J5734" t="s">
        <v>105</v>
      </c>
      <c r="K5734" t="s">
        <v>106</v>
      </c>
      <c r="L5734">
        <v>0</v>
      </c>
      <c r="M5734">
        <v>0</v>
      </c>
      <c r="N5734">
        <v>5</v>
      </c>
      <c r="O5734" s="6">
        <v>0</v>
      </c>
      <c r="P5734" t="s">
        <v>107</v>
      </c>
      <c r="Q5734" t="s">
        <v>107</v>
      </c>
      <c r="R5734">
        <f>IF(F5734="Monthly",2,0)
+IF(E5734&lt;=6,2,0)
+IF(N5734&lt;=2,2,0)
+IF(L5734&gt;=4,2,0)
+IF(M5734&gt;=2,1,0)
+IF(H5734&gt;=_xlfn.PERCENTILE.INC($H$2:$H$10001,0.75),1,0)</f>
        <v>0</v>
      </c>
      <c r="S5734" t="str">
        <f>IF(R5734&gt;=7,"High",IF(R5734&gt;=4,"Medium","Low"))</f>
        <v>Low</v>
      </c>
    </row>
    <row r="5735" spans="1:19">
      <c r="A5735" t="s">
        <v>5860</v>
      </c>
      <c r="B5735">
        <v>27</v>
      </c>
      <c r="C5735" t="s">
        <v>112</v>
      </c>
      <c r="D5735" t="s">
        <v>102</v>
      </c>
      <c r="E5735">
        <v>16</v>
      </c>
      <c r="F5735" t="s">
        <v>103</v>
      </c>
      <c r="G5735" t="s">
        <v>129</v>
      </c>
      <c r="H5735" s="5">
        <v>1040</v>
      </c>
      <c r="I5735" s="5">
        <v>16429.330000000002</v>
      </c>
      <c r="J5735" t="s">
        <v>115</v>
      </c>
      <c r="K5735" t="s">
        <v>106</v>
      </c>
      <c r="L5735">
        <v>1</v>
      </c>
      <c r="M5735">
        <v>0</v>
      </c>
      <c r="N5735">
        <v>5</v>
      </c>
      <c r="O5735" s="6">
        <v>0</v>
      </c>
      <c r="P5735" t="s">
        <v>107</v>
      </c>
      <c r="Q5735" t="s">
        <v>107</v>
      </c>
      <c r="R5735">
        <f>IF(F5735="Monthly",2,0)
+IF(E5735&lt;=6,2,0)
+IF(N5735&lt;=2,2,0)
+IF(L5735&gt;=4,2,0)
+IF(M5735&gt;=2,1,0)
+IF(H5735&gt;=_xlfn.PERCENTILE.INC($H$2:$H$10001,0.75),1,0)</f>
        <v>3</v>
      </c>
      <c r="S5735" t="str">
        <f>IF(R5735&gt;=7,"High",IF(R5735&gt;=4,"Medium","Low"))</f>
        <v>Low</v>
      </c>
    </row>
    <row r="5736" spans="1:19">
      <c r="A5736" t="s">
        <v>5861</v>
      </c>
      <c r="B5736">
        <v>31</v>
      </c>
      <c r="C5736" t="s">
        <v>101</v>
      </c>
      <c r="D5736" t="s">
        <v>102</v>
      </c>
      <c r="E5736">
        <v>17</v>
      </c>
      <c r="F5736" t="s">
        <v>103</v>
      </c>
      <c r="G5736" t="s">
        <v>104</v>
      </c>
      <c r="H5736" s="5">
        <v>470</v>
      </c>
      <c r="I5736" s="5">
        <v>8188.03</v>
      </c>
      <c r="J5736" t="s">
        <v>117</v>
      </c>
      <c r="K5736" t="s">
        <v>107</v>
      </c>
      <c r="L5736">
        <v>0</v>
      </c>
      <c r="M5736">
        <v>0</v>
      </c>
      <c r="N5736">
        <v>4</v>
      </c>
      <c r="O5736" s="6">
        <v>0</v>
      </c>
      <c r="P5736" t="s">
        <v>107</v>
      </c>
      <c r="Q5736" t="s">
        <v>106</v>
      </c>
      <c r="R5736">
        <f>IF(F5736="Monthly",2,0)
+IF(E5736&lt;=6,2,0)
+IF(N5736&lt;=2,2,0)
+IF(L5736&gt;=4,2,0)
+IF(M5736&gt;=2,1,0)
+IF(H5736&gt;=_xlfn.PERCENTILE.INC($H$2:$H$10001,0.75),1,0)</f>
        <v>2</v>
      </c>
      <c r="S5736" t="str">
        <f>IF(R5736&gt;=7,"High",IF(R5736&gt;=4,"Medium","Low"))</f>
        <v>Low</v>
      </c>
    </row>
    <row r="5737" spans="1:19">
      <c r="A5737" t="s">
        <v>5862</v>
      </c>
      <c r="B5737">
        <v>29</v>
      </c>
      <c r="C5737" t="s">
        <v>112</v>
      </c>
      <c r="D5737" t="s">
        <v>133</v>
      </c>
      <c r="E5737">
        <v>31</v>
      </c>
      <c r="F5737" t="s">
        <v>103</v>
      </c>
      <c r="G5737" t="s">
        <v>110</v>
      </c>
      <c r="H5737" s="5">
        <v>699</v>
      </c>
      <c r="I5737" s="5">
        <v>22306.07</v>
      </c>
      <c r="J5737" t="s">
        <v>105</v>
      </c>
      <c r="K5737" t="s">
        <v>106</v>
      </c>
      <c r="L5737">
        <v>2</v>
      </c>
      <c r="M5737">
        <v>0</v>
      </c>
      <c r="N5737">
        <v>5</v>
      </c>
      <c r="O5737" s="6">
        <v>0</v>
      </c>
      <c r="P5737" t="s">
        <v>107</v>
      </c>
      <c r="Q5737" t="s">
        <v>107</v>
      </c>
      <c r="R5737">
        <f>IF(F5737="Monthly",2,0)
+IF(E5737&lt;=6,2,0)
+IF(N5737&lt;=2,2,0)
+IF(L5737&gt;=4,2,0)
+IF(M5737&gt;=2,1,0)
+IF(H5737&gt;=_xlfn.PERCENTILE.INC($H$2:$H$10001,0.75),1,0)</f>
        <v>2</v>
      </c>
      <c r="S5737" t="str">
        <f>IF(R5737&gt;=7,"High",IF(R5737&gt;=4,"Medium","Low"))</f>
        <v>Low</v>
      </c>
    </row>
    <row r="5738" spans="1:19">
      <c r="A5738" t="s">
        <v>5863</v>
      </c>
      <c r="B5738">
        <v>39</v>
      </c>
      <c r="C5738" t="s">
        <v>112</v>
      </c>
      <c r="D5738" t="s">
        <v>119</v>
      </c>
      <c r="E5738">
        <v>17</v>
      </c>
      <c r="F5738" t="s">
        <v>109</v>
      </c>
      <c r="G5738" t="s">
        <v>104</v>
      </c>
      <c r="H5738" s="5">
        <v>433</v>
      </c>
      <c r="I5738" s="5">
        <v>7349.74</v>
      </c>
      <c r="J5738" t="s">
        <v>105</v>
      </c>
      <c r="K5738" t="s">
        <v>106</v>
      </c>
      <c r="L5738">
        <v>0</v>
      </c>
      <c r="M5738">
        <v>0</v>
      </c>
      <c r="N5738">
        <v>5</v>
      </c>
      <c r="O5738" s="6">
        <v>0</v>
      </c>
      <c r="P5738" t="s">
        <v>107</v>
      </c>
      <c r="Q5738" t="s">
        <v>107</v>
      </c>
      <c r="R5738">
        <f>IF(F5738="Monthly",2,0)
+IF(E5738&lt;=6,2,0)
+IF(N5738&lt;=2,2,0)
+IF(L5738&gt;=4,2,0)
+IF(M5738&gt;=2,1,0)
+IF(H5738&gt;=_xlfn.PERCENTILE.INC($H$2:$H$10001,0.75),1,0)</f>
        <v>0</v>
      </c>
      <c r="S5738" t="str">
        <f>IF(R5738&gt;=7,"High",IF(R5738&gt;=4,"Medium","Low"))</f>
        <v>Low</v>
      </c>
    </row>
    <row r="5739" spans="1:19">
      <c r="A5739" t="s">
        <v>5864</v>
      </c>
      <c r="B5739">
        <v>29</v>
      </c>
      <c r="C5739" t="s">
        <v>101</v>
      </c>
      <c r="D5739" t="s">
        <v>133</v>
      </c>
      <c r="E5739">
        <v>53</v>
      </c>
      <c r="F5739" t="s">
        <v>121</v>
      </c>
      <c r="G5739" t="s">
        <v>110</v>
      </c>
      <c r="H5739" s="5">
        <v>714</v>
      </c>
      <c r="I5739" s="5">
        <v>37662.46</v>
      </c>
      <c r="J5739" t="s">
        <v>134</v>
      </c>
      <c r="K5739" t="s">
        <v>106</v>
      </c>
      <c r="L5739">
        <v>0</v>
      </c>
      <c r="M5739">
        <v>0</v>
      </c>
      <c r="N5739">
        <v>5</v>
      </c>
      <c r="O5739" s="6">
        <v>0</v>
      </c>
      <c r="P5739" t="s">
        <v>107</v>
      </c>
      <c r="Q5739" t="s">
        <v>106</v>
      </c>
      <c r="R5739">
        <f>IF(F5739="Monthly",2,0)
+IF(E5739&lt;=6,2,0)
+IF(N5739&lt;=2,2,0)
+IF(L5739&gt;=4,2,0)
+IF(M5739&gt;=2,1,0)
+IF(H5739&gt;=_xlfn.PERCENTILE.INC($H$2:$H$10001,0.75),1,0)</f>
        <v>0</v>
      </c>
      <c r="S5739" t="str">
        <f>IF(R5739&gt;=7,"High",IF(R5739&gt;=4,"Medium","Low"))</f>
        <v>Low</v>
      </c>
    </row>
    <row r="5740" spans="1:19">
      <c r="A5740" t="s">
        <v>5865</v>
      </c>
      <c r="B5740">
        <v>39</v>
      </c>
      <c r="C5740" t="s">
        <v>112</v>
      </c>
      <c r="D5740" t="s">
        <v>102</v>
      </c>
      <c r="E5740">
        <v>24</v>
      </c>
      <c r="F5740" t="s">
        <v>103</v>
      </c>
      <c r="G5740" t="s">
        <v>110</v>
      </c>
      <c r="H5740" s="5">
        <v>700</v>
      </c>
      <c r="I5740" s="5">
        <v>16370.84</v>
      </c>
      <c r="J5740" t="s">
        <v>134</v>
      </c>
      <c r="K5740" t="s">
        <v>106</v>
      </c>
      <c r="L5740">
        <v>1</v>
      </c>
      <c r="M5740">
        <v>0</v>
      </c>
      <c r="N5740">
        <v>5</v>
      </c>
      <c r="O5740" s="6">
        <v>0</v>
      </c>
      <c r="P5740" t="s">
        <v>107</v>
      </c>
      <c r="Q5740" t="s">
        <v>107</v>
      </c>
      <c r="R5740">
        <f>IF(F5740="Monthly",2,0)
+IF(E5740&lt;=6,2,0)
+IF(N5740&lt;=2,2,0)
+IF(L5740&gt;=4,2,0)
+IF(M5740&gt;=2,1,0)
+IF(H5740&gt;=_xlfn.PERCENTILE.INC($H$2:$H$10001,0.75),1,0)</f>
        <v>2</v>
      </c>
      <c r="S5740" t="str">
        <f>IF(R5740&gt;=7,"High",IF(R5740&gt;=4,"Medium","Low"))</f>
        <v>Low</v>
      </c>
    </row>
    <row r="5741" spans="1:19">
      <c r="A5741" t="s">
        <v>5866</v>
      </c>
      <c r="B5741">
        <v>40</v>
      </c>
      <c r="C5741" t="s">
        <v>101</v>
      </c>
      <c r="D5741" t="s">
        <v>133</v>
      </c>
      <c r="E5741">
        <v>14</v>
      </c>
      <c r="F5741" t="s">
        <v>109</v>
      </c>
      <c r="G5741" t="s">
        <v>104</v>
      </c>
      <c r="H5741" s="5">
        <v>422</v>
      </c>
      <c r="I5741" s="5">
        <v>5743.53</v>
      </c>
      <c r="J5741" t="s">
        <v>140</v>
      </c>
      <c r="K5741" t="s">
        <v>106</v>
      </c>
      <c r="L5741">
        <v>3</v>
      </c>
      <c r="M5741">
        <v>1</v>
      </c>
      <c r="N5741">
        <v>3</v>
      </c>
      <c r="O5741" s="6">
        <v>0</v>
      </c>
      <c r="P5741" t="s">
        <v>106</v>
      </c>
      <c r="Q5741" t="s">
        <v>107</v>
      </c>
      <c r="R5741">
        <f>IF(F5741="Monthly",2,0)
+IF(E5741&lt;=6,2,0)
+IF(N5741&lt;=2,2,0)
+IF(L5741&gt;=4,2,0)
+IF(M5741&gt;=2,1,0)
+IF(H5741&gt;=_xlfn.PERCENTILE.INC($H$2:$H$10001,0.75),1,0)</f>
        <v>0</v>
      </c>
      <c r="S5741" t="str">
        <f>IF(R5741&gt;=7,"High",IF(R5741&gt;=4,"Medium","Low"))</f>
        <v>Low</v>
      </c>
    </row>
    <row r="5742" spans="1:19">
      <c r="A5742" t="s">
        <v>5867</v>
      </c>
      <c r="B5742">
        <v>50</v>
      </c>
      <c r="C5742" t="s">
        <v>101</v>
      </c>
      <c r="D5742" t="s">
        <v>126</v>
      </c>
      <c r="E5742">
        <v>21</v>
      </c>
      <c r="F5742" t="s">
        <v>103</v>
      </c>
      <c r="G5742" t="s">
        <v>110</v>
      </c>
      <c r="H5742" s="5">
        <v>790</v>
      </c>
      <c r="I5742" s="5">
        <v>16915.689999999999</v>
      </c>
      <c r="J5742" t="s">
        <v>105</v>
      </c>
      <c r="K5742" t="s">
        <v>106</v>
      </c>
      <c r="L5742">
        <v>2</v>
      </c>
      <c r="M5742">
        <v>1</v>
      </c>
      <c r="N5742">
        <v>4</v>
      </c>
      <c r="O5742" s="6">
        <v>0</v>
      </c>
      <c r="P5742" t="s">
        <v>107</v>
      </c>
      <c r="Q5742" t="s">
        <v>106</v>
      </c>
      <c r="R5742">
        <f>IF(F5742="Monthly",2,0)
+IF(E5742&lt;=6,2,0)
+IF(N5742&lt;=2,2,0)
+IF(L5742&gt;=4,2,0)
+IF(M5742&gt;=2,1,0)
+IF(H5742&gt;=_xlfn.PERCENTILE.INC($H$2:$H$10001,0.75),1,0)</f>
        <v>2</v>
      </c>
      <c r="S5742" t="str">
        <f>IF(R5742&gt;=7,"High",IF(R5742&gt;=4,"Medium","Low"))</f>
        <v>Low</v>
      </c>
    </row>
    <row r="5743" spans="1:19">
      <c r="A5743" t="s">
        <v>5868</v>
      </c>
      <c r="B5743">
        <v>29</v>
      </c>
      <c r="C5743" t="s">
        <v>112</v>
      </c>
      <c r="D5743" t="s">
        <v>137</v>
      </c>
      <c r="E5743">
        <v>48</v>
      </c>
      <c r="F5743" t="s">
        <v>103</v>
      </c>
      <c r="G5743" t="s">
        <v>110</v>
      </c>
      <c r="H5743" s="5">
        <v>693</v>
      </c>
      <c r="I5743" s="5">
        <v>32295.9</v>
      </c>
      <c r="J5743" t="s">
        <v>117</v>
      </c>
      <c r="K5743" t="s">
        <v>106</v>
      </c>
      <c r="L5743">
        <v>0</v>
      </c>
      <c r="M5743">
        <v>0</v>
      </c>
      <c r="N5743">
        <v>5</v>
      </c>
      <c r="O5743" s="6">
        <v>0</v>
      </c>
      <c r="P5743" t="s">
        <v>106</v>
      </c>
      <c r="Q5743" t="s">
        <v>107</v>
      </c>
      <c r="R5743">
        <f>IF(F5743="Monthly",2,0)
+IF(E5743&lt;=6,2,0)
+IF(N5743&lt;=2,2,0)
+IF(L5743&gt;=4,2,0)
+IF(M5743&gt;=2,1,0)
+IF(H5743&gt;=_xlfn.PERCENTILE.INC($H$2:$H$10001,0.75),1,0)</f>
        <v>2</v>
      </c>
      <c r="S5743" t="str">
        <f>IF(R5743&gt;=7,"High",IF(R5743&gt;=4,"Medium","Low"))</f>
        <v>Low</v>
      </c>
    </row>
    <row r="5744" spans="1:19">
      <c r="A5744" t="s">
        <v>5869</v>
      </c>
      <c r="B5744">
        <v>37</v>
      </c>
      <c r="C5744" t="s">
        <v>101</v>
      </c>
      <c r="D5744" t="s">
        <v>131</v>
      </c>
      <c r="E5744">
        <v>14</v>
      </c>
      <c r="F5744" t="s">
        <v>103</v>
      </c>
      <c r="G5744" t="s">
        <v>110</v>
      </c>
      <c r="H5744" s="5">
        <v>719</v>
      </c>
      <c r="I5744" s="5">
        <v>10161.57</v>
      </c>
      <c r="J5744" t="s">
        <v>117</v>
      </c>
      <c r="K5744" t="s">
        <v>107</v>
      </c>
      <c r="L5744">
        <v>1</v>
      </c>
      <c r="M5744">
        <v>0</v>
      </c>
      <c r="N5744">
        <f>MEDIAN(1,5)</f>
        <v>3</v>
      </c>
      <c r="O5744" s="6">
        <v>0</v>
      </c>
      <c r="P5744" t="s">
        <v>106</v>
      </c>
      <c r="Q5744" t="s">
        <v>106</v>
      </c>
      <c r="R5744">
        <f>IF(F5744="Monthly",2,0)
+IF(E5744&lt;=6,2,0)
+IF(N5744&lt;=2,2,0)
+IF(L5744&gt;=4,2,0)
+IF(M5744&gt;=2,1,0)
+IF(H5744&gt;=_xlfn.PERCENTILE.INC($H$2:$H$10001,0.75),1,0)</f>
        <v>2</v>
      </c>
      <c r="S5744" t="str">
        <f>IF(R5744&gt;=7,"High",IF(R5744&gt;=4,"Medium","Low"))</f>
        <v>Low</v>
      </c>
    </row>
    <row r="5745" spans="1:19">
      <c r="A5745" t="s">
        <v>5870</v>
      </c>
      <c r="B5745">
        <v>28</v>
      </c>
      <c r="C5745" t="s">
        <v>112</v>
      </c>
      <c r="D5745" t="s">
        <v>128</v>
      </c>
      <c r="E5745">
        <v>28</v>
      </c>
      <c r="F5745" t="s">
        <v>103</v>
      </c>
      <c r="G5745" t="s">
        <v>104</v>
      </c>
      <c r="H5745" s="5">
        <v>540</v>
      </c>
      <c r="I5745" s="5">
        <v>14675.52</v>
      </c>
      <c r="J5745" t="s">
        <v>105</v>
      </c>
      <c r="K5745" t="s">
        <v>106</v>
      </c>
      <c r="L5745">
        <v>0</v>
      </c>
      <c r="M5745">
        <v>0</v>
      </c>
      <c r="N5745">
        <v>5</v>
      </c>
      <c r="O5745" s="6">
        <v>0</v>
      </c>
      <c r="P5745" t="s">
        <v>107</v>
      </c>
      <c r="Q5745" t="s">
        <v>106</v>
      </c>
      <c r="R5745">
        <f>IF(F5745="Monthly",2,0)
+IF(E5745&lt;=6,2,0)
+IF(N5745&lt;=2,2,0)
+IF(L5745&gt;=4,2,0)
+IF(M5745&gt;=2,1,0)
+IF(H5745&gt;=_xlfn.PERCENTILE.INC($H$2:$H$10001,0.75),1,0)</f>
        <v>2</v>
      </c>
      <c r="S5745" t="str">
        <f>IF(R5745&gt;=7,"High",IF(R5745&gt;=4,"Medium","Low"))</f>
        <v>Low</v>
      </c>
    </row>
    <row r="5746" spans="1:19">
      <c r="A5746" t="s">
        <v>5871</v>
      </c>
      <c r="B5746">
        <v>22</v>
      </c>
      <c r="C5746" t="s">
        <v>112</v>
      </c>
      <c r="D5746" t="s">
        <v>126</v>
      </c>
      <c r="E5746">
        <v>54</v>
      </c>
      <c r="F5746" t="s">
        <v>109</v>
      </c>
      <c r="G5746" t="s">
        <v>110</v>
      </c>
      <c r="H5746" s="5">
        <v>761</v>
      </c>
      <c r="I5746" s="5">
        <v>41278.839999999997</v>
      </c>
      <c r="J5746" t="s">
        <v>134</v>
      </c>
      <c r="K5746" t="s">
        <v>106</v>
      </c>
      <c r="L5746">
        <v>0</v>
      </c>
      <c r="M5746">
        <v>0</v>
      </c>
      <c r="N5746">
        <v>4</v>
      </c>
      <c r="O5746" s="6">
        <v>0</v>
      </c>
      <c r="P5746" t="s">
        <v>107</v>
      </c>
      <c r="Q5746" t="s">
        <v>107</v>
      </c>
      <c r="R5746">
        <f>IF(F5746="Monthly",2,0)
+IF(E5746&lt;=6,2,0)
+IF(N5746&lt;=2,2,0)
+IF(L5746&gt;=4,2,0)
+IF(M5746&gt;=2,1,0)
+IF(H5746&gt;=_xlfn.PERCENTILE.INC($H$2:$H$10001,0.75),1,0)</f>
        <v>0</v>
      </c>
      <c r="S5746" t="str">
        <f>IF(R5746&gt;=7,"High",IF(R5746&gt;=4,"Medium","Low"))</f>
        <v>Low</v>
      </c>
    </row>
    <row r="5747" spans="1:19">
      <c r="A5747" t="s">
        <v>5872</v>
      </c>
      <c r="B5747">
        <v>28</v>
      </c>
      <c r="C5747" t="s">
        <v>112</v>
      </c>
      <c r="D5747" t="s">
        <v>119</v>
      </c>
      <c r="E5747">
        <v>72</v>
      </c>
      <c r="F5747" t="s">
        <v>121</v>
      </c>
      <c r="G5747" t="s">
        <v>104</v>
      </c>
      <c r="H5747" s="5">
        <v>517</v>
      </c>
      <c r="I5747" s="5">
        <v>32419.63</v>
      </c>
      <c r="J5747" t="s">
        <v>115</v>
      </c>
      <c r="K5747" t="s">
        <v>106</v>
      </c>
      <c r="L5747">
        <v>2</v>
      </c>
      <c r="M5747">
        <v>2</v>
      </c>
      <c r="N5747">
        <v>3</v>
      </c>
      <c r="O5747" s="6">
        <v>15</v>
      </c>
      <c r="P5747" t="s">
        <v>107</v>
      </c>
      <c r="Q5747" t="s">
        <v>107</v>
      </c>
      <c r="R5747">
        <f>IF(F5747="Monthly",2,0)
+IF(E5747&lt;=6,2,0)
+IF(N5747&lt;=2,2,0)
+IF(L5747&gt;=4,2,0)
+IF(M5747&gt;=2,1,0)
+IF(H5747&gt;=_xlfn.PERCENTILE.INC($H$2:$H$10001,0.75),1,0)</f>
        <v>1</v>
      </c>
      <c r="S5747" t="str">
        <f>IF(R5747&gt;=7,"High",IF(R5747&gt;=4,"Medium","Low"))</f>
        <v>Low</v>
      </c>
    </row>
    <row r="5748" spans="1:19">
      <c r="A5748" t="s">
        <v>5873</v>
      </c>
      <c r="B5748">
        <v>18</v>
      </c>
      <c r="C5748" t="s">
        <v>101</v>
      </c>
      <c r="D5748" t="s">
        <v>113</v>
      </c>
      <c r="E5748">
        <v>27</v>
      </c>
      <c r="F5748" t="s">
        <v>103</v>
      </c>
      <c r="G5748" t="s">
        <v>110</v>
      </c>
      <c r="H5748" s="5">
        <v>659</v>
      </c>
      <c r="I5748" s="5">
        <v>17745.55</v>
      </c>
      <c r="J5748" t="s">
        <v>117</v>
      </c>
      <c r="K5748" t="s">
        <v>106</v>
      </c>
      <c r="L5748">
        <v>1</v>
      </c>
      <c r="M5748">
        <v>0</v>
      </c>
      <c r="N5748">
        <v>4</v>
      </c>
      <c r="O5748" s="6">
        <v>0</v>
      </c>
      <c r="P5748" t="s">
        <v>107</v>
      </c>
      <c r="Q5748" t="s">
        <v>107</v>
      </c>
      <c r="R5748">
        <f>IF(F5748="Monthly",2,0)
+IF(E5748&lt;=6,2,0)
+IF(N5748&lt;=2,2,0)
+IF(L5748&gt;=4,2,0)
+IF(M5748&gt;=2,1,0)
+IF(H5748&gt;=_xlfn.PERCENTILE.INC($H$2:$H$10001,0.75),1,0)</f>
        <v>2</v>
      </c>
      <c r="S5748" t="str">
        <f>IF(R5748&gt;=7,"High",IF(R5748&gt;=4,"Medium","Low"))</f>
        <v>Low</v>
      </c>
    </row>
    <row r="5749" spans="1:19">
      <c r="A5749" t="s">
        <v>5874</v>
      </c>
      <c r="B5749">
        <v>33</v>
      </c>
      <c r="C5749" t="s">
        <v>112</v>
      </c>
      <c r="D5749" t="s">
        <v>137</v>
      </c>
      <c r="E5749">
        <v>44</v>
      </c>
      <c r="F5749" t="s">
        <v>103</v>
      </c>
      <c r="G5749" t="s">
        <v>104</v>
      </c>
      <c r="H5749" s="5">
        <v>532</v>
      </c>
      <c r="I5749" s="5">
        <v>22705.77</v>
      </c>
      <c r="J5749" t="s">
        <v>117</v>
      </c>
      <c r="K5749" t="s">
        <v>107</v>
      </c>
      <c r="L5749">
        <v>0</v>
      </c>
      <c r="M5749">
        <v>0</v>
      </c>
      <c r="N5749">
        <v>5</v>
      </c>
      <c r="O5749" s="6">
        <v>0</v>
      </c>
      <c r="P5749" t="s">
        <v>107</v>
      </c>
      <c r="Q5749" t="s">
        <v>107</v>
      </c>
      <c r="R5749">
        <f>IF(F5749="Monthly",2,0)
+IF(E5749&lt;=6,2,0)
+IF(N5749&lt;=2,2,0)
+IF(L5749&gt;=4,2,0)
+IF(M5749&gt;=2,1,0)
+IF(H5749&gt;=_xlfn.PERCENTILE.INC($H$2:$H$10001,0.75),1,0)</f>
        <v>2</v>
      </c>
      <c r="S5749" t="str">
        <f>IF(R5749&gt;=7,"High",IF(R5749&gt;=4,"Medium","Low"))</f>
        <v>Low</v>
      </c>
    </row>
    <row r="5750" spans="1:19">
      <c r="A5750" t="s">
        <v>5875</v>
      </c>
      <c r="B5750">
        <v>28</v>
      </c>
      <c r="C5750" t="s">
        <v>101</v>
      </c>
      <c r="D5750" t="s">
        <v>137</v>
      </c>
      <c r="E5750">
        <v>26</v>
      </c>
      <c r="F5750" t="s">
        <v>109</v>
      </c>
      <c r="G5750" t="s">
        <v>110</v>
      </c>
      <c r="H5750" s="5">
        <v>648</v>
      </c>
      <c r="I5750" s="5">
        <v>16912.580000000002</v>
      </c>
      <c r="J5750" t="s">
        <v>105</v>
      </c>
      <c r="K5750" t="s">
        <v>106</v>
      </c>
      <c r="L5750">
        <v>0</v>
      </c>
      <c r="M5750">
        <v>0</v>
      </c>
      <c r="N5750">
        <v>4</v>
      </c>
      <c r="O5750" s="6">
        <v>0</v>
      </c>
      <c r="P5750" t="s">
        <v>107</v>
      </c>
      <c r="Q5750" t="s">
        <v>106</v>
      </c>
      <c r="R5750">
        <f>IF(F5750="Monthly",2,0)
+IF(E5750&lt;=6,2,0)
+IF(N5750&lt;=2,2,0)
+IF(L5750&gt;=4,2,0)
+IF(M5750&gt;=2,1,0)
+IF(H5750&gt;=_xlfn.PERCENTILE.INC($H$2:$H$10001,0.75),1,0)</f>
        <v>0</v>
      </c>
      <c r="S5750" t="str">
        <f>IF(R5750&gt;=7,"High",IF(R5750&gt;=4,"Medium","Low"))</f>
        <v>Low</v>
      </c>
    </row>
    <row r="5751" spans="1:19">
      <c r="A5751" t="s">
        <v>5876</v>
      </c>
      <c r="B5751">
        <v>36</v>
      </c>
      <c r="C5751" t="s">
        <v>112</v>
      </c>
      <c r="D5751" t="s">
        <v>119</v>
      </c>
      <c r="E5751">
        <v>46</v>
      </c>
      <c r="F5751" t="s">
        <v>109</v>
      </c>
      <c r="G5751" t="s">
        <v>104</v>
      </c>
      <c r="H5751" s="5">
        <v>501</v>
      </c>
      <c r="I5751" s="5">
        <v>22303.42</v>
      </c>
      <c r="J5751" t="s">
        <v>117</v>
      </c>
      <c r="K5751" t="s">
        <v>106</v>
      </c>
      <c r="L5751">
        <v>0</v>
      </c>
      <c r="M5751">
        <v>0</v>
      </c>
      <c r="N5751">
        <v>5</v>
      </c>
      <c r="O5751" s="6">
        <v>5</v>
      </c>
      <c r="P5751" t="s">
        <v>106</v>
      </c>
      <c r="Q5751" t="s">
        <v>107</v>
      </c>
      <c r="R5751">
        <f>IF(F5751="Monthly",2,0)
+IF(E5751&lt;=6,2,0)
+IF(N5751&lt;=2,2,0)
+IF(L5751&gt;=4,2,0)
+IF(M5751&gt;=2,1,0)
+IF(H5751&gt;=_xlfn.PERCENTILE.INC($H$2:$H$10001,0.75),1,0)</f>
        <v>0</v>
      </c>
      <c r="S5751" t="str">
        <f>IF(R5751&gt;=7,"High",IF(R5751&gt;=4,"Medium","Low"))</f>
        <v>Low</v>
      </c>
    </row>
    <row r="5752" spans="1:19">
      <c r="A5752" t="s">
        <v>5877</v>
      </c>
      <c r="B5752">
        <v>39</v>
      </c>
      <c r="C5752" t="s">
        <v>112</v>
      </c>
      <c r="D5752" t="s">
        <v>119</v>
      </c>
      <c r="E5752">
        <v>9</v>
      </c>
      <c r="F5752" t="s">
        <v>103</v>
      </c>
      <c r="G5752" t="s">
        <v>110</v>
      </c>
      <c r="H5752" s="5">
        <v>709</v>
      </c>
      <c r="I5752" s="5">
        <f>RawCustomerTable[[#This Row],[Monthly_Charges]]*RawCustomerTable[[#This Row],[Tenure_Months]]*(1-RawCustomerTable[[#This Row],[Discount_Percent]]/100)</f>
        <v>6381</v>
      </c>
      <c r="J5752" t="s">
        <v>134</v>
      </c>
      <c r="K5752" t="s">
        <v>106</v>
      </c>
      <c r="L5752">
        <v>0</v>
      </c>
      <c r="M5752">
        <v>0</v>
      </c>
      <c r="N5752">
        <v>5</v>
      </c>
      <c r="O5752" s="6">
        <v>0</v>
      </c>
      <c r="P5752" t="s">
        <v>107</v>
      </c>
      <c r="Q5752" t="s">
        <v>107</v>
      </c>
      <c r="R5752">
        <f>IF(F5752="Monthly",2,0)
+IF(E5752&lt;=6,2,0)
+IF(N5752&lt;=2,2,0)
+IF(L5752&gt;=4,2,0)
+IF(M5752&gt;=2,1,0)
+IF(H5752&gt;=_xlfn.PERCENTILE.INC($H$2:$H$10001,0.75),1,0)</f>
        <v>2</v>
      </c>
      <c r="S5752" t="str">
        <f>IF(R5752&gt;=7,"High",IF(R5752&gt;=4,"Medium","Low"))</f>
        <v>Low</v>
      </c>
    </row>
    <row r="5753" spans="1:19">
      <c r="A5753" t="s">
        <v>5878</v>
      </c>
      <c r="B5753">
        <v>41</v>
      </c>
      <c r="C5753" t="s">
        <v>112</v>
      </c>
      <c r="D5753" t="s">
        <v>102</v>
      </c>
      <c r="E5753">
        <v>46</v>
      </c>
      <c r="F5753" t="s">
        <v>121</v>
      </c>
      <c r="G5753" t="s">
        <v>110</v>
      </c>
      <c r="H5753" s="5">
        <v>716</v>
      </c>
      <c r="I5753" s="5">
        <v>28546.79</v>
      </c>
      <c r="J5753" t="s">
        <v>105</v>
      </c>
      <c r="K5753" t="s">
        <v>106</v>
      </c>
      <c r="L5753">
        <v>4</v>
      </c>
      <c r="M5753">
        <v>2</v>
      </c>
      <c r="N5753">
        <v>4</v>
      </c>
      <c r="O5753" s="6">
        <v>15</v>
      </c>
      <c r="P5753" t="s">
        <v>107</v>
      </c>
      <c r="Q5753" t="s">
        <v>106</v>
      </c>
      <c r="R5753">
        <f>IF(F5753="Monthly",2,0)
+IF(E5753&lt;=6,2,0)
+IF(N5753&lt;=2,2,0)
+IF(L5753&gt;=4,2,0)
+IF(M5753&gt;=2,1,0)
+IF(H5753&gt;=_xlfn.PERCENTILE.INC($H$2:$H$10001,0.75),1,0)</f>
        <v>3</v>
      </c>
      <c r="S5753" t="str">
        <f>IF(R5753&gt;=7,"High",IF(R5753&gt;=4,"Medium","Low"))</f>
        <v>Low</v>
      </c>
    </row>
    <row r="5754" spans="1:19">
      <c r="A5754" t="s">
        <v>5879</v>
      </c>
      <c r="B5754">
        <v>26</v>
      </c>
      <c r="C5754" t="s">
        <v>112</v>
      </c>
      <c r="D5754" t="s">
        <v>128</v>
      </c>
      <c r="E5754">
        <v>31</v>
      </c>
      <c r="F5754" t="s">
        <v>121</v>
      </c>
      <c r="G5754" t="s">
        <v>110</v>
      </c>
      <c r="H5754" s="5">
        <v>759</v>
      </c>
      <c r="I5754" s="5">
        <v>22933.87</v>
      </c>
      <c r="J5754" t="s">
        <v>134</v>
      </c>
      <c r="K5754" t="s">
        <v>106</v>
      </c>
      <c r="L5754">
        <v>0</v>
      </c>
      <c r="M5754">
        <v>0</v>
      </c>
      <c r="N5754">
        <v>4</v>
      </c>
      <c r="O5754" s="6">
        <v>0</v>
      </c>
      <c r="P5754" t="s">
        <v>107</v>
      </c>
      <c r="Q5754" t="s">
        <v>107</v>
      </c>
      <c r="R5754">
        <f>IF(F5754="Monthly",2,0)
+IF(E5754&lt;=6,2,0)
+IF(N5754&lt;=2,2,0)
+IF(L5754&gt;=4,2,0)
+IF(M5754&gt;=2,1,0)
+IF(H5754&gt;=_xlfn.PERCENTILE.INC($H$2:$H$10001,0.75),1,0)</f>
        <v>0</v>
      </c>
      <c r="S5754" t="str">
        <f>IF(R5754&gt;=7,"High",IF(R5754&gt;=4,"Medium","Low"))</f>
        <v>Low</v>
      </c>
    </row>
    <row r="5755" spans="1:19">
      <c r="A5755" t="s">
        <v>5880</v>
      </c>
      <c r="B5755">
        <v>36</v>
      </c>
      <c r="C5755" t="s">
        <v>101</v>
      </c>
      <c r="D5755" t="s">
        <v>133</v>
      </c>
      <c r="E5755">
        <v>21</v>
      </c>
      <c r="F5755" t="s">
        <v>103</v>
      </c>
      <c r="G5755" t="s">
        <v>104</v>
      </c>
      <c r="H5755" s="5">
        <v>432</v>
      </c>
      <c r="I5755" s="5">
        <v>8838.77</v>
      </c>
      <c r="J5755" t="s">
        <v>105</v>
      </c>
      <c r="K5755" t="s">
        <v>107</v>
      </c>
      <c r="L5755">
        <v>1</v>
      </c>
      <c r="M5755">
        <v>0</v>
      </c>
      <c r="N5755">
        <v>5</v>
      </c>
      <c r="O5755" s="6">
        <v>0</v>
      </c>
      <c r="P5755" t="s">
        <v>107</v>
      </c>
      <c r="Q5755" t="s">
        <v>107</v>
      </c>
      <c r="R5755">
        <f>IF(F5755="Monthly",2,0)
+IF(E5755&lt;=6,2,0)
+IF(N5755&lt;=2,2,0)
+IF(L5755&gt;=4,2,0)
+IF(M5755&gt;=2,1,0)
+IF(H5755&gt;=_xlfn.PERCENTILE.INC($H$2:$H$10001,0.75),1,0)</f>
        <v>2</v>
      </c>
      <c r="S5755" t="str">
        <f>IF(R5755&gt;=7,"High",IF(R5755&gt;=4,"Medium","Low"))</f>
        <v>Low</v>
      </c>
    </row>
    <row r="5756" spans="1:19">
      <c r="A5756" t="s">
        <v>5881</v>
      </c>
      <c r="B5756">
        <v>35</v>
      </c>
      <c r="C5756" t="s">
        <v>101</v>
      </c>
      <c r="D5756" t="s">
        <v>123</v>
      </c>
      <c r="E5756">
        <v>11</v>
      </c>
      <c r="F5756" t="s">
        <v>103</v>
      </c>
      <c r="G5756" t="s">
        <v>104</v>
      </c>
      <c r="H5756" s="5">
        <v>438</v>
      </c>
      <c r="I5756" s="5">
        <v>4807.8</v>
      </c>
      <c r="J5756" t="s">
        <v>134</v>
      </c>
      <c r="K5756" t="s">
        <v>107</v>
      </c>
      <c r="L5756">
        <v>1</v>
      </c>
      <c r="M5756">
        <v>0</v>
      </c>
      <c r="N5756">
        <v>4</v>
      </c>
      <c r="O5756" s="6">
        <v>0</v>
      </c>
      <c r="P5756" t="s">
        <v>107</v>
      </c>
      <c r="Q5756" t="s">
        <v>107</v>
      </c>
      <c r="R5756">
        <f>IF(F5756="Monthly",2,0)
+IF(E5756&lt;=6,2,0)
+IF(N5756&lt;=2,2,0)
+IF(L5756&gt;=4,2,0)
+IF(M5756&gt;=2,1,0)
+IF(H5756&gt;=_xlfn.PERCENTILE.INC($H$2:$H$10001,0.75),1,0)</f>
        <v>2</v>
      </c>
      <c r="S5756" t="str">
        <f>IF(R5756&gt;=7,"High",IF(R5756&gt;=4,"Medium","Low"))</f>
        <v>Low</v>
      </c>
    </row>
    <row r="5757" spans="1:19">
      <c r="A5757" t="s">
        <v>5882</v>
      </c>
      <c r="B5757">
        <v>31</v>
      </c>
      <c r="C5757" t="s">
        <v>101</v>
      </c>
      <c r="D5757" t="s">
        <v>113</v>
      </c>
      <c r="E5757">
        <v>32</v>
      </c>
      <c r="F5757" t="s">
        <v>103</v>
      </c>
      <c r="G5757" t="s">
        <v>110</v>
      </c>
      <c r="H5757" s="5">
        <v>694</v>
      </c>
      <c r="I5757" s="5">
        <v>22179.49</v>
      </c>
      <c r="J5757" t="s">
        <v>117</v>
      </c>
      <c r="K5757" t="s">
        <v>106</v>
      </c>
      <c r="L5757">
        <v>0</v>
      </c>
      <c r="M5757">
        <v>0</v>
      </c>
      <c r="N5757">
        <v>4</v>
      </c>
      <c r="O5757" s="6">
        <v>0</v>
      </c>
      <c r="P5757" t="s">
        <v>107</v>
      </c>
      <c r="Q5757" t="s">
        <v>107</v>
      </c>
      <c r="R5757">
        <f>IF(F5757="Monthly",2,0)
+IF(E5757&lt;=6,2,0)
+IF(N5757&lt;=2,2,0)
+IF(L5757&gt;=4,2,0)
+IF(M5757&gt;=2,1,0)
+IF(H5757&gt;=_xlfn.PERCENTILE.INC($H$2:$H$10001,0.75),1,0)</f>
        <v>2</v>
      </c>
      <c r="S5757" t="str">
        <f>IF(R5757&gt;=7,"High",IF(R5757&gt;=4,"Medium","Low"))</f>
        <v>Low</v>
      </c>
    </row>
    <row r="5758" spans="1:19">
      <c r="A5758" t="s">
        <v>5883</v>
      </c>
      <c r="B5758">
        <v>47</v>
      </c>
      <c r="C5758" t="s">
        <v>112</v>
      </c>
      <c r="D5758" t="s">
        <v>131</v>
      </c>
      <c r="E5758">
        <v>40</v>
      </c>
      <c r="F5758" t="s">
        <v>109</v>
      </c>
      <c r="G5758" t="s">
        <v>104</v>
      </c>
      <c r="H5758" s="5">
        <v>569</v>
      </c>
      <c r="I5758" s="5">
        <v>22802.78</v>
      </c>
      <c r="J5758" t="s">
        <v>117</v>
      </c>
      <c r="K5758" t="s">
        <v>106</v>
      </c>
      <c r="L5758">
        <v>1</v>
      </c>
      <c r="M5758">
        <v>0</v>
      </c>
      <c r="N5758">
        <v>5</v>
      </c>
      <c r="O5758" s="6">
        <v>0</v>
      </c>
      <c r="P5758" t="s">
        <v>107</v>
      </c>
      <c r="Q5758" t="s">
        <v>107</v>
      </c>
      <c r="R5758">
        <f>IF(F5758="Monthly",2,0)
+IF(E5758&lt;=6,2,0)
+IF(N5758&lt;=2,2,0)
+IF(L5758&gt;=4,2,0)
+IF(M5758&gt;=2,1,0)
+IF(H5758&gt;=_xlfn.PERCENTILE.INC($H$2:$H$10001,0.75),1,0)</f>
        <v>0</v>
      </c>
      <c r="S5758" t="str">
        <f>IF(R5758&gt;=7,"High",IF(R5758&gt;=4,"Medium","Low"))</f>
        <v>Low</v>
      </c>
    </row>
    <row r="5759" spans="1:19">
      <c r="A5759" t="s">
        <v>5884</v>
      </c>
      <c r="B5759">
        <v>27</v>
      </c>
      <c r="C5759" t="s">
        <v>101</v>
      </c>
      <c r="D5759" t="s">
        <v>131</v>
      </c>
      <c r="E5759">
        <v>30</v>
      </c>
      <c r="F5759" t="s">
        <v>121</v>
      </c>
      <c r="G5759" t="s">
        <v>110</v>
      </c>
      <c r="H5759" s="5">
        <v>812</v>
      </c>
      <c r="I5759" s="5">
        <v>24914.07</v>
      </c>
      <c r="J5759" t="s">
        <v>117</v>
      </c>
      <c r="K5759" t="s">
        <v>106</v>
      </c>
      <c r="L5759">
        <v>0</v>
      </c>
      <c r="M5759">
        <v>0</v>
      </c>
      <c r="N5759">
        <v>5</v>
      </c>
      <c r="O5759" s="6">
        <v>0</v>
      </c>
      <c r="P5759" t="s">
        <v>107</v>
      </c>
      <c r="Q5759" t="s">
        <v>107</v>
      </c>
      <c r="R5759">
        <f>IF(F5759="Monthly",2,0)
+IF(E5759&lt;=6,2,0)
+IF(N5759&lt;=2,2,0)
+IF(L5759&gt;=4,2,0)
+IF(M5759&gt;=2,1,0)
+IF(H5759&gt;=_xlfn.PERCENTILE.INC($H$2:$H$10001,0.75),1,0)</f>
        <v>1</v>
      </c>
      <c r="S5759" t="str">
        <f>IF(R5759&gt;=7,"High",IF(R5759&gt;=4,"Medium","Low"))</f>
        <v>Low</v>
      </c>
    </row>
    <row r="5760" spans="1:19">
      <c r="A5760" t="s">
        <v>5885</v>
      </c>
      <c r="B5760">
        <v>35</v>
      </c>
      <c r="C5760" t="s">
        <v>101</v>
      </c>
      <c r="D5760" t="s">
        <v>133</v>
      </c>
      <c r="E5760">
        <v>14</v>
      </c>
      <c r="F5760" t="s">
        <v>109</v>
      </c>
      <c r="G5760" t="s">
        <v>110</v>
      </c>
      <c r="H5760" s="5">
        <v>751</v>
      </c>
      <c r="I5760" s="5">
        <v>9613.5</v>
      </c>
      <c r="J5760" t="s">
        <v>105</v>
      </c>
      <c r="K5760" t="s">
        <v>106</v>
      </c>
      <c r="L5760">
        <v>0</v>
      </c>
      <c r="M5760">
        <v>0</v>
      </c>
      <c r="N5760">
        <v>4</v>
      </c>
      <c r="O5760" s="6">
        <v>10</v>
      </c>
      <c r="P5760" t="s">
        <v>107</v>
      </c>
      <c r="Q5760" t="s">
        <v>107</v>
      </c>
      <c r="R5760">
        <f>IF(F5760="Monthly",2,0)
+IF(E5760&lt;=6,2,0)
+IF(N5760&lt;=2,2,0)
+IF(L5760&gt;=4,2,0)
+IF(M5760&gt;=2,1,0)
+IF(H5760&gt;=_xlfn.PERCENTILE.INC($H$2:$H$10001,0.75),1,0)</f>
        <v>0</v>
      </c>
      <c r="S5760" t="str">
        <f>IF(R5760&gt;=7,"High",IF(R5760&gt;=4,"Medium","Low"))</f>
        <v>Low</v>
      </c>
    </row>
    <row r="5761" spans="1:19">
      <c r="A5761" t="s">
        <v>5886</v>
      </c>
      <c r="B5761">
        <v>25</v>
      </c>
      <c r="C5761" t="s">
        <v>101</v>
      </c>
      <c r="D5761" t="s">
        <v>102</v>
      </c>
      <c r="E5761">
        <v>19</v>
      </c>
      <c r="F5761" t="s">
        <v>103</v>
      </c>
      <c r="G5761" t="s">
        <v>104</v>
      </c>
      <c r="H5761" s="5">
        <v>565</v>
      </c>
      <c r="I5761" s="5">
        <v>10989.17</v>
      </c>
      <c r="J5761" t="s">
        <v>105</v>
      </c>
      <c r="K5761" t="s">
        <v>107</v>
      </c>
      <c r="L5761">
        <v>3</v>
      </c>
      <c r="M5761">
        <v>2</v>
      </c>
      <c r="N5761">
        <v>4</v>
      </c>
      <c r="O5761" s="6">
        <v>0</v>
      </c>
      <c r="P5761" t="s">
        <v>107</v>
      </c>
      <c r="Q5761" t="s">
        <v>107</v>
      </c>
      <c r="R5761">
        <f>IF(F5761="Monthly",2,0)
+IF(E5761&lt;=6,2,0)
+IF(N5761&lt;=2,2,0)
+IF(L5761&gt;=4,2,0)
+IF(M5761&gt;=2,1,0)
+IF(H5761&gt;=_xlfn.PERCENTILE.INC($H$2:$H$10001,0.75),1,0)</f>
        <v>3</v>
      </c>
      <c r="S5761" t="str">
        <f>IF(R5761&gt;=7,"High",IF(R5761&gt;=4,"Medium","Low"))</f>
        <v>Low</v>
      </c>
    </row>
    <row r="5762" spans="1:19">
      <c r="A5762" t="s">
        <v>5887</v>
      </c>
      <c r="B5762">
        <v>36</v>
      </c>
      <c r="C5762" t="s">
        <v>101</v>
      </c>
      <c r="D5762" t="s">
        <v>113</v>
      </c>
      <c r="E5762">
        <v>68</v>
      </c>
      <c r="F5762" t="s">
        <v>109</v>
      </c>
      <c r="G5762" t="s">
        <v>104</v>
      </c>
      <c r="H5762" s="5">
        <v>546</v>
      </c>
      <c r="I5762" s="5">
        <v>36650.58</v>
      </c>
      <c r="J5762" t="s">
        <v>134</v>
      </c>
      <c r="K5762" t="s">
        <v>106</v>
      </c>
      <c r="L5762">
        <v>0</v>
      </c>
      <c r="M5762">
        <v>0</v>
      </c>
      <c r="N5762">
        <v>5</v>
      </c>
      <c r="O5762" s="6">
        <v>0</v>
      </c>
      <c r="P5762" t="s">
        <v>107</v>
      </c>
      <c r="Q5762" t="s">
        <v>107</v>
      </c>
      <c r="R5762">
        <f>IF(F5762="Monthly",2,0)
+IF(E5762&lt;=6,2,0)
+IF(N5762&lt;=2,2,0)
+IF(L5762&gt;=4,2,0)
+IF(M5762&gt;=2,1,0)
+IF(H5762&gt;=_xlfn.PERCENTILE.INC($H$2:$H$10001,0.75),1,0)</f>
        <v>0</v>
      </c>
      <c r="S5762" t="str">
        <f>IF(R5762&gt;=7,"High",IF(R5762&gt;=4,"Medium","Low"))</f>
        <v>Low</v>
      </c>
    </row>
    <row r="5763" spans="1:19">
      <c r="A5763" t="s">
        <v>5888</v>
      </c>
      <c r="B5763">
        <v>28</v>
      </c>
      <c r="C5763" t="s">
        <v>112</v>
      </c>
      <c r="D5763" t="s">
        <v>119</v>
      </c>
      <c r="E5763">
        <v>66</v>
      </c>
      <c r="F5763" t="s">
        <v>103</v>
      </c>
      <c r="G5763" t="s">
        <v>104</v>
      </c>
      <c r="H5763" s="5">
        <v>408</v>
      </c>
      <c r="I5763" s="5">
        <v>26499.96</v>
      </c>
      <c r="J5763" t="s">
        <v>134</v>
      </c>
      <c r="K5763" t="s">
        <v>106</v>
      </c>
      <c r="L5763">
        <v>0</v>
      </c>
      <c r="M5763">
        <v>0</v>
      </c>
      <c r="N5763">
        <v>5</v>
      </c>
      <c r="O5763" s="6">
        <v>0</v>
      </c>
      <c r="P5763" t="s">
        <v>107</v>
      </c>
      <c r="Q5763" t="s">
        <v>107</v>
      </c>
      <c r="R5763">
        <f>IF(F5763="Monthly",2,0)
+IF(E5763&lt;=6,2,0)
+IF(N5763&lt;=2,2,0)
+IF(L5763&gt;=4,2,0)
+IF(M5763&gt;=2,1,0)
+IF(H5763&gt;=_xlfn.PERCENTILE.INC($H$2:$H$10001,0.75),1,0)</f>
        <v>2</v>
      </c>
      <c r="S5763" t="str">
        <f>IF(R5763&gt;=7,"High",IF(R5763&gt;=4,"Medium","Low"))</f>
        <v>Low</v>
      </c>
    </row>
    <row r="5764" spans="1:19">
      <c r="A5764" t="s">
        <v>5889</v>
      </c>
      <c r="B5764">
        <v>32</v>
      </c>
      <c r="C5764" t="s">
        <v>112</v>
      </c>
      <c r="D5764" t="s">
        <v>126</v>
      </c>
      <c r="E5764">
        <v>31</v>
      </c>
      <c r="F5764" t="s">
        <v>103</v>
      </c>
      <c r="G5764" t="s">
        <v>104</v>
      </c>
      <c r="H5764" s="5">
        <v>505</v>
      </c>
      <c r="I5764" s="5">
        <v>15851.56</v>
      </c>
      <c r="J5764" t="s">
        <v>105</v>
      </c>
      <c r="K5764" t="s">
        <v>107</v>
      </c>
      <c r="L5764">
        <v>3</v>
      </c>
      <c r="M5764">
        <v>3</v>
      </c>
      <c r="N5764">
        <v>2</v>
      </c>
      <c r="O5764" s="6">
        <v>0</v>
      </c>
      <c r="P5764" t="s">
        <v>107</v>
      </c>
      <c r="Q5764" t="s">
        <v>106</v>
      </c>
      <c r="R5764">
        <f>IF(F5764="Monthly",2,0)
+IF(E5764&lt;=6,2,0)
+IF(N5764&lt;=2,2,0)
+IF(L5764&gt;=4,2,0)
+IF(M5764&gt;=2,1,0)
+IF(H5764&gt;=_xlfn.PERCENTILE.INC($H$2:$H$10001,0.75),1,0)</f>
        <v>5</v>
      </c>
      <c r="S5764" t="str">
        <f>IF(R5764&gt;=7,"High",IF(R5764&gt;=4,"Medium","Low"))</f>
        <v>Medium</v>
      </c>
    </row>
    <row r="5765" spans="1:19">
      <c r="A5765" t="s">
        <v>5890</v>
      </c>
      <c r="B5765">
        <v>46</v>
      </c>
      <c r="C5765" t="s">
        <v>101</v>
      </c>
      <c r="D5765" t="s">
        <v>137</v>
      </c>
      <c r="E5765">
        <v>59</v>
      </c>
      <c r="F5765" t="s">
        <v>103</v>
      </c>
      <c r="G5765" t="s">
        <v>129</v>
      </c>
      <c r="H5765" s="5">
        <v>1092</v>
      </c>
      <c r="I5765" s="5">
        <v>65533.81</v>
      </c>
      <c r="J5765" t="s">
        <v>140</v>
      </c>
      <c r="K5765" t="s">
        <v>106</v>
      </c>
      <c r="L5765">
        <v>0</v>
      </c>
      <c r="M5765">
        <v>0</v>
      </c>
      <c r="N5765">
        <v>5</v>
      </c>
      <c r="O5765" s="6">
        <v>0</v>
      </c>
      <c r="P5765" t="s">
        <v>106</v>
      </c>
      <c r="Q5765" t="s">
        <v>106</v>
      </c>
      <c r="R5765">
        <f>IF(F5765="Monthly",2,0)
+IF(E5765&lt;=6,2,0)
+IF(N5765&lt;=2,2,0)
+IF(L5765&gt;=4,2,0)
+IF(M5765&gt;=2,1,0)
+IF(H5765&gt;=_xlfn.PERCENTILE.INC($H$2:$H$10001,0.75),1,0)</f>
        <v>3</v>
      </c>
      <c r="S5765" t="str">
        <f>IF(R5765&gt;=7,"High",IF(R5765&gt;=4,"Medium","Low"))</f>
        <v>Low</v>
      </c>
    </row>
    <row r="5766" spans="1:19">
      <c r="A5766" t="s">
        <v>5891</v>
      </c>
      <c r="B5766">
        <v>48</v>
      </c>
      <c r="C5766" t="s">
        <v>112</v>
      </c>
      <c r="D5766" t="s">
        <v>131</v>
      </c>
      <c r="E5766">
        <v>22</v>
      </c>
      <c r="F5766" t="s">
        <v>109</v>
      </c>
      <c r="G5766" t="s">
        <v>110</v>
      </c>
      <c r="H5766" s="5">
        <v>684</v>
      </c>
      <c r="I5766" s="5">
        <v>13471.09</v>
      </c>
      <c r="J5766" t="s">
        <v>134</v>
      </c>
      <c r="K5766" t="s">
        <v>107</v>
      </c>
      <c r="L5766">
        <v>2</v>
      </c>
      <c r="M5766">
        <v>1</v>
      </c>
      <c r="N5766">
        <v>5</v>
      </c>
      <c r="O5766" s="6">
        <v>10</v>
      </c>
      <c r="P5766" t="s">
        <v>107</v>
      </c>
      <c r="Q5766" t="s">
        <v>107</v>
      </c>
      <c r="R5766">
        <f>IF(F5766="Monthly",2,0)
+IF(E5766&lt;=6,2,0)
+IF(N5766&lt;=2,2,0)
+IF(L5766&gt;=4,2,0)
+IF(M5766&gt;=2,1,0)
+IF(H5766&gt;=_xlfn.PERCENTILE.INC($H$2:$H$10001,0.75),1,0)</f>
        <v>0</v>
      </c>
      <c r="S5766" t="str">
        <f>IF(R5766&gt;=7,"High",IF(R5766&gt;=4,"Medium","Low"))</f>
        <v>Low</v>
      </c>
    </row>
    <row r="5767" spans="1:19">
      <c r="A5767" t="s">
        <v>5892</v>
      </c>
      <c r="B5767">
        <v>25</v>
      </c>
      <c r="C5767" t="s">
        <v>101</v>
      </c>
      <c r="D5767" t="s">
        <v>123</v>
      </c>
      <c r="E5767">
        <v>29</v>
      </c>
      <c r="F5767" t="s">
        <v>109</v>
      </c>
      <c r="G5767" t="s">
        <v>104</v>
      </c>
      <c r="H5767" s="5">
        <v>460</v>
      </c>
      <c r="I5767" s="5">
        <v>11683.37</v>
      </c>
      <c r="J5767" t="s">
        <v>105</v>
      </c>
      <c r="K5767" t="s">
        <v>106</v>
      </c>
      <c r="L5767">
        <v>0</v>
      </c>
      <c r="M5767">
        <v>0</v>
      </c>
      <c r="N5767">
        <v>5</v>
      </c>
      <c r="O5767" s="6">
        <v>10</v>
      </c>
      <c r="P5767" t="s">
        <v>106</v>
      </c>
      <c r="Q5767" t="s">
        <v>107</v>
      </c>
      <c r="R5767">
        <f>IF(F5767="Monthly",2,0)
+IF(E5767&lt;=6,2,0)
+IF(N5767&lt;=2,2,0)
+IF(L5767&gt;=4,2,0)
+IF(M5767&gt;=2,1,0)
+IF(H5767&gt;=_xlfn.PERCENTILE.INC($H$2:$H$10001,0.75),1,0)</f>
        <v>0</v>
      </c>
      <c r="S5767" t="str">
        <f>IF(R5767&gt;=7,"High",IF(R5767&gt;=4,"Medium","Low"))</f>
        <v>Low</v>
      </c>
    </row>
    <row r="5768" spans="1:19">
      <c r="A5768" t="s">
        <v>5893</v>
      </c>
      <c r="B5768">
        <v>34</v>
      </c>
      <c r="C5768" t="s">
        <v>112</v>
      </c>
      <c r="D5768" t="s">
        <v>128</v>
      </c>
      <c r="E5768">
        <v>65</v>
      </c>
      <c r="F5768" t="s">
        <v>103</v>
      </c>
      <c r="G5768" t="s">
        <v>104</v>
      </c>
      <c r="H5768" s="5">
        <v>468</v>
      </c>
      <c r="I5768" s="5">
        <v>30805.47</v>
      </c>
      <c r="J5768" t="s">
        <v>115</v>
      </c>
      <c r="K5768" t="s">
        <v>107</v>
      </c>
      <c r="L5768">
        <v>0</v>
      </c>
      <c r="M5768">
        <v>0</v>
      </c>
      <c r="N5768">
        <v>5</v>
      </c>
      <c r="O5768" s="6">
        <v>0</v>
      </c>
      <c r="P5768" t="s">
        <v>106</v>
      </c>
      <c r="Q5768" t="s">
        <v>107</v>
      </c>
      <c r="R5768">
        <f>IF(F5768="Monthly",2,0)
+IF(E5768&lt;=6,2,0)
+IF(N5768&lt;=2,2,0)
+IF(L5768&gt;=4,2,0)
+IF(M5768&gt;=2,1,0)
+IF(H5768&gt;=_xlfn.PERCENTILE.INC($H$2:$H$10001,0.75),1,0)</f>
        <v>2</v>
      </c>
      <c r="S5768" t="str">
        <f>IF(R5768&gt;=7,"High",IF(R5768&gt;=4,"Medium","Low"))</f>
        <v>Low</v>
      </c>
    </row>
    <row r="5769" spans="1:19">
      <c r="A5769" t="s">
        <v>5894</v>
      </c>
      <c r="B5769">
        <v>18</v>
      </c>
      <c r="C5769" t="s">
        <v>101</v>
      </c>
      <c r="D5769" t="s">
        <v>102</v>
      </c>
      <c r="E5769">
        <v>32</v>
      </c>
      <c r="F5769" t="s">
        <v>103</v>
      </c>
      <c r="G5769" t="s">
        <v>110</v>
      </c>
      <c r="H5769" s="5">
        <v>697</v>
      </c>
      <c r="I5769" s="5">
        <v>22409.17</v>
      </c>
      <c r="J5769" t="s">
        <v>117</v>
      </c>
      <c r="K5769" t="s">
        <v>106</v>
      </c>
      <c r="L5769">
        <v>0</v>
      </c>
      <c r="M5769">
        <v>0</v>
      </c>
      <c r="N5769">
        <v>5</v>
      </c>
      <c r="O5769" s="6">
        <v>0</v>
      </c>
      <c r="P5769" t="s">
        <v>106</v>
      </c>
      <c r="Q5769" t="s">
        <v>107</v>
      </c>
      <c r="R5769">
        <f>IF(F5769="Monthly",2,0)
+IF(E5769&lt;=6,2,0)
+IF(N5769&lt;=2,2,0)
+IF(L5769&gt;=4,2,0)
+IF(M5769&gt;=2,1,0)
+IF(H5769&gt;=_xlfn.PERCENTILE.INC($H$2:$H$10001,0.75),1,0)</f>
        <v>2</v>
      </c>
      <c r="S5769" t="str">
        <f>IF(R5769&gt;=7,"High",IF(R5769&gt;=4,"Medium","Low"))</f>
        <v>Low</v>
      </c>
    </row>
    <row r="5770" spans="1:19">
      <c r="A5770" t="s">
        <v>5895</v>
      </c>
      <c r="B5770">
        <v>47</v>
      </c>
      <c r="C5770" t="s">
        <v>112</v>
      </c>
      <c r="D5770" t="s">
        <v>119</v>
      </c>
      <c r="E5770">
        <v>45</v>
      </c>
      <c r="F5770" t="s">
        <v>103</v>
      </c>
      <c r="G5770" t="s">
        <v>104</v>
      </c>
      <c r="H5770" s="5">
        <v>494</v>
      </c>
      <c r="I5770" s="5">
        <v>22389.18</v>
      </c>
      <c r="J5770" t="s">
        <v>115</v>
      </c>
      <c r="K5770" t="s">
        <v>107</v>
      </c>
      <c r="L5770">
        <v>0</v>
      </c>
      <c r="M5770">
        <v>0</v>
      </c>
      <c r="N5770">
        <v>5</v>
      </c>
      <c r="O5770" s="6">
        <v>0</v>
      </c>
      <c r="P5770" t="s">
        <v>106</v>
      </c>
      <c r="Q5770" t="s">
        <v>106</v>
      </c>
      <c r="R5770">
        <f>IF(F5770="Monthly",2,0)
+IF(E5770&lt;=6,2,0)
+IF(N5770&lt;=2,2,0)
+IF(L5770&gt;=4,2,0)
+IF(M5770&gt;=2,1,0)
+IF(H5770&gt;=_xlfn.PERCENTILE.INC($H$2:$H$10001,0.75),1,0)</f>
        <v>2</v>
      </c>
      <c r="S5770" t="str">
        <f>IF(R5770&gt;=7,"High",IF(R5770&gt;=4,"Medium","Low"))</f>
        <v>Low</v>
      </c>
    </row>
    <row r="5771" spans="1:19">
      <c r="A5771" t="s">
        <v>5896</v>
      </c>
      <c r="B5771">
        <v>45</v>
      </c>
      <c r="C5771" t="s">
        <v>112</v>
      </c>
      <c r="D5771" t="s">
        <v>137</v>
      </c>
      <c r="E5771">
        <v>28</v>
      </c>
      <c r="F5771" t="s">
        <v>109</v>
      </c>
      <c r="G5771" t="s">
        <v>110</v>
      </c>
      <c r="H5771" s="5">
        <v>687</v>
      </c>
      <c r="I5771" s="5">
        <v>19173.259999999998</v>
      </c>
      <c r="J5771" t="s">
        <v>134</v>
      </c>
      <c r="K5771" t="s">
        <v>106</v>
      </c>
      <c r="L5771">
        <v>0</v>
      </c>
      <c r="M5771">
        <v>0</v>
      </c>
      <c r="N5771">
        <v>5</v>
      </c>
      <c r="O5771" s="6">
        <v>0</v>
      </c>
      <c r="P5771" t="s">
        <v>106</v>
      </c>
      <c r="Q5771" t="s">
        <v>107</v>
      </c>
      <c r="R5771">
        <f>IF(F5771="Monthly",2,0)
+IF(E5771&lt;=6,2,0)
+IF(N5771&lt;=2,2,0)
+IF(L5771&gt;=4,2,0)
+IF(M5771&gt;=2,1,0)
+IF(H5771&gt;=_xlfn.PERCENTILE.INC($H$2:$H$10001,0.75),1,0)</f>
        <v>0</v>
      </c>
      <c r="S5771" t="str">
        <f>IF(R5771&gt;=7,"High",IF(R5771&gt;=4,"Medium","Low"))</f>
        <v>Low</v>
      </c>
    </row>
    <row r="5772" spans="1:19">
      <c r="A5772" t="s">
        <v>5897</v>
      </c>
      <c r="B5772">
        <v>45</v>
      </c>
      <c r="C5772" t="s">
        <v>112</v>
      </c>
      <c r="D5772" t="s">
        <v>133</v>
      </c>
      <c r="E5772">
        <v>51</v>
      </c>
      <c r="F5772" t="s">
        <v>109</v>
      </c>
      <c r="G5772" t="s">
        <v>129</v>
      </c>
      <c r="H5772" s="5">
        <v>944</v>
      </c>
      <c r="I5772" s="5">
        <v>47036.72</v>
      </c>
      <c r="J5772" t="s">
        <v>115</v>
      </c>
      <c r="K5772" t="s">
        <v>106</v>
      </c>
      <c r="L5772">
        <v>1</v>
      </c>
      <c r="M5772">
        <v>0</v>
      </c>
      <c r="N5772">
        <v>5</v>
      </c>
      <c r="O5772" s="6">
        <v>0</v>
      </c>
      <c r="P5772" t="s">
        <v>107</v>
      </c>
      <c r="Q5772" t="s">
        <v>107</v>
      </c>
      <c r="R5772">
        <f>IF(F5772="Monthly",2,0)
+IF(E5772&lt;=6,2,0)
+IF(N5772&lt;=2,2,0)
+IF(L5772&gt;=4,2,0)
+IF(M5772&gt;=2,1,0)
+IF(H5772&gt;=_xlfn.PERCENTILE.INC($H$2:$H$10001,0.75),1,0)</f>
        <v>1</v>
      </c>
      <c r="S5772" t="str">
        <f>IF(R5772&gt;=7,"High",IF(R5772&gt;=4,"Medium","Low"))</f>
        <v>Low</v>
      </c>
    </row>
    <row r="5773" spans="1:19">
      <c r="A5773" t="s">
        <v>5898</v>
      </c>
      <c r="B5773">
        <v>24</v>
      </c>
      <c r="C5773" t="s">
        <v>112</v>
      </c>
      <c r="D5773" t="s">
        <v>119</v>
      </c>
      <c r="E5773">
        <v>18</v>
      </c>
      <c r="F5773" t="s">
        <v>109</v>
      </c>
      <c r="G5773" t="s">
        <v>110</v>
      </c>
      <c r="H5773" s="5">
        <v>793</v>
      </c>
      <c r="I5773" s="5">
        <v>14471.81</v>
      </c>
      <c r="J5773" t="s">
        <v>105</v>
      </c>
      <c r="K5773" t="s">
        <v>106</v>
      </c>
      <c r="L5773">
        <v>1</v>
      </c>
      <c r="M5773">
        <v>0</v>
      </c>
      <c r="N5773">
        <v>5</v>
      </c>
      <c r="O5773" s="6">
        <v>0</v>
      </c>
      <c r="P5773" t="s">
        <v>107</v>
      </c>
      <c r="Q5773" t="s">
        <v>107</v>
      </c>
      <c r="R5773">
        <f>IF(F5773="Monthly",2,0)
+IF(E5773&lt;=6,2,0)
+IF(N5773&lt;=2,2,0)
+IF(L5773&gt;=4,2,0)
+IF(M5773&gt;=2,1,0)
+IF(H5773&gt;=_xlfn.PERCENTILE.INC($H$2:$H$10001,0.75),1,0)</f>
        <v>0</v>
      </c>
      <c r="S5773" t="str">
        <f>IF(R5773&gt;=7,"High",IF(R5773&gt;=4,"Medium","Low"))</f>
        <v>Low</v>
      </c>
    </row>
    <row r="5774" spans="1:19">
      <c r="A5774" t="s">
        <v>5899</v>
      </c>
      <c r="B5774">
        <v>44</v>
      </c>
      <c r="C5774" t="s">
        <v>112</v>
      </c>
      <c r="D5774" t="s">
        <v>126</v>
      </c>
      <c r="E5774">
        <v>29</v>
      </c>
      <c r="F5774" t="s">
        <v>103</v>
      </c>
      <c r="G5774" t="s">
        <v>129</v>
      </c>
      <c r="H5774" s="5">
        <v>999</v>
      </c>
      <c r="I5774" s="5">
        <v>29087.439999999999</v>
      </c>
      <c r="J5774" t="s">
        <v>140</v>
      </c>
      <c r="K5774" t="s">
        <v>106</v>
      </c>
      <c r="L5774">
        <v>0</v>
      </c>
      <c r="M5774">
        <v>0</v>
      </c>
      <c r="N5774">
        <v>5</v>
      </c>
      <c r="O5774" s="6">
        <v>0</v>
      </c>
      <c r="P5774" t="s">
        <v>107</v>
      </c>
      <c r="Q5774" t="s">
        <v>107</v>
      </c>
      <c r="R5774">
        <f>IF(F5774="Monthly",2,0)
+IF(E5774&lt;=6,2,0)
+IF(N5774&lt;=2,2,0)
+IF(L5774&gt;=4,2,0)
+IF(M5774&gt;=2,1,0)
+IF(H5774&gt;=_xlfn.PERCENTILE.INC($H$2:$H$10001,0.75),1,0)</f>
        <v>3</v>
      </c>
      <c r="S5774" t="str">
        <f>IF(R5774&gt;=7,"High",IF(R5774&gt;=4,"Medium","Low"))</f>
        <v>Low</v>
      </c>
    </row>
    <row r="5775" spans="1:19">
      <c r="A5775" t="s">
        <v>5900</v>
      </c>
      <c r="B5775">
        <v>31</v>
      </c>
      <c r="C5775" t="s">
        <v>101</v>
      </c>
      <c r="D5775" t="s">
        <v>137</v>
      </c>
      <c r="E5775">
        <v>45</v>
      </c>
      <c r="F5775" t="s">
        <v>109</v>
      </c>
      <c r="G5775" t="s">
        <v>104</v>
      </c>
      <c r="H5775" s="5">
        <v>447</v>
      </c>
      <c r="I5775" s="5">
        <v>19726.259999999998</v>
      </c>
      <c r="J5775" t="s">
        <v>105</v>
      </c>
      <c r="K5775" t="s">
        <v>106</v>
      </c>
      <c r="L5775">
        <v>0</v>
      </c>
      <c r="M5775">
        <v>0</v>
      </c>
      <c r="N5775">
        <v>5</v>
      </c>
      <c r="O5775" s="6">
        <v>0</v>
      </c>
      <c r="P5775" t="s">
        <v>106</v>
      </c>
      <c r="Q5775" t="s">
        <v>107</v>
      </c>
      <c r="R5775">
        <f>IF(F5775="Monthly",2,0)
+IF(E5775&lt;=6,2,0)
+IF(N5775&lt;=2,2,0)
+IF(L5775&gt;=4,2,0)
+IF(M5775&gt;=2,1,0)
+IF(H5775&gt;=_xlfn.PERCENTILE.INC($H$2:$H$10001,0.75),1,0)</f>
        <v>0</v>
      </c>
      <c r="S5775" t="str">
        <f>IF(R5775&gt;=7,"High",IF(R5775&gt;=4,"Medium","Low"))</f>
        <v>Low</v>
      </c>
    </row>
    <row r="5776" spans="1:19">
      <c r="A5776" t="s">
        <v>5901</v>
      </c>
      <c r="B5776">
        <v>52</v>
      </c>
      <c r="C5776" t="s">
        <v>112</v>
      </c>
      <c r="D5776" t="s">
        <v>128</v>
      </c>
      <c r="E5776">
        <v>43</v>
      </c>
      <c r="F5776" t="s">
        <v>121</v>
      </c>
      <c r="G5776" t="s">
        <v>110</v>
      </c>
      <c r="H5776" s="5">
        <v>703</v>
      </c>
      <c r="I5776" s="5">
        <v>31027.85</v>
      </c>
      <c r="J5776" t="s">
        <v>105</v>
      </c>
      <c r="K5776" t="s">
        <v>106</v>
      </c>
      <c r="L5776">
        <v>8</v>
      </c>
      <c r="M5776">
        <v>2</v>
      </c>
      <c r="N5776">
        <v>2</v>
      </c>
      <c r="O5776" s="6">
        <v>0</v>
      </c>
      <c r="P5776" t="s">
        <v>106</v>
      </c>
      <c r="Q5776" t="s">
        <v>106</v>
      </c>
      <c r="R5776">
        <f>IF(F5776="Monthly",2,0)
+IF(E5776&lt;=6,2,0)
+IF(N5776&lt;=2,2,0)
+IF(L5776&gt;=4,2,0)
+IF(M5776&gt;=2,1,0)
+IF(H5776&gt;=_xlfn.PERCENTILE.INC($H$2:$H$10001,0.75),1,0)</f>
        <v>5</v>
      </c>
      <c r="S5776" t="str">
        <f>IF(R5776&gt;=7,"High",IF(R5776&gt;=4,"Medium","Low"))</f>
        <v>Medium</v>
      </c>
    </row>
    <row r="5777" spans="1:19">
      <c r="A5777" t="s">
        <v>5902</v>
      </c>
      <c r="B5777">
        <v>48</v>
      </c>
      <c r="C5777" t="s">
        <v>101</v>
      </c>
      <c r="D5777" t="s">
        <v>133</v>
      </c>
      <c r="E5777">
        <v>36</v>
      </c>
      <c r="F5777" t="s">
        <v>103</v>
      </c>
      <c r="G5777" t="s">
        <v>104</v>
      </c>
      <c r="H5777" s="5">
        <v>546</v>
      </c>
      <c r="I5777" s="5">
        <v>19347.759999999998</v>
      </c>
      <c r="J5777" t="s">
        <v>105</v>
      </c>
      <c r="K5777" t="s">
        <v>107</v>
      </c>
      <c r="L5777">
        <v>0</v>
      </c>
      <c r="M5777">
        <v>0</v>
      </c>
      <c r="N5777">
        <v>5</v>
      </c>
      <c r="O5777" s="6">
        <v>0</v>
      </c>
      <c r="P5777" t="s">
        <v>106</v>
      </c>
      <c r="Q5777" t="s">
        <v>106</v>
      </c>
      <c r="R5777">
        <f>IF(F5777="Monthly",2,0)
+IF(E5777&lt;=6,2,0)
+IF(N5777&lt;=2,2,0)
+IF(L5777&gt;=4,2,0)
+IF(M5777&gt;=2,1,0)
+IF(H5777&gt;=_xlfn.PERCENTILE.INC($H$2:$H$10001,0.75),1,0)</f>
        <v>2</v>
      </c>
      <c r="S5777" t="str">
        <f>IF(R5777&gt;=7,"High",IF(R5777&gt;=4,"Medium","Low"))</f>
        <v>Low</v>
      </c>
    </row>
    <row r="5778" spans="1:19">
      <c r="A5778" t="s">
        <v>5903</v>
      </c>
      <c r="B5778">
        <v>31</v>
      </c>
      <c r="C5778" t="s">
        <v>101</v>
      </c>
      <c r="D5778" t="s">
        <v>137</v>
      </c>
      <c r="E5778">
        <v>48</v>
      </c>
      <c r="F5778" t="s">
        <v>121</v>
      </c>
      <c r="G5778" t="s">
        <v>110</v>
      </c>
      <c r="H5778" s="5">
        <v>752</v>
      </c>
      <c r="I5778" s="5">
        <v>35165.480000000003</v>
      </c>
      <c r="J5778" t="s">
        <v>105</v>
      </c>
      <c r="K5778" t="s">
        <v>107</v>
      </c>
      <c r="L5778">
        <v>1</v>
      </c>
      <c r="M5778">
        <v>0</v>
      </c>
      <c r="N5778">
        <v>5</v>
      </c>
      <c r="O5778" s="6">
        <v>0</v>
      </c>
      <c r="P5778" t="s">
        <v>107</v>
      </c>
      <c r="Q5778" t="s">
        <v>107</v>
      </c>
      <c r="R5778">
        <f>IF(F5778="Monthly",2,0)
+IF(E5778&lt;=6,2,0)
+IF(N5778&lt;=2,2,0)
+IF(L5778&gt;=4,2,0)
+IF(M5778&gt;=2,1,0)
+IF(H5778&gt;=_xlfn.PERCENTILE.INC($H$2:$H$10001,0.75),1,0)</f>
        <v>0</v>
      </c>
      <c r="S5778" t="str">
        <f>IF(R5778&gt;=7,"High",IF(R5778&gt;=4,"Medium","Low"))</f>
        <v>Low</v>
      </c>
    </row>
    <row r="5779" spans="1:19">
      <c r="A5779" t="s">
        <v>5904</v>
      </c>
      <c r="B5779">
        <v>42</v>
      </c>
      <c r="C5779" t="s">
        <v>112</v>
      </c>
      <c r="D5779" t="s">
        <v>102</v>
      </c>
      <c r="E5779">
        <v>27</v>
      </c>
      <c r="F5779" t="s">
        <v>109</v>
      </c>
      <c r="G5779" t="s">
        <v>104</v>
      </c>
      <c r="H5779" s="5">
        <v>555</v>
      </c>
      <c r="I5779" s="5">
        <v>15406.31</v>
      </c>
      <c r="J5779" t="s">
        <v>117</v>
      </c>
      <c r="K5779" t="s">
        <v>106</v>
      </c>
      <c r="L5779">
        <v>0</v>
      </c>
      <c r="M5779">
        <v>0</v>
      </c>
      <c r="N5779">
        <v>5</v>
      </c>
      <c r="O5779" s="6">
        <v>0</v>
      </c>
      <c r="P5779" t="s">
        <v>107</v>
      </c>
      <c r="Q5779" t="s">
        <v>107</v>
      </c>
      <c r="R5779">
        <f>IF(F5779="Monthly",2,0)
+IF(E5779&lt;=6,2,0)
+IF(N5779&lt;=2,2,0)
+IF(L5779&gt;=4,2,0)
+IF(M5779&gt;=2,1,0)
+IF(H5779&gt;=_xlfn.PERCENTILE.INC($H$2:$H$10001,0.75),1,0)</f>
        <v>0</v>
      </c>
      <c r="S5779" t="str">
        <f>IF(R5779&gt;=7,"High",IF(R5779&gt;=4,"Medium","Low"))</f>
        <v>Low</v>
      </c>
    </row>
    <row r="5780" spans="1:19">
      <c r="A5780" t="s">
        <v>5905</v>
      </c>
      <c r="B5780">
        <v>46</v>
      </c>
      <c r="C5780" t="s">
        <v>101</v>
      </c>
      <c r="D5780" t="s">
        <v>102</v>
      </c>
      <c r="E5780">
        <v>28</v>
      </c>
      <c r="F5780" t="s">
        <v>109</v>
      </c>
      <c r="G5780" t="s">
        <v>104</v>
      </c>
      <c r="H5780" s="5">
        <v>563</v>
      </c>
      <c r="I5780" s="5">
        <v>15721.87</v>
      </c>
      <c r="J5780" t="s">
        <v>105</v>
      </c>
      <c r="K5780" t="s">
        <v>107</v>
      </c>
      <c r="L5780">
        <v>1</v>
      </c>
      <c r="M5780">
        <v>0</v>
      </c>
      <c r="N5780">
        <v>5</v>
      </c>
      <c r="O5780" s="6">
        <v>0</v>
      </c>
      <c r="P5780" t="s">
        <v>107</v>
      </c>
      <c r="Q5780" t="s">
        <v>107</v>
      </c>
      <c r="R5780">
        <f>IF(F5780="Monthly",2,0)
+IF(E5780&lt;=6,2,0)
+IF(N5780&lt;=2,2,0)
+IF(L5780&gt;=4,2,0)
+IF(M5780&gt;=2,1,0)
+IF(H5780&gt;=_xlfn.PERCENTILE.INC($H$2:$H$10001,0.75),1,0)</f>
        <v>0</v>
      </c>
      <c r="S5780" t="str">
        <f>IF(R5780&gt;=7,"High",IF(R5780&gt;=4,"Medium","Low"))</f>
        <v>Low</v>
      </c>
    </row>
    <row r="5781" spans="1:19">
      <c r="A5781" t="s">
        <v>5906</v>
      </c>
      <c r="B5781">
        <v>37</v>
      </c>
      <c r="C5781" t="s">
        <v>112</v>
      </c>
      <c r="D5781" t="s">
        <v>131</v>
      </c>
      <c r="E5781">
        <v>42</v>
      </c>
      <c r="F5781" t="s">
        <v>109</v>
      </c>
      <c r="G5781" t="s">
        <v>104</v>
      </c>
      <c r="H5781" s="5">
        <v>489</v>
      </c>
      <c r="I5781" s="5">
        <v>20337.23</v>
      </c>
      <c r="J5781" t="s">
        <v>140</v>
      </c>
      <c r="K5781" t="s">
        <v>106</v>
      </c>
      <c r="L5781">
        <v>0</v>
      </c>
      <c r="M5781">
        <v>0</v>
      </c>
      <c r="N5781">
        <v>5</v>
      </c>
      <c r="O5781" s="6">
        <v>0</v>
      </c>
      <c r="P5781" t="s">
        <v>107</v>
      </c>
      <c r="Q5781" t="s">
        <v>106</v>
      </c>
      <c r="R5781">
        <f>IF(F5781="Monthly",2,0)
+IF(E5781&lt;=6,2,0)
+IF(N5781&lt;=2,2,0)
+IF(L5781&gt;=4,2,0)
+IF(M5781&gt;=2,1,0)
+IF(H5781&gt;=_xlfn.PERCENTILE.INC($H$2:$H$10001,0.75),1,0)</f>
        <v>0</v>
      </c>
      <c r="S5781" t="str">
        <f>IF(R5781&gt;=7,"High",IF(R5781&gt;=4,"Medium","Low"))</f>
        <v>Low</v>
      </c>
    </row>
    <row r="5782" spans="1:19">
      <c r="A5782" t="s">
        <v>5907</v>
      </c>
      <c r="B5782">
        <v>49</v>
      </c>
      <c r="C5782" t="s">
        <v>112</v>
      </c>
      <c r="D5782" t="s">
        <v>126</v>
      </c>
      <c r="E5782">
        <v>20</v>
      </c>
      <c r="F5782" t="s">
        <v>103</v>
      </c>
      <c r="G5782" t="s">
        <v>104</v>
      </c>
      <c r="H5782" s="5">
        <v>502</v>
      </c>
      <c r="I5782" s="5">
        <v>10068.709999999999</v>
      </c>
      <c r="J5782" t="s">
        <v>115</v>
      </c>
      <c r="K5782" t="s">
        <v>106</v>
      </c>
      <c r="L5782">
        <v>4</v>
      </c>
      <c r="M5782">
        <v>0</v>
      </c>
      <c r="N5782">
        <v>3</v>
      </c>
      <c r="O5782" s="6">
        <v>0</v>
      </c>
      <c r="P5782" t="s">
        <v>107</v>
      </c>
      <c r="Q5782" t="s">
        <v>107</v>
      </c>
      <c r="R5782">
        <f>IF(F5782="Monthly",2,0)
+IF(E5782&lt;=6,2,0)
+IF(N5782&lt;=2,2,0)
+IF(L5782&gt;=4,2,0)
+IF(M5782&gt;=2,1,0)
+IF(H5782&gt;=_xlfn.PERCENTILE.INC($H$2:$H$10001,0.75),1,0)</f>
        <v>4</v>
      </c>
      <c r="S5782" t="str">
        <f>IF(R5782&gt;=7,"High",IF(R5782&gt;=4,"Medium","Low"))</f>
        <v>Medium</v>
      </c>
    </row>
    <row r="5783" spans="1:19">
      <c r="A5783" t="s">
        <v>5908</v>
      </c>
      <c r="B5783">
        <v>41</v>
      </c>
      <c r="C5783" t="s">
        <v>101</v>
      </c>
      <c r="D5783" t="s">
        <v>137</v>
      </c>
      <c r="E5783">
        <v>15</v>
      </c>
      <c r="F5783" t="s">
        <v>103</v>
      </c>
      <c r="G5783" t="s">
        <v>104</v>
      </c>
      <c r="H5783" s="5">
        <v>431</v>
      </c>
      <c r="I5783" s="5">
        <v>6547.94</v>
      </c>
      <c r="J5783" t="s">
        <v>105</v>
      </c>
      <c r="K5783" t="s">
        <v>106</v>
      </c>
      <c r="L5783">
        <v>0</v>
      </c>
      <c r="M5783">
        <v>0</v>
      </c>
      <c r="N5783">
        <v>5</v>
      </c>
      <c r="O5783" s="6">
        <v>0</v>
      </c>
      <c r="P5783" t="s">
        <v>107</v>
      </c>
      <c r="Q5783" t="s">
        <v>107</v>
      </c>
      <c r="R5783">
        <f>IF(F5783="Monthly",2,0)
+IF(E5783&lt;=6,2,0)
+IF(N5783&lt;=2,2,0)
+IF(L5783&gt;=4,2,0)
+IF(M5783&gt;=2,1,0)
+IF(H5783&gt;=_xlfn.PERCENTILE.INC($H$2:$H$10001,0.75),1,0)</f>
        <v>2</v>
      </c>
      <c r="S5783" t="str">
        <f>IF(R5783&gt;=7,"High",IF(R5783&gt;=4,"Medium","Low"))</f>
        <v>Low</v>
      </c>
    </row>
    <row r="5784" spans="1:19">
      <c r="A5784" t="s">
        <v>5909</v>
      </c>
      <c r="B5784">
        <v>31</v>
      </c>
      <c r="C5784" t="s">
        <v>101</v>
      </c>
      <c r="D5784" t="s">
        <v>102</v>
      </c>
      <c r="E5784">
        <v>35</v>
      </c>
      <c r="F5784" t="s">
        <v>103</v>
      </c>
      <c r="G5784" t="s">
        <v>104</v>
      </c>
      <c r="H5784" s="5">
        <v>434</v>
      </c>
      <c r="I5784" s="5">
        <v>15404.64</v>
      </c>
      <c r="J5784" t="s">
        <v>115</v>
      </c>
      <c r="K5784" t="s">
        <v>106</v>
      </c>
      <c r="L5784">
        <v>2</v>
      </c>
      <c r="M5784">
        <v>1</v>
      </c>
      <c r="N5784">
        <v>5</v>
      </c>
      <c r="O5784" s="6">
        <v>0</v>
      </c>
      <c r="P5784" t="s">
        <v>106</v>
      </c>
      <c r="Q5784" t="s">
        <v>107</v>
      </c>
      <c r="R5784">
        <f>IF(F5784="Monthly",2,0)
+IF(E5784&lt;=6,2,0)
+IF(N5784&lt;=2,2,0)
+IF(L5784&gt;=4,2,0)
+IF(M5784&gt;=2,1,0)
+IF(H5784&gt;=_xlfn.PERCENTILE.INC($H$2:$H$10001,0.75),1,0)</f>
        <v>2</v>
      </c>
      <c r="S5784" t="str">
        <f>IF(R5784&gt;=7,"High",IF(R5784&gt;=4,"Medium","Low"))</f>
        <v>Low</v>
      </c>
    </row>
    <row r="5785" spans="1:19">
      <c r="A5785" t="s">
        <v>5910</v>
      </c>
      <c r="B5785">
        <v>30</v>
      </c>
      <c r="C5785" t="s">
        <v>112</v>
      </c>
      <c r="D5785" t="s">
        <v>119</v>
      </c>
      <c r="E5785">
        <v>60</v>
      </c>
      <c r="F5785" t="s">
        <v>103</v>
      </c>
      <c r="G5785" t="s">
        <v>110</v>
      </c>
      <c r="H5785" s="5">
        <v>640</v>
      </c>
      <c r="I5785" s="5">
        <v>37689.39</v>
      </c>
      <c r="J5785" t="s">
        <v>105</v>
      </c>
      <c r="K5785" t="s">
        <v>106</v>
      </c>
      <c r="L5785">
        <v>1</v>
      </c>
      <c r="M5785">
        <v>0</v>
      </c>
      <c r="N5785">
        <v>5</v>
      </c>
      <c r="O5785" s="6">
        <v>0</v>
      </c>
      <c r="P5785" t="s">
        <v>107</v>
      </c>
      <c r="Q5785" t="s">
        <v>107</v>
      </c>
      <c r="R5785">
        <f>IF(F5785="Monthly",2,0)
+IF(E5785&lt;=6,2,0)
+IF(N5785&lt;=2,2,0)
+IF(L5785&gt;=4,2,0)
+IF(M5785&gt;=2,1,0)
+IF(H5785&gt;=_xlfn.PERCENTILE.INC($H$2:$H$10001,0.75),1,0)</f>
        <v>2</v>
      </c>
      <c r="S5785" t="str">
        <f>IF(R5785&gt;=7,"High",IF(R5785&gt;=4,"Medium","Low"))</f>
        <v>Low</v>
      </c>
    </row>
    <row r="5786" spans="1:19">
      <c r="A5786" t="s">
        <v>5911</v>
      </c>
      <c r="B5786">
        <v>18</v>
      </c>
      <c r="C5786" t="s">
        <v>101</v>
      </c>
      <c r="D5786" t="s">
        <v>126</v>
      </c>
      <c r="E5786">
        <v>7</v>
      </c>
      <c r="F5786" t="s">
        <v>103</v>
      </c>
      <c r="G5786" t="s">
        <v>110</v>
      </c>
      <c r="H5786" s="5">
        <v>827</v>
      </c>
      <c r="I5786" s="5">
        <v>5656.51</v>
      </c>
      <c r="J5786" t="s">
        <v>140</v>
      </c>
      <c r="K5786" t="s">
        <v>106</v>
      </c>
      <c r="L5786">
        <v>1</v>
      </c>
      <c r="M5786">
        <v>0</v>
      </c>
      <c r="N5786">
        <v>5</v>
      </c>
      <c r="O5786" s="6">
        <v>0</v>
      </c>
      <c r="P5786" t="s">
        <v>107</v>
      </c>
      <c r="Q5786" t="s">
        <v>106</v>
      </c>
      <c r="R5786">
        <f>IF(F5786="Monthly",2,0)
+IF(E5786&lt;=6,2,0)
+IF(N5786&lt;=2,2,0)
+IF(L5786&gt;=4,2,0)
+IF(M5786&gt;=2,1,0)
+IF(H5786&gt;=_xlfn.PERCENTILE.INC($H$2:$H$10001,0.75),1,0)</f>
        <v>3</v>
      </c>
      <c r="S5786" t="str">
        <f>IF(R5786&gt;=7,"High",IF(R5786&gt;=4,"Medium","Low"))</f>
        <v>Low</v>
      </c>
    </row>
    <row r="5787" spans="1:19">
      <c r="A5787" t="s">
        <v>5912</v>
      </c>
      <c r="B5787">
        <v>21</v>
      </c>
      <c r="C5787" t="s">
        <v>101</v>
      </c>
      <c r="D5787" t="s">
        <v>131</v>
      </c>
      <c r="E5787">
        <v>58</v>
      </c>
      <c r="F5787" t="s">
        <v>103</v>
      </c>
      <c r="G5787" t="s">
        <v>110</v>
      </c>
      <c r="H5787" s="5">
        <v>816</v>
      </c>
      <c r="I5787" s="5">
        <v>48543.96</v>
      </c>
      <c r="J5787" t="s">
        <v>134</v>
      </c>
      <c r="K5787" t="s">
        <v>106</v>
      </c>
      <c r="L5787">
        <v>0</v>
      </c>
      <c r="M5787">
        <v>0</v>
      </c>
      <c r="N5787">
        <v>5</v>
      </c>
      <c r="O5787" s="6">
        <v>0</v>
      </c>
      <c r="P5787" t="s">
        <v>107</v>
      </c>
      <c r="Q5787" t="s">
        <v>107</v>
      </c>
      <c r="R5787">
        <f>IF(F5787="Monthly",2,0)
+IF(E5787&lt;=6,2,0)
+IF(N5787&lt;=2,2,0)
+IF(L5787&gt;=4,2,0)
+IF(M5787&gt;=2,1,0)
+IF(H5787&gt;=_xlfn.PERCENTILE.INC($H$2:$H$10001,0.75),1,0)</f>
        <v>3</v>
      </c>
      <c r="S5787" t="str">
        <f>IF(R5787&gt;=7,"High",IF(R5787&gt;=4,"Medium","Low"))</f>
        <v>Low</v>
      </c>
    </row>
    <row r="5788" spans="1:19">
      <c r="A5788" t="s">
        <v>5913</v>
      </c>
      <c r="B5788">
        <v>36</v>
      </c>
      <c r="C5788" t="s">
        <v>112</v>
      </c>
      <c r="D5788" t="s">
        <v>131</v>
      </c>
      <c r="E5788">
        <v>46</v>
      </c>
      <c r="F5788" t="s">
        <v>103</v>
      </c>
      <c r="G5788" t="s">
        <v>104</v>
      </c>
      <c r="H5788" s="5">
        <v>519</v>
      </c>
      <c r="I5788" s="5">
        <v>23209.53</v>
      </c>
      <c r="J5788" t="s">
        <v>140</v>
      </c>
      <c r="K5788" t="s">
        <v>106</v>
      </c>
      <c r="L5788">
        <v>3</v>
      </c>
      <c r="M5788">
        <v>1</v>
      </c>
      <c r="N5788">
        <v>4</v>
      </c>
      <c r="O5788" s="6">
        <v>0</v>
      </c>
      <c r="P5788" t="s">
        <v>107</v>
      </c>
      <c r="Q5788" t="s">
        <v>107</v>
      </c>
      <c r="R5788">
        <f>IF(F5788="Monthly",2,0)
+IF(E5788&lt;=6,2,0)
+IF(N5788&lt;=2,2,0)
+IF(L5788&gt;=4,2,0)
+IF(M5788&gt;=2,1,0)
+IF(H5788&gt;=_xlfn.PERCENTILE.INC($H$2:$H$10001,0.75),1,0)</f>
        <v>2</v>
      </c>
      <c r="S5788" t="str">
        <f>IF(R5788&gt;=7,"High",IF(R5788&gt;=4,"Medium","Low"))</f>
        <v>Low</v>
      </c>
    </row>
    <row r="5789" spans="1:19">
      <c r="A5789" t="s">
        <v>5914</v>
      </c>
      <c r="B5789">
        <v>28</v>
      </c>
      <c r="C5789" t="s">
        <v>101</v>
      </c>
      <c r="D5789" t="s">
        <v>133</v>
      </c>
      <c r="E5789">
        <v>17</v>
      </c>
      <c r="F5789" t="s">
        <v>109</v>
      </c>
      <c r="G5789" t="s">
        <v>110</v>
      </c>
      <c r="H5789" s="5">
        <v>722</v>
      </c>
      <c r="I5789" s="5">
        <v>12573.89</v>
      </c>
      <c r="J5789" t="s">
        <v>115</v>
      </c>
      <c r="K5789" t="s">
        <v>106</v>
      </c>
      <c r="L5789">
        <v>0</v>
      </c>
      <c r="M5789">
        <v>0</v>
      </c>
      <c r="N5789">
        <v>3</v>
      </c>
      <c r="O5789" s="6">
        <v>0</v>
      </c>
      <c r="P5789" t="s">
        <v>107</v>
      </c>
      <c r="Q5789" t="s">
        <v>107</v>
      </c>
      <c r="R5789">
        <f>IF(F5789="Monthly",2,0)
+IF(E5789&lt;=6,2,0)
+IF(N5789&lt;=2,2,0)
+IF(L5789&gt;=4,2,0)
+IF(M5789&gt;=2,1,0)
+IF(H5789&gt;=_xlfn.PERCENTILE.INC($H$2:$H$10001,0.75),1,0)</f>
        <v>0</v>
      </c>
      <c r="S5789" t="str">
        <f>IF(R5789&gt;=7,"High",IF(R5789&gt;=4,"Medium","Low"))</f>
        <v>Low</v>
      </c>
    </row>
    <row r="5790" spans="1:19">
      <c r="A5790" t="s">
        <v>5915</v>
      </c>
      <c r="B5790">
        <v>34</v>
      </c>
      <c r="C5790" t="s">
        <v>101</v>
      </c>
      <c r="D5790" t="s">
        <v>137</v>
      </c>
      <c r="E5790">
        <v>15</v>
      </c>
      <c r="F5790" t="s">
        <v>103</v>
      </c>
      <c r="G5790" t="s">
        <v>110</v>
      </c>
      <c r="H5790" s="5">
        <v>753</v>
      </c>
      <c r="I5790" s="5">
        <v>11179.62</v>
      </c>
      <c r="J5790" t="s">
        <v>117</v>
      </c>
      <c r="K5790" t="s">
        <v>106</v>
      </c>
      <c r="L5790">
        <v>0</v>
      </c>
      <c r="M5790">
        <v>0</v>
      </c>
      <c r="N5790">
        <v>5</v>
      </c>
      <c r="O5790" s="6">
        <v>0</v>
      </c>
      <c r="P5790" t="s">
        <v>107</v>
      </c>
      <c r="Q5790" t="s">
        <v>106</v>
      </c>
      <c r="R5790">
        <f>IF(F5790="Monthly",2,0)
+IF(E5790&lt;=6,2,0)
+IF(N5790&lt;=2,2,0)
+IF(L5790&gt;=4,2,0)
+IF(M5790&gt;=2,1,0)
+IF(H5790&gt;=_xlfn.PERCENTILE.INC($H$2:$H$10001,0.75),1,0)</f>
        <v>2</v>
      </c>
      <c r="S5790" t="str">
        <f>IF(R5790&gt;=7,"High",IF(R5790&gt;=4,"Medium","Low"))</f>
        <v>Low</v>
      </c>
    </row>
    <row r="5791" spans="1:19">
      <c r="A5791" t="s">
        <v>5916</v>
      </c>
      <c r="B5791">
        <v>56</v>
      </c>
      <c r="C5791" t="s">
        <v>101</v>
      </c>
      <c r="D5791" t="s">
        <v>102</v>
      </c>
      <c r="E5791">
        <v>28</v>
      </c>
      <c r="F5791" t="s">
        <v>109</v>
      </c>
      <c r="G5791" t="s">
        <v>104</v>
      </c>
      <c r="H5791" s="5">
        <v>458</v>
      </c>
      <c r="I5791" s="5">
        <v>12496.6</v>
      </c>
      <c r="J5791" t="s">
        <v>117</v>
      </c>
      <c r="K5791" t="s">
        <v>107</v>
      </c>
      <c r="L5791">
        <v>1</v>
      </c>
      <c r="M5791">
        <v>0</v>
      </c>
      <c r="N5791">
        <v>5</v>
      </c>
      <c r="O5791" s="6">
        <v>0</v>
      </c>
      <c r="P5791" t="s">
        <v>106</v>
      </c>
      <c r="Q5791" t="s">
        <v>107</v>
      </c>
      <c r="R5791">
        <f>IF(F5791="Monthly",2,0)
+IF(E5791&lt;=6,2,0)
+IF(N5791&lt;=2,2,0)
+IF(L5791&gt;=4,2,0)
+IF(M5791&gt;=2,1,0)
+IF(H5791&gt;=_xlfn.PERCENTILE.INC($H$2:$H$10001,0.75),1,0)</f>
        <v>0</v>
      </c>
      <c r="S5791" t="str">
        <f>IF(R5791&gt;=7,"High",IF(R5791&gt;=4,"Medium","Low"))</f>
        <v>Low</v>
      </c>
    </row>
    <row r="5792" spans="1:19">
      <c r="A5792" t="s">
        <v>5917</v>
      </c>
      <c r="B5792">
        <v>41</v>
      </c>
      <c r="C5792" t="s">
        <v>112</v>
      </c>
      <c r="D5792" t="s">
        <v>133</v>
      </c>
      <c r="E5792">
        <v>18</v>
      </c>
      <c r="F5792" t="s">
        <v>103</v>
      </c>
      <c r="G5792" t="s">
        <v>110</v>
      </c>
      <c r="H5792" s="5">
        <v>670</v>
      </c>
      <c r="I5792" s="5">
        <v>12073.42</v>
      </c>
      <c r="J5792" t="s">
        <v>105</v>
      </c>
      <c r="K5792" t="s">
        <v>106</v>
      </c>
      <c r="L5792">
        <v>0</v>
      </c>
      <c r="M5792">
        <v>0</v>
      </c>
      <c r="N5792">
        <v>5</v>
      </c>
      <c r="O5792" s="6">
        <v>0</v>
      </c>
      <c r="P5792" t="s">
        <v>107</v>
      </c>
      <c r="Q5792" t="s">
        <v>107</v>
      </c>
      <c r="R5792">
        <f>IF(F5792="Monthly",2,0)
+IF(E5792&lt;=6,2,0)
+IF(N5792&lt;=2,2,0)
+IF(L5792&gt;=4,2,0)
+IF(M5792&gt;=2,1,0)
+IF(H5792&gt;=_xlfn.PERCENTILE.INC($H$2:$H$10001,0.75),1,0)</f>
        <v>2</v>
      </c>
      <c r="S5792" t="str">
        <f>IF(R5792&gt;=7,"High",IF(R5792&gt;=4,"Medium","Low"))</f>
        <v>Low</v>
      </c>
    </row>
    <row r="5793" spans="1:19">
      <c r="A5793" t="s">
        <v>5918</v>
      </c>
      <c r="B5793">
        <v>46</v>
      </c>
      <c r="C5793" t="s">
        <v>112</v>
      </c>
      <c r="D5793" t="s">
        <v>126</v>
      </c>
      <c r="E5793">
        <v>31</v>
      </c>
      <c r="F5793" t="s">
        <v>103</v>
      </c>
      <c r="G5793" t="s">
        <v>104</v>
      </c>
      <c r="H5793" s="5">
        <v>517</v>
      </c>
      <c r="I5793" s="5">
        <v>16432.27</v>
      </c>
      <c r="J5793" t="s">
        <v>105</v>
      </c>
      <c r="K5793" t="s">
        <v>106</v>
      </c>
      <c r="L5793">
        <v>0</v>
      </c>
      <c r="M5793">
        <v>0</v>
      </c>
      <c r="N5793">
        <v>4</v>
      </c>
      <c r="O5793" s="6">
        <v>0</v>
      </c>
      <c r="P5793" t="s">
        <v>106</v>
      </c>
      <c r="Q5793" t="s">
        <v>107</v>
      </c>
      <c r="R5793">
        <f>IF(F5793="Monthly",2,0)
+IF(E5793&lt;=6,2,0)
+IF(N5793&lt;=2,2,0)
+IF(L5793&gt;=4,2,0)
+IF(M5793&gt;=2,1,0)
+IF(H5793&gt;=_xlfn.PERCENTILE.INC($H$2:$H$10001,0.75),1,0)</f>
        <v>2</v>
      </c>
      <c r="S5793" t="str">
        <f>IF(R5793&gt;=7,"High",IF(R5793&gt;=4,"Medium","Low"))</f>
        <v>Low</v>
      </c>
    </row>
    <row r="5794" spans="1:19">
      <c r="A5794" t="s">
        <v>5919</v>
      </c>
      <c r="B5794">
        <v>48</v>
      </c>
      <c r="C5794" t="s">
        <v>112</v>
      </c>
      <c r="D5794" t="s">
        <v>133</v>
      </c>
      <c r="E5794">
        <v>44</v>
      </c>
      <c r="F5794" t="s">
        <v>103</v>
      </c>
      <c r="G5794" t="s">
        <v>104</v>
      </c>
      <c r="H5794" s="5">
        <v>397</v>
      </c>
      <c r="I5794" s="5">
        <v>17858.5</v>
      </c>
      <c r="J5794" t="s">
        <v>105</v>
      </c>
      <c r="K5794" t="s">
        <v>106</v>
      </c>
      <c r="L5794">
        <v>0</v>
      </c>
      <c r="M5794">
        <v>0</v>
      </c>
      <c r="N5794">
        <v>5</v>
      </c>
      <c r="O5794" s="6">
        <v>0</v>
      </c>
      <c r="P5794" t="s">
        <v>106</v>
      </c>
      <c r="Q5794" t="s">
        <v>107</v>
      </c>
      <c r="R5794">
        <f>IF(F5794="Monthly",2,0)
+IF(E5794&lt;=6,2,0)
+IF(N5794&lt;=2,2,0)
+IF(L5794&gt;=4,2,0)
+IF(M5794&gt;=2,1,0)
+IF(H5794&gt;=_xlfn.PERCENTILE.INC($H$2:$H$10001,0.75),1,0)</f>
        <v>2</v>
      </c>
      <c r="S5794" t="str">
        <f>IF(R5794&gt;=7,"High",IF(R5794&gt;=4,"Medium","Low"))</f>
        <v>Low</v>
      </c>
    </row>
    <row r="5795" spans="1:19">
      <c r="A5795" t="s">
        <v>5920</v>
      </c>
      <c r="B5795">
        <v>38</v>
      </c>
      <c r="C5795" t="s">
        <v>112</v>
      </c>
      <c r="D5795" t="s">
        <v>119</v>
      </c>
      <c r="E5795">
        <v>27</v>
      </c>
      <c r="F5795" t="s">
        <v>121</v>
      </c>
      <c r="G5795" t="s">
        <v>110</v>
      </c>
      <c r="H5795" s="5">
        <v>643</v>
      </c>
      <c r="I5795" s="5">
        <v>17723.62</v>
      </c>
      <c r="J5795" t="s">
        <v>105</v>
      </c>
      <c r="K5795" t="s">
        <v>107</v>
      </c>
      <c r="L5795">
        <v>2</v>
      </c>
      <c r="M5795">
        <v>1</v>
      </c>
      <c r="N5795">
        <v>4</v>
      </c>
      <c r="O5795" s="6">
        <v>0</v>
      </c>
      <c r="P5795" t="s">
        <v>107</v>
      </c>
      <c r="Q5795" t="s">
        <v>107</v>
      </c>
      <c r="R5795">
        <f>IF(F5795="Monthly",2,0)
+IF(E5795&lt;=6,2,0)
+IF(N5795&lt;=2,2,0)
+IF(L5795&gt;=4,2,0)
+IF(M5795&gt;=2,1,0)
+IF(H5795&gt;=_xlfn.PERCENTILE.INC($H$2:$H$10001,0.75),1,0)</f>
        <v>0</v>
      </c>
      <c r="S5795" t="str">
        <f>IF(R5795&gt;=7,"High",IF(R5795&gt;=4,"Medium","Low"))</f>
        <v>Low</v>
      </c>
    </row>
    <row r="5796" spans="1:19">
      <c r="A5796" t="s">
        <v>5921</v>
      </c>
      <c r="B5796">
        <v>48</v>
      </c>
      <c r="C5796" t="s">
        <v>112</v>
      </c>
      <c r="D5796" t="s">
        <v>113</v>
      </c>
      <c r="E5796">
        <v>30</v>
      </c>
      <c r="F5796" t="s">
        <v>103</v>
      </c>
      <c r="G5796" t="s">
        <v>104</v>
      </c>
      <c r="H5796" s="5">
        <v>517</v>
      </c>
      <c r="I5796" s="5">
        <v>15856.02</v>
      </c>
      <c r="J5796" t="s">
        <v>115</v>
      </c>
      <c r="K5796" t="s">
        <v>106</v>
      </c>
      <c r="L5796">
        <v>3</v>
      </c>
      <c r="M5796">
        <v>1</v>
      </c>
      <c r="N5796">
        <v>4</v>
      </c>
      <c r="O5796" s="6">
        <v>0</v>
      </c>
      <c r="P5796" t="s">
        <v>107</v>
      </c>
      <c r="Q5796" t="s">
        <v>106</v>
      </c>
      <c r="R5796">
        <f>IF(F5796="Monthly",2,0)
+IF(E5796&lt;=6,2,0)
+IF(N5796&lt;=2,2,0)
+IF(L5796&gt;=4,2,0)
+IF(M5796&gt;=2,1,0)
+IF(H5796&gt;=_xlfn.PERCENTILE.INC($H$2:$H$10001,0.75),1,0)</f>
        <v>2</v>
      </c>
      <c r="S5796" t="str">
        <f>IF(R5796&gt;=7,"High",IF(R5796&gt;=4,"Medium","Low"))</f>
        <v>Low</v>
      </c>
    </row>
    <row r="5797" spans="1:19">
      <c r="A5797" t="s">
        <v>5922</v>
      </c>
      <c r="B5797">
        <v>32</v>
      </c>
      <c r="C5797" t="s">
        <v>101</v>
      </c>
      <c r="D5797" t="s">
        <v>126</v>
      </c>
      <c r="E5797">
        <v>14</v>
      </c>
      <c r="F5797" t="s">
        <v>103</v>
      </c>
      <c r="G5797" t="s">
        <v>104</v>
      </c>
      <c r="H5797" s="5">
        <v>552</v>
      </c>
      <c r="I5797" s="5">
        <v>7584.27</v>
      </c>
      <c r="J5797" t="s">
        <v>115</v>
      </c>
      <c r="K5797" t="s">
        <v>106</v>
      </c>
      <c r="L5797">
        <v>0</v>
      </c>
      <c r="M5797">
        <v>0</v>
      </c>
      <c r="N5797">
        <v>5</v>
      </c>
      <c r="O5797" s="6">
        <v>0</v>
      </c>
      <c r="P5797" t="s">
        <v>106</v>
      </c>
      <c r="Q5797" t="s">
        <v>107</v>
      </c>
      <c r="R5797">
        <f>IF(F5797="Monthly",2,0)
+IF(E5797&lt;=6,2,0)
+IF(N5797&lt;=2,2,0)
+IF(L5797&gt;=4,2,0)
+IF(M5797&gt;=2,1,0)
+IF(H5797&gt;=_xlfn.PERCENTILE.INC($H$2:$H$10001,0.75),1,0)</f>
        <v>2</v>
      </c>
      <c r="S5797" t="str">
        <f>IF(R5797&gt;=7,"High",IF(R5797&gt;=4,"Medium","Low"))</f>
        <v>Low</v>
      </c>
    </row>
    <row r="5798" spans="1:19">
      <c r="A5798" t="s">
        <v>5923</v>
      </c>
      <c r="B5798">
        <v>38</v>
      </c>
      <c r="C5798" t="s">
        <v>101</v>
      </c>
      <c r="D5798" t="s">
        <v>126</v>
      </c>
      <c r="E5798">
        <v>5</v>
      </c>
      <c r="F5798" t="s">
        <v>103</v>
      </c>
      <c r="G5798" t="s">
        <v>110</v>
      </c>
      <c r="H5798" s="5">
        <v>768</v>
      </c>
      <c r="I5798" s="5">
        <v>3437.76</v>
      </c>
      <c r="J5798" t="s">
        <v>140</v>
      </c>
      <c r="K5798" t="s">
        <v>106</v>
      </c>
      <c r="L5798">
        <v>0</v>
      </c>
      <c r="M5798">
        <v>0</v>
      </c>
      <c r="N5798">
        <v>4</v>
      </c>
      <c r="O5798" s="6">
        <v>10</v>
      </c>
      <c r="P5798" t="s">
        <v>107</v>
      </c>
      <c r="Q5798" t="s">
        <v>106</v>
      </c>
      <c r="R5798">
        <f>IF(F5798="Monthly",2,0)
+IF(E5798&lt;=6,2,0)
+IF(N5798&lt;=2,2,0)
+IF(L5798&gt;=4,2,0)
+IF(M5798&gt;=2,1,0)
+IF(H5798&gt;=_xlfn.PERCENTILE.INC($H$2:$H$10001,0.75),1,0)</f>
        <v>4</v>
      </c>
      <c r="S5798" t="str">
        <f>IF(R5798&gt;=7,"High",IF(R5798&gt;=4,"Medium","Low"))</f>
        <v>Medium</v>
      </c>
    </row>
    <row r="5799" spans="1:19">
      <c r="A5799" t="s">
        <v>5924</v>
      </c>
      <c r="B5799">
        <v>37</v>
      </c>
      <c r="C5799" t="s">
        <v>112</v>
      </c>
      <c r="D5799" t="s">
        <v>102</v>
      </c>
      <c r="E5799">
        <v>19</v>
      </c>
      <c r="F5799" t="s">
        <v>103</v>
      </c>
      <c r="G5799" t="s">
        <v>104</v>
      </c>
      <c r="H5799" s="5">
        <v>579</v>
      </c>
      <c r="I5799" s="5">
        <v>10963.8</v>
      </c>
      <c r="J5799" t="s">
        <v>117</v>
      </c>
      <c r="K5799" t="s">
        <v>106</v>
      </c>
      <c r="L5799">
        <v>1</v>
      </c>
      <c r="M5799">
        <v>0</v>
      </c>
      <c r="N5799">
        <v>5</v>
      </c>
      <c r="O5799" s="6">
        <v>0</v>
      </c>
      <c r="P5799" t="s">
        <v>107</v>
      </c>
      <c r="Q5799" t="s">
        <v>106</v>
      </c>
      <c r="R5799">
        <f>IF(F5799="Monthly",2,0)
+IF(E5799&lt;=6,2,0)
+IF(N5799&lt;=2,2,0)
+IF(L5799&gt;=4,2,0)
+IF(M5799&gt;=2,1,0)
+IF(H5799&gt;=_xlfn.PERCENTILE.INC($H$2:$H$10001,0.75),1,0)</f>
        <v>2</v>
      </c>
      <c r="S5799" t="str">
        <f>IF(R5799&gt;=7,"High",IF(R5799&gt;=4,"Medium","Low"))</f>
        <v>Low</v>
      </c>
    </row>
    <row r="5800" spans="1:19">
      <c r="A5800" t="s">
        <v>5925</v>
      </c>
      <c r="B5800">
        <v>48</v>
      </c>
      <c r="C5800" t="s">
        <v>101</v>
      </c>
      <c r="D5800" t="s">
        <v>131</v>
      </c>
      <c r="E5800">
        <v>13</v>
      </c>
      <c r="F5800" t="s">
        <v>103</v>
      </c>
      <c r="G5800" t="s">
        <v>110</v>
      </c>
      <c r="H5800" s="5">
        <v>808</v>
      </c>
      <c r="I5800" s="5">
        <v>10518.75</v>
      </c>
      <c r="J5800" t="s">
        <v>115</v>
      </c>
      <c r="K5800" t="s">
        <v>106</v>
      </c>
      <c r="L5800">
        <v>0</v>
      </c>
      <c r="M5800">
        <v>0</v>
      </c>
      <c r="N5800">
        <v>5</v>
      </c>
      <c r="O5800" s="6">
        <v>0</v>
      </c>
      <c r="P5800" t="s">
        <v>107</v>
      </c>
      <c r="Q5800" t="s">
        <v>107</v>
      </c>
      <c r="R5800">
        <f>IF(F5800="Monthly",2,0)
+IF(E5800&lt;=6,2,0)
+IF(N5800&lt;=2,2,0)
+IF(L5800&gt;=4,2,0)
+IF(M5800&gt;=2,1,0)
+IF(H5800&gt;=_xlfn.PERCENTILE.INC($H$2:$H$10001,0.75),1,0)</f>
        <v>3</v>
      </c>
      <c r="S5800" t="str">
        <f>IF(R5800&gt;=7,"High",IF(R5800&gt;=4,"Medium","Low"))</f>
        <v>Low</v>
      </c>
    </row>
    <row r="5801" spans="1:19">
      <c r="A5801" t="s">
        <v>5926</v>
      </c>
      <c r="B5801">
        <v>27</v>
      </c>
      <c r="C5801" t="s">
        <v>112</v>
      </c>
      <c r="D5801" t="s">
        <v>102</v>
      </c>
      <c r="E5801">
        <v>56</v>
      </c>
      <c r="F5801" t="s">
        <v>121</v>
      </c>
      <c r="G5801" t="s">
        <v>104</v>
      </c>
      <c r="H5801" s="5">
        <v>434</v>
      </c>
      <c r="I5801" s="5">
        <v>21849.21</v>
      </c>
      <c r="J5801" t="s">
        <v>134</v>
      </c>
      <c r="K5801" t="s">
        <v>106</v>
      </c>
      <c r="L5801">
        <v>0</v>
      </c>
      <c r="M5801">
        <v>0</v>
      </c>
      <c r="N5801">
        <v>5</v>
      </c>
      <c r="O5801" s="6">
        <v>10</v>
      </c>
      <c r="P5801" t="s">
        <v>107</v>
      </c>
      <c r="Q5801" t="s">
        <v>107</v>
      </c>
      <c r="R5801">
        <f>IF(F5801="Monthly",2,0)
+IF(E5801&lt;=6,2,0)
+IF(N5801&lt;=2,2,0)
+IF(L5801&gt;=4,2,0)
+IF(M5801&gt;=2,1,0)
+IF(H5801&gt;=_xlfn.PERCENTILE.INC($H$2:$H$10001,0.75),1,0)</f>
        <v>0</v>
      </c>
      <c r="S5801" t="str">
        <f>IF(R5801&gt;=7,"High",IF(R5801&gt;=4,"Medium","Low"))</f>
        <v>Low</v>
      </c>
    </row>
    <row r="5802" spans="1:19">
      <c r="A5802" t="s">
        <v>5927</v>
      </c>
      <c r="B5802">
        <v>40</v>
      </c>
      <c r="C5802" t="s">
        <v>112</v>
      </c>
      <c r="D5802" t="s">
        <v>126</v>
      </c>
      <c r="E5802">
        <v>14</v>
      </c>
      <c r="F5802" t="s">
        <v>103</v>
      </c>
      <c r="G5802" t="s">
        <v>104</v>
      </c>
      <c r="H5802" s="5">
        <v>453</v>
      </c>
      <c r="I5802" s="5">
        <v>6360.68</v>
      </c>
      <c r="J5802" t="s">
        <v>140</v>
      </c>
      <c r="K5802" t="s">
        <v>106</v>
      </c>
      <c r="L5802">
        <v>4</v>
      </c>
      <c r="M5802">
        <v>2</v>
      </c>
      <c r="N5802">
        <v>4</v>
      </c>
      <c r="O5802" s="6">
        <v>0</v>
      </c>
      <c r="P5802" t="s">
        <v>106</v>
      </c>
      <c r="Q5802" t="s">
        <v>107</v>
      </c>
      <c r="R5802">
        <f>IF(F5802="Monthly",2,0)
+IF(E5802&lt;=6,2,0)
+IF(N5802&lt;=2,2,0)
+IF(L5802&gt;=4,2,0)
+IF(M5802&gt;=2,1,0)
+IF(H5802&gt;=_xlfn.PERCENTILE.INC($H$2:$H$10001,0.75),1,0)</f>
        <v>5</v>
      </c>
      <c r="S5802" t="str">
        <f>IF(R5802&gt;=7,"High",IF(R5802&gt;=4,"Medium","Low"))</f>
        <v>Medium</v>
      </c>
    </row>
    <row r="5803" spans="1:19">
      <c r="A5803" t="s">
        <v>5928</v>
      </c>
      <c r="B5803">
        <v>37</v>
      </c>
      <c r="C5803" t="s">
        <v>112</v>
      </c>
      <c r="D5803" t="s">
        <v>102</v>
      </c>
      <c r="E5803">
        <v>32</v>
      </c>
      <c r="F5803" t="s">
        <v>109</v>
      </c>
      <c r="G5803" t="s">
        <v>104</v>
      </c>
      <c r="H5803" s="5">
        <v>514</v>
      </c>
      <c r="I5803" s="5">
        <v>16096.21</v>
      </c>
      <c r="J5803" t="s">
        <v>105</v>
      </c>
      <c r="K5803" t="s">
        <v>107</v>
      </c>
      <c r="L5803">
        <v>4</v>
      </c>
      <c r="M5803">
        <v>1</v>
      </c>
      <c r="N5803">
        <v>4</v>
      </c>
      <c r="O5803" s="6">
        <v>0</v>
      </c>
      <c r="P5803" t="s">
        <v>106</v>
      </c>
      <c r="Q5803" t="s">
        <v>107</v>
      </c>
      <c r="R5803">
        <f>IF(F5803="Monthly",2,0)
+IF(E5803&lt;=6,2,0)
+IF(N5803&lt;=2,2,0)
+IF(L5803&gt;=4,2,0)
+IF(M5803&gt;=2,1,0)
+IF(H5803&gt;=_xlfn.PERCENTILE.INC($H$2:$H$10001,0.75),1,0)</f>
        <v>2</v>
      </c>
      <c r="S5803" t="str">
        <f>IF(R5803&gt;=7,"High",IF(R5803&gt;=4,"Medium","Low"))</f>
        <v>Low</v>
      </c>
    </row>
    <row r="5804" spans="1:19">
      <c r="A5804" t="s">
        <v>5929</v>
      </c>
      <c r="B5804">
        <v>37</v>
      </c>
      <c r="C5804" t="s">
        <v>112</v>
      </c>
      <c r="D5804" t="s">
        <v>123</v>
      </c>
      <c r="E5804">
        <v>16</v>
      </c>
      <c r="F5804" t="s">
        <v>103</v>
      </c>
      <c r="G5804" t="s">
        <v>104</v>
      </c>
      <c r="H5804" s="5">
        <v>464</v>
      </c>
      <c r="I5804" s="5">
        <v>7558.1</v>
      </c>
      <c r="J5804" t="s">
        <v>105</v>
      </c>
      <c r="K5804" t="s">
        <v>107</v>
      </c>
      <c r="L5804">
        <v>1</v>
      </c>
      <c r="M5804">
        <v>0</v>
      </c>
      <c r="N5804">
        <v>4</v>
      </c>
      <c r="O5804" s="6">
        <v>0</v>
      </c>
      <c r="P5804" t="s">
        <v>107</v>
      </c>
      <c r="Q5804" t="s">
        <v>106</v>
      </c>
      <c r="R5804">
        <f>IF(F5804="Monthly",2,0)
+IF(E5804&lt;=6,2,0)
+IF(N5804&lt;=2,2,0)
+IF(L5804&gt;=4,2,0)
+IF(M5804&gt;=2,1,0)
+IF(H5804&gt;=_xlfn.PERCENTILE.INC($H$2:$H$10001,0.75),1,0)</f>
        <v>2</v>
      </c>
      <c r="S5804" t="str">
        <f>IF(R5804&gt;=7,"High",IF(R5804&gt;=4,"Medium","Low"))</f>
        <v>Low</v>
      </c>
    </row>
    <row r="5805" spans="1:19">
      <c r="A5805" t="s">
        <v>5930</v>
      </c>
      <c r="B5805">
        <v>26</v>
      </c>
      <c r="C5805" t="s">
        <v>101</v>
      </c>
      <c r="D5805" t="s">
        <v>137</v>
      </c>
      <c r="E5805">
        <v>18</v>
      </c>
      <c r="F5805" t="s">
        <v>103</v>
      </c>
      <c r="G5805" t="s">
        <v>104</v>
      </c>
      <c r="H5805" s="5">
        <v>537</v>
      </c>
      <c r="I5805" s="5">
        <v>9678.57</v>
      </c>
      <c r="J5805" t="s">
        <v>117</v>
      </c>
      <c r="K5805" t="s">
        <v>106</v>
      </c>
      <c r="L5805">
        <v>1</v>
      </c>
      <c r="M5805">
        <v>0</v>
      </c>
      <c r="N5805">
        <v>5</v>
      </c>
      <c r="O5805" s="6">
        <v>0</v>
      </c>
      <c r="P5805" t="s">
        <v>106</v>
      </c>
      <c r="Q5805" t="s">
        <v>107</v>
      </c>
      <c r="R5805">
        <f>IF(F5805="Monthly",2,0)
+IF(E5805&lt;=6,2,0)
+IF(N5805&lt;=2,2,0)
+IF(L5805&gt;=4,2,0)
+IF(M5805&gt;=2,1,0)
+IF(H5805&gt;=_xlfn.PERCENTILE.INC($H$2:$H$10001,0.75),1,0)</f>
        <v>2</v>
      </c>
      <c r="S5805" t="str">
        <f>IF(R5805&gt;=7,"High",IF(R5805&gt;=4,"Medium","Low"))</f>
        <v>Low</v>
      </c>
    </row>
    <row r="5806" spans="1:19">
      <c r="A5806" t="s">
        <v>5931</v>
      </c>
      <c r="B5806">
        <v>53</v>
      </c>
      <c r="C5806" t="s">
        <v>101</v>
      </c>
      <c r="D5806" t="s">
        <v>123</v>
      </c>
      <c r="E5806">
        <v>26</v>
      </c>
      <c r="F5806" t="s">
        <v>109</v>
      </c>
      <c r="G5806" t="s">
        <v>110</v>
      </c>
      <c r="H5806" s="5">
        <v>738</v>
      </c>
      <c r="I5806" s="5">
        <v>19444.5</v>
      </c>
      <c r="J5806" t="s">
        <v>140</v>
      </c>
      <c r="K5806" t="s">
        <v>106</v>
      </c>
      <c r="L5806">
        <v>0</v>
      </c>
      <c r="M5806">
        <v>0</v>
      </c>
      <c r="N5806">
        <v>5</v>
      </c>
      <c r="O5806" s="6">
        <v>0</v>
      </c>
      <c r="P5806" t="s">
        <v>107</v>
      </c>
      <c r="Q5806" t="s">
        <v>107</v>
      </c>
      <c r="R5806">
        <f>IF(F5806="Monthly",2,0)
+IF(E5806&lt;=6,2,0)
+IF(N5806&lt;=2,2,0)
+IF(L5806&gt;=4,2,0)
+IF(M5806&gt;=2,1,0)
+IF(H5806&gt;=_xlfn.PERCENTILE.INC($H$2:$H$10001,0.75),1,0)</f>
        <v>0</v>
      </c>
      <c r="S5806" t="str">
        <f>IF(R5806&gt;=7,"High",IF(R5806&gt;=4,"Medium","Low"))</f>
        <v>Low</v>
      </c>
    </row>
    <row r="5807" spans="1:19">
      <c r="A5807" t="s">
        <v>5932</v>
      </c>
      <c r="B5807">
        <v>22</v>
      </c>
      <c r="C5807" t="s">
        <v>112</v>
      </c>
      <c r="D5807" t="s">
        <v>128</v>
      </c>
      <c r="E5807">
        <v>44</v>
      </c>
      <c r="F5807" t="s">
        <v>103</v>
      </c>
      <c r="G5807" t="s">
        <v>110</v>
      </c>
      <c r="H5807" s="5">
        <v>655</v>
      </c>
      <c r="I5807" s="5">
        <v>28776.67</v>
      </c>
      <c r="J5807" t="s">
        <v>140</v>
      </c>
      <c r="K5807" t="s">
        <v>106</v>
      </c>
      <c r="L5807">
        <v>0</v>
      </c>
      <c r="M5807">
        <v>0</v>
      </c>
      <c r="N5807">
        <v>5</v>
      </c>
      <c r="O5807" s="6">
        <v>0</v>
      </c>
      <c r="P5807" t="s">
        <v>107</v>
      </c>
      <c r="Q5807" t="s">
        <v>106</v>
      </c>
      <c r="R5807">
        <f>IF(F5807="Monthly",2,0)
+IF(E5807&lt;=6,2,0)
+IF(N5807&lt;=2,2,0)
+IF(L5807&gt;=4,2,0)
+IF(M5807&gt;=2,1,0)
+IF(H5807&gt;=_xlfn.PERCENTILE.INC($H$2:$H$10001,0.75),1,0)</f>
        <v>2</v>
      </c>
      <c r="S5807" t="str">
        <f>IF(R5807&gt;=7,"High",IF(R5807&gt;=4,"Medium","Low"))</f>
        <v>Low</v>
      </c>
    </row>
    <row r="5808" spans="1:19">
      <c r="A5808" t="s">
        <v>5933</v>
      </c>
      <c r="B5808">
        <v>37</v>
      </c>
      <c r="C5808" t="s">
        <v>101</v>
      </c>
      <c r="D5808" t="s">
        <v>102</v>
      </c>
      <c r="E5808">
        <v>48</v>
      </c>
      <c r="F5808" t="s">
        <v>103</v>
      </c>
      <c r="G5808" t="s">
        <v>104</v>
      </c>
      <c r="H5808" s="5">
        <v>500</v>
      </c>
      <c r="I5808" s="5">
        <v>23312.62</v>
      </c>
      <c r="J5808" t="s">
        <v>115</v>
      </c>
      <c r="K5808" t="s">
        <v>106</v>
      </c>
      <c r="L5808">
        <v>1</v>
      </c>
      <c r="M5808">
        <v>0</v>
      </c>
      <c r="N5808">
        <v>5</v>
      </c>
      <c r="O5808" s="6">
        <v>0</v>
      </c>
      <c r="P5808" t="s">
        <v>106</v>
      </c>
      <c r="Q5808" t="s">
        <v>107</v>
      </c>
      <c r="R5808">
        <f>IF(F5808="Monthly",2,0)
+IF(E5808&lt;=6,2,0)
+IF(N5808&lt;=2,2,0)
+IF(L5808&gt;=4,2,0)
+IF(M5808&gt;=2,1,0)
+IF(H5808&gt;=_xlfn.PERCENTILE.INC($H$2:$H$10001,0.75),1,0)</f>
        <v>2</v>
      </c>
      <c r="S5808" t="str">
        <f>IF(R5808&gt;=7,"High",IF(R5808&gt;=4,"Medium","Low"))</f>
        <v>Low</v>
      </c>
    </row>
    <row r="5809" spans="1:19">
      <c r="A5809" t="s">
        <v>5934</v>
      </c>
      <c r="B5809">
        <v>38</v>
      </c>
      <c r="C5809" t="s">
        <v>101</v>
      </c>
      <c r="D5809" t="s">
        <v>133</v>
      </c>
      <c r="E5809">
        <v>42</v>
      </c>
      <c r="F5809" t="s">
        <v>103</v>
      </c>
      <c r="G5809" t="s">
        <v>129</v>
      </c>
      <c r="H5809" s="5">
        <v>1036</v>
      </c>
      <c r="I5809" s="5">
        <v>42455.49</v>
      </c>
      <c r="J5809" t="s">
        <v>105</v>
      </c>
      <c r="K5809" t="s">
        <v>106</v>
      </c>
      <c r="L5809">
        <v>0</v>
      </c>
      <c r="M5809">
        <v>0</v>
      </c>
      <c r="N5809">
        <v>5</v>
      </c>
      <c r="O5809" s="6">
        <v>0</v>
      </c>
      <c r="P5809" t="s">
        <v>107</v>
      </c>
      <c r="Q5809" t="s">
        <v>107</v>
      </c>
      <c r="R5809">
        <f>IF(F5809="Monthly",2,0)
+IF(E5809&lt;=6,2,0)
+IF(N5809&lt;=2,2,0)
+IF(L5809&gt;=4,2,0)
+IF(M5809&gt;=2,1,0)
+IF(H5809&gt;=_xlfn.PERCENTILE.INC($H$2:$H$10001,0.75),1,0)</f>
        <v>3</v>
      </c>
      <c r="S5809" t="str">
        <f>IF(R5809&gt;=7,"High",IF(R5809&gt;=4,"Medium","Low"))</f>
        <v>Low</v>
      </c>
    </row>
    <row r="5810" spans="1:19">
      <c r="A5810" t="s">
        <v>5935</v>
      </c>
      <c r="B5810">
        <v>37</v>
      </c>
      <c r="C5810" t="s">
        <v>101</v>
      </c>
      <c r="D5810" t="s">
        <v>131</v>
      </c>
      <c r="E5810">
        <v>20</v>
      </c>
      <c r="F5810" t="s">
        <v>103</v>
      </c>
      <c r="G5810" t="s">
        <v>104</v>
      </c>
      <c r="H5810" s="5">
        <v>525</v>
      </c>
      <c r="I5810" s="5">
        <v>10619.26</v>
      </c>
      <c r="J5810" t="s">
        <v>105</v>
      </c>
      <c r="K5810" t="s">
        <v>106</v>
      </c>
      <c r="L5810">
        <v>1</v>
      </c>
      <c r="M5810">
        <v>0</v>
      </c>
      <c r="N5810">
        <v>5</v>
      </c>
      <c r="O5810" s="6">
        <v>0</v>
      </c>
      <c r="P5810" t="s">
        <v>107</v>
      </c>
      <c r="Q5810" t="s">
        <v>106</v>
      </c>
      <c r="R5810">
        <f>IF(F5810="Monthly",2,0)
+IF(E5810&lt;=6,2,0)
+IF(N5810&lt;=2,2,0)
+IF(L5810&gt;=4,2,0)
+IF(M5810&gt;=2,1,0)
+IF(H5810&gt;=_xlfn.PERCENTILE.INC($H$2:$H$10001,0.75),1,0)</f>
        <v>2</v>
      </c>
      <c r="S5810" t="str">
        <f>IF(R5810&gt;=7,"High",IF(R5810&gt;=4,"Medium","Low"))</f>
        <v>Low</v>
      </c>
    </row>
    <row r="5811" spans="1:19">
      <c r="A5811" t="s">
        <v>5936</v>
      </c>
      <c r="B5811">
        <v>37</v>
      </c>
      <c r="C5811" t="s">
        <v>101</v>
      </c>
      <c r="D5811" t="s">
        <v>128</v>
      </c>
      <c r="E5811">
        <v>46</v>
      </c>
      <c r="F5811" t="s">
        <v>109</v>
      </c>
      <c r="G5811" t="s">
        <v>110</v>
      </c>
      <c r="H5811" s="5">
        <v>720</v>
      </c>
      <c r="I5811" s="5">
        <v>32329.4</v>
      </c>
      <c r="J5811" t="s">
        <v>105</v>
      </c>
      <c r="K5811" t="s">
        <v>106</v>
      </c>
      <c r="L5811">
        <v>1</v>
      </c>
      <c r="M5811">
        <v>0</v>
      </c>
      <c r="N5811">
        <v>5</v>
      </c>
      <c r="O5811" s="6">
        <v>0</v>
      </c>
      <c r="P5811" t="s">
        <v>106</v>
      </c>
      <c r="Q5811" t="s">
        <v>107</v>
      </c>
      <c r="R5811">
        <f>IF(F5811="Monthly",2,0)
+IF(E5811&lt;=6,2,0)
+IF(N5811&lt;=2,2,0)
+IF(L5811&gt;=4,2,0)
+IF(M5811&gt;=2,1,0)
+IF(H5811&gt;=_xlfn.PERCENTILE.INC($H$2:$H$10001,0.75),1,0)</f>
        <v>0</v>
      </c>
      <c r="S5811" t="str">
        <f>IF(R5811&gt;=7,"High",IF(R5811&gt;=4,"Medium","Low"))</f>
        <v>Low</v>
      </c>
    </row>
    <row r="5812" spans="1:19">
      <c r="A5812" t="s">
        <v>5937</v>
      </c>
      <c r="B5812">
        <v>39</v>
      </c>
      <c r="C5812" t="s">
        <v>101</v>
      </c>
      <c r="D5812" t="s">
        <v>126</v>
      </c>
      <c r="E5812">
        <v>37</v>
      </c>
      <c r="F5812" t="s">
        <v>103</v>
      </c>
      <c r="G5812" t="s">
        <v>104</v>
      </c>
      <c r="H5812" s="5">
        <v>493</v>
      </c>
      <c r="I5812" s="5">
        <v>18094.25</v>
      </c>
      <c r="J5812" t="s">
        <v>105</v>
      </c>
      <c r="K5812" t="s">
        <v>107</v>
      </c>
      <c r="L5812">
        <v>2</v>
      </c>
      <c r="M5812">
        <v>0</v>
      </c>
      <c r="N5812">
        <v>5</v>
      </c>
      <c r="O5812" s="6">
        <v>0</v>
      </c>
      <c r="P5812" t="s">
        <v>107</v>
      </c>
      <c r="Q5812" t="s">
        <v>107</v>
      </c>
      <c r="R5812">
        <f>IF(F5812="Monthly",2,0)
+IF(E5812&lt;=6,2,0)
+IF(N5812&lt;=2,2,0)
+IF(L5812&gt;=4,2,0)
+IF(M5812&gt;=2,1,0)
+IF(H5812&gt;=_xlfn.PERCENTILE.INC($H$2:$H$10001,0.75),1,0)</f>
        <v>2</v>
      </c>
      <c r="S5812" t="str">
        <f>IF(R5812&gt;=7,"High",IF(R5812&gt;=4,"Medium","Low"))</f>
        <v>Low</v>
      </c>
    </row>
    <row r="5813" spans="1:19">
      <c r="A5813" t="s">
        <v>5938</v>
      </c>
      <c r="B5813">
        <v>46</v>
      </c>
      <c r="C5813" t="s">
        <v>101</v>
      </c>
      <c r="D5813" t="s">
        <v>126</v>
      </c>
      <c r="E5813">
        <v>72</v>
      </c>
      <c r="F5813" t="s">
        <v>121</v>
      </c>
      <c r="G5813" t="s">
        <v>129</v>
      </c>
      <c r="H5813" s="5">
        <v>1064</v>
      </c>
      <c r="I5813" s="5">
        <v>74491.990000000005</v>
      </c>
      <c r="J5813" t="s">
        <v>115</v>
      </c>
      <c r="K5813" t="s">
        <v>106</v>
      </c>
      <c r="L5813">
        <v>2</v>
      </c>
      <c r="M5813">
        <v>1</v>
      </c>
      <c r="N5813">
        <v>4</v>
      </c>
      <c r="O5813" s="6">
        <v>0</v>
      </c>
      <c r="P5813" t="s">
        <v>107</v>
      </c>
      <c r="Q5813" t="s">
        <v>107</v>
      </c>
      <c r="R5813">
        <f>IF(F5813="Monthly",2,0)
+IF(E5813&lt;=6,2,0)
+IF(N5813&lt;=2,2,0)
+IF(L5813&gt;=4,2,0)
+IF(M5813&gt;=2,1,0)
+IF(H5813&gt;=_xlfn.PERCENTILE.INC($H$2:$H$10001,0.75),1,0)</f>
        <v>1</v>
      </c>
      <c r="S5813" t="str">
        <f>IF(R5813&gt;=7,"High",IF(R5813&gt;=4,"Medium","Low"))</f>
        <v>Low</v>
      </c>
    </row>
    <row r="5814" spans="1:19">
      <c r="A5814" t="s">
        <v>5939</v>
      </c>
      <c r="B5814">
        <v>46</v>
      </c>
      <c r="C5814" t="s">
        <v>112</v>
      </c>
      <c r="D5814" t="s">
        <v>123</v>
      </c>
      <c r="E5814">
        <v>42</v>
      </c>
      <c r="F5814" t="s">
        <v>109</v>
      </c>
      <c r="G5814" t="s">
        <v>110</v>
      </c>
      <c r="H5814" s="5">
        <v>688</v>
      </c>
      <c r="I5814" s="5">
        <v>26076.92</v>
      </c>
      <c r="J5814" t="s">
        <v>105</v>
      </c>
      <c r="K5814" t="s">
        <v>106</v>
      </c>
      <c r="L5814">
        <v>0</v>
      </c>
      <c r="M5814">
        <v>0</v>
      </c>
      <c r="N5814">
        <v>4</v>
      </c>
      <c r="O5814" s="6">
        <v>10</v>
      </c>
      <c r="P5814" t="s">
        <v>107</v>
      </c>
      <c r="Q5814" t="s">
        <v>107</v>
      </c>
      <c r="R5814">
        <f>IF(F5814="Monthly",2,0)
+IF(E5814&lt;=6,2,0)
+IF(N5814&lt;=2,2,0)
+IF(L5814&gt;=4,2,0)
+IF(M5814&gt;=2,1,0)
+IF(H5814&gt;=_xlfn.PERCENTILE.INC($H$2:$H$10001,0.75),1,0)</f>
        <v>0</v>
      </c>
      <c r="S5814" t="str">
        <f>IF(R5814&gt;=7,"High",IF(R5814&gt;=4,"Medium","Low"))</f>
        <v>Low</v>
      </c>
    </row>
    <row r="5815" spans="1:19">
      <c r="A5815" t="s">
        <v>5940</v>
      </c>
      <c r="B5815">
        <v>44</v>
      </c>
      <c r="C5815" t="s">
        <v>101</v>
      </c>
      <c r="D5815" t="s">
        <v>159</v>
      </c>
      <c r="E5815">
        <v>28</v>
      </c>
      <c r="F5815" t="s">
        <v>121</v>
      </c>
      <c r="G5815" t="s">
        <v>110</v>
      </c>
      <c r="H5815" s="5">
        <v>765</v>
      </c>
      <c r="I5815" s="5">
        <v>19185.96</v>
      </c>
      <c r="J5815" t="s">
        <v>134</v>
      </c>
      <c r="K5815" t="s">
        <v>106</v>
      </c>
      <c r="L5815">
        <v>3</v>
      </c>
      <c r="M5815">
        <v>0</v>
      </c>
      <c r="N5815">
        <v>4</v>
      </c>
      <c r="O5815" s="6">
        <v>10</v>
      </c>
      <c r="P5815" t="s">
        <v>107</v>
      </c>
      <c r="Q5815" t="s">
        <v>107</v>
      </c>
      <c r="R5815">
        <f>IF(F5815="Monthly",2,0)
+IF(E5815&lt;=6,2,0)
+IF(N5815&lt;=2,2,0)
+IF(L5815&gt;=4,2,0)
+IF(M5815&gt;=2,1,0)
+IF(H5815&gt;=_xlfn.PERCENTILE.INC($H$2:$H$10001,0.75),1,0)</f>
        <v>0</v>
      </c>
      <c r="S5815" t="str">
        <f>IF(R5815&gt;=7,"High",IF(R5815&gt;=4,"Medium","Low"))</f>
        <v>Low</v>
      </c>
    </row>
    <row r="5816" spans="1:19">
      <c r="A5816" t="s">
        <v>5941</v>
      </c>
      <c r="B5816">
        <v>37</v>
      </c>
      <c r="C5816" t="s">
        <v>112</v>
      </c>
      <c r="D5816" t="s">
        <v>126</v>
      </c>
      <c r="E5816">
        <v>10</v>
      </c>
      <c r="F5816" t="s">
        <v>103</v>
      </c>
      <c r="G5816" t="s">
        <v>129</v>
      </c>
      <c r="H5816" s="5">
        <v>1026</v>
      </c>
      <c r="I5816" s="5">
        <v>10097.469999999999</v>
      </c>
      <c r="J5816" t="s">
        <v>115</v>
      </c>
      <c r="K5816" t="s">
        <v>106</v>
      </c>
      <c r="L5816">
        <v>0</v>
      </c>
      <c r="M5816">
        <v>0</v>
      </c>
      <c r="N5816">
        <v>5</v>
      </c>
      <c r="O5816" s="6">
        <v>0</v>
      </c>
      <c r="P5816" t="s">
        <v>106</v>
      </c>
      <c r="Q5816" t="s">
        <v>107</v>
      </c>
      <c r="R5816">
        <f>IF(F5816="Monthly",2,0)
+IF(E5816&lt;=6,2,0)
+IF(N5816&lt;=2,2,0)
+IF(L5816&gt;=4,2,0)
+IF(M5816&gt;=2,1,0)
+IF(H5816&gt;=_xlfn.PERCENTILE.INC($H$2:$H$10001,0.75),1,0)</f>
        <v>3</v>
      </c>
      <c r="S5816" t="str">
        <f>IF(R5816&gt;=7,"High",IF(R5816&gt;=4,"Medium","Low"))</f>
        <v>Low</v>
      </c>
    </row>
    <row r="5817" spans="1:19">
      <c r="A5817" t="s">
        <v>5942</v>
      </c>
      <c r="B5817">
        <v>42</v>
      </c>
      <c r="C5817" t="s">
        <v>112</v>
      </c>
      <c r="D5817" t="s">
        <v>131</v>
      </c>
      <c r="E5817">
        <v>45</v>
      </c>
      <c r="F5817" t="s">
        <v>109</v>
      </c>
      <c r="G5817" t="s">
        <v>104</v>
      </c>
      <c r="H5817" s="5">
        <v>493</v>
      </c>
      <c r="I5817" s="5">
        <v>22710.82</v>
      </c>
      <c r="J5817" t="s">
        <v>105</v>
      </c>
      <c r="K5817" t="s">
        <v>106</v>
      </c>
      <c r="L5817">
        <v>1</v>
      </c>
      <c r="M5817">
        <v>0</v>
      </c>
      <c r="N5817">
        <v>4</v>
      </c>
      <c r="O5817" s="6">
        <v>0</v>
      </c>
      <c r="P5817" t="s">
        <v>107</v>
      </c>
      <c r="Q5817" t="s">
        <v>107</v>
      </c>
      <c r="R5817">
        <f>IF(F5817="Monthly",2,0)
+IF(E5817&lt;=6,2,0)
+IF(N5817&lt;=2,2,0)
+IF(L5817&gt;=4,2,0)
+IF(M5817&gt;=2,1,0)
+IF(H5817&gt;=_xlfn.PERCENTILE.INC($H$2:$H$10001,0.75),1,0)</f>
        <v>0</v>
      </c>
      <c r="S5817" t="str">
        <f>IF(R5817&gt;=7,"High",IF(R5817&gt;=4,"Medium","Low"))</f>
        <v>Low</v>
      </c>
    </row>
    <row r="5818" spans="1:19">
      <c r="A5818" t="s">
        <v>5943</v>
      </c>
      <c r="B5818">
        <v>36</v>
      </c>
      <c r="C5818" t="s">
        <v>112</v>
      </c>
      <c r="D5818" t="s">
        <v>159</v>
      </c>
      <c r="E5818">
        <v>33</v>
      </c>
      <c r="F5818" t="s">
        <v>121</v>
      </c>
      <c r="G5818" t="s">
        <v>104</v>
      </c>
      <c r="H5818" s="5">
        <v>536</v>
      </c>
      <c r="I5818" s="5">
        <v>17927.02</v>
      </c>
      <c r="J5818" t="s">
        <v>117</v>
      </c>
      <c r="K5818" t="s">
        <v>107</v>
      </c>
      <c r="L5818">
        <v>0</v>
      </c>
      <c r="M5818">
        <v>0</v>
      </c>
      <c r="N5818">
        <v>5</v>
      </c>
      <c r="O5818" s="6">
        <v>0</v>
      </c>
      <c r="P5818" t="s">
        <v>107</v>
      </c>
      <c r="Q5818" t="s">
        <v>107</v>
      </c>
      <c r="R5818">
        <f>IF(F5818="Monthly",2,0)
+IF(E5818&lt;=6,2,0)
+IF(N5818&lt;=2,2,0)
+IF(L5818&gt;=4,2,0)
+IF(M5818&gt;=2,1,0)
+IF(H5818&gt;=_xlfn.PERCENTILE.INC($H$2:$H$10001,0.75),1,0)</f>
        <v>0</v>
      </c>
      <c r="S5818" t="str">
        <f>IF(R5818&gt;=7,"High",IF(R5818&gt;=4,"Medium","Low"))</f>
        <v>Low</v>
      </c>
    </row>
    <row r="5819" spans="1:19">
      <c r="A5819" t="s">
        <v>5944</v>
      </c>
      <c r="B5819">
        <v>22</v>
      </c>
      <c r="C5819" t="s">
        <v>112</v>
      </c>
      <c r="D5819" t="s">
        <v>102</v>
      </c>
      <c r="E5819">
        <v>18</v>
      </c>
      <c r="F5819" t="s">
        <v>103</v>
      </c>
      <c r="G5819" t="s">
        <v>110</v>
      </c>
      <c r="H5819" s="5">
        <v>815</v>
      </c>
      <c r="I5819" s="5">
        <v>15046.81</v>
      </c>
      <c r="J5819" t="s">
        <v>115</v>
      </c>
      <c r="K5819" t="s">
        <v>106</v>
      </c>
      <c r="L5819">
        <v>0</v>
      </c>
      <c r="M5819">
        <v>0</v>
      </c>
      <c r="N5819">
        <v>4</v>
      </c>
      <c r="O5819" s="6">
        <v>0</v>
      </c>
      <c r="P5819" t="s">
        <v>106</v>
      </c>
      <c r="Q5819" t="s">
        <v>107</v>
      </c>
      <c r="R5819">
        <f>IF(F5819="Monthly",2,0)
+IF(E5819&lt;=6,2,0)
+IF(N5819&lt;=2,2,0)
+IF(L5819&gt;=4,2,0)
+IF(M5819&gt;=2,1,0)
+IF(H5819&gt;=_xlfn.PERCENTILE.INC($H$2:$H$10001,0.75),1,0)</f>
        <v>3</v>
      </c>
      <c r="S5819" t="str">
        <f>IF(R5819&gt;=7,"High",IF(R5819&gt;=4,"Medium","Low"))</f>
        <v>Low</v>
      </c>
    </row>
    <row r="5820" spans="1:19">
      <c r="A5820" t="s">
        <v>5945</v>
      </c>
      <c r="B5820">
        <v>40</v>
      </c>
      <c r="C5820" t="s">
        <v>112</v>
      </c>
      <c r="D5820" t="s">
        <v>113</v>
      </c>
      <c r="E5820">
        <v>14</v>
      </c>
      <c r="F5820" t="s">
        <v>103</v>
      </c>
      <c r="G5820" t="s">
        <v>110</v>
      </c>
      <c r="H5820" s="5">
        <v>793</v>
      </c>
      <c r="I5820" s="5">
        <v>10967.39</v>
      </c>
      <c r="J5820" t="s">
        <v>105</v>
      </c>
      <c r="K5820" t="s">
        <v>106</v>
      </c>
      <c r="L5820">
        <v>0</v>
      </c>
      <c r="M5820">
        <v>0</v>
      </c>
      <c r="N5820">
        <v>5</v>
      </c>
      <c r="O5820" s="6">
        <v>0</v>
      </c>
      <c r="P5820" t="s">
        <v>107</v>
      </c>
      <c r="Q5820" t="s">
        <v>107</v>
      </c>
      <c r="R5820">
        <f>IF(F5820="Monthly",2,0)
+IF(E5820&lt;=6,2,0)
+IF(N5820&lt;=2,2,0)
+IF(L5820&gt;=4,2,0)
+IF(M5820&gt;=2,1,0)
+IF(H5820&gt;=_xlfn.PERCENTILE.INC($H$2:$H$10001,0.75),1,0)</f>
        <v>2</v>
      </c>
      <c r="S5820" t="str">
        <f>IF(R5820&gt;=7,"High",IF(R5820&gt;=4,"Medium","Low"))</f>
        <v>Low</v>
      </c>
    </row>
    <row r="5821" spans="1:19">
      <c r="A5821" t="s">
        <v>5946</v>
      </c>
      <c r="B5821">
        <v>28</v>
      </c>
      <c r="C5821" t="s">
        <v>101</v>
      </c>
      <c r="D5821" t="s">
        <v>131</v>
      </c>
      <c r="E5821">
        <v>20</v>
      </c>
      <c r="F5821" t="s">
        <v>103</v>
      </c>
      <c r="G5821" t="s">
        <v>104</v>
      </c>
      <c r="H5821" s="5">
        <v>454</v>
      </c>
      <c r="I5821" s="5">
        <v>8810.49</v>
      </c>
      <c r="J5821" t="s">
        <v>115</v>
      </c>
      <c r="K5821" t="s">
        <v>106</v>
      </c>
      <c r="L5821">
        <v>0</v>
      </c>
      <c r="M5821">
        <v>0</v>
      </c>
      <c r="N5821">
        <v>4</v>
      </c>
      <c r="O5821" s="6">
        <v>0</v>
      </c>
      <c r="P5821" t="s">
        <v>107</v>
      </c>
      <c r="Q5821" t="s">
        <v>106</v>
      </c>
      <c r="R5821">
        <f>IF(F5821="Monthly",2,0)
+IF(E5821&lt;=6,2,0)
+IF(N5821&lt;=2,2,0)
+IF(L5821&gt;=4,2,0)
+IF(M5821&gt;=2,1,0)
+IF(H5821&gt;=_xlfn.PERCENTILE.INC($H$2:$H$10001,0.75),1,0)</f>
        <v>2</v>
      </c>
      <c r="S5821" t="str">
        <f>IF(R5821&gt;=7,"High",IF(R5821&gt;=4,"Medium","Low"))</f>
        <v>Low</v>
      </c>
    </row>
    <row r="5822" spans="1:19">
      <c r="A5822" t="s">
        <v>5947</v>
      </c>
      <c r="B5822">
        <v>38</v>
      </c>
      <c r="C5822" t="s">
        <v>101</v>
      </c>
      <c r="D5822" t="s">
        <v>113</v>
      </c>
      <c r="E5822">
        <v>25</v>
      </c>
      <c r="F5822" t="s">
        <v>109</v>
      </c>
      <c r="G5822" t="s">
        <v>129</v>
      </c>
      <c r="H5822" s="5">
        <v>1042</v>
      </c>
      <c r="I5822" s="5">
        <v>25509.97</v>
      </c>
      <c r="J5822" t="s">
        <v>105</v>
      </c>
      <c r="K5822" t="s">
        <v>106</v>
      </c>
      <c r="L5822">
        <v>1</v>
      </c>
      <c r="M5822">
        <v>0</v>
      </c>
      <c r="N5822">
        <v>5</v>
      </c>
      <c r="O5822" s="6">
        <v>0</v>
      </c>
      <c r="P5822" t="s">
        <v>107</v>
      </c>
      <c r="Q5822" t="s">
        <v>106</v>
      </c>
      <c r="R5822">
        <f>IF(F5822="Monthly",2,0)
+IF(E5822&lt;=6,2,0)
+IF(N5822&lt;=2,2,0)
+IF(L5822&gt;=4,2,0)
+IF(M5822&gt;=2,1,0)
+IF(H5822&gt;=_xlfn.PERCENTILE.INC($H$2:$H$10001,0.75),1,0)</f>
        <v>1</v>
      </c>
      <c r="S5822" t="str">
        <f>IF(R5822&gt;=7,"High",IF(R5822&gt;=4,"Medium","Low"))</f>
        <v>Low</v>
      </c>
    </row>
    <row r="5823" spans="1:19">
      <c r="A5823" t="s">
        <v>5948</v>
      </c>
      <c r="B5823">
        <v>53</v>
      </c>
      <c r="C5823" t="s">
        <v>112</v>
      </c>
      <c r="D5823" t="s">
        <v>137</v>
      </c>
      <c r="E5823">
        <v>35</v>
      </c>
      <c r="F5823" t="s">
        <v>109</v>
      </c>
      <c r="G5823" t="s">
        <v>110</v>
      </c>
      <c r="H5823" s="5">
        <v>773</v>
      </c>
      <c r="I5823" s="5">
        <v>26199.17</v>
      </c>
      <c r="J5823" t="s">
        <v>117</v>
      </c>
      <c r="K5823" t="s">
        <v>106</v>
      </c>
      <c r="L5823">
        <v>3</v>
      </c>
      <c r="M5823">
        <v>1</v>
      </c>
      <c r="N5823">
        <v>4</v>
      </c>
      <c r="O5823" s="6">
        <v>5</v>
      </c>
      <c r="P5823" t="s">
        <v>107</v>
      </c>
      <c r="Q5823" t="s">
        <v>107</v>
      </c>
      <c r="R5823">
        <f>IF(F5823="Monthly",2,0)
+IF(E5823&lt;=6,2,0)
+IF(N5823&lt;=2,2,0)
+IF(L5823&gt;=4,2,0)
+IF(M5823&gt;=2,1,0)
+IF(H5823&gt;=_xlfn.PERCENTILE.INC($H$2:$H$10001,0.75),1,0)</f>
        <v>0</v>
      </c>
      <c r="S5823" t="str">
        <f>IF(R5823&gt;=7,"High",IF(R5823&gt;=4,"Medium","Low"))</f>
        <v>Low</v>
      </c>
    </row>
    <row r="5824" spans="1:19">
      <c r="A5824" t="s">
        <v>5949</v>
      </c>
      <c r="B5824">
        <v>18</v>
      </c>
      <c r="C5824" t="s">
        <v>112</v>
      </c>
      <c r="D5824" t="s">
        <v>102</v>
      </c>
      <c r="E5824">
        <v>12</v>
      </c>
      <c r="F5824" t="s">
        <v>103</v>
      </c>
      <c r="G5824" t="s">
        <v>104</v>
      </c>
      <c r="H5824" s="5">
        <v>477</v>
      </c>
      <c r="I5824" s="5">
        <v>5646.71</v>
      </c>
      <c r="J5824" t="s">
        <v>115</v>
      </c>
      <c r="K5824" t="s">
        <v>106</v>
      </c>
      <c r="L5824">
        <v>2</v>
      </c>
      <c r="M5824">
        <v>0</v>
      </c>
      <c r="N5824">
        <v>4</v>
      </c>
      <c r="O5824" s="6">
        <v>0</v>
      </c>
      <c r="P5824" t="s">
        <v>107</v>
      </c>
      <c r="Q5824" t="s">
        <v>107</v>
      </c>
      <c r="R5824">
        <f>IF(F5824="Monthly",2,0)
+IF(E5824&lt;=6,2,0)
+IF(N5824&lt;=2,2,0)
+IF(L5824&gt;=4,2,0)
+IF(M5824&gt;=2,1,0)
+IF(H5824&gt;=_xlfn.PERCENTILE.INC($H$2:$H$10001,0.75),1,0)</f>
        <v>2</v>
      </c>
      <c r="S5824" t="str">
        <f>IF(R5824&gt;=7,"High",IF(R5824&gt;=4,"Medium","Low"))</f>
        <v>Low</v>
      </c>
    </row>
    <row r="5825" spans="1:19">
      <c r="A5825" t="s">
        <v>5950</v>
      </c>
      <c r="B5825">
        <v>34</v>
      </c>
      <c r="C5825" t="s">
        <v>112</v>
      </c>
      <c r="D5825" t="s">
        <v>133</v>
      </c>
      <c r="E5825">
        <v>12</v>
      </c>
      <c r="F5825" t="s">
        <v>109</v>
      </c>
      <c r="G5825" t="s">
        <v>110</v>
      </c>
      <c r="H5825" s="5">
        <v>698</v>
      </c>
      <c r="I5825" s="5">
        <v>8371.9500000000007</v>
      </c>
      <c r="J5825" t="s">
        <v>117</v>
      </c>
      <c r="K5825" t="s">
        <v>106</v>
      </c>
      <c r="L5825">
        <v>2</v>
      </c>
      <c r="M5825">
        <v>0</v>
      </c>
      <c r="N5825">
        <v>5</v>
      </c>
      <c r="O5825" s="6">
        <v>0</v>
      </c>
      <c r="P5825" t="s">
        <v>106</v>
      </c>
      <c r="Q5825" t="s">
        <v>107</v>
      </c>
      <c r="R5825">
        <f>IF(F5825="Monthly",2,0)
+IF(E5825&lt;=6,2,0)
+IF(N5825&lt;=2,2,0)
+IF(L5825&gt;=4,2,0)
+IF(M5825&gt;=2,1,0)
+IF(H5825&gt;=_xlfn.PERCENTILE.INC($H$2:$H$10001,0.75),1,0)</f>
        <v>0</v>
      </c>
      <c r="S5825" t="str">
        <f>IF(R5825&gt;=7,"High",IF(R5825&gt;=4,"Medium","Low"))</f>
        <v>Low</v>
      </c>
    </row>
    <row r="5826" spans="1:19">
      <c r="A5826" t="s">
        <v>5951</v>
      </c>
      <c r="B5826">
        <v>26</v>
      </c>
      <c r="C5826" t="s">
        <v>112</v>
      </c>
      <c r="D5826" t="s">
        <v>123</v>
      </c>
      <c r="E5826">
        <v>44</v>
      </c>
      <c r="F5826" t="s">
        <v>109</v>
      </c>
      <c r="G5826" t="s">
        <v>129</v>
      </c>
      <c r="H5826" s="5">
        <v>983</v>
      </c>
      <c r="I5826" s="5">
        <v>43044.02</v>
      </c>
      <c r="J5826" t="s">
        <v>105</v>
      </c>
      <c r="K5826" t="s">
        <v>106</v>
      </c>
      <c r="L5826">
        <v>1</v>
      </c>
      <c r="M5826">
        <v>0</v>
      </c>
      <c r="N5826">
        <v>5</v>
      </c>
      <c r="O5826" s="6">
        <v>0</v>
      </c>
      <c r="P5826" t="s">
        <v>106</v>
      </c>
      <c r="Q5826" t="s">
        <v>107</v>
      </c>
      <c r="R5826">
        <f>IF(F5826="Monthly",2,0)
+IF(E5826&lt;=6,2,0)
+IF(N5826&lt;=2,2,0)
+IF(L5826&gt;=4,2,0)
+IF(M5826&gt;=2,1,0)
+IF(H5826&gt;=_xlfn.PERCENTILE.INC($H$2:$H$10001,0.75),1,0)</f>
        <v>1</v>
      </c>
      <c r="S5826" t="str">
        <f>IF(R5826&gt;=7,"High",IF(R5826&gt;=4,"Medium","Low"))</f>
        <v>Low</v>
      </c>
    </row>
    <row r="5827" spans="1:19">
      <c r="A5827" t="s">
        <v>5952</v>
      </c>
      <c r="B5827">
        <v>18</v>
      </c>
      <c r="C5827" t="s">
        <v>101</v>
      </c>
      <c r="D5827" t="s">
        <v>102</v>
      </c>
      <c r="E5827">
        <v>49</v>
      </c>
      <c r="F5827" t="s">
        <v>121</v>
      </c>
      <c r="G5827" t="s">
        <v>110</v>
      </c>
      <c r="H5827" s="5">
        <v>695</v>
      </c>
      <c r="I5827" s="5">
        <v>33052.699999999997</v>
      </c>
      <c r="J5827" t="s">
        <v>115</v>
      </c>
      <c r="K5827" t="s">
        <v>106</v>
      </c>
      <c r="L5827">
        <v>0</v>
      </c>
      <c r="M5827">
        <v>0</v>
      </c>
      <c r="N5827">
        <v>5</v>
      </c>
      <c r="O5827" s="6">
        <v>0</v>
      </c>
      <c r="P5827" t="s">
        <v>107</v>
      </c>
      <c r="Q5827" t="s">
        <v>107</v>
      </c>
      <c r="R5827">
        <f>IF(F5827="Monthly",2,0)
+IF(E5827&lt;=6,2,0)
+IF(N5827&lt;=2,2,0)
+IF(L5827&gt;=4,2,0)
+IF(M5827&gt;=2,1,0)
+IF(H5827&gt;=_xlfn.PERCENTILE.INC($H$2:$H$10001,0.75),1,0)</f>
        <v>0</v>
      </c>
      <c r="S5827" t="str">
        <f>IF(R5827&gt;=7,"High",IF(R5827&gt;=4,"Medium","Low"))</f>
        <v>Low</v>
      </c>
    </row>
    <row r="5828" spans="1:19">
      <c r="A5828" t="s">
        <v>5953</v>
      </c>
      <c r="B5828">
        <v>41</v>
      </c>
      <c r="C5828" t="s">
        <v>101</v>
      </c>
      <c r="D5828" t="s">
        <v>159</v>
      </c>
      <c r="E5828">
        <v>33</v>
      </c>
      <c r="F5828" t="s">
        <v>103</v>
      </c>
      <c r="G5828" t="s">
        <v>129</v>
      </c>
      <c r="H5828" s="5">
        <v>1009</v>
      </c>
      <c r="I5828" s="5">
        <v>33129.78</v>
      </c>
      <c r="J5828" t="s">
        <v>134</v>
      </c>
      <c r="K5828" t="s">
        <v>106</v>
      </c>
      <c r="L5828">
        <v>0</v>
      </c>
      <c r="M5828">
        <v>0</v>
      </c>
      <c r="N5828">
        <v>5</v>
      </c>
      <c r="O5828" s="6">
        <v>0</v>
      </c>
      <c r="P5828" t="s">
        <v>107</v>
      </c>
      <c r="Q5828" t="s">
        <v>106</v>
      </c>
      <c r="R5828">
        <f>IF(F5828="Monthly",2,0)
+IF(E5828&lt;=6,2,0)
+IF(N5828&lt;=2,2,0)
+IF(L5828&gt;=4,2,0)
+IF(M5828&gt;=2,1,0)
+IF(H5828&gt;=_xlfn.PERCENTILE.INC($H$2:$H$10001,0.75),1,0)</f>
        <v>3</v>
      </c>
      <c r="S5828" t="str">
        <f>IF(R5828&gt;=7,"High",IF(R5828&gt;=4,"Medium","Low"))</f>
        <v>Low</v>
      </c>
    </row>
    <row r="5829" spans="1:19">
      <c r="A5829" t="s">
        <v>5954</v>
      </c>
      <c r="B5829">
        <v>51</v>
      </c>
      <c r="C5829" t="s">
        <v>112</v>
      </c>
      <c r="D5829" t="s">
        <v>102</v>
      </c>
      <c r="E5829">
        <v>22</v>
      </c>
      <c r="F5829" t="s">
        <v>109</v>
      </c>
      <c r="G5829" t="s">
        <v>129</v>
      </c>
      <c r="H5829" s="5">
        <v>1073</v>
      </c>
      <c r="I5829" s="5">
        <v>23301.11</v>
      </c>
      <c r="J5829" t="s">
        <v>105</v>
      </c>
      <c r="K5829" t="s">
        <v>106</v>
      </c>
      <c r="L5829">
        <v>3</v>
      </c>
      <c r="M5829">
        <v>1</v>
      </c>
      <c r="N5829">
        <v>4</v>
      </c>
      <c r="O5829" s="6">
        <v>0</v>
      </c>
      <c r="P5829" t="s">
        <v>107</v>
      </c>
      <c r="Q5829" t="s">
        <v>107</v>
      </c>
      <c r="R5829">
        <f>IF(F5829="Monthly",2,0)
+IF(E5829&lt;=6,2,0)
+IF(N5829&lt;=2,2,0)
+IF(L5829&gt;=4,2,0)
+IF(M5829&gt;=2,1,0)
+IF(H5829&gt;=_xlfn.PERCENTILE.INC($H$2:$H$10001,0.75),1,0)</f>
        <v>1</v>
      </c>
      <c r="S5829" t="str">
        <f>IF(R5829&gt;=7,"High",IF(R5829&gt;=4,"Medium","Low"))</f>
        <v>Low</v>
      </c>
    </row>
    <row r="5830" spans="1:19">
      <c r="A5830" t="s">
        <v>5955</v>
      </c>
      <c r="B5830">
        <v>53</v>
      </c>
      <c r="C5830" t="s">
        <v>112</v>
      </c>
      <c r="D5830" t="s">
        <v>123</v>
      </c>
      <c r="E5830">
        <v>29</v>
      </c>
      <c r="F5830" t="s">
        <v>109</v>
      </c>
      <c r="G5830" t="s">
        <v>104</v>
      </c>
      <c r="H5830" s="5">
        <v>392</v>
      </c>
      <c r="I5830" s="5">
        <v>10350.280000000001</v>
      </c>
      <c r="J5830" t="s">
        <v>105</v>
      </c>
      <c r="K5830" t="s">
        <v>106</v>
      </c>
      <c r="L5830">
        <v>2</v>
      </c>
      <c r="M5830">
        <v>0</v>
      </c>
      <c r="N5830">
        <v>5</v>
      </c>
      <c r="O5830" s="6">
        <v>10</v>
      </c>
      <c r="P5830" t="s">
        <v>106</v>
      </c>
      <c r="Q5830" t="s">
        <v>106</v>
      </c>
      <c r="R5830">
        <f>IF(F5830="Monthly",2,0)
+IF(E5830&lt;=6,2,0)
+IF(N5830&lt;=2,2,0)
+IF(L5830&gt;=4,2,0)
+IF(M5830&gt;=2,1,0)
+IF(H5830&gt;=_xlfn.PERCENTILE.INC($H$2:$H$10001,0.75),1,0)</f>
        <v>0</v>
      </c>
      <c r="S5830" t="str">
        <f>IF(R5830&gt;=7,"High",IF(R5830&gt;=4,"Medium","Low"))</f>
        <v>Low</v>
      </c>
    </row>
    <row r="5831" spans="1:19">
      <c r="A5831" t="s">
        <v>5956</v>
      </c>
      <c r="B5831">
        <v>29</v>
      </c>
      <c r="C5831" t="s">
        <v>112</v>
      </c>
      <c r="D5831" t="s">
        <v>126</v>
      </c>
      <c r="E5831">
        <v>15</v>
      </c>
      <c r="F5831" t="s">
        <v>103</v>
      </c>
      <c r="G5831" t="s">
        <v>104</v>
      </c>
      <c r="H5831" s="5">
        <v>503</v>
      </c>
      <c r="I5831" s="5">
        <v>7566.53</v>
      </c>
      <c r="J5831" t="s">
        <v>117</v>
      </c>
      <c r="K5831" t="s">
        <v>106</v>
      </c>
      <c r="L5831">
        <v>4</v>
      </c>
      <c r="M5831">
        <v>2</v>
      </c>
      <c r="N5831">
        <v>3</v>
      </c>
      <c r="O5831" s="6">
        <v>0</v>
      </c>
      <c r="P5831" t="s">
        <v>107</v>
      </c>
      <c r="Q5831" t="s">
        <v>107</v>
      </c>
      <c r="R5831">
        <f>IF(F5831="Monthly",2,0)
+IF(E5831&lt;=6,2,0)
+IF(N5831&lt;=2,2,0)
+IF(L5831&gt;=4,2,0)
+IF(M5831&gt;=2,1,0)
+IF(H5831&gt;=_xlfn.PERCENTILE.INC($H$2:$H$10001,0.75),1,0)</f>
        <v>5</v>
      </c>
      <c r="S5831" t="str">
        <f>IF(R5831&gt;=7,"High",IF(R5831&gt;=4,"Medium","Low"))</f>
        <v>Medium</v>
      </c>
    </row>
    <row r="5832" spans="1:19">
      <c r="A5832" t="s">
        <v>5957</v>
      </c>
      <c r="B5832">
        <v>44</v>
      </c>
      <c r="C5832" t="s">
        <v>112</v>
      </c>
      <c r="D5832" t="s">
        <v>126</v>
      </c>
      <c r="E5832">
        <v>50</v>
      </c>
      <c r="F5832" t="s">
        <v>121</v>
      </c>
      <c r="G5832" t="s">
        <v>104</v>
      </c>
      <c r="H5832" s="5">
        <v>582</v>
      </c>
      <c r="I5832" s="5">
        <v>24972.01</v>
      </c>
      <c r="J5832" t="s">
        <v>140</v>
      </c>
      <c r="K5832" t="s">
        <v>106</v>
      </c>
      <c r="L5832">
        <v>2</v>
      </c>
      <c r="M5832">
        <v>1</v>
      </c>
      <c r="N5832">
        <v>4</v>
      </c>
      <c r="O5832" s="6">
        <v>15</v>
      </c>
      <c r="P5832" t="s">
        <v>106</v>
      </c>
      <c r="Q5832" t="s">
        <v>107</v>
      </c>
      <c r="R5832">
        <f>IF(F5832="Monthly",2,0)
+IF(E5832&lt;=6,2,0)
+IF(N5832&lt;=2,2,0)
+IF(L5832&gt;=4,2,0)
+IF(M5832&gt;=2,1,0)
+IF(H5832&gt;=_xlfn.PERCENTILE.INC($H$2:$H$10001,0.75),1,0)</f>
        <v>0</v>
      </c>
      <c r="S5832" t="str">
        <f>IF(R5832&gt;=7,"High",IF(R5832&gt;=4,"Medium","Low"))</f>
        <v>Low</v>
      </c>
    </row>
    <row r="5833" spans="1:19">
      <c r="A5833" t="s">
        <v>5958</v>
      </c>
      <c r="B5833">
        <v>26</v>
      </c>
      <c r="C5833" t="s">
        <v>112</v>
      </c>
      <c r="D5833" t="s">
        <v>102</v>
      </c>
      <c r="E5833">
        <v>27</v>
      </c>
      <c r="F5833" t="s">
        <v>103</v>
      </c>
      <c r="G5833" t="s">
        <v>104</v>
      </c>
      <c r="H5833" s="5">
        <v>520</v>
      </c>
      <c r="I5833" s="5">
        <v>13897.86</v>
      </c>
      <c r="J5833" t="s">
        <v>117</v>
      </c>
      <c r="K5833" t="s">
        <v>107</v>
      </c>
      <c r="L5833">
        <v>0</v>
      </c>
      <c r="M5833">
        <v>0</v>
      </c>
      <c r="N5833">
        <v>5</v>
      </c>
      <c r="O5833" s="6">
        <v>0</v>
      </c>
      <c r="P5833" t="s">
        <v>106</v>
      </c>
      <c r="Q5833" t="s">
        <v>106</v>
      </c>
      <c r="R5833">
        <f>IF(F5833="Monthly",2,0)
+IF(E5833&lt;=6,2,0)
+IF(N5833&lt;=2,2,0)
+IF(L5833&gt;=4,2,0)
+IF(M5833&gt;=2,1,0)
+IF(H5833&gt;=_xlfn.PERCENTILE.INC($H$2:$H$10001,0.75),1,0)</f>
        <v>2</v>
      </c>
      <c r="S5833" t="str">
        <f>IF(R5833&gt;=7,"High",IF(R5833&gt;=4,"Medium","Low"))</f>
        <v>Low</v>
      </c>
    </row>
    <row r="5834" spans="1:19">
      <c r="A5834" t="s">
        <v>5959</v>
      </c>
      <c r="B5834">
        <v>52</v>
      </c>
      <c r="C5834" t="s">
        <v>112</v>
      </c>
      <c r="D5834" t="s">
        <v>128</v>
      </c>
      <c r="E5834">
        <v>23</v>
      </c>
      <c r="F5834" t="s">
        <v>103</v>
      </c>
      <c r="G5834" t="s">
        <v>110</v>
      </c>
      <c r="H5834" s="5">
        <v>688</v>
      </c>
      <c r="I5834" s="5">
        <v>16002.24</v>
      </c>
      <c r="J5834" t="s">
        <v>134</v>
      </c>
      <c r="K5834" t="s">
        <v>106</v>
      </c>
      <c r="L5834">
        <v>0</v>
      </c>
      <c r="M5834">
        <v>0</v>
      </c>
      <c r="N5834">
        <v>5</v>
      </c>
      <c r="O5834" s="6">
        <v>0</v>
      </c>
      <c r="P5834" t="s">
        <v>107</v>
      </c>
      <c r="Q5834" t="s">
        <v>107</v>
      </c>
      <c r="R5834">
        <f>IF(F5834="Monthly",2,0)
+IF(E5834&lt;=6,2,0)
+IF(N5834&lt;=2,2,0)
+IF(L5834&gt;=4,2,0)
+IF(M5834&gt;=2,1,0)
+IF(H5834&gt;=_xlfn.PERCENTILE.INC($H$2:$H$10001,0.75),1,0)</f>
        <v>2</v>
      </c>
      <c r="S5834" t="str">
        <f>IF(R5834&gt;=7,"High",IF(R5834&gt;=4,"Medium","Low"))</f>
        <v>Low</v>
      </c>
    </row>
    <row r="5835" spans="1:19">
      <c r="A5835" t="s">
        <v>5960</v>
      </c>
      <c r="B5835">
        <v>29</v>
      </c>
      <c r="C5835" t="s">
        <v>112</v>
      </c>
      <c r="D5835" t="s">
        <v>133</v>
      </c>
      <c r="E5835">
        <v>18</v>
      </c>
      <c r="F5835" t="s">
        <v>103</v>
      </c>
      <c r="G5835" t="s">
        <v>110</v>
      </c>
      <c r="H5835" s="5">
        <v>720</v>
      </c>
      <c r="I5835" s="5">
        <v>12682.55</v>
      </c>
      <c r="J5835" t="s">
        <v>117</v>
      </c>
      <c r="K5835" t="s">
        <v>106</v>
      </c>
      <c r="L5835">
        <v>4</v>
      </c>
      <c r="M5835">
        <v>1</v>
      </c>
      <c r="N5835">
        <v>5</v>
      </c>
      <c r="O5835" s="6">
        <v>0</v>
      </c>
      <c r="P5835" t="s">
        <v>107</v>
      </c>
      <c r="Q5835" t="s">
        <v>106</v>
      </c>
      <c r="R5835">
        <f>IF(F5835="Monthly",2,0)
+IF(E5835&lt;=6,2,0)
+IF(N5835&lt;=2,2,0)
+IF(L5835&gt;=4,2,0)
+IF(M5835&gt;=2,1,0)
+IF(H5835&gt;=_xlfn.PERCENTILE.INC($H$2:$H$10001,0.75),1,0)</f>
        <v>4</v>
      </c>
      <c r="S5835" t="str">
        <f>IF(R5835&gt;=7,"High",IF(R5835&gt;=4,"Medium","Low"))</f>
        <v>Medium</v>
      </c>
    </row>
    <row r="5836" spans="1:19">
      <c r="A5836" t="s">
        <v>5961</v>
      </c>
      <c r="B5836">
        <v>20</v>
      </c>
      <c r="C5836" t="s">
        <v>112</v>
      </c>
      <c r="D5836" t="s">
        <v>126</v>
      </c>
      <c r="E5836">
        <v>45</v>
      </c>
      <c r="F5836" t="s">
        <v>103</v>
      </c>
      <c r="G5836" t="s">
        <v>110</v>
      </c>
      <c r="H5836" s="5">
        <v>691</v>
      </c>
      <c r="I5836" s="5">
        <v>30795.45</v>
      </c>
      <c r="J5836" t="s">
        <v>134</v>
      </c>
      <c r="K5836" t="s">
        <v>106</v>
      </c>
      <c r="L5836">
        <v>0</v>
      </c>
      <c r="M5836">
        <v>0</v>
      </c>
      <c r="N5836">
        <v>5</v>
      </c>
      <c r="O5836" s="6">
        <v>0</v>
      </c>
      <c r="P5836" t="s">
        <v>106</v>
      </c>
      <c r="Q5836" t="s">
        <v>107</v>
      </c>
      <c r="R5836">
        <f>IF(F5836="Monthly",2,0)
+IF(E5836&lt;=6,2,0)
+IF(N5836&lt;=2,2,0)
+IF(L5836&gt;=4,2,0)
+IF(M5836&gt;=2,1,0)
+IF(H5836&gt;=_xlfn.PERCENTILE.INC($H$2:$H$10001,0.75),1,0)</f>
        <v>2</v>
      </c>
      <c r="S5836" t="str">
        <f>IF(R5836&gt;=7,"High",IF(R5836&gt;=4,"Medium","Low"))</f>
        <v>Low</v>
      </c>
    </row>
    <row r="5837" spans="1:19">
      <c r="A5837" t="s">
        <v>5962</v>
      </c>
      <c r="B5837">
        <v>28</v>
      </c>
      <c r="C5837" t="s">
        <v>101</v>
      </c>
      <c r="D5837" t="s">
        <v>126</v>
      </c>
      <c r="E5837">
        <v>37</v>
      </c>
      <c r="F5837" t="s">
        <v>109</v>
      </c>
      <c r="G5837" t="s">
        <v>104</v>
      </c>
      <c r="H5837" s="5">
        <v>516</v>
      </c>
      <c r="I5837" s="5">
        <v>19442.919999999998</v>
      </c>
      <c r="J5837" t="s">
        <v>140</v>
      </c>
      <c r="K5837" t="s">
        <v>107</v>
      </c>
      <c r="L5837">
        <v>4</v>
      </c>
      <c r="M5837">
        <v>0</v>
      </c>
      <c r="N5837">
        <v>3</v>
      </c>
      <c r="O5837" s="6">
        <v>0</v>
      </c>
      <c r="P5837" t="s">
        <v>107</v>
      </c>
      <c r="Q5837" t="s">
        <v>106</v>
      </c>
      <c r="R5837">
        <f>IF(F5837="Monthly",2,0)
+IF(E5837&lt;=6,2,0)
+IF(N5837&lt;=2,2,0)
+IF(L5837&gt;=4,2,0)
+IF(M5837&gt;=2,1,0)
+IF(H5837&gt;=_xlfn.PERCENTILE.INC($H$2:$H$10001,0.75),1,0)</f>
        <v>2</v>
      </c>
      <c r="S5837" t="str">
        <f>IF(R5837&gt;=7,"High",IF(R5837&gt;=4,"Medium","Low"))</f>
        <v>Low</v>
      </c>
    </row>
    <row r="5838" spans="1:19">
      <c r="A5838" t="s">
        <v>5963</v>
      </c>
      <c r="B5838">
        <v>30</v>
      </c>
      <c r="C5838" t="s">
        <v>112</v>
      </c>
      <c r="D5838" t="s">
        <v>137</v>
      </c>
      <c r="E5838">
        <v>37</v>
      </c>
      <c r="F5838" t="s">
        <v>121</v>
      </c>
      <c r="G5838" t="s">
        <v>110</v>
      </c>
      <c r="H5838" s="5">
        <v>666</v>
      </c>
      <c r="I5838" s="5">
        <v>24326.29</v>
      </c>
      <c r="J5838" t="s">
        <v>134</v>
      </c>
      <c r="K5838" t="s">
        <v>106</v>
      </c>
      <c r="L5838">
        <v>1</v>
      </c>
      <c r="M5838">
        <v>0</v>
      </c>
      <c r="N5838">
        <v>5</v>
      </c>
      <c r="O5838" s="6">
        <v>0</v>
      </c>
      <c r="P5838" t="s">
        <v>107</v>
      </c>
      <c r="Q5838" t="s">
        <v>107</v>
      </c>
      <c r="R5838">
        <f>IF(F5838="Monthly",2,0)
+IF(E5838&lt;=6,2,0)
+IF(N5838&lt;=2,2,0)
+IF(L5838&gt;=4,2,0)
+IF(M5838&gt;=2,1,0)
+IF(H5838&gt;=_xlfn.PERCENTILE.INC($H$2:$H$10001,0.75),1,0)</f>
        <v>0</v>
      </c>
      <c r="S5838" t="str">
        <f>IF(R5838&gt;=7,"High",IF(R5838&gt;=4,"Medium","Low"))</f>
        <v>Low</v>
      </c>
    </row>
    <row r="5839" spans="1:19">
      <c r="A5839" t="s">
        <v>5964</v>
      </c>
      <c r="B5839">
        <v>38</v>
      </c>
      <c r="C5839" t="s">
        <v>112</v>
      </c>
      <c r="D5839" t="s">
        <v>102</v>
      </c>
      <c r="E5839">
        <v>9</v>
      </c>
      <c r="F5839" t="s">
        <v>103</v>
      </c>
      <c r="G5839" t="s">
        <v>110</v>
      </c>
      <c r="H5839" s="5">
        <v>714</v>
      </c>
      <c r="I5839" s="5">
        <v>6564.02</v>
      </c>
      <c r="J5839" t="s">
        <v>117</v>
      </c>
      <c r="K5839" t="s">
        <v>106</v>
      </c>
      <c r="L5839">
        <v>1</v>
      </c>
      <c r="M5839">
        <v>0</v>
      </c>
      <c r="N5839">
        <v>5</v>
      </c>
      <c r="O5839" s="6">
        <v>0</v>
      </c>
      <c r="P5839" t="s">
        <v>106</v>
      </c>
      <c r="Q5839" t="s">
        <v>107</v>
      </c>
      <c r="R5839">
        <f>IF(F5839="Monthly",2,0)
+IF(E5839&lt;=6,2,0)
+IF(N5839&lt;=2,2,0)
+IF(L5839&gt;=4,2,0)
+IF(M5839&gt;=2,1,0)
+IF(H5839&gt;=_xlfn.PERCENTILE.INC($H$2:$H$10001,0.75),1,0)</f>
        <v>2</v>
      </c>
      <c r="S5839" t="str">
        <f>IF(R5839&gt;=7,"High",IF(R5839&gt;=4,"Medium","Low"))</f>
        <v>Low</v>
      </c>
    </row>
    <row r="5840" spans="1:19">
      <c r="A5840" t="s">
        <v>5965</v>
      </c>
      <c r="B5840">
        <v>31</v>
      </c>
      <c r="C5840" t="s">
        <v>101</v>
      </c>
      <c r="D5840" t="s">
        <v>119</v>
      </c>
      <c r="E5840">
        <v>36</v>
      </c>
      <c r="F5840" t="s">
        <v>121</v>
      </c>
      <c r="G5840" t="s">
        <v>104</v>
      </c>
      <c r="H5840" s="5">
        <v>541</v>
      </c>
      <c r="I5840" s="5">
        <v>19815.68</v>
      </c>
      <c r="J5840" t="s">
        <v>134</v>
      </c>
      <c r="K5840" t="s">
        <v>106</v>
      </c>
      <c r="L5840">
        <v>0</v>
      </c>
      <c r="M5840">
        <v>0</v>
      </c>
      <c r="N5840">
        <v>5</v>
      </c>
      <c r="O5840" s="6">
        <v>0</v>
      </c>
      <c r="P5840" t="s">
        <v>107</v>
      </c>
      <c r="Q5840" t="s">
        <v>107</v>
      </c>
      <c r="R5840">
        <f>IF(F5840="Monthly",2,0)
+IF(E5840&lt;=6,2,0)
+IF(N5840&lt;=2,2,0)
+IF(L5840&gt;=4,2,0)
+IF(M5840&gt;=2,1,0)
+IF(H5840&gt;=_xlfn.PERCENTILE.INC($H$2:$H$10001,0.75),1,0)</f>
        <v>0</v>
      </c>
      <c r="S5840" t="str">
        <f>IF(R5840&gt;=7,"High",IF(R5840&gt;=4,"Medium","Low"))</f>
        <v>Low</v>
      </c>
    </row>
    <row r="5841" spans="1:19">
      <c r="A5841" t="s">
        <v>5966</v>
      </c>
      <c r="B5841">
        <v>39</v>
      </c>
      <c r="C5841" t="s">
        <v>112</v>
      </c>
      <c r="D5841" t="s">
        <v>159</v>
      </c>
      <c r="E5841">
        <v>33</v>
      </c>
      <c r="F5841" t="s">
        <v>109</v>
      </c>
      <c r="G5841" t="s">
        <v>129</v>
      </c>
      <c r="H5841" s="5">
        <v>987</v>
      </c>
      <c r="I5841" s="5">
        <v>32848.03</v>
      </c>
      <c r="J5841" t="s">
        <v>117</v>
      </c>
      <c r="K5841" t="s">
        <v>106</v>
      </c>
      <c r="L5841">
        <v>0</v>
      </c>
      <c r="M5841">
        <v>0</v>
      </c>
      <c r="N5841">
        <v>5</v>
      </c>
      <c r="O5841" s="6">
        <v>0</v>
      </c>
      <c r="P5841" t="s">
        <v>106</v>
      </c>
      <c r="Q5841" t="s">
        <v>107</v>
      </c>
      <c r="R5841">
        <f>IF(F5841="Monthly",2,0)
+IF(E5841&lt;=6,2,0)
+IF(N5841&lt;=2,2,0)
+IF(L5841&gt;=4,2,0)
+IF(M5841&gt;=2,1,0)
+IF(H5841&gt;=_xlfn.PERCENTILE.INC($H$2:$H$10001,0.75),1,0)</f>
        <v>1</v>
      </c>
      <c r="S5841" t="str">
        <f>IF(R5841&gt;=7,"High",IF(R5841&gt;=4,"Medium","Low"))</f>
        <v>Low</v>
      </c>
    </row>
    <row r="5842" spans="1:19">
      <c r="A5842" t="s">
        <v>5967</v>
      </c>
      <c r="B5842">
        <v>59</v>
      </c>
      <c r="C5842" t="s">
        <v>112</v>
      </c>
      <c r="D5842" t="s">
        <v>133</v>
      </c>
      <c r="E5842">
        <v>48</v>
      </c>
      <c r="F5842" t="s">
        <v>103</v>
      </c>
      <c r="G5842" t="s">
        <v>110</v>
      </c>
      <c r="H5842" s="5">
        <v>712</v>
      </c>
      <c r="I5842" s="5">
        <v>33206.959999999999</v>
      </c>
      <c r="J5842" t="s">
        <v>115</v>
      </c>
      <c r="K5842" t="s">
        <v>106</v>
      </c>
      <c r="L5842">
        <v>1</v>
      </c>
      <c r="M5842">
        <v>0</v>
      </c>
      <c r="N5842">
        <v>5</v>
      </c>
      <c r="O5842" s="6">
        <v>0</v>
      </c>
      <c r="P5842" t="s">
        <v>107</v>
      </c>
      <c r="Q5842" t="s">
        <v>106</v>
      </c>
      <c r="R5842">
        <f>IF(F5842="Monthly",2,0)
+IF(E5842&lt;=6,2,0)
+IF(N5842&lt;=2,2,0)
+IF(L5842&gt;=4,2,0)
+IF(M5842&gt;=2,1,0)
+IF(H5842&gt;=_xlfn.PERCENTILE.INC($H$2:$H$10001,0.75),1,0)</f>
        <v>2</v>
      </c>
      <c r="S5842" t="str">
        <f>IF(R5842&gt;=7,"High",IF(R5842&gt;=4,"Medium","Low"))</f>
        <v>Low</v>
      </c>
    </row>
    <row r="5843" spans="1:19">
      <c r="A5843" t="s">
        <v>5968</v>
      </c>
      <c r="B5843">
        <v>57</v>
      </c>
      <c r="C5843" t="s">
        <v>112</v>
      </c>
      <c r="D5843" t="s">
        <v>128</v>
      </c>
      <c r="E5843">
        <v>23</v>
      </c>
      <c r="F5843" t="s">
        <v>109</v>
      </c>
      <c r="G5843" t="s">
        <v>129</v>
      </c>
      <c r="H5843" s="5">
        <v>1001</v>
      </c>
      <c r="I5843" s="5">
        <v>23578.33</v>
      </c>
      <c r="J5843" t="s">
        <v>115</v>
      </c>
      <c r="K5843" t="s">
        <v>106</v>
      </c>
      <c r="L5843">
        <v>1</v>
      </c>
      <c r="M5843">
        <v>0</v>
      </c>
      <c r="N5843">
        <v>5</v>
      </c>
      <c r="O5843" s="6">
        <v>0</v>
      </c>
      <c r="P5843" t="s">
        <v>107</v>
      </c>
      <c r="Q5843" t="s">
        <v>107</v>
      </c>
      <c r="R5843">
        <f>IF(F5843="Monthly",2,0)
+IF(E5843&lt;=6,2,0)
+IF(N5843&lt;=2,2,0)
+IF(L5843&gt;=4,2,0)
+IF(M5843&gt;=2,1,0)
+IF(H5843&gt;=_xlfn.PERCENTILE.INC($H$2:$H$10001,0.75),1,0)</f>
        <v>1</v>
      </c>
      <c r="S5843" t="str">
        <f>IF(R5843&gt;=7,"High",IF(R5843&gt;=4,"Medium","Low"))</f>
        <v>Low</v>
      </c>
    </row>
    <row r="5844" spans="1:19">
      <c r="A5844" t="s">
        <v>5969</v>
      </c>
      <c r="B5844">
        <v>26</v>
      </c>
      <c r="C5844" t="s">
        <v>112</v>
      </c>
      <c r="D5844" t="s">
        <v>137</v>
      </c>
      <c r="E5844">
        <v>55</v>
      </c>
      <c r="F5844" t="s">
        <v>103</v>
      </c>
      <c r="G5844" t="s">
        <v>129</v>
      </c>
      <c r="H5844" s="5">
        <v>1004</v>
      </c>
      <c r="I5844" s="5">
        <v>56854.99</v>
      </c>
      <c r="J5844" t="s">
        <v>105</v>
      </c>
      <c r="K5844" t="s">
        <v>106</v>
      </c>
      <c r="L5844">
        <v>2</v>
      </c>
      <c r="M5844">
        <v>1</v>
      </c>
      <c r="N5844">
        <v>4</v>
      </c>
      <c r="O5844" s="6">
        <v>0</v>
      </c>
      <c r="P5844" t="s">
        <v>107</v>
      </c>
      <c r="Q5844" t="s">
        <v>107</v>
      </c>
      <c r="R5844">
        <f>IF(F5844="Monthly",2,0)
+IF(E5844&lt;=6,2,0)
+IF(N5844&lt;=2,2,0)
+IF(L5844&gt;=4,2,0)
+IF(M5844&gt;=2,1,0)
+IF(H5844&gt;=_xlfn.PERCENTILE.INC($H$2:$H$10001,0.75),1,0)</f>
        <v>3</v>
      </c>
      <c r="S5844" t="str">
        <f>IF(R5844&gt;=7,"High",IF(R5844&gt;=4,"Medium","Low"))</f>
        <v>Low</v>
      </c>
    </row>
    <row r="5845" spans="1:19">
      <c r="A5845" t="s">
        <v>5970</v>
      </c>
      <c r="B5845">
        <v>40</v>
      </c>
      <c r="C5845" t="s">
        <v>101</v>
      </c>
      <c r="D5845" t="s">
        <v>119</v>
      </c>
      <c r="E5845">
        <v>37</v>
      </c>
      <c r="F5845" t="s">
        <v>103</v>
      </c>
      <c r="G5845" t="s">
        <v>104</v>
      </c>
      <c r="H5845" s="5">
        <v>490</v>
      </c>
      <c r="I5845" s="5">
        <v>17776.330000000002</v>
      </c>
      <c r="J5845" t="s">
        <v>117</v>
      </c>
      <c r="K5845" t="s">
        <v>106</v>
      </c>
      <c r="L5845">
        <v>2</v>
      </c>
      <c r="M5845">
        <v>1</v>
      </c>
      <c r="N5845">
        <v>5</v>
      </c>
      <c r="O5845" s="6">
        <v>0</v>
      </c>
      <c r="P5845" t="s">
        <v>107</v>
      </c>
      <c r="Q5845" t="s">
        <v>107</v>
      </c>
      <c r="R5845">
        <f>IF(F5845="Monthly",2,0)
+IF(E5845&lt;=6,2,0)
+IF(N5845&lt;=2,2,0)
+IF(L5845&gt;=4,2,0)
+IF(M5845&gt;=2,1,0)
+IF(H5845&gt;=_xlfn.PERCENTILE.INC($H$2:$H$10001,0.75),1,0)</f>
        <v>2</v>
      </c>
      <c r="S5845" t="str">
        <f>IF(R5845&gt;=7,"High",IF(R5845&gt;=4,"Medium","Low"))</f>
        <v>Low</v>
      </c>
    </row>
    <row r="5846" spans="1:19">
      <c r="A5846" t="s">
        <v>5971</v>
      </c>
      <c r="B5846">
        <v>46</v>
      </c>
      <c r="C5846" t="s">
        <v>101</v>
      </c>
      <c r="D5846" t="s">
        <v>126</v>
      </c>
      <c r="E5846">
        <v>15</v>
      </c>
      <c r="F5846" t="s">
        <v>103</v>
      </c>
      <c r="G5846" t="s">
        <v>110</v>
      </c>
      <c r="H5846" s="5">
        <v>758</v>
      </c>
      <c r="I5846" s="5">
        <v>11100.36</v>
      </c>
      <c r="J5846" t="s">
        <v>134</v>
      </c>
      <c r="K5846" t="s">
        <v>106</v>
      </c>
      <c r="L5846">
        <v>0</v>
      </c>
      <c r="M5846">
        <v>0</v>
      </c>
      <c r="N5846">
        <v>5</v>
      </c>
      <c r="O5846" s="6">
        <v>0</v>
      </c>
      <c r="P5846" t="s">
        <v>107</v>
      </c>
      <c r="Q5846" t="s">
        <v>106</v>
      </c>
      <c r="R5846">
        <f>IF(F5846="Monthly",2,0)
+IF(E5846&lt;=6,2,0)
+IF(N5846&lt;=2,2,0)
+IF(L5846&gt;=4,2,0)
+IF(M5846&gt;=2,1,0)
+IF(H5846&gt;=_xlfn.PERCENTILE.INC($H$2:$H$10001,0.75),1,0)</f>
        <v>2</v>
      </c>
      <c r="S5846" t="str">
        <f>IF(R5846&gt;=7,"High",IF(R5846&gt;=4,"Medium","Low"))</f>
        <v>Low</v>
      </c>
    </row>
    <row r="5847" spans="1:19">
      <c r="A5847" t="s">
        <v>5972</v>
      </c>
      <c r="B5847">
        <v>51</v>
      </c>
      <c r="C5847" t="s">
        <v>101</v>
      </c>
      <c r="D5847" t="s">
        <v>131</v>
      </c>
      <c r="E5847">
        <v>31</v>
      </c>
      <c r="F5847" t="s">
        <v>103</v>
      </c>
      <c r="G5847" t="s">
        <v>110</v>
      </c>
      <c r="H5847" s="5">
        <v>822</v>
      </c>
      <c r="I5847" s="5">
        <v>25146.2</v>
      </c>
      <c r="J5847" t="s">
        <v>105</v>
      </c>
      <c r="K5847" t="s">
        <v>106</v>
      </c>
      <c r="L5847">
        <v>0</v>
      </c>
      <c r="M5847">
        <v>0</v>
      </c>
      <c r="N5847">
        <v>5</v>
      </c>
      <c r="O5847" s="6">
        <v>0</v>
      </c>
      <c r="P5847" t="s">
        <v>106</v>
      </c>
      <c r="Q5847" t="s">
        <v>107</v>
      </c>
      <c r="R5847">
        <f>IF(F5847="Monthly",2,0)
+IF(E5847&lt;=6,2,0)
+IF(N5847&lt;=2,2,0)
+IF(L5847&gt;=4,2,0)
+IF(M5847&gt;=2,1,0)
+IF(H5847&gt;=_xlfn.PERCENTILE.INC($H$2:$H$10001,0.75),1,0)</f>
        <v>3</v>
      </c>
      <c r="S5847" t="str">
        <f>IF(R5847&gt;=7,"High",IF(R5847&gt;=4,"Medium","Low"))</f>
        <v>Low</v>
      </c>
    </row>
    <row r="5848" spans="1:19">
      <c r="A5848" t="s">
        <v>5973</v>
      </c>
      <c r="B5848">
        <v>39</v>
      </c>
      <c r="C5848" t="s">
        <v>101</v>
      </c>
      <c r="D5848" t="s">
        <v>133</v>
      </c>
      <c r="E5848">
        <v>24</v>
      </c>
      <c r="F5848" t="s">
        <v>103</v>
      </c>
      <c r="G5848" t="s">
        <v>110</v>
      </c>
      <c r="H5848" s="5">
        <v>645</v>
      </c>
      <c r="I5848" s="5">
        <v>15092.37</v>
      </c>
      <c r="J5848" t="s">
        <v>105</v>
      </c>
      <c r="K5848" t="s">
        <v>106</v>
      </c>
      <c r="L5848">
        <v>3</v>
      </c>
      <c r="M5848">
        <v>1</v>
      </c>
      <c r="N5848">
        <v>5</v>
      </c>
      <c r="O5848" s="6">
        <v>0</v>
      </c>
      <c r="P5848" t="s">
        <v>107</v>
      </c>
      <c r="Q5848" t="s">
        <v>106</v>
      </c>
      <c r="R5848">
        <f>IF(F5848="Monthly",2,0)
+IF(E5848&lt;=6,2,0)
+IF(N5848&lt;=2,2,0)
+IF(L5848&gt;=4,2,0)
+IF(M5848&gt;=2,1,0)
+IF(H5848&gt;=_xlfn.PERCENTILE.INC($H$2:$H$10001,0.75),1,0)</f>
        <v>2</v>
      </c>
      <c r="S5848" t="str">
        <f>IF(R5848&gt;=7,"High",IF(R5848&gt;=4,"Medium","Low"))</f>
        <v>Low</v>
      </c>
    </row>
    <row r="5849" spans="1:19">
      <c r="A5849" t="s">
        <v>5974</v>
      </c>
      <c r="B5849">
        <v>56</v>
      </c>
      <c r="C5849" t="s">
        <v>101</v>
      </c>
      <c r="D5849" t="s">
        <v>133</v>
      </c>
      <c r="E5849">
        <v>25</v>
      </c>
      <c r="F5849" t="s">
        <v>121</v>
      </c>
      <c r="G5849" t="s">
        <v>110</v>
      </c>
      <c r="H5849" s="5">
        <v>706</v>
      </c>
      <c r="I5849" s="5">
        <v>17632.27</v>
      </c>
      <c r="J5849" t="s">
        <v>134</v>
      </c>
      <c r="K5849" t="s">
        <v>106</v>
      </c>
      <c r="L5849">
        <v>9</v>
      </c>
      <c r="M5849">
        <v>3</v>
      </c>
      <c r="N5849">
        <v>3</v>
      </c>
      <c r="O5849" s="6">
        <v>0</v>
      </c>
      <c r="P5849" t="s">
        <v>107</v>
      </c>
      <c r="Q5849" t="s">
        <v>106</v>
      </c>
      <c r="R5849">
        <f>IF(F5849="Monthly",2,0)
+IF(E5849&lt;=6,2,0)
+IF(N5849&lt;=2,2,0)
+IF(L5849&gt;=4,2,0)
+IF(M5849&gt;=2,1,0)
+IF(H5849&gt;=_xlfn.PERCENTILE.INC($H$2:$H$10001,0.75),1,0)</f>
        <v>3</v>
      </c>
      <c r="S5849" t="str">
        <f>IF(R5849&gt;=7,"High",IF(R5849&gt;=4,"Medium","Low"))</f>
        <v>Low</v>
      </c>
    </row>
    <row r="5850" spans="1:19">
      <c r="A5850" t="s">
        <v>5975</v>
      </c>
      <c r="B5850">
        <v>26</v>
      </c>
      <c r="C5850" t="s">
        <v>112</v>
      </c>
      <c r="D5850" t="s">
        <v>159</v>
      </c>
      <c r="E5850">
        <v>31</v>
      </c>
      <c r="F5850" t="s">
        <v>109</v>
      </c>
      <c r="G5850" t="s">
        <v>110</v>
      </c>
      <c r="H5850" s="5">
        <v>737</v>
      </c>
      <c r="I5850" s="5">
        <v>22176.38</v>
      </c>
      <c r="J5850" t="s">
        <v>117</v>
      </c>
      <c r="K5850" t="s">
        <v>106</v>
      </c>
      <c r="L5850">
        <v>0</v>
      </c>
      <c r="M5850">
        <v>0</v>
      </c>
      <c r="N5850">
        <v>5</v>
      </c>
      <c r="O5850" s="6">
        <v>0</v>
      </c>
      <c r="P5850" t="s">
        <v>106</v>
      </c>
      <c r="Q5850" t="s">
        <v>107</v>
      </c>
      <c r="R5850">
        <f>IF(F5850="Monthly",2,0)
+IF(E5850&lt;=6,2,0)
+IF(N5850&lt;=2,2,0)
+IF(L5850&gt;=4,2,0)
+IF(M5850&gt;=2,1,0)
+IF(H5850&gt;=_xlfn.PERCENTILE.INC($H$2:$H$10001,0.75),1,0)</f>
        <v>0</v>
      </c>
      <c r="S5850" t="str">
        <f>IF(R5850&gt;=7,"High",IF(R5850&gt;=4,"Medium","Low"))</f>
        <v>Low</v>
      </c>
    </row>
    <row r="5851" spans="1:19">
      <c r="A5851" t="s">
        <v>5976</v>
      </c>
      <c r="B5851">
        <v>58</v>
      </c>
      <c r="C5851" t="s">
        <v>112</v>
      </c>
      <c r="D5851" t="s">
        <v>131</v>
      </c>
      <c r="E5851">
        <v>41</v>
      </c>
      <c r="F5851" t="s">
        <v>109</v>
      </c>
      <c r="G5851" t="s">
        <v>110</v>
      </c>
      <c r="H5851" s="5">
        <v>689</v>
      </c>
      <c r="I5851" s="5">
        <v>28516.7</v>
      </c>
      <c r="J5851" t="s">
        <v>134</v>
      </c>
      <c r="K5851" t="s">
        <v>106</v>
      </c>
      <c r="L5851">
        <v>0</v>
      </c>
      <c r="M5851">
        <v>0</v>
      </c>
      <c r="N5851">
        <v>5</v>
      </c>
      <c r="O5851" s="6">
        <v>0</v>
      </c>
      <c r="P5851" t="s">
        <v>107</v>
      </c>
      <c r="Q5851" t="s">
        <v>107</v>
      </c>
      <c r="R5851">
        <f>IF(F5851="Monthly",2,0)
+IF(E5851&lt;=6,2,0)
+IF(N5851&lt;=2,2,0)
+IF(L5851&gt;=4,2,0)
+IF(M5851&gt;=2,1,0)
+IF(H5851&gt;=_xlfn.PERCENTILE.INC($H$2:$H$10001,0.75),1,0)</f>
        <v>0</v>
      </c>
      <c r="S5851" t="str">
        <f>IF(R5851&gt;=7,"High",IF(R5851&gt;=4,"Medium","Low"))</f>
        <v>Low</v>
      </c>
    </row>
    <row r="5852" spans="1:19">
      <c r="A5852" t="s">
        <v>5977</v>
      </c>
      <c r="B5852">
        <v>31</v>
      </c>
      <c r="C5852" t="s">
        <v>112</v>
      </c>
      <c r="D5852" t="s">
        <v>137</v>
      </c>
      <c r="E5852">
        <v>48</v>
      </c>
      <c r="F5852" t="s">
        <v>103</v>
      </c>
      <c r="G5852" t="s">
        <v>110</v>
      </c>
      <c r="H5852" s="5">
        <v>795</v>
      </c>
      <c r="I5852" s="5">
        <v>37202.839999999997</v>
      </c>
      <c r="J5852" t="s">
        <v>117</v>
      </c>
      <c r="K5852" t="s">
        <v>106</v>
      </c>
      <c r="L5852">
        <v>0</v>
      </c>
      <c r="M5852">
        <v>0</v>
      </c>
      <c r="N5852">
        <v>5</v>
      </c>
      <c r="O5852" s="6">
        <v>0</v>
      </c>
      <c r="P5852" t="s">
        <v>107</v>
      </c>
      <c r="Q5852" t="s">
        <v>106</v>
      </c>
      <c r="R5852">
        <f>IF(F5852="Monthly",2,0)
+IF(E5852&lt;=6,2,0)
+IF(N5852&lt;=2,2,0)
+IF(L5852&gt;=4,2,0)
+IF(M5852&gt;=2,1,0)
+IF(H5852&gt;=_xlfn.PERCENTILE.INC($H$2:$H$10001,0.75),1,0)</f>
        <v>3</v>
      </c>
      <c r="S5852" t="str">
        <f>IF(R5852&gt;=7,"High",IF(R5852&gt;=4,"Medium","Low"))</f>
        <v>Low</v>
      </c>
    </row>
    <row r="5853" spans="1:19">
      <c r="A5853" t="s">
        <v>5978</v>
      </c>
      <c r="B5853">
        <v>64</v>
      </c>
      <c r="C5853" t="s">
        <v>101</v>
      </c>
      <c r="D5853" t="s">
        <v>123</v>
      </c>
      <c r="E5853">
        <v>58</v>
      </c>
      <c r="F5853" t="s">
        <v>109</v>
      </c>
      <c r="G5853" t="s">
        <v>110</v>
      </c>
      <c r="H5853" s="5">
        <v>772</v>
      </c>
      <c r="I5853" s="5">
        <v>45727.66</v>
      </c>
      <c r="J5853" t="s">
        <v>117</v>
      </c>
      <c r="K5853" t="s">
        <v>106</v>
      </c>
      <c r="L5853">
        <v>2</v>
      </c>
      <c r="M5853">
        <v>0</v>
      </c>
      <c r="N5853">
        <v>5</v>
      </c>
      <c r="O5853" s="6">
        <v>0</v>
      </c>
      <c r="P5853" t="s">
        <v>106</v>
      </c>
      <c r="Q5853" t="s">
        <v>107</v>
      </c>
      <c r="R5853">
        <f>IF(F5853="Monthly",2,0)
+IF(E5853&lt;=6,2,0)
+IF(N5853&lt;=2,2,0)
+IF(L5853&gt;=4,2,0)
+IF(M5853&gt;=2,1,0)
+IF(H5853&gt;=_xlfn.PERCENTILE.INC($H$2:$H$10001,0.75),1,0)</f>
        <v>0</v>
      </c>
      <c r="S5853" t="str">
        <f>IF(R5853&gt;=7,"High",IF(R5853&gt;=4,"Medium","Low"))</f>
        <v>Low</v>
      </c>
    </row>
    <row r="5854" spans="1:19">
      <c r="A5854" t="s">
        <v>5979</v>
      </c>
      <c r="B5854">
        <v>26</v>
      </c>
      <c r="C5854" t="s">
        <v>101</v>
      </c>
      <c r="D5854" t="s">
        <v>137</v>
      </c>
      <c r="E5854">
        <v>53</v>
      </c>
      <c r="F5854" t="s">
        <v>121</v>
      </c>
      <c r="G5854" t="s">
        <v>104</v>
      </c>
      <c r="H5854" s="5">
        <v>525</v>
      </c>
      <c r="I5854" s="5">
        <v>23433.59</v>
      </c>
      <c r="J5854" t="s">
        <v>140</v>
      </c>
      <c r="K5854" t="s">
        <v>107</v>
      </c>
      <c r="L5854">
        <v>4</v>
      </c>
      <c r="M5854">
        <v>1</v>
      </c>
      <c r="N5854">
        <v>3</v>
      </c>
      <c r="O5854" s="6">
        <v>15</v>
      </c>
      <c r="P5854" t="s">
        <v>107</v>
      </c>
      <c r="Q5854" t="s">
        <v>107</v>
      </c>
      <c r="R5854">
        <f>IF(F5854="Monthly",2,0)
+IF(E5854&lt;=6,2,0)
+IF(N5854&lt;=2,2,0)
+IF(L5854&gt;=4,2,0)
+IF(M5854&gt;=2,1,0)
+IF(H5854&gt;=_xlfn.PERCENTILE.INC($H$2:$H$10001,0.75),1,0)</f>
        <v>2</v>
      </c>
      <c r="S5854" t="str">
        <f>IF(R5854&gt;=7,"High",IF(R5854&gt;=4,"Medium","Low"))</f>
        <v>Low</v>
      </c>
    </row>
    <row r="5855" spans="1:19">
      <c r="A5855" t="s">
        <v>5980</v>
      </c>
      <c r="B5855">
        <v>61</v>
      </c>
      <c r="C5855" t="s">
        <v>101</v>
      </c>
      <c r="D5855" t="s">
        <v>133</v>
      </c>
      <c r="E5855">
        <v>6</v>
      </c>
      <c r="F5855" t="s">
        <v>109</v>
      </c>
      <c r="G5855" t="s">
        <v>110</v>
      </c>
      <c r="H5855" s="5">
        <v>757</v>
      </c>
      <c r="I5855" s="5">
        <v>3985.96</v>
      </c>
      <c r="J5855" t="s">
        <v>140</v>
      </c>
      <c r="K5855" t="s">
        <v>106</v>
      </c>
      <c r="L5855">
        <v>0</v>
      </c>
      <c r="M5855">
        <v>0</v>
      </c>
      <c r="N5855">
        <v>4</v>
      </c>
      <c r="O5855" s="6">
        <v>10</v>
      </c>
      <c r="P5855" t="s">
        <v>107</v>
      </c>
      <c r="Q5855" t="s">
        <v>107</v>
      </c>
      <c r="R5855">
        <f>IF(F5855="Monthly",2,0)
+IF(E5855&lt;=6,2,0)
+IF(N5855&lt;=2,2,0)
+IF(L5855&gt;=4,2,0)
+IF(M5855&gt;=2,1,0)
+IF(H5855&gt;=_xlfn.PERCENTILE.INC($H$2:$H$10001,0.75),1,0)</f>
        <v>2</v>
      </c>
      <c r="S5855" t="str">
        <f>IF(R5855&gt;=7,"High",IF(R5855&gt;=4,"Medium","Low"))</f>
        <v>Low</v>
      </c>
    </row>
    <row r="5856" spans="1:19">
      <c r="A5856" t="s">
        <v>5981</v>
      </c>
      <c r="B5856">
        <v>57</v>
      </c>
      <c r="C5856" t="s">
        <v>101</v>
      </c>
      <c r="D5856" t="s">
        <v>133</v>
      </c>
      <c r="E5856">
        <v>39</v>
      </c>
      <c r="F5856" t="s">
        <v>109</v>
      </c>
      <c r="G5856" t="s">
        <v>104</v>
      </c>
      <c r="H5856" s="5">
        <v>434</v>
      </c>
      <c r="I5856" s="5">
        <v>16903.91</v>
      </c>
      <c r="J5856" t="s">
        <v>115</v>
      </c>
      <c r="K5856" t="s">
        <v>107</v>
      </c>
      <c r="L5856">
        <v>0</v>
      </c>
      <c r="M5856">
        <v>0</v>
      </c>
      <c r="N5856">
        <v>5</v>
      </c>
      <c r="O5856" s="6">
        <v>0</v>
      </c>
      <c r="P5856" t="s">
        <v>106</v>
      </c>
      <c r="Q5856" t="s">
        <v>107</v>
      </c>
      <c r="R5856">
        <f>IF(F5856="Monthly",2,0)
+IF(E5856&lt;=6,2,0)
+IF(N5856&lt;=2,2,0)
+IF(L5856&gt;=4,2,0)
+IF(M5856&gt;=2,1,0)
+IF(H5856&gt;=_xlfn.PERCENTILE.INC($H$2:$H$10001,0.75),1,0)</f>
        <v>0</v>
      </c>
      <c r="S5856" t="str">
        <f>IF(R5856&gt;=7,"High",IF(R5856&gt;=4,"Medium","Low"))</f>
        <v>Low</v>
      </c>
    </row>
    <row r="5857" spans="1:19">
      <c r="A5857" t="s">
        <v>5982</v>
      </c>
      <c r="B5857">
        <v>24</v>
      </c>
      <c r="C5857" t="s">
        <v>112</v>
      </c>
      <c r="D5857" t="s">
        <v>128</v>
      </c>
      <c r="E5857">
        <v>47</v>
      </c>
      <c r="F5857" t="s">
        <v>121</v>
      </c>
      <c r="G5857" t="s">
        <v>104</v>
      </c>
      <c r="H5857" s="5">
        <v>413</v>
      </c>
      <c r="I5857" s="5">
        <v>16706.810000000001</v>
      </c>
      <c r="J5857" t="s">
        <v>140</v>
      </c>
      <c r="K5857" t="s">
        <v>106</v>
      </c>
      <c r="L5857">
        <v>0</v>
      </c>
      <c r="M5857">
        <v>0</v>
      </c>
      <c r="N5857">
        <v>5</v>
      </c>
      <c r="O5857" s="6">
        <v>15</v>
      </c>
      <c r="P5857" t="s">
        <v>106</v>
      </c>
      <c r="Q5857" t="s">
        <v>107</v>
      </c>
      <c r="R5857">
        <f>IF(F5857="Monthly",2,0)
+IF(E5857&lt;=6,2,0)
+IF(N5857&lt;=2,2,0)
+IF(L5857&gt;=4,2,0)
+IF(M5857&gt;=2,1,0)
+IF(H5857&gt;=_xlfn.PERCENTILE.INC($H$2:$H$10001,0.75),1,0)</f>
        <v>0</v>
      </c>
      <c r="S5857" t="str">
        <f>IF(R5857&gt;=7,"High",IF(R5857&gt;=4,"Medium","Low"))</f>
        <v>Low</v>
      </c>
    </row>
    <row r="5858" spans="1:19">
      <c r="A5858" t="s">
        <v>5983</v>
      </c>
      <c r="B5858">
        <v>18</v>
      </c>
      <c r="C5858" t="s">
        <v>112</v>
      </c>
      <c r="D5858" t="s">
        <v>126</v>
      </c>
      <c r="E5858">
        <v>47</v>
      </c>
      <c r="F5858" t="s">
        <v>109</v>
      </c>
      <c r="G5858" t="s">
        <v>104</v>
      </c>
      <c r="H5858" s="5">
        <v>582</v>
      </c>
      <c r="I5858" s="5">
        <v>26368.720000000001</v>
      </c>
      <c r="J5858" t="s">
        <v>117</v>
      </c>
      <c r="K5858" t="s">
        <v>106</v>
      </c>
      <c r="L5858">
        <v>1</v>
      </c>
      <c r="M5858">
        <v>0</v>
      </c>
      <c r="N5858">
        <v>5</v>
      </c>
      <c r="O5858" s="6">
        <v>5</v>
      </c>
      <c r="P5858" t="s">
        <v>106</v>
      </c>
      <c r="Q5858" t="s">
        <v>107</v>
      </c>
      <c r="R5858">
        <f>IF(F5858="Monthly",2,0)
+IF(E5858&lt;=6,2,0)
+IF(N5858&lt;=2,2,0)
+IF(L5858&gt;=4,2,0)
+IF(M5858&gt;=2,1,0)
+IF(H5858&gt;=_xlfn.PERCENTILE.INC($H$2:$H$10001,0.75),1,0)</f>
        <v>0</v>
      </c>
      <c r="S5858" t="str">
        <f>IF(R5858&gt;=7,"High",IF(R5858&gt;=4,"Medium","Low"))</f>
        <v>Low</v>
      </c>
    </row>
    <row r="5859" spans="1:19">
      <c r="A5859" t="s">
        <v>5984</v>
      </c>
      <c r="B5859">
        <v>45</v>
      </c>
      <c r="C5859" t="s">
        <v>112</v>
      </c>
      <c r="D5859" t="s">
        <v>123</v>
      </c>
      <c r="E5859">
        <v>51</v>
      </c>
      <c r="F5859" t="s">
        <v>109</v>
      </c>
      <c r="G5859" t="s">
        <v>104</v>
      </c>
      <c r="H5859" s="5">
        <v>497</v>
      </c>
      <c r="I5859" s="5">
        <v>25607.61</v>
      </c>
      <c r="J5859" t="s">
        <v>105</v>
      </c>
      <c r="K5859" t="s">
        <v>107</v>
      </c>
      <c r="L5859">
        <v>0</v>
      </c>
      <c r="M5859">
        <v>0</v>
      </c>
      <c r="N5859">
        <v>5</v>
      </c>
      <c r="O5859" s="6">
        <v>0</v>
      </c>
      <c r="P5859" t="s">
        <v>107</v>
      </c>
      <c r="Q5859" t="s">
        <v>107</v>
      </c>
      <c r="R5859">
        <f>IF(F5859="Monthly",2,0)
+IF(E5859&lt;=6,2,0)
+IF(N5859&lt;=2,2,0)
+IF(L5859&gt;=4,2,0)
+IF(M5859&gt;=2,1,0)
+IF(H5859&gt;=_xlfn.PERCENTILE.INC($H$2:$H$10001,0.75),1,0)</f>
        <v>0</v>
      </c>
      <c r="S5859" t="str">
        <f>IF(R5859&gt;=7,"High",IF(R5859&gt;=4,"Medium","Low"))</f>
        <v>Low</v>
      </c>
    </row>
    <row r="5860" spans="1:19">
      <c r="A5860" t="s">
        <v>5985</v>
      </c>
      <c r="B5860">
        <v>23</v>
      </c>
      <c r="C5860" t="s">
        <v>101</v>
      </c>
      <c r="D5860" t="s">
        <v>123</v>
      </c>
      <c r="E5860">
        <v>6</v>
      </c>
      <c r="F5860" t="s">
        <v>103</v>
      </c>
      <c r="G5860" t="s">
        <v>129</v>
      </c>
      <c r="H5860" s="5">
        <v>978</v>
      </c>
      <c r="I5860" s="5">
        <v>5789.07</v>
      </c>
      <c r="J5860" t="s">
        <v>115</v>
      </c>
      <c r="K5860" t="s">
        <v>106</v>
      </c>
      <c r="L5860">
        <v>0</v>
      </c>
      <c r="M5860">
        <v>0</v>
      </c>
      <c r="N5860">
        <v>5</v>
      </c>
      <c r="O5860" s="6">
        <v>0</v>
      </c>
      <c r="P5860" t="s">
        <v>107</v>
      </c>
      <c r="Q5860" t="s">
        <v>107</v>
      </c>
      <c r="R5860">
        <f>IF(F5860="Monthly",2,0)
+IF(E5860&lt;=6,2,0)
+IF(N5860&lt;=2,2,0)
+IF(L5860&gt;=4,2,0)
+IF(M5860&gt;=2,1,0)
+IF(H5860&gt;=_xlfn.PERCENTILE.INC($H$2:$H$10001,0.75),1,0)</f>
        <v>5</v>
      </c>
      <c r="S5860" t="str">
        <f>IF(R5860&gt;=7,"High",IF(R5860&gt;=4,"Medium","Low"))</f>
        <v>Medium</v>
      </c>
    </row>
    <row r="5861" spans="1:19">
      <c r="A5861" t="s">
        <v>5986</v>
      </c>
      <c r="B5861">
        <v>30</v>
      </c>
      <c r="C5861" t="s">
        <v>112</v>
      </c>
      <c r="D5861" t="s">
        <v>133</v>
      </c>
      <c r="E5861">
        <v>72</v>
      </c>
      <c r="F5861" t="s">
        <v>121</v>
      </c>
      <c r="G5861" t="s">
        <v>129</v>
      </c>
      <c r="H5861" s="5">
        <v>970</v>
      </c>
      <c r="I5861" s="5">
        <v>64107.82</v>
      </c>
      <c r="J5861" t="s">
        <v>140</v>
      </c>
      <c r="K5861" t="s">
        <v>106</v>
      </c>
      <c r="L5861">
        <v>1</v>
      </c>
      <c r="M5861">
        <v>0</v>
      </c>
      <c r="N5861">
        <v>5</v>
      </c>
      <c r="O5861" s="6">
        <v>10</v>
      </c>
      <c r="P5861" t="s">
        <v>107</v>
      </c>
      <c r="Q5861" t="s">
        <v>107</v>
      </c>
      <c r="R5861">
        <f>IF(F5861="Monthly",2,0)
+IF(E5861&lt;=6,2,0)
+IF(N5861&lt;=2,2,0)
+IF(L5861&gt;=4,2,0)
+IF(M5861&gt;=2,1,0)
+IF(H5861&gt;=_xlfn.PERCENTILE.INC($H$2:$H$10001,0.75),1,0)</f>
        <v>1</v>
      </c>
      <c r="S5861" t="str">
        <f>IF(R5861&gt;=7,"High",IF(R5861&gt;=4,"Medium","Low"))</f>
        <v>Low</v>
      </c>
    </row>
    <row r="5862" spans="1:19">
      <c r="A5862" t="s">
        <v>5987</v>
      </c>
      <c r="B5862">
        <v>23</v>
      </c>
      <c r="C5862" t="s">
        <v>101</v>
      </c>
      <c r="D5862" t="s">
        <v>131</v>
      </c>
      <c r="E5862">
        <v>55</v>
      </c>
      <c r="F5862" t="s">
        <v>103</v>
      </c>
      <c r="G5862" t="s">
        <v>110</v>
      </c>
      <c r="H5862" s="5">
        <v>715</v>
      </c>
      <c r="I5862" s="5">
        <v>39326.300000000003</v>
      </c>
      <c r="J5862" t="s">
        <v>134</v>
      </c>
      <c r="K5862" t="s">
        <v>106</v>
      </c>
      <c r="L5862">
        <v>0</v>
      </c>
      <c r="M5862">
        <v>0</v>
      </c>
      <c r="N5862">
        <v>5</v>
      </c>
      <c r="O5862" s="6">
        <v>0</v>
      </c>
      <c r="P5862" t="s">
        <v>106</v>
      </c>
      <c r="Q5862" t="s">
        <v>107</v>
      </c>
      <c r="R5862">
        <f>IF(F5862="Monthly",2,0)
+IF(E5862&lt;=6,2,0)
+IF(N5862&lt;=2,2,0)
+IF(L5862&gt;=4,2,0)
+IF(M5862&gt;=2,1,0)
+IF(H5862&gt;=_xlfn.PERCENTILE.INC($H$2:$H$10001,0.75),1,0)</f>
        <v>2</v>
      </c>
      <c r="S5862" t="str">
        <f>IF(R5862&gt;=7,"High",IF(R5862&gt;=4,"Medium","Low"))</f>
        <v>Low</v>
      </c>
    </row>
    <row r="5863" spans="1:19">
      <c r="A5863" t="s">
        <v>5988</v>
      </c>
      <c r="B5863">
        <v>41</v>
      </c>
      <c r="C5863" t="s">
        <v>112</v>
      </c>
      <c r="D5863" t="s">
        <v>102</v>
      </c>
      <c r="E5863">
        <v>41</v>
      </c>
      <c r="F5863" t="s">
        <v>109</v>
      </c>
      <c r="G5863" t="s">
        <v>110</v>
      </c>
      <c r="H5863" s="5">
        <v>763</v>
      </c>
      <c r="I5863" s="5">
        <v>28701.45</v>
      </c>
      <c r="J5863" t="s">
        <v>115</v>
      </c>
      <c r="K5863" t="s">
        <v>106</v>
      </c>
      <c r="L5863">
        <v>2</v>
      </c>
      <c r="M5863">
        <v>1</v>
      </c>
      <c r="N5863">
        <v>5</v>
      </c>
      <c r="O5863" s="6">
        <v>10</v>
      </c>
      <c r="P5863" t="s">
        <v>107</v>
      </c>
      <c r="Q5863" t="s">
        <v>106</v>
      </c>
      <c r="R5863">
        <f>IF(F5863="Monthly",2,0)
+IF(E5863&lt;=6,2,0)
+IF(N5863&lt;=2,2,0)
+IF(L5863&gt;=4,2,0)
+IF(M5863&gt;=2,1,0)
+IF(H5863&gt;=_xlfn.PERCENTILE.INC($H$2:$H$10001,0.75),1,0)</f>
        <v>0</v>
      </c>
      <c r="S5863" t="str">
        <f>IF(R5863&gt;=7,"High",IF(R5863&gt;=4,"Medium","Low"))</f>
        <v>Low</v>
      </c>
    </row>
    <row r="5864" spans="1:19">
      <c r="A5864" t="s">
        <v>5989</v>
      </c>
      <c r="B5864">
        <v>34</v>
      </c>
      <c r="C5864" t="s">
        <v>101</v>
      </c>
      <c r="D5864" t="s">
        <v>102</v>
      </c>
      <c r="E5864">
        <v>24</v>
      </c>
      <c r="F5864" t="s">
        <v>109</v>
      </c>
      <c r="G5864" t="s">
        <v>104</v>
      </c>
      <c r="H5864" s="5">
        <v>483</v>
      </c>
      <c r="I5864" s="5">
        <v>11376.83</v>
      </c>
      <c r="J5864" t="s">
        <v>134</v>
      </c>
      <c r="K5864" t="s">
        <v>106</v>
      </c>
      <c r="L5864">
        <v>1</v>
      </c>
      <c r="M5864">
        <v>0</v>
      </c>
      <c r="N5864">
        <v>5</v>
      </c>
      <c r="O5864" s="6">
        <v>0</v>
      </c>
      <c r="P5864" t="s">
        <v>107</v>
      </c>
      <c r="Q5864" t="s">
        <v>107</v>
      </c>
      <c r="R5864">
        <f>IF(F5864="Monthly",2,0)
+IF(E5864&lt;=6,2,0)
+IF(N5864&lt;=2,2,0)
+IF(L5864&gt;=4,2,0)
+IF(M5864&gt;=2,1,0)
+IF(H5864&gt;=_xlfn.PERCENTILE.INC($H$2:$H$10001,0.75),1,0)</f>
        <v>0</v>
      </c>
      <c r="S5864" t="str">
        <f>IF(R5864&gt;=7,"High",IF(R5864&gt;=4,"Medium","Low"))</f>
        <v>Low</v>
      </c>
    </row>
    <row r="5865" spans="1:19">
      <c r="A5865" t="s">
        <v>5990</v>
      </c>
      <c r="B5865">
        <v>37</v>
      </c>
      <c r="C5865" t="s">
        <v>112</v>
      </c>
      <c r="D5865" t="s">
        <v>159</v>
      </c>
      <c r="E5865">
        <v>12</v>
      </c>
      <c r="F5865" t="s">
        <v>103</v>
      </c>
      <c r="G5865" t="s">
        <v>129</v>
      </c>
      <c r="H5865" s="5">
        <v>1005</v>
      </c>
      <c r="I5865" s="5">
        <v>11984.01</v>
      </c>
      <c r="J5865" t="s">
        <v>105</v>
      </c>
      <c r="K5865" t="s">
        <v>106</v>
      </c>
      <c r="L5865">
        <v>0</v>
      </c>
      <c r="M5865">
        <v>0</v>
      </c>
      <c r="N5865">
        <v>5</v>
      </c>
      <c r="O5865" s="6">
        <v>0</v>
      </c>
      <c r="P5865" t="s">
        <v>106</v>
      </c>
      <c r="Q5865" t="s">
        <v>107</v>
      </c>
      <c r="R5865">
        <f>IF(F5865="Monthly",2,0)
+IF(E5865&lt;=6,2,0)
+IF(N5865&lt;=2,2,0)
+IF(L5865&gt;=4,2,0)
+IF(M5865&gt;=2,1,0)
+IF(H5865&gt;=_xlfn.PERCENTILE.INC($H$2:$H$10001,0.75),1,0)</f>
        <v>3</v>
      </c>
      <c r="S5865" t="str">
        <f>IF(R5865&gt;=7,"High",IF(R5865&gt;=4,"Medium","Low"))</f>
        <v>Low</v>
      </c>
    </row>
    <row r="5866" spans="1:19">
      <c r="A5866" t="s">
        <v>5991</v>
      </c>
      <c r="B5866">
        <v>45</v>
      </c>
      <c r="C5866" t="s">
        <v>112</v>
      </c>
      <c r="D5866" t="s">
        <v>128</v>
      </c>
      <c r="E5866">
        <v>54</v>
      </c>
      <c r="F5866" t="s">
        <v>121</v>
      </c>
      <c r="G5866" t="s">
        <v>110</v>
      </c>
      <c r="H5866" s="5">
        <v>693</v>
      </c>
      <c r="I5866" s="5">
        <v>33611.699999999997</v>
      </c>
      <c r="J5866" t="s">
        <v>117</v>
      </c>
      <c r="K5866" t="s">
        <v>106</v>
      </c>
      <c r="L5866">
        <v>8</v>
      </c>
      <c r="M5866">
        <v>2</v>
      </c>
      <c r="N5866">
        <v>3</v>
      </c>
      <c r="O5866" s="6">
        <v>10</v>
      </c>
      <c r="P5866" t="s">
        <v>106</v>
      </c>
      <c r="Q5866" t="s">
        <v>107</v>
      </c>
      <c r="R5866">
        <f>IF(F5866="Monthly",2,0)
+IF(E5866&lt;=6,2,0)
+IF(N5866&lt;=2,2,0)
+IF(L5866&gt;=4,2,0)
+IF(M5866&gt;=2,1,0)
+IF(H5866&gt;=_xlfn.PERCENTILE.INC($H$2:$H$10001,0.75),1,0)</f>
        <v>3</v>
      </c>
      <c r="S5866" t="str">
        <f>IF(R5866&gt;=7,"High",IF(R5866&gt;=4,"Medium","Low"))</f>
        <v>Low</v>
      </c>
    </row>
    <row r="5867" spans="1:19">
      <c r="A5867" t="s">
        <v>5992</v>
      </c>
      <c r="B5867">
        <v>42</v>
      </c>
      <c r="C5867" t="s">
        <v>101</v>
      </c>
      <c r="D5867" t="s">
        <v>131</v>
      </c>
      <c r="E5867">
        <v>24</v>
      </c>
      <c r="F5867" t="s">
        <v>109</v>
      </c>
      <c r="G5867" t="s">
        <v>110</v>
      </c>
      <c r="H5867" s="5">
        <v>661</v>
      </c>
      <c r="I5867" s="5">
        <v>15653.39</v>
      </c>
      <c r="J5867" t="s">
        <v>105</v>
      </c>
      <c r="K5867" t="s">
        <v>106</v>
      </c>
      <c r="L5867">
        <v>3</v>
      </c>
      <c r="M5867">
        <v>1</v>
      </c>
      <c r="N5867">
        <v>3</v>
      </c>
      <c r="O5867" s="6">
        <v>0</v>
      </c>
      <c r="P5867" t="s">
        <v>106</v>
      </c>
      <c r="Q5867" t="s">
        <v>107</v>
      </c>
      <c r="R5867">
        <f>IF(F5867="Monthly",2,0)
+IF(E5867&lt;=6,2,0)
+IF(N5867&lt;=2,2,0)
+IF(L5867&gt;=4,2,0)
+IF(M5867&gt;=2,1,0)
+IF(H5867&gt;=_xlfn.PERCENTILE.INC($H$2:$H$10001,0.75),1,0)</f>
        <v>0</v>
      </c>
      <c r="S5867" t="str">
        <f>IF(R5867&gt;=7,"High",IF(R5867&gt;=4,"Medium","Low"))</f>
        <v>Low</v>
      </c>
    </row>
    <row r="5868" spans="1:19">
      <c r="A5868" t="s">
        <v>5993</v>
      </c>
      <c r="B5868">
        <v>42</v>
      </c>
      <c r="C5868" t="s">
        <v>101</v>
      </c>
      <c r="D5868" t="s">
        <v>159</v>
      </c>
      <c r="E5868">
        <v>53</v>
      </c>
      <c r="F5868" t="s">
        <v>109</v>
      </c>
      <c r="G5868" t="s">
        <v>104</v>
      </c>
      <c r="H5868" s="5">
        <v>441</v>
      </c>
      <c r="I5868" s="5">
        <v>23355.26</v>
      </c>
      <c r="J5868" t="s">
        <v>115</v>
      </c>
      <c r="K5868" t="s">
        <v>106</v>
      </c>
      <c r="L5868">
        <v>3</v>
      </c>
      <c r="M5868">
        <v>1</v>
      </c>
      <c r="N5868">
        <v>4</v>
      </c>
      <c r="O5868" s="6">
        <v>0</v>
      </c>
      <c r="P5868" t="s">
        <v>106</v>
      </c>
      <c r="Q5868" t="s">
        <v>107</v>
      </c>
      <c r="R5868">
        <f>IF(F5868="Monthly",2,0)
+IF(E5868&lt;=6,2,0)
+IF(N5868&lt;=2,2,0)
+IF(L5868&gt;=4,2,0)
+IF(M5868&gt;=2,1,0)
+IF(H5868&gt;=_xlfn.PERCENTILE.INC($H$2:$H$10001,0.75),1,0)</f>
        <v>0</v>
      </c>
      <c r="S5868" t="str">
        <f>IF(R5868&gt;=7,"High",IF(R5868&gt;=4,"Medium","Low"))</f>
        <v>Low</v>
      </c>
    </row>
    <row r="5869" spans="1:19">
      <c r="A5869" t="s">
        <v>5994</v>
      </c>
      <c r="B5869">
        <v>44</v>
      </c>
      <c r="C5869" t="s">
        <v>112</v>
      </c>
      <c r="D5869" t="s">
        <v>113</v>
      </c>
      <c r="E5869">
        <v>46</v>
      </c>
      <c r="F5869" t="s">
        <v>103</v>
      </c>
      <c r="G5869" t="s">
        <v>110</v>
      </c>
      <c r="H5869" s="5">
        <v>655</v>
      </c>
      <c r="I5869" s="5">
        <v>30815.52</v>
      </c>
      <c r="J5869" t="s">
        <v>117</v>
      </c>
      <c r="K5869" t="s">
        <v>106</v>
      </c>
      <c r="L5869">
        <v>1</v>
      </c>
      <c r="M5869">
        <v>0</v>
      </c>
      <c r="N5869">
        <v>5</v>
      </c>
      <c r="O5869" s="6">
        <v>0</v>
      </c>
      <c r="P5869" t="s">
        <v>107</v>
      </c>
      <c r="Q5869" t="s">
        <v>107</v>
      </c>
      <c r="R5869">
        <f>IF(F5869="Monthly",2,0)
+IF(E5869&lt;=6,2,0)
+IF(N5869&lt;=2,2,0)
+IF(L5869&gt;=4,2,0)
+IF(M5869&gt;=2,1,0)
+IF(H5869&gt;=_xlfn.PERCENTILE.INC($H$2:$H$10001,0.75),1,0)</f>
        <v>2</v>
      </c>
      <c r="S5869" t="str">
        <f>IF(R5869&gt;=7,"High",IF(R5869&gt;=4,"Medium","Low"))</f>
        <v>Low</v>
      </c>
    </row>
    <row r="5870" spans="1:19">
      <c r="A5870" t="s">
        <v>5995</v>
      </c>
      <c r="B5870">
        <v>30</v>
      </c>
      <c r="C5870" t="s">
        <v>112</v>
      </c>
      <c r="D5870" t="s">
        <v>128</v>
      </c>
      <c r="E5870">
        <v>29</v>
      </c>
      <c r="F5870" t="s">
        <v>109</v>
      </c>
      <c r="G5870" t="s">
        <v>110</v>
      </c>
      <c r="H5870" s="5">
        <v>723</v>
      </c>
      <c r="I5870" s="5">
        <v>20974.32</v>
      </c>
      <c r="J5870" t="s">
        <v>105</v>
      </c>
      <c r="K5870" t="s">
        <v>106</v>
      </c>
      <c r="L5870">
        <v>2</v>
      </c>
      <c r="M5870">
        <v>1</v>
      </c>
      <c r="N5870">
        <v>4</v>
      </c>
      <c r="O5870" s="6">
        <v>0</v>
      </c>
      <c r="P5870" t="s">
        <v>106</v>
      </c>
      <c r="Q5870" t="s">
        <v>106</v>
      </c>
      <c r="R5870">
        <f>IF(F5870="Monthly",2,0)
+IF(E5870&lt;=6,2,0)
+IF(N5870&lt;=2,2,0)
+IF(L5870&gt;=4,2,0)
+IF(M5870&gt;=2,1,0)
+IF(H5870&gt;=_xlfn.PERCENTILE.INC($H$2:$H$10001,0.75),1,0)</f>
        <v>0</v>
      </c>
      <c r="S5870" t="str">
        <f>IF(R5870&gt;=7,"High",IF(R5870&gt;=4,"Medium","Low"))</f>
        <v>Low</v>
      </c>
    </row>
    <row r="5871" spans="1:19">
      <c r="A5871" t="s">
        <v>5996</v>
      </c>
      <c r="B5871">
        <v>27</v>
      </c>
      <c r="C5871" t="s">
        <v>112</v>
      </c>
      <c r="D5871" t="s">
        <v>126</v>
      </c>
      <c r="E5871">
        <v>40</v>
      </c>
      <c r="F5871" t="s">
        <v>103</v>
      </c>
      <c r="G5871" t="s">
        <v>129</v>
      </c>
      <c r="H5871" s="5">
        <v>1096</v>
      </c>
      <c r="I5871" s="5">
        <v>43542.09</v>
      </c>
      <c r="J5871" t="s">
        <v>117</v>
      </c>
      <c r="K5871" t="s">
        <v>106</v>
      </c>
      <c r="L5871">
        <v>0</v>
      </c>
      <c r="M5871">
        <v>0</v>
      </c>
      <c r="N5871">
        <v>5</v>
      </c>
      <c r="O5871" s="6">
        <v>0</v>
      </c>
      <c r="P5871" t="s">
        <v>107</v>
      </c>
      <c r="Q5871" t="s">
        <v>107</v>
      </c>
      <c r="R5871">
        <f>IF(F5871="Monthly",2,0)
+IF(E5871&lt;=6,2,0)
+IF(N5871&lt;=2,2,0)
+IF(L5871&gt;=4,2,0)
+IF(M5871&gt;=2,1,0)
+IF(H5871&gt;=_xlfn.PERCENTILE.INC($H$2:$H$10001,0.75),1,0)</f>
        <v>3</v>
      </c>
      <c r="S5871" t="str">
        <f>IF(R5871&gt;=7,"High",IF(R5871&gt;=4,"Medium","Low"))</f>
        <v>Low</v>
      </c>
    </row>
    <row r="5872" spans="1:19">
      <c r="A5872" t="s">
        <v>5997</v>
      </c>
      <c r="B5872">
        <v>54</v>
      </c>
      <c r="C5872" t="s">
        <v>112</v>
      </c>
      <c r="D5872" t="s">
        <v>126</v>
      </c>
      <c r="E5872">
        <v>18</v>
      </c>
      <c r="F5872" t="s">
        <v>103</v>
      </c>
      <c r="G5872" t="s">
        <v>110</v>
      </c>
      <c r="H5872" s="5">
        <v>798</v>
      </c>
      <c r="I5872" s="5">
        <v>13993.24</v>
      </c>
      <c r="J5872" t="s">
        <v>117</v>
      </c>
      <c r="K5872" t="s">
        <v>106</v>
      </c>
      <c r="L5872">
        <v>0</v>
      </c>
      <c r="M5872">
        <v>0</v>
      </c>
      <c r="N5872">
        <v>5</v>
      </c>
      <c r="O5872" s="6">
        <v>0</v>
      </c>
      <c r="P5872" t="s">
        <v>107</v>
      </c>
      <c r="Q5872" t="s">
        <v>106</v>
      </c>
      <c r="R5872">
        <f>IF(F5872="Monthly",2,0)
+IF(E5872&lt;=6,2,0)
+IF(N5872&lt;=2,2,0)
+IF(L5872&gt;=4,2,0)
+IF(M5872&gt;=2,1,0)
+IF(H5872&gt;=_xlfn.PERCENTILE.INC($H$2:$H$10001,0.75),1,0)</f>
        <v>3</v>
      </c>
      <c r="S5872" t="str">
        <f>IF(R5872&gt;=7,"High",IF(R5872&gt;=4,"Medium","Low"))</f>
        <v>Low</v>
      </c>
    </row>
    <row r="5873" spans="1:19">
      <c r="A5873" t="s">
        <v>5998</v>
      </c>
      <c r="B5873">
        <v>45</v>
      </c>
      <c r="C5873" t="s">
        <v>112</v>
      </c>
      <c r="D5873" t="s">
        <v>126</v>
      </c>
      <c r="E5873">
        <v>51</v>
      </c>
      <c r="F5873" t="s">
        <v>109</v>
      </c>
      <c r="G5873" t="s">
        <v>110</v>
      </c>
      <c r="H5873" s="5">
        <v>837</v>
      </c>
      <c r="I5873" s="5">
        <v>40432.11</v>
      </c>
      <c r="J5873" t="s">
        <v>105</v>
      </c>
      <c r="K5873" t="s">
        <v>106</v>
      </c>
      <c r="L5873">
        <v>1</v>
      </c>
      <c r="M5873">
        <v>0</v>
      </c>
      <c r="N5873">
        <v>5</v>
      </c>
      <c r="O5873" s="6">
        <v>5</v>
      </c>
      <c r="P5873" t="s">
        <v>107</v>
      </c>
      <c r="Q5873" t="s">
        <v>107</v>
      </c>
      <c r="R5873">
        <f>IF(F5873="Monthly",2,0)
+IF(E5873&lt;=6,2,0)
+IF(N5873&lt;=2,2,0)
+IF(L5873&gt;=4,2,0)
+IF(M5873&gt;=2,1,0)
+IF(H5873&gt;=_xlfn.PERCENTILE.INC($H$2:$H$10001,0.75),1,0)</f>
        <v>1</v>
      </c>
      <c r="S5873" t="str">
        <f>IF(R5873&gt;=7,"High",IF(R5873&gt;=4,"Medium","Low"))</f>
        <v>Low</v>
      </c>
    </row>
    <row r="5874" spans="1:19">
      <c r="A5874" t="s">
        <v>5999</v>
      </c>
      <c r="B5874">
        <v>44</v>
      </c>
      <c r="C5874" t="s">
        <v>112</v>
      </c>
      <c r="D5874" t="s">
        <v>159</v>
      </c>
      <c r="E5874">
        <v>18</v>
      </c>
      <c r="F5874" t="s">
        <v>103</v>
      </c>
      <c r="G5874" t="s">
        <v>110</v>
      </c>
      <c r="H5874" s="5">
        <v>683</v>
      </c>
      <c r="I5874" s="5">
        <v>12077.65</v>
      </c>
      <c r="J5874" t="s">
        <v>134</v>
      </c>
      <c r="K5874" t="s">
        <v>106</v>
      </c>
      <c r="L5874">
        <v>0</v>
      </c>
      <c r="M5874">
        <v>0</v>
      </c>
      <c r="N5874">
        <v>5</v>
      </c>
      <c r="O5874" s="6">
        <v>0</v>
      </c>
      <c r="P5874" t="s">
        <v>106</v>
      </c>
      <c r="Q5874" t="s">
        <v>107</v>
      </c>
      <c r="R5874">
        <f>IF(F5874="Monthly",2,0)
+IF(E5874&lt;=6,2,0)
+IF(N5874&lt;=2,2,0)
+IF(L5874&gt;=4,2,0)
+IF(M5874&gt;=2,1,0)
+IF(H5874&gt;=_xlfn.PERCENTILE.INC($H$2:$H$10001,0.75),1,0)</f>
        <v>2</v>
      </c>
      <c r="S5874" t="str">
        <f>IF(R5874&gt;=7,"High",IF(R5874&gt;=4,"Medium","Low"))</f>
        <v>Low</v>
      </c>
    </row>
    <row r="5875" spans="1:19">
      <c r="A5875" t="s">
        <v>6000</v>
      </c>
      <c r="B5875">
        <v>35</v>
      </c>
      <c r="C5875" t="s">
        <v>101</v>
      </c>
      <c r="D5875" t="s">
        <v>159</v>
      </c>
      <c r="E5875">
        <v>34</v>
      </c>
      <c r="F5875" t="s">
        <v>109</v>
      </c>
      <c r="G5875" t="s">
        <v>104</v>
      </c>
      <c r="H5875" s="5">
        <v>538</v>
      </c>
      <c r="I5875" s="5">
        <v>18530.89</v>
      </c>
      <c r="J5875" t="s">
        <v>134</v>
      </c>
      <c r="K5875" t="s">
        <v>106</v>
      </c>
      <c r="L5875">
        <v>3</v>
      </c>
      <c r="M5875">
        <v>0</v>
      </c>
      <c r="N5875">
        <v>5</v>
      </c>
      <c r="O5875" s="6">
        <v>0</v>
      </c>
      <c r="P5875" t="s">
        <v>107</v>
      </c>
      <c r="Q5875" t="s">
        <v>107</v>
      </c>
      <c r="R5875">
        <f>IF(F5875="Monthly",2,0)
+IF(E5875&lt;=6,2,0)
+IF(N5875&lt;=2,2,0)
+IF(L5875&gt;=4,2,0)
+IF(M5875&gt;=2,1,0)
+IF(H5875&gt;=_xlfn.PERCENTILE.INC($H$2:$H$10001,0.75),1,0)</f>
        <v>0</v>
      </c>
      <c r="S5875" t="str">
        <f>IF(R5875&gt;=7,"High",IF(R5875&gt;=4,"Medium","Low"))</f>
        <v>Low</v>
      </c>
    </row>
    <row r="5876" spans="1:19">
      <c r="A5876" t="s">
        <v>6001</v>
      </c>
      <c r="B5876">
        <v>54</v>
      </c>
      <c r="C5876" t="s">
        <v>112</v>
      </c>
      <c r="D5876" t="s">
        <v>126</v>
      </c>
      <c r="E5876">
        <v>28</v>
      </c>
      <c r="F5876" t="s">
        <v>109</v>
      </c>
      <c r="G5876" t="s">
        <v>129</v>
      </c>
      <c r="H5876" s="5">
        <v>966</v>
      </c>
      <c r="I5876" s="5">
        <v>27008.880000000001</v>
      </c>
      <c r="J5876" t="s">
        <v>105</v>
      </c>
      <c r="K5876" t="s">
        <v>106</v>
      </c>
      <c r="L5876">
        <v>0</v>
      </c>
      <c r="M5876">
        <v>0</v>
      </c>
      <c r="N5876">
        <v>4</v>
      </c>
      <c r="O5876" s="6">
        <v>0</v>
      </c>
      <c r="P5876" t="s">
        <v>107</v>
      </c>
      <c r="Q5876" t="s">
        <v>107</v>
      </c>
      <c r="R5876">
        <f>IF(F5876="Monthly",2,0)
+IF(E5876&lt;=6,2,0)
+IF(N5876&lt;=2,2,0)
+IF(L5876&gt;=4,2,0)
+IF(M5876&gt;=2,1,0)
+IF(H5876&gt;=_xlfn.PERCENTILE.INC($H$2:$H$10001,0.75),1,0)</f>
        <v>1</v>
      </c>
      <c r="S5876" t="str">
        <f>IF(R5876&gt;=7,"High",IF(R5876&gt;=4,"Medium","Low"))</f>
        <v>Low</v>
      </c>
    </row>
    <row r="5877" spans="1:19">
      <c r="A5877" t="s">
        <v>6002</v>
      </c>
      <c r="B5877">
        <v>31</v>
      </c>
      <c r="C5877" t="s">
        <v>101</v>
      </c>
      <c r="D5877" t="s">
        <v>113</v>
      </c>
      <c r="E5877">
        <v>16</v>
      </c>
      <c r="F5877" t="s">
        <v>103</v>
      </c>
      <c r="G5877" t="s">
        <v>110</v>
      </c>
      <c r="H5877" s="5">
        <v>686</v>
      </c>
      <c r="I5877" s="5">
        <v>11258.28</v>
      </c>
      <c r="J5877" t="s">
        <v>115</v>
      </c>
      <c r="K5877" t="s">
        <v>106</v>
      </c>
      <c r="L5877">
        <v>3</v>
      </c>
      <c r="M5877">
        <v>2</v>
      </c>
      <c r="N5877">
        <v>4</v>
      </c>
      <c r="O5877" s="6">
        <v>0</v>
      </c>
      <c r="P5877" t="s">
        <v>107</v>
      </c>
      <c r="Q5877" t="s">
        <v>107</v>
      </c>
      <c r="R5877">
        <f>IF(F5877="Monthly",2,0)
+IF(E5877&lt;=6,2,0)
+IF(N5877&lt;=2,2,0)
+IF(L5877&gt;=4,2,0)
+IF(M5877&gt;=2,1,0)
+IF(H5877&gt;=_xlfn.PERCENTILE.INC($H$2:$H$10001,0.75),1,0)</f>
        <v>3</v>
      </c>
      <c r="S5877" t="str">
        <f>IF(R5877&gt;=7,"High",IF(R5877&gt;=4,"Medium","Low"))</f>
        <v>Low</v>
      </c>
    </row>
    <row r="5878" spans="1:19">
      <c r="A5878" t="s">
        <v>6003</v>
      </c>
      <c r="B5878">
        <v>57</v>
      </c>
      <c r="C5878" t="s">
        <v>101</v>
      </c>
      <c r="D5878" t="s">
        <v>102</v>
      </c>
      <c r="E5878">
        <v>59</v>
      </c>
      <c r="F5878" t="s">
        <v>121</v>
      </c>
      <c r="G5878" t="s">
        <v>110</v>
      </c>
      <c r="H5878" s="5">
        <v>774</v>
      </c>
      <c r="I5878" s="5">
        <v>42143.35</v>
      </c>
      <c r="J5878" t="s">
        <v>115</v>
      </c>
      <c r="K5878" t="s">
        <v>106</v>
      </c>
      <c r="L5878">
        <v>2</v>
      </c>
      <c r="M5878">
        <v>0</v>
      </c>
      <c r="N5878">
        <v>5</v>
      </c>
      <c r="O5878" s="6">
        <v>10</v>
      </c>
      <c r="P5878" t="s">
        <v>107</v>
      </c>
      <c r="Q5878" t="s">
        <v>107</v>
      </c>
      <c r="R5878">
        <f>IF(F5878="Monthly",2,0)
+IF(E5878&lt;=6,2,0)
+IF(N5878&lt;=2,2,0)
+IF(L5878&gt;=4,2,0)
+IF(M5878&gt;=2,1,0)
+IF(H5878&gt;=_xlfn.PERCENTILE.INC($H$2:$H$10001,0.75),1,0)</f>
        <v>0</v>
      </c>
      <c r="S5878" t="str">
        <f>IF(R5878&gt;=7,"High",IF(R5878&gt;=4,"Medium","Low"))</f>
        <v>Low</v>
      </c>
    </row>
    <row r="5879" spans="1:19">
      <c r="A5879" t="s">
        <v>6004</v>
      </c>
      <c r="B5879">
        <v>29</v>
      </c>
      <c r="C5879" t="s">
        <v>112</v>
      </c>
      <c r="D5879" t="s">
        <v>126</v>
      </c>
      <c r="E5879">
        <v>33</v>
      </c>
      <c r="F5879" t="s">
        <v>121</v>
      </c>
      <c r="G5879" t="s">
        <v>104</v>
      </c>
      <c r="H5879" s="5">
        <v>565</v>
      </c>
      <c r="I5879" s="5">
        <v>15443.47</v>
      </c>
      <c r="J5879" t="s">
        <v>117</v>
      </c>
      <c r="K5879" t="s">
        <v>106</v>
      </c>
      <c r="L5879">
        <v>5</v>
      </c>
      <c r="M5879">
        <v>2</v>
      </c>
      <c r="N5879">
        <v>3</v>
      </c>
      <c r="O5879" s="6">
        <v>15</v>
      </c>
      <c r="P5879" t="s">
        <v>107</v>
      </c>
      <c r="Q5879" t="s">
        <v>107</v>
      </c>
      <c r="R5879">
        <f>IF(F5879="Monthly",2,0)
+IF(E5879&lt;=6,2,0)
+IF(N5879&lt;=2,2,0)
+IF(L5879&gt;=4,2,0)
+IF(M5879&gt;=2,1,0)
+IF(H5879&gt;=_xlfn.PERCENTILE.INC($H$2:$H$10001,0.75),1,0)</f>
        <v>3</v>
      </c>
      <c r="S5879" t="str">
        <f>IF(R5879&gt;=7,"High",IF(R5879&gt;=4,"Medium","Low"))</f>
        <v>Low</v>
      </c>
    </row>
    <row r="5880" spans="1:19">
      <c r="A5880" t="s">
        <v>6005</v>
      </c>
      <c r="B5880">
        <v>39</v>
      </c>
      <c r="C5880" t="s">
        <v>101</v>
      </c>
      <c r="D5880" t="s">
        <v>126</v>
      </c>
      <c r="E5880">
        <v>72</v>
      </c>
      <c r="F5880" t="s">
        <v>121</v>
      </c>
      <c r="G5880" t="s">
        <v>104</v>
      </c>
      <c r="H5880" s="5">
        <v>520</v>
      </c>
      <c r="I5880" s="5">
        <v>32695.25</v>
      </c>
      <c r="J5880" t="s">
        <v>105</v>
      </c>
      <c r="K5880" t="s">
        <v>107</v>
      </c>
      <c r="L5880">
        <v>3</v>
      </c>
      <c r="M5880">
        <v>2</v>
      </c>
      <c r="N5880">
        <v>4</v>
      </c>
      <c r="O5880" s="6">
        <v>15</v>
      </c>
      <c r="P5880" t="s">
        <v>106</v>
      </c>
      <c r="Q5880" t="s">
        <v>107</v>
      </c>
      <c r="R5880">
        <f>IF(F5880="Monthly",2,0)
+IF(E5880&lt;=6,2,0)
+IF(N5880&lt;=2,2,0)
+IF(L5880&gt;=4,2,0)
+IF(M5880&gt;=2,1,0)
+IF(H5880&gt;=_xlfn.PERCENTILE.INC($H$2:$H$10001,0.75),1,0)</f>
        <v>1</v>
      </c>
      <c r="S5880" t="str">
        <f>IF(R5880&gt;=7,"High",IF(R5880&gt;=4,"Medium","Low"))</f>
        <v>Low</v>
      </c>
    </row>
    <row r="5881" spans="1:19">
      <c r="A5881" t="s">
        <v>6006</v>
      </c>
      <c r="B5881">
        <v>36</v>
      </c>
      <c r="C5881" t="s">
        <v>112</v>
      </c>
      <c r="D5881" t="s">
        <v>133</v>
      </c>
      <c r="E5881">
        <v>20</v>
      </c>
      <c r="F5881" t="s">
        <v>103</v>
      </c>
      <c r="G5881" t="s">
        <v>110</v>
      </c>
      <c r="H5881" s="5">
        <v>750</v>
      </c>
      <c r="I5881" s="5">
        <v>15186.3</v>
      </c>
      <c r="J5881" t="s">
        <v>117</v>
      </c>
      <c r="K5881" t="s">
        <v>106</v>
      </c>
      <c r="L5881">
        <v>0</v>
      </c>
      <c r="M5881">
        <v>0</v>
      </c>
      <c r="N5881">
        <v>5</v>
      </c>
      <c r="O5881" s="6">
        <v>0</v>
      </c>
      <c r="P5881" t="s">
        <v>107</v>
      </c>
      <c r="Q5881" t="s">
        <v>107</v>
      </c>
      <c r="R5881">
        <f>IF(F5881="Monthly",2,0)
+IF(E5881&lt;=6,2,0)
+IF(N5881&lt;=2,2,0)
+IF(L5881&gt;=4,2,0)
+IF(M5881&gt;=2,1,0)
+IF(H5881&gt;=_xlfn.PERCENTILE.INC($H$2:$H$10001,0.75),1,0)</f>
        <v>2</v>
      </c>
      <c r="S5881" t="str">
        <f>IF(R5881&gt;=7,"High",IF(R5881&gt;=4,"Medium","Low"))</f>
        <v>Low</v>
      </c>
    </row>
    <row r="5882" spans="1:19">
      <c r="A5882" t="s">
        <v>6007</v>
      </c>
      <c r="B5882">
        <v>32</v>
      </c>
      <c r="C5882" t="s">
        <v>101</v>
      </c>
      <c r="D5882" t="s">
        <v>123</v>
      </c>
      <c r="E5882">
        <v>37</v>
      </c>
      <c r="F5882" t="s">
        <v>109</v>
      </c>
      <c r="G5882" t="s">
        <v>110</v>
      </c>
      <c r="H5882" s="5">
        <v>685</v>
      </c>
      <c r="I5882" s="5">
        <v>25318.09</v>
      </c>
      <c r="J5882" t="s">
        <v>117</v>
      </c>
      <c r="K5882" t="s">
        <v>106</v>
      </c>
      <c r="L5882">
        <v>3</v>
      </c>
      <c r="M5882">
        <v>0</v>
      </c>
      <c r="N5882">
        <v>5</v>
      </c>
      <c r="O5882" s="6">
        <v>0</v>
      </c>
      <c r="P5882" t="s">
        <v>106</v>
      </c>
      <c r="Q5882" t="s">
        <v>107</v>
      </c>
      <c r="R5882">
        <f>IF(F5882="Monthly",2,0)
+IF(E5882&lt;=6,2,0)
+IF(N5882&lt;=2,2,0)
+IF(L5882&gt;=4,2,0)
+IF(M5882&gt;=2,1,0)
+IF(H5882&gt;=_xlfn.PERCENTILE.INC($H$2:$H$10001,0.75),1,0)</f>
        <v>0</v>
      </c>
      <c r="S5882" t="str">
        <f>IF(R5882&gt;=7,"High",IF(R5882&gt;=4,"Medium","Low"))</f>
        <v>Low</v>
      </c>
    </row>
    <row r="5883" spans="1:19">
      <c r="A5883" t="s">
        <v>6008</v>
      </c>
      <c r="B5883">
        <v>32</v>
      </c>
      <c r="C5883" t="s">
        <v>112</v>
      </c>
      <c r="D5883" t="s">
        <v>102</v>
      </c>
      <c r="E5883">
        <v>22</v>
      </c>
      <c r="F5883" t="s">
        <v>103</v>
      </c>
      <c r="G5883" t="s">
        <v>104</v>
      </c>
      <c r="H5883" s="5">
        <v>473</v>
      </c>
      <c r="I5883" s="5">
        <v>10408.4</v>
      </c>
      <c r="J5883" t="s">
        <v>105</v>
      </c>
      <c r="K5883" t="s">
        <v>106</v>
      </c>
      <c r="L5883">
        <v>0</v>
      </c>
      <c r="M5883">
        <v>0</v>
      </c>
      <c r="N5883">
        <v>5</v>
      </c>
      <c r="O5883" s="6">
        <v>0</v>
      </c>
      <c r="P5883" t="s">
        <v>106</v>
      </c>
      <c r="Q5883" t="s">
        <v>107</v>
      </c>
      <c r="R5883">
        <f>IF(F5883="Monthly",2,0)
+IF(E5883&lt;=6,2,0)
+IF(N5883&lt;=2,2,0)
+IF(L5883&gt;=4,2,0)
+IF(M5883&gt;=2,1,0)
+IF(H5883&gt;=_xlfn.PERCENTILE.INC($H$2:$H$10001,0.75),1,0)</f>
        <v>2</v>
      </c>
      <c r="S5883" t="str">
        <f>IF(R5883&gt;=7,"High",IF(R5883&gt;=4,"Medium","Low"))</f>
        <v>Low</v>
      </c>
    </row>
    <row r="5884" spans="1:19">
      <c r="A5884" t="s">
        <v>6009</v>
      </c>
      <c r="B5884">
        <v>23</v>
      </c>
      <c r="C5884" t="s">
        <v>101</v>
      </c>
      <c r="D5884" t="s">
        <v>159</v>
      </c>
      <c r="E5884">
        <v>20</v>
      </c>
      <c r="F5884" t="s">
        <v>103</v>
      </c>
      <c r="G5884" t="s">
        <v>129</v>
      </c>
      <c r="H5884" s="5">
        <v>1015</v>
      </c>
      <c r="I5884" s="5">
        <v>20335.330000000002</v>
      </c>
      <c r="J5884" t="s">
        <v>105</v>
      </c>
      <c r="K5884" t="s">
        <v>106</v>
      </c>
      <c r="L5884">
        <v>0</v>
      </c>
      <c r="M5884">
        <v>0</v>
      </c>
      <c r="N5884">
        <v>5</v>
      </c>
      <c r="O5884" s="6">
        <v>0</v>
      </c>
      <c r="P5884" t="s">
        <v>107</v>
      </c>
      <c r="Q5884" t="s">
        <v>107</v>
      </c>
      <c r="R5884">
        <f>IF(F5884="Monthly",2,0)
+IF(E5884&lt;=6,2,0)
+IF(N5884&lt;=2,2,0)
+IF(L5884&gt;=4,2,0)
+IF(M5884&gt;=2,1,0)
+IF(H5884&gt;=_xlfn.PERCENTILE.INC($H$2:$H$10001,0.75),1,0)</f>
        <v>3</v>
      </c>
      <c r="S5884" t="str">
        <f>IF(R5884&gt;=7,"High",IF(R5884&gt;=4,"Medium","Low"))</f>
        <v>Low</v>
      </c>
    </row>
    <row r="5885" spans="1:19">
      <c r="A5885" t="s">
        <v>6010</v>
      </c>
      <c r="B5885">
        <v>32</v>
      </c>
      <c r="C5885" t="s">
        <v>101</v>
      </c>
      <c r="D5885" t="s">
        <v>131</v>
      </c>
      <c r="E5885">
        <v>51</v>
      </c>
      <c r="F5885" t="s">
        <v>109</v>
      </c>
      <c r="G5885" t="s">
        <v>104</v>
      </c>
      <c r="H5885" s="5">
        <v>535</v>
      </c>
      <c r="I5885" s="5">
        <v>25258.65</v>
      </c>
      <c r="J5885" t="s">
        <v>105</v>
      </c>
      <c r="K5885" t="s">
        <v>106</v>
      </c>
      <c r="L5885">
        <v>1</v>
      </c>
      <c r="M5885">
        <v>0</v>
      </c>
      <c r="N5885">
        <v>5</v>
      </c>
      <c r="O5885" s="6">
        <v>5</v>
      </c>
      <c r="P5885" t="s">
        <v>107</v>
      </c>
      <c r="Q5885" t="s">
        <v>107</v>
      </c>
      <c r="R5885">
        <f>IF(F5885="Monthly",2,0)
+IF(E5885&lt;=6,2,0)
+IF(N5885&lt;=2,2,0)
+IF(L5885&gt;=4,2,0)
+IF(M5885&gt;=2,1,0)
+IF(H5885&gt;=_xlfn.PERCENTILE.INC($H$2:$H$10001,0.75),1,0)</f>
        <v>0</v>
      </c>
      <c r="S5885" t="str">
        <f>IF(R5885&gt;=7,"High",IF(R5885&gt;=4,"Medium","Low"))</f>
        <v>Low</v>
      </c>
    </row>
    <row r="5886" spans="1:19">
      <c r="A5886" t="s">
        <v>6011</v>
      </c>
      <c r="B5886">
        <v>27</v>
      </c>
      <c r="C5886" t="s">
        <v>112</v>
      </c>
      <c r="D5886" t="s">
        <v>131</v>
      </c>
      <c r="E5886">
        <v>45</v>
      </c>
      <c r="F5886" t="s">
        <v>103</v>
      </c>
      <c r="G5886" t="s">
        <v>104</v>
      </c>
      <c r="H5886" s="5">
        <v>524</v>
      </c>
      <c r="I5886" s="5">
        <v>23447.83</v>
      </c>
      <c r="J5886" t="s">
        <v>105</v>
      </c>
      <c r="K5886" t="s">
        <v>106</v>
      </c>
      <c r="L5886">
        <v>1</v>
      </c>
      <c r="M5886">
        <v>0</v>
      </c>
      <c r="N5886">
        <v>4</v>
      </c>
      <c r="O5886" s="6">
        <v>0</v>
      </c>
      <c r="P5886" t="s">
        <v>106</v>
      </c>
      <c r="Q5886" t="s">
        <v>107</v>
      </c>
      <c r="R5886">
        <f>IF(F5886="Monthly",2,0)
+IF(E5886&lt;=6,2,0)
+IF(N5886&lt;=2,2,0)
+IF(L5886&gt;=4,2,0)
+IF(M5886&gt;=2,1,0)
+IF(H5886&gt;=_xlfn.PERCENTILE.INC($H$2:$H$10001,0.75),1,0)</f>
        <v>2</v>
      </c>
      <c r="S5886" t="str">
        <f>IF(R5886&gt;=7,"High",IF(R5886&gt;=4,"Medium","Low"))</f>
        <v>Low</v>
      </c>
    </row>
    <row r="5887" spans="1:19">
      <c r="A5887" t="s">
        <v>6012</v>
      </c>
      <c r="B5887">
        <v>36</v>
      </c>
      <c r="C5887" t="s">
        <v>112</v>
      </c>
      <c r="D5887" t="s">
        <v>119</v>
      </c>
      <c r="E5887">
        <v>27</v>
      </c>
      <c r="F5887" t="s">
        <v>109</v>
      </c>
      <c r="G5887" t="s">
        <v>129</v>
      </c>
      <c r="H5887" s="5">
        <v>1058</v>
      </c>
      <c r="I5887" s="5">
        <v>27965.61</v>
      </c>
      <c r="J5887" t="s">
        <v>134</v>
      </c>
      <c r="K5887" t="s">
        <v>106</v>
      </c>
      <c r="L5887">
        <v>0</v>
      </c>
      <c r="M5887">
        <v>0</v>
      </c>
      <c r="N5887">
        <v>5</v>
      </c>
      <c r="O5887" s="6">
        <v>0</v>
      </c>
      <c r="P5887" t="s">
        <v>107</v>
      </c>
      <c r="Q5887" t="s">
        <v>107</v>
      </c>
      <c r="R5887">
        <f>IF(F5887="Monthly",2,0)
+IF(E5887&lt;=6,2,0)
+IF(N5887&lt;=2,2,0)
+IF(L5887&gt;=4,2,0)
+IF(M5887&gt;=2,1,0)
+IF(H5887&gt;=_xlfn.PERCENTILE.INC($H$2:$H$10001,0.75),1,0)</f>
        <v>1</v>
      </c>
      <c r="S5887" t="str">
        <f>IF(R5887&gt;=7,"High",IF(R5887&gt;=4,"Medium","Low"))</f>
        <v>Low</v>
      </c>
    </row>
    <row r="5888" spans="1:19">
      <c r="A5888" t="s">
        <v>6013</v>
      </c>
      <c r="B5888">
        <v>37</v>
      </c>
      <c r="C5888" t="s">
        <v>112</v>
      </c>
      <c r="D5888" t="s">
        <v>102</v>
      </c>
      <c r="E5888">
        <v>24</v>
      </c>
      <c r="F5888" t="s">
        <v>103</v>
      </c>
      <c r="G5888" t="s">
        <v>110</v>
      </c>
      <c r="H5888" s="5">
        <v>725</v>
      </c>
      <c r="I5888" s="5">
        <v>17024.89</v>
      </c>
      <c r="J5888" t="s">
        <v>134</v>
      </c>
      <c r="K5888" t="s">
        <v>106</v>
      </c>
      <c r="L5888">
        <v>4</v>
      </c>
      <c r="M5888">
        <v>1</v>
      </c>
      <c r="N5888">
        <v>2</v>
      </c>
      <c r="O5888" s="6">
        <v>0</v>
      </c>
      <c r="P5888" t="s">
        <v>107</v>
      </c>
      <c r="Q5888" t="s">
        <v>106</v>
      </c>
      <c r="R5888">
        <f>IF(F5888="Monthly",2,0)
+IF(E5888&lt;=6,2,0)
+IF(N5888&lt;=2,2,0)
+IF(L5888&gt;=4,2,0)
+IF(M5888&gt;=2,1,0)
+IF(H5888&gt;=_xlfn.PERCENTILE.INC($H$2:$H$10001,0.75),1,0)</f>
        <v>6</v>
      </c>
      <c r="S5888" t="str">
        <f>IF(R5888&gt;=7,"High",IF(R5888&gt;=4,"Medium","Low"))</f>
        <v>Medium</v>
      </c>
    </row>
    <row r="5889" spans="1:19">
      <c r="A5889" t="s">
        <v>6014</v>
      </c>
      <c r="B5889">
        <v>36</v>
      </c>
      <c r="C5889" t="s">
        <v>101</v>
      </c>
      <c r="D5889" t="s">
        <v>131</v>
      </c>
      <c r="E5889">
        <v>49</v>
      </c>
      <c r="F5889" t="s">
        <v>109</v>
      </c>
      <c r="G5889" t="s">
        <v>110</v>
      </c>
      <c r="H5889" s="5">
        <v>698</v>
      </c>
      <c r="I5889" s="5">
        <v>35111.86</v>
      </c>
      <c r="J5889" t="s">
        <v>134</v>
      </c>
      <c r="K5889" t="s">
        <v>106</v>
      </c>
      <c r="L5889">
        <v>0</v>
      </c>
      <c r="M5889">
        <v>0</v>
      </c>
      <c r="N5889">
        <v>5</v>
      </c>
      <c r="O5889" s="6">
        <v>0</v>
      </c>
      <c r="P5889" t="s">
        <v>107</v>
      </c>
      <c r="Q5889" t="s">
        <v>107</v>
      </c>
      <c r="R5889">
        <f>IF(F5889="Monthly",2,0)
+IF(E5889&lt;=6,2,0)
+IF(N5889&lt;=2,2,0)
+IF(L5889&gt;=4,2,0)
+IF(M5889&gt;=2,1,0)
+IF(H5889&gt;=_xlfn.PERCENTILE.INC($H$2:$H$10001,0.75),1,0)</f>
        <v>0</v>
      </c>
      <c r="S5889" t="str">
        <f>IF(R5889&gt;=7,"High",IF(R5889&gt;=4,"Medium","Low"))</f>
        <v>Low</v>
      </c>
    </row>
    <row r="5890" spans="1:19">
      <c r="A5890" t="s">
        <v>6015</v>
      </c>
      <c r="B5890">
        <v>37</v>
      </c>
      <c r="C5890" t="s">
        <v>101</v>
      </c>
      <c r="D5890" t="s">
        <v>126</v>
      </c>
      <c r="E5890">
        <v>24</v>
      </c>
      <c r="F5890" t="s">
        <v>109</v>
      </c>
      <c r="G5890" t="s">
        <v>110</v>
      </c>
      <c r="H5890" s="5">
        <v>681</v>
      </c>
      <c r="I5890" s="5">
        <v>15133.78</v>
      </c>
      <c r="J5890" t="s">
        <v>117</v>
      </c>
      <c r="K5890" t="s">
        <v>106</v>
      </c>
      <c r="L5890">
        <v>4</v>
      </c>
      <c r="M5890">
        <v>1</v>
      </c>
      <c r="N5890">
        <v>3</v>
      </c>
      <c r="O5890" s="6">
        <v>5</v>
      </c>
      <c r="P5890" t="s">
        <v>107</v>
      </c>
      <c r="Q5890" t="s">
        <v>106</v>
      </c>
      <c r="R5890">
        <f>IF(F5890="Monthly",2,0)
+IF(E5890&lt;=6,2,0)
+IF(N5890&lt;=2,2,0)
+IF(L5890&gt;=4,2,0)
+IF(M5890&gt;=2,1,0)
+IF(H5890&gt;=_xlfn.PERCENTILE.INC($H$2:$H$10001,0.75),1,0)</f>
        <v>2</v>
      </c>
      <c r="S5890" t="str">
        <f>IF(R5890&gt;=7,"High",IF(R5890&gt;=4,"Medium","Low"))</f>
        <v>Low</v>
      </c>
    </row>
    <row r="5891" spans="1:19">
      <c r="A5891" t="s">
        <v>6016</v>
      </c>
      <c r="B5891">
        <v>40</v>
      </c>
      <c r="C5891" t="s">
        <v>101</v>
      </c>
      <c r="D5891" t="s">
        <v>159</v>
      </c>
      <c r="E5891">
        <v>55</v>
      </c>
      <c r="F5891" t="s">
        <v>121</v>
      </c>
      <c r="G5891" t="s">
        <v>104</v>
      </c>
      <c r="H5891" s="5">
        <v>484</v>
      </c>
      <c r="I5891" s="5">
        <v>26224.85</v>
      </c>
      <c r="J5891" t="s">
        <v>117</v>
      </c>
      <c r="K5891" t="s">
        <v>106</v>
      </c>
      <c r="L5891">
        <v>3</v>
      </c>
      <c r="M5891">
        <v>1</v>
      </c>
      <c r="N5891">
        <v>4</v>
      </c>
      <c r="O5891" s="6">
        <v>0</v>
      </c>
      <c r="P5891" t="s">
        <v>107</v>
      </c>
      <c r="Q5891" t="s">
        <v>107</v>
      </c>
      <c r="R5891">
        <f>IF(F5891="Monthly",2,0)
+IF(E5891&lt;=6,2,0)
+IF(N5891&lt;=2,2,0)
+IF(L5891&gt;=4,2,0)
+IF(M5891&gt;=2,1,0)
+IF(H5891&gt;=_xlfn.PERCENTILE.INC($H$2:$H$10001,0.75),1,0)</f>
        <v>0</v>
      </c>
      <c r="S5891" t="str">
        <f>IF(R5891&gt;=7,"High",IF(R5891&gt;=4,"Medium","Low"))</f>
        <v>Low</v>
      </c>
    </row>
    <row r="5892" spans="1:19">
      <c r="A5892" t="s">
        <v>6017</v>
      </c>
      <c r="B5892">
        <v>48</v>
      </c>
      <c r="C5892" t="s">
        <v>101</v>
      </c>
      <c r="D5892" t="s">
        <v>102</v>
      </c>
      <c r="E5892">
        <v>52</v>
      </c>
      <c r="F5892" t="s">
        <v>103</v>
      </c>
      <c r="G5892" t="s">
        <v>110</v>
      </c>
      <c r="H5892" s="5">
        <v>847</v>
      </c>
      <c r="I5892" s="5">
        <v>43044.3</v>
      </c>
      <c r="J5892" t="s">
        <v>140</v>
      </c>
      <c r="K5892" t="s">
        <v>106</v>
      </c>
      <c r="L5892">
        <v>0</v>
      </c>
      <c r="M5892">
        <v>0</v>
      </c>
      <c r="N5892">
        <v>5</v>
      </c>
      <c r="O5892" s="6">
        <v>0</v>
      </c>
      <c r="P5892" t="s">
        <v>106</v>
      </c>
      <c r="Q5892" t="s">
        <v>107</v>
      </c>
      <c r="R5892">
        <f>IF(F5892="Monthly",2,0)
+IF(E5892&lt;=6,2,0)
+IF(N5892&lt;=2,2,0)
+IF(L5892&gt;=4,2,0)
+IF(M5892&gt;=2,1,0)
+IF(H5892&gt;=_xlfn.PERCENTILE.INC($H$2:$H$10001,0.75),1,0)</f>
        <v>3</v>
      </c>
      <c r="S5892" t="str">
        <f>IF(R5892&gt;=7,"High",IF(R5892&gt;=4,"Medium","Low"))</f>
        <v>Low</v>
      </c>
    </row>
    <row r="5893" spans="1:19">
      <c r="A5893" t="s">
        <v>6018</v>
      </c>
      <c r="B5893">
        <v>39</v>
      </c>
      <c r="C5893" t="s">
        <v>101</v>
      </c>
      <c r="D5893" t="s">
        <v>126</v>
      </c>
      <c r="E5893">
        <v>20</v>
      </c>
      <c r="F5893" t="s">
        <v>103</v>
      </c>
      <c r="G5893" t="s">
        <v>110</v>
      </c>
      <c r="H5893" s="5">
        <v>790</v>
      </c>
      <c r="I5893" s="5">
        <v>16228.29</v>
      </c>
      <c r="J5893" t="s">
        <v>105</v>
      </c>
      <c r="K5893" t="s">
        <v>106</v>
      </c>
      <c r="L5893">
        <v>4</v>
      </c>
      <c r="M5893">
        <v>1</v>
      </c>
      <c r="N5893">
        <v>4</v>
      </c>
      <c r="O5893" s="6">
        <v>0</v>
      </c>
      <c r="P5893" t="s">
        <v>106</v>
      </c>
      <c r="Q5893" t="s">
        <v>106</v>
      </c>
      <c r="R5893">
        <f>IF(F5893="Monthly",2,0)
+IF(E5893&lt;=6,2,0)
+IF(N5893&lt;=2,2,0)
+IF(L5893&gt;=4,2,0)
+IF(M5893&gt;=2,1,0)
+IF(H5893&gt;=_xlfn.PERCENTILE.INC($H$2:$H$10001,0.75),1,0)</f>
        <v>4</v>
      </c>
      <c r="S5893" t="str">
        <f>IF(R5893&gt;=7,"High",IF(R5893&gt;=4,"Medium","Low"))</f>
        <v>Medium</v>
      </c>
    </row>
    <row r="5894" spans="1:19">
      <c r="A5894" t="s">
        <v>6019</v>
      </c>
      <c r="B5894">
        <v>38</v>
      </c>
      <c r="C5894" t="s">
        <v>112</v>
      </c>
      <c r="D5894" t="s">
        <v>123</v>
      </c>
      <c r="E5894">
        <v>46</v>
      </c>
      <c r="F5894" t="s">
        <v>109</v>
      </c>
      <c r="G5894" t="s">
        <v>110</v>
      </c>
      <c r="H5894" s="5">
        <v>770</v>
      </c>
      <c r="I5894" s="5">
        <v>35373.49</v>
      </c>
      <c r="J5894" t="s">
        <v>117</v>
      </c>
      <c r="K5894" t="s">
        <v>106</v>
      </c>
      <c r="L5894">
        <v>1</v>
      </c>
      <c r="M5894">
        <v>0</v>
      </c>
      <c r="N5894">
        <v>4</v>
      </c>
      <c r="O5894" s="6">
        <v>0</v>
      </c>
      <c r="P5894" t="s">
        <v>107</v>
      </c>
      <c r="Q5894" t="s">
        <v>107</v>
      </c>
      <c r="R5894">
        <f>IF(F5894="Monthly",2,0)
+IF(E5894&lt;=6,2,0)
+IF(N5894&lt;=2,2,0)
+IF(L5894&gt;=4,2,0)
+IF(M5894&gt;=2,1,0)
+IF(H5894&gt;=_xlfn.PERCENTILE.INC($H$2:$H$10001,0.75),1,0)</f>
        <v>0</v>
      </c>
      <c r="S5894" t="str">
        <f>IF(R5894&gt;=7,"High",IF(R5894&gt;=4,"Medium","Low"))</f>
        <v>Low</v>
      </c>
    </row>
    <row r="5895" spans="1:19">
      <c r="A5895" t="s">
        <v>6020</v>
      </c>
      <c r="B5895">
        <v>46</v>
      </c>
      <c r="C5895" t="s">
        <v>112</v>
      </c>
      <c r="D5895" t="s">
        <v>123</v>
      </c>
      <c r="E5895">
        <v>38</v>
      </c>
      <c r="F5895" t="s">
        <v>109</v>
      </c>
      <c r="G5895" t="s">
        <v>104</v>
      </c>
      <c r="H5895" s="5">
        <v>396</v>
      </c>
      <c r="I5895" s="5">
        <v>14619.41</v>
      </c>
      <c r="J5895" t="s">
        <v>140</v>
      </c>
      <c r="K5895" t="s">
        <v>107</v>
      </c>
      <c r="L5895">
        <v>1</v>
      </c>
      <c r="M5895">
        <v>0</v>
      </c>
      <c r="N5895">
        <v>5</v>
      </c>
      <c r="O5895" s="6">
        <v>0</v>
      </c>
      <c r="P5895" t="s">
        <v>107</v>
      </c>
      <c r="Q5895" t="s">
        <v>107</v>
      </c>
      <c r="R5895">
        <f>IF(F5895="Monthly",2,0)
+IF(E5895&lt;=6,2,0)
+IF(N5895&lt;=2,2,0)
+IF(L5895&gt;=4,2,0)
+IF(M5895&gt;=2,1,0)
+IF(H5895&gt;=_xlfn.PERCENTILE.INC($H$2:$H$10001,0.75),1,0)</f>
        <v>0</v>
      </c>
      <c r="S5895" t="str">
        <f>IF(R5895&gt;=7,"High",IF(R5895&gt;=4,"Medium","Low"))</f>
        <v>Low</v>
      </c>
    </row>
    <row r="5896" spans="1:19">
      <c r="A5896" t="s">
        <v>6021</v>
      </c>
      <c r="B5896">
        <v>27</v>
      </c>
      <c r="C5896" t="s">
        <v>101</v>
      </c>
      <c r="D5896" t="s">
        <v>119</v>
      </c>
      <c r="E5896">
        <v>23</v>
      </c>
      <c r="F5896" t="s">
        <v>103</v>
      </c>
      <c r="G5896" t="s">
        <v>110</v>
      </c>
      <c r="H5896" s="5">
        <v>721</v>
      </c>
      <c r="I5896" s="5">
        <v>16308.91</v>
      </c>
      <c r="J5896" t="s">
        <v>134</v>
      </c>
      <c r="K5896" t="s">
        <v>106</v>
      </c>
      <c r="L5896">
        <v>1</v>
      </c>
      <c r="M5896">
        <v>0</v>
      </c>
      <c r="N5896">
        <v>5</v>
      </c>
      <c r="O5896" s="6">
        <v>0</v>
      </c>
      <c r="P5896" t="s">
        <v>106</v>
      </c>
      <c r="Q5896" t="s">
        <v>106</v>
      </c>
      <c r="R5896">
        <f>IF(F5896="Monthly",2,0)
+IF(E5896&lt;=6,2,0)
+IF(N5896&lt;=2,2,0)
+IF(L5896&gt;=4,2,0)
+IF(M5896&gt;=2,1,0)
+IF(H5896&gt;=_xlfn.PERCENTILE.INC($H$2:$H$10001,0.75),1,0)</f>
        <v>2</v>
      </c>
      <c r="S5896" t="str">
        <f>IF(R5896&gt;=7,"High",IF(R5896&gt;=4,"Medium","Low"))</f>
        <v>Low</v>
      </c>
    </row>
    <row r="5897" spans="1:19">
      <c r="A5897" t="s">
        <v>6022</v>
      </c>
      <c r="B5897">
        <v>44</v>
      </c>
      <c r="C5897" t="s">
        <v>112</v>
      </c>
      <c r="D5897" t="s">
        <v>113</v>
      </c>
      <c r="E5897">
        <v>11</v>
      </c>
      <c r="F5897" t="s">
        <v>109</v>
      </c>
      <c r="G5897" t="s">
        <v>110</v>
      </c>
      <c r="H5897" s="5">
        <v>771</v>
      </c>
      <c r="I5897" s="5">
        <v>7416.26</v>
      </c>
      <c r="J5897" t="s">
        <v>134</v>
      </c>
      <c r="K5897" t="s">
        <v>106</v>
      </c>
      <c r="L5897">
        <v>0</v>
      </c>
      <c r="M5897">
        <v>0</v>
      </c>
      <c r="N5897">
        <v>5</v>
      </c>
      <c r="O5897" s="6">
        <v>10</v>
      </c>
      <c r="P5897" t="s">
        <v>106</v>
      </c>
      <c r="Q5897" t="s">
        <v>107</v>
      </c>
      <c r="R5897">
        <f>IF(F5897="Monthly",2,0)
+IF(E5897&lt;=6,2,0)
+IF(N5897&lt;=2,2,0)
+IF(L5897&gt;=4,2,0)
+IF(M5897&gt;=2,1,0)
+IF(H5897&gt;=_xlfn.PERCENTILE.INC($H$2:$H$10001,0.75),1,0)</f>
        <v>0</v>
      </c>
      <c r="S5897" t="str">
        <f>IF(R5897&gt;=7,"High",IF(R5897&gt;=4,"Medium","Low"))</f>
        <v>Low</v>
      </c>
    </row>
    <row r="5898" spans="1:19">
      <c r="A5898" t="s">
        <v>6023</v>
      </c>
      <c r="B5898">
        <v>31</v>
      </c>
      <c r="C5898" t="s">
        <v>101</v>
      </c>
      <c r="D5898" t="s">
        <v>159</v>
      </c>
      <c r="E5898">
        <v>36</v>
      </c>
      <c r="F5898" t="s">
        <v>121</v>
      </c>
      <c r="G5898" t="s">
        <v>129</v>
      </c>
      <c r="H5898" s="5">
        <v>1098</v>
      </c>
      <c r="I5898" s="5">
        <v>38610.589999999997</v>
      </c>
      <c r="J5898" t="s">
        <v>117</v>
      </c>
      <c r="K5898" t="s">
        <v>106</v>
      </c>
      <c r="L5898">
        <v>2</v>
      </c>
      <c r="M5898">
        <v>1</v>
      </c>
      <c r="N5898">
        <v>5</v>
      </c>
      <c r="O5898" s="6">
        <v>0</v>
      </c>
      <c r="P5898" t="s">
        <v>106</v>
      </c>
      <c r="Q5898" t="s">
        <v>107</v>
      </c>
      <c r="R5898">
        <f>IF(F5898="Monthly",2,0)
+IF(E5898&lt;=6,2,0)
+IF(N5898&lt;=2,2,0)
+IF(L5898&gt;=4,2,0)
+IF(M5898&gt;=2,1,0)
+IF(H5898&gt;=_xlfn.PERCENTILE.INC($H$2:$H$10001,0.75),1,0)</f>
        <v>1</v>
      </c>
      <c r="S5898" t="str">
        <f>IF(R5898&gt;=7,"High",IF(R5898&gt;=4,"Medium","Low"))</f>
        <v>Low</v>
      </c>
    </row>
    <row r="5899" spans="1:19">
      <c r="A5899" t="s">
        <v>6024</v>
      </c>
      <c r="B5899">
        <v>37</v>
      </c>
      <c r="C5899" t="s">
        <v>101</v>
      </c>
      <c r="D5899" t="s">
        <v>102</v>
      </c>
      <c r="E5899">
        <v>19</v>
      </c>
      <c r="F5899" t="s">
        <v>103</v>
      </c>
      <c r="G5899" t="s">
        <v>110</v>
      </c>
      <c r="H5899" s="5">
        <v>776</v>
      </c>
      <c r="I5899" s="5">
        <v>14661.75</v>
      </c>
      <c r="J5899" t="s">
        <v>105</v>
      </c>
      <c r="K5899" t="s">
        <v>106</v>
      </c>
      <c r="L5899">
        <v>0</v>
      </c>
      <c r="M5899">
        <v>0</v>
      </c>
      <c r="N5899">
        <v>5</v>
      </c>
      <c r="O5899" s="6">
        <v>0</v>
      </c>
      <c r="P5899" t="s">
        <v>107</v>
      </c>
      <c r="Q5899" t="s">
        <v>107</v>
      </c>
      <c r="R5899">
        <f>IF(F5899="Monthly",2,0)
+IF(E5899&lt;=6,2,0)
+IF(N5899&lt;=2,2,0)
+IF(L5899&gt;=4,2,0)
+IF(M5899&gt;=2,1,0)
+IF(H5899&gt;=_xlfn.PERCENTILE.INC($H$2:$H$10001,0.75),1,0)</f>
        <v>2</v>
      </c>
      <c r="S5899" t="str">
        <f>IF(R5899&gt;=7,"High",IF(R5899&gt;=4,"Medium","Low"))</f>
        <v>Low</v>
      </c>
    </row>
    <row r="5900" spans="1:19">
      <c r="A5900" t="s">
        <v>6025</v>
      </c>
      <c r="B5900">
        <v>24</v>
      </c>
      <c r="C5900" t="s">
        <v>112</v>
      </c>
      <c r="D5900" t="s">
        <v>131</v>
      </c>
      <c r="E5900">
        <v>23</v>
      </c>
      <c r="F5900" t="s">
        <v>109</v>
      </c>
      <c r="G5900" t="s">
        <v>104</v>
      </c>
      <c r="H5900" s="5">
        <v>435</v>
      </c>
      <c r="I5900" s="5">
        <v>9633.7000000000007</v>
      </c>
      <c r="J5900" t="s">
        <v>117</v>
      </c>
      <c r="K5900" t="s">
        <v>106</v>
      </c>
      <c r="L5900">
        <v>2</v>
      </c>
      <c r="M5900">
        <v>0</v>
      </c>
      <c r="N5900">
        <v>5</v>
      </c>
      <c r="O5900" s="6">
        <v>5</v>
      </c>
      <c r="P5900" t="s">
        <v>107</v>
      </c>
      <c r="Q5900" t="s">
        <v>107</v>
      </c>
      <c r="R5900">
        <f>IF(F5900="Monthly",2,0)
+IF(E5900&lt;=6,2,0)
+IF(N5900&lt;=2,2,0)
+IF(L5900&gt;=4,2,0)
+IF(M5900&gt;=2,1,0)
+IF(H5900&gt;=_xlfn.PERCENTILE.INC($H$2:$H$10001,0.75),1,0)</f>
        <v>0</v>
      </c>
      <c r="S5900" t="str">
        <f>IF(R5900&gt;=7,"High",IF(R5900&gt;=4,"Medium","Low"))</f>
        <v>Low</v>
      </c>
    </row>
    <row r="5901" spans="1:19">
      <c r="A5901" t="s">
        <v>6026</v>
      </c>
      <c r="B5901">
        <v>18</v>
      </c>
      <c r="C5901" t="s">
        <v>101</v>
      </c>
      <c r="D5901" t="s">
        <v>123</v>
      </c>
      <c r="E5901">
        <v>34</v>
      </c>
      <c r="F5901" t="s">
        <v>109</v>
      </c>
      <c r="G5901" t="s">
        <v>129</v>
      </c>
      <c r="H5901" s="5">
        <v>963</v>
      </c>
      <c r="I5901" s="5">
        <v>29417.759999999998</v>
      </c>
      <c r="J5901" t="s">
        <v>117</v>
      </c>
      <c r="K5901" t="s">
        <v>106</v>
      </c>
      <c r="L5901">
        <v>0</v>
      </c>
      <c r="M5901">
        <v>0</v>
      </c>
      <c r="N5901">
        <v>5</v>
      </c>
      <c r="O5901" s="6">
        <v>10</v>
      </c>
      <c r="P5901" t="s">
        <v>107</v>
      </c>
      <c r="Q5901" t="s">
        <v>106</v>
      </c>
      <c r="R5901">
        <f>IF(F5901="Monthly",2,0)
+IF(E5901&lt;=6,2,0)
+IF(N5901&lt;=2,2,0)
+IF(L5901&gt;=4,2,0)
+IF(M5901&gt;=2,1,0)
+IF(H5901&gt;=_xlfn.PERCENTILE.INC($H$2:$H$10001,0.75),1,0)</f>
        <v>1</v>
      </c>
      <c r="S5901" t="str">
        <f>IF(R5901&gt;=7,"High",IF(R5901&gt;=4,"Medium","Low"))</f>
        <v>Low</v>
      </c>
    </row>
    <row r="5902" spans="1:19">
      <c r="A5902" t="s">
        <v>6027</v>
      </c>
      <c r="B5902">
        <v>30</v>
      </c>
      <c r="C5902" t="s">
        <v>101</v>
      </c>
      <c r="D5902" t="s">
        <v>133</v>
      </c>
      <c r="E5902">
        <v>6</v>
      </c>
      <c r="F5902" t="s">
        <v>103</v>
      </c>
      <c r="G5902" t="s">
        <v>104</v>
      </c>
      <c r="H5902" s="5">
        <v>407</v>
      </c>
      <c r="I5902" s="5">
        <v>2398.12</v>
      </c>
      <c r="J5902" t="s">
        <v>115</v>
      </c>
      <c r="K5902" t="s">
        <v>106</v>
      </c>
      <c r="L5902">
        <v>1</v>
      </c>
      <c r="M5902">
        <v>0</v>
      </c>
      <c r="N5902">
        <v>5</v>
      </c>
      <c r="O5902" s="6">
        <v>0</v>
      </c>
      <c r="P5902" t="s">
        <v>106</v>
      </c>
      <c r="Q5902" t="s">
        <v>107</v>
      </c>
      <c r="R5902">
        <f>IF(F5902="Monthly",2,0)
+IF(E5902&lt;=6,2,0)
+IF(N5902&lt;=2,2,0)
+IF(L5902&gt;=4,2,0)
+IF(M5902&gt;=2,1,0)
+IF(H5902&gt;=_xlfn.PERCENTILE.INC($H$2:$H$10001,0.75),1,0)</f>
        <v>4</v>
      </c>
      <c r="S5902" t="str">
        <f>IF(R5902&gt;=7,"High",IF(R5902&gt;=4,"Medium","Low"))</f>
        <v>Medium</v>
      </c>
    </row>
    <row r="5903" spans="1:19">
      <c r="A5903" t="s">
        <v>6028</v>
      </c>
      <c r="B5903">
        <v>39</v>
      </c>
      <c r="C5903" t="s">
        <v>112</v>
      </c>
      <c r="D5903" t="s">
        <v>137</v>
      </c>
      <c r="E5903">
        <v>32</v>
      </c>
      <c r="F5903" t="s">
        <v>103</v>
      </c>
      <c r="G5903" t="s">
        <v>110</v>
      </c>
      <c r="H5903" s="5">
        <v>772</v>
      </c>
      <c r="I5903" s="5">
        <v>24919.07</v>
      </c>
      <c r="J5903" t="s">
        <v>134</v>
      </c>
      <c r="K5903" t="s">
        <v>106</v>
      </c>
      <c r="L5903">
        <v>4</v>
      </c>
      <c r="M5903">
        <v>2</v>
      </c>
      <c r="N5903">
        <v>5</v>
      </c>
      <c r="O5903" s="6">
        <v>0</v>
      </c>
      <c r="P5903" t="s">
        <v>106</v>
      </c>
      <c r="Q5903" t="s">
        <v>107</v>
      </c>
      <c r="R5903">
        <f>IF(F5903="Monthly",2,0)
+IF(E5903&lt;=6,2,0)
+IF(N5903&lt;=2,2,0)
+IF(L5903&gt;=4,2,0)
+IF(M5903&gt;=2,1,0)
+IF(H5903&gt;=_xlfn.PERCENTILE.INC($H$2:$H$10001,0.75),1,0)</f>
        <v>5</v>
      </c>
      <c r="S5903" t="str">
        <f>IF(R5903&gt;=7,"High",IF(R5903&gt;=4,"Medium","Low"))</f>
        <v>Medium</v>
      </c>
    </row>
    <row r="5904" spans="1:19">
      <c r="A5904" t="s">
        <v>6029</v>
      </c>
      <c r="B5904">
        <v>27</v>
      </c>
      <c r="C5904" t="s">
        <v>101</v>
      </c>
      <c r="D5904" t="s">
        <v>131</v>
      </c>
      <c r="E5904">
        <v>21</v>
      </c>
      <c r="F5904" t="s">
        <v>103</v>
      </c>
      <c r="G5904" t="s">
        <v>110</v>
      </c>
      <c r="H5904" s="5">
        <v>713</v>
      </c>
      <c r="I5904" s="5">
        <v>14632.32</v>
      </c>
      <c r="J5904" t="s">
        <v>117</v>
      </c>
      <c r="K5904" t="s">
        <v>106</v>
      </c>
      <c r="L5904">
        <v>0</v>
      </c>
      <c r="M5904">
        <v>0</v>
      </c>
      <c r="N5904">
        <v>5</v>
      </c>
      <c r="O5904" s="6">
        <v>0</v>
      </c>
      <c r="P5904" t="s">
        <v>107</v>
      </c>
      <c r="Q5904" t="s">
        <v>106</v>
      </c>
      <c r="R5904">
        <f>IF(F5904="Monthly",2,0)
+IF(E5904&lt;=6,2,0)
+IF(N5904&lt;=2,2,0)
+IF(L5904&gt;=4,2,0)
+IF(M5904&gt;=2,1,0)
+IF(H5904&gt;=_xlfn.PERCENTILE.INC($H$2:$H$10001,0.75),1,0)</f>
        <v>2</v>
      </c>
      <c r="S5904" t="str">
        <f>IF(R5904&gt;=7,"High",IF(R5904&gt;=4,"Medium","Low"))</f>
        <v>Low</v>
      </c>
    </row>
    <row r="5905" spans="1:19">
      <c r="A5905" t="s">
        <v>6030</v>
      </c>
      <c r="B5905">
        <v>44</v>
      </c>
      <c r="C5905" t="s">
        <v>112</v>
      </c>
      <c r="D5905" t="s">
        <v>119</v>
      </c>
      <c r="E5905">
        <v>22</v>
      </c>
      <c r="F5905" t="s">
        <v>103</v>
      </c>
      <c r="G5905" t="s">
        <v>129</v>
      </c>
      <c r="H5905" s="5">
        <v>1077</v>
      </c>
      <c r="I5905" s="5">
        <v>23151.55</v>
      </c>
      <c r="J5905" t="s">
        <v>115</v>
      </c>
      <c r="K5905" t="s">
        <v>106</v>
      </c>
      <c r="L5905">
        <v>2</v>
      </c>
      <c r="M5905">
        <v>2</v>
      </c>
      <c r="N5905">
        <v>4</v>
      </c>
      <c r="O5905" s="6">
        <v>0</v>
      </c>
      <c r="P5905" t="s">
        <v>106</v>
      </c>
      <c r="Q5905" t="s">
        <v>107</v>
      </c>
      <c r="R5905">
        <f>IF(F5905="Monthly",2,0)
+IF(E5905&lt;=6,2,0)
+IF(N5905&lt;=2,2,0)
+IF(L5905&gt;=4,2,0)
+IF(M5905&gt;=2,1,0)
+IF(H5905&gt;=_xlfn.PERCENTILE.INC($H$2:$H$10001,0.75),1,0)</f>
        <v>4</v>
      </c>
      <c r="S5905" t="str">
        <f>IF(R5905&gt;=7,"High",IF(R5905&gt;=4,"Medium","Low"))</f>
        <v>Medium</v>
      </c>
    </row>
    <row r="5906" spans="1:19">
      <c r="A5906" t="s">
        <v>6031</v>
      </c>
      <c r="B5906">
        <v>49</v>
      </c>
      <c r="C5906" t="s">
        <v>101</v>
      </c>
      <c r="D5906" t="s">
        <v>102</v>
      </c>
      <c r="E5906">
        <v>40</v>
      </c>
      <c r="F5906" t="s">
        <v>109</v>
      </c>
      <c r="G5906" t="s">
        <v>110</v>
      </c>
      <c r="H5906" s="5">
        <v>798</v>
      </c>
      <c r="I5906" s="5">
        <v>32352.97</v>
      </c>
      <c r="J5906" t="s">
        <v>115</v>
      </c>
      <c r="K5906" t="s">
        <v>106</v>
      </c>
      <c r="L5906">
        <v>1</v>
      </c>
      <c r="M5906">
        <v>0</v>
      </c>
      <c r="N5906">
        <v>5</v>
      </c>
      <c r="O5906" s="6">
        <v>0</v>
      </c>
      <c r="P5906" t="s">
        <v>106</v>
      </c>
      <c r="Q5906" t="s">
        <v>106</v>
      </c>
      <c r="R5906">
        <f>IF(F5906="Monthly",2,0)
+IF(E5906&lt;=6,2,0)
+IF(N5906&lt;=2,2,0)
+IF(L5906&gt;=4,2,0)
+IF(M5906&gt;=2,1,0)
+IF(H5906&gt;=_xlfn.PERCENTILE.INC($H$2:$H$10001,0.75),1,0)</f>
        <v>1</v>
      </c>
      <c r="S5906" t="str">
        <f>IF(R5906&gt;=7,"High",IF(R5906&gt;=4,"Medium","Low"))</f>
        <v>Low</v>
      </c>
    </row>
    <row r="5907" spans="1:19">
      <c r="A5907" t="s">
        <v>6032</v>
      </c>
      <c r="B5907">
        <v>31</v>
      </c>
      <c r="C5907" t="s">
        <v>101</v>
      </c>
      <c r="D5907" t="s">
        <v>137</v>
      </c>
      <c r="E5907">
        <v>22</v>
      </c>
      <c r="F5907" t="s">
        <v>103</v>
      </c>
      <c r="G5907" t="s">
        <v>110</v>
      </c>
      <c r="H5907" s="5">
        <v>730</v>
      </c>
      <c r="I5907" s="5">
        <v>15689.71</v>
      </c>
      <c r="J5907" t="s">
        <v>134</v>
      </c>
      <c r="K5907" t="s">
        <v>106</v>
      </c>
      <c r="L5907">
        <v>6</v>
      </c>
      <c r="M5907">
        <v>2</v>
      </c>
      <c r="N5907">
        <v>4</v>
      </c>
      <c r="O5907" s="6">
        <v>0</v>
      </c>
      <c r="P5907" t="s">
        <v>107</v>
      </c>
      <c r="Q5907" t="s">
        <v>107</v>
      </c>
      <c r="R5907">
        <f>IF(F5907="Monthly",2,0)
+IF(E5907&lt;=6,2,0)
+IF(N5907&lt;=2,2,0)
+IF(L5907&gt;=4,2,0)
+IF(M5907&gt;=2,1,0)
+IF(H5907&gt;=_xlfn.PERCENTILE.INC($H$2:$H$10001,0.75),1,0)</f>
        <v>5</v>
      </c>
      <c r="S5907" t="str">
        <f>IF(R5907&gt;=7,"High",IF(R5907&gt;=4,"Medium","Low"))</f>
        <v>Medium</v>
      </c>
    </row>
    <row r="5908" spans="1:19">
      <c r="A5908" t="s">
        <v>6033</v>
      </c>
      <c r="B5908">
        <v>19</v>
      </c>
      <c r="C5908" t="s">
        <v>112</v>
      </c>
      <c r="D5908" t="s">
        <v>131</v>
      </c>
      <c r="E5908">
        <v>15</v>
      </c>
      <c r="F5908" t="s">
        <v>103</v>
      </c>
      <c r="G5908" t="s">
        <v>110</v>
      </c>
      <c r="H5908" s="5">
        <v>725</v>
      </c>
      <c r="I5908" s="5">
        <v>11109.97</v>
      </c>
      <c r="J5908" t="s">
        <v>140</v>
      </c>
      <c r="K5908" t="s">
        <v>106</v>
      </c>
      <c r="L5908">
        <v>2</v>
      </c>
      <c r="M5908">
        <v>0</v>
      </c>
      <c r="N5908">
        <v>5</v>
      </c>
      <c r="O5908" s="6">
        <v>0</v>
      </c>
      <c r="P5908" t="s">
        <v>106</v>
      </c>
      <c r="Q5908" t="s">
        <v>106</v>
      </c>
      <c r="R5908">
        <f>IF(F5908="Monthly",2,0)
+IF(E5908&lt;=6,2,0)
+IF(N5908&lt;=2,2,0)
+IF(L5908&gt;=4,2,0)
+IF(M5908&gt;=2,1,0)
+IF(H5908&gt;=_xlfn.PERCENTILE.INC($H$2:$H$10001,0.75),1,0)</f>
        <v>2</v>
      </c>
      <c r="S5908" t="str">
        <f>IF(R5908&gt;=7,"High",IF(R5908&gt;=4,"Medium","Low"))</f>
        <v>Low</v>
      </c>
    </row>
    <row r="5909" spans="1:19">
      <c r="A5909" t="s">
        <v>6034</v>
      </c>
      <c r="B5909">
        <v>25</v>
      </c>
      <c r="C5909" t="s">
        <v>101</v>
      </c>
      <c r="D5909" t="s">
        <v>137</v>
      </c>
      <c r="E5909">
        <v>70</v>
      </c>
      <c r="F5909" t="s">
        <v>109</v>
      </c>
      <c r="G5909" t="s">
        <v>104</v>
      </c>
      <c r="H5909" s="5">
        <v>526</v>
      </c>
      <c r="I5909" s="5">
        <v>33724.44</v>
      </c>
      <c r="J5909" t="s">
        <v>117</v>
      </c>
      <c r="K5909" t="s">
        <v>106</v>
      </c>
      <c r="L5909">
        <v>4</v>
      </c>
      <c r="M5909">
        <v>1</v>
      </c>
      <c r="N5909">
        <v>4</v>
      </c>
      <c r="O5909" s="6">
        <v>10</v>
      </c>
      <c r="P5909" t="s">
        <v>106</v>
      </c>
      <c r="Q5909" t="s">
        <v>107</v>
      </c>
      <c r="R5909">
        <f>IF(F5909="Monthly",2,0)
+IF(E5909&lt;=6,2,0)
+IF(N5909&lt;=2,2,0)
+IF(L5909&gt;=4,2,0)
+IF(M5909&gt;=2,1,0)
+IF(H5909&gt;=_xlfn.PERCENTILE.INC($H$2:$H$10001,0.75),1,0)</f>
        <v>2</v>
      </c>
      <c r="S5909" t="str">
        <f>IF(R5909&gt;=7,"High",IF(R5909&gt;=4,"Medium","Low"))</f>
        <v>Low</v>
      </c>
    </row>
    <row r="5910" spans="1:19">
      <c r="A5910" t="s">
        <v>6035</v>
      </c>
      <c r="B5910">
        <v>38</v>
      </c>
      <c r="C5910" t="s">
        <v>112</v>
      </c>
      <c r="D5910" t="s">
        <v>137</v>
      </c>
      <c r="E5910">
        <v>16</v>
      </c>
      <c r="F5910" t="s">
        <v>103</v>
      </c>
      <c r="G5910" t="s">
        <v>129</v>
      </c>
      <c r="H5910" s="5">
        <v>1057</v>
      </c>
      <c r="I5910" s="5">
        <v>16681.490000000002</v>
      </c>
      <c r="J5910" t="s">
        <v>140</v>
      </c>
      <c r="K5910" t="s">
        <v>106</v>
      </c>
      <c r="L5910">
        <v>1</v>
      </c>
      <c r="M5910">
        <v>0</v>
      </c>
      <c r="N5910">
        <v>5</v>
      </c>
      <c r="O5910" s="6">
        <v>0</v>
      </c>
      <c r="P5910" t="s">
        <v>106</v>
      </c>
      <c r="Q5910" t="s">
        <v>106</v>
      </c>
      <c r="R5910">
        <f>IF(F5910="Monthly",2,0)
+IF(E5910&lt;=6,2,0)
+IF(N5910&lt;=2,2,0)
+IF(L5910&gt;=4,2,0)
+IF(M5910&gt;=2,1,0)
+IF(H5910&gt;=_xlfn.PERCENTILE.INC($H$2:$H$10001,0.75),1,0)</f>
        <v>3</v>
      </c>
      <c r="S5910" t="str">
        <f>IF(R5910&gt;=7,"High",IF(R5910&gt;=4,"Medium","Low"))</f>
        <v>Low</v>
      </c>
    </row>
    <row r="5911" spans="1:19">
      <c r="A5911" t="s">
        <v>6036</v>
      </c>
      <c r="B5911">
        <v>43</v>
      </c>
      <c r="C5911" t="s">
        <v>112</v>
      </c>
      <c r="D5911" t="s">
        <v>119</v>
      </c>
      <c r="E5911">
        <v>19</v>
      </c>
      <c r="F5911" t="s">
        <v>103</v>
      </c>
      <c r="G5911" t="s">
        <v>104</v>
      </c>
      <c r="H5911" s="5">
        <v>492</v>
      </c>
      <c r="I5911" s="5">
        <v>9485.76</v>
      </c>
      <c r="J5911" t="s">
        <v>117</v>
      </c>
      <c r="K5911" t="s">
        <v>106</v>
      </c>
      <c r="L5911">
        <v>0</v>
      </c>
      <c r="M5911">
        <v>0</v>
      </c>
      <c r="N5911">
        <v>5</v>
      </c>
      <c r="O5911" s="6">
        <v>0</v>
      </c>
      <c r="P5911" t="s">
        <v>107</v>
      </c>
      <c r="Q5911" t="s">
        <v>106</v>
      </c>
      <c r="R5911">
        <f>IF(F5911="Monthly",2,0)
+IF(E5911&lt;=6,2,0)
+IF(N5911&lt;=2,2,0)
+IF(L5911&gt;=4,2,0)
+IF(M5911&gt;=2,1,0)
+IF(H5911&gt;=_xlfn.PERCENTILE.INC($H$2:$H$10001,0.75),1,0)</f>
        <v>2</v>
      </c>
      <c r="S5911" t="str">
        <f>IF(R5911&gt;=7,"High",IF(R5911&gt;=4,"Medium","Low"))</f>
        <v>Low</v>
      </c>
    </row>
    <row r="5912" spans="1:19">
      <c r="A5912" t="s">
        <v>6037</v>
      </c>
      <c r="B5912">
        <v>54</v>
      </c>
      <c r="C5912" t="s">
        <v>101</v>
      </c>
      <c r="D5912" t="s">
        <v>133</v>
      </c>
      <c r="E5912">
        <v>14</v>
      </c>
      <c r="F5912" t="s">
        <v>103</v>
      </c>
      <c r="G5912" t="s">
        <v>104</v>
      </c>
      <c r="H5912" s="5">
        <v>436</v>
      </c>
      <c r="I5912" s="5">
        <v>6235.57</v>
      </c>
      <c r="J5912" t="s">
        <v>117</v>
      </c>
      <c r="K5912" t="s">
        <v>106</v>
      </c>
      <c r="L5912">
        <v>0</v>
      </c>
      <c r="M5912">
        <v>0</v>
      </c>
      <c r="N5912">
        <v>5</v>
      </c>
      <c r="O5912" s="6">
        <v>0</v>
      </c>
      <c r="P5912" t="s">
        <v>107</v>
      </c>
      <c r="Q5912" t="s">
        <v>106</v>
      </c>
      <c r="R5912">
        <f>IF(F5912="Monthly",2,0)
+IF(E5912&lt;=6,2,0)
+IF(N5912&lt;=2,2,0)
+IF(L5912&gt;=4,2,0)
+IF(M5912&gt;=2,1,0)
+IF(H5912&gt;=_xlfn.PERCENTILE.INC($H$2:$H$10001,0.75),1,0)</f>
        <v>2</v>
      </c>
      <c r="S5912" t="str">
        <f>IF(R5912&gt;=7,"High",IF(R5912&gt;=4,"Medium","Low"))</f>
        <v>Low</v>
      </c>
    </row>
    <row r="5913" spans="1:19">
      <c r="A5913" t="s">
        <v>6038</v>
      </c>
      <c r="B5913">
        <v>55</v>
      </c>
      <c r="C5913" t="s">
        <v>101</v>
      </c>
      <c r="D5913" t="s">
        <v>131</v>
      </c>
      <c r="E5913">
        <v>35</v>
      </c>
      <c r="F5913" t="s">
        <v>103</v>
      </c>
      <c r="G5913" t="s">
        <v>110</v>
      </c>
      <c r="H5913" s="5">
        <v>823</v>
      </c>
      <c r="I5913" s="5">
        <f>RawCustomerTable[[#This Row],[Monthly_Charges]]*RawCustomerTable[[#This Row],[Tenure_Months]]*(1-RawCustomerTable[[#This Row],[Discount_Percent]]/100)</f>
        <v>28805</v>
      </c>
      <c r="J5913" t="s">
        <v>140</v>
      </c>
      <c r="K5913" t="s">
        <v>106</v>
      </c>
      <c r="L5913">
        <v>0</v>
      </c>
      <c r="M5913">
        <v>0</v>
      </c>
      <c r="N5913">
        <v>3</v>
      </c>
      <c r="O5913" s="6">
        <v>0</v>
      </c>
      <c r="P5913" t="s">
        <v>107</v>
      </c>
      <c r="Q5913" t="s">
        <v>107</v>
      </c>
      <c r="R5913">
        <f>IF(F5913="Monthly",2,0)
+IF(E5913&lt;=6,2,0)
+IF(N5913&lt;=2,2,0)
+IF(L5913&gt;=4,2,0)
+IF(M5913&gt;=2,1,0)
+IF(H5913&gt;=_xlfn.PERCENTILE.INC($H$2:$H$10001,0.75),1,0)</f>
        <v>3</v>
      </c>
      <c r="S5913" t="str">
        <f>IF(R5913&gt;=7,"High",IF(R5913&gt;=4,"Medium","Low"))</f>
        <v>Low</v>
      </c>
    </row>
    <row r="5914" spans="1:19">
      <c r="A5914" t="s">
        <v>6039</v>
      </c>
      <c r="B5914">
        <v>44</v>
      </c>
      <c r="C5914" t="s">
        <v>101</v>
      </c>
      <c r="D5914" t="s">
        <v>123</v>
      </c>
      <c r="E5914">
        <v>40</v>
      </c>
      <c r="F5914" t="s">
        <v>109</v>
      </c>
      <c r="G5914" t="s">
        <v>104</v>
      </c>
      <c r="H5914" s="5">
        <v>445</v>
      </c>
      <c r="I5914" s="5">
        <v>16881.2</v>
      </c>
      <c r="J5914" t="s">
        <v>117</v>
      </c>
      <c r="K5914" t="s">
        <v>107</v>
      </c>
      <c r="L5914">
        <v>0</v>
      </c>
      <c r="M5914">
        <v>0</v>
      </c>
      <c r="N5914">
        <v>5</v>
      </c>
      <c r="O5914" s="6">
        <v>5</v>
      </c>
      <c r="P5914" t="s">
        <v>106</v>
      </c>
      <c r="Q5914" t="s">
        <v>107</v>
      </c>
      <c r="R5914">
        <f>IF(F5914="Monthly",2,0)
+IF(E5914&lt;=6,2,0)
+IF(N5914&lt;=2,2,0)
+IF(L5914&gt;=4,2,0)
+IF(M5914&gt;=2,1,0)
+IF(H5914&gt;=_xlfn.PERCENTILE.INC($H$2:$H$10001,0.75),1,0)</f>
        <v>0</v>
      </c>
      <c r="S5914" t="str">
        <f>IF(R5914&gt;=7,"High",IF(R5914&gt;=4,"Medium","Low"))</f>
        <v>Low</v>
      </c>
    </row>
    <row r="5915" spans="1:19">
      <c r="A5915" t="s">
        <v>6040</v>
      </c>
      <c r="B5915">
        <v>48</v>
      </c>
      <c r="C5915" t="s">
        <v>101</v>
      </c>
      <c r="D5915" t="s">
        <v>137</v>
      </c>
      <c r="E5915">
        <v>37</v>
      </c>
      <c r="F5915" t="s">
        <v>103</v>
      </c>
      <c r="G5915" t="s">
        <v>104</v>
      </c>
      <c r="H5915" s="5">
        <v>451</v>
      </c>
      <c r="I5915" s="5">
        <v>16523.189999999999</v>
      </c>
      <c r="J5915" t="s">
        <v>134</v>
      </c>
      <c r="K5915" t="s">
        <v>107</v>
      </c>
      <c r="L5915">
        <v>0</v>
      </c>
      <c r="M5915">
        <v>0</v>
      </c>
      <c r="N5915">
        <v>5</v>
      </c>
      <c r="O5915" s="6">
        <v>0</v>
      </c>
      <c r="P5915" t="s">
        <v>107</v>
      </c>
      <c r="Q5915" t="s">
        <v>107</v>
      </c>
      <c r="R5915">
        <f>IF(F5915="Monthly",2,0)
+IF(E5915&lt;=6,2,0)
+IF(N5915&lt;=2,2,0)
+IF(L5915&gt;=4,2,0)
+IF(M5915&gt;=2,1,0)
+IF(H5915&gt;=_xlfn.PERCENTILE.INC($H$2:$H$10001,0.75),1,0)</f>
        <v>2</v>
      </c>
      <c r="S5915" t="str">
        <f>IF(R5915&gt;=7,"High",IF(R5915&gt;=4,"Medium","Low"))</f>
        <v>Low</v>
      </c>
    </row>
    <row r="5916" spans="1:19">
      <c r="A5916" t="s">
        <v>6041</v>
      </c>
      <c r="B5916">
        <v>36</v>
      </c>
      <c r="C5916" t="s">
        <v>112</v>
      </c>
      <c r="D5916" t="s">
        <v>159</v>
      </c>
      <c r="E5916">
        <v>48</v>
      </c>
      <c r="F5916" t="s">
        <v>103</v>
      </c>
      <c r="G5916" t="s">
        <v>104</v>
      </c>
      <c r="H5916" s="5">
        <v>429</v>
      </c>
      <c r="I5916" s="5">
        <v>21058.32</v>
      </c>
      <c r="J5916" t="s">
        <v>105</v>
      </c>
      <c r="K5916" t="s">
        <v>107</v>
      </c>
      <c r="L5916">
        <v>1</v>
      </c>
      <c r="M5916">
        <v>0</v>
      </c>
      <c r="N5916">
        <v>4</v>
      </c>
      <c r="O5916" s="6">
        <v>0</v>
      </c>
      <c r="P5916" t="s">
        <v>107</v>
      </c>
      <c r="Q5916" t="s">
        <v>107</v>
      </c>
      <c r="R5916">
        <f>IF(F5916="Monthly",2,0)
+IF(E5916&lt;=6,2,0)
+IF(N5916&lt;=2,2,0)
+IF(L5916&gt;=4,2,0)
+IF(M5916&gt;=2,1,0)
+IF(H5916&gt;=_xlfn.PERCENTILE.INC($H$2:$H$10001,0.75),1,0)</f>
        <v>2</v>
      </c>
      <c r="S5916" t="str">
        <f>IF(R5916&gt;=7,"High",IF(R5916&gt;=4,"Medium","Low"))</f>
        <v>Low</v>
      </c>
    </row>
    <row r="5917" spans="1:19">
      <c r="A5917" t="s">
        <v>6042</v>
      </c>
      <c r="B5917">
        <v>38</v>
      </c>
      <c r="C5917" t="s">
        <v>112</v>
      </c>
      <c r="D5917" t="s">
        <v>102</v>
      </c>
      <c r="E5917">
        <v>16</v>
      </c>
      <c r="F5917" t="s">
        <v>103</v>
      </c>
      <c r="G5917" t="s">
        <v>104</v>
      </c>
      <c r="H5917" s="5">
        <v>443</v>
      </c>
      <c r="I5917" s="5">
        <v>7144.12</v>
      </c>
      <c r="J5917" t="s">
        <v>105</v>
      </c>
      <c r="K5917" t="s">
        <v>107</v>
      </c>
      <c r="L5917">
        <v>1</v>
      </c>
      <c r="M5917">
        <v>0</v>
      </c>
      <c r="N5917">
        <v>5</v>
      </c>
      <c r="O5917" s="6">
        <v>0</v>
      </c>
      <c r="P5917" t="s">
        <v>106</v>
      </c>
      <c r="Q5917" t="s">
        <v>107</v>
      </c>
      <c r="R5917">
        <f>IF(F5917="Monthly",2,0)
+IF(E5917&lt;=6,2,0)
+IF(N5917&lt;=2,2,0)
+IF(L5917&gt;=4,2,0)
+IF(M5917&gt;=2,1,0)
+IF(H5917&gt;=_xlfn.PERCENTILE.INC($H$2:$H$10001,0.75),1,0)</f>
        <v>2</v>
      </c>
      <c r="S5917" t="str">
        <f>IF(R5917&gt;=7,"High",IF(R5917&gt;=4,"Medium","Low"))</f>
        <v>Low</v>
      </c>
    </row>
    <row r="5918" spans="1:19">
      <c r="A5918" t="s">
        <v>6043</v>
      </c>
      <c r="B5918">
        <v>41</v>
      </c>
      <c r="C5918" t="s">
        <v>101</v>
      </c>
      <c r="D5918" t="s">
        <v>137</v>
      </c>
      <c r="E5918">
        <v>18</v>
      </c>
      <c r="F5918" t="s">
        <v>109</v>
      </c>
      <c r="G5918" t="s">
        <v>129</v>
      </c>
      <c r="H5918" s="5">
        <v>996</v>
      </c>
      <c r="I5918" s="5">
        <v>17305.46</v>
      </c>
      <c r="J5918" t="s">
        <v>117</v>
      </c>
      <c r="K5918" t="s">
        <v>106</v>
      </c>
      <c r="L5918">
        <v>1</v>
      </c>
      <c r="M5918">
        <v>0</v>
      </c>
      <c r="N5918">
        <v>4</v>
      </c>
      <c r="O5918" s="6">
        <v>5</v>
      </c>
      <c r="P5918" t="s">
        <v>106</v>
      </c>
      <c r="Q5918" t="s">
        <v>107</v>
      </c>
      <c r="R5918">
        <f>IF(F5918="Monthly",2,0)
+IF(E5918&lt;=6,2,0)
+IF(N5918&lt;=2,2,0)
+IF(L5918&gt;=4,2,0)
+IF(M5918&gt;=2,1,0)
+IF(H5918&gt;=_xlfn.PERCENTILE.INC($H$2:$H$10001,0.75),1,0)</f>
        <v>1</v>
      </c>
      <c r="S5918" t="str">
        <f>IF(R5918&gt;=7,"High",IF(R5918&gt;=4,"Medium","Low"))</f>
        <v>Low</v>
      </c>
    </row>
    <row r="5919" spans="1:19">
      <c r="A5919" t="s">
        <v>6044</v>
      </c>
      <c r="B5919">
        <v>43</v>
      </c>
      <c r="C5919" t="s">
        <v>112</v>
      </c>
      <c r="D5919" t="s">
        <v>159</v>
      </c>
      <c r="E5919">
        <v>54</v>
      </c>
      <c r="F5919" t="s">
        <v>121</v>
      </c>
      <c r="G5919" t="s">
        <v>104</v>
      </c>
      <c r="H5919" s="5">
        <v>493</v>
      </c>
      <c r="I5919" s="5">
        <v>26101.71</v>
      </c>
      <c r="J5919" t="s">
        <v>115</v>
      </c>
      <c r="K5919" t="s">
        <v>106</v>
      </c>
      <c r="L5919">
        <v>0</v>
      </c>
      <c r="M5919">
        <v>0</v>
      </c>
      <c r="N5919">
        <v>5</v>
      </c>
      <c r="O5919" s="6">
        <v>0</v>
      </c>
      <c r="P5919" t="s">
        <v>107</v>
      </c>
      <c r="Q5919" t="s">
        <v>107</v>
      </c>
      <c r="R5919">
        <f>IF(F5919="Monthly",2,0)
+IF(E5919&lt;=6,2,0)
+IF(N5919&lt;=2,2,0)
+IF(L5919&gt;=4,2,0)
+IF(M5919&gt;=2,1,0)
+IF(H5919&gt;=_xlfn.PERCENTILE.INC($H$2:$H$10001,0.75),1,0)</f>
        <v>0</v>
      </c>
      <c r="S5919" t="str">
        <f>IF(R5919&gt;=7,"High",IF(R5919&gt;=4,"Medium","Low"))</f>
        <v>Low</v>
      </c>
    </row>
    <row r="5920" spans="1:19">
      <c r="A5920" t="s">
        <v>6045</v>
      </c>
      <c r="B5920">
        <v>30</v>
      </c>
      <c r="C5920" t="s">
        <v>112</v>
      </c>
      <c r="D5920" t="s">
        <v>102</v>
      </c>
      <c r="E5920">
        <v>15</v>
      </c>
      <c r="F5920" t="s">
        <v>109</v>
      </c>
      <c r="G5920" t="s">
        <v>110</v>
      </c>
      <c r="H5920" s="5">
        <v>728</v>
      </c>
      <c r="I5920" s="5">
        <v>10672.12</v>
      </c>
      <c r="J5920" t="s">
        <v>105</v>
      </c>
      <c r="K5920" t="s">
        <v>106</v>
      </c>
      <c r="L5920">
        <v>0</v>
      </c>
      <c r="M5920">
        <v>0</v>
      </c>
      <c r="N5920">
        <v>3</v>
      </c>
      <c r="O5920" s="6">
        <v>0</v>
      </c>
      <c r="P5920" t="s">
        <v>107</v>
      </c>
      <c r="Q5920" t="s">
        <v>107</v>
      </c>
      <c r="R5920">
        <f>IF(F5920="Monthly",2,0)
+IF(E5920&lt;=6,2,0)
+IF(N5920&lt;=2,2,0)
+IF(L5920&gt;=4,2,0)
+IF(M5920&gt;=2,1,0)
+IF(H5920&gt;=_xlfn.PERCENTILE.INC($H$2:$H$10001,0.75),1,0)</f>
        <v>0</v>
      </c>
      <c r="S5920" t="str">
        <f>IF(R5920&gt;=7,"High",IF(R5920&gt;=4,"Medium","Low"))</f>
        <v>Low</v>
      </c>
    </row>
    <row r="5921" spans="1:19">
      <c r="A5921" t="s">
        <v>6046</v>
      </c>
      <c r="B5921">
        <v>35</v>
      </c>
      <c r="C5921" t="s">
        <v>112</v>
      </c>
      <c r="D5921" t="s">
        <v>137</v>
      </c>
      <c r="E5921">
        <v>20</v>
      </c>
      <c r="F5921" t="s">
        <v>103</v>
      </c>
      <c r="G5921" t="s">
        <v>110</v>
      </c>
      <c r="H5921" s="5">
        <v>695</v>
      </c>
      <c r="I5921" s="5">
        <v>13704.38</v>
      </c>
      <c r="J5921" t="s">
        <v>115</v>
      </c>
      <c r="K5921" t="s">
        <v>106</v>
      </c>
      <c r="L5921">
        <v>1</v>
      </c>
      <c r="M5921">
        <v>0</v>
      </c>
      <c r="N5921">
        <v>5</v>
      </c>
      <c r="O5921" s="6">
        <v>0</v>
      </c>
      <c r="P5921" t="s">
        <v>107</v>
      </c>
      <c r="Q5921" t="s">
        <v>107</v>
      </c>
      <c r="R5921">
        <f>IF(F5921="Monthly",2,0)
+IF(E5921&lt;=6,2,0)
+IF(N5921&lt;=2,2,0)
+IF(L5921&gt;=4,2,0)
+IF(M5921&gt;=2,1,0)
+IF(H5921&gt;=_xlfn.PERCENTILE.INC($H$2:$H$10001,0.75),1,0)</f>
        <v>2</v>
      </c>
      <c r="S5921" t="str">
        <f>IF(R5921&gt;=7,"High",IF(R5921&gt;=4,"Medium","Low"))</f>
        <v>Low</v>
      </c>
    </row>
    <row r="5922" spans="1:19">
      <c r="A5922" t="s">
        <v>6047</v>
      </c>
      <c r="B5922">
        <v>49</v>
      </c>
      <c r="C5922" t="s">
        <v>101</v>
      </c>
      <c r="D5922" t="s">
        <v>137</v>
      </c>
      <c r="E5922">
        <v>18</v>
      </c>
      <c r="F5922" t="s">
        <v>109</v>
      </c>
      <c r="G5922" t="s">
        <v>104</v>
      </c>
      <c r="H5922" s="5">
        <v>398</v>
      </c>
      <c r="I5922" s="5">
        <v>7178.37</v>
      </c>
      <c r="J5922" t="s">
        <v>105</v>
      </c>
      <c r="K5922" t="s">
        <v>107</v>
      </c>
      <c r="L5922">
        <v>2</v>
      </c>
      <c r="M5922">
        <v>0</v>
      </c>
      <c r="N5922">
        <v>5</v>
      </c>
      <c r="O5922" s="6">
        <v>0</v>
      </c>
      <c r="P5922" t="s">
        <v>106</v>
      </c>
      <c r="Q5922" t="s">
        <v>107</v>
      </c>
      <c r="R5922">
        <f>IF(F5922="Monthly",2,0)
+IF(E5922&lt;=6,2,0)
+IF(N5922&lt;=2,2,0)
+IF(L5922&gt;=4,2,0)
+IF(M5922&gt;=2,1,0)
+IF(H5922&gt;=_xlfn.PERCENTILE.INC($H$2:$H$10001,0.75),1,0)</f>
        <v>0</v>
      </c>
      <c r="S5922" t="str">
        <f>IF(R5922&gt;=7,"High",IF(R5922&gt;=4,"Medium","Low"))</f>
        <v>Low</v>
      </c>
    </row>
    <row r="5923" spans="1:19">
      <c r="A5923" t="s">
        <v>6048</v>
      </c>
      <c r="B5923">
        <v>38</v>
      </c>
      <c r="C5923" t="s">
        <v>112</v>
      </c>
      <c r="D5923" t="s">
        <v>119</v>
      </c>
      <c r="E5923">
        <v>20</v>
      </c>
      <c r="F5923" t="s">
        <v>103</v>
      </c>
      <c r="G5923" t="s">
        <v>129</v>
      </c>
      <c r="H5923" s="5">
        <v>1038</v>
      </c>
      <c r="I5923" s="5">
        <v>20956.259999999998</v>
      </c>
      <c r="J5923" t="s">
        <v>140</v>
      </c>
      <c r="K5923" t="s">
        <v>106</v>
      </c>
      <c r="L5923">
        <v>0</v>
      </c>
      <c r="M5923">
        <v>0</v>
      </c>
      <c r="N5923">
        <v>5</v>
      </c>
      <c r="O5923" s="6">
        <v>0</v>
      </c>
      <c r="P5923" t="s">
        <v>106</v>
      </c>
      <c r="Q5923" t="s">
        <v>107</v>
      </c>
      <c r="R5923">
        <f>IF(F5923="Monthly",2,0)
+IF(E5923&lt;=6,2,0)
+IF(N5923&lt;=2,2,0)
+IF(L5923&gt;=4,2,0)
+IF(M5923&gt;=2,1,0)
+IF(H5923&gt;=_xlfn.PERCENTILE.INC($H$2:$H$10001,0.75),1,0)</f>
        <v>3</v>
      </c>
      <c r="S5923" t="str">
        <f>IF(R5923&gt;=7,"High",IF(R5923&gt;=4,"Medium","Low"))</f>
        <v>Low</v>
      </c>
    </row>
    <row r="5924" spans="1:19">
      <c r="A5924" t="s">
        <v>6049</v>
      </c>
      <c r="B5924">
        <v>40</v>
      </c>
      <c r="C5924" t="s">
        <v>112</v>
      </c>
      <c r="D5924" t="s">
        <v>131</v>
      </c>
      <c r="E5924">
        <v>25</v>
      </c>
      <c r="F5924" t="s">
        <v>103</v>
      </c>
      <c r="G5924" t="s">
        <v>110</v>
      </c>
      <c r="H5924" s="5">
        <v>815</v>
      </c>
      <c r="I5924" s="5">
        <v>20106.25</v>
      </c>
      <c r="J5924" t="s">
        <v>140</v>
      </c>
      <c r="K5924" t="s">
        <v>106</v>
      </c>
      <c r="L5924">
        <v>0</v>
      </c>
      <c r="M5924">
        <v>0</v>
      </c>
      <c r="N5924">
        <v>5</v>
      </c>
      <c r="O5924" s="6">
        <v>0</v>
      </c>
      <c r="P5924" t="s">
        <v>107</v>
      </c>
      <c r="Q5924" t="s">
        <v>107</v>
      </c>
      <c r="R5924">
        <f>IF(F5924="Monthly",2,0)
+IF(E5924&lt;=6,2,0)
+IF(N5924&lt;=2,2,0)
+IF(L5924&gt;=4,2,0)
+IF(M5924&gt;=2,1,0)
+IF(H5924&gt;=_xlfn.PERCENTILE.INC($H$2:$H$10001,0.75),1,0)</f>
        <v>3</v>
      </c>
      <c r="S5924" t="str">
        <f>IF(R5924&gt;=7,"High",IF(R5924&gt;=4,"Medium","Low"))</f>
        <v>Low</v>
      </c>
    </row>
    <row r="5925" spans="1:19">
      <c r="A5925" t="s">
        <v>6050</v>
      </c>
      <c r="B5925">
        <v>50</v>
      </c>
      <c r="C5925" t="s">
        <v>112</v>
      </c>
      <c r="D5925" t="s">
        <v>113</v>
      </c>
      <c r="E5925">
        <v>26</v>
      </c>
      <c r="F5925" t="s">
        <v>109</v>
      </c>
      <c r="G5925" t="s">
        <v>129</v>
      </c>
      <c r="H5925" s="5">
        <v>962</v>
      </c>
      <c r="I5925" s="5">
        <v>25335.93</v>
      </c>
      <c r="J5925" t="s">
        <v>134</v>
      </c>
      <c r="K5925" t="s">
        <v>106</v>
      </c>
      <c r="L5925">
        <v>0</v>
      </c>
      <c r="M5925">
        <v>0</v>
      </c>
      <c r="N5925">
        <v>5</v>
      </c>
      <c r="O5925" s="6">
        <v>0</v>
      </c>
      <c r="P5925" t="s">
        <v>106</v>
      </c>
      <c r="Q5925" t="s">
        <v>107</v>
      </c>
      <c r="R5925">
        <f>IF(F5925="Monthly",2,0)
+IF(E5925&lt;=6,2,0)
+IF(N5925&lt;=2,2,0)
+IF(L5925&gt;=4,2,0)
+IF(M5925&gt;=2,1,0)
+IF(H5925&gt;=_xlfn.PERCENTILE.INC($H$2:$H$10001,0.75),1,0)</f>
        <v>1</v>
      </c>
      <c r="S5925" t="str">
        <f>IF(R5925&gt;=7,"High",IF(R5925&gt;=4,"Medium","Low"))</f>
        <v>Low</v>
      </c>
    </row>
    <row r="5926" spans="1:19">
      <c r="A5926" t="s">
        <v>6051</v>
      </c>
      <c r="B5926">
        <v>33</v>
      </c>
      <c r="C5926" t="s">
        <v>112</v>
      </c>
      <c r="D5926" t="s">
        <v>133</v>
      </c>
      <c r="E5926">
        <v>51</v>
      </c>
      <c r="F5926" t="s">
        <v>109</v>
      </c>
      <c r="G5926" t="s">
        <v>110</v>
      </c>
      <c r="H5926" s="5">
        <v>666</v>
      </c>
      <c r="I5926" s="5">
        <v>32548.19</v>
      </c>
      <c r="J5926" t="s">
        <v>134</v>
      </c>
      <c r="K5926" t="s">
        <v>106</v>
      </c>
      <c r="L5926">
        <v>1</v>
      </c>
      <c r="M5926">
        <v>0</v>
      </c>
      <c r="N5926">
        <v>5</v>
      </c>
      <c r="O5926" s="6">
        <v>5</v>
      </c>
      <c r="P5926" t="s">
        <v>106</v>
      </c>
      <c r="Q5926" t="s">
        <v>107</v>
      </c>
      <c r="R5926">
        <f>IF(F5926="Monthly",2,0)
+IF(E5926&lt;=6,2,0)
+IF(N5926&lt;=2,2,0)
+IF(L5926&gt;=4,2,0)
+IF(M5926&gt;=2,1,0)
+IF(H5926&gt;=_xlfn.PERCENTILE.INC($H$2:$H$10001,0.75),1,0)</f>
        <v>0</v>
      </c>
      <c r="S5926" t="str">
        <f>IF(R5926&gt;=7,"High",IF(R5926&gt;=4,"Medium","Low"))</f>
        <v>Low</v>
      </c>
    </row>
    <row r="5927" spans="1:19">
      <c r="A5927" t="s">
        <v>6052</v>
      </c>
      <c r="B5927">
        <v>41</v>
      </c>
      <c r="C5927" t="s">
        <v>112</v>
      </c>
      <c r="D5927" t="s">
        <v>126</v>
      </c>
      <c r="E5927">
        <v>42</v>
      </c>
      <c r="F5927" t="s">
        <v>103</v>
      </c>
      <c r="G5927" t="s">
        <v>104</v>
      </c>
      <c r="H5927" s="5">
        <v>453</v>
      </c>
      <c r="I5927" s="5">
        <v>19118.509999999998</v>
      </c>
      <c r="J5927" t="s">
        <v>117</v>
      </c>
      <c r="K5927" t="s">
        <v>106</v>
      </c>
      <c r="L5927">
        <v>2</v>
      </c>
      <c r="M5927">
        <v>1</v>
      </c>
      <c r="N5927">
        <v>4</v>
      </c>
      <c r="O5927" s="6">
        <v>0</v>
      </c>
      <c r="P5927" t="s">
        <v>107</v>
      </c>
      <c r="Q5927" t="s">
        <v>107</v>
      </c>
      <c r="R5927">
        <f>IF(F5927="Monthly",2,0)
+IF(E5927&lt;=6,2,0)
+IF(N5927&lt;=2,2,0)
+IF(L5927&gt;=4,2,0)
+IF(M5927&gt;=2,1,0)
+IF(H5927&gt;=_xlfn.PERCENTILE.INC($H$2:$H$10001,0.75),1,0)</f>
        <v>2</v>
      </c>
      <c r="S5927" t="str">
        <f>IF(R5927&gt;=7,"High",IF(R5927&gt;=4,"Medium","Low"))</f>
        <v>Low</v>
      </c>
    </row>
    <row r="5928" spans="1:19">
      <c r="A5928" t="s">
        <v>6053</v>
      </c>
      <c r="B5928">
        <v>65</v>
      </c>
      <c r="C5928" t="s">
        <v>112</v>
      </c>
      <c r="D5928" t="s">
        <v>123</v>
      </c>
      <c r="E5928">
        <v>66</v>
      </c>
      <c r="F5928" t="s">
        <v>109</v>
      </c>
      <c r="G5928" t="s">
        <v>110</v>
      </c>
      <c r="H5928" s="5">
        <v>644</v>
      </c>
      <c r="I5928" s="5">
        <v>43192.65</v>
      </c>
      <c r="J5928" t="s">
        <v>115</v>
      </c>
      <c r="K5928" t="s">
        <v>106</v>
      </c>
      <c r="L5928">
        <v>0</v>
      </c>
      <c r="M5928">
        <v>0</v>
      </c>
      <c r="N5928">
        <v>5</v>
      </c>
      <c r="O5928" s="6">
        <v>0</v>
      </c>
      <c r="P5928" t="s">
        <v>107</v>
      </c>
      <c r="Q5928" t="s">
        <v>107</v>
      </c>
      <c r="R5928">
        <f>IF(F5928="Monthly",2,0)
+IF(E5928&lt;=6,2,0)
+IF(N5928&lt;=2,2,0)
+IF(L5928&gt;=4,2,0)
+IF(M5928&gt;=2,1,0)
+IF(H5928&gt;=_xlfn.PERCENTILE.INC($H$2:$H$10001,0.75),1,0)</f>
        <v>0</v>
      </c>
      <c r="S5928" t="str">
        <f>IF(R5928&gt;=7,"High",IF(R5928&gt;=4,"Medium","Low"))</f>
        <v>Low</v>
      </c>
    </row>
    <row r="5929" spans="1:19">
      <c r="A5929" t="s">
        <v>6054</v>
      </c>
      <c r="B5929">
        <v>47</v>
      </c>
      <c r="C5929" t="s">
        <v>101</v>
      </c>
      <c r="D5929" t="s">
        <v>128</v>
      </c>
      <c r="E5929">
        <v>22</v>
      </c>
      <c r="F5929" t="s">
        <v>103</v>
      </c>
      <c r="G5929" t="s">
        <v>129</v>
      </c>
      <c r="H5929" s="5">
        <v>1093</v>
      </c>
      <c r="I5929" s="5">
        <v>24720.65</v>
      </c>
      <c r="J5929" t="s">
        <v>140</v>
      </c>
      <c r="K5929" t="s">
        <v>106</v>
      </c>
      <c r="L5929">
        <v>1</v>
      </c>
      <c r="M5929">
        <v>0</v>
      </c>
      <c r="N5929">
        <v>5</v>
      </c>
      <c r="O5929" s="6">
        <v>0</v>
      </c>
      <c r="P5929" t="s">
        <v>107</v>
      </c>
      <c r="Q5929" t="s">
        <v>107</v>
      </c>
      <c r="R5929">
        <f>IF(F5929="Monthly",2,0)
+IF(E5929&lt;=6,2,0)
+IF(N5929&lt;=2,2,0)
+IF(L5929&gt;=4,2,0)
+IF(M5929&gt;=2,1,0)
+IF(H5929&gt;=_xlfn.PERCENTILE.INC($H$2:$H$10001,0.75),1,0)</f>
        <v>3</v>
      </c>
      <c r="S5929" t="str">
        <f>IF(R5929&gt;=7,"High",IF(R5929&gt;=4,"Medium","Low"))</f>
        <v>Low</v>
      </c>
    </row>
    <row r="5930" spans="1:19">
      <c r="A5930" t="s">
        <v>6055</v>
      </c>
      <c r="B5930">
        <v>32</v>
      </c>
      <c r="C5930" t="s">
        <v>112</v>
      </c>
      <c r="D5930" t="s">
        <v>123</v>
      </c>
      <c r="E5930">
        <v>50</v>
      </c>
      <c r="F5930" t="s">
        <v>121</v>
      </c>
      <c r="G5930" t="s">
        <v>104</v>
      </c>
      <c r="H5930" s="5">
        <v>452</v>
      </c>
      <c r="I5930" s="5">
        <v>22437.31</v>
      </c>
      <c r="J5930" t="s">
        <v>134</v>
      </c>
      <c r="K5930" t="s">
        <v>106</v>
      </c>
      <c r="L5930">
        <v>0</v>
      </c>
      <c r="M5930">
        <v>0</v>
      </c>
      <c r="N5930">
        <v>5</v>
      </c>
      <c r="O5930" s="6">
        <v>0</v>
      </c>
      <c r="P5930" t="s">
        <v>107</v>
      </c>
      <c r="Q5930" t="s">
        <v>107</v>
      </c>
      <c r="R5930">
        <f>IF(F5930="Monthly",2,0)
+IF(E5930&lt;=6,2,0)
+IF(N5930&lt;=2,2,0)
+IF(L5930&gt;=4,2,0)
+IF(M5930&gt;=2,1,0)
+IF(H5930&gt;=_xlfn.PERCENTILE.INC($H$2:$H$10001,0.75),1,0)</f>
        <v>0</v>
      </c>
      <c r="S5930" t="str">
        <f>IF(R5930&gt;=7,"High",IF(R5930&gt;=4,"Medium","Low"))</f>
        <v>Low</v>
      </c>
    </row>
    <row r="5931" spans="1:19">
      <c r="A5931" t="s">
        <v>6056</v>
      </c>
      <c r="B5931">
        <v>22</v>
      </c>
      <c r="C5931" t="s">
        <v>101</v>
      </c>
      <c r="D5931" t="s">
        <v>128</v>
      </c>
      <c r="E5931">
        <v>47</v>
      </c>
      <c r="F5931" t="s">
        <v>103</v>
      </c>
      <c r="G5931" t="s">
        <v>110</v>
      </c>
      <c r="H5931" s="5">
        <v>680</v>
      </c>
      <c r="I5931" s="5">
        <v>31839.1</v>
      </c>
      <c r="J5931" t="s">
        <v>105</v>
      </c>
      <c r="K5931" t="s">
        <v>107</v>
      </c>
      <c r="L5931">
        <v>4</v>
      </c>
      <c r="M5931">
        <v>0</v>
      </c>
      <c r="N5931">
        <v>5</v>
      </c>
      <c r="O5931" s="6">
        <v>0</v>
      </c>
      <c r="P5931" t="s">
        <v>107</v>
      </c>
      <c r="Q5931" t="s">
        <v>107</v>
      </c>
      <c r="R5931">
        <f>IF(F5931="Monthly",2,0)
+IF(E5931&lt;=6,2,0)
+IF(N5931&lt;=2,2,0)
+IF(L5931&gt;=4,2,0)
+IF(M5931&gt;=2,1,0)
+IF(H5931&gt;=_xlfn.PERCENTILE.INC($H$2:$H$10001,0.75),1,0)</f>
        <v>4</v>
      </c>
      <c r="S5931" t="str">
        <f>IF(R5931&gt;=7,"High",IF(R5931&gt;=4,"Medium","Low"))</f>
        <v>Medium</v>
      </c>
    </row>
    <row r="5932" spans="1:19">
      <c r="A5932" t="s">
        <v>6057</v>
      </c>
      <c r="B5932">
        <v>56</v>
      </c>
      <c r="C5932" t="s">
        <v>112</v>
      </c>
      <c r="D5932" t="s">
        <v>137</v>
      </c>
      <c r="E5932">
        <v>30</v>
      </c>
      <c r="F5932" t="s">
        <v>109</v>
      </c>
      <c r="G5932" t="s">
        <v>104</v>
      </c>
      <c r="H5932" s="5">
        <v>425</v>
      </c>
      <c r="I5932" s="5">
        <v>13029.59</v>
      </c>
      <c r="J5932" t="s">
        <v>117</v>
      </c>
      <c r="K5932" t="s">
        <v>106</v>
      </c>
      <c r="L5932">
        <v>2</v>
      </c>
      <c r="M5932">
        <v>0</v>
      </c>
      <c r="N5932">
        <v>5</v>
      </c>
      <c r="O5932" s="6">
        <v>0</v>
      </c>
      <c r="P5932" t="s">
        <v>107</v>
      </c>
      <c r="Q5932" t="s">
        <v>107</v>
      </c>
      <c r="R5932">
        <f>IF(F5932="Monthly",2,0)
+IF(E5932&lt;=6,2,0)
+IF(N5932&lt;=2,2,0)
+IF(L5932&gt;=4,2,0)
+IF(M5932&gt;=2,1,0)
+IF(H5932&gt;=_xlfn.PERCENTILE.INC($H$2:$H$10001,0.75),1,0)</f>
        <v>0</v>
      </c>
      <c r="S5932" t="str">
        <f>IF(R5932&gt;=7,"High",IF(R5932&gt;=4,"Medium","Low"))</f>
        <v>Low</v>
      </c>
    </row>
    <row r="5933" spans="1:19">
      <c r="A5933" t="s">
        <v>6058</v>
      </c>
      <c r="B5933">
        <v>32</v>
      </c>
      <c r="C5933" t="s">
        <v>112</v>
      </c>
      <c r="D5933" t="s">
        <v>133</v>
      </c>
      <c r="E5933">
        <v>29</v>
      </c>
      <c r="F5933" t="s">
        <v>103</v>
      </c>
      <c r="G5933" t="s">
        <v>104</v>
      </c>
      <c r="H5933" s="5">
        <v>408</v>
      </c>
      <c r="I5933" s="5">
        <v>11735.28</v>
      </c>
      <c r="J5933" t="s">
        <v>105</v>
      </c>
      <c r="K5933" t="s">
        <v>107</v>
      </c>
      <c r="L5933">
        <v>0</v>
      </c>
      <c r="M5933">
        <v>0</v>
      </c>
      <c r="N5933">
        <v>4</v>
      </c>
      <c r="O5933" s="6">
        <v>0</v>
      </c>
      <c r="P5933" t="s">
        <v>107</v>
      </c>
      <c r="Q5933" t="s">
        <v>107</v>
      </c>
      <c r="R5933">
        <f>IF(F5933="Monthly",2,0)
+IF(E5933&lt;=6,2,0)
+IF(N5933&lt;=2,2,0)
+IF(L5933&gt;=4,2,0)
+IF(M5933&gt;=2,1,0)
+IF(H5933&gt;=_xlfn.PERCENTILE.INC($H$2:$H$10001,0.75),1,0)</f>
        <v>2</v>
      </c>
      <c r="S5933" t="str">
        <f>IF(R5933&gt;=7,"High",IF(R5933&gt;=4,"Medium","Low"))</f>
        <v>Low</v>
      </c>
    </row>
    <row r="5934" spans="1:19">
      <c r="A5934" t="s">
        <v>6059</v>
      </c>
      <c r="B5934">
        <v>30</v>
      </c>
      <c r="C5934" t="s">
        <v>101</v>
      </c>
      <c r="D5934" t="s">
        <v>133</v>
      </c>
      <c r="E5934">
        <v>30</v>
      </c>
      <c r="F5934" t="s">
        <v>103</v>
      </c>
      <c r="G5934" t="s">
        <v>110</v>
      </c>
      <c r="H5934" s="5">
        <v>644</v>
      </c>
      <c r="I5934" s="5">
        <v>19152.78</v>
      </c>
      <c r="J5934" t="s">
        <v>105</v>
      </c>
      <c r="K5934" t="s">
        <v>106</v>
      </c>
      <c r="L5934">
        <v>1</v>
      </c>
      <c r="M5934">
        <v>0</v>
      </c>
      <c r="N5934">
        <v>5</v>
      </c>
      <c r="O5934" s="6">
        <v>0</v>
      </c>
      <c r="P5934" t="s">
        <v>106</v>
      </c>
      <c r="Q5934" t="s">
        <v>107</v>
      </c>
      <c r="R5934">
        <f>IF(F5934="Monthly",2,0)
+IF(E5934&lt;=6,2,0)
+IF(N5934&lt;=2,2,0)
+IF(L5934&gt;=4,2,0)
+IF(M5934&gt;=2,1,0)
+IF(H5934&gt;=_xlfn.PERCENTILE.INC($H$2:$H$10001,0.75),1,0)</f>
        <v>2</v>
      </c>
      <c r="S5934" t="str">
        <f>IF(R5934&gt;=7,"High",IF(R5934&gt;=4,"Medium","Low"))</f>
        <v>Low</v>
      </c>
    </row>
    <row r="5935" spans="1:19">
      <c r="A5935" t="s">
        <v>6060</v>
      </c>
      <c r="B5935">
        <v>33</v>
      </c>
      <c r="C5935" t="s">
        <v>112</v>
      </c>
      <c r="D5935" t="s">
        <v>102</v>
      </c>
      <c r="E5935">
        <v>34</v>
      </c>
      <c r="F5935" t="s">
        <v>109</v>
      </c>
      <c r="G5935" t="s">
        <v>104</v>
      </c>
      <c r="H5935" s="5">
        <v>454</v>
      </c>
      <c r="I5935" s="5">
        <v>15340.88</v>
      </c>
      <c r="J5935" t="s">
        <v>140</v>
      </c>
      <c r="K5935" t="s">
        <v>107</v>
      </c>
      <c r="L5935">
        <v>1</v>
      </c>
      <c r="M5935">
        <v>0</v>
      </c>
      <c r="N5935">
        <v>5</v>
      </c>
      <c r="O5935" s="6">
        <v>0</v>
      </c>
      <c r="P5935" t="s">
        <v>106</v>
      </c>
      <c r="Q5935" t="s">
        <v>107</v>
      </c>
      <c r="R5935">
        <f>IF(F5935="Monthly",2,0)
+IF(E5935&lt;=6,2,0)
+IF(N5935&lt;=2,2,0)
+IF(L5935&gt;=4,2,0)
+IF(M5935&gt;=2,1,0)
+IF(H5935&gt;=_xlfn.PERCENTILE.INC($H$2:$H$10001,0.75),1,0)</f>
        <v>0</v>
      </c>
      <c r="S5935" t="str">
        <f>IF(R5935&gt;=7,"High",IF(R5935&gt;=4,"Medium","Low"))</f>
        <v>Low</v>
      </c>
    </row>
    <row r="5936" spans="1:19">
      <c r="A5936" t="s">
        <v>6061</v>
      </c>
      <c r="B5936">
        <v>57</v>
      </c>
      <c r="C5936" t="s">
        <v>101</v>
      </c>
      <c r="D5936" t="s">
        <v>131</v>
      </c>
      <c r="E5936">
        <v>4</v>
      </c>
      <c r="F5936" t="s">
        <v>103</v>
      </c>
      <c r="G5936" t="s">
        <v>110</v>
      </c>
      <c r="H5936" s="5">
        <v>810</v>
      </c>
      <c r="I5936" s="5">
        <v>3212.4</v>
      </c>
      <c r="J5936" t="s">
        <v>140</v>
      </c>
      <c r="K5936" t="s">
        <v>106</v>
      </c>
      <c r="L5936">
        <v>0</v>
      </c>
      <c r="M5936">
        <v>0</v>
      </c>
      <c r="N5936">
        <v>5</v>
      </c>
      <c r="O5936" s="6">
        <v>0</v>
      </c>
      <c r="P5936" t="s">
        <v>107</v>
      </c>
      <c r="Q5936" t="s">
        <v>107</v>
      </c>
      <c r="R5936">
        <f>IF(F5936="Monthly",2,0)
+IF(E5936&lt;=6,2,0)
+IF(N5936&lt;=2,2,0)
+IF(L5936&gt;=4,2,0)
+IF(M5936&gt;=2,1,0)
+IF(H5936&gt;=_xlfn.PERCENTILE.INC($H$2:$H$10001,0.75),1,0)</f>
        <v>5</v>
      </c>
      <c r="S5936" t="str">
        <f>IF(R5936&gt;=7,"High",IF(R5936&gt;=4,"Medium","Low"))</f>
        <v>Medium</v>
      </c>
    </row>
    <row r="5937" spans="1:19">
      <c r="A5937" t="s">
        <v>6062</v>
      </c>
      <c r="B5937">
        <v>49</v>
      </c>
      <c r="C5937" t="s">
        <v>101</v>
      </c>
      <c r="D5937" t="s">
        <v>123</v>
      </c>
      <c r="E5937">
        <v>37</v>
      </c>
      <c r="F5937" t="s">
        <v>103</v>
      </c>
      <c r="G5937" t="s">
        <v>110</v>
      </c>
      <c r="H5937" s="5">
        <v>762</v>
      </c>
      <c r="I5937" s="5">
        <v>27357.22</v>
      </c>
      <c r="J5937" t="s">
        <v>134</v>
      </c>
      <c r="K5937" t="s">
        <v>106</v>
      </c>
      <c r="L5937">
        <v>1</v>
      </c>
      <c r="M5937">
        <v>0</v>
      </c>
      <c r="N5937">
        <v>5</v>
      </c>
      <c r="O5937" s="6">
        <v>0</v>
      </c>
      <c r="P5937" t="s">
        <v>107</v>
      </c>
      <c r="Q5937" t="s">
        <v>106</v>
      </c>
      <c r="R5937">
        <f>IF(F5937="Monthly",2,0)
+IF(E5937&lt;=6,2,0)
+IF(N5937&lt;=2,2,0)
+IF(L5937&gt;=4,2,0)
+IF(M5937&gt;=2,1,0)
+IF(H5937&gt;=_xlfn.PERCENTILE.INC($H$2:$H$10001,0.75),1,0)</f>
        <v>2</v>
      </c>
      <c r="S5937" t="str">
        <f>IF(R5937&gt;=7,"High",IF(R5937&gt;=4,"Medium","Low"))</f>
        <v>Low</v>
      </c>
    </row>
    <row r="5938" spans="1:19">
      <c r="A5938" t="s">
        <v>6063</v>
      </c>
      <c r="B5938">
        <v>28</v>
      </c>
      <c r="C5938" t="s">
        <v>101</v>
      </c>
      <c r="D5938" t="s">
        <v>119</v>
      </c>
      <c r="E5938">
        <v>28</v>
      </c>
      <c r="F5938" t="s">
        <v>103</v>
      </c>
      <c r="G5938" t="s">
        <v>104</v>
      </c>
      <c r="H5938" s="5">
        <v>437</v>
      </c>
      <c r="I5938" s="5">
        <v>12025.43</v>
      </c>
      <c r="J5938" t="s">
        <v>105</v>
      </c>
      <c r="K5938" t="s">
        <v>107</v>
      </c>
      <c r="L5938">
        <v>0</v>
      </c>
      <c r="M5938">
        <v>0</v>
      </c>
      <c r="N5938">
        <v>5</v>
      </c>
      <c r="O5938" s="6">
        <v>0</v>
      </c>
      <c r="P5938" t="s">
        <v>106</v>
      </c>
      <c r="Q5938" t="s">
        <v>107</v>
      </c>
      <c r="R5938">
        <f>IF(F5938="Monthly",2,0)
+IF(E5938&lt;=6,2,0)
+IF(N5938&lt;=2,2,0)
+IF(L5938&gt;=4,2,0)
+IF(M5938&gt;=2,1,0)
+IF(H5938&gt;=_xlfn.PERCENTILE.INC($H$2:$H$10001,0.75),1,0)</f>
        <v>2</v>
      </c>
      <c r="S5938" t="str">
        <f>IF(R5938&gt;=7,"High",IF(R5938&gt;=4,"Medium","Low"))</f>
        <v>Low</v>
      </c>
    </row>
    <row r="5939" spans="1:19">
      <c r="A5939" t="s">
        <v>6064</v>
      </c>
      <c r="B5939">
        <v>28</v>
      </c>
      <c r="C5939" t="s">
        <v>112</v>
      </c>
      <c r="D5939" t="s">
        <v>133</v>
      </c>
      <c r="E5939">
        <v>67</v>
      </c>
      <c r="F5939" t="s">
        <v>103</v>
      </c>
      <c r="G5939" t="s">
        <v>110</v>
      </c>
      <c r="H5939" s="5">
        <v>728</v>
      </c>
      <c r="I5939" s="5">
        <v>49815.31</v>
      </c>
      <c r="J5939" t="s">
        <v>140</v>
      </c>
      <c r="K5939" t="s">
        <v>106</v>
      </c>
      <c r="L5939">
        <v>1</v>
      </c>
      <c r="M5939">
        <v>0</v>
      </c>
      <c r="N5939">
        <v>4</v>
      </c>
      <c r="O5939" s="6">
        <v>0</v>
      </c>
      <c r="P5939" t="s">
        <v>107</v>
      </c>
      <c r="Q5939" t="s">
        <v>106</v>
      </c>
      <c r="R5939">
        <f>IF(F5939="Monthly",2,0)
+IF(E5939&lt;=6,2,0)
+IF(N5939&lt;=2,2,0)
+IF(L5939&gt;=4,2,0)
+IF(M5939&gt;=2,1,0)
+IF(H5939&gt;=_xlfn.PERCENTILE.INC($H$2:$H$10001,0.75),1,0)</f>
        <v>2</v>
      </c>
      <c r="S5939" t="str">
        <f>IF(R5939&gt;=7,"High",IF(R5939&gt;=4,"Medium","Low"))</f>
        <v>Low</v>
      </c>
    </row>
    <row r="5940" spans="1:19">
      <c r="A5940" t="s">
        <v>6065</v>
      </c>
      <c r="B5940">
        <v>18</v>
      </c>
      <c r="C5940" t="s">
        <v>112</v>
      </c>
      <c r="D5940" t="s">
        <v>128</v>
      </c>
      <c r="E5940">
        <v>30</v>
      </c>
      <c r="F5940" t="s">
        <v>103</v>
      </c>
      <c r="G5940" t="s">
        <v>110</v>
      </c>
      <c r="H5940" s="5">
        <v>775</v>
      </c>
      <c r="I5940" s="5">
        <v>23311.4</v>
      </c>
      <c r="J5940" t="s">
        <v>117</v>
      </c>
      <c r="K5940" t="s">
        <v>106</v>
      </c>
      <c r="L5940">
        <v>0</v>
      </c>
      <c r="M5940">
        <v>0</v>
      </c>
      <c r="N5940">
        <v>4</v>
      </c>
      <c r="O5940" s="6">
        <v>0</v>
      </c>
      <c r="P5940" t="s">
        <v>106</v>
      </c>
      <c r="Q5940" t="s">
        <v>107</v>
      </c>
      <c r="R5940">
        <f>IF(F5940="Monthly",2,0)
+IF(E5940&lt;=6,2,0)
+IF(N5940&lt;=2,2,0)
+IF(L5940&gt;=4,2,0)
+IF(M5940&gt;=2,1,0)
+IF(H5940&gt;=_xlfn.PERCENTILE.INC($H$2:$H$10001,0.75),1,0)</f>
        <v>2</v>
      </c>
      <c r="S5940" t="str">
        <f>IF(R5940&gt;=7,"High",IF(R5940&gt;=4,"Medium","Low"))</f>
        <v>Low</v>
      </c>
    </row>
    <row r="5941" spans="1:19">
      <c r="A5941" t="s">
        <v>6066</v>
      </c>
      <c r="B5941">
        <v>52</v>
      </c>
      <c r="C5941" t="s">
        <v>101</v>
      </c>
      <c r="D5941" t="s">
        <v>123</v>
      </c>
      <c r="E5941">
        <v>27</v>
      </c>
      <c r="F5941" t="s">
        <v>109</v>
      </c>
      <c r="G5941" t="s">
        <v>110</v>
      </c>
      <c r="H5941" s="5">
        <v>639</v>
      </c>
      <c r="I5941" s="5">
        <v>17287.91</v>
      </c>
      <c r="J5941" t="s">
        <v>105</v>
      </c>
      <c r="K5941" t="s">
        <v>106</v>
      </c>
      <c r="L5941">
        <v>0</v>
      </c>
      <c r="M5941">
        <v>0</v>
      </c>
      <c r="N5941">
        <v>5</v>
      </c>
      <c r="O5941" s="6">
        <v>0</v>
      </c>
      <c r="P5941" t="s">
        <v>106</v>
      </c>
      <c r="Q5941" t="s">
        <v>107</v>
      </c>
      <c r="R5941">
        <f>IF(F5941="Monthly",2,0)
+IF(E5941&lt;=6,2,0)
+IF(N5941&lt;=2,2,0)
+IF(L5941&gt;=4,2,0)
+IF(M5941&gt;=2,1,0)
+IF(H5941&gt;=_xlfn.PERCENTILE.INC($H$2:$H$10001,0.75),1,0)</f>
        <v>0</v>
      </c>
      <c r="S5941" t="str">
        <f>IF(R5941&gt;=7,"High",IF(R5941&gt;=4,"Medium","Low"))</f>
        <v>Low</v>
      </c>
    </row>
    <row r="5942" spans="1:19">
      <c r="A5942" t="s">
        <v>6067</v>
      </c>
      <c r="B5942">
        <v>38</v>
      </c>
      <c r="C5942" t="s">
        <v>101</v>
      </c>
      <c r="D5942" t="s">
        <v>113</v>
      </c>
      <c r="E5942">
        <v>17</v>
      </c>
      <c r="F5942" t="s">
        <v>103</v>
      </c>
      <c r="G5942" t="s">
        <v>110</v>
      </c>
      <c r="H5942" s="5">
        <v>756</v>
      </c>
      <c r="I5942" s="5">
        <v>13235.15</v>
      </c>
      <c r="J5942" t="s">
        <v>134</v>
      </c>
      <c r="K5942" t="s">
        <v>106</v>
      </c>
      <c r="L5942">
        <v>0</v>
      </c>
      <c r="M5942">
        <v>0</v>
      </c>
      <c r="N5942">
        <v>5</v>
      </c>
      <c r="O5942" s="6">
        <v>0</v>
      </c>
      <c r="P5942" t="s">
        <v>107</v>
      </c>
      <c r="Q5942" t="s">
        <v>107</v>
      </c>
      <c r="R5942">
        <f>IF(F5942="Monthly",2,0)
+IF(E5942&lt;=6,2,0)
+IF(N5942&lt;=2,2,0)
+IF(L5942&gt;=4,2,0)
+IF(M5942&gt;=2,1,0)
+IF(H5942&gt;=_xlfn.PERCENTILE.INC($H$2:$H$10001,0.75),1,0)</f>
        <v>2</v>
      </c>
      <c r="S5942" t="str">
        <f>IF(R5942&gt;=7,"High",IF(R5942&gt;=4,"Medium","Low"))</f>
        <v>Low</v>
      </c>
    </row>
    <row r="5943" spans="1:19">
      <c r="A5943" t="s">
        <v>6068</v>
      </c>
      <c r="B5943">
        <v>49</v>
      </c>
      <c r="C5943" t="s">
        <v>101</v>
      </c>
      <c r="D5943" t="s">
        <v>102</v>
      </c>
      <c r="E5943">
        <v>25</v>
      </c>
      <c r="F5943" t="s">
        <v>109</v>
      </c>
      <c r="G5943" t="s">
        <v>104</v>
      </c>
      <c r="H5943" s="5">
        <v>463</v>
      </c>
      <c r="I5943" s="5">
        <v>11912.11</v>
      </c>
      <c r="J5943" t="s">
        <v>134</v>
      </c>
      <c r="K5943" t="s">
        <v>106</v>
      </c>
      <c r="L5943">
        <v>1</v>
      </c>
      <c r="M5943">
        <v>0</v>
      </c>
      <c r="N5943">
        <v>4</v>
      </c>
      <c r="O5943" s="6">
        <v>0</v>
      </c>
      <c r="P5943" t="s">
        <v>107</v>
      </c>
      <c r="Q5943" t="s">
        <v>107</v>
      </c>
      <c r="R5943">
        <f>IF(F5943="Monthly",2,0)
+IF(E5943&lt;=6,2,0)
+IF(N5943&lt;=2,2,0)
+IF(L5943&gt;=4,2,0)
+IF(M5943&gt;=2,1,0)
+IF(H5943&gt;=_xlfn.PERCENTILE.INC($H$2:$H$10001,0.75),1,0)</f>
        <v>0</v>
      </c>
      <c r="S5943" t="str">
        <f>IF(R5943&gt;=7,"High",IF(R5943&gt;=4,"Medium","Low"))</f>
        <v>Low</v>
      </c>
    </row>
    <row r="5944" spans="1:19">
      <c r="A5944" t="s">
        <v>6069</v>
      </c>
      <c r="B5944">
        <v>59</v>
      </c>
      <c r="C5944" t="s">
        <v>101</v>
      </c>
      <c r="D5944" t="s">
        <v>128</v>
      </c>
      <c r="E5944">
        <v>27</v>
      </c>
      <c r="F5944" t="s">
        <v>109</v>
      </c>
      <c r="G5944" t="s">
        <v>110</v>
      </c>
      <c r="H5944" s="5">
        <v>647</v>
      </c>
      <c r="I5944" s="5">
        <v>17182.82</v>
      </c>
      <c r="J5944" t="s">
        <v>134</v>
      </c>
      <c r="K5944" t="s">
        <v>106</v>
      </c>
      <c r="L5944">
        <v>1</v>
      </c>
      <c r="M5944">
        <v>0</v>
      </c>
      <c r="N5944">
        <v>5</v>
      </c>
      <c r="O5944" s="6">
        <v>0</v>
      </c>
      <c r="P5944" t="s">
        <v>107</v>
      </c>
      <c r="Q5944" t="s">
        <v>107</v>
      </c>
      <c r="R5944">
        <f>IF(F5944="Monthly",2,0)
+IF(E5944&lt;=6,2,0)
+IF(N5944&lt;=2,2,0)
+IF(L5944&gt;=4,2,0)
+IF(M5944&gt;=2,1,0)
+IF(H5944&gt;=_xlfn.PERCENTILE.INC($H$2:$H$10001,0.75),1,0)</f>
        <v>0</v>
      </c>
      <c r="S5944" t="str">
        <f>IF(R5944&gt;=7,"High",IF(R5944&gt;=4,"Medium","Low"))</f>
        <v>Low</v>
      </c>
    </row>
    <row r="5945" spans="1:19">
      <c r="A5945" t="s">
        <v>6070</v>
      </c>
      <c r="B5945">
        <v>22</v>
      </c>
      <c r="C5945" t="s">
        <v>101</v>
      </c>
      <c r="D5945" t="s">
        <v>119</v>
      </c>
      <c r="E5945">
        <v>35</v>
      </c>
      <c r="F5945" t="s">
        <v>121</v>
      </c>
      <c r="G5945" t="s">
        <v>129</v>
      </c>
      <c r="H5945" s="5">
        <v>983</v>
      </c>
      <c r="I5945" s="5">
        <v>30902.7</v>
      </c>
      <c r="J5945" t="s">
        <v>117</v>
      </c>
      <c r="K5945" t="s">
        <v>106</v>
      </c>
      <c r="L5945">
        <v>1</v>
      </c>
      <c r="M5945">
        <v>0</v>
      </c>
      <c r="N5945">
        <v>4</v>
      </c>
      <c r="O5945" s="6">
        <v>10</v>
      </c>
      <c r="P5945" t="s">
        <v>107</v>
      </c>
      <c r="Q5945" t="s">
        <v>107</v>
      </c>
      <c r="R5945">
        <f>IF(F5945="Monthly",2,0)
+IF(E5945&lt;=6,2,0)
+IF(N5945&lt;=2,2,0)
+IF(L5945&gt;=4,2,0)
+IF(M5945&gt;=2,1,0)
+IF(H5945&gt;=_xlfn.PERCENTILE.INC($H$2:$H$10001,0.75),1,0)</f>
        <v>1</v>
      </c>
      <c r="S5945" t="str">
        <f>IF(R5945&gt;=7,"High",IF(R5945&gt;=4,"Medium","Low"))</f>
        <v>Low</v>
      </c>
    </row>
    <row r="5946" spans="1:19">
      <c r="A5946" t="s">
        <v>6071</v>
      </c>
      <c r="B5946">
        <v>51</v>
      </c>
      <c r="C5946" t="s">
        <v>101</v>
      </c>
      <c r="D5946" t="s">
        <v>137</v>
      </c>
      <c r="E5946">
        <v>24</v>
      </c>
      <c r="F5946" t="s">
        <v>121</v>
      </c>
      <c r="G5946" t="s">
        <v>129</v>
      </c>
      <c r="H5946" s="5">
        <v>948</v>
      </c>
      <c r="I5946" s="5">
        <v>20353.04</v>
      </c>
      <c r="J5946" t="s">
        <v>140</v>
      </c>
      <c r="K5946" t="s">
        <v>106</v>
      </c>
      <c r="L5946">
        <v>0</v>
      </c>
      <c r="M5946">
        <v>0</v>
      </c>
      <c r="N5946">
        <v>5</v>
      </c>
      <c r="O5946" s="6">
        <v>10</v>
      </c>
      <c r="P5946" t="s">
        <v>107</v>
      </c>
      <c r="Q5946" t="s">
        <v>107</v>
      </c>
      <c r="R5946">
        <f>IF(F5946="Monthly",2,0)
+IF(E5946&lt;=6,2,0)
+IF(N5946&lt;=2,2,0)
+IF(L5946&gt;=4,2,0)
+IF(M5946&gt;=2,1,0)
+IF(H5946&gt;=_xlfn.PERCENTILE.INC($H$2:$H$10001,0.75),1,0)</f>
        <v>1</v>
      </c>
      <c r="S5946" t="str">
        <f>IF(R5946&gt;=7,"High",IF(R5946&gt;=4,"Medium","Low"))</f>
        <v>Low</v>
      </c>
    </row>
    <row r="5947" spans="1:19">
      <c r="A5947" t="s">
        <v>6072</v>
      </c>
      <c r="B5947">
        <v>29</v>
      </c>
      <c r="C5947" t="s">
        <v>112</v>
      </c>
      <c r="D5947" t="s">
        <v>137</v>
      </c>
      <c r="E5947">
        <v>59</v>
      </c>
      <c r="F5947" t="s">
        <v>109</v>
      </c>
      <c r="G5947" t="s">
        <v>110</v>
      </c>
      <c r="H5947" s="5">
        <v>725</v>
      </c>
      <c r="I5947" s="5">
        <v>41515.440000000002</v>
      </c>
      <c r="J5947" t="s">
        <v>105</v>
      </c>
      <c r="K5947" t="s">
        <v>106</v>
      </c>
      <c r="L5947">
        <v>1</v>
      </c>
      <c r="M5947">
        <v>0</v>
      </c>
      <c r="N5947">
        <v>5</v>
      </c>
      <c r="O5947" s="6">
        <v>5</v>
      </c>
      <c r="P5947" t="s">
        <v>107</v>
      </c>
      <c r="Q5947" t="s">
        <v>107</v>
      </c>
      <c r="R5947">
        <f>IF(F5947="Monthly",2,0)
+IF(E5947&lt;=6,2,0)
+IF(N5947&lt;=2,2,0)
+IF(L5947&gt;=4,2,0)
+IF(M5947&gt;=2,1,0)
+IF(H5947&gt;=_xlfn.PERCENTILE.INC($H$2:$H$10001,0.75),1,0)</f>
        <v>0</v>
      </c>
      <c r="S5947" t="str">
        <f>IF(R5947&gt;=7,"High",IF(R5947&gt;=4,"Medium","Low"))</f>
        <v>Low</v>
      </c>
    </row>
    <row r="5948" spans="1:19">
      <c r="A5948" t="s">
        <v>6073</v>
      </c>
      <c r="B5948">
        <v>40</v>
      </c>
      <c r="C5948" t="s">
        <v>112</v>
      </c>
      <c r="D5948" t="s">
        <v>102</v>
      </c>
      <c r="E5948">
        <v>22</v>
      </c>
      <c r="F5948" t="s">
        <v>103</v>
      </c>
      <c r="G5948" t="s">
        <v>110</v>
      </c>
      <c r="H5948" s="5">
        <v>813</v>
      </c>
      <c r="I5948" s="5">
        <v>17515.53</v>
      </c>
      <c r="J5948" t="s">
        <v>134</v>
      </c>
      <c r="K5948" t="s">
        <v>106</v>
      </c>
      <c r="L5948">
        <v>2</v>
      </c>
      <c r="M5948">
        <v>0</v>
      </c>
      <c r="N5948">
        <v>5</v>
      </c>
      <c r="O5948" s="6">
        <v>0</v>
      </c>
      <c r="P5948" t="s">
        <v>106</v>
      </c>
      <c r="Q5948" t="s">
        <v>107</v>
      </c>
      <c r="R5948">
        <f>IF(F5948="Monthly",2,0)
+IF(E5948&lt;=6,2,0)
+IF(N5948&lt;=2,2,0)
+IF(L5948&gt;=4,2,0)
+IF(M5948&gt;=2,1,0)
+IF(H5948&gt;=_xlfn.PERCENTILE.INC($H$2:$H$10001,0.75),1,0)</f>
        <v>3</v>
      </c>
      <c r="S5948" t="str">
        <f>IF(R5948&gt;=7,"High",IF(R5948&gt;=4,"Medium","Low"))</f>
        <v>Low</v>
      </c>
    </row>
    <row r="5949" spans="1:19">
      <c r="A5949" t="s">
        <v>6074</v>
      </c>
      <c r="B5949">
        <v>39</v>
      </c>
      <c r="C5949" t="s">
        <v>112</v>
      </c>
      <c r="D5949" t="s">
        <v>133</v>
      </c>
      <c r="E5949">
        <v>11</v>
      </c>
      <c r="F5949" t="s">
        <v>103</v>
      </c>
      <c r="G5949" t="s">
        <v>104</v>
      </c>
      <c r="H5949" s="5">
        <v>457</v>
      </c>
      <c r="I5949" s="5">
        <v>4950.84</v>
      </c>
      <c r="J5949" t="s">
        <v>140</v>
      </c>
      <c r="K5949" t="s">
        <v>106</v>
      </c>
      <c r="L5949">
        <v>10</v>
      </c>
      <c r="M5949">
        <v>4</v>
      </c>
      <c r="N5949">
        <v>2</v>
      </c>
      <c r="O5949" s="6">
        <v>0</v>
      </c>
      <c r="P5949" t="s">
        <v>106</v>
      </c>
      <c r="Q5949" t="s">
        <v>106</v>
      </c>
      <c r="R5949">
        <f>IF(F5949="Monthly",2,0)
+IF(E5949&lt;=6,2,0)
+IF(N5949&lt;=2,2,0)
+IF(L5949&gt;=4,2,0)
+IF(M5949&gt;=2,1,0)
+IF(H5949&gt;=_xlfn.PERCENTILE.INC($H$2:$H$10001,0.75),1,0)</f>
        <v>7</v>
      </c>
      <c r="S5949" t="str">
        <f>IF(R5949&gt;=7,"High",IF(R5949&gt;=4,"Medium","Low"))</f>
        <v>High</v>
      </c>
    </row>
    <row r="5950" spans="1:19">
      <c r="A5950" t="s">
        <v>6075</v>
      </c>
      <c r="B5950">
        <v>37</v>
      </c>
      <c r="C5950" t="s">
        <v>101</v>
      </c>
      <c r="D5950" t="s">
        <v>159</v>
      </c>
      <c r="E5950">
        <v>64</v>
      </c>
      <c r="F5950" t="s">
        <v>121</v>
      </c>
      <c r="G5950" t="s">
        <v>104</v>
      </c>
      <c r="H5950" s="5">
        <v>543</v>
      </c>
      <c r="I5950" s="5">
        <v>31693.23</v>
      </c>
      <c r="J5950" t="s">
        <v>134</v>
      </c>
      <c r="K5950" t="s">
        <v>107</v>
      </c>
      <c r="L5950">
        <v>1</v>
      </c>
      <c r="M5950">
        <v>0</v>
      </c>
      <c r="N5950">
        <v>5</v>
      </c>
      <c r="O5950" s="6">
        <v>10</v>
      </c>
      <c r="P5950" t="s">
        <v>107</v>
      </c>
      <c r="Q5950" t="s">
        <v>107</v>
      </c>
      <c r="R5950">
        <f>IF(F5950="Monthly",2,0)
+IF(E5950&lt;=6,2,0)
+IF(N5950&lt;=2,2,0)
+IF(L5950&gt;=4,2,0)
+IF(M5950&gt;=2,1,0)
+IF(H5950&gt;=_xlfn.PERCENTILE.INC($H$2:$H$10001,0.75),1,0)</f>
        <v>0</v>
      </c>
      <c r="S5950" t="str">
        <f>IF(R5950&gt;=7,"High",IF(R5950&gt;=4,"Medium","Low"))</f>
        <v>Low</v>
      </c>
    </row>
    <row r="5951" spans="1:19">
      <c r="A5951" t="s">
        <v>6076</v>
      </c>
      <c r="B5951">
        <v>20</v>
      </c>
      <c r="C5951" t="s">
        <v>101</v>
      </c>
      <c r="D5951" t="s">
        <v>137</v>
      </c>
      <c r="E5951">
        <v>35</v>
      </c>
      <c r="F5951" t="s">
        <v>109</v>
      </c>
      <c r="G5951" t="s">
        <v>129</v>
      </c>
      <c r="H5951" s="5">
        <v>1014</v>
      </c>
      <c r="I5951" s="5">
        <v>33172.730000000003</v>
      </c>
      <c r="J5951" t="s">
        <v>140</v>
      </c>
      <c r="K5951" t="s">
        <v>106</v>
      </c>
      <c r="L5951">
        <v>0</v>
      </c>
      <c r="M5951">
        <v>0</v>
      </c>
      <c r="N5951">
        <v>5</v>
      </c>
      <c r="O5951" s="6">
        <v>5</v>
      </c>
      <c r="P5951" t="s">
        <v>107</v>
      </c>
      <c r="Q5951" t="s">
        <v>107</v>
      </c>
      <c r="R5951">
        <f>IF(F5951="Monthly",2,0)
+IF(E5951&lt;=6,2,0)
+IF(N5951&lt;=2,2,0)
+IF(L5951&gt;=4,2,0)
+IF(M5951&gt;=2,1,0)
+IF(H5951&gt;=_xlfn.PERCENTILE.INC($H$2:$H$10001,0.75),1,0)</f>
        <v>1</v>
      </c>
      <c r="S5951" t="str">
        <f>IF(R5951&gt;=7,"High",IF(R5951&gt;=4,"Medium","Low"))</f>
        <v>Low</v>
      </c>
    </row>
    <row r="5952" spans="1:19">
      <c r="A5952" t="s">
        <v>6077</v>
      </c>
      <c r="B5952">
        <v>60</v>
      </c>
      <c r="C5952" t="s">
        <v>101</v>
      </c>
      <c r="D5952" t="s">
        <v>133</v>
      </c>
      <c r="E5952">
        <v>6</v>
      </c>
      <c r="F5952" t="s">
        <v>103</v>
      </c>
      <c r="G5952" t="s">
        <v>104</v>
      </c>
      <c r="H5952" s="5">
        <v>499</v>
      </c>
      <c r="I5952" s="5">
        <v>2606.2399999999998</v>
      </c>
      <c r="J5952" t="s">
        <v>134</v>
      </c>
      <c r="K5952" t="s">
        <v>106</v>
      </c>
      <c r="L5952">
        <v>1</v>
      </c>
      <c r="M5952">
        <v>0</v>
      </c>
      <c r="N5952">
        <v>5</v>
      </c>
      <c r="O5952" s="6">
        <v>15</v>
      </c>
      <c r="P5952" t="s">
        <v>106</v>
      </c>
      <c r="Q5952" t="s">
        <v>107</v>
      </c>
      <c r="R5952">
        <f>IF(F5952="Monthly",2,0)
+IF(E5952&lt;=6,2,0)
+IF(N5952&lt;=2,2,0)
+IF(L5952&gt;=4,2,0)
+IF(M5952&gt;=2,1,0)
+IF(H5952&gt;=_xlfn.PERCENTILE.INC($H$2:$H$10001,0.75),1,0)</f>
        <v>4</v>
      </c>
      <c r="S5952" t="str">
        <f>IF(R5952&gt;=7,"High",IF(R5952&gt;=4,"Medium","Low"))</f>
        <v>Medium</v>
      </c>
    </row>
    <row r="5953" spans="1:19">
      <c r="A5953" t="s">
        <v>6078</v>
      </c>
      <c r="B5953">
        <v>25</v>
      </c>
      <c r="C5953" t="s">
        <v>101</v>
      </c>
      <c r="D5953" t="s">
        <v>126</v>
      </c>
      <c r="E5953">
        <v>21</v>
      </c>
      <c r="F5953" t="s">
        <v>103</v>
      </c>
      <c r="G5953" t="s">
        <v>110</v>
      </c>
      <c r="H5953" s="5">
        <v>724</v>
      </c>
      <c r="I5953" s="5">
        <v>14968.71</v>
      </c>
      <c r="J5953" t="s">
        <v>105</v>
      </c>
      <c r="K5953" t="s">
        <v>106</v>
      </c>
      <c r="L5953">
        <v>0</v>
      </c>
      <c r="M5953">
        <v>0</v>
      </c>
      <c r="N5953">
        <v>5</v>
      </c>
      <c r="O5953" s="6">
        <v>0</v>
      </c>
      <c r="P5953" t="s">
        <v>107</v>
      </c>
      <c r="Q5953" t="s">
        <v>107</v>
      </c>
      <c r="R5953">
        <f>IF(F5953="Monthly",2,0)
+IF(E5953&lt;=6,2,0)
+IF(N5953&lt;=2,2,0)
+IF(L5953&gt;=4,2,0)
+IF(M5953&gt;=2,1,0)
+IF(H5953&gt;=_xlfn.PERCENTILE.INC($H$2:$H$10001,0.75),1,0)</f>
        <v>2</v>
      </c>
      <c r="S5953" t="str">
        <f>IF(R5953&gt;=7,"High",IF(R5953&gt;=4,"Medium","Low"))</f>
        <v>Low</v>
      </c>
    </row>
    <row r="5954" spans="1:19">
      <c r="A5954" t="s">
        <v>6079</v>
      </c>
      <c r="B5954">
        <v>39</v>
      </c>
      <c r="C5954" t="s">
        <v>112</v>
      </c>
      <c r="D5954" t="s">
        <v>119</v>
      </c>
      <c r="E5954">
        <v>20</v>
      </c>
      <c r="F5954" t="s">
        <v>103</v>
      </c>
      <c r="G5954" t="s">
        <v>129</v>
      </c>
      <c r="H5954" s="5">
        <v>1095</v>
      </c>
      <c r="I5954" s="5">
        <v>21881.59</v>
      </c>
      <c r="J5954" t="s">
        <v>117</v>
      </c>
      <c r="K5954" t="s">
        <v>106</v>
      </c>
      <c r="L5954">
        <v>0</v>
      </c>
      <c r="M5954">
        <v>0</v>
      </c>
      <c r="N5954">
        <v>5</v>
      </c>
      <c r="O5954" s="6">
        <v>0</v>
      </c>
      <c r="P5954" t="s">
        <v>107</v>
      </c>
      <c r="Q5954" t="s">
        <v>107</v>
      </c>
      <c r="R5954">
        <f>IF(F5954="Monthly",2,0)
+IF(E5954&lt;=6,2,0)
+IF(N5954&lt;=2,2,0)
+IF(L5954&gt;=4,2,0)
+IF(M5954&gt;=2,1,0)
+IF(H5954&gt;=_xlfn.PERCENTILE.INC($H$2:$H$10001,0.75),1,0)</f>
        <v>3</v>
      </c>
      <c r="S5954" t="str">
        <f>IF(R5954&gt;=7,"High",IF(R5954&gt;=4,"Medium","Low"))</f>
        <v>Low</v>
      </c>
    </row>
    <row r="5955" spans="1:19">
      <c r="A5955" t="s">
        <v>6080</v>
      </c>
      <c r="B5955">
        <v>33</v>
      </c>
      <c r="C5955" t="s">
        <v>101</v>
      </c>
      <c r="D5955" t="s">
        <v>131</v>
      </c>
      <c r="E5955">
        <v>42</v>
      </c>
      <c r="F5955" t="s">
        <v>109</v>
      </c>
      <c r="G5955" t="s">
        <v>110</v>
      </c>
      <c r="H5955" s="5">
        <v>789</v>
      </c>
      <c r="I5955" s="5">
        <v>31789.31</v>
      </c>
      <c r="J5955" t="s">
        <v>105</v>
      </c>
      <c r="K5955" t="s">
        <v>106</v>
      </c>
      <c r="L5955">
        <v>2</v>
      </c>
      <c r="M5955">
        <v>0</v>
      </c>
      <c r="N5955">
        <v>5</v>
      </c>
      <c r="O5955" s="6">
        <v>5</v>
      </c>
      <c r="P5955" t="s">
        <v>107</v>
      </c>
      <c r="Q5955" t="s">
        <v>106</v>
      </c>
      <c r="R5955">
        <f>IF(F5955="Monthly",2,0)
+IF(E5955&lt;=6,2,0)
+IF(N5955&lt;=2,2,0)
+IF(L5955&gt;=4,2,0)
+IF(M5955&gt;=2,1,0)
+IF(H5955&gt;=_xlfn.PERCENTILE.INC($H$2:$H$10001,0.75),1,0)</f>
        <v>0</v>
      </c>
      <c r="S5955" t="str">
        <f>IF(R5955&gt;=7,"High",IF(R5955&gt;=4,"Medium","Low"))</f>
        <v>Low</v>
      </c>
    </row>
    <row r="5956" spans="1:19">
      <c r="A5956" t="s">
        <v>6081</v>
      </c>
      <c r="B5956">
        <v>52</v>
      </c>
      <c r="C5956" t="s">
        <v>112</v>
      </c>
      <c r="D5956" t="s">
        <v>113</v>
      </c>
      <c r="E5956">
        <v>30</v>
      </c>
      <c r="F5956" t="s">
        <v>121</v>
      </c>
      <c r="G5956" t="s">
        <v>104</v>
      </c>
      <c r="H5956" s="5">
        <v>470</v>
      </c>
      <c r="I5956" s="5">
        <v>12689.34</v>
      </c>
      <c r="J5956" t="s">
        <v>140</v>
      </c>
      <c r="K5956" t="s">
        <v>106</v>
      </c>
      <c r="L5956">
        <v>4</v>
      </c>
      <c r="M5956">
        <v>2</v>
      </c>
      <c r="N5956">
        <v>3</v>
      </c>
      <c r="O5956" s="6">
        <v>10</v>
      </c>
      <c r="P5956" t="s">
        <v>107</v>
      </c>
      <c r="Q5956" t="s">
        <v>106</v>
      </c>
      <c r="R5956">
        <f>IF(F5956="Monthly",2,0)
+IF(E5956&lt;=6,2,0)
+IF(N5956&lt;=2,2,0)
+IF(L5956&gt;=4,2,0)
+IF(M5956&gt;=2,1,0)
+IF(H5956&gt;=_xlfn.PERCENTILE.INC($H$2:$H$10001,0.75),1,0)</f>
        <v>3</v>
      </c>
      <c r="S5956" t="str">
        <f>IF(R5956&gt;=7,"High",IF(R5956&gt;=4,"Medium","Low"))</f>
        <v>Low</v>
      </c>
    </row>
    <row r="5957" spans="1:19">
      <c r="A5957" t="s">
        <v>6082</v>
      </c>
      <c r="B5957">
        <v>18</v>
      </c>
      <c r="C5957" t="s">
        <v>101</v>
      </c>
      <c r="D5957" t="s">
        <v>102</v>
      </c>
      <c r="E5957">
        <v>58</v>
      </c>
      <c r="F5957" t="s">
        <v>109</v>
      </c>
      <c r="G5957" t="s">
        <v>110</v>
      </c>
      <c r="H5957" s="5">
        <v>770</v>
      </c>
      <c r="I5957" s="5">
        <v>42699.06</v>
      </c>
      <c r="J5957" t="s">
        <v>134</v>
      </c>
      <c r="K5957" t="s">
        <v>106</v>
      </c>
      <c r="L5957">
        <v>1</v>
      </c>
      <c r="M5957">
        <v>0</v>
      </c>
      <c r="N5957">
        <v>5</v>
      </c>
      <c r="O5957" s="6">
        <v>5</v>
      </c>
      <c r="P5957" t="s">
        <v>106</v>
      </c>
      <c r="Q5957" t="s">
        <v>107</v>
      </c>
      <c r="R5957">
        <f>IF(F5957="Monthly",2,0)
+IF(E5957&lt;=6,2,0)
+IF(N5957&lt;=2,2,0)
+IF(L5957&gt;=4,2,0)
+IF(M5957&gt;=2,1,0)
+IF(H5957&gt;=_xlfn.PERCENTILE.INC($H$2:$H$10001,0.75),1,0)</f>
        <v>0</v>
      </c>
      <c r="S5957" t="str">
        <f>IF(R5957&gt;=7,"High",IF(R5957&gt;=4,"Medium","Low"))</f>
        <v>Low</v>
      </c>
    </row>
    <row r="5958" spans="1:19">
      <c r="A5958" t="s">
        <v>6083</v>
      </c>
      <c r="B5958">
        <v>38</v>
      </c>
      <c r="C5958" t="s">
        <v>101</v>
      </c>
      <c r="D5958" t="s">
        <v>133</v>
      </c>
      <c r="E5958">
        <v>32</v>
      </c>
      <c r="F5958" t="s">
        <v>121</v>
      </c>
      <c r="G5958" t="s">
        <v>110</v>
      </c>
      <c r="H5958" s="5">
        <v>741</v>
      </c>
      <c r="I5958" s="5">
        <v>24208.34</v>
      </c>
      <c r="J5958" t="s">
        <v>105</v>
      </c>
      <c r="K5958" t="s">
        <v>106</v>
      </c>
      <c r="L5958">
        <v>0</v>
      </c>
      <c r="M5958">
        <v>0</v>
      </c>
      <c r="N5958">
        <f>MEDIAN(1,5)</f>
        <v>3</v>
      </c>
      <c r="O5958" s="6">
        <v>0</v>
      </c>
      <c r="P5958" t="s">
        <v>107</v>
      </c>
      <c r="Q5958" t="s">
        <v>107</v>
      </c>
      <c r="R5958">
        <f>IF(F5958="Monthly",2,0)
+IF(E5958&lt;=6,2,0)
+IF(N5958&lt;=2,2,0)
+IF(L5958&gt;=4,2,0)
+IF(M5958&gt;=2,1,0)
+IF(H5958&gt;=_xlfn.PERCENTILE.INC($H$2:$H$10001,0.75),1,0)</f>
        <v>0</v>
      </c>
      <c r="S5958" t="str">
        <f>IF(R5958&gt;=7,"High",IF(R5958&gt;=4,"Medium","Low"))</f>
        <v>Low</v>
      </c>
    </row>
    <row r="5959" spans="1:19">
      <c r="A5959" t="s">
        <v>6084</v>
      </c>
      <c r="B5959">
        <v>20</v>
      </c>
      <c r="C5959" t="s">
        <v>101</v>
      </c>
      <c r="D5959" t="s">
        <v>133</v>
      </c>
      <c r="E5959">
        <v>18</v>
      </c>
      <c r="F5959" t="s">
        <v>109</v>
      </c>
      <c r="G5959" t="s">
        <v>110</v>
      </c>
      <c r="H5959" s="5">
        <v>721</v>
      </c>
      <c r="I5959" s="5">
        <v>12618.26</v>
      </c>
      <c r="J5959" t="s">
        <v>117</v>
      </c>
      <c r="K5959" t="s">
        <v>106</v>
      </c>
      <c r="L5959">
        <v>3</v>
      </c>
      <c r="M5959">
        <v>1</v>
      </c>
      <c r="N5959">
        <v>3</v>
      </c>
      <c r="O5959" s="6">
        <v>0</v>
      </c>
      <c r="P5959" t="s">
        <v>107</v>
      </c>
      <c r="Q5959" t="s">
        <v>107</v>
      </c>
      <c r="R5959">
        <f>IF(F5959="Monthly",2,0)
+IF(E5959&lt;=6,2,0)
+IF(N5959&lt;=2,2,0)
+IF(L5959&gt;=4,2,0)
+IF(M5959&gt;=2,1,0)
+IF(H5959&gt;=_xlfn.PERCENTILE.INC($H$2:$H$10001,0.75),1,0)</f>
        <v>0</v>
      </c>
      <c r="S5959" t="str">
        <f>IF(R5959&gt;=7,"High",IF(R5959&gt;=4,"Medium","Low"))</f>
        <v>Low</v>
      </c>
    </row>
    <row r="5960" spans="1:19">
      <c r="A5960" t="s">
        <v>6085</v>
      </c>
      <c r="B5960">
        <v>42</v>
      </c>
      <c r="C5960" t="s">
        <v>112</v>
      </c>
      <c r="D5960" t="s">
        <v>123</v>
      </c>
      <c r="E5960">
        <v>21</v>
      </c>
      <c r="F5960" t="s">
        <v>109</v>
      </c>
      <c r="G5960" t="s">
        <v>104</v>
      </c>
      <c r="H5960" s="5">
        <v>541</v>
      </c>
      <c r="I5960" s="5">
        <v>11606.13</v>
      </c>
      <c r="J5960" t="s">
        <v>117</v>
      </c>
      <c r="K5960" t="s">
        <v>107</v>
      </c>
      <c r="L5960">
        <v>5</v>
      </c>
      <c r="M5960">
        <v>2</v>
      </c>
      <c r="N5960">
        <v>3</v>
      </c>
      <c r="O5960" s="6">
        <v>0</v>
      </c>
      <c r="P5960" t="s">
        <v>107</v>
      </c>
      <c r="Q5960" t="s">
        <v>107</v>
      </c>
      <c r="R5960">
        <f>IF(F5960="Monthly",2,0)
+IF(E5960&lt;=6,2,0)
+IF(N5960&lt;=2,2,0)
+IF(L5960&gt;=4,2,0)
+IF(M5960&gt;=2,1,0)
+IF(H5960&gt;=_xlfn.PERCENTILE.INC($H$2:$H$10001,0.75),1,0)</f>
        <v>3</v>
      </c>
      <c r="S5960" t="str">
        <f>IF(R5960&gt;=7,"High",IF(R5960&gt;=4,"Medium","Low"))</f>
        <v>Low</v>
      </c>
    </row>
    <row r="5961" spans="1:19">
      <c r="A5961" t="s">
        <v>6086</v>
      </c>
      <c r="B5961">
        <v>49</v>
      </c>
      <c r="C5961" t="s">
        <v>101</v>
      </c>
      <c r="D5961" t="s">
        <v>119</v>
      </c>
      <c r="E5961">
        <v>23</v>
      </c>
      <c r="F5961" t="s">
        <v>121</v>
      </c>
      <c r="G5961" t="s">
        <v>110</v>
      </c>
      <c r="H5961" s="5">
        <v>753</v>
      </c>
      <c r="I5961" s="5">
        <v>14474.51</v>
      </c>
      <c r="J5961" t="s">
        <v>105</v>
      </c>
      <c r="K5961" t="s">
        <v>106</v>
      </c>
      <c r="L5961">
        <v>2</v>
      </c>
      <c r="M5961">
        <v>1</v>
      </c>
      <c r="N5961">
        <v>4</v>
      </c>
      <c r="O5961" s="6">
        <v>15</v>
      </c>
      <c r="P5961" t="s">
        <v>107</v>
      </c>
      <c r="Q5961" t="s">
        <v>107</v>
      </c>
      <c r="R5961">
        <f>IF(F5961="Monthly",2,0)
+IF(E5961&lt;=6,2,0)
+IF(N5961&lt;=2,2,0)
+IF(L5961&gt;=4,2,0)
+IF(M5961&gt;=2,1,0)
+IF(H5961&gt;=_xlfn.PERCENTILE.INC($H$2:$H$10001,0.75),1,0)</f>
        <v>0</v>
      </c>
      <c r="S5961" t="str">
        <f>IF(R5961&gt;=7,"High",IF(R5961&gt;=4,"Medium","Low"))</f>
        <v>Low</v>
      </c>
    </row>
    <row r="5962" spans="1:19">
      <c r="A5962" t="s">
        <v>6087</v>
      </c>
      <c r="B5962">
        <v>42</v>
      </c>
      <c r="C5962" t="s">
        <v>112</v>
      </c>
      <c r="D5962" t="s">
        <v>119</v>
      </c>
      <c r="E5962">
        <v>6</v>
      </c>
      <c r="F5962" t="s">
        <v>103</v>
      </c>
      <c r="G5962" t="s">
        <v>110</v>
      </c>
      <c r="H5962" s="5">
        <v>662</v>
      </c>
      <c r="I5962" s="5">
        <v>3980.72</v>
      </c>
      <c r="J5962" t="s">
        <v>134</v>
      </c>
      <c r="K5962" t="s">
        <v>106</v>
      </c>
      <c r="L5962">
        <v>0</v>
      </c>
      <c r="M5962">
        <v>0</v>
      </c>
      <c r="N5962">
        <v>4</v>
      </c>
      <c r="O5962" s="6">
        <v>0</v>
      </c>
      <c r="P5962" t="s">
        <v>107</v>
      </c>
      <c r="Q5962" t="s">
        <v>107</v>
      </c>
      <c r="R5962">
        <f>IF(F5962="Monthly",2,0)
+IF(E5962&lt;=6,2,0)
+IF(N5962&lt;=2,2,0)
+IF(L5962&gt;=4,2,0)
+IF(M5962&gt;=2,1,0)
+IF(H5962&gt;=_xlfn.PERCENTILE.INC($H$2:$H$10001,0.75),1,0)</f>
        <v>4</v>
      </c>
      <c r="S5962" t="str">
        <f>IF(R5962&gt;=7,"High",IF(R5962&gt;=4,"Medium","Low"))</f>
        <v>Medium</v>
      </c>
    </row>
    <row r="5963" spans="1:19">
      <c r="A5963" t="s">
        <v>6088</v>
      </c>
      <c r="B5963">
        <v>40</v>
      </c>
      <c r="C5963" t="s">
        <v>101</v>
      </c>
      <c r="D5963" t="s">
        <v>133</v>
      </c>
      <c r="E5963">
        <v>39</v>
      </c>
      <c r="F5963" t="s">
        <v>121</v>
      </c>
      <c r="G5963" t="s">
        <v>104</v>
      </c>
      <c r="H5963" s="5">
        <v>500</v>
      </c>
      <c r="I5963" s="5">
        <v>16441.349999999999</v>
      </c>
      <c r="J5963" t="s">
        <v>117</v>
      </c>
      <c r="K5963" t="s">
        <v>106</v>
      </c>
      <c r="L5963">
        <v>3</v>
      </c>
      <c r="M5963">
        <v>2</v>
      </c>
      <c r="N5963">
        <v>4</v>
      </c>
      <c r="O5963" s="6">
        <v>15</v>
      </c>
      <c r="P5963" t="s">
        <v>106</v>
      </c>
      <c r="Q5963" t="s">
        <v>107</v>
      </c>
      <c r="R5963">
        <f>IF(F5963="Monthly",2,0)
+IF(E5963&lt;=6,2,0)
+IF(N5963&lt;=2,2,0)
+IF(L5963&gt;=4,2,0)
+IF(M5963&gt;=2,1,0)
+IF(H5963&gt;=_xlfn.PERCENTILE.INC($H$2:$H$10001,0.75),1,0)</f>
        <v>1</v>
      </c>
      <c r="S5963" t="str">
        <f>IF(R5963&gt;=7,"High",IF(R5963&gt;=4,"Medium","Low"))</f>
        <v>Low</v>
      </c>
    </row>
    <row r="5964" spans="1:19">
      <c r="A5964" t="s">
        <v>6089</v>
      </c>
      <c r="B5964">
        <v>37</v>
      </c>
      <c r="C5964" t="s">
        <v>101</v>
      </c>
      <c r="D5964" t="s">
        <v>133</v>
      </c>
      <c r="E5964">
        <v>60</v>
      </c>
      <c r="F5964" t="s">
        <v>103</v>
      </c>
      <c r="G5964" t="s">
        <v>104</v>
      </c>
      <c r="H5964" s="5">
        <v>480</v>
      </c>
      <c r="I5964" s="5">
        <v>28032.33</v>
      </c>
      <c r="J5964" t="s">
        <v>117</v>
      </c>
      <c r="K5964" t="s">
        <v>106</v>
      </c>
      <c r="L5964">
        <v>3</v>
      </c>
      <c r="M5964">
        <v>3</v>
      </c>
      <c r="N5964">
        <v>3</v>
      </c>
      <c r="O5964" s="6">
        <v>0</v>
      </c>
      <c r="P5964" t="s">
        <v>107</v>
      </c>
      <c r="Q5964" t="s">
        <v>107</v>
      </c>
      <c r="R5964">
        <f>IF(F5964="Monthly",2,0)
+IF(E5964&lt;=6,2,0)
+IF(N5964&lt;=2,2,0)
+IF(L5964&gt;=4,2,0)
+IF(M5964&gt;=2,1,0)
+IF(H5964&gt;=_xlfn.PERCENTILE.INC($H$2:$H$10001,0.75),1,0)</f>
        <v>3</v>
      </c>
      <c r="S5964" t="str">
        <f>IF(R5964&gt;=7,"High",IF(R5964&gt;=4,"Medium","Low"))</f>
        <v>Low</v>
      </c>
    </row>
    <row r="5965" spans="1:19">
      <c r="A5965" t="s">
        <v>6090</v>
      </c>
      <c r="B5965">
        <v>21</v>
      </c>
      <c r="C5965" t="s">
        <v>112</v>
      </c>
      <c r="D5965" t="s">
        <v>131</v>
      </c>
      <c r="E5965">
        <v>9</v>
      </c>
      <c r="F5965" t="s">
        <v>109</v>
      </c>
      <c r="G5965" t="s">
        <v>129</v>
      </c>
      <c r="H5965" s="5">
        <v>980</v>
      </c>
      <c r="I5965" s="5">
        <v>8737.15</v>
      </c>
      <c r="J5965" t="s">
        <v>117</v>
      </c>
      <c r="K5965" t="s">
        <v>106</v>
      </c>
      <c r="L5965">
        <v>2</v>
      </c>
      <c r="M5965">
        <v>2</v>
      </c>
      <c r="N5965">
        <v>5</v>
      </c>
      <c r="O5965" s="6">
        <v>0</v>
      </c>
      <c r="P5965" t="s">
        <v>107</v>
      </c>
      <c r="Q5965" t="s">
        <v>107</v>
      </c>
      <c r="R5965">
        <f>IF(F5965="Monthly",2,0)
+IF(E5965&lt;=6,2,0)
+IF(N5965&lt;=2,2,0)
+IF(L5965&gt;=4,2,0)
+IF(M5965&gt;=2,1,0)
+IF(H5965&gt;=_xlfn.PERCENTILE.INC($H$2:$H$10001,0.75),1,0)</f>
        <v>2</v>
      </c>
      <c r="S5965" t="str">
        <f>IF(R5965&gt;=7,"High",IF(R5965&gt;=4,"Medium","Low"))</f>
        <v>Low</v>
      </c>
    </row>
    <row r="5966" spans="1:19">
      <c r="A5966" t="s">
        <v>6091</v>
      </c>
      <c r="B5966">
        <v>38</v>
      </c>
      <c r="C5966" t="s">
        <v>112</v>
      </c>
      <c r="D5966" t="s">
        <v>137</v>
      </c>
      <c r="E5966">
        <v>37</v>
      </c>
      <c r="F5966" t="s">
        <v>103</v>
      </c>
      <c r="G5966" t="s">
        <v>110</v>
      </c>
      <c r="H5966" s="5">
        <v>789</v>
      </c>
      <c r="I5966" s="5">
        <v>29168.6</v>
      </c>
      <c r="J5966" t="s">
        <v>134</v>
      </c>
      <c r="K5966" t="s">
        <v>106</v>
      </c>
      <c r="L5966">
        <v>3</v>
      </c>
      <c r="M5966">
        <v>2</v>
      </c>
      <c r="N5966">
        <v>4</v>
      </c>
      <c r="O5966" s="6">
        <v>0</v>
      </c>
      <c r="P5966" t="s">
        <v>107</v>
      </c>
      <c r="Q5966" t="s">
        <v>106</v>
      </c>
      <c r="R5966">
        <f>IF(F5966="Monthly",2,0)
+IF(E5966&lt;=6,2,0)
+IF(N5966&lt;=2,2,0)
+IF(L5966&gt;=4,2,0)
+IF(M5966&gt;=2,1,0)
+IF(H5966&gt;=_xlfn.PERCENTILE.INC($H$2:$H$10001,0.75),1,0)</f>
        <v>3</v>
      </c>
      <c r="S5966" t="str">
        <f>IF(R5966&gt;=7,"High",IF(R5966&gt;=4,"Medium","Low"))</f>
        <v>Low</v>
      </c>
    </row>
    <row r="5967" spans="1:19">
      <c r="A5967" t="s">
        <v>6092</v>
      </c>
      <c r="B5967">
        <v>30</v>
      </c>
      <c r="C5967" t="s">
        <v>101</v>
      </c>
      <c r="D5967" t="s">
        <v>102</v>
      </c>
      <c r="E5967">
        <v>42</v>
      </c>
      <c r="F5967" t="s">
        <v>109</v>
      </c>
      <c r="G5967" t="s">
        <v>104</v>
      </c>
      <c r="H5967" s="5">
        <v>476</v>
      </c>
      <c r="I5967" s="5">
        <v>19764.759999999998</v>
      </c>
      <c r="J5967" t="s">
        <v>105</v>
      </c>
      <c r="K5967" t="s">
        <v>106</v>
      </c>
      <c r="L5967">
        <v>0</v>
      </c>
      <c r="M5967">
        <v>0</v>
      </c>
      <c r="N5967">
        <v>4</v>
      </c>
      <c r="O5967" s="6">
        <v>0</v>
      </c>
      <c r="P5967" t="s">
        <v>107</v>
      </c>
      <c r="Q5967" t="s">
        <v>107</v>
      </c>
      <c r="R5967">
        <f>IF(F5967="Monthly",2,0)
+IF(E5967&lt;=6,2,0)
+IF(N5967&lt;=2,2,0)
+IF(L5967&gt;=4,2,0)
+IF(M5967&gt;=2,1,0)
+IF(H5967&gt;=_xlfn.PERCENTILE.INC($H$2:$H$10001,0.75),1,0)</f>
        <v>0</v>
      </c>
      <c r="S5967" t="str">
        <f>IF(R5967&gt;=7,"High",IF(R5967&gt;=4,"Medium","Low"))</f>
        <v>Low</v>
      </c>
    </row>
    <row r="5968" spans="1:19">
      <c r="A5968" t="s">
        <v>6093</v>
      </c>
      <c r="B5968">
        <v>19</v>
      </c>
      <c r="C5968" t="s">
        <v>112</v>
      </c>
      <c r="D5968" t="s">
        <v>131</v>
      </c>
      <c r="E5968">
        <v>30</v>
      </c>
      <c r="F5968" t="s">
        <v>109</v>
      </c>
      <c r="G5968" t="s">
        <v>110</v>
      </c>
      <c r="H5968" s="5">
        <v>819</v>
      </c>
      <c r="I5968" s="5">
        <v>23885.22</v>
      </c>
      <c r="J5968" t="s">
        <v>140</v>
      </c>
      <c r="K5968" t="s">
        <v>106</v>
      </c>
      <c r="L5968">
        <v>1</v>
      </c>
      <c r="M5968">
        <v>0</v>
      </c>
      <c r="N5968">
        <v>5</v>
      </c>
      <c r="O5968" s="6">
        <v>5</v>
      </c>
      <c r="P5968" t="s">
        <v>107</v>
      </c>
      <c r="Q5968" t="s">
        <v>107</v>
      </c>
      <c r="R5968">
        <f>IF(F5968="Monthly",2,0)
+IF(E5968&lt;=6,2,0)
+IF(N5968&lt;=2,2,0)
+IF(L5968&gt;=4,2,0)
+IF(M5968&gt;=2,1,0)
+IF(H5968&gt;=_xlfn.PERCENTILE.INC($H$2:$H$10001,0.75),1,0)</f>
        <v>1</v>
      </c>
      <c r="S5968" t="str">
        <f>IF(R5968&gt;=7,"High",IF(R5968&gt;=4,"Medium","Low"))</f>
        <v>Low</v>
      </c>
    </row>
    <row r="5969" spans="1:19">
      <c r="A5969" t="s">
        <v>6094</v>
      </c>
      <c r="B5969">
        <v>36</v>
      </c>
      <c r="C5969" t="s">
        <v>101</v>
      </c>
      <c r="D5969" t="s">
        <v>126</v>
      </c>
      <c r="E5969">
        <v>43</v>
      </c>
      <c r="F5969" t="s">
        <v>103</v>
      </c>
      <c r="G5969" t="s">
        <v>129</v>
      </c>
      <c r="H5969" s="5">
        <v>1050</v>
      </c>
      <c r="I5969" s="5">
        <v>45667.33</v>
      </c>
      <c r="J5969" t="s">
        <v>117</v>
      </c>
      <c r="K5969" t="s">
        <v>106</v>
      </c>
      <c r="L5969">
        <v>2</v>
      </c>
      <c r="M5969">
        <v>0</v>
      </c>
      <c r="N5969">
        <v>5</v>
      </c>
      <c r="O5969" s="6">
        <v>0</v>
      </c>
      <c r="P5969" t="s">
        <v>106</v>
      </c>
      <c r="Q5969" t="s">
        <v>107</v>
      </c>
      <c r="R5969">
        <f>IF(F5969="Monthly",2,0)
+IF(E5969&lt;=6,2,0)
+IF(N5969&lt;=2,2,0)
+IF(L5969&gt;=4,2,0)
+IF(M5969&gt;=2,1,0)
+IF(H5969&gt;=_xlfn.PERCENTILE.INC($H$2:$H$10001,0.75),1,0)</f>
        <v>3</v>
      </c>
      <c r="S5969" t="str">
        <f>IF(R5969&gt;=7,"High",IF(R5969&gt;=4,"Medium","Low"))</f>
        <v>Low</v>
      </c>
    </row>
    <row r="5970" spans="1:19">
      <c r="A5970" t="s">
        <v>6095</v>
      </c>
      <c r="B5970">
        <v>54</v>
      </c>
      <c r="C5970" t="s">
        <v>112</v>
      </c>
      <c r="D5970" t="s">
        <v>102</v>
      </c>
      <c r="E5970">
        <v>42</v>
      </c>
      <c r="F5970" t="s">
        <v>121</v>
      </c>
      <c r="G5970" t="s">
        <v>110</v>
      </c>
      <c r="H5970" s="5">
        <v>794</v>
      </c>
      <c r="I5970" s="5">
        <v>28451.84</v>
      </c>
      <c r="J5970" t="s">
        <v>117</v>
      </c>
      <c r="K5970" t="s">
        <v>106</v>
      </c>
      <c r="L5970">
        <v>1</v>
      </c>
      <c r="M5970">
        <v>0</v>
      </c>
      <c r="N5970">
        <v>5</v>
      </c>
      <c r="O5970" s="6">
        <v>15</v>
      </c>
      <c r="P5970" t="s">
        <v>106</v>
      </c>
      <c r="Q5970" t="s">
        <v>107</v>
      </c>
      <c r="R5970">
        <f>IF(F5970="Monthly",2,0)
+IF(E5970&lt;=6,2,0)
+IF(N5970&lt;=2,2,0)
+IF(L5970&gt;=4,2,0)
+IF(M5970&gt;=2,1,0)
+IF(H5970&gt;=_xlfn.PERCENTILE.INC($H$2:$H$10001,0.75),1,0)</f>
        <v>1</v>
      </c>
      <c r="S5970" t="str">
        <f>IF(R5970&gt;=7,"High",IF(R5970&gt;=4,"Medium","Low"))</f>
        <v>Low</v>
      </c>
    </row>
    <row r="5971" spans="1:19">
      <c r="A5971" t="s">
        <v>6096</v>
      </c>
      <c r="B5971">
        <v>33</v>
      </c>
      <c r="C5971" t="s">
        <v>101</v>
      </c>
      <c r="D5971" t="s">
        <v>119</v>
      </c>
      <c r="E5971">
        <v>18</v>
      </c>
      <c r="F5971" t="s">
        <v>109</v>
      </c>
      <c r="G5971" t="s">
        <v>104</v>
      </c>
      <c r="H5971" s="5">
        <v>472</v>
      </c>
      <c r="I5971" s="5">
        <v>7549.78</v>
      </c>
      <c r="J5971" t="s">
        <v>105</v>
      </c>
      <c r="K5971" t="s">
        <v>106</v>
      </c>
      <c r="L5971">
        <v>1</v>
      </c>
      <c r="M5971">
        <v>0</v>
      </c>
      <c r="N5971">
        <v>5</v>
      </c>
      <c r="O5971" s="6">
        <v>10</v>
      </c>
      <c r="P5971" t="s">
        <v>106</v>
      </c>
      <c r="Q5971" t="s">
        <v>107</v>
      </c>
      <c r="R5971">
        <f>IF(F5971="Monthly",2,0)
+IF(E5971&lt;=6,2,0)
+IF(N5971&lt;=2,2,0)
+IF(L5971&gt;=4,2,0)
+IF(M5971&gt;=2,1,0)
+IF(H5971&gt;=_xlfn.PERCENTILE.INC($H$2:$H$10001,0.75),1,0)</f>
        <v>0</v>
      </c>
      <c r="S5971" t="str">
        <f>IF(R5971&gt;=7,"High",IF(R5971&gt;=4,"Medium","Low"))</f>
        <v>Low</v>
      </c>
    </row>
    <row r="5972" spans="1:19">
      <c r="A5972" t="s">
        <v>6097</v>
      </c>
      <c r="B5972">
        <v>26</v>
      </c>
      <c r="C5972" t="s">
        <v>101</v>
      </c>
      <c r="D5972" t="s">
        <v>131</v>
      </c>
      <c r="E5972">
        <v>55</v>
      </c>
      <c r="F5972" t="s">
        <v>121</v>
      </c>
      <c r="G5972" t="s">
        <v>129</v>
      </c>
      <c r="H5972" s="5">
        <v>1128</v>
      </c>
      <c r="I5972" s="5">
        <v>51434.11</v>
      </c>
      <c r="J5972" t="s">
        <v>117</v>
      </c>
      <c r="K5972" t="s">
        <v>106</v>
      </c>
      <c r="L5972">
        <v>0</v>
      </c>
      <c r="M5972">
        <v>0</v>
      </c>
      <c r="N5972">
        <v>5</v>
      </c>
      <c r="O5972" s="6">
        <v>15</v>
      </c>
      <c r="P5972" t="s">
        <v>107</v>
      </c>
      <c r="Q5972" t="s">
        <v>107</v>
      </c>
      <c r="R5972">
        <f>IF(F5972="Monthly",2,0)
+IF(E5972&lt;=6,2,0)
+IF(N5972&lt;=2,2,0)
+IF(L5972&gt;=4,2,0)
+IF(M5972&gt;=2,1,0)
+IF(H5972&gt;=_xlfn.PERCENTILE.INC($H$2:$H$10001,0.75),1,0)</f>
        <v>1</v>
      </c>
      <c r="S5972" t="str">
        <f>IF(R5972&gt;=7,"High",IF(R5972&gt;=4,"Medium","Low"))</f>
        <v>Low</v>
      </c>
    </row>
    <row r="5973" spans="1:19">
      <c r="A5973" t="s">
        <v>6098</v>
      </c>
      <c r="B5973">
        <v>39</v>
      </c>
      <c r="C5973" t="s">
        <v>112</v>
      </c>
      <c r="D5973" t="s">
        <v>126</v>
      </c>
      <c r="E5973">
        <v>65</v>
      </c>
      <c r="F5973" t="s">
        <v>109</v>
      </c>
      <c r="G5973" t="s">
        <v>110</v>
      </c>
      <c r="H5973" s="5">
        <v>726</v>
      </c>
      <c r="I5973" s="5">
        <v>45177.43</v>
      </c>
      <c r="J5973" t="s">
        <v>105</v>
      </c>
      <c r="K5973" t="s">
        <v>106</v>
      </c>
      <c r="L5973">
        <v>1</v>
      </c>
      <c r="M5973">
        <v>0</v>
      </c>
      <c r="N5973">
        <v>5</v>
      </c>
      <c r="O5973" s="6">
        <v>5</v>
      </c>
      <c r="P5973" t="s">
        <v>107</v>
      </c>
      <c r="Q5973" t="s">
        <v>107</v>
      </c>
      <c r="R5973">
        <f>IF(F5973="Monthly",2,0)
+IF(E5973&lt;=6,2,0)
+IF(N5973&lt;=2,2,0)
+IF(L5973&gt;=4,2,0)
+IF(M5973&gt;=2,1,0)
+IF(H5973&gt;=_xlfn.PERCENTILE.INC($H$2:$H$10001,0.75),1,0)</f>
        <v>0</v>
      </c>
      <c r="S5973" t="str">
        <f>IF(R5973&gt;=7,"High",IF(R5973&gt;=4,"Medium","Low"))</f>
        <v>Low</v>
      </c>
    </row>
    <row r="5974" spans="1:19">
      <c r="A5974" t="s">
        <v>6099</v>
      </c>
      <c r="B5974">
        <v>34</v>
      </c>
      <c r="C5974" t="s">
        <v>101</v>
      </c>
      <c r="D5974" t="s">
        <v>137</v>
      </c>
      <c r="E5974">
        <v>55</v>
      </c>
      <c r="F5974" t="s">
        <v>109</v>
      </c>
      <c r="G5974" t="s">
        <v>110</v>
      </c>
      <c r="H5974" s="5">
        <v>783</v>
      </c>
      <c r="I5974" s="5">
        <v>43167.54</v>
      </c>
      <c r="J5974" t="s">
        <v>134</v>
      </c>
      <c r="K5974" t="s">
        <v>106</v>
      </c>
      <c r="L5974">
        <v>2</v>
      </c>
      <c r="M5974">
        <v>0</v>
      </c>
      <c r="N5974">
        <v>5</v>
      </c>
      <c r="O5974" s="6">
        <v>0</v>
      </c>
      <c r="P5974" t="s">
        <v>107</v>
      </c>
      <c r="Q5974" t="s">
        <v>107</v>
      </c>
      <c r="R5974">
        <f>IF(F5974="Monthly",2,0)
+IF(E5974&lt;=6,2,0)
+IF(N5974&lt;=2,2,0)
+IF(L5974&gt;=4,2,0)
+IF(M5974&gt;=2,1,0)
+IF(H5974&gt;=_xlfn.PERCENTILE.INC($H$2:$H$10001,0.75),1,0)</f>
        <v>0</v>
      </c>
      <c r="S5974" t="str">
        <f>IF(R5974&gt;=7,"High",IF(R5974&gt;=4,"Medium","Low"))</f>
        <v>Low</v>
      </c>
    </row>
    <row r="5975" spans="1:19">
      <c r="A5975" t="s">
        <v>6100</v>
      </c>
      <c r="B5975">
        <v>42</v>
      </c>
      <c r="C5975" t="s">
        <v>112</v>
      </c>
      <c r="D5975" t="s">
        <v>159</v>
      </c>
      <c r="E5975">
        <v>57</v>
      </c>
      <c r="F5975" t="s">
        <v>121</v>
      </c>
      <c r="G5975" t="s">
        <v>110</v>
      </c>
      <c r="H5975" s="5">
        <v>748</v>
      </c>
      <c r="I5975" s="5">
        <v>37678.28</v>
      </c>
      <c r="J5975" t="s">
        <v>115</v>
      </c>
      <c r="K5975" t="s">
        <v>106</v>
      </c>
      <c r="L5975">
        <v>0</v>
      </c>
      <c r="M5975">
        <v>0</v>
      </c>
      <c r="N5975">
        <v>5</v>
      </c>
      <c r="O5975" s="6">
        <v>10</v>
      </c>
      <c r="P5975" t="s">
        <v>107</v>
      </c>
      <c r="Q5975" t="s">
        <v>107</v>
      </c>
      <c r="R5975">
        <f>IF(F5975="Monthly",2,0)
+IF(E5975&lt;=6,2,0)
+IF(N5975&lt;=2,2,0)
+IF(L5975&gt;=4,2,0)
+IF(M5975&gt;=2,1,0)
+IF(H5975&gt;=_xlfn.PERCENTILE.INC($H$2:$H$10001,0.75),1,0)</f>
        <v>0</v>
      </c>
      <c r="S5975" t="str">
        <f>IF(R5975&gt;=7,"High",IF(R5975&gt;=4,"Medium","Low"))</f>
        <v>Low</v>
      </c>
    </row>
    <row r="5976" spans="1:19">
      <c r="A5976" t="s">
        <v>6101</v>
      </c>
      <c r="B5976">
        <v>57</v>
      </c>
      <c r="C5976" t="s">
        <v>112</v>
      </c>
      <c r="D5976" t="s">
        <v>128</v>
      </c>
      <c r="E5976">
        <v>18</v>
      </c>
      <c r="F5976" t="s">
        <v>103</v>
      </c>
      <c r="G5976" t="s">
        <v>104</v>
      </c>
      <c r="H5976" s="5">
        <v>422</v>
      </c>
      <c r="I5976" s="5">
        <v>7645.27</v>
      </c>
      <c r="J5976" t="s">
        <v>105</v>
      </c>
      <c r="K5976" t="s">
        <v>106</v>
      </c>
      <c r="L5976">
        <v>0</v>
      </c>
      <c r="M5976">
        <v>0</v>
      </c>
      <c r="N5976">
        <v>5</v>
      </c>
      <c r="O5976" s="6">
        <v>0</v>
      </c>
      <c r="P5976" t="s">
        <v>107</v>
      </c>
      <c r="Q5976" t="s">
        <v>107</v>
      </c>
      <c r="R5976">
        <f>IF(F5976="Monthly",2,0)
+IF(E5976&lt;=6,2,0)
+IF(N5976&lt;=2,2,0)
+IF(L5976&gt;=4,2,0)
+IF(M5976&gt;=2,1,0)
+IF(H5976&gt;=_xlfn.PERCENTILE.INC($H$2:$H$10001,0.75),1,0)</f>
        <v>2</v>
      </c>
      <c r="S5976" t="str">
        <f>IF(R5976&gt;=7,"High",IF(R5976&gt;=4,"Medium","Low"))</f>
        <v>Low</v>
      </c>
    </row>
    <row r="5977" spans="1:19">
      <c r="A5977" t="s">
        <v>6102</v>
      </c>
      <c r="B5977">
        <v>18</v>
      </c>
      <c r="C5977" t="s">
        <v>101</v>
      </c>
      <c r="D5977" t="s">
        <v>133</v>
      </c>
      <c r="E5977">
        <v>57</v>
      </c>
      <c r="F5977" t="s">
        <v>121</v>
      </c>
      <c r="G5977" t="s">
        <v>129</v>
      </c>
      <c r="H5977" s="5">
        <v>1095</v>
      </c>
      <c r="I5977" s="5">
        <v>56542.35</v>
      </c>
      <c r="J5977" t="s">
        <v>134</v>
      </c>
      <c r="K5977" t="s">
        <v>106</v>
      </c>
      <c r="L5977">
        <v>3</v>
      </c>
      <c r="M5977">
        <v>0</v>
      </c>
      <c r="N5977">
        <v>5</v>
      </c>
      <c r="O5977" s="6">
        <v>10</v>
      </c>
      <c r="P5977" t="s">
        <v>107</v>
      </c>
      <c r="Q5977" t="s">
        <v>107</v>
      </c>
      <c r="R5977">
        <f>IF(F5977="Monthly",2,0)
+IF(E5977&lt;=6,2,0)
+IF(N5977&lt;=2,2,0)
+IF(L5977&gt;=4,2,0)
+IF(M5977&gt;=2,1,0)
+IF(H5977&gt;=_xlfn.PERCENTILE.INC($H$2:$H$10001,0.75),1,0)</f>
        <v>1</v>
      </c>
      <c r="S5977" t="str">
        <f>IF(R5977&gt;=7,"High",IF(R5977&gt;=4,"Medium","Low"))</f>
        <v>Low</v>
      </c>
    </row>
    <row r="5978" spans="1:19">
      <c r="A5978" t="s">
        <v>6103</v>
      </c>
      <c r="B5978">
        <v>25</v>
      </c>
      <c r="C5978" t="s">
        <v>112</v>
      </c>
      <c r="D5978" t="s">
        <v>159</v>
      </c>
      <c r="E5978">
        <v>46</v>
      </c>
      <c r="F5978" t="s">
        <v>103</v>
      </c>
      <c r="G5978" t="s">
        <v>110</v>
      </c>
      <c r="H5978" s="5">
        <v>717</v>
      </c>
      <c r="I5978" s="5">
        <v>33042.33</v>
      </c>
      <c r="J5978" t="s">
        <v>115</v>
      </c>
      <c r="K5978" t="s">
        <v>106</v>
      </c>
      <c r="L5978">
        <v>0</v>
      </c>
      <c r="M5978">
        <v>0</v>
      </c>
      <c r="N5978">
        <v>5</v>
      </c>
      <c r="O5978" s="6">
        <v>0</v>
      </c>
      <c r="P5978" t="s">
        <v>106</v>
      </c>
      <c r="Q5978" t="s">
        <v>107</v>
      </c>
      <c r="R5978">
        <f>IF(F5978="Monthly",2,0)
+IF(E5978&lt;=6,2,0)
+IF(N5978&lt;=2,2,0)
+IF(L5978&gt;=4,2,0)
+IF(M5978&gt;=2,1,0)
+IF(H5978&gt;=_xlfn.PERCENTILE.INC($H$2:$H$10001,0.75),1,0)</f>
        <v>2</v>
      </c>
      <c r="S5978" t="str">
        <f>IF(R5978&gt;=7,"High",IF(R5978&gt;=4,"Medium","Low"))</f>
        <v>Low</v>
      </c>
    </row>
    <row r="5979" spans="1:19">
      <c r="A5979" t="s">
        <v>6104</v>
      </c>
      <c r="B5979">
        <v>40</v>
      </c>
      <c r="C5979" t="s">
        <v>101</v>
      </c>
      <c r="D5979" t="s">
        <v>126</v>
      </c>
      <c r="E5979">
        <v>58</v>
      </c>
      <c r="F5979" t="s">
        <v>121</v>
      </c>
      <c r="G5979" t="s">
        <v>110</v>
      </c>
      <c r="H5979" s="5">
        <v>706</v>
      </c>
      <c r="I5979" s="5">
        <v>34691.980000000003</v>
      </c>
      <c r="J5979" t="s">
        <v>134</v>
      </c>
      <c r="K5979" t="s">
        <v>106</v>
      </c>
      <c r="L5979">
        <v>1</v>
      </c>
      <c r="M5979">
        <v>0</v>
      </c>
      <c r="N5979">
        <v>5</v>
      </c>
      <c r="O5979" s="6">
        <v>15</v>
      </c>
      <c r="P5979" t="s">
        <v>106</v>
      </c>
      <c r="Q5979" t="s">
        <v>107</v>
      </c>
      <c r="R5979">
        <f>IF(F5979="Monthly",2,0)
+IF(E5979&lt;=6,2,0)
+IF(N5979&lt;=2,2,0)
+IF(L5979&gt;=4,2,0)
+IF(M5979&gt;=2,1,0)
+IF(H5979&gt;=_xlfn.PERCENTILE.INC($H$2:$H$10001,0.75),1,0)</f>
        <v>0</v>
      </c>
      <c r="S5979" t="str">
        <f>IF(R5979&gt;=7,"High",IF(R5979&gt;=4,"Medium","Low"))</f>
        <v>Low</v>
      </c>
    </row>
    <row r="5980" spans="1:19">
      <c r="A5980" t="s">
        <v>6105</v>
      </c>
      <c r="B5980">
        <v>18</v>
      </c>
      <c r="C5980" t="s">
        <v>101</v>
      </c>
      <c r="D5980" t="s">
        <v>137</v>
      </c>
      <c r="E5980">
        <v>24</v>
      </c>
      <c r="F5980" t="s">
        <v>103</v>
      </c>
      <c r="G5980" t="s">
        <v>104</v>
      </c>
      <c r="H5980" s="5">
        <v>435</v>
      </c>
      <c r="I5980" s="5">
        <v>10608.67</v>
      </c>
      <c r="J5980" t="s">
        <v>117</v>
      </c>
      <c r="K5980" t="s">
        <v>106</v>
      </c>
      <c r="L5980">
        <v>0</v>
      </c>
      <c r="M5980">
        <v>0</v>
      </c>
      <c r="N5980">
        <v>5</v>
      </c>
      <c r="O5980" s="6">
        <v>0</v>
      </c>
      <c r="P5980" t="s">
        <v>107</v>
      </c>
      <c r="Q5980" t="s">
        <v>106</v>
      </c>
      <c r="R5980">
        <f>IF(F5980="Monthly",2,0)
+IF(E5980&lt;=6,2,0)
+IF(N5980&lt;=2,2,0)
+IF(L5980&gt;=4,2,0)
+IF(M5980&gt;=2,1,0)
+IF(H5980&gt;=_xlfn.PERCENTILE.INC($H$2:$H$10001,0.75),1,0)</f>
        <v>2</v>
      </c>
      <c r="S5980" t="str">
        <f>IF(R5980&gt;=7,"High",IF(R5980&gt;=4,"Medium","Low"))</f>
        <v>Low</v>
      </c>
    </row>
    <row r="5981" spans="1:19">
      <c r="A5981" t="s">
        <v>6106</v>
      </c>
      <c r="B5981">
        <v>46</v>
      </c>
      <c r="C5981" t="s">
        <v>112</v>
      </c>
      <c r="D5981" t="s">
        <v>126</v>
      </c>
      <c r="E5981">
        <v>40</v>
      </c>
      <c r="F5981" t="s">
        <v>103</v>
      </c>
      <c r="G5981" t="s">
        <v>110</v>
      </c>
      <c r="H5981" s="5">
        <v>802</v>
      </c>
      <c r="I5981" s="5">
        <v>31659.18</v>
      </c>
      <c r="J5981" t="s">
        <v>105</v>
      </c>
      <c r="K5981" t="s">
        <v>106</v>
      </c>
      <c r="L5981">
        <v>0</v>
      </c>
      <c r="M5981">
        <v>0</v>
      </c>
      <c r="N5981">
        <v>5</v>
      </c>
      <c r="O5981" s="6">
        <v>0</v>
      </c>
      <c r="P5981" t="s">
        <v>107</v>
      </c>
      <c r="Q5981" t="s">
        <v>107</v>
      </c>
      <c r="R5981">
        <f>IF(F5981="Monthly",2,0)
+IF(E5981&lt;=6,2,0)
+IF(N5981&lt;=2,2,0)
+IF(L5981&gt;=4,2,0)
+IF(M5981&gt;=2,1,0)
+IF(H5981&gt;=_xlfn.PERCENTILE.INC($H$2:$H$10001,0.75),1,0)</f>
        <v>3</v>
      </c>
      <c r="S5981" t="str">
        <f>IF(R5981&gt;=7,"High",IF(R5981&gt;=4,"Medium","Low"))</f>
        <v>Low</v>
      </c>
    </row>
    <row r="5982" spans="1:19">
      <c r="A5982" t="s">
        <v>6107</v>
      </c>
      <c r="B5982">
        <v>38</v>
      </c>
      <c r="C5982" t="s">
        <v>112</v>
      </c>
      <c r="D5982" t="s">
        <v>137</v>
      </c>
      <c r="E5982">
        <v>8</v>
      </c>
      <c r="F5982" t="s">
        <v>103</v>
      </c>
      <c r="G5982" t="s">
        <v>104</v>
      </c>
      <c r="H5982" s="5">
        <v>434</v>
      </c>
      <c r="I5982" s="5">
        <v>3381.85</v>
      </c>
      <c r="J5982" t="s">
        <v>117</v>
      </c>
      <c r="K5982" t="s">
        <v>107</v>
      </c>
      <c r="L5982">
        <v>1</v>
      </c>
      <c r="M5982">
        <v>0</v>
      </c>
      <c r="N5982">
        <v>5</v>
      </c>
      <c r="O5982" s="6">
        <v>0</v>
      </c>
      <c r="P5982" t="s">
        <v>107</v>
      </c>
      <c r="Q5982" t="s">
        <v>107</v>
      </c>
      <c r="R5982">
        <f>IF(F5982="Monthly",2,0)
+IF(E5982&lt;=6,2,0)
+IF(N5982&lt;=2,2,0)
+IF(L5982&gt;=4,2,0)
+IF(M5982&gt;=2,1,0)
+IF(H5982&gt;=_xlfn.PERCENTILE.INC($H$2:$H$10001,0.75),1,0)</f>
        <v>2</v>
      </c>
      <c r="S5982" t="str">
        <f>IF(R5982&gt;=7,"High",IF(R5982&gt;=4,"Medium","Low"))</f>
        <v>Low</v>
      </c>
    </row>
    <row r="5983" spans="1:19">
      <c r="A5983" t="s">
        <v>6108</v>
      </c>
      <c r="B5983">
        <v>27</v>
      </c>
      <c r="C5983" t="s">
        <v>112</v>
      </c>
      <c r="D5983" t="s">
        <v>137</v>
      </c>
      <c r="E5983">
        <v>17</v>
      </c>
      <c r="F5983" t="s">
        <v>103</v>
      </c>
      <c r="G5983" t="s">
        <v>110</v>
      </c>
      <c r="H5983" s="5">
        <v>651</v>
      </c>
      <c r="I5983" s="5">
        <v>11073.32</v>
      </c>
      <c r="J5983" t="s">
        <v>117</v>
      </c>
      <c r="K5983" t="s">
        <v>106</v>
      </c>
      <c r="L5983">
        <v>1</v>
      </c>
      <c r="M5983">
        <v>0</v>
      </c>
      <c r="N5983">
        <v>3</v>
      </c>
      <c r="O5983" s="6">
        <v>0</v>
      </c>
      <c r="P5983" t="s">
        <v>107</v>
      </c>
      <c r="Q5983" t="s">
        <v>107</v>
      </c>
      <c r="R5983">
        <f>IF(F5983="Monthly",2,0)
+IF(E5983&lt;=6,2,0)
+IF(N5983&lt;=2,2,0)
+IF(L5983&gt;=4,2,0)
+IF(M5983&gt;=2,1,0)
+IF(H5983&gt;=_xlfn.PERCENTILE.INC($H$2:$H$10001,0.75),1,0)</f>
        <v>2</v>
      </c>
      <c r="S5983" t="str">
        <f>IF(R5983&gt;=7,"High",IF(R5983&gt;=4,"Medium","Low"))</f>
        <v>Low</v>
      </c>
    </row>
    <row r="5984" spans="1:19">
      <c r="A5984" t="s">
        <v>6109</v>
      </c>
      <c r="B5984">
        <v>45</v>
      </c>
      <c r="C5984" t="s">
        <v>112</v>
      </c>
      <c r="D5984" t="s">
        <v>102</v>
      </c>
      <c r="E5984">
        <v>17</v>
      </c>
      <c r="F5984" t="s">
        <v>109</v>
      </c>
      <c r="G5984" t="s">
        <v>129</v>
      </c>
      <c r="H5984" s="5">
        <v>1063</v>
      </c>
      <c r="I5984" s="5">
        <v>17702.04</v>
      </c>
      <c r="J5984" t="s">
        <v>105</v>
      </c>
      <c r="K5984" t="s">
        <v>106</v>
      </c>
      <c r="L5984">
        <v>0</v>
      </c>
      <c r="M5984">
        <v>0</v>
      </c>
      <c r="N5984">
        <v>5</v>
      </c>
      <c r="O5984" s="6">
        <v>0</v>
      </c>
      <c r="P5984" t="s">
        <v>107</v>
      </c>
      <c r="Q5984" t="s">
        <v>107</v>
      </c>
      <c r="R5984">
        <f>IF(F5984="Monthly",2,0)
+IF(E5984&lt;=6,2,0)
+IF(N5984&lt;=2,2,0)
+IF(L5984&gt;=4,2,0)
+IF(M5984&gt;=2,1,0)
+IF(H5984&gt;=_xlfn.PERCENTILE.INC($H$2:$H$10001,0.75),1,0)</f>
        <v>1</v>
      </c>
      <c r="S5984" t="str">
        <f>IF(R5984&gt;=7,"High",IF(R5984&gt;=4,"Medium","Low"))</f>
        <v>Low</v>
      </c>
    </row>
    <row r="5985" spans="1:19">
      <c r="A5985" t="s">
        <v>6110</v>
      </c>
      <c r="B5985">
        <v>18</v>
      </c>
      <c r="C5985" t="s">
        <v>101</v>
      </c>
      <c r="D5985" t="s">
        <v>126</v>
      </c>
      <c r="E5985">
        <v>28</v>
      </c>
      <c r="F5985" t="s">
        <v>109</v>
      </c>
      <c r="G5985" t="s">
        <v>110</v>
      </c>
      <c r="H5985" s="5">
        <v>760</v>
      </c>
      <c r="I5985" s="5">
        <v>21715.05</v>
      </c>
      <c r="J5985" t="s">
        <v>115</v>
      </c>
      <c r="K5985" t="s">
        <v>106</v>
      </c>
      <c r="L5985">
        <v>0</v>
      </c>
      <c r="M5985">
        <v>0</v>
      </c>
      <c r="N5985">
        <v>5</v>
      </c>
      <c r="O5985" s="6">
        <v>0</v>
      </c>
      <c r="P5985" t="s">
        <v>107</v>
      </c>
      <c r="Q5985" t="s">
        <v>107</v>
      </c>
      <c r="R5985">
        <f>IF(F5985="Monthly",2,0)
+IF(E5985&lt;=6,2,0)
+IF(N5985&lt;=2,2,0)
+IF(L5985&gt;=4,2,0)
+IF(M5985&gt;=2,1,0)
+IF(H5985&gt;=_xlfn.PERCENTILE.INC($H$2:$H$10001,0.75),1,0)</f>
        <v>0</v>
      </c>
      <c r="S5985" t="str">
        <f>IF(R5985&gt;=7,"High",IF(R5985&gt;=4,"Medium","Low"))</f>
        <v>Low</v>
      </c>
    </row>
    <row r="5986" spans="1:19">
      <c r="A5986" t="s">
        <v>6111</v>
      </c>
      <c r="B5986">
        <v>18</v>
      </c>
      <c r="C5986" t="s">
        <v>101</v>
      </c>
      <c r="D5986" t="s">
        <v>137</v>
      </c>
      <c r="E5986">
        <v>18</v>
      </c>
      <c r="F5986" t="s">
        <v>103</v>
      </c>
      <c r="G5986" t="s">
        <v>104</v>
      </c>
      <c r="H5986" s="5">
        <v>465</v>
      </c>
      <c r="I5986" s="5">
        <v>8491.73</v>
      </c>
      <c r="J5986" t="s">
        <v>134</v>
      </c>
      <c r="K5986" t="s">
        <v>106</v>
      </c>
      <c r="L5986">
        <v>0</v>
      </c>
      <c r="M5986">
        <v>0</v>
      </c>
      <c r="N5986">
        <v>4</v>
      </c>
      <c r="O5986" s="6">
        <v>0</v>
      </c>
      <c r="P5986" t="s">
        <v>107</v>
      </c>
      <c r="Q5986" t="s">
        <v>107</v>
      </c>
      <c r="R5986">
        <f>IF(F5986="Monthly",2,0)
+IF(E5986&lt;=6,2,0)
+IF(N5986&lt;=2,2,0)
+IF(L5986&gt;=4,2,0)
+IF(M5986&gt;=2,1,0)
+IF(H5986&gt;=_xlfn.PERCENTILE.INC($H$2:$H$10001,0.75),1,0)</f>
        <v>2</v>
      </c>
      <c r="S5986" t="str">
        <f>IF(R5986&gt;=7,"High",IF(R5986&gt;=4,"Medium","Low"))</f>
        <v>Low</v>
      </c>
    </row>
    <row r="5987" spans="1:19">
      <c r="A5987" t="s">
        <v>6112</v>
      </c>
      <c r="B5987">
        <v>46</v>
      </c>
      <c r="C5987" t="s">
        <v>101</v>
      </c>
      <c r="D5987" t="s">
        <v>123</v>
      </c>
      <c r="E5987">
        <v>21</v>
      </c>
      <c r="F5987" t="s">
        <v>109</v>
      </c>
      <c r="G5987" t="s">
        <v>110</v>
      </c>
      <c r="H5987" s="5">
        <v>738</v>
      </c>
      <c r="I5987" s="5">
        <v>15669.13</v>
      </c>
      <c r="J5987" t="s">
        <v>105</v>
      </c>
      <c r="K5987" t="s">
        <v>106</v>
      </c>
      <c r="L5987">
        <v>4</v>
      </c>
      <c r="M5987">
        <v>1</v>
      </c>
      <c r="N5987">
        <v>4</v>
      </c>
      <c r="O5987" s="6">
        <v>0</v>
      </c>
      <c r="P5987" t="s">
        <v>106</v>
      </c>
      <c r="Q5987" t="s">
        <v>107</v>
      </c>
      <c r="R5987">
        <f>IF(F5987="Monthly",2,0)
+IF(E5987&lt;=6,2,0)
+IF(N5987&lt;=2,2,0)
+IF(L5987&gt;=4,2,0)
+IF(M5987&gt;=2,1,0)
+IF(H5987&gt;=_xlfn.PERCENTILE.INC($H$2:$H$10001,0.75),1,0)</f>
        <v>2</v>
      </c>
      <c r="S5987" t="str">
        <f>IF(R5987&gt;=7,"High",IF(R5987&gt;=4,"Medium","Low"))</f>
        <v>Low</v>
      </c>
    </row>
    <row r="5988" spans="1:19">
      <c r="A5988" t="s">
        <v>6113</v>
      </c>
      <c r="B5988">
        <v>36</v>
      </c>
      <c r="C5988" t="s">
        <v>112</v>
      </c>
      <c r="D5988" t="s">
        <v>126</v>
      </c>
      <c r="E5988">
        <v>41</v>
      </c>
      <c r="F5988" t="s">
        <v>103</v>
      </c>
      <c r="G5988" t="s">
        <v>110</v>
      </c>
      <c r="H5988" s="5">
        <v>832</v>
      </c>
      <c r="I5988" s="5">
        <v>34631.730000000003</v>
      </c>
      <c r="J5988" t="s">
        <v>140</v>
      </c>
      <c r="K5988" t="s">
        <v>106</v>
      </c>
      <c r="L5988">
        <v>0</v>
      </c>
      <c r="M5988">
        <v>0</v>
      </c>
      <c r="N5988">
        <v>4</v>
      </c>
      <c r="O5988" s="6">
        <v>0</v>
      </c>
      <c r="P5988" t="s">
        <v>107</v>
      </c>
      <c r="Q5988" t="s">
        <v>107</v>
      </c>
      <c r="R5988">
        <f>IF(F5988="Monthly",2,0)
+IF(E5988&lt;=6,2,0)
+IF(N5988&lt;=2,2,0)
+IF(L5988&gt;=4,2,0)
+IF(M5988&gt;=2,1,0)
+IF(H5988&gt;=_xlfn.PERCENTILE.INC($H$2:$H$10001,0.75),1,0)</f>
        <v>3</v>
      </c>
      <c r="S5988" t="str">
        <f>IF(R5988&gt;=7,"High",IF(R5988&gt;=4,"Medium","Low"))</f>
        <v>Low</v>
      </c>
    </row>
    <row r="5989" spans="1:19">
      <c r="A5989" t="s">
        <v>6114</v>
      </c>
      <c r="B5989">
        <v>33</v>
      </c>
      <c r="C5989" t="s">
        <v>101</v>
      </c>
      <c r="D5989" t="s">
        <v>126</v>
      </c>
      <c r="E5989">
        <v>66</v>
      </c>
      <c r="F5989" t="s">
        <v>103</v>
      </c>
      <c r="G5989" t="s">
        <v>110</v>
      </c>
      <c r="H5989" s="5">
        <v>766</v>
      </c>
      <c r="I5989" s="5">
        <v>49104.49</v>
      </c>
      <c r="J5989" t="s">
        <v>105</v>
      </c>
      <c r="K5989" t="s">
        <v>106</v>
      </c>
      <c r="L5989">
        <v>2</v>
      </c>
      <c r="M5989">
        <v>0</v>
      </c>
      <c r="N5989">
        <v>5</v>
      </c>
      <c r="O5989" s="6">
        <v>0</v>
      </c>
      <c r="P5989" t="s">
        <v>107</v>
      </c>
      <c r="Q5989" t="s">
        <v>107</v>
      </c>
      <c r="R5989">
        <f>IF(F5989="Monthly",2,0)
+IF(E5989&lt;=6,2,0)
+IF(N5989&lt;=2,2,0)
+IF(L5989&gt;=4,2,0)
+IF(M5989&gt;=2,1,0)
+IF(H5989&gt;=_xlfn.PERCENTILE.INC($H$2:$H$10001,0.75),1,0)</f>
        <v>2</v>
      </c>
      <c r="S5989" t="str">
        <f>IF(R5989&gt;=7,"High",IF(R5989&gt;=4,"Medium","Low"))</f>
        <v>Low</v>
      </c>
    </row>
    <row r="5990" spans="1:19">
      <c r="A5990" t="s">
        <v>6115</v>
      </c>
      <c r="B5990">
        <v>35</v>
      </c>
      <c r="C5990" t="s">
        <v>112</v>
      </c>
      <c r="D5990" t="s">
        <v>123</v>
      </c>
      <c r="E5990">
        <v>24</v>
      </c>
      <c r="F5990" t="s">
        <v>109</v>
      </c>
      <c r="G5990" t="s">
        <v>104</v>
      </c>
      <c r="H5990" s="5">
        <v>420</v>
      </c>
      <c r="I5990" s="5">
        <v>9843.43</v>
      </c>
      <c r="J5990" t="s">
        <v>105</v>
      </c>
      <c r="K5990" t="s">
        <v>107</v>
      </c>
      <c r="L5990">
        <v>0</v>
      </c>
      <c r="M5990">
        <v>0</v>
      </c>
      <c r="N5990">
        <v>5</v>
      </c>
      <c r="O5990" s="6">
        <v>0</v>
      </c>
      <c r="P5990" t="s">
        <v>107</v>
      </c>
      <c r="Q5990" t="s">
        <v>107</v>
      </c>
      <c r="R5990">
        <f>IF(F5990="Monthly",2,0)
+IF(E5990&lt;=6,2,0)
+IF(N5990&lt;=2,2,0)
+IF(L5990&gt;=4,2,0)
+IF(M5990&gt;=2,1,0)
+IF(H5990&gt;=_xlfn.PERCENTILE.INC($H$2:$H$10001,0.75),1,0)</f>
        <v>0</v>
      </c>
      <c r="S5990" t="str">
        <f>IF(R5990&gt;=7,"High",IF(R5990&gt;=4,"Medium","Low"))</f>
        <v>Low</v>
      </c>
    </row>
    <row r="5991" spans="1:19">
      <c r="A5991" t="s">
        <v>6116</v>
      </c>
      <c r="B5991">
        <v>35</v>
      </c>
      <c r="C5991" t="s">
        <v>101</v>
      </c>
      <c r="D5991" t="s">
        <v>137</v>
      </c>
      <c r="E5991">
        <v>55</v>
      </c>
      <c r="F5991" t="s">
        <v>103</v>
      </c>
      <c r="G5991" t="s">
        <v>104</v>
      </c>
      <c r="H5991" s="5">
        <v>432</v>
      </c>
      <c r="I5991" s="5">
        <v>24235.13</v>
      </c>
      <c r="J5991" t="s">
        <v>115</v>
      </c>
      <c r="K5991" t="s">
        <v>106</v>
      </c>
      <c r="L5991">
        <v>0</v>
      </c>
      <c r="M5991">
        <v>0</v>
      </c>
      <c r="N5991">
        <v>5</v>
      </c>
      <c r="O5991" s="6">
        <v>0</v>
      </c>
      <c r="P5991" t="s">
        <v>106</v>
      </c>
      <c r="Q5991" t="s">
        <v>107</v>
      </c>
      <c r="R5991">
        <f>IF(F5991="Monthly",2,0)
+IF(E5991&lt;=6,2,0)
+IF(N5991&lt;=2,2,0)
+IF(L5991&gt;=4,2,0)
+IF(M5991&gt;=2,1,0)
+IF(H5991&gt;=_xlfn.PERCENTILE.INC($H$2:$H$10001,0.75),1,0)</f>
        <v>2</v>
      </c>
      <c r="S5991" t="str">
        <f>IF(R5991&gt;=7,"High",IF(R5991&gt;=4,"Medium","Low"))</f>
        <v>Low</v>
      </c>
    </row>
    <row r="5992" spans="1:19">
      <c r="A5992" t="s">
        <v>6117</v>
      </c>
      <c r="B5992">
        <v>42</v>
      </c>
      <c r="C5992" t="s">
        <v>101</v>
      </c>
      <c r="D5992" t="s">
        <v>123</v>
      </c>
      <c r="E5992">
        <v>40</v>
      </c>
      <c r="F5992" t="s">
        <v>121</v>
      </c>
      <c r="G5992" t="s">
        <v>110</v>
      </c>
      <c r="H5992" s="5">
        <v>750</v>
      </c>
      <c r="I5992" s="5">
        <v>26505.360000000001</v>
      </c>
      <c r="J5992" t="s">
        <v>105</v>
      </c>
      <c r="K5992" t="s">
        <v>106</v>
      </c>
      <c r="L5992">
        <v>1</v>
      </c>
      <c r="M5992">
        <v>0</v>
      </c>
      <c r="N5992">
        <v>4</v>
      </c>
      <c r="O5992" s="6">
        <v>10</v>
      </c>
      <c r="P5992" t="s">
        <v>107</v>
      </c>
      <c r="Q5992" t="s">
        <v>107</v>
      </c>
      <c r="R5992">
        <f>IF(F5992="Monthly",2,0)
+IF(E5992&lt;=6,2,0)
+IF(N5992&lt;=2,2,0)
+IF(L5992&gt;=4,2,0)
+IF(M5992&gt;=2,1,0)
+IF(H5992&gt;=_xlfn.PERCENTILE.INC($H$2:$H$10001,0.75),1,0)</f>
        <v>0</v>
      </c>
      <c r="S5992" t="str">
        <f>IF(R5992&gt;=7,"High",IF(R5992&gt;=4,"Medium","Low"))</f>
        <v>Low</v>
      </c>
    </row>
    <row r="5993" spans="1:19">
      <c r="A5993" t="s">
        <v>6118</v>
      </c>
      <c r="B5993">
        <v>19</v>
      </c>
      <c r="C5993" t="s">
        <v>112</v>
      </c>
      <c r="D5993" t="s">
        <v>159</v>
      </c>
      <c r="E5993">
        <v>37</v>
      </c>
      <c r="F5993" t="s">
        <v>109</v>
      </c>
      <c r="G5993" t="s">
        <v>110</v>
      </c>
      <c r="H5993" s="5">
        <v>668</v>
      </c>
      <c r="I5993" s="5">
        <v>23312.97</v>
      </c>
      <c r="J5993" t="s">
        <v>115</v>
      </c>
      <c r="K5993" t="s">
        <v>106</v>
      </c>
      <c r="L5993">
        <v>6</v>
      </c>
      <c r="M5993">
        <v>3</v>
      </c>
      <c r="N5993">
        <v>2</v>
      </c>
      <c r="O5993" s="6">
        <v>5</v>
      </c>
      <c r="P5993" t="s">
        <v>107</v>
      </c>
      <c r="Q5993" t="s">
        <v>107</v>
      </c>
      <c r="R5993">
        <f>IF(F5993="Monthly",2,0)
+IF(E5993&lt;=6,2,0)
+IF(N5993&lt;=2,2,0)
+IF(L5993&gt;=4,2,0)
+IF(M5993&gt;=2,1,0)
+IF(H5993&gt;=_xlfn.PERCENTILE.INC($H$2:$H$10001,0.75),1,0)</f>
        <v>5</v>
      </c>
      <c r="S5993" t="str">
        <f>IF(R5993&gt;=7,"High",IF(R5993&gt;=4,"Medium","Low"))</f>
        <v>Medium</v>
      </c>
    </row>
    <row r="5994" spans="1:19">
      <c r="A5994" t="s">
        <v>6119</v>
      </c>
      <c r="B5994">
        <v>32</v>
      </c>
      <c r="C5994" t="s">
        <v>112</v>
      </c>
      <c r="D5994" t="s">
        <v>159</v>
      </c>
      <c r="E5994">
        <v>46</v>
      </c>
      <c r="F5994" t="s">
        <v>103</v>
      </c>
      <c r="G5994" t="s">
        <v>129</v>
      </c>
      <c r="H5994" s="5">
        <v>1097</v>
      </c>
      <c r="I5994" s="5">
        <v>50151.73</v>
      </c>
      <c r="J5994" t="s">
        <v>115</v>
      </c>
      <c r="K5994" t="s">
        <v>106</v>
      </c>
      <c r="L5994">
        <v>0</v>
      </c>
      <c r="M5994">
        <v>0</v>
      </c>
      <c r="N5994">
        <v>5</v>
      </c>
      <c r="O5994" s="6">
        <v>0</v>
      </c>
      <c r="P5994" t="s">
        <v>107</v>
      </c>
      <c r="Q5994" t="s">
        <v>107</v>
      </c>
      <c r="R5994">
        <f>IF(F5994="Monthly",2,0)
+IF(E5994&lt;=6,2,0)
+IF(N5994&lt;=2,2,0)
+IF(L5994&gt;=4,2,0)
+IF(M5994&gt;=2,1,0)
+IF(H5994&gt;=_xlfn.PERCENTILE.INC($H$2:$H$10001,0.75),1,0)</f>
        <v>3</v>
      </c>
      <c r="S5994" t="str">
        <f>IF(R5994&gt;=7,"High",IF(R5994&gt;=4,"Medium","Low"))</f>
        <v>Low</v>
      </c>
    </row>
    <row r="5995" spans="1:19">
      <c r="A5995" t="s">
        <v>6120</v>
      </c>
      <c r="B5995">
        <v>44</v>
      </c>
      <c r="C5995" t="s">
        <v>112</v>
      </c>
      <c r="D5995" t="s">
        <v>126</v>
      </c>
      <c r="E5995">
        <v>31</v>
      </c>
      <c r="F5995" t="s">
        <v>109</v>
      </c>
      <c r="G5995" t="s">
        <v>110</v>
      </c>
      <c r="H5995" s="5">
        <v>748</v>
      </c>
      <c r="I5995" s="5">
        <v>23844.43</v>
      </c>
      <c r="J5995" t="s">
        <v>105</v>
      </c>
      <c r="K5995" t="s">
        <v>106</v>
      </c>
      <c r="L5995">
        <v>3</v>
      </c>
      <c r="M5995">
        <v>1</v>
      </c>
      <c r="N5995">
        <v>4</v>
      </c>
      <c r="O5995" s="6">
        <v>0</v>
      </c>
      <c r="P5995" t="s">
        <v>106</v>
      </c>
      <c r="Q5995" t="s">
        <v>107</v>
      </c>
      <c r="R5995">
        <f>IF(F5995="Monthly",2,0)
+IF(E5995&lt;=6,2,0)
+IF(N5995&lt;=2,2,0)
+IF(L5995&gt;=4,2,0)
+IF(M5995&gt;=2,1,0)
+IF(H5995&gt;=_xlfn.PERCENTILE.INC($H$2:$H$10001,0.75),1,0)</f>
        <v>0</v>
      </c>
      <c r="S5995" t="str">
        <f>IF(R5995&gt;=7,"High",IF(R5995&gt;=4,"Medium","Low"))</f>
        <v>Low</v>
      </c>
    </row>
    <row r="5996" spans="1:19">
      <c r="A5996" t="s">
        <v>6121</v>
      </c>
      <c r="B5996">
        <v>36</v>
      </c>
      <c r="C5996" t="s">
        <v>112</v>
      </c>
      <c r="D5996" t="s">
        <v>113</v>
      </c>
      <c r="E5996">
        <v>50</v>
      </c>
      <c r="F5996" t="s">
        <v>121</v>
      </c>
      <c r="G5996" t="s">
        <v>104</v>
      </c>
      <c r="H5996" s="5">
        <v>493</v>
      </c>
      <c r="I5996" s="5">
        <v>21762.42</v>
      </c>
      <c r="J5996" t="s">
        <v>115</v>
      </c>
      <c r="K5996" t="s">
        <v>106</v>
      </c>
      <c r="L5996">
        <v>1</v>
      </c>
      <c r="M5996">
        <v>0</v>
      </c>
      <c r="N5996">
        <v>5</v>
      </c>
      <c r="O5996" s="6">
        <v>10</v>
      </c>
      <c r="P5996" t="s">
        <v>107</v>
      </c>
      <c r="Q5996" t="s">
        <v>107</v>
      </c>
      <c r="R5996">
        <f>IF(F5996="Monthly",2,0)
+IF(E5996&lt;=6,2,0)
+IF(N5996&lt;=2,2,0)
+IF(L5996&gt;=4,2,0)
+IF(M5996&gt;=2,1,0)
+IF(H5996&gt;=_xlfn.PERCENTILE.INC($H$2:$H$10001,0.75),1,0)</f>
        <v>0</v>
      </c>
      <c r="S5996" t="str">
        <f>IF(R5996&gt;=7,"High",IF(R5996&gt;=4,"Medium","Low"))</f>
        <v>Low</v>
      </c>
    </row>
    <row r="5997" spans="1:19">
      <c r="A5997" t="s">
        <v>6122</v>
      </c>
      <c r="B5997">
        <v>47</v>
      </c>
      <c r="C5997" t="s">
        <v>112</v>
      </c>
      <c r="D5997" t="s">
        <v>131</v>
      </c>
      <c r="E5997">
        <v>42</v>
      </c>
      <c r="F5997" t="s">
        <v>109</v>
      </c>
      <c r="G5997" t="s">
        <v>129</v>
      </c>
      <c r="H5997" s="5">
        <v>975</v>
      </c>
      <c r="I5997" s="5">
        <v>42170.54</v>
      </c>
      <c r="J5997" t="s">
        <v>134</v>
      </c>
      <c r="K5997" t="s">
        <v>106</v>
      </c>
      <c r="L5997">
        <v>1</v>
      </c>
      <c r="M5997">
        <v>0</v>
      </c>
      <c r="N5997">
        <v>5</v>
      </c>
      <c r="O5997" s="6">
        <v>0</v>
      </c>
      <c r="P5997" t="s">
        <v>106</v>
      </c>
      <c r="Q5997" t="s">
        <v>107</v>
      </c>
      <c r="R5997">
        <f>IF(F5997="Monthly",2,0)
+IF(E5997&lt;=6,2,0)
+IF(N5997&lt;=2,2,0)
+IF(L5997&gt;=4,2,0)
+IF(M5997&gt;=2,1,0)
+IF(H5997&gt;=_xlfn.PERCENTILE.INC($H$2:$H$10001,0.75),1,0)</f>
        <v>1</v>
      </c>
      <c r="S5997" t="str">
        <f>IF(R5997&gt;=7,"High",IF(R5997&gt;=4,"Medium","Low"))</f>
        <v>Low</v>
      </c>
    </row>
    <row r="5998" spans="1:19">
      <c r="A5998" t="s">
        <v>6123</v>
      </c>
      <c r="B5998">
        <v>34</v>
      </c>
      <c r="C5998" t="s">
        <v>112</v>
      </c>
      <c r="D5998" t="s">
        <v>102</v>
      </c>
      <c r="E5998">
        <v>44</v>
      </c>
      <c r="F5998" t="s">
        <v>103</v>
      </c>
      <c r="G5998" t="s">
        <v>104</v>
      </c>
      <c r="H5998" s="5">
        <v>457</v>
      </c>
      <c r="I5998" s="5">
        <v>20083.28</v>
      </c>
      <c r="J5998" t="s">
        <v>105</v>
      </c>
      <c r="K5998" t="s">
        <v>106</v>
      </c>
      <c r="L5998">
        <v>2</v>
      </c>
      <c r="M5998">
        <v>0</v>
      </c>
      <c r="N5998">
        <v>5</v>
      </c>
      <c r="O5998" s="6">
        <v>0</v>
      </c>
      <c r="P5998" t="s">
        <v>107</v>
      </c>
      <c r="Q5998" t="s">
        <v>107</v>
      </c>
      <c r="R5998">
        <f>IF(F5998="Monthly",2,0)
+IF(E5998&lt;=6,2,0)
+IF(N5998&lt;=2,2,0)
+IF(L5998&gt;=4,2,0)
+IF(M5998&gt;=2,1,0)
+IF(H5998&gt;=_xlfn.PERCENTILE.INC($H$2:$H$10001,0.75),1,0)</f>
        <v>2</v>
      </c>
      <c r="S5998" t="str">
        <f>IF(R5998&gt;=7,"High",IF(R5998&gt;=4,"Medium","Low"))</f>
        <v>Low</v>
      </c>
    </row>
    <row r="5999" spans="1:19">
      <c r="A5999" t="s">
        <v>6124</v>
      </c>
      <c r="B5999">
        <v>36</v>
      </c>
      <c r="C5999" t="s">
        <v>101</v>
      </c>
      <c r="D5999" t="s">
        <v>126</v>
      </c>
      <c r="E5999">
        <v>60</v>
      </c>
      <c r="F5999" t="s">
        <v>109</v>
      </c>
      <c r="G5999" t="s">
        <v>104</v>
      </c>
      <c r="H5999" s="5">
        <v>457</v>
      </c>
      <c r="I5999" s="5">
        <v>27167.81</v>
      </c>
      <c r="J5999" t="s">
        <v>105</v>
      </c>
      <c r="K5999" t="s">
        <v>107</v>
      </c>
      <c r="L5999">
        <v>2</v>
      </c>
      <c r="M5999">
        <v>0</v>
      </c>
      <c r="N5999">
        <v>5</v>
      </c>
      <c r="O5999" s="6">
        <v>0</v>
      </c>
      <c r="P5999" t="s">
        <v>107</v>
      </c>
      <c r="Q5999" t="s">
        <v>107</v>
      </c>
      <c r="R5999">
        <f>IF(F5999="Monthly",2,0)
+IF(E5999&lt;=6,2,0)
+IF(N5999&lt;=2,2,0)
+IF(L5999&gt;=4,2,0)
+IF(M5999&gt;=2,1,0)
+IF(H5999&gt;=_xlfn.PERCENTILE.INC($H$2:$H$10001,0.75),1,0)</f>
        <v>0</v>
      </c>
      <c r="S5999" t="str">
        <f>IF(R5999&gt;=7,"High",IF(R5999&gt;=4,"Medium","Low"))</f>
        <v>Low</v>
      </c>
    </row>
    <row r="6000" spans="1:19">
      <c r="A6000" t="s">
        <v>6125</v>
      </c>
      <c r="B6000">
        <v>51</v>
      </c>
      <c r="C6000" t="s">
        <v>112</v>
      </c>
      <c r="D6000" t="s">
        <v>119</v>
      </c>
      <c r="E6000">
        <v>6</v>
      </c>
      <c r="F6000" t="s">
        <v>103</v>
      </c>
      <c r="G6000" t="s">
        <v>129</v>
      </c>
      <c r="H6000" s="5">
        <v>1072</v>
      </c>
      <c r="I6000" s="5">
        <v>5956.44</v>
      </c>
      <c r="J6000" t="s">
        <v>105</v>
      </c>
      <c r="K6000" t="s">
        <v>106</v>
      </c>
      <c r="L6000">
        <v>0</v>
      </c>
      <c r="M6000">
        <v>0</v>
      </c>
      <c r="N6000">
        <v>5</v>
      </c>
      <c r="O6000" s="6">
        <v>5</v>
      </c>
      <c r="P6000" t="s">
        <v>107</v>
      </c>
      <c r="Q6000" t="s">
        <v>106</v>
      </c>
      <c r="R6000">
        <f>IF(F6000="Monthly",2,0)
+IF(E6000&lt;=6,2,0)
+IF(N6000&lt;=2,2,0)
+IF(L6000&gt;=4,2,0)
+IF(M6000&gt;=2,1,0)
+IF(H6000&gt;=_xlfn.PERCENTILE.INC($H$2:$H$10001,0.75),1,0)</f>
        <v>5</v>
      </c>
      <c r="S6000" t="str">
        <f>IF(R6000&gt;=7,"High",IF(R6000&gt;=4,"Medium","Low"))</f>
        <v>Medium</v>
      </c>
    </row>
    <row r="6001" spans="1:19">
      <c r="A6001" t="s">
        <v>6126</v>
      </c>
      <c r="B6001">
        <v>41</v>
      </c>
      <c r="C6001" t="s">
        <v>112</v>
      </c>
      <c r="D6001" t="s">
        <v>133</v>
      </c>
      <c r="E6001">
        <v>9</v>
      </c>
      <c r="F6001" t="s">
        <v>103</v>
      </c>
      <c r="G6001" t="s">
        <v>110</v>
      </c>
      <c r="H6001" s="5">
        <v>777</v>
      </c>
      <c r="I6001" s="5">
        <v>6796.38</v>
      </c>
      <c r="J6001" t="s">
        <v>134</v>
      </c>
      <c r="K6001" t="s">
        <v>106</v>
      </c>
      <c r="L6001">
        <v>0</v>
      </c>
      <c r="M6001">
        <v>0</v>
      </c>
      <c r="N6001">
        <v>5</v>
      </c>
      <c r="O6001" s="6">
        <v>0</v>
      </c>
      <c r="P6001" t="s">
        <v>107</v>
      </c>
      <c r="Q6001" t="s">
        <v>107</v>
      </c>
      <c r="R6001">
        <f>IF(F6001="Monthly",2,0)
+IF(E6001&lt;=6,2,0)
+IF(N6001&lt;=2,2,0)
+IF(L6001&gt;=4,2,0)
+IF(M6001&gt;=2,1,0)
+IF(H6001&gt;=_xlfn.PERCENTILE.INC($H$2:$H$10001,0.75),1,0)</f>
        <v>2</v>
      </c>
      <c r="S6001" t="str">
        <f>IF(R6001&gt;=7,"High",IF(R6001&gt;=4,"Medium","Low"))</f>
        <v>Low</v>
      </c>
    </row>
    <row r="6002" spans="1:19">
      <c r="A6002" t="s">
        <v>6127</v>
      </c>
      <c r="B6002">
        <v>36</v>
      </c>
      <c r="C6002" t="s">
        <v>112</v>
      </c>
      <c r="D6002" t="s">
        <v>119</v>
      </c>
      <c r="E6002">
        <v>40</v>
      </c>
      <c r="F6002" t="s">
        <v>103</v>
      </c>
      <c r="G6002" t="s">
        <v>110</v>
      </c>
      <c r="H6002" s="5">
        <v>731</v>
      </c>
      <c r="I6002" s="5">
        <v>29993.47</v>
      </c>
      <c r="J6002" t="s">
        <v>105</v>
      </c>
      <c r="K6002" t="s">
        <v>106</v>
      </c>
      <c r="L6002">
        <v>2</v>
      </c>
      <c r="M6002">
        <v>0</v>
      </c>
      <c r="N6002">
        <v>4</v>
      </c>
      <c r="O6002" s="6">
        <v>0</v>
      </c>
      <c r="P6002" t="s">
        <v>107</v>
      </c>
      <c r="Q6002" t="s">
        <v>107</v>
      </c>
      <c r="R6002">
        <f>IF(F6002="Monthly",2,0)
+IF(E6002&lt;=6,2,0)
+IF(N6002&lt;=2,2,0)
+IF(L6002&gt;=4,2,0)
+IF(M6002&gt;=2,1,0)
+IF(H6002&gt;=_xlfn.PERCENTILE.INC($H$2:$H$10001,0.75),1,0)</f>
        <v>2</v>
      </c>
      <c r="S6002" t="str">
        <f>IF(R6002&gt;=7,"High",IF(R6002&gt;=4,"Medium","Low"))</f>
        <v>Low</v>
      </c>
    </row>
    <row r="6003" spans="1:19">
      <c r="A6003" t="s">
        <v>6128</v>
      </c>
      <c r="B6003">
        <v>44</v>
      </c>
      <c r="C6003" t="s">
        <v>112</v>
      </c>
      <c r="D6003" t="s">
        <v>133</v>
      </c>
      <c r="E6003">
        <v>52</v>
      </c>
      <c r="F6003" t="s">
        <v>103</v>
      </c>
      <c r="G6003" t="s">
        <v>129</v>
      </c>
      <c r="H6003" s="5">
        <v>939</v>
      </c>
      <c r="I6003" s="5">
        <v>49911.41</v>
      </c>
      <c r="J6003" t="s">
        <v>115</v>
      </c>
      <c r="K6003" t="s">
        <v>106</v>
      </c>
      <c r="L6003">
        <v>2</v>
      </c>
      <c r="M6003">
        <v>0</v>
      </c>
      <c r="N6003">
        <v>5</v>
      </c>
      <c r="O6003" s="6">
        <v>0</v>
      </c>
      <c r="P6003" t="s">
        <v>106</v>
      </c>
      <c r="Q6003" t="s">
        <v>107</v>
      </c>
      <c r="R6003">
        <f>IF(F6003="Monthly",2,0)
+IF(E6003&lt;=6,2,0)
+IF(N6003&lt;=2,2,0)
+IF(L6003&gt;=4,2,0)
+IF(M6003&gt;=2,1,0)
+IF(H6003&gt;=_xlfn.PERCENTILE.INC($H$2:$H$10001,0.75),1,0)</f>
        <v>3</v>
      </c>
      <c r="S6003" t="str">
        <f>IF(R6003&gt;=7,"High",IF(R6003&gt;=4,"Medium","Low"))</f>
        <v>Low</v>
      </c>
    </row>
    <row r="6004" spans="1:19">
      <c r="A6004" t="s">
        <v>6129</v>
      </c>
      <c r="B6004">
        <v>33</v>
      </c>
      <c r="C6004" t="s">
        <v>101</v>
      </c>
      <c r="D6004" t="s">
        <v>126</v>
      </c>
      <c r="E6004">
        <v>19</v>
      </c>
      <c r="F6004" t="s">
        <v>103</v>
      </c>
      <c r="G6004" t="s">
        <v>110</v>
      </c>
      <c r="H6004" s="5">
        <v>714</v>
      </c>
      <c r="I6004" s="5">
        <v>13396.9</v>
      </c>
      <c r="J6004" t="s">
        <v>117</v>
      </c>
      <c r="K6004" t="s">
        <v>106</v>
      </c>
      <c r="L6004">
        <v>5</v>
      </c>
      <c r="M6004">
        <v>2</v>
      </c>
      <c r="N6004">
        <v>3</v>
      </c>
      <c r="O6004" s="6">
        <v>0</v>
      </c>
      <c r="P6004" t="s">
        <v>107</v>
      </c>
      <c r="Q6004" t="s">
        <v>106</v>
      </c>
      <c r="R6004">
        <f>IF(F6004="Monthly",2,0)
+IF(E6004&lt;=6,2,0)
+IF(N6004&lt;=2,2,0)
+IF(L6004&gt;=4,2,0)
+IF(M6004&gt;=2,1,0)
+IF(H6004&gt;=_xlfn.PERCENTILE.INC($H$2:$H$10001,0.75),1,0)</f>
        <v>5</v>
      </c>
      <c r="S6004" t="str">
        <f>IF(R6004&gt;=7,"High",IF(R6004&gt;=4,"Medium","Low"))</f>
        <v>Medium</v>
      </c>
    </row>
    <row r="6005" spans="1:19">
      <c r="A6005" t="s">
        <v>6130</v>
      </c>
      <c r="B6005">
        <v>32</v>
      </c>
      <c r="C6005" t="s">
        <v>101</v>
      </c>
      <c r="D6005" t="s">
        <v>123</v>
      </c>
      <c r="E6005">
        <v>23</v>
      </c>
      <c r="F6005" t="s">
        <v>109</v>
      </c>
      <c r="G6005" t="s">
        <v>110</v>
      </c>
      <c r="H6005" s="5">
        <v>764</v>
      </c>
      <c r="I6005" s="5">
        <v>17739.13</v>
      </c>
      <c r="J6005" t="s">
        <v>134</v>
      </c>
      <c r="K6005" t="s">
        <v>106</v>
      </c>
      <c r="L6005">
        <v>2</v>
      </c>
      <c r="M6005">
        <v>0</v>
      </c>
      <c r="N6005">
        <v>5</v>
      </c>
      <c r="O6005" s="6">
        <v>0</v>
      </c>
      <c r="P6005" t="s">
        <v>107</v>
      </c>
      <c r="Q6005" t="s">
        <v>107</v>
      </c>
      <c r="R6005">
        <f>IF(F6005="Monthly",2,0)
+IF(E6005&lt;=6,2,0)
+IF(N6005&lt;=2,2,0)
+IF(L6005&gt;=4,2,0)
+IF(M6005&gt;=2,1,0)
+IF(H6005&gt;=_xlfn.PERCENTILE.INC($H$2:$H$10001,0.75),1,0)</f>
        <v>0</v>
      </c>
      <c r="S6005" t="str">
        <f>IF(R6005&gt;=7,"High",IF(R6005&gt;=4,"Medium","Low"))</f>
        <v>Low</v>
      </c>
    </row>
    <row r="6006" spans="1:19">
      <c r="A6006" t="s">
        <v>6131</v>
      </c>
      <c r="B6006">
        <v>44</v>
      </c>
      <c r="C6006" t="s">
        <v>101</v>
      </c>
      <c r="D6006" t="s">
        <v>126</v>
      </c>
      <c r="E6006">
        <v>19</v>
      </c>
      <c r="F6006" t="s">
        <v>103</v>
      </c>
      <c r="G6006" t="s">
        <v>110</v>
      </c>
      <c r="H6006" s="5">
        <v>770</v>
      </c>
      <c r="I6006" s="5">
        <v>14254.93</v>
      </c>
      <c r="J6006" t="s">
        <v>134</v>
      </c>
      <c r="K6006" t="s">
        <v>106</v>
      </c>
      <c r="L6006">
        <v>1</v>
      </c>
      <c r="M6006">
        <v>0</v>
      </c>
      <c r="N6006">
        <v>5</v>
      </c>
      <c r="O6006" s="6">
        <v>0</v>
      </c>
      <c r="P6006" t="s">
        <v>107</v>
      </c>
      <c r="Q6006" t="s">
        <v>106</v>
      </c>
      <c r="R6006">
        <f>IF(F6006="Monthly",2,0)
+IF(E6006&lt;=6,2,0)
+IF(N6006&lt;=2,2,0)
+IF(L6006&gt;=4,2,0)
+IF(M6006&gt;=2,1,0)
+IF(H6006&gt;=_xlfn.PERCENTILE.INC($H$2:$H$10001,0.75),1,0)</f>
        <v>2</v>
      </c>
      <c r="S6006" t="str">
        <f>IF(R6006&gt;=7,"High",IF(R6006&gt;=4,"Medium","Low"))</f>
        <v>Low</v>
      </c>
    </row>
    <row r="6007" spans="1:19">
      <c r="A6007" t="s">
        <v>6132</v>
      </c>
      <c r="B6007">
        <v>42</v>
      </c>
      <c r="C6007" t="s">
        <v>101</v>
      </c>
      <c r="D6007" t="s">
        <v>126</v>
      </c>
      <c r="E6007">
        <v>41</v>
      </c>
      <c r="F6007" t="s">
        <v>121</v>
      </c>
      <c r="G6007" t="s">
        <v>104</v>
      </c>
      <c r="H6007" s="5">
        <v>559</v>
      </c>
      <c r="I6007" s="5">
        <v>23284.98</v>
      </c>
      <c r="J6007" t="s">
        <v>115</v>
      </c>
      <c r="K6007" t="s">
        <v>107</v>
      </c>
      <c r="L6007">
        <v>1</v>
      </c>
      <c r="M6007">
        <v>0</v>
      </c>
      <c r="N6007">
        <v>5</v>
      </c>
      <c r="O6007" s="6">
        <v>0</v>
      </c>
      <c r="P6007" t="s">
        <v>106</v>
      </c>
      <c r="Q6007" t="s">
        <v>106</v>
      </c>
      <c r="R6007">
        <f>IF(F6007="Monthly",2,0)
+IF(E6007&lt;=6,2,0)
+IF(N6007&lt;=2,2,0)
+IF(L6007&gt;=4,2,0)
+IF(M6007&gt;=2,1,0)
+IF(H6007&gt;=_xlfn.PERCENTILE.INC($H$2:$H$10001,0.75),1,0)</f>
        <v>0</v>
      </c>
      <c r="S6007" t="str">
        <f>IF(R6007&gt;=7,"High",IF(R6007&gt;=4,"Medium","Low"))</f>
        <v>Low</v>
      </c>
    </row>
    <row r="6008" spans="1:19">
      <c r="A6008" t="s">
        <v>6133</v>
      </c>
      <c r="B6008">
        <v>37</v>
      </c>
      <c r="C6008" t="s">
        <v>112</v>
      </c>
      <c r="D6008" t="s">
        <v>137</v>
      </c>
      <c r="E6008">
        <v>62</v>
      </c>
      <c r="F6008" t="s">
        <v>121</v>
      </c>
      <c r="G6008" t="s">
        <v>129</v>
      </c>
      <c r="H6008" s="5">
        <v>1030</v>
      </c>
      <c r="I6008" s="5">
        <v>62569.279999999999</v>
      </c>
      <c r="J6008" t="s">
        <v>105</v>
      </c>
      <c r="K6008" t="s">
        <v>106</v>
      </c>
      <c r="L6008">
        <v>0</v>
      </c>
      <c r="M6008">
        <v>0</v>
      </c>
      <c r="N6008">
        <v>5</v>
      </c>
      <c r="O6008" s="6">
        <v>0</v>
      </c>
      <c r="P6008" t="s">
        <v>107</v>
      </c>
      <c r="Q6008" t="s">
        <v>107</v>
      </c>
      <c r="R6008">
        <f>IF(F6008="Monthly",2,0)
+IF(E6008&lt;=6,2,0)
+IF(N6008&lt;=2,2,0)
+IF(L6008&gt;=4,2,0)
+IF(M6008&gt;=2,1,0)
+IF(H6008&gt;=_xlfn.PERCENTILE.INC($H$2:$H$10001,0.75),1,0)</f>
        <v>1</v>
      </c>
      <c r="S6008" t="str">
        <f>IF(R6008&gt;=7,"High",IF(R6008&gt;=4,"Medium","Low"))</f>
        <v>Low</v>
      </c>
    </row>
    <row r="6009" spans="1:19">
      <c r="A6009" t="s">
        <v>6134</v>
      </c>
      <c r="B6009">
        <v>38</v>
      </c>
      <c r="C6009" t="s">
        <v>101</v>
      </c>
      <c r="D6009" t="s">
        <v>131</v>
      </c>
      <c r="E6009">
        <v>69</v>
      </c>
      <c r="F6009" t="s">
        <v>109</v>
      </c>
      <c r="G6009" t="s">
        <v>104</v>
      </c>
      <c r="H6009" s="5">
        <v>475</v>
      </c>
      <c r="I6009" s="5">
        <v>30936.32</v>
      </c>
      <c r="J6009" t="s">
        <v>134</v>
      </c>
      <c r="K6009" t="s">
        <v>106</v>
      </c>
      <c r="L6009">
        <v>2</v>
      </c>
      <c r="M6009">
        <v>0</v>
      </c>
      <c r="N6009">
        <v>4</v>
      </c>
      <c r="O6009" s="6">
        <v>5</v>
      </c>
      <c r="P6009" t="s">
        <v>107</v>
      </c>
      <c r="Q6009" t="s">
        <v>107</v>
      </c>
      <c r="R6009">
        <f>IF(F6009="Monthly",2,0)
+IF(E6009&lt;=6,2,0)
+IF(N6009&lt;=2,2,0)
+IF(L6009&gt;=4,2,0)
+IF(M6009&gt;=2,1,0)
+IF(H6009&gt;=_xlfn.PERCENTILE.INC($H$2:$H$10001,0.75),1,0)</f>
        <v>0</v>
      </c>
      <c r="S6009" t="str">
        <f>IF(R6009&gt;=7,"High",IF(R6009&gt;=4,"Medium","Low"))</f>
        <v>Low</v>
      </c>
    </row>
    <row r="6010" spans="1:19">
      <c r="A6010" t="s">
        <v>6135</v>
      </c>
      <c r="B6010">
        <v>29</v>
      </c>
      <c r="C6010" t="s">
        <v>112</v>
      </c>
      <c r="D6010" t="s">
        <v>123</v>
      </c>
      <c r="E6010">
        <v>37</v>
      </c>
      <c r="F6010" t="s">
        <v>103</v>
      </c>
      <c r="G6010" t="s">
        <v>110</v>
      </c>
      <c r="H6010" s="5">
        <v>782</v>
      </c>
      <c r="I6010" s="5">
        <v>29111.83</v>
      </c>
      <c r="J6010" t="s">
        <v>117</v>
      </c>
      <c r="K6010" t="s">
        <v>106</v>
      </c>
      <c r="L6010">
        <v>4</v>
      </c>
      <c r="M6010">
        <v>0</v>
      </c>
      <c r="N6010">
        <v>4</v>
      </c>
      <c r="O6010" s="6">
        <v>0</v>
      </c>
      <c r="P6010" t="s">
        <v>107</v>
      </c>
      <c r="Q6010" t="s">
        <v>107</v>
      </c>
      <c r="R6010">
        <f>IF(F6010="Monthly",2,0)
+IF(E6010&lt;=6,2,0)
+IF(N6010&lt;=2,2,0)
+IF(L6010&gt;=4,2,0)
+IF(M6010&gt;=2,1,0)
+IF(H6010&gt;=_xlfn.PERCENTILE.INC($H$2:$H$10001,0.75),1,0)</f>
        <v>4</v>
      </c>
      <c r="S6010" t="str">
        <f>IF(R6010&gt;=7,"High",IF(R6010&gt;=4,"Medium","Low"))</f>
        <v>Medium</v>
      </c>
    </row>
    <row r="6011" spans="1:19">
      <c r="A6011" t="s">
        <v>6136</v>
      </c>
      <c r="B6011">
        <v>24</v>
      </c>
      <c r="C6011" t="s">
        <v>112</v>
      </c>
      <c r="D6011" t="s">
        <v>102</v>
      </c>
      <c r="E6011">
        <v>23</v>
      </c>
      <c r="F6011" t="s">
        <v>121</v>
      </c>
      <c r="G6011" t="s">
        <v>104</v>
      </c>
      <c r="H6011" s="5">
        <v>518</v>
      </c>
      <c r="I6011" s="5">
        <v>10695.54</v>
      </c>
      <c r="J6011" t="s">
        <v>134</v>
      </c>
      <c r="K6011" t="s">
        <v>106</v>
      </c>
      <c r="L6011">
        <v>1</v>
      </c>
      <c r="M6011">
        <v>0</v>
      </c>
      <c r="N6011">
        <v>5</v>
      </c>
      <c r="O6011" s="6">
        <v>10</v>
      </c>
      <c r="P6011" t="s">
        <v>107</v>
      </c>
      <c r="Q6011" t="s">
        <v>107</v>
      </c>
      <c r="R6011">
        <f>IF(F6011="Monthly",2,0)
+IF(E6011&lt;=6,2,0)
+IF(N6011&lt;=2,2,0)
+IF(L6011&gt;=4,2,0)
+IF(M6011&gt;=2,1,0)
+IF(H6011&gt;=_xlfn.PERCENTILE.INC($H$2:$H$10001,0.75),1,0)</f>
        <v>0</v>
      </c>
      <c r="S6011" t="str">
        <f>IF(R6011&gt;=7,"High",IF(R6011&gt;=4,"Medium","Low"))</f>
        <v>Low</v>
      </c>
    </row>
    <row r="6012" spans="1:19">
      <c r="A6012" t="s">
        <v>6137</v>
      </c>
      <c r="B6012">
        <v>30</v>
      </c>
      <c r="C6012" t="s">
        <v>101</v>
      </c>
      <c r="D6012" t="s">
        <v>113</v>
      </c>
      <c r="E6012">
        <v>14</v>
      </c>
      <c r="F6012" t="s">
        <v>109</v>
      </c>
      <c r="G6012" t="s">
        <v>104</v>
      </c>
      <c r="H6012" s="5">
        <v>490</v>
      </c>
      <c r="I6012" s="5">
        <v>6661.86</v>
      </c>
      <c r="J6012" t="s">
        <v>140</v>
      </c>
      <c r="K6012" t="s">
        <v>106</v>
      </c>
      <c r="L6012">
        <v>0</v>
      </c>
      <c r="M6012">
        <v>0</v>
      </c>
      <c r="N6012">
        <v>5</v>
      </c>
      <c r="O6012" s="6">
        <v>5</v>
      </c>
      <c r="P6012" t="s">
        <v>107</v>
      </c>
      <c r="Q6012" t="s">
        <v>107</v>
      </c>
      <c r="R6012">
        <f>IF(F6012="Monthly",2,0)
+IF(E6012&lt;=6,2,0)
+IF(N6012&lt;=2,2,0)
+IF(L6012&gt;=4,2,0)
+IF(M6012&gt;=2,1,0)
+IF(H6012&gt;=_xlfn.PERCENTILE.INC($H$2:$H$10001,0.75),1,0)</f>
        <v>0</v>
      </c>
      <c r="S6012" t="str">
        <f>IF(R6012&gt;=7,"High",IF(R6012&gt;=4,"Medium","Low"))</f>
        <v>Low</v>
      </c>
    </row>
    <row r="6013" spans="1:19">
      <c r="A6013" t="s">
        <v>6138</v>
      </c>
      <c r="B6013">
        <v>20</v>
      </c>
      <c r="C6013" t="s">
        <v>101</v>
      </c>
      <c r="D6013" t="s">
        <v>102</v>
      </c>
      <c r="E6013">
        <v>40</v>
      </c>
      <c r="F6013" t="s">
        <v>109</v>
      </c>
      <c r="G6013" t="s">
        <v>129</v>
      </c>
      <c r="H6013" s="5">
        <v>1105</v>
      </c>
      <c r="I6013" s="5">
        <v>45091.41</v>
      </c>
      <c r="J6013" t="s">
        <v>105</v>
      </c>
      <c r="K6013" t="s">
        <v>106</v>
      </c>
      <c r="L6013">
        <v>0</v>
      </c>
      <c r="M6013">
        <v>0</v>
      </c>
      <c r="N6013">
        <v>5</v>
      </c>
      <c r="O6013" s="6">
        <v>0</v>
      </c>
      <c r="P6013" t="s">
        <v>106</v>
      </c>
      <c r="Q6013" t="s">
        <v>107</v>
      </c>
      <c r="R6013">
        <f>IF(F6013="Monthly",2,0)
+IF(E6013&lt;=6,2,0)
+IF(N6013&lt;=2,2,0)
+IF(L6013&gt;=4,2,0)
+IF(M6013&gt;=2,1,0)
+IF(H6013&gt;=_xlfn.PERCENTILE.INC($H$2:$H$10001,0.75),1,0)</f>
        <v>1</v>
      </c>
      <c r="S6013" t="str">
        <f>IF(R6013&gt;=7,"High",IF(R6013&gt;=4,"Medium","Low"))</f>
        <v>Low</v>
      </c>
    </row>
    <row r="6014" spans="1:19">
      <c r="A6014" t="s">
        <v>6139</v>
      </c>
      <c r="B6014">
        <v>18</v>
      </c>
      <c r="C6014" t="s">
        <v>112</v>
      </c>
      <c r="D6014" t="s">
        <v>126</v>
      </c>
      <c r="E6014">
        <v>13</v>
      </c>
      <c r="F6014" t="s">
        <v>103</v>
      </c>
      <c r="G6014" t="s">
        <v>104</v>
      </c>
      <c r="H6014" s="5">
        <v>538</v>
      </c>
      <c r="I6014" s="5">
        <v>7117.75</v>
      </c>
      <c r="J6014" t="s">
        <v>105</v>
      </c>
      <c r="K6014" t="s">
        <v>106</v>
      </c>
      <c r="L6014">
        <v>3</v>
      </c>
      <c r="M6014">
        <v>0</v>
      </c>
      <c r="N6014">
        <v>5</v>
      </c>
      <c r="O6014" s="6">
        <v>0</v>
      </c>
      <c r="P6014" t="s">
        <v>107</v>
      </c>
      <c r="Q6014" t="s">
        <v>107</v>
      </c>
      <c r="R6014">
        <f>IF(F6014="Monthly",2,0)
+IF(E6014&lt;=6,2,0)
+IF(N6014&lt;=2,2,0)
+IF(L6014&gt;=4,2,0)
+IF(M6014&gt;=2,1,0)
+IF(H6014&gt;=_xlfn.PERCENTILE.INC($H$2:$H$10001,0.75),1,0)</f>
        <v>2</v>
      </c>
      <c r="S6014" t="str">
        <f>IF(R6014&gt;=7,"High",IF(R6014&gt;=4,"Medium","Low"))</f>
        <v>Low</v>
      </c>
    </row>
    <row r="6015" spans="1:19">
      <c r="A6015" t="s">
        <v>6140</v>
      </c>
      <c r="B6015">
        <v>21</v>
      </c>
      <c r="C6015" t="s">
        <v>112</v>
      </c>
      <c r="D6015" t="s">
        <v>131</v>
      </c>
      <c r="E6015">
        <v>36</v>
      </c>
      <c r="F6015" t="s">
        <v>109</v>
      </c>
      <c r="G6015" t="s">
        <v>110</v>
      </c>
      <c r="H6015" s="5">
        <v>768</v>
      </c>
      <c r="I6015" s="5">
        <v>25763.96</v>
      </c>
      <c r="J6015" t="s">
        <v>134</v>
      </c>
      <c r="K6015" t="s">
        <v>106</v>
      </c>
      <c r="L6015">
        <v>0</v>
      </c>
      <c r="M6015">
        <v>0</v>
      </c>
      <c r="N6015">
        <v>5</v>
      </c>
      <c r="O6015" s="6">
        <v>5</v>
      </c>
      <c r="P6015" t="s">
        <v>106</v>
      </c>
      <c r="Q6015" t="s">
        <v>107</v>
      </c>
      <c r="R6015">
        <f>IF(F6015="Monthly",2,0)
+IF(E6015&lt;=6,2,0)
+IF(N6015&lt;=2,2,0)
+IF(L6015&gt;=4,2,0)
+IF(M6015&gt;=2,1,0)
+IF(H6015&gt;=_xlfn.PERCENTILE.INC($H$2:$H$10001,0.75),1,0)</f>
        <v>0</v>
      </c>
      <c r="S6015" t="str">
        <f>IF(R6015&gt;=7,"High",IF(R6015&gt;=4,"Medium","Low"))</f>
        <v>Low</v>
      </c>
    </row>
    <row r="6016" spans="1:19">
      <c r="A6016" t="s">
        <v>6141</v>
      </c>
      <c r="B6016">
        <v>29</v>
      </c>
      <c r="C6016" t="s">
        <v>112</v>
      </c>
      <c r="D6016" t="s">
        <v>137</v>
      </c>
      <c r="E6016">
        <v>49</v>
      </c>
      <c r="F6016" t="s">
        <v>109</v>
      </c>
      <c r="G6016" t="s">
        <v>129</v>
      </c>
      <c r="H6016" s="5">
        <v>967</v>
      </c>
      <c r="I6016" s="5">
        <v>48446.14</v>
      </c>
      <c r="J6016" t="s">
        <v>134</v>
      </c>
      <c r="K6016" t="s">
        <v>106</v>
      </c>
      <c r="L6016">
        <v>1</v>
      </c>
      <c r="M6016">
        <v>0</v>
      </c>
      <c r="N6016">
        <v>5</v>
      </c>
      <c r="O6016" s="6">
        <v>0</v>
      </c>
      <c r="P6016" t="s">
        <v>107</v>
      </c>
      <c r="Q6016" t="s">
        <v>107</v>
      </c>
      <c r="R6016">
        <f>IF(F6016="Monthly",2,0)
+IF(E6016&lt;=6,2,0)
+IF(N6016&lt;=2,2,0)
+IF(L6016&gt;=4,2,0)
+IF(M6016&gt;=2,1,0)
+IF(H6016&gt;=_xlfn.PERCENTILE.INC($H$2:$H$10001,0.75),1,0)</f>
        <v>1</v>
      </c>
      <c r="S6016" t="str">
        <f>IF(R6016&gt;=7,"High",IF(R6016&gt;=4,"Medium","Low"))</f>
        <v>Low</v>
      </c>
    </row>
    <row r="6017" spans="1:19">
      <c r="A6017" t="s">
        <v>6142</v>
      </c>
      <c r="B6017">
        <v>46</v>
      </c>
      <c r="C6017" t="s">
        <v>101</v>
      </c>
      <c r="D6017" t="s">
        <v>137</v>
      </c>
      <c r="E6017">
        <v>37</v>
      </c>
      <c r="F6017" t="s">
        <v>109</v>
      </c>
      <c r="G6017" t="s">
        <v>129</v>
      </c>
      <c r="H6017" s="5">
        <v>969</v>
      </c>
      <c r="I6017" s="5">
        <v>34588.559999999998</v>
      </c>
      <c r="J6017" t="s">
        <v>105</v>
      </c>
      <c r="K6017" t="s">
        <v>106</v>
      </c>
      <c r="L6017">
        <v>1</v>
      </c>
      <c r="M6017">
        <v>0</v>
      </c>
      <c r="N6017">
        <v>5</v>
      </c>
      <c r="O6017" s="6">
        <v>5</v>
      </c>
      <c r="P6017" t="s">
        <v>107</v>
      </c>
      <c r="Q6017" t="s">
        <v>107</v>
      </c>
      <c r="R6017">
        <f>IF(F6017="Monthly",2,0)
+IF(E6017&lt;=6,2,0)
+IF(N6017&lt;=2,2,0)
+IF(L6017&gt;=4,2,0)
+IF(M6017&gt;=2,1,0)
+IF(H6017&gt;=_xlfn.PERCENTILE.INC($H$2:$H$10001,0.75),1,0)</f>
        <v>1</v>
      </c>
      <c r="S6017" t="str">
        <f>IF(R6017&gt;=7,"High",IF(R6017&gt;=4,"Medium","Low"))</f>
        <v>Low</v>
      </c>
    </row>
    <row r="6018" spans="1:19">
      <c r="A6018" t="s">
        <v>6143</v>
      </c>
      <c r="B6018">
        <v>25</v>
      </c>
      <c r="C6018" t="s">
        <v>112</v>
      </c>
      <c r="D6018" t="s">
        <v>102</v>
      </c>
      <c r="E6018">
        <v>16</v>
      </c>
      <c r="F6018" t="s">
        <v>103</v>
      </c>
      <c r="G6018" t="s">
        <v>104</v>
      </c>
      <c r="H6018" s="5">
        <v>589</v>
      </c>
      <c r="I6018" s="5">
        <v>9355.15</v>
      </c>
      <c r="J6018" t="s">
        <v>117</v>
      </c>
      <c r="K6018" t="s">
        <v>106</v>
      </c>
      <c r="L6018">
        <v>1</v>
      </c>
      <c r="M6018">
        <v>0</v>
      </c>
      <c r="N6018">
        <v>5</v>
      </c>
      <c r="O6018" s="6">
        <v>0</v>
      </c>
      <c r="P6018" t="s">
        <v>107</v>
      </c>
      <c r="Q6018" t="s">
        <v>107</v>
      </c>
      <c r="R6018">
        <f>IF(F6018="Monthly",2,0)
+IF(E6018&lt;=6,2,0)
+IF(N6018&lt;=2,2,0)
+IF(L6018&gt;=4,2,0)
+IF(M6018&gt;=2,1,0)
+IF(H6018&gt;=_xlfn.PERCENTILE.INC($H$2:$H$10001,0.75),1,0)</f>
        <v>2</v>
      </c>
      <c r="S6018" t="str">
        <f>IF(R6018&gt;=7,"High",IF(R6018&gt;=4,"Medium","Low"))</f>
        <v>Low</v>
      </c>
    </row>
    <row r="6019" spans="1:19">
      <c r="A6019" t="s">
        <v>6144</v>
      </c>
      <c r="B6019">
        <v>42</v>
      </c>
      <c r="C6019" t="s">
        <v>101</v>
      </c>
      <c r="D6019" t="s">
        <v>126</v>
      </c>
      <c r="E6019">
        <v>40</v>
      </c>
      <c r="F6019" t="s">
        <v>103</v>
      </c>
      <c r="G6019" t="s">
        <v>110</v>
      </c>
      <c r="H6019" s="5">
        <v>776</v>
      </c>
      <c r="I6019" s="5">
        <v>31479.09</v>
      </c>
      <c r="J6019" t="s">
        <v>134</v>
      </c>
      <c r="K6019" t="s">
        <v>106</v>
      </c>
      <c r="L6019">
        <v>3</v>
      </c>
      <c r="M6019">
        <v>3</v>
      </c>
      <c r="N6019">
        <v>3</v>
      </c>
      <c r="O6019" s="6">
        <v>0</v>
      </c>
      <c r="P6019" t="s">
        <v>107</v>
      </c>
      <c r="Q6019" t="s">
        <v>106</v>
      </c>
      <c r="R6019">
        <f>IF(F6019="Monthly",2,0)
+IF(E6019&lt;=6,2,0)
+IF(N6019&lt;=2,2,0)
+IF(L6019&gt;=4,2,0)
+IF(M6019&gt;=2,1,0)
+IF(H6019&gt;=_xlfn.PERCENTILE.INC($H$2:$H$10001,0.75),1,0)</f>
        <v>3</v>
      </c>
      <c r="S6019" t="str">
        <f>IF(R6019&gt;=7,"High",IF(R6019&gt;=4,"Medium","Low"))</f>
        <v>Low</v>
      </c>
    </row>
    <row r="6020" spans="1:19">
      <c r="A6020" t="s">
        <v>6145</v>
      </c>
      <c r="B6020">
        <v>31</v>
      </c>
      <c r="C6020" t="s">
        <v>112</v>
      </c>
      <c r="D6020" t="s">
        <v>137</v>
      </c>
      <c r="E6020">
        <v>40</v>
      </c>
      <c r="F6020" t="s">
        <v>103</v>
      </c>
      <c r="G6020" t="s">
        <v>110</v>
      </c>
      <c r="H6020" s="5">
        <v>775</v>
      </c>
      <c r="I6020" s="5">
        <v>30759.08</v>
      </c>
      <c r="J6020" t="s">
        <v>117</v>
      </c>
      <c r="K6020" t="s">
        <v>106</v>
      </c>
      <c r="L6020">
        <v>0</v>
      </c>
      <c r="M6020">
        <v>0</v>
      </c>
      <c r="N6020">
        <v>5</v>
      </c>
      <c r="O6020" s="6">
        <v>0</v>
      </c>
      <c r="P6020" t="s">
        <v>107</v>
      </c>
      <c r="Q6020" t="s">
        <v>107</v>
      </c>
      <c r="R6020">
        <f>IF(F6020="Monthly",2,0)
+IF(E6020&lt;=6,2,0)
+IF(N6020&lt;=2,2,0)
+IF(L6020&gt;=4,2,0)
+IF(M6020&gt;=2,1,0)
+IF(H6020&gt;=_xlfn.PERCENTILE.INC($H$2:$H$10001,0.75),1,0)</f>
        <v>2</v>
      </c>
      <c r="S6020" t="str">
        <f>IF(R6020&gt;=7,"High",IF(R6020&gt;=4,"Medium","Low"))</f>
        <v>Low</v>
      </c>
    </row>
    <row r="6021" spans="1:19">
      <c r="A6021" t="s">
        <v>6146</v>
      </c>
      <c r="B6021">
        <v>34</v>
      </c>
      <c r="C6021" t="s">
        <v>112</v>
      </c>
      <c r="D6021" t="s">
        <v>126</v>
      </c>
      <c r="E6021">
        <v>50</v>
      </c>
      <c r="F6021" t="s">
        <v>103</v>
      </c>
      <c r="G6021" t="s">
        <v>110</v>
      </c>
      <c r="H6021" s="5">
        <v>791</v>
      </c>
      <c r="I6021" s="5">
        <v>38971.870000000003</v>
      </c>
      <c r="J6021" t="s">
        <v>140</v>
      </c>
      <c r="K6021" t="s">
        <v>106</v>
      </c>
      <c r="L6021">
        <v>2</v>
      </c>
      <c r="M6021">
        <v>1</v>
      </c>
      <c r="N6021">
        <v>4</v>
      </c>
      <c r="O6021" s="6">
        <v>0</v>
      </c>
      <c r="P6021" t="s">
        <v>107</v>
      </c>
      <c r="Q6021" t="s">
        <v>107</v>
      </c>
      <c r="R6021">
        <f>IF(F6021="Monthly",2,0)
+IF(E6021&lt;=6,2,0)
+IF(N6021&lt;=2,2,0)
+IF(L6021&gt;=4,2,0)
+IF(M6021&gt;=2,1,0)
+IF(H6021&gt;=_xlfn.PERCENTILE.INC($H$2:$H$10001,0.75),1,0)</f>
        <v>2</v>
      </c>
      <c r="S6021" t="str">
        <f>IF(R6021&gt;=7,"High",IF(R6021&gt;=4,"Medium","Low"))</f>
        <v>Low</v>
      </c>
    </row>
    <row r="6022" spans="1:19">
      <c r="A6022" t="s">
        <v>6147</v>
      </c>
      <c r="B6022">
        <v>25</v>
      </c>
      <c r="C6022" t="s">
        <v>101</v>
      </c>
      <c r="D6022" t="s">
        <v>126</v>
      </c>
      <c r="E6022">
        <v>45</v>
      </c>
      <c r="F6022" t="s">
        <v>109</v>
      </c>
      <c r="G6022" t="s">
        <v>129</v>
      </c>
      <c r="H6022" s="5">
        <v>1089</v>
      </c>
      <c r="I6022" s="5">
        <v>48674.2</v>
      </c>
      <c r="J6022" t="s">
        <v>117</v>
      </c>
      <c r="K6022" t="s">
        <v>106</v>
      </c>
      <c r="L6022">
        <v>1</v>
      </c>
      <c r="M6022">
        <v>0</v>
      </c>
      <c r="N6022">
        <v>5</v>
      </c>
      <c r="O6022" s="6">
        <v>0</v>
      </c>
      <c r="P6022" t="s">
        <v>106</v>
      </c>
      <c r="Q6022" t="s">
        <v>106</v>
      </c>
      <c r="R6022">
        <f>IF(F6022="Monthly",2,0)
+IF(E6022&lt;=6,2,0)
+IF(N6022&lt;=2,2,0)
+IF(L6022&gt;=4,2,0)
+IF(M6022&gt;=2,1,0)
+IF(H6022&gt;=_xlfn.PERCENTILE.INC($H$2:$H$10001,0.75),1,0)</f>
        <v>1</v>
      </c>
      <c r="S6022" t="str">
        <f>IF(R6022&gt;=7,"High",IF(R6022&gt;=4,"Medium","Low"))</f>
        <v>Low</v>
      </c>
    </row>
    <row r="6023" spans="1:19">
      <c r="A6023" t="s">
        <v>6148</v>
      </c>
      <c r="B6023">
        <v>29</v>
      </c>
      <c r="C6023" t="s">
        <v>101</v>
      </c>
      <c r="D6023" t="s">
        <v>137</v>
      </c>
      <c r="E6023">
        <v>17</v>
      </c>
      <c r="F6023" t="s">
        <v>109</v>
      </c>
      <c r="G6023" t="s">
        <v>110</v>
      </c>
      <c r="H6023" s="5">
        <v>692</v>
      </c>
      <c r="I6023" s="5">
        <v>10341.32</v>
      </c>
      <c r="J6023" t="s">
        <v>105</v>
      </c>
      <c r="K6023" t="s">
        <v>106</v>
      </c>
      <c r="L6023">
        <v>0</v>
      </c>
      <c r="M6023">
        <v>0</v>
      </c>
      <c r="N6023">
        <v>4</v>
      </c>
      <c r="O6023" s="6">
        <v>10</v>
      </c>
      <c r="P6023" t="s">
        <v>106</v>
      </c>
      <c r="Q6023" t="s">
        <v>107</v>
      </c>
      <c r="R6023">
        <f>IF(F6023="Monthly",2,0)
+IF(E6023&lt;=6,2,0)
+IF(N6023&lt;=2,2,0)
+IF(L6023&gt;=4,2,0)
+IF(M6023&gt;=2,1,0)
+IF(H6023&gt;=_xlfn.PERCENTILE.INC($H$2:$H$10001,0.75),1,0)</f>
        <v>0</v>
      </c>
      <c r="S6023" t="str">
        <f>IF(R6023&gt;=7,"High",IF(R6023&gt;=4,"Medium","Low"))</f>
        <v>Low</v>
      </c>
    </row>
    <row r="6024" spans="1:19">
      <c r="A6024" t="s">
        <v>6149</v>
      </c>
      <c r="B6024">
        <v>30</v>
      </c>
      <c r="C6024" t="s">
        <v>101</v>
      </c>
      <c r="D6024" t="s">
        <v>102</v>
      </c>
      <c r="E6024">
        <v>11</v>
      </c>
      <c r="F6024" t="s">
        <v>109</v>
      </c>
      <c r="G6024" t="s">
        <v>104</v>
      </c>
      <c r="H6024" s="5">
        <v>583</v>
      </c>
      <c r="I6024" s="5">
        <v>6449.13</v>
      </c>
      <c r="J6024" t="s">
        <v>115</v>
      </c>
      <c r="K6024" t="s">
        <v>106</v>
      </c>
      <c r="L6024">
        <v>0</v>
      </c>
      <c r="M6024">
        <v>0</v>
      </c>
      <c r="N6024">
        <v>5</v>
      </c>
      <c r="O6024" s="6">
        <v>0</v>
      </c>
      <c r="P6024" t="s">
        <v>107</v>
      </c>
      <c r="Q6024" t="s">
        <v>107</v>
      </c>
      <c r="R6024">
        <f>IF(F6024="Monthly",2,0)
+IF(E6024&lt;=6,2,0)
+IF(N6024&lt;=2,2,0)
+IF(L6024&gt;=4,2,0)
+IF(M6024&gt;=2,1,0)
+IF(H6024&gt;=_xlfn.PERCENTILE.INC($H$2:$H$10001,0.75),1,0)</f>
        <v>0</v>
      </c>
      <c r="S6024" t="str">
        <f>IF(R6024&gt;=7,"High",IF(R6024&gt;=4,"Medium","Low"))</f>
        <v>Low</v>
      </c>
    </row>
    <row r="6025" spans="1:19">
      <c r="A6025" t="s">
        <v>6150</v>
      </c>
      <c r="B6025">
        <v>32</v>
      </c>
      <c r="C6025" t="s">
        <v>112</v>
      </c>
      <c r="D6025" t="s">
        <v>159</v>
      </c>
      <c r="E6025">
        <v>50</v>
      </c>
      <c r="F6025" t="s">
        <v>103</v>
      </c>
      <c r="G6025" t="s">
        <v>129</v>
      </c>
      <c r="H6025" s="5">
        <v>999</v>
      </c>
      <c r="I6025" s="5">
        <v>50893.49</v>
      </c>
      <c r="J6025" t="s">
        <v>105</v>
      </c>
      <c r="K6025" t="s">
        <v>107</v>
      </c>
      <c r="L6025">
        <v>0</v>
      </c>
      <c r="M6025">
        <v>0</v>
      </c>
      <c r="N6025">
        <v>4</v>
      </c>
      <c r="O6025" s="6">
        <v>0</v>
      </c>
      <c r="P6025" t="s">
        <v>107</v>
      </c>
      <c r="Q6025" t="s">
        <v>107</v>
      </c>
      <c r="R6025">
        <f>IF(F6025="Monthly",2,0)
+IF(E6025&lt;=6,2,0)
+IF(N6025&lt;=2,2,0)
+IF(L6025&gt;=4,2,0)
+IF(M6025&gt;=2,1,0)
+IF(H6025&gt;=_xlfn.PERCENTILE.INC($H$2:$H$10001,0.75),1,0)</f>
        <v>3</v>
      </c>
      <c r="S6025" t="str">
        <f>IF(R6025&gt;=7,"High",IF(R6025&gt;=4,"Medium","Low"))</f>
        <v>Low</v>
      </c>
    </row>
    <row r="6026" spans="1:19">
      <c r="A6026" t="s">
        <v>6151</v>
      </c>
      <c r="B6026">
        <v>33</v>
      </c>
      <c r="C6026" t="s">
        <v>112</v>
      </c>
      <c r="D6026" t="s">
        <v>131</v>
      </c>
      <c r="E6026">
        <v>36</v>
      </c>
      <c r="F6026" t="s">
        <v>121</v>
      </c>
      <c r="G6026" t="s">
        <v>104</v>
      </c>
      <c r="H6026" s="5">
        <v>556</v>
      </c>
      <c r="I6026" s="5">
        <v>19648.57</v>
      </c>
      <c r="J6026" t="s">
        <v>117</v>
      </c>
      <c r="K6026" t="s">
        <v>106</v>
      </c>
      <c r="L6026">
        <v>2</v>
      </c>
      <c r="M6026">
        <v>1</v>
      </c>
      <c r="N6026">
        <v>5</v>
      </c>
      <c r="O6026" s="6">
        <v>0</v>
      </c>
      <c r="P6026" t="s">
        <v>106</v>
      </c>
      <c r="Q6026" t="s">
        <v>107</v>
      </c>
      <c r="R6026">
        <f>IF(F6026="Monthly",2,0)
+IF(E6026&lt;=6,2,0)
+IF(N6026&lt;=2,2,0)
+IF(L6026&gt;=4,2,0)
+IF(M6026&gt;=2,1,0)
+IF(H6026&gt;=_xlfn.PERCENTILE.INC($H$2:$H$10001,0.75),1,0)</f>
        <v>0</v>
      </c>
      <c r="S6026" t="str">
        <f>IF(R6026&gt;=7,"High",IF(R6026&gt;=4,"Medium","Low"))</f>
        <v>Low</v>
      </c>
    </row>
    <row r="6027" spans="1:19">
      <c r="A6027" t="s">
        <v>6152</v>
      </c>
      <c r="B6027">
        <v>33</v>
      </c>
      <c r="C6027" t="s">
        <v>112</v>
      </c>
      <c r="D6027" t="s">
        <v>131</v>
      </c>
      <c r="E6027">
        <v>29</v>
      </c>
      <c r="F6027" t="s">
        <v>109</v>
      </c>
      <c r="G6027" t="s">
        <v>110</v>
      </c>
      <c r="H6027" s="5">
        <v>782</v>
      </c>
      <c r="I6027" s="5">
        <v>23077.86</v>
      </c>
      <c r="J6027" t="s">
        <v>134</v>
      </c>
      <c r="K6027" t="s">
        <v>107</v>
      </c>
      <c r="L6027">
        <v>0</v>
      </c>
      <c r="M6027">
        <v>0</v>
      </c>
      <c r="N6027">
        <v>5</v>
      </c>
      <c r="O6027" s="6">
        <v>0</v>
      </c>
      <c r="P6027" t="s">
        <v>106</v>
      </c>
      <c r="Q6027" t="s">
        <v>107</v>
      </c>
      <c r="R6027">
        <f>IF(F6027="Monthly",2,0)
+IF(E6027&lt;=6,2,0)
+IF(N6027&lt;=2,2,0)
+IF(L6027&gt;=4,2,0)
+IF(M6027&gt;=2,1,0)
+IF(H6027&gt;=_xlfn.PERCENTILE.INC($H$2:$H$10001,0.75),1,0)</f>
        <v>0</v>
      </c>
      <c r="S6027" t="str">
        <f>IF(R6027&gt;=7,"High",IF(R6027&gt;=4,"Medium","Low"))</f>
        <v>Low</v>
      </c>
    </row>
    <row r="6028" spans="1:19">
      <c r="A6028" t="s">
        <v>6153</v>
      </c>
      <c r="B6028">
        <v>48</v>
      </c>
      <c r="C6028" t="s">
        <v>101</v>
      </c>
      <c r="D6028" t="s">
        <v>159</v>
      </c>
      <c r="E6028">
        <v>43</v>
      </c>
      <c r="F6028" t="s">
        <v>103</v>
      </c>
      <c r="G6028" t="s">
        <v>104</v>
      </c>
      <c r="H6028" s="5">
        <v>539</v>
      </c>
      <c r="I6028" s="5">
        <v>23541.83</v>
      </c>
      <c r="J6028" t="s">
        <v>134</v>
      </c>
      <c r="K6028" t="s">
        <v>106</v>
      </c>
      <c r="L6028">
        <v>0</v>
      </c>
      <c r="M6028">
        <v>0</v>
      </c>
      <c r="N6028">
        <v>5</v>
      </c>
      <c r="O6028" s="6">
        <v>0</v>
      </c>
      <c r="P6028" t="s">
        <v>106</v>
      </c>
      <c r="Q6028" t="s">
        <v>107</v>
      </c>
      <c r="R6028">
        <f>IF(F6028="Monthly",2,0)
+IF(E6028&lt;=6,2,0)
+IF(N6028&lt;=2,2,0)
+IF(L6028&gt;=4,2,0)
+IF(M6028&gt;=2,1,0)
+IF(H6028&gt;=_xlfn.PERCENTILE.INC($H$2:$H$10001,0.75),1,0)</f>
        <v>2</v>
      </c>
      <c r="S6028" t="str">
        <f>IF(R6028&gt;=7,"High",IF(R6028&gt;=4,"Medium","Low"))</f>
        <v>Low</v>
      </c>
    </row>
    <row r="6029" spans="1:19">
      <c r="A6029" t="s">
        <v>6154</v>
      </c>
      <c r="B6029">
        <v>43</v>
      </c>
      <c r="C6029" t="s">
        <v>101</v>
      </c>
      <c r="D6029" t="s">
        <v>126</v>
      </c>
      <c r="E6029">
        <v>48</v>
      </c>
      <c r="F6029" t="s">
        <v>103</v>
      </c>
      <c r="G6029" t="s">
        <v>110</v>
      </c>
      <c r="H6029" s="5">
        <v>788</v>
      </c>
      <c r="I6029" s="5">
        <v>38819.910000000003</v>
      </c>
      <c r="J6029" t="s">
        <v>105</v>
      </c>
      <c r="K6029" t="s">
        <v>106</v>
      </c>
      <c r="L6029">
        <v>0</v>
      </c>
      <c r="M6029">
        <v>0</v>
      </c>
      <c r="N6029">
        <v>4</v>
      </c>
      <c r="O6029" s="6">
        <v>0</v>
      </c>
      <c r="P6029" t="s">
        <v>107</v>
      </c>
      <c r="Q6029" t="s">
        <v>107</v>
      </c>
      <c r="R6029">
        <f>IF(F6029="Monthly",2,0)
+IF(E6029&lt;=6,2,0)
+IF(N6029&lt;=2,2,0)
+IF(L6029&gt;=4,2,0)
+IF(M6029&gt;=2,1,0)
+IF(H6029&gt;=_xlfn.PERCENTILE.INC($H$2:$H$10001,0.75),1,0)</f>
        <v>2</v>
      </c>
      <c r="S6029" t="str">
        <f>IF(R6029&gt;=7,"High",IF(R6029&gt;=4,"Medium","Low"))</f>
        <v>Low</v>
      </c>
    </row>
    <row r="6030" spans="1:19">
      <c r="A6030" t="s">
        <v>6155</v>
      </c>
      <c r="B6030">
        <v>30</v>
      </c>
      <c r="C6030" t="s">
        <v>112</v>
      </c>
      <c r="D6030" t="s">
        <v>126</v>
      </c>
      <c r="E6030">
        <v>21</v>
      </c>
      <c r="F6030" t="s">
        <v>109</v>
      </c>
      <c r="G6030" t="s">
        <v>110</v>
      </c>
      <c r="H6030" s="5">
        <v>768</v>
      </c>
      <c r="I6030" s="5">
        <v>15809.27</v>
      </c>
      <c r="J6030" t="s">
        <v>117</v>
      </c>
      <c r="K6030" t="s">
        <v>106</v>
      </c>
      <c r="L6030">
        <v>1</v>
      </c>
      <c r="M6030">
        <v>0</v>
      </c>
      <c r="N6030">
        <v>5</v>
      </c>
      <c r="O6030" s="6">
        <v>0</v>
      </c>
      <c r="P6030" t="s">
        <v>107</v>
      </c>
      <c r="Q6030" t="s">
        <v>107</v>
      </c>
      <c r="R6030">
        <f>IF(F6030="Monthly",2,0)
+IF(E6030&lt;=6,2,0)
+IF(N6030&lt;=2,2,0)
+IF(L6030&gt;=4,2,0)
+IF(M6030&gt;=2,1,0)
+IF(H6030&gt;=_xlfn.PERCENTILE.INC($H$2:$H$10001,0.75),1,0)</f>
        <v>0</v>
      </c>
      <c r="S6030" t="str">
        <f>IF(R6030&gt;=7,"High",IF(R6030&gt;=4,"Medium","Low"))</f>
        <v>Low</v>
      </c>
    </row>
    <row r="6031" spans="1:19">
      <c r="A6031" t="s">
        <v>6156</v>
      </c>
      <c r="B6031">
        <v>42</v>
      </c>
      <c r="C6031" t="s">
        <v>101</v>
      </c>
      <c r="D6031" t="s">
        <v>131</v>
      </c>
      <c r="E6031">
        <v>56</v>
      </c>
      <c r="F6031" t="s">
        <v>103</v>
      </c>
      <c r="G6031" t="s">
        <v>104</v>
      </c>
      <c r="H6031" s="5">
        <v>494</v>
      </c>
      <c r="I6031" s="5">
        <v>28414.47</v>
      </c>
      <c r="J6031" t="s">
        <v>105</v>
      </c>
      <c r="K6031" t="s">
        <v>106</v>
      </c>
      <c r="L6031">
        <v>6</v>
      </c>
      <c r="M6031">
        <v>3</v>
      </c>
      <c r="N6031">
        <v>2</v>
      </c>
      <c r="O6031" s="6">
        <v>0</v>
      </c>
      <c r="P6031" t="s">
        <v>107</v>
      </c>
      <c r="Q6031" t="s">
        <v>106</v>
      </c>
      <c r="R6031">
        <f>IF(F6031="Monthly",2,0)
+IF(E6031&lt;=6,2,0)
+IF(N6031&lt;=2,2,0)
+IF(L6031&gt;=4,2,0)
+IF(M6031&gt;=2,1,0)
+IF(H6031&gt;=_xlfn.PERCENTILE.INC($H$2:$H$10001,0.75),1,0)</f>
        <v>7</v>
      </c>
      <c r="S6031" t="str">
        <f>IF(R6031&gt;=7,"High",IF(R6031&gt;=4,"Medium","Low"))</f>
        <v>High</v>
      </c>
    </row>
    <row r="6032" spans="1:19">
      <c r="A6032" t="s">
        <v>6157</v>
      </c>
      <c r="B6032">
        <v>31</v>
      </c>
      <c r="C6032" t="s">
        <v>101</v>
      </c>
      <c r="D6032" t="s">
        <v>113</v>
      </c>
      <c r="E6032">
        <v>72</v>
      </c>
      <c r="F6032" t="s">
        <v>109</v>
      </c>
      <c r="G6032" t="s">
        <v>129</v>
      </c>
      <c r="H6032" s="5">
        <v>956</v>
      </c>
      <c r="I6032" s="5">
        <v>68974.22</v>
      </c>
      <c r="J6032" t="s">
        <v>115</v>
      </c>
      <c r="K6032" t="s">
        <v>106</v>
      </c>
      <c r="L6032">
        <v>0</v>
      </c>
      <c r="M6032">
        <v>0</v>
      </c>
      <c r="N6032">
        <v>5</v>
      </c>
      <c r="O6032" s="6">
        <v>0</v>
      </c>
      <c r="P6032" t="s">
        <v>107</v>
      </c>
      <c r="Q6032" t="s">
        <v>106</v>
      </c>
      <c r="R6032">
        <f>IF(F6032="Monthly",2,0)
+IF(E6032&lt;=6,2,0)
+IF(N6032&lt;=2,2,0)
+IF(L6032&gt;=4,2,0)
+IF(M6032&gt;=2,1,0)
+IF(H6032&gt;=_xlfn.PERCENTILE.INC($H$2:$H$10001,0.75),1,0)</f>
        <v>1</v>
      </c>
      <c r="S6032" t="str">
        <f>IF(R6032&gt;=7,"High",IF(R6032&gt;=4,"Medium","Low"))</f>
        <v>Low</v>
      </c>
    </row>
    <row r="6033" spans="1:19">
      <c r="A6033" t="s">
        <v>6158</v>
      </c>
      <c r="B6033">
        <v>54</v>
      </c>
      <c r="C6033" t="s">
        <v>101</v>
      </c>
      <c r="D6033" t="s">
        <v>133</v>
      </c>
      <c r="E6033">
        <v>60</v>
      </c>
      <c r="F6033" t="s">
        <v>121</v>
      </c>
      <c r="G6033" t="s">
        <v>104</v>
      </c>
      <c r="H6033" s="5">
        <v>394</v>
      </c>
      <c r="I6033" s="5">
        <v>22976.23</v>
      </c>
      <c r="J6033" t="s">
        <v>115</v>
      </c>
      <c r="K6033" t="s">
        <v>106</v>
      </c>
      <c r="L6033">
        <v>3</v>
      </c>
      <c r="M6033">
        <v>2</v>
      </c>
      <c r="N6033">
        <v>4</v>
      </c>
      <c r="O6033" s="6">
        <v>0</v>
      </c>
      <c r="P6033" t="s">
        <v>106</v>
      </c>
      <c r="Q6033" t="s">
        <v>107</v>
      </c>
      <c r="R6033">
        <f>IF(F6033="Monthly",2,0)
+IF(E6033&lt;=6,2,0)
+IF(N6033&lt;=2,2,0)
+IF(L6033&gt;=4,2,0)
+IF(M6033&gt;=2,1,0)
+IF(H6033&gt;=_xlfn.PERCENTILE.INC($H$2:$H$10001,0.75),1,0)</f>
        <v>1</v>
      </c>
      <c r="S6033" t="str">
        <f>IF(R6033&gt;=7,"High",IF(R6033&gt;=4,"Medium","Low"))</f>
        <v>Low</v>
      </c>
    </row>
    <row r="6034" spans="1:19">
      <c r="A6034" t="s">
        <v>6159</v>
      </c>
      <c r="B6034">
        <v>36</v>
      </c>
      <c r="C6034" t="s">
        <v>101</v>
      </c>
      <c r="D6034" t="s">
        <v>137</v>
      </c>
      <c r="E6034">
        <v>40</v>
      </c>
      <c r="F6034" t="s">
        <v>121</v>
      </c>
      <c r="G6034" t="s">
        <v>129</v>
      </c>
      <c r="H6034" s="5">
        <v>1092</v>
      </c>
      <c r="I6034" s="5">
        <v>39759.769999999997</v>
      </c>
      <c r="J6034" t="s">
        <v>134</v>
      </c>
      <c r="K6034" t="s">
        <v>107</v>
      </c>
      <c r="L6034">
        <v>0</v>
      </c>
      <c r="M6034">
        <v>0</v>
      </c>
      <c r="N6034">
        <v>5</v>
      </c>
      <c r="O6034" s="6">
        <v>10</v>
      </c>
      <c r="P6034" t="s">
        <v>106</v>
      </c>
      <c r="Q6034" t="s">
        <v>107</v>
      </c>
      <c r="R6034">
        <f>IF(F6034="Monthly",2,0)
+IF(E6034&lt;=6,2,0)
+IF(N6034&lt;=2,2,0)
+IF(L6034&gt;=4,2,0)
+IF(M6034&gt;=2,1,0)
+IF(H6034&gt;=_xlfn.PERCENTILE.INC($H$2:$H$10001,0.75),1,0)</f>
        <v>1</v>
      </c>
      <c r="S6034" t="str">
        <f>IF(R6034&gt;=7,"High",IF(R6034&gt;=4,"Medium","Low"))</f>
        <v>Low</v>
      </c>
    </row>
    <row r="6035" spans="1:19">
      <c r="A6035" t="s">
        <v>6160</v>
      </c>
      <c r="B6035">
        <v>22</v>
      </c>
      <c r="C6035" t="s">
        <v>112</v>
      </c>
      <c r="D6035" t="s">
        <v>119</v>
      </c>
      <c r="E6035">
        <v>40</v>
      </c>
      <c r="F6035" t="s">
        <v>121</v>
      </c>
      <c r="G6035" t="s">
        <v>104</v>
      </c>
      <c r="H6035" s="5">
        <v>474</v>
      </c>
      <c r="I6035" s="5">
        <v>18848.93</v>
      </c>
      <c r="J6035" t="s">
        <v>115</v>
      </c>
      <c r="K6035" t="s">
        <v>106</v>
      </c>
      <c r="L6035">
        <v>1</v>
      </c>
      <c r="M6035">
        <v>0</v>
      </c>
      <c r="N6035">
        <v>3</v>
      </c>
      <c r="O6035" s="6">
        <v>0</v>
      </c>
      <c r="P6035" t="s">
        <v>107</v>
      </c>
      <c r="Q6035" t="s">
        <v>107</v>
      </c>
      <c r="R6035">
        <f>IF(F6035="Monthly",2,0)
+IF(E6035&lt;=6,2,0)
+IF(N6035&lt;=2,2,0)
+IF(L6035&gt;=4,2,0)
+IF(M6035&gt;=2,1,0)
+IF(H6035&gt;=_xlfn.PERCENTILE.INC($H$2:$H$10001,0.75),1,0)</f>
        <v>0</v>
      </c>
      <c r="S6035" t="str">
        <f>IF(R6035&gt;=7,"High",IF(R6035&gt;=4,"Medium","Low"))</f>
        <v>Low</v>
      </c>
    </row>
    <row r="6036" spans="1:19">
      <c r="A6036" t="s">
        <v>6161</v>
      </c>
      <c r="B6036">
        <v>45</v>
      </c>
      <c r="C6036" t="s">
        <v>101</v>
      </c>
      <c r="D6036" t="s">
        <v>137</v>
      </c>
      <c r="E6036">
        <v>17</v>
      </c>
      <c r="F6036" t="s">
        <v>103</v>
      </c>
      <c r="G6036" t="s">
        <v>129</v>
      </c>
      <c r="H6036" s="5">
        <v>1082</v>
      </c>
      <c r="I6036" s="5">
        <v>18524.82</v>
      </c>
      <c r="J6036" t="s">
        <v>115</v>
      </c>
      <c r="K6036" t="s">
        <v>106</v>
      </c>
      <c r="L6036">
        <v>0</v>
      </c>
      <c r="M6036">
        <v>0</v>
      </c>
      <c r="N6036">
        <v>5</v>
      </c>
      <c r="O6036" s="6">
        <v>0</v>
      </c>
      <c r="P6036" t="s">
        <v>107</v>
      </c>
      <c r="Q6036" t="s">
        <v>106</v>
      </c>
      <c r="R6036">
        <f>IF(F6036="Monthly",2,0)
+IF(E6036&lt;=6,2,0)
+IF(N6036&lt;=2,2,0)
+IF(L6036&gt;=4,2,0)
+IF(M6036&gt;=2,1,0)
+IF(H6036&gt;=_xlfn.PERCENTILE.INC($H$2:$H$10001,0.75),1,0)</f>
        <v>3</v>
      </c>
      <c r="S6036" t="str">
        <f>IF(R6036&gt;=7,"High",IF(R6036&gt;=4,"Medium","Low"))</f>
        <v>Low</v>
      </c>
    </row>
    <row r="6037" spans="1:19">
      <c r="A6037" t="s">
        <v>6162</v>
      </c>
      <c r="B6037">
        <v>22</v>
      </c>
      <c r="C6037" t="s">
        <v>112</v>
      </c>
      <c r="D6037" t="s">
        <v>126</v>
      </c>
      <c r="E6037">
        <v>57</v>
      </c>
      <c r="F6037" t="s">
        <v>109</v>
      </c>
      <c r="G6037" t="s">
        <v>129</v>
      </c>
      <c r="H6037" s="5">
        <v>1074</v>
      </c>
      <c r="I6037" s="5">
        <v>61916</v>
      </c>
      <c r="J6037" t="s">
        <v>134</v>
      </c>
      <c r="K6037" t="s">
        <v>106</v>
      </c>
      <c r="L6037">
        <v>0</v>
      </c>
      <c r="M6037">
        <v>0</v>
      </c>
      <c r="N6037">
        <v>5</v>
      </c>
      <c r="O6037" s="6">
        <v>0</v>
      </c>
      <c r="P6037" t="s">
        <v>106</v>
      </c>
      <c r="Q6037" t="s">
        <v>107</v>
      </c>
      <c r="R6037">
        <f>IF(F6037="Monthly",2,0)
+IF(E6037&lt;=6,2,0)
+IF(N6037&lt;=2,2,0)
+IF(L6037&gt;=4,2,0)
+IF(M6037&gt;=2,1,0)
+IF(H6037&gt;=_xlfn.PERCENTILE.INC($H$2:$H$10001,0.75),1,0)</f>
        <v>1</v>
      </c>
      <c r="S6037" t="str">
        <f>IF(R6037&gt;=7,"High",IF(R6037&gt;=4,"Medium","Low"))</f>
        <v>Low</v>
      </c>
    </row>
    <row r="6038" spans="1:19">
      <c r="A6038" t="s">
        <v>6163</v>
      </c>
      <c r="B6038">
        <v>37</v>
      </c>
      <c r="C6038" t="s">
        <v>101</v>
      </c>
      <c r="D6038" t="s">
        <v>126</v>
      </c>
      <c r="E6038">
        <v>19</v>
      </c>
      <c r="F6038" t="s">
        <v>109</v>
      </c>
      <c r="G6038" t="s">
        <v>110</v>
      </c>
      <c r="H6038" s="5">
        <v>798</v>
      </c>
      <c r="I6038" s="5">
        <v>14949.7</v>
      </c>
      <c r="J6038" t="s">
        <v>134</v>
      </c>
      <c r="K6038" t="s">
        <v>106</v>
      </c>
      <c r="L6038">
        <v>0</v>
      </c>
      <c r="M6038">
        <v>0</v>
      </c>
      <c r="N6038">
        <v>5</v>
      </c>
      <c r="O6038" s="6">
        <v>0</v>
      </c>
      <c r="P6038" t="s">
        <v>107</v>
      </c>
      <c r="Q6038" t="s">
        <v>107</v>
      </c>
      <c r="R6038">
        <f>IF(F6038="Monthly",2,0)
+IF(E6038&lt;=6,2,0)
+IF(N6038&lt;=2,2,0)
+IF(L6038&gt;=4,2,0)
+IF(M6038&gt;=2,1,0)
+IF(H6038&gt;=_xlfn.PERCENTILE.INC($H$2:$H$10001,0.75),1,0)</f>
        <v>1</v>
      </c>
      <c r="S6038" t="str">
        <f>IF(R6038&gt;=7,"High",IF(R6038&gt;=4,"Medium","Low"))</f>
        <v>Low</v>
      </c>
    </row>
    <row r="6039" spans="1:19">
      <c r="A6039" t="s">
        <v>6164</v>
      </c>
      <c r="B6039">
        <v>48</v>
      </c>
      <c r="C6039" t="s">
        <v>101</v>
      </c>
      <c r="D6039" t="s">
        <v>137</v>
      </c>
      <c r="E6039">
        <v>60</v>
      </c>
      <c r="F6039" t="s">
        <v>121</v>
      </c>
      <c r="G6039" t="s">
        <v>104</v>
      </c>
      <c r="H6039" s="5">
        <v>521</v>
      </c>
      <c r="I6039" s="5">
        <v>28104.93</v>
      </c>
      <c r="J6039" t="s">
        <v>105</v>
      </c>
      <c r="K6039" t="s">
        <v>106</v>
      </c>
      <c r="L6039">
        <v>1</v>
      </c>
      <c r="M6039">
        <v>0</v>
      </c>
      <c r="N6039">
        <v>5</v>
      </c>
      <c r="O6039" s="6">
        <v>10</v>
      </c>
      <c r="P6039" t="s">
        <v>106</v>
      </c>
      <c r="Q6039" t="s">
        <v>107</v>
      </c>
      <c r="R6039">
        <f>IF(F6039="Monthly",2,0)
+IF(E6039&lt;=6,2,0)
+IF(N6039&lt;=2,2,0)
+IF(L6039&gt;=4,2,0)
+IF(M6039&gt;=2,1,0)
+IF(H6039&gt;=_xlfn.PERCENTILE.INC($H$2:$H$10001,0.75),1,0)</f>
        <v>0</v>
      </c>
      <c r="S6039" t="str">
        <f>IF(R6039&gt;=7,"High",IF(R6039&gt;=4,"Medium","Low"))</f>
        <v>Low</v>
      </c>
    </row>
    <row r="6040" spans="1:19">
      <c r="A6040" t="s">
        <v>6165</v>
      </c>
      <c r="B6040">
        <v>33</v>
      </c>
      <c r="C6040" t="s">
        <v>101</v>
      </c>
      <c r="D6040" t="s">
        <v>102</v>
      </c>
      <c r="E6040">
        <v>38</v>
      </c>
      <c r="F6040" t="s">
        <v>109</v>
      </c>
      <c r="G6040" t="s">
        <v>129</v>
      </c>
      <c r="H6040" s="5">
        <v>1103</v>
      </c>
      <c r="I6040" s="5">
        <v>40812.9</v>
      </c>
      <c r="J6040" t="s">
        <v>105</v>
      </c>
      <c r="K6040" t="s">
        <v>106</v>
      </c>
      <c r="L6040">
        <v>0</v>
      </c>
      <c r="M6040">
        <v>0</v>
      </c>
      <c r="N6040">
        <v>5</v>
      </c>
      <c r="O6040" s="6">
        <v>0</v>
      </c>
      <c r="P6040" t="s">
        <v>106</v>
      </c>
      <c r="Q6040" t="s">
        <v>106</v>
      </c>
      <c r="R6040">
        <f>IF(F6040="Monthly",2,0)
+IF(E6040&lt;=6,2,0)
+IF(N6040&lt;=2,2,0)
+IF(L6040&gt;=4,2,0)
+IF(M6040&gt;=2,1,0)
+IF(H6040&gt;=_xlfn.PERCENTILE.INC($H$2:$H$10001,0.75),1,0)</f>
        <v>1</v>
      </c>
      <c r="S6040" t="str">
        <f>IF(R6040&gt;=7,"High",IF(R6040&gt;=4,"Medium","Low"))</f>
        <v>Low</v>
      </c>
    </row>
    <row r="6041" spans="1:19">
      <c r="A6041" t="s">
        <v>6166</v>
      </c>
      <c r="B6041">
        <v>52</v>
      </c>
      <c r="C6041" t="s">
        <v>112</v>
      </c>
      <c r="D6041" t="s">
        <v>102</v>
      </c>
      <c r="E6041">
        <v>65</v>
      </c>
      <c r="F6041" t="s">
        <v>103</v>
      </c>
      <c r="G6041" t="s">
        <v>110</v>
      </c>
      <c r="H6041" s="5">
        <v>749</v>
      </c>
      <c r="I6041" s="5">
        <v>49981.83</v>
      </c>
      <c r="J6041" t="s">
        <v>140</v>
      </c>
      <c r="K6041" t="s">
        <v>106</v>
      </c>
      <c r="L6041">
        <v>0</v>
      </c>
      <c r="M6041">
        <v>0</v>
      </c>
      <c r="N6041">
        <v>5</v>
      </c>
      <c r="O6041" s="6">
        <v>0</v>
      </c>
      <c r="P6041" t="s">
        <v>107</v>
      </c>
      <c r="Q6041" t="s">
        <v>107</v>
      </c>
      <c r="R6041">
        <f>IF(F6041="Monthly",2,0)
+IF(E6041&lt;=6,2,0)
+IF(N6041&lt;=2,2,0)
+IF(L6041&gt;=4,2,0)
+IF(M6041&gt;=2,1,0)
+IF(H6041&gt;=_xlfn.PERCENTILE.INC($H$2:$H$10001,0.75),1,0)</f>
        <v>2</v>
      </c>
      <c r="S6041" t="str">
        <f>IF(R6041&gt;=7,"High",IF(R6041&gt;=4,"Medium","Low"))</f>
        <v>Low</v>
      </c>
    </row>
    <row r="6042" spans="1:19">
      <c r="A6042" t="s">
        <v>6167</v>
      </c>
      <c r="B6042">
        <v>31</v>
      </c>
      <c r="C6042" t="s">
        <v>101</v>
      </c>
      <c r="D6042" t="s">
        <v>102</v>
      </c>
      <c r="E6042">
        <v>53</v>
      </c>
      <c r="F6042" t="s">
        <v>121</v>
      </c>
      <c r="G6042" t="s">
        <v>110</v>
      </c>
      <c r="H6042" s="5">
        <v>724</v>
      </c>
      <c r="I6042" s="5">
        <v>35156.879999999997</v>
      </c>
      <c r="J6042" t="s">
        <v>117</v>
      </c>
      <c r="K6042" t="s">
        <v>106</v>
      </c>
      <c r="L6042">
        <v>0</v>
      </c>
      <c r="M6042">
        <v>0</v>
      </c>
      <c r="N6042">
        <v>5</v>
      </c>
      <c r="O6042" s="6">
        <v>10</v>
      </c>
      <c r="P6042" t="s">
        <v>107</v>
      </c>
      <c r="Q6042" t="s">
        <v>107</v>
      </c>
      <c r="R6042">
        <f>IF(F6042="Monthly",2,0)
+IF(E6042&lt;=6,2,0)
+IF(N6042&lt;=2,2,0)
+IF(L6042&gt;=4,2,0)
+IF(M6042&gt;=2,1,0)
+IF(H6042&gt;=_xlfn.PERCENTILE.INC($H$2:$H$10001,0.75),1,0)</f>
        <v>0</v>
      </c>
      <c r="S6042" t="str">
        <f>IF(R6042&gt;=7,"High",IF(R6042&gt;=4,"Medium","Low"))</f>
        <v>Low</v>
      </c>
    </row>
    <row r="6043" spans="1:19">
      <c r="A6043" t="s">
        <v>6168</v>
      </c>
      <c r="B6043">
        <v>38</v>
      </c>
      <c r="C6043" t="s">
        <v>112</v>
      </c>
      <c r="D6043" t="s">
        <v>123</v>
      </c>
      <c r="E6043">
        <v>41</v>
      </c>
      <c r="F6043" t="s">
        <v>103</v>
      </c>
      <c r="G6043" t="s">
        <v>104</v>
      </c>
      <c r="H6043" s="5">
        <v>431</v>
      </c>
      <c r="I6043" s="5">
        <v>17416.02</v>
      </c>
      <c r="J6043" t="s">
        <v>105</v>
      </c>
      <c r="K6043" t="s">
        <v>106</v>
      </c>
      <c r="L6043">
        <v>0</v>
      </c>
      <c r="M6043">
        <v>0</v>
      </c>
      <c r="N6043">
        <v>5</v>
      </c>
      <c r="O6043" s="6">
        <v>0</v>
      </c>
      <c r="P6043" t="s">
        <v>107</v>
      </c>
      <c r="Q6043" t="s">
        <v>107</v>
      </c>
      <c r="R6043">
        <f>IF(F6043="Monthly",2,0)
+IF(E6043&lt;=6,2,0)
+IF(N6043&lt;=2,2,0)
+IF(L6043&gt;=4,2,0)
+IF(M6043&gt;=2,1,0)
+IF(H6043&gt;=_xlfn.PERCENTILE.INC($H$2:$H$10001,0.75),1,0)</f>
        <v>2</v>
      </c>
      <c r="S6043" t="str">
        <f>IF(R6043&gt;=7,"High",IF(R6043&gt;=4,"Medium","Low"))</f>
        <v>Low</v>
      </c>
    </row>
    <row r="6044" spans="1:19">
      <c r="A6044" t="s">
        <v>6169</v>
      </c>
      <c r="B6044">
        <v>48</v>
      </c>
      <c r="C6044" t="s">
        <v>101</v>
      </c>
      <c r="D6044" t="s">
        <v>102</v>
      </c>
      <c r="E6044">
        <v>30</v>
      </c>
      <c r="F6044" t="s">
        <v>109</v>
      </c>
      <c r="G6044" t="s">
        <v>104</v>
      </c>
      <c r="H6044" s="5">
        <v>581</v>
      </c>
      <c r="I6044" s="5">
        <v>17130.29</v>
      </c>
      <c r="J6044" t="s">
        <v>115</v>
      </c>
      <c r="K6044" t="s">
        <v>106</v>
      </c>
      <c r="L6044">
        <v>0</v>
      </c>
      <c r="M6044">
        <v>0</v>
      </c>
      <c r="N6044">
        <v>5</v>
      </c>
      <c r="O6044" s="6">
        <v>0</v>
      </c>
      <c r="P6044" t="s">
        <v>106</v>
      </c>
      <c r="Q6044" t="s">
        <v>107</v>
      </c>
      <c r="R6044">
        <f>IF(F6044="Monthly",2,0)
+IF(E6044&lt;=6,2,0)
+IF(N6044&lt;=2,2,0)
+IF(L6044&gt;=4,2,0)
+IF(M6044&gt;=2,1,0)
+IF(H6044&gt;=_xlfn.PERCENTILE.INC($H$2:$H$10001,0.75),1,0)</f>
        <v>0</v>
      </c>
      <c r="S6044" t="str">
        <f>IF(R6044&gt;=7,"High",IF(R6044&gt;=4,"Medium","Low"))</f>
        <v>Low</v>
      </c>
    </row>
    <row r="6045" spans="1:19">
      <c r="A6045" t="s">
        <v>6170</v>
      </c>
      <c r="B6045">
        <v>45</v>
      </c>
      <c r="C6045" t="s">
        <v>112</v>
      </c>
      <c r="D6045" t="s">
        <v>131</v>
      </c>
      <c r="E6045">
        <v>13</v>
      </c>
      <c r="F6045" t="s">
        <v>121</v>
      </c>
      <c r="G6045" t="s">
        <v>104</v>
      </c>
      <c r="H6045" s="5">
        <v>498</v>
      </c>
      <c r="I6045" s="5">
        <v>6528.07</v>
      </c>
      <c r="J6045" t="s">
        <v>140</v>
      </c>
      <c r="K6045" t="s">
        <v>106</v>
      </c>
      <c r="L6045">
        <v>1</v>
      </c>
      <c r="M6045">
        <v>0</v>
      </c>
      <c r="N6045">
        <v>5</v>
      </c>
      <c r="O6045" s="6">
        <v>0</v>
      </c>
      <c r="P6045" t="s">
        <v>107</v>
      </c>
      <c r="Q6045" t="s">
        <v>106</v>
      </c>
      <c r="R6045">
        <f>IF(F6045="Monthly",2,0)
+IF(E6045&lt;=6,2,0)
+IF(N6045&lt;=2,2,0)
+IF(L6045&gt;=4,2,0)
+IF(M6045&gt;=2,1,0)
+IF(H6045&gt;=_xlfn.PERCENTILE.INC($H$2:$H$10001,0.75),1,0)</f>
        <v>0</v>
      </c>
      <c r="S6045" t="str">
        <f>IF(R6045&gt;=7,"High",IF(R6045&gt;=4,"Medium","Low"))</f>
        <v>Low</v>
      </c>
    </row>
    <row r="6046" spans="1:19">
      <c r="A6046" t="s">
        <v>6171</v>
      </c>
      <c r="B6046">
        <v>29</v>
      </c>
      <c r="C6046" t="s">
        <v>101</v>
      </c>
      <c r="D6046" t="s">
        <v>159</v>
      </c>
      <c r="E6046">
        <v>13</v>
      </c>
      <c r="F6046" t="s">
        <v>103</v>
      </c>
      <c r="G6046" t="s">
        <v>104</v>
      </c>
      <c r="H6046" s="5">
        <v>532</v>
      </c>
      <c r="I6046" s="5">
        <v>6773.06</v>
      </c>
      <c r="J6046" t="s">
        <v>140</v>
      </c>
      <c r="K6046" t="s">
        <v>106</v>
      </c>
      <c r="L6046">
        <v>0</v>
      </c>
      <c r="M6046">
        <v>0</v>
      </c>
      <c r="N6046">
        <v>5</v>
      </c>
      <c r="O6046" s="6">
        <v>0</v>
      </c>
      <c r="P6046" t="s">
        <v>107</v>
      </c>
      <c r="Q6046" t="s">
        <v>107</v>
      </c>
      <c r="R6046">
        <f>IF(F6046="Monthly",2,0)
+IF(E6046&lt;=6,2,0)
+IF(N6046&lt;=2,2,0)
+IF(L6046&gt;=4,2,0)
+IF(M6046&gt;=2,1,0)
+IF(H6046&gt;=_xlfn.PERCENTILE.INC($H$2:$H$10001,0.75),1,0)</f>
        <v>2</v>
      </c>
      <c r="S6046" t="str">
        <f>IF(R6046&gt;=7,"High",IF(R6046&gt;=4,"Medium","Low"))</f>
        <v>Low</v>
      </c>
    </row>
    <row r="6047" spans="1:19">
      <c r="A6047" t="s">
        <v>6172</v>
      </c>
      <c r="B6047">
        <v>28</v>
      </c>
      <c r="C6047" t="s">
        <v>101</v>
      </c>
      <c r="D6047" t="s">
        <v>126</v>
      </c>
      <c r="E6047">
        <v>61</v>
      </c>
      <c r="F6047" t="s">
        <v>109</v>
      </c>
      <c r="G6047" t="s">
        <v>129</v>
      </c>
      <c r="H6047" s="5">
        <v>1044</v>
      </c>
      <c r="I6047" s="5">
        <v>56290.559999999998</v>
      </c>
      <c r="J6047" t="s">
        <v>117</v>
      </c>
      <c r="K6047" t="s">
        <v>106</v>
      </c>
      <c r="L6047">
        <v>0</v>
      </c>
      <c r="M6047">
        <v>0</v>
      </c>
      <c r="N6047">
        <v>5</v>
      </c>
      <c r="O6047" s="6">
        <v>10</v>
      </c>
      <c r="P6047" t="s">
        <v>107</v>
      </c>
      <c r="Q6047" t="s">
        <v>107</v>
      </c>
      <c r="R6047">
        <f>IF(F6047="Monthly",2,0)
+IF(E6047&lt;=6,2,0)
+IF(N6047&lt;=2,2,0)
+IF(L6047&gt;=4,2,0)
+IF(M6047&gt;=2,1,0)
+IF(H6047&gt;=_xlfn.PERCENTILE.INC($H$2:$H$10001,0.75),1,0)</f>
        <v>1</v>
      </c>
      <c r="S6047" t="str">
        <f>IF(R6047&gt;=7,"High",IF(R6047&gt;=4,"Medium","Low"))</f>
        <v>Low</v>
      </c>
    </row>
    <row r="6048" spans="1:19">
      <c r="A6048" t="s">
        <v>6173</v>
      </c>
      <c r="B6048">
        <v>20</v>
      </c>
      <c r="C6048" t="s">
        <v>101</v>
      </c>
      <c r="D6048" t="s">
        <v>137</v>
      </c>
      <c r="E6048">
        <v>17</v>
      </c>
      <c r="F6048" t="s">
        <v>103</v>
      </c>
      <c r="G6048" t="s">
        <v>104</v>
      </c>
      <c r="H6048" s="5">
        <v>445</v>
      </c>
      <c r="I6048" s="5">
        <v>7635.79</v>
      </c>
      <c r="J6048" t="s">
        <v>105</v>
      </c>
      <c r="K6048" t="s">
        <v>106</v>
      </c>
      <c r="L6048">
        <v>1</v>
      </c>
      <c r="M6048">
        <v>0</v>
      </c>
      <c r="N6048">
        <v>5</v>
      </c>
      <c r="O6048" s="6">
        <v>0</v>
      </c>
      <c r="P6048" t="s">
        <v>107</v>
      </c>
      <c r="Q6048" t="s">
        <v>106</v>
      </c>
      <c r="R6048">
        <f>IF(F6048="Monthly",2,0)
+IF(E6048&lt;=6,2,0)
+IF(N6048&lt;=2,2,0)
+IF(L6048&gt;=4,2,0)
+IF(M6048&gt;=2,1,0)
+IF(H6048&gt;=_xlfn.PERCENTILE.INC($H$2:$H$10001,0.75),1,0)</f>
        <v>2</v>
      </c>
      <c r="S6048" t="str">
        <f>IF(R6048&gt;=7,"High",IF(R6048&gt;=4,"Medium","Low"))</f>
        <v>Low</v>
      </c>
    </row>
    <row r="6049" spans="1:19">
      <c r="A6049" t="s">
        <v>6174</v>
      </c>
      <c r="B6049">
        <v>35</v>
      </c>
      <c r="C6049" t="s">
        <v>101</v>
      </c>
      <c r="D6049" t="s">
        <v>137</v>
      </c>
      <c r="E6049">
        <v>36</v>
      </c>
      <c r="F6049" t="s">
        <v>103</v>
      </c>
      <c r="G6049" t="s">
        <v>104</v>
      </c>
      <c r="H6049" s="5">
        <v>472</v>
      </c>
      <c r="I6049" s="5">
        <v>17435.21</v>
      </c>
      <c r="J6049" t="s">
        <v>105</v>
      </c>
      <c r="K6049" t="s">
        <v>107</v>
      </c>
      <c r="L6049">
        <v>5</v>
      </c>
      <c r="M6049">
        <v>3</v>
      </c>
      <c r="N6049">
        <v>2</v>
      </c>
      <c r="O6049" s="6">
        <v>0</v>
      </c>
      <c r="P6049" t="s">
        <v>107</v>
      </c>
      <c r="Q6049" t="s">
        <v>106</v>
      </c>
      <c r="R6049">
        <f>IF(F6049="Monthly",2,0)
+IF(E6049&lt;=6,2,0)
+IF(N6049&lt;=2,2,0)
+IF(L6049&gt;=4,2,0)
+IF(M6049&gt;=2,1,0)
+IF(H6049&gt;=_xlfn.PERCENTILE.INC($H$2:$H$10001,0.75),1,0)</f>
        <v>7</v>
      </c>
      <c r="S6049" t="str">
        <f>IF(R6049&gt;=7,"High",IF(R6049&gt;=4,"Medium","Low"))</f>
        <v>High</v>
      </c>
    </row>
    <row r="6050" spans="1:19">
      <c r="A6050" t="s">
        <v>6175</v>
      </c>
      <c r="B6050">
        <v>32</v>
      </c>
      <c r="C6050" t="s">
        <v>101</v>
      </c>
      <c r="D6050" t="s">
        <v>102</v>
      </c>
      <c r="E6050">
        <v>36</v>
      </c>
      <c r="F6050" t="s">
        <v>109</v>
      </c>
      <c r="G6050" t="s">
        <v>104</v>
      </c>
      <c r="H6050" s="5">
        <v>555</v>
      </c>
      <c r="I6050" s="5">
        <v>19752.87</v>
      </c>
      <c r="J6050" t="s">
        <v>140</v>
      </c>
      <c r="K6050" t="s">
        <v>106</v>
      </c>
      <c r="L6050">
        <v>2</v>
      </c>
      <c r="M6050">
        <v>0</v>
      </c>
      <c r="N6050">
        <v>4</v>
      </c>
      <c r="O6050" s="6">
        <v>0</v>
      </c>
      <c r="P6050" t="s">
        <v>107</v>
      </c>
      <c r="Q6050" t="s">
        <v>107</v>
      </c>
      <c r="R6050">
        <f>IF(F6050="Monthly",2,0)
+IF(E6050&lt;=6,2,0)
+IF(N6050&lt;=2,2,0)
+IF(L6050&gt;=4,2,0)
+IF(M6050&gt;=2,1,0)
+IF(H6050&gt;=_xlfn.PERCENTILE.INC($H$2:$H$10001,0.75),1,0)</f>
        <v>0</v>
      </c>
      <c r="S6050" t="str">
        <f>IF(R6050&gt;=7,"High",IF(R6050&gt;=4,"Medium","Low"))</f>
        <v>Low</v>
      </c>
    </row>
    <row r="6051" spans="1:19">
      <c r="A6051" t="s">
        <v>6176</v>
      </c>
      <c r="B6051">
        <v>28</v>
      </c>
      <c r="C6051" t="s">
        <v>101</v>
      </c>
      <c r="D6051" t="s">
        <v>131</v>
      </c>
      <c r="E6051">
        <v>22</v>
      </c>
      <c r="F6051" t="s">
        <v>103</v>
      </c>
      <c r="G6051" t="s">
        <v>104</v>
      </c>
      <c r="H6051" s="5">
        <v>509</v>
      </c>
      <c r="I6051" s="5">
        <v>11360.02</v>
      </c>
      <c r="J6051" t="s">
        <v>134</v>
      </c>
      <c r="K6051" t="s">
        <v>106</v>
      </c>
      <c r="L6051">
        <v>3</v>
      </c>
      <c r="M6051">
        <v>2</v>
      </c>
      <c r="N6051">
        <v>3</v>
      </c>
      <c r="O6051" s="6">
        <v>0</v>
      </c>
      <c r="P6051" t="s">
        <v>107</v>
      </c>
      <c r="Q6051" t="s">
        <v>107</v>
      </c>
      <c r="R6051">
        <f>IF(F6051="Monthly",2,0)
+IF(E6051&lt;=6,2,0)
+IF(N6051&lt;=2,2,0)
+IF(L6051&gt;=4,2,0)
+IF(M6051&gt;=2,1,0)
+IF(H6051&gt;=_xlfn.PERCENTILE.INC($H$2:$H$10001,0.75),1,0)</f>
        <v>3</v>
      </c>
      <c r="S6051" t="str">
        <f>IF(R6051&gt;=7,"High",IF(R6051&gt;=4,"Medium","Low"))</f>
        <v>Low</v>
      </c>
    </row>
    <row r="6052" spans="1:19">
      <c r="A6052" t="s">
        <v>6177</v>
      </c>
      <c r="B6052">
        <v>50</v>
      </c>
      <c r="C6052" t="s">
        <v>112</v>
      </c>
      <c r="D6052" t="s">
        <v>126</v>
      </c>
      <c r="E6052">
        <v>41</v>
      </c>
      <c r="F6052" t="s">
        <v>121</v>
      </c>
      <c r="G6052" t="s">
        <v>110</v>
      </c>
      <c r="H6052" s="5">
        <v>704</v>
      </c>
      <c r="I6052" s="5">
        <v>26475.79</v>
      </c>
      <c r="J6052" t="s">
        <v>140</v>
      </c>
      <c r="K6052" t="s">
        <v>106</v>
      </c>
      <c r="L6052">
        <v>2</v>
      </c>
      <c r="M6052">
        <v>1</v>
      </c>
      <c r="N6052">
        <v>4</v>
      </c>
      <c r="O6052" s="6">
        <v>10</v>
      </c>
      <c r="P6052" t="s">
        <v>106</v>
      </c>
      <c r="Q6052" t="s">
        <v>107</v>
      </c>
      <c r="R6052">
        <f>IF(F6052="Monthly",2,0)
+IF(E6052&lt;=6,2,0)
+IF(N6052&lt;=2,2,0)
+IF(L6052&gt;=4,2,0)
+IF(M6052&gt;=2,1,0)
+IF(H6052&gt;=_xlfn.PERCENTILE.INC($H$2:$H$10001,0.75),1,0)</f>
        <v>0</v>
      </c>
      <c r="S6052" t="str">
        <f>IF(R6052&gt;=7,"High",IF(R6052&gt;=4,"Medium","Low"))</f>
        <v>Low</v>
      </c>
    </row>
    <row r="6053" spans="1:19">
      <c r="A6053" t="s">
        <v>6178</v>
      </c>
      <c r="B6053">
        <v>32</v>
      </c>
      <c r="C6053" t="s">
        <v>112</v>
      </c>
      <c r="D6053" t="s">
        <v>133</v>
      </c>
      <c r="E6053">
        <v>31</v>
      </c>
      <c r="F6053" t="s">
        <v>103</v>
      </c>
      <c r="G6053" t="s">
        <v>110</v>
      </c>
      <c r="H6053" s="5">
        <v>794</v>
      </c>
      <c r="I6053" s="5">
        <v>24299.64</v>
      </c>
      <c r="J6053" t="s">
        <v>117</v>
      </c>
      <c r="K6053" t="s">
        <v>106</v>
      </c>
      <c r="L6053">
        <v>0</v>
      </c>
      <c r="M6053">
        <v>0</v>
      </c>
      <c r="N6053">
        <v>5</v>
      </c>
      <c r="O6053" s="6">
        <v>0</v>
      </c>
      <c r="P6053" t="s">
        <v>106</v>
      </c>
      <c r="Q6053" t="s">
        <v>106</v>
      </c>
      <c r="R6053">
        <f>IF(F6053="Monthly",2,0)
+IF(E6053&lt;=6,2,0)
+IF(N6053&lt;=2,2,0)
+IF(L6053&gt;=4,2,0)
+IF(M6053&gt;=2,1,0)
+IF(H6053&gt;=_xlfn.PERCENTILE.INC($H$2:$H$10001,0.75),1,0)</f>
        <v>3</v>
      </c>
      <c r="S6053" t="str">
        <f>IF(R6053&gt;=7,"High",IF(R6053&gt;=4,"Medium","Low"))</f>
        <v>Low</v>
      </c>
    </row>
    <row r="6054" spans="1:19">
      <c r="A6054" t="s">
        <v>6179</v>
      </c>
      <c r="B6054">
        <v>28</v>
      </c>
      <c r="C6054" t="s">
        <v>112</v>
      </c>
      <c r="D6054" t="s">
        <v>126</v>
      </c>
      <c r="E6054">
        <v>9</v>
      </c>
      <c r="F6054" t="s">
        <v>103</v>
      </c>
      <c r="G6054" t="s">
        <v>110</v>
      </c>
      <c r="H6054" s="5">
        <v>735</v>
      </c>
      <c r="I6054" s="5">
        <v>6766.61</v>
      </c>
      <c r="J6054" t="s">
        <v>105</v>
      </c>
      <c r="K6054" t="s">
        <v>107</v>
      </c>
      <c r="L6054">
        <v>0</v>
      </c>
      <c r="M6054">
        <v>0</v>
      </c>
      <c r="N6054">
        <v>5</v>
      </c>
      <c r="O6054" s="6">
        <v>0</v>
      </c>
      <c r="P6054" t="s">
        <v>107</v>
      </c>
      <c r="Q6054" t="s">
        <v>106</v>
      </c>
      <c r="R6054">
        <f>IF(F6054="Monthly",2,0)
+IF(E6054&lt;=6,2,0)
+IF(N6054&lt;=2,2,0)
+IF(L6054&gt;=4,2,0)
+IF(M6054&gt;=2,1,0)
+IF(H6054&gt;=_xlfn.PERCENTILE.INC($H$2:$H$10001,0.75),1,0)</f>
        <v>2</v>
      </c>
      <c r="S6054" t="str">
        <f>IF(R6054&gt;=7,"High",IF(R6054&gt;=4,"Medium","Low"))</f>
        <v>Low</v>
      </c>
    </row>
    <row r="6055" spans="1:19">
      <c r="A6055" t="s">
        <v>6180</v>
      </c>
      <c r="B6055">
        <v>43</v>
      </c>
      <c r="C6055" t="s">
        <v>112</v>
      </c>
      <c r="D6055" t="s">
        <v>131</v>
      </c>
      <c r="E6055">
        <v>46</v>
      </c>
      <c r="F6055" t="s">
        <v>109</v>
      </c>
      <c r="G6055" t="s">
        <v>104</v>
      </c>
      <c r="H6055" s="5">
        <v>525</v>
      </c>
      <c r="I6055" s="5">
        <v>22430.32</v>
      </c>
      <c r="J6055" t="s">
        <v>105</v>
      </c>
      <c r="K6055" t="s">
        <v>106</v>
      </c>
      <c r="L6055">
        <v>1</v>
      </c>
      <c r="M6055">
        <v>0</v>
      </c>
      <c r="N6055">
        <v>4</v>
      </c>
      <c r="O6055" s="6">
        <v>5</v>
      </c>
      <c r="P6055" t="s">
        <v>107</v>
      </c>
      <c r="Q6055" t="s">
        <v>107</v>
      </c>
      <c r="R6055">
        <f>IF(F6055="Monthly",2,0)
+IF(E6055&lt;=6,2,0)
+IF(N6055&lt;=2,2,0)
+IF(L6055&gt;=4,2,0)
+IF(M6055&gt;=2,1,0)
+IF(H6055&gt;=_xlfn.PERCENTILE.INC($H$2:$H$10001,0.75),1,0)</f>
        <v>0</v>
      </c>
      <c r="S6055" t="str">
        <f>IF(R6055&gt;=7,"High",IF(R6055&gt;=4,"Medium","Low"))</f>
        <v>Low</v>
      </c>
    </row>
    <row r="6056" spans="1:19">
      <c r="A6056" t="s">
        <v>6181</v>
      </c>
      <c r="B6056">
        <v>46</v>
      </c>
      <c r="C6056" t="s">
        <v>112</v>
      </c>
      <c r="D6056" t="s">
        <v>133</v>
      </c>
      <c r="E6056">
        <v>60</v>
      </c>
      <c r="F6056" t="s">
        <v>109</v>
      </c>
      <c r="G6056" t="s">
        <v>110</v>
      </c>
      <c r="H6056" s="5">
        <v>685</v>
      </c>
      <c r="I6056" s="5">
        <v>42315.33</v>
      </c>
      <c r="J6056" t="s">
        <v>134</v>
      </c>
      <c r="K6056" t="s">
        <v>106</v>
      </c>
      <c r="L6056">
        <v>1</v>
      </c>
      <c r="M6056">
        <v>0</v>
      </c>
      <c r="N6056">
        <v>4</v>
      </c>
      <c r="O6056" s="6">
        <v>0</v>
      </c>
      <c r="P6056" t="s">
        <v>107</v>
      </c>
      <c r="Q6056" t="s">
        <v>107</v>
      </c>
      <c r="R6056">
        <f>IF(F6056="Monthly",2,0)
+IF(E6056&lt;=6,2,0)
+IF(N6056&lt;=2,2,0)
+IF(L6056&gt;=4,2,0)
+IF(M6056&gt;=2,1,0)
+IF(H6056&gt;=_xlfn.PERCENTILE.INC($H$2:$H$10001,0.75),1,0)</f>
        <v>0</v>
      </c>
      <c r="S6056" t="str">
        <f>IF(R6056&gt;=7,"High",IF(R6056&gt;=4,"Medium","Low"))</f>
        <v>Low</v>
      </c>
    </row>
    <row r="6057" spans="1:19">
      <c r="A6057" t="s">
        <v>6182</v>
      </c>
      <c r="B6057">
        <v>38</v>
      </c>
      <c r="C6057" t="s">
        <v>112</v>
      </c>
      <c r="D6057" t="s">
        <v>119</v>
      </c>
      <c r="E6057">
        <v>17</v>
      </c>
      <c r="F6057" t="s">
        <v>103</v>
      </c>
      <c r="G6057" t="s">
        <v>110</v>
      </c>
      <c r="H6057" s="5">
        <v>720</v>
      </c>
      <c r="I6057" s="5">
        <v>12000.64</v>
      </c>
      <c r="J6057" t="s">
        <v>115</v>
      </c>
      <c r="K6057" t="s">
        <v>106</v>
      </c>
      <c r="L6057">
        <v>0</v>
      </c>
      <c r="M6057">
        <v>0</v>
      </c>
      <c r="N6057">
        <v>5</v>
      </c>
      <c r="O6057" s="6">
        <v>0</v>
      </c>
      <c r="P6057" t="s">
        <v>106</v>
      </c>
      <c r="Q6057" t="s">
        <v>106</v>
      </c>
      <c r="R6057">
        <f>IF(F6057="Monthly",2,0)
+IF(E6057&lt;=6,2,0)
+IF(N6057&lt;=2,2,0)
+IF(L6057&gt;=4,2,0)
+IF(M6057&gt;=2,1,0)
+IF(H6057&gt;=_xlfn.PERCENTILE.INC($H$2:$H$10001,0.75),1,0)</f>
        <v>2</v>
      </c>
      <c r="S6057" t="str">
        <f>IF(R6057&gt;=7,"High",IF(R6057&gt;=4,"Medium","Low"))</f>
        <v>Low</v>
      </c>
    </row>
    <row r="6058" spans="1:19">
      <c r="A6058" t="s">
        <v>6183</v>
      </c>
      <c r="B6058">
        <v>53</v>
      </c>
      <c r="C6058" t="s">
        <v>112</v>
      </c>
      <c r="D6058" t="s">
        <v>159</v>
      </c>
      <c r="E6058">
        <v>45</v>
      </c>
      <c r="F6058" t="s">
        <v>109</v>
      </c>
      <c r="G6058" t="s">
        <v>104</v>
      </c>
      <c r="H6058" s="5">
        <v>539</v>
      </c>
      <c r="I6058" s="5">
        <v>23596.01</v>
      </c>
      <c r="J6058" t="s">
        <v>134</v>
      </c>
      <c r="K6058" t="s">
        <v>107</v>
      </c>
      <c r="L6058">
        <v>3</v>
      </c>
      <c r="M6058">
        <v>1</v>
      </c>
      <c r="N6058">
        <v>4</v>
      </c>
      <c r="O6058" s="6">
        <v>0</v>
      </c>
      <c r="P6058" t="s">
        <v>107</v>
      </c>
      <c r="Q6058" t="s">
        <v>107</v>
      </c>
      <c r="R6058">
        <f>IF(F6058="Monthly",2,0)
+IF(E6058&lt;=6,2,0)
+IF(N6058&lt;=2,2,0)
+IF(L6058&gt;=4,2,0)
+IF(M6058&gt;=2,1,0)
+IF(H6058&gt;=_xlfn.PERCENTILE.INC($H$2:$H$10001,0.75),1,0)</f>
        <v>0</v>
      </c>
      <c r="S6058" t="str">
        <f>IF(R6058&gt;=7,"High",IF(R6058&gt;=4,"Medium","Low"))</f>
        <v>Low</v>
      </c>
    </row>
    <row r="6059" spans="1:19">
      <c r="A6059" t="s">
        <v>6184</v>
      </c>
      <c r="B6059">
        <v>48</v>
      </c>
      <c r="C6059" t="s">
        <v>112</v>
      </c>
      <c r="D6059" t="s">
        <v>159</v>
      </c>
      <c r="E6059">
        <v>44</v>
      </c>
      <c r="F6059" t="s">
        <v>109</v>
      </c>
      <c r="G6059" t="s">
        <v>104</v>
      </c>
      <c r="H6059" s="5">
        <v>538</v>
      </c>
      <c r="I6059" s="5">
        <v>23406.89</v>
      </c>
      <c r="J6059" t="s">
        <v>140</v>
      </c>
      <c r="K6059" t="s">
        <v>106</v>
      </c>
      <c r="L6059">
        <v>2</v>
      </c>
      <c r="M6059">
        <v>1</v>
      </c>
      <c r="N6059">
        <v>5</v>
      </c>
      <c r="O6059" s="6">
        <v>0</v>
      </c>
      <c r="P6059" t="s">
        <v>106</v>
      </c>
      <c r="Q6059" t="s">
        <v>107</v>
      </c>
      <c r="R6059">
        <f>IF(F6059="Monthly",2,0)
+IF(E6059&lt;=6,2,0)
+IF(N6059&lt;=2,2,0)
+IF(L6059&gt;=4,2,0)
+IF(M6059&gt;=2,1,0)
+IF(H6059&gt;=_xlfn.PERCENTILE.INC($H$2:$H$10001,0.75),1,0)</f>
        <v>0</v>
      </c>
      <c r="S6059" t="str">
        <f>IF(R6059&gt;=7,"High",IF(R6059&gt;=4,"Medium","Low"))</f>
        <v>Low</v>
      </c>
    </row>
    <row r="6060" spans="1:19">
      <c r="A6060" t="s">
        <v>6185</v>
      </c>
      <c r="B6060">
        <v>44</v>
      </c>
      <c r="C6060" t="s">
        <v>112</v>
      </c>
      <c r="D6060" t="s">
        <v>131</v>
      </c>
      <c r="E6060">
        <v>46</v>
      </c>
      <c r="F6060" t="s">
        <v>109</v>
      </c>
      <c r="G6060" t="s">
        <v>104</v>
      </c>
      <c r="H6060" s="5">
        <v>540</v>
      </c>
      <c r="I6060" s="5">
        <v>24802.49</v>
      </c>
      <c r="J6060" t="s">
        <v>134</v>
      </c>
      <c r="K6060" t="s">
        <v>107</v>
      </c>
      <c r="L6060">
        <v>1</v>
      </c>
      <c r="M6060">
        <v>0</v>
      </c>
      <c r="N6060">
        <v>5</v>
      </c>
      <c r="O6060" s="6">
        <v>0</v>
      </c>
      <c r="P6060" t="s">
        <v>107</v>
      </c>
      <c r="Q6060" t="s">
        <v>107</v>
      </c>
      <c r="R6060">
        <f>IF(F6060="Monthly",2,0)
+IF(E6060&lt;=6,2,0)
+IF(N6060&lt;=2,2,0)
+IF(L6060&gt;=4,2,0)
+IF(M6060&gt;=2,1,0)
+IF(H6060&gt;=_xlfn.PERCENTILE.INC($H$2:$H$10001,0.75),1,0)</f>
        <v>0</v>
      </c>
      <c r="S6060" t="str">
        <f>IF(R6060&gt;=7,"High",IF(R6060&gt;=4,"Medium","Low"))</f>
        <v>Low</v>
      </c>
    </row>
    <row r="6061" spans="1:19">
      <c r="A6061" t="s">
        <v>6186</v>
      </c>
      <c r="B6061">
        <v>25</v>
      </c>
      <c r="C6061" t="s">
        <v>101</v>
      </c>
      <c r="D6061" t="s">
        <v>131</v>
      </c>
      <c r="E6061">
        <v>14</v>
      </c>
      <c r="F6061" t="s">
        <v>109</v>
      </c>
      <c r="G6061" t="s">
        <v>129</v>
      </c>
      <c r="H6061" s="5">
        <v>1073</v>
      </c>
      <c r="I6061" s="5">
        <v>14239.17</v>
      </c>
      <c r="J6061" t="s">
        <v>105</v>
      </c>
      <c r="K6061" t="s">
        <v>106</v>
      </c>
      <c r="L6061">
        <v>4</v>
      </c>
      <c r="M6061">
        <v>2</v>
      </c>
      <c r="N6061">
        <v>3</v>
      </c>
      <c r="O6061" s="6">
        <v>5</v>
      </c>
      <c r="P6061" t="s">
        <v>106</v>
      </c>
      <c r="Q6061" t="s">
        <v>106</v>
      </c>
      <c r="R6061">
        <f>IF(F6061="Monthly",2,0)
+IF(E6061&lt;=6,2,0)
+IF(N6061&lt;=2,2,0)
+IF(L6061&gt;=4,2,0)
+IF(M6061&gt;=2,1,0)
+IF(H6061&gt;=_xlfn.PERCENTILE.INC($H$2:$H$10001,0.75),1,0)</f>
        <v>4</v>
      </c>
      <c r="S6061" t="str">
        <f>IF(R6061&gt;=7,"High",IF(R6061&gt;=4,"Medium","Low"))</f>
        <v>Medium</v>
      </c>
    </row>
    <row r="6062" spans="1:19">
      <c r="A6062" t="s">
        <v>6187</v>
      </c>
      <c r="B6062">
        <v>52</v>
      </c>
      <c r="C6062" t="s">
        <v>101</v>
      </c>
      <c r="D6062" t="s">
        <v>126</v>
      </c>
      <c r="E6062">
        <v>30</v>
      </c>
      <c r="F6062" t="s">
        <v>109</v>
      </c>
      <c r="G6062" t="s">
        <v>110</v>
      </c>
      <c r="H6062" s="5">
        <v>768</v>
      </c>
      <c r="I6062" s="5">
        <v>23659.23</v>
      </c>
      <c r="J6062" t="s">
        <v>105</v>
      </c>
      <c r="K6062" t="s">
        <v>106</v>
      </c>
      <c r="L6062">
        <v>0</v>
      </c>
      <c r="M6062">
        <v>0</v>
      </c>
      <c r="N6062">
        <v>5</v>
      </c>
      <c r="O6062" s="6">
        <v>0</v>
      </c>
      <c r="P6062" t="s">
        <v>107</v>
      </c>
      <c r="Q6062" t="s">
        <v>107</v>
      </c>
      <c r="R6062">
        <f>IF(F6062="Monthly",2,0)
+IF(E6062&lt;=6,2,0)
+IF(N6062&lt;=2,2,0)
+IF(L6062&gt;=4,2,0)
+IF(M6062&gt;=2,1,0)
+IF(H6062&gt;=_xlfn.PERCENTILE.INC($H$2:$H$10001,0.75),1,0)</f>
        <v>0</v>
      </c>
      <c r="S6062" t="str">
        <f>IF(R6062&gt;=7,"High",IF(R6062&gt;=4,"Medium","Low"))</f>
        <v>Low</v>
      </c>
    </row>
    <row r="6063" spans="1:19">
      <c r="A6063" t="s">
        <v>6188</v>
      </c>
      <c r="B6063">
        <v>57</v>
      </c>
      <c r="C6063" t="s">
        <v>101</v>
      </c>
      <c r="D6063" t="s">
        <v>128</v>
      </c>
      <c r="E6063">
        <v>34</v>
      </c>
      <c r="F6063" t="s">
        <v>109</v>
      </c>
      <c r="G6063" t="s">
        <v>110</v>
      </c>
      <c r="H6063" s="5">
        <v>700</v>
      </c>
      <c r="I6063" s="5">
        <v>20889.150000000001</v>
      </c>
      <c r="J6063" t="s">
        <v>117</v>
      </c>
      <c r="K6063" t="s">
        <v>106</v>
      </c>
      <c r="L6063">
        <v>5</v>
      </c>
      <c r="M6063">
        <v>1</v>
      </c>
      <c r="N6063">
        <v>4</v>
      </c>
      <c r="O6063" s="6">
        <v>10</v>
      </c>
      <c r="P6063" t="s">
        <v>107</v>
      </c>
      <c r="Q6063" t="s">
        <v>107</v>
      </c>
      <c r="R6063">
        <f>IF(F6063="Monthly",2,0)
+IF(E6063&lt;=6,2,0)
+IF(N6063&lt;=2,2,0)
+IF(L6063&gt;=4,2,0)
+IF(M6063&gt;=2,1,0)
+IF(H6063&gt;=_xlfn.PERCENTILE.INC($H$2:$H$10001,0.75),1,0)</f>
        <v>2</v>
      </c>
      <c r="S6063" t="str">
        <f>IF(R6063&gt;=7,"High",IF(R6063&gt;=4,"Medium","Low"))</f>
        <v>Low</v>
      </c>
    </row>
    <row r="6064" spans="1:19">
      <c r="A6064" t="s">
        <v>6189</v>
      </c>
      <c r="B6064">
        <v>44</v>
      </c>
      <c r="C6064" t="s">
        <v>112</v>
      </c>
      <c r="D6064" t="s">
        <v>133</v>
      </c>
      <c r="E6064">
        <v>30</v>
      </c>
      <c r="F6064" t="s">
        <v>103</v>
      </c>
      <c r="G6064" t="s">
        <v>110</v>
      </c>
      <c r="H6064" s="5">
        <v>690</v>
      </c>
      <c r="I6064" s="5">
        <v>20936.150000000001</v>
      </c>
      <c r="J6064" t="s">
        <v>105</v>
      </c>
      <c r="K6064" t="s">
        <v>106</v>
      </c>
      <c r="L6064">
        <v>0</v>
      </c>
      <c r="M6064">
        <v>0</v>
      </c>
      <c r="N6064">
        <v>5</v>
      </c>
      <c r="O6064" s="6">
        <v>0</v>
      </c>
      <c r="P6064" t="s">
        <v>106</v>
      </c>
      <c r="Q6064" t="s">
        <v>107</v>
      </c>
      <c r="R6064">
        <f>IF(F6064="Monthly",2,0)
+IF(E6064&lt;=6,2,0)
+IF(N6064&lt;=2,2,0)
+IF(L6064&gt;=4,2,0)
+IF(M6064&gt;=2,1,0)
+IF(H6064&gt;=_xlfn.PERCENTILE.INC($H$2:$H$10001,0.75),1,0)</f>
        <v>2</v>
      </c>
      <c r="S6064" t="str">
        <f>IF(R6064&gt;=7,"High",IF(R6064&gt;=4,"Medium","Low"))</f>
        <v>Low</v>
      </c>
    </row>
    <row r="6065" spans="1:19">
      <c r="A6065" t="s">
        <v>6190</v>
      </c>
      <c r="B6065">
        <v>43</v>
      </c>
      <c r="C6065" t="s">
        <v>101</v>
      </c>
      <c r="D6065" t="s">
        <v>119</v>
      </c>
      <c r="E6065">
        <v>63</v>
      </c>
      <c r="F6065" t="s">
        <v>121</v>
      </c>
      <c r="G6065" t="s">
        <v>104</v>
      </c>
      <c r="H6065" s="5">
        <v>547</v>
      </c>
      <c r="I6065" s="5">
        <v>34367.03</v>
      </c>
      <c r="J6065" t="s">
        <v>117</v>
      </c>
      <c r="K6065" t="s">
        <v>106</v>
      </c>
      <c r="L6065">
        <v>2</v>
      </c>
      <c r="M6065">
        <v>1</v>
      </c>
      <c r="N6065">
        <v>5</v>
      </c>
      <c r="O6065" s="6">
        <v>0</v>
      </c>
      <c r="P6065" t="s">
        <v>106</v>
      </c>
      <c r="Q6065" t="s">
        <v>107</v>
      </c>
      <c r="R6065">
        <f>IF(F6065="Monthly",2,0)
+IF(E6065&lt;=6,2,0)
+IF(N6065&lt;=2,2,0)
+IF(L6065&gt;=4,2,0)
+IF(M6065&gt;=2,1,0)
+IF(H6065&gt;=_xlfn.PERCENTILE.INC($H$2:$H$10001,0.75),1,0)</f>
        <v>0</v>
      </c>
      <c r="S6065" t="str">
        <f>IF(R6065&gt;=7,"High",IF(R6065&gt;=4,"Medium","Low"))</f>
        <v>Low</v>
      </c>
    </row>
    <row r="6066" spans="1:19">
      <c r="A6066" t="s">
        <v>6191</v>
      </c>
      <c r="B6066">
        <v>23</v>
      </c>
      <c r="C6066" t="s">
        <v>101</v>
      </c>
      <c r="D6066" t="s">
        <v>126</v>
      </c>
      <c r="E6066">
        <v>28</v>
      </c>
      <c r="F6066" t="s">
        <v>109</v>
      </c>
      <c r="G6066" t="s">
        <v>110</v>
      </c>
      <c r="H6066" s="5">
        <v>684</v>
      </c>
      <c r="I6066" s="5">
        <v>18873.54</v>
      </c>
      <c r="J6066" t="s">
        <v>105</v>
      </c>
      <c r="K6066" t="s">
        <v>106</v>
      </c>
      <c r="L6066">
        <v>1</v>
      </c>
      <c r="M6066">
        <v>0</v>
      </c>
      <c r="N6066">
        <v>5</v>
      </c>
      <c r="O6066" s="6">
        <v>0</v>
      </c>
      <c r="P6066" t="s">
        <v>107</v>
      </c>
      <c r="Q6066" t="s">
        <v>107</v>
      </c>
      <c r="R6066">
        <f>IF(F6066="Monthly",2,0)
+IF(E6066&lt;=6,2,0)
+IF(N6066&lt;=2,2,0)
+IF(L6066&gt;=4,2,0)
+IF(M6066&gt;=2,1,0)
+IF(H6066&gt;=_xlfn.PERCENTILE.INC($H$2:$H$10001,0.75),1,0)</f>
        <v>0</v>
      </c>
      <c r="S6066" t="str">
        <f>IF(R6066&gt;=7,"High",IF(R6066&gt;=4,"Medium","Low"))</f>
        <v>Low</v>
      </c>
    </row>
    <row r="6067" spans="1:19">
      <c r="A6067" t="s">
        <v>6192</v>
      </c>
      <c r="B6067">
        <v>31</v>
      </c>
      <c r="C6067" t="s">
        <v>112</v>
      </c>
      <c r="D6067" t="s">
        <v>137</v>
      </c>
      <c r="E6067">
        <v>34</v>
      </c>
      <c r="F6067" t="s">
        <v>103</v>
      </c>
      <c r="G6067" t="s">
        <v>104</v>
      </c>
      <c r="H6067" s="5">
        <v>489</v>
      </c>
      <c r="I6067" s="5">
        <v>16961.37</v>
      </c>
      <c r="J6067" t="s">
        <v>105</v>
      </c>
      <c r="K6067" t="s">
        <v>107</v>
      </c>
      <c r="L6067">
        <v>2</v>
      </c>
      <c r="M6067">
        <v>1</v>
      </c>
      <c r="N6067">
        <v>4</v>
      </c>
      <c r="O6067" s="6">
        <v>0</v>
      </c>
      <c r="P6067" t="s">
        <v>107</v>
      </c>
      <c r="Q6067" t="s">
        <v>107</v>
      </c>
      <c r="R6067">
        <f>IF(F6067="Monthly",2,0)
+IF(E6067&lt;=6,2,0)
+IF(N6067&lt;=2,2,0)
+IF(L6067&gt;=4,2,0)
+IF(M6067&gt;=2,1,0)
+IF(H6067&gt;=_xlfn.PERCENTILE.INC($H$2:$H$10001,0.75),1,0)</f>
        <v>2</v>
      </c>
      <c r="S6067" t="str">
        <f>IF(R6067&gt;=7,"High",IF(R6067&gt;=4,"Medium","Low"))</f>
        <v>Low</v>
      </c>
    </row>
    <row r="6068" spans="1:19">
      <c r="A6068" t="s">
        <v>6193</v>
      </c>
      <c r="B6068">
        <v>37</v>
      </c>
      <c r="C6068" t="s">
        <v>101</v>
      </c>
      <c r="D6068" t="s">
        <v>119</v>
      </c>
      <c r="E6068">
        <v>51</v>
      </c>
      <c r="F6068" t="s">
        <v>109</v>
      </c>
      <c r="G6068" t="s">
        <v>110</v>
      </c>
      <c r="H6068" s="5">
        <v>799</v>
      </c>
      <c r="I6068" s="5">
        <v>36103.230000000003</v>
      </c>
      <c r="J6068" t="s">
        <v>134</v>
      </c>
      <c r="K6068" t="s">
        <v>106</v>
      </c>
      <c r="L6068">
        <v>1</v>
      </c>
      <c r="M6068">
        <v>0</v>
      </c>
      <c r="N6068">
        <v>5</v>
      </c>
      <c r="O6068" s="6">
        <v>10</v>
      </c>
      <c r="P6068" t="s">
        <v>107</v>
      </c>
      <c r="Q6068" t="s">
        <v>106</v>
      </c>
      <c r="R6068">
        <f>IF(F6068="Monthly",2,0)
+IF(E6068&lt;=6,2,0)
+IF(N6068&lt;=2,2,0)
+IF(L6068&gt;=4,2,0)
+IF(M6068&gt;=2,1,0)
+IF(H6068&gt;=_xlfn.PERCENTILE.INC($H$2:$H$10001,0.75),1,0)</f>
        <v>1</v>
      </c>
      <c r="S6068" t="str">
        <f>IF(R6068&gt;=7,"High",IF(R6068&gt;=4,"Medium","Low"))</f>
        <v>Low</v>
      </c>
    </row>
    <row r="6069" spans="1:19">
      <c r="A6069" t="s">
        <v>6194</v>
      </c>
      <c r="B6069">
        <v>40</v>
      </c>
      <c r="C6069" t="s">
        <v>112</v>
      </c>
      <c r="D6069" t="s">
        <v>113</v>
      </c>
      <c r="E6069">
        <v>28</v>
      </c>
      <c r="F6069" t="s">
        <v>109</v>
      </c>
      <c r="G6069" t="s">
        <v>104</v>
      </c>
      <c r="H6069" s="5">
        <v>492</v>
      </c>
      <c r="I6069" s="5">
        <v>13207.82</v>
      </c>
      <c r="J6069" t="s">
        <v>140</v>
      </c>
      <c r="K6069" t="s">
        <v>106</v>
      </c>
      <c r="L6069">
        <v>0</v>
      </c>
      <c r="M6069">
        <v>0</v>
      </c>
      <c r="N6069">
        <v>5</v>
      </c>
      <c r="O6069" s="6">
        <v>5</v>
      </c>
      <c r="P6069" t="s">
        <v>107</v>
      </c>
      <c r="Q6069" t="s">
        <v>107</v>
      </c>
      <c r="R6069">
        <f>IF(F6069="Monthly",2,0)
+IF(E6069&lt;=6,2,0)
+IF(N6069&lt;=2,2,0)
+IF(L6069&gt;=4,2,0)
+IF(M6069&gt;=2,1,0)
+IF(H6069&gt;=_xlfn.PERCENTILE.INC($H$2:$H$10001,0.75),1,0)</f>
        <v>0</v>
      </c>
      <c r="S6069" t="str">
        <f>IF(R6069&gt;=7,"High",IF(R6069&gt;=4,"Medium","Low"))</f>
        <v>Low</v>
      </c>
    </row>
    <row r="6070" spans="1:19">
      <c r="A6070" t="s">
        <v>6195</v>
      </c>
      <c r="B6070">
        <v>49</v>
      </c>
      <c r="C6070" t="s">
        <v>112</v>
      </c>
      <c r="D6070" t="s">
        <v>128</v>
      </c>
      <c r="E6070">
        <v>30</v>
      </c>
      <c r="F6070" t="s">
        <v>109</v>
      </c>
      <c r="G6070" t="s">
        <v>110</v>
      </c>
      <c r="H6070" s="5">
        <v>779</v>
      </c>
      <c r="I6070" s="5">
        <v>22777.59</v>
      </c>
      <c r="J6070" t="s">
        <v>115</v>
      </c>
      <c r="K6070" t="s">
        <v>106</v>
      </c>
      <c r="L6070">
        <v>2</v>
      </c>
      <c r="M6070">
        <v>1</v>
      </c>
      <c r="N6070">
        <v>4</v>
      </c>
      <c r="O6070" s="6">
        <v>0</v>
      </c>
      <c r="P6070" t="s">
        <v>107</v>
      </c>
      <c r="Q6070" t="s">
        <v>106</v>
      </c>
      <c r="R6070">
        <f>IF(F6070="Monthly",2,0)
+IF(E6070&lt;=6,2,0)
+IF(N6070&lt;=2,2,0)
+IF(L6070&gt;=4,2,0)
+IF(M6070&gt;=2,1,0)
+IF(H6070&gt;=_xlfn.PERCENTILE.INC($H$2:$H$10001,0.75),1,0)</f>
        <v>0</v>
      </c>
      <c r="S6070" t="str">
        <f>IF(R6070&gt;=7,"High",IF(R6070&gt;=4,"Medium","Low"))</f>
        <v>Low</v>
      </c>
    </row>
    <row r="6071" spans="1:19">
      <c r="A6071" t="s">
        <v>6196</v>
      </c>
      <c r="B6071">
        <v>27</v>
      </c>
      <c r="C6071" t="s">
        <v>112</v>
      </c>
      <c r="D6071" t="s">
        <v>119</v>
      </c>
      <c r="E6071">
        <v>25</v>
      </c>
      <c r="F6071" t="s">
        <v>103</v>
      </c>
      <c r="G6071" t="s">
        <v>110</v>
      </c>
      <c r="H6071" s="5">
        <v>651</v>
      </c>
      <c r="I6071" s="5">
        <v>16746.240000000002</v>
      </c>
      <c r="J6071" t="s">
        <v>115</v>
      </c>
      <c r="K6071" t="s">
        <v>106</v>
      </c>
      <c r="L6071">
        <v>1</v>
      </c>
      <c r="M6071">
        <v>0</v>
      </c>
      <c r="N6071">
        <v>5</v>
      </c>
      <c r="O6071" s="6">
        <v>0</v>
      </c>
      <c r="P6071" t="s">
        <v>107</v>
      </c>
      <c r="Q6071" t="s">
        <v>107</v>
      </c>
      <c r="R6071">
        <f>IF(F6071="Monthly",2,0)
+IF(E6071&lt;=6,2,0)
+IF(N6071&lt;=2,2,0)
+IF(L6071&gt;=4,2,0)
+IF(M6071&gt;=2,1,0)
+IF(H6071&gt;=_xlfn.PERCENTILE.INC($H$2:$H$10001,0.75),1,0)</f>
        <v>2</v>
      </c>
      <c r="S6071" t="str">
        <f>IF(R6071&gt;=7,"High",IF(R6071&gt;=4,"Medium","Low"))</f>
        <v>Low</v>
      </c>
    </row>
    <row r="6072" spans="1:19">
      <c r="A6072" t="s">
        <v>6197</v>
      </c>
      <c r="B6072">
        <v>38</v>
      </c>
      <c r="C6072" t="s">
        <v>112</v>
      </c>
      <c r="D6072" t="s">
        <v>131</v>
      </c>
      <c r="E6072">
        <v>29</v>
      </c>
      <c r="F6072" t="s">
        <v>109</v>
      </c>
      <c r="G6072" t="s">
        <v>110</v>
      </c>
      <c r="H6072" s="5">
        <v>822</v>
      </c>
      <c r="I6072" s="5">
        <v>23248.49</v>
      </c>
      <c r="J6072" t="s">
        <v>105</v>
      </c>
      <c r="K6072" t="s">
        <v>106</v>
      </c>
      <c r="L6072">
        <v>0</v>
      </c>
      <c r="M6072">
        <v>0</v>
      </c>
      <c r="N6072">
        <v>5</v>
      </c>
      <c r="O6072" s="6">
        <v>0</v>
      </c>
      <c r="P6072" t="s">
        <v>106</v>
      </c>
      <c r="Q6072" t="s">
        <v>107</v>
      </c>
      <c r="R6072">
        <f>IF(F6072="Monthly",2,0)
+IF(E6072&lt;=6,2,0)
+IF(N6072&lt;=2,2,0)
+IF(L6072&gt;=4,2,0)
+IF(M6072&gt;=2,1,0)
+IF(H6072&gt;=_xlfn.PERCENTILE.INC($H$2:$H$10001,0.75),1,0)</f>
        <v>1</v>
      </c>
      <c r="S6072" t="str">
        <f>IF(R6072&gt;=7,"High",IF(R6072&gt;=4,"Medium","Low"))</f>
        <v>Low</v>
      </c>
    </row>
    <row r="6073" spans="1:19">
      <c r="A6073" t="s">
        <v>6198</v>
      </c>
      <c r="B6073">
        <v>33</v>
      </c>
      <c r="C6073" t="s">
        <v>101</v>
      </c>
      <c r="D6073" t="s">
        <v>113</v>
      </c>
      <c r="E6073">
        <v>20</v>
      </c>
      <c r="F6073" t="s">
        <v>109</v>
      </c>
      <c r="G6073" t="s">
        <v>104</v>
      </c>
      <c r="H6073" s="5">
        <v>494</v>
      </c>
      <c r="I6073" s="5">
        <v>9248.0300000000007</v>
      </c>
      <c r="J6073" t="s">
        <v>134</v>
      </c>
      <c r="K6073" t="s">
        <v>107</v>
      </c>
      <c r="L6073">
        <v>5</v>
      </c>
      <c r="M6073">
        <v>2</v>
      </c>
      <c r="N6073">
        <v>3</v>
      </c>
      <c r="O6073" s="6">
        <v>5</v>
      </c>
      <c r="P6073" t="s">
        <v>107</v>
      </c>
      <c r="Q6073" t="s">
        <v>107</v>
      </c>
      <c r="R6073">
        <f>IF(F6073="Monthly",2,0)
+IF(E6073&lt;=6,2,0)
+IF(N6073&lt;=2,2,0)
+IF(L6073&gt;=4,2,0)
+IF(M6073&gt;=2,1,0)
+IF(H6073&gt;=_xlfn.PERCENTILE.INC($H$2:$H$10001,0.75),1,0)</f>
        <v>3</v>
      </c>
      <c r="S6073" t="str">
        <f>IF(R6073&gt;=7,"High",IF(R6073&gt;=4,"Medium","Low"))</f>
        <v>Low</v>
      </c>
    </row>
    <row r="6074" spans="1:19">
      <c r="A6074" t="s">
        <v>6199</v>
      </c>
      <c r="B6074">
        <v>29</v>
      </c>
      <c r="C6074" t="s">
        <v>112</v>
      </c>
      <c r="D6074" t="s">
        <v>133</v>
      </c>
      <c r="E6074">
        <v>65</v>
      </c>
      <c r="F6074" t="s">
        <v>103</v>
      </c>
      <c r="G6074" t="s">
        <v>110</v>
      </c>
      <c r="H6074" s="5">
        <v>728</v>
      </c>
      <c r="I6074" s="5">
        <v>48327.13</v>
      </c>
      <c r="J6074" t="s">
        <v>134</v>
      </c>
      <c r="K6074" t="s">
        <v>106</v>
      </c>
      <c r="L6074">
        <v>0</v>
      </c>
      <c r="M6074">
        <v>0</v>
      </c>
      <c r="N6074">
        <v>5</v>
      </c>
      <c r="O6074" s="6">
        <v>0</v>
      </c>
      <c r="P6074" t="s">
        <v>107</v>
      </c>
      <c r="Q6074" t="s">
        <v>107</v>
      </c>
      <c r="R6074">
        <f>IF(F6074="Monthly",2,0)
+IF(E6074&lt;=6,2,0)
+IF(N6074&lt;=2,2,0)
+IF(L6074&gt;=4,2,0)
+IF(M6074&gt;=2,1,0)
+IF(H6074&gt;=_xlfn.PERCENTILE.INC($H$2:$H$10001,0.75),1,0)</f>
        <v>2</v>
      </c>
      <c r="S6074" t="str">
        <f>IF(R6074&gt;=7,"High",IF(R6074&gt;=4,"Medium","Low"))</f>
        <v>Low</v>
      </c>
    </row>
    <row r="6075" spans="1:19">
      <c r="A6075" t="s">
        <v>6200</v>
      </c>
      <c r="B6075">
        <v>23</v>
      </c>
      <c r="C6075" t="s">
        <v>112</v>
      </c>
      <c r="D6075" t="s">
        <v>128</v>
      </c>
      <c r="E6075">
        <v>34</v>
      </c>
      <c r="F6075" t="s">
        <v>109</v>
      </c>
      <c r="G6075" t="s">
        <v>104</v>
      </c>
      <c r="H6075" s="5">
        <v>487</v>
      </c>
      <c r="I6075" s="5">
        <v>16449.5</v>
      </c>
      <c r="J6075" t="s">
        <v>117</v>
      </c>
      <c r="K6075" t="s">
        <v>106</v>
      </c>
      <c r="L6075">
        <v>0</v>
      </c>
      <c r="M6075">
        <v>0</v>
      </c>
      <c r="N6075">
        <v>5</v>
      </c>
      <c r="O6075" s="6">
        <v>0</v>
      </c>
      <c r="P6075" t="s">
        <v>107</v>
      </c>
      <c r="Q6075" t="s">
        <v>107</v>
      </c>
      <c r="R6075">
        <f>IF(F6075="Monthly",2,0)
+IF(E6075&lt;=6,2,0)
+IF(N6075&lt;=2,2,0)
+IF(L6075&gt;=4,2,0)
+IF(M6075&gt;=2,1,0)
+IF(H6075&gt;=_xlfn.PERCENTILE.INC($H$2:$H$10001,0.75),1,0)</f>
        <v>0</v>
      </c>
      <c r="S6075" t="str">
        <f>IF(R6075&gt;=7,"High",IF(R6075&gt;=4,"Medium","Low"))</f>
        <v>Low</v>
      </c>
    </row>
    <row r="6076" spans="1:19">
      <c r="A6076" t="s">
        <v>6201</v>
      </c>
      <c r="B6076">
        <v>44</v>
      </c>
      <c r="C6076" t="s">
        <v>101</v>
      </c>
      <c r="D6076" t="s">
        <v>131</v>
      </c>
      <c r="E6076">
        <v>20</v>
      </c>
      <c r="F6076" t="s">
        <v>103</v>
      </c>
      <c r="G6076" t="s">
        <v>110</v>
      </c>
      <c r="H6076" s="5">
        <v>733</v>
      </c>
      <c r="I6076" s="5">
        <v>14234.13</v>
      </c>
      <c r="J6076" t="s">
        <v>105</v>
      </c>
      <c r="K6076" t="s">
        <v>106</v>
      </c>
      <c r="L6076">
        <v>0</v>
      </c>
      <c r="M6076">
        <v>0</v>
      </c>
      <c r="N6076">
        <v>5</v>
      </c>
      <c r="O6076" s="6">
        <v>0</v>
      </c>
      <c r="P6076" t="s">
        <v>107</v>
      </c>
      <c r="Q6076" t="s">
        <v>107</v>
      </c>
      <c r="R6076">
        <f>IF(F6076="Monthly",2,0)
+IF(E6076&lt;=6,2,0)
+IF(N6076&lt;=2,2,0)
+IF(L6076&gt;=4,2,0)
+IF(M6076&gt;=2,1,0)
+IF(H6076&gt;=_xlfn.PERCENTILE.INC($H$2:$H$10001,0.75),1,0)</f>
        <v>2</v>
      </c>
      <c r="S6076" t="str">
        <f>IF(R6076&gt;=7,"High",IF(R6076&gt;=4,"Medium","Low"))</f>
        <v>Low</v>
      </c>
    </row>
    <row r="6077" spans="1:19">
      <c r="A6077" t="s">
        <v>6202</v>
      </c>
      <c r="B6077">
        <v>20</v>
      </c>
      <c r="C6077" t="s">
        <v>112</v>
      </c>
      <c r="D6077" t="s">
        <v>131</v>
      </c>
      <c r="E6077">
        <v>39</v>
      </c>
      <c r="F6077" t="s">
        <v>121</v>
      </c>
      <c r="G6077" t="s">
        <v>110</v>
      </c>
      <c r="H6077" s="5">
        <v>722</v>
      </c>
      <c r="I6077" s="5">
        <v>28701.05</v>
      </c>
      <c r="J6077" t="s">
        <v>140</v>
      </c>
      <c r="K6077" t="s">
        <v>106</v>
      </c>
      <c r="L6077">
        <v>4</v>
      </c>
      <c r="M6077">
        <v>1</v>
      </c>
      <c r="N6077">
        <v>3</v>
      </c>
      <c r="O6077" s="6">
        <v>0</v>
      </c>
      <c r="P6077" t="s">
        <v>107</v>
      </c>
      <c r="Q6077" t="s">
        <v>107</v>
      </c>
      <c r="R6077">
        <f>IF(F6077="Monthly",2,0)
+IF(E6077&lt;=6,2,0)
+IF(N6077&lt;=2,2,0)
+IF(L6077&gt;=4,2,0)
+IF(M6077&gt;=2,1,0)
+IF(H6077&gt;=_xlfn.PERCENTILE.INC($H$2:$H$10001,0.75),1,0)</f>
        <v>2</v>
      </c>
      <c r="S6077" t="str">
        <f>IF(R6077&gt;=7,"High",IF(R6077&gt;=4,"Medium","Low"))</f>
        <v>Low</v>
      </c>
    </row>
    <row r="6078" spans="1:19">
      <c r="A6078" t="s">
        <v>6203</v>
      </c>
      <c r="B6078">
        <v>20</v>
      </c>
      <c r="C6078" t="s">
        <v>112</v>
      </c>
      <c r="D6078" t="s">
        <v>131</v>
      </c>
      <c r="E6078">
        <v>8</v>
      </c>
      <c r="F6078" t="s">
        <v>109</v>
      </c>
      <c r="G6078" t="s">
        <v>110</v>
      </c>
      <c r="H6078" s="5">
        <v>782</v>
      </c>
      <c r="I6078" s="5">
        <v>6314.23</v>
      </c>
      <c r="J6078" t="s">
        <v>140</v>
      </c>
      <c r="K6078" t="s">
        <v>106</v>
      </c>
      <c r="L6078">
        <v>0</v>
      </c>
      <c r="M6078">
        <v>0</v>
      </c>
      <c r="N6078">
        <v>5</v>
      </c>
      <c r="O6078" s="6">
        <v>0</v>
      </c>
      <c r="P6078" t="s">
        <v>106</v>
      </c>
      <c r="Q6078" t="s">
        <v>107</v>
      </c>
      <c r="R6078">
        <f>IF(F6078="Monthly",2,0)
+IF(E6078&lt;=6,2,0)
+IF(N6078&lt;=2,2,0)
+IF(L6078&gt;=4,2,0)
+IF(M6078&gt;=2,1,0)
+IF(H6078&gt;=_xlfn.PERCENTILE.INC($H$2:$H$10001,0.75),1,0)</f>
        <v>0</v>
      </c>
      <c r="S6078" t="str">
        <f>IF(R6078&gt;=7,"High",IF(R6078&gt;=4,"Medium","Low"))</f>
        <v>Low</v>
      </c>
    </row>
    <row r="6079" spans="1:19">
      <c r="A6079" t="s">
        <v>6204</v>
      </c>
      <c r="B6079">
        <v>18</v>
      </c>
      <c r="C6079" t="s">
        <v>112</v>
      </c>
      <c r="D6079" t="s">
        <v>102</v>
      </c>
      <c r="E6079">
        <v>20</v>
      </c>
      <c r="F6079" t="s">
        <v>109</v>
      </c>
      <c r="G6079" t="s">
        <v>110</v>
      </c>
      <c r="H6079" s="5">
        <v>753</v>
      </c>
      <c r="I6079" s="5">
        <v>13874.65</v>
      </c>
      <c r="J6079" t="s">
        <v>105</v>
      </c>
      <c r="K6079" t="s">
        <v>107</v>
      </c>
      <c r="L6079">
        <v>5</v>
      </c>
      <c r="M6079">
        <v>1</v>
      </c>
      <c r="N6079">
        <v>4</v>
      </c>
      <c r="O6079" s="6">
        <v>10</v>
      </c>
      <c r="P6079" t="s">
        <v>107</v>
      </c>
      <c r="Q6079" t="s">
        <v>107</v>
      </c>
      <c r="R6079">
        <f>IF(F6079="Monthly",2,0)
+IF(E6079&lt;=6,2,0)
+IF(N6079&lt;=2,2,0)
+IF(L6079&gt;=4,2,0)
+IF(M6079&gt;=2,1,0)
+IF(H6079&gt;=_xlfn.PERCENTILE.INC($H$2:$H$10001,0.75),1,0)</f>
        <v>2</v>
      </c>
      <c r="S6079" t="str">
        <f>IF(R6079&gt;=7,"High",IF(R6079&gt;=4,"Medium","Low"))</f>
        <v>Low</v>
      </c>
    </row>
    <row r="6080" spans="1:19">
      <c r="A6080" t="s">
        <v>6205</v>
      </c>
      <c r="B6080">
        <v>45</v>
      </c>
      <c r="C6080" t="s">
        <v>101</v>
      </c>
      <c r="D6080" t="s">
        <v>137</v>
      </c>
      <c r="E6080">
        <v>49</v>
      </c>
      <c r="F6080" t="s">
        <v>103</v>
      </c>
      <c r="G6080" t="s">
        <v>104</v>
      </c>
      <c r="H6080" s="5">
        <v>410</v>
      </c>
      <c r="I6080" s="5">
        <v>20111.52</v>
      </c>
      <c r="J6080" t="s">
        <v>105</v>
      </c>
      <c r="K6080" t="s">
        <v>106</v>
      </c>
      <c r="L6080">
        <v>0</v>
      </c>
      <c r="M6080">
        <v>0</v>
      </c>
      <c r="N6080">
        <v>4</v>
      </c>
      <c r="O6080" s="6">
        <v>0</v>
      </c>
      <c r="P6080" t="s">
        <v>107</v>
      </c>
      <c r="Q6080" t="s">
        <v>106</v>
      </c>
      <c r="R6080">
        <f>IF(F6080="Monthly",2,0)
+IF(E6080&lt;=6,2,0)
+IF(N6080&lt;=2,2,0)
+IF(L6080&gt;=4,2,0)
+IF(M6080&gt;=2,1,0)
+IF(H6080&gt;=_xlfn.PERCENTILE.INC($H$2:$H$10001,0.75),1,0)</f>
        <v>2</v>
      </c>
      <c r="S6080" t="str">
        <f>IF(R6080&gt;=7,"High",IF(R6080&gt;=4,"Medium","Low"))</f>
        <v>Low</v>
      </c>
    </row>
    <row r="6081" spans="1:19">
      <c r="A6081" t="s">
        <v>6206</v>
      </c>
      <c r="B6081">
        <v>56</v>
      </c>
      <c r="C6081" t="s">
        <v>101</v>
      </c>
      <c r="D6081" t="s">
        <v>126</v>
      </c>
      <c r="E6081">
        <v>54</v>
      </c>
      <c r="F6081" t="s">
        <v>109</v>
      </c>
      <c r="G6081" t="s">
        <v>104</v>
      </c>
      <c r="H6081" s="5">
        <v>526</v>
      </c>
      <c r="I6081" s="5">
        <v>27757.42</v>
      </c>
      <c r="J6081" t="s">
        <v>134</v>
      </c>
      <c r="K6081" t="s">
        <v>106</v>
      </c>
      <c r="L6081">
        <v>3</v>
      </c>
      <c r="M6081">
        <v>1</v>
      </c>
      <c r="N6081">
        <v>4</v>
      </c>
      <c r="O6081" s="6">
        <v>5</v>
      </c>
      <c r="P6081" t="s">
        <v>106</v>
      </c>
      <c r="Q6081" t="s">
        <v>107</v>
      </c>
      <c r="R6081">
        <f>IF(F6081="Monthly",2,0)
+IF(E6081&lt;=6,2,0)
+IF(N6081&lt;=2,2,0)
+IF(L6081&gt;=4,2,0)
+IF(M6081&gt;=2,1,0)
+IF(H6081&gt;=_xlfn.PERCENTILE.INC($H$2:$H$10001,0.75),1,0)</f>
        <v>0</v>
      </c>
      <c r="S6081" t="str">
        <f>IF(R6081&gt;=7,"High",IF(R6081&gt;=4,"Medium","Low"))</f>
        <v>Low</v>
      </c>
    </row>
    <row r="6082" spans="1:19">
      <c r="A6082" t="s">
        <v>6207</v>
      </c>
      <c r="B6082">
        <v>30</v>
      </c>
      <c r="C6082" t="s">
        <v>112</v>
      </c>
      <c r="D6082" t="s">
        <v>131</v>
      </c>
      <c r="E6082">
        <v>39</v>
      </c>
      <c r="F6082" t="s">
        <v>109</v>
      </c>
      <c r="G6082" t="s">
        <v>104</v>
      </c>
      <c r="H6082" s="5">
        <v>433</v>
      </c>
      <c r="I6082" s="5">
        <v>16885.89</v>
      </c>
      <c r="J6082" t="s">
        <v>117</v>
      </c>
      <c r="K6082" t="s">
        <v>107</v>
      </c>
      <c r="L6082">
        <v>1</v>
      </c>
      <c r="M6082">
        <v>0</v>
      </c>
      <c r="N6082">
        <v>4</v>
      </c>
      <c r="O6082" s="6">
        <v>0</v>
      </c>
      <c r="P6082" t="s">
        <v>106</v>
      </c>
      <c r="Q6082" t="s">
        <v>107</v>
      </c>
      <c r="R6082">
        <f>IF(F6082="Monthly",2,0)
+IF(E6082&lt;=6,2,0)
+IF(N6082&lt;=2,2,0)
+IF(L6082&gt;=4,2,0)
+IF(M6082&gt;=2,1,0)
+IF(H6082&gt;=_xlfn.PERCENTILE.INC($H$2:$H$10001,0.75),1,0)</f>
        <v>0</v>
      </c>
      <c r="S6082" t="str">
        <f>IF(R6082&gt;=7,"High",IF(R6082&gt;=4,"Medium","Low"))</f>
        <v>Low</v>
      </c>
    </row>
    <row r="6083" spans="1:19">
      <c r="A6083" t="s">
        <v>6208</v>
      </c>
      <c r="B6083">
        <v>51</v>
      </c>
      <c r="C6083" t="s">
        <v>101</v>
      </c>
      <c r="D6083" t="s">
        <v>128</v>
      </c>
      <c r="E6083">
        <v>15</v>
      </c>
      <c r="F6083" t="s">
        <v>103</v>
      </c>
      <c r="G6083" t="s">
        <v>104</v>
      </c>
      <c r="H6083" s="5">
        <v>498</v>
      </c>
      <c r="I6083" s="5">
        <v>7340.45</v>
      </c>
      <c r="J6083" t="s">
        <v>134</v>
      </c>
      <c r="K6083" t="s">
        <v>107</v>
      </c>
      <c r="L6083">
        <v>2</v>
      </c>
      <c r="M6083">
        <v>1</v>
      </c>
      <c r="N6083">
        <v>4</v>
      </c>
      <c r="O6083" s="6">
        <v>0</v>
      </c>
      <c r="P6083" t="s">
        <v>106</v>
      </c>
      <c r="Q6083" t="s">
        <v>107</v>
      </c>
      <c r="R6083">
        <f>IF(F6083="Monthly",2,0)
+IF(E6083&lt;=6,2,0)
+IF(N6083&lt;=2,2,0)
+IF(L6083&gt;=4,2,0)
+IF(M6083&gt;=2,1,0)
+IF(H6083&gt;=_xlfn.PERCENTILE.INC($H$2:$H$10001,0.75),1,0)</f>
        <v>2</v>
      </c>
      <c r="S6083" t="str">
        <f>IF(R6083&gt;=7,"High",IF(R6083&gt;=4,"Medium","Low"))</f>
        <v>Low</v>
      </c>
    </row>
    <row r="6084" spans="1:19">
      <c r="A6084" t="s">
        <v>6209</v>
      </c>
      <c r="B6084">
        <v>29</v>
      </c>
      <c r="C6084" t="s">
        <v>101</v>
      </c>
      <c r="D6084" t="s">
        <v>137</v>
      </c>
      <c r="E6084">
        <v>21</v>
      </c>
      <c r="F6084" t="s">
        <v>103</v>
      </c>
      <c r="G6084" t="s">
        <v>104</v>
      </c>
      <c r="H6084" s="5">
        <v>523</v>
      </c>
      <c r="I6084" s="5">
        <v>11112.88</v>
      </c>
      <c r="J6084" t="s">
        <v>105</v>
      </c>
      <c r="K6084" t="s">
        <v>106</v>
      </c>
      <c r="L6084">
        <v>1</v>
      </c>
      <c r="M6084">
        <v>0</v>
      </c>
      <c r="N6084">
        <v>4</v>
      </c>
      <c r="O6084" s="6">
        <v>0</v>
      </c>
      <c r="P6084" t="s">
        <v>107</v>
      </c>
      <c r="Q6084" t="s">
        <v>107</v>
      </c>
      <c r="R6084">
        <f>IF(F6084="Monthly",2,0)
+IF(E6084&lt;=6,2,0)
+IF(N6084&lt;=2,2,0)
+IF(L6084&gt;=4,2,0)
+IF(M6084&gt;=2,1,0)
+IF(H6084&gt;=_xlfn.PERCENTILE.INC($H$2:$H$10001,0.75),1,0)</f>
        <v>2</v>
      </c>
      <c r="S6084" t="str">
        <f>IF(R6084&gt;=7,"High",IF(R6084&gt;=4,"Medium","Low"))</f>
        <v>Low</v>
      </c>
    </row>
    <row r="6085" spans="1:19">
      <c r="A6085" t="s">
        <v>6210</v>
      </c>
      <c r="B6085">
        <v>30</v>
      </c>
      <c r="C6085" t="s">
        <v>112</v>
      </c>
      <c r="D6085" t="s">
        <v>137</v>
      </c>
      <c r="E6085">
        <v>18</v>
      </c>
      <c r="F6085" t="s">
        <v>103</v>
      </c>
      <c r="G6085" t="s">
        <v>104</v>
      </c>
      <c r="H6085" s="5">
        <v>446</v>
      </c>
      <c r="I6085" s="5">
        <v>7977.54</v>
      </c>
      <c r="J6085" t="s">
        <v>134</v>
      </c>
      <c r="K6085" t="s">
        <v>107</v>
      </c>
      <c r="L6085">
        <v>6</v>
      </c>
      <c r="M6085">
        <v>3</v>
      </c>
      <c r="N6085">
        <v>2</v>
      </c>
      <c r="O6085" s="6">
        <v>0</v>
      </c>
      <c r="P6085" t="s">
        <v>106</v>
      </c>
      <c r="Q6085" t="s">
        <v>107</v>
      </c>
      <c r="R6085">
        <f>IF(F6085="Monthly",2,0)
+IF(E6085&lt;=6,2,0)
+IF(N6085&lt;=2,2,0)
+IF(L6085&gt;=4,2,0)
+IF(M6085&gt;=2,1,0)
+IF(H6085&gt;=_xlfn.PERCENTILE.INC($H$2:$H$10001,0.75),1,0)</f>
        <v>7</v>
      </c>
      <c r="S6085" t="str">
        <f>IF(R6085&gt;=7,"High",IF(R6085&gt;=4,"Medium","Low"))</f>
        <v>High</v>
      </c>
    </row>
    <row r="6086" spans="1:19">
      <c r="A6086" t="s">
        <v>6211</v>
      </c>
      <c r="B6086">
        <v>18</v>
      </c>
      <c r="C6086" t="s">
        <v>112</v>
      </c>
      <c r="D6086" t="s">
        <v>131</v>
      </c>
      <c r="E6086">
        <v>34</v>
      </c>
      <c r="F6086" t="s">
        <v>103</v>
      </c>
      <c r="G6086" t="s">
        <v>129</v>
      </c>
      <c r="H6086" s="5">
        <v>1105</v>
      </c>
      <c r="I6086" s="5">
        <v>36538.43</v>
      </c>
      <c r="J6086" t="s">
        <v>140</v>
      </c>
      <c r="K6086" t="s">
        <v>106</v>
      </c>
      <c r="L6086">
        <v>1</v>
      </c>
      <c r="M6086">
        <v>0</v>
      </c>
      <c r="N6086">
        <v>4</v>
      </c>
      <c r="O6086" s="6">
        <v>0</v>
      </c>
      <c r="P6086" t="s">
        <v>107</v>
      </c>
      <c r="Q6086" t="s">
        <v>107</v>
      </c>
      <c r="R6086">
        <f>IF(F6086="Monthly",2,0)
+IF(E6086&lt;=6,2,0)
+IF(N6086&lt;=2,2,0)
+IF(L6086&gt;=4,2,0)
+IF(M6086&gt;=2,1,0)
+IF(H6086&gt;=_xlfn.PERCENTILE.INC($H$2:$H$10001,0.75),1,0)</f>
        <v>3</v>
      </c>
      <c r="S6086" t="str">
        <f>IF(R6086&gt;=7,"High",IF(R6086&gt;=4,"Medium","Low"))</f>
        <v>Low</v>
      </c>
    </row>
    <row r="6087" spans="1:19">
      <c r="A6087" t="s">
        <v>6212</v>
      </c>
      <c r="B6087">
        <v>33</v>
      </c>
      <c r="C6087" t="s">
        <v>112</v>
      </c>
      <c r="D6087" t="s">
        <v>102</v>
      </c>
      <c r="E6087">
        <v>19</v>
      </c>
      <c r="F6087" t="s">
        <v>121</v>
      </c>
      <c r="G6087" t="s">
        <v>104</v>
      </c>
      <c r="H6087" s="5">
        <v>474</v>
      </c>
      <c r="I6087" s="5">
        <v>8198.94</v>
      </c>
      <c r="J6087" t="s">
        <v>115</v>
      </c>
      <c r="K6087" t="s">
        <v>107</v>
      </c>
      <c r="L6087">
        <v>1</v>
      </c>
      <c r="M6087">
        <v>0</v>
      </c>
      <c r="N6087">
        <v>4</v>
      </c>
      <c r="O6087" s="6">
        <v>10</v>
      </c>
      <c r="P6087" t="s">
        <v>107</v>
      </c>
      <c r="Q6087" t="s">
        <v>107</v>
      </c>
      <c r="R6087">
        <f>IF(F6087="Monthly",2,0)
+IF(E6087&lt;=6,2,0)
+IF(N6087&lt;=2,2,0)
+IF(L6087&gt;=4,2,0)
+IF(M6087&gt;=2,1,0)
+IF(H6087&gt;=_xlfn.PERCENTILE.INC($H$2:$H$10001,0.75),1,0)</f>
        <v>0</v>
      </c>
      <c r="S6087" t="str">
        <f>IF(R6087&gt;=7,"High",IF(R6087&gt;=4,"Medium","Low"))</f>
        <v>Low</v>
      </c>
    </row>
    <row r="6088" spans="1:19">
      <c r="A6088" t="s">
        <v>6213</v>
      </c>
      <c r="B6088">
        <v>18</v>
      </c>
      <c r="C6088" t="s">
        <v>112</v>
      </c>
      <c r="D6088" t="s">
        <v>159</v>
      </c>
      <c r="E6088">
        <v>48</v>
      </c>
      <c r="F6088" t="s">
        <v>103</v>
      </c>
      <c r="G6088" t="s">
        <v>110</v>
      </c>
      <c r="H6088" s="5">
        <v>732</v>
      </c>
      <c r="I6088" s="5">
        <v>35162.49</v>
      </c>
      <c r="J6088" t="s">
        <v>105</v>
      </c>
      <c r="K6088" t="s">
        <v>106</v>
      </c>
      <c r="L6088">
        <v>0</v>
      </c>
      <c r="M6088">
        <v>0</v>
      </c>
      <c r="N6088">
        <v>5</v>
      </c>
      <c r="O6088" s="6">
        <v>0</v>
      </c>
      <c r="P6088" t="s">
        <v>107</v>
      </c>
      <c r="Q6088" t="s">
        <v>107</v>
      </c>
      <c r="R6088">
        <f>IF(F6088="Monthly",2,0)
+IF(E6088&lt;=6,2,0)
+IF(N6088&lt;=2,2,0)
+IF(L6088&gt;=4,2,0)
+IF(M6088&gt;=2,1,0)
+IF(H6088&gt;=_xlfn.PERCENTILE.INC($H$2:$H$10001,0.75),1,0)</f>
        <v>2</v>
      </c>
      <c r="S6088" t="str">
        <f>IF(R6088&gt;=7,"High",IF(R6088&gt;=4,"Medium","Low"))</f>
        <v>Low</v>
      </c>
    </row>
    <row r="6089" spans="1:19">
      <c r="A6089" t="s">
        <v>6214</v>
      </c>
      <c r="B6089">
        <v>29</v>
      </c>
      <c r="C6089" t="s">
        <v>112</v>
      </c>
      <c r="D6089" t="s">
        <v>159</v>
      </c>
      <c r="E6089">
        <v>40</v>
      </c>
      <c r="F6089" t="s">
        <v>103</v>
      </c>
      <c r="G6089" t="s">
        <v>104</v>
      </c>
      <c r="H6089" s="5">
        <v>397</v>
      </c>
      <c r="I6089" s="5">
        <v>15811.42</v>
      </c>
      <c r="J6089" t="s">
        <v>105</v>
      </c>
      <c r="K6089" t="s">
        <v>106</v>
      </c>
      <c r="L6089">
        <v>0</v>
      </c>
      <c r="M6089">
        <v>0</v>
      </c>
      <c r="N6089">
        <v>4</v>
      </c>
      <c r="O6089" s="6">
        <v>0</v>
      </c>
      <c r="P6089" t="s">
        <v>106</v>
      </c>
      <c r="Q6089" t="s">
        <v>107</v>
      </c>
      <c r="R6089">
        <f>IF(F6089="Monthly",2,0)
+IF(E6089&lt;=6,2,0)
+IF(N6089&lt;=2,2,0)
+IF(L6089&gt;=4,2,0)
+IF(M6089&gt;=2,1,0)
+IF(H6089&gt;=_xlfn.PERCENTILE.INC($H$2:$H$10001,0.75),1,0)</f>
        <v>2</v>
      </c>
      <c r="S6089" t="str">
        <f>IF(R6089&gt;=7,"High",IF(R6089&gt;=4,"Medium","Low"))</f>
        <v>Low</v>
      </c>
    </row>
    <row r="6090" spans="1:19">
      <c r="A6090" t="s">
        <v>6215</v>
      </c>
      <c r="B6090">
        <v>41</v>
      </c>
      <c r="C6090" t="s">
        <v>112</v>
      </c>
      <c r="D6090" t="s">
        <v>126</v>
      </c>
      <c r="E6090">
        <v>57</v>
      </c>
      <c r="F6090" t="s">
        <v>103</v>
      </c>
      <c r="G6090" t="s">
        <v>129</v>
      </c>
      <c r="H6090" s="5">
        <v>1074</v>
      </c>
      <c r="I6090" s="5">
        <v>61153.99</v>
      </c>
      <c r="J6090" t="s">
        <v>140</v>
      </c>
      <c r="K6090" t="s">
        <v>106</v>
      </c>
      <c r="L6090">
        <v>1</v>
      </c>
      <c r="M6090">
        <v>0</v>
      </c>
      <c r="N6090">
        <v>5</v>
      </c>
      <c r="O6090" s="6">
        <v>0</v>
      </c>
      <c r="P6090" t="s">
        <v>107</v>
      </c>
      <c r="Q6090" t="s">
        <v>107</v>
      </c>
      <c r="R6090">
        <f>IF(F6090="Monthly",2,0)
+IF(E6090&lt;=6,2,0)
+IF(N6090&lt;=2,2,0)
+IF(L6090&gt;=4,2,0)
+IF(M6090&gt;=2,1,0)
+IF(H6090&gt;=_xlfn.PERCENTILE.INC($H$2:$H$10001,0.75),1,0)</f>
        <v>3</v>
      </c>
      <c r="S6090" t="str">
        <f>IF(R6090&gt;=7,"High",IF(R6090&gt;=4,"Medium","Low"))</f>
        <v>Low</v>
      </c>
    </row>
    <row r="6091" spans="1:19">
      <c r="A6091" t="s">
        <v>6216</v>
      </c>
      <c r="B6091">
        <v>59</v>
      </c>
      <c r="C6091" t="s">
        <v>112</v>
      </c>
      <c r="D6091" t="s">
        <v>137</v>
      </c>
      <c r="E6091">
        <v>31</v>
      </c>
      <c r="F6091" t="s">
        <v>103</v>
      </c>
      <c r="G6091" t="s">
        <v>110</v>
      </c>
      <c r="H6091" s="5">
        <v>712</v>
      </c>
      <c r="I6091" s="5">
        <v>22102.06</v>
      </c>
      <c r="J6091" t="s">
        <v>140</v>
      </c>
      <c r="K6091" t="s">
        <v>106</v>
      </c>
      <c r="L6091">
        <v>1</v>
      </c>
      <c r="M6091">
        <v>0</v>
      </c>
      <c r="N6091">
        <v>4</v>
      </c>
      <c r="O6091" s="6">
        <v>0</v>
      </c>
      <c r="P6091" t="s">
        <v>106</v>
      </c>
      <c r="Q6091" t="s">
        <v>106</v>
      </c>
      <c r="R6091">
        <f>IF(F6091="Monthly",2,0)
+IF(E6091&lt;=6,2,0)
+IF(N6091&lt;=2,2,0)
+IF(L6091&gt;=4,2,0)
+IF(M6091&gt;=2,1,0)
+IF(H6091&gt;=_xlfn.PERCENTILE.INC($H$2:$H$10001,0.75),1,0)</f>
        <v>2</v>
      </c>
      <c r="S6091" t="str">
        <f>IF(R6091&gt;=7,"High",IF(R6091&gt;=4,"Medium","Low"))</f>
        <v>Low</v>
      </c>
    </row>
    <row r="6092" spans="1:19">
      <c r="A6092" t="s">
        <v>6217</v>
      </c>
      <c r="B6092">
        <v>27</v>
      </c>
      <c r="C6092" t="s">
        <v>112</v>
      </c>
      <c r="D6092" t="s">
        <v>126</v>
      </c>
      <c r="E6092">
        <v>27</v>
      </c>
      <c r="F6092" t="s">
        <v>103</v>
      </c>
      <c r="G6092" t="s">
        <v>129</v>
      </c>
      <c r="H6092" s="5">
        <v>1106</v>
      </c>
      <c r="I6092" s="5">
        <v>29660.25</v>
      </c>
      <c r="J6092" t="s">
        <v>105</v>
      </c>
      <c r="K6092" t="s">
        <v>106</v>
      </c>
      <c r="L6092">
        <v>0</v>
      </c>
      <c r="M6092">
        <v>0</v>
      </c>
      <c r="N6092">
        <v>5</v>
      </c>
      <c r="O6092" s="6">
        <v>0</v>
      </c>
      <c r="P6092" t="s">
        <v>107</v>
      </c>
      <c r="Q6092" t="s">
        <v>107</v>
      </c>
      <c r="R6092">
        <f>IF(F6092="Monthly",2,0)
+IF(E6092&lt;=6,2,0)
+IF(N6092&lt;=2,2,0)
+IF(L6092&gt;=4,2,0)
+IF(M6092&gt;=2,1,0)
+IF(H6092&gt;=_xlfn.PERCENTILE.INC($H$2:$H$10001,0.75),1,0)</f>
        <v>3</v>
      </c>
      <c r="S6092" t="str">
        <f>IF(R6092&gt;=7,"High",IF(R6092&gt;=4,"Medium","Low"))</f>
        <v>Low</v>
      </c>
    </row>
    <row r="6093" spans="1:19">
      <c r="A6093" t="s">
        <v>6218</v>
      </c>
      <c r="B6093">
        <v>40</v>
      </c>
      <c r="C6093" t="s">
        <v>112</v>
      </c>
      <c r="D6093" t="s">
        <v>137</v>
      </c>
      <c r="E6093">
        <v>15</v>
      </c>
      <c r="F6093" t="s">
        <v>109</v>
      </c>
      <c r="G6093" t="s">
        <v>110</v>
      </c>
      <c r="H6093" s="5">
        <v>665</v>
      </c>
      <c r="I6093" s="5">
        <v>9746.9599999999991</v>
      </c>
      <c r="J6093" t="s">
        <v>117</v>
      </c>
      <c r="K6093" t="s">
        <v>106</v>
      </c>
      <c r="L6093">
        <v>0</v>
      </c>
      <c r="M6093">
        <v>0</v>
      </c>
      <c r="N6093">
        <v>5</v>
      </c>
      <c r="O6093" s="6">
        <v>0</v>
      </c>
      <c r="P6093" t="s">
        <v>106</v>
      </c>
      <c r="Q6093" t="s">
        <v>107</v>
      </c>
      <c r="R6093">
        <f>IF(F6093="Monthly",2,0)
+IF(E6093&lt;=6,2,0)
+IF(N6093&lt;=2,2,0)
+IF(L6093&gt;=4,2,0)
+IF(M6093&gt;=2,1,0)
+IF(H6093&gt;=_xlfn.PERCENTILE.INC($H$2:$H$10001,0.75),1,0)</f>
        <v>0</v>
      </c>
      <c r="S6093" t="str">
        <f>IF(R6093&gt;=7,"High",IF(R6093&gt;=4,"Medium","Low"))</f>
        <v>Low</v>
      </c>
    </row>
    <row r="6094" spans="1:19">
      <c r="A6094" t="s">
        <v>6219</v>
      </c>
      <c r="B6094">
        <v>24</v>
      </c>
      <c r="C6094" t="s">
        <v>112</v>
      </c>
      <c r="D6094" t="s">
        <v>102</v>
      </c>
      <c r="E6094">
        <v>14</v>
      </c>
      <c r="F6094" t="s">
        <v>103</v>
      </c>
      <c r="G6094" t="s">
        <v>104</v>
      </c>
      <c r="H6094" s="5">
        <v>419</v>
      </c>
      <c r="I6094" s="5">
        <v>5786.35</v>
      </c>
      <c r="J6094" t="s">
        <v>117</v>
      </c>
      <c r="K6094" t="s">
        <v>107</v>
      </c>
      <c r="L6094">
        <v>0</v>
      </c>
      <c r="M6094">
        <v>0</v>
      </c>
      <c r="N6094">
        <v>5</v>
      </c>
      <c r="O6094" s="6">
        <v>0</v>
      </c>
      <c r="P6094" t="s">
        <v>107</v>
      </c>
      <c r="Q6094" t="s">
        <v>107</v>
      </c>
      <c r="R6094">
        <f>IF(F6094="Monthly",2,0)
+IF(E6094&lt;=6,2,0)
+IF(N6094&lt;=2,2,0)
+IF(L6094&gt;=4,2,0)
+IF(M6094&gt;=2,1,0)
+IF(H6094&gt;=_xlfn.PERCENTILE.INC($H$2:$H$10001,0.75),1,0)</f>
        <v>2</v>
      </c>
      <c r="S6094" t="str">
        <f>IF(R6094&gt;=7,"High",IF(R6094&gt;=4,"Medium","Low"))</f>
        <v>Low</v>
      </c>
    </row>
    <row r="6095" spans="1:19">
      <c r="A6095" t="s">
        <v>6220</v>
      </c>
      <c r="B6095">
        <v>36</v>
      </c>
      <c r="C6095" t="s">
        <v>101</v>
      </c>
      <c r="D6095" t="s">
        <v>126</v>
      </c>
      <c r="E6095">
        <v>28</v>
      </c>
      <c r="F6095" t="s">
        <v>103</v>
      </c>
      <c r="G6095" t="s">
        <v>104</v>
      </c>
      <c r="H6095" s="5">
        <v>504</v>
      </c>
      <c r="I6095" s="5">
        <v>14352.45</v>
      </c>
      <c r="J6095" t="s">
        <v>105</v>
      </c>
      <c r="K6095" t="s">
        <v>106</v>
      </c>
      <c r="L6095">
        <v>6</v>
      </c>
      <c r="M6095">
        <v>2</v>
      </c>
      <c r="N6095">
        <v>3</v>
      </c>
      <c r="O6095" s="6">
        <v>0</v>
      </c>
      <c r="P6095" t="s">
        <v>107</v>
      </c>
      <c r="Q6095" t="s">
        <v>106</v>
      </c>
      <c r="R6095">
        <f>IF(F6095="Monthly",2,0)
+IF(E6095&lt;=6,2,0)
+IF(N6095&lt;=2,2,0)
+IF(L6095&gt;=4,2,0)
+IF(M6095&gt;=2,1,0)
+IF(H6095&gt;=_xlfn.PERCENTILE.INC($H$2:$H$10001,0.75),1,0)</f>
        <v>5</v>
      </c>
      <c r="S6095" t="str">
        <f>IF(R6095&gt;=7,"High",IF(R6095&gt;=4,"Medium","Low"))</f>
        <v>Medium</v>
      </c>
    </row>
    <row r="6096" spans="1:19">
      <c r="A6096" t="s">
        <v>6221</v>
      </c>
      <c r="B6096">
        <v>37</v>
      </c>
      <c r="C6096" t="s">
        <v>101</v>
      </c>
      <c r="D6096" t="s">
        <v>102</v>
      </c>
      <c r="E6096">
        <v>52</v>
      </c>
      <c r="F6096" t="s">
        <v>109</v>
      </c>
      <c r="G6096" t="s">
        <v>129</v>
      </c>
      <c r="H6096" s="5">
        <v>994</v>
      </c>
      <c r="I6096" s="5">
        <v>48249.279999999999</v>
      </c>
      <c r="J6096" t="s">
        <v>134</v>
      </c>
      <c r="K6096" t="s">
        <v>106</v>
      </c>
      <c r="L6096">
        <v>1</v>
      </c>
      <c r="M6096">
        <v>0</v>
      </c>
      <c r="N6096">
        <v>4</v>
      </c>
      <c r="O6096" s="6">
        <v>5</v>
      </c>
      <c r="P6096" t="s">
        <v>106</v>
      </c>
      <c r="Q6096" t="s">
        <v>107</v>
      </c>
      <c r="R6096">
        <f>IF(F6096="Monthly",2,0)
+IF(E6096&lt;=6,2,0)
+IF(N6096&lt;=2,2,0)
+IF(L6096&gt;=4,2,0)
+IF(M6096&gt;=2,1,0)
+IF(H6096&gt;=_xlfn.PERCENTILE.INC($H$2:$H$10001,0.75),1,0)</f>
        <v>1</v>
      </c>
      <c r="S6096" t="str">
        <f>IF(R6096&gt;=7,"High",IF(R6096&gt;=4,"Medium","Low"))</f>
        <v>Low</v>
      </c>
    </row>
    <row r="6097" spans="1:19">
      <c r="A6097" t="s">
        <v>6222</v>
      </c>
      <c r="B6097">
        <v>26</v>
      </c>
      <c r="C6097" t="s">
        <v>101</v>
      </c>
      <c r="D6097" t="s">
        <v>137</v>
      </c>
      <c r="E6097">
        <v>60</v>
      </c>
      <c r="F6097" t="s">
        <v>103</v>
      </c>
      <c r="G6097" t="s">
        <v>129</v>
      </c>
      <c r="H6097" s="5">
        <v>992</v>
      </c>
      <c r="I6097" s="5">
        <v>60940.63</v>
      </c>
      <c r="J6097" t="s">
        <v>140</v>
      </c>
      <c r="K6097" t="s">
        <v>106</v>
      </c>
      <c r="L6097">
        <v>0</v>
      </c>
      <c r="M6097">
        <v>0</v>
      </c>
      <c r="N6097">
        <v>5</v>
      </c>
      <c r="O6097" s="6">
        <v>0</v>
      </c>
      <c r="P6097" t="s">
        <v>107</v>
      </c>
      <c r="Q6097" t="s">
        <v>107</v>
      </c>
      <c r="R6097">
        <f>IF(F6097="Monthly",2,0)
+IF(E6097&lt;=6,2,0)
+IF(N6097&lt;=2,2,0)
+IF(L6097&gt;=4,2,0)
+IF(M6097&gt;=2,1,0)
+IF(H6097&gt;=_xlfn.PERCENTILE.INC($H$2:$H$10001,0.75),1,0)</f>
        <v>3</v>
      </c>
      <c r="S6097" t="str">
        <f>IF(R6097&gt;=7,"High",IF(R6097&gt;=4,"Medium","Low"))</f>
        <v>Low</v>
      </c>
    </row>
    <row r="6098" spans="1:19">
      <c r="A6098" t="s">
        <v>6223</v>
      </c>
      <c r="B6098">
        <v>28</v>
      </c>
      <c r="C6098" t="s">
        <v>112</v>
      </c>
      <c r="D6098" t="s">
        <v>137</v>
      </c>
      <c r="E6098">
        <v>31</v>
      </c>
      <c r="F6098" t="s">
        <v>109</v>
      </c>
      <c r="G6098" t="s">
        <v>110</v>
      </c>
      <c r="H6098" s="5">
        <v>704</v>
      </c>
      <c r="I6098" s="5">
        <v>21666.02</v>
      </c>
      <c r="J6098" t="s">
        <v>140</v>
      </c>
      <c r="K6098" t="s">
        <v>106</v>
      </c>
      <c r="L6098">
        <v>1</v>
      </c>
      <c r="M6098">
        <v>0</v>
      </c>
      <c r="N6098">
        <v>4</v>
      </c>
      <c r="O6098" s="6">
        <v>0</v>
      </c>
      <c r="P6098" t="s">
        <v>106</v>
      </c>
      <c r="Q6098" t="s">
        <v>107</v>
      </c>
      <c r="R6098">
        <f>IF(F6098="Monthly",2,0)
+IF(E6098&lt;=6,2,0)
+IF(N6098&lt;=2,2,0)
+IF(L6098&gt;=4,2,0)
+IF(M6098&gt;=2,1,0)
+IF(H6098&gt;=_xlfn.PERCENTILE.INC($H$2:$H$10001,0.75),1,0)</f>
        <v>0</v>
      </c>
      <c r="S6098" t="str">
        <f>IF(R6098&gt;=7,"High",IF(R6098&gt;=4,"Medium","Low"))</f>
        <v>Low</v>
      </c>
    </row>
    <row r="6099" spans="1:19">
      <c r="A6099" t="s">
        <v>6224</v>
      </c>
      <c r="B6099">
        <v>43</v>
      </c>
      <c r="C6099" t="s">
        <v>101</v>
      </c>
      <c r="D6099" t="s">
        <v>133</v>
      </c>
      <c r="E6099">
        <v>35</v>
      </c>
      <c r="F6099" t="s">
        <v>103</v>
      </c>
      <c r="G6099" t="s">
        <v>110</v>
      </c>
      <c r="H6099" s="5">
        <v>685</v>
      </c>
      <c r="I6099" s="5">
        <v>24228.27</v>
      </c>
      <c r="J6099" t="s">
        <v>105</v>
      </c>
      <c r="K6099" t="s">
        <v>106</v>
      </c>
      <c r="L6099">
        <v>0</v>
      </c>
      <c r="M6099">
        <v>0</v>
      </c>
      <c r="N6099">
        <v>4</v>
      </c>
      <c r="O6099" s="6">
        <v>0</v>
      </c>
      <c r="P6099" t="s">
        <v>107</v>
      </c>
      <c r="Q6099" t="s">
        <v>106</v>
      </c>
      <c r="R6099">
        <f>IF(F6099="Monthly",2,0)
+IF(E6099&lt;=6,2,0)
+IF(N6099&lt;=2,2,0)
+IF(L6099&gt;=4,2,0)
+IF(M6099&gt;=2,1,0)
+IF(H6099&gt;=_xlfn.PERCENTILE.INC($H$2:$H$10001,0.75),1,0)</f>
        <v>2</v>
      </c>
      <c r="S6099" t="str">
        <f>IF(R6099&gt;=7,"High",IF(R6099&gt;=4,"Medium","Low"))</f>
        <v>Low</v>
      </c>
    </row>
    <row r="6100" spans="1:19">
      <c r="A6100" t="s">
        <v>6225</v>
      </c>
      <c r="B6100">
        <v>45</v>
      </c>
      <c r="C6100" t="s">
        <v>101</v>
      </c>
      <c r="D6100" t="s">
        <v>102</v>
      </c>
      <c r="E6100">
        <v>48</v>
      </c>
      <c r="F6100" t="s">
        <v>103</v>
      </c>
      <c r="G6100" t="s">
        <v>104</v>
      </c>
      <c r="H6100" s="5">
        <v>582</v>
      </c>
      <c r="I6100" s="5">
        <v>28340.63</v>
      </c>
      <c r="J6100" t="s">
        <v>105</v>
      </c>
      <c r="K6100" t="s">
        <v>107</v>
      </c>
      <c r="L6100">
        <v>0</v>
      </c>
      <c r="M6100">
        <v>0</v>
      </c>
      <c r="N6100">
        <v>5</v>
      </c>
      <c r="O6100" s="6">
        <v>0</v>
      </c>
      <c r="P6100" t="s">
        <v>107</v>
      </c>
      <c r="Q6100" t="s">
        <v>107</v>
      </c>
      <c r="R6100">
        <f>IF(F6100="Monthly",2,0)
+IF(E6100&lt;=6,2,0)
+IF(N6100&lt;=2,2,0)
+IF(L6100&gt;=4,2,0)
+IF(M6100&gt;=2,1,0)
+IF(H6100&gt;=_xlfn.PERCENTILE.INC($H$2:$H$10001,0.75),1,0)</f>
        <v>2</v>
      </c>
      <c r="S6100" t="str">
        <f>IF(R6100&gt;=7,"High",IF(R6100&gt;=4,"Medium","Low"))</f>
        <v>Low</v>
      </c>
    </row>
    <row r="6101" spans="1:19">
      <c r="A6101" t="s">
        <v>6226</v>
      </c>
      <c r="B6101">
        <v>41</v>
      </c>
      <c r="C6101" t="s">
        <v>112</v>
      </c>
      <c r="D6101" t="s">
        <v>131</v>
      </c>
      <c r="E6101">
        <v>52</v>
      </c>
      <c r="F6101" t="s">
        <v>103</v>
      </c>
      <c r="G6101" t="s">
        <v>110</v>
      </c>
      <c r="H6101" s="5">
        <v>775</v>
      </c>
      <c r="I6101" s="5">
        <v>39923.22</v>
      </c>
      <c r="J6101" t="s">
        <v>105</v>
      </c>
      <c r="K6101" t="s">
        <v>106</v>
      </c>
      <c r="L6101">
        <v>0</v>
      </c>
      <c r="M6101">
        <v>0</v>
      </c>
      <c r="N6101">
        <v>4</v>
      </c>
      <c r="O6101" s="6">
        <v>0</v>
      </c>
      <c r="P6101" t="s">
        <v>107</v>
      </c>
      <c r="Q6101" t="s">
        <v>106</v>
      </c>
      <c r="R6101">
        <f>IF(F6101="Monthly",2,0)
+IF(E6101&lt;=6,2,0)
+IF(N6101&lt;=2,2,0)
+IF(L6101&gt;=4,2,0)
+IF(M6101&gt;=2,1,0)
+IF(H6101&gt;=_xlfn.PERCENTILE.INC($H$2:$H$10001,0.75),1,0)</f>
        <v>2</v>
      </c>
      <c r="S6101" t="str">
        <f>IF(R6101&gt;=7,"High",IF(R6101&gt;=4,"Medium","Low"))</f>
        <v>Low</v>
      </c>
    </row>
    <row r="6102" spans="1:19">
      <c r="A6102" t="s">
        <v>6227</v>
      </c>
      <c r="B6102">
        <v>42</v>
      </c>
      <c r="C6102" t="s">
        <v>112</v>
      </c>
      <c r="D6102" t="s">
        <v>128</v>
      </c>
      <c r="E6102">
        <v>16</v>
      </c>
      <c r="F6102" t="s">
        <v>109</v>
      </c>
      <c r="G6102" t="s">
        <v>110</v>
      </c>
      <c r="H6102" s="5">
        <v>684</v>
      </c>
      <c r="I6102" s="5">
        <v>11217.33</v>
      </c>
      <c r="J6102" t="s">
        <v>117</v>
      </c>
      <c r="K6102" t="s">
        <v>106</v>
      </c>
      <c r="L6102">
        <v>1</v>
      </c>
      <c r="M6102">
        <v>0</v>
      </c>
      <c r="N6102">
        <v>5</v>
      </c>
      <c r="O6102" s="6">
        <v>0</v>
      </c>
      <c r="P6102" t="s">
        <v>107</v>
      </c>
      <c r="Q6102" t="s">
        <v>106</v>
      </c>
      <c r="R6102">
        <f>IF(F6102="Monthly",2,0)
+IF(E6102&lt;=6,2,0)
+IF(N6102&lt;=2,2,0)
+IF(L6102&gt;=4,2,0)
+IF(M6102&gt;=2,1,0)
+IF(H6102&gt;=_xlfn.PERCENTILE.INC($H$2:$H$10001,0.75),1,0)</f>
        <v>0</v>
      </c>
      <c r="S6102" t="str">
        <f>IF(R6102&gt;=7,"High",IF(R6102&gt;=4,"Medium","Low"))</f>
        <v>Low</v>
      </c>
    </row>
    <row r="6103" spans="1:19">
      <c r="A6103" t="s">
        <v>6228</v>
      </c>
      <c r="B6103">
        <v>46</v>
      </c>
      <c r="C6103" t="s">
        <v>112</v>
      </c>
      <c r="D6103" t="s">
        <v>113</v>
      </c>
      <c r="E6103">
        <v>62</v>
      </c>
      <c r="F6103" t="s">
        <v>109</v>
      </c>
      <c r="G6103" t="s">
        <v>110</v>
      </c>
      <c r="H6103" s="5">
        <v>696</v>
      </c>
      <c r="I6103" s="5">
        <v>43624.22</v>
      </c>
      <c r="J6103" t="s">
        <v>115</v>
      </c>
      <c r="K6103" t="s">
        <v>106</v>
      </c>
      <c r="L6103">
        <v>0</v>
      </c>
      <c r="M6103">
        <v>0</v>
      </c>
      <c r="N6103">
        <v>5</v>
      </c>
      <c r="O6103" s="6">
        <v>0</v>
      </c>
      <c r="P6103" t="s">
        <v>106</v>
      </c>
      <c r="Q6103" t="s">
        <v>107</v>
      </c>
      <c r="R6103">
        <f>IF(F6103="Monthly",2,0)
+IF(E6103&lt;=6,2,0)
+IF(N6103&lt;=2,2,0)
+IF(L6103&gt;=4,2,0)
+IF(M6103&gt;=2,1,0)
+IF(H6103&gt;=_xlfn.PERCENTILE.INC($H$2:$H$10001,0.75),1,0)</f>
        <v>0</v>
      </c>
      <c r="S6103" t="str">
        <f>IF(R6103&gt;=7,"High",IF(R6103&gt;=4,"Medium","Low"))</f>
        <v>Low</v>
      </c>
    </row>
    <row r="6104" spans="1:19">
      <c r="A6104" t="s">
        <v>6229</v>
      </c>
      <c r="B6104">
        <v>34</v>
      </c>
      <c r="C6104" t="s">
        <v>112</v>
      </c>
      <c r="D6104" t="s">
        <v>113</v>
      </c>
      <c r="E6104">
        <v>38</v>
      </c>
      <c r="F6104" t="s">
        <v>109</v>
      </c>
      <c r="G6104" t="s">
        <v>110</v>
      </c>
      <c r="H6104" s="5">
        <v>675</v>
      </c>
      <c r="I6104" s="5">
        <v>22614.639999999999</v>
      </c>
      <c r="J6104" t="s">
        <v>117</v>
      </c>
      <c r="K6104" t="s">
        <v>106</v>
      </c>
      <c r="L6104">
        <v>1</v>
      </c>
      <c r="M6104">
        <v>0</v>
      </c>
      <c r="N6104">
        <v>5</v>
      </c>
      <c r="O6104" s="6">
        <v>10</v>
      </c>
      <c r="P6104" t="s">
        <v>107</v>
      </c>
      <c r="Q6104" t="s">
        <v>107</v>
      </c>
      <c r="R6104">
        <f>IF(F6104="Monthly",2,0)
+IF(E6104&lt;=6,2,0)
+IF(N6104&lt;=2,2,0)
+IF(L6104&gt;=4,2,0)
+IF(M6104&gt;=2,1,0)
+IF(H6104&gt;=_xlfn.PERCENTILE.INC($H$2:$H$10001,0.75),1,0)</f>
        <v>0</v>
      </c>
      <c r="S6104" t="str">
        <f>IF(R6104&gt;=7,"High",IF(R6104&gt;=4,"Medium","Low"))</f>
        <v>Low</v>
      </c>
    </row>
    <row r="6105" spans="1:19">
      <c r="A6105" t="s">
        <v>6230</v>
      </c>
      <c r="B6105">
        <v>27</v>
      </c>
      <c r="C6105" t="s">
        <v>101</v>
      </c>
      <c r="D6105" t="s">
        <v>131</v>
      </c>
      <c r="E6105">
        <v>31</v>
      </c>
      <c r="F6105" t="s">
        <v>103</v>
      </c>
      <c r="G6105" t="s">
        <v>110</v>
      </c>
      <c r="H6105" s="5">
        <v>790</v>
      </c>
      <c r="I6105" s="5">
        <v>24621.06</v>
      </c>
      <c r="J6105" t="s">
        <v>105</v>
      </c>
      <c r="K6105" t="s">
        <v>106</v>
      </c>
      <c r="L6105">
        <v>5</v>
      </c>
      <c r="M6105">
        <v>2</v>
      </c>
      <c r="N6105">
        <v>4</v>
      </c>
      <c r="O6105" s="6">
        <v>0</v>
      </c>
      <c r="P6105" t="s">
        <v>107</v>
      </c>
      <c r="Q6105" t="s">
        <v>106</v>
      </c>
      <c r="R6105">
        <f>IF(F6105="Monthly",2,0)
+IF(E6105&lt;=6,2,0)
+IF(N6105&lt;=2,2,0)
+IF(L6105&gt;=4,2,0)
+IF(M6105&gt;=2,1,0)
+IF(H6105&gt;=_xlfn.PERCENTILE.INC($H$2:$H$10001,0.75),1,0)</f>
        <v>5</v>
      </c>
      <c r="S6105" t="str">
        <f>IF(R6105&gt;=7,"High",IF(R6105&gt;=4,"Medium","Low"))</f>
        <v>Medium</v>
      </c>
    </row>
    <row r="6106" spans="1:19">
      <c r="A6106" t="s">
        <v>6231</v>
      </c>
      <c r="B6106">
        <v>48</v>
      </c>
      <c r="C6106" t="s">
        <v>112</v>
      </c>
      <c r="D6106" t="s">
        <v>102</v>
      </c>
      <c r="E6106">
        <v>20</v>
      </c>
      <c r="F6106" t="s">
        <v>103</v>
      </c>
      <c r="G6106" t="s">
        <v>110</v>
      </c>
      <c r="H6106" s="5">
        <v>706</v>
      </c>
      <c r="I6106" s="5">
        <v>14449.12</v>
      </c>
      <c r="J6106" t="s">
        <v>10127</v>
      </c>
      <c r="K6106" t="s">
        <v>107</v>
      </c>
      <c r="L6106">
        <v>0</v>
      </c>
      <c r="M6106">
        <v>0</v>
      </c>
      <c r="N6106">
        <v>5</v>
      </c>
      <c r="O6106" s="6">
        <v>0</v>
      </c>
      <c r="P6106" t="s">
        <v>106</v>
      </c>
      <c r="Q6106" t="s">
        <v>107</v>
      </c>
      <c r="R6106">
        <f>IF(F6106="Monthly",2,0)
+IF(E6106&lt;=6,2,0)
+IF(N6106&lt;=2,2,0)
+IF(L6106&gt;=4,2,0)
+IF(M6106&gt;=2,1,0)
+IF(H6106&gt;=_xlfn.PERCENTILE.INC($H$2:$H$10001,0.75),1,0)</f>
        <v>2</v>
      </c>
      <c r="S6106" t="str">
        <f>IF(R6106&gt;=7,"High",IF(R6106&gt;=4,"Medium","Low"))</f>
        <v>Low</v>
      </c>
    </row>
    <row r="6107" spans="1:19">
      <c r="A6107" t="s">
        <v>6232</v>
      </c>
      <c r="B6107">
        <v>18</v>
      </c>
      <c r="C6107" t="s">
        <v>112</v>
      </c>
      <c r="D6107" t="s">
        <v>119</v>
      </c>
      <c r="E6107">
        <v>19</v>
      </c>
      <c r="F6107" t="s">
        <v>103</v>
      </c>
      <c r="G6107" t="s">
        <v>129</v>
      </c>
      <c r="H6107" s="5">
        <v>1077</v>
      </c>
      <c r="I6107" s="5">
        <v>20697.47</v>
      </c>
      <c r="J6107" t="s">
        <v>105</v>
      </c>
      <c r="K6107" t="s">
        <v>106</v>
      </c>
      <c r="L6107">
        <v>0</v>
      </c>
      <c r="M6107">
        <v>0</v>
      </c>
      <c r="N6107">
        <v>4</v>
      </c>
      <c r="O6107" s="6">
        <v>0</v>
      </c>
      <c r="P6107" t="s">
        <v>107</v>
      </c>
      <c r="Q6107" t="s">
        <v>106</v>
      </c>
      <c r="R6107">
        <f>IF(F6107="Monthly",2,0)
+IF(E6107&lt;=6,2,0)
+IF(N6107&lt;=2,2,0)
+IF(L6107&gt;=4,2,0)
+IF(M6107&gt;=2,1,0)
+IF(H6107&gt;=_xlfn.PERCENTILE.INC($H$2:$H$10001,0.75),1,0)</f>
        <v>3</v>
      </c>
      <c r="S6107" t="str">
        <f>IF(R6107&gt;=7,"High",IF(R6107&gt;=4,"Medium","Low"))</f>
        <v>Low</v>
      </c>
    </row>
    <row r="6108" spans="1:19">
      <c r="A6108" t="s">
        <v>6233</v>
      </c>
      <c r="B6108">
        <v>36</v>
      </c>
      <c r="C6108" t="s">
        <v>112</v>
      </c>
      <c r="D6108" t="s">
        <v>126</v>
      </c>
      <c r="E6108">
        <v>68</v>
      </c>
      <c r="F6108" t="s">
        <v>109</v>
      </c>
      <c r="G6108" t="s">
        <v>129</v>
      </c>
      <c r="H6108" s="5">
        <v>1026</v>
      </c>
      <c r="I6108" s="5">
        <v>71535.88</v>
      </c>
      <c r="J6108" t="s">
        <v>105</v>
      </c>
      <c r="K6108" t="s">
        <v>106</v>
      </c>
      <c r="L6108">
        <v>1</v>
      </c>
      <c r="M6108">
        <v>0</v>
      </c>
      <c r="N6108">
        <v>5</v>
      </c>
      <c r="O6108" s="6">
        <v>0</v>
      </c>
      <c r="P6108" t="s">
        <v>107</v>
      </c>
      <c r="Q6108" t="s">
        <v>107</v>
      </c>
      <c r="R6108">
        <f>IF(F6108="Monthly",2,0)
+IF(E6108&lt;=6,2,0)
+IF(N6108&lt;=2,2,0)
+IF(L6108&gt;=4,2,0)
+IF(M6108&gt;=2,1,0)
+IF(H6108&gt;=_xlfn.PERCENTILE.INC($H$2:$H$10001,0.75),1,0)</f>
        <v>1</v>
      </c>
      <c r="S6108" t="str">
        <f>IF(R6108&gt;=7,"High",IF(R6108&gt;=4,"Medium","Low"))</f>
        <v>Low</v>
      </c>
    </row>
    <row r="6109" spans="1:19">
      <c r="A6109" t="s">
        <v>6234</v>
      </c>
      <c r="B6109">
        <v>25</v>
      </c>
      <c r="C6109" t="s">
        <v>112</v>
      </c>
      <c r="D6109" t="s">
        <v>131</v>
      </c>
      <c r="E6109">
        <v>62</v>
      </c>
      <c r="F6109" t="s">
        <v>121</v>
      </c>
      <c r="G6109" t="s">
        <v>129</v>
      </c>
      <c r="H6109" s="5">
        <v>995</v>
      </c>
      <c r="I6109" s="5">
        <v>57137.63</v>
      </c>
      <c r="J6109" t="s">
        <v>105</v>
      </c>
      <c r="K6109" t="s">
        <v>106</v>
      </c>
      <c r="L6109">
        <v>2</v>
      </c>
      <c r="M6109">
        <v>1</v>
      </c>
      <c r="N6109">
        <v>4</v>
      </c>
      <c r="O6109" s="6">
        <v>10</v>
      </c>
      <c r="P6109" t="s">
        <v>107</v>
      </c>
      <c r="Q6109" t="s">
        <v>107</v>
      </c>
      <c r="R6109">
        <f>IF(F6109="Monthly",2,0)
+IF(E6109&lt;=6,2,0)
+IF(N6109&lt;=2,2,0)
+IF(L6109&gt;=4,2,0)
+IF(M6109&gt;=2,1,0)
+IF(H6109&gt;=_xlfn.PERCENTILE.INC($H$2:$H$10001,0.75),1,0)</f>
        <v>1</v>
      </c>
      <c r="S6109" t="str">
        <f>IF(R6109&gt;=7,"High",IF(R6109&gt;=4,"Medium","Low"))</f>
        <v>Low</v>
      </c>
    </row>
    <row r="6110" spans="1:19">
      <c r="A6110" t="s">
        <v>6235</v>
      </c>
      <c r="B6110">
        <v>41</v>
      </c>
      <c r="C6110" t="s">
        <v>101</v>
      </c>
      <c r="D6110" t="s">
        <v>102</v>
      </c>
      <c r="E6110">
        <v>51</v>
      </c>
      <c r="F6110" t="s">
        <v>103</v>
      </c>
      <c r="G6110" t="s">
        <v>129</v>
      </c>
      <c r="H6110" s="5">
        <v>1009</v>
      </c>
      <c r="I6110" s="5">
        <v>52120.49</v>
      </c>
      <c r="J6110" t="s">
        <v>117</v>
      </c>
      <c r="K6110" t="s">
        <v>106</v>
      </c>
      <c r="L6110">
        <v>0</v>
      </c>
      <c r="M6110">
        <v>0</v>
      </c>
      <c r="N6110">
        <v>5</v>
      </c>
      <c r="O6110" s="6">
        <v>0</v>
      </c>
      <c r="P6110" t="s">
        <v>107</v>
      </c>
      <c r="Q6110" t="s">
        <v>107</v>
      </c>
      <c r="R6110">
        <f>IF(F6110="Monthly",2,0)
+IF(E6110&lt;=6,2,0)
+IF(N6110&lt;=2,2,0)
+IF(L6110&gt;=4,2,0)
+IF(M6110&gt;=2,1,0)
+IF(H6110&gt;=_xlfn.PERCENTILE.INC($H$2:$H$10001,0.75),1,0)</f>
        <v>3</v>
      </c>
      <c r="S6110" t="str">
        <f>IF(R6110&gt;=7,"High",IF(R6110&gt;=4,"Medium","Low"))</f>
        <v>Low</v>
      </c>
    </row>
    <row r="6111" spans="1:19">
      <c r="A6111" t="s">
        <v>6236</v>
      </c>
      <c r="B6111">
        <v>45</v>
      </c>
      <c r="C6111" t="s">
        <v>101</v>
      </c>
      <c r="D6111" t="s">
        <v>102</v>
      </c>
      <c r="E6111">
        <v>28</v>
      </c>
      <c r="F6111" t="s">
        <v>109</v>
      </c>
      <c r="G6111" t="s">
        <v>104</v>
      </c>
      <c r="H6111" s="5">
        <v>465</v>
      </c>
      <c r="I6111" s="5">
        <v>12360.28</v>
      </c>
      <c r="J6111" t="s">
        <v>115</v>
      </c>
      <c r="K6111" t="s">
        <v>106</v>
      </c>
      <c r="L6111">
        <v>2</v>
      </c>
      <c r="M6111">
        <v>0</v>
      </c>
      <c r="N6111">
        <v>5</v>
      </c>
      <c r="O6111" s="6">
        <v>5</v>
      </c>
      <c r="P6111" t="s">
        <v>107</v>
      </c>
      <c r="Q6111" t="s">
        <v>107</v>
      </c>
      <c r="R6111">
        <f>IF(F6111="Monthly",2,0)
+IF(E6111&lt;=6,2,0)
+IF(N6111&lt;=2,2,0)
+IF(L6111&gt;=4,2,0)
+IF(M6111&gt;=2,1,0)
+IF(H6111&gt;=_xlfn.PERCENTILE.INC($H$2:$H$10001,0.75),1,0)</f>
        <v>0</v>
      </c>
      <c r="S6111" t="str">
        <f>IF(R6111&gt;=7,"High",IF(R6111&gt;=4,"Medium","Low"))</f>
        <v>Low</v>
      </c>
    </row>
    <row r="6112" spans="1:19">
      <c r="A6112" t="s">
        <v>6237</v>
      </c>
      <c r="B6112">
        <v>33</v>
      </c>
      <c r="C6112" t="s">
        <v>101</v>
      </c>
      <c r="D6112" t="s">
        <v>137</v>
      </c>
      <c r="E6112">
        <v>58</v>
      </c>
      <c r="F6112" t="s">
        <v>103</v>
      </c>
      <c r="G6112" t="s">
        <v>104</v>
      </c>
      <c r="H6112" s="5">
        <v>528</v>
      </c>
      <c r="I6112" s="5">
        <v>31293.88</v>
      </c>
      <c r="J6112" t="s">
        <v>105</v>
      </c>
      <c r="K6112" t="s">
        <v>106</v>
      </c>
      <c r="L6112">
        <v>0</v>
      </c>
      <c r="M6112">
        <v>0</v>
      </c>
      <c r="N6112">
        <v>4</v>
      </c>
      <c r="O6112" s="6">
        <v>0</v>
      </c>
      <c r="P6112" t="s">
        <v>107</v>
      </c>
      <c r="Q6112" t="s">
        <v>107</v>
      </c>
      <c r="R6112">
        <f>IF(F6112="Monthly",2,0)
+IF(E6112&lt;=6,2,0)
+IF(N6112&lt;=2,2,0)
+IF(L6112&gt;=4,2,0)
+IF(M6112&gt;=2,1,0)
+IF(H6112&gt;=_xlfn.PERCENTILE.INC($H$2:$H$10001,0.75),1,0)</f>
        <v>2</v>
      </c>
      <c r="S6112" t="str">
        <f>IF(R6112&gt;=7,"High",IF(R6112&gt;=4,"Medium","Low"))</f>
        <v>Low</v>
      </c>
    </row>
    <row r="6113" spans="1:19">
      <c r="A6113" t="s">
        <v>6238</v>
      </c>
      <c r="B6113">
        <v>20</v>
      </c>
      <c r="C6113" t="s">
        <v>112</v>
      </c>
      <c r="D6113" t="s">
        <v>133</v>
      </c>
      <c r="E6113">
        <v>53</v>
      </c>
      <c r="F6113" t="s">
        <v>109</v>
      </c>
      <c r="G6113" t="s">
        <v>104</v>
      </c>
      <c r="H6113" s="5">
        <v>404</v>
      </c>
      <c r="I6113" s="5">
        <v>20382.96</v>
      </c>
      <c r="J6113" t="s">
        <v>140</v>
      </c>
      <c r="K6113" t="s">
        <v>106</v>
      </c>
      <c r="L6113">
        <v>0</v>
      </c>
      <c r="M6113">
        <v>0</v>
      </c>
      <c r="N6113">
        <v>5</v>
      </c>
      <c r="O6113" s="6">
        <v>5</v>
      </c>
      <c r="P6113" t="s">
        <v>107</v>
      </c>
      <c r="Q6113" t="s">
        <v>107</v>
      </c>
      <c r="R6113">
        <f>IF(F6113="Monthly",2,0)
+IF(E6113&lt;=6,2,0)
+IF(N6113&lt;=2,2,0)
+IF(L6113&gt;=4,2,0)
+IF(M6113&gt;=2,1,0)
+IF(H6113&gt;=_xlfn.PERCENTILE.INC($H$2:$H$10001,0.75),1,0)</f>
        <v>0</v>
      </c>
      <c r="S6113" t="str">
        <f>IF(R6113&gt;=7,"High",IF(R6113&gt;=4,"Medium","Low"))</f>
        <v>Low</v>
      </c>
    </row>
    <row r="6114" spans="1:19">
      <c r="A6114" t="s">
        <v>6239</v>
      </c>
      <c r="B6114">
        <v>25</v>
      </c>
      <c r="C6114" t="s">
        <v>112</v>
      </c>
      <c r="D6114" t="s">
        <v>133</v>
      </c>
      <c r="E6114">
        <v>26</v>
      </c>
      <c r="F6114" t="s">
        <v>103</v>
      </c>
      <c r="G6114" t="s">
        <v>104</v>
      </c>
      <c r="H6114" s="5">
        <v>473</v>
      </c>
      <c r="I6114" s="5">
        <v>12348.56</v>
      </c>
      <c r="J6114" t="s">
        <v>134</v>
      </c>
      <c r="K6114" t="s">
        <v>106</v>
      </c>
      <c r="L6114">
        <v>5</v>
      </c>
      <c r="M6114">
        <v>3</v>
      </c>
      <c r="N6114">
        <v>2</v>
      </c>
      <c r="O6114" s="6">
        <v>0</v>
      </c>
      <c r="P6114" t="s">
        <v>107</v>
      </c>
      <c r="Q6114" t="s">
        <v>107</v>
      </c>
      <c r="R6114">
        <f>IF(F6114="Monthly",2,0)
+IF(E6114&lt;=6,2,0)
+IF(N6114&lt;=2,2,0)
+IF(L6114&gt;=4,2,0)
+IF(M6114&gt;=2,1,0)
+IF(H6114&gt;=_xlfn.PERCENTILE.INC($H$2:$H$10001,0.75),1,0)</f>
        <v>7</v>
      </c>
      <c r="S6114" t="str">
        <f>IF(R6114&gt;=7,"High",IF(R6114&gt;=4,"Medium","Low"))</f>
        <v>High</v>
      </c>
    </row>
    <row r="6115" spans="1:19">
      <c r="A6115" t="s">
        <v>6240</v>
      </c>
      <c r="B6115">
        <v>39</v>
      </c>
      <c r="C6115" t="s">
        <v>112</v>
      </c>
      <c r="D6115" t="s">
        <v>102</v>
      </c>
      <c r="E6115">
        <v>14</v>
      </c>
      <c r="F6115" t="s">
        <v>103</v>
      </c>
      <c r="G6115" t="s">
        <v>104</v>
      </c>
      <c r="H6115" s="5">
        <v>577</v>
      </c>
      <c r="I6115" s="5">
        <v>8266</v>
      </c>
      <c r="J6115" t="s">
        <v>117</v>
      </c>
      <c r="K6115" t="s">
        <v>106</v>
      </c>
      <c r="L6115">
        <v>2</v>
      </c>
      <c r="M6115">
        <v>0</v>
      </c>
      <c r="N6115">
        <v>4</v>
      </c>
      <c r="O6115" s="6">
        <v>0</v>
      </c>
      <c r="P6115" t="s">
        <v>107</v>
      </c>
      <c r="Q6115" t="s">
        <v>106</v>
      </c>
      <c r="R6115">
        <f>IF(F6115="Monthly",2,0)
+IF(E6115&lt;=6,2,0)
+IF(N6115&lt;=2,2,0)
+IF(L6115&gt;=4,2,0)
+IF(M6115&gt;=2,1,0)
+IF(H6115&gt;=_xlfn.PERCENTILE.INC($H$2:$H$10001,0.75),1,0)</f>
        <v>2</v>
      </c>
      <c r="S6115" t="str">
        <f>IF(R6115&gt;=7,"High",IF(R6115&gt;=4,"Medium","Low"))</f>
        <v>Low</v>
      </c>
    </row>
    <row r="6116" spans="1:19">
      <c r="A6116" t="s">
        <v>6241</v>
      </c>
      <c r="B6116">
        <v>44</v>
      </c>
      <c r="C6116" t="s">
        <v>101</v>
      </c>
      <c r="D6116" t="s">
        <v>126</v>
      </c>
      <c r="E6116">
        <v>11</v>
      </c>
      <c r="F6116" t="s">
        <v>103</v>
      </c>
      <c r="G6116" t="s">
        <v>110</v>
      </c>
      <c r="H6116" s="5">
        <v>767</v>
      </c>
      <c r="I6116" s="5">
        <v>8669.91</v>
      </c>
      <c r="J6116" t="s">
        <v>117</v>
      </c>
      <c r="K6116" t="s">
        <v>107</v>
      </c>
      <c r="L6116">
        <v>0</v>
      </c>
      <c r="M6116">
        <v>0</v>
      </c>
      <c r="N6116">
        <v>4</v>
      </c>
      <c r="O6116" s="6">
        <v>0</v>
      </c>
      <c r="P6116" t="s">
        <v>107</v>
      </c>
      <c r="Q6116" t="s">
        <v>107</v>
      </c>
      <c r="R6116">
        <f>IF(F6116="Monthly",2,0)
+IF(E6116&lt;=6,2,0)
+IF(N6116&lt;=2,2,0)
+IF(L6116&gt;=4,2,0)
+IF(M6116&gt;=2,1,0)
+IF(H6116&gt;=_xlfn.PERCENTILE.INC($H$2:$H$10001,0.75),1,0)</f>
        <v>2</v>
      </c>
      <c r="S6116" t="str">
        <f>IF(R6116&gt;=7,"High",IF(R6116&gt;=4,"Medium","Low"))</f>
        <v>Low</v>
      </c>
    </row>
    <row r="6117" spans="1:19">
      <c r="A6117" t="s">
        <v>6242</v>
      </c>
      <c r="B6117">
        <v>30</v>
      </c>
      <c r="C6117" t="s">
        <v>101</v>
      </c>
      <c r="D6117" t="s">
        <v>137</v>
      </c>
      <c r="E6117">
        <v>25</v>
      </c>
      <c r="F6117" t="s">
        <v>103</v>
      </c>
      <c r="G6117" t="s">
        <v>104</v>
      </c>
      <c r="H6117" s="5">
        <v>461</v>
      </c>
      <c r="I6117" s="5">
        <v>11578.87</v>
      </c>
      <c r="J6117" t="s">
        <v>105</v>
      </c>
      <c r="K6117" t="s">
        <v>107</v>
      </c>
      <c r="L6117">
        <v>3</v>
      </c>
      <c r="M6117">
        <v>1</v>
      </c>
      <c r="N6117">
        <v>5</v>
      </c>
      <c r="O6117" s="6">
        <v>0</v>
      </c>
      <c r="P6117" t="s">
        <v>106</v>
      </c>
      <c r="Q6117" t="s">
        <v>106</v>
      </c>
      <c r="R6117">
        <f>IF(F6117="Monthly",2,0)
+IF(E6117&lt;=6,2,0)
+IF(N6117&lt;=2,2,0)
+IF(L6117&gt;=4,2,0)
+IF(M6117&gt;=2,1,0)
+IF(H6117&gt;=_xlfn.PERCENTILE.INC($H$2:$H$10001,0.75),1,0)</f>
        <v>2</v>
      </c>
      <c r="S6117" t="str">
        <f>IF(R6117&gt;=7,"High",IF(R6117&gt;=4,"Medium","Low"))</f>
        <v>Low</v>
      </c>
    </row>
    <row r="6118" spans="1:19">
      <c r="A6118" t="s">
        <v>6243</v>
      </c>
      <c r="B6118">
        <v>43</v>
      </c>
      <c r="C6118" t="s">
        <v>101</v>
      </c>
      <c r="D6118" t="s">
        <v>102</v>
      </c>
      <c r="E6118">
        <v>25</v>
      </c>
      <c r="F6118" t="s">
        <v>103</v>
      </c>
      <c r="G6118" t="s">
        <v>104</v>
      </c>
      <c r="H6118" s="5">
        <v>517</v>
      </c>
      <c r="I6118" s="5">
        <v>13161.83</v>
      </c>
      <c r="J6118" t="s">
        <v>105</v>
      </c>
      <c r="K6118" t="s">
        <v>106</v>
      </c>
      <c r="L6118">
        <v>0</v>
      </c>
      <c r="M6118">
        <v>0</v>
      </c>
      <c r="N6118">
        <v>5</v>
      </c>
      <c r="O6118" s="6">
        <v>0</v>
      </c>
      <c r="P6118" t="s">
        <v>107</v>
      </c>
      <c r="Q6118" t="s">
        <v>107</v>
      </c>
      <c r="R6118">
        <f>IF(F6118="Monthly",2,0)
+IF(E6118&lt;=6,2,0)
+IF(N6118&lt;=2,2,0)
+IF(L6118&gt;=4,2,0)
+IF(M6118&gt;=2,1,0)
+IF(H6118&gt;=_xlfn.PERCENTILE.INC($H$2:$H$10001,0.75),1,0)</f>
        <v>2</v>
      </c>
      <c r="S6118" t="str">
        <f>IF(R6118&gt;=7,"High",IF(R6118&gt;=4,"Medium","Low"))</f>
        <v>Low</v>
      </c>
    </row>
    <row r="6119" spans="1:19">
      <c r="A6119" t="s">
        <v>6244</v>
      </c>
      <c r="B6119">
        <v>38</v>
      </c>
      <c r="C6119" t="s">
        <v>101</v>
      </c>
      <c r="D6119" t="s">
        <v>137</v>
      </c>
      <c r="E6119">
        <v>50</v>
      </c>
      <c r="F6119" t="s">
        <v>103</v>
      </c>
      <c r="G6119" t="s">
        <v>129</v>
      </c>
      <c r="H6119" s="5">
        <v>1053</v>
      </c>
      <c r="I6119" s="5">
        <v>51336.62</v>
      </c>
      <c r="J6119" t="s">
        <v>117</v>
      </c>
      <c r="K6119" t="s">
        <v>106</v>
      </c>
      <c r="L6119">
        <v>1</v>
      </c>
      <c r="M6119">
        <v>0</v>
      </c>
      <c r="N6119">
        <v>5</v>
      </c>
      <c r="O6119" s="6">
        <v>0</v>
      </c>
      <c r="P6119" t="s">
        <v>107</v>
      </c>
      <c r="Q6119" t="s">
        <v>107</v>
      </c>
      <c r="R6119">
        <f>IF(F6119="Monthly",2,0)
+IF(E6119&lt;=6,2,0)
+IF(N6119&lt;=2,2,0)
+IF(L6119&gt;=4,2,0)
+IF(M6119&gt;=2,1,0)
+IF(H6119&gt;=_xlfn.PERCENTILE.INC($H$2:$H$10001,0.75),1,0)</f>
        <v>3</v>
      </c>
      <c r="S6119" t="str">
        <f>IF(R6119&gt;=7,"High",IF(R6119&gt;=4,"Medium","Low"))</f>
        <v>Low</v>
      </c>
    </row>
    <row r="6120" spans="1:19">
      <c r="A6120" t="s">
        <v>6245</v>
      </c>
      <c r="B6120">
        <v>40</v>
      </c>
      <c r="C6120" t="s">
        <v>101</v>
      </c>
      <c r="D6120" t="s">
        <v>102</v>
      </c>
      <c r="E6120">
        <v>13</v>
      </c>
      <c r="F6120" t="s">
        <v>103</v>
      </c>
      <c r="G6120" t="s">
        <v>110</v>
      </c>
      <c r="H6120" s="5">
        <v>760</v>
      </c>
      <c r="I6120" s="5">
        <v>9607.49</v>
      </c>
      <c r="J6120" t="s">
        <v>134</v>
      </c>
      <c r="K6120" t="s">
        <v>106</v>
      </c>
      <c r="L6120">
        <v>0</v>
      </c>
      <c r="M6120">
        <v>0</v>
      </c>
      <c r="N6120">
        <v>5</v>
      </c>
      <c r="O6120" s="6">
        <v>0</v>
      </c>
      <c r="P6120" t="s">
        <v>107</v>
      </c>
      <c r="Q6120" t="s">
        <v>107</v>
      </c>
      <c r="R6120">
        <f>IF(F6120="Monthly",2,0)
+IF(E6120&lt;=6,2,0)
+IF(N6120&lt;=2,2,0)
+IF(L6120&gt;=4,2,0)
+IF(M6120&gt;=2,1,0)
+IF(H6120&gt;=_xlfn.PERCENTILE.INC($H$2:$H$10001,0.75),1,0)</f>
        <v>2</v>
      </c>
      <c r="S6120" t="str">
        <f>IF(R6120&gt;=7,"High",IF(R6120&gt;=4,"Medium","Low"))</f>
        <v>Low</v>
      </c>
    </row>
    <row r="6121" spans="1:19">
      <c r="A6121" t="s">
        <v>6246</v>
      </c>
      <c r="B6121">
        <v>22</v>
      </c>
      <c r="C6121" t="s">
        <v>112</v>
      </c>
      <c r="D6121" t="s">
        <v>102</v>
      </c>
      <c r="E6121">
        <v>37</v>
      </c>
      <c r="F6121" t="s">
        <v>121</v>
      </c>
      <c r="G6121" t="s">
        <v>104</v>
      </c>
      <c r="H6121" s="5">
        <v>519</v>
      </c>
      <c r="I6121" s="5">
        <v>17778.16</v>
      </c>
      <c r="J6121" t="s">
        <v>105</v>
      </c>
      <c r="K6121" t="s">
        <v>106</v>
      </c>
      <c r="L6121">
        <v>1</v>
      </c>
      <c r="M6121">
        <v>0</v>
      </c>
      <c r="N6121">
        <v>5</v>
      </c>
      <c r="O6121" s="6">
        <v>10</v>
      </c>
      <c r="P6121" t="s">
        <v>107</v>
      </c>
      <c r="Q6121" t="s">
        <v>107</v>
      </c>
      <c r="R6121">
        <f>IF(F6121="Monthly",2,0)
+IF(E6121&lt;=6,2,0)
+IF(N6121&lt;=2,2,0)
+IF(L6121&gt;=4,2,0)
+IF(M6121&gt;=2,1,0)
+IF(H6121&gt;=_xlfn.PERCENTILE.INC($H$2:$H$10001,0.75),1,0)</f>
        <v>0</v>
      </c>
      <c r="S6121" t="str">
        <f>IF(R6121&gt;=7,"High",IF(R6121&gt;=4,"Medium","Low"))</f>
        <v>Low</v>
      </c>
    </row>
    <row r="6122" spans="1:19">
      <c r="A6122" t="s">
        <v>6247</v>
      </c>
      <c r="B6122">
        <v>37</v>
      </c>
      <c r="C6122" t="s">
        <v>112</v>
      </c>
      <c r="D6122" t="s">
        <v>131</v>
      </c>
      <c r="E6122">
        <v>40</v>
      </c>
      <c r="F6122" t="s">
        <v>103</v>
      </c>
      <c r="G6122" t="s">
        <v>129</v>
      </c>
      <c r="H6122" s="5">
        <v>1125</v>
      </c>
      <c r="I6122" s="5">
        <v>45893.89</v>
      </c>
      <c r="J6122" t="s">
        <v>134</v>
      </c>
      <c r="K6122" t="s">
        <v>106</v>
      </c>
      <c r="L6122">
        <v>1</v>
      </c>
      <c r="M6122">
        <v>0</v>
      </c>
      <c r="N6122">
        <v>5</v>
      </c>
      <c r="O6122" s="6">
        <v>0</v>
      </c>
      <c r="P6122" t="s">
        <v>107</v>
      </c>
      <c r="Q6122" t="s">
        <v>106</v>
      </c>
      <c r="R6122">
        <f>IF(F6122="Monthly",2,0)
+IF(E6122&lt;=6,2,0)
+IF(N6122&lt;=2,2,0)
+IF(L6122&gt;=4,2,0)
+IF(M6122&gt;=2,1,0)
+IF(H6122&gt;=_xlfn.PERCENTILE.INC($H$2:$H$10001,0.75),1,0)</f>
        <v>3</v>
      </c>
      <c r="S6122" t="str">
        <f>IF(R6122&gt;=7,"High",IF(R6122&gt;=4,"Medium","Low"))</f>
        <v>Low</v>
      </c>
    </row>
    <row r="6123" spans="1:19">
      <c r="A6123" t="s">
        <v>6248</v>
      </c>
      <c r="B6123">
        <v>45</v>
      </c>
      <c r="C6123" t="s">
        <v>101</v>
      </c>
      <c r="D6123" t="s">
        <v>113</v>
      </c>
      <c r="E6123">
        <v>45</v>
      </c>
      <c r="F6123" t="s">
        <v>103</v>
      </c>
      <c r="G6123" t="s">
        <v>110</v>
      </c>
      <c r="H6123" s="5">
        <v>733</v>
      </c>
      <c r="I6123" s="5">
        <v>32138.76</v>
      </c>
      <c r="J6123" t="s">
        <v>140</v>
      </c>
      <c r="K6123" t="s">
        <v>106</v>
      </c>
      <c r="L6123">
        <v>0</v>
      </c>
      <c r="M6123">
        <v>0</v>
      </c>
      <c r="N6123">
        <v>5</v>
      </c>
      <c r="O6123" s="6">
        <v>0</v>
      </c>
      <c r="P6123" t="s">
        <v>106</v>
      </c>
      <c r="Q6123" t="s">
        <v>106</v>
      </c>
      <c r="R6123">
        <f>IF(F6123="Monthly",2,0)
+IF(E6123&lt;=6,2,0)
+IF(N6123&lt;=2,2,0)
+IF(L6123&gt;=4,2,0)
+IF(M6123&gt;=2,1,0)
+IF(H6123&gt;=_xlfn.PERCENTILE.INC($H$2:$H$10001,0.75),1,0)</f>
        <v>2</v>
      </c>
      <c r="S6123" t="str">
        <f>IF(R6123&gt;=7,"High",IF(R6123&gt;=4,"Medium","Low"))</f>
        <v>Low</v>
      </c>
    </row>
    <row r="6124" spans="1:19">
      <c r="A6124" t="s">
        <v>6249</v>
      </c>
      <c r="B6124">
        <v>51</v>
      </c>
      <c r="C6124" t="s">
        <v>112</v>
      </c>
      <c r="D6124" t="s">
        <v>131</v>
      </c>
      <c r="E6124">
        <v>27</v>
      </c>
      <c r="F6124" t="s">
        <v>109</v>
      </c>
      <c r="G6124" t="s">
        <v>129</v>
      </c>
      <c r="H6124" s="5">
        <v>1084</v>
      </c>
      <c r="I6124" s="5">
        <v>25753.69</v>
      </c>
      <c r="J6124" t="s">
        <v>105</v>
      </c>
      <c r="K6124" t="s">
        <v>106</v>
      </c>
      <c r="L6124">
        <v>0</v>
      </c>
      <c r="M6124">
        <v>0</v>
      </c>
      <c r="N6124">
        <v>5</v>
      </c>
      <c r="O6124" s="6">
        <v>10</v>
      </c>
      <c r="P6124" t="s">
        <v>107</v>
      </c>
      <c r="Q6124" t="s">
        <v>107</v>
      </c>
      <c r="R6124">
        <f>IF(F6124="Monthly",2,0)
+IF(E6124&lt;=6,2,0)
+IF(N6124&lt;=2,2,0)
+IF(L6124&gt;=4,2,0)
+IF(M6124&gt;=2,1,0)
+IF(H6124&gt;=_xlfn.PERCENTILE.INC($H$2:$H$10001,0.75),1,0)</f>
        <v>1</v>
      </c>
      <c r="S6124" t="str">
        <f>IF(R6124&gt;=7,"High",IF(R6124&gt;=4,"Medium","Low"))</f>
        <v>Low</v>
      </c>
    </row>
    <row r="6125" spans="1:19">
      <c r="A6125" t="s">
        <v>6250</v>
      </c>
      <c r="B6125">
        <v>27</v>
      </c>
      <c r="C6125" t="s">
        <v>101</v>
      </c>
      <c r="D6125" t="s">
        <v>133</v>
      </c>
      <c r="E6125">
        <v>21</v>
      </c>
      <c r="F6125" t="s">
        <v>109</v>
      </c>
      <c r="G6125" t="s">
        <v>129</v>
      </c>
      <c r="H6125" s="5">
        <v>984</v>
      </c>
      <c r="I6125" s="5">
        <v>21154.81</v>
      </c>
      <c r="J6125" t="s">
        <v>140</v>
      </c>
      <c r="K6125" t="s">
        <v>106</v>
      </c>
      <c r="L6125">
        <v>0</v>
      </c>
      <c r="M6125">
        <v>0</v>
      </c>
      <c r="N6125">
        <v>5</v>
      </c>
      <c r="O6125" s="6">
        <v>0</v>
      </c>
      <c r="P6125" t="s">
        <v>107</v>
      </c>
      <c r="Q6125" t="s">
        <v>107</v>
      </c>
      <c r="R6125">
        <f>IF(F6125="Monthly",2,0)
+IF(E6125&lt;=6,2,0)
+IF(N6125&lt;=2,2,0)
+IF(L6125&gt;=4,2,0)
+IF(M6125&gt;=2,1,0)
+IF(H6125&gt;=_xlfn.PERCENTILE.INC($H$2:$H$10001,0.75),1,0)</f>
        <v>1</v>
      </c>
      <c r="S6125" t="str">
        <f>IF(R6125&gt;=7,"High",IF(R6125&gt;=4,"Medium","Low"))</f>
        <v>Low</v>
      </c>
    </row>
    <row r="6126" spans="1:19">
      <c r="A6126" t="s">
        <v>6251</v>
      </c>
      <c r="B6126">
        <v>34</v>
      </c>
      <c r="C6126" t="s">
        <v>112</v>
      </c>
      <c r="D6126" t="s">
        <v>123</v>
      </c>
      <c r="E6126">
        <v>24</v>
      </c>
      <c r="F6126" t="s">
        <v>109</v>
      </c>
      <c r="G6126" t="s">
        <v>110</v>
      </c>
      <c r="H6126" s="5">
        <v>665</v>
      </c>
      <c r="I6126" s="5">
        <v>14777.18</v>
      </c>
      <c r="J6126" t="s">
        <v>115</v>
      </c>
      <c r="K6126" t="s">
        <v>106</v>
      </c>
      <c r="L6126">
        <v>1</v>
      </c>
      <c r="M6126">
        <v>0</v>
      </c>
      <c r="N6126">
        <v>4</v>
      </c>
      <c r="O6126" s="6">
        <v>5</v>
      </c>
      <c r="P6126" t="s">
        <v>107</v>
      </c>
      <c r="Q6126" t="s">
        <v>107</v>
      </c>
      <c r="R6126">
        <f>IF(F6126="Monthly",2,0)
+IF(E6126&lt;=6,2,0)
+IF(N6126&lt;=2,2,0)
+IF(L6126&gt;=4,2,0)
+IF(M6126&gt;=2,1,0)
+IF(H6126&gt;=_xlfn.PERCENTILE.INC($H$2:$H$10001,0.75),1,0)</f>
        <v>0</v>
      </c>
      <c r="S6126" t="str">
        <f>IF(R6126&gt;=7,"High",IF(R6126&gt;=4,"Medium","Low"))</f>
        <v>Low</v>
      </c>
    </row>
    <row r="6127" spans="1:19">
      <c r="A6127" t="s">
        <v>6252</v>
      </c>
      <c r="B6127">
        <v>33</v>
      </c>
      <c r="C6127" t="s">
        <v>112</v>
      </c>
      <c r="D6127" t="s">
        <v>131</v>
      </c>
      <c r="E6127">
        <v>19</v>
      </c>
      <c r="F6127" t="s">
        <v>103</v>
      </c>
      <c r="G6127" t="s">
        <v>104</v>
      </c>
      <c r="H6127" s="5">
        <v>453</v>
      </c>
      <c r="I6127" s="5">
        <v>8620.3799999999992</v>
      </c>
      <c r="J6127" t="s">
        <v>117</v>
      </c>
      <c r="K6127" t="s">
        <v>106</v>
      </c>
      <c r="L6127">
        <v>0</v>
      </c>
      <c r="M6127">
        <v>0</v>
      </c>
      <c r="N6127">
        <v>5</v>
      </c>
      <c r="O6127" s="6">
        <v>0</v>
      </c>
      <c r="P6127" t="s">
        <v>107</v>
      </c>
      <c r="Q6127" t="s">
        <v>106</v>
      </c>
      <c r="R6127">
        <f>IF(F6127="Monthly",2,0)
+IF(E6127&lt;=6,2,0)
+IF(N6127&lt;=2,2,0)
+IF(L6127&gt;=4,2,0)
+IF(M6127&gt;=2,1,0)
+IF(H6127&gt;=_xlfn.PERCENTILE.INC($H$2:$H$10001,0.75),1,0)</f>
        <v>2</v>
      </c>
      <c r="S6127" t="str">
        <f>IF(R6127&gt;=7,"High",IF(R6127&gt;=4,"Medium","Low"))</f>
        <v>Low</v>
      </c>
    </row>
    <row r="6128" spans="1:19">
      <c r="A6128" t="s">
        <v>6253</v>
      </c>
      <c r="B6128">
        <v>27</v>
      </c>
      <c r="C6128" t="s">
        <v>101</v>
      </c>
      <c r="D6128" t="s">
        <v>133</v>
      </c>
      <c r="E6128">
        <v>13</v>
      </c>
      <c r="F6128" t="s">
        <v>103</v>
      </c>
      <c r="G6128" t="s">
        <v>104</v>
      </c>
      <c r="H6128" s="5">
        <v>400</v>
      </c>
      <c r="I6128" s="5">
        <v>5116.45</v>
      </c>
      <c r="J6128" t="s">
        <v>105</v>
      </c>
      <c r="K6128" t="s">
        <v>107</v>
      </c>
      <c r="L6128">
        <v>0</v>
      </c>
      <c r="M6128">
        <v>0</v>
      </c>
      <c r="N6128">
        <v>4</v>
      </c>
      <c r="O6128" s="6">
        <v>0</v>
      </c>
      <c r="P6128" t="s">
        <v>107</v>
      </c>
      <c r="Q6128" t="s">
        <v>107</v>
      </c>
      <c r="R6128">
        <f>IF(F6128="Monthly",2,0)
+IF(E6128&lt;=6,2,0)
+IF(N6128&lt;=2,2,0)
+IF(L6128&gt;=4,2,0)
+IF(M6128&gt;=2,1,0)
+IF(H6128&gt;=_xlfn.PERCENTILE.INC($H$2:$H$10001,0.75),1,0)</f>
        <v>2</v>
      </c>
      <c r="S6128" t="str">
        <f>IF(R6128&gt;=7,"High",IF(R6128&gt;=4,"Medium","Low"))</f>
        <v>Low</v>
      </c>
    </row>
    <row r="6129" spans="1:19">
      <c r="A6129" t="s">
        <v>6254</v>
      </c>
      <c r="B6129">
        <v>29</v>
      </c>
      <c r="C6129" t="s">
        <v>112</v>
      </c>
      <c r="D6129" t="s">
        <v>126</v>
      </c>
      <c r="E6129">
        <v>23</v>
      </c>
      <c r="F6129" t="s">
        <v>109</v>
      </c>
      <c r="G6129" t="s">
        <v>104</v>
      </c>
      <c r="H6129" s="5">
        <v>498</v>
      </c>
      <c r="I6129" s="5">
        <v>11796.97</v>
      </c>
      <c r="J6129" t="s">
        <v>117</v>
      </c>
      <c r="K6129" t="s">
        <v>106</v>
      </c>
      <c r="L6129">
        <v>9</v>
      </c>
      <c r="M6129">
        <v>2</v>
      </c>
      <c r="N6129">
        <v>1</v>
      </c>
      <c r="O6129" s="6">
        <v>0</v>
      </c>
      <c r="P6129" t="s">
        <v>107</v>
      </c>
      <c r="Q6129" t="s">
        <v>106</v>
      </c>
      <c r="R6129">
        <f>IF(F6129="Monthly",2,0)
+IF(E6129&lt;=6,2,0)
+IF(N6129&lt;=2,2,0)
+IF(L6129&gt;=4,2,0)
+IF(M6129&gt;=2,1,0)
+IF(H6129&gt;=_xlfn.PERCENTILE.INC($H$2:$H$10001,0.75),1,0)</f>
        <v>5</v>
      </c>
      <c r="S6129" t="str">
        <f>IF(R6129&gt;=7,"High",IF(R6129&gt;=4,"Medium","Low"))</f>
        <v>Medium</v>
      </c>
    </row>
    <row r="6130" spans="1:19">
      <c r="A6130" t="s">
        <v>6255</v>
      </c>
      <c r="B6130">
        <v>40</v>
      </c>
      <c r="C6130" t="s">
        <v>101</v>
      </c>
      <c r="D6130" t="s">
        <v>133</v>
      </c>
      <c r="E6130">
        <v>56</v>
      </c>
      <c r="F6130" t="s">
        <v>103</v>
      </c>
      <c r="G6130" t="s">
        <v>110</v>
      </c>
      <c r="H6130" s="5">
        <v>659</v>
      </c>
      <c r="I6130" s="5">
        <v>37495.9</v>
      </c>
      <c r="J6130" t="s">
        <v>134</v>
      </c>
      <c r="K6130" t="s">
        <v>106</v>
      </c>
      <c r="L6130">
        <v>6</v>
      </c>
      <c r="M6130">
        <v>3</v>
      </c>
      <c r="N6130">
        <v>3</v>
      </c>
      <c r="O6130" s="6">
        <v>0</v>
      </c>
      <c r="P6130" t="s">
        <v>107</v>
      </c>
      <c r="Q6130" t="s">
        <v>107</v>
      </c>
      <c r="R6130">
        <f>IF(F6130="Monthly",2,0)
+IF(E6130&lt;=6,2,0)
+IF(N6130&lt;=2,2,0)
+IF(L6130&gt;=4,2,0)
+IF(M6130&gt;=2,1,0)
+IF(H6130&gt;=_xlfn.PERCENTILE.INC($H$2:$H$10001,0.75),1,0)</f>
        <v>5</v>
      </c>
      <c r="S6130" t="str">
        <f>IF(R6130&gt;=7,"High",IF(R6130&gt;=4,"Medium","Low"))</f>
        <v>Medium</v>
      </c>
    </row>
    <row r="6131" spans="1:19">
      <c r="A6131" t="s">
        <v>6256</v>
      </c>
      <c r="B6131">
        <v>49</v>
      </c>
      <c r="C6131" t="s">
        <v>112</v>
      </c>
      <c r="D6131" t="s">
        <v>126</v>
      </c>
      <c r="E6131">
        <v>22</v>
      </c>
      <c r="F6131" t="s">
        <v>103</v>
      </c>
      <c r="G6131" t="s">
        <v>110</v>
      </c>
      <c r="H6131" s="5">
        <v>742</v>
      </c>
      <c r="I6131" s="5">
        <v>15989.26</v>
      </c>
      <c r="J6131" t="s">
        <v>105</v>
      </c>
      <c r="K6131" t="s">
        <v>106</v>
      </c>
      <c r="L6131">
        <v>0</v>
      </c>
      <c r="M6131">
        <v>0</v>
      </c>
      <c r="N6131">
        <v>5</v>
      </c>
      <c r="O6131" s="6">
        <v>0</v>
      </c>
      <c r="P6131" t="s">
        <v>106</v>
      </c>
      <c r="Q6131" t="s">
        <v>107</v>
      </c>
      <c r="R6131">
        <f>IF(F6131="Monthly",2,0)
+IF(E6131&lt;=6,2,0)
+IF(N6131&lt;=2,2,0)
+IF(L6131&gt;=4,2,0)
+IF(M6131&gt;=2,1,0)
+IF(H6131&gt;=_xlfn.PERCENTILE.INC($H$2:$H$10001,0.75),1,0)</f>
        <v>2</v>
      </c>
      <c r="S6131" t="str">
        <f>IF(R6131&gt;=7,"High",IF(R6131&gt;=4,"Medium","Low"))</f>
        <v>Low</v>
      </c>
    </row>
    <row r="6132" spans="1:19">
      <c r="A6132" t="s">
        <v>6257</v>
      </c>
      <c r="B6132">
        <v>73</v>
      </c>
      <c r="C6132" t="s">
        <v>101</v>
      </c>
      <c r="D6132" t="s">
        <v>113</v>
      </c>
      <c r="E6132">
        <v>44</v>
      </c>
      <c r="F6132" t="s">
        <v>109</v>
      </c>
      <c r="G6132" t="s">
        <v>110</v>
      </c>
      <c r="H6132" s="5">
        <v>728</v>
      </c>
      <c r="I6132" s="5">
        <v>28244.16</v>
      </c>
      <c r="J6132" t="s">
        <v>115</v>
      </c>
      <c r="K6132" t="s">
        <v>106</v>
      </c>
      <c r="L6132">
        <v>2</v>
      </c>
      <c r="M6132">
        <v>2</v>
      </c>
      <c r="N6132">
        <v>4</v>
      </c>
      <c r="O6132" s="6">
        <v>10</v>
      </c>
      <c r="P6132" t="s">
        <v>107</v>
      </c>
      <c r="Q6132" t="s">
        <v>107</v>
      </c>
      <c r="R6132">
        <f>IF(F6132="Monthly",2,0)
+IF(E6132&lt;=6,2,0)
+IF(N6132&lt;=2,2,0)
+IF(L6132&gt;=4,2,0)
+IF(M6132&gt;=2,1,0)
+IF(H6132&gt;=_xlfn.PERCENTILE.INC($H$2:$H$10001,0.75),1,0)</f>
        <v>1</v>
      </c>
      <c r="S6132" t="str">
        <f>IF(R6132&gt;=7,"High",IF(R6132&gt;=4,"Medium","Low"))</f>
        <v>Low</v>
      </c>
    </row>
    <row r="6133" spans="1:19">
      <c r="A6133" t="s">
        <v>6258</v>
      </c>
      <c r="B6133">
        <v>23</v>
      </c>
      <c r="C6133" t="s">
        <v>112</v>
      </c>
      <c r="D6133" t="s">
        <v>131</v>
      </c>
      <c r="E6133">
        <v>38</v>
      </c>
      <c r="F6133" t="s">
        <v>109</v>
      </c>
      <c r="G6133" t="s">
        <v>129</v>
      </c>
      <c r="H6133" s="5">
        <v>1057</v>
      </c>
      <c r="I6133" s="5">
        <v>39454.58</v>
      </c>
      <c r="J6133" t="s">
        <v>117</v>
      </c>
      <c r="K6133" t="s">
        <v>106</v>
      </c>
      <c r="L6133">
        <v>0</v>
      </c>
      <c r="M6133">
        <v>0</v>
      </c>
      <c r="N6133">
        <v>5</v>
      </c>
      <c r="O6133" s="6">
        <v>0</v>
      </c>
      <c r="P6133" t="s">
        <v>107</v>
      </c>
      <c r="Q6133" t="s">
        <v>107</v>
      </c>
      <c r="R6133">
        <f>IF(F6133="Monthly",2,0)
+IF(E6133&lt;=6,2,0)
+IF(N6133&lt;=2,2,0)
+IF(L6133&gt;=4,2,0)
+IF(M6133&gt;=2,1,0)
+IF(H6133&gt;=_xlfn.PERCENTILE.INC($H$2:$H$10001,0.75),1,0)</f>
        <v>1</v>
      </c>
      <c r="S6133" t="str">
        <f>IF(R6133&gt;=7,"High",IF(R6133&gt;=4,"Medium","Low"))</f>
        <v>Low</v>
      </c>
    </row>
    <row r="6134" spans="1:19">
      <c r="A6134" t="s">
        <v>6259</v>
      </c>
      <c r="B6134">
        <v>45</v>
      </c>
      <c r="C6134" t="s">
        <v>112</v>
      </c>
      <c r="D6134" t="s">
        <v>123</v>
      </c>
      <c r="E6134">
        <v>52</v>
      </c>
      <c r="F6134" t="s">
        <v>109</v>
      </c>
      <c r="G6134" t="s">
        <v>110</v>
      </c>
      <c r="H6134" s="5">
        <v>686</v>
      </c>
      <c r="I6134" s="5">
        <v>36102.879999999997</v>
      </c>
      <c r="J6134" t="s">
        <v>134</v>
      </c>
      <c r="K6134" t="s">
        <v>106</v>
      </c>
      <c r="L6134">
        <v>3</v>
      </c>
      <c r="M6134">
        <v>0</v>
      </c>
      <c r="N6134">
        <v>5</v>
      </c>
      <c r="O6134" s="6">
        <v>0</v>
      </c>
      <c r="P6134" t="s">
        <v>107</v>
      </c>
      <c r="Q6134" t="s">
        <v>107</v>
      </c>
      <c r="R6134">
        <f>IF(F6134="Monthly",2,0)
+IF(E6134&lt;=6,2,0)
+IF(N6134&lt;=2,2,0)
+IF(L6134&gt;=4,2,0)
+IF(M6134&gt;=2,1,0)
+IF(H6134&gt;=_xlfn.PERCENTILE.INC($H$2:$H$10001,0.75),1,0)</f>
        <v>0</v>
      </c>
      <c r="S6134" t="str">
        <f>IF(R6134&gt;=7,"High",IF(R6134&gt;=4,"Medium","Low"))</f>
        <v>Low</v>
      </c>
    </row>
    <row r="6135" spans="1:19">
      <c r="A6135" t="s">
        <v>6260</v>
      </c>
      <c r="B6135">
        <v>45</v>
      </c>
      <c r="C6135" t="s">
        <v>101</v>
      </c>
      <c r="D6135" t="s">
        <v>159</v>
      </c>
      <c r="E6135">
        <v>34</v>
      </c>
      <c r="F6135" t="s">
        <v>121</v>
      </c>
      <c r="G6135" t="s">
        <v>104</v>
      </c>
      <c r="H6135" s="5">
        <v>452</v>
      </c>
      <c r="I6135" s="5">
        <v>13402.32</v>
      </c>
      <c r="J6135" t="s">
        <v>117</v>
      </c>
      <c r="K6135" t="s">
        <v>106</v>
      </c>
      <c r="L6135">
        <v>4</v>
      </c>
      <c r="M6135">
        <v>1</v>
      </c>
      <c r="N6135">
        <v>3</v>
      </c>
      <c r="O6135" s="6">
        <v>15</v>
      </c>
      <c r="P6135" t="s">
        <v>106</v>
      </c>
      <c r="Q6135" t="s">
        <v>107</v>
      </c>
      <c r="R6135">
        <f>IF(F6135="Monthly",2,0)
+IF(E6135&lt;=6,2,0)
+IF(N6135&lt;=2,2,0)
+IF(L6135&gt;=4,2,0)
+IF(M6135&gt;=2,1,0)
+IF(H6135&gt;=_xlfn.PERCENTILE.INC($H$2:$H$10001,0.75),1,0)</f>
        <v>2</v>
      </c>
      <c r="S6135" t="str">
        <f>IF(R6135&gt;=7,"High",IF(R6135&gt;=4,"Medium","Low"))</f>
        <v>Low</v>
      </c>
    </row>
    <row r="6136" spans="1:19">
      <c r="A6136" t="s">
        <v>6261</v>
      </c>
      <c r="B6136">
        <v>41</v>
      </c>
      <c r="C6136" t="s">
        <v>101</v>
      </c>
      <c r="D6136" t="s">
        <v>102</v>
      </c>
      <c r="E6136">
        <v>47</v>
      </c>
      <c r="F6136" t="s">
        <v>109</v>
      </c>
      <c r="G6136" t="s">
        <v>129</v>
      </c>
      <c r="H6136" s="5">
        <v>1022</v>
      </c>
      <c r="I6136" s="5">
        <v>42159.86</v>
      </c>
      <c r="J6136" t="s">
        <v>105</v>
      </c>
      <c r="K6136" t="s">
        <v>106</v>
      </c>
      <c r="L6136">
        <v>1</v>
      </c>
      <c r="M6136">
        <v>0</v>
      </c>
      <c r="N6136">
        <v>4</v>
      </c>
      <c r="O6136" s="6">
        <v>10</v>
      </c>
      <c r="P6136" t="s">
        <v>107</v>
      </c>
      <c r="Q6136" t="s">
        <v>107</v>
      </c>
      <c r="R6136">
        <f>IF(F6136="Monthly",2,0)
+IF(E6136&lt;=6,2,0)
+IF(N6136&lt;=2,2,0)
+IF(L6136&gt;=4,2,0)
+IF(M6136&gt;=2,1,0)
+IF(H6136&gt;=_xlfn.PERCENTILE.INC($H$2:$H$10001,0.75),1,0)</f>
        <v>1</v>
      </c>
      <c r="S6136" t="str">
        <f>IF(R6136&gt;=7,"High",IF(R6136&gt;=4,"Medium","Low"))</f>
        <v>Low</v>
      </c>
    </row>
    <row r="6137" spans="1:19">
      <c r="A6137" t="s">
        <v>6262</v>
      </c>
      <c r="B6137">
        <v>18</v>
      </c>
      <c r="C6137" t="s">
        <v>112</v>
      </c>
      <c r="D6137" t="s">
        <v>137</v>
      </c>
      <c r="E6137">
        <v>55</v>
      </c>
      <c r="F6137" t="s">
        <v>109</v>
      </c>
      <c r="G6137" t="s">
        <v>104</v>
      </c>
      <c r="H6137" s="5">
        <v>455</v>
      </c>
      <c r="I6137" s="5">
        <v>25093.19</v>
      </c>
      <c r="J6137" t="s">
        <v>117</v>
      </c>
      <c r="K6137" t="s">
        <v>106</v>
      </c>
      <c r="L6137">
        <v>0</v>
      </c>
      <c r="M6137">
        <v>0</v>
      </c>
      <c r="N6137">
        <v>4</v>
      </c>
      <c r="O6137" s="6">
        <v>0</v>
      </c>
      <c r="P6137" t="s">
        <v>107</v>
      </c>
      <c r="Q6137" t="s">
        <v>107</v>
      </c>
      <c r="R6137">
        <f>IF(F6137="Monthly",2,0)
+IF(E6137&lt;=6,2,0)
+IF(N6137&lt;=2,2,0)
+IF(L6137&gt;=4,2,0)
+IF(M6137&gt;=2,1,0)
+IF(H6137&gt;=_xlfn.PERCENTILE.INC($H$2:$H$10001,0.75),1,0)</f>
        <v>0</v>
      </c>
      <c r="S6137" t="str">
        <f>IF(R6137&gt;=7,"High",IF(R6137&gt;=4,"Medium","Low"))</f>
        <v>Low</v>
      </c>
    </row>
    <row r="6138" spans="1:19">
      <c r="A6138" t="s">
        <v>6263</v>
      </c>
      <c r="B6138">
        <v>46</v>
      </c>
      <c r="C6138" t="s">
        <v>112</v>
      </c>
      <c r="D6138" t="s">
        <v>126</v>
      </c>
      <c r="E6138">
        <v>44</v>
      </c>
      <c r="F6138" t="s">
        <v>103</v>
      </c>
      <c r="G6138" t="s">
        <v>129</v>
      </c>
      <c r="H6138" s="5">
        <v>1100</v>
      </c>
      <c r="I6138" s="5">
        <v>46952.83</v>
      </c>
      <c r="J6138" t="s">
        <v>115</v>
      </c>
      <c r="K6138" t="s">
        <v>106</v>
      </c>
      <c r="L6138">
        <v>0</v>
      </c>
      <c r="M6138">
        <v>0</v>
      </c>
      <c r="N6138">
        <v>5</v>
      </c>
      <c r="O6138" s="6">
        <v>0</v>
      </c>
      <c r="P6138" t="s">
        <v>107</v>
      </c>
      <c r="Q6138" t="s">
        <v>107</v>
      </c>
      <c r="R6138">
        <f>IF(F6138="Monthly",2,0)
+IF(E6138&lt;=6,2,0)
+IF(N6138&lt;=2,2,0)
+IF(L6138&gt;=4,2,0)
+IF(M6138&gt;=2,1,0)
+IF(H6138&gt;=_xlfn.PERCENTILE.INC($H$2:$H$10001,0.75),1,0)</f>
        <v>3</v>
      </c>
      <c r="S6138" t="str">
        <f>IF(R6138&gt;=7,"High",IF(R6138&gt;=4,"Medium","Low"))</f>
        <v>Low</v>
      </c>
    </row>
    <row r="6139" spans="1:19">
      <c r="A6139" t="s">
        <v>6264</v>
      </c>
      <c r="B6139">
        <v>30</v>
      </c>
      <c r="C6139" t="s">
        <v>101</v>
      </c>
      <c r="D6139" t="s">
        <v>159</v>
      </c>
      <c r="E6139">
        <v>17</v>
      </c>
      <c r="F6139" t="s">
        <v>103</v>
      </c>
      <c r="G6139" t="s">
        <v>129</v>
      </c>
      <c r="H6139" s="5">
        <v>1015</v>
      </c>
      <c r="I6139" s="5">
        <v>17670.52</v>
      </c>
      <c r="J6139" t="s">
        <v>115</v>
      </c>
      <c r="K6139" t="s">
        <v>106</v>
      </c>
      <c r="L6139">
        <v>0</v>
      </c>
      <c r="M6139">
        <v>0</v>
      </c>
      <c r="N6139">
        <v>5</v>
      </c>
      <c r="O6139" s="6">
        <v>0</v>
      </c>
      <c r="P6139" t="s">
        <v>107</v>
      </c>
      <c r="Q6139" t="s">
        <v>107</v>
      </c>
      <c r="R6139">
        <f>IF(F6139="Monthly",2,0)
+IF(E6139&lt;=6,2,0)
+IF(N6139&lt;=2,2,0)
+IF(L6139&gt;=4,2,0)
+IF(M6139&gt;=2,1,0)
+IF(H6139&gt;=_xlfn.PERCENTILE.INC($H$2:$H$10001,0.75),1,0)</f>
        <v>3</v>
      </c>
      <c r="S6139" t="str">
        <f>IF(R6139&gt;=7,"High",IF(R6139&gt;=4,"Medium","Low"))</f>
        <v>Low</v>
      </c>
    </row>
    <row r="6140" spans="1:19">
      <c r="A6140" t="s">
        <v>6265</v>
      </c>
      <c r="B6140">
        <v>18</v>
      </c>
      <c r="C6140" t="s">
        <v>101</v>
      </c>
      <c r="D6140" t="s">
        <v>159</v>
      </c>
      <c r="E6140">
        <v>43</v>
      </c>
      <c r="F6140" t="s">
        <v>103</v>
      </c>
      <c r="G6140" t="s">
        <v>110</v>
      </c>
      <c r="H6140" s="5">
        <v>686</v>
      </c>
      <c r="I6140" s="5">
        <v>30119.37</v>
      </c>
      <c r="J6140" t="s">
        <v>117</v>
      </c>
      <c r="K6140" t="s">
        <v>106</v>
      </c>
      <c r="L6140">
        <v>0</v>
      </c>
      <c r="M6140">
        <v>0</v>
      </c>
      <c r="N6140">
        <v>5</v>
      </c>
      <c r="O6140" s="6">
        <v>0</v>
      </c>
      <c r="P6140" t="s">
        <v>107</v>
      </c>
      <c r="Q6140" t="s">
        <v>107</v>
      </c>
      <c r="R6140">
        <f>IF(F6140="Monthly",2,0)
+IF(E6140&lt;=6,2,0)
+IF(N6140&lt;=2,2,0)
+IF(L6140&gt;=4,2,0)
+IF(M6140&gt;=2,1,0)
+IF(H6140&gt;=_xlfn.PERCENTILE.INC($H$2:$H$10001,0.75),1,0)</f>
        <v>2</v>
      </c>
      <c r="S6140" t="str">
        <f>IF(R6140&gt;=7,"High",IF(R6140&gt;=4,"Medium","Low"))</f>
        <v>Low</v>
      </c>
    </row>
    <row r="6141" spans="1:19">
      <c r="A6141" t="s">
        <v>6266</v>
      </c>
      <c r="B6141">
        <v>42</v>
      </c>
      <c r="C6141" t="s">
        <v>101</v>
      </c>
      <c r="D6141" t="s">
        <v>126</v>
      </c>
      <c r="E6141">
        <v>31</v>
      </c>
      <c r="F6141" t="s">
        <v>103</v>
      </c>
      <c r="G6141" t="s">
        <v>104</v>
      </c>
      <c r="H6141" s="5">
        <v>547</v>
      </c>
      <c r="I6141" s="5">
        <v>16650.939999999999</v>
      </c>
      <c r="J6141" t="s">
        <v>105</v>
      </c>
      <c r="K6141" t="s">
        <v>107</v>
      </c>
      <c r="L6141">
        <v>0</v>
      </c>
      <c r="M6141">
        <v>0</v>
      </c>
      <c r="N6141">
        <v>5</v>
      </c>
      <c r="O6141" s="6">
        <v>0</v>
      </c>
      <c r="P6141" t="s">
        <v>107</v>
      </c>
      <c r="Q6141" t="s">
        <v>106</v>
      </c>
      <c r="R6141">
        <f>IF(F6141="Monthly",2,0)
+IF(E6141&lt;=6,2,0)
+IF(N6141&lt;=2,2,0)
+IF(L6141&gt;=4,2,0)
+IF(M6141&gt;=2,1,0)
+IF(H6141&gt;=_xlfn.PERCENTILE.INC($H$2:$H$10001,0.75),1,0)</f>
        <v>2</v>
      </c>
      <c r="S6141" t="str">
        <f>IF(R6141&gt;=7,"High",IF(R6141&gt;=4,"Medium","Low"))</f>
        <v>Low</v>
      </c>
    </row>
    <row r="6142" spans="1:19">
      <c r="A6142" t="s">
        <v>6267</v>
      </c>
      <c r="B6142">
        <v>28</v>
      </c>
      <c r="C6142" t="s">
        <v>101</v>
      </c>
      <c r="D6142" t="s">
        <v>123</v>
      </c>
      <c r="E6142">
        <v>54</v>
      </c>
      <c r="F6142" t="s">
        <v>103</v>
      </c>
      <c r="G6142" t="s">
        <v>110</v>
      </c>
      <c r="H6142" s="5">
        <v>699</v>
      </c>
      <c r="I6142" s="5">
        <v>38279.230000000003</v>
      </c>
      <c r="J6142" t="s">
        <v>105</v>
      </c>
      <c r="K6142" t="s">
        <v>106</v>
      </c>
      <c r="L6142">
        <v>0</v>
      </c>
      <c r="M6142">
        <v>0</v>
      </c>
      <c r="N6142">
        <v>5</v>
      </c>
      <c r="O6142" s="6">
        <v>0</v>
      </c>
      <c r="P6142" t="s">
        <v>107</v>
      </c>
      <c r="Q6142" t="s">
        <v>107</v>
      </c>
      <c r="R6142">
        <f>IF(F6142="Monthly",2,0)
+IF(E6142&lt;=6,2,0)
+IF(N6142&lt;=2,2,0)
+IF(L6142&gt;=4,2,0)
+IF(M6142&gt;=2,1,0)
+IF(H6142&gt;=_xlfn.PERCENTILE.INC($H$2:$H$10001,0.75),1,0)</f>
        <v>2</v>
      </c>
      <c r="S6142" t="str">
        <f>IF(R6142&gt;=7,"High",IF(R6142&gt;=4,"Medium","Low"))</f>
        <v>Low</v>
      </c>
    </row>
    <row r="6143" spans="1:19">
      <c r="A6143" t="s">
        <v>6268</v>
      </c>
      <c r="B6143">
        <v>32</v>
      </c>
      <c r="C6143" t="s">
        <v>101</v>
      </c>
      <c r="D6143" t="s">
        <v>128</v>
      </c>
      <c r="E6143">
        <v>52</v>
      </c>
      <c r="F6143" t="s">
        <v>103</v>
      </c>
      <c r="G6143" t="s">
        <v>110</v>
      </c>
      <c r="H6143" s="5">
        <v>726</v>
      </c>
      <c r="I6143" s="5">
        <v>37202.769999999997</v>
      </c>
      <c r="J6143" t="s">
        <v>140</v>
      </c>
      <c r="K6143" t="s">
        <v>106</v>
      </c>
      <c r="L6143">
        <v>0</v>
      </c>
      <c r="M6143">
        <v>0</v>
      </c>
      <c r="N6143">
        <v>5</v>
      </c>
      <c r="O6143" s="6">
        <v>0</v>
      </c>
      <c r="P6143" t="s">
        <v>107</v>
      </c>
      <c r="Q6143" t="s">
        <v>107</v>
      </c>
      <c r="R6143">
        <f>IF(F6143="Monthly",2,0)
+IF(E6143&lt;=6,2,0)
+IF(N6143&lt;=2,2,0)
+IF(L6143&gt;=4,2,0)
+IF(M6143&gt;=2,1,0)
+IF(H6143&gt;=_xlfn.PERCENTILE.INC($H$2:$H$10001,0.75),1,0)</f>
        <v>2</v>
      </c>
      <c r="S6143" t="str">
        <f>IF(R6143&gt;=7,"High",IF(R6143&gt;=4,"Medium","Low"))</f>
        <v>Low</v>
      </c>
    </row>
    <row r="6144" spans="1:19">
      <c r="A6144" t="s">
        <v>6269</v>
      </c>
      <c r="B6144">
        <v>32</v>
      </c>
      <c r="C6144" t="s">
        <v>101</v>
      </c>
      <c r="D6144" t="s">
        <v>123</v>
      </c>
      <c r="E6144">
        <v>54</v>
      </c>
      <c r="F6144" t="s">
        <v>121</v>
      </c>
      <c r="G6144" t="s">
        <v>110</v>
      </c>
      <c r="H6144" s="5">
        <v>790</v>
      </c>
      <c r="I6144" s="5">
        <v>41692.04</v>
      </c>
      <c r="J6144" t="s">
        <v>117</v>
      </c>
      <c r="K6144" t="s">
        <v>106</v>
      </c>
      <c r="L6144">
        <v>1</v>
      </c>
      <c r="M6144">
        <v>0</v>
      </c>
      <c r="N6144">
        <v>4</v>
      </c>
      <c r="O6144" s="6">
        <v>0</v>
      </c>
      <c r="P6144" t="s">
        <v>107</v>
      </c>
      <c r="Q6144" t="s">
        <v>107</v>
      </c>
      <c r="R6144">
        <f>IF(F6144="Monthly",2,0)
+IF(E6144&lt;=6,2,0)
+IF(N6144&lt;=2,2,0)
+IF(L6144&gt;=4,2,0)
+IF(M6144&gt;=2,1,0)
+IF(H6144&gt;=_xlfn.PERCENTILE.INC($H$2:$H$10001,0.75),1,0)</f>
        <v>0</v>
      </c>
      <c r="S6144" t="str">
        <f>IF(R6144&gt;=7,"High",IF(R6144&gt;=4,"Medium","Low"))</f>
        <v>Low</v>
      </c>
    </row>
    <row r="6145" spans="1:19">
      <c r="A6145" t="s">
        <v>6270</v>
      </c>
      <c r="B6145">
        <v>20</v>
      </c>
      <c r="C6145" t="s">
        <v>112</v>
      </c>
      <c r="D6145" t="s">
        <v>113</v>
      </c>
      <c r="E6145">
        <v>26</v>
      </c>
      <c r="F6145" t="s">
        <v>109</v>
      </c>
      <c r="G6145" t="s">
        <v>110</v>
      </c>
      <c r="H6145" s="5">
        <v>737</v>
      </c>
      <c r="I6145" s="5">
        <v>18641.849999999999</v>
      </c>
      <c r="J6145" t="s">
        <v>105</v>
      </c>
      <c r="K6145" t="s">
        <v>106</v>
      </c>
      <c r="L6145">
        <v>0</v>
      </c>
      <c r="M6145">
        <v>0</v>
      </c>
      <c r="N6145">
        <v>5</v>
      </c>
      <c r="O6145" s="6">
        <v>0</v>
      </c>
      <c r="P6145" t="s">
        <v>107</v>
      </c>
      <c r="Q6145" t="s">
        <v>107</v>
      </c>
      <c r="R6145">
        <f>IF(F6145="Monthly",2,0)
+IF(E6145&lt;=6,2,0)
+IF(N6145&lt;=2,2,0)
+IF(L6145&gt;=4,2,0)
+IF(M6145&gt;=2,1,0)
+IF(H6145&gt;=_xlfn.PERCENTILE.INC($H$2:$H$10001,0.75),1,0)</f>
        <v>0</v>
      </c>
      <c r="S6145" t="str">
        <f>IF(R6145&gt;=7,"High",IF(R6145&gt;=4,"Medium","Low"))</f>
        <v>Low</v>
      </c>
    </row>
    <row r="6146" spans="1:19">
      <c r="A6146" t="s">
        <v>6271</v>
      </c>
      <c r="B6146">
        <v>22</v>
      </c>
      <c r="C6146" t="s">
        <v>112</v>
      </c>
      <c r="D6146" t="s">
        <v>137</v>
      </c>
      <c r="E6146">
        <v>23</v>
      </c>
      <c r="F6146" t="s">
        <v>109</v>
      </c>
      <c r="G6146" t="s">
        <v>110</v>
      </c>
      <c r="H6146" s="5">
        <v>716</v>
      </c>
      <c r="I6146" s="5">
        <v>14729.84</v>
      </c>
      <c r="J6146" t="s">
        <v>140</v>
      </c>
      <c r="K6146" t="s">
        <v>106</v>
      </c>
      <c r="L6146">
        <v>0</v>
      </c>
      <c r="M6146">
        <v>0</v>
      </c>
      <c r="N6146">
        <v>5</v>
      </c>
      <c r="O6146" s="6">
        <v>10</v>
      </c>
      <c r="P6146" t="s">
        <v>107</v>
      </c>
      <c r="Q6146" t="s">
        <v>107</v>
      </c>
      <c r="R6146">
        <f>IF(F6146="Monthly",2,0)
+IF(E6146&lt;=6,2,0)
+IF(N6146&lt;=2,2,0)
+IF(L6146&gt;=4,2,0)
+IF(M6146&gt;=2,1,0)
+IF(H6146&gt;=_xlfn.PERCENTILE.INC($H$2:$H$10001,0.75),1,0)</f>
        <v>0</v>
      </c>
      <c r="S6146" t="str">
        <f>IF(R6146&gt;=7,"High",IF(R6146&gt;=4,"Medium","Low"))</f>
        <v>Low</v>
      </c>
    </row>
    <row r="6147" spans="1:19">
      <c r="A6147" t="s">
        <v>6272</v>
      </c>
      <c r="B6147">
        <v>28</v>
      </c>
      <c r="C6147" t="s">
        <v>112</v>
      </c>
      <c r="D6147" t="s">
        <v>113</v>
      </c>
      <c r="E6147">
        <v>22</v>
      </c>
      <c r="F6147" t="s">
        <v>103</v>
      </c>
      <c r="G6147" t="s">
        <v>104</v>
      </c>
      <c r="H6147" s="5">
        <v>445</v>
      </c>
      <c r="I6147" s="5">
        <v>9982.5300000000007</v>
      </c>
      <c r="J6147" t="s">
        <v>117</v>
      </c>
      <c r="K6147" t="s">
        <v>107</v>
      </c>
      <c r="L6147">
        <v>5</v>
      </c>
      <c r="M6147">
        <v>2</v>
      </c>
      <c r="N6147">
        <v>4</v>
      </c>
      <c r="O6147" s="6">
        <v>0</v>
      </c>
      <c r="P6147" t="s">
        <v>107</v>
      </c>
      <c r="Q6147" t="s">
        <v>106</v>
      </c>
      <c r="R6147">
        <f>IF(F6147="Monthly",2,0)
+IF(E6147&lt;=6,2,0)
+IF(N6147&lt;=2,2,0)
+IF(L6147&gt;=4,2,0)
+IF(M6147&gt;=2,1,0)
+IF(H6147&gt;=_xlfn.PERCENTILE.INC($H$2:$H$10001,0.75),1,0)</f>
        <v>5</v>
      </c>
      <c r="S6147" t="str">
        <f>IF(R6147&gt;=7,"High",IF(R6147&gt;=4,"Medium","Low"))</f>
        <v>Medium</v>
      </c>
    </row>
    <row r="6148" spans="1:19">
      <c r="A6148" t="s">
        <v>6273</v>
      </c>
      <c r="B6148">
        <v>25</v>
      </c>
      <c r="C6148" t="s">
        <v>101</v>
      </c>
      <c r="D6148" t="s">
        <v>102</v>
      </c>
      <c r="E6148">
        <v>27</v>
      </c>
      <c r="F6148" t="s">
        <v>109</v>
      </c>
      <c r="G6148" t="s">
        <v>104</v>
      </c>
      <c r="H6148" s="5">
        <v>517</v>
      </c>
      <c r="I6148" s="5">
        <v>13022.8</v>
      </c>
      <c r="J6148" t="s">
        <v>115</v>
      </c>
      <c r="K6148" t="s">
        <v>107</v>
      </c>
      <c r="L6148">
        <v>0</v>
      </c>
      <c r="M6148">
        <v>0</v>
      </c>
      <c r="N6148">
        <v>4</v>
      </c>
      <c r="O6148" s="6">
        <v>5</v>
      </c>
      <c r="P6148" t="s">
        <v>106</v>
      </c>
      <c r="Q6148" t="s">
        <v>107</v>
      </c>
      <c r="R6148">
        <f>IF(F6148="Monthly",2,0)
+IF(E6148&lt;=6,2,0)
+IF(N6148&lt;=2,2,0)
+IF(L6148&gt;=4,2,0)
+IF(M6148&gt;=2,1,0)
+IF(H6148&gt;=_xlfn.PERCENTILE.INC($H$2:$H$10001,0.75),1,0)</f>
        <v>0</v>
      </c>
      <c r="S6148" t="str">
        <f>IF(R6148&gt;=7,"High",IF(R6148&gt;=4,"Medium","Low"))</f>
        <v>Low</v>
      </c>
    </row>
    <row r="6149" spans="1:19">
      <c r="A6149" t="s">
        <v>6274</v>
      </c>
      <c r="B6149">
        <v>27</v>
      </c>
      <c r="C6149" t="s">
        <v>101</v>
      </c>
      <c r="D6149" t="s">
        <v>137</v>
      </c>
      <c r="E6149">
        <v>58</v>
      </c>
      <c r="F6149" t="s">
        <v>121</v>
      </c>
      <c r="G6149" t="s">
        <v>104</v>
      </c>
      <c r="H6149" s="5">
        <v>487</v>
      </c>
      <c r="I6149" s="5">
        <v>27489.59</v>
      </c>
      <c r="J6149" t="s">
        <v>105</v>
      </c>
      <c r="K6149" t="s">
        <v>106</v>
      </c>
      <c r="L6149">
        <v>0</v>
      </c>
      <c r="M6149">
        <v>0</v>
      </c>
      <c r="N6149">
        <v>5</v>
      </c>
      <c r="O6149" s="6">
        <v>0</v>
      </c>
      <c r="P6149" t="s">
        <v>106</v>
      </c>
      <c r="Q6149" t="s">
        <v>107</v>
      </c>
      <c r="R6149">
        <f>IF(F6149="Monthly",2,0)
+IF(E6149&lt;=6,2,0)
+IF(N6149&lt;=2,2,0)
+IF(L6149&gt;=4,2,0)
+IF(M6149&gt;=2,1,0)
+IF(H6149&gt;=_xlfn.PERCENTILE.INC($H$2:$H$10001,0.75),1,0)</f>
        <v>0</v>
      </c>
      <c r="S6149" t="str">
        <f>IF(R6149&gt;=7,"High",IF(R6149&gt;=4,"Medium","Low"))</f>
        <v>Low</v>
      </c>
    </row>
    <row r="6150" spans="1:19">
      <c r="A6150" t="s">
        <v>6275</v>
      </c>
      <c r="B6150">
        <v>25</v>
      </c>
      <c r="C6150" t="s">
        <v>112</v>
      </c>
      <c r="D6150" t="s">
        <v>131</v>
      </c>
      <c r="E6150">
        <v>15</v>
      </c>
      <c r="F6150" t="s">
        <v>610</v>
      </c>
      <c r="G6150" t="s">
        <v>110</v>
      </c>
      <c r="H6150" s="5">
        <v>687</v>
      </c>
      <c r="I6150" s="5">
        <v>8520.43</v>
      </c>
      <c r="J6150" t="s">
        <v>140</v>
      </c>
      <c r="K6150" t="s">
        <v>106</v>
      </c>
      <c r="L6150">
        <v>2</v>
      </c>
      <c r="M6150">
        <v>0</v>
      </c>
      <c r="N6150">
        <v>5</v>
      </c>
      <c r="O6150" s="6">
        <v>15</v>
      </c>
      <c r="P6150" t="s">
        <v>107</v>
      </c>
      <c r="Q6150" t="s">
        <v>107</v>
      </c>
      <c r="R6150">
        <f>IF(F6150="Monthly",2,0)
+IF(E6150&lt;=6,2,0)
+IF(N6150&lt;=2,2,0)
+IF(L6150&gt;=4,2,0)
+IF(M6150&gt;=2,1,0)
+IF(H6150&gt;=_xlfn.PERCENTILE.INC($H$2:$H$10001,0.75),1,0)</f>
        <v>0</v>
      </c>
      <c r="S6150" t="str">
        <f>IF(R6150&gt;=7,"High",IF(R6150&gt;=4,"Medium","Low"))</f>
        <v>Low</v>
      </c>
    </row>
    <row r="6151" spans="1:19">
      <c r="A6151" t="s">
        <v>6276</v>
      </c>
      <c r="B6151">
        <v>57</v>
      </c>
      <c r="C6151" t="s">
        <v>112</v>
      </c>
      <c r="D6151" t="s">
        <v>133</v>
      </c>
      <c r="E6151">
        <v>54</v>
      </c>
      <c r="F6151" t="s">
        <v>103</v>
      </c>
      <c r="G6151" t="s">
        <v>129</v>
      </c>
      <c r="H6151" s="5">
        <v>1062</v>
      </c>
      <c r="I6151" s="5">
        <v>55922.98</v>
      </c>
      <c r="J6151" t="s">
        <v>134</v>
      </c>
      <c r="K6151" t="s">
        <v>106</v>
      </c>
      <c r="L6151">
        <v>2</v>
      </c>
      <c r="M6151">
        <v>0</v>
      </c>
      <c r="N6151">
        <v>5</v>
      </c>
      <c r="O6151" s="6">
        <v>0</v>
      </c>
      <c r="P6151" t="s">
        <v>106</v>
      </c>
      <c r="Q6151" t="s">
        <v>106</v>
      </c>
      <c r="R6151">
        <f>IF(F6151="Monthly",2,0)
+IF(E6151&lt;=6,2,0)
+IF(N6151&lt;=2,2,0)
+IF(L6151&gt;=4,2,0)
+IF(M6151&gt;=2,1,0)
+IF(H6151&gt;=_xlfn.PERCENTILE.INC($H$2:$H$10001,0.75),1,0)</f>
        <v>3</v>
      </c>
      <c r="S6151" t="str">
        <f>IF(R6151&gt;=7,"High",IF(R6151&gt;=4,"Medium","Low"))</f>
        <v>Low</v>
      </c>
    </row>
    <row r="6152" spans="1:19">
      <c r="A6152" t="s">
        <v>6277</v>
      </c>
      <c r="B6152">
        <v>33</v>
      </c>
      <c r="C6152" t="s">
        <v>112</v>
      </c>
      <c r="D6152" t="s">
        <v>133</v>
      </c>
      <c r="E6152">
        <v>25</v>
      </c>
      <c r="F6152" t="s">
        <v>109</v>
      </c>
      <c r="G6152" t="s">
        <v>110</v>
      </c>
      <c r="H6152" s="5">
        <v>755</v>
      </c>
      <c r="I6152" s="5">
        <v>19284.439999999999</v>
      </c>
      <c r="J6152" t="s">
        <v>134</v>
      </c>
      <c r="K6152" t="s">
        <v>106</v>
      </c>
      <c r="L6152">
        <v>1</v>
      </c>
      <c r="M6152">
        <v>0</v>
      </c>
      <c r="N6152">
        <v>5</v>
      </c>
      <c r="O6152" s="6">
        <v>0</v>
      </c>
      <c r="P6152" t="s">
        <v>107</v>
      </c>
      <c r="Q6152" t="s">
        <v>107</v>
      </c>
      <c r="R6152">
        <f>IF(F6152="Monthly",2,0)
+IF(E6152&lt;=6,2,0)
+IF(N6152&lt;=2,2,0)
+IF(L6152&gt;=4,2,0)
+IF(M6152&gt;=2,1,0)
+IF(H6152&gt;=_xlfn.PERCENTILE.INC($H$2:$H$10001,0.75),1,0)</f>
        <v>0</v>
      </c>
      <c r="S6152" t="str">
        <f>IF(R6152&gt;=7,"High",IF(R6152&gt;=4,"Medium","Low"))</f>
        <v>Low</v>
      </c>
    </row>
    <row r="6153" spans="1:19">
      <c r="A6153" t="s">
        <v>6278</v>
      </c>
      <c r="B6153">
        <v>29</v>
      </c>
      <c r="C6153" t="s">
        <v>101</v>
      </c>
      <c r="D6153" t="s">
        <v>126</v>
      </c>
      <c r="E6153">
        <v>45</v>
      </c>
      <c r="F6153" t="s">
        <v>103</v>
      </c>
      <c r="G6153" t="s">
        <v>110</v>
      </c>
      <c r="H6153" s="5">
        <v>795</v>
      </c>
      <c r="I6153" s="5">
        <v>36537.949999999997</v>
      </c>
      <c r="J6153" t="s">
        <v>115</v>
      </c>
      <c r="K6153" t="s">
        <v>106</v>
      </c>
      <c r="L6153">
        <v>2</v>
      </c>
      <c r="M6153">
        <v>0</v>
      </c>
      <c r="N6153">
        <v>5</v>
      </c>
      <c r="O6153" s="6">
        <v>0</v>
      </c>
      <c r="P6153" t="s">
        <v>106</v>
      </c>
      <c r="Q6153" t="s">
        <v>107</v>
      </c>
      <c r="R6153">
        <f>IF(F6153="Monthly",2,0)
+IF(E6153&lt;=6,2,0)
+IF(N6153&lt;=2,2,0)
+IF(L6153&gt;=4,2,0)
+IF(M6153&gt;=2,1,0)
+IF(H6153&gt;=_xlfn.PERCENTILE.INC($H$2:$H$10001,0.75),1,0)</f>
        <v>3</v>
      </c>
      <c r="S6153" t="str">
        <f>IF(R6153&gt;=7,"High",IF(R6153&gt;=4,"Medium","Low"))</f>
        <v>Low</v>
      </c>
    </row>
    <row r="6154" spans="1:19">
      <c r="A6154" t="s">
        <v>6279</v>
      </c>
      <c r="B6154">
        <v>38</v>
      </c>
      <c r="C6154" t="s">
        <v>112</v>
      </c>
      <c r="D6154" t="s">
        <v>119</v>
      </c>
      <c r="E6154">
        <v>30</v>
      </c>
      <c r="F6154" t="s">
        <v>103</v>
      </c>
      <c r="G6154" t="s">
        <v>110</v>
      </c>
      <c r="H6154" s="5">
        <v>657</v>
      </c>
      <c r="I6154" s="5">
        <v>20262.849999999999</v>
      </c>
      <c r="J6154" t="s">
        <v>134</v>
      </c>
      <c r="K6154" t="s">
        <v>106</v>
      </c>
      <c r="L6154">
        <v>1</v>
      </c>
      <c r="M6154">
        <v>0</v>
      </c>
      <c r="N6154">
        <v>5</v>
      </c>
      <c r="O6154" s="6">
        <v>0</v>
      </c>
      <c r="P6154" t="s">
        <v>106</v>
      </c>
      <c r="Q6154" t="s">
        <v>107</v>
      </c>
      <c r="R6154">
        <f>IF(F6154="Monthly",2,0)
+IF(E6154&lt;=6,2,0)
+IF(N6154&lt;=2,2,0)
+IF(L6154&gt;=4,2,0)
+IF(M6154&gt;=2,1,0)
+IF(H6154&gt;=_xlfn.PERCENTILE.INC($H$2:$H$10001,0.75),1,0)</f>
        <v>2</v>
      </c>
      <c r="S6154" t="str">
        <f>IF(R6154&gt;=7,"High",IF(R6154&gt;=4,"Medium","Low"))</f>
        <v>Low</v>
      </c>
    </row>
    <row r="6155" spans="1:19">
      <c r="A6155" t="s">
        <v>6280</v>
      </c>
      <c r="B6155">
        <v>30</v>
      </c>
      <c r="C6155" t="s">
        <v>112</v>
      </c>
      <c r="D6155" t="s">
        <v>119</v>
      </c>
      <c r="E6155">
        <v>18</v>
      </c>
      <c r="F6155" t="s">
        <v>109</v>
      </c>
      <c r="G6155" t="s">
        <v>129</v>
      </c>
      <c r="H6155" s="5">
        <v>1084</v>
      </c>
      <c r="I6155" s="5">
        <v>19801.73</v>
      </c>
      <c r="J6155" t="s">
        <v>117</v>
      </c>
      <c r="K6155" t="s">
        <v>106</v>
      </c>
      <c r="L6155">
        <v>3</v>
      </c>
      <c r="M6155">
        <v>2</v>
      </c>
      <c r="N6155">
        <v>3</v>
      </c>
      <c r="O6155" s="6">
        <v>0</v>
      </c>
      <c r="P6155" t="s">
        <v>107</v>
      </c>
      <c r="Q6155" t="s">
        <v>106</v>
      </c>
      <c r="R6155">
        <f>IF(F6155="Monthly",2,0)
+IF(E6155&lt;=6,2,0)
+IF(N6155&lt;=2,2,0)
+IF(L6155&gt;=4,2,0)
+IF(M6155&gt;=2,1,0)
+IF(H6155&gt;=_xlfn.PERCENTILE.INC($H$2:$H$10001,0.75),1,0)</f>
        <v>2</v>
      </c>
      <c r="S6155" t="str">
        <f>IF(R6155&gt;=7,"High",IF(R6155&gt;=4,"Medium","Low"))</f>
        <v>Low</v>
      </c>
    </row>
    <row r="6156" spans="1:19">
      <c r="A6156" t="s">
        <v>6281</v>
      </c>
      <c r="B6156">
        <v>44</v>
      </c>
      <c r="C6156" t="s">
        <v>112</v>
      </c>
      <c r="D6156" t="s">
        <v>102</v>
      </c>
      <c r="E6156">
        <v>12</v>
      </c>
      <c r="F6156" t="s">
        <v>103</v>
      </c>
      <c r="G6156" t="s">
        <v>110</v>
      </c>
      <c r="H6156" s="5">
        <v>795</v>
      </c>
      <c r="I6156" s="5">
        <v>9412.86</v>
      </c>
      <c r="J6156" t="s">
        <v>105</v>
      </c>
      <c r="K6156" t="s">
        <v>107</v>
      </c>
      <c r="L6156">
        <v>2</v>
      </c>
      <c r="M6156">
        <v>1</v>
      </c>
      <c r="N6156">
        <v>3</v>
      </c>
      <c r="O6156" s="6">
        <v>0</v>
      </c>
      <c r="P6156" t="s">
        <v>107</v>
      </c>
      <c r="Q6156" t="s">
        <v>106</v>
      </c>
      <c r="R6156">
        <f>IF(F6156="Monthly",2,0)
+IF(E6156&lt;=6,2,0)
+IF(N6156&lt;=2,2,0)
+IF(L6156&gt;=4,2,0)
+IF(M6156&gt;=2,1,0)
+IF(H6156&gt;=_xlfn.PERCENTILE.INC($H$2:$H$10001,0.75),1,0)</f>
        <v>3</v>
      </c>
      <c r="S6156" t="str">
        <f>IF(R6156&gt;=7,"High",IF(R6156&gt;=4,"Medium","Low"))</f>
        <v>Low</v>
      </c>
    </row>
    <row r="6157" spans="1:19">
      <c r="A6157" t="s">
        <v>6282</v>
      </c>
      <c r="B6157">
        <v>29</v>
      </c>
      <c r="C6157" t="s">
        <v>112</v>
      </c>
      <c r="D6157" t="s">
        <v>119</v>
      </c>
      <c r="E6157">
        <v>25</v>
      </c>
      <c r="F6157" t="s">
        <v>109</v>
      </c>
      <c r="G6157" t="s">
        <v>129</v>
      </c>
      <c r="H6157" s="5">
        <v>1022</v>
      </c>
      <c r="I6157" s="5">
        <v>23023.03</v>
      </c>
      <c r="J6157" t="s">
        <v>115</v>
      </c>
      <c r="K6157" t="s">
        <v>106</v>
      </c>
      <c r="L6157">
        <v>0</v>
      </c>
      <c r="M6157">
        <v>0</v>
      </c>
      <c r="N6157">
        <v>5</v>
      </c>
      <c r="O6157" s="6">
        <v>10</v>
      </c>
      <c r="P6157" t="s">
        <v>107</v>
      </c>
      <c r="Q6157" t="s">
        <v>106</v>
      </c>
      <c r="R6157">
        <f>IF(F6157="Monthly",2,0)
+IF(E6157&lt;=6,2,0)
+IF(N6157&lt;=2,2,0)
+IF(L6157&gt;=4,2,0)
+IF(M6157&gt;=2,1,0)
+IF(H6157&gt;=_xlfn.PERCENTILE.INC($H$2:$H$10001,0.75),1,0)</f>
        <v>1</v>
      </c>
      <c r="S6157" t="str">
        <f>IF(R6157&gt;=7,"High",IF(R6157&gt;=4,"Medium","Low"))</f>
        <v>Low</v>
      </c>
    </row>
    <row r="6158" spans="1:19">
      <c r="A6158" t="s">
        <v>6283</v>
      </c>
      <c r="B6158">
        <v>34</v>
      </c>
      <c r="C6158" t="s">
        <v>101</v>
      </c>
      <c r="D6158" t="s">
        <v>131</v>
      </c>
      <c r="E6158">
        <v>53</v>
      </c>
      <c r="F6158" t="s">
        <v>103</v>
      </c>
      <c r="G6158" t="s">
        <v>104</v>
      </c>
      <c r="H6158" s="5">
        <v>537</v>
      </c>
      <c r="I6158" s="5">
        <v>29055.16</v>
      </c>
      <c r="J6158" t="s">
        <v>115</v>
      </c>
      <c r="K6158" t="s">
        <v>107</v>
      </c>
      <c r="L6158">
        <v>1</v>
      </c>
      <c r="M6158">
        <v>0</v>
      </c>
      <c r="N6158">
        <v>4</v>
      </c>
      <c r="O6158" s="6">
        <v>0</v>
      </c>
      <c r="P6158" t="s">
        <v>107</v>
      </c>
      <c r="Q6158" t="s">
        <v>107</v>
      </c>
      <c r="R6158">
        <f>IF(F6158="Monthly",2,0)
+IF(E6158&lt;=6,2,0)
+IF(N6158&lt;=2,2,0)
+IF(L6158&gt;=4,2,0)
+IF(M6158&gt;=2,1,0)
+IF(H6158&gt;=_xlfn.PERCENTILE.INC($H$2:$H$10001,0.75),1,0)</f>
        <v>2</v>
      </c>
      <c r="S6158" t="str">
        <f>IF(R6158&gt;=7,"High",IF(R6158&gt;=4,"Medium","Low"))</f>
        <v>Low</v>
      </c>
    </row>
    <row r="6159" spans="1:19">
      <c r="A6159" t="s">
        <v>6284</v>
      </c>
      <c r="B6159">
        <v>45</v>
      </c>
      <c r="C6159" t="s">
        <v>112</v>
      </c>
      <c r="D6159" t="s">
        <v>131</v>
      </c>
      <c r="E6159">
        <v>68</v>
      </c>
      <c r="F6159" t="s">
        <v>109</v>
      </c>
      <c r="G6159" t="s">
        <v>110</v>
      </c>
      <c r="H6159" s="5">
        <v>742</v>
      </c>
      <c r="I6159" s="5">
        <v>49163.06</v>
      </c>
      <c r="J6159" t="s">
        <v>115</v>
      </c>
      <c r="K6159" t="s">
        <v>106</v>
      </c>
      <c r="L6159">
        <v>4</v>
      </c>
      <c r="M6159">
        <v>2</v>
      </c>
      <c r="N6159">
        <v>4</v>
      </c>
      <c r="O6159" s="6">
        <v>0</v>
      </c>
      <c r="P6159" t="s">
        <v>107</v>
      </c>
      <c r="Q6159" t="s">
        <v>107</v>
      </c>
      <c r="R6159">
        <f>IF(F6159="Monthly",2,0)
+IF(E6159&lt;=6,2,0)
+IF(N6159&lt;=2,2,0)
+IF(L6159&gt;=4,2,0)
+IF(M6159&gt;=2,1,0)
+IF(H6159&gt;=_xlfn.PERCENTILE.INC($H$2:$H$10001,0.75),1,0)</f>
        <v>3</v>
      </c>
      <c r="S6159" t="str">
        <f>IF(R6159&gt;=7,"High",IF(R6159&gt;=4,"Medium","Low"))</f>
        <v>Low</v>
      </c>
    </row>
    <row r="6160" spans="1:19">
      <c r="A6160" t="s">
        <v>6285</v>
      </c>
      <c r="B6160">
        <v>41</v>
      </c>
      <c r="C6160" t="s">
        <v>101</v>
      </c>
      <c r="D6160" t="s">
        <v>102</v>
      </c>
      <c r="E6160">
        <v>61</v>
      </c>
      <c r="F6160" t="s">
        <v>121</v>
      </c>
      <c r="G6160" t="s">
        <v>104</v>
      </c>
      <c r="H6160" s="5">
        <v>510</v>
      </c>
      <c r="I6160" s="5">
        <v>26711.119999999999</v>
      </c>
      <c r="J6160" t="s">
        <v>115</v>
      </c>
      <c r="K6160" t="s">
        <v>106</v>
      </c>
      <c r="L6160">
        <v>2</v>
      </c>
      <c r="M6160">
        <v>1</v>
      </c>
      <c r="N6160">
        <v>3</v>
      </c>
      <c r="O6160" s="6">
        <v>15</v>
      </c>
      <c r="P6160" t="s">
        <v>107</v>
      </c>
      <c r="Q6160" t="s">
        <v>107</v>
      </c>
      <c r="R6160">
        <f>IF(F6160="Monthly",2,0)
+IF(E6160&lt;=6,2,0)
+IF(N6160&lt;=2,2,0)
+IF(L6160&gt;=4,2,0)
+IF(M6160&gt;=2,1,0)
+IF(H6160&gt;=_xlfn.PERCENTILE.INC($H$2:$H$10001,0.75),1,0)</f>
        <v>0</v>
      </c>
      <c r="S6160" t="str">
        <f>IF(R6160&gt;=7,"High",IF(R6160&gt;=4,"Medium","Low"))</f>
        <v>Low</v>
      </c>
    </row>
    <row r="6161" spans="1:19">
      <c r="A6161" t="s">
        <v>6286</v>
      </c>
      <c r="B6161">
        <v>36</v>
      </c>
      <c r="C6161" t="s">
        <v>112</v>
      </c>
      <c r="D6161" t="s">
        <v>137</v>
      </c>
      <c r="E6161">
        <v>18</v>
      </c>
      <c r="F6161" t="s">
        <v>103</v>
      </c>
      <c r="G6161" t="s">
        <v>104</v>
      </c>
      <c r="H6161" s="5">
        <v>428</v>
      </c>
      <c r="I6161" s="5">
        <v>7882.6</v>
      </c>
      <c r="J6161" t="s">
        <v>134</v>
      </c>
      <c r="K6161" t="s">
        <v>106</v>
      </c>
      <c r="L6161">
        <v>6</v>
      </c>
      <c r="M6161">
        <v>3</v>
      </c>
      <c r="N6161">
        <v>2</v>
      </c>
      <c r="O6161" s="6">
        <v>0</v>
      </c>
      <c r="P6161" t="s">
        <v>106</v>
      </c>
      <c r="Q6161" t="s">
        <v>106</v>
      </c>
      <c r="R6161">
        <f>IF(F6161="Monthly",2,0)
+IF(E6161&lt;=6,2,0)
+IF(N6161&lt;=2,2,0)
+IF(L6161&gt;=4,2,0)
+IF(M6161&gt;=2,1,0)
+IF(H6161&gt;=_xlfn.PERCENTILE.INC($H$2:$H$10001,0.75),1,0)</f>
        <v>7</v>
      </c>
      <c r="S6161" t="str">
        <f>IF(R6161&gt;=7,"High",IF(R6161&gt;=4,"Medium","Low"))</f>
        <v>High</v>
      </c>
    </row>
    <row r="6162" spans="1:19">
      <c r="A6162" t="s">
        <v>6287</v>
      </c>
      <c r="B6162">
        <v>61</v>
      </c>
      <c r="C6162" t="s">
        <v>101</v>
      </c>
      <c r="D6162" t="s">
        <v>128</v>
      </c>
      <c r="E6162">
        <v>17</v>
      </c>
      <c r="F6162" t="s">
        <v>103</v>
      </c>
      <c r="G6162" t="s">
        <v>104</v>
      </c>
      <c r="H6162" s="5">
        <v>515</v>
      </c>
      <c r="I6162" s="5">
        <v>8957.7999999999993</v>
      </c>
      <c r="J6162" t="s">
        <v>140</v>
      </c>
      <c r="K6162" t="s">
        <v>106</v>
      </c>
      <c r="L6162">
        <v>0</v>
      </c>
      <c r="M6162">
        <v>0</v>
      </c>
      <c r="N6162">
        <v>5</v>
      </c>
      <c r="O6162" s="6">
        <v>0</v>
      </c>
      <c r="P6162" t="s">
        <v>107</v>
      </c>
      <c r="Q6162" t="s">
        <v>107</v>
      </c>
      <c r="R6162">
        <f>IF(F6162="Monthly",2,0)
+IF(E6162&lt;=6,2,0)
+IF(N6162&lt;=2,2,0)
+IF(L6162&gt;=4,2,0)
+IF(M6162&gt;=2,1,0)
+IF(H6162&gt;=_xlfn.PERCENTILE.INC($H$2:$H$10001,0.75),1,0)</f>
        <v>2</v>
      </c>
      <c r="S6162" t="str">
        <f>IF(R6162&gt;=7,"High",IF(R6162&gt;=4,"Medium","Low"))</f>
        <v>Low</v>
      </c>
    </row>
    <row r="6163" spans="1:19">
      <c r="A6163" t="s">
        <v>6288</v>
      </c>
      <c r="B6163">
        <v>34</v>
      </c>
      <c r="C6163" t="s">
        <v>101</v>
      </c>
      <c r="D6163" t="s">
        <v>102</v>
      </c>
      <c r="E6163">
        <v>28</v>
      </c>
      <c r="F6163" t="s">
        <v>109</v>
      </c>
      <c r="G6163" t="s">
        <v>129</v>
      </c>
      <c r="H6163" s="5">
        <v>1049</v>
      </c>
      <c r="I6163" s="5">
        <v>29277.48</v>
      </c>
      <c r="J6163" t="s">
        <v>105</v>
      </c>
      <c r="K6163" t="s">
        <v>106</v>
      </c>
      <c r="L6163">
        <v>0</v>
      </c>
      <c r="M6163">
        <v>0</v>
      </c>
      <c r="N6163">
        <v>5</v>
      </c>
      <c r="O6163" s="6">
        <v>0</v>
      </c>
      <c r="P6163" t="s">
        <v>107</v>
      </c>
      <c r="Q6163" t="s">
        <v>107</v>
      </c>
      <c r="R6163">
        <f>IF(F6163="Monthly",2,0)
+IF(E6163&lt;=6,2,0)
+IF(N6163&lt;=2,2,0)
+IF(L6163&gt;=4,2,0)
+IF(M6163&gt;=2,1,0)
+IF(H6163&gt;=_xlfn.PERCENTILE.INC($H$2:$H$10001,0.75),1,0)</f>
        <v>1</v>
      </c>
      <c r="S6163" t="str">
        <f>IF(R6163&gt;=7,"High",IF(R6163&gt;=4,"Medium","Low"))</f>
        <v>Low</v>
      </c>
    </row>
    <row r="6164" spans="1:19">
      <c r="A6164" t="s">
        <v>6289</v>
      </c>
      <c r="B6164">
        <v>41</v>
      </c>
      <c r="C6164" t="s">
        <v>101</v>
      </c>
      <c r="D6164" t="s">
        <v>102</v>
      </c>
      <c r="E6164">
        <v>40</v>
      </c>
      <c r="F6164" t="s">
        <v>109</v>
      </c>
      <c r="G6164" t="s">
        <v>129</v>
      </c>
      <c r="H6164" s="5">
        <v>1018</v>
      </c>
      <c r="I6164" s="5">
        <v>39723</v>
      </c>
      <c r="J6164" t="s">
        <v>140</v>
      </c>
      <c r="K6164" t="s">
        <v>106</v>
      </c>
      <c r="L6164">
        <v>0</v>
      </c>
      <c r="M6164">
        <v>0</v>
      </c>
      <c r="N6164">
        <v>4</v>
      </c>
      <c r="O6164" s="6">
        <v>0</v>
      </c>
      <c r="P6164" t="s">
        <v>107</v>
      </c>
      <c r="Q6164" t="s">
        <v>107</v>
      </c>
      <c r="R6164">
        <f>IF(F6164="Monthly",2,0)
+IF(E6164&lt;=6,2,0)
+IF(N6164&lt;=2,2,0)
+IF(L6164&gt;=4,2,0)
+IF(M6164&gt;=2,1,0)
+IF(H6164&gt;=_xlfn.PERCENTILE.INC($H$2:$H$10001,0.75),1,0)</f>
        <v>1</v>
      </c>
      <c r="S6164" t="str">
        <f>IF(R6164&gt;=7,"High",IF(R6164&gt;=4,"Medium","Low"))</f>
        <v>Low</v>
      </c>
    </row>
    <row r="6165" spans="1:19">
      <c r="A6165" t="s">
        <v>6290</v>
      </c>
      <c r="B6165">
        <v>18</v>
      </c>
      <c r="C6165" t="s">
        <v>112</v>
      </c>
      <c r="D6165" t="s">
        <v>159</v>
      </c>
      <c r="E6165">
        <v>49</v>
      </c>
      <c r="F6165" t="s">
        <v>109</v>
      </c>
      <c r="G6165" t="s">
        <v>104</v>
      </c>
      <c r="H6165" s="5">
        <v>490</v>
      </c>
      <c r="I6165" s="5">
        <v>23034.1</v>
      </c>
      <c r="J6165" t="s">
        <v>134</v>
      </c>
      <c r="K6165" t="s">
        <v>106</v>
      </c>
      <c r="L6165">
        <v>1</v>
      </c>
      <c r="M6165">
        <v>0</v>
      </c>
      <c r="N6165">
        <v>5</v>
      </c>
      <c r="O6165" s="6">
        <v>5</v>
      </c>
      <c r="P6165" t="s">
        <v>107</v>
      </c>
      <c r="Q6165" t="s">
        <v>106</v>
      </c>
      <c r="R6165">
        <f>IF(F6165="Monthly",2,0)
+IF(E6165&lt;=6,2,0)
+IF(N6165&lt;=2,2,0)
+IF(L6165&gt;=4,2,0)
+IF(M6165&gt;=2,1,0)
+IF(H6165&gt;=_xlfn.PERCENTILE.INC($H$2:$H$10001,0.75),1,0)</f>
        <v>0</v>
      </c>
      <c r="S6165" t="str">
        <f>IF(R6165&gt;=7,"High",IF(R6165&gt;=4,"Medium","Low"))</f>
        <v>Low</v>
      </c>
    </row>
    <row r="6166" spans="1:19">
      <c r="A6166" t="s">
        <v>6291</v>
      </c>
      <c r="B6166">
        <v>39</v>
      </c>
      <c r="C6166" t="s">
        <v>112</v>
      </c>
      <c r="D6166" t="s">
        <v>137</v>
      </c>
      <c r="E6166">
        <v>65</v>
      </c>
      <c r="F6166" t="s">
        <v>103</v>
      </c>
      <c r="G6166" t="s">
        <v>110</v>
      </c>
      <c r="H6166" s="5">
        <v>718</v>
      </c>
      <c r="I6166" s="5">
        <v>47114.92</v>
      </c>
      <c r="J6166" t="s">
        <v>105</v>
      </c>
      <c r="K6166" t="s">
        <v>106</v>
      </c>
      <c r="L6166">
        <v>0</v>
      </c>
      <c r="M6166">
        <v>0</v>
      </c>
      <c r="N6166">
        <v>5</v>
      </c>
      <c r="O6166" s="6">
        <v>0</v>
      </c>
      <c r="P6166" t="s">
        <v>107</v>
      </c>
      <c r="Q6166" t="s">
        <v>107</v>
      </c>
      <c r="R6166">
        <f>IF(F6166="Monthly",2,0)
+IF(E6166&lt;=6,2,0)
+IF(N6166&lt;=2,2,0)
+IF(L6166&gt;=4,2,0)
+IF(M6166&gt;=2,1,0)
+IF(H6166&gt;=_xlfn.PERCENTILE.INC($H$2:$H$10001,0.75),1,0)</f>
        <v>2</v>
      </c>
      <c r="S6166" t="str">
        <f>IF(R6166&gt;=7,"High",IF(R6166&gt;=4,"Medium","Low"))</f>
        <v>Low</v>
      </c>
    </row>
    <row r="6167" spans="1:19">
      <c r="A6167" t="s">
        <v>6292</v>
      </c>
      <c r="B6167">
        <v>27</v>
      </c>
      <c r="C6167" t="s">
        <v>112</v>
      </c>
      <c r="D6167" t="s">
        <v>137</v>
      </c>
      <c r="E6167">
        <v>40</v>
      </c>
      <c r="F6167" t="s">
        <v>109</v>
      </c>
      <c r="G6167" t="s">
        <v>129</v>
      </c>
      <c r="H6167" s="5">
        <v>974</v>
      </c>
      <c r="I6167" s="5">
        <v>38687.25</v>
      </c>
      <c r="J6167" t="s">
        <v>105</v>
      </c>
      <c r="K6167" t="s">
        <v>106</v>
      </c>
      <c r="L6167">
        <v>0</v>
      </c>
      <c r="M6167">
        <v>0</v>
      </c>
      <c r="N6167">
        <v>5</v>
      </c>
      <c r="O6167" s="6">
        <v>0</v>
      </c>
      <c r="P6167" t="s">
        <v>106</v>
      </c>
      <c r="Q6167" t="s">
        <v>107</v>
      </c>
      <c r="R6167">
        <f>IF(F6167="Monthly",2,0)
+IF(E6167&lt;=6,2,0)
+IF(N6167&lt;=2,2,0)
+IF(L6167&gt;=4,2,0)
+IF(M6167&gt;=2,1,0)
+IF(H6167&gt;=_xlfn.PERCENTILE.INC($H$2:$H$10001,0.75),1,0)</f>
        <v>1</v>
      </c>
      <c r="S6167" t="str">
        <f>IF(R6167&gt;=7,"High",IF(R6167&gt;=4,"Medium","Low"))</f>
        <v>Low</v>
      </c>
    </row>
    <row r="6168" spans="1:19">
      <c r="A6168" t="s">
        <v>6293</v>
      </c>
      <c r="B6168">
        <v>26</v>
      </c>
      <c r="C6168" t="s">
        <v>112</v>
      </c>
      <c r="D6168" t="s">
        <v>133</v>
      </c>
      <c r="E6168">
        <v>44</v>
      </c>
      <c r="F6168" t="s">
        <v>109</v>
      </c>
      <c r="G6168" t="s">
        <v>104</v>
      </c>
      <c r="H6168" s="5">
        <v>491</v>
      </c>
      <c r="I6168" s="5">
        <v>20246.48</v>
      </c>
      <c r="J6168" t="s">
        <v>115</v>
      </c>
      <c r="K6168" t="s">
        <v>107</v>
      </c>
      <c r="L6168">
        <v>1</v>
      </c>
      <c r="M6168">
        <v>0</v>
      </c>
      <c r="N6168">
        <v>4</v>
      </c>
      <c r="O6168" s="6">
        <v>5</v>
      </c>
      <c r="P6168" t="s">
        <v>107</v>
      </c>
      <c r="Q6168" t="s">
        <v>107</v>
      </c>
      <c r="R6168">
        <f>IF(F6168="Monthly",2,0)
+IF(E6168&lt;=6,2,0)
+IF(N6168&lt;=2,2,0)
+IF(L6168&gt;=4,2,0)
+IF(M6168&gt;=2,1,0)
+IF(H6168&gt;=_xlfn.PERCENTILE.INC($H$2:$H$10001,0.75),1,0)</f>
        <v>0</v>
      </c>
      <c r="S6168" t="str">
        <f>IF(R6168&gt;=7,"High",IF(R6168&gt;=4,"Medium","Low"))</f>
        <v>Low</v>
      </c>
    </row>
    <row r="6169" spans="1:19">
      <c r="A6169" t="s">
        <v>6294</v>
      </c>
      <c r="B6169">
        <v>23</v>
      </c>
      <c r="C6169" t="s">
        <v>101</v>
      </c>
      <c r="D6169" t="s">
        <v>119</v>
      </c>
      <c r="E6169">
        <v>22</v>
      </c>
      <c r="F6169" t="s">
        <v>109</v>
      </c>
      <c r="G6169" t="s">
        <v>110</v>
      </c>
      <c r="H6169" s="5">
        <v>783</v>
      </c>
      <c r="I6169" s="5">
        <v>15913.96</v>
      </c>
      <c r="J6169" t="s">
        <v>105</v>
      </c>
      <c r="K6169" t="s">
        <v>106</v>
      </c>
      <c r="L6169">
        <v>1</v>
      </c>
      <c r="M6169">
        <v>0</v>
      </c>
      <c r="N6169">
        <v>5</v>
      </c>
      <c r="O6169" s="6">
        <v>5</v>
      </c>
      <c r="P6169" t="s">
        <v>107</v>
      </c>
      <c r="Q6169" t="s">
        <v>107</v>
      </c>
      <c r="R6169">
        <f>IF(F6169="Monthly",2,0)
+IF(E6169&lt;=6,2,0)
+IF(N6169&lt;=2,2,0)
+IF(L6169&gt;=4,2,0)
+IF(M6169&gt;=2,1,0)
+IF(H6169&gt;=_xlfn.PERCENTILE.INC($H$2:$H$10001,0.75),1,0)</f>
        <v>0</v>
      </c>
      <c r="S6169" t="str">
        <f>IF(R6169&gt;=7,"High",IF(R6169&gt;=4,"Medium","Low"))</f>
        <v>Low</v>
      </c>
    </row>
    <row r="6170" spans="1:19">
      <c r="A6170" t="s">
        <v>6295</v>
      </c>
      <c r="B6170">
        <v>58</v>
      </c>
      <c r="C6170" t="s">
        <v>112</v>
      </c>
      <c r="D6170" t="s">
        <v>128</v>
      </c>
      <c r="E6170">
        <v>25</v>
      </c>
      <c r="F6170" t="s">
        <v>103</v>
      </c>
      <c r="G6170" t="s">
        <v>110</v>
      </c>
      <c r="H6170" s="5">
        <v>747</v>
      </c>
      <c r="I6170" s="5">
        <v>18870.57</v>
      </c>
      <c r="J6170" t="s">
        <v>105</v>
      </c>
      <c r="K6170" t="s">
        <v>106</v>
      </c>
      <c r="L6170">
        <v>0</v>
      </c>
      <c r="M6170">
        <v>0</v>
      </c>
      <c r="N6170">
        <v>5</v>
      </c>
      <c r="O6170" s="6">
        <v>0</v>
      </c>
      <c r="P6170" t="s">
        <v>107</v>
      </c>
      <c r="Q6170" t="s">
        <v>107</v>
      </c>
      <c r="R6170">
        <f>IF(F6170="Monthly",2,0)
+IF(E6170&lt;=6,2,0)
+IF(N6170&lt;=2,2,0)
+IF(L6170&gt;=4,2,0)
+IF(M6170&gt;=2,1,0)
+IF(H6170&gt;=_xlfn.PERCENTILE.INC($H$2:$H$10001,0.75),1,0)</f>
        <v>2</v>
      </c>
      <c r="S6170" t="str">
        <f>IF(R6170&gt;=7,"High",IF(R6170&gt;=4,"Medium","Low"))</f>
        <v>Low</v>
      </c>
    </row>
    <row r="6171" spans="1:19">
      <c r="A6171" t="s">
        <v>6296</v>
      </c>
      <c r="B6171">
        <v>52</v>
      </c>
      <c r="C6171" t="s">
        <v>101</v>
      </c>
      <c r="D6171" t="s">
        <v>119</v>
      </c>
      <c r="E6171">
        <v>54</v>
      </c>
      <c r="F6171" t="s">
        <v>103</v>
      </c>
      <c r="G6171" t="s">
        <v>110</v>
      </c>
      <c r="H6171" s="5">
        <v>725</v>
      </c>
      <c r="I6171" s="5">
        <v>38297.99</v>
      </c>
      <c r="J6171" t="s">
        <v>115</v>
      </c>
      <c r="K6171" t="s">
        <v>106</v>
      </c>
      <c r="L6171">
        <v>0</v>
      </c>
      <c r="M6171">
        <v>0</v>
      </c>
      <c r="N6171">
        <v>5</v>
      </c>
      <c r="O6171" s="6">
        <v>0</v>
      </c>
      <c r="P6171" t="s">
        <v>107</v>
      </c>
      <c r="Q6171" t="s">
        <v>107</v>
      </c>
      <c r="R6171">
        <f>IF(F6171="Monthly",2,0)
+IF(E6171&lt;=6,2,0)
+IF(N6171&lt;=2,2,0)
+IF(L6171&gt;=4,2,0)
+IF(M6171&gt;=2,1,0)
+IF(H6171&gt;=_xlfn.PERCENTILE.INC($H$2:$H$10001,0.75),1,0)</f>
        <v>2</v>
      </c>
      <c r="S6171" t="str">
        <f>IF(R6171&gt;=7,"High",IF(R6171&gt;=4,"Medium","Low"))</f>
        <v>Low</v>
      </c>
    </row>
    <row r="6172" spans="1:19">
      <c r="A6172" t="s">
        <v>6297</v>
      </c>
      <c r="B6172">
        <v>29</v>
      </c>
      <c r="C6172" t="s">
        <v>101</v>
      </c>
      <c r="D6172" t="s">
        <v>123</v>
      </c>
      <c r="E6172">
        <v>25</v>
      </c>
      <c r="F6172" t="s">
        <v>109</v>
      </c>
      <c r="G6172" t="s">
        <v>129</v>
      </c>
      <c r="H6172" s="5">
        <v>970</v>
      </c>
      <c r="I6172" s="5">
        <v>24768.12</v>
      </c>
      <c r="J6172" t="s">
        <v>140</v>
      </c>
      <c r="K6172" t="s">
        <v>106</v>
      </c>
      <c r="L6172">
        <v>1</v>
      </c>
      <c r="M6172">
        <v>0</v>
      </c>
      <c r="N6172">
        <v>5</v>
      </c>
      <c r="O6172" s="6">
        <v>0</v>
      </c>
      <c r="P6172" t="s">
        <v>106</v>
      </c>
      <c r="Q6172" t="s">
        <v>107</v>
      </c>
      <c r="R6172">
        <f>IF(F6172="Monthly",2,0)
+IF(E6172&lt;=6,2,0)
+IF(N6172&lt;=2,2,0)
+IF(L6172&gt;=4,2,0)
+IF(M6172&gt;=2,1,0)
+IF(H6172&gt;=_xlfn.PERCENTILE.INC($H$2:$H$10001,0.75),1,0)</f>
        <v>1</v>
      </c>
      <c r="S6172" t="str">
        <f>IF(R6172&gt;=7,"High",IF(R6172&gt;=4,"Medium","Low"))</f>
        <v>Low</v>
      </c>
    </row>
    <row r="6173" spans="1:19">
      <c r="A6173" t="s">
        <v>6298</v>
      </c>
      <c r="B6173">
        <v>31</v>
      </c>
      <c r="C6173" t="s">
        <v>112</v>
      </c>
      <c r="D6173" t="s">
        <v>102</v>
      </c>
      <c r="E6173">
        <v>46</v>
      </c>
      <c r="F6173" t="s">
        <v>103</v>
      </c>
      <c r="G6173" t="s">
        <v>104</v>
      </c>
      <c r="H6173" s="5">
        <v>553</v>
      </c>
      <c r="I6173" s="5">
        <v>25717.32</v>
      </c>
      <c r="J6173" t="s">
        <v>117</v>
      </c>
      <c r="K6173" t="s">
        <v>107</v>
      </c>
      <c r="L6173">
        <v>0</v>
      </c>
      <c r="M6173">
        <v>0</v>
      </c>
      <c r="N6173">
        <v>5</v>
      </c>
      <c r="O6173" s="6">
        <v>0</v>
      </c>
      <c r="P6173" t="s">
        <v>107</v>
      </c>
      <c r="Q6173" t="s">
        <v>107</v>
      </c>
      <c r="R6173">
        <f>IF(F6173="Monthly",2,0)
+IF(E6173&lt;=6,2,0)
+IF(N6173&lt;=2,2,0)
+IF(L6173&gt;=4,2,0)
+IF(M6173&gt;=2,1,0)
+IF(H6173&gt;=_xlfn.PERCENTILE.INC($H$2:$H$10001,0.75),1,0)</f>
        <v>2</v>
      </c>
      <c r="S6173" t="str">
        <f>IF(R6173&gt;=7,"High",IF(R6173&gt;=4,"Medium","Low"))</f>
        <v>Low</v>
      </c>
    </row>
    <row r="6174" spans="1:19">
      <c r="A6174" t="s">
        <v>6299</v>
      </c>
      <c r="B6174">
        <v>48</v>
      </c>
      <c r="C6174" t="s">
        <v>112</v>
      </c>
      <c r="D6174" t="s">
        <v>133</v>
      </c>
      <c r="E6174">
        <v>66</v>
      </c>
      <c r="F6174" t="s">
        <v>109</v>
      </c>
      <c r="G6174" t="s">
        <v>110</v>
      </c>
      <c r="H6174" s="5">
        <v>732</v>
      </c>
      <c r="I6174" s="5">
        <v>46878.97</v>
      </c>
      <c r="J6174" t="s">
        <v>134</v>
      </c>
      <c r="K6174" t="s">
        <v>106</v>
      </c>
      <c r="L6174">
        <v>2</v>
      </c>
      <c r="M6174">
        <v>0</v>
      </c>
      <c r="N6174">
        <v>5</v>
      </c>
      <c r="O6174" s="6">
        <v>5</v>
      </c>
      <c r="P6174" t="s">
        <v>107</v>
      </c>
      <c r="Q6174" t="s">
        <v>107</v>
      </c>
      <c r="R6174">
        <f>IF(F6174="Monthly",2,0)
+IF(E6174&lt;=6,2,0)
+IF(N6174&lt;=2,2,0)
+IF(L6174&gt;=4,2,0)
+IF(M6174&gt;=2,1,0)
+IF(H6174&gt;=_xlfn.PERCENTILE.INC($H$2:$H$10001,0.75),1,0)</f>
        <v>0</v>
      </c>
      <c r="S6174" t="str">
        <f>IF(R6174&gt;=7,"High",IF(R6174&gt;=4,"Medium","Low"))</f>
        <v>Low</v>
      </c>
    </row>
    <row r="6175" spans="1:19">
      <c r="A6175" t="s">
        <v>6300</v>
      </c>
      <c r="B6175">
        <v>48</v>
      </c>
      <c r="C6175" t="s">
        <v>112</v>
      </c>
      <c r="D6175" t="s">
        <v>113</v>
      </c>
      <c r="E6175">
        <v>28</v>
      </c>
      <c r="F6175" t="s">
        <v>103</v>
      </c>
      <c r="G6175" t="s">
        <v>110</v>
      </c>
      <c r="H6175" s="5">
        <v>797</v>
      </c>
      <c r="I6175" s="5">
        <v>22589.03</v>
      </c>
      <c r="J6175" t="s">
        <v>140</v>
      </c>
      <c r="K6175" t="s">
        <v>106</v>
      </c>
      <c r="L6175">
        <v>2</v>
      </c>
      <c r="M6175">
        <v>0</v>
      </c>
      <c r="N6175">
        <v>5</v>
      </c>
      <c r="O6175" s="6">
        <v>0</v>
      </c>
      <c r="P6175" t="s">
        <v>107</v>
      </c>
      <c r="Q6175" t="s">
        <v>107</v>
      </c>
      <c r="R6175">
        <f>IF(F6175="Monthly",2,0)
+IF(E6175&lt;=6,2,0)
+IF(N6175&lt;=2,2,0)
+IF(L6175&gt;=4,2,0)
+IF(M6175&gt;=2,1,0)
+IF(H6175&gt;=_xlfn.PERCENTILE.INC($H$2:$H$10001,0.75),1,0)</f>
        <v>3</v>
      </c>
      <c r="S6175" t="str">
        <f>IF(R6175&gt;=7,"High",IF(R6175&gt;=4,"Medium","Low"))</f>
        <v>Low</v>
      </c>
    </row>
    <row r="6176" spans="1:19">
      <c r="A6176" t="s">
        <v>6301</v>
      </c>
      <c r="B6176">
        <v>49</v>
      </c>
      <c r="C6176" t="s">
        <v>112</v>
      </c>
      <c r="D6176" t="s">
        <v>131</v>
      </c>
      <c r="E6176">
        <v>24</v>
      </c>
      <c r="F6176" t="s">
        <v>109</v>
      </c>
      <c r="G6176" t="s">
        <v>110</v>
      </c>
      <c r="H6176" s="5">
        <v>703</v>
      </c>
      <c r="I6176" s="5">
        <v>15923.07</v>
      </c>
      <c r="J6176" t="s">
        <v>140</v>
      </c>
      <c r="K6176" t="s">
        <v>107</v>
      </c>
      <c r="L6176">
        <v>0</v>
      </c>
      <c r="M6176">
        <v>0</v>
      </c>
      <c r="N6176">
        <v>5</v>
      </c>
      <c r="O6176" s="6">
        <v>5</v>
      </c>
      <c r="P6176" t="s">
        <v>107</v>
      </c>
      <c r="Q6176" t="s">
        <v>107</v>
      </c>
      <c r="R6176">
        <f>IF(F6176="Monthly",2,0)
+IF(E6176&lt;=6,2,0)
+IF(N6176&lt;=2,2,0)
+IF(L6176&gt;=4,2,0)
+IF(M6176&gt;=2,1,0)
+IF(H6176&gt;=_xlfn.PERCENTILE.INC($H$2:$H$10001,0.75),1,0)</f>
        <v>0</v>
      </c>
      <c r="S6176" t="str">
        <f>IF(R6176&gt;=7,"High",IF(R6176&gt;=4,"Medium","Low"))</f>
        <v>Low</v>
      </c>
    </row>
    <row r="6177" spans="1:19">
      <c r="A6177" t="s">
        <v>6302</v>
      </c>
      <c r="B6177">
        <v>18</v>
      </c>
      <c r="C6177" t="s">
        <v>101</v>
      </c>
      <c r="D6177" t="s">
        <v>126</v>
      </c>
      <c r="E6177">
        <v>22</v>
      </c>
      <c r="F6177" t="s">
        <v>109</v>
      </c>
      <c r="G6177" t="s">
        <v>110</v>
      </c>
      <c r="H6177" s="5">
        <v>765</v>
      </c>
      <c r="I6177" s="5">
        <v>16664.53</v>
      </c>
      <c r="J6177" t="s">
        <v>105</v>
      </c>
      <c r="K6177" t="s">
        <v>106</v>
      </c>
      <c r="L6177">
        <v>2</v>
      </c>
      <c r="M6177">
        <v>0</v>
      </c>
      <c r="N6177">
        <v>5</v>
      </c>
      <c r="O6177" s="6">
        <v>0</v>
      </c>
      <c r="P6177" t="s">
        <v>107</v>
      </c>
      <c r="Q6177" t="s">
        <v>107</v>
      </c>
      <c r="R6177">
        <f>IF(F6177="Monthly",2,0)
+IF(E6177&lt;=6,2,0)
+IF(N6177&lt;=2,2,0)
+IF(L6177&gt;=4,2,0)
+IF(M6177&gt;=2,1,0)
+IF(H6177&gt;=_xlfn.PERCENTILE.INC($H$2:$H$10001,0.75),1,0)</f>
        <v>0</v>
      </c>
      <c r="S6177" t="str">
        <f>IF(R6177&gt;=7,"High",IF(R6177&gt;=4,"Medium","Low"))</f>
        <v>Low</v>
      </c>
    </row>
    <row r="6178" spans="1:19">
      <c r="A6178" t="s">
        <v>6303</v>
      </c>
      <c r="B6178">
        <v>47</v>
      </c>
      <c r="C6178" t="s">
        <v>112</v>
      </c>
      <c r="D6178" t="s">
        <v>113</v>
      </c>
      <c r="E6178">
        <v>29</v>
      </c>
      <c r="F6178" t="s">
        <v>109</v>
      </c>
      <c r="G6178" t="s">
        <v>110</v>
      </c>
      <c r="H6178" s="5">
        <v>733</v>
      </c>
      <c r="I6178" s="5">
        <v>21587.81</v>
      </c>
      <c r="J6178" t="s">
        <v>115</v>
      </c>
      <c r="K6178" t="s">
        <v>106</v>
      </c>
      <c r="L6178">
        <v>0</v>
      </c>
      <c r="M6178">
        <v>0</v>
      </c>
      <c r="N6178">
        <v>5</v>
      </c>
      <c r="O6178" s="6">
        <v>0</v>
      </c>
      <c r="P6178" t="s">
        <v>107</v>
      </c>
      <c r="Q6178" t="s">
        <v>107</v>
      </c>
      <c r="R6178">
        <f>IF(F6178="Monthly",2,0)
+IF(E6178&lt;=6,2,0)
+IF(N6178&lt;=2,2,0)
+IF(L6178&gt;=4,2,0)
+IF(M6178&gt;=2,1,0)
+IF(H6178&gt;=_xlfn.PERCENTILE.INC($H$2:$H$10001,0.75),1,0)</f>
        <v>0</v>
      </c>
      <c r="S6178" t="str">
        <f>IF(R6178&gt;=7,"High",IF(R6178&gt;=4,"Medium","Low"))</f>
        <v>Low</v>
      </c>
    </row>
    <row r="6179" spans="1:19">
      <c r="A6179" t="s">
        <v>6304</v>
      </c>
      <c r="B6179">
        <v>37</v>
      </c>
      <c r="C6179" t="s">
        <v>112</v>
      </c>
      <c r="D6179" t="s">
        <v>159</v>
      </c>
      <c r="E6179">
        <v>34</v>
      </c>
      <c r="F6179" t="s">
        <v>109</v>
      </c>
      <c r="G6179" t="s">
        <v>110</v>
      </c>
      <c r="H6179" s="5">
        <v>720</v>
      </c>
      <c r="I6179" s="5">
        <v>24425.79</v>
      </c>
      <c r="J6179" t="s">
        <v>115</v>
      </c>
      <c r="K6179" t="s">
        <v>106</v>
      </c>
      <c r="L6179">
        <v>0</v>
      </c>
      <c r="M6179">
        <v>0</v>
      </c>
      <c r="N6179">
        <v>5</v>
      </c>
      <c r="O6179" s="6">
        <v>0</v>
      </c>
      <c r="P6179" t="s">
        <v>107</v>
      </c>
      <c r="Q6179" t="s">
        <v>107</v>
      </c>
      <c r="R6179">
        <f>IF(F6179="Monthly",2,0)
+IF(E6179&lt;=6,2,0)
+IF(N6179&lt;=2,2,0)
+IF(L6179&gt;=4,2,0)
+IF(M6179&gt;=2,1,0)
+IF(H6179&gt;=_xlfn.PERCENTILE.INC($H$2:$H$10001,0.75),1,0)</f>
        <v>0</v>
      </c>
      <c r="S6179" t="str">
        <f>IF(R6179&gt;=7,"High",IF(R6179&gt;=4,"Medium","Low"))</f>
        <v>Low</v>
      </c>
    </row>
    <row r="6180" spans="1:19">
      <c r="A6180" t="s">
        <v>6305</v>
      </c>
      <c r="B6180">
        <v>30</v>
      </c>
      <c r="C6180" t="s">
        <v>112</v>
      </c>
      <c r="D6180" t="s">
        <v>102</v>
      </c>
      <c r="E6180">
        <v>16</v>
      </c>
      <c r="F6180" t="s">
        <v>103</v>
      </c>
      <c r="G6180" t="s">
        <v>129</v>
      </c>
      <c r="H6180" s="5">
        <v>1132</v>
      </c>
      <c r="I6180" s="5">
        <v>18101.97</v>
      </c>
      <c r="J6180" t="s">
        <v>105</v>
      </c>
      <c r="K6180" t="s">
        <v>106</v>
      </c>
      <c r="L6180">
        <v>0</v>
      </c>
      <c r="M6180">
        <v>0</v>
      </c>
      <c r="N6180">
        <v>5</v>
      </c>
      <c r="O6180" s="6">
        <v>0</v>
      </c>
      <c r="P6180" t="s">
        <v>107</v>
      </c>
      <c r="Q6180" t="s">
        <v>107</v>
      </c>
      <c r="R6180">
        <f>IF(F6180="Monthly",2,0)
+IF(E6180&lt;=6,2,0)
+IF(N6180&lt;=2,2,0)
+IF(L6180&gt;=4,2,0)
+IF(M6180&gt;=2,1,0)
+IF(H6180&gt;=_xlfn.PERCENTILE.INC($H$2:$H$10001,0.75),1,0)</f>
        <v>3</v>
      </c>
      <c r="S6180" t="str">
        <f>IF(R6180&gt;=7,"High",IF(R6180&gt;=4,"Medium","Low"))</f>
        <v>Low</v>
      </c>
    </row>
    <row r="6181" spans="1:19">
      <c r="A6181" t="s">
        <v>6306</v>
      </c>
      <c r="B6181">
        <v>28</v>
      </c>
      <c r="C6181" t="s">
        <v>112</v>
      </c>
      <c r="D6181" t="s">
        <v>119</v>
      </c>
      <c r="E6181">
        <v>7</v>
      </c>
      <c r="F6181" t="s">
        <v>103</v>
      </c>
      <c r="G6181" t="s">
        <v>110</v>
      </c>
      <c r="H6181" s="5">
        <v>690</v>
      </c>
      <c r="I6181" s="5">
        <f>RawCustomerTable[[#This Row],[Monthly_Charges]]*RawCustomerTable[[#This Row],[Tenure_Months]]*(1-RawCustomerTable[[#This Row],[Discount_Percent]]/100)</f>
        <v>4830</v>
      </c>
      <c r="J6181" t="s">
        <v>105</v>
      </c>
      <c r="K6181" t="s">
        <v>107</v>
      </c>
      <c r="L6181">
        <v>0</v>
      </c>
      <c r="M6181">
        <v>0</v>
      </c>
      <c r="N6181">
        <v>5</v>
      </c>
      <c r="O6181" s="6">
        <v>0</v>
      </c>
      <c r="P6181" t="s">
        <v>106</v>
      </c>
      <c r="Q6181" t="s">
        <v>107</v>
      </c>
      <c r="R6181">
        <f>IF(F6181="Monthly",2,0)
+IF(E6181&lt;=6,2,0)
+IF(N6181&lt;=2,2,0)
+IF(L6181&gt;=4,2,0)
+IF(M6181&gt;=2,1,0)
+IF(H6181&gt;=_xlfn.PERCENTILE.INC($H$2:$H$10001,0.75),1,0)</f>
        <v>2</v>
      </c>
      <c r="S6181" t="str">
        <f>IF(R6181&gt;=7,"High",IF(R6181&gt;=4,"Medium","Low"))</f>
        <v>Low</v>
      </c>
    </row>
    <row r="6182" spans="1:19">
      <c r="A6182" t="s">
        <v>6307</v>
      </c>
      <c r="B6182">
        <v>36</v>
      </c>
      <c r="C6182" t="s">
        <v>112</v>
      </c>
      <c r="D6182" t="s">
        <v>131</v>
      </c>
      <c r="E6182">
        <v>46</v>
      </c>
      <c r="F6182" t="s">
        <v>121</v>
      </c>
      <c r="G6182" t="s">
        <v>110</v>
      </c>
      <c r="H6182" s="5">
        <v>797</v>
      </c>
      <c r="I6182" s="5">
        <v>30828.26</v>
      </c>
      <c r="J6182" t="s">
        <v>105</v>
      </c>
      <c r="K6182" t="s">
        <v>107</v>
      </c>
      <c r="L6182">
        <v>1</v>
      </c>
      <c r="M6182">
        <v>0</v>
      </c>
      <c r="N6182">
        <v>5</v>
      </c>
      <c r="O6182" s="6">
        <v>15</v>
      </c>
      <c r="P6182" t="s">
        <v>107</v>
      </c>
      <c r="Q6182" t="s">
        <v>107</v>
      </c>
      <c r="R6182">
        <f>IF(F6182="Monthly",2,0)
+IF(E6182&lt;=6,2,0)
+IF(N6182&lt;=2,2,0)
+IF(L6182&gt;=4,2,0)
+IF(M6182&gt;=2,1,0)
+IF(H6182&gt;=_xlfn.PERCENTILE.INC($H$2:$H$10001,0.75),1,0)</f>
        <v>1</v>
      </c>
      <c r="S6182" t="str">
        <f>IF(R6182&gt;=7,"High",IF(R6182&gt;=4,"Medium","Low"))</f>
        <v>Low</v>
      </c>
    </row>
    <row r="6183" spans="1:19">
      <c r="A6183" t="s">
        <v>6308</v>
      </c>
      <c r="B6183">
        <v>50</v>
      </c>
      <c r="C6183" t="s">
        <v>101</v>
      </c>
      <c r="D6183" t="s">
        <v>102</v>
      </c>
      <c r="E6183">
        <v>23</v>
      </c>
      <c r="F6183" t="s">
        <v>103</v>
      </c>
      <c r="G6183" t="s">
        <v>110</v>
      </c>
      <c r="H6183" s="5">
        <v>741</v>
      </c>
      <c r="I6183" s="5">
        <v>17287.05</v>
      </c>
      <c r="J6183" t="s">
        <v>105</v>
      </c>
      <c r="K6183" t="s">
        <v>106</v>
      </c>
      <c r="L6183">
        <v>7</v>
      </c>
      <c r="M6183">
        <v>4</v>
      </c>
      <c r="N6183">
        <v>2</v>
      </c>
      <c r="O6183" s="6">
        <v>0</v>
      </c>
      <c r="P6183" t="s">
        <v>107</v>
      </c>
      <c r="Q6183" t="s">
        <v>106</v>
      </c>
      <c r="R6183">
        <f>IF(F6183="Monthly",2,0)
+IF(E6183&lt;=6,2,0)
+IF(N6183&lt;=2,2,0)
+IF(L6183&gt;=4,2,0)
+IF(M6183&gt;=2,1,0)
+IF(H6183&gt;=_xlfn.PERCENTILE.INC($H$2:$H$10001,0.75),1,0)</f>
        <v>7</v>
      </c>
      <c r="S6183" t="str">
        <f>IF(R6183&gt;=7,"High",IF(R6183&gt;=4,"Medium","Low"))</f>
        <v>High</v>
      </c>
    </row>
    <row r="6184" spans="1:19">
      <c r="A6184" t="s">
        <v>6309</v>
      </c>
      <c r="B6184">
        <v>39</v>
      </c>
      <c r="C6184" t="s">
        <v>101</v>
      </c>
      <c r="D6184" t="s">
        <v>102</v>
      </c>
      <c r="E6184">
        <v>35</v>
      </c>
      <c r="F6184" t="s">
        <v>109</v>
      </c>
      <c r="G6184" t="s">
        <v>104</v>
      </c>
      <c r="H6184" s="5">
        <v>508</v>
      </c>
      <c r="I6184" s="5">
        <v>17641.939999999999</v>
      </c>
      <c r="J6184" t="s">
        <v>117</v>
      </c>
      <c r="K6184" t="s">
        <v>106</v>
      </c>
      <c r="L6184">
        <v>2</v>
      </c>
      <c r="M6184">
        <v>2</v>
      </c>
      <c r="N6184">
        <v>4</v>
      </c>
      <c r="O6184" s="6">
        <v>0</v>
      </c>
      <c r="P6184" t="s">
        <v>106</v>
      </c>
      <c r="Q6184" t="s">
        <v>107</v>
      </c>
      <c r="R6184">
        <f>IF(F6184="Monthly",2,0)
+IF(E6184&lt;=6,2,0)
+IF(N6184&lt;=2,2,0)
+IF(L6184&gt;=4,2,0)
+IF(M6184&gt;=2,1,0)
+IF(H6184&gt;=_xlfn.PERCENTILE.INC($H$2:$H$10001,0.75),1,0)</f>
        <v>1</v>
      </c>
      <c r="S6184" t="str">
        <f>IF(R6184&gt;=7,"High",IF(R6184&gt;=4,"Medium","Low"))</f>
        <v>Low</v>
      </c>
    </row>
    <row r="6185" spans="1:19">
      <c r="A6185" t="s">
        <v>6310</v>
      </c>
      <c r="B6185">
        <v>61</v>
      </c>
      <c r="C6185" t="s">
        <v>101</v>
      </c>
      <c r="D6185" t="s">
        <v>119</v>
      </c>
      <c r="E6185">
        <v>14</v>
      </c>
      <c r="F6185" t="s">
        <v>121</v>
      </c>
      <c r="G6185" t="s">
        <v>104</v>
      </c>
      <c r="H6185" s="5">
        <v>483</v>
      </c>
      <c r="I6185" s="5">
        <f>RawCustomerTable[[#This Row],[Monthly_Charges]]*RawCustomerTable[[#This Row],[Tenure_Months]]*(1-RawCustomerTable[[#This Row],[Discount_Percent]]/100)</f>
        <v>6085.8</v>
      </c>
      <c r="J6185" t="s">
        <v>134</v>
      </c>
      <c r="K6185" t="s">
        <v>106</v>
      </c>
      <c r="L6185">
        <v>0</v>
      </c>
      <c r="M6185">
        <v>0</v>
      </c>
      <c r="N6185">
        <v>5</v>
      </c>
      <c r="O6185" s="6">
        <v>10</v>
      </c>
      <c r="P6185" t="s">
        <v>107</v>
      </c>
      <c r="Q6185" t="s">
        <v>107</v>
      </c>
      <c r="R6185">
        <f>IF(F6185="Monthly",2,0)
+IF(E6185&lt;=6,2,0)
+IF(N6185&lt;=2,2,0)
+IF(L6185&gt;=4,2,0)
+IF(M6185&gt;=2,1,0)
+IF(H6185&gt;=_xlfn.PERCENTILE.INC($H$2:$H$10001,0.75),1,0)</f>
        <v>0</v>
      </c>
      <c r="S6185" t="str">
        <f>IF(R6185&gt;=7,"High",IF(R6185&gt;=4,"Medium","Low"))</f>
        <v>Low</v>
      </c>
    </row>
    <row r="6186" spans="1:19">
      <c r="A6186" t="s">
        <v>6311</v>
      </c>
      <c r="B6186">
        <v>30</v>
      </c>
      <c r="C6186" t="s">
        <v>101</v>
      </c>
      <c r="D6186" t="s">
        <v>126</v>
      </c>
      <c r="E6186">
        <v>45</v>
      </c>
      <c r="F6186" t="s">
        <v>103</v>
      </c>
      <c r="G6186" t="s">
        <v>110</v>
      </c>
      <c r="H6186" s="5">
        <v>693</v>
      </c>
      <c r="I6186" s="5">
        <v>31931.94</v>
      </c>
      <c r="J6186" t="s">
        <v>134</v>
      </c>
      <c r="K6186" t="s">
        <v>106</v>
      </c>
      <c r="L6186">
        <v>0</v>
      </c>
      <c r="M6186">
        <v>0</v>
      </c>
      <c r="N6186">
        <v>5</v>
      </c>
      <c r="O6186" s="6">
        <v>0</v>
      </c>
      <c r="P6186" t="s">
        <v>107</v>
      </c>
      <c r="Q6186" t="s">
        <v>107</v>
      </c>
      <c r="R6186">
        <f>IF(F6186="Monthly",2,0)
+IF(E6186&lt;=6,2,0)
+IF(N6186&lt;=2,2,0)
+IF(L6186&gt;=4,2,0)
+IF(M6186&gt;=2,1,0)
+IF(H6186&gt;=_xlfn.PERCENTILE.INC($H$2:$H$10001,0.75),1,0)</f>
        <v>2</v>
      </c>
      <c r="S6186" t="str">
        <f>IF(R6186&gt;=7,"High",IF(R6186&gt;=4,"Medium","Low"))</f>
        <v>Low</v>
      </c>
    </row>
    <row r="6187" spans="1:19">
      <c r="A6187" t="s">
        <v>6312</v>
      </c>
      <c r="B6187">
        <v>50</v>
      </c>
      <c r="C6187" t="s">
        <v>112</v>
      </c>
      <c r="D6187" t="s">
        <v>133</v>
      </c>
      <c r="E6187">
        <v>33</v>
      </c>
      <c r="F6187" t="s">
        <v>103</v>
      </c>
      <c r="G6187" t="s">
        <v>104</v>
      </c>
      <c r="H6187" s="5">
        <v>418</v>
      </c>
      <c r="I6187" s="5">
        <v>13919.28</v>
      </c>
      <c r="J6187" t="s">
        <v>134</v>
      </c>
      <c r="K6187" t="s">
        <v>106</v>
      </c>
      <c r="L6187">
        <v>0</v>
      </c>
      <c r="M6187">
        <v>0</v>
      </c>
      <c r="N6187">
        <v>5</v>
      </c>
      <c r="O6187" s="6">
        <v>0</v>
      </c>
      <c r="P6187" t="s">
        <v>106</v>
      </c>
      <c r="Q6187" t="s">
        <v>106</v>
      </c>
      <c r="R6187">
        <f>IF(F6187="Monthly",2,0)
+IF(E6187&lt;=6,2,0)
+IF(N6187&lt;=2,2,0)
+IF(L6187&gt;=4,2,0)
+IF(M6187&gt;=2,1,0)
+IF(H6187&gt;=_xlfn.PERCENTILE.INC($H$2:$H$10001,0.75),1,0)</f>
        <v>2</v>
      </c>
      <c r="S6187" t="str">
        <f>IF(R6187&gt;=7,"High",IF(R6187&gt;=4,"Medium","Low"))</f>
        <v>Low</v>
      </c>
    </row>
    <row r="6188" spans="1:19">
      <c r="A6188" t="s">
        <v>6313</v>
      </c>
      <c r="B6188">
        <v>35</v>
      </c>
      <c r="C6188" t="s">
        <v>101</v>
      </c>
      <c r="D6188" t="s">
        <v>131</v>
      </c>
      <c r="E6188">
        <v>56</v>
      </c>
      <c r="F6188" t="s">
        <v>103</v>
      </c>
      <c r="G6188" t="s">
        <v>110</v>
      </c>
      <c r="H6188" s="5">
        <v>672</v>
      </c>
      <c r="I6188" s="5">
        <v>37932.06</v>
      </c>
      <c r="J6188" t="s">
        <v>134</v>
      </c>
      <c r="K6188" t="s">
        <v>106</v>
      </c>
      <c r="L6188">
        <v>1</v>
      </c>
      <c r="M6188">
        <v>0</v>
      </c>
      <c r="N6188">
        <v>5</v>
      </c>
      <c r="O6188" s="6">
        <v>0</v>
      </c>
      <c r="P6188" t="s">
        <v>106</v>
      </c>
      <c r="Q6188" t="s">
        <v>107</v>
      </c>
      <c r="R6188">
        <f>IF(F6188="Monthly",2,0)
+IF(E6188&lt;=6,2,0)
+IF(N6188&lt;=2,2,0)
+IF(L6188&gt;=4,2,0)
+IF(M6188&gt;=2,1,0)
+IF(H6188&gt;=_xlfn.PERCENTILE.INC($H$2:$H$10001,0.75),1,0)</f>
        <v>2</v>
      </c>
      <c r="S6188" t="str">
        <f>IF(R6188&gt;=7,"High",IF(R6188&gt;=4,"Medium","Low"))</f>
        <v>Low</v>
      </c>
    </row>
    <row r="6189" spans="1:19">
      <c r="A6189" t="s">
        <v>6314</v>
      </c>
      <c r="B6189">
        <v>35</v>
      </c>
      <c r="C6189" t="s">
        <v>112</v>
      </c>
      <c r="D6189" t="s">
        <v>133</v>
      </c>
      <c r="E6189">
        <v>29</v>
      </c>
      <c r="F6189" t="s">
        <v>103</v>
      </c>
      <c r="G6189" t="s">
        <v>104</v>
      </c>
      <c r="H6189" s="5">
        <v>544</v>
      </c>
      <c r="I6189" s="5">
        <v>16196.89</v>
      </c>
      <c r="J6189" t="s">
        <v>140</v>
      </c>
      <c r="K6189" t="s">
        <v>106</v>
      </c>
      <c r="L6189">
        <v>1</v>
      </c>
      <c r="M6189">
        <v>0</v>
      </c>
      <c r="N6189">
        <v>5</v>
      </c>
      <c r="O6189" s="6">
        <v>0</v>
      </c>
      <c r="P6189" t="s">
        <v>106</v>
      </c>
      <c r="Q6189" t="s">
        <v>106</v>
      </c>
      <c r="R6189">
        <f>IF(F6189="Monthly",2,0)
+IF(E6189&lt;=6,2,0)
+IF(N6189&lt;=2,2,0)
+IF(L6189&gt;=4,2,0)
+IF(M6189&gt;=2,1,0)
+IF(H6189&gt;=_xlfn.PERCENTILE.INC($H$2:$H$10001,0.75),1,0)</f>
        <v>2</v>
      </c>
      <c r="S6189" t="str">
        <f>IF(R6189&gt;=7,"High",IF(R6189&gt;=4,"Medium","Low"))</f>
        <v>Low</v>
      </c>
    </row>
    <row r="6190" spans="1:19">
      <c r="A6190" t="s">
        <v>6315</v>
      </c>
      <c r="B6190">
        <v>25</v>
      </c>
      <c r="C6190" t="s">
        <v>101</v>
      </c>
      <c r="D6190" t="s">
        <v>102</v>
      </c>
      <c r="E6190">
        <v>42</v>
      </c>
      <c r="F6190" t="s">
        <v>109</v>
      </c>
      <c r="G6190" t="s">
        <v>104</v>
      </c>
      <c r="H6190" s="5">
        <v>520</v>
      </c>
      <c r="I6190" s="5">
        <v>19274.66</v>
      </c>
      <c r="J6190" t="s">
        <v>105</v>
      </c>
      <c r="K6190" t="s">
        <v>106</v>
      </c>
      <c r="L6190">
        <v>0</v>
      </c>
      <c r="M6190">
        <v>0</v>
      </c>
      <c r="N6190">
        <v>5</v>
      </c>
      <c r="O6190" s="6">
        <v>10</v>
      </c>
      <c r="P6190" t="s">
        <v>107</v>
      </c>
      <c r="Q6190" t="s">
        <v>107</v>
      </c>
      <c r="R6190">
        <f>IF(F6190="Monthly",2,0)
+IF(E6190&lt;=6,2,0)
+IF(N6190&lt;=2,2,0)
+IF(L6190&gt;=4,2,0)
+IF(M6190&gt;=2,1,0)
+IF(H6190&gt;=_xlfn.PERCENTILE.INC($H$2:$H$10001,0.75),1,0)</f>
        <v>0</v>
      </c>
      <c r="S6190" t="str">
        <f>IF(R6190&gt;=7,"High",IF(R6190&gt;=4,"Medium","Low"))</f>
        <v>Low</v>
      </c>
    </row>
    <row r="6191" spans="1:19">
      <c r="A6191" t="s">
        <v>6316</v>
      </c>
      <c r="B6191">
        <v>43</v>
      </c>
      <c r="C6191" t="s">
        <v>101</v>
      </c>
      <c r="D6191" t="s">
        <v>131</v>
      </c>
      <c r="E6191">
        <v>15</v>
      </c>
      <c r="F6191" t="s">
        <v>103</v>
      </c>
      <c r="G6191" t="s">
        <v>110</v>
      </c>
      <c r="H6191" s="5">
        <v>691</v>
      </c>
      <c r="I6191" s="5">
        <v>10067.700000000001</v>
      </c>
      <c r="J6191" t="s">
        <v>117</v>
      </c>
      <c r="K6191" t="s">
        <v>106</v>
      </c>
      <c r="L6191">
        <v>1</v>
      </c>
      <c r="M6191">
        <v>0</v>
      </c>
      <c r="N6191">
        <v>5</v>
      </c>
      <c r="O6191" s="6">
        <v>0</v>
      </c>
      <c r="P6191" t="s">
        <v>107</v>
      </c>
      <c r="Q6191" t="s">
        <v>106</v>
      </c>
      <c r="R6191">
        <f>IF(F6191="Monthly",2,0)
+IF(E6191&lt;=6,2,0)
+IF(N6191&lt;=2,2,0)
+IF(L6191&gt;=4,2,0)
+IF(M6191&gt;=2,1,0)
+IF(H6191&gt;=_xlfn.PERCENTILE.INC($H$2:$H$10001,0.75),1,0)</f>
        <v>2</v>
      </c>
      <c r="S6191" t="str">
        <f>IF(R6191&gt;=7,"High",IF(R6191&gt;=4,"Medium","Low"))</f>
        <v>Low</v>
      </c>
    </row>
    <row r="6192" spans="1:19">
      <c r="A6192" t="s">
        <v>6317</v>
      </c>
      <c r="B6192">
        <v>35</v>
      </c>
      <c r="C6192" t="s">
        <v>101</v>
      </c>
      <c r="D6192" t="s">
        <v>119</v>
      </c>
      <c r="E6192">
        <v>26</v>
      </c>
      <c r="F6192" t="s">
        <v>121</v>
      </c>
      <c r="G6192" t="s">
        <v>129</v>
      </c>
      <c r="H6192" s="5">
        <v>1031</v>
      </c>
      <c r="I6192" s="5">
        <v>23411.82</v>
      </c>
      <c r="J6192" t="s">
        <v>134</v>
      </c>
      <c r="K6192" t="s">
        <v>106</v>
      </c>
      <c r="L6192">
        <v>3</v>
      </c>
      <c r="M6192">
        <v>1</v>
      </c>
      <c r="N6192">
        <v>4</v>
      </c>
      <c r="O6192" s="6">
        <v>15</v>
      </c>
      <c r="P6192" t="s">
        <v>107</v>
      </c>
      <c r="Q6192" t="s">
        <v>107</v>
      </c>
      <c r="R6192">
        <f>IF(F6192="Monthly",2,0)
+IF(E6192&lt;=6,2,0)
+IF(N6192&lt;=2,2,0)
+IF(L6192&gt;=4,2,0)
+IF(M6192&gt;=2,1,0)
+IF(H6192&gt;=_xlfn.PERCENTILE.INC($H$2:$H$10001,0.75),1,0)</f>
        <v>1</v>
      </c>
      <c r="S6192" t="str">
        <f>IF(R6192&gt;=7,"High",IF(R6192&gt;=4,"Medium","Low"))</f>
        <v>Low</v>
      </c>
    </row>
    <row r="6193" spans="1:19">
      <c r="A6193" t="s">
        <v>6318</v>
      </c>
      <c r="B6193">
        <v>24</v>
      </c>
      <c r="C6193" t="s">
        <v>112</v>
      </c>
      <c r="D6193" t="s">
        <v>123</v>
      </c>
      <c r="E6193">
        <v>46</v>
      </c>
      <c r="F6193" t="s">
        <v>121</v>
      </c>
      <c r="G6193" t="s">
        <v>104</v>
      </c>
      <c r="H6193" s="5">
        <v>416</v>
      </c>
      <c r="I6193" s="5">
        <v>17627.78</v>
      </c>
      <c r="J6193" t="s">
        <v>134</v>
      </c>
      <c r="K6193" t="s">
        <v>106</v>
      </c>
      <c r="L6193">
        <v>1</v>
      </c>
      <c r="M6193">
        <v>0</v>
      </c>
      <c r="N6193">
        <v>4</v>
      </c>
      <c r="O6193" s="6">
        <v>10</v>
      </c>
      <c r="P6193" t="s">
        <v>106</v>
      </c>
      <c r="Q6193" t="s">
        <v>107</v>
      </c>
      <c r="R6193">
        <f>IF(F6193="Monthly",2,0)
+IF(E6193&lt;=6,2,0)
+IF(N6193&lt;=2,2,0)
+IF(L6193&gt;=4,2,0)
+IF(M6193&gt;=2,1,0)
+IF(H6193&gt;=_xlfn.PERCENTILE.INC($H$2:$H$10001,0.75),1,0)</f>
        <v>0</v>
      </c>
      <c r="S6193" t="str">
        <f>IF(R6193&gt;=7,"High",IF(R6193&gt;=4,"Medium","Low"))</f>
        <v>Low</v>
      </c>
    </row>
    <row r="6194" spans="1:19">
      <c r="A6194" t="s">
        <v>6319</v>
      </c>
      <c r="B6194">
        <v>23</v>
      </c>
      <c r="C6194" t="s">
        <v>112</v>
      </c>
      <c r="D6194" t="s">
        <v>102</v>
      </c>
      <c r="E6194">
        <v>15</v>
      </c>
      <c r="F6194" t="s">
        <v>109</v>
      </c>
      <c r="G6194" t="s">
        <v>110</v>
      </c>
      <c r="H6194" s="5">
        <v>751</v>
      </c>
      <c r="I6194" s="5">
        <v>10332.14</v>
      </c>
      <c r="J6194" t="s">
        <v>140</v>
      </c>
      <c r="K6194" t="s">
        <v>106</v>
      </c>
      <c r="L6194">
        <v>0</v>
      </c>
      <c r="M6194">
        <v>0</v>
      </c>
      <c r="N6194">
        <v>5</v>
      </c>
      <c r="O6194" s="6">
        <v>10</v>
      </c>
      <c r="P6194" t="s">
        <v>106</v>
      </c>
      <c r="Q6194" t="s">
        <v>107</v>
      </c>
      <c r="R6194">
        <f>IF(F6194="Monthly",2,0)
+IF(E6194&lt;=6,2,0)
+IF(N6194&lt;=2,2,0)
+IF(L6194&gt;=4,2,0)
+IF(M6194&gt;=2,1,0)
+IF(H6194&gt;=_xlfn.PERCENTILE.INC($H$2:$H$10001,0.75),1,0)</f>
        <v>0</v>
      </c>
      <c r="S6194" t="str">
        <f>IF(R6194&gt;=7,"High",IF(R6194&gt;=4,"Medium","Low"))</f>
        <v>Low</v>
      </c>
    </row>
    <row r="6195" spans="1:19">
      <c r="A6195" t="s">
        <v>6320</v>
      </c>
      <c r="B6195">
        <v>36</v>
      </c>
      <c r="C6195" t="s">
        <v>112</v>
      </c>
      <c r="D6195" t="s">
        <v>131</v>
      </c>
      <c r="E6195">
        <v>65</v>
      </c>
      <c r="F6195" t="s">
        <v>109</v>
      </c>
      <c r="G6195" t="s">
        <v>129</v>
      </c>
      <c r="H6195" s="5">
        <v>993</v>
      </c>
      <c r="I6195" s="5">
        <v>64575.49</v>
      </c>
      <c r="J6195" t="s">
        <v>140</v>
      </c>
      <c r="K6195" t="s">
        <v>106</v>
      </c>
      <c r="L6195">
        <v>0</v>
      </c>
      <c r="M6195">
        <v>0</v>
      </c>
      <c r="N6195">
        <v>5</v>
      </c>
      <c r="O6195" s="6">
        <v>0</v>
      </c>
      <c r="P6195" t="s">
        <v>107</v>
      </c>
      <c r="Q6195" t="s">
        <v>107</v>
      </c>
      <c r="R6195">
        <f>IF(F6195="Monthly",2,0)
+IF(E6195&lt;=6,2,0)
+IF(N6195&lt;=2,2,0)
+IF(L6195&gt;=4,2,0)
+IF(M6195&gt;=2,1,0)
+IF(H6195&gt;=_xlfn.PERCENTILE.INC($H$2:$H$10001,0.75),1,0)</f>
        <v>1</v>
      </c>
      <c r="S6195" t="str">
        <f>IF(R6195&gt;=7,"High",IF(R6195&gt;=4,"Medium","Low"))</f>
        <v>Low</v>
      </c>
    </row>
    <row r="6196" spans="1:19">
      <c r="A6196" t="s">
        <v>6321</v>
      </c>
      <c r="B6196">
        <v>33</v>
      </c>
      <c r="C6196" t="s">
        <v>112</v>
      </c>
      <c r="D6196" t="s">
        <v>159</v>
      </c>
      <c r="E6196">
        <v>49</v>
      </c>
      <c r="F6196" t="s">
        <v>103</v>
      </c>
      <c r="G6196" t="s">
        <v>110</v>
      </c>
      <c r="H6196" s="5">
        <v>685</v>
      </c>
      <c r="I6196" s="5">
        <v>32894.81</v>
      </c>
      <c r="J6196" t="s">
        <v>105</v>
      </c>
      <c r="K6196" t="s">
        <v>106</v>
      </c>
      <c r="L6196">
        <v>0</v>
      </c>
      <c r="M6196">
        <v>0</v>
      </c>
      <c r="N6196">
        <v>5</v>
      </c>
      <c r="O6196" s="6">
        <v>0</v>
      </c>
      <c r="P6196" t="s">
        <v>107</v>
      </c>
      <c r="Q6196" t="s">
        <v>106</v>
      </c>
      <c r="R6196">
        <f>IF(F6196="Monthly",2,0)
+IF(E6196&lt;=6,2,0)
+IF(N6196&lt;=2,2,0)
+IF(L6196&gt;=4,2,0)
+IF(M6196&gt;=2,1,0)
+IF(H6196&gt;=_xlfn.PERCENTILE.INC($H$2:$H$10001,0.75),1,0)</f>
        <v>2</v>
      </c>
      <c r="S6196" t="str">
        <f>IF(R6196&gt;=7,"High",IF(R6196&gt;=4,"Medium","Low"))</f>
        <v>Low</v>
      </c>
    </row>
    <row r="6197" spans="1:19">
      <c r="A6197" t="s">
        <v>6322</v>
      </c>
      <c r="B6197">
        <v>32</v>
      </c>
      <c r="C6197" t="s">
        <v>112</v>
      </c>
      <c r="D6197" t="s">
        <v>126</v>
      </c>
      <c r="E6197">
        <v>6</v>
      </c>
      <c r="F6197" t="s">
        <v>103</v>
      </c>
      <c r="G6197" t="s">
        <v>129</v>
      </c>
      <c r="H6197" s="5">
        <v>1110</v>
      </c>
      <c r="I6197" s="5">
        <v>6516.79</v>
      </c>
      <c r="J6197" t="s">
        <v>134</v>
      </c>
      <c r="K6197" t="s">
        <v>106</v>
      </c>
      <c r="L6197">
        <v>0</v>
      </c>
      <c r="M6197">
        <v>0</v>
      </c>
      <c r="N6197">
        <v>5</v>
      </c>
      <c r="O6197" s="6">
        <v>5</v>
      </c>
      <c r="P6197" t="s">
        <v>107</v>
      </c>
      <c r="Q6197" t="s">
        <v>107</v>
      </c>
      <c r="R6197">
        <f>IF(F6197="Monthly",2,0)
+IF(E6197&lt;=6,2,0)
+IF(N6197&lt;=2,2,0)
+IF(L6197&gt;=4,2,0)
+IF(M6197&gt;=2,1,0)
+IF(H6197&gt;=_xlfn.PERCENTILE.INC($H$2:$H$10001,0.75),1,0)</f>
        <v>5</v>
      </c>
      <c r="S6197" t="str">
        <f>IF(R6197&gt;=7,"High",IF(R6197&gt;=4,"Medium","Low"))</f>
        <v>Medium</v>
      </c>
    </row>
    <row r="6198" spans="1:19">
      <c r="A6198" t="s">
        <v>6323</v>
      </c>
      <c r="B6198">
        <v>18</v>
      </c>
      <c r="C6198" t="s">
        <v>112</v>
      </c>
      <c r="D6198" t="s">
        <v>126</v>
      </c>
      <c r="E6198">
        <v>29</v>
      </c>
      <c r="F6198" t="s">
        <v>121</v>
      </c>
      <c r="G6198" t="s">
        <v>129</v>
      </c>
      <c r="H6198" s="5">
        <v>1009</v>
      </c>
      <c r="I6198" s="5">
        <v>24161.279999999999</v>
      </c>
      <c r="J6198" t="s">
        <v>140</v>
      </c>
      <c r="K6198" t="s">
        <v>106</v>
      </c>
      <c r="L6198">
        <v>0</v>
      </c>
      <c r="M6198">
        <v>0</v>
      </c>
      <c r="N6198">
        <v>5</v>
      </c>
      <c r="O6198" s="6">
        <v>15</v>
      </c>
      <c r="P6198" t="s">
        <v>107</v>
      </c>
      <c r="Q6198" t="s">
        <v>107</v>
      </c>
      <c r="R6198">
        <f>IF(F6198="Monthly",2,0)
+IF(E6198&lt;=6,2,0)
+IF(N6198&lt;=2,2,0)
+IF(L6198&gt;=4,2,0)
+IF(M6198&gt;=2,1,0)
+IF(H6198&gt;=_xlfn.PERCENTILE.INC($H$2:$H$10001,0.75),1,0)</f>
        <v>1</v>
      </c>
      <c r="S6198" t="str">
        <f>IF(R6198&gt;=7,"High",IF(R6198&gt;=4,"Medium","Low"))</f>
        <v>Low</v>
      </c>
    </row>
    <row r="6199" spans="1:19">
      <c r="A6199" t="s">
        <v>6324</v>
      </c>
      <c r="B6199">
        <v>39</v>
      </c>
      <c r="C6199" t="s">
        <v>101</v>
      </c>
      <c r="D6199" t="s">
        <v>119</v>
      </c>
      <c r="E6199">
        <v>45</v>
      </c>
      <c r="F6199" t="s">
        <v>121</v>
      </c>
      <c r="G6199" t="s">
        <v>110</v>
      </c>
      <c r="H6199" s="5">
        <v>778</v>
      </c>
      <c r="I6199" s="5">
        <v>34793.620000000003</v>
      </c>
      <c r="J6199" t="s">
        <v>117</v>
      </c>
      <c r="K6199" t="s">
        <v>106</v>
      </c>
      <c r="L6199">
        <v>0</v>
      </c>
      <c r="M6199">
        <v>0</v>
      </c>
      <c r="N6199">
        <v>5</v>
      </c>
      <c r="O6199" s="6">
        <v>0</v>
      </c>
      <c r="P6199" t="s">
        <v>107</v>
      </c>
      <c r="Q6199" t="s">
        <v>107</v>
      </c>
      <c r="R6199">
        <f>IF(F6199="Monthly",2,0)
+IF(E6199&lt;=6,2,0)
+IF(N6199&lt;=2,2,0)
+IF(L6199&gt;=4,2,0)
+IF(M6199&gt;=2,1,0)
+IF(H6199&gt;=_xlfn.PERCENTILE.INC($H$2:$H$10001,0.75),1,0)</f>
        <v>0</v>
      </c>
      <c r="S6199" t="str">
        <f>IF(R6199&gt;=7,"High",IF(R6199&gt;=4,"Medium","Low"))</f>
        <v>Low</v>
      </c>
    </row>
    <row r="6200" spans="1:19">
      <c r="A6200" t="s">
        <v>6325</v>
      </c>
      <c r="B6200">
        <v>53</v>
      </c>
      <c r="C6200" t="s">
        <v>101</v>
      </c>
      <c r="D6200" t="s">
        <v>133</v>
      </c>
      <c r="E6200">
        <v>52</v>
      </c>
      <c r="F6200" t="s">
        <v>109</v>
      </c>
      <c r="G6200" t="s">
        <v>110</v>
      </c>
      <c r="H6200" s="5">
        <v>759</v>
      </c>
      <c r="I6200" s="5">
        <v>39106.06</v>
      </c>
      <c r="J6200" t="s">
        <v>134</v>
      </c>
      <c r="K6200" t="s">
        <v>107</v>
      </c>
      <c r="L6200">
        <v>0</v>
      </c>
      <c r="M6200">
        <v>0</v>
      </c>
      <c r="N6200">
        <v>4</v>
      </c>
      <c r="O6200" s="6">
        <v>0</v>
      </c>
      <c r="P6200" t="s">
        <v>106</v>
      </c>
      <c r="Q6200" t="s">
        <v>107</v>
      </c>
      <c r="R6200">
        <f>IF(F6200="Monthly",2,0)
+IF(E6200&lt;=6,2,0)
+IF(N6200&lt;=2,2,0)
+IF(L6200&gt;=4,2,0)
+IF(M6200&gt;=2,1,0)
+IF(H6200&gt;=_xlfn.PERCENTILE.INC($H$2:$H$10001,0.75),1,0)</f>
        <v>0</v>
      </c>
      <c r="S6200" t="str">
        <f>IF(R6200&gt;=7,"High",IF(R6200&gt;=4,"Medium","Low"))</f>
        <v>Low</v>
      </c>
    </row>
    <row r="6201" spans="1:19">
      <c r="A6201" t="s">
        <v>6326</v>
      </c>
      <c r="B6201">
        <v>44</v>
      </c>
      <c r="C6201" t="s">
        <v>112</v>
      </c>
      <c r="D6201" t="s">
        <v>119</v>
      </c>
      <c r="E6201">
        <v>30</v>
      </c>
      <c r="F6201" t="s">
        <v>103</v>
      </c>
      <c r="G6201" t="s">
        <v>104</v>
      </c>
      <c r="H6201" s="5">
        <v>547</v>
      </c>
      <c r="I6201" s="5">
        <v>15986.97</v>
      </c>
      <c r="J6201" t="s">
        <v>115</v>
      </c>
      <c r="K6201" t="s">
        <v>106</v>
      </c>
      <c r="L6201">
        <v>1</v>
      </c>
      <c r="M6201">
        <v>0</v>
      </c>
      <c r="N6201">
        <v>5</v>
      </c>
      <c r="O6201" s="6">
        <v>0</v>
      </c>
      <c r="P6201" t="s">
        <v>107</v>
      </c>
      <c r="Q6201" t="s">
        <v>107</v>
      </c>
      <c r="R6201">
        <f>IF(F6201="Monthly",2,0)
+IF(E6201&lt;=6,2,0)
+IF(N6201&lt;=2,2,0)
+IF(L6201&gt;=4,2,0)
+IF(M6201&gt;=2,1,0)
+IF(H6201&gt;=_xlfn.PERCENTILE.INC($H$2:$H$10001,0.75),1,0)</f>
        <v>2</v>
      </c>
      <c r="S6201" t="str">
        <f>IF(R6201&gt;=7,"High",IF(R6201&gt;=4,"Medium","Low"))</f>
        <v>Low</v>
      </c>
    </row>
    <row r="6202" spans="1:19">
      <c r="A6202" t="s">
        <v>6327</v>
      </c>
      <c r="B6202">
        <v>44</v>
      </c>
      <c r="C6202" t="s">
        <v>101</v>
      </c>
      <c r="D6202" t="s">
        <v>131</v>
      </c>
      <c r="E6202">
        <v>18</v>
      </c>
      <c r="F6202" t="s">
        <v>109</v>
      </c>
      <c r="G6202" t="s">
        <v>104</v>
      </c>
      <c r="H6202" s="5">
        <v>583</v>
      </c>
      <c r="I6202" s="5">
        <v>10369.42</v>
      </c>
      <c r="J6202" t="s">
        <v>105</v>
      </c>
      <c r="K6202" t="s">
        <v>106</v>
      </c>
      <c r="L6202">
        <v>2</v>
      </c>
      <c r="M6202">
        <v>1</v>
      </c>
      <c r="N6202">
        <v>4</v>
      </c>
      <c r="O6202" s="6">
        <v>0</v>
      </c>
      <c r="P6202" t="s">
        <v>106</v>
      </c>
      <c r="Q6202" t="s">
        <v>107</v>
      </c>
      <c r="R6202">
        <f>IF(F6202="Monthly",2,0)
+IF(E6202&lt;=6,2,0)
+IF(N6202&lt;=2,2,0)
+IF(L6202&gt;=4,2,0)
+IF(M6202&gt;=2,1,0)
+IF(H6202&gt;=_xlfn.PERCENTILE.INC($H$2:$H$10001,0.75),1,0)</f>
        <v>0</v>
      </c>
      <c r="S6202" t="str">
        <f>IF(R6202&gt;=7,"High",IF(R6202&gt;=4,"Medium","Low"))</f>
        <v>Low</v>
      </c>
    </row>
    <row r="6203" spans="1:19">
      <c r="A6203" t="s">
        <v>6328</v>
      </c>
      <c r="B6203">
        <v>40</v>
      </c>
      <c r="C6203" t="s">
        <v>101</v>
      </c>
      <c r="D6203" t="s">
        <v>133</v>
      </c>
      <c r="E6203">
        <v>23</v>
      </c>
      <c r="F6203" t="s">
        <v>109</v>
      </c>
      <c r="G6203" t="s">
        <v>110</v>
      </c>
      <c r="H6203" s="5">
        <v>653</v>
      </c>
      <c r="I6203" s="5">
        <v>15415.28</v>
      </c>
      <c r="J6203" t="s">
        <v>140</v>
      </c>
      <c r="K6203" t="s">
        <v>106</v>
      </c>
      <c r="L6203">
        <v>0</v>
      </c>
      <c r="M6203">
        <v>0</v>
      </c>
      <c r="N6203">
        <v>5</v>
      </c>
      <c r="O6203" s="6">
        <v>0</v>
      </c>
      <c r="P6203" t="s">
        <v>107</v>
      </c>
      <c r="Q6203" t="s">
        <v>107</v>
      </c>
      <c r="R6203">
        <f>IF(F6203="Monthly",2,0)
+IF(E6203&lt;=6,2,0)
+IF(N6203&lt;=2,2,0)
+IF(L6203&gt;=4,2,0)
+IF(M6203&gt;=2,1,0)
+IF(H6203&gt;=_xlfn.PERCENTILE.INC($H$2:$H$10001,0.75),1,0)</f>
        <v>0</v>
      </c>
      <c r="S6203" t="str">
        <f>IF(R6203&gt;=7,"High",IF(R6203&gt;=4,"Medium","Low"))</f>
        <v>Low</v>
      </c>
    </row>
    <row r="6204" spans="1:19">
      <c r="A6204" t="s">
        <v>6329</v>
      </c>
      <c r="B6204">
        <v>33</v>
      </c>
      <c r="C6204" t="s">
        <v>112</v>
      </c>
      <c r="D6204" t="s">
        <v>137</v>
      </c>
      <c r="E6204">
        <v>29</v>
      </c>
      <c r="F6204" t="s">
        <v>103</v>
      </c>
      <c r="G6204" t="s">
        <v>104</v>
      </c>
      <c r="H6204" s="5">
        <v>507</v>
      </c>
      <c r="I6204" s="5">
        <v>14778.2</v>
      </c>
      <c r="J6204" t="s">
        <v>134</v>
      </c>
      <c r="K6204" t="s">
        <v>106</v>
      </c>
      <c r="L6204">
        <v>0</v>
      </c>
      <c r="M6204">
        <v>0</v>
      </c>
      <c r="N6204">
        <v>4</v>
      </c>
      <c r="O6204" s="6">
        <v>0</v>
      </c>
      <c r="P6204" t="s">
        <v>107</v>
      </c>
      <c r="Q6204" t="s">
        <v>107</v>
      </c>
      <c r="R6204">
        <f>IF(F6204="Monthly",2,0)
+IF(E6204&lt;=6,2,0)
+IF(N6204&lt;=2,2,0)
+IF(L6204&gt;=4,2,0)
+IF(M6204&gt;=2,1,0)
+IF(H6204&gt;=_xlfn.PERCENTILE.INC($H$2:$H$10001,0.75),1,0)</f>
        <v>2</v>
      </c>
      <c r="S6204" t="str">
        <f>IF(R6204&gt;=7,"High",IF(R6204&gt;=4,"Medium","Low"))</f>
        <v>Low</v>
      </c>
    </row>
    <row r="6205" spans="1:19">
      <c r="A6205" t="s">
        <v>6330</v>
      </c>
      <c r="B6205">
        <v>62</v>
      </c>
      <c r="C6205" t="s">
        <v>112</v>
      </c>
      <c r="D6205" t="s">
        <v>102</v>
      </c>
      <c r="E6205">
        <v>12</v>
      </c>
      <c r="F6205" t="s">
        <v>103</v>
      </c>
      <c r="G6205" t="s">
        <v>104</v>
      </c>
      <c r="H6205" s="5">
        <v>492</v>
      </c>
      <c r="I6205" s="5">
        <v>5945.18</v>
      </c>
      <c r="J6205" t="s">
        <v>117</v>
      </c>
      <c r="K6205" t="s">
        <v>107</v>
      </c>
      <c r="L6205">
        <v>0</v>
      </c>
      <c r="M6205">
        <v>0</v>
      </c>
      <c r="N6205">
        <v>5</v>
      </c>
      <c r="O6205" s="6">
        <v>0</v>
      </c>
      <c r="P6205" t="s">
        <v>106</v>
      </c>
      <c r="Q6205" t="s">
        <v>107</v>
      </c>
      <c r="R6205">
        <f>IF(F6205="Monthly",2,0)
+IF(E6205&lt;=6,2,0)
+IF(N6205&lt;=2,2,0)
+IF(L6205&gt;=4,2,0)
+IF(M6205&gt;=2,1,0)
+IF(H6205&gt;=_xlfn.PERCENTILE.INC($H$2:$H$10001,0.75),1,0)</f>
        <v>2</v>
      </c>
      <c r="S6205" t="str">
        <f>IF(R6205&gt;=7,"High",IF(R6205&gt;=4,"Medium","Low"))</f>
        <v>Low</v>
      </c>
    </row>
    <row r="6206" spans="1:19">
      <c r="A6206" t="s">
        <v>6331</v>
      </c>
      <c r="B6206">
        <v>21</v>
      </c>
      <c r="C6206" t="s">
        <v>112</v>
      </c>
      <c r="D6206" t="s">
        <v>126</v>
      </c>
      <c r="E6206">
        <v>42</v>
      </c>
      <c r="F6206" t="s">
        <v>109</v>
      </c>
      <c r="G6206" t="s">
        <v>110</v>
      </c>
      <c r="H6206" s="5">
        <v>836</v>
      </c>
      <c r="I6206" s="5">
        <v>31053.5</v>
      </c>
      <c r="J6206" t="s">
        <v>105</v>
      </c>
      <c r="K6206" t="s">
        <v>106</v>
      </c>
      <c r="L6206">
        <v>0</v>
      </c>
      <c r="M6206">
        <v>0</v>
      </c>
      <c r="N6206">
        <v>5</v>
      </c>
      <c r="O6206" s="6">
        <v>10</v>
      </c>
      <c r="P6206" t="s">
        <v>106</v>
      </c>
      <c r="Q6206" t="s">
        <v>107</v>
      </c>
      <c r="R6206">
        <f>IF(F6206="Monthly",2,0)
+IF(E6206&lt;=6,2,0)
+IF(N6206&lt;=2,2,0)
+IF(L6206&gt;=4,2,0)
+IF(M6206&gt;=2,1,0)
+IF(H6206&gt;=_xlfn.PERCENTILE.INC($H$2:$H$10001,0.75),1,0)</f>
        <v>1</v>
      </c>
      <c r="S6206" t="str">
        <f>IF(R6206&gt;=7,"High",IF(R6206&gt;=4,"Medium","Low"))</f>
        <v>Low</v>
      </c>
    </row>
    <row r="6207" spans="1:19">
      <c r="A6207" t="s">
        <v>6332</v>
      </c>
      <c r="B6207">
        <v>44</v>
      </c>
      <c r="C6207" t="s">
        <v>101</v>
      </c>
      <c r="D6207" t="s">
        <v>131</v>
      </c>
      <c r="E6207">
        <v>50</v>
      </c>
      <c r="F6207" t="s">
        <v>109</v>
      </c>
      <c r="G6207" t="s">
        <v>104</v>
      </c>
      <c r="H6207" s="5">
        <v>404</v>
      </c>
      <c r="I6207" s="5">
        <v>17664.09</v>
      </c>
      <c r="J6207" t="s">
        <v>105</v>
      </c>
      <c r="K6207" t="s">
        <v>107</v>
      </c>
      <c r="L6207">
        <v>0</v>
      </c>
      <c r="M6207">
        <v>0</v>
      </c>
      <c r="N6207">
        <v>4</v>
      </c>
      <c r="O6207" s="6">
        <v>10</v>
      </c>
      <c r="P6207" t="s">
        <v>106</v>
      </c>
      <c r="Q6207" t="s">
        <v>107</v>
      </c>
      <c r="R6207">
        <f>IF(F6207="Monthly",2,0)
+IF(E6207&lt;=6,2,0)
+IF(N6207&lt;=2,2,0)
+IF(L6207&gt;=4,2,0)
+IF(M6207&gt;=2,1,0)
+IF(H6207&gt;=_xlfn.PERCENTILE.INC($H$2:$H$10001,0.75),1,0)</f>
        <v>0</v>
      </c>
      <c r="S6207" t="str">
        <f>IF(R6207&gt;=7,"High",IF(R6207&gt;=4,"Medium","Low"))</f>
        <v>Low</v>
      </c>
    </row>
    <row r="6208" spans="1:19">
      <c r="A6208" t="s">
        <v>6333</v>
      </c>
      <c r="B6208">
        <v>31</v>
      </c>
      <c r="C6208" t="s">
        <v>112</v>
      </c>
      <c r="D6208" t="s">
        <v>102</v>
      </c>
      <c r="E6208">
        <v>42</v>
      </c>
      <c r="F6208" t="s">
        <v>103</v>
      </c>
      <c r="G6208" t="s">
        <v>110</v>
      </c>
      <c r="H6208" s="5">
        <v>745</v>
      </c>
      <c r="I6208" s="5">
        <v>31842.21</v>
      </c>
      <c r="J6208" t="s">
        <v>140</v>
      </c>
      <c r="K6208" t="s">
        <v>106</v>
      </c>
      <c r="L6208">
        <v>5</v>
      </c>
      <c r="M6208">
        <v>2</v>
      </c>
      <c r="N6208">
        <v>4</v>
      </c>
      <c r="O6208" s="6">
        <v>0</v>
      </c>
      <c r="P6208" t="s">
        <v>107</v>
      </c>
      <c r="Q6208" t="s">
        <v>107</v>
      </c>
      <c r="R6208">
        <f>IF(F6208="Monthly",2,0)
+IF(E6208&lt;=6,2,0)
+IF(N6208&lt;=2,2,0)
+IF(L6208&gt;=4,2,0)
+IF(M6208&gt;=2,1,0)
+IF(H6208&gt;=_xlfn.PERCENTILE.INC($H$2:$H$10001,0.75),1,0)</f>
        <v>5</v>
      </c>
      <c r="S6208" t="str">
        <f>IF(R6208&gt;=7,"High",IF(R6208&gt;=4,"Medium","Low"))</f>
        <v>Medium</v>
      </c>
    </row>
    <row r="6209" spans="1:19">
      <c r="A6209" t="s">
        <v>6334</v>
      </c>
      <c r="B6209">
        <v>42</v>
      </c>
      <c r="C6209" t="s">
        <v>112</v>
      </c>
      <c r="D6209" t="s">
        <v>133</v>
      </c>
      <c r="E6209">
        <v>14</v>
      </c>
      <c r="F6209" t="s">
        <v>103</v>
      </c>
      <c r="G6209" t="s">
        <v>110</v>
      </c>
      <c r="H6209" s="5">
        <v>656</v>
      </c>
      <c r="I6209" s="5">
        <v>9141.11</v>
      </c>
      <c r="J6209" t="s">
        <v>134</v>
      </c>
      <c r="K6209" t="s">
        <v>106</v>
      </c>
      <c r="L6209">
        <v>1</v>
      </c>
      <c r="M6209">
        <v>0</v>
      </c>
      <c r="N6209">
        <v>5</v>
      </c>
      <c r="O6209" s="6">
        <v>0</v>
      </c>
      <c r="P6209" t="s">
        <v>107</v>
      </c>
      <c r="Q6209" t="s">
        <v>107</v>
      </c>
      <c r="R6209">
        <f>IF(F6209="Monthly",2,0)
+IF(E6209&lt;=6,2,0)
+IF(N6209&lt;=2,2,0)
+IF(L6209&gt;=4,2,0)
+IF(M6209&gt;=2,1,0)
+IF(H6209&gt;=_xlfn.PERCENTILE.INC($H$2:$H$10001,0.75),1,0)</f>
        <v>2</v>
      </c>
      <c r="S6209" t="str">
        <f>IF(R6209&gt;=7,"High",IF(R6209&gt;=4,"Medium","Low"))</f>
        <v>Low</v>
      </c>
    </row>
    <row r="6210" spans="1:19">
      <c r="A6210" t="s">
        <v>6335</v>
      </c>
      <c r="B6210">
        <v>28</v>
      </c>
      <c r="C6210" t="s">
        <v>101</v>
      </c>
      <c r="D6210" t="s">
        <v>119</v>
      </c>
      <c r="E6210">
        <v>49</v>
      </c>
      <c r="F6210" t="s">
        <v>103</v>
      </c>
      <c r="G6210" t="s">
        <v>110</v>
      </c>
      <c r="H6210" s="5">
        <v>657</v>
      </c>
      <c r="I6210" s="5">
        <v>32180.22</v>
      </c>
      <c r="J6210" t="s">
        <v>115</v>
      </c>
      <c r="K6210" t="s">
        <v>106</v>
      </c>
      <c r="L6210">
        <v>0</v>
      </c>
      <c r="M6210">
        <v>0</v>
      </c>
      <c r="N6210">
        <v>4</v>
      </c>
      <c r="O6210" s="6">
        <v>0</v>
      </c>
      <c r="P6210" t="s">
        <v>106</v>
      </c>
      <c r="Q6210" t="s">
        <v>107</v>
      </c>
      <c r="R6210">
        <f>IF(F6210="Monthly",2,0)
+IF(E6210&lt;=6,2,0)
+IF(N6210&lt;=2,2,0)
+IF(L6210&gt;=4,2,0)
+IF(M6210&gt;=2,1,0)
+IF(H6210&gt;=_xlfn.PERCENTILE.INC($H$2:$H$10001,0.75),1,0)</f>
        <v>2</v>
      </c>
      <c r="S6210" t="str">
        <f>IF(R6210&gt;=7,"High",IF(R6210&gt;=4,"Medium","Low"))</f>
        <v>Low</v>
      </c>
    </row>
    <row r="6211" spans="1:19">
      <c r="A6211" t="s">
        <v>6336</v>
      </c>
      <c r="B6211">
        <v>26</v>
      </c>
      <c r="C6211" t="s">
        <v>112</v>
      </c>
      <c r="D6211" t="s">
        <v>131</v>
      </c>
      <c r="E6211">
        <v>43</v>
      </c>
      <c r="F6211" t="s">
        <v>109</v>
      </c>
      <c r="G6211" t="s">
        <v>110</v>
      </c>
      <c r="H6211" s="5">
        <v>736</v>
      </c>
      <c r="I6211" s="5">
        <v>31415.51</v>
      </c>
      <c r="J6211" t="s">
        <v>117</v>
      </c>
      <c r="K6211" t="s">
        <v>106</v>
      </c>
      <c r="L6211">
        <v>0</v>
      </c>
      <c r="M6211">
        <v>0</v>
      </c>
      <c r="N6211">
        <v>5</v>
      </c>
      <c r="O6211" s="6">
        <v>0</v>
      </c>
      <c r="P6211" t="s">
        <v>107</v>
      </c>
      <c r="Q6211" t="s">
        <v>107</v>
      </c>
      <c r="R6211">
        <f>IF(F6211="Monthly",2,0)
+IF(E6211&lt;=6,2,0)
+IF(N6211&lt;=2,2,0)
+IF(L6211&gt;=4,2,0)
+IF(M6211&gt;=2,1,0)
+IF(H6211&gt;=_xlfn.PERCENTILE.INC($H$2:$H$10001,0.75),1,0)</f>
        <v>0</v>
      </c>
      <c r="S6211" t="str">
        <f>IF(R6211&gt;=7,"High",IF(R6211&gt;=4,"Medium","Low"))</f>
        <v>Low</v>
      </c>
    </row>
    <row r="6212" spans="1:19">
      <c r="A6212" t="s">
        <v>6337</v>
      </c>
      <c r="B6212">
        <v>43</v>
      </c>
      <c r="C6212" t="s">
        <v>112</v>
      </c>
      <c r="D6212" t="s">
        <v>133</v>
      </c>
      <c r="E6212">
        <v>16</v>
      </c>
      <c r="F6212" t="s">
        <v>109</v>
      </c>
      <c r="G6212" t="s">
        <v>110</v>
      </c>
      <c r="H6212" s="5">
        <v>657</v>
      </c>
      <c r="I6212" s="5">
        <v>10475.44</v>
      </c>
      <c r="J6212" t="s">
        <v>140</v>
      </c>
      <c r="K6212" t="s">
        <v>106</v>
      </c>
      <c r="L6212">
        <v>2</v>
      </c>
      <c r="M6212">
        <v>0</v>
      </c>
      <c r="N6212">
        <v>5</v>
      </c>
      <c r="O6212" s="6">
        <v>0</v>
      </c>
      <c r="P6212" t="s">
        <v>106</v>
      </c>
      <c r="Q6212" t="s">
        <v>107</v>
      </c>
      <c r="R6212">
        <f>IF(F6212="Monthly",2,0)
+IF(E6212&lt;=6,2,0)
+IF(N6212&lt;=2,2,0)
+IF(L6212&gt;=4,2,0)
+IF(M6212&gt;=2,1,0)
+IF(H6212&gt;=_xlfn.PERCENTILE.INC($H$2:$H$10001,0.75),1,0)</f>
        <v>0</v>
      </c>
      <c r="S6212" t="str">
        <f>IF(R6212&gt;=7,"High",IF(R6212&gt;=4,"Medium","Low"))</f>
        <v>Low</v>
      </c>
    </row>
    <row r="6213" spans="1:19">
      <c r="A6213" t="s">
        <v>6338</v>
      </c>
      <c r="B6213">
        <v>35</v>
      </c>
      <c r="C6213" t="s">
        <v>101</v>
      </c>
      <c r="D6213" t="s">
        <v>126</v>
      </c>
      <c r="E6213">
        <v>52</v>
      </c>
      <c r="F6213" t="s">
        <v>109</v>
      </c>
      <c r="G6213" t="s">
        <v>104</v>
      </c>
      <c r="H6213" s="5">
        <v>444</v>
      </c>
      <c r="I6213" s="5">
        <v>23622.61</v>
      </c>
      <c r="J6213" t="s">
        <v>115</v>
      </c>
      <c r="K6213" t="s">
        <v>106</v>
      </c>
      <c r="L6213">
        <v>2</v>
      </c>
      <c r="M6213">
        <v>0</v>
      </c>
      <c r="N6213">
        <v>4</v>
      </c>
      <c r="O6213" s="6">
        <v>0</v>
      </c>
      <c r="P6213" t="s">
        <v>106</v>
      </c>
      <c r="Q6213" t="s">
        <v>107</v>
      </c>
      <c r="R6213">
        <f>IF(F6213="Monthly",2,0)
+IF(E6213&lt;=6,2,0)
+IF(N6213&lt;=2,2,0)
+IF(L6213&gt;=4,2,0)
+IF(M6213&gt;=2,1,0)
+IF(H6213&gt;=_xlfn.PERCENTILE.INC($H$2:$H$10001,0.75),1,0)</f>
        <v>0</v>
      </c>
      <c r="S6213" t="str">
        <f>IF(R6213&gt;=7,"High",IF(R6213&gt;=4,"Medium","Low"))</f>
        <v>Low</v>
      </c>
    </row>
    <row r="6214" spans="1:19">
      <c r="A6214" t="s">
        <v>6339</v>
      </c>
      <c r="B6214">
        <v>36</v>
      </c>
      <c r="C6214" t="s">
        <v>101</v>
      </c>
      <c r="D6214" t="s">
        <v>102</v>
      </c>
      <c r="E6214">
        <v>5</v>
      </c>
      <c r="F6214" t="s">
        <v>103</v>
      </c>
      <c r="G6214" t="s">
        <v>110</v>
      </c>
      <c r="H6214" s="5">
        <v>742</v>
      </c>
      <c r="I6214" s="5">
        <v>3087.15</v>
      </c>
      <c r="J6214" t="s">
        <v>105</v>
      </c>
      <c r="K6214" t="s">
        <v>106</v>
      </c>
      <c r="L6214">
        <v>0</v>
      </c>
      <c r="M6214">
        <v>0</v>
      </c>
      <c r="N6214">
        <v>4</v>
      </c>
      <c r="O6214" s="6">
        <v>15</v>
      </c>
      <c r="P6214" t="s">
        <v>107</v>
      </c>
      <c r="Q6214" t="s">
        <v>107</v>
      </c>
      <c r="R6214">
        <f>IF(F6214="Monthly",2,0)
+IF(E6214&lt;=6,2,0)
+IF(N6214&lt;=2,2,0)
+IF(L6214&gt;=4,2,0)
+IF(M6214&gt;=2,1,0)
+IF(H6214&gt;=_xlfn.PERCENTILE.INC($H$2:$H$10001,0.75),1,0)</f>
        <v>4</v>
      </c>
      <c r="S6214" t="str">
        <f>IF(R6214&gt;=7,"High",IF(R6214&gt;=4,"Medium","Low"))</f>
        <v>Medium</v>
      </c>
    </row>
    <row r="6215" spans="1:19">
      <c r="A6215" t="s">
        <v>6340</v>
      </c>
      <c r="B6215">
        <v>36</v>
      </c>
      <c r="C6215" t="s">
        <v>101</v>
      </c>
      <c r="D6215" t="s">
        <v>102</v>
      </c>
      <c r="E6215">
        <v>35</v>
      </c>
      <c r="F6215" t="s">
        <v>103</v>
      </c>
      <c r="G6215" t="s">
        <v>110</v>
      </c>
      <c r="H6215" s="5">
        <v>716</v>
      </c>
      <c r="I6215" s="5">
        <v>25311.78</v>
      </c>
      <c r="J6215" t="s">
        <v>140</v>
      </c>
      <c r="K6215" t="s">
        <v>106</v>
      </c>
      <c r="L6215">
        <v>0</v>
      </c>
      <c r="M6215">
        <v>0</v>
      </c>
      <c r="N6215">
        <v>5</v>
      </c>
      <c r="O6215" s="6">
        <v>0</v>
      </c>
      <c r="P6215" t="s">
        <v>106</v>
      </c>
      <c r="Q6215" t="s">
        <v>107</v>
      </c>
      <c r="R6215">
        <f>IF(F6215="Monthly",2,0)
+IF(E6215&lt;=6,2,0)
+IF(N6215&lt;=2,2,0)
+IF(L6215&gt;=4,2,0)
+IF(M6215&gt;=2,1,0)
+IF(H6215&gt;=_xlfn.PERCENTILE.INC($H$2:$H$10001,0.75),1,0)</f>
        <v>2</v>
      </c>
      <c r="S6215" t="str">
        <f>IF(R6215&gt;=7,"High",IF(R6215&gt;=4,"Medium","Low"))</f>
        <v>Low</v>
      </c>
    </row>
    <row r="6216" spans="1:19">
      <c r="A6216" t="s">
        <v>6341</v>
      </c>
      <c r="B6216">
        <v>36</v>
      </c>
      <c r="C6216" t="s">
        <v>112</v>
      </c>
      <c r="D6216" t="s">
        <v>131</v>
      </c>
      <c r="E6216">
        <v>43</v>
      </c>
      <c r="F6216" t="s">
        <v>121</v>
      </c>
      <c r="G6216" t="s">
        <v>104</v>
      </c>
      <c r="H6216" s="5">
        <v>510</v>
      </c>
      <c r="I6216" s="5">
        <v>21408.37</v>
      </c>
      <c r="J6216" t="s">
        <v>117</v>
      </c>
      <c r="K6216" t="s">
        <v>106</v>
      </c>
      <c r="L6216">
        <v>1</v>
      </c>
      <c r="M6216">
        <v>0</v>
      </c>
      <c r="N6216">
        <v>5</v>
      </c>
      <c r="O6216" s="6">
        <v>0</v>
      </c>
      <c r="P6216" t="s">
        <v>107</v>
      </c>
      <c r="Q6216" t="s">
        <v>107</v>
      </c>
      <c r="R6216">
        <f>IF(F6216="Monthly",2,0)
+IF(E6216&lt;=6,2,0)
+IF(N6216&lt;=2,2,0)
+IF(L6216&gt;=4,2,0)
+IF(M6216&gt;=2,1,0)
+IF(H6216&gt;=_xlfn.PERCENTILE.INC($H$2:$H$10001,0.75),1,0)</f>
        <v>0</v>
      </c>
      <c r="S6216" t="str">
        <f>IF(R6216&gt;=7,"High",IF(R6216&gt;=4,"Medium","Low"))</f>
        <v>Low</v>
      </c>
    </row>
    <row r="6217" spans="1:19">
      <c r="A6217" t="s">
        <v>6342</v>
      </c>
      <c r="B6217">
        <v>35</v>
      </c>
      <c r="C6217" t="s">
        <v>101</v>
      </c>
      <c r="D6217" t="s">
        <v>113</v>
      </c>
      <c r="E6217">
        <v>52</v>
      </c>
      <c r="F6217" t="s">
        <v>109</v>
      </c>
      <c r="G6217" t="s">
        <v>110</v>
      </c>
      <c r="H6217" s="5">
        <v>683</v>
      </c>
      <c r="I6217" s="5">
        <v>35474.300000000003</v>
      </c>
      <c r="J6217" t="s">
        <v>134</v>
      </c>
      <c r="K6217" t="s">
        <v>106</v>
      </c>
      <c r="L6217">
        <v>0</v>
      </c>
      <c r="M6217">
        <v>0</v>
      </c>
      <c r="N6217">
        <v>5</v>
      </c>
      <c r="O6217" s="6">
        <v>0</v>
      </c>
      <c r="P6217" t="s">
        <v>106</v>
      </c>
      <c r="Q6217" t="s">
        <v>107</v>
      </c>
      <c r="R6217">
        <f>IF(F6217="Monthly",2,0)
+IF(E6217&lt;=6,2,0)
+IF(N6217&lt;=2,2,0)
+IF(L6217&gt;=4,2,0)
+IF(M6217&gt;=2,1,0)
+IF(H6217&gt;=_xlfn.PERCENTILE.INC($H$2:$H$10001,0.75),1,0)</f>
        <v>0</v>
      </c>
      <c r="S6217" t="str">
        <f>IF(R6217&gt;=7,"High",IF(R6217&gt;=4,"Medium","Low"))</f>
        <v>Low</v>
      </c>
    </row>
    <row r="6218" spans="1:19">
      <c r="A6218" t="s">
        <v>6343</v>
      </c>
      <c r="B6218">
        <v>44</v>
      </c>
      <c r="C6218" t="s">
        <v>112</v>
      </c>
      <c r="D6218" t="s">
        <v>133</v>
      </c>
      <c r="E6218">
        <v>39</v>
      </c>
      <c r="F6218" t="s">
        <v>103</v>
      </c>
      <c r="G6218" t="s">
        <v>104</v>
      </c>
      <c r="H6218" s="5">
        <v>452</v>
      </c>
      <c r="I6218" s="5">
        <v>18021.169999999998</v>
      </c>
      <c r="J6218" t="s">
        <v>105</v>
      </c>
      <c r="K6218" t="s">
        <v>107</v>
      </c>
      <c r="L6218">
        <v>1</v>
      </c>
      <c r="M6218">
        <v>0</v>
      </c>
      <c r="N6218">
        <v>5</v>
      </c>
      <c r="O6218" s="6">
        <v>0</v>
      </c>
      <c r="P6218" t="s">
        <v>106</v>
      </c>
      <c r="Q6218" t="s">
        <v>107</v>
      </c>
      <c r="R6218">
        <f>IF(F6218="Monthly",2,0)
+IF(E6218&lt;=6,2,0)
+IF(N6218&lt;=2,2,0)
+IF(L6218&gt;=4,2,0)
+IF(M6218&gt;=2,1,0)
+IF(H6218&gt;=_xlfn.PERCENTILE.INC($H$2:$H$10001,0.75),1,0)</f>
        <v>2</v>
      </c>
      <c r="S6218" t="str">
        <f>IF(R6218&gt;=7,"High",IF(R6218&gt;=4,"Medium","Low"))</f>
        <v>Low</v>
      </c>
    </row>
    <row r="6219" spans="1:19">
      <c r="A6219" t="s">
        <v>6344</v>
      </c>
      <c r="B6219">
        <v>43</v>
      </c>
      <c r="C6219" t="s">
        <v>112</v>
      </c>
      <c r="D6219" t="s">
        <v>102</v>
      </c>
      <c r="E6219">
        <v>66</v>
      </c>
      <c r="F6219" t="s">
        <v>109</v>
      </c>
      <c r="G6219" t="s">
        <v>110</v>
      </c>
      <c r="H6219" s="5">
        <v>759</v>
      </c>
      <c r="I6219" s="5">
        <v>50697.47</v>
      </c>
      <c r="J6219" t="s">
        <v>140</v>
      </c>
      <c r="K6219" t="s">
        <v>106</v>
      </c>
      <c r="L6219">
        <v>0</v>
      </c>
      <c r="M6219">
        <v>0</v>
      </c>
      <c r="N6219">
        <v>5</v>
      </c>
      <c r="O6219" s="6">
        <v>0</v>
      </c>
      <c r="P6219" t="s">
        <v>107</v>
      </c>
      <c r="Q6219" t="s">
        <v>107</v>
      </c>
      <c r="R6219">
        <f>IF(F6219="Monthly",2,0)
+IF(E6219&lt;=6,2,0)
+IF(N6219&lt;=2,2,0)
+IF(L6219&gt;=4,2,0)
+IF(M6219&gt;=2,1,0)
+IF(H6219&gt;=_xlfn.PERCENTILE.INC($H$2:$H$10001,0.75),1,0)</f>
        <v>0</v>
      </c>
      <c r="S6219" t="str">
        <f>IF(R6219&gt;=7,"High",IF(R6219&gt;=4,"Medium","Low"))</f>
        <v>Low</v>
      </c>
    </row>
    <row r="6220" spans="1:19">
      <c r="A6220" t="s">
        <v>6345</v>
      </c>
      <c r="B6220">
        <v>35</v>
      </c>
      <c r="C6220" t="s">
        <v>112</v>
      </c>
      <c r="D6220" t="s">
        <v>159</v>
      </c>
      <c r="E6220">
        <v>63</v>
      </c>
      <c r="F6220" t="s">
        <v>109</v>
      </c>
      <c r="G6220" t="s">
        <v>104</v>
      </c>
      <c r="H6220" s="5">
        <v>459</v>
      </c>
      <c r="I6220" s="5">
        <v>26860.47</v>
      </c>
      <c r="J6220" t="s">
        <v>117</v>
      </c>
      <c r="K6220" t="s">
        <v>106</v>
      </c>
      <c r="L6220">
        <v>2</v>
      </c>
      <c r="M6220">
        <v>0</v>
      </c>
      <c r="N6220">
        <v>5</v>
      </c>
      <c r="O6220" s="6">
        <v>5</v>
      </c>
      <c r="P6220" t="s">
        <v>107</v>
      </c>
      <c r="Q6220" t="s">
        <v>107</v>
      </c>
      <c r="R6220">
        <f>IF(F6220="Monthly",2,0)
+IF(E6220&lt;=6,2,0)
+IF(N6220&lt;=2,2,0)
+IF(L6220&gt;=4,2,0)
+IF(M6220&gt;=2,1,0)
+IF(H6220&gt;=_xlfn.PERCENTILE.INC($H$2:$H$10001,0.75),1,0)</f>
        <v>0</v>
      </c>
      <c r="S6220" t="str">
        <f>IF(R6220&gt;=7,"High",IF(R6220&gt;=4,"Medium","Low"))</f>
        <v>Low</v>
      </c>
    </row>
    <row r="6221" spans="1:19">
      <c r="A6221" t="s">
        <v>6346</v>
      </c>
      <c r="B6221">
        <v>35</v>
      </c>
      <c r="C6221" t="s">
        <v>101</v>
      </c>
      <c r="D6221" t="s">
        <v>126</v>
      </c>
      <c r="E6221">
        <v>53</v>
      </c>
      <c r="F6221" t="s">
        <v>121</v>
      </c>
      <c r="G6221" t="s">
        <v>110</v>
      </c>
      <c r="H6221" s="5">
        <v>786</v>
      </c>
      <c r="I6221" s="5">
        <v>34446.870000000003</v>
      </c>
      <c r="J6221" t="s">
        <v>134</v>
      </c>
      <c r="K6221" t="s">
        <v>106</v>
      </c>
      <c r="L6221">
        <v>0</v>
      </c>
      <c r="M6221">
        <v>0</v>
      </c>
      <c r="N6221">
        <v>5</v>
      </c>
      <c r="O6221" s="6">
        <v>15</v>
      </c>
      <c r="P6221" t="s">
        <v>107</v>
      </c>
      <c r="Q6221" t="s">
        <v>107</v>
      </c>
      <c r="R6221">
        <f>IF(F6221="Monthly",2,0)
+IF(E6221&lt;=6,2,0)
+IF(N6221&lt;=2,2,0)
+IF(L6221&gt;=4,2,0)
+IF(M6221&gt;=2,1,0)
+IF(H6221&gt;=_xlfn.PERCENTILE.INC($H$2:$H$10001,0.75),1,0)</f>
        <v>0</v>
      </c>
      <c r="S6221" t="str">
        <f>IF(R6221&gt;=7,"High",IF(R6221&gt;=4,"Medium","Low"))</f>
        <v>Low</v>
      </c>
    </row>
    <row r="6222" spans="1:19">
      <c r="A6222" t="s">
        <v>6347</v>
      </c>
      <c r="B6222">
        <v>18</v>
      </c>
      <c r="C6222" t="s">
        <v>101</v>
      </c>
      <c r="D6222" t="s">
        <v>102</v>
      </c>
      <c r="E6222">
        <v>43</v>
      </c>
      <c r="F6222" t="s">
        <v>109</v>
      </c>
      <c r="G6222" t="s">
        <v>104</v>
      </c>
      <c r="H6222" s="5">
        <v>558</v>
      </c>
      <c r="I6222" s="5">
        <v>22015.32</v>
      </c>
      <c r="J6222" t="s">
        <v>117</v>
      </c>
      <c r="K6222" t="s">
        <v>106</v>
      </c>
      <c r="L6222">
        <v>0</v>
      </c>
      <c r="M6222">
        <v>0</v>
      </c>
      <c r="N6222">
        <v>5</v>
      </c>
      <c r="O6222" s="6">
        <v>10</v>
      </c>
      <c r="P6222" t="s">
        <v>107</v>
      </c>
      <c r="Q6222" t="s">
        <v>107</v>
      </c>
      <c r="R6222">
        <f>IF(F6222="Monthly",2,0)
+IF(E6222&lt;=6,2,0)
+IF(N6222&lt;=2,2,0)
+IF(L6222&gt;=4,2,0)
+IF(M6222&gt;=2,1,0)
+IF(H6222&gt;=_xlfn.PERCENTILE.INC($H$2:$H$10001,0.75),1,0)</f>
        <v>0</v>
      </c>
      <c r="S6222" t="str">
        <f>IF(R6222&gt;=7,"High",IF(R6222&gt;=4,"Medium","Low"))</f>
        <v>Low</v>
      </c>
    </row>
    <row r="6223" spans="1:19">
      <c r="A6223" t="s">
        <v>6348</v>
      </c>
      <c r="B6223">
        <v>34</v>
      </c>
      <c r="C6223" t="s">
        <v>112</v>
      </c>
      <c r="D6223" t="s">
        <v>131</v>
      </c>
      <c r="E6223">
        <v>46</v>
      </c>
      <c r="F6223" t="s">
        <v>103</v>
      </c>
      <c r="G6223" t="s">
        <v>110</v>
      </c>
      <c r="H6223" s="5">
        <v>823</v>
      </c>
      <c r="I6223" s="5">
        <v>38018.42</v>
      </c>
      <c r="J6223" t="s">
        <v>117</v>
      </c>
      <c r="K6223" t="s">
        <v>107</v>
      </c>
      <c r="L6223">
        <v>0</v>
      </c>
      <c r="M6223">
        <v>0</v>
      </c>
      <c r="N6223">
        <v>5</v>
      </c>
      <c r="O6223" s="6">
        <v>0</v>
      </c>
      <c r="P6223" t="s">
        <v>106</v>
      </c>
      <c r="Q6223" t="s">
        <v>107</v>
      </c>
      <c r="R6223">
        <f>IF(F6223="Monthly",2,0)
+IF(E6223&lt;=6,2,0)
+IF(N6223&lt;=2,2,0)
+IF(L6223&gt;=4,2,0)
+IF(M6223&gt;=2,1,0)
+IF(H6223&gt;=_xlfn.PERCENTILE.INC($H$2:$H$10001,0.75),1,0)</f>
        <v>3</v>
      </c>
      <c r="S6223" t="str">
        <f>IF(R6223&gt;=7,"High",IF(R6223&gt;=4,"Medium","Low"))</f>
        <v>Low</v>
      </c>
    </row>
    <row r="6224" spans="1:19">
      <c r="A6224" t="s">
        <v>6349</v>
      </c>
      <c r="B6224">
        <v>32</v>
      </c>
      <c r="C6224" t="s">
        <v>101</v>
      </c>
      <c r="D6224" t="s">
        <v>126</v>
      </c>
      <c r="E6224">
        <v>27</v>
      </c>
      <c r="F6224" t="s">
        <v>103</v>
      </c>
      <c r="G6224" t="s">
        <v>129</v>
      </c>
      <c r="H6224" s="5">
        <v>1035</v>
      </c>
      <c r="I6224" s="5">
        <v>27428.13</v>
      </c>
      <c r="J6224" t="s">
        <v>105</v>
      </c>
      <c r="K6224" t="s">
        <v>106</v>
      </c>
      <c r="L6224">
        <v>0</v>
      </c>
      <c r="M6224">
        <v>0</v>
      </c>
      <c r="N6224">
        <v>5</v>
      </c>
      <c r="O6224" s="6">
        <v>0</v>
      </c>
      <c r="P6224" t="s">
        <v>107</v>
      </c>
      <c r="Q6224" t="s">
        <v>107</v>
      </c>
      <c r="R6224">
        <f>IF(F6224="Monthly",2,0)
+IF(E6224&lt;=6,2,0)
+IF(N6224&lt;=2,2,0)
+IF(L6224&gt;=4,2,0)
+IF(M6224&gt;=2,1,0)
+IF(H6224&gt;=_xlfn.PERCENTILE.INC($H$2:$H$10001,0.75),1,0)</f>
        <v>3</v>
      </c>
      <c r="S6224" t="str">
        <f>IF(R6224&gt;=7,"High",IF(R6224&gt;=4,"Medium","Low"))</f>
        <v>Low</v>
      </c>
    </row>
    <row r="6225" spans="1:19">
      <c r="A6225" t="s">
        <v>6350</v>
      </c>
      <c r="B6225">
        <v>32</v>
      </c>
      <c r="C6225" t="s">
        <v>101</v>
      </c>
      <c r="D6225" t="s">
        <v>131</v>
      </c>
      <c r="E6225">
        <v>17</v>
      </c>
      <c r="F6225" t="s">
        <v>103</v>
      </c>
      <c r="G6225" t="s">
        <v>104</v>
      </c>
      <c r="H6225" s="5">
        <v>492</v>
      </c>
      <c r="I6225" s="5">
        <v>8376.81</v>
      </c>
      <c r="J6225" t="s">
        <v>105</v>
      </c>
      <c r="K6225" t="s">
        <v>106</v>
      </c>
      <c r="L6225">
        <v>2</v>
      </c>
      <c r="M6225">
        <v>1</v>
      </c>
      <c r="N6225">
        <v>4</v>
      </c>
      <c r="O6225" s="6">
        <v>0</v>
      </c>
      <c r="P6225" t="s">
        <v>107</v>
      </c>
      <c r="Q6225" t="s">
        <v>106</v>
      </c>
      <c r="R6225">
        <f>IF(F6225="Monthly",2,0)
+IF(E6225&lt;=6,2,0)
+IF(N6225&lt;=2,2,0)
+IF(L6225&gt;=4,2,0)
+IF(M6225&gt;=2,1,0)
+IF(H6225&gt;=_xlfn.PERCENTILE.INC($H$2:$H$10001,0.75),1,0)</f>
        <v>2</v>
      </c>
      <c r="S6225" t="str">
        <f>IF(R6225&gt;=7,"High",IF(R6225&gt;=4,"Medium","Low"))</f>
        <v>Low</v>
      </c>
    </row>
    <row r="6226" spans="1:19">
      <c r="A6226" t="s">
        <v>6351</v>
      </c>
      <c r="B6226">
        <v>29</v>
      </c>
      <c r="C6226" t="s">
        <v>101</v>
      </c>
      <c r="D6226" t="s">
        <v>119</v>
      </c>
      <c r="E6226">
        <v>43</v>
      </c>
      <c r="F6226" t="s">
        <v>109</v>
      </c>
      <c r="G6226" t="s">
        <v>129</v>
      </c>
      <c r="H6226" s="5">
        <v>994</v>
      </c>
      <c r="I6226" s="5">
        <v>43121.8</v>
      </c>
      <c r="J6226" t="s">
        <v>134</v>
      </c>
      <c r="K6226" t="s">
        <v>106</v>
      </c>
      <c r="L6226">
        <v>6</v>
      </c>
      <c r="M6226">
        <v>2</v>
      </c>
      <c r="N6226">
        <v>4</v>
      </c>
      <c r="O6226" s="6">
        <v>0</v>
      </c>
      <c r="P6226" t="s">
        <v>106</v>
      </c>
      <c r="Q6226" t="s">
        <v>107</v>
      </c>
      <c r="R6226">
        <f>IF(F6226="Monthly",2,0)
+IF(E6226&lt;=6,2,0)
+IF(N6226&lt;=2,2,0)
+IF(L6226&gt;=4,2,0)
+IF(M6226&gt;=2,1,0)
+IF(H6226&gt;=_xlfn.PERCENTILE.INC($H$2:$H$10001,0.75),1,0)</f>
        <v>4</v>
      </c>
      <c r="S6226" t="str">
        <f>IF(R6226&gt;=7,"High",IF(R6226&gt;=4,"Medium","Low"))</f>
        <v>Medium</v>
      </c>
    </row>
    <row r="6227" spans="1:19">
      <c r="A6227" t="s">
        <v>6352</v>
      </c>
      <c r="B6227">
        <v>27</v>
      </c>
      <c r="C6227" t="s">
        <v>112</v>
      </c>
      <c r="D6227" t="s">
        <v>123</v>
      </c>
      <c r="E6227">
        <v>37</v>
      </c>
      <c r="F6227" t="s">
        <v>103</v>
      </c>
      <c r="G6227" t="s">
        <v>129</v>
      </c>
      <c r="H6227" s="5">
        <v>1017</v>
      </c>
      <c r="I6227" s="5">
        <v>38088.18</v>
      </c>
      <c r="J6227" t="s">
        <v>134</v>
      </c>
      <c r="K6227" t="s">
        <v>106</v>
      </c>
      <c r="L6227">
        <v>0</v>
      </c>
      <c r="M6227">
        <v>0</v>
      </c>
      <c r="N6227">
        <v>5</v>
      </c>
      <c r="O6227" s="6">
        <v>0</v>
      </c>
      <c r="P6227" t="s">
        <v>107</v>
      </c>
      <c r="Q6227" t="s">
        <v>106</v>
      </c>
      <c r="R6227">
        <f>IF(F6227="Monthly",2,0)
+IF(E6227&lt;=6,2,0)
+IF(N6227&lt;=2,2,0)
+IF(L6227&gt;=4,2,0)
+IF(M6227&gt;=2,1,0)
+IF(H6227&gt;=_xlfn.PERCENTILE.INC($H$2:$H$10001,0.75),1,0)</f>
        <v>3</v>
      </c>
      <c r="S6227" t="str">
        <f>IF(R6227&gt;=7,"High",IF(R6227&gt;=4,"Medium","Low"))</f>
        <v>Low</v>
      </c>
    </row>
    <row r="6228" spans="1:19">
      <c r="A6228" t="s">
        <v>6353</v>
      </c>
      <c r="B6228">
        <v>21</v>
      </c>
      <c r="C6228" t="s">
        <v>112</v>
      </c>
      <c r="D6228" t="s">
        <v>131</v>
      </c>
      <c r="E6228">
        <v>64</v>
      </c>
      <c r="F6228" t="s">
        <v>121</v>
      </c>
      <c r="G6228" t="s">
        <v>110</v>
      </c>
      <c r="H6228" s="5">
        <v>791</v>
      </c>
      <c r="I6228" s="5">
        <v>43044.639999999999</v>
      </c>
      <c r="J6228" t="s">
        <v>134</v>
      </c>
      <c r="K6228" t="s">
        <v>106</v>
      </c>
      <c r="L6228">
        <v>1</v>
      </c>
      <c r="M6228">
        <v>0</v>
      </c>
      <c r="N6228">
        <v>5</v>
      </c>
      <c r="O6228" s="6">
        <v>15</v>
      </c>
      <c r="P6228" t="s">
        <v>107</v>
      </c>
      <c r="Q6228" t="s">
        <v>107</v>
      </c>
      <c r="R6228">
        <f>IF(F6228="Monthly",2,0)
+IF(E6228&lt;=6,2,0)
+IF(N6228&lt;=2,2,0)
+IF(L6228&gt;=4,2,0)
+IF(M6228&gt;=2,1,0)
+IF(H6228&gt;=_xlfn.PERCENTILE.INC($H$2:$H$10001,0.75),1,0)</f>
        <v>0</v>
      </c>
      <c r="S6228" t="str">
        <f>IF(R6228&gt;=7,"High",IF(R6228&gt;=4,"Medium","Low"))</f>
        <v>Low</v>
      </c>
    </row>
    <row r="6229" spans="1:19">
      <c r="A6229" t="s">
        <v>6354</v>
      </c>
      <c r="B6229">
        <v>18</v>
      </c>
      <c r="C6229" t="s">
        <v>101</v>
      </c>
      <c r="D6229" t="s">
        <v>128</v>
      </c>
      <c r="E6229">
        <v>22</v>
      </c>
      <c r="F6229" t="s">
        <v>103</v>
      </c>
      <c r="G6229" t="s">
        <v>110</v>
      </c>
      <c r="H6229" s="5">
        <v>703</v>
      </c>
      <c r="I6229" s="5">
        <v>15476.98</v>
      </c>
      <c r="J6229" t="s">
        <v>105</v>
      </c>
      <c r="K6229" t="s">
        <v>106</v>
      </c>
      <c r="L6229">
        <v>2</v>
      </c>
      <c r="M6229">
        <v>0</v>
      </c>
      <c r="N6229">
        <v>5</v>
      </c>
      <c r="O6229" s="6">
        <v>0</v>
      </c>
      <c r="P6229" t="s">
        <v>107</v>
      </c>
      <c r="Q6229" t="s">
        <v>106</v>
      </c>
      <c r="R6229">
        <f>IF(F6229="Monthly",2,0)
+IF(E6229&lt;=6,2,0)
+IF(N6229&lt;=2,2,0)
+IF(L6229&gt;=4,2,0)
+IF(M6229&gt;=2,1,0)
+IF(H6229&gt;=_xlfn.PERCENTILE.INC($H$2:$H$10001,0.75),1,0)</f>
        <v>2</v>
      </c>
      <c r="S6229" t="str">
        <f>IF(R6229&gt;=7,"High",IF(R6229&gt;=4,"Medium","Low"))</f>
        <v>Low</v>
      </c>
    </row>
    <row r="6230" spans="1:19">
      <c r="A6230" t="s">
        <v>6355</v>
      </c>
      <c r="B6230">
        <v>25</v>
      </c>
      <c r="C6230" t="s">
        <v>112</v>
      </c>
      <c r="D6230" t="s">
        <v>123</v>
      </c>
      <c r="E6230">
        <v>46</v>
      </c>
      <c r="F6230" t="s">
        <v>109</v>
      </c>
      <c r="G6230" t="s">
        <v>110</v>
      </c>
      <c r="H6230" s="5">
        <v>670</v>
      </c>
      <c r="I6230" s="5">
        <v>31066.17</v>
      </c>
      <c r="J6230" t="s">
        <v>117</v>
      </c>
      <c r="K6230" t="s">
        <v>106</v>
      </c>
      <c r="L6230">
        <v>1</v>
      </c>
      <c r="M6230">
        <v>0</v>
      </c>
      <c r="N6230">
        <v>4</v>
      </c>
      <c r="O6230" s="6">
        <v>0</v>
      </c>
      <c r="P6230" t="s">
        <v>107</v>
      </c>
      <c r="Q6230" t="s">
        <v>107</v>
      </c>
      <c r="R6230">
        <f>IF(F6230="Monthly",2,0)
+IF(E6230&lt;=6,2,0)
+IF(N6230&lt;=2,2,0)
+IF(L6230&gt;=4,2,0)
+IF(M6230&gt;=2,1,0)
+IF(H6230&gt;=_xlfn.PERCENTILE.INC($H$2:$H$10001,0.75),1,0)</f>
        <v>0</v>
      </c>
      <c r="S6230" t="str">
        <f>IF(R6230&gt;=7,"High",IF(R6230&gt;=4,"Medium","Low"))</f>
        <v>Low</v>
      </c>
    </row>
    <row r="6231" spans="1:19">
      <c r="A6231" t="s">
        <v>6356</v>
      </c>
      <c r="B6231">
        <v>45</v>
      </c>
      <c r="C6231" t="s">
        <v>112</v>
      </c>
      <c r="D6231" t="s">
        <v>131</v>
      </c>
      <c r="E6231">
        <v>44</v>
      </c>
      <c r="F6231" t="s">
        <v>121</v>
      </c>
      <c r="G6231" t="s">
        <v>104</v>
      </c>
      <c r="H6231" s="5">
        <v>549</v>
      </c>
      <c r="I6231" s="5">
        <v>20199.53</v>
      </c>
      <c r="J6231" t="s">
        <v>134</v>
      </c>
      <c r="K6231" t="s">
        <v>106</v>
      </c>
      <c r="L6231">
        <v>2</v>
      </c>
      <c r="M6231">
        <v>1</v>
      </c>
      <c r="N6231">
        <v>3</v>
      </c>
      <c r="O6231" s="6">
        <v>15</v>
      </c>
      <c r="P6231" t="s">
        <v>107</v>
      </c>
      <c r="Q6231" t="s">
        <v>107</v>
      </c>
      <c r="R6231">
        <f>IF(F6231="Monthly",2,0)
+IF(E6231&lt;=6,2,0)
+IF(N6231&lt;=2,2,0)
+IF(L6231&gt;=4,2,0)
+IF(M6231&gt;=2,1,0)
+IF(H6231&gt;=_xlfn.PERCENTILE.INC($H$2:$H$10001,0.75),1,0)</f>
        <v>0</v>
      </c>
      <c r="S6231" t="str">
        <f>IF(R6231&gt;=7,"High",IF(R6231&gt;=4,"Medium","Low"))</f>
        <v>Low</v>
      </c>
    </row>
    <row r="6232" spans="1:19">
      <c r="A6232" t="s">
        <v>6357</v>
      </c>
      <c r="B6232">
        <v>39</v>
      </c>
      <c r="C6232" t="s">
        <v>101</v>
      </c>
      <c r="D6232" t="s">
        <v>128</v>
      </c>
      <c r="E6232">
        <v>25</v>
      </c>
      <c r="F6232" t="s">
        <v>103</v>
      </c>
      <c r="G6232" t="s">
        <v>104</v>
      </c>
      <c r="H6232" s="5">
        <v>467</v>
      </c>
      <c r="I6232" s="5">
        <v>11404.29</v>
      </c>
      <c r="J6232" t="s">
        <v>105</v>
      </c>
      <c r="K6232" t="s">
        <v>106</v>
      </c>
      <c r="L6232">
        <v>2</v>
      </c>
      <c r="M6232">
        <v>0</v>
      </c>
      <c r="N6232">
        <v>5</v>
      </c>
      <c r="O6232" s="6">
        <v>0</v>
      </c>
      <c r="P6232" t="s">
        <v>107</v>
      </c>
      <c r="Q6232" t="s">
        <v>106</v>
      </c>
      <c r="R6232">
        <f>IF(F6232="Monthly",2,0)
+IF(E6232&lt;=6,2,0)
+IF(N6232&lt;=2,2,0)
+IF(L6232&gt;=4,2,0)
+IF(M6232&gt;=2,1,0)
+IF(H6232&gt;=_xlfn.PERCENTILE.INC($H$2:$H$10001,0.75),1,0)</f>
        <v>2</v>
      </c>
      <c r="S6232" t="str">
        <f>IF(R6232&gt;=7,"High",IF(R6232&gt;=4,"Medium","Low"))</f>
        <v>Low</v>
      </c>
    </row>
    <row r="6233" spans="1:19">
      <c r="A6233" t="s">
        <v>6358</v>
      </c>
      <c r="B6233">
        <v>40</v>
      </c>
      <c r="C6233" t="s">
        <v>101</v>
      </c>
      <c r="D6233" t="s">
        <v>102</v>
      </c>
      <c r="E6233">
        <v>11</v>
      </c>
      <c r="F6233" t="s">
        <v>103</v>
      </c>
      <c r="G6233" t="s">
        <v>104</v>
      </c>
      <c r="H6233" s="5">
        <v>543</v>
      </c>
      <c r="I6233" s="5">
        <v>6012.81</v>
      </c>
      <c r="J6233" t="s">
        <v>140</v>
      </c>
      <c r="K6233" t="s">
        <v>107</v>
      </c>
      <c r="L6233">
        <v>0</v>
      </c>
      <c r="M6233">
        <v>0</v>
      </c>
      <c r="N6233">
        <v>5</v>
      </c>
      <c r="O6233" s="6">
        <v>0</v>
      </c>
      <c r="P6233" t="s">
        <v>106</v>
      </c>
      <c r="Q6233" t="s">
        <v>106</v>
      </c>
      <c r="R6233">
        <f>IF(F6233="Monthly",2,0)
+IF(E6233&lt;=6,2,0)
+IF(N6233&lt;=2,2,0)
+IF(L6233&gt;=4,2,0)
+IF(M6233&gt;=2,1,0)
+IF(H6233&gt;=_xlfn.PERCENTILE.INC($H$2:$H$10001,0.75),1,0)</f>
        <v>2</v>
      </c>
      <c r="S6233" t="str">
        <f>IF(R6233&gt;=7,"High",IF(R6233&gt;=4,"Medium","Low"))</f>
        <v>Low</v>
      </c>
    </row>
    <row r="6234" spans="1:19">
      <c r="A6234" t="s">
        <v>6359</v>
      </c>
      <c r="B6234">
        <v>50</v>
      </c>
      <c r="C6234" t="s">
        <v>112</v>
      </c>
      <c r="D6234" t="s">
        <v>119</v>
      </c>
      <c r="E6234">
        <v>22</v>
      </c>
      <c r="F6234" t="s">
        <v>103</v>
      </c>
      <c r="G6234" t="s">
        <v>129</v>
      </c>
      <c r="H6234" s="5">
        <v>967</v>
      </c>
      <c r="I6234" s="5">
        <v>21078.47</v>
      </c>
      <c r="J6234" t="s">
        <v>140</v>
      </c>
      <c r="K6234" t="s">
        <v>106</v>
      </c>
      <c r="L6234">
        <v>1</v>
      </c>
      <c r="M6234">
        <v>0</v>
      </c>
      <c r="N6234">
        <v>4</v>
      </c>
      <c r="O6234" s="6">
        <v>0</v>
      </c>
      <c r="P6234" t="s">
        <v>107</v>
      </c>
      <c r="Q6234" t="s">
        <v>107</v>
      </c>
      <c r="R6234">
        <f>IF(F6234="Monthly",2,0)
+IF(E6234&lt;=6,2,0)
+IF(N6234&lt;=2,2,0)
+IF(L6234&gt;=4,2,0)
+IF(M6234&gt;=2,1,0)
+IF(H6234&gt;=_xlfn.PERCENTILE.INC($H$2:$H$10001,0.75),1,0)</f>
        <v>3</v>
      </c>
      <c r="S6234" t="str">
        <f>IF(R6234&gt;=7,"High",IF(R6234&gt;=4,"Medium","Low"))</f>
        <v>Low</v>
      </c>
    </row>
    <row r="6235" spans="1:19">
      <c r="A6235" t="s">
        <v>6360</v>
      </c>
      <c r="B6235">
        <v>50</v>
      </c>
      <c r="C6235" t="s">
        <v>101</v>
      </c>
      <c r="D6235" t="s">
        <v>133</v>
      </c>
      <c r="E6235">
        <v>37</v>
      </c>
      <c r="F6235" t="s">
        <v>103</v>
      </c>
      <c r="G6235" t="s">
        <v>104</v>
      </c>
      <c r="H6235" s="5">
        <v>480</v>
      </c>
      <c r="I6235" s="5">
        <v>18265.54</v>
      </c>
      <c r="J6235" t="s">
        <v>134</v>
      </c>
      <c r="K6235" t="s">
        <v>106</v>
      </c>
      <c r="L6235">
        <v>0</v>
      </c>
      <c r="M6235">
        <v>0</v>
      </c>
      <c r="N6235">
        <v>5</v>
      </c>
      <c r="O6235" s="6">
        <v>0</v>
      </c>
      <c r="P6235" t="s">
        <v>107</v>
      </c>
      <c r="Q6235" t="s">
        <v>107</v>
      </c>
      <c r="R6235">
        <f>IF(F6235="Monthly",2,0)
+IF(E6235&lt;=6,2,0)
+IF(N6235&lt;=2,2,0)
+IF(L6235&gt;=4,2,0)
+IF(M6235&gt;=2,1,0)
+IF(H6235&gt;=_xlfn.PERCENTILE.INC($H$2:$H$10001,0.75),1,0)</f>
        <v>2</v>
      </c>
      <c r="S6235" t="str">
        <f>IF(R6235&gt;=7,"High",IF(R6235&gt;=4,"Medium","Low"))</f>
        <v>Low</v>
      </c>
    </row>
    <row r="6236" spans="1:19">
      <c r="A6236" t="s">
        <v>6361</v>
      </c>
      <c r="B6236">
        <v>48</v>
      </c>
      <c r="C6236" t="s">
        <v>112</v>
      </c>
      <c r="D6236" t="s">
        <v>159</v>
      </c>
      <c r="E6236">
        <v>22</v>
      </c>
      <c r="F6236" t="s">
        <v>103</v>
      </c>
      <c r="G6236" t="s">
        <v>104</v>
      </c>
      <c r="H6236" s="5">
        <v>439</v>
      </c>
      <c r="I6236" s="5">
        <v>9491.86</v>
      </c>
      <c r="J6236" t="s">
        <v>117</v>
      </c>
      <c r="K6236" t="s">
        <v>106</v>
      </c>
      <c r="L6236">
        <v>4</v>
      </c>
      <c r="M6236">
        <v>1</v>
      </c>
      <c r="N6236">
        <v>3</v>
      </c>
      <c r="O6236" s="6">
        <v>0</v>
      </c>
      <c r="P6236" t="s">
        <v>107</v>
      </c>
      <c r="Q6236" t="s">
        <v>107</v>
      </c>
      <c r="R6236">
        <f>IF(F6236="Monthly",2,0)
+IF(E6236&lt;=6,2,0)
+IF(N6236&lt;=2,2,0)
+IF(L6236&gt;=4,2,0)
+IF(M6236&gt;=2,1,0)
+IF(H6236&gt;=_xlfn.PERCENTILE.INC($H$2:$H$10001,0.75),1,0)</f>
        <v>4</v>
      </c>
      <c r="S6236" t="str">
        <f>IF(R6236&gt;=7,"High",IF(R6236&gt;=4,"Medium","Low"))</f>
        <v>Medium</v>
      </c>
    </row>
    <row r="6237" spans="1:19">
      <c r="A6237" t="s">
        <v>6362</v>
      </c>
      <c r="B6237">
        <v>52</v>
      </c>
      <c r="C6237" t="s">
        <v>112</v>
      </c>
      <c r="D6237" t="s">
        <v>133</v>
      </c>
      <c r="E6237">
        <v>36</v>
      </c>
      <c r="F6237" t="s">
        <v>109</v>
      </c>
      <c r="G6237" t="s">
        <v>104</v>
      </c>
      <c r="H6237" s="5">
        <v>548</v>
      </c>
      <c r="I6237" s="5">
        <v>18644.689999999999</v>
      </c>
      <c r="J6237" t="s">
        <v>105</v>
      </c>
      <c r="K6237" t="s">
        <v>107</v>
      </c>
      <c r="L6237">
        <v>3</v>
      </c>
      <c r="M6237">
        <v>1</v>
      </c>
      <c r="N6237">
        <v>3</v>
      </c>
      <c r="O6237" s="6">
        <v>5</v>
      </c>
      <c r="P6237" t="s">
        <v>107</v>
      </c>
      <c r="Q6237" t="s">
        <v>107</v>
      </c>
      <c r="R6237">
        <f>IF(F6237="Monthly",2,0)
+IF(E6237&lt;=6,2,0)
+IF(N6237&lt;=2,2,0)
+IF(L6237&gt;=4,2,0)
+IF(M6237&gt;=2,1,0)
+IF(H6237&gt;=_xlfn.PERCENTILE.INC($H$2:$H$10001,0.75),1,0)</f>
        <v>0</v>
      </c>
      <c r="S6237" t="str">
        <f>IF(R6237&gt;=7,"High",IF(R6237&gt;=4,"Medium","Low"))</f>
        <v>Low</v>
      </c>
    </row>
    <row r="6238" spans="1:19">
      <c r="A6238" t="s">
        <v>6363</v>
      </c>
      <c r="B6238">
        <v>30</v>
      </c>
      <c r="C6238" t="s">
        <v>112</v>
      </c>
      <c r="D6238" t="s">
        <v>159</v>
      </c>
      <c r="E6238">
        <v>23</v>
      </c>
      <c r="F6238" t="s">
        <v>103</v>
      </c>
      <c r="G6238" t="s">
        <v>104</v>
      </c>
      <c r="H6238" s="5">
        <v>406</v>
      </c>
      <c r="I6238" s="5">
        <v>9107.83</v>
      </c>
      <c r="J6238" t="s">
        <v>140</v>
      </c>
      <c r="K6238" t="s">
        <v>106</v>
      </c>
      <c r="L6238">
        <v>0</v>
      </c>
      <c r="M6238">
        <v>0</v>
      </c>
      <c r="N6238">
        <v>5</v>
      </c>
      <c r="O6238" s="6">
        <v>0</v>
      </c>
      <c r="P6238" t="s">
        <v>106</v>
      </c>
      <c r="Q6238" t="s">
        <v>106</v>
      </c>
      <c r="R6238">
        <f>IF(F6238="Monthly",2,0)
+IF(E6238&lt;=6,2,0)
+IF(N6238&lt;=2,2,0)
+IF(L6238&gt;=4,2,0)
+IF(M6238&gt;=2,1,0)
+IF(H6238&gt;=_xlfn.PERCENTILE.INC($H$2:$H$10001,0.75),1,0)</f>
        <v>2</v>
      </c>
      <c r="S6238" t="str">
        <f>IF(R6238&gt;=7,"High",IF(R6238&gt;=4,"Medium","Low"))</f>
        <v>Low</v>
      </c>
    </row>
    <row r="6239" spans="1:19">
      <c r="A6239" t="s">
        <v>6364</v>
      </c>
      <c r="B6239">
        <v>38</v>
      </c>
      <c r="C6239" t="s">
        <v>101</v>
      </c>
      <c r="D6239" t="s">
        <v>102</v>
      </c>
      <c r="E6239">
        <v>49</v>
      </c>
      <c r="F6239" t="s">
        <v>103</v>
      </c>
      <c r="G6239" t="s">
        <v>104</v>
      </c>
      <c r="H6239" s="5">
        <v>448</v>
      </c>
      <c r="I6239" s="5">
        <v>22163.91</v>
      </c>
      <c r="J6239" t="s">
        <v>140</v>
      </c>
      <c r="K6239" t="s">
        <v>107</v>
      </c>
      <c r="L6239">
        <v>0</v>
      </c>
      <c r="M6239">
        <v>0</v>
      </c>
      <c r="N6239">
        <v>5</v>
      </c>
      <c r="O6239" s="6">
        <v>0</v>
      </c>
      <c r="P6239" t="s">
        <v>107</v>
      </c>
      <c r="Q6239" t="s">
        <v>107</v>
      </c>
      <c r="R6239">
        <f>IF(F6239="Monthly",2,0)
+IF(E6239&lt;=6,2,0)
+IF(N6239&lt;=2,2,0)
+IF(L6239&gt;=4,2,0)
+IF(M6239&gt;=2,1,0)
+IF(H6239&gt;=_xlfn.PERCENTILE.INC($H$2:$H$10001,0.75),1,0)</f>
        <v>2</v>
      </c>
      <c r="S6239" t="str">
        <f>IF(R6239&gt;=7,"High",IF(R6239&gt;=4,"Medium","Low"))</f>
        <v>Low</v>
      </c>
    </row>
    <row r="6240" spans="1:19">
      <c r="A6240" t="s">
        <v>6365</v>
      </c>
      <c r="B6240">
        <v>54</v>
      </c>
      <c r="C6240" t="s">
        <v>112</v>
      </c>
      <c r="D6240" t="s">
        <v>131</v>
      </c>
      <c r="E6240">
        <v>28</v>
      </c>
      <c r="F6240" t="s">
        <v>109</v>
      </c>
      <c r="G6240" t="s">
        <v>104</v>
      </c>
      <c r="H6240" s="5">
        <v>520</v>
      </c>
      <c r="I6240" s="5">
        <v>14774.91</v>
      </c>
      <c r="J6240" t="s">
        <v>115</v>
      </c>
      <c r="K6240" t="s">
        <v>107</v>
      </c>
      <c r="L6240">
        <v>1</v>
      </c>
      <c r="M6240">
        <v>0</v>
      </c>
      <c r="N6240">
        <v>5</v>
      </c>
      <c r="O6240" s="6">
        <v>0</v>
      </c>
      <c r="P6240" t="s">
        <v>107</v>
      </c>
      <c r="Q6240" t="s">
        <v>107</v>
      </c>
      <c r="R6240">
        <f>IF(F6240="Monthly",2,0)
+IF(E6240&lt;=6,2,0)
+IF(N6240&lt;=2,2,0)
+IF(L6240&gt;=4,2,0)
+IF(M6240&gt;=2,1,0)
+IF(H6240&gt;=_xlfn.PERCENTILE.INC($H$2:$H$10001,0.75),1,0)</f>
        <v>0</v>
      </c>
      <c r="S6240" t="str">
        <f>IF(R6240&gt;=7,"High",IF(R6240&gt;=4,"Medium","Low"))</f>
        <v>Low</v>
      </c>
    </row>
    <row r="6241" spans="1:19">
      <c r="A6241" t="s">
        <v>6366</v>
      </c>
      <c r="B6241">
        <v>19</v>
      </c>
      <c r="C6241" t="s">
        <v>112</v>
      </c>
      <c r="D6241" t="s">
        <v>126</v>
      </c>
      <c r="E6241">
        <v>24</v>
      </c>
      <c r="F6241" t="s">
        <v>103</v>
      </c>
      <c r="G6241" t="s">
        <v>104</v>
      </c>
      <c r="H6241" s="5">
        <v>556</v>
      </c>
      <c r="I6241" s="5">
        <v>13237.65</v>
      </c>
      <c r="J6241" t="s">
        <v>140</v>
      </c>
      <c r="K6241" t="s">
        <v>107</v>
      </c>
      <c r="L6241">
        <v>2</v>
      </c>
      <c r="M6241">
        <v>0</v>
      </c>
      <c r="N6241">
        <v>5</v>
      </c>
      <c r="O6241" s="6">
        <v>0</v>
      </c>
      <c r="P6241" t="s">
        <v>107</v>
      </c>
      <c r="Q6241" t="s">
        <v>107</v>
      </c>
      <c r="R6241">
        <f>IF(F6241="Monthly",2,0)
+IF(E6241&lt;=6,2,0)
+IF(N6241&lt;=2,2,0)
+IF(L6241&gt;=4,2,0)
+IF(M6241&gt;=2,1,0)
+IF(H6241&gt;=_xlfn.PERCENTILE.INC($H$2:$H$10001,0.75),1,0)</f>
        <v>2</v>
      </c>
      <c r="S6241" t="str">
        <f>IF(R6241&gt;=7,"High",IF(R6241&gt;=4,"Medium","Low"))</f>
        <v>Low</v>
      </c>
    </row>
    <row r="6242" spans="1:19">
      <c r="A6242" t="s">
        <v>6367</v>
      </c>
      <c r="B6242">
        <v>18</v>
      </c>
      <c r="C6242" t="s">
        <v>101</v>
      </c>
      <c r="D6242" t="s">
        <v>126</v>
      </c>
      <c r="E6242">
        <v>18</v>
      </c>
      <c r="F6242" t="s">
        <v>103</v>
      </c>
      <c r="G6242" t="s">
        <v>110</v>
      </c>
      <c r="H6242" s="5">
        <v>673</v>
      </c>
      <c r="I6242" s="5">
        <v>11961.84</v>
      </c>
      <c r="J6242" t="s">
        <v>105</v>
      </c>
      <c r="K6242" t="s">
        <v>106</v>
      </c>
      <c r="L6242">
        <v>0</v>
      </c>
      <c r="M6242">
        <v>0</v>
      </c>
      <c r="N6242">
        <v>5</v>
      </c>
      <c r="O6242" s="6">
        <v>0</v>
      </c>
      <c r="P6242" t="s">
        <v>106</v>
      </c>
      <c r="Q6242" t="s">
        <v>107</v>
      </c>
      <c r="R6242">
        <f>IF(F6242="Monthly",2,0)
+IF(E6242&lt;=6,2,0)
+IF(N6242&lt;=2,2,0)
+IF(L6242&gt;=4,2,0)
+IF(M6242&gt;=2,1,0)
+IF(H6242&gt;=_xlfn.PERCENTILE.INC($H$2:$H$10001,0.75),1,0)</f>
        <v>2</v>
      </c>
      <c r="S6242" t="str">
        <f>IF(R6242&gt;=7,"High",IF(R6242&gt;=4,"Medium","Low"))</f>
        <v>Low</v>
      </c>
    </row>
    <row r="6243" spans="1:19">
      <c r="A6243" t="s">
        <v>6368</v>
      </c>
      <c r="B6243">
        <v>26</v>
      </c>
      <c r="C6243" t="s">
        <v>112</v>
      </c>
      <c r="D6243" t="s">
        <v>126</v>
      </c>
      <c r="E6243">
        <v>52</v>
      </c>
      <c r="F6243" t="s">
        <v>109</v>
      </c>
      <c r="G6243" t="s">
        <v>104</v>
      </c>
      <c r="H6243" s="5">
        <v>458</v>
      </c>
      <c r="I6243" s="5">
        <v>22948.09</v>
      </c>
      <c r="J6243" t="s">
        <v>134</v>
      </c>
      <c r="K6243" t="s">
        <v>106</v>
      </c>
      <c r="L6243">
        <v>0</v>
      </c>
      <c r="M6243">
        <v>0</v>
      </c>
      <c r="N6243">
        <v>5</v>
      </c>
      <c r="O6243" s="6">
        <v>5</v>
      </c>
      <c r="P6243" t="s">
        <v>107</v>
      </c>
      <c r="Q6243" t="s">
        <v>107</v>
      </c>
      <c r="R6243">
        <f>IF(F6243="Monthly",2,0)
+IF(E6243&lt;=6,2,0)
+IF(N6243&lt;=2,2,0)
+IF(L6243&gt;=4,2,0)
+IF(M6243&gt;=2,1,0)
+IF(H6243&gt;=_xlfn.PERCENTILE.INC($H$2:$H$10001,0.75),1,0)</f>
        <v>0</v>
      </c>
      <c r="S6243" t="str">
        <f>IF(R6243&gt;=7,"High",IF(R6243&gt;=4,"Medium","Low"))</f>
        <v>Low</v>
      </c>
    </row>
    <row r="6244" spans="1:19">
      <c r="A6244" t="s">
        <v>6369</v>
      </c>
      <c r="B6244">
        <v>35</v>
      </c>
      <c r="C6244" t="s">
        <v>112</v>
      </c>
      <c r="D6244" t="s">
        <v>133</v>
      </c>
      <c r="E6244">
        <v>30</v>
      </c>
      <c r="F6244" t="s">
        <v>109</v>
      </c>
      <c r="G6244" t="s">
        <v>110</v>
      </c>
      <c r="H6244" s="5">
        <v>682</v>
      </c>
      <c r="I6244" s="5">
        <v>20441.419999999998</v>
      </c>
      <c r="J6244" t="s">
        <v>115</v>
      </c>
      <c r="K6244" t="s">
        <v>106</v>
      </c>
      <c r="L6244">
        <v>3</v>
      </c>
      <c r="M6244">
        <v>2</v>
      </c>
      <c r="N6244">
        <v>3</v>
      </c>
      <c r="O6244" s="6">
        <v>0</v>
      </c>
      <c r="P6244" t="s">
        <v>107</v>
      </c>
      <c r="Q6244" t="s">
        <v>107</v>
      </c>
      <c r="R6244">
        <f>IF(F6244="Monthly",2,0)
+IF(E6244&lt;=6,2,0)
+IF(N6244&lt;=2,2,0)
+IF(L6244&gt;=4,2,0)
+IF(M6244&gt;=2,1,0)
+IF(H6244&gt;=_xlfn.PERCENTILE.INC($H$2:$H$10001,0.75),1,0)</f>
        <v>1</v>
      </c>
      <c r="S6244" t="str">
        <f>IF(R6244&gt;=7,"High",IF(R6244&gt;=4,"Medium","Low"))</f>
        <v>Low</v>
      </c>
    </row>
    <row r="6245" spans="1:19">
      <c r="A6245" t="s">
        <v>6370</v>
      </c>
      <c r="B6245">
        <v>37</v>
      </c>
      <c r="C6245" t="s">
        <v>112</v>
      </c>
      <c r="D6245" t="s">
        <v>119</v>
      </c>
      <c r="E6245">
        <v>30</v>
      </c>
      <c r="F6245" t="s">
        <v>103</v>
      </c>
      <c r="G6245" t="s">
        <v>110</v>
      </c>
      <c r="H6245" s="5">
        <v>792</v>
      </c>
      <c r="I6245" s="5">
        <v>23816.5</v>
      </c>
      <c r="J6245" t="s">
        <v>140</v>
      </c>
      <c r="K6245" t="s">
        <v>106</v>
      </c>
      <c r="L6245">
        <v>5</v>
      </c>
      <c r="M6245">
        <v>2</v>
      </c>
      <c r="N6245">
        <v>3</v>
      </c>
      <c r="O6245" s="6">
        <v>0</v>
      </c>
      <c r="P6245" t="s">
        <v>107</v>
      </c>
      <c r="Q6245" t="s">
        <v>107</v>
      </c>
      <c r="R6245">
        <f>IF(F6245="Monthly",2,0)
+IF(E6245&lt;=6,2,0)
+IF(N6245&lt;=2,2,0)
+IF(L6245&gt;=4,2,0)
+IF(M6245&gt;=2,1,0)
+IF(H6245&gt;=_xlfn.PERCENTILE.INC($H$2:$H$10001,0.75),1,0)</f>
        <v>5</v>
      </c>
      <c r="S6245" t="str">
        <f>IF(R6245&gt;=7,"High",IF(R6245&gt;=4,"Medium","Low"))</f>
        <v>Medium</v>
      </c>
    </row>
    <row r="6246" spans="1:19">
      <c r="A6246" t="s">
        <v>6371</v>
      </c>
      <c r="B6246">
        <v>38</v>
      </c>
      <c r="C6246" t="s">
        <v>112</v>
      </c>
      <c r="D6246" t="s">
        <v>131</v>
      </c>
      <c r="E6246">
        <v>24</v>
      </c>
      <c r="F6246" t="s">
        <v>103</v>
      </c>
      <c r="G6246" t="s">
        <v>110</v>
      </c>
      <c r="H6246" s="5">
        <v>763</v>
      </c>
      <c r="I6246" s="5">
        <v>18232.150000000001</v>
      </c>
      <c r="J6246" t="s">
        <v>140</v>
      </c>
      <c r="K6246" t="s">
        <v>106</v>
      </c>
      <c r="L6246">
        <v>4</v>
      </c>
      <c r="M6246">
        <v>1</v>
      </c>
      <c r="N6246">
        <v>5</v>
      </c>
      <c r="O6246" s="6">
        <v>0</v>
      </c>
      <c r="P6246" t="s">
        <v>107</v>
      </c>
      <c r="Q6246" t="s">
        <v>106</v>
      </c>
      <c r="R6246">
        <f>IF(F6246="Monthly",2,0)
+IF(E6246&lt;=6,2,0)
+IF(N6246&lt;=2,2,0)
+IF(L6246&gt;=4,2,0)
+IF(M6246&gt;=2,1,0)
+IF(H6246&gt;=_xlfn.PERCENTILE.INC($H$2:$H$10001,0.75),1,0)</f>
        <v>4</v>
      </c>
      <c r="S6246" t="str">
        <f>IF(R6246&gt;=7,"High",IF(R6246&gt;=4,"Medium","Low"))</f>
        <v>Medium</v>
      </c>
    </row>
    <row r="6247" spans="1:19">
      <c r="A6247" t="s">
        <v>6372</v>
      </c>
      <c r="B6247">
        <v>24</v>
      </c>
      <c r="C6247" t="s">
        <v>112</v>
      </c>
      <c r="D6247" t="s">
        <v>126</v>
      </c>
      <c r="E6247">
        <v>21</v>
      </c>
      <c r="F6247" t="s">
        <v>109</v>
      </c>
      <c r="G6247" t="s">
        <v>104</v>
      </c>
      <c r="H6247" s="5">
        <v>443</v>
      </c>
      <c r="I6247" s="5">
        <v>9201.4500000000007</v>
      </c>
      <c r="J6247" t="s">
        <v>105</v>
      </c>
      <c r="K6247" t="s">
        <v>106</v>
      </c>
      <c r="L6247">
        <v>0</v>
      </c>
      <c r="M6247">
        <v>0</v>
      </c>
      <c r="N6247">
        <v>5</v>
      </c>
      <c r="O6247" s="6">
        <v>0</v>
      </c>
      <c r="P6247" t="s">
        <v>106</v>
      </c>
      <c r="Q6247" t="s">
        <v>106</v>
      </c>
      <c r="R6247">
        <f>IF(F6247="Monthly",2,0)
+IF(E6247&lt;=6,2,0)
+IF(N6247&lt;=2,2,0)
+IF(L6247&gt;=4,2,0)
+IF(M6247&gt;=2,1,0)
+IF(H6247&gt;=_xlfn.PERCENTILE.INC($H$2:$H$10001,0.75),1,0)</f>
        <v>0</v>
      </c>
      <c r="S6247" t="str">
        <f>IF(R6247&gt;=7,"High",IF(R6247&gt;=4,"Medium","Low"))</f>
        <v>Low</v>
      </c>
    </row>
    <row r="6248" spans="1:19">
      <c r="A6248" t="s">
        <v>6373</v>
      </c>
      <c r="B6248">
        <v>34</v>
      </c>
      <c r="C6248" t="s">
        <v>112</v>
      </c>
      <c r="D6248" t="s">
        <v>159</v>
      </c>
      <c r="E6248">
        <v>48</v>
      </c>
      <c r="F6248" t="s">
        <v>121</v>
      </c>
      <c r="G6248" t="s">
        <v>104</v>
      </c>
      <c r="H6248" s="5">
        <v>455</v>
      </c>
      <c r="I6248" s="5">
        <v>18007.830000000002</v>
      </c>
      <c r="J6248" t="s">
        <v>105</v>
      </c>
      <c r="K6248" t="s">
        <v>106</v>
      </c>
      <c r="L6248">
        <v>0</v>
      </c>
      <c r="M6248">
        <v>0</v>
      </c>
      <c r="N6248">
        <v>5</v>
      </c>
      <c r="O6248" s="6">
        <v>15</v>
      </c>
      <c r="P6248" t="s">
        <v>106</v>
      </c>
      <c r="Q6248" t="s">
        <v>107</v>
      </c>
      <c r="R6248">
        <f>IF(F6248="Monthly",2,0)
+IF(E6248&lt;=6,2,0)
+IF(N6248&lt;=2,2,0)
+IF(L6248&gt;=4,2,0)
+IF(M6248&gt;=2,1,0)
+IF(H6248&gt;=_xlfn.PERCENTILE.INC($H$2:$H$10001,0.75),1,0)</f>
        <v>0</v>
      </c>
      <c r="S6248" t="str">
        <f>IF(R6248&gt;=7,"High",IF(R6248&gt;=4,"Medium","Low"))</f>
        <v>Low</v>
      </c>
    </row>
    <row r="6249" spans="1:19">
      <c r="A6249" t="s">
        <v>6374</v>
      </c>
      <c r="B6249">
        <v>33</v>
      </c>
      <c r="C6249" t="s">
        <v>101</v>
      </c>
      <c r="D6249" t="s">
        <v>126</v>
      </c>
      <c r="E6249">
        <v>31</v>
      </c>
      <c r="F6249" t="s">
        <v>103</v>
      </c>
      <c r="G6249" t="s">
        <v>104</v>
      </c>
      <c r="H6249" s="5">
        <v>581</v>
      </c>
      <c r="I6249" s="5">
        <v>18328.580000000002</v>
      </c>
      <c r="J6249" t="s">
        <v>105</v>
      </c>
      <c r="K6249" t="s">
        <v>106</v>
      </c>
      <c r="L6249">
        <v>0</v>
      </c>
      <c r="M6249">
        <v>0</v>
      </c>
      <c r="N6249">
        <v>3</v>
      </c>
      <c r="O6249" s="6">
        <v>0</v>
      </c>
      <c r="P6249" t="s">
        <v>107</v>
      </c>
      <c r="Q6249" t="s">
        <v>106</v>
      </c>
      <c r="R6249">
        <f>IF(F6249="Monthly",2,0)
+IF(E6249&lt;=6,2,0)
+IF(N6249&lt;=2,2,0)
+IF(L6249&gt;=4,2,0)
+IF(M6249&gt;=2,1,0)
+IF(H6249&gt;=_xlfn.PERCENTILE.INC($H$2:$H$10001,0.75),1,0)</f>
        <v>2</v>
      </c>
      <c r="S6249" t="str">
        <f>IF(R6249&gt;=7,"High",IF(R6249&gt;=4,"Medium","Low"))</f>
        <v>Low</v>
      </c>
    </row>
    <row r="6250" spans="1:19">
      <c r="A6250" t="s">
        <v>6375</v>
      </c>
      <c r="B6250">
        <v>47</v>
      </c>
      <c r="C6250" t="s">
        <v>112</v>
      </c>
      <c r="D6250" t="s">
        <v>126</v>
      </c>
      <c r="E6250">
        <v>33</v>
      </c>
      <c r="F6250" t="s">
        <v>109</v>
      </c>
      <c r="G6250" t="s">
        <v>104</v>
      </c>
      <c r="H6250" s="5">
        <v>447</v>
      </c>
      <c r="I6250" s="5">
        <v>14664.61</v>
      </c>
      <c r="J6250" t="s">
        <v>105</v>
      </c>
      <c r="K6250" t="s">
        <v>106</v>
      </c>
      <c r="L6250">
        <v>3</v>
      </c>
      <c r="M6250">
        <v>1</v>
      </c>
      <c r="N6250">
        <v>4</v>
      </c>
      <c r="O6250" s="6">
        <v>0</v>
      </c>
      <c r="P6250" t="s">
        <v>107</v>
      </c>
      <c r="Q6250" t="s">
        <v>107</v>
      </c>
      <c r="R6250">
        <f>IF(F6250="Monthly",2,0)
+IF(E6250&lt;=6,2,0)
+IF(N6250&lt;=2,2,0)
+IF(L6250&gt;=4,2,0)
+IF(M6250&gt;=2,1,0)
+IF(H6250&gt;=_xlfn.PERCENTILE.INC($H$2:$H$10001,0.75),1,0)</f>
        <v>0</v>
      </c>
      <c r="S6250" t="str">
        <f>IF(R6250&gt;=7,"High",IF(R6250&gt;=4,"Medium","Low"))</f>
        <v>Low</v>
      </c>
    </row>
    <row r="6251" spans="1:19">
      <c r="A6251" t="s">
        <v>6376</v>
      </c>
      <c r="B6251">
        <v>30</v>
      </c>
      <c r="C6251" t="s">
        <v>101</v>
      </c>
      <c r="D6251" t="s">
        <v>126</v>
      </c>
      <c r="E6251">
        <v>35</v>
      </c>
      <c r="F6251" t="s">
        <v>121</v>
      </c>
      <c r="G6251" t="s">
        <v>104</v>
      </c>
      <c r="H6251" s="5">
        <v>588</v>
      </c>
      <c r="I6251" s="5">
        <v>20779.419999999998</v>
      </c>
      <c r="J6251" t="s">
        <v>117</v>
      </c>
      <c r="K6251" t="s">
        <v>106</v>
      </c>
      <c r="L6251">
        <v>0</v>
      </c>
      <c r="M6251">
        <v>0</v>
      </c>
      <c r="N6251">
        <v>5</v>
      </c>
      <c r="O6251" s="6">
        <v>0</v>
      </c>
      <c r="P6251" t="s">
        <v>107</v>
      </c>
      <c r="Q6251" t="s">
        <v>107</v>
      </c>
      <c r="R6251">
        <f>IF(F6251="Monthly",2,0)
+IF(E6251&lt;=6,2,0)
+IF(N6251&lt;=2,2,0)
+IF(L6251&gt;=4,2,0)
+IF(M6251&gt;=2,1,0)
+IF(H6251&gt;=_xlfn.PERCENTILE.INC($H$2:$H$10001,0.75),1,0)</f>
        <v>0</v>
      </c>
      <c r="S6251" t="str">
        <f>IF(R6251&gt;=7,"High",IF(R6251&gt;=4,"Medium","Low"))</f>
        <v>Low</v>
      </c>
    </row>
    <row r="6252" spans="1:19">
      <c r="A6252" t="s">
        <v>6377</v>
      </c>
      <c r="B6252">
        <v>47</v>
      </c>
      <c r="C6252" t="s">
        <v>112</v>
      </c>
      <c r="D6252" t="s">
        <v>102</v>
      </c>
      <c r="E6252">
        <v>33</v>
      </c>
      <c r="F6252" t="s">
        <v>103</v>
      </c>
      <c r="G6252" t="s">
        <v>129</v>
      </c>
      <c r="H6252" s="5">
        <v>1098</v>
      </c>
      <c r="I6252" s="5">
        <v>36240.800000000003</v>
      </c>
      <c r="J6252" t="s">
        <v>105</v>
      </c>
      <c r="K6252" t="s">
        <v>106</v>
      </c>
      <c r="L6252">
        <v>0</v>
      </c>
      <c r="M6252">
        <v>0</v>
      </c>
      <c r="N6252">
        <v>5</v>
      </c>
      <c r="O6252" s="6">
        <v>0</v>
      </c>
      <c r="P6252" t="s">
        <v>106</v>
      </c>
      <c r="Q6252" t="s">
        <v>107</v>
      </c>
      <c r="R6252">
        <f>IF(F6252="Monthly",2,0)
+IF(E6252&lt;=6,2,0)
+IF(N6252&lt;=2,2,0)
+IF(L6252&gt;=4,2,0)
+IF(M6252&gt;=2,1,0)
+IF(H6252&gt;=_xlfn.PERCENTILE.INC($H$2:$H$10001,0.75),1,0)</f>
        <v>3</v>
      </c>
      <c r="S6252" t="str">
        <f>IF(R6252&gt;=7,"High",IF(R6252&gt;=4,"Medium","Low"))</f>
        <v>Low</v>
      </c>
    </row>
    <row r="6253" spans="1:19">
      <c r="A6253" t="s">
        <v>6378</v>
      </c>
      <c r="B6253">
        <v>37</v>
      </c>
      <c r="C6253" t="s">
        <v>112</v>
      </c>
      <c r="D6253" t="s">
        <v>126</v>
      </c>
      <c r="E6253">
        <v>37</v>
      </c>
      <c r="F6253" t="s">
        <v>103</v>
      </c>
      <c r="G6253" t="s">
        <v>110</v>
      </c>
      <c r="H6253" s="5">
        <v>741</v>
      </c>
      <c r="I6253" s="5">
        <v>27450.87</v>
      </c>
      <c r="J6253" t="s">
        <v>105</v>
      </c>
      <c r="K6253" t="s">
        <v>106</v>
      </c>
      <c r="L6253">
        <v>1</v>
      </c>
      <c r="M6253">
        <v>0</v>
      </c>
      <c r="N6253">
        <v>5</v>
      </c>
      <c r="O6253" s="6">
        <v>0</v>
      </c>
      <c r="P6253" t="s">
        <v>107</v>
      </c>
      <c r="Q6253" t="s">
        <v>106</v>
      </c>
      <c r="R6253">
        <f>IF(F6253="Monthly",2,0)
+IF(E6253&lt;=6,2,0)
+IF(N6253&lt;=2,2,0)
+IF(L6253&gt;=4,2,0)
+IF(M6253&gt;=2,1,0)
+IF(H6253&gt;=_xlfn.PERCENTILE.INC($H$2:$H$10001,0.75),1,0)</f>
        <v>2</v>
      </c>
      <c r="S6253" t="str">
        <f>IF(R6253&gt;=7,"High",IF(R6253&gt;=4,"Medium","Low"))</f>
        <v>Low</v>
      </c>
    </row>
    <row r="6254" spans="1:19">
      <c r="A6254" t="s">
        <v>6379</v>
      </c>
      <c r="B6254">
        <v>34</v>
      </c>
      <c r="C6254" t="s">
        <v>101</v>
      </c>
      <c r="D6254" t="s">
        <v>137</v>
      </c>
      <c r="E6254">
        <v>26</v>
      </c>
      <c r="F6254" t="s">
        <v>121</v>
      </c>
      <c r="G6254" t="s">
        <v>129</v>
      </c>
      <c r="H6254" s="5">
        <v>1093</v>
      </c>
      <c r="I6254" s="5">
        <v>25568.34</v>
      </c>
      <c r="J6254" t="s">
        <v>134</v>
      </c>
      <c r="K6254" t="s">
        <v>106</v>
      </c>
      <c r="L6254">
        <v>1</v>
      </c>
      <c r="M6254">
        <v>0</v>
      </c>
      <c r="N6254">
        <v>5</v>
      </c>
      <c r="O6254" s="6">
        <v>10</v>
      </c>
      <c r="P6254" t="s">
        <v>106</v>
      </c>
      <c r="Q6254" t="s">
        <v>107</v>
      </c>
      <c r="R6254">
        <f>IF(F6254="Monthly",2,0)
+IF(E6254&lt;=6,2,0)
+IF(N6254&lt;=2,2,0)
+IF(L6254&gt;=4,2,0)
+IF(M6254&gt;=2,1,0)
+IF(H6254&gt;=_xlfn.PERCENTILE.INC($H$2:$H$10001,0.75),1,0)</f>
        <v>1</v>
      </c>
      <c r="S6254" t="str">
        <f>IF(R6254&gt;=7,"High",IF(R6254&gt;=4,"Medium","Low"))</f>
        <v>Low</v>
      </c>
    </row>
    <row r="6255" spans="1:19">
      <c r="A6255" t="s">
        <v>6380</v>
      </c>
      <c r="B6255">
        <v>27</v>
      </c>
      <c r="C6255" t="s">
        <v>112</v>
      </c>
      <c r="D6255" t="s">
        <v>126</v>
      </c>
      <c r="E6255">
        <v>47</v>
      </c>
      <c r="F6255" t="s">
        <v>103</v>
      </c>
      <c r="G6255" t="s">
        <v>129</v>
      </c>
      <c r="H6255" s="5">
        <v>1021</v>
      </c>
      <c r="I6255" s="5">
        <v>46990.62</v>
      </c>
      <c r="J6255" t="s">
        <v>117</v>
      </c>
      <c r="K6255" t="s">
        <v>106</v>
      </c>
      <c r="L6255">
        <v>0</v>
      </c>
      <c r="M6255">
        <v>0</v>
      </c>
      <c r="N6255">
        <v>5</v>
      </c>
      <c r="O6255" s="6">
        <v>0</v>
      </c>
      <c r="P6255" t="s">
        <v>107</v>
      </c>
      <c r="Q6255" t="s">
        <v>107</v>
      </c>
      <c r="R6255">
        <f>IF(F6255="Monthly",2,0)
+IF(E6255&lt;=6,2,0)
+IF(N6255&lt;=2,2,0)
+IF(L6255&gt;=4,2,0)
+IF(M6255&gt;=2,1,0)
+IF(H6255&gt;=_xlfn.PERCENTILE.INC($H$2:$H$10001,0.75),1,0)</f>
        <v>3</v>
      </c>
      <c r="S6255" t="str">
        <f>IF(R6255&gt;=7,"High",IF(R6255&gt;=4,"Medium","Low"))</f>
        <v>Low</v>
      </c>
    </row>
    <row r="6256" spans="1:19">
      <c r="A6256" t="s">
        <v>6381</v>
      </c>
      <c r="B6256">
        <v>45</v>
      </c>
      <c r="C6256" t="s">
        <v>101</v>
      </c>
      <c r="D6256" t="s">
        <v>123</v>
      </c>
      <c r="E6256">
        <v>3</v>
      </c>
      <c r="F6256" t="s">
        <v>103</v>
      </c>
      <c r="G6256" t="s">
        <v>129</v>
      </c>
      <c r="H6256" s="5">
        <v>1049</v>
      </c>
      <c r="I6256" s="5">
        <v>3202.74</v>
      </c>
      <c r="J6256" t="s">
        <v>105</v>
      </c>
      <c r="K6256" t="s">
        <v>106</v>
      </c>
      <c r="L6256">
        <v>1</v>
      </c>
      <c r="M6256">
        <v>0</v>
      </c>
      <c r="N6256">
        <v>5</v>
      </c>
      <c r="O6256" s="6">
        <v>0</v>
      </c>
      <c r="P6256" t="s">
        <v>107</v>
      </c>
      <c r="Q6256" t="s">
        <v>106</v>
      </c>
      <c r="R6256">
        <f>IF(F6256="Monthly",2,0)
+IF(E6256&lt;=6,2,0)
+IF(N6256&lt;=2,2,0)
+IF(L6256&gt;=4,2,0)
+IF(M6256&gt;=2,1,0)
+IF(H6256&gt;=_xlfn.PERCENTILE.INC($H$2:$H$10001,0.75),1,0)</f>
        <v>5</v>
      </c>
      <c r="S6256" t="str">
        <f>IF(R6256&gt;=7,"High",IF(R6256&gt;=4,"Medium","Low"))</f>
        <v>Medium</v>
      </c>
    </row>
    <row r="6257" spans="1:19">
      <c r="A6257" t="s">
        <v>6382</v>
      </c>
      <c r="B6257">
        <v>49</v>
      </c>
      <c r="C6257" t="s">
        <v>101</v>
      </c>
      <c r="D6257" t="s">
        <v>102</v>
      </c>
      <c r="E6257">
        <v>53</v>
      </c>
      <c r="F6257" t="s">
        <v>103</v>
      </c>
      <c r="G6257" t="s">
        <v>104</v>
      </c>
      <c r="H6257" s="5">
        <v>485</v>
      </c>
      <c r="I6257" s="5">
        <v>26061.93</v>
      </c>
      <c r="J6257" t="s">
        <v>140</v>
      </c>
      <c r="K6257" t="s">
        <v>106</v>
      </c>
      <c r="L6257">
        <v>3</v>
      </c>
      <c r="M6257">
        <v>1</v>
      </c>
      <c r="N6257">
        <v>4</v>
      </c>
      <c r="O6257" s="6">
        <v>0</v>
      </c>
      <c r="P6257" t="s">
        <v>107</v>
      </c>
      <c r="Q6257" t="s">
        <v>107</v>
      </c>
      <c r="R6257">
        <f>IF(F6257="Monthly",2,0)
+IF(E6257&lt;=6,2,0)
+IF(N6257&lt;=2,2,0)
+IF(L6257&gt;=4,2,0)
+IF(M6257&gt;=2,1,0)
+IF(H6257&gt;=_xlfn.PERCENTILE.INC($H$2:$H$10001,0.75),1,0)</f>
        <v>2</v>
      </c>
      <c r="S6257" t="str">
        <f>IF(R6257&gt;=7,"High",IF(R6257&gt;=4,"Medium","Low"))</f>
        <v>Low</v>
      </c>
    </row>
    <row r="6258" spans="1:19">
      <c r="A6258" t="s">
        <v>6383</v>
      </c>
      <c r="B6258">
        <v>38</v>
      </c>
      <c r="C6258" t="s">
        <v>112</v>
      </c>
      <c r="D6258" t="s">
        <v>119</v>
      </c>
      <c r="E6258">
        <v>32</v>
      </c>
      <c r="F6258" t="s">
        <v>121</v>
      </c>
      <c r="G6258" t="s">
        <v>104</v>
      </c>
      <c r="H6258" s="5">
        <v>411</v>
      </c>
      <c r="I6258" s="5">
        <v>11883.43</v>
      </c>
      <c r="J6258" t="s">
        <v>115</v>
      </c>
      <c r="K6258" t="s">
        <v>106</v>
      </c>
      <c r="L6258">
        <v>0</v>
      </c>
      <c r="M6258">
        <v>0</v>
      </c>
      <c r="N6258">
        <v>5</v>
      </c>
      <c r="O6258" s="6">
        <v>10</v>
      </c>
      <c r="P6258" t="s">
        <v>107</v>
      </c>
      <c r="Q6258" t="s">
        <v>107</v>
      </c>
      <c r="R6258">
        <f>IF(F6258="Monthly",2,0)
+IF(E6258&lt;=6,2,0)
+IF(N6258&lt;=2,2,0)
+IF(L6258&gt;=4,2,0)
+IF(M6258&gt;=2,1,0)
+IF(H6258&gt;=_xlfn.PERCENTILE.INC($H$2:$H$10001,0.75),1,0)</f>
        <v>0</v>
      </c>
      <c r="S6258" t="str">
        <f>IF(R6258&gt;=7,"High",IF(R6258&gt;=4,"Medium","Low"))</f>
        <v>Low</v>
      </c>
    </row>
    <row r="6259" spans="1:19">
      <c r="A6259" t="s">
        <v>6384</v>
      </c>
      <c r="B6259">
        <v>58</v>
      </c>
      <c r="C6259" t="s">
        <v>101</v>
      </c>
      <c r="D6259" t="s">
        <v>102</v>
      </c>
      <c r="E6259">
        <v>33</v>
      </c>
      <c r="F6259" t="s">
        <v>121</v>
      </c>
      <c r="G6259" t="s">
        <v>129</v>
      </c>
      <c r="H6259" s="5">
        <v>1096</v>
      </c>
      <c r="I6259" s="5">
        <v>33188.82</v>
      </c>
      <c r="J6259" t="s">
        <v>140</v>
      </c>
      <c r="K6259" t="s">
        <v>106</v>
      </c>
      <c r="L6259">
        <v>0</v>
      </c>
      <c r="M6259">
        <v>0</v>
      </c>
      <c r="N6259">
        <v>5</v>
      </c>
      <c r="O6259" s="6">
        <v>10</v>
      </c>
      <c r="P6259" t="s">
        <v>107</v>
      </c>
      <c r="Q6259" t="s">
        <v>107</v>
      </c>
      <c r="R6259">
        <f>IF(F6259="Monthly",2,0)
+IF(E6259&lt;=6,2,0)
+IF(N6259&lt;=2,2,0)
+IF(L6259&gt;=4,2,0)
+IF(M6259&gt;=2,1,0)
+IF(H6259&gt;=_xlfn.PERCENTILE.INC($H$2:$H$10001,0.75),1,0)</f>
        <v>1</v>
      </c>
      <c r="S6259" t="str">
        <f>IF(R6259&gt;=7,"High",IF(R6259&gt;=4,"Medium","Low"))</f>
        <v>Low</v>
      </c>
    </row>
    <row r="6260" spans="1:19">
      <c r="A6260" t="s">
        <v>6385</v>
      </c>
      <c r="B6260">
        <v>29</v>
      </c>
      <c r="C6260" t="s">
        <v>101</v>
      </c>
      <c r="D6260" t="s">
        <v>159</v>
      </c>
      <c r="E6260">
        <v>21</v>
      </c>
      <c r="F6260" t="s">
        <v>109</v>
      </c>
      <c r="G6260" t="s">
        <v>129</v>
      </c>
      <c r="H6260" s="5">
        <v>961</v>
      </c>
      <c r="I6260" s="5">
        <v>17988.82</v>
      </c>
      <c r="J6260" t="s">
        <v>140</v>
      </c>
      <c r="K6260" t="s">
        <v>106</v>
      </c>
      <c r="L6260">
        <v>1</v>
      </c>
      <c r="M6260">
        <v>0</v>
      </c>
      <c r="N6260">
        <v>5</v>
      </c>
      <c r="O6260" s="6">
        <v>10</v>
      </c>
      <c r="P6260" t="s">
        <v>107</v>
      </c>
      <c r="Q6260" t="s">
        <v>106</v>
      </c>
      <c r="R6260">
        <f>IF(F6260="Monthly",2,0)
+IF(E6260&lt;=6,2,0)
+IF(N6260&lt;=2,2,0)
+IF(L6260&gt;=4,2,0)
+IF(M6260&gt;=2,1,0)
+IF(H6260&gt;=_xlfn.PERCENTILE.INC($H$2:$H$10001,0.75),1,0)</f>
        <v>1</v>
      </c>
      <c r="S6260" t="str">
        <f>IF(R6260&gt;=7,"High",IF(R6260&gt;=4,"Medium","Low"))</f>
        <v>Low</v>
      </c>
    </row>
    <row r="6261" spans="1:19">
      <c r="A6261" t="s">
        <v>6386</v>
      </c>
      <c r="B6261">
        <v>27</v>
      </c>
      <c r="C6261" t="s">
        <v>112</v>
      </c>
      <c r="D6261" t="s">
        <v>133</v>
      </c>
      <c r="E6261">
        <v>32</v>
      </c>
      <c r="F6261" t="s">
        <v>109</v>
      </c>
      <c r="G6261" t="s">
        <v>104</v>
      </c>
      <c r="H6261" s="5">
        <v>513</v>
      </c>
      <c r="I6261" s="5">
        <v>15184.46</v>
      </c>
      <c r="J6261" t="s">
        <v>117</v>
      </c>
      <c r="K6261" t="s">
        <v>106</v>
      </c>
      <c r="L6261">
        <v>0</v>
      </c>
      <c r="M6261">
        <v>0</v>
      </c>
      <c r="N6261">
        <v>5</v>
      </c>
      <c r="O6261" s="6">
        <v>5</v>
      </c>
      <c r="P6261" t="s">
        <v>107</v>
      </c>
      <c r="Q6261" t="s">
        <v>107</v>
      </c>
      <c r="R6261">
        <f>IF(F6261="Monthly",2,0)
+IF(E6261&lt;=6,2,0)
+IF(N6261&lt;=2,2,0)
+IF(L6261&gt;=4,2,0)
+IF(M6261&gt;=2,1,0)
+IF(H6261&gt;=_xlfn.PERCENTILE.INC($H$2:$H$10001,0.75),1,0)</f>
        <v>0</v>
      </c>
      <c r="S6261" t="str">
        <f>IF(R6261&gt;=7,"High",IF(R6261&gt;=4,"Medium","Low"))</f>
        <v>Low</v>
      </c>
    </row>
    <row r="6262" spans="1:19">
      <c r="A6262" t="s">
        <v>6387</v>
      </c>
      <c r="B6262">
        <v>46</v>
      </c>
      <c r="C6262" t="s">
        <v>101</v>
      </c>
      <c r="D6262" t="s">
        <v>131</v>
      </c>
      <c r="E6262">
        <v>51</v>
      </c>
      <c r="F6262" t="s">
        <v>109</v>
      </c>
      <c r="G6262" t="s">
        <v>110</v>
      </c>
      <c r="H6262" s="5">
        <v>789</v>
      </c>
      <c r="I6262" s="5">
        <v>39445.949999999997</v>
      </c>
      <c r="J6262" t="s">
        <v>105</v>
      </c>
      <c r="K6262" t="s">
        <v>106</v>
      </c>
      <c r="L6262">
        <v>0</v>
      </c>
      <c r="M6262">
        <v>0</v>
      </c>
      <c r="N6262">
        <v>4</v>
      </c>
      <c r="O6262" s="6">
        <v>0</v>
      </c>
      <c r="P6262" t="s">
        <v>107</v>
      </c>
      <c r="Q6262" t="s">
        <v>107</v>
      </c>
      <c r="R6262">
        <f>IF(F6262="Monthly",2,0)
+IF(E6262&lt;=6,2,0)
+IF(N6262&lt;=2,2,0)
+IF(L6262&gt;=4,2,0)
+IF(M6262&gt;=2,1,0)
+IF(H6262&gt;=_xlfn.PERCENTILE.INC($H$2:$H$10001,0.75),1,0)</f>
        <v>0</v>
      </c>
      <c r="S6262" t="str">
        <f>IF(R6262&gt;=7,"High",IF(R6262&gt;=4,"Medium","Low"))</f>
        <v>Low</v>
      </c>
    </row>
    <row r="6263" spans="1:19">
      <c r="A6263" t="s">
        <v>6388</v>
      </c>
      <c r="B6263">
        <v>31</v>
      </c>
      <c r="C6263" t="s">
        <v>112</v>
      </c>
      <c r="D6263" t="s">
        <v>133</v>
      </c>
      <c r="E6263">
        <v>18</v>
      </c>
      <c r="F6263" t="s">
        <v>103</v>
      </c>
      <c r="G6263" t="s">
        <v>129</v>
      </c>
      <c r="H6263" s="5">
        <v>969</v>
      </c>
      <c r="I6263" s="5">
        <v>16966.46</v>
      </c>
      <c r="J6263" t="s">
        <v>115</v>
      </c>
      <c r="K6263" t="s">
        <v>106</v>
      </c>
      <c r="L6263">
        <v>0</v>
      </c>
      <c r="M6263">
        <v>0</v>
      </c>
      <c r="N6263">
        <v>5</v>
      </c>
      <c r="O6263" s="6">
        <v>0</v>
      </c>
      <c r="P6263" t="s">
        <v>106</v>
      </c>
      <c r="Q6263" t="s">
        <v>107</v>
      </c>
      <c r="R6263">
        <f>IF(F6263="Monthly",2,0)
+IF(E6263&lt;=6,2,0)
+IF(N6263&lt;=2,2,0)
+IF(L6263&gt;=4,2,0)
+IF(M6263&gt;=2,1,0)
+IF(H6263&gt;=_xlfn.PERCENTILE.INC($H$2:$H$10001,0.75),1,0)</f>
        <v>3</v>
      </c>
      <c r="S6263" t="str">
        <f>IF(R6263&gt;=7,"High",IF(R6263&gt;=4,"Medium","Low"))</f>
        <v>Low</v>
      </c>
    </row>
    <row r="6264" spans="1:19">
      <c r="A6264" t="s">
        <v>6389</v>
      </c>
      <c r="B6264">
        <v>42</v>
      </c>
      <c r="C6264" t="s">
        <v>112</v>
      </c>
      <c r="D6264" t="s">
        <v>137</v>
      </c>
      <c r="E6264">
        <v>21</v>
      </c>
      <c r="F6264" t="s">
        <v>103</v>
      </c>
      <c r="G6264" t="s">
        <v>110</v>
      </c>
      <c r="H6264" s="5">
        <v>663</v>
      </c>
      <c r="I6264" s="5">
        <v>13922.22</v>
      </c>
      <c r="J6264" t="s">
        <v>134</v>
      </c>
      <c r="K6264" t="s">
        <v>106</v>
      </c>
      <c r="L6264">
        <v>2</v>
      </c>
      <c r="M6264">
        <v>0</v>
      </c>
      <c r="N6264">
        <v>5</v>
      </c>
      <c r="O6264" s="6">
        <v>0</v>
      </c>
      <c r="P6264" t="s">
        <v>107</v>
      </c>
      <c r="Q6264" t="s">
        <v>107</v>
      </c>
      <c r="R6264">
        <f>IF(F6264="Monthly",2,0)
+IF(E6264&lt;=6,2,0)
+IF(N6264&lt;=2,2,0)
+IF(L6264&gt;=4,2,0)
+IF(M6264&gt;=2,1,0)
+IF(H6264&gt;=_xlfn.PERCENTILE.INC($H$2:$H$10001,0.75),1,0)</f>
        <v>2</v>
      </c>
      <c r="S6264" t="str">
        <f>IF(R6264&gt;=7,"High",IF(R6264&gt;=4,"Medium","Low"))</f>
        <v>Low</v>
      </c>
    </row>
    <row r="6265" spans="1:19">
      <c r="A6265" t="s">
        <v>6390</v>
      </c>
      <c r="B6265">
        <v>53</v>
      </c>
      <c r="C6265" t="s">
        <v>112</v>
      </c>
      <c r="D6265" t="s">
        <v>102</v>
      </c>
      <c r="E6265">
        <v>15</v>
      </c>
      <c r="F6265" t="s">
        <v>103</v>
      </c>
      <c r="G6265" t="s">
        <v>110</v>
      </c>
      <c r="H6265" s="5">
        <v>753</v>
      </c>
      <c r="I6265" s="5">
        <v>10958</v>
      </c>
      <c r="J6265" t="s">
        <v>117</v>
      </c>
      <c r="K6265" t="s">
        <v>106</v>
      </c>
      <c r="L6265">
        <v>0</v>
      </c>
      <c r="M6265">
        <v>0</v>
      </c>
      <c r="N6265">
        <v>5</v>
      </c>
      <c r="O6265" s="6">
        <v>0</v>
      </c>
      <c r="P6265" t="s">
        <v>107</v>
      </c>
      <c r="Q6265" t="s">
        <v>107</v>
      </c>
      <c r="R6265">
        <f>IF(F6265="Monthly",2,0)
+IF(E6265&lt;=6,2,0)
+IF(N6265&lt;=2,2,0)
+IF(L6265&gt;=4,2,0)
+IF(M6265&gt;=2,1,0)
+IF(H6265&gt;=_xlfn.PERCENTILE.INC($H$2:$H$10001,0.75),1,0)</f>
        <v>2</v>
      </c>
      <c r="S6265" t="str">
        <f>IF(R6265&gt;=7,"High",IF(R6265&gt;=4,"Medium","Low"))</f>
        <v>Low</v>
      </c>
    </row>
    <row r="6266" spans="1:19">
      <c r="A6266" t="s">
        <v>6391</v>
      </c>
      <c r="B6266">
        <v>24</v>
      </c>
      <c r="C6266" t="s">
        <v>101</v>
      </c>
      <c r="D6266" t="s">
        <v>137</v>
      </c>
      <c r="E6266">
        <v>22</v>
      </c>
      <c r="F6266" t="s">
        <v>103</v>
      </c>
      <c r="G6266" t="s">
        <v>104</v>
      </c>
      <c r="H6266" s="5">
        <v>432</v>
      </c>
      <c r="I6266" s="5">
        <v>9553.27</v>
      </c>
      <c r="J6266" t="s">
        <v>105</v>
      </c>
      <c r="K6266" t="s">
        <v>106</v>
      </c>
      <c r="L6266">
        <v>0</v>
      </c>
      <c r="M6266">
        <v>0</v>
      </c>
      <c r="N6266">
        <v>5</v>
      </c>
      <c r="O6266" s="6">
        <v>0</v>
      </c>
      <c r="P6266" t="s">
        <v>107</v>
      </c>
      <c r="Q6266" t="s">
        <v>107</v>
      </c>
      <c r="R6266">
        <f>IF(F6266="Monthly",2,0)
+IF(E6266&lt;=6,2,0)
+IF(N6266&lt;=2,2,0)
+IF(L6266&gt;=4,2,0)
+IF(M6266&gt;=2,1,0)
+IF(H6266&gt;=_xlfn.PERCENTILE.INC($H$2:$H$10001,0.75),1,0)</f>
        <v>2</v>
      </c>
      <c r="S6266" t="str">
        <f>IF(R6266&gt;=7,"High",IF(R6266&gt;=4,"Medium","Low"))</f>
        <v>Low</v>
      </c>
    </row>
    <row r="6267" spans="1:19">
      <c r="A6267" t="s">
        <v>6392</v>
      </c>
      <c r="B6267">
        <v>18</v>
      </c>
      <c r="C6267" t="s">
        <v>112</v>
      </c>
      <c r="D6267" t="s">
        <v>102</v>
      </c>
      <c r="E6267">
        <v>29</v>
      </c>
      <c r="F6267" t="s">
        <v>103</v>
      </c>
      <c r="G6267" t="s">
        <v>129</v>
      </c>
      <c r="H6267" s="5">
        <v>1084</v>
      </c>
      <c r="I6267" s="5">
        <v>31864.13</v>
      </c>
      <c r="J6267" t="s">
        <v>105</v>
      </c>
      <c r="K6267" t="s">
        <v>106</v>
      </c>
      <c r="L6267">
        <v>0</v>
      </c>
      <c r="M6267">
        <v>0</v>
      </c>
      <c r="N6267">
        <v>4</v>
      </c>
      <c r="O6267" s="6">
        <v>0</v>
      </c>
      <c r="P6267" t="s">
        <v>106</v>
      </c>
      <c r="Q6267" t="s">
        <v>107</v>
      </c>
      <c r="R6267">
        <f>IF(F6267="Monthly",2,0)
+IF(E6267&lt;=6,2,0)
+IF(N6267&lt;=2,2,0)
+IF(L6267&gt;=4,2,0)
+IF(M6267&gt;=2,1,0)
+IF(H6267&gt;=_xlfn.PERCENTILE.INC($H$2:$H$10001,0.75),1,0)</f>
        <v>3</v>
      </c>
      <c r="S6267" t="str">
        <f>IF(R6267&gt;=7,"High",IF(R6267&gt;=4,"Medium","Low"))</f>
        <v>Low</v>
      </c>
    </row>
    <row r="6268" spans="1:19">
      <c r="A6268" t="s">
        <v>6393</v>
      </c>
      <c r="B6268">
        <v>37</v>
      </c>
      <c r="C6268" t="s">
        <v>112</v>
      </c>
      <c r="D6268" t="s">
        <v>159</v>
      </c>
      <c r="E6268">
        <v>60</v>
      </c>
      <c r="F6268" t="s">
        <v>103</v>
      </c>
      <c r="G6268" t="s">
        <v>104</v>
      </c>
      <c r="H6268" s="5">
        <v>419</v>
      </c>
      <c r="I6268" s="5">
        <v>25344.9</v>
      </c>
      <c r="J6268" t="s">
        <v>140</v>
      </c>
      <c r="K6268" t="s">
        <v>106</v>
      </c>
      <c r="L6268">
        <v>0</v>
      </c>
      <c r="M6268">
        <v>0</v>
      </c>
      <c r="N6268">
        <v>5</v>
      </c>
      <c r="O6268" s="6">
        <v>0</v>
      </c>
      <c r="P6268" t="s">
        <v>107</v>
      </c>
      <c r="Q6268" t="s">
        <v>107</v>
      </c>
      <c r="R6268">
        <f>IF(F6268="Monthly",2,0)
+IF(E6268&lt;=6,2,0)
+IF(N6268&lt;=2,2,0)
+IF(L6268&gt;=4,2,0)
+IF(M6268&gt;=2,1,0)
+IF(H6268&gt;=_xlfn.PERCENTILE.INC($H$2:$H$10001,0.75),1,0)</f>
        <v>2</v>
      </c>
      <c r="S6268" t="str">
        <f>IF(R6268&gt;=7,"High",IF(R6268&gt;=4,"Medium","Low"))</f>
        <v>Low</v>
      </c>
    </row>
    <row r="6269" spans="1:19">
      <c r="A6269" t="s">
        <v>6394</v>
      </c>
      <c r="B6269">
        <v>36</v>
      </c>
      <c r="C6269" t="s">
        <v>112</v>
      </c>
      <c r="D6269" t="s">
        <v>119</v>
      </c>
      <c r="E6269">
        <v>43</v>
      </c>
      <c r="F6269" t="s">
        <v>103</v>
      </c>
      <c r="G6269" t="s">
        <v>104</v>
      </c>
      <c r="H6269" s="5">
        <v>461</v>
      </c>
      <c r="I6269" s="5">
        <v>20369.68</v>
      </c>
      <c r="J6269" t="s">
        <v>140</v>
      </c>
      <c r="K6269" t="s">
        <v>107</v>
      </c>
      <c r="L6269">
        <v>0</v>
      </c>
      <c r="M6269">
        <v>0</v>
      </c>
      <c r="N6269">
        <v>5</v>
      </c>
      <c r="O6269" s="6">
        <v>0</v>
      </c>
      <c r="P6269" t="s">
        <v>107</v>
      </c>
      <c r="Q6269" t="s">
        <v>107</v>
      </c>
      <c r="R6269">
        <f>IF(F6269="Monthly",2,0)
+IF(E6269&lt;=6,2,0)
+IF(N6269&lt;=2,2,0)
+IF(L6269&gt;=4,2,0)
+IF(M6269&gt;=2,1,0)
+IF(H6269&gt;=_xlfn.PERCENTILE.INC($H$2:$H$10001,0.75),1,0)</f>
        <v>2</v>
      </c>
      <c r="S6269" t="str">
        <f>IF(R6269&gt;=7,"High",IF(R6269&gt;=4,"Medium","Low"))</f>
        <v>Low</v>
      </c>
    </row>
    <row r="6270" spans="1:19">
      <c r="A6270" t="s">
        <v>6395</v>
      </c>
      <c r="B6270">
        <v>18</v>
      </c>
      <c r="C6270" t="s">
        <v>101</v>
      </c>
      <c r="D6270" t="s">
        <v>137</v>
      </c>
      <c r="E6270">
        <v>69</v>
      </c>
      <c r="F6270" t="s">
        <v>121</v>
      </c>
      <c r="G6270" t="s">
        <v>104</v>
      </c>
      <c r="H6270" s="5">
        <v>434</v>
      </c>
      <c r="I6270" s="5">
        <v>25082.880000000001</v>
      </c>
      <c r="J6270" t="s">
        <v>117</v>
      </c>
      <c r="K6270" t="s">
        <v>107</v>
      </c>
      <c r="L6270">
        <v>2</v>
      </c>
      <c r="M6270">
        <v>0</v>
      </c>
      <c r="N6270">
        <v>5</v>
      </c>
      <c r="O6270" s="6">
        <v>15</v>
      </c>
      <c r="P6270" t="s">
        <v>107</v>
      </c>
      <c r="Q6270" t="s">
        <v>107</v>
      </c>
      <c r="R6270">
        <f>IF(F6270="Monthly",2,0)
+IF(E6270&lt;=6,2,0)
+IF(N6270&lt;=2,2,0)
+IF(L6270&gt;=4,2,0)
+IF(M6270&gt;=2,1,0)
+IF(H6270&gt;=_xlfn.PERCENTILE.INC($H$2:$H$10001,0.75),1,0)</f>
        <v>0</v>
      </c>
      <c r="S6270" t="str">
        <f>IF(R6270&gt;=7,"High",IF(R6270&gt;=4,"Medium","Low"))</f>
        <v>Low</v>
      </c>
    </row>
    <row r="6271" spans="1:19">
      <c r="A6271" t="s">
        <v>6396</v>
      </c>
      <c r="B6271">
        <v>33</v>
      </c>
      <c r="C6271" t="s">
        <v>112</v>
      </c>
      <c r="D6271" t="s">
        <v>126</v>
      </c>
      <c r="E6271">
        <v>72</v>
      </c>
      <c r="F6271" t="s">
        <v>121</v>
      </c>
      <c r="G6271" t="s">
        <v>104</v>
      </c>
      <c r="H6271" s="5">
        <v>558</v>
      </c>
      <c r="I6271" s="5">
        <v>33237.93</v>
      </c>
      <c r="J6271" t="s">
        <v>117</v>
      </c>
      <c r="K6271" t="s">
        <v>107</v>
      </c>
      <c r="L6271">
        <v>3</v>
      </c>
      <c r="M6271">
        <v>0</v>
      </c>
      <c r="N6271">
        <v>5</v>
      </c>
      <c r="O6271" s="6">
        <v>15</v>
      </c>
      <c r="P6271" t="s">
        <v>107</v>
      </c>
      <c r="Q6271" t="s">
        <v>107</v>
      </c>
      <c r="R6271">
        <f>IF(F6271="Monthly",2,0)
+IF(E6271&lt;=6,2,0)
+IF(N6271&lt;=2,2,0)
+IF(L6271&gt;=4,2,0)
+IF(M6271&gt;=2,1,0)
+IF(H6271&gt;=_xlfn.PERCENTILE.INC($H$2:$H$10001,0.75),1,0)</f>
        <v>0</v>
      </c>
      <c r="S6271" t="str">
        <f>IF(R6271&gt;=7,"High",IF(R6271&gt;=4,"Medium","Low"))</f>
        <v>Low</v>
      </c>
    </row>
    <row r="6272" spans="1:19">
      <c r="A6272" t="s">
        <v>6397</v>
      </c>
      <c r="B6272">
        <v>61</v>
      </c>
      <c r="C6272" t="s">
        <v>112</v>
      </c>
      <c r="D6272" t="s">
        <v>133</v>
      </c>
      <c r="E6272">
        <v>34</v>
      </c>
      <c r="F6272" t="s">
        <v>109</v>
      </c>
      <c r="G6272" t="s">
        <v>129</v>
      </c>
      <c r="H6272" s="5">
        <v>953</v>
      </c>
      <c r="I6272" s="5">
        <v>32095.53</v>
      </c>
      <c r="J6272" t="s">
        <v>105</v>
      </c>
      <c r="K6272" t="s">
        <v>106</v>
      </c>
      <c r="L6272">
        <v>4</v>
      </c>
      <c r="M6272">
        <v>1</v>
      </c>
      <c r="N6272">
        <v>4</v>
      </c>
      <c r="O6272" s="6">
        <v>0</v>
      </c>
      <c r="P6272" t="s">
        <v>107</v>
      </c>
      <c r="Q6272" t="s">
        <v>107</v>
      </c>
      <c r="R6272">
        <f>IF(F6272="Monthly",2,0)
+IF(E6272&lt;=6,2,0)
+IF(N6272&lt;=2,2,0)
+IF(L6272&gt;=4,2,0)
+IF(M6272&gt;=2,1,0)
+IF(H6272&gt;=_xlfn.PERCENTILE.INC($H$2:$H$10001,0.75),1,0)</f>
        <v>3</v>
      </c>
      <c r="S6272" t="str">
        <f>IF(R6272&gt;=7,"High",IF(R6272&gt;=4,"Medium","Low"))</f>
        <v>Low</v>
      </c>
    </row>
    <row r="6273" spans="1:19">
      <c r="A6273" t="s">
        <v>6398</v>
      </c>
      <c r="B6273">
        <v>30</v>
      </c>
      <c r="C6273" t="s">
        <v>101</v>
      </c>
      <c r="D6273" t="s">
        <v>128</v>
      </c>
      <c r="E6273">
        <v>46</v>
      </c>
      <c r="F6273" t="s">
        <v>103</v>
      </c>
      <c r="G6273" t="s">
        <v>110</v>
      </c>
      <c r="H6273" s="5">
        <v>709</v>
      </c>
      <c r="I6273" s="5">
        <v>32132.82</v>
      </c>
      <c r="J6273" t="s">
        <v>105</v>
      </c>
      <c r="K6273" t="s">
        <v>106</v>
      </c>
      <c r="L6273">
        <v>1</v>
      </c>
      <c r="M6273">
        <v>0</v>
      </c>
      <c r="N6273">
        <v>4</v>
      </c>
      <c r="O6273" s="6">
        <v>0</v>
      </c>
      <c r="P6273" t="s">
        <v>106</v>
      </c>
      <c r="Q6273" t="s">
        <v>107</v>
      </c>
      <c r="R6273">
        <f>IF(F6273="Monthly",2,0)
+IF(E6273&lt;=6,2,0)
+IF(N6273&lt;=2,2,0)
+IF(L6273&gt;=4,2,0)
+IF(M6273&gt;=2,1,0)
+IF(H6273&gt;=_xlfn.PERCENTILE.INC($H$2:$H$10001,0.75),1,0)</f>
        <v>2</v>
      </c>
      <c r="S6273" t="str">
        <f>IF(R6273&gt;=7,"High",IF(R6273&gt;=4,"Medium","Low"))</f>
        <v>Low</v>
      </c>
    </row>
    <row r="6274" spans="1:19">
      <c r="A6274" t="s">
        <v>6399</v>
      </c>
      <c r="B6274">
        <v>29</v>
      </c>
      <c r="C6274" t="s">
        <v>112</v>
      </c>
      <c r="D6274" t="s">
        <v>131</v>
      </c>
      <c r="E6274">
        <v>54</v>
      </c>
      <c r="F6274" t="s">
        <v>103</v>
      </c>
      <c r="G6274" t="s">
        <v>104</v>
      </c>
      <c r="H6274" s="5">
        <v>515</v>
      </c>
      <c r="I6274" s="5">
        <v>28392.5</v>
      </c>
      <c r="J6274" t="s">
        <v>115</v>
      </c>
      <c r="K6274" t="s">
        <v>107</v>
      </c>
      <c r="L6274">
        <v>0</v>
      </c>
      <c r="M6274">
        <v>0</v>
      </c>
      <c r="N6274">
        <v>5</v>
      </c>
      <c r="O6274" s="6">
        <v>0</v>
      </c>
      <c r="P6274" t="s">
        <v>107</v>
      </c>
      <c r="Q6274" t="s">
        <v>107</v>
      </c>
      <c r="R6274">
        <f>IF(F6274="Monthly",2,0)
+IF(E6274&lt;=6,2,0)
+IF(N6274&lt;=2,2,0)
+IF(L6274&gt;=4,2,0)
+IF(M6274&gt;=2,1,0)
+IF(H6274&gt;=_xlfn.PERCENTILE.INC($H$2:$H$10001,0.75),1,0)</f>
        <v>2</v>
      </c>
      <c r="S6274" t="str">
        <f>IF(R6274&gt;=7,"High",IF(R6274&gt;=4,"Medium","Low"))</f>
        <v>Low</v>
      </c>
    </row>
    <row r="6275" spans="1:19">
      <c r="A6275" t="s">
        <v>6400</v>
      </c>
      <c r="B6275">
        <v>46</v>
      </c>
      <c r="C6275" t="s">
        <v>101</v>
      </c>
      <c r="D6275" t="s">
        <v>123</v>
      </c>
      <c r="E6275">
        <v>13</v>
      </c>
      <c r="F6275" t="s">
        <v>103</v>
      </c>
      <c r="G6275" t="s">
        <v>129</v>
      </c>
      <c r="H6275" s="5">
        <v>953</v>
      </c>
      <c r="I6275" s="5">
        <v>12636.73</v>
      </c>
      <c r="J6275" t="s">
        <v>105</v>
      </c>
      <c r="K6275" t="s">
        <v>106</v>
      </c>
      <c r="L6275">
        <v>1</v>
      </c>
      <c r="M6275">
        <v>0</v>
      </c>
      <c r="N6275">
        <v>5</v>
      </c>
      <c r="O6275" s="6">
        <v>0</v>
      </c>
      <c r="P6275" t="s">
        <v>106</v>
      </c>
      <c r="Q6275" t="s">
        <v>107</v>
      </c>
      <c r="R6275">
        <f>IF(F6275="Monthly",2,0)
+IF(E6275&lt;=6,2,0)
+IF(N6275&lt;=2,2,0)
+IF(L6275&gt;=4,2,0)
+IF(M6275&gt;=2,1,0)
+IF(H6275&gt;=_xlfn.PERCENTILE.INC($H$2:$H$10001,0.75),1,0)</f>
        <v>3</v>
      </c>
      <c r="S6275" t="str">
        <f>IF(R6275&gt;=7,"High",IF(R6275&gt;=4,"Medium","Low"))</f>
        <v>Low</v>
      </c>
    </row>
    <row r="6276" spans="1:19">
      <c r="A6276" t="s">
        <v>6401</v>
      </c>
      <c r="B6276">
        <v>50</v>
      </c>
      <c r="C6276" t="s">
        <v>101</v>
      </c>
      <c r="D6276" t="s">
        <v>119</v>
      </c>
      <c r="E6276">
        <v>51</v>
      </c>
      <c r="F6276" t="s">
        <v>121</v>
      </c>
      <c r="G6276" t="s">
        <v>110</v>
      </c>
      <c r="H6276" s="5">
        <v>786</v>
      </c>
      <c r="I6276" s="5">
        <v>33229.18</v>
      </c>
      <c r="J6276" t="s">
        <v>105</v>
      </c>
      <c r="K6276" t="s">
        <v>106</v>
      </c>
      <c r="L6276">
        <v>3</v>
      </c>
      <c r="M6276">
        <v>0</v>
      </c>
      <c r="N6276">
        <v>4</v>
      </c>
      <c r="O6276" s="6">
        <v>15</v>
      </c>
      <c r="P6276" t="s">
        <v>106</v>
      </c>
      <c r="Q6276" t="s">
        <v>107</v>
      </c>
      <c r="R6276">
        <f>IF(F6276="Monthly",2,0)
+IF(E6276&lt;=6,2,0)
+IF(N6276&lt;=2,2,0)
+IF(L6276&gt;=4,2,0)
+IF(M6276&gt;=2,1,0)
+IF(H6276&gt;=_xlfn.PERCENTILE.INC($H$2:$H$10001,0.75),1,0)</f>
        <v>0</v>
      </c>
      <c r="S6276" t="str">
        <f>IF(R6276&gt;=7,"High",IF(R6276&gt;=4,"Medium","Low"))</f>
        <v>Low</v>
      </c>
    </row>
    <row r="6277" spans="1:19">
      <c r="A6277" t="s">
        <v>6402</v>
      </c>
      <c r="B6277">
        <v>45</v>
      </c>
      <c r="C6277" t="s">
        <v>112</v>
      </c>
      <c r="D6277" t="s">
        <v>102</v>
      </c>
      <c r="E6277">
        <v>41</v>
      </c>
      <c r="F6277" t="s">
        <v>103</v>
      </c>
      <c r="G6277" t="s">
        <v>129</v>
      </c>
      <c r="H6277" s="5">
        <v>1094</v>
      </c>
      <c r="I6277" s="5">
        <v>45271.44</v>
      </c>
      <c r="J6277" t="s">
        <v>117</v>
      </c>
      <c r="K6277" t="s">
        <v>106</v>
      </c>
      <c r="L6277">
        <v>0</v>
      </c>
      <c r="M6277">
        <v>0</v>
      </c>
      <c r="N6277">
        <v>5</v>
      </c>
      <c r="O6277" s="6">
        <v>0</v>
      </c>
      <c r="P6277" t="s">
        <v>106</v>
      </c>
      <c r="Q6277" t="s">
        <v>106</v>
      </c>
      <c r="R6277">
        <f>IF(F6277="Monthly",2,0)
+IF(E6277&lt;=6,2,0)
+IF(N6277&lt;=2,2,0)
+IF(L6277&gt;=4,2,0)
+IF(M6277&gt;=2,1,0)
+IF(H6277&gt;=_xlfn.PERCENTILE.INC($H$2:$H$10001,0.75),1,0)</f>
        <v>3</v>
      </c>
      <c r="S6277" t="str">
        <f>IF(R6277&gt;=7,"High",IF(R6277&gt;=4,"Medium","Low"))</f>
        <v>Low</v>
      </c>
    </row>
    <row r="6278" spans="1:19">
      <c r="A6278" t="s">
        <v>6403</v>
      </c>
      <c r="B6278">
        <v>41</v>
      </c>
      <c r="C6278" t="s">
        <v>101</v>
      </c>
      <c r="D6278" t="s">
        <v>159</v>
      </c>
      <c r="E6278">
        <v>58</v>
      </c>
      <c r="F6278" t="s">
        <v>103</v>
      </c>
      <c r="G6278" t="s">
        <v>104</v>
      </c>
      <c r="H6278" s="5">
        <v>508</v>
      </c>
      <c r="I6278" s="5">
        <v>30010.42</v>
      </c>
      <c r="J6278" t="s">
        <v>134</v>
      </c>
      <c r="K6278" t="s">
        <v>107</v>
      </c>
      <c r="L6278">
        <v>3</v>
      </c>
      <c r="M6278">
        <v>1</v>
      </c>
      <c r="N6278">
        <v>4</v>
      </c>
      <c r="O6278" s="6">
        <v>0</v>
      </c>
      <c r="P6278" t="s">
        <v>107</v>
      </c>
      <c r="Q6278" t="s">
        <v>107</v>
      </c>
      <c r="R6278">
        <f>IF(F6278="Monthly",2,0)
+IF(E6278&lt;=6,2,0)
+IF(N6278&lt;=2,2,0)
+IF(L6278&gt;=4,2,0)
+IF(M6278&gt;=2,1,0)
+IF(H6278&gt;=_xlfn.PERCENTILE.INC($H$2:$H$10001,0.75),1,0)</f>
        <v>2</v>
      </c>
      <c r="S6278" t="str">
        <f>IF(R6278&gt;=7,"High",IF(R6278&gt;=4,"Medium","Low"))</f>
        <v>Low</v>
      </c>
    </row>
    <row r="6279" spans="1:19">
      <c r="A6279" t="s">
        <v>6404</v>
      </c>
      <c r="B6279">
        <v>30</v>
      </c>
      <c r="C6279" t="s">
        <v>101</v>
      </c>
      <c r="D6279" t="s">
        <v>137</v>
      </c>
      <c r="E6279">
        <v>36</v>
      </c>
      <c r="F6279" t="s">
        <v>103</v>
      </c>
      <c r="G6279" t="s">
        <v>104</v>
      </c>
      <c r="H6279" s="5">
        <v>414</v>
      </c>
      <c r="I6279" s="5">
        <v>14661.1</v>
      </c>
      <c r="J6279" t="s">
        <v>105</v>
      </c>
      <c r="K6279" t="s">
        <v>106</v>
      </c>
      <c r="L6279">
        <v>1</v>
      </c>
      <c r="M6279">
        <v>0</v>
      </c>
      <c r="N6279">
        <v>5</v>
      </c>
      <c r="O6279" s="6">
        <v>0</v>
      </c>
      <c r="P6279" t="s">
        <v>106</v>
      </c>
      <c r="Q6279" t="s">
        <v>107</v>
      </c>
      <c r="R6279">
        <f>IF(F6279="Monthly",2,0)
+IF(E6279&lt;=6,2,0)
+IF(N6279&lt;=2,2,0)
+IF(L6279&gt;=4,2,0)
+IF(M6279&gt;=2,1,0)
+IF(H6279&gt;=_xlfn.PERCENTILE.INC($H$2:$H$10001,0.75),1,0)</f>
        <v>2</v>
      </c>
      <c r="S6279" t="str">
        <f>IF(R6279&gt;=7,"High",IF(R6279&gt;=4,"Medium","Low"))</f>
        <v>Low</v>
      </c>
    </row>
    <row r="6280" spans="1:19">
      <c r="A6280" t="s">
        <v>6405</v>
      </c>
      <c r="B6280">
        <v>47</v>
      </c>
      <c r="C6280" t="s">
        <v>112</v>
      </c>
      <c r="D6280" t="s">
        <v>126</v>
      </c>
      <c r="E6280">
        <v>41</v>
      </c>
      <c r="F6280" t="s">
        <v>103</v>
      </c>
      <c r="G6280" t="s">
        <v>110</v>
      </c>
      <c r="H6280" s="5">
        <v>685</v>
      </c>
      <c r="I6280" s="5">
        <v>27392.09</v>
      </c>
      <c r="J6280" t="s">
        <v>134</v>
      </c>
      <c r="K6280" t="s">
        <v>106</v>
      </c>
      <c r="L6280">
        <v>2</v>
      </c>
      <c r="M6280">
        <v>1</v>
      </c>
      <c r="N6280">
        <v>5</v>
      </c>
      <c r="O6280" s="6">
        <v>0</v>
      </c>
      <c r="P6280" t="s">
        <v>107</v>
      </c>
      <c r="Q6280" t="s">
        <v>106</v>
      </c>
      <c r="R6280">
        <f>IF(F6280="Monthly",2,0)
+IF(E6280&lt;=6,2,0)
+IF(N6280&lt;=2,2,0)
+IF(L6280&gt;=4,2,0)
+IF(M6280&gt;=2,1,0)
+IF(H6280&gt;=_xlfn.PERCENTILE.INC($H$2:$H$10001,0.75),1,0)</f>
        <v>2</v>
      </c>
      <c r="S6280" t="str">
        <f>IF(R6280&gt;=7,"High",IF(R6280&gt;=4,"Medium","Low"))</f>
        <v>Low</v>
      </c>
    </row>
    <row r="6281" spans="1:19">
      <c r="A6281" t="s">
        <v>6406</v>
      </c>
      <c r="B6281">
        <v>32</v>
      </c>
      <c r="C6281" t="s">
        <v>101</v>
      </c>
      <c r="D6281" t="s">
        <v>131</v>
      </c>
      <c r="E6281">
        <v>46</v>
      </c>
      <c r="F6281" t="s">
        <v>109</v>
      </c>
      <c r="G6281" t="s">
        <v>110</v>
      </c>
      <c r="H6281" s="5">
        <v>820</v>
      </c>
      <c r="I6281" s="5">
        <v>38775.22</v>
      </c>
      <c r="J6281" t="s">
        <v>105</v>
      </c>
      <c r="K6281" t="s">
        <v>106</v>
      </c>
      <c r="L6281">
        <v>2</v>
      </c>
      <c r="M6281">
        <v>0</v>
      </c>
      <c r="N6281">
        <v>4</v>
      </c>
      <c r="O6281" s="6">
        <v>0</v>
      </c>
      <c r="P6281" t="s">
        <v>107</v>
      </c>
      <c r="Q6281" t="s">
        <v>107</v>
      </c>
      <c r="R6281">
        <f>IF(F6281="Monthly",2,0)
+IF(E6281&lt;=6,2,0)
+IF(N6281&lt;=2,2,0)
+IF(L6281&gt;=4,2,0)
+IF(M6281&gt;=2,1,0)
+IF(H6281&gt;=_xlfn.PERCENTILE.INC($H$2:$H$10001,0.75),1,0)</f>
        <v>1</v>
      </c>
      <c r="S6281" t="str">
        <f>IF(R6281&gt;=7,"High",IF(R6281&gt;=4,"Medium","Low"))</f>
        <v>Low</v>
      </c>
    </row>
    <row r="6282" spans="1:19">
      <c r="A6282" t="s">
        <v>6407</v>
      </c>
      <c r="B6282">
        <v>33</v>
      </c>
      <c r="C6282" t="s">
        <v>101</v>
      </c>
      <c r="D6282" t="s">
        <v>133</v>
      </c>
      <c r="E6282">
        <v>17</v>
      </c>
      <c r="F6282" t="s">
        <v>103</v>
      </c>
      <c r="G6282" t="s">
        <v>129</v>
      </c>
      <c r="H6282" s="5">
        <v>1094</v>
      </c>
      <c r="I6282" s="5">
        <v>18470.689999999999</v>
      </c>
      <c r="J6282" t="s">
        <v>105</v>
      </c>
      <c r="K6282" t="s">
        <v>106</v>
      </c>
      <c r="L6282">
        <v>0</v>
      </c>
      <c r="M6282">
        <v>0</v>
      </c>
      <c r="N6282">
        <v>5</v>
      </c>
      <c r="O6282" s="6">
        <v>0</v>
      </c>
      <c r="P6282" t="s">
        <v>106</v>
      </c>
      <c r="Q6282" t="s">
        <v>107</v>
      </c>
      <c r="R6282">
        <f>IF(F6282="Monthly",2,0)
+IF(E6282&lt;=6,2,0)
+IF(N6282&lt;=2,2,0)
+IF(L6282&gt;=4,2,0)
+IF(M6282&gt;=2,1,0)
+IF(H6282&gt;=_xlfn.PERCENTILE.INC($H$2:$H$10001,0.75),1,0)</f>
        <v>3</v>
      </c>
      <c r="S6282" t="str">
        <f>IF(R6282&gt;=7,"High",IF(R6282&gt;=4,"Medium","Low"))</f>
        <v>Low</v>
      </c>
    </row>
    <row r="6283" spans="1:19">
      <c r="A6283" t="s">
        <v>6408</v>
      </c>
      <c r="B6283">
        <v>38</v>
      </c>
      <c r="C6283" t="s">
        <v>112</v>
      </c>
      <c r="D6283" t="s">
        <v>131</v>
      </c>
      <c r="E6283">
        <v>59</v>
      </c>
      <c r="F6283" t="s">
        <v>103</v>
      </c>
      <c r="G6283" t="s">
        <v>104</v>
      </c>
      <c r="H6283" s="5">
        <v>509</v>
      </c>
      <c r="I6283" s="5">
        <v>29757.040000000001</v>
      </c>
      <c r="J6283" t="s">
        <v>134</v>
      </c>
      <c r="K6283" t="s">
        <v>106</v>
      </c>
      <c r="L6283">
        <v>3</v>
      </c>
      <c r="M6283">
        <v>1</v>
      </c>
      <c r="N6283">
        <v>5</v>
      </c>
      <c r="O6283" s="6">
        <v>0</v>
      </c>
      <c r="P6283" t="s">
        <v>107</v>
      </c>
      <c r="Q6283" t="s">
        <v>107</v>
      </c>
      <c r="R6283">
        <f>IF(F6283="Monthly",2,0)
+IF(E6283&lt;=6,2,0)
+IF(N6283&lt;=2,2,0)
+IF(L6283&gt;=4,2,0)
+IF(M6283&gt;=2,1,0)
+IF(H6283&gt;=_xlfn.PERCENTILE.INC($H$2:$H$10001,0.75),1,0)</f>
        <v>2</v>
      </c>
      <c r="S6283" t="str">
        <f>IF(R6283&gt;=7,"High",IF(R6283&gt;=4,"Medium","Low"))</f>
        <v>Low</v>
      </c>
    </row>
    <row r="6284" spans="1:19">
      <c r="A6284" t="s">
        <v>6409</v>
      </c>
      <c r="B6284">
        <v>18</v>
      </c>
      <c r="C6284" t="s">
        <v>112</v>
      </c>
      <c r="D6284" t="s">
        <v>113</v>
      </c>
      <c r="E6284">
        <v>61</v>
      </c>
      <c r="F6284" t="s">
        <v>103</v>
      </c>
      <c r="G6284" t="s">
        <v>129</v>
      </c>
      <c r="H6284" s="5">
        <v>991</v>
      </c>
      <c r="I6284" s="5">
        <v>60236.94</v>
      </c>
      <c r="J6284" t="s">
        <v>117</v>
      </c>
      <c r="K6284" t="s">
        <v>106</v>
      </c>
      <c r="L6284">
        <v>3</v>
      </c>
      <c r="M6284">
        <v>1</v>
      </c>
      <c r="N6284">
        <v>4</v>
      </c>
      <c r="O6284" s="6">
        <v>0</v>
      </c>
      <c r="P6284" t="s">
        <v>106</v>
      </c>
      <c r="Q6284" t="s">
        <v>107</v>
      </c>
      <c r="R6284">
        <f>IF(F6284="Monthly",2,0)
+IF(E6284&lt;=6,2,0)
+IF(N6284&lt;=2,2,0)
+IF(L6284&gt;=4,2,0)
+IF(M6284&gt;=2,1,0)
+IF(H6284&gt;=_xlfn.PERCENTILE.INC($H$2:$H$10001,0.75),1,0)</f>
        <v>3</v>
      </c>
      <c r="S6284" t="str">
        <f>IF(R6284&gt;=7,"High",IF(R6284&gt;=4,"Medium","Low"))</f>
        <v>Low</v>
      </c>
    </row>
    <row r="6285" spans="1:19">
      <c r="A6285" t="s">
        <v>6410</v>
      </c>
      <c r="B6285">
        <v>31</v>
      </c>
      <c r="C6285" t="s">
        <v>101</v>
      </c>
      <c r="D6285" t="s">
        <v>126</v>
      </c>
      <c r="E6285">
        <v>15</v>
      </c>
      <c r="F6285" t="s">
        <v>103</v>
      </c>
      <c r="G6285" t="s">
        <v>104</v>
      </c>
      <c r="H6285" s="5">
        <v>418</v>
      </c>
      <c r="I6285" s="5">
        <v>6419.78</v>
      </c>
      <c r="J6285" t="s">
        <v>115</v>
      </c>
      <c r="K6285" t="s">
        <v>106</v>
      </c>
      <c r="L6285">
        <v>6</v>
      </c>
      <c r="M6285">
        <v>2</v>
      </c>
      <c r="N6285">
        <v>3</v>
      </c>
      <c r="O6285" s="6">
        <v>0</v>
      </c>
      <c r="P6285" t="s">
        <v>107</v>
      </c>
      <c r="Q6285" t="s">
        <v>106</v>
      </c>
      <c r="R6285">
        <f>IF(F6285="Monthly",2,0)
+IF(E6285&lt;=6,2,0)
+IF(N6285&lt;=2,2,0)
+IF(L6285&gt;=4,2,0)
+IF(M6285&gt;=2,1,0)
+IF(H6285&gt;=_xlfn.PERCENTILE.INC($H$2:$H$10001,0.75),1,0)</f>
        <v>5</v>
      </c>
      <c r="S6285" t="str">
        <f>IF(R6285&gt;=7,"High",IF(R6285&gt;=4,"Medium","Low"))</f>
        <v>Medium</v>
      </c>
    </row>
    <row r="6286" spans="1:19">
      <c r="A6286" t="s">
        <v>6411</v>
      </c>
      <c r="B6286">
        <v>18</v>
      </c>
      <c r="C6286" t="s">
        <v>112</v>
      </c>
      <c r="D6286" t="s">
        <v>133</v>
      </c>
      <c r="E6286">
        <v>50</v>
      </c>
      <c r="F6286" t="s">
        <v>103</v>
      </c>
      <c r="G6286" t="s">
        <v>104</v>
      </c>
      <c r="H6286" s="5">
        <v>412</v>
      </c>
      <c r="I6286" s="5">
        <v>20651.27</v>
      </c>
      <c r="J6286" t="s">
        <v>117</v>
      </c>
      <c r="K6286" t="s">
        <v>106</v>
      </c>
      <c r="L6286">
        <v>3</v>
      </c>
      <c r="M6286">
        <v>0</v>
      </c>
      <c r="N6286">
        <v>5</v>
      </c>
      <c r="O6286" s="6">
        <v>0</v>
      </c>
      <c r="P6286" t="s">
        <v>106</v>
      </c>
      <c r="Q6286" t="s">
        <v>107</v>
      </c>
      <c r="R6286">
        <f>IF(F6286="Monthly",2,0)
+IF(E6286&lt;=6,2,0)
+IF(N6286&lt;=2,2,0)
+IF(L6286&gt;=4,2,0)
+IF(M6286&gt;=2,1,0)
+IF(H6286&gt;=_xlfn.PERCENTILE.INC($H$2:$H$10001,0.75),1,0)</f>
        <v>2</v>
      </c>
      <c r="S6286" t="str">
        <f>IF(R6286&gt;=7,"High",IF(R6286&gt;=4,"Medium","Low"))</f>
        <v>Low</v>
      </c>
    </row>
    <row r="6287" spans="1:19">
      <c r="A6287" t="s">
        <v>6412</v>
      </c>
      <c r="B6287">
        <v>31</v>
      </c>
      <c r="C6287" t="s">
        <v>112</v>
      </c>
      <c r="D6287" t="s">
        <v>113</v>
      </c>
      <c r="E6287">
        <v>36</v>
      </c>
      <c r="F6287" t="s">
        <v>121</v>
      </c>
      <c r="G6287" t="s">
        <v>104</v>
      </c>
      <c r="H6287" s="5">
        <v>431</v>
      </c>
      <c r="I6287" s="5">
        <v>12843.93</v>
      </c>
      <c r="J6287" t="s">
        <v>105</v>
      </c>
      <c r="K6287" t="s">
        <v>107</v>
      </c>
      <c r="L6287">
        <v>1</v>
      </c>
      <c r="M6287">
        <v>0</v>
      </c>
      <c r="N6287">
        <v>4</v>
      </c>
      <c r="O6287" s="6">
        <v>15</v>
      </c>
      <c r="P6287" t="s">
        <v>107</v>
      </c>
      <c r="Q6287" t="s">
        <v>107</v>
      </c>
      <c r="R6287">
        <f>IF(F6287="Monthly",2,0)
+IF(E6287&lt;=6,2,0)
+IF(N6287&lt;=2,2,0)
+IF(L6287&gt;=4,2,0)
+IF(M6287&gt;=2,1,0)
+IF(H6287&gt;=_xlfn.PERCENTILE.INC($H$2:$H$10001,0.75),1,0)</f>
        <v>0</v>
      </c>
      <c r="S6287" t="str">
        <f>IF(R6287&gt;=7,"High",IF(R6287&gt;=4,"Medium","Low"))</f>
        <v>Low</v>
      </c>
    </row>
    <row r="6288" spans="1:19">
      <c r="A6288" t="s">
        <v>6413</v>
      </c>
      <c r="B6288">
        <v>29</v>
      </c>
      <c r="C6288" t="s">
        <v>101</v>
      </c>
      <c r="D6288" t="s">
        <v>131</v>
      </c>
      <c r="E6288">
        <v>17</v>
      </c>
      <c r="F6288" t="s">
        <v>103</v>
      </c>
      <c r="G6288" t="s">
        <v>129</v>
      </c>
      <c r="H6288" s="5">
        <v>1103</v>
      </c>
      <c r="I6288" s="5">
        <v>18221.560000000001</v>
      </c>
      <c r="J6288" t="s">
        <v>140</v>
      </c>
      <c r="K6288" t="s">
        <v>106</v>
      </c>
      <c r="L6288">
        <v>2</v>
      </c>
      <c r="M6288">
        <v>1</v>
      </c>
      <c r="N6288">
        <v>5</v>
      </c>
      <c r="O6288" s="6">
        <v>0</v>
      </c>
      <c r="P6288" t="s">
        <v>107</v>
      </c>
      <c r="Q6288" t="s">
        <v>107</v>
      </c>
      <c r="R6288">
        <f>IF(F6288="Monthly",2,0)
+IF(E6288&lt;=6,2,0)
+IF(N6288&lt;=2,2,0)
+IF(L6288&gt;=4,2,0)
+IF(M6288&gt;=2,1,0)
+IF(H6288&gt;=_xlfn.PERCENTILE.INC($H$2:$H$10001,0.75),1,0)</f>
        <v>3</v>
      </c>
      <c r="S6288" t="str">
        <f>IF(R6288&gt;=7,"High",IF(R6288&gt;=4,"Medium","Low"))</f>
        <v>Low</v>
      </c>
    </row>
    <row r="6289" spans="1:19">
      <c r="A6289" t="s">
        <v>6414</v>
      </c>
      <c r="B6289">
        <v>40</v>
      </c>
      <c r="C6289" t="s">
        <v>112</v>
      </c>
      <c r="D6289" t="s">
        <v>113</v>
      </c>
      <c r="E6289">
        <v>72</v>
      </c>
      <c r="F6289" t="s">
        <v>109</v>
      </c>
      <c r="G6289" t="s">
        <v>129</v>
      </c>
      <c r="H6289" s="5">
        <v>1044</v>
      </c>
      <c r="I6289" s="5">
        <v>74614.13</v>
      </c>
      <c r="J6289" t="s">
        <v>117</v>
      </c>
      <c r="K6289" t="s">
        <v>106</v>
      </c>
      <c r="L6289">
        <v>2</v>
      </c>
      <c r="M6289">
        <v>1</v>
      </c>
      <c r="N6289">
        <v>5</v>
      </c>
      <c r="O6289" s="6">
        <v>0</v>
      </c>
      <c r="P6289" t="s">
        <v>107</v>
      </c>
      <c r="Q6289" t="s">
        <v>107</v>
      </c>
      <c r="R6289">
        <f>IF(F6289="Monthly",2,0)
+IF(E6289&lt;=6,2,0)
+IF(N6289&lt;=2,2,0)
+IF(L6289&gt;=4,2,0)
+IF(M6289&gt;=2,1,0)
+IF(H6289&gt;=_xlfn.PERCENTILE.INC($H$2:$H$10001,0.75),1,0)</f>
        <v>1</v>
      </c>
      <c r="S6289" t="str">
        <f>IF(R6289&gt;=7,"High",IF(R6289&gt;=4,"Medium","Low"))</f>
        <v>Low</v>
      </c>
    </row>
    <row r="6290" spans="1:19">
      <c r="A6290" t="s">
        <v>6415</v>
      </c>
      <c r="B6290">
        <v>29</v>
      </c>
      <c r="C6290" t="s">
        <v>112</v>
      </c>
      <c r="D6290" t="s">
        <v>126</v>
      </c>
      <c r="E6290">
        <v>51</v>
      </c>
      <c r="F6290" t="s">
        <v>121</v>
      </c>
      <c r="G6290" t="s">
        <v>104</v>
      </c>
      <c r="H6290" s="5">
        <v>491</v>
      </c>
      <c r="I6290" s="5">
        <v>21788.16</v>
      </c>
      <c r="J6290" t="s">
        <v>134</v>
      </c>
      <c r="K6290" t="s">
        <v>106</v>
      </c>
      <c r="L6290">
        <v>1</v>
      </c>
      <c r="M6290">
        <v>0</v>
      </c>
      <c r="N6290">
        <v>5</v>
      </c>
      <c r="O6290" s="6">
        <v>15</v>
      </c>
      <c r="P6290" t="s">
        <v>107</v>
      </c>
      <c r="Q6290" t="s">
        <v>107</v>
      </c>
      <c r="R6290">
        <f>IF(F6290="Monthly",2,0)
+IF(E6290&lt;=6,2,0)
+IF(N6290&lt;=2,2,0)
+IF(L6290&gt;=4,2,0)
+IF(M6290&gt;=2,1,0)
+IF(H6290&gt;=_xlfn.PERCENTILE.INC($H$2:$H$10001,0.75),1,0)</f>
        <v>0</v>
      </c>
      <c r="S6290" t="str">
        <f>IF(R6290&gt;=7,"High",IF(R6290&gt;=4,"Medium","Low"))</f>
        <v>Low</v>
      </c>
    </row>
    <row r="6291" spans="1:19">
      <c r="A6291" t="s">
        <v>6416</v>
      </c>
      <c r="B6291">
        <v>33</v>
      </c>
      <c r="C6291" t="s">
        <v>101</v>
      </c>
      <c r="D6291" t="s">
        <v>133</v>
      </c>
      <c r="E6291">
        <v>14</v>
      </c>
      <c r="F6291" t="s">
        <v>103</v>
      </c>
      <c r="G6291" t="s">
        <v>129</v>
      </c>
      <c r="H6291" s="5">
        <v>1094</v>
      </c>
      <c r="I6291" s="5">
        <v>15709.2</v>
      </c>
      <c r="J6291" t="s">
        <v>115</v>
      </c>
      <c r="K6291" t="s">
        <v>106</v>
      </c>
      <c r="L6291">
        <v>3</v>
      </c>
      <c r="M6291">
        <v>1</v>
      </c>
      <c r="N6291">
        <v>5</v>
      </c>
      <c r="O6291" s="6">
        <v>0</v>
      </c>
      <c r="P6291" t="s">
        <v>106</v>
      </c>
      <c r="Q6291" t="s">
        <v>106</v>
      </c>
      <c r="R6291">
        <f>IF(F6291="Monthly",2,0)
+IF(E6291&lt;=6,2,0)
+IF(N6291&lt;=2,2,0)
+IF(L6291&gt;=4,2,0)
+IF(M6291&gt;=2,1,0)
+IF(H6291&gt;=_xlfn.PERCENTILE.INC($H$2:$H$10001,0.75),1,0)</f>
        <v>3</v>
      </c>
      <c r="S6291" t="str">
        <f>IF(R6291&gt;=7,"High",IF(R6291&gt;=4,"Medium","Low"))</f>
        <v>Low</v>
      </c>
    </row>
    <row r="6292" spans="1:19">
      <c r="A6292" t="s">
        <v>6417</v>
      </c>
      <c r="B6292">
        <v>40</v>
      </c>
      <c r="C6292" t="s">
        <v>112</v>
      </c>
      <c r="D6292" t="s">
        <v>126</v>
      </c>
      <c r="E6292">
        <v>39</v>
      </c>
      <c r="F6292" t="s">
        <v>121</v>
      </c>
      <c r="G6292" t="s">
        <v>129</v>
      </c>
      <c r="H6292" s="5">
        <v>1004</v>
      </c>
      <c r="I6292" s="5">
        <v>33699.589999999997</v>
      </c>
      <c r="J6292" t="s">
        <v>105</v>
      </c>
      <c r="K6292" t="s">
        <v>106</v>
      </c>
      <c r="L6292">
        <v>0</v>
      </c>
      <c r="M6292">
        <v>0</v>
      </c>
      <c r="N6292">
        <v>4</v>
      </c>
      <c r="O6292" s="6">
        <v>15</v>
      </c>
      <c r="P6292" t="s">
        <v>107</v>
      </c>
      <c r="Q6292" t="s">
        <v>107</v>
      </c>
      <c r="R6292">
        <f>IF(F6292="Monthly",2,0)
+IF(E6292&lt;=6,2,0)
+IF(N6292&lt;=2,2,0)
+IF(L6292&gt;=4,2,0)
+IF(M6292&gt;=2,1,0)
+IF(H6292&gt;=_xlfn.PERCENTILE.INC($H$2:$H$10001,0.75),1,0)</f>
        <v>1</v>
      </c>
      <c r="S6292" t="str">
        <f>IF(R6292&gt;=7,"High",IF(R6292&gt;=4,"Medium","Low"))</f>
        <v>Low</v>
      </c>
    </row>
    <row r="6293" spans="1:19">
      <c r="A6293" t="s">
        <v>6418</v>
      </c>
      <c r="B6293">
        <v>27</v>
      </c>
      <c r="C6293" t="s">
        <v>101</v>
      </c>
      <c r="D6293" t="s">
        <v>113</v>
      </c>
      <c r="E6293">
        <v>13</v>
      </c>
      <c r="F6293" t="s">
        <v>109</v>
      </c>
      <c r="G6293" t="s">
        <v>129</v>
      </c>
      <c r="H6293" s="5">
        <v>1095</v>
      </c>
      <c r="I6293" s="5">
        <v>14233.13</v>
      </c>
      <c r="J6293" t="s">
        <v>134</v>
      </c>
      <c r="K6293" t="s">
        <v>106</v>
      </c>
      <c r="L6293">
        <v>0</v>
      </c>
      <c r="M6293">
        <v>0</v>
      </c>
      <c r="N6293">
        <v>5</v>
      </c>
      <c r="O6293" s="6">
        <v>0</v>
      </c>
      <c r="P6293" t="s">
        <v>107</v>
      </c>
      <c r="Q6293" t="s">
        <v>107</v>
      </c>
      <c r="R6293">
        <f>IF(F6293="Monthly",2,0)
+IF(E6293&lt;=6,2,0)
+IF(N6293&lt;=2,2,0)
+IF(L6293&gt;=4,2,0)
+IF(M6293&gt;=2,1,0)
+IF(H6293&gt;=_xlfn.PERCENTILE.INC($H$2:$H$10001,0.75),1,0)</f>
        <v>1</v>
      </c>
      <c r="S6293" t="str">
        <f>IF(R6293&gt;=7,"High",IF(R6293&gt;=4,"Medium","Low"))</f>
        <v>Low</v>
      </c>
    </row>
    <row r="6294" spans="1:19">
      <c r="A6294" t="s">
        <v>6419</v>
      </c>
      <c r="B6294">
        <v>42</v>
      </c>
      <c r="C6294" t="s">
        <v>101</v>
      </c>
      <c r="D6294" t="s">
        <v>133</v>
      </c>
      <c r="E6294">
        <v>31</v>
      </c>
      <c r="F6294" t="s">
        <v>103</v>
      </c>
      <c r="G6294" t="s">
        <v>110</v>
      </c>
      <c r="H6294" s="5">
        <v>767</v>
      </c>
      <c r="I6294" s="5">
        <v>23937.34</v>
      </c>
      <c r="J6294" t="s">
        <v>117</v>
      </c>
      <c r="K6294" t="s">
        <v>106</v>
      </c>
      <c r="L6294">
        <v>0</v>
      </c>
      <c r="M6294">
        <v>0</v>
      </c>
      <c r="N6294">
        <v>5</v>
      </c>
      <c r="O6294" s="6">
        <v>0</v>
      </c>
      <c r="P6294" t="s">
        <v>107</v>
      </c>
      <c r="Q6294" t="s">
        <v>106</v>
      </c>
      <c r="R6294">
        <f>IF(F6294="Monthly",2,0)
+IF(E6294&lt;=6,2,0)
+IF(N6294&lt;=2,2,0)
+IF(L6294&gt;=4,2,0)
+IF(M6294&gt;=2,1,0)
+IF(H6294&gt;=_xlfn.PERCENTILE.INC($H$2:$H$10001,0.75),1,0)</f>
        <v>2</v>
      </c>
      <c r="S6294" t="str">
        <f>IF(R6294&gt;=7,"High",IF(R6294&gt;=4,"Medium","Low"))</f>
        <v>Low</v>
      </c>
    </row>
    <row r="6295" spans="1:19">
      <c r="A6295" t="s">
        <v>6420</v>
      </c>
      <c r="B6295">
        <v>48</v>
      </c>
      <c r="C6295" t="s">
        <v>101</v>
      </c>
      <c r="D6295" t="s">
        <v>102</v>
      </c>
      <c r="E6295">
        <v>37</v>
      </c>
      <c r="F6295" t="s">
        <v>103</v>
      </c>
      <c r="G6295" t="s">
        <v>129</v>
      </c>
      <c r="H6295" s="5">
        <v>973</v>
      </c>
      <c r="I6295" s="5">
        <v>36990.22</v>
      </c>
      <c r="J6295" t="s">
        <v>117</v>
      </c>
      <c r="K6295" t="s">
        <v>106</v>
      </c>
      <c r="L6295">
        <v>1</v>
      </c>
      <c r="M6295">
        <v>0</v>
      </c>
      <c r="N6295">
        <v>5</v>
      </c>
      <c r="O6295" s="6">
        <v>0</v>
      </c>
      <c r="P6295" t="s">
        <v>107</v>
      </c>
      <c r="Q6295" t="s">
        <v>106</v>
      </c>
      <c r="R6295">
        <f>IF(F6295="Monthly",2,0)
+IF(E6295&lt;=6,2,0)
+IF(N6295&lt;=2,2,0)
+IF(L6295&gt;=4,2,0)
+IF(M6295&gt;=2,1,0)
+IF(H6295&gt;=_xlfn.PERCENTILE.INC($H$2:$H$10001,0.75),1,0)</f>
        <v>3</v>
      </c>
      <c r="S6295" t="str">
        <f>IF(R6295&gt;=7,"High",IF(R6295&gt;=4,"Medium","Low"))</f>
        <v>Low</v>
      </c>
    </row>
    <row r="6296" spans="1:19">
      <c r="A6296" t="s">
        <v>6421</v>
      </c>
      <c r="B6296">
        <v>22</v>
      </c>
      <c r="C6296" t="s">
        <v>112</v>
      </c>
      <c r="D6296" t="s">
        <v>133</v>
      </c>
      <c r="E6296">
        <v>37</v>
      </c>
      <c r="F6296" t="s">
        <v>103</v>
      </c>
      <c r="G6296" t="s">
        <v>104</v>
      </c>
      <c r="H6296" s="5">
        <v>414</v>
      </c>
      <c r="I6296" s="5">
        <v>15575.98</v>
      </c>
      <c r="J6296" t="s">
        <v>105</v>
      </c>
      <c r="K6296" t="s">
        <v>106</v>
      </c>
      <c r="L6296">
        <v>3</v>
      </c>
      <c r="M6296">
        <v>3</v>
      </c>
      <c r="N6296">
        <v>3</v>
      </c>
      <c r="O6296" s="6">
        <v>0</v>
      </c>
      <c r="P6296" t="s">
        <v>107</v>
      </c>
      <c r="Q6296" t="s">
        <v>106</v>
      </c>
      <c r="R6296">
        <f>IF(F6296="Monthly",2,0)
+IF(E6296&lt;=6,2,0)
+IF(N6296&lt;=2,2,0)
+IF(L6296&gt;=4,2,0)
+IF(M6296&gt;=2,1,0)
+IF(H6296&gt;=_xlfn.PERCENTILE.INC($H$2:$H$10001,0.75),1,0)</f>
        <v>3</v>
      </c>
      <c r="S6296" t="str">
        <f>IF(R6296&gt;=7,"High",IF(R6296&gt;=4,"Medium","Low"))</f>
        <v>Low</v>
      </c>
    </row>
    <row r="6297" spans="1:19">
      <c r="A6297" t="s">
        <v>6422</v>
      </c>
      <c r="B6297">
        <v>21</v>
      </c>
      <c r="C6297" t="s">
        <v>101</v>
      </c>
      <c r="D6297" t="s">
        <v>119</v>
      </c>
      <c r="E6297">
        <v>33</v>
      </c>
      <c r="F6297" t="s">
        <v>109</v>
      </c>
      <c r="G6297" t="s">
        <v>110</v>
      </c>
      <c r="H6297" s="5">
        <v>695</v>
      </c>
      <c r="I6297" s="5">
        <v>22568.92</v>
      </c>
      <c r="J6297" t="s">
        <v>117</v>
      </c>
      <c r="K6297" t="s">
        <v>106</v>
      </c>
      <c r="L6297">
        <v>3</v>
      </c>
      <c r="M6297">
        <v>1</v>
      </c>
      <c r="N6297">
        <v>5</v>
      </c>
      <c r="O6297" s="6">
        <v>0</v>
      </c>
      <c r="P6297" t="s">
        <v>107</v>
      </c>
      <c r="Q6297" t="s">
        <v>107</v>
      </c>
      <c r="R6297">
        <f>IF(F6297="Monthly",2,0)
+IF(E6297&lt;=6,2,0)
+IF(N6297&lt;=2,2,0)
+IF(L6297&gt;=4,2,0)
+IF(M6297&gt;=2,1,0)
+IF(H6297&gt;=_xlfn.PERCENTILE.INC($H$2:$H$10001,0.75),1,0)</f>
        <v>0</v>
      </c>
      <c r="S6297" t="str">
        <f>IF(R6297&gt;=7,"High",IF(R6297&gt;=4,"Medium","Low"))</f>
        <v>Low</v>
      </c>
    </row>
    <row r="6298" spans="1:19">
      <c r="A6298" t="s">
        <v>6423</v>
      </c>
      <c r="B6298">
        <v>38</v>
      </c>
      <c r="C6298" t="s">
        <v>112</v>
      </c>
      <c r="D6298" t="s">
        <v>131</v>
      </c>
      <c r="E6298">
        <v>25</v>
      </c>
      <c r="F6298" t="s">
        <v>103</v>
      </c>
      <c r="G6298" t="s">
        <v>110</v>
      </c>
      <c r="H6298" s="5">
        <v>736</v>
      </c>
      <c r="I6298" s="5">
        <v>18625.32</v>
      </c>
      <c r="J6298" t="s">
        <v>115</v>
      </c>
      <c r="K6298" t="s">
        <v>107</v>
      </c>
      <c r="L6298">
        <v>1</v>
      </c>
      <c r="M6298">
        <v>0</v>
      </c>
      <c r="N6298">
        <v>4</v>
      </c>
      <c r="O6298" s="6">
        <v>0</v>
      </c>
      <c r="P6298" t="s">
        <v>107</v>
      </c>
      <c r="Q6298" t="s">
        <v>107</v>
      </c>
      <c r="R6298">
        <f>IF(F6298="Monthly",2,0)
+IF(E6298&lt;=6,2,0)
+IF(N6298&lt;=2,2,0)
+IF(L6298&gt;=4,2,0)
+IF(M6298&gt;=2,1,0)
+IF(H6298&gt;=_xlfn.PERCENTILE.INC($H$2:$H$10001,0.75),1,0)</f>
        <v>2</v>
      </c>
      <c r="S6298" t="str">
        <f>IF(R6298&gt;=7,"High",IF(R6298&gt;=4,"Medium","Low"))</f>
        <v>Low</v>
      </c>
    </row>
    <row r="6299" spans="1:19">
      <c r="A6299" t="s">
        <v>6424</v>
      </c>
      <c r="B6299">
        <v>59</v>
      </c>
      <c r="C6299" t="s">
        <v>112</v>
      </c>
      <c r="D6299" t="s">
        <v>126</v>
      </c>
      <c r="E6299">
        <v>34</v>
      </c>
      <c r="F6299" t="s">
        <v>109</v>
      </c>
      <c r="G6299" t="s">
        <v>110</v>
      </c>
      <c r="H6299" s="5">
        <v>708</v>
      </c>
      <c r="I6299" s="5">
        <v>23935.61</v>
      </c>
      <c r="J6299" t="s">
        <v>115</v>
      </c>
      <c r="K6299" t="s">
        <v>106</v>
      </c>
      <c r="L6299">
        <v>4</v>
      </c>
      <c r="M6299">
        <v>0</v>
      </c>
      <c r="N6299">
        <v>4</v>
      </c>
      <c r="O6299" s="6">
        <v>0</v>
      </c>
      <c r="P6299" t="s">
        <v>107</v>
      </c>
      <c r="Q6299" t="s">
        <v>107</v>
      </c>
      <c r="R6299">
        <f>IF(F6299="Monthly",2,0)
+IF(E6299&lt;=6,2,0)
+IF(N6299&lt;=2,2,0)
+IF(L6299&gt;=4,2,0)
+IF(M6299&gt;=2,1,0)
+IF(H6299&gt;=_xlfn.PERCENTILE.INC($H$2:$H$10001,0.75),1,0)</f>
        <v>2</v>
      </c>
      <c r="S6299" t="str">
        <f>IF(R6299&gt;=7,"High",IF(R6299&gt;=4,"Medium","Low"))</f>
        <v>Low</v>
      </c>
    </row>
    <row r="6300" spans="1:19">
      <c r="A6300" t="s">
        <v>6425</v>
      </c>
      <c r="B6300">
        <v>43</v>
      </c>
      <c r="C6300" t="s">
        <v>112</v>
      </c>
      <c r="D6300" t="s">
        <v>133</v>
      </c>
      <c r="E6300">
        <v>52</v>
      </c>
      <c r="F6300" t="s">
        <v>109</v>
      </c>
      <c r="G6300" t="s">
        <v>104</v>
      </c>
      <c r="H6300" s="5">
        <v>545</v>
      </c>
      <c r="I6300" s="5">
        <v>29163.56</v>
      </c>
      <c r="J6300" t="s">
        <v>105</v>
      </c>
      <c r="K6300" t="s">
        <v>107</v>
      </c>
      <c r="L6300">
        <v>2</v>
      </c>
      <c r="M6300">
        <v>1</v>
      </c>
      <c r="N6300">
        <v>4</v>
      </c>
      <c r="O6300" s="6">
        <v>0</v>
      </c>
      <c r="P6300" t="s">
        <v>107</v>
      </c>
      <c r="Q6300" t="s">
        <v>107</v>
      </c>
      <c r="R6300">
        <f>IF(F6300="Monthly",2,0)
+IF(E6300&lt;=6,2,0)
+IF(N6300&lt;=2,2,0)
+IF(L6300&gt;=4,2,0)
+IF(M6300&gt;=2,1,0)
+IF(H6300&gt;=_xlfn.PERCENTILE.INC($H$2:$H$10001,0.75),1,0)</f>
        <v>0</v>
      </c>
      <c r="S6300" t="str">
        <f>IF(R6300&gt;=7,"High",IF(R6300&gt;=4,"Medium","Low"))</f>
        <v>Low</v>
      </c>
    </row>
    <row r="6301" spans="1:19">
      <c r="A6301" t="s">
        <v>6426</v>
      </c>
      <c r="B6301">
        <v>43</v>
      </c>
      <c r="C6301" t="s">
        <v>112</v>
      </c>
      <c r="D6301" t="s">
        <v>133</v>
      </c>
      <c r="E6301">
        <v>21</v>
      </c>
      <c r="F6301" t="s">
        <v>109</v>
      </c>
      <c r="G6301" t="s">
        <v>129</v>
      </c>
      <c r="H6301" s="5">
        <v>1001</v>
      </c>
      <c r="I6301" s="5">
        <v>21239.55</v>
      </c>
      <c r="J6301" t="s">
        <v>105</v>
      </c>
      <c r="K6301" t="s">
        <v>106</v>
      </c>
      <c r="L6301">
        <v>1</v>
      </c>
      <c r="M6301">
        <v>0</v>
      </c>
      <c r="N6301">
        <v>4</v>
      </c>
      <c r="O6301" s="6">
        <v>0</v>
      </c>
      <c r="P6301" t="s">
        <v>107</v>
      </c>
      <c r="Q6301" t="s">
        <v>107</v>
      </c>
      <c r="R6301">
        <f>IF(F6301="Monthly",2,0)
+IF(E6301&lt;=6,2,0)
+IF(N6301&lt;=2,2,0)
+IF(L6301&gt;=4,2,0)
+IF(M6301&gt;=2,1,0)
+IF(H6301&gt;=_xlfn.PERCENTILE.INC($H$2:$H$10001,0.75),1,0)</f>
        <v>1</v>
      </c>
      <c r="S6301" t="str">
        <f>IF(R6301&gt;=7,"High",IF(R6301&gt;=4,"Medium","Low"))</f>
        <v>Low</v>
      </c>
    </row>
    <row r="6302" spans="1:19">
      <c r="A6302" t="s">
        <v>6427</v>
      </c>
      <c r="B6302">
        <v>57</v>
      </c>
      <c r="C6302" t="s">
        <v>112</v>
      </c>
      <c r="D6302" t="s">
        <v>131</v>
      </c>
      <c r="E6302">
        <v>11</v>
      </c>
      <c r="F6302" t="s">
        <v>103</v>
      </c>
      <c r="G6302" t="s">
        <v>110</v>
      </c>
      <c r="H6302" s="5">
        <v>770</v>
      </c>
      <c r="I6302" s="5">
        <v>8720.4</v>
      </c>
      <c r="J6302" t="s">
        <v>105</v>
      </c>
      <c r="K6302" t="s">
        <v>107</v>
      </c>
      <c r="L6302">
        <v>0</v>
      </c>
      <c r="M6302">
        <v>0</v>
      </c>
      <c r="N6302">
        <v>5</v>
      </c>
      <c r="O6302" s="6">
        <v>0</v>
      </c>
      <c r="P6302" t="s">
        <v>107</v>
      </c>
      <c r="Q6302" t="s">
        <v>107</v>
      </c>
      <c r="R6302">
        <f>IF(F6302="Monthly",2,0)
+IF(E6302&lt;=6,2,0)
+IF(N6302&lt;=2,2,0)
+IF(L6302&gt;=4,2,0)
+IF(M6302&gt;=2,1,0)
+IF(H6302&gt;=_xlfn.PERCENTILE.INC($H$2:$H$10001,0.75),1,0)</f>
        <v>2</v>
      </c>
      <c r="S6302" t="str">
        <f>IF(R6302&gt;=7,"High",IF(R6302&gt;=4,"Medium","Low"))</f>
        <v>Low</v>
      </c>
    </row>
    <row r="6303" spans="1:19">
      <c r="A6303" t="s">
        <v>6428</v>
      </c>
      <c r="B6303">
        <v>31</v>
      </c>
      <c r="C6303" t="s">
        <v>101</v>
      </c>
      <c r="D6303" t="s">
        <v>126</v>
      </c>
      <c r="E6303">
        <v>11</v>
      </c>
      <c r="F6303" t="s">
        <v>109</v>
      </c>
      <c r="G6303" t="s">
        <v>110</v>
      </c>
      <c r="H6303" s="5">
        <v>719</v>
      </c>
      <c r="I6303" s="5">
        <v>7832.72</v>
      </c>
      <c r="J6303" t="s">
        <v>117</v>
      </c>
      <c r="K6303" t="s">
        <v>106</v>
      </c>
      <c r="L6303">
        <v>0</v>
      </c>
      <c r="M6303">
        <v>0</v>
      </c>
      <c r="N6303">
        <v>5</v>
      </c>
      <c r="O6303" s="6">
        <v>0</v>
      </c>
      <c r="P6303" t="s">
        <v>107</v>
      </c>
      <c r="Q6303" t="s">
        <v>107</v>
      </c>
      <c r="R6303">
        <f>IF(F6303="Monthly",2,0)
+IF(E6303&lt;=6,2,0)
+IF(N6303&lt;=2,2,0)
+IF(L6303&gt;=4,2,0)
+IF(M6303&gt;=2,1,0)
+IF(H6303&gt;=_xlfn.PERCENTILE.INC($H$2:$H$10001,0.75),1,0)</f>
        <v>0</v>
      </c>
      <c r="S6303" t="str">
        <f>IF(R6303&gt;=7,"High",IF(R6303&gt;=4,"Medium","Low"))</f>
        <v>Low</v>
      </c>
    </row>
    <row r="6304" spans="1:19">
      <c r="A6304" t="s">
        <v>6429</v>
      </c>
      <c r="B6304">
        <v>30</v>
      </c>
      <c r="C6304" t="s">
        <v>112</v>
      </c>
      <c r="D6304" t="s">
        <v>119</v>
      </c>
      <c r="E6304">
        <v>35</v>
      </c>
      <c r="F6304" t="s">
        <v>109</v>
      </c>
      <c r="G6304" t="s">
        <v>110</v>
      </c>
      <c r="H6304" s="5">
        <v>671</v>
      </c>
      <c r="I6304" s="5">
        <v>22484.35</v>
      </c>
      <c r="J6304" t="s">
        <v>134</v>
      </c>
      <c r="K6304" t="s">
        <v>106</v>
      </c>
      <c r="L6304">
        <v>1</v>
      </c>
      <c r="M6304">
        <v>0</v>
      </c>
      <c r="N6304">
        <v>5</v>
      </c>
      <c r="O6304" s="6">
        <v>5</v>
      </c>
      <c r="P6304" t="s">
        <v>107</v>
      </c>
      <c r="Q6304" t="s">
        <v>107</v>
      </c>
      <c r="R6304">
        <f>IF(F6304="Monthly",2,0)
+IF(E6304&lt;=6,2,0)
+IF(N6304&lt;=2,2,0)
+IF(L6304&gt;=4,2,0)
+IF(M6304&gt;=2,1,0)
+IF(H6304&gt;=_xlfn.PERCENTILE.INC($H$2:$H$10001,0.75),1,0)</f>
        <v>0</v>
      </c>
      <c r="S6304" t="str">
        <f>IF(R6304&gt;=7,"High",IF(R6304&gt;=4,"Medium","Low"))</f>
        <v>Low</v>
      </c>
    </row>
    <row r="6305" spans="1:19">
      <c r="A6305" t="s">
        <v>6430</v>
      </c>
      <c r="B6305">
        <v>39</v>
      </c>
      <c r="C6305" t="s">
        <v>112</v>
      </c>
      <c r="D6305" t="s">
        <v>133</v>
      </c>
      <c r="E6305">
        <v>19</v>
      </c>
      <c r="F6305" t="s">
        <v>103</v>
      </c>
      <c r="G6305" t="s">
        <v>110</v>
      </c>
      <c r="H6305" s="5">
        <v>745</v>
      </c>
      <c r="I6305" s="5">
        <v>14415.82</v>
      </c>
      <c r="J6305" t="s">
        <v>140</v>
      </c>
      <c r="K6305" t="s">
        <v>106</v>
      </c>
      <c r="L6305">
        <v>2</v>
      </c>
      <c r="M6305">
        <v>1</v>
      </c>
      <c r="N6305">
        <v>4</v>
      </c>
      <c r="O6305" s="6">
        <v>0</v>
      </c>
      <c r="P6305" t="s">
        <v>107</v>
      </c>
      <c r="Q6305" t="s">
        <v>106</v>
      </c>
      <c r="R6305">
        <f>IF(F6305="Monthly",2,0)
+IF(E6305&lt;=6,2,0)
+IF(N6305&lt;=2,2,0)
+IF(L6305&gt;=4,2,0)
+IF(M6305&gt;=2,1,0)
+IF(H6305&gt;=_xlfn.PERCENTILE.INC($H$2:$H$10001,0.75),1,0)</f>
        <v>2</v>
      </c>
      <c r="S6305" t="str">
        <f>IF(R6305&gt;=7,"High",IF(R6305&gt;=4,"Medium","Low"))</f>
        <v>Low</v>
      </c>
    </row>
    <row r="6306" spans="1:19">
      <c r="A6306" t="s">
        <v>6431</v>
      </c>
      <c r="B6306">
        <v>25</v>
      </c>
      <c r="C6306" t="s">
        <v>101</v>
      </c>
      <c r="D6306" t="s">
        <v>131</v>
      </c>
      <c r="E6306">
        <v>29</v>
      </c>
      <c r="F6306" t="s">
        <v>109</v>
      </c>
      <c r="G6306" t="s">
        <v>110</v>
      </c>
      <c r="H6306" s="5">
        <v>671</v>
      </c>
      <c r="I6306" s="5">
        <v>19942.78</v>
      </c>
      <c r="J6306" t="s">
        <v>140</v>
      </c>
      <c r="K6306" t="s">
        <v>107</v>
      </c>
      <c r="L6306">
        <v>0</v>
      </c>
      <c r="M6306">
        <v>0</v>
      </c>
      <c r="N6306">
        <v>5</v>
      </c>
      <c r="O6306" s="6">
        <v>0</v>
      </c>
      <c r="P6306" t="s">
        <v>106</v>
      </c>
      <c r="Q6306" t="s">
        <v>107</v>
      </c>
      <c r="R6306">
        <f>IF(F6306="Monthly",2,0)
+IF(E6306&lt;=6,2,0)
+IF(N6306&lt;=2,2,0)
+IF(L6306&gt;=4,2,0)
+IF(M6306&gt;=2,1,0)
+IF(H6306&gt;=_xlfn.PERCENTILE.INC($H$2:$H$10001,0.75),1,0)</f>
        <v>0</v>
      </c>
      <c r="S6306" t="str">
        <f>IF(R6306&gt;=7,"High",IF(R6306&gt;=4,"Medium","Low"))</f>
        <v>Low</v>
      </c>
    </row>
    <row r="6307" spans="1:19">
      <c r="A6307" t="s">
        <v>6432</v>
      </c>
      <c r="B6307">
        <v>43</v>
      </c>
      <c r="C6307" t="s">
        <v>112</v>
      </c>
      <c r="D6307" t="s">
        <v>137</v>
      </c>
      <c r="E6307">
        <v>53</v>
      </c>
      <c r="F6307" t="s">
        <v>103</v>
      </c>
      <c r="G6307" t="s">
        <v>110</v>
      </c>
      <c r="H6307" s="5">
        <v>744</v>
      </c>
      <c r="I6307" s="5">
        <v>40166.6</v>
      </c>
      <c r="J6307" t="s">
        <v>140</v>
      </c>
      <c r="K6307" t="s">
        <v>106</v>
      </c>
      <c r="L6307">
        <v>0</v>
      </c>
      <c r="M6307">
        <v>0</v>
      </c>
      <c r="N6307">
        <v>4</v>
      </c>
      <c r="O6307" s="6">
        <v>0</v>
      </c>
      <c r="P6307" t="s">
        <v>107</v>
      </c>
      <c r="Q6307" t="s">
        <v>107</v>
      </c>
      <c r="R6307">
        <f>IF(F6307="Monthly",2,0)
+IF(E6307&lt;=6,2,0)
+IF(N6307&lt;=2,2,0)
+IF(L6307&gt;=4,2,0)
+IF(M6307&gt;=2,1,0)
+IF(H6307&gt;=_xlfn.PERCENTILE.INC($H$2:$H$10001,0.75),1,0)</f>
        <v>2</v>
      </c>
      <c r="S6307" t="str">
        <f>IF(R6307&gt;=7,"High",IF(R6307&gt;=4,"Medium","Low"))</f>
        <v>Low</v>
      </c>
    </row>
    <row r="6308" spans="1:19">
      <c r="A6308" t="s">
        <v>6433</v>
      </c>
      <c r="B6308">
        <v>18</v>
      </c>
      <c r="C6308" t="s">
        <v>112</v>
      </c>
      <c r="D6308" t="s">
        <v>119</v>
      </c>
      <c r="E6308">
        <v>43</v>
      </c>
      <c r="F6308" t="s">
        <v>103</v>
      </c>
      <c r="G6308" t="s">
        <v>104</v>
      </c>
      <c r="H6308" s="5">
        <v>441</v>
      </c>
      <c r="I6308" s="5">
        <v>18494.43</v>
      </c>
      <c r="J6308" t="s">
        <v>134</v>
      </c>
      <c r="K6308" t="s">
        <v>106</v>
      </c>
      <c r="L6308">
        <v>1</v>
      </c>
      <c r="M6308">
        <v>0</v>
      </c>
      <c r="N6308">
        <v>5</v>
      </c>
      <c r="O6308" s="6">
        <v>0</v>
      </c>
      <c r="P6308" t="s">
        <v>107</v>
      </c>
      <c r="Q6308" t="s">
        <v>107</v>
      </c>
      <c r="R6308">
        <f>IF(F6308="Monthly",2,0)
+IF(E6308&lt;=6,2,0)
+IF(N6308&lt;=2,2,0)
+IF(L6308&gt;=4,2,0)
+IF(M6308&gt;=2,1,0)
+IF(H6308&gt;=_xlfn.PERCENTILE.INC($H$2:$H$10001,0.75),1,0)</f>
        <v>2</v>
      </c>
      <c r="S6308" t="str">
        <f>IF(R6308&gt;=7,"High",IF(R6308&gt;=4,"Medium","Low"))</f>
        <v>Low</v>
      </c>
    </row>
    <row r="6309" spans="1:19">
      <c r="A6309" t="s">
        <v>6434</v>
      </c>
      <c r="B6309">
        <v>46</v>
      </c>
      <c r="C6309" t="s">
        <v>101</v>
      </c>
      <c r="D6309" t="s">
        <v>131</v>
      </c>
      <c r="E6309">
        <v>41</v>
      </c>
      <c r="F6309" t="s">
        <v>103</v>
      </c>
      <c r="G6309" t="s">
        <v>129</v>
      </c>
      <c r="H6309" s="5">
        <v>1010</v>
      </c>
      <c r="I6309" s="5">
        <v>41627.39</v>
      </c>
      <c r="J6309" t="s">
        <v>140</v>
      </c>
      <c r="K6309" t="s">
        <v>106</v>
      </c>
      <c r="L6309">
        <v>1</v>
      </c>
      <c r="M6309">
        <v>0</v>
      </c>
      <c r="N6309">
        <v>5</v>
      </c>
      <c r="O6309" s="6">
        <v>0</v>
      </c>
      <c r="P6309" t="s">
        <v>106</v>
      </c>
      <c r="Q6309" t="s">
        <v>107</v>
      </c>
      <c r="R6309">
        <f>IF(F6309="Monthly",2,0)
+IF(E6309&lt;=6,2,0)
+IF(N6309&lt;=2,2,0)
+IF(L6309&gt;=4,2,0)
+IF(M6309&gt;=2,1,0)
+IF(H6309&gt;=_xlfn.PERCENTILE.INC($H$2:$H$10001,0.75),1,0)</f>
        <v>3</v>
      </c>
      <c r="S6309" t="str">
        <f>IF(R6309&gt;=7,"High",IF(R6309&gt;=4,"Medium","Low"))</f>
        <v>Low</v>
      </c>
    </row>
    <row r="6310" spans="1:19">
      <c r="A6310" t="s">
        <v>6435</v>
      </c>
      <c r="B6310">
        <v>28</v>
      </c>
      <c r="C6310" t="s">
        <v>112</v>
      </c>
      <c r="D6310" t="s">
        <v>131</v>
      </c>
      <c r="E6310">
        <v>19</v>
      </c>
      <c r="F6310" t="s">
        <v>103</v>
      </c>
      <c r="G6310" t="s">
        <v>129</v>
      </c>
      <c r="H6310" s="5">
        <v>1090</v>
      </c>
      <c r="I6310" s="5">
        <v>21232.84</v>
      </c>
      <c r="J6310" t="s">
        <v>117</v>
      </c>
      <c r="K6310" t="s">
        <v>106</v>
      </c>
      <c r="L6310">
        <v>0</v>
      </c>
      <c r="M6310">
        <v>0</v>
      </c>
      <c r="N6310">
        <v>5</v>
      </c>
      <c r="O6310" s="6">
        <v>0</v>
      </c>
      <c r="P6310" t="s">
        <v>107</v>
      </c>
      <c r="Q6310" t="s">
        <v>106</v>
      </c>
      <c r="R6310">
        <f>IF(F6310="Monthly",2,0)
+IF(E6310&lt;=6,2,0)
+IF(N6310&lt;=2,2,0)
+IF(L6310&gt;=4,2,0)
+IF(M6310&gt;=2,1,0)
+IF(H6310&gt;=_xlfn.PERCENTILE.INC($H$2:$H$10001,0.75),1,0)</f>
        <v>3</v>
      </c>
      <c r="S6310" t="str">
        <f>IF(R6310&gt;=7,"High",IF(R6310&gt;=4,"Medium","Low"))</f>
        <v>Low</v>
      </c>
    </row>
    <row r="6311" spans="1:19">
      <c r="A6311" t="s">
        <v>6436</v>
      </c>
      <c r="B6311">
        <v>27</v>
      </c>
      <c r="C6311" t="s">
        <v>112</v>
      </c>
      <c r="D6311" t="s">
        <v>133</v>
      </c>
      <c r="E6311">
        <v>41</v>
      </c>
      <c r="F6311" t="s">
        <v>103</v>
      </c>
      <c r="G6311" t="s">
        <v>104</v>
      </c>
      <c r="H6311" s="5">
        <v>467</v>
      </c>
      <c r="I6311" s="5">
        <v>19498.150000000001</v>
      </c>
      <c r="J6311" t="s">
        <v>105</v>
      </c>
      <c r="K6311" t="s">
        <v>106</v>
      </c>
      <c r="L6311">
        <v>4</v>
      </c>
      <c r="M6311">
        <v>1</v>
      </c>
      <c r="N6311">
        <v>4</v>
      </c>
      <c r="O6311" s="6">
        <v>0</v>
      </c>
      <c r="P6311" t="s">
        <v>107</v>
      </c>
      <c r="Q6311" t="s">
        <v>107</v>
      </c>
      <c r="R6311">
        <f>IF(F6311="Monthly",2,0)
+IF(E6311&lt;=6,2,0)
+IF(N6311&lt;=2,2,0)
+IF(L6311&gt;=4,2,0)
+IF(M6311&gt;=2,1,0)
+IF(H6311&gt;=_xlfn.PERCENTILE.INC($H$2:$H$10001,0.75),1,0)</f>
        <v>4</v>
      </c>
      <c r="S6311" t="str">
        <f>IF(R6311&gt;=7,"High",IF(R6311&gt;=4,"Medium","Low"))</f>
        <v>Medium</v>
      </c>
    </row>
    <row r="6312" spans="1:19">
      <c r="A6312" t="s">
        <v>6437</v>
      </c>
      <c r="B6312">
        <v>23</v>
      </c>
      <c r="C6312" t="s">
        <v>112</v>
      </c>
      <c r="D6312" t="s">
        <v>137</v>
      </c>
      <c r="E6312">
        <v>29</v>
      </c>
      <c r="F6312" t="s">
        <v>103</v>
      </c>
      <c r="G6312" t="s">
        <v>110</v>
      </c>
      <c r="H6312" s="5">
        <v>770</v>
      </c>
      <c r="I6312" s="5">
        <v>22709.03</v>
      </c>
      <c r="J6312" t="s">
        <v>117</v>
      </c>
      <c r="K6312" t="s">
        <v>106</v>
      </c>
      <c r="L6312">
        <v>0</v>
      </c>
      <c r="M6312">
        <v>0</v>
      </c>
      <c r="N6312">
        <v>5</v>
      </c>
      <c r="O6312" s="6">
        <v>0</v>
      </c>
      <c r="P6312" t="s">
        <v>107</v>
      </c>
      <c r="Q6312" t="s">
        <v>107</v>
      </c>
      <c r="R6312">
        <f>IF(F6312="Monthly",2,0)
+IF(E6312&lt;=6,2,0)
+IF(N6312&lt;=2,2,0)
+IF(L6312&gt;=4,2,0)
+IF(M6312&gt;=2,1,0)
+IF(H6312&gt;=_xlfn.PERCENTILE.INC($H$2:$H$10001,0.75),1,0)</f>
        <v>2</v>
      </c>
      <c r="S6312" t="str">
        <f>IF(R6312&gt;=7,"High",IF(R6312&gt;=4,"Medium","Low"))</f>
        <v>Low</v>
      </c>
    </row>
    <row r="6313" spans="1:19">
      <c r="A6313" t="s">
        <v>6438</v>
      </c>
      <c r="B6313">
        <v>29</v>
      </c>
      <c r="C6313" t="s">
        <v>101</v>
      </c>
      <c r="D6313" t="s">
        <v>126</v>
      </c>
      <c r="E6313">
        <v>34</v>
      </c>
      <c r="F6313" t="s">
        <v>109</v>
      </c>
      <c r="G6313" t="s">
        <v>110</v>
      </c>
      <c r="H6313" s="5">
        <v>757</v>
      </c>
      <c r="I6313" s="5">
        <v>26134.66</v>
      </c>
      <c r="J6313" t="s">
        <v>134</v>
      </c>
      <c r="K6313" t="s">
        <v>106</v>
      </c>
      <c r="L6313">
        <v>1</v>
      </c>
      <c r="M6313">
        <v>0</v>
      </c>
      <c r="N6313">
        <v>4</v>
      </c>
      <c r="O6313" s="6">
        <v>0</v>
      </c>
      <c r="P6313" t="s">
        <v>107</v>
      </c>
      <c r="Q6313" t="s">
        <v>107</v>
      </c>
      <c r="R6313">
        <f>IF(F6313="Monthly",2,0)
+IF(E6313&lt;=6,2,0)
+IF(N6313&lt;=2,2,0)
+IF(L6313&gt;=4,2,0)
+IF(M6313&gt;=2,1,0)
+IF(H6313&gt;=_xlfn.PERCENTILE.INC($H$2:$H$10001,0.75),1,0)</f>
        <v>0</v>
      </c>
      <c r="S6313" t="str">
        <f>IF(R6313&gt;=7,"High",IF(R6313&gt;=4,"Medium","Low"))</f>
        <v>Low</v>
      </c>
    </row>
    <row r="6314" spans="1:19">
      <c r="A6314" t="s">
        <v>6439</v>
      </c>
      <c r="B6314">
        <v>43</v>
      </c>
      <c r="C6314" t="s">
        <v>101</v>
      </c>
      <c r="D6314" t="s">
        <v>113</v>
      </c>
      <c r="E6314">
        <v>32</v>
      </c>
      <c r="F6314" t="s">
        <v>103</v>
      </c>
      <c r="G6314" t="s">
        <v>129</v>
      </c>
      <c r="H6314" s="5">
        <v>1042</v>
      </c>
      <c r="I6314" s="5">
        <v>34010.589999999997</v>
      </c>
      <c r="J6314" t="s">
        <v>134</v>
      </c>
      <c r="K6314" t="s">
        <v>106</v>
      </c>
      <c r="L6314">
        <v>0</v>
      </c>
      <c r="M6314">
        <v>0</v>
      </c>
      <c r="N6314">
        <v>4</v>
      </c>
      <c r="O6314" s="6">
        <v>0</v>
      </c>
      <c r="P6314" t="s">
        <v>107</v>
      </c>
      <c r="Q6314" t="s">
        <v>106</v>
      </c>
      <c r="R6314">
        <f>IF(F6314="Monthly",2,0)
+IF(E6314&lt;=6,2,0)
+IF(N6314&lt;=2,2,0)
+IF(L6314&gt;=4,2,0)
+IF(M6314&gt;=2,1,0)
+IF(H6314&gt;=_xlfn.PERCENTILE.INC($H$2:$H$10001,0.75),1,0)</f>
        <v>3</v>
      </c>
      <c r="S6314" t="str">
        <f>IF(R6314&gt;=7,"High",IF(R6314&gt;=4,"Medium","Low"))</f>
        <v>Low</v>
      </c>
    </row>
    <row r="6315" spans="1:19">
      <c r="A6315" t="s">
        <v>6440</v>
      </c>
      <c r="B6315">
        <v>29</v>
      </c>
      <c r="C6315" t="s">
        <v>101</v>
      </c>
      <c r="D6315" t="s">
        <v>102</v>
      </c>
      <c r="E6315">
        <v>31</v>
      </c>
      <c r="F6315" t="s">
        <v>103</v>
      </c>
      <c r="G6315" t="s">
        <v>110</v>
      </c>
      <c r="H6315" s="5">
        <v>731</v>
      </c>
      <c r="I6315" s="5">
        <v>22464.21</v>
      </c>
      <c r="J6315" t="s">
        <v>134</v>
      </c>
      <c r="K6315" t="s">
        <v>106</v>
      </c>
      <c r="L6315">
        <v>2</v>
      </c>
      <c r="M6315">
        <v>0</v>
      </c>
      <c r="N6315">
        <v>5</v>
      </c>
      <c r="O6315" s="6">
        <v>0</v>
      </c>
      <c r="P6315" t="s">
        <v>107</v>
      </c>
      <c r="Q6315" t="s">
        <v>106</v>
      </c>
      <c r="R6315">
        <f>IF(F6315="Monthly",2,0)
+IF(E6315&lt;=6,2,0)
+IF(N6315&lt;=2,2,0)
+IF(L6315&gt;=4,2,0)
+IF(M6315&gt;=2,1,0)
+IF(H6315&gt;=_xlfn.PERCENTILE.INC($H$2:$H$10001,0.75),1,0)</f>
        <v>2</v>
      </c>
      <c r="S6315" t="str">
        <f>IF(R6315&gt;=7,"High",IF(R6315&gt;=4,"Medium","Low"))</f>
        <v>Low</v>
      </c>
    </row>
    <row r="6316" spans="1:19">
      <c r="A6316" t="s">
        <v>6441</v>
      </c>
      <c r="B6316">
        <v>18</v>
      </c>
      <c r="C6316" t="s">
        <v>101</v>
      </c>
      <c r="D6316" t="s">
        <v>119</v>
      </c>
      <c r="E6316">
        <v>24</v>
      </c>
      <c r="F6316" t="s">
        <v>103</v>
      </c>
      <c r="G6316" t="s">
        <v>129</v>
      </c>
      <c r="H6316" s="5">
        <v>984</v>
      </c>
      <c r="I6316" s="5">
        <v>24293.82</v>
      </c>
      <c r="J6316" t="s">
        <v>134</v>
      </c>
      <c r="K6316" t="s">
        <v>106</v>
      </c>
      <c r="L6316">
        <v>3</v>
      </c>
      <c r="M6316">
        <v>0</v>
      </c>
      <c r="N6316">
        <v>5</v>
      </c>
      <c r="O6316" s="6">
        <v>0</v>
      </c>
      <c r="P6316" t="s">
        <v>107</v>
      </c>
      <c r="Q6316" t="s">
        <v>106</v>
      </c>
      <c r="R6316">
        <f>IF(F6316="Monthly",2,0)
+IF(E6316&lt;=6,2,0)
+IF(N6316&lt;=2,2,0)
+IF(L6316&gt;=4,2,0)
+IF(M6316&gt;=2,1,0)
+IF(H6316&gt;=_xlfn.PERCENTILE.INC($H$2:$H$10001,0.75),1,0)</f>
        <v>3</v>
      </c>
      <c r="S6316" t="str">
        <f>IF(R6316&gt;=7,"High",IF(R6316&gt;=4,"Medium","Low"))</f>
        <v>Low</v>
      </c>
    </row>
    <row r="6317" spans="1:19">
      <c r="A6317" t="s">
        <v>6442</v>
      </c>
      <c r="B6317">
        <v>22</v>
      </c>
      <c r="C6317" t="s">
        <v>101</v>
      </c>
      <c r="D6317" t="s">
        <v>128</v>
      </c>
      <c r="E6317">
        <v>27</v>
      </c>
      <c r="F6317" t="s">
        <v>103</v>
      </c>
      <c r="G6317" t="s">
        <v>104</v>
      </c>
      <c r="H6317" s="5">
        <v>461</v>
      </c>
      <c r="I6317" s="5">
        <v>12685.81</v>
      </c>
      <c r="J6317" t="s">
        <v>117</v>
      </c>
      <c r="K6317" t="s">
        <v>106</v>
      </c>
      <c r="L6317">
        <v>0</v>
      </c>
      <c r="M6317">
        <v>0</v>
      </c>
      <c r="N6317">
        <v>5</v>
      </c>
      <c r="O6317" s="6">
        <v>0</v>
      </c>
      <c r="P6317" t="s">
        <v>106</v>
      </c>
      <c r="Q6317" t="s">
        <v>107</v>
      </c>
      <c r="R6317">
        <f>IF(F6317="Monthly",2,0)
+IF(E6317&lt;=6,2,0)
+IF(N6317&lt;=2,2,0)
+IF(L6317&gt;=4,2,0)
+IF(M6317&gt;=2,1,0)
+IF(H6317&gt;=_xlfn.PERCENTILE.INC($H$2:$H$10001,0.75),1,0)</f>
        <v>2</v>
      </c>
      <c r="S6317" t="str">
        <f>IF(R6317&gt;=7,"High",IF(R6317&gt;=4,"Medium","Low"))</f>
        <v>Low</v>
      </c>
    </row>
    <row r="6318" spans="1:19">
      <c r="A6318" t="s">
        <v>6443</v>
      </c>
      <c r="B6318">
        <v>47</v>
      </c>
      <c r="C6318" t="s">
        <v>112</v>
      </c>
      <c r="D6318" t="s">
        <v>137</v>
      </c>
      <c r="E6318">
        <v>17</v>
      </c>
      <c r="F6318" t="s">
        <v>103</v>
      </c>
      <c r="G6318" t="s">
        <v>110</v>
      </c>
      <c r="H6318" s="5">
        <v>697</v>
      </c>
      <c r="I6318" s="5">
        <v>11538.02</v>
      </c>
      <c r="J6318" t="s">
        <v>105</v>
      </c>
      <c r="K6318" t="s">
        <v>106</v>
      </c>
      <c r="L6318">
        <v>7</v>
      </c>
      <c r="M6318">
        <v>3</v>
      </c>
      <c r="N6318">
        <v>1</v>
      </c>
      <c r="O6318" s="6">
        <v>0</v>
      </c>
      <c r="P6318" t="s">
        <v>107</v>
      </c>
      <c r="Q6318" t="s">
        <v>106</v>
      </c>
      <c r="R6318">
        <f>IF(F6318="Monthly",2,0)
+IF(E6318&lt;=6,2,0)
+IF(N6318&lt;=2,2,0)
+IF(L6318&gt;=4,2,0)
+IF(M6318&gt;=2,1,0)
+IF(H6318&gt;=_xlfn.PERCENTILE.INC($H$2:$H$10001,0.75),1,0)</f>
        <v>7</v>
      </c>
      <c r="S6318" t="str">
        <f>IF(R6318&gt;=7,"High",IF(R6318&gt;=4,"Medium","Low"))</f>
        <v>High</v>
      </c>
    </row>
    <row r="6319" spans="1:19">
      <c r="A6319" t="s">
        <v>6444</v>
      </c>
      <c r="B6319">
        <v>40</v>
      </c>
      <c r="C6319" t="s">
        <v>112</v>
      </c>
      <c r="D6319" t="s">
        <v>128</v>
      </c>
      <c r="E6319">
        <v>13</v>
      </c>
      <c r="F6319" t="s">
        <v>109</v>
      </c>
      <c r="G6319" t="s">
        <v>104</v>
      </c>
      <c r="H6319" s="5">
        <v>485</v>
      </c>
      <c r="I6319" s="5">
        <v>5633.53</v>
      </c>
      <c r="J6319" t="s">
        <v>105</v>
      </c>
      <c r="K6319" t="s">
        <v>107</v>
      </c>
      <c r="L6319">
        <v>0</v>
      </c>
      <c r="M6319">
        <v>0</v>
      </c>
      <c r="N6319">
        <v>5</v>
      </c>
      <c r="O6319" s="6">
        <v>10</v>
      </c>
      <c r="P6319" t="s">
        <v>106</v>
      </c>
      <c r="Q6319" t="s">
        <v>107</v>
      </c>
      <c r="R6319">
        <f>IF(F6319="Monthly",2,0)
+IF(E6319&lt;=6,2,0)
+IF(N6319&lt;=2,2,0)
+IF(L6319&gt;=4,2,0)
+IF(M6319&gt;=2,1,0)
+IF(H6319&gt;=_xlfn.PERCENTILE.INC($H$2:$H$10001,0.75),1,0)</f>
        <v>0</v>
      </c>
      <c r="S6319" t="str">
        <f>IF(R6319&gt;=7,"High",IF(R6319&gt;=4,"Medium","Low"))</f>
        <v>Low</v>
      </c>
    </row>
    <row r="6320" spans="1:19">
      <c r="A6320" t="s">
        <v>6445</v>
      </c>
      <c r="B6320">
        <v>33</v>
      </c>
      <c r="C6320" t="s">
        <v>101</v>
      </c>
      <c r="D6320" t="s">
        <v>126</v>
      </c>
      <c r="E6320">
        <v>35</v>
      </c>
      <c r="F6320" t="s">
        <v>103</v>
      </c>
      <c r="G6320" t="s">
        <v>104</v>
      </c>
      <c r="H6320" s="5">
        <v>532</v>
      </c>
      <c r="I6320" s="5">
        <v>18924.599999999999</v>
      </c>
      <c r="J6320" t="s">
        <v>117</v>
      </c>
      <c r="K6320" t="s">
        <v>106</v>
      </c>
      <c r="L6320">
        <v>0</v>
      </c>
      <c r="M6320">
        <v>0</v>
      </c>
      <c r="N6320">
        <v>4</v>
      </c>
      <c r="O6320" s="6">
        <v>0</v>
      </c>
      <c r="P6320" t="s">
        <v>107</v>
      </c>
      <c r="Q6320" t="s">
        <v>107</v>
      </c>
      <c r="R6320">
        <f>IF(F6320="Monthly",2,0)
+IF(E6320&lt;=6,2,0)
+IF(N6320&lt;=2,2,0)
+IF(L6320&gt;=4,2,0)
+IF(M6320&gt;=2,1,0)
+IF(H6320&gt;=_xlfn.PERCENTILE.INC($H$2:$H$10001,0.75),1,0)</f>
        <v>2</v>
      </c>
      <c r="S6320" t="str">
        <f>IF(R6320&gt;=7,"High",IF(R6320&gt;=4,"Medium","Low"))</f>
        <v>Low</v>
      </c>
    </row>
    <row r="6321" spans="1:19">
      <c r="A6321" t="s">
        <v>6446</v>
      </c>
      <c r="B6321">
        <v>31</v>
      </c>
      <c r="C6321" t="s">
        <v>112</v>
      </c>
      <c r="D6321" t="s">
        <v>131</v>
      </c>
      <c r="E6321">
        <v>44</v>
      </c>
      <c r="F6321" t="s">
        <v>109</v>
      </c>
      <c r="G6321" t="s">
        <v>110</v>
      </c>
      <c r="H6321" s="5">
        <v>811</v>
      </c>
      <c r="I6321" s="5">
        <v>36435.49</v>
      </c>
      <c r="J6321" t="s">
        <v>105</v>
      </c>
      <c r="K6321" t="s">
        <v>106</v>
      </c>
      <c r="L6321">
        <v>1</v>
      </c>
      <c r="M6321">
        <v>0</v>
      </c>
      <c r="N6321">
        <v>5</v>
      </c>
      <c r="O6321" s="6">
        <v>0</v>
      </c>
      <c r="P6321" t="s">
        <v>107</v>
      </c>
      <c r="Q6321" t="s">
        <v>107</v>
      </c>
      <c r="R6321">
        <f>IF(F6321="Monthly",2,0)
+IF(E6321&lt;=6,2,0)
+IF(N6321&lt;=2,2,0)
+IF(L6321&gt;=4,2,0)
+IF(M6321&gt;=2,1,0)
+IF(H6321&gt;=_xlfn.PERCENTILE.INC($H$2:$H$10001,0.75),1,0)</f>
        <v>1</v>
      </c>
      <c r="S6321" t="str">
        <f>IF(R6321&gt;=7,"High",IF(R6321&gt;=4,"Medium","Low"))</f>
        <v>Low</v>
      </c>
    </row>
    <row r="6322" spans="1:19">
      <c r="A6322" t="s">
        <v>6447</v>
      </c>
      <c r="B6322">
        <v>34</v>
      </c>
      <c r="C6322" t="s">
        <v>101</v>
      </c>
      <c r="D6322" t="s">
        <v>102</v>
      </c>
      <c r="E6322">
        <v>35</v>
      </c>
      <c r="F6322" t="s">
        <v>121</v>
      </c>
      <c r="G6322" t="s">
        <v>110</v>
      </c>
      <c r="H6322" s="5">
        <v>742</v>
      </c>
      <c r="I6322" s="5">
        <v>22164</v>
      </c>
      <c r="J6322" t="s">
        <v>117</v>
      </c>
      <c r="K6322" t="s">
        <v>106</v>
      </c>
      <c r="L6322">
        <v>1</v>
      </c>
      <c r="M6322">
        <v>0</v>
      </c>
      <c r="N6322">
        <v>5</v>
      </c>
      <c r="O6322" s="6">
        <v>15</v>
      </c>
      <c r="P6322" t="s">
        <v>106</v>
      </c>
      <c r="Q6322" t="s">
        <v>107</v>
      </c>
      <c r="R6322">
        <f>IF(F6322="Monthly",2,0)
+IF(E6322&lt;=6,2,0)
+IF(N6322&lt;=2,2,0)
+IF(L6322&gt;=4,2,0)
+IF(M6322&gt;=2,1,0)
+IF(H6322&gt;=_xlfn.PERCENTILE.INC($H$2:$H$10001,0.75),1,0)</f>
        <v>0</v>
      </c>
      <c r="S6322" t="str">
        <f>IF(R6322&gt;=7,"High",IF(R6322&gt;=4,"Medium","Low"))</f>
        <v>Low</v>
      </c>
    </row>
    <row r="6323" spans="1:19">
      <c r="A6323" t="s">
        <v>6448</v>
      </c>
      <c r="B6323">
        <v>46</v>
      </c>
      <c r="C6323" t="s">
        <v>101</v>
      </c>
      <c r="D6323" t="s">
        <v>133</v>
      </c>
      <c r="E6323">
        <v>37</v>
      </c>
      <c r="F6323" t="s">
        <v>103</v>
      </c>
      <c r="G6323" t="s">
        <v>110</v>
      </c>
      <c r="H6323" s="5">
        <v>639</v>
      </c>
      <c r="I6323" s="5">
        <v>24056.83</v>
      </c>
      <c r="J6323" t="s">
        <v>105</v>
      </c>
      <c r="K6323" t="s">
        <v>106</v>
      </c>
      <c r="L6323">
        <v>1</v>
      </c>
      <c r="M6323">
        <v>0</v>
      </c>
      <c r="N6323">
        <v>5</v>
      </c>
      <c r="O6323" s="6">
        <v>0</v>
      </c>
      <c r="P6323" t="s">
        <v>107</v>
      </c>
      <c r="Q6323" t="s">
        <v>107</v>
      </c>
      <c r="R6323">
        <f>IF(F6323="Monthly",2,0)
+IF(E6323&lt;=6,2,0)
+IF(N6323&lt;=2,2,0)
+IF(L6323&gt;=4,2,0)
+IF(M6323&gt;=2,1,0)
+IF(H6323&gt;=_xlfn.PERCENTILE.INC($H$2:$H$10001,0.75),1,0)</f>
        <v>2</v>
      </c>
      <c r="S6323" t="str">
        <f>IF(R6323&gt;=7,"High",IF(R6323&gt;=4,"Medium","Low"))</f>
        <v>Low</v>
      </c>
    </row>
    <row r="6324" spans="1:19">
      <c r="A6324" t="s">
        <v>6449</v>
      </c>
      <c r="B6324">
        <v>35</v>
      </c>
      <c r="C6324" t="s">
        <v>112</v>
      </c>
      <c r="D6324" t="s">
        <v>126</v>
      </c>
      <c r="E6324">
        <v>43</v>
      </c>
      <c r="F6324" t="s">
        <v>121</v>
      </c>
      <c r="G6324" t="s">
        <v>104</v>
      </c>
      <c r="H6324" s="5">
        <v>471</v>
      </c>
      <c r="I6324" s="5">
        <v>17759.75</v>
      </c>
      <c r="J6324" t="s">
        <v>134</v>
      </c>
      <c r="K6324" t="s">
        <v>106</v>
      </c>
      <c r="L6324">
        <v>8</v>
      </c>
      <c r="M6324">
        <v>3</v>
      </c>
      <c r="N6324">
        <v>1</v>
      </c>
      <c r="O6324" s="6">
        <v>10</v>
      </c>
      <c r="P6324" t="s">
        <v>107</v>
      </c>
      <c r="Q6324" t="s">
        <v>107</v>
      </c>
      <c r="R6324">
        <f>IF(F6324="Monthly",2,0)
+IF(E6324&lt;=6,2,0)
+IF(N6324&lt;=2,2,0)
+IF(L6324&gt;=4,2,0)
+IF(M6324&gt;=2,1,0)
+IF(H6324&gt;=_xlfn.PERCENTILE.INC($H$2:$H$10001,0.75),1,0)</f>
        <v>5</v>
      </c>
      <c r="S6324" t="str">
        <f>IF(R6324&gt;=7,"High",IF(R6324&gt;=4,"Medium","Low"))</f>
        <v>Medium</v>
      </c>
    </row>
    <row r="6325" spans="1:19">
      <c r="A6325" t="s">
        <v>6450</v>
      </c>
      <c r="B6325">
        <v>34</v>
      </c>
      <c r="C6325" t="s">
        <v>101</v>
      </c>
      <c r="D6325" t="s">
        <v>102</v>
      </c>
      <c r="E6325">
        <v>53</v>
      </c>
      <c r="F6325" t="s">
        <v>121</v>
      </c>
      <c r="G6325" t="s">
        <v>129</v>
      </c>
      <c r="H6325" s="5">
        <v>1067</v>
      </c>
      <c r="I6325" s="5">
        <v>48385.01</v>
      </c>
      <c r="J6325" t="s">
        <v>117</v>
      </c>
      <c r="K6325" t="s">
        <v>106</v>
      </c>
      <c r="L6325">
        <v>0</v>
      </c>
      <c r="M6325">
        <v>0</v>
      </c>
      <c r="N6325">
        <v>5</v>
      </c>
      <c r="O6325" s="6">
        <v>15</v>
      </c>
      <c r="P6325" t="s">
        <v>106</v>
      </c>
      <c r="Q6325" t="s">
        <v>107</v>
      </c>
      <c r="R6325">
        <f>IF(F6325="Monthly",2,0)
+IF(E6325&lt;=6,2,0)
+IF(N6325&lt;=2,2,0)
+IF(L6325&gt;=4,2,0)
+IF(M6325&gt;=2,1,0)
+IF(H6325&gt;=_xlfn.PERCENTILE.INC($H$2:$H$10001,0.75),1,0)</f>
        <v>1</v>
      </c>
      <c r="S6325" t="str">
        <f>IF(R6325&gt;=7,"High",IF(R6325&gt;=4,"Medium","Low"))</f>
        <v>Low</v>
      </c>
    </row>
    <row r="6326" spans="1:19">
      <c r="A6326" t="s">
        <v>6451</v>
      </c>
      <c r="B6326">
        <v>37</v>
      </c>
      <c r="C6326" t="s">
        <v>112</v>
      </c>
      <c r="D6326" t="s">
        <v>102</v>
      </c>
      <c r="E6326">
        <v>51</v>
      </c>
      <c r="F6326" t="s">
        <v>103</v>
      </c>
      <c r="G6326" t="s">
        <v>110</v>
      </c>
      <c r="H6326" s="5">
        <v>776</v>
      </c>
      <c r="I6326" s="5">
        <v>39432.89</v>
      </c>
      <c r="J6326" t="s">
        <v>117</v>
      </c>
      <c r="K6326" t="s">
        <v>106</v>
      </c>
      <c r="L6326">
        <v>0</v>
      </c>
      <c r="M6326">
        <v>0</v>
      </c>
      <c r="N6326">
        <v>5</v>
      </c>
      <c r="O6326" s="6">
        <v>0</v>
      </c>
      <c r="P6326" t="s">
        <v>106</v>
      </c>
      <c r="Q6326" t="s">
        <v>106</v>
      </c>
      <c r="R6326">
        <f>IF(F6326="Monthly",2,0)
+IF(E6326&lt;=6,2,0)
+IF(N6326&lt;=2,2,0)
+IF(L6326&gt;=4,2,0)
+IF(M6326&gt;=2,1,0)
+IF(H6326&gt;=_xlfn.PERCENTILE.INC($H$2:$H$10001,0.75),1,0)</f>
        <v>2</v>
      </c>
      <c r="S6326" t="str">
        <f>IF(R6326&gt;=7,"High",IF(R6326&gt;=4,"Medium","Low"))</f>
        <v>Low</v>
      </c>
    </row>
    <row r="6327" spans="1:19">
      <c r="A6327" t="s">
        <v>6452</v>
      </c>
      <c r="B6327">
        <v>42</v>
      </c>
      <c r="C6327" t="s">
        <v>101</v>
      </c>
      <c r="D6327" t="s">
        <v>133</v>
      </c>
      <c r="E6327">
        <v>31</v>
      </c>
      <c r="F6327" t="s">
        <v>103</v>
      </c>
      <c r="G6327" t="s">
        <v>110</v>
      </c>
      <c r="H6327" s="5">
        <v>792</v>
      </c>
      <c r="I6327" s="5">
        <v>25033.88</v>
      </c>
      <c r="J6327" t="s">
        <v>115</v>
      </c>
      <c r="K6327" t="s">
        <v>106</v>
      </c>
      <c r="L6327">
        <v>0</v>
      </c>
      <c r="M6327">
        <v>0</v>
      </c>
      <c r="N6327">
        <v>4</v>
      </c>
      <c r="O6327" s="6">
        <v>0</v>
      </c>
      <c r="P6327" t="s">
        <v>107</v>
      </c>
      <c r="Q6327" t="s">
        <v>107</v>
      </c>
      <c r="R6327">
        <f>IF(F6327="Monthly",2,0)
+IF(E6327&lt;=6,2,0)
+IF(N6327&lt;=2,2,0)
+IF(L6327&gt;=4,2,0)
+IF(M6327&gt;=2,1,0)
+IF(H6327&gt;=_xlfn.PERCENTILE.INC($H$2:$H$10001,0.75),1,0)</f>
        <v>2</v>
      </c>
      <c r="S6327" t="str">
        <f>IF(R6327&gt;=7,"High",IF(R6327&gt;=4,"Medium","Low"))</f>
        <v>Low</v>
      </c>
    </row>
    <row r="6328" spans="1:19">
      <c r="A6328" t="s">
        <v>6453</v>
      </c>
      <c r="B6328">
        <v>36</v>
      </c>
      <c r="C6328" t="s">
        <v>101</v>
      </c>
      <c r="D6328" t="s">
        <v>131</v>
      </c>
      <c r="E6328">
        <v>45</v>
      </c>
      <c r="F6328" t="s">
        <v>109</v>
      </c>
      <c r="G6328" t="s">
        <v>104</v>
      </c>
      <c r="H6328" s="5">
        <v>503</v>
      </c>
      <c r="I6328" s="5">
        <v>20477.52</v>
      </c>
      <c r="J6328" t="s">
        <v>134</v>
      </c>
      <c r="K6328" t="s">
        <v>106</v>
      </c>
      <c r="L6328">
        <v>0</v>
      </c>
      <c r="M6328">
        <v>0</v>
      </c>
      <c r="N6328">
        <v>5</v>
      </c>
      <c r="O6328" s="6">
        <v>10</v>
      </c>
      <c r="P6328" t="s">
        <v>107</v>
      </c>
      <c r="Q6328" t="s">
        <v>107</v>
      </c>
      <c r="R6328">
        <f>IF(F6328="Monthly",2,0)
+IF(E6328&lt;=6,2,0)
+IF(N6328&lt;=2,2,0)
+IF(L6328&gt;=4,2,0)
+IF(M6328&gt;=2,1,0)
+IF(H6328&gt;=_xlfn.PERCENTILE.INC($H$2:$H$10001,0.75),1,0)</f>
        <v>0</v>
      </c>
      <c r="S6328" t="str">
        <f>IF(R6328&gt;=7,"High",IF(R6328&gt;=4,"Medium","Low"))</f>
        <v>Low</v>
      </c>
    </row>
    <row r="6329" spans="1:19">
      <c r="A6329" t="s">
        <v>6454</v>
      </c>
      <c r="B6329">
        <v>25</v>
      </c>
      <c r="C6329" t="s">
        <v>101</v>
      </c>
      <c r="D6329" t="s">
        <v>119</v>
      </c>
      <c r="E6329">
        <v>37</v>
      </c>
      <c r="F6329" t="s">
        <v>103</v>
      </c>
      <c r="G6329" t="s">
        <v>110</v>
      </c>
      <c r="H6329" s="5">
        <v>730</v>
      </c>
      <c r="I6329" s="5">
        <v>27479.94</v>
      </c>
      <c r="J6329" t="s">
        <v>134</v>
      </c>
      <c r="K6329" t="s">
        <v>107</v>
      </c>
      <c r="L6329">
        <v>0</v>
      </c>
      <c r="M6329">
        <v>0</v>
      </c>
      <c r="N6329">
        <v>5</v>
      </c>
      <c r="O6329" s="6">
        <v>0</v>
      </c>
      <c r="P6329" t="s">
        <v>106</v>
      </c>
      <c r="Q6329" t="s">
        <v>106</v>
      </c>
      <c r="R6329">
        <f>IF(F6329="Monthly",2,0)
+IF(E6329&lt;=6,2,0)
+IF(N6329&lt;=2,2,0)
+IF(L6329&gt;=4,2,0)
+IF(M6329&gt;=2,1,0)
+IF(H6329&gt;=_xlfn.PERCENTILE.INC($H$2:$H$10001,0.75),1,0)</f>
        <v>2</v>
      </c>
      <c r="S6329" t="str">
        <f>IF(R6329&gt;=7,"High",IF(R6329&gt;=4,"Medium","Low"))</f>
        <v>Low</v>
      </c>
    </row>
    <row r="6330" spans="1:19">
      <c r="A6330" t="s">
        <v>6455</v>
      </c>
      <c r="B6330">
        <v>23</v>
      </c>
      <c r="C6330" t="s">
        <v>101</v>
      </c>
      <c r="D6330" t="s">
        <v>131</v>
      </c>
      <c r="E6330">
        <v>43</v>
      </c>
      <c r="F6330" t="s">
        <v>121</v>
      </c>
      <c r="G6330" t="s">
        <v>129</v>
      </c>
      <c r="H6330" s="5">
        <v>1094</v>
      </c>
      <c r="I6330" s="5">
        <v>41825.870000000003</v>
      </c>
      <c r="J6330" t="s">
        <v>140</v>
      </c>
      <c r="K6330" t="s">
        <v>106</v>
      </c>
      <c r="L6330">
        <v>0</v>
      </c>
      <c r="M6330">
        <v>0</v>
      </c>
      <c r="N6330">
        <v>5</v>
      </c>
      <c r="O6330" s="6">
        <v>10</v>
      </c>
      <c r="P6330" t="s">
        <v>106</v>
      </c>
      <c r="Q6330" t="s">
        <v>107</v>
      </c>
      <c r="R6330">
        <f>IF(F6330="Monthly",2,0)
+IF(E6330&lt;=6,2,0)
+IF(N6330&lt;=2,2,0)
+IF(L6330&gt;=4,2,0)
+IF(M6330&gt;=2,1,0)
+IF(H6330&gt;=_xlfn.PERCENTILE.INC($H$2:$H$10001,0.75),1,0)</f>
        <v>1</v>
      </c>
      <c r="S6330" t="str">
        <f>IF(R6330&gt;=7,"High",IF(R6330&gt;=4,"Medium","Low"))</f>
        <v>Low</v>
      </c>
    </row>
    <row r="6331" spans="1:19">
      <c r="A6331" t="s">
        <v>6456</v>
      </c>
      <c r="B6331">
        <v>26</v>
      </c>
      <c r="C6331" t="s">
        <v>101</v>
      </c>
      <c r="D6331" t="s">
        <v>133</v>
      </c>
      <c r="E6331">
        <v>28</v>
      </c>
      <c r="F6331" t="s">
        <v>103</v>
      </c>
      <c r="G6331" t="s">
        <v>110</v>
      </c>
      <c r="H6331" s="5">
        <v>661</v>
      </c>
      <c r="I6331" s="5">
        <v>18389.830000000002</v>
      </c>
      <c r="J6331" t="s">
        <v>117</v>
      </c>
      <c r="K6331" t="s">
        <v>106</v>
      </c>
      <c r="L6331">
        <v>0</v>
      </c>
      <c r="M6331">
        <v>0</v>
      </c>
      <c r="N6331">
        <v>5</v>
      </c>
      <c r="O6331" s="6">
        <v>0</v>
      </c>
      <c r="P6331" t="s">
        <v>107</v>
      </c>
      <c r="Q6331" t="s">
        <v>107</v>
      </c>
      <c r="R6331">
        <f>IF(F6331="Monthly",2,0)
+IF(E6331&lt;=6,2,0)
+IF(N6331&lt;=2,2,0)
+IF(L6331&gt;=4,2,0)
+IF(M6331&gt;=2,1,0)
+IF(H6331&gt;=_xlfn.PERCENTILE.INC($H$2:$H$10001,0.75),1,0)</f>
        <v>2</v>
      </c>
      <c r="S6331" t="str">
        <f>IF(R6331&gt;=7,"High",IF(R6331&gt;=4,"Medium","Low"))</f>
        <v>Low</v>
      </c>
    </row>
    <row r="6332" spans="1:19">
      <c r="A6332" t="s">
        <v>6457</v>
      </c>
      <c r="B6332">
        <v>34</v>
      </c>
      <c r="C6332" t="s">
        <v>112</v>
      </c>
      <c r="D6332" t="s">
        <v>137</v>
      </c>
      <c r="E6332">
        <v>20</v>
      </c>
      <c r="F6332" t="s">
        <v>103</v>
      </c>
      <c r="G6332" t="s">
        <v>110</v>
      </c>
      <c r="H6332" s="5">
        <v>726</v>
      </c>
      <c r="I6332" s="5">
        <v>14582.35</v>
      </c>
      <c r="J6332" t="s">
        <v>117</v>
      </c>
      <c r="K6332" t="s">
        <v>106</v>
      </c>
      <c r="L6332">
        <v>0</v>
      </c>
      <c r="M6332">
        <v>0</v>
      </c>
      <c r="N6332">
        <v>5</v>
      </c>
      <c r="O6332" s="6">
        <v>0</v>
      </c>
      <c r="P6332" t="s">
        <v>107</v>
      </c>
      <c r="Q6332" t="s">
        <v>107</v>
      </c>
      <c r="R6332">
        <f>IF(F6332="Monthly",2,0)
+IF(E6332&lt;=6,2,0)
+IF(N6332&lt;=2,2,0)
+IF(L6332&gt;=4,2,0)
+IF(M6332&gt;=2,1,0)
+IF(H6332&gt;=_xlfn.PERCENTILE.INC($H$2:$H$10001,0.75),1,0)</f>
        <v>2</v>
      </c>
      <c r="S6332" t="str">
        <f>IF(R6332&gt;=7,"High",IF(R6332&gt;=4,"Medium","Low"))</f>
        <v>Low</v>
      </c>
    </row>
    <row r="6333" spans="1:19">
      <c r="A6333" t="s">
        <v>6458</v>
      </c>
      <c r="B6333">
        <v>44</v>
      </c>
      <c r="C6333" t="s">
        <v>101</v>
      </c>
      <c r="D6333" t="s">
        <v>137</v>
      </c>
      <c r="E6333">
        <v>50</v>
      </c>
      <c r="F6333" t="s">
        <v>103</v>
      </c>
      <c r="G6333" t="s">
        <v>104</v>
      </c>
      <c r="H6333" s="5">
        <v>399</v>
      </c>
      <c r="I6333" s="5">
        <v>19619.66</v>
      </c>
      <c r="J6333" t="s">
        <v>105</v>
      </c>
      <c r="K6333" t="s">
        <v>106</v>
      </c>
      <c r="L6333">
        <v>0</v>
      </c>
      <c r="M6333">
        <v>0</v>
      </c>
      <c r="N6333">
        <v>5</v>
      </c>
      <c r="O6333" s="6">
        <v>0</v>
      </c>
      <c r="P6333" t="s">
        <v>106</v>
      </c>
      <c r="Q6333" t="s">
        <v>106</v>
      </c>
      <c r="R6333">
        <f>IF(F6333="Monthly",2,0)
+IF(E6333&lt;=6,2,0)
+IF(N6333&lt;=2,2,0)
+IF(L6333&gt;=4,2,0)
+IF(M6333&gt;=2,1,0)
+IF(H6333&gt;=_xlfn.PERCENTILE.INC($H$2:$H$10001,0.75),1,0)</f>
        <v>2</v>
      </c>
      <c r="S6333" t="str">
        <f>IF(R6333&gt;=7,"High",IF(R6333&gt;=4,"Medium","Low"))</f>
        <v>Low</v>
      </c>
    </row>
    <row r="6334" spans="1:19">
      <c r="A6334" t="s">
        <v>6459</v>
      </c>
      <c r="B6334">
        <v>27</v>
      </c>
      <c r="C6334" t="s">
        <v>112</v>
      </c>
      <c r="D6334" t="s">
        <v>137</v>
      </c>
      <c r="E6334">
        <v>58</v>
      </c>
      <c r="F6334" t="s">
        <v>109</v>
      </c>
      <c r="G6334" t="s">
        <v>104</v>
      </c>
      <c r="H6334" s="5">
        <v>389</v>
      </c>
      <c r="I6334" s="5">
        <v>21097.27</v>
      </c>
      <c r="J6334" t="s">
        <v>105</v>
      </c>
      <c r="K6334" t="s">
        <v>106</v>
      </c>
      <c r="L6334">
        <v>2</v>
      </c>
      <c r="M6334">
        <v>1</v>
      </c>
      <c r="N6334">
        <v>5</v>
      </c>
      <c r="O6334" s="6">
        <v>5</v>
      </c>
      <c r="P6334" t="s">
        <v>107</v>
      </c>
      <c r="Q6334" t="s">
        <v>107</v>
      </c>
      <c r="R6334">
        <f>IF(F6334="Monthly",2,0)
+IF(E6334&lt;=6,2,0)
+IF(N6334&lt;=2,2,0)
+IF(L6334&gt;=4,2,0)
+IF(M6334&gt;=2,1,0)
+IF(H6334&gt;=_xlfn.PERCENTILE.INC($H$2:$H$10001,0.75),1,0)</f>
        <v>0</v>
      </c>
      <c r="S6334" t="str">
        <f>IF(R6334&gt;=7,"High",IF(R6334&gt;=4,"Medium","Low"))</f>
        <v>Low</v>
      </c>
    </row>
    <row r="6335" spans="1:19">
      <c r="A6335" t="s">
        <v>6460</v>
      </c>
      <c r="B6335">
        <v>40</v>
      </c>
      <c r="C6335" t="s">
        <v>112</v>
      </c>
      <c r="D6335" t="s">
        <v>137</v>
      </c>
      <c r="E6335">
        <v>24</v>
      </c>
      <c r="F6335" t="s">
        <v>103</v>
      </c>
      <c r="G6335" t="s">
        <v>110</v>
      </c>
      <c r="H6335" s="5">
        <v>642</v>
      </c>
      <c r="I6335" s="5">
        <v>15582.32</v>
      </c>
      <c r="J6335" t="s">
        <v>115</v>
      </c>
      <c r="K6335" t="s">
        <v>106</v>
      </c>
      <c r="L6335">
        <v>0</v>
      </c>
      <c r="M6335">
        <v>0</v>
      </c>
      <c r="N6335">
        <v>5</v>
      </c>
      <c r="O6335" s="6">
        <v>0</v>
      </c>
      <c r="P6335" t="s">
        <v>107</v>
      </c>
      <c r="Q6335" t="s">
        <v>107</v>
      </c>
      <c r="R6335">
        <f>IF(F6335="Monthly",2,0)
+IF(E6335&lt;=6,2,0)
+IF(N6335&lt;=2,2,0)
+IF(L6335&gt;=4,2,0)
+IF(M6335&gt;=2,1,0)
+IF(H6335&gt;=_xlfn.PERCENTILE.INC($H$2:$H$10001,0.75),1,0)</f>
        <v>2</v>
      </c>
      <c r="S6335" t="str">
        <f>IF(R6335&gt;=7,"High",IF(R6335&gt;=4,"Medium","Low"))</f>
        <v>Low</v>
      </c>
    </row>
    <row r="6336" spans="1:19">
      <c r="A6336" t="s">
        <v>6461</v>
      </c>
      <c r="B6336">
        <v>49</v>
      </c>
      <c r="C6336" t="s">
        <v>112</v>
      </c>
      <c r="D6336" t="s">
        <v>133</v>
      </c>
      <c r="E6336">
        <v>23</v>
      </c>
      <c r="F6336" t="s">
        <v>103</v>
      </c>
      <c r="G6336" t="s">
        <v>110</v>
      </c>
      <c r="H6336" s="5">
        <v>763</v>
      </c>
      <c r="I6336" s="5">
        <v>17812.14</v>
      </c>
      <c r="J6336" t="s">
        <v>140</v>
      </c>
      <c r="K6336" t="s">
        <v>107</v>
      </c>
      <c r="L6336">
        <v>0</v>
      </c>
      <c r="M6336">
        <v>0</v>
      </c>
      <c r="N6336">
        <v>5</v>
      </c>
      <c r="O6336" s="6">
        <v>0</v>
      </c>
      <c r="P6336" t="s">
        <v>106</v>
      </c>
      <c r="Q6336" t="s">
        <v>107</v>
      </c>
      <c r="R6336">
        <f>IF(F6336="Monthly",2,0)
+IF(E6336&lt;=6,2,0)
+IF(N6336&lt;=2,2,0)
+IF(L6336&gt;=4,2,0)
+IF(M6336&gt;=2,1,0)
+IF(H6336&gt;=_xlfn.PERCENTILE.INC($H$2:$H$10001,0.75),1,0)</f>
        <v>2</v>
      </c>
      <c r="S6336" t="str">
        <f>IF(R6336&gt;=7,"High",IF(R6336&gt;=4,"Medium","Low"))</f>
        <v>Low</v>
      </c>
    </row>
    <row r="6337" spans="1:19">
      <c r="A6337" t="s">
        <v>6462</v>
      </c>
      <c r="B6337">
        <v>39</v>
      </c>
      <c r="C6337" t="s">
        <v>112</v>
      </c>
      <c r="D6337" t="s">
        <v>133</v>
      </c>
      <c r="E6337">
        <v>16</v>
      </c>
      <c r="F6337" t="s">
        <v>103</v>
      </c>
      <c r="G6337" t="s">
        <v>129</v>
      </c>
      <c r="H6337" s="5">
        <v>1053</v>
      </c>
      <c r="I6337" s="5">
        <v>17103.939999999999</v>
      </c>
      <c r="J6337" t="s">
        <v>115</v>
      </c>
      <c r="K6337" t="s">
        <v>106</v>
      </c>
      <c r="L6337">
        <v>2</v>
      </c>
      <c r="M6337">
        <v>0</v>
      </c>
      <c r="N6337">
        <v>5</v>
      </c>
      <c r="O6337" s="6">
        <v>0</v>
      </c>
      <c r="P6337" t="s">
        <v>107</v>
      </c>
      <c r="Q6337" t="s">
        <v>106</v>
      </c>
      <c r="R6337">
        <f>IF(F6337="Monthly",2,0)
+IF(E6337&lt;=6,2,0)
+IF(N6337&lt;=2,2,0)
+IF(L6337&gt;=4,2,0)
+IF(M6337&gt;=2,1,0)
+IF(H6337&gt;=_xlfn.PERCENTILE.INC($H$2:$H$10001,0.75),1,0)</f>
        <v>3</v>
      </c>
      <c r="S6337" t="str">
        <f>IF(R6337&gt;=7,"High",IF(R6337&gt;=4,"Medium","Low"))</f>
        <v>Low</v>
      </c>
    </row>
    <row r="6338" spans="1:19">
      <c r="A6338" t="s">
        <v>6463</v>
      </c>
      <c r="B6338">
        <v>24</v>
      </c>
      <c r="C6338" t="s">
        <v>101</v>
      </c>
      <c r="D6338" t="s">
        <v>126</v>
      </c>
      <c r="E6338">
        <v>39</v>
      </c>
      <c r="F6338" t="s">
        <v>103</v>
      </c>
      <c r="G6338" t="s">
        <v>110</v>
      </c>
      <c r="H6338" s="5">
        <v>736</v>
      </c>
      <c r="I6338" s="5">
        <v>28894.240000000002</v>
      </c>
      <c r="J6338" t="s">
        <v>115</v>
      </c>
      <c r="K6338" t="s">
        <v>106</v>
      </c>
      <c r="L6338">
        <v>3</v>
      </c>
      <c r="M6338">
        <v>0</v>
      </c>
      <c r="N6338">
        <v>5</v>
      </c>
      <c r="O6338" s="6">
        <v>0</v>
      </c>
      <c r="P6338" t="s">
        <v>107</v>
      </c>
      <c r="Q6338" t="s">
        <v>107</v>
      </c>
      <c r="R6338">
        <f>IF(F6338="Monthly",2,0)
+IF(E6338&lt;=6,2,0)
+IF(N6338&lt;=2,2,0)
+IF(L6338&gt;=4,2,0)
+IF(M6338&gt;=2,1,0)
+IF(H6338&gt;=_xlfn.PERCENTILE.INC($H$2:$H$10001,0.75),1,0)</f>
        <v>2</v>
      </c>
      <c r="S6338" t="str">
        <f>IF(R6338&gt;=7,"High",IF(R6338&gt;=4,"Medium","Low"))</f>
        <v>Low</v>
      </c>
    </row>
    <row r="6339" spans="1:19">
      <c r="A6339" t="s">
        <v>6464</v>
      </c>
      <c r="B6339">
        <v>44</v>
      </c>
      <c r="C6339" t="s">
        <v>101</v>
      </c>
      <c r="D6339" t="s">
        <v>126</v>
      </c>
      <c r="E6339">
        <v>41</v>
      </c>
      <c r="F6339" t="s">
        <v>109</v>
      </c>
      <c r="G6339" t="s">
        <v>110</v>
      </c>
      <c r="H6339" s="5">
        <v>664</v>
      </c>
      <c r="I6339" s="5">
        <v>26818.87</v>
      </c>
      <c r="J6339" t="s">
        <v>115</v>
      </c>
      <c r="K6339" t="s">
        <v>106</v>
      </c>
      <c r="L6339">
        <v>0</v>
      </c>
      <c r="M6339">
        <v>0</v>
      </c>
      <c r="N6339">
        <v>5</v>
      </c>
      <c r="O6339" s="6">
        <v>0</v>
      </c>
      <c r="P6339" t="s">
        <v>107</v>
      </c>
      <c r="Q6339" t="s">
        <v>107</v>
      </c>
      <c r="R6339">
        <f>IF(F6339="Monthly",2,0)
+IF(E6339&lt;=6,2,0)
+IF(N6339&lt;=2,2,0)
+IF(L6339&gt;=4,2,0)
+IF(M6339&gt;=2,1,0)
+IF(H6339&gt;=_xlfn.PERCENTILE.INC($H$2:$H$10001,0.75),1,0)</f>
        <v>0</v>
      </c>
      <c r="S6339" t="str">
        <f>IF(R6339&gt;=7,"High",IF(R6339&gt;=4,"Medium","Low"))</f>
        <v>Low</v>
      </c>
    </row>
    <row r="6340" spans="1:19">
      <c r="A6340" t="s">
        <v>6465</v>
      </c>
      <c r="B6340">
        <v>38</v>
      </c>
      <c r="C6340" t="s">
        <v>101</v>
      </c>
      <c r="D6340" t="s">
        <v>102</v>
      </c>
      <c r="E6340">
        <v>37</v>
      </c>
      <c r="F6340" t="s">
        <v>109</v>
      </c>
      <c r="G6340" t="s">
        <v>104</v>
      </c>
      <c r="H6340" s="5">
        <v>531</v>
      </c>
      <c r="I6340" s="5">
        <v>19231.93</v>
      </c>
      <c r="J6340" t="s">
        <v>134</v>
      </c>
      <c r="K6340" t="s">
        <v>106</v>
      </c>
      <c r="L6340">
        <v>7</v>
      </c>
      <c r="M6340">
        <v>1</v>
      </c>
      <c r="N6340">
        <v>4</v>
      </c>
      <c r="O6340" s="6">
        <v>0</v>
      </c>
      <c r="P6340" t="s">
        <v>106</v>
      </c>
      <c r="Q6340" t="s">
        <v>107</v>
      </c>
      <c r="R6340">
        <f>IF(F6340="Monthly",2,0)
+IF(E6340&lt;=6,2,0)
+IF(N6340&lt;=2,2,0)
+IF(L6340&gt;=4,2,0)
+IF(M6340&gt;=2,1,0)
+IF(H6340&gt;=_xlfn.PERCENTILE.INC($H$2:$H$10001,0.75),1,0)</f>
        <v>2</v>
      </c>
      <c r="S6340" t="str">
        <f>IF(R6340&gt;=7,"High",IF(R6340&gt;=4,"Medium","Low"))</f>
        <v>Low</v>
      </c>
    </row>
    <row r="6341" spans="1:19">
      <c r="A6341" t="s">
        <v>6466</v>
      </c>
      <c r="B6341">
        <v>26</v>
      </c>
      <c r="C6341" t="s">
        <v>101</v>
      </c>
      <c r="D6341" t="s">
        <v>113</v>
      </c>
      <c r="E6341">
        <v>55</v>
      </c>
      <c r="F6341" t="s">
        <v>121</v>
      </c>
      <c r="G6341" t="s">
        <v>104</v>
      </c>
      <c r="H6341" s="5">
        <v>435</v>
      </c>
      <c r="I6341" s="5">
        <v>24162.06</v>
      </c>
      <c r="J6341" t="s">
        <v>105</v>
      </c>
      <c r="K6341" t="s">
        <v>107</v>
      </c>
      <c r="L6341">
        <v>1</v>
      </c>
      <c r="M6341">
        <v>0</v>
      </c>
      <c r="N6341">
        <v>5</v>
      </c>
      <c r="O6341" s="6">
        <v>0</v>
      </c>
      <c r="P6341" t="s">
        <v>107</v>
      </c>
      <c r="Q6341" t="s">
        <v>107</v>
      </c>
      <c r="R6341">
        <f>IF(F6341="Monthly",2,0)
+IF(E6341&lt;=6,2,0)
+IF(N6341&lt;=2,2,0)
+IF(L6341&gt;=4,2,0)
+IF(M6341&gt;=2,1,0)
+IF(H6341&gt;=_xlfn.PERCENTILE.INC($H$2:$H$10001,0.75),1,0)</f>
        <v>0</v>
      </c>
      <c r="S6341" t="str">
        <f>IF(R6341&gt;=7,"High",IF(R6341&gt;=4,"Medium","Low"))</f>
        <v>Low</v>
      </c>
    </row>
    <row r="6342" spans="1:19">
      <c r="A6342" t="s">
        <v>6467</v>
      </c>
      <c r="B6342">
        <v>20</v>
      </c>
      <c r="C6342" t="s">
        <v>112</v>
      </c>
      <c r="D6342" t="s">
        <v>133</v>
      </c>
      <c r="E6342">
        <v>48</v>
      </c>
      <c r="F6342" t="s">
        <v>121</v>
      </c>
      <c r="G6342" t="s">
        <v>110</v>
      </c>
      <c r="H6342" s="5">
        <v>698</v>
      </c>
      <c r="I6342" s="5">
        <v>33005.35</v>
      </c>
      <c r="J6342" t="s">
        <v>140</v>
      </c>
      <c r="K6342" t="s">
        <v>106</v>
      </c>
      <c r="L6342">
        <v>6</v>
      </c>
      <c r="M6342">
        <v>2</v>
      </c>
      <c r="N6342">
        <v>3</v>
      </c>
      <c r="O6342" s="6">
        <v>0</v>
      </c>
      <c r="P6342" t="s">
        <v>107</v>
      </c>
      <c r="Q6342" t="s">
        <v>107</v>
      </c>
      <c r="R6342">
        <f>IF(F6342="Monthly",2,0)
+IF(E6342&lt;=6,2,0)
+IF(N6342&lt;=2,2,0)
+IF(L6342&gt;=4,2,0)
+IF(M6342&gt;=2,1,0)
+IF(H6342&gt;=_xlfn.PERCENTILE.INC($H$2:$H$10001,0.75),1,0)</f>
        <v>3</v>
      </c>
      <c r="S6342" t="str">
        <f>IF(R6342&gt;=7,"High",IF(R6342&gt;=4,"Medium","Low"))</f>
        <v>Low</v>
      </c>
    </row>
    <row r="6343" spans="1:19">
      <c r="A6343" t="s">
        <v>6468</v>
      </c>
      <c r="B6343">
        <v>47</v>
      </c>
      <c r="C6343" t="s">
        <v>101</v>
      </c>
      <c r="D6343" t="s">
        <v>113</v>
      </c>
      <c r="E6343">
        <v>41</v>
      </c>
      <c r="F6343" t="s">
        <v>103</v>
      </c>
      <c r="G6343" t="s">
        <v>110</v>
      </c>
      <c r="H6343" s="5">
        <v>675</v>
      </c>
      <c r="I6343" s="5">
        <v>28297.39</v>
      </c>
      <c r="J6343" t="s">
        <v>115</v>
      </c>
      <c r="K6343" t="s">
        <v>106</v>
      </c>
      <c r="L6343">
        <v>1</v>
      </c>
      <c r="M6343">
        <v>0</v>
      </c>
      <c r="N6343">
        <v>5</v>
      </c>
      <c r="O6343" s="6">
        <v>0</v>
      </c>
      <c r="P6343" t="s">
        <v>107</v>
      </c>
      <c r="Q6343" t="s">
        <v>107</v>
      </c>
      <c r="R6343">
        <f>IF(F6343="Monthly",2,0)
+IF(E6343&lt;=6,2,0)
+IF(N6343&lt;=2,2,0)
+IF(L6343&gt;=4,2,0)
+IF(M6343&gt;=2,1,0)
+IF(H6343&gt;=_xlfn.PERCENTILE.INC($H$2:$H$10001,0.75),1,0)</f>
        <v>2</v>
      </c>
      <c r="S6343" t="str">
        <f>IF(R6343&gt;=7,"High",IF(R6343&gt;=4,"Medium","Low"))</f>
        <v>Low</v>
      </c>
    </row>
    <row r="6344" spans="1:19">
      <c r="A6344" t="s">
        <v>6469</v>
      </c>
      <c r="B6344">
        <v>29</v>
      </c>
      <c r="C6344" t="s">
        <v>101</v>
      </c>
      <c r="D6344" t="s">
        <v>159</v>
      </c>
      <c r="E6344">
        <v>50</v>
      </c>
      <c r="F6344" t="s">
        <v>109</v>
      </c>
      <c r="G6344" t="s">
        <v>129</v>
      </c>
      <c r="H6344" s="5">
        <v>947</v>
      </c>
      <c r="I6344" s="5">
        <v>47451.23</v>
      </c>
      <c r="J6344" t="s">
        <v>134</v>
      </c>
      <c r="K6344" t="s">
        <v>106</v>
      </c>
      <c r="L6344">
        <v>1</v>
      </c>
      <c r="M6344">
        <v>0</v>
      </c>
      <c r="N6344">
        <v>4</v>
      </c>
      <c r="O6344" s="6">
        <v>0</v>
      </c>
      <c r="P6344" t="s">
        <v>107</v>
      </c>
      <c r="Q6344" t="s">
        <v>107</v>
      </c>
      <c r="R6344">
        <f>IF(F6344="Monthly",2,0)
+IF(E6344&lt;=6,2,0)
+IF(N6344&lt;=2,2,0)
+IF(L6344&gt;=4,2,0)
+IF(M6344&gt;=2,1,0)
+IF(H6344&gt;=_xlfn.PERCENTILE.INC($H$2:$H$10001,0.75),1,0)</f>
        <v>1</v>
      </c>
      <c r="S6344" t="str">
        <f>IF(R6344&gt;=7,"High",IF(R6344&gt;=4,"Medium","Low"))</f>
        <v>Low</v>
      </c>
    </row>
    <row r="6345" spans="1:19">
      <c r="A6345" t="s">
        <v>6470</v>
      </c>
      <c r="B6345">
        <v>24</v>
      </c>
      <c r="C6345" t="s">
        <v>101</v>
      </c>
      <c r="D6345" t="s">
        <v>137</v>
      </c>
      <c r="E6345">
        <v>17</v>
      </c>
      <c r="F6345" t="s">
        <v>103</v>
      </c>
      <c r="G6345" t="s">
        <v>129</v>
      </c>
      <c r="H6345" s="5">
        <v>1087</v>
      </c>
      <c r="I6345" s="5">
        <v>18863.189999999999</v>
      </c>
      <c r="J6345" t="s">
        <v>117</v>
      </c>
      <c r="K6345" t="s">
        <v>107</v>
      </c>
      <c r="L6345">
        <v>2</v>
      </c>
      <c r="M6345">
        <v>1</v>
      </c>
      <c r="N6345">
        <v>5</v>
      </c>
      <c r="O6345" s="6">
        <v>0</v>
      </c>
      <c r="P6345" t="s">
        <v>106</v>
      </c>
      <c r="Q6345" t="s">
        <v>106</v>
      </c>
      <c r="R6345">
        <f>IF(F6345="Monthly",2,0)
+IF(E6345&lt;=6,2,0)
+IF(N6345&lt;=2,2,0)
+IF(L6345&gt;=4,2,0)
+IF(M6345&gt;=2,1,0)
+IF(H6345&gt;=_xlfn.PERCENTILE.INC($H$2:$H$10001,0.75),1,0)</f>
        <v>3</v>
      </c>
      <c r="S6345" t="str">
        <f>IF(R6345&gt;=7,"High",IF(R6345&gt;=4,"Medium","Low"))</f>
        <v>Low</v>
      </c>
    </row>
    <row r="6346" spans="1:19">
      <c r="A6346" t="s">
        <v>6471</v>
      </c>
      <c r="B6346">
        <v>28</v>
      </c>
      <c r="C6346" t="s">
        <v>101</v>
      </c>
      <c r="D6346" t="s">
        <v>123</v>
      </c>
      <c r="E6346">
        <v>33</v>
      </c>
      <c r="F6346" t="s">
        <v>109</v>
      </c>
      <c r="G6346" t="s">
        <v>110</v>
      </c>
      <c r="H6346" s="5">
        <v>777</v>
      </c>
      <c r="I6346" s="5">
        <v>25131.99</v>
      </c>
      <c r="J6346" t="s">
        <v>105</v>
      </c>
      <c r="K6346" t="s">
        <v>106</v>
      </c>
      <c r="L6346">
        <v>1</v>
      </c>
      <c r="M6346">
        <v>0</v>
      </c>
      <c r="N6346">
        <v>5</v>
      </c>
      <c r="O6346" s="6">
        <v>0</v>
      </c>
      <c r="P6346" t="s">
        <v>107</v>
      </c>
      <c r="Q6346" t="s">
        <v>107</v>
      </c>
      <c r="R6346">
        <f>IF(F6346="Monthly",2,0)
+IF(E6346&lt;=6,2,0)
+IF(N6346&lt;=2,2,0)
+IF(L6346&gt;=4,2,0)
+IF(M6346&gt;=2,1,0)
+IF(H6346&gt;=_xlfn.PERCENTILE.INC($H$2:$H$10001,0.75),1,0)</f>
        <v>0</v>
      </c>
      <c r="S6346" t="str">
        <f>IF(R6346&gt;=7,"High",IF(R6346&gt;=4,"Medium","Low"))</f>
        <v>Low</v>
      </c>
    </row>
    <row r="6347" spans="1:19">
      <c r="A6347" t="s">
        <v>6472</v>
      </c>
      <c r="B6347">
        <v>34</v>
      </c>
      <c r="C6347" t="s">
        <v>112</v>
      </c>
      <c r="D6347" t="s">
        <v>128</v>
      </c>
      <c r="E6347">
        <v>72</v>
      </c>
      <c r="F6347" t="s">
        <v>109</v>
      </c>
      <c r="G6347" t="s">
        <v>110</v>
      </c>
      <c r="H6347" s="5">
        <v>786</v>
      </c>
      <c r="I6347" s="5">
        <v>52278.99</v>
      </c>
      <c r="J6347" t="s">
        <v>140</v>
      </c>
      <c r="K6347" t="s">
        <v>107</v>
      </c>
      <c r="L6347">
        <v>1</v>
      </c>
      <c r="M6347">
        <v>0</v>
      </c>
      <c r="N6347">
        <v>5</v>
      </c>
      <c r="O6347" s="6">
        <v>10</v>
      </c>
      <c r="P6347" t="s">
        <v>106</v>
      </c>
      <c r="Q6347" t="s">
        <v>107</v>
      </c>
      <c r="R6347">
        <f>IF(F6347="Monthly",2,0)
+IF(E6347&lt;=6,2,0)
+IF(N6347&lt;=2,2,0)
+IF(L6347&gt;=4,2,0)
+IF(M6347&gt;=2,1,0)
+IF(H6347&gt;=_xlfn.PERCENTILE.INC($H$2:$H$10001,0.75),1,0)</f>
        <v>0</v>
      </c>
      <c r="S6347" t="str">
        <f>IF(R6347&gt;=7,"High",IF(R6347&gt;=4,"Medium","Low"))</f>
        <v>Low</v>
      </c>
    </row>
    <row r="6348" spans="1:19">
      <c r="A6348" t="s">
        <v>6473</v>
      </c>
      <c r="B6348">
        <v>40</v>
      </c>
      <c r="C6348" t="s">
        <v>101</v>
      </c>
      <c r="D6348" t="s">
        <v>137</v>
      </c>
      <c r="E6348">
        <v>31</v>
      </c>
      <c r="F6348" t="s">
        <v>103</v>
      </c>
      <c r="G6348" t="s">
        <v>129</v>
      </c>
      <c r="H6348" s="5">
        <v>994</v>
      </c>
      <c r="I6348" s="5">
        <v>30871.13</v>
      </c>
      <c r="J6348" t="s">
        <v>117</v>
      </c>
      <c r="K6348" t="s">
        <v>106</v>
      </c>
      <c r="L6348">
        <v>0</v>
      </c>
      <c r="M6348">
        <v>0</v>
      </c>
      <c r="N6348">
        <v>4</v>
      </c>
      <c r="O6348" s="6">
        <v>0</v>
      </c>
      <c r="P6348" t="s">
        <v>107</v>
      </c>
      <c r="Q6348" t="s">
        <v>106</v>
      </c>
      <c r="R6348">
        <f>IF(F6348="Monthly",2,0)
+IF(E6348&lt;=6,2,0)
+IF(N6348&lt;=2,2,0)
+IF(L6348&gt;=4,2,0)
+IF(M6348&gt;=2,1,0)
+IF(H6348&gt;=_xlfn.PERCENTILE.INC($H$2:$H$10001,0.75),1,0)</f>
        <v>3</v>
      </c>
      <c r="S6348" t="str">
        <f>IF(R6348&gt;=7,"High",IF(R6348&gt;=4,"Medium","Low"))</f>
        <v>Low</v>
      </c>
    </row>
    <row r="6349" spans="1:19">
      <c r="A6349" t="s">
        <v>6474</v>
      </c>
      <c r="B6349">
        <v>22</v>
      </c>
      <c r="C6349" t="s">
        <v>112</v>
      </c>
      <c r="D6349" t="s">
        <v>159</v>
      </c>
      <c r="E6349">
        <v>39</v>
      </c>
      <c r="F6349" t="s">
        <v>109</v>
      </c>
      <c r="G6349" t="s">
        <v>110</v>
      </c>
      <c r="H6349" s="5">
        <v>656</v>
      </c>
      <c r="I6349" s="5">
        <v>24555.279999999999</v>
      </c>
      <c r="J6349" t="s">
        <v>105</v>
      </c>
      <c r="K6349" t="s">
        <v>106</v>
      </c>
      <c r="L6349">
        <v>0</v>
      </c>
      <c r="M6349">
        <v>0</v>
      </c>
      <c r="N6349">
        <v>5</v>
      </c>
      <c r="O6349" s="6">
        <v>5</v>
      </c>
      <c r="P6349" t="s">
        <v>107</v>
      </c>
      <c r="Q6349" t="s">
        <v>107</v>
      </c>
      <c r="R6349">
        <f>IF(F6349="Monthly",2,0)
+IF(E6349&lt;=6,2,0)
+IF(N6349&lt;=2,2,0)
+IF(L6349&gt;=4,2,0)
+IF(M6349&gt;=2,1,0)
+IF(H6349&gt;=_xlfn.PERCENTILE.INC($H$2:$H$10001,0.75),1,0)</f>
        <v>0</v>
      </c>
      <c r="S6349" t="str">
        <f>IF(R6349&gt;=7,"High",IF(R6349&gt;=4,"Medium","Low"))</f>
        <v>Low</v>
      </c>
    </row>
    <row r="6350" spans="1:19">
      <c r="A6350" t="s">
        <v>6475</v>
      </c>
      <c r="B6350">
        <v>44</v>
      </c>
      <c r="C6350" t="s">
        <v>112</v>
      </c>
      <c r="D6350" t="s">
        <v>137</v>
      </c>
      <c r="E6350">
        <v>35</v>
      </c>
      <c r="F6350" t="s">
        <v>109</v>
      </c>
      <c r="G6350" t="s">
        <v>104</v>
      </c>
      <c r="H6350" s="5">
        <v>510</v>
      </c>
      <c r="I6350" s="5">
        <v>16484.61</v>
      </c>
      <c r="J6350" t="s">
        <v>140</v>
      </c>
      <c r="K6350" t="s">
        <v>106</v>
      </c>
      <c r="L6350">
        <v>0</v>
      </c>
      <c r="M6350">
        <v>0</v>
      </c>
      <c r="N6350">
        <v>5</v>
      </c>
      <c r="O6350" s="6">
        <v>10</v>
      </c>
      <c r="P6350" t="s">
        <v>107</v>
      </c>
      <c r="Q6350" t="s">
        <v>106</v>
      </c>
      <c r="R6350">
        <f>IF(F6350="Monthly",2,0)
+IF(E6350&lt;=6,2,0)
+IF(N6350&lt;=2,2,0)
+IF(L6350&gt;=4,2,0)
+IF(M6350&gt;=2,1,0)
+IF(H6350&gt;=_xlfn.PERCENTILE.INC($H$2:$H$10001,0.75),1,0)</f>
        <v>0</v>
      </c>
      <c r="S6350" t="str">
        <f>IF(R6350&gt;=7,"High",IF(R6350&gt;=4,"Medium","Low"))</f>
        <v>Low</v>
      </c>
    </row>
    <row r="6351" spans="1:19">
      <c r="A6351" t="s">
        <v>6476</v>
      </c>
      <c r="B6351">
        <v>47</v>
      </c>
      <c r="C6351" t="s">
        <v>101</v>
      </c>
      <c r="D6351" t="s">
        <v>131</v>
      </c>
      <c r="E6351">
        <v>60</v>
      </c>
      <c r="F6351" t="s">
        <v>121</v>
      </c>
      <c r="G6351" t="s">
        <v>129</v>
      </c>
      <c r="H6351" s="5">
        <v>1088</v>
      </c>
      <c r="I6351" s="5">
        <v>59223.88</v>
      </c>
      <c r="J6351" t="s">
        <v>105</v>
      </c>
      <c r="K6351" t="s">
        <v>106</v>
      </c>
      <c r="L6351">
        <v>1</v>
      </c>
      <c r="M6351">
        <v>0</v>
      </c>
      <c r="N6351">
        <v>5</v>
      </c>
      <c r="O6351" s="6">
        <v>10</v>
      </c>
      <c r="P6351" t="s">
        <v>107</v>
      </c>
      <c r="Q6351" t="s">
        <v>107</v>
      </c>
      <c r="R6351">
        <f>IF(F6351="Monthly",2,0)
+IF(E6351&lt;=6,2,0)
+IF(N6351&lt;=2,2,0)
+IF(L6351&gt;=4,2,0)
+IF(M6351&gt;=2,1,0)
+IF(H6351&gt;=_xlfn.PERCENTILE.INC($H$2:$H$10001,0.75),1,0)</f>
        <v>1</v>
      </c>
      <c r="S6351" t="str">
        <f>IF(R6351&gt;=7,"High",IF(R6351&gt;=4,"Medium","Low"))</f>
        <v>Low</v>
      </c>
    </row>
    <row r="6352" spans="1:19">
      <c r="A6352" t="s">
        <v>6477</v>
      </c>
      <c r="B6352">
        <v>18</v>
      </c>
      <c r="C6352" t="s">
        <v>112</v>
      </c>
      <c r="D6352" t="s">
        <v>137</v>
      </c>
      <c r="E6352">
        <v>58</v>
      </c>
      <c r="F6352" t="s">
        <v>109</v>
      </c>
      <c r="G6352" t="s">
        <v>129</v>
      </c>
      <c r="H6352" s="5">
        <v>1011</v>
      </c>
      <c r="I6352" s="5">
        <v>59392.95</v>
      </c>
      <c r="J6352" t="s">
        <v>117</v>
      </c>
      <c r="K6352" t="s">
        <v>106</v>
      </c>
      <c r="L6352">
        <v>2</v>
      </c>
      <c r="M6352">
        <v>0</v>
      </c>
      <c r="N6352">
        <v>5</v>
      </c>
      <c r="O6352" s="6">
        <v>0</v>
      </c>
      <c r="P6352" t="s">
        <v>107</v>
      </c>
      <c r="Q6352" t="s">
        <v>107</v>
      </c>
      <c r="R6352">
        <f>IF(F6352="Monthly",2,0)
+IF(E6352&lt;=6,2,0)
+IF(N6352&lt;=2,2,0)
+IF(L6352&gt;=4,2,0)
+IF(M6352&gt;=2,1,0)
+IF(H6352&gt;=_xlfn.PERCENTILE.INC($H$2:$H$10001,0.75),1,0)</f>
        <v>1</v>
      </c>
      <c r="S6352" t="str">
        <f>IF(R6352&gt;=7,"High",IF(R6352&gt;=4,"Medium","Low"))</f>
        <v>Low</v>
      </c>
    </row>
    <row r="6353" spans="1:19">
      <c r="A6353" t="s">
        <v>6478</v>
      </c>
      <c r="B6353">
        <v>36</v>
      </c>
      <c r="C6353" t="s">
        <v>112</v>
      </c>
      <c r="D6353" t="s">
        <v>102</v>
      </c>
      <c r="E6353">
        <v>26</v>
      </c>
      <c r="F6353" t="s">
        <v>103</v>
      </c>
      <c r="G6353" t="s">
        <v>104</v>
      </c>
      <c r="H6353" s="5">
        <v>556</v>
      </c>
      <c r="I6353" s="5">
        <v>14528.92</v>
      </c>
      <c r="J6353" t="s">
        <v>140</v>
      </c>
      <c r="K6353" t="s">
        <v>107</v>
      </c>
      <c r="L6353">
        <v>1</v>
      </c>
      <c r="M6353">
        <v>0</v>
      </c>
      <c r="N6353">
        <v>5</v>
      </c>
      <c r="O6353" s="6">
        <v>0</v>
      </c>
      <c r="P6353" t="s">
        <v>106</v>
      </c>
      <c r="Q6353" t="s">
        <v>107</v>
      </c>
      <c r="R6353">
        <f>IF(F6353="Monthly",2,0)
+IF(E6353&lt;=6,2,0)
+IF(N6353&lt;=2,2,0)
+IF(L6353&gt;=4,2,0)
+IF(M6353&gt;=2,1,0)
+IF(H6353&gt;=_xlfn.PERCENTILE.INC($H$2:$H$10001,0.75),1,0)</f>
        <v>2</v>
      </c>
      <c r="S6353" t="str">
        <f>IF(R6353&gt;=7,"High",IF(R6353&gt;=4,"Medium","Low"))</f>
        <v>Low</v>
      </c>
    </row>
    <row r="6354" spans="1:19">
      <c r="A6354" t="s">
        <v>6479</v>
      </c>
      <c r="B6354">
        <v>26</v>
      </c>
      <c r="C6354" t="s">
        <v>112</v>
      </c>
      <c r="D6354" t="s">
        <v>102</v>
      </c>
      <c r="E6354">
        <v>42</v>
      </c>
      <c r="F6354" t="s">
        <v>121</v>
      </c>
      <c r="G6354" t="s">
        <v>110</v>
      </c>
      <c r="H6354" s="5">
        <v>832</v>
      </c>
      <c r="I6354" s="5">
        <v>30542.22</v>
      </c>
      <c r="J6354" t="s">
        <v>134</v>
      </c>
      <c r="K6354" t="s">
        <v>106</v>
      </c>
      <c r="L6354">
        <v>0</v>
      </c>
      <c r="M6354">
        <v>0</v>
      </c>
      <c r="N6354">
        <v>5</v>
      </c>
      <c r="O6354" s="6">
        <v>10</v>
      </c>
      <c r="P6354" t="s">
        <v>106</v>
      </c>
      <c r="Q6354" t="s">
        <v>107</v>
      </c>
      <c r="R6354">
        <f>IF(F6354="Monthly",2,0)
+IF(E6354&lt;=6,2,0)
+IF(N6354&lt;=2,2,0)
+IF(L6354&gt;=4,2,0)
+IF(M6354&gt;=2,1,0)
+IF(H6354&gt;=_xlfn.PERCENTILE.INC($H$2:$H$10001,0.75),1,0)</f>
        <v>1</v>
      </c>
      <c r="S6354" t="str">
        <f>IF(R6354&gt;=7,"High",IF(R6354&gt;=4,"Medium","Low"))</f>
        <v>Low</v>
      </c>
    </row>
    <row r="6355" spans="1:19">
      <c r="A6355" t="s">
        <v>6480</v>
      </c>
      <c r="B6355">
        <v>48</v>
      </c>
      <c r="C6355" t="s">
        <v>112</v>
      </c>
      <c r="D6355" t="s">
        <v>137</v>
      </c>
      <c r="E6355">
        <v>39</v>
      </c>
      <c r="F6355" t="s">
        <v>103</v>
      </c>
      <c r="G6355" t="s">
        <v>104</v>
      </c>
      <c r="H6355" s="5">
        <v>453</v>
      </c>
      <c r="I6355" s="5">
        <v>17670.53</v>
      </c>
      <c r="J6355" t="s">
        <v>105</v>
      </c>
      <c r="K6355" t="s">
        <v>106</v>
      </c>
      <c r="L6355">
        <v>0</v>
      </c>
      <c r="M6355">
        <v>0</v>
      </c>
      <c r="N6355">
        <v>5</v>
      </c>
      <c r="O6355" s="6">
        <v>0</v>
      </c>
      <c r="P6355" t="s">
        <v>107</v>
      </c>
      <c r="Q6355" t="s">
        <v>107</v>
      </c>
      <c r="R6355">
        <f>IF(F6355="Monthly",2,0)
+IF(E6355&lt;=6,2,0)
+IF(N6355&lt;=2,2,0)
+IF(L6355&gt;=4,2,0)
+IF(M6355&gt;=2,1,0)
+IF(H6355&gt;=_xlfn.PERCENTILE.INC($H$2:$H$10001,0.75),1,0)</f>
        <v>2</v>
      </c>
      <c r="S6355" t="str">
        <f>IF(R6355&gt;=7,"High",IF(R6355&gt;=4,"Medium","Low"))</f>
        <v>Low</v>
      </c>
    </row>
    <row r="6356" spans="1:19">
      <c r="A6356" t="s">
        <v>6481</v>
      </c>
      <c r="B6356">
        <v>40</v>
      </c>
      <c r="C6356" t="s">
        <v>112</v>
      </c>
      <c r="D6356" t="s">
        <v>123</v>
      </c>
      <c r="E6356">
        <v>23</v>
      </c>
      <c r="F6356" t="s">
        <v>109</v>
      </c>
      <c r="G6356" t="s">
        <v>104</v>
      </c>
      <c r="H6356" s="5">
        <v>528</v>
      </c>
      <c r="I6356" s="5">
        <v>10957.02</v>
      </c>
      <c r="J6356" t="s">
        <v>140</v>
      </c>
      <c r="K6356" t="s">
        <v>106</v>
      </c>
      <c r="L6356">
        <v>4</v>
      </c>
      <c r="M6356">
        <v>2</v>
      </c>
      <c r="N6356">
        <v>3</v>
      </c>
      <c r="O6356" s="6">
        <v>10</v>
      </c>
      <c r="P6356" t="s">
        <v>107</v>
      </c>
      <c r="Q6356" t="s">
        <v>107</v>
      </c>
      <c r="R6356">
        <f>IF(F6356="Monthly",2,0)
+IF(E6356&lt;=6,2,0)
+IF(N6356&lt;=2,2,0)
+IF(L6356&gt;=4,2,0)
+IF(M6356&gt;=2,1,0)
+IF(H6356&gt;=_xlfn.PERCENTILE.INC($H$2:$H$10001,0.75),1,0)</f>
        <v>3</v>
      </c>
      <c r="S6356" t="str">
        <f>IF(R6356&gt;=7,"High",IF(R6356&gt;=4,"Medium","Low"))</f>
        <v>Low</v>
      </c>
    </row>
    <row r="6357" spans="1:19">
      <c r="A6357" t="s">
        <v>6482</v>
      </c>
      <c r="B6357">
        <v>33</v>
      </c>
      <c r="C6357" t="s">
        <v>112</v>
      </c>
      <c r="D6357" t="s">
        <v>137</v>
      </c>
      <c r="E6357">
        <v>39</v>
      </c>
      <c r="F6357" t="s">
        <v>121</v>
      </c>
      <c r="G6357" t="s">
        <v>110</v>
      </c>
      <c r="H6357" s="5">
        <v>706</v>
      </c>
      <c r="I6357" s="5">
        <v>28119.11</v>
      </c>
      <c r="J6357" t="s">
        <v>105</v>
      </c>
      <c r="K6357" t="s">
        <v>106</v>
      </c>
      <c r="L6357">
        <v>0</v>
      </c>
      <c r="M6357">
        <v>0</v>
      </c>
      <c r="N6357">
        <v>5</v>
      </c>
      <c r="O6357" s="6">
        <v>0</v>
      </c>
      <c r="P6357" t="s">
        <v>107</v>
      </c>
      <c r="Q6357" t="s">
        <v>107</v>
      </c>
      <c r="R6357">
        <f>IF(F6357="Monthly",2,0)
+IF(E6357&lt;=6,2,0)
+IF(N6357&lt;=2,2,0)
+IF(L6357&gt;=4,2,0)
+IF(M6357&gt;=2,1,0)
+IF(H6357&gt;=_xlfn.PERCENTILE.INC($H$2:$H$10001,0.75),1,0)</f>
        <v>0</v>
      </c>
      <c r="S6357" t="str">
        <f>IF(R6357&gt;=7,"High",IF(R6357&gt;=4,"Medium","Low"))</f>
        <v>Low</v>
      </c>
    </row>
    <row r="6358" spans="1:19">
      <c r="A6358" t="s">
        <v>6483</v>
      </c>
      <c r="B6358">
        <v>18</v>
      </c>
      <c r="C6358" t="s">
        <v>112</v>
      </c>
      <c r="D6358" t="s">
        <v>102</v>
      </c>
      <c r="E6358">
        <v>39</v>
      </c>
      <c r="F6358" t="s">
        <v>103</v>
      </c>
      <c r="G6358" t="s">
        <v>104</v>
      </c>
      <c r="H6358" s="5">
        <v>457</v>
      </c>
      <c r="I6358" s="5">
        <v>17893.77</v>
      </c>
      <c r="J6358" t="s">
        <v>117</v>
      </c>
      <c r="K6358" t="s">
        <v>106</v>
      </c>
      <c r="L6358">
        <v>1</v>
      </c>
      <c r="M6358">
        <v>0</v>
      </c>
      <c r="N6358">
        <v>5</v>
      </c>
      <c r="O6358" s="6">
        <v>0</v>
      </c>
      <c r="P6358" t="s">
        <v>107</v>
      </c>
      <c r="Q6358" t="s">
        <v>107</v>
      </c>
      <c r="R6358">
        <f>IF(F6358="Monthly",2,0)
+IF(E6358&lt;=6,2,0)
+IF(N6358&lt;=2,2,0)
+IF(L6358&gt;=4,2,0)
+IF(M6358&gt;=2,1,0)
+IF(H6358&gt;=_xlfn.PERCENTILE.INC($H$2:$H$10001,0.75),1,0)</f>
        <v>2</v>
      </c>
      <c r="S6358" t="str">
        <f>IF(R6358&gt;=7,"High",IF(R6358&gt;=4,"Medium","Low"))</f>
        <v>Low</v>
      </c>
    </row>
    <row r="6359" spans="1:19">
      <c r="A6359" t="s">
        <v>6484</v>
      </c>
      <c r="B6359">
        <v>49</v>
      </c>
      <c r="C6359" t="s">
        <v>101</v>
      </c>
      <c r="D6359" t="s">
        <v>131</v>
      </c>
      <c r="E6359">
        <v>9</v>
      </c>
      <c r="F6359" t="s">
        <v>103</v>
      </c>
      <c r="G6359" t="s">
        <v>110</v>
      </c>
      <c r="H6359" s="5">
        <v>701</v>
      </c>
      <c r="I6359" s="5">
        <v>6395.42</v>
      </c>
      <c r="J6359" t="s">
        <v>105</v>
      </c>
      <c r="K6359" t="s">
        <v>106</v>
      </c>
      <c r="L6359">
        <v>1</v>
      </c>
      <c r="M6359">
        <v>0</v>
      </c>
      <c r="N6359">
        <v>5</v>
      </c>
      <c r="O6359" s="6">
        <v>0</v>
      </c>
      <c r="P6359" t="s">
        <v>107</v>
      </c>
      <c r="Q6359" t="s">
        <v>107</v>
      </c>
      <c r="R6359">
        <f>IF(F6359="Monthly",2,0)
+IF(E6359&lt;=6,2,0)
+IF(N6359&lt;=2,2,0)
+IF(L6359&gt;=4,2,0)
+IF(M6359&gt;=2,1,0)
+IF(H6359&gt;=_xlfn.PERCENTILE.INC($H$2:$H$10001,0.75),1,0)</f>
        <v>2</v>
      </c>
      <c r="S6359" t="str">
        <f>IF(R6359&gt;=7,"High",IF(R6359&gt;=4,"Medium","Low"))</f>
        <v>Low</v>
      </c>
    </row>
    <row r="6360" spans="1:19">
      <c r="A6360" t="s">
        <v>6485</v>
      </c>
      <c r="B6360">
        <v>44</v>
      </c>
      <c r="C6360" t="s">
        <v>101</v>
      </c>
      <c r="D6360" t="s">
        <v>102</v>
      </c>
      <c r="E6360">
        <v>40</v>
      </c>
      <c r="F6360" t="s">
        <v>103</v>
      </c>
      <c r="G6360" t="s">
        <v>110</v>
      </c>
      <c r="H6360" s="5">
        <v>788</v>
      </c>
      <c r="I6360" s="5">
        <v>32218.400000000001</v>
      </c>
      <c r="J6360" t="s">
        <v>117</v>
      </c>
      <c r="K6360" t="s">
        <v>106</v>
      </c>
      <c r="L6360">
        <v>0</v>
      </c>
      <c r="M6360">
        <v>0</v>
      </c>
      <c r="N6360">
        <v>5</v>
      </c>
      <c r="O6360" s="6">
        <v>0</v>
      </c>
      <c r="P6360" t="s">
        <v>107</v>
      </c>
      <c r="Q6360" t="s">
        <v>107</v>
      </c>
      <c r="R6360">
        <f>IF(F6360="Monthly",2,0)
+IF(E6360&lt;=6,2,0)
+IF(N6360&lt;=2,2,0)
+IF(L6360&gt;=4,2,0)
+IF(M6360&gt;=2,1,0)
+IF(H6360&gt;=_xlfn.PERCENTILE.INC($H$2:$H$10001,0.75),1,0)</f>
        <v>2</v>
      </c>
      <c r="S6360" t="str">
        <f>IF(R6360&gt;=7,"High",IF(R6360&gt;=4,"Medium","Low"))</f>
        <v>Low</v>
      </c>
    </row>
    <row r="6361" spans="1:19">
      <c r="A6361" t="s">
        <v>6486</v>
      </c>
      <c r="B6361">
        <v>58</v>
      </c>
      <c r="C6361" t="s">
        <v>101</v>
      </c>
      <c r="D6361" t="s">
        <v>126</v>
      </c>
      <c r="E6361">
        <v>27</v>
      </c>
      <c r="F6361" t="s">
        <v>103</v>
      </c>
      <c r="G6361" t="s">
        <v>110</v>
      </c>
      <c r="H6361" s="5">
        <v>686</v>
      </c>
      <c r="I6361" s="5">
        <v>18783.86</v>
      </c>
      <c r="J6361" t="s">
        <v>117</v>
      </c>
      <c r="K6361" t="s">
        <v>106</v>
      </c>
      <c r="L6361">
        <v>0</v>
      </c>
      <c r="M6361">
        <v>0</v>
      </c>
      <c r="N6361">
        <v>5</v>
      </c>
      <c r="O6361" s="6">
        <v>0</v>
      </c>
      <c r="P6361" t="s">
        <v>106</v>
      </c>
      <c r="Q6361" t="s">
        <v>107</v>
      </c>
      <c r="R6361">
        <f>IF(F6361="Monthly",2,0)
+IF(E6361&lt;=6,2,0)
+IF(N6361&lt;=2,2,0)
+IF(L6361&gt;=4,2,0)
+IF(M6361&gt;=2,1,0)
+IF(H6361&gt;=_xlfn.PERCENTILE.INC($H$2:$H$10001,0.75),1,0)</f>
        <v>2</v>
      </c>
      <c r="S6361" t="str">
        <f>IF(R6361&gt;=7,"High",IF(R6361&gt;=4,"Medium","Low"))</f>
        <v>Low</v>
      </c>
    </row>
    <row r="6362" spans="1:19">
      <c r="A6362" t="s">
        <v>6487</v>
      </c>
      <c r="B6362">
        <v>62</v>
      </c>
      <c r="C6362" t="s">
        <v>112</v>
      </c>
      <c r="D6362" t="s">
        <v>126</v>
      </c>
      <c r="E6362">
        <v>6</v>
      </c>
      <c r="F6362" t="s">
        <v>103</v>
      </c>
      <c r="G6362" t="s">
        <v>110</v>
      </c>
      <c r="H6362" s="5">
        <v>699</v>
      </c>
      <c r="I6362" s="5">
        <v>4255.3</v>
      </c>
      <c r="J6362" t="s">
        <v>117</v>
      </c>
      <c r="K6362" t="s">
        <v>106</v>
      </c>
      <c r="L6362">
        <v>1</v>
      </c>
      <c r="M6362">
        <v>0</v>
      </c>
      <c r="N6362">
        <v>5</v>
      </c>
      <c r="O6362" s="6">
        <v>0</v>
      </c>
      <c r="P6362" t="s">
        <v>107</v>
      </c>
      <c r="Q6362" t="s">
        <v>107</v>
      </c>
      <c r="R6362">
        <f>IF(F6362="Monthly",2,0)
+IF(E6362&lt;=6,2,0)
+IF(N6362&lt;=2,2,0)
+IF(L6362&gt;=4,2,0)
+IF(M6362&gt;=2,1,0)
+IF(H6362&gt;=_xlfn.PERCENTILE.INC($H$2:$H$10001,0.75),1,0)</f>
        <v>4</v>
      </c>
      <c r="S6362" t="str">
        <f>IF(R6362&gt;=7,"High",IF(R6362&gt;=4,"Medium","Low"))</f>
        <v>Medium</v>
      </c>
    </row>
    <row r="6363" spans="1:19">
      <c r="A6363" t="s">
        <v>6488</v>
      </c>
      <c r="B6363">
        <v>26</v>
      </c>
      <c r="C6363" t="s">
        <v>112</v>
      </c>
      <c r="D6363" t="s">
        <v>137</v>
      </c>
      <c r="E6363">
        <v>25</v>
      </c>
      <c r="F6363" t="s">
        <v>103</v>
      </c>
      <c r="G6363" t="s">
        <v>104</v>
      </c>
      <c r="H6363" s="5">
        <v>515</v>
      </c>
      <c r="I6363" s="5">
        <v>12723.58</v>
      </c>
      <c r="J6363" t="s">
        <v>134</v>
      </c>
      <c r="K6363" t="s">
        <v>106</v>
      </c>
      <c r="L6363">
        <v>1</v>
      </c>
      <c r="M6363">
        <v>0</v>
      </c>
      <c r="N6363">
        <v>5</v>
      </c>
      <c r="O6363" s="6">
        <v>0</v>
      </c>
      <c r="P6363" t="s">
        <v>107</v>
      </c>
      <c r="Q6363" t="s">
        <v>106</v>
      </c>
      <c r="R6363">
        <f>IF(F6363="Monthly",2,0)
+IF(E6363&lt;=6,2,0)
+IF(N6363&lt;=2,2,0)
+IF(L6363&gt;=4,2,0)
+IF(M6363&gt;=2,1,0)
+IF(H6363&gt;=_xlfn.PERCENTILE.INC($H$2:$H$10001,0.75),1,0)</f>
        <v>2</v>
      </c>
      <c r="S6363" t="str">
        <f>IF(R6363&gt;=7,"High",IF(R6363&gt;=4,"Medium","Low"))</f>
        <v>Low</v>
      </c>
    </row>
    <row r="6364" spans="1:19">
      <c r="A6364" t="s">
        <v>6489</v>
      </c>
      <c r="B6364">
        <v>39</v>
      </c>
      <c r="C6364" t="s">
        <v>112</v>
      </c>
      <c r="D6364" t="s">
        <v>159</v>
      </c>
      <c r="E6364">
        <v>54</v>
      </c>
      <c r="F6364" t="s">
        <v>109</v>
      </c>
      <c r="G6364" t="s">
        <v>104</v>
      </c>
      <c r="H6364" s="5">
        <v>541</v>
      </c>
      <c r="I6364" s="5">
        <v>28374.18</v>
      </c>
      <c r="J6364" t="s">
        <v>115</v>
      </c>
      <c r="K6364" t="s">
        <v>107</v>
      </c>
      <c r="L6364">
        <v>0</v>
      </c>
      <c r="M6364">
        <v>0</v>
      </c>
      <c r="N6364">
        <v>5</v>
      </c>
      <c r="O6364" s="6">
        <v>0</v>
      </c>
      <c r="P6364" t="s">
        <v>107</v>
      </c>
      <c r="Q6364" t="s">
        <v>107</v>
      </c>
      <c r="R6364">
        <f>IF(F6364="Monthly",2,0)
+IF(E6364&lt;=6,2,0)
+IF(N6364&lt;=2,2,0)
+IF(L6364&gt;=4,2,0)
+IF(M6364&gt;=2,1,0)
+IF(H6364&gt;=_xlfn.PERCENTILE.INC($H$2:$H$10001,0.75),1,0)</f>
        <v>0</v>
      </c>
      <c r="S6364" t="str">
        <f>IF(R6364&gt;=7,"High",IF(R6364&gt;=4,"Medium","Low"))</f>
        <v>Low</v>
      </c>
    </row>
    <row r="6365" spans="1:19">
      <c r="A6365" t="s">
        <v>6490</v>
      </c>
      <c r="B6365">
        <v>39</v>
      </c>
      <c r="C6365" t="s">
        <v>112</v>
      </c>
      <c r="D6365" t="s">
        <v>133</v>
      </c>
      <c r="E6365">
        <v>11</v>
      </c>
      <c r="F6365" t="s">
        <v>103</v>
      </c>
      <c r="G6365" t="s">
        <v>129</v>
      </c>
      <c r="H6365" s="5">
        <v>1071</v>
      </c>
      <c r="I6365" s="5">
        <v>11777.64</v>
      </c>
      <c r="J6365" t="s">
        <v>105</v>
      </c>
      <c r="K6365" t="s">
        <v>107</v>
      </c>
      <c r="L6365">
        <v>0</v>
      </c>
      <c r="M6365">
        <v>0</v>
      </c>
      <c r="N6365">
        <v>5</v>
      </c>
      <c r="O6365" s="6">
        <v>0</v>
      </c>
      <c r="P6365" t="s">
        <v>107</v>
      </c>
      <c r="Q6365" t="s">
        <v>107</v>
      </c>
      <c r="R6365">
        <f>IF(F6365="Monthly",2,0)
+IF(E6365&lt;=6,2,0)
+IF(N6365&lt;=2,2,0)
+IF(L6365&gt;=4,2,0)
+IF(M6365&gt;=2,1,0)
+IF(H6365&gt;=_xlfn.PERCENTILE.INC($H$2:$H$10001,0.75),1,0)</f>
        <v>3</v>
      </c>
      <c r="S6365" t="str">
        <f>IF(R6365&gt;=7,"High",IF(R6365&gt;=4,"Medium","Low"))</f>
        <v>Low</v>
      </c>
    </row>
    <row r="6366" spans="1:19">
      <c r="A6366" t="s">
        <v>6491</v>
      </c>
      <c r="B6366">
        <v>52</v>
      </c>
      <c r="C6366" t="s">
        <v>112</v>
      </c>
      <c r="D6366" t="s">
        <v>126</v>
      </c>
      <c r="E6366">
        <v>63</v>
      </c>
      <c r="F6366" t="s">
        <v>103</v>
      </c>
      <c r="G6366" t="s">
        <v>110</v>
      </c>
      <c r="H6366" s="5">
        <v>756</v>
      </c>
      <c r="I6366" s="5">
        <v>46944.9</v>
      </c>
      <c r="J6366" t="s">
        <v>117</v>
      </c>
      <c r="K6366" t="s">
        <v>106</v>
      </c>
      <c r="L6366">
        <v>0</v>
      </c>
      <c r="M6366">
        <v>0</v>
      </c>
      <c r="N6366">
        <v>3</v>
      </c>
      <c r="O6366" s="6">
        <v>0</v>
      </c>
      <c r="P6366" t="s">
        <v>106</v>
      </c>
      <c r="Q6366" t="s">
        <v>107</v>
      </c>
      <c r="R6366">
        <f>IF(F6366="Monthly",2,0)
+IF(E6366&lt;=6,2,0)
+IF(N6366&lt;=2,2,0)
+IF(L6366&gt;=4,2,0)
+IF(M6366&gt;=2,1,0)
+IF(H6366&gt;=_xlfn.PERCENTILE.INC($H$2:$H$10001,0.75),1,0)</f>
        <v>2</v>
      </c>
      <c r="S6366" t="str">
        <f>IF(R6366&gt;=7,"High",IF(R6366&gt;=4,"Medium","Low"))</f>
        <v>Low</v>
      </c>
    </row>
    <row r="6367" spans="1:19">
      <c r="A6367" t="s">
        <v>6492</v>
      </c>
      <c r="B6367">
        <v>36</v>
      </c>
      <c r="C6367" t="s">
        <v>112</v>
      </c>
      <c r="D6367" t="s">
        <v>126</v>
      </c>
      <c r="E6367">
        <v>53</v>
      </c>
      <c r="F6367" t="s">
        <v>103</v>
      </c>
      <c r="G6367" t="s">
        <v>104</v>
      </c>
      <c r="H6367" s="5">
        <v>475</v>
      </c>
      <c r="I6367" s="5">
        <v>25297.77</v>
      </c>
      <c r="J6367" t="s">
        <v>140</v>
      </c>
      <c r="K6367" t="s">
        <v>107</v>
      </c>
      <c r="L6367">
        <v>5</v>
      </c>
      <c r="M6367">
        <v>2</v>
      </c>
      <c r="N6367">
        <v>3</v>
      </c>
      <c r="O6367" s="6">
        <v>0</v>
      </c>
      <c r="P6367" t="s">
        <v>107</v>
      </c>
      <c r="Q6367" t="s">
        <v>106</v>
      </c>
      <c r="R6367">
        <f>IF(F6367="Monthly",2,0)
+IF(E6367&lt;=6,2,0)
+IF(N6367&lt;=2,2,0)
+IF(L6367&gt;=4,2,0)
+IF(M6367&gt;=2,1,0)
+IF(H6367&gt;=_xlfn.PERCENTILE.INC($H$2:$H$10001,0.75),1,0)</f>
        <v>5</v>
      </c>
      <c r="S6367" t="str">
        <f>IF(R6367&gt;=7,"High",IF(R6367&gt;=4,"Medium","Low"))</f>
        <v>Medium</v>
      </c>
    </row>
    <row r="6368" spans="1:19">
      <c r="A6368" t="s">
        <v>6493</v>
      </c>
      <c r="B6368">
        <v>20</v>
      </c>
      <c r="C6368" t="s">
        <v>112</v>
      </c>
      <c r="D6368" t="s">
        <v>133</v>
      </c>
      <c r="E6368">
        <v>34</v>
      </c>
      <c r="F6368" t="s">
        <v>103</v>
      </c>
      <c r="G6368" t="s">
        <v>129</v>
      </c>
      <c r="H6368" s="5">
        <v>1097</v>
      </c>
      <c r="I6368" s="5">
        <v>37494.120000000003</v>
      </c>
      <c r="J6368" t="s">
        <v>115</v>
      </c>
      <c r="K6368" t="s">
        <v>106</v>
      </c>
      <c r="L6368">
        <v>2</v>
      </c>
      <c r="M6368">
        <v>1</v>
      </c>
      <c r="N6368">
        <v>3</v>
      </c>
      <c r="O6368" s="6">
        <v>0</v>
      </c>
      <c r="P6368" t="s">
        <v>107</v>
      </c>
      <c r="Q6368" t="s">
        <v>107</v>
      </c>
      <c r="R6368">
        <f>IF(F6368="Monthly",2,0)
+IF(E6368&lt;=6,2,0)
+IF(N6368&lt;=2,2,0)
+IF(L6368&gt;=4,2,0)
+IF(M6368&gt;=2,1,0)
+IF(H6368&gt;=_xlfn.PERCENTILE.INC($H$2:$H$10001,0.75),1,0)</f>
        <v>3</v>
      </c>
      <c r="S6368" t="str">
        <f>IF(R6368&gt;=7,"High",IF(R6368&gt;=4,"Medium","Low"))</f>
        <v>Low</v>
      </c>
    </row>
    <row r="6369" spans="1:19">
      <c r="A6369" t="s">
        <v>6494</v>
      </c>
      <c r="B6369">
        <v>43</v>
      </c>
      <c r="C6369" t="s">
        <v>101</v>
      </c>
      <c r="D6369" t="s">
        <v>159</v>
      </c>
      <c r="E6369">
        <v>12</v>
      </c>
      <c r="F6369" t="s">
        <v>103</v>
      </c>
      <c r="G6369" t="s">
        <v>104</v>
      </c>
      <c r="H6369" s="5">
        <v>434</v>
      </c>
      <c r="I6369" s="5">
        <v>5180.17</v>
      </c>
      <c r="J6369" t="s">
        <v>117</v>
      </c>
      <c r="K6369" t="s">
        <v>106</v>
      </c>
      <c r="L6369">
        <v>6</v>
      </c>
      <c r="M6369">
        <v>2</v>
      </c>
      <c r="N6369">
        <v>3</v>
      </c>
      <c r="O6369" s="6">
        <v>0</v>
      </c>
      <c r="P6369" t="s">
        <v>106</v>
      </c>
      <c r="Q6369" t="s">
        <v>106</v>
      </c>
      <c r="R6369">
        <f>IF(F6369="Monthly",2,0)
+IF(E6369&lt;=6,2,0)
+IF(N6369&lt;=2,2,0)
+IF(L6369&gt;=4,2,0)
+IF(M6369&gt;=2,1,0)
+IF(H6369&gt;=_xlfn.PERCENTILE.INC($H$2:$H$10001,0.75),1,0)</f>
        <v>5</v>
      </c>
      <c r="S6369" t="str">
        <f>IF(R6369&gt;=7,"High",IF(R6369&gt;=4,"Medium","Low"))</f>
        <v>Medium</v>
      </c>
    </row>
    <row r="6370" spans="1:19">
      <c r="A6370" t="s">
        <v>6495</v>
      </c>
      <c r="B6370">
        <v>25</v>
      </c>
      <c r="C6370" t="s">
        <v>112</v>
      </c>
      <c r="D6370" t="s">
        <v>119</v>
      </c>
      <c r="E6370">
        <v>8</v>
      </c>
      <c r="F6370" t="s">
        <v>103</v>
      </c>
      <c r="G6370" t="s">
        <v>104</v>
      </c>
      <c r="H6370" s="5">
        <v>523</v>
      </c>
      <c r="I6370" s="5">
        <v>4305.01</v>
      </c>
      <c r="J6370" t="s">
        <v>115</v>
      </c>
      <c r="K6370" t="s">
        <v>106</v>
      </c>
      <c r="L6370">
        <v>0</v>
      </c>
      <c r="M6370">
        <v>0</v>
      </c>
      <c r="N6370">
        <v>4</v>
      </c>
      <c r="O6370" s="6">
        <v>0</v>
      </c>
      <c r="P6370" t="s">
        <v>107</v>
      </c>
      <c r="Q6370" t="s">
        <v>107</v>
      </c>
      <c r="R6370">
        <f>IF(F6370="Monthly",2,0)
+IF(E6370&lt;=6,2,0)
+IF(N6370&lt;=2,2,0)
+IF(L6370&gt;=4,2,0)
+IF(M6370&gt;=2,1,0)
+IF(H6370&gt;=_xlfn.PERCENTILE.INC($H$2:$H$10001,0.75),1,0)</f>
        <v>2</v>
      </c>
      <c r="S6370" t="str">
        <f>IF(R6370&gt;=7,"High",IF(R6370&gt;=4,"Medium","Low"))</f>
        <v>Low</v>
      </c>
    </row>
    <row r="6371" spans="1:19">
      <c r="A6371" t="s">
        <v>6496</v>
      </c>
      <c r="B6371">
        <v>18</v>
      </c>
      <c r="C6371" t="s">
        <v>112</v>
      </c>
      <c r="D6371" t="s">
        <v>131</v>
      </c>
      <c r="E6371">
        <v>37</v>
      </c>
      <c r="F6371" t="s">
        <v>121</v>
      </c>
      <c r="G6371" t="s">
        <v>129</v>
      </c>
      <c r="H6371" s="5">
        <v>1100</v>
      </c>
      <c r="I6371" s="5">
        <v>37722.959999999999</v>
      </c>
      <c r="J6371" t="s">
        <v>134</v>
      </c>
      <c r="K6371" t="s">
        <v>106</v>
      </c>
      <c r="L6371">
        <v>0</v>
      </c>
      <c r="M6371">
        <v>0</v>
      </c>
      <c r="N6371">
        <v>4</v>
      </c>
      <c r="O6371" s="6">
        <v>10</v>
      </c>
      <c r="P6371" t="s">
        <v>106</v>
      </c>
      <c r="Q6371" t="s">
        <v>107</v>
      </c>
      <c r="R6371">
        <f>IF(F6371="Monthly",2,0)
+IF(E6371&lt;=6,2,0)
+IF(N6371&lt;=2,2,0)
+IF(L6371&gt;=4,2,0)
+IF(M6371&gt;=2,1,0)
+IF(H6371&gt;=_xlfn.PERCENTILE.INC($H$2:$H$10001,0.75),1,0)</f>
        <v>1</v>
      </c>
      <c r="S6371" t="str">
        <f>IF(R6371&gt;=7,"High",IF(R6371&gt;=4,"Medium","Low"))</f>
        <v>Low</v>
      </c>
    </row>
    <row r="6372" spans="1:19">
      <c r="A6372" t="s">
        <v>6497</v>
      </c>
      <c r="B6372">
        <v>48</v>
      </c>
      <c r="C6372" t="s">
        <v>101</v>
      </c>
      <c r="D6372" t="s">
        <v>126</v>
      </c>
      <c r="E6372">
        <v>37</v>
      </c>
      <c r="F6372" t="s">
        <v>103</v>
      </c>
      <c r="G6372" t="s">
        <v>104</v>
      </c>
      <c r="H6372" s="5">
        <v>450</v>
      </c>
      <c r="I6372" s="5">
        <v>16970.560000000001</v>
      </c>
      <c r="J6372" t="s">
        <v>117</v>
      </c>
      <c r="K6372" t="s">
        <v>106</v>
      </c>
      <c r="L6372">
        <v>0</v>
      </c>
      <c r="M6372">
        <v>0</v>
      </c>
      <c r="N6372">
        <v>5</v>
      </c>
      <c r="O6372" s="6">
        <v>0</v>
      </c>
      <c r="P6372" t="s">
        <v>107</v>
      </c>
      <c r="Q6372" t="s">
        <v>106</v>
      </c>
      <c r="R6372">
        <f>IF(F6372="Monthly",2,0)
+IF(E6372&lt;=6,2,0)
+IF(N6372&lt;=2,2,0)
+IF(L6372&gt;=4,2,0)
+IF(M6372&gt;=2,1,0)
+IF(H6372&gt;=_xlfn.PERCENTILE.INC($H$2:$H$10001,0.75),1,0)</f>
        <v>2</v>
      </c>
      <c r="S6372" t="str">
        <f>IF(R6372&gt;=7,"High",IF(R6372&gt;=4,"Medium","Low"))</f>
        <v>Low</v>
      </c>
    </row>
    <row r="6373" spans="1:19">
      <c r="A6373" t="s">
        <v>6498</v>
      </c>
      <c r="B6373">
        <v>27</v>
      </c>
      <c r="C6373" t="s">
        <v>112</v>
      </c>
      <c r="D6373" t="s">
        <v>102</v>
      </c>
      <c r="E6373">
        <v>61</v>
      </c>
      <c r="F6373" t="s">
        <v>103</v>
      </c>
      <c r="G6373" t="s">
        <v>104</v>
      </c>
      <c r="H6373" s="5">
        <v>491</v>
      </c>
      <c r="I6373" s="5">
        <v>30687.9</v>
      </c>
      <c r="J6373" t="s">
        <v>117</v>
      </c>
      <c r="K6373" t="s">
        <v>106</v>
      </c>
      <c r="L6373">
        <v>2</v>
      </c>
      <c r="M6373">
        <v>0</v>
      </c>
      <c r="N6373">
        <v>5</v>
      </c>
      <c r="O6373" s="6">
        <v>0</v>
      </c>
      <c r="P6373" t="s">
        <v>106</v>
      </c>
      <c r="Q6373" t="s">
        <v>107</v>
      </c>
      <c r="R6373">
        <f>IF(F6373="Monthly",2,0)
+IF(E6373&lt;=6,2,0)
+IF(N6373&lt;=2,2,0)
+IF(L6373&gt;=4,2,0)
+IF(M6373&gt;=2,1,0)
+IF(H6373&gt;=_xlfn.PERCENTILE.INC($H$2:$H$10001,0.75),1,0)</f>
        <v>2</v>
      </c>
      <c r="S6373" t="str">
        <f>IF(R6373&gt;=7,"High",IF(R6373&gt;=4,"Medium","Low"))</f>
        <v>Low</v>
      </c>
    </row>
    <row r="6374" spans="1:19">
      <c r="A6374" t="s">
        <v>6499</v>
      </c>
      <c r="B6374">
        <v>35</v>
      </c>
      <c r="C6374" t="s">
        <v>112</v>
      </c>
      <c r="D6374" t="s">
        <v>126</v>
      </c>
      <c r="E6374">
        <v>37</v>
      </c>
      <c r="F6374" t="s">
        <v>109</v>
      </c>
      <c r="G6374" t="s">
        <v>104</v>
      </c>
      <c r="H6374" s="5">
        <v>530</v>
      </c>
      <c r="I6374" s="5">
        <v>19660.47</v>
      </c>
      <c r="J6374" t="s">
        <v>105</v>
      </c>
      <c r="K6374" t="s">
        <v>106</v>
      </c>
      <c r="L6374">
        <v>0</v>
      </c>
      <c r="M6374">
        <v>0</v>
      </c>
      <c r="N6374">
        <v>5</v>
      </c>
      <c r="O6374" s="6">
        <v>0</v>
      </c>
      <c r="P6374" t="s">
        <v>107</v>
      </c>
      <c r="Q6374" t="s">
        <v>106</v>
      </c>
      <c r="R6374">
        <f>IF(F6374="Monthly",2,0)
+IF(E6374&lt;=6,2,0)
+IF(N6374&lt;=2,2,0)
+IF(L6374&gt;=4,2,0)
+IF(M6374&gt;=2,1,0)
+IF(H6374&gt;=_xlfn.PERCENTILE.INC($H$2:$H$10001,0.75),1,0)</f>
        <v>0</v>
      </c>
      <c r="S6374" t="str">
        <f>IF(R6374&gt;=7,"High",IF(R6374&gt;=4,"Medium","Low"))</f>
        <v>Low</v>
      </c>
    </row>
    <row r="6375" spans="1:19">
      <c r="A6375" t="s">
        <v>6500</v>
      </c>
      <c r="B6375">
        <v>36</v>
      </c>
      <c r="C6375" t="s">
        <v>112</v>
      </c>
      <c r="D6375" t="s">
        <v>159</v>
      </c>
      <c r="E6375">
        <v>52</v>
      </c>
      <c r="F6375" t="s">
        <v>109</v>
      </c>
      <c r="G6375" t="s">
        <v>110</v>
      </c>
      <c r="H6375" s="5">
        <v>747</v>
      </c>
      <c r="I6375" s="5">
        <v>38435.32</v>
      </c>
      <c r="J6375" t="s">
        <v>134</v>
      </c>
      <c r="K6375" t="s">
        <v>106</v>
      </c>
      <c r="L6375">
        <v>1</v>
      </c>
      <c r="M6375">
        <v>0</v>
      </c>
      <c r="N6375">
        <v>5</v>
      </c>
      <c r="O6375" s="6">
        <v>0</v>
      </c>
      <c r="P6375" t="s">
        <v>107</v>
      </c>
      <c r="Q6375" t="s">
        <v>107</v>
      </c>
      <c r="R6375">
        <f>IF(F6375="Monthly",2,0)
+IF(E6375&lt;=6,2,0)
+IF(N6375&lt;=2,2,0)
+IF(L6375&gt;=4,2,0)
+IF(M6375&gt;=2,1,0)
+IF(H6375&gt;=_xlfn.PERCENTILE.INC($H$2:$H$10001,0.75),1,0)</f>
        <v>0</v>
      </c>
      <c r="S6375" t="str">
        <f>IF(R6375&gt;=7,"High",IF(R6375&gt;=4,"Medium","Low"))</f>
        <v>Low</v>
      </c>
    </row>
    <row r="6376" spans="1:19">
      <c r="A6376" t="s">
        <v>6501</v>
      </c>
      <c r="B6376">
        <v>54</v>
      </c>
      <c r="C6376" t="s">
        <v>112</v>
      </c>
      <c r="D6376" t="s">
        <v>126</v>
      </c>
      <c r="E6376">
        <v>45</v>
      </c>
      <c r="F6376" t="s">
        <v>121</v>
      </c>
      <c r="G6376" t="s">
        <v>110</v>
      </c>
      <c r="H6376" s="5">
        <v>800</v>
      </c>
      <c r="I6376" s="5">
        <v>34973.93</v>
      </c>
      <c r="J6376" t="s">
        <v>115</v>
      </c>
      <c r="K6376" t="s">
        <v>106</v>
      </c>
      <c r="L6376">
        <v>0</v>
      </c>
      <c r="M6376">
        <v>0</v>
      </c>
      <c r="N6376">
        <v>5</v>
      </c>
      <c r="O6376" s="6">
        <v>0</v>
      </c>
      <c r="P6376" t="s">
        <v>107</v>
      </c>
      <c r="Q6376" t="s">
        <v>106</v>
      </c>
      <c r="R6376">
        <f>IF(F6376="Monthly",2,0)
+IF(E6376&lt;=6,2,0)
+IF(N6376&lt;=2,2,0)
+IF(L6376&gt;=4,2,0)
+IF(M6376&gt;=2,1,0)
+IF(H6376&gt;=_xlfn.PERCENTILE.INC($H$2:$H$10001,0.75),1,0)</f>
        <v>1</v>
      </c>
      <c r="S6376" t="str">
        <f>IF(R6376&gt;=7,"High",IF(R6376&gt;=4,"Medium","Low"))</f>
        <v>Low</v>
      </c>
    </row>
    <row r="6377" spans="1:19">
      <c r="A6377" t="s">
        <v>6502</v>
      </c>
      <c r="B6377">
        <v>22</v>
      </c>
      <c r="C6377" t="s">
        <v>112</v>
      </c>
      <c r="D6377" t="s">
        <v>133</v>
      </c>
      <c r="E6377">
        <v>39</v>
      </c>
      <c r="F6377" t="s">
        <v>121</v>
      </c>
      <c r="G6377" t="s">
        <v>110</v>
      </c>
      <c r="H6377" s="5">
        <v>657</v>
      </c>
      <c r="I6377" s="5">
        <v>25281.64</v>
      </c>
      <c r="J6377" t="s">
        <v>117</v>
      </c>
      <c r="K6377" t="s">
        <v>106</v>
      </c>
      <c r="L6377">
        <v>1</v>
      </c>
      <c r="M6377">
        <v>0</v>
      </c>
      <c r="N6377">
        <v>5</v>
      </c>
      <c r="O6377" s="6">
        <v>0</v>
      </c>
      <c r="P6377" t="s">
        <v>106</v>
      </c>
      <c r="Q6377" t="s">
        <v>107</v>
      </c>
      <c r="R6377">
        <f>IF(F6377="Monthly",2,0)
+IF(E6377&lt;=6,2,0)
+IF(N6377&lt;=2,2,0)
+IF(L6377&gt;=4,2,0)
+IF(M6377&gt;=2,1,0)
+IF(H6377&gt;=_xlfn.PERCENTILE.INC($H$2:$H$10001,0.75),1,0)</f>
        <v>0</v>
      </c>
      <c r="S6377" t="str">
        <f>IF(R6377&gt;=7,"High",IF(R6377&gt;=4,"Medium","Low"))</f>
        <v>Low</v>
      </c>
    </row>
    <row r="6378" spans="1:19">
      <c r="A6378" t="s">
        <v>6503</v>
      </c>
      <c r="B6378">
        <v>35</v>
      </c>
      <c r="C6378" t="s">
        <v>101</v>
      </c>
      <c r="D6378" t="s">
        <v>126</v>
      </c>
      <c r="E6378">
        <v>32</v>
      </c>
      <c r="F6378" t="s">
        <v>121</v>
      </c>
      <c r="G6378" t="s">
        <v>104</v>
      </c>
      <c r="H6378" s="5">
        <v>527</v>
      </c>
      <c r="I6378" s="5">
        <v>14190.12</v>
      </c>
      <c r="J6378" t="s">
        <v>134</v>
      </c>
      <c r="K6378" t="s">
        <v>106</v>
      </c>
      <c r="L6378">
        <v>2</v>
      </c>
      <c r="M6378">
        <v>0</v>
      </c>
      <c r="N6378">
        <v>5</v>
      </c>
      <c r="O6378" s="6">
        <v>15</v>
      </c>
      <c r="P6378" t="s">
        <v>107</v>
      </c>
      <c r="Q6378" t="s">
        <v>107</v>
      </c>
      <c r="R6378">
        <f>IF(F6378="Monthly",2,0)
+IF(E6378&lt;=6,2,0)
+IF(N6378&lt;=2,2,0)
+IF(L6378&gt;=4,2,0)
+IF(M6378&gt;=2,1,0)
+IF(H6378&gt;=_xlfn.PERCENTILE.INC($H$2:$H$10001,0.75),1,0)</f>
        <v>0</v>
      </c>
      <c r="S6378" t="str">
        <f>IF(R6378&gt;=7,"High",IF(R6378&gt;=4,"Medium","Low"))</f>
        <v>Low</v>
      </c>
    </row>
    <row r="6379" spans="1:19">
      <c r="A6379" t="s">
        <v>6504</v>
      </c>
      <c r="B6379">
        <v>27</v>
      </c>
      <c r="C6379" t="s">
        <v>101</v>
      </c>
      <c r="D6379" t="s">
        <v>126</v>
      </c>
      <c r="E6379">
        <v>14</v>
      </c>
      <c r="F6379" t="s">
        <v>103</v>
      </c>
      <c r="G6379" t="s">
        <v>104</v>
      </c>
      <c r="H6379" s="5">
        <v>518</v>
      </c>
      <c r="I6379" s="5">
        <v>7435.1</v>
      </c>
      <c r="J6379" t="s">
        <v>140</v>
      </c>
      <c r="K6379" t="s">
        <v>106</v>
      </c>
      <c r="L6379">
        <v>2</v>
      </c>
      <c r="M6379">
        <v>0</v>
      </c>
      <c r="N6379">
        <v>5</v>
      </c>
      <c r="O6379" s="6">
        <v>0</v>
      </c>
      <c r="P6379" t="s">
        <v>107</v>
      </c>
      <c r="Q6379" t="s">
        <v>107</v>
      </c>
      <c r="R6379">
        <f>IF(F6379="Monthly",2,0)
+IF(E6379&lt;=6,2,0)
+IF(N6379&lt;=2,2,0)
+IF(L6379&gt;=4,2,0)
+IF(M6379&gt;=2,1,0)
+IF(H6379&gt;=_xlfn.PERCENTILE.INC($H$2:$H$10001,0.75),1,0)</f>
        <v>2</v>
      </c>
      <c r="S6379" t="str">
        <f>IF(R6379&gt;=7,"High",IF(R6379&gt;=4,"Medium","Low"))</f>
        <v>Low</v>
      </c>
    </row>
    <row r="6380" spans="1:19">
      <c r="A6380" t="s">
        <v>6505</v>
      </c>
      <c r="B6380">
        <v>40</v>
      </c>
      <c r="C6380" t="s">
        <v>112</v>
      </c>
      <c r="D6380" t="s">
        <v>133</v>
      </c>
      <c r="E6380">
        <v>72</v>
      </c>
      <c r="F6380" t="s">
        <v>109</v>
      </c>
      <c r="G6380" t="s">
        <v>104</v>
      </c>
      <c r="H6380" s="5">
        <v>442</v>
      </c>
      <c r="I6380" s="5">
        <v>29447.51</v>
      </c>
      <c r="J6380" t="s">
        <v>117</v>
      </c>
      <c r="K6380" t="s">
        <v>106</v>
      </c>
      <c r="L6380">
        <v>3</v>
      </c>
      <c r="M6380">
        <v>0</v>
      </c>
      <c r="N6380">
        <v>5</v>
      </c>
      <c r="O6380" s="6">
        <v>5</v>
      </c>
      <c r="P6380" t="s">
        <v>106</v>
      </c>
      <c r="Q6380" t="s">
        <v>107</v>
      </c>
      <c r="R6380">
        <f>IF(F6380="Monthly",2,0)
+IF(E6380&lt;=6,2,0)
+IF(N6380&lt;=2,2,0)
+IF(L6380&gt;=4,2,0)
+IF(M6380&gt;=2,1,0)
+IF(H6380&gt;=_xlfn.PERCENTILE.INC($H$2:$H$10001,0.75),1,0)</f>
        <v>0</v>
      </c>
      <c r="S6380" t="str">
        <f>IF(R6380&gt;=7,"High",IF(R6380&gt;=4,"Medium","Low"))</f>
        <v>Low</v>
      </c>
    </row>
    <row r="6381" spans="1:19">
      <c r="A6381" t="s">
        <v>6506</v>
      </c>
      <c r="B6381">
        <v>37</v>
      </c>
      <c r="C6381" t="s">
        <v>101</v>
      </c>
      <c r="D6381" t="s">
        <v>159</v>
      </c>
      <c r="E6381">
        <v>27</v>
      </c>
      <c r="F6381" t="s">
        <v>103</v>
      </c>
      <c r="G6381" t="s">
        <v>110</v>
      </c>
      <c r="H6381" s="5">
        <v>776</v>
      </c>
      <c r="I6381" s="5">
        <v>21335.37</v>
      </c>
      <c r="J6381" t="s">
        <v>115</v>
      </c>
      <c r="K6381" t="s">
        <v>106</v>
      </c>
      <c r="L6381">
        <v>1</v>
      </c>
      <c r="M6381">
        <v>0</v>
      </c>
      <c r="N6381">
        <v>5</v>
      </c>
      <c r="O6381" s="6">
        <v>0</v>
      </c>
      <c r="P6381" t="s">
        <v>107</v>
      </c>
      <c r="Q6381" t="s">
        <v>106</v>
      </c>
      <c r="R6381">
        <f>IF(F6381="Monthly",2,0)
+IF(E6381&lt;=6,2,0)
+IF(N6381&lt;=2,2,0)
+IF(L6381&gt;=4,2,0)
+IF(M6381&gt;=2,1,0)
+IF(H6381&gt;=_xlfn.PERCENTILE.INC($H$2:$H$10001,0.75),1,0)</f>
        <v>2</v>
      </c>
      <c r="S6381" t="str">
        <f>IF(R6381&gt;=7,"High",IF(R6381&gt;=4,"Medium","Low"))</f>
        <v>Low</v>
      </c>
    </row>
    <row r="6382" spans="1:19">
      <c r="A6382" t="s">
        <v>6507</v>
      </c>
      <c r="B6382">
        <v>44</v>
      </c>
      <c r="C6382" t="s">
        <v>101</v>
      </c>
      <c r="D6382" t="s">
        <v>133</v>
      </c>
      <c r="E6382">
        <v>51</v>
      </c>
      <c r="F6382" t="s">
        <v>103</v>
      </c>
      <c r="G6382" t="s">
        <v>129</v>
      </c>
      <c r="H6382" s="5">
        <v>1041</v>
      </c>
      <c r="I6382" s="5">
        <v>53258.36</v>
      </c>
      <c r="J6382" t="s">
        <v>117</v>
      </c>
      <c r="K6382" t="s">
        <v>106</v>
      </c>
      <c r="L6382">
        <v>5</v>
      </c>
      <c r="M6382">
        <v>3</v>
      </c>
      <c r="N6382">
        <v>4</v>
      </c>
      <c r="O6382" s="6">
        <v>0</v>
      </c>
      <c r="P6382" t="s">
        <v>107</v>
      </c>
      <c r="Q6382" t="s">
        <v>106</v>
      </c>
      <c r="R6382">
        <f>IF(F6382="Monthly",2,0)
+IF(E6382&lt;=6,2,0)
+IF(N6382&lt;=2,2,0)
+IF(L6382&gt;=4,2,0)
+IF(M6382&gt;=2,1,0)
+IF(H6382&gt;=_xlfn.PERCENTILE.INC($H$2:$H$10001,0.75),1,0)</f>
        <v>6</v>
      </c>
      <c r="S6382" t="str">
        <f>IF(R6382&gt;=7,"High",IF(R6382&gt;=4,"Medium","Low"))</f>
        <v>Medium</v>
      </c>
    </row>
    <row r="6383" spans="1:19">
      <c r="A6383" t="s">
        <v>6508</v>
      </c>
      <c r="B6383">
        <v>33</v>
      </c>
      <c r="C6383" t="s">
        <v>101</v>
      </c>
      <c r="D6383" t="s">
        <v>123</v>
      </c>
      <c r="E6383">
        <v>42</v>
      </c>
      <c r="F6383" t="s">
        <v>121</v>
      </c>
      <c r="G6383" t="s">
        <v>110</v>
      </c>
      <c r="H6383" s="5">
        <v>730</v>
      </c>
      <c r="I6383" s="5">
        <v>31183.23</v>
      </c>
      <c r="J6383" t="s">
        <v>117</v>
      </c>
      <c r="K6383" t="s">
        <v>106</v>
      </c>
      <c r="L6383">
        <v>2</v>
      </c>
      <c r="M6383">
        <v>1</v>
      </c>
      <c r="N6383">
        <v>5</v>
      </c>
      <c r="O6383" s="6">
        <v>0</v>
      </c>
      <c r="P6383" t="s">
        <v>107</v>
      </c>
      <c r="Q6383" t="s">
        <v>107</v>
      </c>
      <c r="R6383">
        <f>IF(F6383="Monthly",2,0)
+IF(E6383&lt;=6,2,0)
+IF(N6383&lt;=2,2,0)
+IF(L6383&gt;=4,2,0)
+IF(M6383&gt;=2,1,0)
+IF(H6383&gt;=_xlfn.PERCENTILE.INC($H$2:$H$10001,0.75),1,0)</f>
        <v>0</v>
      </c>
      <c r="S6383" t="str">
        <f>IF(R6383&gt;=7,"High",IF(R6383&gt;=4,"Medium","Low"))</f>
        <v>Low</v>
      </c>
    </row>
    <row r="6384" spans="1:19">
      <c r="A6384" t="s">
        <v>6509</v>
      </c>
      <c r="B6384">
        <v>34</v>
      </c>
      <c r="C6384" t="s">
        <v>112</v>
      </c>
      <c r="D6384" t="s">
        <v>102</v>
      </c>
      <c r="E6384">
        <v>48</v>
      </c>
      <c r="F6384" t="s">
        <v>121</v>
      </c>
      <c r="G6384" t="s">
        <v>110</v>
      </c>
      <c r="H6384" s="5">
        <v>721</v>
      </c>
      <c r="I6384" s="5">
        <v>33828.82</v>
      </c>
      <c r="J6384" t="s">
        <v>105</v>
      </c>
      <c r="K6384" t="s">
        <v>106</v>
      </c>
      <c r="L6384">
        <v>1</v>
      </c>
      <c r="M6384">
        <v>0</v>
      </c>
      <c r="N6384">
        <v>4</v>
      </c>
      <c r="O6384" s="6">
        <v>0</v>
      </c>
      <c r="P6384" t="s">
        <v>107</v>
      </c>
      <c r="Q6384" t="s">
        <v>107</v>
      </c>
      <c r="R6384">
        <f>IF(F6384="Monthly",2,0)
+IF(E6384&lt;=6,2,0)
+IF(N6384&lt;=2,2,0)
+IF(L6384&gt;=4,2,0)
+IF(M6384&gt;=2,1,0)
+IF(H6384&gt;=_xlfn.PERCENTILE.INC($H$2:$H$10001,0.75),1,0)</f>
        <v>0</v>
      </c>
      <c r="S6384" t="str">
        <f>IF(R6384&gt;=7,"High",IF(R6384&gt;=4,"Medium","Low"))</f>
        <v>Low</v>
      </c>
    </row>
    <row r="6385" spans="1:19">
      <c r="A6385" t="s">
        <v>6510</v>
      </c>
      <c r="B6385">
        <v>18</v>
      </c>
      <c r="C6385" t="s">
        <v>112</v>
      </c>
      <c r="D6385" t="s">
        <v>126</v>
      </c>
      <c r="E6385">
        <v>65</v>
      </c>
      <c r="F6385" t="s">
        <v>121</v>
      </c>
      <c r="G6385" t="s">
        <v>104</v>
      </c>
      <c r="H6385" s="5">
        <v>579</v>
      </c>
      <c r="I6385" s="5">
        <v>33257.22</v>
      </c>
      <c r="J6385" t="s">
        <v>117</v>
      </c>
      <c r="K6385" t="s">
        <v>106</v>
      </c>
      <c r="L6385">
        <v>1</v>
      </c>
      <c r="M6385">
        <v>0</v>
      </c>
      <c r="N6385">
        <v>5</v>
      </c>
      <c r="O6385" s="6">
        <v>10</v>
      </c>
      <c r="P6385" t="s">
        <v>107</v>
      </c>
      <c r="Q6385" t="s">
        <v>107</v>
      </c>
      <c r="R6385">
        <f>IF(F6385="Monthly",2,0)
+IF(E6385&lt;=6,2,0)
+IF(N6385&lt;=2,2,0)
+IF(L6385&gt;=4,2,0)
+IF(M6385&gt;=2,1,0)
+IF(H6385&gt;=_xlfn.PERCENTILE.INC($H$2:$H$10001,0.75),1,0)</f>
        <v>0</v>
      </c>
      <c r="S6385" t="str">
        <f>IF(R6385&gt;=7,"High",IF(R6385&gt;=4,"Medium","Low"))</f>
        <v>Low</v>
      </c>
    </row>
    <row r="6386" spans="1:19">
      <c r="A6386" t="s">
        <v>6511</v>
      </c>
      <c r="B6386">
        <v>39</v>
      </c>
      <c r="C6386" t="s">
        <v>112</v>
      </c>
      <c r="D6386" t="s">
        <v>119</v>
      </c>
      <c r="E6386">
        <v>41</v>
      </c>
      <c r="F6386" t="s">
        <v>103</v>
      </c>
      <c r="G6386" t="s">
        <v>104</v>
      </c>
      <c r="H6386" s="5">
        <v>410</v>
      </c>
      <c r="I6386" s="5">
        <v>17256.25</v>
      </c>
      <c r="J6386" t="s">
        <v>105</v>
      </c>
      <c r="K6386" t="s">
        <v>107</v>
      </c>
      <c r="L6386">
        <v>0</v>
      </c>
      <c r="M6386">
        <v>0</v>
      </c>
      <c r="N6386">
        <v>5</v>
      </c>
      <c r="O6386" s="6">
        <v>0</v>
      </c>
      <c r="P6386" t="s">
        <v>107</v>
      </c>
      <c r="Q6386" t="s">
        <v>107</v>
      </c>
      <c r="R6386">
        <f>IF(F6386="Monthly",2,0)
+IF(E6386&lt;=6,2,0)
+IF(N6386&lt;=2,2,0)
+IF(L6386&gt;=4,2,0)
+IF(M6386&gt;=2,1,0)
+IF(H6386&gt;=_xlfn.PERCENTILE.INC($H$2:$H$10001,0.75),1,0)</f>
        <v>2</v>
      </c>
      <c r="S6386" t="str">
        <f>IF(R6386&gt;=7,"High",IF(R6386&gt;=4,"Medium","Low"))</f>
        <v>Low</v>
      </c>
    </row>
    <row r="6387" spans="1:19">
      <c r="A6387" t="s">
        <v>6512</v>
      </c>
      <c r="B6387">
        <v>19</v>
      </c>
      <c r="C6387" t="s">
        <v>112</v>
      </c>
      <c r="D6387" t="s">
        <v>131</v>
      </c>
      <c r="E6387">
        <v>54</v>
      </c>
      <c r="F6387" t="s">
        <v>103</v>
      </c>
      <c r="G6387" t="s">
        <v>110</v>
      </c>
      <c r="H6387" s="5">
        <v>663</v>
      </c>
      <c r="I6387" s="5">
        <v>35693.360000000001</v>
      </c>
      <c r="J6387" t="s">
        <v>117</v>
      </c>
      <c r="K6387" t="s">
        <v>106</v>
      </c>
      <c r="L6387">
        <v>1</v>
      </c>
      <c r="M6387">
        <v>0</v>
      </c>
      <c r="N6387">
        <v>5</v>
      </c>
      <c r="O6387" s="6">
        <v>0</v>
      </c>
      <c r="P6387" t="s">
        <v>106</v>
      </c>
      <c r="Q6387" t="s">
        <v>107</v>
      </c>
      <c r="R6387">
        <f>IF(F6387="Monthly",2,0)
+IF(E6387&lt;=6,2,0)
+IF(N6387&lt;=2,2,0)
+IF(L6387&gt;=4,2,0)
+IF(M6387&gt;=2,1,0)
+IF(H6387&gt;=_xlfn.PERCENTILE.INC($H$2:$H$10001,0.75),1,0)</f>
        <v>2</v>
      </c>
      <c r="S6387" t="str">
        <f>IF(R6387&gt;=7,"High",IF(R6387&gt;=4,"Medium","Low"))</f>
        <v>Low</v>
      </c>
    </row>
    <row r="6388" spans="1:19">
      <c r="A6388" t="s">
        <v>6513</v>
      </c>
      <c r="B6388">
        <v>18</v>
      </c>
      <c r="C6388" t="s">
        <v>112</v>
      </c>
      <c r="D6388" t="s">
        <v>137</v>
      </c>
      <c r="E6388">
        <v>5</v>
      </c>
      <c r="F6388" t="s">
        <v>103</v>
      </c>
      <c r="G6388" t="s">
        <v>104</v>
      </c>
      <c r="H6388" s="5">
        <v>410</v>
      </c>
      <c r="I6388" s="5">
        <v>2020.29</v>
      </c>
      <c r="J6388" t="s">
        <v>115</v>
      </c>
      <c r="K6388" t="s">
        <v>107</v>
      </c>
      <c r="L6388">
        <v>0</v>
      </c>
      <c r="M6388">
        <v>0</v>
      </c>
      <c r="N6388">
        <v>5</v>
      </c>
      <c r="O6388" s="6">
        <v>0</v>
      </c>
      <c r="P6388" t="s">
        <v>106</v>
      </c>
      <c r="Q6388" t="s">
        <v>106</v>
      </c>
      <c r="R6388">
        <f>IF(F6388="Monthly",2,0)
+IF(E6388&lt;=6,2,0)
+IF(N6388&lt;=2,2,0)
+IF(L6388&gt;=4,2,0)
+IF(M6388&gt;=2,1,0)
+IF(H6388&gt;=_xlfn.PERCENTILE.INC($H$2:$H$10001,0.75),1,0)</f>
        <v>4</v>
      </c>
      <c r="S6388" t="str">
        <f>IF(R6388&gt;=7,"High",IF(R6388&gt;=4,"Medium","Low"))</f>
        <v>Medium</v>
      </c>
    </row>
    <row r="6389" spans="1:19">
      <c r="A6389" t="s">
        <v>6514</v>
      </c>
      <c r="B6389">
        <v>30</v>
      </c>
      <c r="C6389" t="s">
        <v>112</v>
      </c>
      <c r="D6389" t="s">
        <v>128</v>
      </c>
      <c r="E6389">
        <v>17</v>
      </c>
      <c r="F6389" t="s">
        <v>103</v>
      </c>
      <c r="G6389" t="s">
        <v>110</v>
      </c>
      <c r="H6389" s="5">
        <v>666</v>
      </c>
      <c r="I6389" s="5">
        <v>11205.74</v>
      </c>
      <c r="J6389" t="s">
        <v>117</v>
      </c>
      <c r="K6389" t="s">
        <v>106</v>
      </c>
      <c r="L6389">
        <v>0</v>
      </c>
      <c r="M6389">
        <v>0</v>
      </c>
      <c r="N6389">
        <v>4</v>
      </c>
      <c r="O6389" s="6">
        <v>0</v>
      </c>
      <c r="P6389" t="s">
        <v>107</v>
      </c>
      <c r="Q6389" t="s">
        <v>106</v>
      </c>
      <c r="R6389">
        <f>IF(F6389="Monthly",2,0)
+IF(E6389&lt;=6,2,0)
+IF(N6389&lt;=2,2,0)
+IF(L6389&gt;=4,2,0)
+IF(M6389&gt;=2,1,0)
+IF(H6389&gt;=_xlfn.PERCENTILE.INC($H$2:$H$10001,0.75),1,0)</f>
        <v>2</v>
      </c>
      <c r="S6389" t="str">
        <f>IF(R6389&gt;=7,"High",IF(R6389&gt;=4,"Medium","Low"))</f>
        <v>Low</v>
      </c>
    </row>
    <row r="6390" spans="1:19">
      <c r="A6390" t="s">
        <v>6515</v>
      </c>
      <c r="B6390">
        <v>35</v>
      </c>
      <c r="C6390" t="s">
        <v>112</v>
      </c>
      <c r="D6390" t="s">
        <v>126</v>
      </c>
      <c r="E6390">
        <v>28</v>
      </c>
      <c r="F6390" t="s">
        <v>121</v>
      </c>
      <c r="G6390" t="s">
        <v>110</v>
      </c>
      <c r="H6390" s="5">
        <v>777</v>
      </c>
      <c r="I6390" s="5">
        <v>21122.1</v>
      </c>
      <c r="J6390" t="s">
        <v>105</v>
      </c>
      <c r="K6390" t="s">
        <v>106</v>
      </c>
      <c r="L6390">
        <v>1</v>
      </c>
      <c r="M6390">
        <v>0</v>
      </c>
      <c r="N6390">
        <v>5</v>
      </c>
      <c r="O6390" s="6">
        <v>0</v>
      </c>
      <c r="P6390" t="s">
        <v>107</v>
      </c>
      <c r="Q6390" t="s">
        <v>107</v>
      </c>
      <c r="R6390">
        <f>IF(F6390="Monthly",2,0)
+IF(E6390&lt;=6,2,0)
+IF(N6390&lt;=2,2,0)
+IF(L6390&gt;=4,2,0)
+IF(M6390&gt;=2,1,0)
+IF(H6390&gt;=_xlfn.PERCENTILE.INC($H$2:$H$10001,0.75),1,0)</f>
        <v>0</v>
      </c>
      <c r="S6390" t="str">
        <f>IF(R6390&gt;=7,"High",IF(R6390&gt;=4,"Medium","Low"))</f>
        <v>Low</v>
      </c>
    </row>
    <row r="6391" spans="1:19">
      <c r="A6391" t="s">
        <v>6516</v>
      </c>
      <c r="B6391">
        <v>29</v>
      </c>
      <c r="C6391" t="s">
        <v>112</v>
      </c>
      <c r="D6391" t="s">
        <v>128</v>
      </c>
      <c r="E6391">
        <v>45</v>
      </c>
      <c r="F6391" t="s">
        <v>103</v>
      </c>
      <c r="G6391" t="s">
        <v>110</v>
      </c>
      <c r="H6391" s="5">
        <v>692</v>
      </c>
      <c r="I6391" s="5">
        <v>31009.4</v>
      </c>
      <c r="J6391" t="s">
        <v>105</v>
      </c>
      <c r="K6391" t="s">
        <v>106</v>
      </c>
      <c r="L6391">
        <v>0</v>
      </c>
      <c r="M6391">
        <v>0</v>
      </c>
      <c r="N6391">
        <v>5</v>
      </c>
      <c r="O6391" s="6">
        <v>0</v>
      </c>
      <c r="P6391" t="s">
        <v>106</v>
      </c>
      <c r="Q6391" t="s">
        <v>107</v>
      </c>
      <c r="R6391">
        <f>IF(F6391="Monthly",2,0)
+IF(E6391&lt;=6,2,0)
+IF(N6391&lt;=2,2,0)
+IF(L6391&gt;=4,2,0)
+IF(M6391&gt;=2,1,0)
+IF(H6391&gt;=_xlfn.PERCENTILE.INC($H$2:$H$10001,0.75),1,0)</f>
        <v>2</v>
      </c>
      <c r="S6391" t="str">
        <f>IF(R6391&gt;=7,"High",IF(R6391&gt;=4,"Medium","Low"))</f>
        <v>Low</v>
      </c>
    </row>
    <row r="6392" spans="1:19">
      <c r="A6392" t="s">
        <v>6517</v>
      </c>
      <c r="B6392">
        <v>25</v>
      </c>
      <c r="C6392" t="s">
        <v>112</v>
      </c>
      <c r="D6392" t="s">
        <v>128</v>
      </c>
      <c r="E6392">
        <v>59</v>
      </c>
      <c r="F6392" t="s">
        <v>109</v>
      </c>
      <c r="G6392" t="s">
        <v>104</v>
      </c>
      <c r="H6392" s="5">
        <v>530</v>
      </c>
      <c r="I6392" s="5">
        <v>28485.93</v>
      </c>
      <c r="J6392" t="s">
        <v>134</v>
      </c>
      <c r="K6392" t="s">
        <v>106</v>
      </c>
      <c r="L6392">
        <v>2</v>
      </c>
      <c r="M6392">
        <v>0</v>
      </c>
      <c r="N6392">
        <v>5</v>
      </c>
      <c r="O6392" s="6">
        <v>10</v>
      </c>
      <c r="P6392" t="s">
        <v>106</v>
      </c>
      <c r="Q6392" t="s">
        <v>107</v>
      </c>
      <c r="R6392">
        <f>IF(F6392="Monthly",2,0)
+IF(E6392&lt;=6,2,0)
+IF(N6392&lt;=2,2,0)
+IF(L6392&gt;=4,2,0)
+IF(M6392&gt;=2,1,0)
+IF(H6392&gt;=_xlfn.PERCENTILE.INC($H$2:$H$10001,0.75),1,0)</f>
        <v>0</v>
      </c>
      <c r="S6392" t="str">
        <f>IF(R6392&gt;=7,"High",IF(R6392&gt;=4,"Medium","Low"))</f>
        <v>Low</v>
      </c>
    </row>
    <row r="6393" spans="1:19">
      <c r="A6393" t="s">
        <v>6518</v>
      </c>
      <c r="B6393">
        <v>28</v>
      </c>
      <c r="C6393" t="s">
        <v>101</v>
      </c>
      <c r="D6393" t="s">
        <v>159</v>
      </c>
      <c r="E6393">
        <v>33</v>
      </c>
      <c r="F6393" t="s">
        <v>109</v>
      </c>
      <c r="G6393" t="s">
        <v>104</v>
      </c>
      <c r="H6393" s="5">
        <v>438</v>
      </c>
      <c r="I6393" s="5">
        <v>14200.57</v>
      </c>
      <c r="J6393" t="s">
        <v>117</v>
      </c>
      <c r="K6393" t="s">
        <v>107</v>
      </c>
      <c r="L6393">
        <v>0</v>
      </c>
      <c r="M6393">
        <v>0</v>
      </c>
      <c r="N6393">
        <v>5</v>
      </c>
      <c r="O6393" s="6">
        <v>0</v>
      </c>
      <c r="P6393" t="s">
        <v>106</v>
      </c>
      <c r="Q6393" t="s">
        <v>107</v>
      </c>
      <c r="R6393">
        <f>IF(F6393="Monthly",2,0)
+IF(E6393&lt;=6,2,0)
+IF(N6393&lt;=2,2,0)
+IF(L6393&gt;=4,2,0)
+IF(M6393&gt;=2,1,0)
+IF(H6393&gt;=_xlfn.PERCENTILE.INC($H$2:$H$10001,0.75),1,0)</f>
        <v>0</v>
      </c>
      <c r="S6393" t="str">
        <f>IF(R6393&gt;=7,"High",IF(R6393&gt;=4,"Medium","Low"))</f>
        <v>Low</v>
      </c>
    </row>
    <row r="6394" spans="1:19">
      <c r="A6394" t="s">
        <v>6519</v>
      </c>
      <c r="B6394">
        <v>31</v>
      </c>
      <c r="C6394" t="s">
        <v>101</v>
      </c>
      <c r="D6394" t="s">
        <v>131</v>
      </c>
      <c r="E6394">
        <v>35</v>
      </c>
      <c r="F6394" t="s">
        <v>109</v>
      </c>
      <c r="G6394" t="s">
        <v>104</v>
      </c>
      <c r="H6394" s="5">
        <v>423</v>
      </c>
      <c r="I6394" s="5">
        <v>14635.06</v>
      </c>
      <c r="J6394" t="s">
        <v>134</v>
      </c>
      <c r="K6394" t="s">
        <v>106</v>
      </c>
      <c r="L6394">
        <v>0</v>
      </c>
      <c r="M6394">
        <v>0</v>
      </c>
      <c r="N6394">
        <v>5</v>
      </c>
      <c r="O6394" s="6">
        <v>0</v>
      </c>
      <c r="P6394" t="s">
        <v>107</v>
      </c>
      <c r="Q6394" t="s">
        <v>107</v>
      </c>
      <c r="R6394">
        <f>IF(F6394="Monthly",2,0)
+IF(E6394&lt;=6,2,0)
+IF(N6394&lt;=2,2,0)
+IF(L6394&gt;=4,2,0)
+IF(M6394&gt;=2,1,0)
+IF(H6394&gt;=_xlfn.PERCENTILE.INC($H$2:$H$10001,0.75),1,0)</f>
        <v>0</v>
      </c>
      <c r="S6394" t="str">
        <f>IF(R6394&gt;=7,"High",IF(R6394&gt;=4,"Medium","Low"))</f>
        <v>Low</v>
      </c>
    </row>
    <row r="6395" spans="1:19">
      <c r="A6395" t="s">
        <v>6520</v>
      </c>
      <c r="B6395">
        <v>34</v>
      </c>
      <c r="C6395" t="s">
        <v>101</v>
      </c>
      <c r="D6395" t="s">
        <v>119</v>
      </c>
      <c r="E6395">
        <v>42</v>
      </c>
      <c r="F6395" t="s">
        <v>103</v>
      </c>
      <c r="G6395" t="s">
        <v>110</v>
      </c>
      <c r="H6395" s="5">
        <v>686</v>
      </c>
      <c r="I6395" s="5">
        <v>28645.43</v>
      </c>
      <c r="J6395" t="s">
        <v>134</v>
      </c>
      <c r="K6395" t="s">
        <v>106</v>
      </c>
      <c r="L6395">
        <v>0</v>
      </c>
      <c r="M6395">
        <v>0</v>
      </c>
      <c r="N6395">
        <v>5</v>
      </c>
      <c r="O6395" s="6">
        <v>0</v>
      </c>
      <c r="P6395" t="s">
        <v>106</v>
      </c>
      <c r="Q6395" t="s">
        <v>107</v>
      </c>
      <c r="R6395">
        <f>IF(F6395="Monthly",2,0)
+IF(E6395&lt;=6,2,0)
+IF(N6395&lt;=2,2,0)
+IF(L6395&gt;=4,2,0)
+IF(M6395&gt;=2,1,0)
+IF(H6395&gt;=_xlfn.PERCENTILE.INC($H$2:$H$10001,0.75),1,0)</f>
        <v>2</v>
      </c>
      <c r="S6395" t="str">
        <f>IF(R6395&gt;=7,"High",IF(R6395&gt;=4,"Medium","Low"))</f>
        <v>Low</v>
      </c>
    </row>
    <row r="6396" spans="1:19">
      <c r="A6396" t="s">
        <v>6521</v>
      </c>
      <c r="B6396">
        <v>32</v>
      </c>
      <c r="C6396" t="s">
        <v>112</v>
      </c>
      <c r="D6396" t="s">
        <v>137</v>
      </c>
      <c r="E6396">
        <v>54</v>
      </c>
      <c r="F6396" t="s">
        <v>121</v>
      </c>
      <c r="G6396" t="s">
        <v>110</v>
      </c>
      <c r="H6396" s="5">
        <v>759</v>
      </c>
      <c r="I6396" s="5">
        <v>40936.65</v>
      </c>
      <c r="J6396" t="s">
        <v>105</v>
      </c>
      <c r="K6396" t="s">
        <v>106</v>
      </c>
      <c r="L6396">
        <v>0</v>
      </c>
      <c r="M6396">
        <v>0</v>
      </c>
      <c r="N6396">
        <v>4</v>
      </c>
      <c r="O6396" s="6">
        <v>0</v>
      </c>
      <c r="P6396" t="s">
        <v>107</v>
      </c>
      <c r="Q6396" t="s">
        <v>107</v>
      </c>
      <c r="R6396">
        <f>IF(F6396="Monthly",2,0)
+IF(E6396&lt;=6,2,0)
+IF(N6396&lt;=2,2,0)
+IF(L6396&gt;=4,2,0)
+IF(M6396&gt;=2,1,0)
+IF(H6396&gt;=_xlfn.PERCENTILE.INC($H$2:$H$10001,0.75),1,0)</f>
        <v>0</v>
      </c>
      <c r="S6396" t="str">
        <f>IF(R6396&gt;=7,"High",IF(R6396&gt;=4,"Medium","Low"))</f>
        <v>Low</v>
      </c>
    </row>
    <row r="6397" spans="1:19">
      <c r="A6397" t="s">
        <v>6522</v>
      </c>
      <c r="B6397">
        <v>44</v>
      </c>
      <c r="C6397" t="s">
        <v>112</v>
      </c>
      <c r="D6397" t="s">
        <v>137</v>
      </c>
      <c r="E6397">
        <v>46</v>
      </c>
      <c r="F6397" t="s">
        <v>103</v>
      </c>
      <c r="G6397" t="s">
        <v>110</v>
      </c>
      <c r="H6397" s="5">
        <v>774</v>
      </c>
      <c r="I6397" s="5">
        <v>34791.56</v>
      </c>
      <c r="J6397" t="s">
        <v>117</v>
      </c>
      <c r="K6397" t="s">
        <v>106</v>
      </c>
      <c r="L6397">
        <v>1</v>
      </c>
      <c r="M6397">
        <v>0</v>
      </c>
      <c r="N6397">
        <v>4</v>
      </c>
      <c r="O6397" s="6">
        <v>0</v>
      </c>
      <c r="P6397" t="s">
        <v>107</v>
      </c>
      <c r="Q6397" t="s">
        <v>107</v>
      </c>
      <c r="R6397">
        <f>IF(F6397="Monthly",2,0)
+IF(E6397&lt;=6,2,0)
+IF(N6397&lt;=2,2,0)
+IF(L6397&gt;=4,2,0)
+IF(M6397&gt;=2,1,0)
+IF(H6397&gt;=_xlfn.PERCENTILE.INC($H$2:$H$10001,0.75),1,0)</f>
        <v>2</v>
      </c>
      <c r="S6397" t="str">
        <f>IF(R6397&gt;=7,"High",IF(R6397&gt;=4,"Medium","Low"))</f>
        <v>Low</v>
      </c>
    </row>
    <row r="6398" spans="1:19">
      <c r="A6398" t="s">
        <v>6523</v>
      </c>
      <c r="B6398">
        <v>59</v>
      </c>
      <c r="C6398" t="s">
        <v>112</v>
      </c>
      <c r="D6398" t="s">
        <v>102</v>
      </c>
      <c r="E6398">
        <v>54</v>
      </c>
      <c r="F6398" t="s">
        <v>103</v>
      </c>
      <c r="G6398" t="s">
        <v>110</v>
      </c>
      <c r="H6398" s="5">
        <v>766</v>
      </c>
      <c r="I6398" s="5">
        <v>40654.99</v>
      </c>
      <c r="J6398" t="s">
        <v>115</v>
      </c>
      <c r="K6398" t="s">
        <v>106</v>
      </c>
      <c r="L6398">
        <v>3</v>
      </c>
      <c r="M6398">
        <v>0</v>
      </c>
      <c r="N6398">
        <v>5</v>
      </c>
      <c r="O6398" s="6">
        <v>0</v>
      </c>
      <c r="P6398" t="s">
        <v>106</v>
      </c>
      <c r="Q6398" t="s">
        <v>107</v>
      </c>
      <c r="R6398">
        <f>IF(F6398="Monthly",2,0)
+IF(E6398&lt;=6,2,0)
+IF(N6398&lt;=2,2,0)
+IF(L6398&gt;=4,2,0)
+IF(M6398&gt;=2,1,0)
+IF(H6398&gt;=_xlfn.PERCENTILE.INC($H$2:$H$10001,0.75),1,0)</f>
        <v>2</v>
      </c>
      <c r="S6398" t="str">
        <f>IF(R6398&gt;=7,"High",IF(R6398&gt;=4,"Medium","Low"))</f>
        <v>Low</v>
      </c>
    </row>
    <row r="6399" spans="1:19">
      <c r="A6399" t="s">
        <v>6524</v>
      </c>
      <c r="B6399">
        <v>47</v>
      </c>
      <c r="C6399" t="s">
        <v>112</v>
      </c>
      <c r="D6399" t="s">
        <v>119</v>
      </c>
      <c r="E6399">
        <v>29</v>
      </c>
      <c r="F6399" t="s">
        <v>121</v>
      </c>
      <c r="G6399" t="s">
        <v>110</v>
      </c>
      <c r="H6399" s="5">
        <v>796</v>
      </c>
      <c r="I6399" s="5">
        <v>19787.439999999999</v>
      </c>
      <c r="J6399" t="s">
        <v>105</v>
      </c>
      <c r="K6399" t="s">
        <v>106</v>
      </c>
      <c r="L6399">
        <v>0</v>
      </c>
      <c r="M6399">
        <v>0</v>
      </c>
      <c r="N6399">
        <v>5</v>
      </c>
      <c r="O6399" s="6">
        <v>15</v>
      </c>
      <c r="P6399" t="s">
        <v>107</v>
      </c>
      <c r="Q6399" t="s">
        <v>107</v>
      </c>
      <c r="R6399">
        <f>IF(F6399="Monthly",2,0)
+IF(E6399&lt;=6,2,0)
+IF(N6399&lt;=2,2,0)
+IF(L6399&gt;=4,2,0)
+IF(M6399&gt;=2,1,0)
+IF(H6399&gt;=_xlfn.PERCENTILE.INC($H$2:$H$10001,0.75),1,0)</f>
        <v>1</v>
      </c>
      <c r="S6399" t="str">
        <f>IF(R6399&gt;=7,"High",IF(R6399&gt;=4,"Medium","Low"))</f>
        <v>Low</v>
      </c>
    </row>
    <row r="6400" spans="1:19">
      <c r="A6400" t="s">
        <v>6525</v>
      </c>
      <c r="B6400">
        <v>42</v>
      </c>
      <c r="C6400" t="s">
        <v>112</v>
      </c>
      <c r="D6400" t="s">
        <v>137</v>
      </c>
      <c r="E6400">
        <v>25</v>
      </c>
      <c r="F6400" t="s">
        <v>103</v>
      </c>
      <c r="G6400" t="s">
        <v>110</v>
      </c>
      <c r="H6400" s="5">
        <v>761</v>
      </c>
      <c r="I6400" s="5">
        <v>18794.5</v>
      </c>
      <c r="J6400" t="s">
        <v>140</v>
      </c>
      <c r="K6400" t="s">
        <v>106</v>
      </c>
      <c r="L6400">
        <v>1</v>
      </c>
      <c r="M6400">
        <v>0</v>
      </c>
      <c r="N6400">
        <v>5</v>
      </c>
      <c r="O6400" s="6">
        <v>0</v>
      </c>
      <c r="P6400" t="s">
        <v>106</v>
      </c>
      <c r="Q6400" t="s">
        <v>106</v>
      </c>
      <c r="R6400">
        <f>IF(F6400="Monthly",2,0)
+IF(E6400&lt;=6,2,0)
+IF(N6400&lt;=2,2,0)
+IF(L6400&gt;=4,2,0)
+IF(M6400&gt;=2,1,0)
+IF(H6400&gt;=_xlfn.PERCENTILE.INC($H$2:$H$10001,0.75),1,0)</f>
        <v>2</v>
      </c>
      <c r="S6400" t="str">
        <f>IF(R6400&gt;=7,"High",IF(R6400&gt;=4,"Medium","Low"))</f>
        <v>Low</v>
      </c>
    </row>
    <row r="6401" spans="1:19">
      <c r="A6401" t="s">
        <v>6526</v>
      </c>
      <c r="B6401">
        <v>24</v>
      </c>
      <c r="C6401" t="s">
        <v>101</v>
      </c>
      <c r="D6401" t="s">
        <v>113</v>
      </c>
      <c r="E6401">
        <v>55</v>
      </c>
      <c r="F6401" t="s">
        <v>103</v>
      </c>
      <c r="G6401" t="s">
        <v>110</v>
      </c>
      <c r="H6401" s="5">
        <v>694</v>
      </c>
      <c r="I6401" s="5">
        <v>38497.47</v>
      </c>
      <c r="J6401" t="s">
        <v>134</v>
      </c>
      <c r="K6401" t="s">
        <v>106</v>
      </c>
      <c r="L6401">
        <v>7</v>
      </c>
      <c r="M6401">
        <v>1</v>
      </c>
      <c r="N6401">
        <v>3</v>
      </c>
      <c r="O6401" s="6">
        <v>0</v>
      </c>
      <c r="P6401" t="s">
        <v>107</v>
      </c>
      <c r="Q6401" t="s">
        <v>107</v>
      </c>
      <c r="R6401">
        <f>IF(F6401="Monthly",2,0)
+IF(E6401&lt;=6,2,0)
+IF(N6401&lt;=2,2,0)
+IF(L6401&gt;=4,2,0)
+IF(M6401&gt;=2,1,0)
+IF(H6401&gt;=_xlfn.PERCENTILE.INC($H$2:$H$10001,0.75),1,0)</f>
        <v>4</v>
      </c>
      <c r="S6401" t="str">
        <f>IF(R6401&gt;=7,"High",IF(R6401&gt;=4,"Medium","Low"))</f>
        <v>Medium</v>
      </c>
    </row>
    <row r="6402" spans="1:19">
      <c r="A6402" t="s">
        <v>6527</v>
      </c>
      <c r="B6402">
        <v>31</v>
      </c>
      <c r="C6402" t="s">
        <v>101</v>
      </c>
      <c r="D6402" t="s">
        <v>133</v>
      </c>
      <c r="E6402">
        <v>56</v>
      </c>
      <c r="F6402" t="s">
        <v>109</v>
      </c>
      <c r="G6402" t="s">
        <v>104</v>
      </c>
      <c r="H6402" s="5">
        <v>526</v>
      </c>
      <c r="I6402" s="5">
        <v>28881.66</v>
      </c>
      <c r="J6402" t="s">
        <v>134</v>
      </c>
      <c r="K6402" t="s">
        <v>106</v>
      </c>
      <c r="L6402">
        <v>1</v>
      </c>
      <c r="M6402">
        <v>0</v>
      </c>
      <c r="N6402">
        <v>4</v>
      </c>
      <c r="O6402" s="6">
        <v>0</v>
      </c>
      <c r="P6402" t="s">
        <v>107</v>
      </c>
      <c r="Q6402" t="s">
        <v>107</v>
      </c>
      <c r="R6402">
        <f>IF(F6402="Monthly",2,0)
+IF(E6402&lt;=6,2,0)
+IF(N6402&lt;=2,2,0)
+IF(L6402&gt;=4,2,0)
+IF(M6402&gt;=2,1,0)
+IF(H6402&gt;=_xlfn.PERCENTILE.INC($H$2:$H$10001,0.75),1,0)</f>
        <v>0</v>
      </c>
      <c r="S6402" t="str">
        <f>IF(R6402&gt;=7,"High",IF(R6402&gt;=4,"Medium","Low"))</f>
        <v>Low</v>
      </c>
    </row>
    <row r="6403" spans="1:19">
      <c r="A6403" t="s">
        <v>6528</v>
      </c>
      <c r="B6403">
        <v>40</v>
      </c>
      <c r="C6403" t="s">
        <v>112</v>
      </c>
      <c r="D6403" t="s">
        <v>137</v>
      </c>
      <c r="E6403">
        <v>33</v>
      </c>
      <c r="F6403" t="s">
        <v>103</v>
      </c>
      <c r="G6403" t="s">
        <v>110</v>
      </c>
      <c r="H6403" s="5">
        <v>742</v>
      </c>
      <c r="I6403" s="5">
        <v>24806.7</v>
      </c>
      <c r="J6403" t="s">
        <v>115</v>
      </c>
      <c r="K6403" t="s">
        <v>106</v>
      </c>
      <c r="L6403">
        <v>2</v>
      </c>
      <c r="M6403">
        <v>0</v>
      </c>
      <c r="N6403">
        <v>5</v>
      </c>
      <c r="O6403" s="6">
        <v>0</v>
      </c>
      <c r="P6403" t="s">
        <v>106</v>
      </c>
      <c r="Q6403" t="s">
        <v>106</v>
      </c>
      <c r="R6403">
        <f>IF(F6403="Monthly",2,0)
+IF(E6403&lt;=6,2,0)
+IF(N6403&lt;=2,2,0)
+IF(L6403&gt;=4,2,0)
+IF(M6403&gt;=2,1,0)
+IF(H6403&gt;=_xlfn.PERCENTILE.INC($H$2:$H$10001,0.75),1,0)</f>
        <v>2</v>
      </c>
      <c r="S6403" t="str">
        <f>IF(R6403&gt;=7,"High",IF(R6403&gt;=4,"Medium","Low"))</f>
        <v>Low</v>
      </c>
    </row>
    <row r="6404" spans="1:19">
      <c r="A6404" t="s">
        <v>6529</v>
      </c>
      <c r="B6404">
        <v>36</v>
      </c>
      <c r="C6404" t="s">
        <v>101</v>
      </c>
      <c r="D6404" t="s">
        <v>102</v>
      </c>
      <c r="E6404">
        <v>58</v>
      </c>
      <c r="F6404" t="s">
        <v>109</v>
      </c>
      <c r="G6404" t="s">
        <v>104</v>
      </c>
      <c r="H6404" s="5">
        <v>523</v>
      </c>
      <c r="I6404" s="5">
        <v>29252.19</v>
      </c>
      <c r="J6404" t="s">
        <v>134</v>
      </c>
      <c r="K6404" t="s">
        <v>107</v>
      </c>
      <c r="L6404">
        <v>0</v>
      </c>
      <c r="M6404">
        <v>0</v>
      </c>
      <c r="N6404">
        <v>5</v>
      </c>
      <c r="O6404" s="6">
        <v>5</v>
      </c>
      <c r="P6404" t="s">
        <v>107</v>
      </c>
      <c r="Q6404" t="s">
        <v>107</v>
      </c>
      <c r="R6404">
        <f>IF(F6404="Monthly",2,0)
+IF(E6404&lt;=6,2,0)
+IF(N6404&lt;=2,2,0)
+IF(L6404&gt;=4,2,0)
+IF(M6404&gt;=2,1,0)
+IF(H6404&gt;=_xlfn.PERCENTILE.INC($H$2:$H$10001,0.75),1,0)</f>
        <v>0</v>
      </c>
      <c r="S6404" t="str">
        <f>IF(R6404&gt;=7,"High",IF(R6404&gt;=4,"Medium","Low"))</f>
        <v>Low</v>
      </c>
    </row>
    <row r="6405" spans="1:19">
      <c r="A6405" t="s">
        <v>6530</v>
      </c>
      <c r="B6405">
        <v>30</v>
      </c>
      <c r="C6405" t="s">
        <v>112</v>
      </c>
      <c r="D6405" t="s">
        <v>159</v>
      </c>
      <c r="E6405">
        <v>39</v>
      </c>
      <c r="F6405" t="s">
        <v>103</v>
      </c>
      <c r="G6405" t="s">
        <v>110</v>
      </c>
      <c r="H6405" s="5">
        <v>729</v>
      </c>
      <c r="I6405" s="5">
        <v>29278.59</v>
      </c>
      <c r="J6405" t="s">
        <v>117</v>
      </c>
      <c r="K6405" t="s">
        <v>106</v>
      </c>
      <c r="L6405">
        <v>1</v>
      </c>
      <c r="M6405">
        <v>0</v>
      </c>
      <c r="N6405">
        <v>5</v>
      </c>
      <c r="O6405" s="6">
        <v>0</v>
      </c>
      <c r="P6405" t="s">
        <v>107</v>
      </c>
      <c r="Q6405" t="s">
        <v>107</v>
      </c>
      <c r="R6405">
        <f>IF(F6405="Monthly",2,0)
+IF(E6405&lt;=6,2,0)
+IF(N6405&lt;=2,2,0)
+IF(L6405&gt;=4,2,0)
+IF(M6405&gt;=2,1,0)
+IF(H6405&gt;=_xlfn.PERCENTILE.INC($H$2:$H$10001,0.75),1,0)</f>
        <v>2</v>
      </c>
      <c r="S6405" t="str">
        <f>IF(R6405&gt;=7,"High",IF(R6405&gt;=4,"Medium","Low"))</f>
        <v>Low</v>
      </c>
    </row>
    <row r="6406" spans="1:19">
      <c r="A6406" t="s">
        <v>6531</v>
      </c>
      <c r="B6406">
        <v>35</v>
      </c>
      <c r="C6406" t="s">
        <v>112</v>
      </c>
      <c r="D6406" t="s">
        <v>123</v>
      </c>
      <c r="E6406">
        <v>25</v>
      </c>
      <c r="F6406" t="s">
        <v>103</v>
      </c>
      <c r="G6406" t="s">
        <v>104</v>
      </c>
      <c r="H6406" s="5">
        <v>509</v>
      </c>
      <c r="I6406" s="5">
        <v>13086.2</v>
      </c>
      <c r="J6406" t="s">
        <v>140</v>
      </c>
      <c r="K6406" t="s">
        <v>106</v>
      </c>
      <c r="L6406">
        <v>0</v>
      </c>
      <c r="M6406">
        <v>0</v>
      </c>
      <c r="N6406">
        <v>5</v>
      </c>
      <c r="O6406" s="6">
        <v>0</v>
      </c>
      <c r="P6406" t="s">
        <v>106</v>
      </c>
      <c r="Q6406" t="s">
        <v>106</v>
      </c>
      <c r="R6406">
        <f>IF(F6406="Monthly",2,0)
+IF(E6406&lt;=6,2,0)
+IF(N6406&lt;=2,2,0)
+IF(L6406&gt;=4,2,0)
+IF(M6406&gt;=2,1,0)
+IF(H6406&gt;=_xlfn.PERCENTILE.INC($H$2:$H$10001,0.75),1,0)</f>
        <v>2</v>
      </c>
      <c r="S6406" t="str">
        <f>IF(R6406&gt;=7,"High",IF(R6406&gt;=4,"Medium","Low"))</f>
        <v>Low</v>
      </c>
    </row>
    <row r="6407" spans="1:19">
      <c r="A6407" t="s">
        <v>6532</v>
      </c>
      <c r="B6407">
        <v>29</v>
      </c>
      <c r="C6407" t="s">
        <v>112</v>
      </c>
      <c r="D6407" t="s">
        <v>119</v>
      </c>
      <c r="E6407">
        <v>42</v>
      </c>
      <c r="F6407" t="s">
        <v>109</v>
      </c>
      <c r="G6407" t="s">
        <v>104</v>
      </c>
      <c r="H6407" s="5">
        <v>446</v>
      </c>
      <c r="I6407" s="5">
        <v>19219.099999999999</v>
      </c>
      <c r="J6407" t="s">
        <v>105</v>
      </c>
      <c r="K6407" t="s">
        <v>106</v>
      </c>
      <c r="L6407">
        <v>0</v>
      </c>
      <c r="M6407">
        <v>0</v>
      </c>
      <c r="N6407">
        <v>5</v>
      </c>
      <c r="O6407" s="6">
        <v>0</v>
      </c>
      <c r="P6407" t="s">
        <v>107</v>
      </c>
      <c r="Q6407" t="s">
        <v>107</v>
      </c>
      <c r="R6407">
        <f>IF(F6407="Monthly",2,0)
+IF(E6407&lt;=6,2,0)
+IF(N6407&lt;=2,2,0)
+IF(L6407&gt;=4,2,0)
+IF(M6407&gt;=2,1,0)
+IF(H6407&gt;=_xlfn.PERCENTILE.INC($H$2:$H$10001,0.75),1,0)</f>
        <v>0</v>
      </c>
      <c r="S6407" t="str">
        <f>IF(R6407&gt;=7,"High",IF(R6407&gt;=4,"Medium","Low"))</f>
        <v>Low</v>
      </c>
    </row>
    <row r="6408" spans="1:19">
      <c r="A6408" t="s">
        <v>6533</v>
      </c>
      <c r="B6408">
        <v>23</v>
      </c>
      <c r="C6408" t="s">
        <v>101</v>
      </c>
      <c r="D6408" t="s">
        <v>128</v>
      </c>
      <c r="E6408">
        <v>4</v>
      </c>
      <c r="F6408" t="s">
        <v>103</v>
      </c>
      <c r="G6408" t="s">
        <v>129</v>
      </c>
      <c r="H6408" s="5">
        <v>952</v>
      </c>
      <c r="I6408" s="5">
        <v>3427.33</v>
      </c>
      <c r="J6408" t="s">
        <v>134</v>
      </c>
      <c r="K6408" t="s">
        <v>106</v>
      </c>
      <c r="L6408">
        <v>1</v>
      </c>
      <c r="M6408">
        <v>0</v>
      </c>
      <c r="N6408">
        <v>5</v>
      </c>
      <c r="O6408" s="6">
        <v>10</v>
      </c>
      <c r="P6408" t="s">
        <v>107</v>
      </c>
      <c r="Q6408" t="s">
        <v>107</v>
      </c>
      <c r="R6408">
        <f>IF(F6408="Monthly",2,0)
+IF(E6408&lt;=6,2,0)
+IF(N6408&lt;=2,2,0)
+IF(L6408&gt;=4,2,0)
+IF(M6408&gt;=2,1,0)
+IF(H6408&gt;=_xlfn.PERCENTILE.INC($H$2:$H$10001,0.75),1,0)</f>
        <v>5</v>
      </c>
      <c r="S6408" t="str">
        <f>IF(R6408&gt;=7,"High",IF(R6408&gt;=4,"Medium","Low"))</f>
        <v>Medium</v>
      </c>
    </row>
    <row r="6409" spans="1:19">
      <c r="A6409" t="s">
        <v>6534</v>
      </c>
      <c r="B6409">
        <v>56</v>
      </c>
      <c r="C6409" t="s">
        <v>101</v>
      </c>
      <c r="D6409" t="s">
        <v>128</v>
      </c>
      <c r="E6409">
        <v>34</v>
      </c>
      <c r="F6409" t="s">
        <v>103</v>
      </c>
      <c r="G6409" t="s">
        <v>110</v>
      </c>
      <c r="H6409" s="5">
        <v>649</v>
      </c>
      <c r="I6409" s="5">
        <v>22583.41</v>
      </c>
      <c r="J6409" t="s">
        <v>117</v>
      </c>
      <c r="K6409" t="s">
        <v>106</v>
      </c>
      <c r="L6409">
        <v>4</v>
      </c>
      <c r="M6409">
        <v>1</v>
      </c>
      <c r="N6409">
        <v>4</v>
      </c>
      <c r="O6409" s="6">
        <v>0</v>
      </c>
      <c r="P6409" t="s">
        <v>107</v>
      </c>
      <c r="Q6409" t="s">
        <v>107</v>
      </c>
      <c r="R6409">
        <f>IF(F6409="Monthly",2,0)
+IF(E6409&lt;=6,2,0)
+IF(N6409&lt;=2,2,0)
+IF(L6409&gt;=4,2,0)
+IF(M6409&gt;=2,1,0)
+IF(H6409&gt;=_xlfn.PERCENTILE.INC($H$2:$H$10001,0.75),1,0)</f>
        <v>4</v>
      </c>
      <c r="S6409" t="str">
        <f>IF(R6409&gt;=7,"High",IF(R6409&gt;=4,"Medium","Low"))</f>
        <v>Medium</v>
      </c>
    </row>
    <row r="6410" spans="1:19">
      <c r="A6410" t="s">
        <v>6535</v>
      </c>
      <c r="B6410">
        <v>42</v>
      </c>
      <c r="C6410" t="s">
        <v>101</v>
      </c>
      <c r="D6410" t="s">
        <v>123</v>
      </c>
      <c r="E6410">
        <v>41</v>
      </c>
      <c r="F6410" t="s">
        <v>109</v>
      </c>
      <c r="G6410" t="s">
        <v>129</v>
      </c>
      <c r="H6410" s="5">
        <v>1073</v>
      </c>
      <c r="I6410" s="5">
        <v>43488.61</v>
      </c>
      <c r="J6410" t="s">
        <v>117</v>
      </c>
      <c r="K6410" t="s">
        <v>106</v>
      </c>
      <c r="L6410">
        <v>1</v>
      </c>
      <c r="M6410">
        <v>0</v>
      </c>
      <c r="N6410">
        <v>5</v>
      </c>
      <c r="O6410" s="6">
        <v>0</v>
      </c>
      <c r="P6410" t="s">
        <v>107</v>
      </c>
      <c r="Q6410" t="s">
        <v>107</v>
      </c>
      <c r="R6410">
        <f>IF(F6410="Monthly",2,0)
+IF(E6410&lt;=6,2,0)
+IF(N6410&lt;=2,2,0)
+IF(L6410&gt;=4,2,0)
+IF(M6410&gt;=2,1,0)
+IF(H6410&gt;=_xlfn.PERCENTILE.INC($H$2:$H$10001,0.75),1,0)</f>
        <v>1</v>
      </c>
      <c r="S6410" t="str">
        <f>IF(R6410&gt;=7,"High",IF(R6410&gt;=4,"Medium","Low"))</f>
        <v>Low</v>
      </c>
    </row>
    <row r="6411" spans="1:19">
      <c r="A6411" t="s">
        <v>6536</v>
      </c>
      <c r="B6411">
        <v>52</v>
      </c>
      <c r="C6411" t="s">
        <v>112</v>
      </c>
      <c r="D6411" t="s">
        <v>159</v>
      </c>
      <c r="E6411">
        <v>39</v>
      </c>
      <c r="F6411" t="s">
        <v>109</v>
      </c>
      <c r="G6411" t="s">
        <v>110</v>
      </c>
      <c r="H6411" s="5">
        <v>741</v>
      </c>
      <c r="I6411" s="5">
        <v>28050.48</v>
      </c>
      <c r="J6411" t="s">
        <v>140</v>
      </c>
      <c r="K6411" t="s">
        <v>106</v>
      </c>
      <c r="L6411">
        <v>0</v>
      </c>
      <c r="M6411">
        <v>0</v>
      </c>
      <c r="N6411">
        <v>4</v>
      </c>
      <c r="O6411" s="6">
        <v>0</v>
      </c>
      <c r="P6411" t="s">
        <v>107</v>
      </c>
      <c r="Q6411" t="s">
        <v>107</v>
      </c>
      <c r="R6411">
        <f>IF(F6411="Monthly",2,0)
+IF(E6411&lt;=6,2,0)
+IF(N6411&lt;=2,2,0)
+IF(L6411&gt;=4,2,0)
+IF(M6411&gt;=2,1,0)
+IF(H6411&gt;=_xlfn.PERCENTILE.INC($H$2:$H$10001,0.75),1,0)</f>
        <v>0</v>
      </c>
      <c r="S6411" t="str">
        <f>IF(R6411&gt;=7,"High",IF(R6411&gt;=4,"Medium","Low"))</f>
        <v>Low</v>
      </c>
    </row>
    <row r="6412" spans="1:19">
      <c r="A6412" t="s">
        <v>6537</v>
      </c>
      <c r="B6412">
        <v>44</v>
      </c>
      <c r="C6412" t="s">
        <v>112</v>
      </c>
      <c r="D6412" t="s">
        <v>159</v>
      </c>
      <c r="E6412">
        <v>16</v>
      </c>
      <c r="F6412" t="s">
        <v>103</v>
      </c>
      <c r="G6412" t="s">
        <v>110</v>
      </c>
      <c r="H6412" s="5">
        <v>785</v>
      </c>
      <c r="I6412" s="5">
        <v>12723.56</v>
      </c>
      <c r="J6412" t="s">
        <v>115</v>
      </c>
      <c r="K6412" t="s">
        <v>106</v>
      </c>
      <c r="L6412">
        <v>4</v>
      </c>
      <c r="M6412">
        <v>2</v>
      </c>
      <c r="N6412">
        <v>3</v>
      </c>
      <c r="O6412" s="6">
        <v>0</v>
      </c>
      <c r="P6412" t="s">
        <v>107</v>
      </c>
      <c r="Q6412" t="s">
        <v>106</v>
      </c>
      <c r="R6412">
        <f>IF(F6412="Monthly",2,0)
+IF(E6412&lt;=6,2,0)
+IF(N6412&lt;=2,2,0)
+IF(L6412&gt;=4,2,0)
+IF(M6412&gt;=2,1,0)
+IF(H6412&gt;=_xlfn.PERCENTILE.INC($H$2:$H$10001,0.75),1,0)</f>
        <v>5</v>
      </c>
      <c r="S6412" t="str">
        <f>IF(R6412&gt;=7,"High",IF(R6412&gt;=4,"Medium","Low"))</f>
        <v>Medium</v>
      </c>
    </row>
    <row r="6413" spans="1:19">
      <c r="A6413" t="s">
        <v>6538</v>
      </c>
      <c r="B6413">
        <v>36</v>
      </c>
      <c r="C6413" t="s">
        <v>112</v>
      </c>
      <c r="D6413" t="s">
        <v>128</v>
      </c>
      <c r="E6413">
        <v>30</v>
      </c>
      <c r="F6413" t="s">
        <v>103</v>
      </c>
      <c r="G6413" t="s">
        <v>104</v>
      </c>
      <c r="H6413" s="5">
        <v>400</v>
      </c>
      <c r="I6413" s="5">
        <v>12168</v>
      </c>
      <c r="J6413" t="s">
        <v>134</v>
      </c>
      <c r="K6413" t="s">
        <v>106</v>
      </c>
      <c r="L6413">
        <v>3</v>
      </c>
      <c r="M6413">
        <v>1</v>
      </c>
      <c r="N6413">
        <v>4</v>
      </c>
      <c r="O6413" s="6">
        <v>0</v>
      </c>
      <c r="P6413" t="s">
        <v>106</v>
      </c>
      <c r="Q6413" t="s">
        <v>106</v>
      </c>
      <c r="R6413">
        <f>IF(F6413="Monthly",2,0)
+IF(E6413&lt;=6,2,0)
+IF(N6413&lt;=2,2,0)
+IF(L6413&gt;=4,2,0)
+IF(M6413&gt;=2,1,0)
+IF(H6413&gt;=_xlfn.PERCENTILE.INC($H$2:$H$10001,0.75),1,0)</f>
        <v>2</v>
      </c>
      <c r="S6413" t="str">
        <f>IF(R6413&gt;=7,"High",IF(R6413&gt;=4,"Medium","Low"))</f>
        <v>Low</v>
      </c>
    </row>
    <row r="6414" spans="1:19">
      <c r="A6414" t="s">
        <v>6539</v>
      </c>
      <c r="B6414">
        <v>27</v>
      </c>
      <c r="C6414" t="s">
        <v>101</v>
      </c>
      <c r="D6414" t="s">
        <v>119</v>
      </c>
      <c r="E6414">
        <v>34</v>
      </c>
      <c r="F6414" t="s">
        <v>103</v>
      </c>
      <c r="G6414" t="s">
        <v>110</v>
      </c>
      <c r="H6414" s="5">
        <v>670</v>
      </c>
      <c r="I6414" s="5">
        <v>22841.42</v>
      </c>
      <c r="J6414" t="s">
        <v>134</v>
      </c>
      <c r="K6414" t="s">
        <v>106</v>
      </c>
      <c r="L6414">
        <v>0</v>
      </c>
      <c r="M6414">
        <v>0</v>
      </c>
      <c r="N6414">
        <v>5</v>
      </c>
      <c r="O6414" s="6">
        <v>0</v>
      </c>
      <c r="P6414" t="s">
        <v>107</v>
      </c>
      <c r="Q6414" t="s">
        <v>106</v>
      </c>
      <c r="R6414">
        <f>IF(F6414="Monthly",2,0)
+IF(E6414&lt;=6,2,0)
+IF(N6414&lt;=2,2,0)
+IF(L6414&gt;=4,2,0)
+IF(M6414&gt;=2,1,0)
+IF(H6414&gt;=_xlfn.PERCENTILE.INC($H$2:$H$10001,0.75),1,0)</f>
        <v>2</v>
      </c>
      <c r="S6414" t="str">
        <f>IF(R6414&gt;=7,"High",IF(R6414&gt;=4,"Medium","Low"))</f>
        <v>Low</v>
      </c>
    </row>
    <row r="6415" spans="1:19">
      <c r="A6415" t="s">
        <v>6540</v>
      </c>
      <c r="B6415">
        <v>43</v>
      </c>
      <c r="C6415" t="s">
        <v>101</v>
      </c>
      <c r="D6415" t="s">
        <v>131</v>
      </c>
      <c r="E6415">
        <v>32</v>
      </c>
      <c r="F6415" t="s">
        <v>103</v>
      </c>
      <c r="G6415" t="s">
        <v>110</v>
      </c>
      <c r="H6415" s="5">
        <v>719</v>
      </c>
      <c r="I6415" s="5">
        <v>22787.82</v>
      </c>
      <c r="J6415" t="s">
        <v>134</v>
      </c>
      <c r="K6415" t="s">
        <v>106</v>
      </c>
      <c r="L6415">
        <v>0</v>
      </c>
      <c r="M6415">
        <v>0</v>
      </c>
      <c r="N6415">
        <v>5</v>
      </c>
      <c r="O6415" s="6">
        <v>0</v>
      </c>
      <c r="P6415" t="s">
        <v>107</v>
      </c>
      <c r="Q6415" t="s">
        <v>107</v>
      </c>
      <c r="R6415">
        <f>IF(F6415="Monthly",2,0)
+IF(E6415&lt;=6,2,0)
+IF(N6415&lt;=2,2,0)
+IF(L6415&gt;=4,2,0)
+IF(M6415&gt;=2,1,0)
+IF(H6415&gt;=_xlfn.PERCENTILE.INC($H$2:$H$10001,0.75),1,0)</f>
        <v>2</v>
      </c>
      <c r="S6415" t="str">
        <f>IF(R6415&gt;=7,"High",IF(R6415&gt;=4,"Medium","Low"))</f>
        <v>Low</v>
      </c>
    </row>
    <row r="6416" spans="1:19">
      <c r="A6416" t="s">
        <v>6541</v>
      </c>
      <c r="B6416">
        <v>29</v>
      </c>
      <c r="C6416" t="s">
        <v>112</v>
      </c>
      <c r="D6416" t="s">
        <v>137</v>
      </c>
      <c r="E6416">
        <v>39</v>
      </c>
      <c r="F6416" t="s">
        <v>103</v>
      </c>
      <c r="G6416" t="s">
        <v>110</v>
      </c>
      <c r="H6416" s="5">
        <v>661</v>
      </c>
      <c r="I6416" s="5">
        <v>25219.01</v>
      </c>
      <c r="J6416" t="s">
        <v>117</v>
      </c>
      <c r="K6416" t="s">
        <v>107</v>
      </c>
      <c r="L6416">
        <v>2</v>
      </c>
      <c r="M6416">
        <v>1</v>
      </c>
      <c r="N6416">
        <v>4</v>
      </c>
      <c r="O6416" s="6">
        <v>0</v>
      </c>
      <c r="P6416" t="s">
        <v>106</v>
      </c>
      <c r="Q6416" t="s">
        <v>107</v>
      </c>
      <c r="R6416">
        <f>IF(F6416="Monthly",2,0)
+IF(E6416&lt;=6,2,0)
+IF(N6416&lt;=2,2,0)
+IF(L6416&gt;=4,2,0)
+IF(M6416&gt;=2,1,0)
+IF(H6416&gt;=_xlfn.PERCENTILE.INC($H$2:$H$10001,0.75),1,0)</f>
        <v>2</v>
      </c>
      <c r="S6416" t="str">
        <f>IF(R6416&gt;=7,"High",IF(R6416&gt;=4,"Medium","Low"))</f>
        <v>Low</v>
      </c>
    </row>
    <row r="6417" spans="1:19">
      <c r="A6417" t="s">
        <v>6542</v>
      </c>
      <c r="B6417">
        <v>18</v>
      </c>
      <c r="C6417" t="s">
        <v>101</v>
      </c>
      <c r="D6417" t="s">
        <v>126</v>
      </c>
      <c r="E6417">
        <v>54</v>
      </c>
      <c r="F6417" t="s">
        <v>109</v>
      </c>
      <c r="G6417" t="s">
        <v>129</v>
      </c>
      <c r="H6417" s="5">
        <v>1094</v>
      </c>
      <c r="I6417" s="5">
        <v>57017.03</v>
      </c>
      <c r="J6417" t="s">
        <v>117</v>
      </c>
      <c r="K6417" t="s">
        <v>106</v>
      </c>
      <c r="L6417">
        <v>0</v>
      </c>
      <c r="M6417">
        <v>0</v>
      </c>
      <c r="N6417">
        <v>5</v>
      </c>
      <c r="O6417" s="6">
        <v>5</v>
      </c>
      <c r="P6417" t="s">
        <v>107</v>
      </c>
      <c r="Q6417" t="s">
        <v>107</v>
      </c>
      <c r="R6417">
        <f>IF(F6417="Monthly",2,0)
+IF(E6417&lt;=6,2,0)
+IF(N6417&lt;=2,2,0)
+IF(L6417&gt;=4,2,0)
+IF(M6417&gt;=2,1,0)
+IF(H6417&gt;=_xlfn.PERCENTILE.INC($H$2:$H$10001,0.75),1,0)</f>
        <v>1</v>
      </c>
      <c r="S6417" t="str">
        <f>IF(R6417&gt;=7,"High",IF(R6417&gt;=4,"Medium","Low"))</f>
        <v>Low</v>
      </c>
    </row>
    <row r="6418" spans="1:19">
      <c r="A6418" t="s">
        <v>6543</v>
      </c>
      <c r="B6418">
        <v>39</v>
      </c>
      <c r="C6418" t="s">
        <v>112</v>
      </c>
      <c r="D6418" t="s">
        <v>137</v>
      </c>
      <c r="E6418">
        <v>32</v>
      </c>
      <c r="F6418" t="s">
        <v>103</v>
      </c>
      <c r="G6418" t="s">
        <v>110</v>
      </c>
      <c r="H6418" s="5">
        <v>786</v>
      </c>
      <c r="I6418" s="5">
        <v>25826.639999999999</v>
      </c>
      <c r="J6418" t="s">
        <v>105</v>
      </c>
      <c r="K6418" t="s">
        <v>106</v>
      </c>
      <c r="L6418">
        <v>0</v>
      </c>
      <c r="M6418">
        <v>0</v>
      </c>
      <c r="N6418">
        <v>5</v>
      </c>
      <c r="O6418" s="6">
        <v>0</v>
      </c>
      <c r="P6418" t="s">
        <v>107</v>
      </c>
      <c r="Q6418" t="s">
        <v>106</v>
      </c>
      <c r="R6418">
        <f>IF(F6418="Monthly",2,0)
+IF(E6418&lt;=6,2,0)
+IF(N6418&lt;=2,2,0)
+IF(L6418&gt;=4,2,0)
+IF(M6418&gt;=2,1,0)
+IF(H6418&gt;=_xlfn.PERCENTILE.INC($H$2:$H$10001,0.75),1,0)</f>
        <v>2</v>
      </c>
      <c r="S6418" t="str">
        <f>IF(R6418&gt;=7,"High",IF(R6418&gt;=4,"Medium","Low"))</f>
        <v>Low</v>
      </c>
    </row>
    <row r="6419" spans="1:19">
      <c r="A6419" t="s">
        <v>6544</v>
      </c>
      <c r="B6419">
        <v>22</v>
      </c>
      <c r="C6419" t="s">
        <v>112</v>
      </c>
      <c r="D6419" t="s">
        <v>126</v>
      </c>
      <c r="E6419">
        <v>29</v>
      </c>
      <c r="F6419" t="s">
        <v>103</v>
      </c>
      <c r="G6419" t="s">
        <v>104</v>
      </c>
      <c r="H6419" s="5">
        <v>571</v>
      </c>
      <c r="I6419" s="5">
        <v>16172.69</v>
      </c>
      <c r="J6419" t="s">
        <v>134</v>
      </c>
      <c r="K6419" t="s">
        <v>107</v>
      </c>
      <c r="L6419">
        <v>0</v>
      </c>
      <c r="M6419">
        <v>0</v>
      </c>
      <c r="N6419">
        <v>4</v>
      </c>
      <c r="O6419" s="6">
        <v>0</v>
      </c>
      <c r="P6419" t="s">
        <v>107</v>
      </c>
      <c r="Q6419" t="s">
        <v>107</v>
      </c>
      <c r="R6419">
        <f>IF(F6419="Monthly",2,0)
+IF(E6419&lt;=6,2,0)
+IF(N6419&lt;=2,2,0)
+IF(L6419&gt;=4,2,0)
+IF(M6419&gt;=2,1,0)
+IF(H6419&gt;=_xlfn.PERCENTILE.INC($H$2:$H$10001,0.75),1,0)</f>
        <v>2</v>
      </c>
      <c r="S6419" t="str">
        <f>IF(R6419&gt;=7,"High",IF(R6419&gt;=4,"Medium","Low"))</f>
        <v>Low</v>
      </c>
    </row>
    <row r="6420" spans="1:19">
      <c r="A6420" t="s">
        <v>6545</v>
      </c>
      <c r="B6420">
        <v>34</v>
      </c>
      <c r="C6420" t="s">
        <v>101</v>
      </c>
      <c r="D6420" t="s">
        <v>128</v>
      </c>
      <c r="E6420">
        <v>19</v>
      </c>
      <c r="F6420" t="s">
        <v>103</v>
      </c>
      <c r="G6420" t="s">
        <v>110</v>
      </c>
      <c r="H6420" s="5">
        <v>737</v>
      </c>
      <c r="I6420" s="5">
        <v>13818.34</v>
      </c>
      <c r="J6420" t="s">
        <v>134</v>
      </c>
      <c r="K6420" t="s">
        <v>106</v>
      </c>
      <c r="L6420">
        <v>1</v>
      </c>
      <c r="M6420">
        <v>0</v>
      </c>
      <c r="N6420">
        <v>5</v>
      </c>
      <c r="O6420" s="6">
        <v>0</v>
      </c>
      <c r="P6420" t="s">
        <v>107</v>
      </c>
      <c r="Q6420" t="s">
        <v>106</v>
      </c>
      <c r="R6420">
        <f>IF(F6420="Monthly",2,0)
+IF(E6420&lt;=6,2,0)
+IF(N6420&lt;=2,2,0)
+IF(L6420&gt;=4,2,0)
+IF(M6420&gt;=2,1,0)
+IF(H6420&gt;=_xlfn.PERCENTILE.INC($H$2:$H$10001,0.75),1,0)</f>
        <v>2</v>
      </c>
      <c r="S6420" t="str">
        <f>IF(R6420&gt;=7,"High",IF(R6420&gt;=4,"Medium","Low"))</f>
        <v>Low</v>
      </c>
    </row>
    <row r="6421" spans="1:19">
      <c r="A6421" t="s">
        <v>6546</v>
      </c>
      <c r="B6421">
        <v>34</v>
      </c>
      <c r="C6421" t="s">
        <v>112</v>
      </c>
      <c r="D6421" t="s">
        <v>126</v>
      </c>
      <c r="E6421">
        <v>28</v>
      </c>
      <c r="F6421" t="s">
        <v>103</v>
      </c>
      <c r="G6421" t="s">
        <v>104</v>
      </c>
      <c r="H6421" s="5">
        <v>491</v>
      </c>
      <c r="I6421" s="5">
        <v>13513.77</v>
      </c>
      <c r="J6421" t="s">
        <v>117</v>
      </c>
      <c r="K6421" t="s">
        <v>106</v>
      </c>
      <c r="L6421">
        <v>1</v>
      </c>
      <c r="M6421">
        <v>0</v>
      </c>
      <c r="N6421">
        <v>5</v>
      </c>
      <c r="O6421" s="6">
        <v>0</v>
      </c>
      <c r="P6421" t="s">
        <v>107</v>
      </c>
      <c r="Q6421" t="s">
        <v>107</v>
      </c>
      <c r="R6421">
        <f>IF(F6421="Monthly",2,0)
+IF(E6421&lt;=6,2,0)
+IF(N6421&lt;=2,2,0)
+IF(L6421&gt;=4,2,0)
+IF(M6421&gt;=2,1,0)
+IF(H6421&gt;=_xlfn.PERCENTILE.INC($H$2:$H$10001,0.75),1,0)</f>
        <v>2</v>
      </c>
      <c r="S6421" t="str">
        <f>IF(R6421&gt;=7,"High",IF(R6421&gt;=4,"Medium","Low"))</f>
        <v>Low</v>
      </c>
    </row>
    <row r="6422" spans="1:19">
      <c r="A6422" t="s">
        <v>6547</v>
      </c>
      <c r="B6422">
        <v>32</v>
      </c>
      <c r="C6422" t="s">
        <v>112</v>
      </c>
      <c r="D6422" t="s">
        <v>126</v>
      </c>
      <c r="E6422">
        <v>61</v>
      </c>
      <c r="F6422" t="s">
        <v>109</v>
      </c>
      <c r="G6422" t="s">
        <v>129</v>
      </c>
      <c r="H6422" s="5">
        <v>1084</v>
      </c>
      <c r="I6422" s="5">
        <v>65745.820000000007</v>
      </c>
      <c r="J6422" t="s">
        <v>140</v>
      </c>
      <c r="K6422" t="s">
        <v>106</v>
      </c>
      <c r="L6422">
        <v>0</v>
      </c>
      <c r="M6422">
        <v>0</v>
      </c>
      <c r="N6422">
        <v>5</v>
      </c>
      <c r="O6422" s="6">
        <v>0</v>
      </c>
      <c r="P6422" t="s">
        <v>107</v>
      </c>
      <c r="Q6422" t="s">
        <v>107</v>
      </c>
      <c r="R6422">
        <f>IF(F6422="Monthly",2,0)
+IF(E6422&lt;=6,2,0)
+IF(N6422&lt;=2,2,0)
+IF(L6422&gt;=4,2,0)
+IF(M6422&gt;=2,1,0)
+IF(H6422&gt;=_xlfn.PERCENTILE.INC($H$2:$H$10001,0.75),1,0)</f>
        <v>1</v>
      </c>
      <c r="S6422" t="str">
        <f>IF(R6422&gt;=7,"High",IF(R6422&gt;=4,"Medium","Low"))</f>
        <v>Low</v>
      </c>
    </row>
    <row r="6423" spans="1:19">
      <c r="A6423" t="s">
        <v>6548</v>
      </c>
      <c r="B6423">
        <v>47</v>
      </c>
      <c r="C6423" t="s">
        <v>112</v>
      </c>
      <c r="D6423" t="s">
        <v>126</v>
      </c>
      <c r="E6423">
        <v>53</v>
      </c>
      <c r="F6423" t="s">
        <v>109</v>
      </c>
      <c r="G6423" t="s">
        <v>110</v>
      </c>
      <c r="H6423" s="5">
        <v>797</v>
      </c>
      <c r="I6423" s="5">
        <v>40703.58</v>
      </c>
      <c r="J6423" t="s">
        <v>115</v>
      </c>
      <c r="K6423" t="s">
        <v>107</v>
      </c>
      <c r="L6423">
        <v>1</v>
      </c>
      <c r="M6423">
        <v>0</v>
      </c>
      <c r="N6423">
        <v>5</v>
      </c>
      <c r="O6423" s="6">
        <v>5</v>
      </c>
      <c r="P6423" t="s">
        <v>106</v>
      </c>
      <c r="Q6423" t="s">
        <v>107</v>
      </c>
      <c r="R6423">
        <f>IF(F6423="Monthly",2,0)
+IF(E6423&lt;=6,2,0)
+IF(N6423&lt;=2,2,0)
+IF(L6423&gt;=4,2,0)
+IF(M6423&gt;=2,1,0)
+IF(H6423&gt;=_xlfn.PERCENTILE.INC($H$2:$H$10001,0.75),1,0)</f>
        <v>1</v>
      </c>
      <c r="S6423" t="str">
        <f>IF(R6423&gt;=7,"High",IF(R6423&gt;=4,"Medium","Low"))</f>
        <v>Low</v>
      </c>
    </row>
    <row r="6424" spans="1:19">
      <c r="A6424" t="s">
        <v>6549</v>
      </c>
      <c r="B6424">
        <v>49</v>
      </c>
      <c r="C6424" t="s">
        <v>112</v>
      </c>
      <c r="D6424" t="s">
        <v>126</v>
      </c>
      <c r="E6424">
        <v>50</v>
      </c>
      <c r="F6424" t="s">
        <v>103</v>
      </c>
      <c r="G6424" t="s">
        <v>110</v>
      </c>
      <c r="H6424" s="5">
        <v>730</v>
      </c>
      <c r="I6424" s="5">
        <v>36096.019999999997</v>
      </c>
      <c r="J6424" t="s">
        <v>134</v>
      </c>
      <c r="K6424" t="s">
        <v>106</v>
      </c>
      <c r="L6424">
        <v>0</v>
      </c>
      <c r="M6424">
        <v>0</v>
      </c>
      <c r="N6424">
        <v>5</v>
      </c>
      <c r="O6424" s="6">
        <v>0</v>
      </c>
      <c r="P6424" t="s">
        <v>107</v>
      </c>
      <c r="Q6424" t="s">
        <v>106</v>
      </c>
      <c r="R6424">
        <f>IF(F6424="Monthly",2,0)
+IF(E6424&lt;=6,2,0)
+IF(N6424&lt;=2,2,0)
+IF(L6424&gt;=4,2,0)
+IF(M6424&gt;=2,1,0)
+IF(H6424&gt;=_xlfn.PERCENTILE.INC($H$2:$H$10001,0.75),1,0)</f>
        <v>2</v>
      </c>
      <c r="S6424" t="str">
        <f>IF(R6424&gt;=7,"High",IF(R6424&gt;=4,"Medium","Low"))</f>
        <v>Low</v>
      </c>
    </row>
    <row r="6425" spans="1:19">
      <c r="A6425" t="s">
        <v>6550</v>
      </c>
      <c r="B6425">
        <v>27</v>
      </c>
      <c r="C6425" t="s">
        <v>112</v>
      </c>
      <c r="D6425" t="s">
        <v>126</v>
      </c>
      <c r="E6425">
        <v>25</v>
      </c>
      <c r="F6425" t="s">
        <v>103</v>
      </c>
      <c r="G6425" t="s">
        <v>110</v>
      </c>
      <c r="H6425" s="5">
        <v>774</v>
      </c>
      <c r="I6425" s="5">
        <v>18803.39</v>
      </c>
      <c r="J6425" t="s">
        <v>105</v>
      </c>
      <c r="K6425" t="s">
        <v>106</v>
      </c>
      <c r="L6425">
        <v>0</v>
      </c>
      <c r="M6425">
        <v>0</v>
      </c>
      <c r="N6425">
        <v>5</v>
      </c>
      <c r="O6425" s="6">
        <v>0</v>
      </c>
      <c r="P6425" t="s">
        <v>107</v>
      </c>
      <c r="Q6425" t="s">
        <v>106</v>
      </c>
      <c r="R6425">
        <f>IF(F6425="Monthly",2,0)
+IF(E6425&lt;=6,2,0)
+IF(N6425&lt;=2,2,0)
+IF(L6425&gt;=4,2,0)
+IF(M6425&gt;=2,1,0)
+IF(H6425&gt;=_xlfn.PERCENTILE.INC($H$2:$H$10001,0.75),1,0)</f>
        <v>2</v>
      </c>
      <c r="S6425" t="str">
        <f>IF(R6425&gt;=7,"High",IF(R6425&gt;=4,"Medium","Low"))</f>
        <v>Low</v>
      </c>
    </row>
    <row r="6426" spans="1:19">
      <c r="A6426" t="s">
        <v>6551</v>
      </c>
      <c r="B6426">
        <v>57</v>
      </c>
      <c r="C6426" t="s">
        <v>101</v>
      </c>
      <c r="D6426" t="s">
        <v>137</v>
      </c>
      <c r="E6426">
        <v>15</v>
      </c>
      <c r="F6426" t="s">
        <v>103</v>
      </c>
      <c r="G6426" t="s">
        <v>129</v>
      </c>
      <c r="H6426" s="5">
        <v>968</v>
      </c>
      <c r="I6426" s="5">
        <v>14184.59</v>
      </c>
      <c r="J6426" t="s">
        <v>115</v>
      </c>
      <c r="K6426" t="s">
        <v>106</v>
      </c>
      <c r="L6426">
        <v>2</v>
      </c>
      <c r="M6426">
        <v>2</v>
      </c>
      <c r="N6426">
        <v>4</v>
      </c>
      <c r="O6426" s="6">
        <v>0</v>
      </c>
      <c r="P6426" t="s">
        <v>106</v>
      </c>
      <c r="Q6426" t="s">
        <v>106</v>
      </c>
      <c r="R6426">
        <f>IF(F6426="Monthly",2,0)
+IF(E6426&lt;=6,2,0)
+IF(N6426&lt;=2,2,0)
+IF(L6426&gt;=4,2,0)
+IF(M6426&gt;=2,1,0)
+IF(H6426&gt;=_xlfn.PERCENTILE.INC($H$2:$H$10001,0.75),1,0)</f>
        <v>4</v>
      </c>
      <c r="S6426" t="str">
        <f>IF(R6426&gt;=7,"High",IF(R6426&gt;=4,"Medium","Low"))</f>
        <v>Medium</v>
      </c>
    </row>
    <row r="6427" spans="1:19">
      <c r="A6427" t="s">
        <v>6552</v>
      </c>
      <c r="B6427">
        <v>39</v>
      </c>
      <c r="C6427" t="s">
        <v>112</v>
      </c>
      <c r="D6427" t="s">
        <v>137</v>
      </c>
      <c r="E6427">
        <v>34</v>
      </c>
      <c r="F6427" t="s">
        <v>109</v>
      </c>
      <c r="G6427" t="s">
        <v>129</v>
      </c>
      <c r="H6427" s="5">
        <v>1069</v>
      </c>
      <c r="I6427" s="5">
        <v>36863.49</v>
      </c>
      <c r="J6427" t="s">
        <v>134</v>
      </c>
      <c r="K6427" t="s">
        <v>106</v>
      </c>
      <c r="L6427">
        <v>1</v>
      </c>
      <c r="M6427">
        <v>0</v>
      </c>
      <c r="N6427">
        <v>5</v>
      </c>
      <c r="O6427" s="6">
        <v>0</v>
      </c>
      <c r="P6427" t="s">
        <v>107</v>
      </c>
      <c r="Q6427" t="s">
        <v>107</v>
      </c>
      <c r="R6427">
        <f>IF(F6427="Monthly",2,0)
+IF(E6427&lt;=6,2,0)
+IF(N6427&lt;=2,2,0)
+IF(L6427&gt;=4,2,0)
+IF(M6427&gt;=2,1,0)
+IF(H6427&gt;=_xlfn.PERCENTILE.INC($H$2:$H$10001,0.75),1,0)</f>
        <v>1</v>
      </c>
      <c r="S6427" t="str">
        <f>IF(R6427&gt;=7,"High",IF(R6427&gt;=4,"Medium","Low"))</f>
        <v>Low</v>
      </c>
    </row>
    <row r="6428" spans="1:19">
      <c r="A6428" t="s">
        <v>6553</v>
      </c>
      <c r="B6428">
        <v>44</v>
      </c>
      <c r="C6428" t="s">
        <v>112</v>
      </c>
      <c r="D6428" t="s">
        <v>102</v>
      </c>
      <c r="E6428">
        <v>49</v>
      </c>
      <c r="F6428" t="s">
        <v>121</v>
      </c>
      <c r="G6428" t="s">
        <v>129</v>
      </c>
      <c r="H6428" s="5">
        <v>1025</v>
      </c>
      <c r="I6428" s="5">
        <v>45898.35</v>
      </c>
      <c r="J6428" t="s">
        <v>105</v>
      </c>
      <c r="K6428" t="s">
        <v>106</v>
      </c>
      <c r="L6428">
        <v>0</v>
      </c>
      <c r="M6428">
        <v>0</v>
      </c>
      <c r="N6428">
        <v>4</v>
      </c>
      <c r="O6428" s="6">
        <v>10</v>
      </c>
      <c r="P6428" t="s">
        <v>106</v>
      </c>
      <c r="Q6428" t="s">
        <v>107</v>
      </c>
      <c r="R6428">
        <f>IF(F6428="Monthly",2,0)
+IF(E6428&lt;=6,2,0)
+IF(N6428&lt;=2,2,0)
+IF(L6428&gt;=4,2,0)
+IF(M6428&gt;=2,1,0)
+IF(H6428&gt;=_xlfn.PERCENTILE.INC($H$2:$H$10001,0.75),1,0)</f>
        <v>1</v>
      </c>
      <c r="S6428" t="str">
        <f>IF(R6428&gt;=7,"High",IF(R6428&gt;=4,"Medium","Low"))</f>
        <v>Low</v>
      </c>
    </row>
    <row r="6429" spans="1:19">
      <c r="A6429" t="s">
        <v>6554</v>
      </c>
      <c r="B6429">
        <v>34</v>
      </c>
      <c r="C6429" t="s">
        <v>101</v>
      </c>
      <c r="D6429" t="s">
        <v>133</v>
      </c>
      <c r="E6429">
        <v>14</v>
      </c>
      <c r="F6429" t="s">
        <v>103</v>
      </c>
      <c r="G6429" t="s">
        <v>104</v>
      </c>
      <c r="H6429" s="5">
        <v>400</v>
      </c>
      <c r="I6429" s="5">
        <v>5765.22</v>
      </c>
      <c r="J6429" t="s">
        <v>117</v>
      </c>
      <c r="K6429" t="s">
        <v>106</v>
      </c>
      <c r="L6429">
        <v>0</v>
      </c>
      <c r="M6429">
        <v>0</v>
      </c>
      <c r="N6429">
        <v>5</v>
      </c>
      <c r="O6429" s="6">
        <v>0</v>
      </c>
      <c r="P6429" t="s">
        <v>106</v>
      </c>
      <c r="Q6429" t="s">
        <v>107</v>
      </c>
      <c r="R6429">
        <f>IF(F6429="Monthly",2,0)
+IF(E6429&lt;=6,2,0)
+IF(N6429&lt;=2,2,0)
+IF(L6429&gt;=4,2,0)
+IF(M6429&gt;=2,1,0)
+IF(H6429&gt;=_xlfn.PERCENTILE.INC($H$2:$H$10001,0.75),1,0)</f>
        <v>2</v>
      </c>
      <c r="S6429" t="str">
        <f>IF(R6429&gt;=7,"High",IF(R6429&gt;=4,"Medium","Low"))</f>
        <v>Low</v>
      </c>
    </row>
    <row r="6430" spans="1:19">
      <c r="A6430" t="s">
        <v>6555</v>
      </c>
      <c r="B6430">
        <v>31</v>
      </c>
      <c r="C6430" t="s">
        <v>112</v>
      </c>
      <c r="D6430" t="s">
        <v>131</v>
      </c>
      <c r="E6430">
        <v>33</v>
      </c>
      <c r="F6430" t="s">
        <v>121</v>
      </c>
      <c r="G6430" t="s">
        <v>129</v>
      </c>
      <c r="H6430" s="5">
        <v>1075</v>
      </c>
      <c r="I6430" s="5">
        <v>32008.26</v>
      </c>
      <c r="J6430" t="s">
        <v>117</v>
      </c>
      <c r="K6430" t="s">
        <v>106</v>
      </c>
      <c r="L6430">
        <v>0</v>
      </c>
      <c r="M6430">
        <v>0</v>
      </c>
      <c r="N6430">
        <v>4</v>
      </c>
      <c r="O6430" s="6">
        <v>10</v>
      </c>
      <c r="P6430" t="s">
        <v>107</v>
      </c>
      <c r="Q6430" t="s">
        <v>107</v>
      </c>
      <c r="R6430">
        <f>IF(F6430="Monthly",2,0)
+IF(E6430&lt;=6,2,0)
+IF(N6430&lt;=2,2,0)
+IF(L6430&gt;=4,2,0)
+IF(M6430&gt;=2,1,0)
+IF(H6430&gt;=_xlfn.PERCENTILE.INC($H$2:$H$10001,0.75),1,0)</f>
        <v>1</v>
      </c>
      <c r="S6430" t="str">
        <f>IF(R6430&gt;=7,"High",IF(R6430&gt;=4,"Medium","Low"))</f>
        <v>Low</v>
      </c>
    </row>
    <row r="6431" spans="1:19">
      <c r="A6431" t="s">
        <v>6556</v>
      </c>
      <c r="B6431">
        <v>38</v>
      </c>
      <c r="C6431" t="s">
        <v>112</v>
      </c>
      <c r="D6431" t="s">
        <v>126</v>
      </c>
      <c r="E6431">
        <v>22</v>
      </c>
      <c r="F6431" t="s">
        <v>121</v>
      </c>
      <c r="G6431" t="s">
        <v>104</v>
      </c>
      <c r="H6431" s="5">
        <v>485</v>
      </c>
      <c r="I6431" s="5">
        <v>10500.01</v>
      </c>
      <c r="J6431" t="s">
        <v>134</v>
      </c>
      <c r="K6431" t="s">
        <v>107</v>
      </c>
      <c r="L6431">
        <v>2</v>
      </c>
      <c r="M6431">
        <v>2</v>
      </c>
      <c r="N6431">
        <v>4</v>
      </c>
      <c r="O6431" s="6">
        <v>0</v>
      </c>
      <c r="P6431" t="s">
        <v>107</v>
      </c>
      <c r="Q6431" t="s">
        <v>107</v>
      </c>
      <c r="R6431">
        <f>IF(F6431="Monthly",2,0)
+IF(E6431&lt;=6,2,0)
+IF(N6431&lt;=2,2,0)
+IF(L6431&gt;=4,2,0)
+IF(M6431&gt;=2,1,0)
+IF(H6431&gt;=_xlfn.PERCENTILE.INC($H$2:$H$10001,0.75),1,0)</f>
        <v>1</v>
      </c>
      <c r="S6431" t="str">
        <f>IF(R6431&gt;=7,"High",IF(R6431&gt;=4,"Medium","Low"))</f>
        <v>Low</v>
      </c>
    </row>
    <row r="6432" spans="1:19">
      <c r="A6432" t="s">
        <v>6557</v>
      </c>
      <c r="B6432">
        <v>47</v>
      </c>
      <c r="C6432" t="s">
        <v>101</v>
      </c>
      <c r="D6432" t="s">
        <v>137</v>
      </c>
      <c r="E6432">
        <v>10</v>
      </c>
      <c r="F6432" t="s">
        <v>109</v>
      </c>
      <c r="G6432" t="s">
        <v>110</v>
      </c>
      <c r="H6432" s="5">
        <v>642</v>
      </c>
      <c r="I6432" s="5">
        <v>6472.1</v>
      </c>
      <c r="J6432" t="s">
        <v>105</v>
      </c>
      <c r="K6432" t="s">
        <v>106</v>
      </c>
      <c r="L6432">
        <v>0</v>
      </c>
      <c r="M6432">
        <v>0</v>
      </c>
      <c r="N6432">
        <v>5</v>
      </c>
      <c r="O6432" s="6">
        <v>0</v>
      </c>
      <c r="P6432" t="s">
        <v>107</v>
      </c>
      <c r="Q6432" t="s">
        <v>107</v>
      </c>
      <c r="R6432">
        <f>IF(F6432="Monthly",2,0)
+IF(E6432&lt;=6,2,0)
+IF(N6432&lt;=2,2,0)
+IF(L6432&gt;=4,2,0)
+IF(M6432&gt;=2,1,0)
+IF(H6432&gt;=_xlfn.PERCENTILE.INC($H$2:$H$10001,0.75),1,0)</f>
        <v>0</v>
      </c>
      <c r="S6432" t="str">
        <f>IF(R6432&gt;=7,"High",IF(R6432&gt;=4,"Medium","Low"))</f>
        <v>Low</v>
      </c>
    </row>
    <row r="6433" spans="1:19">
      <c r="A6433" t="s">
        <v>6558</v>
      </c>
      <c r="B6433">
        <v>23</v>
      </c>
      <c r="C6433" t="s">
        <v>112</v>
      </c>
      <c r="D6433" t="s">
        <v>126</v>
      </c>
      <c r="E6433">
        <v>55</v>
      </c>
      <c r="F6433" t="s">
        <v>103</v>
      </c>
      <c r="G6433" t="s">
        <v>110</v>
      </c>
      <c r="H6433" s="5">
        <v>776</v>
      </c>
      <c r="I6433" s="5">
        <v>42420.18</v>
      </c>
      <c r="J6433" t="s">
        <v>134</v>
      </c>
      <c r="K6433" t="s">
        <v>107</v>
      </c>
      <c r="L6433">
        <v>1</v>
      </c>
      <c r="M6433">
        <v>0</v>
      </c>
      <c r="N6433">
        <v>5</v>
      </c>
      <c r="O6433" s="6">
        <v>0</v>
      </c>
      <c r="P6433" t="s">
        <v>107</v>
      </c>
      <c r="Q6433" t="s">
        <v>106</v>
      </c>
      <c r="R6433">
        <f>IF(F6433="Monthly",2,0)
+IF(E6433&lt;=6,2,0)
+IF(N6433&lt;=2,2,0)
+IF(L6433&gt;=4,2,0)
+IF(M6433&gt;=2,1,0)
+IF(H6433&gt;=_xlfn.PERCENTILE.INC($H$2:$H$10001,0.75),1,0)</f>
        <v>2</v>
      </c>
      <c r="S6433" t="str">
        <f>IF(R6433&gt;=7,"High",IF(R6433&gt;=4,"Medium","Low"))</f>
        <v>Low</v>
      </c>
    </row>
    <row r="6434" spans="1:19">
      <c r="A6434" t="s">
        <v>6559</v>
      </c>
      <c r="B6434">
        <v>31</v>
      </c>
      <c r="C6434" t="s">
        <v>101</v>
      </c>
      <c r="D6434" t="s">
        <v>123</v>
      </c>
      <c r="E6434">
        <v>32</v>
      </c>
      <c r="F6434" t="s">
        <v>109</v>
      </c>
      <c r="G6434" t="s">
        <v>129</v>
      </c>
      <c r="H6434" s="5">
        <v>1023</v>
      </c>
      <c r="I6434" s="5">
        <v>31936.71</v>
      </c>
      <c r="J6434" t="s">
        <v>140</v>
      </c>
      <c r="K6434" t="s">
        <v>106</v>
      </c>
      <c r="L6434">
        <v>1</v>
      </c>
      <c r="M6434">
        <v>0</v>
      </c>
      <c r="N6434">
        <v>4</v>
      </c>
      <c r="O6434" s="6">
        <v>0</v>
      </c>
      <c r="P6434" t="s">
        <v>107</v>
      </c>
      <c r="Q6434" t="s">
        <v>107</v>
      </c>
      <c r="R6434">
        <f>IF(F6434="Monthly",2,0)
+IF(E6434&lt;=6,2,0)
+IF(N6434&lt;=2,2,0)
+IF(L6434&gt;=4,2,0)
+IF(M6434&gt;=2,1,0)
+IF(H6434&gt;=_xlfn.PERCENTILE.INC($H$2:$H$10001,0.75),1,0)</f>
        <v>1</v>
      </c>
      <c r="S6434" t="str">
        <f>IF(R6434&gt;=7,"High",IF(R6434&gt;=4,"Medium","Low"))</f>
        <v>Low</v>
      </c>
    </row>
    <row r="6435" spans="1:19">
      <c r="A6435" t="s">
        <v>6560</v>
      </c>
      <c r="B6435">
        <v>39</v>
      </c>
      <c r="C6435" t="s">
        <v>101</v>
      </c>
      <c r="D6435" t="s">
        <v>131</v>
      </c>
      <c r="E6435">
        <v>14</v>
      </c>
      <c r="F6435" t="s">
        <v>103</v>
      </c>
      <c r="G6435" t="s">
        <v>104</v>
      </c>
      <c r="H6435" s="5">
        <v>495</v>
      </c>
      <c r="I6435" s="5">
        <v>6801.44</v>
      </c>
      <c r="J6435" t="s">
        <v>117</v>
      </c>
      <c r="K6435" t="s">
        <v>106</v>
      </c>
      <c r="L6435">
        <v>1</v>
      </c>
      <c r="M6435">
        <v>0</v>
      </c>
      <c r="N6435">
        <v>5</v>
      </c>
      <c r="O6435" s="6">
        <v>0</v>
      </c>
      <c r="P6435" t="s">
        <v>107</v>
      </c>
      <c r="Q6435" t="s">
        <v>106</v>
      </c>
      <c r="R6435">
        <f>IF(F6435="Monthly",2,0)
+IF(E6435&lt;=6,2,0)
+IF(N6435&lt;=2,2,0)
+IF(L6435&gt;=4,2,0)
+IF(M6435&gt;=2,1,0)
+IF(H6435&gt;=_xlfn.PERCENTILE.INC($H$2:$H$10001,0.75),1,0)</f>
        <v>2</v>
      </c>
      <c r="S6435" t="str">
        <f>IF(R6435&gt;=7,"High",IF(R6435&gt;=4,"Medium","Low"))</f>
        <v>Low</v>
      </c>
    </row>
    <row r="6436" spans="1:19">
      <c r="A6436" t="s">
        <v>6561</v>
      </c>
      <c r="B6436">
        <v>37</v>
      </c>
      <c r="C6436" t="s">
        <v>112</v>
      </c>
      <c r="D6436" t="s">
        <v>123</v>
      </c>
      <c r="E6436">
        <v>20</v>
      </c>
      <c r="F6436" t="s">
        <v>103</v>
      </c>
      <c r="G6436" t="s">
        <v>129</v>
      </c>
      <c r="H6436" s="5">
        <v>1096</v>
      </c>
      <c r="I6436" s="5">
        <v>21825.919999999998</v>
      </c>
      <c r="J6436" t="s">
        <v>140</v>
      </c>
      <c r="K6436" t="s">
        <v>106</v>
      </c>
      <c r="L6436">
        <v>0</v>
      </c>
      <c r="M6436">
        <v>0</v>
      </c>
      <c r="N6436">
        <v>4</v>
      </c>
      <c r="O6436" s="6">
        <v>0</v>
      </c>
      <c r="P6436" t="s">
        <v>107</v>
      </c>
      <c r="Q6436" t="s">
        <v>106</v>
      </c>
      <c r="R6436">
        <f>IF(F6436="Monthly",2,0)
+IF(E6436&lt;=6,2,0)
+IF(N6436&lt;=2,2,0)
+IF(L6436&gt;=4,2,0)
+IF(M6436&gt;=2,1,0)
+IF(H6436&gt;=_xlfn.PERCENTILE.INC($H$2:$H$10001,0.75),1,0)</f>
        <v>3</v>
      </c>
      <c r="S6436" t="str">
        <f>IF(R6436&gt;=7,"High",IF(R6436&gt;=4,"Medium","Low"))</f>
        <v>Low</v>
      </c>
    </row>
    <row r="6437" spans="1:19">
      <c r="A6437" t="s">
        <v>6562</v>
      </c>
      <c r="B6437">
        <v>42</v>
      </c>
      <c r="C6437" t="s">
        <v>101</v>
      </c>
      <c r="D6437" t="s">
        <v>102</v>
      </c>
      <c r="E6437">
        <v>18</v>
      </c>
      <c r="F6437" t="s">
        <v>103</v>
      </c>
      <c r="G6437" t="s">
        <v>104</v>
      </c>
      <c r="H6437" s="5">
        <v>580</v>
      </c>
      <c r="I6437" s="5">
        <v>10390.99</v>
      </c>
      <c r="J6437" t="s">
        <v>105</v>
      </c>
      <c r="K6437" t="s">
        <v>106</v>
      </c>
      <c r="L6437">
        <v>2</v>
      </c>
      <c r="M6437">
        <v>0</v>
      </c>
      <c r="N6437">
        <v>5</v>
      </c>
      <c r="O6437" s="6">
        <v>0</v>
      </c>
      <c r="P6437" t="s">
        <v>107</v>
      </c>
      <c r="Q6437" t="s">
        <v>106</v>
      </c>
      <c r="R6437">
        <f>IF(F6437="Monthly",2,0)
+IF(E6437&lt;=6,2,0)
+IF(N6437&lt;=2,2,0)
+IF(L6437&gt;=4,2,0)
+IF(M6437&gt;=2,1,0)
+IF(H6437&gt;=_xlfn.PERCENTILE.INC($H$2:$H$10001,0.75),1,0)</f>
        <v>2</v>
      </c>
      <c r="S6437" t="str">
        <f>IF(R6437&gt;=7,"High",IF(R6437&gt;=4,"Medium","Low"))</f>
        <v>Low</v>
      </c>
    </row>
    <row r="6438" spans="1:19">
      <c r="A6438" t="s">
        <v>6563</v>
      </c>
      <c r="B6438">
        <v>31</v>
      </c>
      <c r="C6438" t="s">
        <v>101</v>
      </c>
      <c r="D6438" t="s">
        <v>119</v>
      </c>
      <c r="E6438">
        <v>24</v>
      </c>
      <c r="F6438" t="s">
        <v>103</v>
      </c>
      <c r="G6438" t="s">
        <v>104</v>
      </c>
      <c r="H6438" s="5">
        <v>413</v>
      </c>
      <c r="I6438" s="5">
        <v>9914.43</v>
      </c>
      <c r="J6438" t="s">
        <v>140</v>
      </c>
      <c r="K6438" t="s">
        <v>106</v>
      </c>
      <c r="L6438">
        <v>0</v>
      </c>
      <c r="M6438">
        <v>0</v>
      </c>
      <c r="N6438">
        <v>4</v>
      </c>
      <c r="O6438" s="6">
        <v>0</v>
      </c>
      <c r="P6438" t="s">
        <v>107</v>
      </c>
      <c r="Q6438" t="s">
        <v>107</v>
      </c>
      <c r="R6438">
        <f>IF(F6438="Monthly",2,0)
+IF(E6438&lt;=6,2,0)
+IF(N6438&lt;=2,2,0)
+IF(L6438&gt;=4,2,0)
+IF(M6438&gt;=2,1,0)
+IF(H6438&gt;=_xlfn.PERCENTILE.INC($H$2:$H$10001,0.75),1,0)</f>
        <v>2</v>
      </c>
      <c r="S6438" t="str">
        <f>IF(R6438&gt;=7,"High",IF(R6438&gt;=4,"Medium","Low"))</f>
        <v>Low</v>
      </c>
    </row>
    <row r="6439" spans="1:19">
      <c r="A6439" t="s">
        <v>6564</v>
      </c>
      <c r="B6439">
        <v>40</v>
      </c>
      <c r="C6439" t="s">
        <v>112</v>
      </c>
      <c r="D6439" t="s">
        <v>133</v>
      </c>
      <c r="E6439">
        <v>28</v>
      </c>
      <c r="F6439" t="s">
        <v>103</v>
      </c>
      <c r="G6439" t="s">
        <v>129</v>
      </c>
      <c r="H6439" s="5">
        <v>1019</v>
      </c>
      <c r="I6439" s="5">
        <v>27997.95</v>
      </c>
      <c r="J6439" t="s">
        <v>117</v>
      </c>
      <c r="K6439" t="s">
        <v>106</v>
      </c>
      <c r="L6439">
        <v>3</v>
      </c>
      <c r="M6439">
        <v>0</v>
      </c>
      <c r="N6439">
        <v>4</v>
      </c>
      <c r="O6439" s="6">
        <v>0</v>
      </c>
      <c r="P6439" t="s">
        <v>107</v>
      </c>
      <c r="Q6439" t="s">
        <v>107</v>
      </c>
      <c r="R6439">
        <f>IF(F6439="Monthly",2,0)
+IF(E6439&lt;=6,2,0)
+IF(N6439&lt;=2,2,0)
+IF(L6439&gt;=4,2,0)
+IF(M6439&gt;=2,1,0)
+IF(H6439&gt;=_xlfn.PERCENTILE.INC($H$2:$H$10001,0.75),1,0)</f>
        <v>3</v>
      </c>
      <c r="S6439" t="str">
        <f>IF(R6439&gt;=7,"High",IF(R6439&gt;=4,"Medium","Low"))</f>
        <v>Low</v>
      </c>
    </row>
    <row r="6440" spans="1:19">
      <c r="A6440" t="s">
        <v>6565</v>
      </c>
      <c r="B6440">
        <v>32</v>
      </c>
      <c r="C6440" t="s">
        <v>112</v>
      </c>
      <c r="D6440" t="s">
        <v>131</v>
      </c>
      <c r="E6440">
        <v>42</v>
      </c>
      <c r="F6440" t="s">
        <v>103</v>
      </c>
      <c r="G6440" t="s">
        <v>110</v>
      </c>
      <c r="H6440" s="5">
        <v>717</v>
      </c>
      <c r="I6440" s="5">
        <v>30735.05</v>
      </c>
      <c r="J6440" t="s">
        <v>117</v>
      </c>
      <c r="K6440" t="s">
        <v>106</v>
      </c>
      <c r="L6440">
        <v>3</v>
      </c>
      <c r="M6440">
        <v>2</v>
      </c>
      <c r="N6440">
        <v>3</v>
      </c>
      <c r="O6440" s="6">
        <v>0</v>
      </c>
      <c r="P6440" t="s">
        <v>107</v>
      </c>
      <c r="Q6440" t="s">
        <v>107</v>
      </c>
      <c r="R6440">
        <f>IF(F6440="Monthly",2,0)
+IF(E6440&lt;=6,2,0)
+IF(N6440&lt;=2,2,0)
+IF(L6440&gt;=4,2,0)
+IF(M6440&gt;=2,1,0)
+IF(H6440&gt;=_xlfn.PERCENTILE.INC($H$2:$H$10001,0.75),1,0)</f>
        <v>3</v>
      </c>
      <c r="S6440" t="str">
        <f>IF(R6440&gt;=7,"High",IF(R6440&gt;=4,"Medium","Low"))</f>
        <v>Low</v>
      </c>
    </row>
    <row r="6441" spans="1:19">
      <c r="A6441" t="s">
        <v>6566</v>
      </c>
      <c r="B6441">
        <v>29</v>
      </c>
      <c r="C6441" t="s">
        <v>112</v>
      </c>
      <c r="D6441" t="s">
        <v>128</v>
      </c>
      <c r="E6441">
        <v>60</v>
      </c>
      <c r="F6441" t="s">
        <v>121</v>
      </c>
      <c r="G6441" t="s">
        <v>104</v>
      </c>
      <c r="H6441" s="5">
        <v>411</v>
      </c>
      <c r="I6441" s="5">
        <v>24078.94</v>
      </c>
      <c r="J6441" t="s">
        <v>115</v>
      </c>
      <c r="K6441" t="s">
        <v>107</v>
      </c>
      <c r="L6441">
        <v>4</v>
      </c>
      <c r="M6441">
        <v>1</v>
      </c>
      <c r="N6441">
        <v>5</v>
      </c>
      <c r="O6441" s="6">
        <v>0</v>
      </c>
      <c r="P6441" t="s">
        <v>106</v>
      </c>
      <c r="Q6441" t="s">
        <v>107</v>
      </c>
      <c r="R6441">
        <f>IF(F6441="Monthly",2,0)
+IF(E6441&lt;=6,2,0)
+IF(N6441&lt;=2,2,0)
+IF(L6441&gt;=4,2,0)
+IF(M6441&gt;=2,1,0)
+IF(H6441&gt;=_xlfn.PERCENTILE.INC($H$2:$H$10001,0.75),1,0)</f>
        <v>2</v>
      </c>
      <c r="S6441" t="str">
        <f>IF(R6441&gt;=7,"High",IF(R6441&gt;=4,"Medium","Low"))</f>
        <v>Low</v>
      </c>
    </row>
    <row r="6442" spans="1:19">
      <c r="A6442" t="s">
        <v>6567</v>
      </c>
      <c r="B6442">
        <v>21</v>
      </c>
      <c r="C6442" t="s">
        <v>112</v>
      </c>
      <c r="D6442" t="s">
        <v>159</v>
      </c>
      <c r="E6442">
        <v>24</v>
      </c>
      <c r="F6442" t="s">
        <v>103</v>
      </c>
      <c r="G6442" t="s">
        <v>104</v>
      </c>
      <c r="H6442" s="5">
        <v>428</v>
      </c>
      <c r="I6442" s="5">
        <v>10312.620000000001</v>
      </c>
      <c r="J6442" t="s">
        <v>140</v>
      </c>
      <c r="K6442" t="s">
        <v>106</v>
      </c>
      <c r="L6442">
        <v>1</v>
      </c>
      <c r="M6442">
        <v>0</v>
      </c>
      <c r="N6442">
        <v>4</v>
      </c>
      <c r="O6442" s="6">
        <v>0</v>
      </c>
      <c r="P6442" t="s">
        <v>107</v>
      </c>
      <c r="Q6442" t="s">
        <v>106</v>
      </c>
      <c r="R6442">
        <f>IF(F6442="Monthly",2,0)
+IF(E6442&lt;=6,2,0)
+IF(N6442&lt;=2,2,0)
+IF(L6442&gt;=4,2,0)
+IF(M6442&gt;=2,1,0)
+IF(H6442&gt;=_xlfn.PERCENTILE.INC($H$2:$H$10001,0.75),1,0)</f>
        <v>2</v>
      </c>
      <c r="S6442" t="str">
        <f>IF(R6442&gt;=7,"High",IF(R6442&gt;=4,"Medium","Low"))</f>
        <v>Low</v>
      </c>
    </row>
    <row r="6443" spans="1:19">
      <c r="A6443" t="s">
        <v>6568</v>
      </c>
      <c r="B6443">
        <v>31</v>
      </c>
      <c r="C6443" t="s">
        <v>101</v>
      </c>
      <c r="D6443" t="s">
        <v>159</v>
      </c>
      <c r="E6443">
        <v>10</v>
      </c>
      <c r="F6443" t="s">
        <v>109</v>
      </c>
      <c r="G6443" t="s">
        <v>104</v>
      </c>
      <c r="H6443" s="5">
        <v>482</v>
      </c>
      <c r="I6443" s="5">
        <v>4498.63</v>
      </c>
      <c r="J6443" t="s">
        <v>117</v>
      </c>
      <c r="K6443" t="s">
        <v>106</v>
      </c>
      <c r="L6443">
        <v>2</v>
      </c>
      <c r="M6443">
        <v>0</v>
      </c>
      <c r="N6443">
        <v>5</v>
      </c>
      <c r="O6443" s="6">
        <v>5</v>
      </c>
      <c r="P6443" t="s">
        <v>107</v>
      </c>
      <c r="Q6443" t="s">
        <v>107</v>
      </c>
      <c r="R6443">
        <f>IF(F6443="Monthly",2,0)
+IF(E6443&lt;=6,2,0)
+IF(N6443&lt;=2,2,0)
+IF(L6443&gt;=4,2,0)
+IF(M6443&gt;=2,1,0)
+IF(H6443&gt;=_xlfn.PERCENTILE.INC($H$2:$H$10001,0.75),1,0)</f>
        <v>0</v>
      </c>
      <c r="S6443" t="str">
        <f>IF(R6443&gt;=7,"High",IF(R6443&gt;=4,"Medium","Low"))</f>
        <v>Low</v>
      </c>
    </row>
    <row r="6444" spans="1:19">
      <c r="A6444" t="s">
        <v>6569</v>
      </c>
      <c r="B6444">
        <v>26</v>
      </c>
      <c r="C6444" t="s">
        <v>101</v>
      </c>
      <c r="D6444" t="s">
        <v>123</v>
      </c>
      <c r="E6444">
        <v>21</v>
      </c>
      <c r="F6444" t="s">
        <v>103</v>
      </c>
      <c r="G6444" t="s">
        <v>110</v>
      </c>
      <c r="H6444" s="5">
        <v>654</v>
      </c>
      <c r="I6444" s="5">
        <v>13915.96</v>
      </c>
      <c r="J6444" t="s">
        <v>134</v>
      </c>
      <c r="K6444" t="s">
        <v>106</v>
      </c>
      <c r="L6444">
        <v>4</v>
      </c>
      <c r="M6444">
        <v>2</v>
      </c>
      <c r="N6444">
        <v>4</v>
      </c>
      <c r="O6444" s="6">
        <v>0</v>
      </c>
      <c r="P6444" t="s">
        <v>107</v>
      </c>
      <c r="Q6444" t="s">
        <v>106</v>
      </c>
      <c r="R6444">
        <f>IF(F6444="Monthly",2,0)
+IF(E6444&lt;=6,2,0)
+IF(N6444&lt;=2,2,0)
+IF(L6444&gt;=4,2,0)
+IF(M6444&gt;=2,1,0)
+IF(H6444&gt;=_xlfn.PERCENTILE.INC($H$2:$H$10001,0.75),1,0)</f>
        <v>5</v>
      </c>
      <c r="S6444" t="str">
        <f>IF(R6444&gt;=7,"High",IF(R6444&gt;=4,"Medium","Low"))</f>
        <v>Medium</v>
      </c>
    </row>
    <row r="6445" spans="1:19">
      <c r="A6445" t="s">
        <v>6570</v>
      </c>
      <c r="B6445">
        <v>20</v>
      </c>
      <c r="C6445" t="s">
        <v>112</v>
      </c>
      <c r="D6445" t="s">
        <v>137</v>
      </c>
      <c r="E6445">
        <v>52</v>
      </c>
      <c r="F6445" t="s">
        <v>121</v>
      </c>
      <c r="G6445" t="s">
        <v>110</v>
      </c>
      <c r="H6445" s="5">
        <v>652</v>
      </c>
      <c r="I6445" s="5">
        <v>29990.17</v>
      </c>
      <c r="J6445" t="s">
        <v>105</v>
      </c>
      <c r="K6445" t="s">
        <v>106</v>
      </c>
      <c r="L6445">
        <v>2</v>
      </c>
      <c r="M6445">
        <v>1</v>
      </c>
      <c r="N6445">
        <v>4</v>
      </c>
      <c r="O6445" s="6">
        <v>10</v>
      </c>
      <c r="P6445" t="s">
        <v>107</v>
      </c>
      <c r="Q6445" t="s">
        <v>107</v>
      </c>
      <c r="R6445">
        <f>IF(F6445="Monthly",2,0)
+IF(E6445&lt;=6,2,0)
+IF(N6445&lt;=2,2,0)
+IF(L6445&gt;=4,2,0)
+IF(M6445&gt;=2,1,0)
+IF(H6445&gt;=_xlfn.PERCENTILE.INC($H$2:$H$10001,0.75),1,0)</f>
        <v>0</v>
      </c>
      <c r="S6445" t="str">
        <f>IF(R6445&gt;=7,"High",IF(R6445&gt;=4,"Medium","Low"))</f>
        <v>Low</v>
      </c>
    </row>
    <row r="6446" spans="1:19">
      <c r="A6446" t="s">
        <v>6571</v>
      </c>
      <c r="B6446">
        <v>18</v>
      </c>
      <c r="C6446" t="s">
        <v>112</v>
      </c>
      <c r="D6446" t="s">
        <v>131</v>
      </c>
      <c r="E6446">
        <v>22</v>
      </c>
      <c r="F6446" t="s">
        <v>121</v>
      </c>
      <c r="G6446" t="s">
        <v>104</v>
      </c>
      <c r="H6446" s="5">
        <v>529</v>
      </c>
      <c r="I6446" s="5">
        <v>11824.24</v>
      </c>
      <c r="J6446" t="s">
        <v>105</v>
      </c>
      <c r="K6446" t="s">
        <v>107</v>
      </c>
      <c r="L6446">
        <v>3</v>
      </c>
      <c r="M6446">
        <v>0</v>
      </c>
      <c r="N6446">
        <v>5</v>
      </c>
      <c r="O6446" s="6">
        <v>0</v>
      </c>
      <c r="P6446" t="s">
        <v>107</v>
      </c>
      <c r="Q6446" t="s">
        <v>107</v>
      </c>
      <c r="R6446">
        <f>IF(F6446="Monthly",2,0)
+IF(E6446&lt;=6,2,0)
+IF(N6446&lt;=2,2,0)
+IF(L6446&gt;=4,2,0)
+IF(M6446&gt;=2,1,0)
+IF(H6446&gt;=_xlfn.PERCENTILE.INC($H$2:$H$10001,0.75),1,0)</f>
        <v>0</v>
      </c>
      <c r="S6446" t="str">
        <f>IF(R6446&gt;=7,"High",IF(R6446&gt;=4,"Medium","Low"))</f>
        <v>Low</v>
      </c>
    </row>
    <row r="6447" spans="1:19">
      <c r="A6447" t="s">
        <v>6572</v>
      </c>
      <c r="B6447">
        <v>18</v>
      </c>
      <c r="C6447" t="s">
        <v>112</v>
      </c>
      <c r="D6447" t="s">
        <v>133</v>
      </c>
      <c r="E6447">
        <v>42</v>
      </c>
      <c r="F6447" t="s">
        <v>109</v>
      </c>
      <c r="G6447" t="s">
        <v>104</v>
      </c>
      <c r="H6447" s="5">
        <v>521</v>
      </c>
      <c r="I6447" s="5">
        <v>19118.86</v>
      </c>
      <c r="J6447" t="s">
        <v>134</v>
      </c>
      <c r="K6447" t="s">
        <v>107</v>
      </c>
      <c r="L6447">
        <v>0</v>
      </c>
      <c r="M6447">
        <v>0</v>
      </c>
      <c r="N6447">
        <v>5</v>
      </c>
      <c r="O6447" s="6">
        <v>10</v>
      </c>
      <c r="P6447" t="s">
        <v>107</v>
      </c>
      <c r="Q6447" t="s">
        <v>107</v>
      </c>
      <c r="R6447">
        <f>IF(F6447="Monthly",2,0)
+IF(E6447&lt;=6,2,0)
+IF(N6447&lt;=2,2,0)
+IF(L6447&gt;=4,2,0)
+IF(M6447&gt;=2,1,0)
+IF(H6447&gt;=_xlfn.PERCENTILE.INC($H$2:$H$10001,0.75),1,0)</f>
        <v>0</v>
      </c>
      <c r="S6447" t="str">
        <f>IF(R6447&gt;=7,"High",IF(R6447&gt;=4,"Medium","Low"))</f>
        <v>Low</v>
      </c>
    </row>
    <row r="6448" spans="1:19">
      <c r="A6448" t="s">
        <v>6573</v>
      </c>
      <c r="B6448">
        <v>34</v>
      </c>
      <c r="C6448" t="s">
        <v>112</v>
      </c>
      <c r="D6448" t="s">
        <v>123</v>
      </c>
      <c r="E6448">
        <v>53</v>
      </c>
      <c r="F6448" t="s">
        <v>121</v>
      </c>
      <c r="G6448" t="s">
        <v>129</v>
      </c>
      <c r="H6448" s="5">
        <v>980</v>
      </c>
      <c r="I6448" s="5">
        <v>42999.95</v>
      </c>
      <c r="J6448" t="s">
        <v>117</v>
      </c>
      <c r="K6448" t="s">
        <v>106</v>
      </c>
      <c r="L6448">
        <v>2</v>
      </c>
      <c r="M6448">
        <v>1</v>
      </c>
      <c r="N6448">
        <v>5</v>
      </c>
      <c r="O6448" s="6">
        <v>15</v>
      </c>
      <c r="P6448" t="s">
        <v>107</v>
      </c>
      <c r="Q6448" t="s">
        <v>107</v>
      </c>
      <c r="R6448">
        <f>IF(F6448="Monthly",2,0)
+IF(E6448&lt;=6,2,0)
+IF(N6448&lt;=2,2,0)
+IF(L6448&gt;=4,2,0)
+IF(M6448&gt;=2,1,0)
+IF(H6448&gt;=_xlfn.PERCENTILE.INC($H$2:$H$10001,0.75),1,0)</f>
        <v>1</v>
      </c>
      <c r="S6448" t="str">
        <f>IF(R6448&gt;=7,"High",IF(R6448&gt;=4,"Medium","Low"))</f>
        <v>Low</v>
      </c>
    </row>
    <row r="6449" spans="1:19">
      <c r="A6449" t="s">
        <v>6574</v>
      </c>
      <c r="B6449">
        <v>33</v>
      </c>
      <c r="C6449" t="s">
        <v>101</v>
      </c>
      <c r="D6449" t="s">
        <v>131</v>
      </c>
      <c r="E6449">
        <v>72</v>
      </c>
      <c r="F6449" t="s">
        <v>121</v>
      </c>
      <c r="G6449" t="s">
        <v>104</v>
      </c>
      <c r="H6449" s="5">
        <v>434</v>
      </c>
      <c r="I6449" s="5">
        <v>32180.400000000001</v>
      </c>
      <c r="J6449" t="s">
        <v>117</v>
      </c>
      <c r="K6449" t="s">
        <v>106</v>
      </c>
      <c r="L6449">
        <v>3</v>
      </c>
      <c r="M6449">
        <v>0</v>
      </c>
      <c r="N6449">
        <v>4</v>
      </c>
      <c r="O6449" s="6">
        <v>0</v>
      </c>
      <c r="P6449" t="s">
        <v>107</v>
      </c>
      <c r="Q6449" t="s">
        <v>107</v>
      </c>
      <c r="R6449">
        <f>IF(F6449="Monthly",2,0)
+IF(E6449&lt;=6,2,0)
+IF(N6449&lt;=2,2,0)
+IF(L6449&gt;=4,2,0)
+IF(M6449&gt;=2,1,0)
+IF(H6449&gt;=_xlfn.PERCENTILE.INC($H$2:$H$10001,0.75),1,0)</f>
        <v>0</v>
      </c>
      <c r="S6449" t="str">
        <f>IF(R6449&gt;=7,"High",IF(R6449&gt;=4,"Medium","Low"))</f>
        <v>Low</v>
      </c>
    </row>
    <row r="6450" spans="1:19">
      <c r="A6450" t="s">
        <v>6575</v>
      </c>
      <c r="B6450">
        <v>26</v>
      </c>
      <c r="C6450" t="s">
        <v>101</v>
      </c>
      <c r="D6450" t="s">
        <v>102</v>
      </c>
      <c r="E6450">
        <v>65</v>
      </c>
      <c r="F6450" t="s">
        <v>103</v>
      </c>
      <c r="G6450" t="s">
        <v>104</v>
      </c>
      <c r="H6450" s="5">
        <v>508</v>
      </c>
      <c r="I6450" s="5">
        <v>32673.01</v>
      </c>
      <c r="J6450" t="s">
        <v>105</v>
      </c>
      <c r="K6450" t="s">
        <v>106</v>
      </c>
      <c r="L6450">
        <v>1</v>
      </c>
      <c r="M6450">
        <v>0</v>
      </c>
      <c r="N6450">
        <v>4</v>
      </c>
      <c r="O6450" s="6">
        <v>0</v>
      </c>
      <c r="P6450" t="s">
        <v>106</v>
      </c>
      <c r="Q6450" t="s">
        <v>107</v>
      </c>
      <c r="R6450">
        <f>IF(F6450="Monthly",2,0)
+IF(E6450&lt;=6,2,0)
+IF(N6450&lt;=2,2,0)
+IF(L6450&gt;=4,2,0)
+IF(M6450&gt;=2,1,0)
+IF(H6450&gt;=_xlfn.PERCENTILE.INC($H$2:$H$10001,0.75),1,0)</f>
        <v>2</v>
      </c>
      <c r="S6450" t="str">
        <f>IF(R6450&gt;=7,"High",IF(R6450&gt;=4,"Medium","Low"))</f>
        <v>Low</v>
      </c>
    </row>
    <row r="6451" spans="1:19">
      <c r="A6451" t="s">
        <v>6576</v>
      </c>
      <c r="B6451">
        <v>44</v>
      </c>
      <c r="C6451" t="s">
        <v>101</v>
      </c>
      <c r="D6451" t="s">
        <v>133</v>
      </c>
      <c r="E6451">
        <v>50</v>
      </c>
      <c r="F6451" t="s">
        <v>103</v>
      </c>
      <c r="G6451" t="s">
        <v>129</v>
      </c>
      <c r="H6451" s="5">
        <v>1013</v>
      </c>
      <c r="I6451" s="5">
        <v>50158.67</v>
      </c>
      <c r="J6451" t="s">
        <v>115</v>
      </c>
      <c r="K6451" t="s">
        <v>106</v>
      </c>
      <c r="L6451">
        <v>0</v>
      </c>
      <c r="M6451">
        <v>0</v>
      </c>
      <c r="N6451">
        <v>5</v>
      </c>
      <c r="O6451" s="6">
        <v>0</v>
      </c>
      <c r="P6451" t="s">
        <v>107</v>
      </c>
      <c r="Q6451" t="s">
        <v>107</v>
      </c>
      <c r="R6451">
        <f>IF(F6451="Monthly",2,0)
+IF(E6451&lt;=6,2,0)
+IF(N6451&lt;=2,2,0)
+IF(L6451&gt;=4,2,0)
+IF(M6451&gt;=2,1,0)
+IF(H6451&gt;=_xlfn.PERCENTILE.INC($H$2:$H$10001,0.75),1,0)</f>
        <v>3</v>
      </c>
      <c r="S6451" t="str">
        <f>IF(R6451&gt;=7,"High",IF(R6451&gt;=4,"Medium","Low"))</f>
        <v>Low</v>
      </c>
    </row>
    <row r="6452" spans="1:19">
      <c r="A6452" t="s">
        <v>6577</v>
      </c>
      <c r="B6452">
        <v>43</v>
      </c>
      <c r="C6452" t="s">
        <v>112</v>
      </c>
      <c r="D6452" t="s">
        <v>159</v>
      </c>
      <c r="E6452">
        <v>12</v>
      </c>
      <c r="F6452" t="s">
        <v>103</v>
      </c>
      <c r="G6452" t="s">
        <v>110</v>
      </c>
      <c r="H6452" s="5">
        <v>687</v>
      </c>
      <c r="I6452" s="5">
        <v>8084.11</v>
      </c>
      <c r="J6452" t="s">
        <v>105</v>
      </c>
      <c r="K6452" t="s">
        <v>106</v>
      </c>
      <c r="L6452">
        <v>5</v>
      </c>
      <c r="M6452">
        <v>4</v>
      </c>
      <c r="N6452">
        <v>2</v>
      </c>
      <c r="O6452" s="6">
        <v>0</v>
      </c>
      <c r="P6452" t="s">
        <v>107</v>
      </c>
      <c r="Q6452" t="s">
        <v>106</v>
      </c>
      <c r="R6452">
        <f>IF(F6452="Monthly",2,0)
+IF(E6452&lt;=6,2,0)
+IF(N6452&lt;=2,2,0)
+IF(L6452&gt;=4,2,0)
+IF(M6452&gt;=2,1,0)
+IF(H6452&gt;=_xlfn.PERCENTILE.INC($H$2:$H$10001,0.75),1,0)</f>
        <v>7</v>
      </c>
      <c r="S6452" t="str">
        <f>IF(R6452&gt;=7,"High",IF(R6452&gt;=4,"Medium","Low"))</f>
        <v>High</v>
      </c>
    </row>
    <row r="6453" spans="1:19">
      <c r="A6453" t="s">
        <v>6578</v>
      </c>
      <c r="B6453">
        <v>37</v>
      </c>
      <c r="C6453" t="s">
        <v>101</v>
      </c>
      <c r="D6453" t="s">
        <v>119</v>
      </c>
      <c r="E6453">
        <v>11</v>
      </c>
      <c r="F6453" t="s">
        <v>103</v>
      </c>
      <c r="G6453" t="s">
        <v>110</v>
      </c>
      <c r="H6453" s="5">
        <v>671</v>
      </c>
      <c r="I6453" s="5">
        <v>7268.28</v>
      </c>
      <c r="J6453" t="s">
        <v>117</v>
      </c>
      <c r="K6453" t="s">
        <v>106</v>
      </c>
      <c r="L6453">
        <v>0</v>
      </c>
      <c r="M6453">
        <v>0</v>
      </c>
      <c r="N6453">
        <v>5</v>
      </c>
      <c r="O6453" s="6">
        <v>0</v>
      </c>
      <c r="P6453" t="s">
        <v>107</v>
      </c>
      <c r="Q6453" t="s">
        <v>106</v>
      </c>
      <c r="R6453">
        <f>IF(F6453="Monthly",2,0)
+IF(E6453&lt;=6,2,0)
+IF(N6453&lt;=2,2,0)
+IF(L6453&gt;=4,2,0)
+IF(M6453&gt;=2,1,0)
+IF(H6453&gt;=_xlfn.PERCENTILE.INC($H$2:$H$10001,0.75),1,0)</f>
        <v>2</v>
      </c>
      <c r="S6453" t="str">
        <f>IF(R6453&gt;=7,"High",IF(R6453&gt;=4,"Medium","Low"))</f>
        <v>Low</v>
      </c>
    </row>
    <row r="6454" spans="1:19">
      <c r="A6454" t="s">
        <v>6579</v>
      </c>
      <c r="B6454">
        <v>41</v>
      </c>
      <c r="C6454" t="s">
        <v>101</v>
      </c>
      <c r="D6454" t="s">
        <v>159</v>
      </c>
      <c r="E6454">
        <v>22</v>
      </c>
      <c r="F6454" t="s">
        <v>109</v>
      </c>
      <c r="G6454" t="s">
        <v>104</v>
      </c>
      <c r="H6454" s="5">
        <v>490</v>
      </c>
      <c r="I6454" s="5">
        <v>9419.73</v>
      </c>
      <c r="J6454" t="s">
        <v>117</v>
      </c>
      <c r="K6454" t="s">
        <v>106</v>
      </c>
      <c r="L6454">
        <v>0</v>
      </c>
      <c r="M6454">
        <v>0</v>
      </c>
      <c r="N6454">
        <v>4</v>
      </c>
      <c r="O6454" s="6">
        <v>10</v>
      </c>
      <c r="P6454" t="s">
        <v>107</v>
      </c>
      <c r="Q6454" t="s">
        <v>107</v>
      </c>
      <c r="R6454">
        <f>IF(F6454="Monthly",2,0)
+IF(E6454&lt;=6,2,0)
+IF(N6454&lt;=2,2,0)
+IF(L6454&gt;=4,2,0)
+IF(M6454&gt;=2,1,0)
+IF(H6454&gt;=_xlfn.PERCENTILE.INC($H$2:$H$10001,0.75),1,0)</f>
        <v>0</v>
      </c>
      <c r="S6454" t="str">
        <f>IF(R6454&gt;=7,"High",IF(R6454&gt;=4,"Medium","Low"))</f>
        <v>Low</v>
      </c>
    </row>
    <row r="6455" spans="1:19">
      <c r="A6455" t="s">
        <v>6580</v>
      </c>
      <c r="B6455">
        <v>24</v>
      </c>
      <c r="C6455" t="s">
        <v>101</v>
      </c>
      <c r="D6455" t="s">
        <v>131</v>
      </c>
      <c r="E6455">
        <v>35</v>
      </c>
      <c r="F6455" t="s">
        <v>121</v>
      </c>
      <c r="G6455" t="s">
        <v>110</v>
      </c>
      <c r="H6455" s="5">
        <v>692</v>
      </c>
      <c r="I6455" s="5">
        <v>24374.81</v>
      </c>
      <c r="J6455" t="s">
        <v>117</v>
      </c>
      <c r="K6455" t="s">
        <v>106</v>
      </c>
      <c r="L6455">
        <v>2</v>
      </c>
      <c r="M6455">
        <v>0</v>
      </c>
      <c r="N6455">
        <v>5</v>
      </c>
      <c r="O6455" s="6">
        <v>0</v>
      </c>
      <c r="P6455" t="s">
        <v>106</v>
      </c>
      <c r="Q6455" t="s">
        <v>107</v>
      </c>
      <c r="R6455">
        <f>IF(F6455="Monthly",2,0)
+IF(E6455&lt;=6,2,0)
+IF(N6455&lt;=2,2,0)
+IF(L6455&gt;=4,2,0)
+IF(M6455&gt;=2,1,0)
+IF(H6455&gt;=_xlfn.PERCENTILE.INC($H$2:$H$10001,0.75),1,0)</f>
        <v>0</v>
      </c>
      <c r="S6455" t="str">
        <f>IF(R6455&gt;=7,"High",IF(R6455&gt;=4,"Medium","Low"))</f>
        <v>Low</v>
      </c>
    </row>
    <row r="6456" spans="1:19">
      <c r="A6456" t="s">
        <v>6581</v>
      </c>
      <c r="B6456">
        <v>39</v>
      </c>
      <c r="C6456" t="s">
        <v>101</v>
      </c>
      <c r="D6456" t="s">
        <v>133</v>
      </c>
      <c r="E6456">
        <v>41</v>
      </c>
      <c r="F6456" t="s">
        <v>109</v>
      </c>
      <c r="G6456" t="s">
        <v>129</v>
      </c>
      <c r="H6456" s="5">
        <v>1076</v>
      </c>
      <c r="I6456" s="5">
        <v>40034.29</v>
      </c>
      <c r="J6456" t="s">
        <v>115</v>
      </c>
      <c r="K6456" t="s">
        <v>106</v>
      </c>
      <c r="L6456">
        <v>0</v>
      </c>
      <c r="M6456">
        <v>0</v>
      </c>
      <c r="N6456">
        <v>4</v>
      </c>
      <c r="O6456" s="6">
        <v>10</v>
      </c>
      <c r="P6456" t="s">
        <v>107</v>
      </c>
      <c r="Q6456" t="s">
        <v>107</v>
      </c>
      <c r="R6456">
        <f>IF(F6456="Monthly",2,0)
+IF(E6456&lt;=6,2,0)
+IF(N6456&lt;=2,2,0)
+IF(L6456&gt;=4,2,0)
+IF(M6456&gt;=2,1,0)
+IF(H6456&gt;=_xlfn.PERCENTILE.INC($H$2:$H$10001,0.75),1,0)</f>
        <v>1</v>
      </c>
      <c r="S6456" t="str">
        <f>IF(R6456&gt;=7,"High",IF(R6456&gt;=4,"Medium","Low"))</f>
        <v>Low</v>
      </c>
    </row>
    <row r="6457" spans="1:19">
      <c r="A6457" t="s">
        <v>6582</v>
      </c>
      <c r="B6457">
        <v>24</v>
      </c>
      <c r="C6457" t="s">
        <v>112</v>
      </c>
      <c r="D6457" t="s">
        <v>102</v>
      </c>
      <c r="E6457">
        <v>10</v>
      </c>
      <c r="F6457" t="s">
        <v>103</v>
      </c>
      <c r="G6457" t="s">
        <v>129</v>
      </c>
      <c r="H6457" s="5">
        <v>1066</v>
      </c>
      <c r="I6457" s="5">
        <v>10724.17</v>
      </c>
      <c r="J6457" t="s">
        <v>140</v>
      </c>
      <c r="K6457" t="s">
        <v>106</v>
      </c>
      <c r="L6457">
        <v>3</v>
      </c>
      <c r="M6457">
        <v>1</v>
      </c>
      <c r="N6457">
        <v>5</v>
      </c>
      <c r="O6457" s="6">
        <v>0</v>
      </c>
      <c r="P6457" t="s">
        <v>106</v>
      </c>
      <c r="Q6457" t="s">
        <v>107</v>
      </c>
      <c r="R6457">
        <f>IF(F6457="Monthly",2,0)
+IF(E6457&lt;=6,2,0)
+IF(N6457&lt;=2,2,0)
+IF(L6457&gt;=4,2,0)
+IF(M6457&gt;=2,1,0)
+IF(H6457&gt;=_xlfn.PERCENTILE.INC($H$2:$H$10001,0.75),1,0)</f>
        <v>3</v>
      </c>
      <c r="S6457" t="str">
        <f>IF(R6457&gt;=7,"High",IF(R6457&gt;=4,"Medium","Low"))</f>
        <v>Low</v>
      </c>
    </row>
    <row r="6458" spans="1:19">
      <c r="A6458" t="s">
        <v>6583</v>
      </c>
      <c r="B6458">
        <v>47</v>
      </c>
      <c r="C6458" t="s">
        <v>112</v>
      </c>
      <c r="D6458" t="s">
        <v>133</v>
      </c>
      <c r="E6458">
        <v>24</v>
      </c>
      <c r="F6458" t="s">
        <v>103</v>
      </c>
      <c r="G6458" t="s">
        <v>104</v>
      </c>
      <c r="H6458" s="5">
        <v>488</v>
      </c>
      <c r="I6458" s="5">
        <v>11971.37</v>
      </c>
      <c r="J6458" t="s">
        <v>117</v>
      </c>
      <c r="K6458" t="s">
        <v>106</v>
      </c>
      <c r="L6458">
        <v>0</v>
      </c>
      <c r="M6458">
        <v>0</v>
      </c>
      <c r="N6458">
        <v>5</v>
      </c>
      <c r="O6458" s="6">
        <v>0</v>
      </c>
      <c r="P6458" t="s">
        <v>106</v>
      </c>
      <c r="Q6458" t="s">
        <v>107</v>
      </c>
      <c r="R6458">
        <f>IF(F6458="Monthly",2,0)
+IF(E6458&lt;=6,2,0)
+IF(N6458&lt;=2,2,0)
+IF(L6458&gt;=4,2,0)
+IF(M6458&gt;=2,1,0)
+IF(H6458&gt;=_xlfn.PERCENTILE.INC($H$2:$H$10001,0.75),1,0)</f>
        <v>2</v>
      </c>
      <c r="S6458" t="str">
        <f>IF(R6458&gt;=7,"High",IF(R6458&gt;=4,"Medium","Low"))</f>
        <v>Low</v>
      </c>
    </row>
    <row r="6459" spans="1:19">
      <c r="A6459" t="s">
        <v>6584</v>
      </c>
      <c r="B6459">
        <v>26</v>
      </c>
      <c r="C6459" t="s">
        <v>112</v>
      </c>
      <c r="D6459" t="s">
        <v>131</v>
      </c>
      <c r="E6459">
        <v>48</v>
      </c>
      <c r="F6459" t="s">
        <v>121</v>
      </c>
      <c r="G6459" t="s">
        <v>104</v>
      </c>
      <c r="H6459" s="5">
        <v>512</v>
      </c>
      <c r="I6459" s="5">
        <v>25024.66</v>
      </c>
      <c r="J6459" t="s">
        <v>140</v>
      </c>
      <c r="K6459" t="s">
        <v>106</v>
      </c>
      <c r="L6459">
        <v>0</v>
      </c>
      <c r="M6459">
        <v>0</v>
      </c>
      <c r="N6459">
        <v>5</v>
      </c>
      <c r="O6459" s="6">
        <v>0</v>
      </c>
      <c r="P6459" t="s">
        <v>106</v>
      </c>
      <c r="Q6459" t="s">
        <v>107</v>
      </c>
      <c r="R6459">
        <f>IF(F6459="Monthly",2,0)
+IF(E6459&lt;=6,2,0)
+IF(N6459&lt;=2,2,0)
+IF(L6459&gt;=4,2,0)
+IF(M6459&gt;=2,1,0)
+IF(H6459&gt;=_xlfn.PERCENTILE.INC($H$2:$H$10001,0.75),1,0)</f>
        <v>0</v>
      </c>
      <c r="S6459" t="str">
        <f>IF(R6459&gt;=7,"High",IF(R6459&gt;=4,"Medium","Low"))</f>
        <v>Low</v>
      </c>
    </row>
    <row r="6460" spans="1:19">
      <c r="A6460" t="s">
        <v>6585</v>
      </c>
      <c r="B6460">
        <v>41</v>
      </c>
      <c r="C6460" t="s">
        <v>101</v>
      </c>
      <c r="D6460" t="s">
        <v>102</v>
      </c>
      <c r="E6460">
        <v>24</v>
      </c>
      <c r="F6460" t="s">
        <v>103</v>
      </c>
      <c r="G6460" t="s">
        <v>110</v>
      </c>
      <c r="H6460" s="5">
        <v>693</v>
      </c>
      <c r="I6460" s="5">
        <v>17070.11</v>
      </c>
      <c r="J6460" t="s">
        <v>117</v>
      </c>
      <c r="K6460" t="s">
        <v>106</v>
      </c>
      <c r="L6460">
        <v>1</v>
      </c>
      <c r="M6460">
        <v>0</v>
      </c>
      <c r="N6460">
        <v>5</v>
      </c>
      <c r="O6460" s="6">
        <v>0</v>
      </c>
      <c r="P6460" t="s">
        <v>106</v>
      </c>
      <c r="Q6460" t="s">
        <v>106</v>
      </c>
      <c r="R6460">
        <f>IF(F6460="Monthly",2,0)
+IF(E6460&lt;=6,2,0)
+IF(N6460&lt;=2,2,0)
+IF(L6460&gt;=4,2,0)
+IF(M6460&gt;=2,1,0)
+IF(H6460&gt;=_xlfn.PERCENTILE.INC($H$2:$H$10001,0.75),1,0)</f>
        <v>2</v>
      </c>
      <c r="S6460" t="str">
        <f>IF(R6460&gt;=7,"High",IF(R6460&gt;=4,"Medium","Low"))</f>
        <v>Low</v>
      </c>
    </row>
    <row r="6461" spans="1:19">
      <c r="A6461" t="s">
        <v>6586</v>
      </c>
      <c r="B6461">
        <v>53</v>
      </c>
      <c r="C6461" t="s">
        <v>101</v>
      </c>
      <c r="D6461" t="s">
        <v>128</v>
      </c>
      <c r="E6461">
        <v>40</v>
      </c>
      <c r="F6461" t="s">
        <v>103</v>
      </c>
      <c r="G6461" t="s">
        <v>104</v>
      </c>
      <c r="H6461" s="5">
        <v>424</v>
      </c>
      <c r="I6461" s="5">
        <v>16744.8</v>
      </c>
      <c r="J6461" t="s">
        <v>134</v>
      </c>
      <c r="K6461" t="s">
        <v>106</v>
      </c>
      <c r="L6461">
        <v>0</v>
      </c>
      <c r="M6461">
        <v>0</v>
      </c>
      <c r="N6461">
        <v>5</v>
      </c>
      <c r="O6461" s="6">
        <v>0</v>
      </c>
      <c r="P6461" t="s">
        <v>107</v>
      </c>
      <c r="Q6461" t="s">
        <v>107</v>
      </c>
      <c r="R6461">
        <f>IF(F6461="Monthly",2,0)
+IF(E6461&lt;=6,2,0)
+IF(N6461&lt;=2,2,0)
+IF(L6461&gt;=4,2,0)
+IF(M6461&gt;=2,1,0)
+IF(H6461&gt;=_xlfn.PERCENTILE.INC($H$2:$H$10001,0.75),1,0)</f>
        <v>2</v>
      </c>
      <c r="S6461" t="str">
        <f>IF(R6461&gt;=7,"High",IF(R6461&gt;=4,"Medium","Low"))</f>
        <v>Low</v>
      </c>
    </row>
    <row r="6462" spans="1:19">
      <c r="A6462" t="s">
        <v>6587</v>
      </c>
      <c r="B6462">
        <v>38</v>
      </c>
      <c r="C6462" t="s">
        <v>112</v>
      </c>
      <c r="D6462" t="s">
        <v>133</v>
      </c>
      <c r="E6462">
        <v>18</v>
      </c>
      <c r="F6462" t="s">
        <v>103</v>
      </c>
      <c r="G6462" t="s">
        <v>129</v>
      </c>
      <c r="H6462" s="5">
        <v>1008</v>
      </c>
      <c r="I6462" s="5">
        <v>17684.240000000002</v>
      </c>
      <c r="J6462" t="s">
        <v>134</v>
      </c>
      <c r="K6462" t="s">
        <v>106</v>
      </c>
      <c r="L6462">
        <v>0</v>
      </c>
      <c r="M6462">
        <v>0</v>
      </c>
      <c r="N6462">
        <v>5</v>
      </c>
      <c r="O6462" s="6">
        <v>0</v>
      </c>
      <c r="P6462" t="s">
        <v>106</v>
      </c>
      <c r="Q6462" t="s">
        <v>107</v>
      </c>
      <c r="R6462">
        <f>IF(F6462="Monthly",2,0)
+IF(E6462&lt;=6,2,0)
+IF(N6462&lt;=2,2,0)
+IF(L6462&gt;=4,2,0)
+IF(M6462&gt;=2,1,0)
+IF(H6462&gt;=_xlfn.PERCENTILE.INC($H$2:$H$10001,0.75),1,0)</f>
        <v>3</v>
      </c>
      <c r="S6462" t="str">
        <f>IF(R6462&gt;=7,"High",IF(R6462&gt;=4,"Medium","Low"))</f>
        <v>Low</v>
      </c>
    </row>
    <row r="6463" spans="1:19">
      <c r="A6463" t="s">
        <v>6588</v>
      </c>
      <c r="B6463">
        <v>51</v>
      </c>
      <c r="C6463" t="s">
        <v>101</v>
      </c>
      <c r="D6463" t="s">
        <v>131</v>
      </c>
      <c r="E6463">
        <v>48</v>
      </c>
      <c r="F6463" t="s">
        <v>109</v>
      </c>
      <c r="G6463" t="s">
        <v>129</v>
      </c>
      <c r="H6463" s="5">
        <v>1044</v>
      </c>
      <c r="I6463" s="5">
        <v>49341.79</v>
      </c>
      <c r="J6463" t="s">
        <v>105</v>
      </c>
      <c r="K6463" t="s">
        <v>106</v>
      </c>
      <c r="L6463">
        <v>2</v>
      </c>
      <c r="M6463">
        <v>0</v>
      </c>
      <c r="N6463">
        <v>5</v>
      </c>
      <c r="O6463" s="6">
        <v>0</v>
      </c>
      <c r="P6463" t="s">
        <v>107</v>
      </c>
      <c r="Q6463" t="s">
        <v>107</v>
      </c>
      <c r="R6463">
        <f>IF(F6463="Monthly",2,0)
+IF(E6463&lt;=6,2,0)
+IF(N6463&lt;=2,2,0)
+IF(L6463&gt;=4,2,0)
+IF(M6463&gt;=2,1,0)
+IF(H6463&gt;=_xlfn.PERCENTILE.INC($H$2:$H$10001,0.75),1,0)</f>
        <v>1</v>
      </c>
      <c r="S6463" t="str">
        <f>IF(R6463&gt;=7,"High",IF(R6463&gt;=4,"Medium","Low"))</f>
        <v>Low</v>
      </c>
    </row>
    <row r="6464" spans="1:19">
      <c r="A6464" t="s">
        <v>6589</v>
      </c>
      <c r="B6464">
        <v>26</v>
      </c>
      <c r="C6464" t="s">
        <v>112</v>
      </c>
      <c r="D6464" t="s">
        <v>126</v>
      </c>
      <c r="E6464">
        <v>65</v>
      </c>
      <c r="F6464" t="s">
        <v>121</v>
      </c>
      <c r="G6464" t="s">
        <v>129</v>
      </c>
      <c r="H6464" s="5">
        <v>1062</v>
      </c>
      <c r="I6464" s="5">
        <v>68187.77</v>
      </c>
      <c r="J6464" t="s">
        <v>105</v>
      </c>
      <c r="K6464" t="s">
        <v>106</v>
      </c>
      <c r="L6464">
        <v>0</v>
      </c>
      <c r="M6464">
        <v>0</v>
      </c>
      <c r="N6464">
        <v>5</v>
      </c>
      <c r="O6464" s="6">
        <v>0</v>
      </c>
      <c r="P6464" t="s">
        <v>106</v>
      </c>
      <c r="Q6464" t="s">
        <v>107</v>
      </c>
      <c r="R6464">
        <f>IF(F6464="Monthly",2,0)
+IF(E6464&lt;=6,2,0)
+IF(N6464&lt;=2,2,0)
+IF(L6464&gt;=4,2,0)
+IF(M6464&gt;=2,1,0)
+IF(H6464&gt;=_xlfn.PERCENTILE.INC($H$2:$H$10001,0.75),1,0)</f>
        <v>1</v>
      </c>
      <c r="S6464" t="str">
        <f>IF(R6464&gt;=7,"High",IF(R6464&gt;=4,"Medium","Low"))</f>
        <v>Low</v>
      </c>
    </row>
    <row r="6465" spans="1:19">
      <c r="A6465" t="s">
        <v>6590</v>
      </c>
      <c r="B6465">
        <v>46</v>
      </c>
      <c r="C6465" t="s">
        <v>112</v>
      </c>
      <c r="D6465" t="s">
        <v>123</v>
      </c>
      <c r="E6465">
        <v>5</v>
      </c>
      <c r="F6465" t="s">
        <v>103</v>
      </c>
      <c r="G6465" t="s">
        <v>129</v>
      </c>
      <c r="H6465" s="5">
        <v>941</v>
      </c>
      <c r="I6465" s="5">
        <v>4193.3999999999996</v>
      </c>
      <c r="J6465" t="s">
        <v>117</v>
      </c>
      <c r="K6465" t="s">
        <v>106</v>
      </c>
      <c r="L6465">
        <v>0</v>
      </c>
      <c r="M6465">
        <v>0</v>
      </c>
      <c r="N6465">
        <v>3</v>
      </c>
      <c r="O6465" s="6">
        <v>10</v>
      </c>
      <c r="P6465" t="s">
        <v>107</v>
      </c>
      <c r="Q6465" t="s">
        <v>106</v>
      </c>
      <c r="R6465">
        <f>IF(F6465="Monthly",2,0)
+IF(E6465&lt;=6,2,0)
+IF(N6465&lt;=2,2,0)
+IF(L6465&gt;=4,2,0)
+IF(M6465&gt;=2,1,0)
+IF(H6465&gt;=_xlfn.PERCENTILE.INC($H$2:$H$10001,0.75),1,0)</f>
        <v>5</v>
      </c>
      <c r="S6465" t="str">
        <f>IF(R6465&gt;=7,"High",IF(R6465&gt;=4,"Medium","Low"))</f>
        <v>Medium</v>
      </c>
    </row>
    <row r="6466" spans="1:19">
      <c r="A6466" t="s">
        <v>6591</v>
      </c>
      <c r="B6466">
        <v>20</v>
      </c>
      <c r="C6466" t="s">
        <v>101</v>
      </c>
      <c r="D6466" t="s">
        <v>102</v>
      </c>
      <c r="E6466">
        <v>27</v>
      </c>
      <c r="F6466" t="s">
        <v>103</v>
      </c>
      <c r="G6466" t="s">
        <v>129</v>
      </c>
      <c r="H6466" s="5">
        <v>1042</v>
      </c>
      <c r="I6466" s="5">
        <v>27505.51</v>
      </c>
      <c r="J6466" t="s">
        <v>105</v>
      </c>
      <c r="K6466" t="s">
        <v>106</v>
      </c>
      <c r="L6466">
        <v>1</v>
      </c>
      <c r="M6466">
        <v>0</v>
      </c>
      <c r="N6466">
        <v>5</v>
      </c>
      <c r="O6466" s="6">
        <v>0</v>
      </c>
      <c r="P6466" t="s">
        <v>107</v>
      </c>
      <c r="Q6466" t="s">
        <v>106</v>
      </c>
      <c r="R6466">
        <f>IF(F6466="Monthly",2,0)
+IF(E6466&lt;=6,2,0)
+IF(N6466&lt;=2,2,0)
+IF(L6466&gt;=4,2,0)
+IF(M6466&gt;=2,1,0)
+IF(H6466&gt;=_xlfn.PERCENTILE.INC($H$2:$H$10001,0.75),1,0)</f>
        <v>3</v>
      </c>
      <c r="S6466" t="str">
        <f>IF(R6466&gt;=7,"High",IF(R6466&gt;=4,"Medium","Low"))</f>
        <v>Low</v>
      </c>
    </row>
    <row r="6467" spans="1:19">
      <c r="A6467" t="s">
        <v>6592</v>
      </c>
      <c r="B6467">
        <v>30</v>
      </c>
      <c r="C6467" t="s">
        <v>112</v>
      </c>
      <c r="D6467" t="s">
        <v>159</v>
      </c>
      <c r="E6467">
        <v>49</v>
      </c>
      <c r="F6467" t="s">
        <v>121</v>
      </c>
      <c r="G6467" t="s">
        <v>110</v>
      </c>
      <c r="H6467" s="5">
        <v>641</v>
      </c>
      <c r="I6467" s="5">
        <v>32184.94</v>
      </c>
      <c r="J6467" t="s">
        <v>117</v>
      </c>
      <c r="K6467" t="s">
        <v>107</v>
      </c>
      <c r="L6467">
        <v>1</v>
      </c>
      <c r="M6467">
        <v>0</v>
      </c>
      <c r="N6467">
        <v>4</v>
      </c>
      <c r="O6467" s="6">
        <v>0</v>
      </c>
      <c r="P6467" t="s">
        <v>107</v>
      </c>
      <c r="Q6467" t="s">
        <v>107</v>
      </c>
      <c r="R6467">
        <f>IF(F6467="Monthly",2,0)
+IF(E6467&lt;=6,2,0)
+IF(N6467&lt;=2,2,0)
+IF(L6467&gt;=4,2,0)
+IF(M6467&gt;=2,1,0)
+IF(H6467&gt;=_xlfn.PERCENTILE.INC($H$2:$H$10001,0.75),1,0)</f>
        <v>0</v>
      </c>
      <c r="S6467" t="str">
        <f>IF(R6467&gt;=7,"High",IF(R6467&gt;=4,"Medium","Low"))</f>
        <v>Low</v>
      </c>
    </row>
    <row r="6468" spans="1:19">
      <c r="A6468" t="s">
        <v>6593</v>
      </c>
      <c r="B6468">
        <v>40</v>
      </c>
      <c r="C6468" t="s">
        <v>101</v>
      </c>
      <c r="D6468" t="s">
        <v>102</v>
      </c>
      <c r="E6468">
        <v>41</v>
      </c>
      <c r="F6468" t="s">
        <v>121</v>
      </c>
      <c r="G6468" t="s">
        <v>110</v>
      </c>
      <c r="H6468" s="5">
        <v>755</v>
      </c>
      <c r="I6468" s="5">
        <v>27129.21</v>
      </c>
      <c r="J6468" t="s">
        <v>117</v>
      </c>
      <c r="K6468" t="s">
        <v>106</v>
      </c>
      <c r="L6468">
        <v>1</v>
      </c>
      <c r="M6468">
        <v>0</v>
      </c>
      <c r="N6468">
        <v>5</v>
      </c>
      <c r="O6468" s="6">
        <v>10</v>
      </c>
      <c r="P6468" t="s">
        <v>107</v>
      </c>
      <c r="Q6468" t="s">
        <v>107</v>
      </c>
      <c r="R6468">
        <f>IF(F6468="Monthly",2,0)
+IF(E6468&lt;=6,2,0)
+IF(N6468&lt;=2,2,0)
+IF(L6468&gt;=4,2,0)
+IF(M6468&gt;=2,1,0)
+IF(H6468&gt;=_xlfn.PERCENTILE.INC($H$2:$H$10001,0.75),1,0)</f>
        <v>0</v>
      </c>
      <c r="S6468" t="str">
        <f>IF(R6468&gt;=7,"High",IF(R6468&gt;=4,"Medium","Low"))</f>
        <v>Low</v>
      </c>
    </row>
    <row r="6469" spans="1:19">
      <c r="A6469" t="s">
        <v>6594</v>
      </c>
      <c r="B6469">
        <v>44</v>
      </c>
      <c r="C6469" t="s">
        <v>101</v>
      </c>
      <c r="D6469" t="s">
        <v>131</v>
      </c>
      <c r="E6469">
        <v>48</v>
      </c>
      <c r="F6469" t="s">
        <v>121</v>
      </c>
      <c r="G6469" t="s">
        <v>104</v>
      </c>
      <c r="H6469" s="5">
        <v>465</v>
      </c>
      <c r="I6469" s="5">
        <v>20587.2</v>
      </c>
      <c r="J6469" t="s">
        <v>140</v>
      </c>
      <c r="K6469" t="s">
        <v>107</v>
      </c>
      <c r="L6469">
        <v>1</v>
      </c>
      <c r="M6469">
        <v>0</v>
      </c>
      <c r="N6469">
        <v>5</v>
      </c>
      <c r="O6469" s="6">
        <v>10</v>
      </c>
      <c r="P6469" t="s">
        <v>106</v>
      </c>
      <c r="Q6469" t="s">
        <v>107</v>
      </c>
      <c r="R6469">
        <f>IF(F6469="Monthly",2,0)
+IF(E6469&lt;=6,2,0)
+IF(N6469&lt;=2,2,0)
+IF(L6469&gt;=4,2,0)
+IF(M6469&gt;=2,1,0)
+IF(H6469&gt;=_xlfn.PERCENTILE.INC($H$2:$H$10001,0.75),1,0)</f>
        <v>0</v>
      </c>
      <c r="S6469" t="str">
        <f>IF(R6469&gt;=7,"High",IF(R6469&gt;=4,"Medium","Low"))</f>
        <v>Low</v>
      </c>
    </row>
    <row r="6470" spans="1:19">
      <c r="A6470" t="s">
        <v>6595</v>
      </c>
      <c r="B6470">
        <v>37</v>
      </c>
      <c r="C6470" t="s">
        <v>101</v>
      </c>
      <c r="D6470" t="s">
        <v>119</v>
      </c>
      <c r="E6470">
        <v>40</v>
      </c>
      <c r="F6470" t="s">
        <v>103</v>
      </c>
      <c r="G6470" t="s">
        <v>129</v>
      </c>
      <c r="H6470" s="5">
        <v>1059</v>
      </c>
      <c r="I6470" s="5">
        <v>42605.98</v>
      </c>
      <c r="J6470" t="s">
        <v>105</v>
      </c>
      <c r="K6470" t="s">
        <v>106</v>
      </c>
      <c r="L6470">
        <v>0</v>
      </c>
      <c r="M6470">
        <v>0</v>
      </c>
      <c r="N6470">
        <v>4</v>
      </c>
      <c r="O6470" s="6">
        <v>0</v>
      </c>
      <c r="P6470" t="s">
        <v>106</v>
      </c>
      <c r="Q6470" t="s">
        <v>107</v>
      </c>
      <c r="R6470">
        <f>IF(F6470="Monthly",2,0)
+IF(E6470&lt;=6,2,0)
+IF(N6470&lt;=2,2,0)
+IF(L6470&gt;=4,2,0)
+IF(M6470&gt;=2,1,0)
+IF(H6470&gt;=_xlfn.PERCENTILE.INC($H$2:$H$10001,0.75),1,0)</f>
        <v>3</v>
      </c>
      <c r="S6470" t="str">
        <f>IF(R6470&gt;=7,"High",IF(R6470&gt;=4,"Medium","Low"))</f>
        <v>Low</v>
      </c>
    </row>
    <row r="6471" spans="1:19">
      <c r="A6471" t="s">
        <v>6596</v>
      </c>
      <c r="B6471">
        <v>32</v>
      </c>
      <c r="C6471" t="s">
        <v>101</v>
      </c>
      <c r="D6471" t="s">
        <v>128</v>
      </c>
      <c r="E6471">
        <v>22</v>
      </c>
      <c r="F6471" t="s">
        <v>121</v>
      </c>
      <c r="G6471" t="s">
        <v>110</v>
      </c>
      <c r="H6471" s="5">
        <v>740</v>
      </c>
      <c r="I6471" s="5">
        <v>14958.03</v>
      </c>
      <c r="J6471" t="s">
        <v>105</v>
      </c>
      <c r="K6471" t="s">
        <v>106</v>
      </c>
      <c r="L6471">
        <v>0</v>
      </c>
      <c r="M6471">
        <v>0</v>
      </c>
      <c r="N6471">
        <v>4</v>
      </c>
      <c r="O6471" s="6">
        <v>10</v>
      </c>
      <c r="P6471" t="s">
        <v>107</v>
      </c>
      <c r="Q6471" t="s">
        <v>107</v>
      </c>
      <c r="R6471">
        <f>IF(F6471="Monthly",2,0)
+IF(E6471&lt;=6,2,0)
+IF(N6471&lt;=2,2,0)
+IF(L6471&gt;=4,2,0)
+IF(M6471&gt;=2,1,0)
+IF(H6471&gt;=_xlfn.PERCENTILE.INC($H$2:$H$10001,0.75),1,0)</f>
        <v>0</v>
      </c>
      <c r="S6471" t="str">
        <f>IF(R6471&gt;=7,"High",IF(R6471&gt;=4,"Medium","Low"))</f>
        <v>Low</v>
      </c>
    </row>
    <row r="6472" spans="1:19">
      <c r="A6472" t="s">
        <v>6597</v>
      </c>
      <c r="B6472">
        <v>18</v>
      </c>
      <c r="C6472" t="s">
        <v>112</v>
      </c>
      <c r="D6472" t="s">
        <v>159</v>
      </c>
      <c r="E6472">
        <v>20</v>
      </c>
      <c r="F6472" t="s">
        <v>109</v>
      </c>
      <c r="G6472" t="s">
        <v>104</v>
      </c>
      <c r="H6472" s="5">
        <v>546</v>
      </c>
      <c r="I6472" s="5">
        <v>10924.76</v>
      </c>
      <c r="J6472" t="s">
        <v>117</v>
      </c>
      <c r="K6472" t="s">
        <v>106</v>
      </c>
      <c r="L6472">
        <v>1</v>
      </c>
      <c r="M6472">
        <v>0</v>
      </c>
      <c r="N6472">
        <v>5</v>
      </c>
      <c r="O6472" s="6">
        <v>0</v>
      </c>
      <c r="P6472" t="s">
        <v>107</v>
      </c>
      <c r="Q6472" t="s">
        <v>107</v>
      </c>
      <c r="R6472">
        <f>IF(F6472="Monthly",2,0)
+IF(E6472&lt;=6,2,0)
+IF(N6472&lt;=2,2,0)
+IF(L6472&gt;=4,2,0)
+IF(M6472&gt;=2,1,0)
+IF(H6472&gt;=_xlfn.PERCENTILE.INC($H$2:$H$10001,0.75),1,0)</f>
        <v>0</v>
      </c>
      <c r="S6472" t="str">
        <f>IF(R6472&gt;=7,"High",IF(R6472&gt;=4,"Medium","Low"))</f>
        <v>Low</v>
      </c>
    </row>
    <row r="6473" spans="1:19">
      <c r="A6473" t="s">
        <v>6598</v>
      </c>
      <c r="B6473">
        <v>18</v>
      </c>
      <c r="C6473" t="s">
        <v>112</v>
      </c>
      <c r="D6473" t="s">
        <v>126</v>
      </c>
      <c r="E6473">
        <v>58</v>
      </c>
      <c r="F6473" t="s">
        <v>109</v>
      </c>
      <c r="G6473" t="s">
        <v>129</v>
      </c>
      <c r="H6473" s="5">
        <v>1060</v>
      </c>
      <c r="I6473" s="5">
        <v>61492.47</v>
      </c>
      <c r="J6473" t="s">
        <v>105</v>
      </c>
      <c r="K6473" t="s">
        <v>106</v>
      </c>
      <c r="L6473">
        <v>0</v>
      </c>
      <c r="M6473">
        <v>0</v>
      </c>
      <c r="N6473">
        <v>4</v>
      </c>
      <c r="O6473" s="6">
        <v>0</v>
      </c>
      <c r="P6473" t="s">
        <v>106</v>
      </c>
      <c r="Q6473" t="s">
        <v>106</v>
      </c>
      <c r="R6473">
        <f>IF(F6473="Monthly",2,0)
+IF(E6473&lt;=6,2,0)
+IF(N6473&lt;=2,2,0)
+IF(L6473&gt;=4,2,0)
+IF(M6473&gt;=2,1,0)
+IF(H6473&gt;=_xlfn.PERCENTILE.INC($H$2:$H$10001,0.75),1,0)</f>
        <v>1</v>
      </c>
      <c r="S6473" t="str">
        <f>IF(R6473&gt;=7,"High",IF(R6473&gt;=4,"Medium","Low"))</f>
        <v>Low</v>
      </c>
    </row>
    <row r="6474" spans="1:19">
      <c r="A6474" t="s">
        <v>6599</v>
      </c>
      <c r="B6474">
        <v>32</v>
      </c>
      <c r="C6474" t="s">
        <v>101</v>
      </c>
      <c r="D6474" t="s">
        <v>137</v>
      </c>
      <c r="E6474">
        <v>60</v>
      </c>
      <c r="F6474" t="s">
        <v>103</v>
      </c>
      <c r="G6474" t="s">
        <v>104</v>
      </c>
      <c r="H6474" s="5">
        <v>435</v>
      </c>
      <c r="I6474" s="5">
        <v>25929.79</v>
      </c>
      <c r="J6474" t="s">
        <v>117</v>
      </c>
      <c r="K6474" t="s">
        <v>106</v>
      </c>
      <c r="L6474">
        <v>0</v>
      </c>
      <c r="M6474">
        <v>0</v>
      </c>
      <c r="N6474">
        <v>4</v>
      </c>
      <c r="O6474" s="6">
        <v>0</v>
      </c>
      <c r="P6474" t="s">
        <v>106</v>
      </c>
      <c r="Q6474" t="s">
        <v>107</v>
      </c>
      <c r="R6474">
        <f>IF(F6474="Monthly",2,0)
+IF(E6474&lt;=6,2,0)
+IF(N6474&lt;=2,2,0)
+IF(L6474&gt;=4,2,0)
+IF(M6474&gt;=2,1,0)
+IF(H6474&gt;=_xlfn.PERCENTILE.INC($H$2:$H$10001,0.75),1,0)</f>
        <v>2</v>
      </c>
      <c r="S6474" t="str">
        <f>IF(R6474&gt;=7,"High",IF(R6474&gt;=4,"Medium","Low"))</f>
        <v>Low</v>
      </c>
    </row>
    <row r="6475" spans="1:19">
      <c r="A6475" t="s">
        <v>6600</v>
      </c>
      <c r="B6475">
        <v>39</v>
      </c>
      <c r="C6475" t="s">
        <v>112</v>
      </c>
      <c r="D6475" t="s">
        <v>126</v>
      </c>
      <c r="E6475">
        <v>37</v>
      </c>
      <c r="F6475" t="s">
        <v>103</v>
      </c>
      <c r="G6475" t="s">
        <v>129</v>
      </c>
      <c r="H6475" s="5">
        <v>1020</v>
      </c>
      <c r="I6475" s="5">
        <v>38853.019999999997</v>
      </c>
      <c r="J6475" t="s">
        <v>115</v>
      </c>
      <c r="K6475" t="s">
        <v>106</v>
      </c>
      <c r="L6475">
        <v>5</v>
      </c>
      <c r="M6475">
        <v>0</v>
      </c>
      <c r="N6475">
        <v>4</v>
      </c>
      <c r="O6475" s="6">
        <v>0</v>
      </c>
      <c r="P6475" t="s">
        <v>107</v>
      </c>
      <c r="Q6475" t="s">
        <v>106</v>
      </c>
      <c r="R6475">
        <f>IF(F6475="Monthly",2,0)
+IF(E6475&lt;=6,2,0)
+IF(N6475&lt;=2,2,0)
+IF(L6475&gt;=4,2,0)
+IF(M6475&gt;=2,1,0)
+IF(H6475&gt;=_xlfn.PERCENTILE.INC($H$2:$H$10001,0.75),1,0)</f>
        <v>5</v>
      </c>
      <c r="S6475" t="str">
        <f>IF(R6475&gt;=7,"High",IF(R6475&gt;=4,"Medium","Low"))</f>
        <v>Medium</v>
      </c>
    </row>
    <row r="6476" spans="1:19">
      <c r="A6476" t="s">
        <v>6601</v>
      </c>
      <c r="B6476">
        <v>26</v>
      </c>
      <c r="C6476" t="s">
        <v>112</v>
      </c>
      <c r="D6476" t="s">
        <v>137</v>
      </c>
      <c r="E6476">
        <v>38</v>
      </c>
      <c r="F6476" t="s">
        <v>121</v>
      </c>
      <c r="G6476" t="s">
        <v>104</v>
      </c>
      <c r="H6476" s="5">
        <v>528</v>
      </c>
      <c r="I6476" s="5">
        <v>20345.16</v>
      </c>
      <c r="J6476" t="s">
        <v>115</v>
      </c>
      <c r="K6476" t="s">
        <v>106</v>
      </c>
      <c r="L6476">
        <v>0</v>
      </c>
      <c r="M6476">
        <v>0</v>
      </c>
      <c r="N6476">
        <v>4</v>
      </c>
      <c r="O6476" s="6">
        <v>0</v>
      </c>
      <c r="P6476" t="s">
        <v>106</v>
      </c>
      <c r="Q6476" t="s">
        <v>107</v>
      </c>
      <c r="R6476">
        <f>IF(F6476="Monthly",2,0)
+IF(E6476&lt;=6,2,0)
+IF(N6476&lt;=2,2,0)
+IF(L6476&gt;=4,2,0)
+IF(M6476&gt;=2,1,0)
+IF(H6476&gt;=_xlfn.PERCENTILE.INC($H$2:$H$10001,0.75),1,0)</f>
        <v>0</v>
      </c>
      <c r="S6476" t="str">
        <f>IF(R6476&gt;=7,"High",IF(R6476&gt;=4,"Medium","Low"))</f>
        <v>Low</v>
      </c>
    </row>
    <row r="6477" spans="1:19">
      <c r="A6477" t="s">
        <v>6602</v>
      </c>
      <c r="B6477">
        <v>24</v>
      </c>
      <c r="C6477" t="s">
        <v>101</v>
      </c>
      <c r="D6477" t="s">
        <v>123</v>
      </c>
      <c r="E6477">
        <v>52</v>
      </c>
      <c r="F6477" t="s">
        <v>103</v>
      </c>
      <c r="G6477" t="s">
        <v>104</v>
      </c>
      <c r="H6477" s="5">
        <v>509</v>
      </c>
      <c r="I6477" s="5">
        <v>26258.5</v>
      </c>
      <c r="J6477" t="s">
        <v>134</v>
      </c>
      <c r="K6477" t="s">
        <v>107</v>
      </c>
      <c r="L6477">
        <v>8</v>
      </c>
      <c r="M6477">
        <v>4</v>
      </c>
      <c r="N6477">
        <v>1</v>
      </c>
      <c r="O6477" s="6">
        <v>0</v>
      </c>
      <c r="P6477" t="s">
        <v>107</v>
      </c>
      <c r="Q6477" t="s">
        <v>107</v>
      </c>
      <c r="R6477">
        <f>IF(F6477="Monthly",2,0)
+IF(E6477&lt;=6,2,0)
+IF(N6477&lt;=2,2,0)
+IF(L6477&gt;=4,2,0)
+IF(M6477&gt;=2,1,0)
+IF(H6477&gt;=_xlfn.PERCENTILE.INC($H$2:$H$10001,0.75),1,0)</f>
        <v>7</v>
      </c>
      <c r="S6477" t="str">
        <f>IF(R6477&gt;=7,"High",IF(R6477&gt;=4,"Medium","Low"))</f>
        <v>High</v>
      </c>
    </row>
    <row r="6478" spans="1:19">
      <c r="A6478" t="s">
        <v>6603</v>
      </c>
      <c r="B6478">
        <v>30</v>
      </c>
      <c r="C6478" t="s">
        <v>112</v>
      </c>
      <c r="D6478" t="s">
        <v>133</v>
      </c>
      <c r="E6478">
        <v>20</v>
      </c>
      <c r="F6478" t="s">
        <v>103</v>
      </c>
      <c r="G6478" t="s">
        <v>104</v>
      </c>
      <c r="H6478" s="5">
        <v>411</v>
      </c>
      <c r="I6478" s="5">
        <v>8387.2000000000007</v>
      </c>
      <c r="J6478" t="s">
        <v>140</v>
      </c>
      <c r="K6478" t="s">
        <v>107</v>
      </c>
      <c r="L6478">
        <v>0</v>
      </c>
      <c r="M6478">
        <v>0</v>
      </c>
      <c r="N6478">
        <v>5</v>
      </c>
      <c r="O6478" s="6">
        <v>0</v>
      </c>
      <c r="P6478" t="s">
        <v>107</v>
      </c>
      <c r="Q6478" t="s">
        <v>106</v>
      </c>
      <c r="R6478">
        <f>IF(F6478="Monthly",2,0)
+IF(E6478&lt;=6,2,0)
+IF(N6478&lt;=2,2,0)
+IF(L6478&gt;=4,2,0)
+IF(M6478&gt;=2,1,0)
+IF(H6478&gt;=_xlfn.PERCENTILE.INC($H$2:$H$10001,0.75),1,0)</f>
        <v>2</v>
      </c>
      <c r="S6478" t="str">
        <f>IF(R6478&gt;=7,"High",IF(R6478&gt;=4,"Medium","Low"))</f>
        <v>Low</v>
      </c>
    </row>
    <row r="6479" spans="1:19">
      <c r="A6479" t="s">
        <v>6604</v>
      </c>
      <c r="B6479">
        <v>32</v>
      </c>
      <c r="C6479" t="s">
        <v>112</v>
      </c>
      <c r="D6479" t="s">
        <v>126</v>
      </c>
      <c r="E6479">
        <v>33</v>
      </c>
      <c r="F6479" t="s">
        <v>103</v>
      </c>
      <c r="G6479" t="s">
        <v>129</v>
      </c>
      <c r="H6479" s="5">
        <v>974</v>
      </c>
      <c r="I6479" s="5">
        <v>32770.160000000003</v>
      </c>
      <c r="J6479" t="s">
        <v>140</v>
      </c>
      <c r="K6479" t="s">
        <v>106</v>
      </c>
      <c r="L6479">
        <v>0</v>
      </c>
      <c r="M6479">
        <v>0</v>
      </c>
      <c r="N6479">
        <v>4</v>
      </c>
      <c r="O6479" s="6">
        <v>0</v>
      </c>
      <c r="P6479" t="s">
        <v>107</v>
      </c>
      <c r="Q6479" t="s">
        <v>106</v>
      </c>
      <c r="R6479">
        <f>IF(F6479="Monthly",2,0)
+IF(E6479&lt;=6,2,0)
+IF(N6479&lt;=2,2,0)
+IF(L6479&gt;=4,2,0)
+IF(M6479&gt;=2,1,0)
+IF(H6479&gt;=_xlfn.PERCENTILE.INC($H$2:$H$10001,0.75),1,0)</f>
        <v>3</v>
      </c>
      <c r="S6479" t="str">
        <f>IF(R6479&gt;=7,"High",IF(R6479&gt;=4,"Medium","Low"))</f>
        <v>Low</v>
      </c>
    </row>
    <row r="6480" spans="1:19">
      <c r="A6480" t="s">
        <v>6605</v>
      </c>
      <c r="B6480">
        <v>18</v>
      </c>
      <c r="C6480" t="s">
        <v>101</v>
      </c>
      <c r="D6480" t="s">
        <v>119</v>
      </c>
      <c r="E6480">
        <v>25</v>
      </c>
      <c r="F6480" t="s">
        <v>121</v>
      </c>
      <c r="G6480" t="s">
        <v>110</v>
      </c>
      <c r="H6480" s="5">
        <v>758</v>
      </c>
      <c r="I6480" s="5">
        <v>19037.25</v>
      </c>
      <c r="J6480" t="s">
        <v>134</v>
      </c>
      <c r="K6480" t="s">
        <v>106</v>
      </c>
      <c r="L6480">
        <v>1</v>
      </c>
      <c r="M6480">
        <v>0</v>
      </c>
      <c r="N6480">
        <v>5</v>
      </c>
      <c r="O6480" s="6">
        <v>0</v>
      </c>
      <c r="P6480" t="s">
        <v>107</v>
      </c>
      <c r="Q6480" t="s">
        <v>106</v>
      </c>
      <c r="R6480">
        <f>IF(F6480="Monthly",2,0)
+IF(E6480&lt;=6,2,0)
+IF(N6480&lt;=2,2,0)
+IF(L6480&gt;=4,2,0)
+IF(M6480&gt;=2,1,0)
+IF(H6480&gt;=_xlfn.PERCENTILE.INC($H$2:$H$10001,0.75),1,0)</f>
        <v>0</v>
      </c>
      <c r="S6480" t="str">
        <f>IF(R6480&gt;=7,"High",IF(R6480&gt;=4,"Medium","Low"))</f>
        <v>Low</v>
      </c>
    </row>
    <row r="6481" spans="1:19">
      <c r="A6481" t="s">
        <v>6606</v>
      </c>
      <c r="B6481">
        <v>36</v>
      </c>
      <c r="C6481" t="s">
        <v>101</v>
      </c>
      <c r="D6481" t="s">
        <v>102</v>
      </c>
      <c r="E6481">
        <v>28</v>
      </c>
      <c r="F6481" t="s">
        <v>109</v>
      </c>
      <c r="G6481" t="s">
        <v>110</v>
      </c>
      <c r="H6481" s="5">
        <v>696</v>
      </c>
      <c r="I6481" s="5">
        <v>18037.87</v>
      </c>
      <c r="J6481" t="s">
        <v>140</v>
      </c>
      <c r="K6481" t="s">
        <v>106</v>
      </c>
      <c r="L6481">
        <v>1</v>
      </c>
      <c r="M6481">
        <v>0</v>
      </c>
      <c r="N6481">
        <v>5</v>
      </c>
      <c r="O6481" s="6">
        <v>5</v>
      </c>
      <c r="P6481" t="s">
        <v>107</v>
      </c>
      <c r="Q6481" t="s">
        <v>107</v>
      </c>
      <c r="R6481">
        <f>IF(F6481="Monthly",2,0)
+IF(E6481&lt;=6,2,0)
+IF(N6481&lt;=2,2,0)
+IF(L6481&gt;=4,2,0)
+IF(M6481&gt;=2,1,0)
+IF(H6481&gt;=_xlfn.PERCENTILE.INC($H$2:$H$10001,0.75),1,0)</f>
        <v>0</v>
      </c>
      <c r="S6481" t="str">
        <f>IF(R6481&gt;=7,"High",IF(R6481&gt;=4,"Medium","Low"))</f>
        <v>Low</v>
      </c>
    </row>
    <row r="6482" spans="1:19">
      <c r="A6482" t="s">
        <v>6607</v>
      </c>
      <c r="B6482">
        <v>33</v>
      </c>
      <c r="C6482" t="s">
        <v>112</v>
      </c>
      <c r="D6482" t="s">
        <v>126</v>
      </c>
      <c r="E6482">
        <v>37</v>
      </c>
      <c r="F6482" t="s">
        <v>103</v>
      </c>
      <c r="G6482" t="s">
        <v>104</v>
      </c>
      <c r="H6482" s="5">
        <v>534</v>
      </c>
      <c r="I6482" s="5">
        <v>19566.759999999998</v>
      </c>
      <c r="J6482" t="s">
        <v>117</v>
      </c>
      <c r="K6482" t="s">
        <v>106</v>
      </c>
      <c r="L6482">
        <v>1</v>
      </c>
      <c r="M6482">
        <v>0</v>
      </c>
      <c r="N6482">
        <v>5</v>
      </c>
      <c r="O6482" s="6">
        <v>0</v>
      </c>
      <c r="P6482" t="s">
        <v>107</v>
      </c>
      <c r="Q6482" t="s">
        <v>106</v>
      </c>
      <c r="R6482">
        <f>IF(F6482="Monthly",2,0)
+IF(E6482&lt;=6,2,0)
+IF(N6482&lt;=2,2,0)
+IF(L6482&gt;=4,2,0)
+IF(M6482&gt;=2,1,0)
+IF(H6482&gt;=_xlfn.PERCENTILE.INC($H$2:$H$10001,0.75),1,0)</f>
        <v>2</v>
      </c>
      <c r="S6482" t="str">
        <f>IF(R6482&gt;=7,"High",IF(R6482&gt;=4,"Medium","Low"))</f>
        <v>Low</v>
      </c>
    </row>
    <row r="6483" spans="1:19">
      <c r="A6483" t="s">
        <v>6608</v>
      </c>
      <c r="B6483">
        <v>51</v>
      </c>
      <c r="C6483" t="s">
        <v>101</v>
      </c>
      <c r="D6483" t="s">
        <v>133</v>
      </c>
      <c r="E6483">
        <v>25</v>
      </c>
      <c r="F6483" t="s">
        <v>121</v>
      </c>
      <c r="G6483" t="s">
        <v>129</v>
      </c>
      <c r="H6483" s="5">
        <v>1077</v>
      </c>
      <c r="I6483" s="5">
        <v>26353.37</v>
      </c>
      <c r="J6483" t="s">
        <v>117</v>
      </c>
      <c r="K6483" t="s">
        <v>106</v>
      </c>
      <c r="L6483">
        <v>1</v>
      </c>
      <c r="M6483">
        <v>0</v>
      </c>
      <c r="N6483">
        <v>5</v>
      </c>
      <c r="O6483" s="6">
        <v>0</v>
      </c>
      <c r="P6483" t="s">
        <v>107</v>
      </c>
      <c r="Q6483" t="s">
        <v>107</v>
      </c>
      <c r="R6483">
        <f>IF(F6483="Monthly",2,0)
+IF(E6483&lt;=6,2,0)
+IF(N6483&lt;=2,2,0)
+IF(L6483&gt;=4,2,0)
+IF(M6483&gt;=2,1,0)
+IF(H6483&gt;=_xlfn.PERCENTILE.INC($H$2:$H$10001,0.75),1,0)</f>
        <v>1</v>
      </c>
      <c r="S6483" t="str">
        <f>IF(R6483&gt;=7,"High",IF(R6483&gt;=4,"Medium","Low"))</f>
        <v>Low</v>
      </c>
    </row>
    <row r="6484" spans="1:19">
      <c r="A6484" t="s">
        <v>6609</v>
      </c>
      <c r="B6484">
        <v>42</v>
      </c>
      <c r="C6484" t="s">
        <v>112</v>
      </c>
      <c r="D6484" t="s">
        <v>113</v>
      </c>
      <c r="E6484">
        <v>46</v>
      </c>
      <c r="F6484" t="s">
        <v>121</v>
      </c>
      <c r="G6484" t="s">
        <v>110</v>
      </c>
      <c r="H6484" s="5">
        <v>731</v>
      </c>
      <c r="I6484" s="5">
        <v>30681.02</v>
      </c>
      <c r="J6484" t="s">
        <v>140</v>
      </c>
      <c r="K6484" t="s">
        <v>106</v>
      </c>
      <c r="L6484">
        <v>0</v>
      </c>
      <c r="M6484">
        <v>0</v>
      </c>
      <c r="N6484">
        <v>5</v>
      </c>
      <c r="O6484" s="6">
        <v>10</v>
      </c>
      <c r="P6484" t="s">
        <v>107</v>
      </c>
      <c r="Q6484" t="s">
        <v>107</v>
      </c>
      <c r="R6484">
        <f>IF(F6484="Monthly",2,0)
+IF(E6484&lt;=6,2,0)
+IF(N6484&lt;=2,2,0)
+IF(L6484&gt;=4,2,0)
+IF(M6484&gt;=2,1,0)
+IF(H6484&gt;=_xlfn.PERCENTILE.INC($H$2:$H$10001,0.75),1,0)</f>
        <v>0</v>
      </c>
      <c r="S6484" t="str">
        <f>IF(R6484&gt;=7,"High",IF(R6484&gt;=4,"Medium","Low"))</f>
        <v>Low</v>
      </c>
    </row>
    <row r="6485" spans="1:19">
      <c r="A6485" t="s">
        <v>6610</v>
      </c>
      <c r="B6485">
        <v>28</v>
      </c>
      <c r="C6485" t="s">
        <v>112</v>
      </c>
      <c r="D6485" t="s">
        <v>137</v>
      </c>
      <c r="E6485">
        <v>40</v>
      </c>
      <c r="F6485" t="s">
        <v>103</v>
      </c>
      <c r="G6485" t="s">
        <v>129</v>
      </c>
      <c r="H6485" s="5">
        <v>996</v>
      </c>
      <c r="I6485" s="5">
        <v>40350.080000000002</v>
      </c>
      <c r="J6485" t="s">
        <v>105</v>
      </c>
      <c r="K6485" t="s">
        <v>106</v>
      </c>
      <c r="L6485">
        <v>1</v>
      </c>
      <c r="M6485">
        <v>0</v>
      </c>
      <c r="N6485">
        <v>5</v>
      </c>
      <c r="O6485" s="6">
        <v>0</v>
      </c>
      <c r="P6485" t="s">
        <v>107</v>
      </c>
      <c r="Q6485" t="s">
        <v>107</v>
      </c>
      <c r="R6485">
        <f>IF(F6485="Monthly",2,0)
+IF(E6485&lt;=6,2,0)
+IF(N6485&lt;=2,2,0)
+IF(L6485&gt;=4,2,0)
+IF(M6485&gt;=2,1,0)
+IF(H6485&gt;=_xlfn.PERCENTILE.INC($H$2:$H$10001,0.75),1,0)</f>
        <v>3</v>
      </c>
      <c r="S6485" t="str">
        <f>IF(R6485&gt;=7,"High",IF(R6485&gt;=4,"Medium","Low"))</f>
        <v>Low</v>
      </c>
    </row>
    <row r="6486" spans="1:19">
      <c r="A6486" t="s">
        <v>6611</v>
      </c>
      <c r="B6486">
        <v>39</v>
      </c>
      <c r="C6486" t="s">
        <v>112</v>
      </c>
      <c r="D6486" t="s">
        <v>137</v>
      </c>
      <c r="E6486">
        <v>39</v>
      </c>
      <c r="F6486" t="s">
        <v>103</v>
      </c>
      <c r="G6486" t="s">
        <v>110</v>
      </c>
      <c r="H6486" s="5">
        <v>788</v>
      </c>
      <c r="I6486" s="5">
        <v>30760.84</v>
      </c>
      <c r="J6486" t="s">
        <v>140</v>
      </c>
      <c r="K6486" t="s">
        <v>106</v>
      </c>
      <c r="L6486">
        <v>2</v>
      </c>
      <c r="M6486">
        <v>2</v>
      </c>
      <c r="N6486">
        <v>4</v>
      </c>
      <c r="O6486" s="6">
        <v>0</v>
      </c>
      <c r="P6486" t="s">
        <v>107</v>
      </c>
      <c r="Q6486" t="s">
        <v>107</v>
      </c>
      <c r="R6486">
        <f>IF(F6486="Monthly",2,0)
+IF(E6486&lt;=6,2,0)
+IF(N6486&lt;=2,2,0)
+IF(L6486&gt;=4,2,0)
+IF(M6486&gt;=2,1,0)
+IF(H6486&gt;=_xlfn.PERCENTILE.INC($H$2:$H$10001,0.75),1,0)</f>
        <v>3</v>
      </c>
      <c r="S6486" t="str">
        <f>IF(R6486&gt;=7,"High",IF(R6486&gt;=4,"Medium","Low"))</f>
        <v>Low</v>
      </c>
    </row>
    <row r="6487" spans="1:19">
      <c r="A6487" t="s">
        <v>6612</v>
      </c>
      <c r="B6487">
        <v>36</v>
      </c>
      <c r="C6487" t="s">
        <v>112</v>
      </c>
      <c r="D6487" t="s">
        <v>123</v>
      </c>
      <c r="E6487">
        <v>29</v>
      </c>
      <c r="F6487" t="s">
        <v>103</v>
      </c>
      <c r="G6487" t="s">
        <v>104</v>
      </c>
      <c r="H6487" s="5">
        <v>526</v>
      </c>
      <c r="I6487" s="5">
        <v>15320.84</v>
      </c>
      <c r="J6487" t="s">
        <v>117</v>
      </c>
      <c r="K6487" t="s">
        <v>106</v>
      </c>
      <c r="L6487">
        <v>0</v>
      </c>
      <c r="M6487">
        <v>0</v>
      </c>
      <c r="N6487">
        <v>5</v>
      </c>
      <c r="O6487" s="6">
        <v>0</v>
      </c>
      <c r="P6487" t="s">
        <v>107</v>
      </c>
      <c r="Q6487" t="s">
        <v>106</v>
      </c>
      <c r="R6487">
        <f>IF(F6487="Monthly",2,0)
+IF(E6487&lt;=6,2,0)
+IF(N6487&lt;=2,2,0)
+IF(L6487&gt;=4,2,0)
+IF(M6487&gt;=2,1,0)
+IF(H6487&gt;=_xlfn.PERCENTILE.INC($H$2:$H$10001,0.75),1,0)</f>
        <v>2</v>
      </c>
      <c r="S6487" t="str">
        <f>IF(R6487&gt;=7,"High",IF(R6487&gt;=4,"Medium","Low"))</f>
        <v>Low</v>
      </c>
    </row>
    <row r="6488" spans="1:19">
      <c r="A6488" t="s">
        <v>6613</v>
      </c>
      <c r="B6488">
        <v>24</v>
      </c>
      <c r="C6488" t="s">
        <v>101</v>
      </c>
      <c r="D6488" t="s">
        <v>137</v>
      </c>
      <c r="E6488">
        <v>34</v>
      </c>
      <c r="F6488" t="s">
        <v>121</v>
      </c>
      <c r="G6488" t="s">
        <v>104</v>
      </c>
      <c r="H6488" s="5">
        <v>530</v>
      </c>
      <c r="I6488" s="5">
        <v>17709.900000000001</v>
      </c>
      <c r="J6488" t="s">
        <v>115</v>
      </c>
      <c r="K6488" t="s">
        <v>106</v>
      </c>
      <c r="L6488">
        <v>2</v>
      </c>
      <c r="M6488">
        <v>0</v>
      </c>
      <c r="N6488">
        <v>5</v>
      </c>
      <c r="O6488" s="6">
        <v>0</v>
      </c>
      <c r="P6488" t="s">
        <v>106</v>
      </c>
      <c r="Q6488" t="s">
        <v>107</v>
      </c>
      <c r="R6488">
        <f>IF(F6488="Monthly",2,0)
+IF(E6488&lt;=6,2,0)
+IF(N6488&lt;=2,2,0)
+IF(L6488&gt;=4,2,0)
+IF(M6488&gt;=2,1,0)
+IF(H6488&gt;=_xlfn.PERCENTILE.INC($H$2:$H$10001,0.75),1,0)</f>
        <v>0</v>
      </c>
      <c r="S6488" t="str">
        <f>IF(R6488&gt;=7,"High",IF(R6488&gt;=4,"Medium","Low"))</f>
        <v>Low</v>
      </c>
    </row>
    <row r="6489" spans="1:19">
      <c r="A6489" t="s">
        <v>6614</v>
      </c>
      <c r="B6489">
        <v>61</v>
      </c>
      <c r="C6489" t="s">
        <v>112</v>
      </c>
      <c r="D6489" t="s">
        <v>131</v>
      </c>
      <c r="E6489">
        <v>17</v>
      </c>
      <c r="F6489" t="s">
        <v>121</v>
      </c>
      <c r="G6489" t="s">
        <v>104</v>
      </c>
      <c r="H6489" s="5">
        <v>474</v>
      </c>
      <c r="I6489" s="5">
        <v>7378.05</v>
      </c>
      <c r="J6489" t="s">
        <v>117</v>
      </c>
      <c r="K6489" t="s">
        <v>106</v>
      </c>
      <c r="L6489">
        <v>2</v>
      </c>
      <c r="M6489">
        <v>0</v>
      </c>
      <c r="N6489">
        <v>5</v>
      </c>
      <c r="O6489" s="6">
        <v>10</v>
      </c>
      <c r="P6489" t="s">
        <v>107</v>
      </c>
      <c r="Q6489" t="s">
        <v>107</v>
      </c>
      <c r="R6489">
        <f>IF(F6489="Monthly",2,0)
+IF(E6489&lt;=6,2,0)
+IF(N6489&lt;=2,2,0)
+IF(L6489&gt;=4,2,0)
+IF(M6489&gt;=2,1,0)
+IF(H6489&gt;=_xlfn.PERCENTILE.INC($H$2:$H$10001,0.75),1,0)</f>
        <v>0</v>
      </c>
      <c r="S6489" t="str">
        <f>IF(R6489&gt;=7,"High",IF(R6489&gt;=4,"Medium","Low"))</f>
        <v>Low</v>
      </c>
    </row>
    <row r="6490" spans="1:19">
      <c r="A6490" t="s">
        <v>6615</v>
      </c>
      <c r="B6490">
        <v>42</v>
      </c>
      <c r="C6490" t="s">
        <v>101</v>
      </c>
      <c r="D6490" t="s">
        <v>159</v>
      </c>
      <c r="E6490">
        <v>56</v>
      </c>
      <c r="F6490" t="s">
        <v>103</v>
      </c>
      <c r="G6490" t="s">
        <v>110</v>
      </c>
      <c r="H6490" s="5">
        <v>746</v>
      </c>
      <c r="I6490" s="5">
        <v>41327.32</v>
      </c>
      <c r="J6490" t="s">
        <v>140</v>
      </c>
      <c r="K6490" t="s">
        <v>106</v>
      </c>
      <c r="L6490">
        <v>0</v>
      </c>
      <c r="M6490">
        <v>0</v>
      </c>
      <c r="N6490">
        <v>4</v>
      </c>
      <c r="O6490" s="6">
        <v>0</v>
      </c>
      <c r="P6490" t="s">
        <v>106</v>
      </c>
      <c r="Q6490" t="s">
        <v>107</v>
      </c>
      <c r="R6490">
        <f>IF(F6490="Monthly",2,0)
+IF(E6490&lt;=6,2,0)
+IF(N6490&lt;=2,2,0)
+IF(L6490&gt;=4,2,0)
+IF(M6490&gt;=2,1,0)
+IF(H6490&gt;=_xlfn.PERCENTILE.INC($H$2:$H$10001,0.75),1,0)</f>
        <v>2</v>
      </c>
      <c r="S6490" t="str">
        <f>IF(R6490&gt;=7,"High",IF(R6490&gt;=4,"Medium","Low"))</f>
        <v>Low</v>
      </c>
    </row>
    <row r="6491" spans="1:19">
      <c r="A6491" t="s">
        <v>6616</v>
      </c>
      <c r="B6491">
        <v>51</v>
      </c>
      <c r="C6491" t="s">
        <v>112</v>
      </c>
      <c r="D6491" t="s">
        <v>137</v>
      </c>
      <c r="E6491">
        <v>42</v>
      </c>
      <c r="F6491" t="s">
        <v>121</v>
      </c>
      <c r="G6491" t="s">
        <v>110</v>
      </c>
      <c r="H6491" s="5">
        <v>654</v>
      </c>
      <c r="I6491" s="5">
        <v>25168.93</v>
      </c>
      <c r="J6491" t="s">
        <v>140</v>
      </c>
      <c r="K6491" t="s">
        <v>106</v>
      </c>
      <c r="L6491">
        <v>0</v>
      </c>
      <c r="M6491">
        <v>0</v>
      </c>
      <c r="N6491">
        <v>5</v>
      </c>
      <c r="O6491" s="6">
        <v>10</v>
      </c>
      <c r="P6491" t="s">
        <v>106</v>
      </c>
      <c r="Q6491" t="s">
        <v>107</v>
      </c>
      <c r="R6491">
        <f>IF(F6491="Monthly",2,0)
+IF(E6491&lt;=6,2,0)
+IF(N6491&lt;=2,2,0)
+IF(L6491&gt;=4,2,0)
+IF(M6491&gt;=2,1,0)
+IF(H6491&gt;=_xlfn.PERCENTILE.INC($H$2:$H$10001,0.75),1,0)</f>
        <v>0</v>
      </c>
      <c r="S6491" t="str">
        <f>IF(R6491&gt;=7,"High",IF(R6491&gt;=4,"Medium","Low"))</f>
        <v>Low</v>
      </c>
    </row>
    <row r="6492" spans="1:19">
      <c r="A6492" t="s">
        <v>6617</v>
      </c>
      <c r="B6492">
        <v>50</v>
      </c>
      <c r="C6492" t="s">
        <v>112</v>
      </c>
      <c r="D6492" t="s">
        <v>113</v>
      </c>
      <c r="E6492">
        <v>39</v>
      </c>
      <c r="F6492" t="s">
        <v>103</v>
      </c>
      <c r="G6492" t="s">
        <v>104</v>
      </c>
      <c r="H6492" s="5">
        <v>409</v>
      </c>
      <c r="I6492" s="5">
        <v>16265.05</v>
      </c>
      <c r="J6492" t="s">
        <v>117</v>
      </c>
      <c r="K6492" t="s">
        <v>106</v>
      </c>
      <c r="L6492">
        <v>0</v>
      </c>
      <c r="M6492">
        <v>0</v>
      </c>
      <c r="N6492">
        <v>5</v>
      </c>
      <c r="O6492" s="6">
        <v>0</v>
      </c>
      <c r="P6492" t="s">
        <v>106</v>
      </c>
      <c r="Q6492" t="s">
        <v>107</v>
      </c>
      <c r="R6492">
        <f>IF(F6492="Monthly",2,0)
+IF(E6492&lt;=6,2,0)
+IF(N6492&lt;=2,2,0)
+IF(L6492&gt;=4,2,0)
+IF(M6492&gt;=2,1,0)
+IF(H6492&gt;=_xlfn.PERCENTILE.INC($H$2:$H$10001,0.75),1,0)</f>
        <v>2</v>
      </c>
      <c r="S6492" t="str">
        <f>IF(R6492&gt;=7,"High",IF(R6492&gt;=4,"Medium","Low"))</f>
        <v>Low</v>
      </c>
    </row>
    <row r="6493" spans="1:19">
      <c r="A6493" t="s">
        <v>6618</v>
      </c>
      <c r="B6493">
        <v>52</v>
      </c>
      <c r="C6493" t="s">
        <v>112</v>
      </c>
      <c r="D6493" t="s">
        <v>133</v>
      </c>
      <c r="E6493">
        <v>8</v>
      </c>
      <c r="F6493" t="s">
        <v>103</v>
      </c>
      <c r="G6493" t="s">
        <v>104</v>
      </c>
      <c r="H6493" s="5">
        <v>443</v>
      </c>
      <c r="I6493" s="5">
        <v>3476.15</v>
      </c>
      <c r="J6493" t="s">
        <v>115</v>
      </c>
      <c r="K6493" t="s">
        <v>106</v>
      </c>
      <c r="L6493">
        <v>0</v>
      </c>
      <c r="M6493">
        <v>0</v>
      </c>
      <c r="N6493">
        <v>5</v>
      </c>
      <c r="O6493" s="6">
        <v>0</v>
      </c>
      <c r="P6493" t="s">
        <v>107</v>
      </c>
      <c r="Q6493" t="s">
        <v>107</v>
      </c>
      <c r="R6493">
        <f>IF(F6493="Monthly",2,0)
+IF(E6493&lt;=6,2,0)
+IF(N6493&lt;=2,2,0)
+IF(L6493&gt;=4,2,0)
+IF(M6493&gt;=2,1,0)
+IF(H6493&gt;=_xlfn.PERCENTILE.INC($H$2:$H$10001,0.75),1,0)</f>
        <v>2</v>
      </c>
      <c r="S6493" t="str">
        <f>IF(R6493&gt;=7,"High",IF(R6493&gt;=4,"Medium","Low"))</f>
        <v>Low</v>
      </c>
    </row>
    <row r="6494" spans="1:19">
      <c r="A6494" t="s">
        <v>6619</v>
      </c>
      <c r="B6494">
        <v>26</v>
      </c>
      <c r="C6494" t="s">
        <v>101</v>
      </c>
      <c r="D6494" t="s">
        <v>131</v>
      </c>
      <c r="E6494">
        <v>31</v>
      </c>
      <c r="F6494" t="s">
        <v>103</v>
      </c>
      <c r="G6494" t="s">
        <v>110</v>
      </c>
      <c r="H6494" s="5">
        <v>654</v>
      </c>
      <c r="I6494" s="5">
        <v>20585.18</v>
      </c>
      <c r="J6494" t="s">
        <v>115</v>
      </c>
      <c r="K6494" t="s">
        <v>106</v>
      </c>
      <c r="L6494">
        <v>1</v>
      </c>
      <c r="M6494">
        <v>0</v>
      </c>
      <c r="N6494">
        <v>5</v>
      </c>
      <c r="O6494" s="6">
        <v>0</v>
      </c>
      <c r="P6494" t="s">
        <v>107</v>
      </c>
      <c r="Q6494" t="s">
        <v>107</v>
      </c>
      <c r="R6494">
        <f>IF(F6494="Monthly",2,0)
+IF(E6494&lt;=6,2,0)
+IF(N6494&lt;=2,2,0)
+IF(L6494&gt;=4,2,0)
+IF(M6494&gt;=2,1,0)
+IF(H6494&gt;=_xlfn.PERCENTILE.INC($H$2:$H$10001,0.75),1,0)</f>
        <v>2</v>
      </c>
      <c r="S6494" t="str">
        <f>IF(R6494&gt;=7,"High",IF(R6494&gt;=4,"Medium","Low"))</f>
        <v>Low</v>
      </c>
    </row>
    <row r="6495" spans="1:19">
      <c r="A6495" t="s">
        <v>6620</v>
      </c>
      <c r="B6495">
        <v>26</v>
      </c>
      <c r="C6495" t="s">
        <v>101</v>
      </c>
      <c r="D6495" t="s">
        <v>131</v>
      </c>
      <c r="E6495">
        <v>20</v>
      </c>
      <c r="F6495" t="s">
        <v>103</v>
      </c>
      <c r="G6495" t="s">
        <v>104</v>
      </c>
      <c r="H6495" s="5">
        <v>479</v>
      </c>
      <c r="I6495" s="5">
        <v>9416.99</v>
      </c>
      <c r="J6495" t="s">
        <v>117</v>
      </c>
      <c r="K6495" t="s">
        <v>106</v>
      </c>
      <c r="L6495">
        <v>1</v>
      </c>
      <c r="M6495">
        <v>0</v>
      </c>
      <c r="N6495">
        <v>5</v>
      </c>
      <c r="O6495" s="6">
        <v>0</v>
      </c>
      <c r="P6495" t="s">
        <v>107</v>
      </c>
      <c r="Q6495" t="s">
        <v>107</v>
      </c>
      <c r="R6495">
        <f>IF(F6495="Monthly",2,0)
+IF(E6495&lt;=6,2,0)
+IF(N6495&lt;=2,2,0)
+IF(L6495&gt;=4,2,0)
+IF(M6495&gt;=2,1,0)
+IF(H6495&gt;=_xlfn.PERCENTILE.INC($H$2:$H$10001,0.75),1,0)</f>
        <v>2</v>
      </c>
      <c r="S6495" t="str">
        <f>IF(R6495&gt;=7,"High",IF(R6495&gt;=4,"Medium","Low"))</f>
        <v>Low</v>
      </c>
    </row>
    <row r="6496" spans="1:19">
      <c r="A6496" t="s">
        <v>6621</v>
      </c>
      <c r="B6496">
        <v>56</v>
      </c>
      <c r="C6496" t="s">
        <v>112</v>
      </c>
      <c r="D6496" t="s">
        <v>102</v>
      </c>
      <c r="E6496">
        <v>48</v>
      </c>
      <c r="F6496" t="s">
        <v>103</v>
      </c>
      <c r="G6496" t="s">
        <v>110</v>
      </c>
      <c r="H6496" s="5">
        <v>796</v>
      </c>
      <c r="I6496" s="5">
        <v>37776.699999999997</v>
      </c>
      <c r="J6496" t="s">
        <v>134</v>
      </c>
      <c r="K6496" t="s">
        <v>106</v>
      </c>
      <c r="L6496">
        <v>5</v>
      </c>
      <c r="M6496">
        <v>1</v>
      </c>
      <c r="N6496">
        <v>4</v>
      </c>
      <c r="O6496" s="6">
        <v>0</v>
      </c>
      <c r="P6496" t="s">
        <v>107</v>
      </c>
      <c r="Q6496" t="s">
        <v>107</v>
      </c>
      <c r="R6496">
        <f>IF(F6496="Monthly",2,0)
+IF(E6496&lt;=6,2,0)
+IF(N6496&lt;=2,2,0)
+IF(L6496&gt;=4,2,0)
+IF(M6496&gt;=2,1,0)
+IF(H6496&gt;=_xlfn.PERCENTILE.INC($H$2:$H$10001,0.75),1,0)</f>
        <v>5</v>
      </c>
      <c r="S6496" t="str">
        <f>IF(R6496&gt;=7,"High",IF(R6496&gt;=4,"Medium","Low"))</f>
        <v>Medium</v>
      </c>
    </row>
    <row r="6497" spans="1:19">
      <c r="A6497" t="s">
        <v>6622</v>
      </c>
      <c r="B6497">
        <v>40</v>
      </c>
      <c r="C6497" t="s">
        <v>101</v>
      </c>
      <c r="D6497" t="s">
        <v>102</v>
      </c>
      <c r="E6497">
        <v>25</v>
      </c>
      <c r="F6497" t="s">
        <v>103</v>
      </c>
      <c r="G6497" t="s">
        <v>129</v>
      </c>
      <c r="H6497" s="5">
        <v>1110</v>
      </c>
      <c r="I6497" s="5">
        <v>27721.57</v>
      </c>
      <c r="J6497" t="s">
        <v>134</v>
      </c>
      <c r="K6497" t="s">
        <v>106</v>
      </c>
      <c r="L6497">
        <v>3</v>
      </c>
      <c r="M6497">
        <v>1</v>
      </c>
      <c r="N6497">
        <v>5</v>
      </c>
      <c r="O6497" s="6">
        <v>0</v>
      </c>
      <c r="P6497" t="s">
        <v>107</v>
      </c>
      <c r="Q6497" t="s">
        <v>106</v>
      </c>
      <c r="R6497">
        <f>IF(F6497="Monthly",2,0)
+IF(E6497&lt;=6,2,0)
+IF(N6497&lt;=2,2,0)
+IF(L6497&gt;=4,2,0)
+IF(M6497&gt;=2,1,0)
+IF(H6497&gt;=_xlfn.PERCENTILE.INC($H$2:$H$10001,0.75),1,0)</f>
        <v>3</v>
      </c>
      <c r="S6497" t="str">
        <f>IF(R6497&gt;=7,"High",IF(R6497&gt;=4,"Medium","Low"))</f>
        <v>Low</v>
      </c>
    </row>
    <row r="6498" spans="1:19">
      <c r="A6498" t="s">
        <v>6623</v>
      </c>
      <c r="B6498">
        <v>48</v>
      </c>
      <c r="C6498" t="s">
        <v>112</v>
      </c>
      <c r="D6498" t="s">
        <v>123</v>
      </c>
      <c r="E6498">
        <v>24</v>
      </c>
      <c r="F6498" t="s">
        <v>103</v>
      </c>
      <c r="G6498" t="s">
        <v>104</v>
      </c>
      <c r="H6498" s="5">
        <v>420</v>
      </c>
      <c r="I6498" s="5">
        <v>10222.83</v>
      </c>
      <c r="J6498" t="s">
        <v>134</v>
      </c>
      <c r="K6498" t="s">
        <v>106</v>
      </c>
      <c r="L6498">
        <v>0</v>
      </c>
      <c r="M6498">
        <v>0</v>
      </c>
      <c r="N6498">
        <v>5</v>
      </c>
      <c r="O6498" s="6">
        <v>0</v>
      </c>
      <c r="P6498" t="s">
        <v>107</v>
      </c>
      <c r="Q6498" t="s">
        <v>107</v>
      </c>
      <c r="R6498">
        <f>IF(F6498="Monthly",2,0)
+IF(E6498&lt;=6,2,0)
+IF(N6498&lt;=2,2,0)
+IF(L6498&gt;=4,2,0)
+IF(M6498&gt;=2,1,0)
+IF(H6498&gt;=_xlfn.PERCENTILE.INC($H$2:$H$10001,0.75),1,0)</f>
        <v>2</v>
      </c>
      <c r="S6498" t="str">
        <f>IF(R6498&gt;=7,"High",IF(R6498&gt;=4,"Medium","Low"))</f>
        <v>Low</v>
      </c>
    </row>
    <row r="6499" spans="1:19">
      <c r="A6499" t="s">
        <v>6624</v>
      </c>
      <c r="B6499">
        <v>45</v>
      </c>
      <c r="C6499" t="s">
        <v>101</v>
      </c>
      <c r="D6499" t="s">
        <v>131</v>
      </c>
      <c r="E6499">
        <v>46</v>
      </c>
      <c r="F6499" t="s">
        <v>109</v>
      </c>
      <c r="G6499" t="s">
        <v>129</v>
      </c>
      <c r="H6499" s="5">
        <v>1101</v>
      </c>
      <c r="I6499" s="5">
        <v>46411.99</v>
      </c>
      <c r="J6499" t="s">
        <v>117</v>
      </c>
      <c r="K6499" t="s">
        <v>106</v>
      </c>
      <c r="L6499">
        <v>3</v>
      </c>
      <c r="M6499">
        <v>0</v>
      </c>
      <c r="N6499">
        <v>5</v>
      </c>
      <c r="O6499" s="6">
        <v>10</v>
      </c>
      <c r="P6499" t="s">
        <v>107</v>
      </c>
      <c r="Q6499" t="s">
        <v>107</v>
      </c>
      <c r="R6499">
        <f>IF(F6499="Monthly",2,0)
+IF(E6499&lt;=6,2,0)
+IF(N6499&lt;=2,2,0)
+IF(L6499&gt;=4,2,0)
+IF(M6499&gt;=2,1,0)
+IF(H6499&gt;=_xlfn.PERCENTILE.INC($H$2:$H$10001,0.75),1,0)</f>
        <v>1</v>
      </c>
      <c r="S6499" t="str">
        <f>IF(R6499&gt;=7,"High",IF(R6499&gt;=4,"Medium","Low"))</f>
        <v>Low</v>
      </c>
    </row>
    <row r="6500" spans="1:19">
      <c r="A6500" t="s">
        <v>6625</v>
      </c>
      <c r="B6500">
        <v>50</v>
      </c>
      <c r="C6500" t="s">
        <v>101</v>
      </c>
      <c r="D6500" t="s">
        <v>126</v>
      </c>
      <c r="E6500">
        <v>21</v>
      </c>
      <c r="F6500" t="s">
        <v>109</v>
      </c>
      <c r="G6500" t="s">
        <v>104</v>
      </c>
      <c r="H6500" s="5">
        <v>557</v>
      </c>
      <c r="I6500" s="5">
        <v>10807.73</v>
      </c>
      <c r="J6500" t="s">
        <v>105</v>
      </c>
      <c r="K6500" t="s">
        <v>107</v>
      </c>
      <c r="L6500">
        <v>0</v>
      </c>
      <c r="M6500">
        <v>0</v>
      </c>
      <c r="N6500">
        <v>4</v>
      </c>
      <c r="O6500" s="6">
        <v>10</v>
      </c>
      <c r="P6500" t="s">
        <v>106</v>
      </c>
      <c r="Q6500" t="s">
        <v>107</v>
      </c>
      <c r="R6500">
        <f>IF(F6500="Monthly",2,0)
+IF(E6500&lt;=6,2,0)
+IF(N6500&lt;=2,2,0)
+IF(L6500&gt;=4,2,0)
+IF(M6500&gt;=2,1,0)
+IF(H6500&gt;=_xlfn.PERCENTILE.INC($H$2:$H$10001,0.75),1,0)</f>
        <v>0</v>
      </c>
      <c r="S6500" t="str">
        <f>IF(R6500&gt;=7,"High",IF(R6500&gt;=4,"Medium","Low"))</f>
        <v>Low</v>
      </c>
    </row>
    <row r="6501" spans="1:19">
      <c r="A6501" t="s">
        <v>6626</v>
      </c>
      <c r="B6501">
        <v>22</v>
      </c>
      <c r="C6501" t="s">
        <v>112</v>
      </c>
      <c r="D6501" t="s">
        <v>123</v>
      </c>
      <c r="E6501">
        <v>54</v>
      </c>
      <c r="F6501" t="s">
        <v>121</v>
      </c>
      <c r="G6501" t="s">
        <v>129</v>
      </c>
      <c r="H6501" s="5">
        <v>959</v>
      </c>
      <c r="I6501" s="5">
        <v>50299.81</v>
      </c>
      <c r="J6501" t="s">
        <v>117</v>
      </c>
      <c r="K6501" t="s">
        <v>106</v>
      </c>
      <c r="L6501">
        <v>2</v>
      </c>
      <c r="M6501">
        <v>0</v>
      </c>
      <c r="N6501">
        <v>4</v>
      </c>
      <c r="O6501" s="6">
        <v>0</v>
      </c>
      <c r="P6501" t="s">
        <v>106</v>
      </c>
      <c r="Q6501" t="s">
        <v>107</v>
      </c>
      <c r="R6501">
        <f>IF(F6501="Monthly",2,0)
+IF(E6501&lt;=6,2,0)
+IF(N6501&lt;=2,2,0)
+IF(L6501&gt;=4,2,0)
+IF(M6501&gt;=2,1,0)
+IF(H6501&gt;=_xlfn.PERCENTILE.INC($H$2:$H$10001,0.75),1,0)</f>
        <v>1</v>
      </c>
      <c r="S6501" t="str">
        <f>IF(R6501&gt;=7,"High",IF(R6501&gt;=4,"Medium","Low"))</f>
        <v>Low</v>
      </c>
    </row>
    <row r="6502" spans="1:19">
      <c r="A6502" t="s">
        <v>6627</v>
      </c>
      <c r="B6502">
        <v>18</v>
      </c>
      <c r="C6502" t="s">
        <v>101</v>
      </c>
      <c r="D6502" t="s">
        <v>126</v>
      </c>
      <c r="E6502">
        <v>34</v>
      </c>
      <c r="F6502" t="s">
        <v>103</v>
      </c>
      <c r="G6502" t="s">
        <v>110</v>
      </c>
      <c r="H6502" s="5">
        <v>750</v>
      </c>
      <c r="I6502" s="5">
        <v>26156.68</v>
      </c>
      <c r="J6502" t="s">
        <v>105</v>
      </c>
      <c r="K6502" t="s">
        <v>106</v>
      </c>
      <c r="L6502">
        <v>3</v>
      </c>
      <c r="M6502">
        <v>1</v>
      </c>
      <c r="N6502">
        <v>4</v>
      </c>
      <c r="O6502" s="6">
        <v>0</v>
      </c>
      <c r="P6502" t="s">
        <v>106</v>
      </c>
      <c r="Q6502" t="s">
        <v>106</v>
      </c>
      <c r="R6502">
        <f>IF(F6502="Monthly",2,0)
+IF(E6502&lt;=6,2,0)
+IF(N6502&lt;=2,2,0)
+IF(L6502&gt;=4,2,0)
+IF(M6502&gt;=2,1,0)
+IF(H6502&gt;=_xlfn.PERCENTILE.INC($H$2:$H$10001,0.75),1,0)</f>
        <v>2</v>
      </c>
      <c r="S6502" t="str">
        <f>IF(R6502&gt;=7,"High",IF(R6502&gt;=4,"Medium","Low"))</f>
        <v>Low</v>
      </c>
    </row>
    <row r="6503" spans="1:19">
      <c r="A6503" t="s">
        <v>6628</v>
      </c>
      <c r="B6503">
        <v>43</v>
      </c>
      <c r="C6503" t="s">
        <v>101</v>
      </c>
      <c r="D6503" t="s">
        <v>137</v>
      </c>
      <c r="E6503">
        <v>56</v>
      </c>
      <c r="F6503" t="s">
        <v>103</v>
      </c>
      <c r="G6503" t="s">
        <v>104</v>
      </c>
      <c r="H6503" s="5">
        <v>451</v>
      </c>
      <c r="I6503" s="5">
        <v>25681.09</v>
      </c>
      <c r="J6503" t="s">
        <v>140</v>
      </c>
      <c r="K6503" t="s">
        <v>107</v>
      </c>
      <c r="L6503">
        <v>4</v>
      </c>
      <c r="M6503">
        <v>1</v>
      </c>
      <c r="N6503">
        <v>3</v>
      </c>
      <c r="O6503" s="6">
        <v>0</v>
      </c>
      <c r="P6503" t="s">
        <v>107</v>
      </c>
      <c r="Q6503" t="s">
        <v>106</v>
      </c>
      <c r="R6503">
        <f>IF(F6503="Monthly",2,0)
+IF(E6503&lt;=6,2,0)
+IF(N6503&lt;=2,2,0)
+IF(L6503&gt;=4,2,0)
+IF(M6503&gt;=2,1,0)
+IF(H6503&gt;=_xlfn.PERCENTILE.INC($H$2:$H$10001,0.75),1,0)</f>
        <v>4</v>
      </c>
      <c r="S6503" t="str">
        <f>IF(R6503&gt;=7,"High",IF(R6503&gt;=4,"Medium","Low"))</f>
        <v>Medium</v>
      </c>
    </row>
    <row r="6504" spans="1:19">
      <c r="A6504" t="s">
        <v>6629</v>
      </c>
      <c r="B6504">
        <v>33</v>
      </c>
      <c r="C6504" t="s">
        <v>112</v>
      </c>
      <c r="D6504" t="s">
        <v>133</v>
      </c>
      <c r="E6504">
        <v>21</v>
      </c>
      <c r="F6504" t="s">
        <v>109</v>
      </c>
      <c r="G6504" t="s">
        <v>110</v>
      </c>
      <c r="H6504" s="5">
        <v>773</v>
      </c>
      <c r="I6504" s="5">
        <v>15242.62</v>
      </c>
      <c r="J6504" t="s">
        <v>115</v>
      </c>
      <c r="K6504" t="s">
        <v>106</v>
      </c>
      <c r="L6504">
        <v>2</v>
      </c>
      <c r="M6504">
        <v>2</v>
      </c>
      <c r="N6504">
        <v>5</v>
      </c>
      <c r="O6504" s="6">
        <v>5</v>
      </c>
      <c r="P6504" t="s">
        <v>107</v>
      </c>
      <c r="Q6504" t="s">
        <v>107</v>
      </c>
      <c r="R6504">
        <f>IF(F6504="Monthly",2,0)
+IF(E6504&lt;=6,2,0)
+IF(N6504&lt;=2,2,0)
+IF(L6504&gt;=4,2,0)
+IF(M6504&gt;=2,1,0)
+IF(H6504&gt;=_xlfn.PERCENTILE.INC($H$2:$H$10001,0.75),1,0)</f>
        <v>1</v>
      </c>
      <c r="S6504" t="str">
        <f>IF(R6504&gt;=7,"High",IF(R6504&gt;=4,"Medium","Low"))</f>
        <v>Low</v>
      </c>
    </row>
    <row r="6505" spans="1:19">
      <c r="A6505" t="s">
        <v>6630</v>
      </c>
      <c r="B6505">
        <v>53</v>
      </c>
      <c r="C6505" t="s">
        <v>101</v>
      </c>
      <c r="D6505" t="s">
        <v>131</v>
      </c>
      <c r="E6505">
        <v>59</v>
      </c>
      <c r="F6505" t="s">
        <v>109</v>
      </c>
      <c r="G6505" t="s">
        <v>110</v>
      </c>
      <c r="H6505" s="5">
        <v>701</v>
      </c>
      <c r="I6505" s="5">
        <v>41129.9</v>
      </c>
      <c r="J6505" t="s">
        <v>134</v>
      </c>
      <c r="K6505" t="s">
        <v>106</v>
      </c>
      <c r="L6505">
        <v>3</v>
      </c>
      <c r="M6505">
        <v>1</v>
      </c>
      <c r="N6505">
        <v>5</v>
      </c>
      <c r="O6505" s="6">
        <v>0</v>
      </c>
      <c r="P6505" t="s">
        <v>107</v>
      </c>
      <c r="Q6505" t="s">
        <v>107</v>
      </c>
      <c r="R6505">
        <f>IF(F6505="Monthly",2,0)
+IF(E6505&lt;=6,2,0)
+IF(N6505&lt;=2,2,0)
+IF(L6505&gt;=4,2,0)
+IF(M6505&gt;=2,1,0)
+IF(H6505&gt;=_xlfn.PERCENTILE.INC($H$2:$H$10001,0.75),1,0)</f>
        <v>0</v>
      </c>
      <c r="S6505" t="str">
        <f>IF(R6505&gt;=7,"High",IF(R6505&gt;=4,"Medium","Low"))</f>
        <v>Low</v>
      </c>
    </row>
    <row r="6506" spans="1:19">
      <c r="A6506" t="s">
        <v>6631</v>
      </c>
      <c r="B6506">
        <v>23</v>
      </c>
      <c r="C6506" t="s">
        <v>112</v>
      </c>
      <c r="D6506" t="s">
        <v>131</v>
      </c>
      <c r="E6506">
        <v>39</v>
      </c>
      <c r="F6506" t="s">
        <v>103</v>
      </c>
      <c r="G6506" t="s">
        <v>110</v>
      </c>
      <c r="H6506" s="5">
        <v>785</v>
      </c>
      <c r="I6506" s="5">
        <v>30826.42</v>
      </c>
      <c r="J6506" t="s">
        <v>105</v>
      </c>
      <c r="K6506" t="s">
        <v>106</v>
      </c>
      <c r="L6506">
        <v>2</v>
      </c>
      <c r="M6506">
        <v>1</v>
      </c>
      <c r="N6506">
        <v>5</v>
      </c>
      <c r="O6506" s="6">
        <v>0</v>
      </c>
      <c r="P6506" t="s">
        <v>106</v>
      </c>
      <c r="Q6506" t="s">
        <v>107</v>
      </c>
      <c r="R6506">
        <f>IF(F6506="Monthly",2,0)
+IF(E6506&lt;=6,2,0)
+IF(N6506&lt;=2,2,0)
+IF(L6506&gt;=4,2,0)
+IF(M6506&gt;=2,1,0)
+IF(H6506&gt;=_xlfn.PERCENTILE.INC($H$2:$H$10001,0.75),1,0)</f>
        <v>2</v>
      </c>
      <c r="S6506" t="str">
        <f>IF(R6506&gt;=7,"High",IF(R6506&gt;=4,"Medium","Low"))</f>
        <v>Low</v>
      </c>
    </row>
    <row r="6507" spans="1:19">
      <c r="A6507" t="s">
        <v>6632</v>
      </c>
      <c r="B6507">
        <v>41</v>
      </c>
      <c r="C6507" t="s">
        <v>101</v>
      </c>
      <c r="D6507" t="s">
        <v>126</v>
      </c>
      <c r="E6507">
        <v>32</v>
      </c>
      <c r="F6507" t="s">
        <v>103</v>
      </c>
      <c r="G6507" t="s">
        <v>110</v>
      </c>
      <c r="H6507" s="5">
        <v>760</v>
      </c>
      <c r="I6507" s="5">
        <v>23744.17</v>
      </c>
      <c r="J6507" t="s">
        <v>105</v>
      </c>
      <c r="K6507" t="s">
        <v>106</v>
      </c>
      <c r="L6507">
        <v>0</v>
      </c>
      <c r="M6507">
        <v>0</v>
      </c>
      <c r="N6507">
        <v>5</v>
      </c>
      <c r="O6507" s="6">
        <v>0</v>
      </c>
      <c r="P6507" t="s">
        <v>106</v>
      </c>
      <c r="Q6507" t="s">
        <v>107</v>
      </c>
      <c r="R6507">
        <f>IF(F6507="Monthly",2,0)
+IF(E6507&lt;=6,2,0)
+IF(N6507&lt;=2,2,0)
+IF(L6507&gt;=4,2,0)
+IF(M6507&gt;=2,1,0)
+IF(H6507&gt;=_xlfn.PERCENTILE.INC($H$2:$H$10001,0.75),1,0)</f>
        <v>2</v>
      </c>
      <c r="S6507" t="str">
        <f>IF(R6507&gt;=7,"High",IF(R6507&gt;=4,"Medium","Low"))</f>
        <v>Low</v>
      </c>
    </row>
    <row r="6508" spans="1:19">
      <c r="A6508" t="s">
        <v>6633</v>
      </c>
      <c r="B6508">
        <v>44</v>
      </c>
      <c r="C6508" t="s">
        <v>112</v>
      </c>
      <c r="D6508" t="s">
        <v>119</v>
      </c>
      <c r="E6508">
        <v>28</v>
      </c>
      <c r="F6508" t="s">
        <v>103</v>
      </c>
      <c r="G6508" t="s">
        <v>110</v>
      </c>
      <c r="H6508" s="5">
        <v>647</v>
      </c>
      <c r="I6508" s="5">
        <v>17802.080000000002</v>
      </c>
      <c r="J6508" t="s">
        <v>115</v>
      </c>
      <c r="K6508" t="s">
        <v>106</v>
      </c>
      <c r="L6508">
        <v>4</v>
      </c>
      <c r="M6508">
        <v>2</v>
      </c>
      <c r="N6508">
        <v>5</v>
      </c>
      <c r="O6508" s="6">
        <v>0</v>
      </c>
      <c r="P6508" t="s">
        <v>106</v>
      </c>
      <c r="Q6508" t="s">
        <v>107</v>
      </c>
      <c r="R6508">
        <f>IF(F6508="Monthly",2,0)
+IF(E6508&lt;=6,2,0)
+IF(N6508&lt;=2,2,0)
+IF(L6508&gt;=4,2,0)
+IF(M6508&gt;=2,1,0)
+IF(H6508&gt;=_xlfn.PERCENTILE.INC($H$2:$H$10001,0.75),1,0)</f>
        <v>5</v>
      </c>
      <c r="S6508" t="str">
        <f>IF(R6508&gt;=7,"High",IF(R6508&gt;=4,"Medium","Low"))</f>
        <v>Medium</v>
      </c>
    </row>
    <row r="6509" spans="1:19">
      <c r="A6509" t="s">
        <v>6634</v>
      </c>
      <c r="B6509">
        <v>36</v>
      </c>
      <c r="C6509" t="s">
        <v>112</v>
      </c>
      <c r="D6509" t="s">
        <v>102</v>
      </c>
      <c r="E6509">
        <v>14</v>
      </c>
      <c r="F6509" t="s">
        <v>103</v>
      </c>
      <c r="G6509" t="s">
        <v>104</v>
      </c>
      <c r="H6509" s="5">
        <v>550</v>
      </c>
      <c r="I6509" s="5">
        <v>7734.32</v>
      </c>
      <c r="J6509" t="s">
        <v>115</v>
      </c>
      <c r="K6509" t="s">
        <v>107</v>
      </c>
      <c r="L6509">
        <v>0</v>
      </c>
      <c r="M6509">
        <v>0</v>
      </c>
      <c r="N6509">
        <v>5</v>
      </c>
      <c r="O6509" s="6">
        <v>0</v>
      </c>
      <c r="P6509" t="s">
        <v>106</v>
      </c>
      <c r="Q6509" t="s">
        <v>107</v>
      </c>
      <c r="R6509">
        <f>IF(F6509="Monthly",2,0)
+IF(E6509&lt;=6,2,0)
+IF(N6509&lt;=2,2,0)
+IF(L6509&gt;=4,2,0)
+IF(M6509&gt;=2,1,0)
+IF(H6509&gt;=_xlfn.PERCENTILE.INC($H$2:$H$10001,0.75),1,0)</f>
        <v>2</v>
      </c>
      <c r="S6509" t="str">
        <f>IF(R6509&gt;=7,"High",IF(R6509&gt;=4,"Medium","Low"))</f>
        <v>Low</v>
      </c>
    </row>
    <row r="6510" spans="1:19">
      <c r="A6510" t="s">
        <v>6635</v>
      </c>
      <c r="B6510">
        <v>46</v>
      </c>
      <c r="C6510" t="s">
        <v>101</v>
      </c>
      <c r="D6510" t="s">
        <v>137</v>
      </c>
      <c r="E6510">
        <v>44</v>
      </c>
      <c r="F6510" t="s">
        <v>121</v>
      </c>
      <c r="G6510" t="s">
        <v>110</v>
      </c>
      <c r="H6510" s="5">
        <v>723</v>
      </c>
      <c r="I6510" s="5">
        <v>32634.880000000001</v>
      </c>
      <c r="J6510" t="s">
        <v>105</v>
      </c>
      <c r="K6510" t="s">
        <v>106</v>
      </c>
      <c r="L6510">
        <v>3</v>
      </c>
      <c r="M6510">
        <v>1</v>
      </c>
      <c r="N6510">
        <v>4</v>
      </c>
      <c r="O6510" s="6">
        <v>0</v>
      </c>
      <c r="P6510" t="s">
        <v>107</v>
      </c>
      <c r="Q6510" t="s">
        <v>107</v>
      </c>
      <c r="R6510">
        <f>IF(F6510="Monthly",2,0)
+IF(E6510&lt;=6,2,0)
+IF(N6510&lt;=2,2,0)
+IF(L6510&gt;=4,2,0)
+IF(M6510&gt;=2,1,0)
+IF(H6510&gt;=_xlfn.PERCENTILE.INC($H$2:$H$10001,0.75),1,0)</f>
        <v>0</v>
      </c>
      <c r="S6510" t="str">
        <f>IF(R6510&gt;=7,"High",IF(R6510&gt;=4,"Medium","Low"))</f>
        <v>Low</v>
      </c>
    </row>
    <row r="6511" spans="1:19">
      <c r="A6511" t="s">
        <v>6636</v>
      </c>
      <c r="B6511">
        <v>18</v>
      </c>
      <c r="C6511" t="s">
        <v>112</v>
      </c>
      <c r="D6511" t="s">
        <v>102</v>
      </c>
      <c r="E6511">
        <v>45</v>
      </c>
      <c r="F6511" t="s">
        <v>103</v>
      </c>
      <c r="G6511" t="s">
        <v>104</v>
      </c>
      <c r="H6511" s="5">
        <v>459</v>
      </c>
      <c r="I6511" s="5">
        <v>20103.78</v>
      </c>
      <c r="J6511" t="s">
        <v>134</v>
      </c>
      <c r="K6511" t="s">
        <v>107</v>
      </c>
      <c r="L6511">
        <v>1</v>
      </c>
      <c r="M6511">
        <v>0</v>
      </c>
      <c r="N6511">
        <v>5</v>
      </c>
      <c r="O6511" s="6">
        <v>0</v>
      </c>
      <c r="P6511" t="s">
        <v>107</v>
      </c>
      <c r="Q6511" t="s">
        <v>107</v>
      </c>
      <c r="R6511">
        <f>IF(F6511="Monthly",2,0)
+IF(E6511&lt;=6,2,0)
+IF(N6511&lt;=2,2,0)
+IF(L6511&gt;=4,2,0)
+IF(M6511&gt;=2,1,0)
+IF(H6511&gt;=_xlfn.PERCENTILE.INC($H$2:$H$10001,0.75),1,0)</f>
        <v>2</v>
      </c>
      <c r="S6511" t="str">
        <f>IF(R6511&gt;=7,"High",IF(R6511&gt;=4,"Medium","Low"))</f>
        <v>Low</v>
      </c>
    </row>
    <row r="6512" spans="1:19">
      <c r="A6512" t="s">
        <v>6637</v>
      </c>
      <c r="B6512">
        <v>43</v>
      </c>
      <c r="C6512" t="s">
        <v>112</v>
      </c>
      <c r="D6512" t="s">
        <v>113</v>
      </c>
      <c r="E6512">
        <v>47</v>
      </c>
      <c r="F6512" t="s">
        <v>109</v>
      </c>
      <c r="G6512" t="s">
        <v>110</v>
      </c>
      <c r="H6512" s="5">
        <v>749</v>
      </c>
      <c r="I6512" s="5">
        <v>34976.86</v>
      </c>
      <c r="J6512" t="s">
        <v>105</v>
      </c>
      <c r="K6512" t="s">
        <v>106</v>
      </c>
      <c r="L6512">
        <v>0</v>
      </c>
      <c r="M6512">
        <v>0</v>
      </c>
      <c r="N6512">
        <v>5</v>
      </c>
      <c r="O6512" s="6">
        <v>0</v>
      </c>
      <c r="P6512" t="s">
        <v>106</v>
      </c>
      <c r="Q6512" t="s">
        <v>107</v>
      </c>
      <c r="R6512">
        <f>IF(F6512="Monthly",2,0)
+IF(E6512&lt;=6,2,0)
+IF(N6512&lt;=2,2,0)
+IF(L6512&gt;=4,2,0)
+IF(M6512&gt;=2,1,0)
+IF(H6512&gt;=_xlfn.PERCENTILE.INC($H$2:$H$10001,0.75),1,0)</f>
        <v>0</v>
      </c>
      <c r="S6512" t="str">
        <f>IF(R6512&gt;=7,"High",IF(R6512&gt;=4,"Medium","Low"))</f>
        <v>Low</v>
      </c>
    </row>
    <row r="6513" spans="1:19">
      <c r="A6513" t="s">
        <v>6638</v>
      </c>
      <c r="B6513">
        <v>22</v>
      </c>
      <c r="C6513" t="s">
        <v>101</v>
      </c>
      <c r="D6513" t="s">
        <v>102</v>
      </c>
      <c r="E6513">
        <v>25</v>
      </c>
      <c r="F6513" t="s">
        <v>121</v>
      </c>
      <c r="G6513" t="s">
        <v>104</v>
      </c>
      <c r="H6513" s="5">
        <v>442</v>
      </c>
      <c r="I6513" s="5">
        <v>11273.79</v>
      </c>
      <c r="J6513" t="s">
        <v>134</v>
      </c>
      <c r="K6513" t="s">
        <v>107</v>
      </c>
      <c r="L6513">
        <v>0</v>
      </c>
      <c r="M6513">
        <v>0</v>
      </c>
      <c r="N6513">
        <v>5</v>
      </c>
      <c r="O6513" s="6">
        <v>0</v>
      </c>
      <c r="P6513" t="s">
        <v>106</v>
      </c>
      <c r="Q6513" t="s">
        <v>107</v>
      </c>
      <c r="R6513">
        <f>IF(F6513="Monthly",2,0)
+IF(E6513&lt;=6,2,0)
+IF(N6513&lt;=2,2,0)
+IF(L6513&gt;=4,2,0)
+IF(M6513&gt;=2,1,0)
+IF(H6513&gt;=_xlfn.PERCENTILE.INC($H$2:$H$10001,0.75),1,0)</f>
        <v>0</v>
      </c>
      <c r="S6513" t="str">
        <f>IF(R6513&gt;=7,"High",IF(R6513&gt;=4,"Medium","Low"))</f>
        <v>Low</v>
      </c>
    </row>
    <row r="6514" spans="1:19">
      <c r="A6514" t="s">
        <v>6639</v>
      </c>
      <c r="B6514">
        <v>23</v>
      </c>
      <c r="C6514" t="s">
        <v>112</v>
      </c>
      <c r="D6514" t="s">
        <v>119</v>
      </c>
      <c r="E6514">
        <v>36</v>
      </c>
      <c r="F6514" t="s">
        <v>121</v>
      </c>
      <c r="G6514" t="s">
        <v>104</v>
      </c>
      <c r="H6514" s="5">
        <v>434</v>
      </c>
      <c r="I6514" s="5">
        <v>15582.57</v>
      </c>
      <c r="J6514" t="s">
        <v>115</v>
      </c>
      <c r="K6514" t="s">
        <v>107</v>
      </c>
      <c r="L6514">
        <v>2</v>
      </c>
      <c r="M6514">
        <v>0</v>
      </c>
      <c r="N6514">
        <v>5</v>
      </c>
      <c r="O6514" s="6">
        <v>0</v>
      </c>
      <c r="P6514" t="s">
        <v>107</v>
      </c>
      <c r="Q6514" t="s">
        <v>107</v>
      </c>
      <c r="R6514">
        <f>IF(F6514="Monthly",2,0)
+IF(E6514&lt;=6,2,0)
+IF(N6514&lt;=2,2,0)
+IF(L6514&gt;=4,2,0)
+IF(M6514&gt;=2,1,0)
+IF(H6514&gt;=_xlfn.PERCENTILE.INC($H$2:$H$10001,0.75),1,0)</f>
        <v>0</v>
      </c>
      <c r="S6514" t="str">
        <f>IF(R6514&gt;=7,"High",IF(R6514&gt;=4,"Medium","Low"))</f>
        <v>Low</v>
      </c>
    </row>
    <row r="6515" spans="1:19">
      <c r="A6515" t="s">
        <v>6640</v>
      </c>
      <c r="B6515">
        <v>55</v>
      </c>
      <c r="C6515" t="s">
        <v>112</v>
      </c>
      <c r="D6515" t="s">
        <v>128</v>
      </c>
      <c r="E6515">
        <v>18</v>
      </c>
      <c r="F6515" t="s">
        <v>103</v>
      </c>
      <c r="G6515" t="s">
        <v>104</v>
      </c>
      <c r="H6515" s="5">
        <v>424</v>
      </c>
      <c r="I6515" s="5">
        <v>7450.07</v>
      </c>
      <c r="J6515" t="s">
        <v>105</v>
      </c>
      <c r="K6515" t="s">
        <v>106</v>
      </c>
      <c r="L6515">
        <v>0</v>
      </c>
      <c r="M6515">
        <v>0</v>
      </c>
      <c r="N6515">
        <v>4</v>
      </c>
      <c r="O6515" s="6">
        <v>0</v>
      </c>
      <c r="P6515" t="s">
        <v>107</v>
      </c>
      <c r="Q6515" t="s">
        <v>107</v>
      </c>
      <c r="R6515">
        <f>IF(F6515="Monthly",2,0)
+IF(E6515&lt;=6,2,0)
+IF(N6515&lt;=2,2,0)
+IF(L6515&gt;=4,2,0)
+IF(M6515&gt;=2,1,0)
+IF(H6515&gt;=_xlfn.PERCENTILE.INC($H$2:$H$10001,0.75),1,0)</f>
        <v>2</v>
      </c>
      <c r="S6515" t="str">
        <f>IF(R6515&gt;=7,"High",IF(R6515&gt;=4,"Medium","Low"))</f>
        <v>Low</v>
      </c>
    </row>
    <row r="6516" spans="1:19">
      <c r="A6516" t="s">
        <v>6641</v>
      </c>
      <c r="B6516">
        <v>36</v>
      </c>
      <c r="C6516" t="s">
        <v>112</v>
      </c>
      <c r="D6516" t="s">
        <v>119</v>
      </c>
      <c r="E6516">
        <v>5</v>
      </c>
      <c r="F6516" t="s">
        <v>103</v>
      </c>
      <c r="G6516" t="s">
        <v>104</v>
      </c>
      <c r="H6516" s="5">
        <v>517</v>
      </c>
      <c r="I6516" s="5">
        <v>2256.85</v>
      </c>
      <c r="J6516" t="s">
        <v>134</v>
      </c>
      <c r="K6516" t="s">
        <v>106</v>
      </c>
      <c r="L6516">
        <v>0</v>
      </c>
      <c r="M6516">
        <v>0</v>
      </c>
      <c r="N6516">
        <v>5</v>
      </c>
      <c r="O6516" s="6">
        <v>15</v>
      </c>
      <c r="P6516" t="s">
        <v>106</v>
      </c>
      <c r="Q6516" t="s">
        <v>106</v>
      </c>
      <c r="R6516">
        <f>IF(F6516="Monthly",2,0)
+IF(E6516&lt;=6,2,0)
+IF(N6516&lt;=2,2,0)
+IF(L6516&gt;=4,2,0)
+IF(M6516&gt;=2,1,0)
+IF(H6516&gt;=_xlfn.PERCENTILE.INC($H$2:$H$10001,0.75),1,0)</f>
        <v>4</v>
      </c>
      <c r="S6516" t="str">
        <f>IF(R6516&gt;=7,"High",IF(R6516&gt;=4,"Medium","Low"))</f>
        <v>Medium</v>
      </c>
    </row>
    <row r="6517" spans="1:19">
      <c r="A6517" t="s">
        <v>6642</v>
      </c>
      <c r="B6517">
        <v>52</v>
      </c>
      <c r="C6517" t="s">
        <v>101</v>
      </c>
      <c r="D6517" t="s">
        <v>102</v>
      </c>
      <c r="E6517">
        <v>23</v>
      </c>
      <c r="F6517" t="s">
        <v>103</v>
      </c>
      <c r="G6517" t="s">
        <v>104</v>
      </c>
      <c r="H6517" s="5">
        <v>525</v>
      </c>
      <c r="I6517" s="5">
        <v>11993.41</v>
      </c>
      <c r="J6517" t="s">
        <v>105</v>
      </c>
      <c r="K6517" t="s">
        <v>106</v>
      </c>
      <c r="L6517">
        <v>1</v>
      </c>
      <c r="M6517">
        <v>0</v>
      </c>
      <c r="N6517">
        <v>5</v>
      </c>
      <c r="O6517" s="6">
        <v>0</v>
      </c>
      <c r="P6517" t="s">
        <v>106</v>
      </c>
      <c r="Q6517" t="s">
        <v>107</v>
      </c>
      <c r="R6517">
        <f>IF(F6517="Monthly",2,0)
+IF(E6517&lt;=6,2,0)
+IF(N6517&lt;=2,2,0)
+IF(L6517&gt;=4,2,0)
+IF(M6517&gt;=2,1,0)
+IF(H6517&gt;=_xlfn.PERCENTILE.INC($H$2:$H$10001,0.75),1,0)</f>
        <v>2</v>
      </c>
      <c r="S6517" t="str">
        <f>IF(R6517&gt;=7,"High",IF(R6517&gt;=4,"Medium","Low"))</f>
        <v>Low</v>
      </c>
    </row>
    <row r="6518" spans="1:19">
      <c r="A6518" t="s">
        <v>6643</v>
      </c>
      <c r="B6518">
        <v>43</v>
      </c>
      <c r="C6518" t="s">
        <v>101</v>
      </c>
      <c r="D6518" t="s">
        <v>102</v>
      </c>
      <c r="E6518">
        <v>44</v>
      </c>
      <c r="F6518" t="s">
        <v>103</v>
      </c>
      <c r="G6518" t="s">
        <v>110</v>
      </c>
      <c r="H6518" s="5">
        <v>685</v>
      </c>
      <c r="I6518" s="5">
        <v>29473.55</v>
      </c>
      <c r="J6518" t="s">
        <v>117</v>
      </c>
      <c r="K6518" t="s">
        <v>106</v>
      </c>
      <c r="L6518">
        <v>1</v>
      </c>
      <c r="M6518">
        <v>0</v>
      </c>
      <c r="N6518">
        <v>4</v>
      </c>
      <c r="O6518" s="6">
        <v>0</v>
      </c>
      <c r="P6518" t="s">
        <v>107</v>
      </c>
      <c r="Q6518" t="s">
        <v>107</v>
      </c>
      <c r="R6518">
        <f>IF(F6518="Monthly",2,0)
+IF(E6518&lt;=6,2,0)
+IF(N6518&lt;=2,2,0)
+IF(L6518&gt;=4,2,0)
+IF(M6518&gt;=2,1,0)
+IF(H6518&gt;=_xlfn.PERCENTILE.INC($H$2:$H$10001,0.75),1,0)</f>
        <v>2</v>
      </c>
      <c r="S6518" t="str">
        <f>IF(R6518&gt;=7,"High",IF(R6518&gt;=4,"Medium","Low"))</f>
        <v>Low</v>
      </c>
    </row>
    <row r="6519" spans="1:19">
      <c r="A6519" t="s">
        <v>6644</v>
      </c>
      <c r="B6519">
        <v>40</v>
      </c>
      <c r="C6519" t="s">
        <v>112</v>
      </c>
      <c r="D6519" t="s">
        <v>131</v>
      </c>
      <c r="E6519">
        <v>22</v>
      </c>
      <c r="F6519" t="s">
        <v>109</v>
      </c>
      <c r="G6519" t="s">
        <v>104</v>
      </c>
      <c r="H6519" s="5">
        <v>436</v>
      </c>
      <c r="I6519" s="5">
        <v>9527.57</v>
      </c>
      <c r="J6519" t="s">
        <v>134</v>
      </c>
      <c r="K6519" t="s">
        <v>106</v>
      </c>
      <c r="L6519">
        <v>0</v>
      </c>
      <c r="M6519">
        <v>0</v>
      </c>
      <c r="N6519">
        <v>5</v>
      </c>
      <c r="O6519" s="6">
        <v>0</v>
      </c>
      <c r="P6519" t="s">
        <v>106</v>
      </c>
      <c r="Q6519" t="s">
        <v>107</v>
      </c>
      <c r="R6519">
        <f>IF(F6519="Monthly",2,0)
+IF(E6519&lt;=6,2,0)
+IF(N6519&lt;=2,2,0)
+IF(L6519&gt;=4,2,0)
+IF(M6519&gt;=2,1,0)
+IF(H6519&gt;=_xlfn.PERCENTILE.INC($H$2:$H$10001,0.75),1,0)</f>
        <v>0</v>
      </c>
      <c r="S6519" t="str">
        <f>IF(R6519&gt;=7,"High",IF(R6519&gt;=4,"Medium","Low"))</f>
        <v>Low</v>
      </c>
    </row>
    <row r="6520" spans="1:19">
      <c r="A6520" t="s">
        <v>6645</v>
      </c>
      <c r="B6520">
        <v>46</v>
      </c>
      <c r="C6520" t="s">
        <v>101</v>
      </c>
      <c r="D6520" t="s">
        <v>133</v>
      </c>
      <c r="E6520">
        <v>35</v>
      </c>
      <c r="F6520" t="s">
        <v>109</v>
      </c>
      <c r="G6520" t="s">
        <v>110</v>
      </c>
      <c r="H6520" s="5">
        <v>784</v>
      </c>
      <c r="I6520" s="5">
        <v>27977.01</v>
      </c>
      <c r="J6520" t="s">
        <v>140</v>
      </c>
      <c r="K6520" t="s">
        <v>106</v>
      </c>
      <c r="L6520">
        <v>1</v>
      </c>
      <c r="M6520">
        <v>0</v>
      </c>
      <c r="N6520">
        <v>5</v>
      </c>
      <c r="O6520" s="6">
        <v>0</v>
      </c>
      <c r="P6520" t="s">
        <v>107</v>
      </c>
      <c r="Q6520" t="s">
        <v>107</v>
      </c>
      <c r="R6520">
        <f>IF(F6520="Monthly",2,0)
+IF(E6520&lt;=6,2,0)
+IF(N6520&lt;=2,2,0)
+IF(L6520&gt;=4,2,0)
+IF(M6520&gt;=2,1,0)
+IF(H6520&gt;=_xlfn.PERCENTILE.INC($H$2:$H$10001,0.75),1,0)</f>
        <v>0</v>
      </c>
      <c r="S6520" t="str">
        <f>IF(R6520&gt;=7,"High",IF(R6520&gt;=4,"Medium","Low"))</f>
        <v>Low</v>
      </c>
    </row>
    <row r="6521" spans="1:19">
      <c r="A6521" t="s">
        <v>6646</v>
      </c>
      <c r="B6521">
        <v>39</v>
      </c>
      <c r="C6521" t="s">
        <v>101</v>
      </c>
      <c r="D6521" t="s">
        <v>102</v>
      </c>
      <c r="E6521">
        <v>19</v>
      </c>
      <c r="F6521" t="s">
        <v>109</v>
      </c>
      <c r="G6521" t="s">
        <v>110</v>
      </c>
      <c r="H6521" s="5">
        <v>792</v>
      </c>
      <c r="I6521" s="5">
        <v>15498.85</v>
      </c>
      <c r="J6521" t="s">
        <v>105</v>
      </c>
      <c r="K6521" t="s">
        <v>106</v>
      </c>
      <c r="L6521">
        <v>1</v>
      </c>
      <c r="M6521">
        <v>0</v>
      </c>
      <c r="N6521">
        <v>5</v>
      </c>
      <c r="O6521" s="6">
        <v>0</v>
      </c>
      <c r="P6521" t="s">
        <v>106</v>
      </c>
      <c r="Q6521" t="s">
        <v>107</v>
      </c>
      <c r="R6521">
        <f>IF(F6521="Monthly",2,0)
+IF(E6521&lt;=6,2,0)
+IF(N6521&lt;=2,2,0)
+IF(L6521&gt;=4,2,0)
+IF(M6521&gt;=2,1,0)
+IF(H6521&gt;=_xlfn.PERCENTILE.INC($H$2:$H$10001,0.75),1,0)</f>
        <v>0</v>
      </c>
      <c r="S6521" t="str">
        <f>IF(R6521&gt;=7,"High",IF(R6521&gt;=4,"Medium","Low"))</f>
        <v>Low</v>
      </c>
    </row>
    <row r="6522" spans="1:19">
      <c r="A6522" t="s">
        <v>6647</v>
      </c>
      <c r="B6522">
        <v>45</v>
      </c>
      <c r="C6522" t="s">
        <v>112</v>
      </c>
      <c r="D6522" t="s">
        <v>137</v>
      </c>
      <c r="E6522">
        <v>55</v>
      </c>
      <c r="F6522" t="s">
        <v>109</v>
      </c>
      <c r="G6522" t="s">
        <v>110</v>
      </c>
      <c r="H6522" s="5">
        <v>761</v>
      </c>
      <c r="I6522" s="5">
        <v>42255.66</v>
      </c>
      <c r="J6522" t="s">
        <v>140</v>
      </c>
      <c r="K6522" t="s">
        <v>106</v>
      </c>
      <c r="L6522">
        <v>1</v>
      </c>
      <c r="M6522">
        <v>0</v>
      </c>
      <c r="N6522">
        <v>4</v>
      </c>
      <c r="O6522" s="6">
        <v>0</v>
      </c>
      <c r="P6522" t="s">
        <v>106</v>
      </c>
      <c r="Q6522" t="s">
        <v>106</v>
      </c>
      <c r="R6522">
        <f>IF(F6522="Monthly",2,0)
+IF(E6522&lt;=6,2,0)
+IF(N6522&lt;=2,2,0)
+IF(L6522&gt;=4,2,0)
+IF(M6522&gt;=2,1,0)
+IF(H6522&gt;=_xlfn.PERCENTILE.INC($H$2:$H$10001,0.75),1,0)</f>
        <v>0</v>
      </c>
      <c r="S6522" t="str">
        <f>IF(R6522&gt;=7,"High",IF(R6522&gt;=4,"Medium","Low"))</f>
        <v>Low</v>
      </c>
    </row>
    <row r="6523" spans="1:19">
      <c r="A6523" t="s">
        <v>6648</v>
      </c>
      <c r="B6523">
        <v>25</v>
      </c>
      <c r="C6523" t="s">
        <v>101</v>
      </c>
      <c r="D6523" t="s">
        <v>126</v>
      </c>
      <c r="E6523">
        <v>25</v>
      </c>
      <c r="F6523" t="s">
        <v>103</v>
      </c>
      <c r="G6523" t="s">
        <v>110</v>
      </c>
      <c r="H6523" s="5">
        <v>706</v>
      </c>
      <c r="I6523" s="5">
        <v>17873.18</v>
      </c>
      <c r="J6523" t="s">
        <v>105</v>
      </c>
      <c r="K6523" t="s">
        <v>106</v>
      </c>
      <c r="L6523">
        <v>2</v>
      </c>
      <c r="M6523">
        <v>0</v>
      </c>
      <c r="N6523">
        <v>5</v>
      </c>
      <c r="O6523" s="6">
        <v>0</v>
      </c>
      <c r="P6523" t="s">
        <v>107</v>
      </c>
      <c r="Q6523" t="s">
        <v>107</v>
      </c>
      <c r="R6523">
        <f>IF(F6523="Monthly",2,0)
+IF(E6523&lt;=6,2,0)
+IF(N6523&lt;=2,2,0)
+IF(L6523&gt;=4,2,0)
+IF(M6523&gt;=2,1,0)
+IF(H6523&gt;=_xlfn.PERCENTILE.INC($H$2:$H$10001,0.75),1,0)</f>
        <v>2</v>
      </c>
      <c r="S6523" t="str">
        <f>IF(R6523&gt;=7,"High",IF(R6523&gt;=4,"Medium","Low"))</f>
        <v>Low</v>
      </c>
    </row>
    <row r="6524" spans="1:19">
      <c r="A6524" t="s">
        <v>6649</v>
      </c>
      <c r="B6524">
        <v>57</v>
      </c>
      <c r="C6524" t="s">
        <v>101</v>
      </c>
      <c r="D6524" t="s">
        <v>102</v>
      </c>
      <c r="E6524">
        <v>20</v>
      </c>
      <c r="F6524" t="s">
        <v>103</v>
      </c>
      <c r="G6524" t="s">
        <v>129</v>
      </c>
      <c r="H6524" s="5">
        <v>1047</v>
      </c>
      <c r="I6524" s="5">
        <v>20853.75</v>
      </c>
      <c r="J6524" t="s">
        <v>117</v>
      </c>
      <c r="K6524" t="s">
        <v>106</v>
      </c>
      <c r="L6524">
        <v>0</v>
      </c>
      <c r="M6524">
        <v>0</v>
      </c>
      <c r="N6524">
        <v>5</v>
      </c>
      <c r="O6524" s="6">
        <v>0</v>
      </c>
      <c r="P6524" t="s">
        <v>107</v>
      </c>
      <c r="Q6524" t="s">
        <v>107</v>
      </c>
      <c r="R6524">
        <f>IF(F6524="Monthly",2,0)
+IF(E6524&lt;=6,2,0)
+IF(N6524&lt;=2,2,0)
+IF(L6524&gt;=4,2,0)
+IF(M6524&gt;=2,1,0)
+IF(H6524&gt;=_xlfn.PERCENTILE.INC($H$2:$H$10001,0.75),1,0)</f>
        <v>3</v>
      </c>
      <c r="S6524" t="str">
        <f>IF(R6524&gt;=7,"High",IF(R6524&gt;=4,"Medium","Low"))</f>
        <v>Low</v>
      </c>
    </row>
    <row r="6525" spans="1:19">
      <c r="A6525" t="s">
        <v>6650</v>
      </c>
      <c r="B6525">
        <v>50</v>
      </c>
      <c r="C6525" t="s">
        <v>112</v>
      </c>
      <c r="D6525" t="s">
        <v>102</v>
      </c>
      <c r="E6525">
        <v>17</v>
      </c>
      <c r="F6525" t="s">
        <v>109</v>
      </c>
      <c r="G6525" t="s">
        <v>129</v>
      </c>
      <c r="H6525" s="5">
        <v>1064</v>
      </c>
      <c r="I6525" s="5">
        <v>18313.12</v>
      </c>
      <c r="J6525" t="s">
        <v>105</v>
      </c>
      <c r="K6525" t="s">
        <v>106</v>
      </c>
      <c r="L6525">
        <v>0</v>
      </c>
      <c r="M6525">
        <v>0</v>
      </c>
      <c r="N6525">
        <v>5</v>
      </c>
      <c r="O6525" s="6">
        <v>0</v>
      </c>
      <c r="P6525" t="s">
        <v>107</v>
      </c>
      <c r="Q6525" t="s">
        <v>107</v>
      </c>
      <c r="R6525">
        <f>IF(F6525="Monthly",2,0)
+IF(E6525&lt;=6,2,0)
+IF(N6525&lt;=2,2,0)
+IF(L6525&gt;=4,2,0)
+IF(M6525&gt;=2,1,0)
+IF(H6525&gt;=_xlfn.PERCENTILE.INC($H$2:$H$10001,0.75),1,0)</f>
        <v>1</v>
      </c>
      <c r="S6525" t="str">
        <f>IF(R6525&gt;=7,"High",IF(R6525&gt;=4,"Medium","Low"))</f>
        <v>Low</v>
      </c>
    </row>
    <row r="6526" spans="1:19">
      <c r="A6526" t="s">
        <v>6651</v>
      </c>
      <c r="B6526">
        <v>37</v>
      </c>
      <c r="C6526" t="s">
        <v>101</v>
      </c>
      <c r="D6526" t="s">
        <v>128</v>
      </c>
      <c r="E6526">
        <v>72</v>
      </c>
      <c r="F6526" t="s">
        <v>121</v>
      </c>
      <c r="G6526" t="s">
        <v>104</v>
      </c>
      <c r="H6526" s="5">
        <v>479</v>
      </c>
      <c r="I6526" s="5">
        <v>29768.79</v>
      </c>
      <c r="J6526" t="s">
        <v>140</v>
      </c>
      <c r="K6526" t="s">
        <v>106</v>
      </c>
      <c r="L6526">
        <v>0</v>
      </c>
      <c r="M6526">
        <v>0</v>
      </c>
      <c r="N6526">
        <v>5</v>
      </c>
      <c r="O6526" s="6">
        <v>15</v>
      </c>
      <c r="P6526" t="s">
        <v>106</v>
      </c>
      <c r="Q6526" t="s">
        <v>107</v>
      </c>
      <c r="R6526">
        <f>IF(F6526="Monthly",2,0)
+IF(E6526&lt;=6,2,0)
+IF(N6526&lt;=2,2,0)
+IF(L6526&gt;=4,2,0)
+IF(M6526&gt;=2,1,0)
+IF(H6526&gt;=_xlfn.PERCENTILE.INC($H$2:$H$10001,0.75),1,0)</f>
        <v>0</v>
      </c>
      <c r="S6526" t="str">
        <f>IF(R6526&gt;=7,"High",IF(R6526&gt;=4,"Medium","Low"))</f>
        <v>Low</v>
      </c>
    </row>
    <row r="6527" spans="1:19">
      <c r="A6527" t="s">
        <v>6652</v>
      </c>
      <c r="B6527">
        <v>25</v>
      </c>
      <c r="C6527" t="s">
        <v>101</v>
      </c>
      <c r="D6527" t="s">
        <v>126</v>
      </c>
      <c r="E6527">
        <v>34</v>
      </c>
      <c r="F6527" t="s">
        <v>121</v>
      </c>
      <c r="G6527" t="s">
        <v>110</v>
      </c>
      <c r="H6527" s="5">
        <v>751</v>
      </c>
      <c r="I6527" s="5">
        <v>23569.5</v>
      </c>
      <c r="J6527" t="s">
        <v>134</v>
      </c>
      <c r="K6527" t="s">
        <v>106</v>
      </c>
      <c r="L6527">
        <v>2</v>
      </c>
      <c r="M6527">
        <v>0</v>
      </c>
      <c r="N6527">
        <v>5</v>
      </c>
      <c r="O6527" s="6">
        <v>10</v>
      </c>
      <c r="P6527" t="s">
        <v>107</v>
      </c>
      <c r="Q6527" t="s">
        <v>107</v>
      </c>
      <c r="R6527">
        <f>IF(F6527="Monthly",2,0)
+IF(E6527&lt;=6,2,0)
+IF(N6527&lt;=2,2,0)
+IF(L6527&gt;=4,2,0)
+IF(M6527&gt;=2,1,0)
+IF(H6527&gt;=_xlfn.PERCENTILE.INC($H$2:$H$10001,0.75),1,0)</f>
        <v>0</v>
      </c>
      <c r="S6527" t="str">
        <f>IF(R6527&gt;=7,"High",IF(R6527&gt;=4,"Medium","Low"))</f>
        <v>Low</v>
      </c>
    </row>
    <row r="6528" spans="1:19">
      <c r="A6528" t="s">
        <v>6653</v>
      </c>
      <c r="B6528">
        <v>18</v>
      </c>
      <c r="C6528" t="s">
        <v>101</v>
      </c>
      <c r="D6528" t="s">
        <v>131</v>
      </c>
      <c r="E6528">
        <v>21</v>
      </c>
      <c r="F6528" t="s">
        <v>109</v>
      </c>
      <c r="G6528" t="s">
        <v>110</v>
      </c>
      <c r="H6528" s="5">
        <v>726</v>
      </c>
      <c r="I6528" s="5">
        <v>15329.62</v>
      </c>
      <c r="J6528" t="s">
        <v>134</v>
      </c>
      <c r="K6528" t="s">
        <v>106</v>
      </c>
      <c r="L6528">
        <v>0</v>
      </c>
      <c r="M6528">
        <v>0</v>
      </c>
      <c r="N6528">
        <v>5</v>
      </c>
      <c r="O6528" s="6">
        <v>0</v>
      </c>
      <c r="P6528" t="s">
        <v>106</v>
      </c>
      <c r="Q6528" t="s">
        <v>107</v>
      </c>
      <c r="R6528">
        <f>IF(F6528="Monthly",2,0)
+IF(E6528&lt;=6,2,0)
+IF(N6528&lt;=2,2,0)
+IF(L6528&gt;=4,2,0)
+IF(M6528&gt;=2,1,0)
+IF(H6528&gt;=_xlfn.PERCENTILE.INC($H$2:$H$10001,0.75),1,0)</f>
        <v>0</v>
      </c>
      <c r="S6528" t="str">
        <f>IF(R6528&gt;=7,"High",IF(R6528&gt;=4,"Medium","Low"))</f>
        <v>Low</v>
      </c>
    </row>
    <row r="6529" spans="1:19">
      <c r="A6529" t="s">
        <v>6654</v>
      </c>
      <c r="B6529">
        <v>32</v>
      </c>
      <c r="C6529" t="s">
        <v>101</v>
      </c>
      <c r="D6529" t="s">
        <v>131</v>
      </c>
      <c r="E6529">
        <v>58</v>
      </c>
      <c r="F6529" t="s">
        <v>103</v>
      </c>
      <c r="G6529" t="s">
        <v>129</v>
      </c>
      <c r="H6529" s="5">
        <v>1046</v>
      </c>
      <c r="I6529" s="5">
        <v>60403.45</v>
      </c>
      <c r="J6529" t="s">
        <v>117</v>
      </c>
      <c r="K6529" t="s">
        <v>106</v>
      </c>
      <c r="L6529">
        <v>1</v>
      </c>
      <c r="M6529">
        <v>0</v>
      </c>
      <c r="N6529">
        <v>5</v>
      </c>
      <c r="O6529" s="6">
        <v>0</v>
      </c>
      <c r="P6529" t="s">
        <v>107</v>
      </c>
      <c r="Q6529" t="s">
        <v>107</v>
      </c>
      <c r="R6529">
        <f>IF(F6529="Monthly",2,0)
+IF(E6529&lt;=6,2,0)
+IF(N6529&lt;=2,2,0)
+IF(L6529&gt;=4,2,0)
+IF(M6529&gt;=2,1,0)
+IF(H6529&gt;=_xlfn.PERCENTILE.INC($H$2:$H$10001,0.75),1,0)</f>
        <v>3</v>
      </c>
      <c r="S6529" t="str">
        <f>IF(R6529&gt;=7,"High",IF(R6529&gt;=4,"Medium","Low"))</f>
        <v>Low</v>
      </c>
    </row>
    <row r="6530" spans="1:19">
      <c r="A6530" t="s">
        <v>6655</v>
      </c>
      <c r="B6530">
        <v>31</v>
      </c>
      <c r="C6530" t="s">
        <v>112</v>
      </c>
      <c r="D6530" t="s">
        <v>102</v>
      </c>
      <c r="E6530">
        <v>34</v>
      </c>
      <c r="F6530" t="s">
        <v>109</v>
      </c>
      <c r="G6530" t="s">
        <v>110</v>
      </c>
      <c r="H6530" s="5">
        <v>797</v>
      </c>
      <c r="I6530" s="5">
        <v>25765.78</v>
      </c>
      <c r="J6530" t="s">
        <v>115</v>
      </c>
      <c r="K6530" t="s">
        <v>106</v>
      </c>
      <c r="L6530">
        <v>1</v>
      </c>
      <c r="M6530">
        <v>0</v>
      </c>
      <c r="N6530">
        <v>5</v>
      </c>
      <c r="O6530" s="6">
        <v>5</v>
      </c>
      <c r="P6530" t="s">
        <v>107</v>
      </c>
      <c r="Q6530" t="s">
        <v>107</v>
      </c>
      <c r="R6530">
        <f>IF(F6530="Monthly",2,0)
+IF(E6530&lt;=6,2,0)
+IF(N6530&lt;=2,2,0)
+IF(L6530&gt;=4,2,0)
+IF(M6530&gt;=2,1,0)
+IF(H6530&gt;=_xlfn.PERCENTILE.INC($H$2:$H$10001,0.75),1,0)</f>
        <v>1</v>
      </c>
      <c r="S6530" t="str">
        <f>IF(R6530&gt;=7,"High",IF(R6530&gt;=4,"Medium","Low"))</f>
        <v>Low</v>
      </c>
    </row>
    <row r="6531" spans="1:19">
      <c r="A6531" t="s">
        <v>6656</v>
      </c>
      <c r="B6531">
        <v>27</v>
      </c>
      <c r="C6531" t="s">
        <v>112</v>
      </c>
      <c r="D6531" t="s">
        <v>126</v>
      </c>
      <c r="E6531">
        <v>20</v>
      </c>
      <c r="F6531" t="s">
        <v>103</v>
      </c>
      <c r="G6531" t="s">
        <v>110</v>
      </c>
      <c r="H6531" s="5">
        <v>717</v>
      </c>
      <c r="I6531" s="5">
        <v>14695.54</v>
      </c>
      <c r="J6531" t="s">
        <v>117</v>
      </c>
      <c r="K6531" t="s">
        <v>106</v>
      </c>
      <c r="L6531">
        <v>1</v>
      </c>
      <c r="M6531">
        <v>0</v>
      </c>
      <c r="N6531">
        <v>5</v>
      </c>
      <c r="O6531" s="6">
        <v>0</v>
      </c>
      <c r="P6531" t="s">
        <v>107</v>
      </c>
      <c r="Q6531" t="s">
        <v>107</v>
      </c>
      <c r="R6531">
        <f>IF(F6531="Monthly",2,0)
+IF(E6531&lt;=6,2,0)
+IF(N6531&lt;=2,2,0)
+IF(L6531&gt;=4,2,0)
+IF(M6531&gt;=2,1,0)
+IF(H6531&gt;=_xlfn.PERCENTILE.INC($H$2:$H$10001,0.75),1,0)</f>
        <v>2</v>
      </c>
      <c r="S6531" t="str">
        <f>IF(R6531&gt;=7,"High",IF(R6531&gt;=4,"Medium","Low"))</f>
        <v>Low</v>
      </c>
    </row>
    <row r="6532" spans="1:19">
      <c r="A6532" t="s">
        <v>6657</v>
      </c>
      <c r="B6532">
        <v>23</v>
      </c>
      <c r="C6532" t="s">
        <v>101</v>
      </c>
      <c r="D6532" t="s">
        <v>159</v>
      </c>
      <c r="E6532">
        <v>9</v>
      </c>
      <c r="F6532" t="s">
        <v>103</v>
      </c>
      <c r="G6532" t="s">
        <v>110</v>
      </c>
      <c r="H6532" s="5">
        <v>660</v>
      </c>
      <c r="I6532" s="5">
        <v>6065.58</v>
      </c>
      <c r="J6532" t="s">
        <v>117</v>
      </c>
      <c r="K6532" t="s">
        <v>106</v>
      </c>
      <c r="L6532">
        <v>1</v>
      </c>
      <c r="M6532">
        <v>0</v>
      </c>
      <c r="N6532">
        <v>5</v>
      </c>
      <c r="O6532" s="6">
        <v>0</v>
      </c>
      <c r="P6532" t="s">
        <v>107</v>
      </c>
      <c r="Q6532" t="s">
        <v>107</v>
      </c>
      <c r="R6532">
        <f>IF(F6532="Monthly",2,0)
+IF(E6532&lt;=6,2,0)
+IF(N6532&lt;=2,2,0)
+IF(L6532&gt;=4,2,0)
+IF(M6532&gt;=2,1,0)
+IF(H6532&gt;=_xlfn.PERCENTILE.INC($H$2:$H$10001,0.75),1,0)</f>
        <v>2</v>
      </c>
      <c r="S6532" t="str">
        <f>IF(R6532&gt;=7,"High",IF(R6532&gt;=4,"Medium","Low"))</f>
        <v>Low</v>
      </c>
    </row>
    <row r="6533" spans="1:19">
      <c r="A6533" t="s">
        <v>6658</v>
      </c>
      <c r="B6533">
        <v>27</v>
      </c>
      <c r="C6533" t="s">
        <v>101</v>
      </c>
      <c r="D6533" t="s">
        <v>137</v>
      </c>
      <c r="E6533">
        <v>31</v>
      </c>
      <c r="F6533" t="s">
        <v>109</v>
      </c>
      <c r="G6533" t="s">
        <v>104</v>
      </c>
      <c r="H6533" s="5">
        <v>531</v>
      </c>
      <c r="I6533" s="5">
        <v>15729.94</v>
      </c>
      <c r="J6533" t="s">
        <v>115</v>
      </c>
      <c r="K6533" t="s">
        <v>106</v>
      </c>
      <c r="L6533">
        <v>2</v>
      </c>
      <c r="M6533">
        <v>1</v>
      </c>
      <c r="N6533">
        <v>4</v>
      </c>
      <c r="O6533" s="6">
        <v>5</v>
      </c>
      <c r="P6533" t="s">
        <v>106</v>
      </c>
      <c r="Q6533" t="s">
        <v>107</v>
      </c>
      <c r="R6533">
        <f>IF(F6533="Monthly",2,0)
+IF(E6533&lt;=6,2,0)
+IF(N6533&lt;=2,2,0)
+IF(L6533&gt;=4,2,0)
+IF(M6533&gt;=2,1,0)
+IF(H6533&gt;=_xlfn.PERCENTILE.INC($H$2:$H$10001,0.75),1,0)</f>
        <v>0</v>
      </c>
      <c r="S6533" t="str">
        <f>IF(R6533&gt;=7,"High",IF(R6533&gt;=4,"Medium","Low"))</f>
        <v>Low</v>
      </c>
    </row>
    <row r="6534" spans="1:19">
      <c r="A6534" t="s">
        <v>6659</v>
      </c>
      <c r="B6534">
        <v>24</v>
      </c>
      <c r="C6534" t="s">
        <v>101</v>
      </c>
      <c r="D6534" t="s">
        <v>126</v>
      </c>
      <c r="E6534">
        <v>17</v>
      </c>
      <c r="F6534" t="s">
        <v>109</v>
      </c>
      <c r="G6534" t="s">
        <v>129</v>
      </c>
      <c r="H6534" s="5">
        <v>1006</v>
      </c>
      <c r="I6534" s="5">
        <v>15137.1</v>
      </c>
      <c r="J6534" t="s">
        <v>134</v>
      </c>
      <c r="K6534" t="s">
        <v>106</v>
      </c>
      <c r="L6534">
        <v>0</v>
      </c>
      <c r="M6534">
        <v>0</v>
      </c>
      <c r="N6534">
        <v>5</v>
      </c>
      <c r="O6534" s="6">
        <v>10</v>
      </c>
      <c r="P6534" t="s">
        <v>106</v>
      </c>
      <c r="Q6534" t="s">
        <v>107</v>
      </c>
      <c r="R6534">
        <f>IF(F6534="Monthly",2,0)
+IF(E6534&lt;=6,2,0)
+IF(N6534&lt;=2,2,0)
+IF(L6534&gt;=4,2,0)
+IF(M6534&gt;=2,1,0)
+IF(H6534&gt;=_xlfn.PERCENTILE.INC($H$2:$H$10001,0.75),1,0)</f>
        <v>1</v>
      </c>
      <c r="S6534" t="str">
        <f>IF(R6534&gt;=7,"High",IF(R6534&gt;=4,"Medium","Low"))</f>
        <v>Low</v>
      </c>
    </row>
    <row r="6535" spans="1:19">
      <c r="A6535" t="s">
        <v>6660</v>
      </c>
      <c r="B6535">
        <v>18</v>
      </c>
      <c r="C6535" t="s">
        <v>112</v>
      </c>
      <c r="D6535" t="s">
        <v>131</v>
      </c>
      <c r="E6535">
        <v>47</v>
      </c>
      <c r="F6535" t="s">
        <v>109</v>
      </c>
      <c r="G6535" t="s">
        <v>129</v>
      </c>
      <c r="H6535" s="5">
        <v>978</v>
      </c>
      <c r="I6535" s="5">
        <v>46533.97</v>
      </c>
      <c r="J6535" t="s">
        <v>105</v>
      </c>
      <c r="K6535" t="s">
        <v>106</v>
      </c>
      <c r="L6535">
        <v>3</v>
      </c>
      <c r="M6535">
        <v>1</v>
      </c>
      <c r="N6535">
        <v>5</v>
      </c>
      <c r="O6535" s="6">
        <v>0</v>
      </c>
      <c r="P6535" t="s">
        <v>106</v>
      </c>
      <c r="Q6535" t="s">
        <v>107</v>
      </c>
      <c r="R6535">
        <f>IF(F6535="Monthly",2,0)
+IF(E6535&lt;=6,2,0)
+IF(N6535&lt;=2,2,0)
+IF(L6535&gt;=4,2,0)
+IF(M6535&gt;=2,1,0)
+IF(H6535&gt;=_xlfn.PERCENTILE.INC($H$2:$H$10001,0.75),1,0)</f>
        <v>1</v>
      </c>
      <c r="S6535" t="str">
        <f>IF(R6535&gt;=7,"High",IF(R6535&gt;=4,"Medium","Low"))</f>
        <v>Low</v>
      </c>
    </row>
    <row r="6536" spans="1:19">
      <c r="A6536" t="s">
        <v>6661</v>
      </c>
      <c r="B6536">
        <v>18</v>
      </c>
      <c r="C6536" t="s">
        <v>112</v>
      </c>
      <c r="D6536" t="s">
        <v>123</v>
      </c>
      <c r="E6536">
        <v>36</v>
      </c>
      <c r="F6536" t="s">
        <v>121</v>
      </c>
      <c r="G6536" t="s">
        <v>110</v>
      </c>
      <c r="H6536" s="5">
        <v>639</v>
      </c>
      <c r="I6536" s="5">
        <v>22614.47</v>
      </c>
      <c r="J6536" t="s">
        <v>140</v>
      </c>
      <c r="K6536" t="s">
        <v>106</v>
      </c>
      <c r="L6536">
        <v>2</v>
      </c>
      <c r="M6536">
        <v>0</v>
      </c>
      <c r="N6536">
        <v>5</v>
      </c>
      <c r="O6536" s="6">
        <v>0</v>
      </c>
      <c r="P6536" t="s">
        <v>106</v>
      </c>
      <c r="Q6536" t="s">
        <v>107</v>
      </c>
      <c r="R6536">
        <f>IF(F6536="Monthly",2,0)
+IF(E6536&lt;=6,2,0)
+IF(N6536&lt;=2,2,0)
+IF(L6536&gt;=4,2,0)
+IF(M6536&gt;=2,1,0)
+IF(H6536&gt;=_xlfn.PERCENTILE.INC($H$2:$H$10001,0.75),1,0)</f>
        <v>0</v>
      </c>
      <c r="S6536" t="str">
        <f>IF(R6536&gt;=7,"High",IF(R6536&gt;=4,"Medium","Low"))</f>
        <v>Low</v>
      </c>
    </row>
    <row r="6537" spans="1:19">
      <c r="A6537" t="s">
        <v>6662</v>
      </c>
      <c r="B6537">
        <v>56</v>
      </c>
      <c r="C6537" t="s">
        <v>112</v>
      </c>
      <c r="D6537" t="s">
        <v>133</v>
      </c>
      <c r="E6537">
        <v>56</v>
      </c>
      <c r="F6537" t="s">
        <v>103</v>
      </c>
      <c r="G6537" t="s">
        <v>104</v>
      </c>
      <c r="H6537" s="5">
        <v>412</v>
      </c>
      <c r="I6537" s="5">
        <v>22616.799999999999</v>
      </c>
      <c r="J6537" t="s">
        <v>140</v>
      </c>
      <c r="K6537" t="s">
        <v>106</v>
      </c>
      <c r="L6537">
        <v>2</v>
      </c>
      <c r="M6537">
        <v>2</v>
      </c>
      <c r="N6537">
        <v>3</v>
      </c>
      <c r="O6537" s="6">
        <v>0</v>
      </c>
      <c r="P6537" t="s">
        <v>107</v>
      </c>
      <c r="Q6537" t="s">
        <v>106</v>
      </c>
      <c r="R6537">
        <f>IF(F6537="Monthly",2,0)
+IF(E6537&lt;=6,2,0)
+IF(N6537&lt;=2,2,0)
+IF(L6537&gt;=4,2,0)
+IF(M6537&gt;=2,1,0)
+IF(H6537&gt;=_xlfn.PERCENTILE.INC($H$2:$H$10001,0.75),1,0)</f>
        <v>3</v>
      </c>
      <c r="S6537" t="str">
        <f>IF(R6537&gt;=7,"High",IF(R6537&gt;=4,"Medium","Low"))</f>
        <v>Low</v>
      </c>
    </row>
    <row r="6538" spans="1:19">
      <c r="A6538" t="s">
        <v>6663</v>
      </c>
      <c r="B6538">
        <v>35</v>
      </c>
      <c r="C6538" t="s">
        <v>101</v>
      </c>
      <c r="D6538" t="s">
        <v>159</v>
      </c>
      <c r="E6538">
        <v>23</v>
      </c>
      <c r="F6538" t="s">
        <v>103</v>
      </c>
      <c r="G6538" t="s">
        <v>110</v>
      </c>
      <c r="H6538" s="5">
        <v>688</v>
      </c>
      <c r="I6538" s="5">
        <v>16192.89</v>
      </c>
      <c r="J6538" t="s">
        <v>115</v>
      </c>
      <c r="K6538" t="s">
        <v>106</v>
      </c>
      <c r="L6538">
        <v>1</v>
      </c>
      <c r="M6538">
        <v>0</v>
      </c>
      <c r="N6538">
        <v>4</v>
      </c>
      <c r="O6538" s="6">
        <v>0</v>
      </c>
      <c r="P6538" t="s">
        <v>106</v>
      </c>
      <c r="Q6538" t="s">
        <v>107</v>
      </c>
      <c r="R6538">
        <f>IF(F6538="Monthly",2,0)
+IF(E6538&lt;=6,2,0)
+IF(N6538&lt;=2,2,0)
+IF(L6538&gt;=4,2,0)
+IF(M6538&gt;=2,1,0)
+IF(H6538&gt;=_xlfn.PERCENTILE.INC($H$2:$H$10001,0.75),1,0)</f>
        <v>2</v>
      </c>
      <c r="S6538" t="str">
        <f>IF(R6538&gt;=7,"High",IF(R6538&gt;=4,"Medium","Low"))</f>
        <v>Low</v>
      </c>
    </row>
    <row r="6539" spans="1:19">
      <c r="A6539" t="s">
        <v>6664</v>
      </c>
      <c r="B6539">
        <v>30</v>
      </c>
      <c r="C6539" t="s">
        <v>101</v>
      </c>
      <c r="D6539" t="s">
        <v>133</v>
      </c>
      <c r="E6539">
        <v>13</v>
      </c>
      <c r="F6539" t="s">
        <v>103</v>
      </c>
      <c r="G6539" t="s">
        <v>129</v>
      </c>
      <c r="H6539" s="5">
        <v>1028</v>
      </c>
      <c r="I6539" s="5">
        <v>13695.17</v>
      </c>
      <c r="J6539" t="s">
        <v>140</v>
      </c>
      <c r="K6539" t="s">
        <v>106</v>
      </c>
      <c r="L6539">
        <v>1</v>
      </c>
      <c r="M6539">
        <v>0</v>
      </c>
      <c r="N6539">
        <v>5</v>
      </c>
      <c r="O6539" s="6">
        <v>0</v>
      </c>
      <c r="P6539" t="s">
        <v>106</v>
      </c>
      <c r="Q6539" t="s">
        <v>107</v>
      </c>
      <c r="R6539">
        <f>IF(F6539="Monthly",2,0)
+IF(E6539&lt;=6,2,0)
+IF(N6539&lt;=2,2,0)
+IF(L6539&gt;=4,2,0)
+IF(M6539&gt;=2,1,0)
+IF(H6539&gt;=_xlfn.PERCENTILE.INC($H$2:$H$10001,0.75),1,0)</f>
        <v>3</v>
      </c>
      <c r="S6539" t="str">
        <f>IF(R6539&gt;=7,"High",IF(R6539&gt;=4,"Medium","Low"))</f>
        <v>Low</v>
      </c>
    </row>
    <row r="6540" spans="1:19">
      <c r="A6540" t="s">
        <v>6665</v>
      </c>
      <c r="B6540">
        <v>21</v>
      </c>
      <c r="C6540" t="s">
        <v>112</v>
      </c>
      <c r="D6540" t="s">
        <v>126</v>
      </c>
      <c r="E6540">
        <v>36</v>
      </c>
      <c r="F6540" t="s">
        <v>109</v>
      </c>
      <c r="G6540" t="s">
        <v>104</v>
      </c>
      <c r="H6540" s="5">
        <v>555</v>
      </c>
      <c r="I6540" s="5">
        <v>19685.07</v>
      </c>
      <c r="J6540" t="s">
        <v>140</v>
      </c>
      <c r="K6540" t="s">
        <v>107</v>
      </c>
      <c r="L6540">
        <v>0</v>
      </c>
      <c r="M6540">
        <v>0</v>
      </c>
      <c r="N6540">
        <v>4</v>
      </c>
      <c r="O6540" s="6">
        <v>0</v>
      </c>
      <c r="P6540" t="s">
        <v>107</v>
      </c>
      <c r="Q6540" t="s">
        <v>107</v>
      </c>
      <c r="R6540">
        <f>IF(F6540="Monthly",2,0)
+IF(E6540&lt;=6,2,0)
+IF(N6540&lt;=2,2,0)
+IF(L6540&gt;=4,2,0)
+IF(M6540&gt;=2,1,0)
+IF(H6540&gt;=_xlfn.PERCENTILE.INC($H$2:$H$10001,0.75),1,0)</f>
        <v>0</v>
      </c>
      <c r="S6540" t="str">
        <f>IF(R6540&gt;=7,"High",IF(R6540&gt;=4,"Medium","Low"))</f>
        <v>Low</v>
      </c>
    </row>
    <row r="6541" spans="1:19">
      <c r="A6541" t="s">
        <v>6666</v>
      </c>
      <c r="B6541">
        <v>22</v>
      </c>
      <c r="C6541" t="s">
        <v>101</v>
      </c>
      <c r="D6541" t="s">
        <v>102</v>
      </c>
      <c r="E6541">
        <v>49</v>
      </c>
      <c r="F6541" t="s">
        <v>103</v>
      </c>
      <c r="G6541" t="s">
        <v>110</v>
      </c>
      <c r="H6541" s="5">
        <v>672</v>
      </c>
      <c r="I6541" s="5">
        <v>33020.25</v>
      </c>
      <c r="J6541" t="s">
        <v>134</v>
      </c>
      <c r="K6541" t="s">
        <v>106</v>
      </c>
      <c r="L6541">
        <v>1</v>
      </c>
      <c r="M6541">
        <v>0</v>
      </c>
      <c r="N6541">
        <v>5</v>
      </c>
      <c r="O6541" s="6">
        <v>0</v>
      </c>
      <c r="P6541" t="s">
        <v>107</v>
      </c>
      <c r="Q6541" t="s">
        <v>106</v>
      </c>
      <c r="R6541">
        <f>IF(F6541="Monthly",2,0)
+IF(E6541&lt;=6,2,0)
+IF(N6541&lt;=2,2,0)
+IF(L6541&gt;=4,2,0)
+IF(M6541&gt;=2,1,0)
+IF(H6541&gt;=_xlfn.PERCENTILE.INC($H$2:$H$10001,0.75),1,0)</f>
        <v>2</v>
      </c>
      <c r="S6541" t="str">
        <f>IF(R6541&gt;=7,"High",IF(R6541&gt;=4,"Medium","Low"))</f>
        <v>Low</v>
      </c>
    </row>
    <row r="6542" spans="1:19">
      <c r="A6542" t="s">
        <v>6667</v>
      </c>
      <c r="B6542">
        <v>30</v>
      </c>
      <c r="C6542" t="s">
        <v>112</v>
      </c>
      <c r="D6542" t="s">
        <v>113</v>
      </c>
      <c r="E6542">
        <v>43</v>
      </c>
      <c r="F6542" t="s">
        <v>103</v>
      </c>
      <c r="G6542" t="s">
        <v>110</v>
      </c>
      <c r="H6542" s="5">
        <v>797</v>
      </c>
      <c r="I6542" s="5">
        <v>33520.879999999997</v>
      </c>
      <c r="J6542" t="s">
        <v>115</v>
      </c>
      <c r="K6542" t="s">
        <v>106</v>
      </c>
      <c r="L6542">
        <v>2</v>
      </c>
      <c r="M6542">
        <v>0</v>
      </c>
      <c r="N6542">
        <v>5</v>
      </c>
      <c r="O6542" s="6">
        <v>0</v>
      </c>
      <c r="P6542" t="s">
        <v>106</v>
      </c>
      <c r="Q6542" t="s">
        <v>107</v>
      </c>
      <c r="R6542">
        <f>IF(F6542="Monthly",2,0)
+IF(E6542&lt;=6,2,0)
+IF(N6542&lt;=2,2,0)
+IF(L6542&gt;=4,2,0)
+IF(M6542&gt;=2,1,0)
+IF(H6542&gt;=_xlfn.PERCENTILE.INC($H$2:$H$10001,0.75),1,0)</f>
        <v>3</v>
      </c>
      <c r="S6542" t="str">
        <f>IF(R6542&gt;=7,"High",IF(R6542&gt;=4,"Medium","Low"))</f>
        <v>Low</v>
      </c>
    </row>
    <row r="6543" spans="1:19">
      <c r="A6543" t="s">
        <v>6668</v>
      </c>
      <c r="B6543">
        <v>18</v>
      </c>
      <c r="C6543" t="s">
        <v>112</v>
      </c>
      <c r="D6543" t="s">
        <v>131</v>
      </c>
      <c r="E6543">
        <v>13</v>
      </c>
      <c r="F6543" t="s">
        <v>103</v>
      </c>
      <c r="G6543" t="s">
        <v>129</v>
      </c>
      <c r="H6543" s="5">
        <v>1022</v>
      </c>
      <c r="I6543" s="5">
        <v>13457.17</v>
      </c>
      <c r="J6543" t="s">
        <v>140</v>
      </c>
      <c r="K6543" t="s">
        <v>106</v>
      </c>
      <c r="L6543">
        <v>2</v>
      </c>
      <c r="M6543">
        <v>1</v>
      </c>
      <c r="N6543">
        <v>4</v>
      </c>
      <c r="O6543" s="6">
        <v>0</v>
      </c>
      <c r="P6543" t="s">
        <v>107</v>
      </c>
      <c r="Q6543" t="s">
        <v>107</v>
      </c>
      <c r="R6543">
        <f>IF(F6543="Monthly",2,0)
+IF(E6543&lt;=6,2,0)
+IF(N6543&lt;=2,2,0)
+IF(L6543&gt;=4,2,0)
+IF(M6543&gt;=2,1,0)
+IF(H6543&gt;=_xlfn.PERCENTILE.INC($H$2:$H$10001,0.75),1,0)</f>
        <v>3</v>
      </c>
      <c r="S6543" t="str">
        <f>IF(R6543&gt;=7,"High",IF(R6543&gt;=4,"Medium","Low"))</f>
        <v>Low</v>
      </c>
    </row>
    <row r="6544" spans="1:19">
      <c r="A6544" t="s">
        <v>6669</v>
      </c>
      <c r="B6544">
        <v>35</v>
      </c>
      <c r="C6544" t="s">
        <v>101</v>
      </c>
      <c r="D6544" t="s">
        <v>133</v>
      </c>
      <c r="E6544">
        <v>13</v>
      </c>
      <c r="F6544" t="s">
        <v>103</v>
      </c>
      <c r="G6544" t="s">
        <v>129</v>
      </c>
      <c r="H6544" s="5">
        <v>1016</v>
      </c>
      <c r="I6544" s="5">
        <v>13225.19</v>
      </c>
      <c r="J6544" t="s">
        <v>105</v>
      </c>
      <c r="K6544" t="s">
        <v>106</v>
      </c>
      <c r="L6544">
        <v>1</v>
      </c>
      <c r="M6544">
        <v>0</v>
      </c>
      <c r="N6544">
        <v>4</v>
      </c>
      <c r="O6544" s="6">
        <v>0</v>
      </c>
      <c r="P6544" t="s">
        <v>106</v>
      </c>
      <c r="Q6544" t="s">
        <v>107</v>
      </c>
      <c r="R6544">
        <f>IF(F6544="Monthly",2,0)
+IF(E6544&lt;=6,2,0)
+IF(N6544&lt;=2,2,0)
+IF(L6544&gt;=4,2,0)
+IF(M6544&gt;=2,1,0)
+IF(H6544&gt;=_xlfn.PERCENTILE.INC($H$2:$H$10001,0.75),1,0)</f>
        <v>3</v>
      </c>
      <c r="S6544" t="str">
        <f>IF(R6544&gt;=7,"High",IF(R6544&gt;=4,"Medium","Low"))</f>
        <v>Low</v>
      </c>
    </row>
    <row r="6545" spans="1:19">
      <c r="A6545" t="s">
        <v>6670</v>
      </c>
      <c r="B6545">
        <v>31</v>
      </c>
      <c r="C6545" t="s">
        <v>112</v>
      </c>
      <c r="D6545" t="s">
        <v>131</v>
      </c>
      <c r="E6545">
        <v>44</v>
      </c>
      <c r="F6545" t="s">
        <v>121</v>
      </c>
      <c r="G6545" t="s">
        <v>104</v>
      </c>
      <c r="H6545" s="5">
        <v>435</v>
      </c>
      <c r="I6545" s="5">
        <v>17573.34</v>
      </c>
      <c r="J6545" t="s">
        <v>115</v>
      </c>
      <c r="K6545" t="s">
        <v>106</v>
      </c>
      <c r="L6545">
        <v>1</v>
      </c>
      <c r="M6545">
        <v>0</v>
      </c>
      <c r="N6545">
        <v>5</v>
      </c>
      <c r="O6545" s="6">
        <v>10</v>
      </c>
      <c r="P6545" t="s">
        <v>107</v>
      </c>
      <c r="Q6545" t="s">
        <v>107</v>
      </c>
      <c r="R6545">
        <f>IF(F6545="Monthly",2,0)
+IF(E6545&lt;=6,2,0)
+IF(N6545&lt;=2,2,0)
+IF(L6545&gt;=4,2,0)
+IF(M6545&gt;=2,1,0)
+IF(H6545&gt;=_xlfn.PERCENTILE.INC($H$2:$H$10001,0.75),1,0)</f>
        <v>0</v>
      </c>
      <c r="S6545" t="str">
        <f>IF(R6545&gt;=7,"High",IF(R6545&gt;=4,"Medium","Low"))</f>
        <v>Low</v>
      </c>
    </row>
    <row r="6546" spans="1:19">
      <c r="A6546" t="s">
        <v>6671</v>
      </c>
      <c r="B6546">
        <v>38</v>
      </c>
      <c r="C6546" t="s">
        <v>112</v>
      </c>
      <c r="D6546" t="s">
        <v>133</v>
      </c>
      <c r="E6546">
        <v>32</v>
      </c>
      <c r="F6546" t="s">
        <v>103</v>
      </c>
      <c r="G6546" t="s">
        <v>110</v>
      </c>
      <c r="H6546" s="5">
        <v>672</v>
      </c>
      <c r="I6546" s="5">
        <v>21413.79</v>
      </c>
      <c r="J6546" t="s">
        <v>115</v>
      </c>
      <c r="K6546" t="s">
        <v>106</v>
      </c>
      <c r="L6546">
        <v>0</v>
      </c>
      <c r="M6546">
        <v>0</v>
      </c>
      <c r="N6546">
        <v>4</v>
      </c>
      <c r="O6546" s="6">
        <v>0</v>
      </c>
      <c r="P6546" t="s">
        <v>107</v>
      </c>
      <c r="Q6546" t="s">
        <v>107</v>
      </c>
      <c r="R6546">
        <f>IF(F6546="Monthly",2,0)
+IF(E6546&lt;=6,2,0)
+IF(N6546&lt;=2,2,0)
+IF(L6546&gt;=4,2,0)
+IF(M6546&gt;=2,1,0)
+IF(H6546&gt;=_xlfn.PERCENTILE.INC($H$2:$H$10001,0.75),1,0)</f>
        <v>2</v>
      </c>
      <c r="S6546" t="str">
        <f>IF(R6546&gt;=7,"High",IF(R6546&gt;=4,"Medium","Low"))</f>
        <v>Low</v>
      </c>
    </row>
    <row r="6547" spans="1:19">
      <c r="A6547" t="s">
        <v>6672</v>
      </c>
      <c r="B6547">
        <v>51</v>
      </c>
      <c r="C6547" t="s">
        <v>112</v>
      </c>
      <c r="D6547" t="s">
        <v>102</v>
      </c>
      <c r="E6547">
        <v>44</v>
      </c>
      <c r="F6547" t="s">
        <v>103</v>
      </c>
      <c r="G6547" t="s">
        <v>104</v>
      </c>
      <c r="H6547" s="5">
        <v>588</v>
      </c>
      <c r="I6547" s="5">
        <v>26135.84</v>
      </c>
      <c r="J6547" t="s">
        <v>134</v>
      </c>
      <c r="K6547" t="s">
        <v>107</v>
      </c>
      <c r="L6547">
        <v>2</v>
      </c>
      <c r="M6547">
        <v>1</v>
      </c>
      <c r="N6547">
        <v>4</v>
      </c>
      <c r="O6547" s="6">
        <v>0</v>
      </c>
      <c r="P6547" t="s">
        <v>107</v>
      </c>
      <c r="Q6547" t="s">
        <v>107</v>
      </c>
      <c r="R6547">
        <f>IF(F6547="Monthly",2,0)
+IF(E6547&lt;=6,2,0)
+IF(N6547&lt;=2,2,0)
+IF(L6547&gt;=4,2,0)
+IF(M6547&gt;=2,1,0)
+IF(H6547&gt;=_xlfn.PERCENTILE.INC($H$2:$H$10001,0.75),1,0)</f>
        <v>2</v>
      </c>
      <c r="S6547" t="str">
        <f>IF(R6547&gt;=7,"High",IF(R6547&gt;=4,"Medium","Low"))</f>
        <v>Low</v>
      </c>
    </row>
    <row r="6548" spans="1:19">
      <c r="A6548" t="s">
        <v>6673</v>
      </c>
      <c r="B6548">
        <v>18</v>
      </c>
      <c r="C6548" t="s">
        <v>101</v>
      </c>
      <c r="D6548" t="s">
        <v>159</v>
      </c>
      <c r="E6548">
        <v>15</v>
      </c>
      <c r="F6548" t="s">
        <v>103</v>
      </c>
      <c r="G6548" t="s">
        <v>129</v>
      </c>
      <c r="H6548" s="5">
        <v>1040</v>
      </c>
      <c r="I6548" s="5">
        <v>15897.95</v>
      </c>
      <c r="J6548" t="s">
        <v>140</v>
      </c>
      <c r="K6548" t="s">
        <v>106</v>
      </c>
      <c r="L6548">
        <v>0</v>
      </c>
      <c r="M6548">
        <v>0</v>
      </c>
      <c r="N6548">
        <v>4</v>
      </c>
      <c r="O6548" s="6">
        <v>0</v>
      </c>
      <c r="P6548" t="s">
        <v>107</v>
      </c>
      <c r="Q6548" t="s">
        <v>107</v>
      </c>
      <c r="R6548">
        <f>IF(F6548="Monthly",2,0)
+IF(E6548&lt;=6,2,0)
+IF(N6548&lt;=2,2,0)
+IF(L6548&gt;=4,2,0)
+IF(M6548&gt;=2,1,0)
+IF(H6548&gt;=_xlfn.PERCENTILE.INC($H$2:$H$10001,0.75),1,0)</f>
        <v>3</v>
      </c>
      <c r="S6548" t="str">
        <f>IF(R6548&gt;=7,"High",IF(R6548&gt;=4,"Medium","Low"))</f>
        <v>Low</v>
      </c>
    </row>
    <row r="6549" spans="1:19">
      <c r="A6549" t="s">
        <v>6674</v>
      </c>
      <c r="B6549">
        <v>58</v>
      </c>
      <c r="C6549" t="s">
        <v>112</v>
      </c>
      <c r="D6549" t="s">
        <v>131</v>
      </c>
      <c r="E6549">
        <v>14</v>
      </c>
      <c r="F6549" t="s">
        <v>109</v>
      </c>
      <c r="G6549" t="s">
        <v>104</v>
      </c>
      <c r="H6549" s="5">
        <v>552</v>
      </c>
      <c r="I6549" s="5">
        <v>7155.11</v>
      </c>
      <c r="J6549" t="s">
        <v>105</v>
      </c>
      <c r="K6549" t="s">
        <v>106</v>
      </c>
      <c r="L6549">
        <v>1</v>
      </c>
      <c r="M6549">
        <v>0</v>
      </c>
      <c r="N6549">
        <v>4</v>
      </c>
      <c r="O6549" s="6">
        <v>5</v>
      </c>
      <c r="P6549" t="s">
        <v>106</v>
      </c>
      <c r="Q6549" t="s">
        <v>107</v>
      </c>
      <c r="R6549">
        <f>IF(F6549="Monthly",2,0)
+IF(E6549&lt;=6,2,0)
+IF(N6549&lt;=2,2,0)
+IF(L6549&gt;=4,2,0)
+IF(M6549&gt;=2,1,0)
+IF(H6549&gt;=_xlfn.PERCENTILE.INC($H$2:$H$10001,0.75),1,0)</f>
        <v>0</v>
      </c>
      <c r="S6549" t="str">
        <f>IF(R6549&gt;=7,"High",IF(R6549&gt;=4,"Medium","Low"))</f>
        <v>Low</v>
      </c>
    </row>
    <row r="6550" spans="1:19">
      <c r="A6550" t="s">
        <v>6675</v>
      </c>
      <c r="B6550">
        <v>19</v>
      </c>
      <c r="C6550" t="s">
        <v>101</v>
      </c>
      <c r="D6550" t="s">
        <v>126</v>
      </c>
      <c r="E6550">
        <v>42</v>
      </c>
      <c r="F6550" t="s">
        <v>103</v>
      </c>
      <c r="G6550" t="s">
        <v>110</v>
      </c>
      <c r="H6550" s="5">
        <v>785</v>
      </c>
      <c r="I6550" s="5">
        <v>32161.98</v>
      </c>
      <c r="J6550" t="s">
        <v>134</v>
      </c>
      <c r="K6550" t="s">
        <v>106</v>
      </c>
      <c r="L6550">
        <v>2</v>
      </c>
      <c r="M6550">
        <v>3</v>
      </c>
      <c r="N6550">
        <v>3</v>
      </c>
      <c r="O6550" s="6">
        <v>0</v>
      </c>
      <c r="P6550" t="s">
        <v>106</v>
      </c>
      <c r="Q6550" t="s">
        <v>106</v>
      </c>
      <c r="R6550">
        <f>IF(F6550="Monthly",2,0)
+IF(E6550&lt;=6,2,0)
+IF(N6550&lt;=2,2,0)
+IF(L6550&gt;=4,2,0)
+IF(M6550&gt;=2,1,0)
+IF(H6550&gt;=_xlfn.PERCENTILE.INC($H$2:$H$10001,0.75),1,0)</f>
        <v>3</v>
      </c>
      <c r="S6550" t="str">
        <f>IF(R6550&gt;=7,"High",IF(R6550&gt;=4,"Medium","Low"))</f>
        <v>Low</v>
      </c>
    </row>
    <row r="6551" spans="1:19">
      <c r="A6551" t="s">
        <v>6676</v>
      </c>
      <c r="B6551">
        <v>50</v>
      </c>
      <c r="C6551" t="s">
        <v>112</v>
      </c>
      <c r="D6551" t="s">
        <v>126</v>
      </c>
      <c r="E6551">
        <v>28</v>
      </c>
      <c r="F6551" t="s">
        <v>103</v>
      </c>
      <c r="G6551" t="s">
        <v>104</v>
      </c>
      <c r="H6551" s="5">
        <v>554</v>
      </c>
      <c r="I6551" s="5">
        <v>15290</v>
      </c>
      <c r="J6551" t="s">
        <v>117</v>
      </c>
      <c r="K6551" t="s">
        <v>106</v>
      </c>
      <c r="L6551">
        <v>0</v>
      </c>
      <c r="M6551">
        <v>0</v>
      </c>
      <c r="N6551">
        <v>5</v>
      </c>
      <c r="O6551" s="6">
        <v>0</v>
      </c>
      <c r="P6551" t="s">
        <v>106</v>
      </c>
      <c r="Q6551" t="s">
        <v>107</v>
      </c>
      <c r="R6551">
        <f>IF(F6551="Monthly",2,0)
+IF(E6551&lt;=6,2,0)
+IF(N6551&lt;=2,2,0)
+IF(L6551&gt;=4,2,0)
+IF(M6551&gt;=2,1,0)
+IF(H6551&gt;=_xlfn.PERCENTILE.INC($H$2:$H$10001,0.75),1,0)</f>
        <v>2</v>
      </c>
      <c r="S6551" t="str">
        <f>IF(R6551&gt;=7,"High",IF(R6551&gt;=4,"Medium","Low"))</f>
        <v>Low</v>
      </c>
    </row>
    <row r="6552" spans="1:19">
      <c r="A6552" t="s">
        <v>6677</v>
      </c>
      <c r="B6552">
        <v>39</v>
      </c>
      <c r="C6552" t="s">
        <v>112</v>
      </c>
      <c r="D6552" t="s">
        <v>126</v>
      </c>
      <c r="E6552">
        <v>64</v>
      </c>
      <c r="F6552" t="s">
        <v>109</v>
      </c>
      <c r="G6552" t="s">
        <v>110</v>
      </c>
      <c r="H6552" s="5">
        <v>828</v>
      </c>
      <c r="I6552" s="5">
        <v>52912.76</v>
      </c>
      <c r="J6552" t="s">
        <v>105</v>
      </c>
      <c r="K6552" t="s">
        <v>106</v>
      </c>
      <c r="L6552">
        <v>0</v>
      </c>
      <c r="M6552">
        <v>0</v>
      </c>
      <c r="N6552">
        <v>5</v>
      </c>
      <c r="O6552" s="6">
        <v>0</v>
      </c>
      <c r="P6552" t="s">
        <v>107</v>
      </c>
      <c r="Q6552" t="s">
        <v>107</v>
      </c>
      <c r="R6552">
        <f>IF(F6552="Monthly",2,0)
+IF(E6552&lt;=6,2,0)
+IF(N6552&lt;=2,2,0)
+IF(L6552&gt;=4,2,0)
+IF(M6552&gt;=2,1,0)
+IF(H6552&gt;=_xlfn.PERCENTILE.INC($H$2:$H$10001,0.75),1,0)</f>
        <v>1</v>
      </c>
      <c r="S6552" t="str">
        <f>IF(R6552&gt;=7,"High",IF(R6552&gt;=4,"Medium","Low"))</f>
        <v>Low</v>
      </c>
    </row>
    <row r="6553" spans="1:19">
      <c r="A6553" t="s">
        <v>6678</v>
      </c>
      <c r="B6553">
        <v>31</v>
      </c>
      <c r="C6553" t="s">
        <v>112</v>
      </c>
      <c r="D6553" t="s">
        <v>126</v>
      </c>
      <c r="E6553">
        <v>26</v>
      </c>
      <c r="F6553" t="s">
        <v>109</v>
      </c>
      <c r="G6553" t="s">
        <v>110</v>
      </c>
      <c r="H6553" s="5">
        <v>670</v>
      </c>
      <c r="I6553" s="5">
        <v>16943.16</v>
      </c>
      <c r="J6553" t="s">
        <v>140</v>
      </c>
      <c r="K6553" t="s">
        <v>106</v>
      </c>
      <c r="L6553">
        <v>1</v>
      </c>
      <c r="M6553">
        <v>0</v>
      </c>
      <c r="N6553">
        <v>5</v>
      </c>
      <c r="O6553" s="6">
        <v>0</v>
      </c>
      <c r="P6553" t="s">
        <v>107</v>
      </c>
      <c r="Q6553" t="s">
        <v>107</v>
      </c>
      <c r="R6553">
        <f>IF(F6553="Monthly",2,0)
+IF(E6553&lt;=6,2,0)
+IF(N6553&lt;=2,2,0)
+IF(L6553&gt;=4,2,0)
+IF(M6553&gt;=2,1,0)
+IF(H6553&gt;=_xlfn.PERCENTILE.INC($H$2:$H$10001,0.75),1,0)</f>
        <v>0</v>
      </c>
      <c r="S6553" t="str">
        <f>IF(R6553&gt;=7,"High",IF(R6553&gt;=4,"Medium","Low"))</f>
        <v>Low</v>
      </c>
    </row>
    <row r="6554" spans="1:19">
      <c r="A6554" t="s">
        <v>6679</v>
      </c>
      <c r="B6554">
        <v>26</v>
      </c>
      <c r="C6554" t="s">
        <v>101</v>
      </c>
      <c r="D6554" t="s">
        <v>159</v>
      </c>
      <c r="E6554">
        <v>2</v>
      </c>
      <c r="F6554" t="s">
        <v>103</v>
      </c>
      <c r="G6554" t="s">
        <v>104</v>
      </c>
      <c r="H6554" s="5">
        <v>462</v>
      </c>
      <c r="I6554" s="5">
        <v>848.53</v>
      </c>
      <c r="J6554" t="s">
        <v>115</v>
      </c>
      <c r="K6554" t="s">
        <v>106</v>
      </c>
      <c r="L6554">
        <v>2</v>
      </c>
      <c r="M6554">
        <v>1</v>
      </c>
      <c r="N6554">
        <v>5</v>
      </c>
      <c r="O6554" s="6">
        <v>10</v>
      </c>
      <c r="P6554" t="s">
        <v>107</v>
      </c>
      <c r="Q6554" t="s">
        <v>106</v>
      </c>
      <c r="R6554">
        <f>IF(F6554="Monthly",2,0)
+IF(E6554&lt;=6,2,0)
+IF(N6554&lt;=2,2,0)
+IF(L6554&gt;=4,2,0)
+IF(M6554&gt;=2,1,0)
+IF(H6554&gt;=_xlfn.PERCENTILE.INC($H$2:$H$10001,0.75),1,0)</f>
        <v>4</v>
      </c>
      <c r="S6554" t="str">
        <f>IF(R6554&gt;=7,"High",IF(R6554&gt;=4,"Medium","Low"))</f>
        <v>Medium</v>
      </c>
    </row>
    <row r="6555" spans="1:19">
      <c r="A6555" t="s">
        <v>6680</v>
      </c>
      <c r="B6555">
        <v>51</v>
      </c>
      <c r="C6555" t="s">
        <v>101</v>
      </c>
      <c r="D6555" t="s">
        <v>126</v>
      </c>
      <c r="E6555">
        <v>4</v>
      </c>
      <c r="F6555" t="s">
        <v>103</v>
      </c>
      <c r="G6555" t="s">
        <v>104</v>
      </c>
      <c r="H6555" s="5">
        <v>489</v>
      </c>
      <c r="I6555" s="5">
        <v>1754.8</v>
      </c>
      <c r="J6555" t="s">
        <v>117</v>
      </c>
      <c r="K6555" t="s">
        <v>106</v>
      </c>
      <c r="L6555">
        <v>3</v>
      </c>
      <c r="M6555">
        <v>1</v>
      </c>
      <c r="N6555">
        <v>3</v>
      </c>
      <c r="O6555" s="6">
        <v>10</v>
      </c>
      <c r="P6555" t="s">
        <v>107</v>
      </c>
      <c r="Q6555" t="s">
        <v>106</v>
      </c>
      <c r="R6555">
        <f>IF(F6555="Monthly",2,0)
+IF(E6555&lt;=6,2,0)
+IF(N6555&lt;=2,2,0)
+IF(L6555&gt;=4,2,0)
+IF(M6555&gt;=2,1,0)
+IF(H6555&gt;=_xlfn.PERCENTILE.INC($H$2:$H$10001,0.75),1,0)</f>
        <v>4</v>
      </c>
      <c r="S6555" t="str">
        <f>IF(R6555&gt;=7,"High",IF(R6555&gt;=4,"Medium","Low"))</f>
        <v>Medium</v>
      </c>
    </row>
    <row r="6556" spans="1:19">
      <c r="A6556" t="s">
        <v>6681</v>
      </c>
      <c r="B6556">
        <v>32</v>
      </c>
      <c r="C6556" t="s">
        <v>101</v>
      </c>
      <c r="D6556" t="s">
        <v>113</v>
      </c>
      <c r="E6556">
        <v>7</v>
      </c>
      <c r="F6556" t="s">
        <v>103</v>
      </c>
      <c r="G6556" t="s">
        <v>110</v>
      </c>
      <c r="H6556" s="5">
        <v>758</v>
      </c>
      <c r="I6556" s="5">
        <v>5323.89</v>
      </c>
      <c r="J6556" t="s">
        <v>134</v>
      </c>
      <c r="K6556" t="s">
        <v>106</v>
      </c>
      <c r="L6556">
        <v>0</v>
      </c>
      <c r="M6556">
        <v>0</v>
      </c>
      <c r="N6556">
        <v>5</v>
      </c>
      <c r="O6556" s="6">
        <v>0</v>
      </c>
      <c r="P6556" t="s">
        <v>107</v>
      </c>
      <c r="Q6556" t="s">
        <v>106</v>
      </c>
      <c r="R6556">
        <f>IF(F6556="Monthly",2,0)
+IF(E6556&lt;=6,2,0)
+IF(N6556&lt;=2,2,0)
+IF(L6556&gt;=4,2,0)
+IF(M6556&gt;=2,1,0)
+IF(H6556&gt;=_xlfn.PERCENTILE.INC($H$2:$H$10001,0.75),1,0)</f>
        <v>2</v>
      </c>
      <c r="S6556" t="str">
        <f>IF(R6556&gt;=7,"High",IF(R6556&gt;=4,"Medium","Low"))</f>
        <v>Low</v>
      </c>
    </row>
    <row r="6557" spans="1:19">
      <c r="A6557" t="s">
        <v>6682</v>
      </c>
      <c r="B6557">
        <v>33</v>
      </c>
      <c r="C6557" t="s">
        <v>101</v>
      </c>
      <c r="D6557" t="s">
        <v>137</v>
      </c>
      <c r="E6557">
        <v>8</v>
      </c>
      <c r="F6557" t="s">
        <v>103</v>
      </c>
      <c r="G6557" t="s">
        <v>129</v>
      </c>
      <c r="H6557" s="5">
        <v>1075</v>
      </c>
      <c r="I6557" s="5">
        <v>8731.11</v>
      </c>
      <c r="J6557" t="s">
        <v>105</v>
      </c>
      <c r="K6557" t="s">
        <v>106</v>
      </c>
      <c r="L6557">
        <v>0</v>
      </c>
      <c r="M6557">
        <v>0</v>
      </c>
      <c r="N6557">
        <v>4</v>
      </c>
      <c r="O6557" s="6">
        <v>0</v>
      </c>
      <c r="P6557" t="s">
        <v>106</v>
      </c>
      <c r="Q6557" t="s">
        <v>107</v>
      </c>
      <c r="R6557">
        <f>IF(F6557="Monthly",2,0)
+IF(E6557&lt;=6,2,0)
+IF(N6557&lt;=2,2,0)
+IF(L6557&gt;=4,2,0)
+IF(M6557&gt;=2,1,0)
+IF(H6557&gt;=_xlfn.PERCENTILE.INC($H$2:$H$10001,0.75),1,0)</f>
        <v>3</v>
      </c>
      <c r="S6557" t="str">
        <f>IF(R6557&gt;=7,"High",IF(R6557&gt;=4,"Medium","Low"))</f>
        <v>Low</v>
      </c>
    </row>
    <row r="6558" spans="1:19">
      <c r="A6558" t="s">
        <v>6683</v>
      </c>
      <c r="B6558">
        <v>29</v>
      </c>
      <c r="C6558" t="s">
        <v>112</v>
      </c>
      <c r="D6558" t="s">
        <v>126</v>
      </c>
      <c r="E6558">
        <v>44</v>
      </c>
      <c r="F6558" t="s">
        <v>121</v>
      </c>
      <c r="G6558" t="s">
        <v>110</v>
      </c>
      <c r="H6558" s="5">
        <v>668</v>
      </c>
      <c r="I6558" s="5">
        <v>25565.38</v>
      </c>
      <c r="J6558" t="s">
        <v>105</v>
      </c>
      <c r="K6558" t="s">
        <v>106</v>
      </c>
      <c r="L6558">
        <v>3</v>
      </c>
      <c r="M6558">
        <v>0</v>
      </c>
      <c r="N6558">
        <v>4</v>
      </c>
      <c r="O6558" s="6">
        <v>15</v>
      </c>
      <c r="P6558" t="s">
        <v>107</v>
      </c>
      <c r="Q6558" t="s">
        <v>107</v>
      </c>
      <c r="R6558">
        <f>IF(F6558="Monthly",2,0)
+IF(E6558&lt;=6,2,0)
+IF(N6558&lt;=2,2,0)
+IF(L6558&gt;=4,2,0)
+IF(M6558&gt;=2,1,0)
+IF(H6558&gt;=_xlfn.PERCENTILE.INC($H$2:$H$10001,0.75),1,0)</f>
        <v>0</v>
      </c>
      <c r="S6558" t="str">
        <f>IF(R6558&gt;=7,"High",IF(R6558&gt;=4,"Medium","Low"))</f>
        <v>Low</v>
      </c>
    </row>
    <row r="6559" spans="1:19">
      <c r="A6559" t="s">
        <v>6684</v>
      </c>
      <c r="B6559">
        <v>18</v>
      </c>
      <c r="C6559" t="s">
        <v>101</v>
      </c>
      <c r="D6559" t="s">
        <v>131</v>
      </c>
      <c r="E6559">
        <v>49</v>
      </c>
      <c r="F6559" t="s">
        <v>103</v>
      </c>
      <c r="G6559" t="s">
        <v>129</v>
      </c>
      <c r="H6559" s="5">
        <v>1054</v>
      </c>
      <c r="I6559" s="5">
        <v>50374.33</v>
      </c>
      <c r="J6559" t="s">
        <v>115</v>
      </c>
      <c r="K6559" t="s">
        <v>106</v>
      </c>
      <c r="L6559">
        <v>1</v>
      </c>
      <c r="M6559">
        <v>0</v>
      </c>
      <c r="N6559">
        <v>5</v>
      </c>
      <c r="O6559" s="6">
        <v>0</v>
      </c>
      <c r="P6559" t="s">
        <v>107</v>
      </c>
      <c r="Q6559" t="s">
        <v>107</v>
      </c>
      <c r="R6559">
        <f>IF(F6559="Monthly",2,0)
+IF(E6559&lt;=6,2,0)
+IF(N6559&lt;=2,2,0)
+IF(L6559&gt;=4,2,0)
+IF(M6559&gt;=2,1,0)
+IF(H6559&gt;=_xlfn.PERCENTILE.INC($H$2:$H$10001,0.75),1,0)</f>
        <v>3</v>
      </c>
      <c r="S6559" t="str">
        <f>IF(R6559&gt;=7,"High",IF(R6559&gt;=4,"Medium","Low"))</f>
        <v>Low</v>
      </c>
    </row>
    <row r="6560" spans="1:19">
      <c r="A6560" t="s">
        <v>6685</v>
      </c>
      <c r="B6560">
        <v>41</v>
      </c>
      <c r="C6560" t="s">
        <v>101</v>
      </c>
      <c r="D6560" t="s">
        <v>131</v>
      </c>
      <c r="E6560">
        <v>8</v>
      </c>
      <c r="F6560" t="s">
        <v>103</v>
      </c>
      <c r="G6560" t="s">
        <v>129</v>
      </c>
      <c r="H6560" s="5">
        <v>1084</v>
      </c>
      <c r="I6560" s="5">
        <v>8823.7800000000007</v>
      </c>
      <c r="J6560" t="s">
        <v>105</v>
      </c>
      <c r="K6560" t="s">
        <v>106</v>
      </c>
      <c r="L6560">
        <v>0</v>
      </c>
      <c r="M6560">
        <v>0</v>
      </c>
      <c r="N6560">
        <v>5</v>
      </c>
      <c r="O6560" s="6">
        <v>0</v>
      </c>
      <c r="P6560" t="s">
        <v>107</v>
      </c>
      <c r="Q6560" t="s">
        <v>107</v>
      </c>
      <c r="R6560">
        <f>IF(F6560="Monthly",2,0)
+IF(E6560&lt;=6,2,0)
+IF(N6560&lt;=2,2,0)
+IF(L6560&gt;=4,2,0)
+IF(M6560&gt;=2,1,0)
+IF(H6560&gt;=_xlfn.PERCENTILE.INC($H$2:$H$10001,0.75),1,0)</f>
        <v>3</v>
      </c>
      <c r="S6560" t="str">
        <f>IF(R6560&gt;=7,"High",IF(R6560&gt;=4,"Medium","Low"))</f>
        <v>Low</v>
      </c>
    </row>
    <row r="6561" spans="1:19">
      <c r="A6561" t="s">
        <v>6686</v>
      </c>
      <c r="B6561">
        <v>39</v>
      </c>
      <c r="C6561" t="s">
        <v>112</v>
      </c>
      <c r="D6561" t="s">
        <v>131</v>
      </c>
      <c r="E6561">
        <v>11</v>
      </c>
      <c r="F6561" t="s">
        <v>103</v>
      </c>
      <c r="G6561" t="s">
        <v>104</v>
      </c>
      <c r="H6561" s="5">
        <v>580</v>
      </c>
      <c r="I6561" s="5">
        <v>6188.86</v>
      </c>
      <c r="J6561" t="s">
        <v>134</v>
      </c>
      <c r="K6561" t="s">
        <v>106</v>
      </c>
      <c r="L6561">
        <v>1</v>
      </c>
      <c r="M6561">
        <v>0</v>
      </c>
      <c r="N6561">
        <v>5</v>
      </c>
      <c r="O6561" s="6">
        <v>0</v>
      </c>
      <c r="P6561" t="s">
        <v>107</v>
      </c>
      <c r="Q6561" t="s">
        <v>107</v>
      </c>
      <c r="R6561">
        <f>IF(F6561="Monthly",2,0)
+IF(E6561&lt;=6,2,0)
+IF(N6561&lt;=2,2,0)
+IF(L6561&gt;=4,2,0)
+IF(M6561&gt;=2,1,0)
+IF(H6561&gt;=_xlfn.PERCENTILE.INC($H$2:$H$10001,0.75),1,0)</f>
        <v>2</v>
      </c>
      <c r="S6561" t="str">
        <f>IF(R6561&gt;=7,"High",IF(R6561&gt;=4,"Medium","Low"))</f>
        <v>Low</v>
      </c>
    </row>
    <row r="6562" spans="1:19">
      <c r="A6562" t="s">
        <v>6687</v>
      </c>
      <c r="B6562">
        <v>38</v>
      </c>
      <c r="C6562" t="s">
        <v>101</v>
      </c>
      <c r="D6562" t="s">
        <v>102</v>
      </c>
      <c r="E6562">
        <v>38</v>
      </c>
      <c r="F6562" t="s">
        <v>103</v>
      </c>
      <c r="G6562" t="s">
        <v>129</v>
      </c>
      <c r="H6562" s="5">
        <v>1079</v>
      </c>
      <c r="I6562" s="5">
        <v>40646.19</v>
      </c>
      <c r="J6562" t="s">
        <v>105</v>
      </c>
      <c r="K6562" t="s">
        <v>106</v>
      </c>
      <c r="L6562">
        <v>1</v>
      </c>
      <c r="M6562">
        <v>0</v>
      </c>
      <c r="N6562">
        <v>4</v>
      </c>
      <c r="O6562" s="6">
        <v>0</v>
      </c>
      <c r="P6562" t="s">
        <v>106</v>
      </c>
      <c r="Q6562" t="s">
        <v>107</v>
      </c>
      <c r="R6562">
        <f>IF(F6562="Monthly",2,0)
+IF(E6562&lt;=6,2,0)
+IF(N6562&lt;=2,2,0)
+IF(L6562&gt;=4,2,0)
+IF(M6562&gt;=2,1,0)
+IF(H6562&gt;=_xlfn.PERCENTILE.INC($H$2:$H$10001,0.75),1,0)</f>
        <v>3</v>
      </c>
      <c r="S6562" t="str">
        <f>IF(R6562&gt;=7,"High",IF(R6562&gt;=4,"Medium","Low"))</f>
        <v>Low</v>
      </c>
    </row>
    <row r="6563" spans="1:19">
      <c r="A6563" t="s">
        <v>6688</v>
      </c>
      <c r="B6563">
        <v>41</v>
      </c>
      <c r="C6563" t="s">
        <v>101</v>
      </c>
      <c r="D6563" t="s">
        <v>123</v>
      </c>
      <c r="E6563">
        <v>24</v>
      </c>
      <c r="F6563" t="s">
        <v>103</v>
      </c>
      <c r="G6563" t="s">
        <v>104</v>
      </c>
      <c r="H6563" s="5">
        <v>482</v>
      </c>
      <c r="I6563" s="5">
        <v>11335.92</v>
      </c>
      <c r="J6563" t="s">
        <v>134</v>
      </c>
      <c r="K6563" t="s">
        <v>107</v>
      </c>
      <c r="L6563">
        <v>2</v>
      </c>
      <c r="M6563">
        <v>0</v>
      </c>
      <c r="N6563">
        <v>4</v>
      </c>
      <c r="O6563" s="6">
        <v>0</v>
      </c>
      <c r="P6563" t="s">
        <v>106</v>
      </c>
      <c r="Q6563" t="s">
        <v>107</v>
      </c>
      <c r="R6563">
        <f>IF(F6563="Monthly",2,0)
+IF(E6563&lt;=6,2,0)
+IF(N6563&lt;=2,2,0)
+IF(L6563&gt;=4,2,0)
+IF(M6563&gt;=2,1,0)
+IF(H6563&gt;=_xlfn.PERCENTILE.INC($H$2:$H$10001,0.75),1,0)</f>
        <v>2</v>
      </c>
      <c r="S6563" t="str">
        <f>IF(R6563&gt;=7,"High",IF(R6563&gt;=4,"Medium","Low"))</f>
        <v>Low</v>
      </c>
    </row>
    <row r="6564" spans="1:19">
      <c r="A6564" t="s">
        <v>6689</v>
      </c>
      <c r="B6564">
        <v>47</v>
      </c>
      <c r="C6564" t="s">
        <v>101</v>
      </c>
      <c r="D6564" t="s">
        <v>133</v>
      </c>
      <c r="E6564">
        <v>72</v>
      </c>
      <c r="F6564" t="s">
        <v>121</v>
      </c>
      <c r="G6564" t="s">
        <v>110</v>
      </c>
      <c r="H6564" s="5">
        <v>650</v>
      </c>
      <c r="I6564" s="5">
        <v>40064.89</v>
      </c>
      <c r="J6564" t="s">
        <v>117</v>
      </c>
      <c r="K6564" t="s">
        <v>106</v>
      </c>
      <c r="L6564">
        <v>0</v>
      </c>
      <c r="M6564">
        <v>0</v>
      </c>
      <c r="N6564">
        <v>5</v>
      </c>
      <c r="O6564" s="6">
        <v>15</v>
      </c>
      <c r="P6564" t="s">
        <v>107</v>
      </c>
      <c r="Q6564" t="s">
        <v>107</v>
      </c>
      <c r="R6564">
        <f>IF(F6564="Monthly",2,0)
+IF(E6564&lt;=6,2,0)
+IF(N6564&lt;=2,2,0)
+IF(L6564&gt;=4,2,0)
+IF(M6564&gt;=2,1,0)
+IF(H6564&gt;=_xlfn.PERCENTILE.INC($H$2:$H$10001,0.75),1,0)</f>
        <v>0</v>
      </c>
      <c r="S6564" t="str">
        <f>IF(R6564&gt;=7,"High",IF(R6564&gt;=4,"Medium","Low"))</f>
        <v>Low</v>
      </c>
    </row>
    <row r="6565" spans="1:19">
      <c r="A6565" t="s">
        <v>6690</v>
      </c>
      <c r="B6565">
        <v>35</v>
      </c>
      <c r="C6565" t="s">
        <v>101</v>
      </c>
      <c r="D6565" t="s">
        <v>126</v>
      </c>
      <c r="E6565">
        <v>37</v>
      </c>
      <c r="F6565" t="s">
        <v>121</v>
      </c>
      <c r="G6565" t="s">
        <v>110</v>
      </c>
      <c r="H6565" s="5">
        <v>666</v>
      </c>
      <c r="I6565" s="5">
        <v>21471.32</v>
      </c>
      <c r="J6565" t="s">
        <v>105</v>
      </c>
      <c r="K6565" t="s">
        <v>106</v>
      </c>
      <c r="L6565">
        <v>2</v>
      </c>
      <c r="M6565">
        <v>0</v>
      </c>
      <c r="N6565">
        <v>5</v>
      </c>
      <c r="O6565" s="6">
        <v>15</v>
      </c>
      <c r="P6565" t="s">
        <v>107</v>
      </c>
      <c r="Q6565" t="s">
        <v>107</v>
      </c>
      <c r="R6565">
        <f>IF(F6565="Monthly",2,0)
+IF(E6565&lt;=6,2,0)
+IF(N6565&lt;=2,2,0)
+IF(L6565&gt;=4,2,0)
+IF(M6565&gt;=2,1,0)
+IF(H6565&gt;=_xlfn.PERCENTILE.INC($H$2:$H$10001,0.75),1,0)</f>
        <v>0</v>
      </c>
      <c r="S6565" t="str">
        <f>IF(R6565&gt;=7,"High",IF(R6565&gt;=4,"Medium","Low"))</f>
        <v>Low</v>
      </c>
    </row>
    <row r="6566" spans="1:19">
      <c r="A6566" t="s">
        <v>6691</v>
      </c>
      <c r="B6566">
        <v>35</v>
      </c>
      <c r="C6566" t="s">
        <v>112</v>
      </c>
      <c r="D6566" t="s">
        <v>119</v>
      </c>
      <c r="E6566">
        <v>31</v>
      </c>
      <c r="F6566" t="s">
        <v>103</v>
      </c>
      <c r="G6566" t="s">
        <v>110</v>
      </c>
      <c r="H6566" s="5">
        <v>711</v>
      </c>
      <c r="I6566" s="5">
        <v>22497.919999999998</v>
      </c>
      <c r="J6566" t="s">
        <v>134</v>
      </c>
      <c r="K6566" t="s">
        <v>107</v>
      </c>
      <c r="L6566">
        <v>2</v>
      </c>
      <c r="M6566">
        <v>0</v>
      </c>
      <c r="N6566">
        <v>5</v>
      </c>
      <c r="O6566" s="6">
        <v>0</v>
      </c>
      <c r="P6566" t="s">
        <v>107</v>
      </c>
      <c r="Q6566" t="s">
        <v>106</v>
      </c>
      <c r="R6566">
        <f>IF(F6566="Monthly",2,0)
+IF(E6566&lt;=6,2,0)
+IF(N6566&lt;=2,2,0)
+IF(L6566&gt;=4,2,0)
+IF(M6566&gt;=2,1,0)
+IF(H6566&gt;=_xlfn.PERCENTILE.INC($H$2:$H$10001,0.75),1,0)</f>
        <v>2</v>
      </c>
      <c r="S6566" t="str">
        <f>IF(R6566&gt;=7,"High",IF(R6566&gt;=4,"Medium","Low"))</f>
        <v>Low</v>
      </c>
    </row>
    <row r="6567" spans="1:19">
      <c r="A6567" t="s">
        <v>6692</v>
      </c>
      <c r="B6567">
        <v>46</v>
      </c>
      <c r="C6567" t="s">
        <v>112</v>
      </c>
      <c r="D6567" t="s">
        <v>123</v>
      </c>
      <c r="E6567">
        <v>38</v>
      </c>
      <c r="F6567" t="s">
        <v>109</v>
      </c>
      <c r="G6567" t="s">
        <v>110</v>
      </c>
      <c r="H6567" s="5">
        <v>693</v>
      </c>
      <c r="I6567" s="5">
        <v>25388.58</v>
      </c>
      <c r="J6567" t="s">
        <v>117</v>
      </c>
      <c r="K6567" t="s">
        <v>106</v>
      </c>
      <c r="L6567">
        <v>2</v>
      </c>
      <c r="M6567">
        <v>1</v>
      </c>
      <c r="N6567">
        <v>5</v>
      </c>
      <c r="O6567" s="6">
        <v>5</v>
      </c>
      <c r="P6567" t="s">
        <v>106</v>
      </c>
      <c r="Q6567" t="s">
        <v>107</v>
      </c>
      <c r="R6567">
        <f>IF(F6567="Monthly",2,0)
+IF(E6567&lt;=6,2,0)
+IF(N6567&lt;=2,2,0)
+IF(L6567&gt;=4,2,0)
+IF(M6567&gt;=2,1,0)
+IF(H6567&gt;=_xlfn.PERCENTILE.INC($H$2:$H$10001,0.75),1,0)</f>
        <v>0</v>
      </c>
      <c r="S6567" t="str">
        <f>IF(R6567&gt;=7,"High",IF(R6567&gt;=4,"Medium","Low"))</f>
        <v>Low</v>
      </c>
    </row>
    <row r="6568" spans="1:19">
      <c r="A6568" t="s">
        <v>6693</v>
      </c>
      <c r="B6568">
        <v>41</v>
      </c>
      <c r="C6568" t="s">
        <v>112</v>
      </c>
      <c r="D6568" t="s">
        <v>128</v>
      </c>
      <c r="E6568">
        <v>34</v>
      </c>
      <c r="F6568" t="s">
        <v>109</v>
      </c>
      <c r="G6568" t="s">
        <v>104</v>
      </c>
      <c r="H6568" s="5">
        <v>424</v>
      </c>
      <c r="I6568" s="5">
        <v>13262.65</v>
      </c>
      <c r="J6568" t="s">
        <v>134</v>
      </c>
      <c r="K6568" t="s">
        <v>106</v>
      </c>
      <c r="L6568">
        <v>1</v>
      </c>
      <c r="M6568">
        <v>0</v>
      </c>
      <c r="N6568">
        <v>5</v>
      </c>
      <c r="O6568" s="6">
        <v>10</v>
      </c>
      <c r="P6568" t="s">
        <v>106</v>
      </c>
      <c r="Q6568" t="s">
        <v>107</v>
      </c>
      <c r="R6568">
        <f>IF(F6568="Monthly",2,0)
+IF(E6568&lt;=6,2,0)
+IF(N6568&lt;=2,2,0)
+IF(L6568&gt;=4,2,0)
+IF(M6568&gt;=2,1,0)
+IF(H6568&gt;=_xlfn.PERCENTILE.INC($H$2:$H$10001,0.75),1,0)</f>
        <v>0</v>
      </c>
      <c r="S6568" t="str">
        <f>IF(R6568&gt;=7,"High",IF(R6568&gt;=4,"Medium","Low"))</f>
        <v>Low</v>
      </c>
    </row>
    <row r="6569" spans="1:19">
      <c r="A6569" t="s">
        <v>6694</v>
      </c>
      <c r="B6569">
        <v>35</v>
      </c>
      <c r="C6569" t="s">
        <v>101</v>
      </c>
      <c r="D6569" t="s">
        <v>159</v>
      </c>
      <c r="E6569">
        <v>58</v>
      </c>
      <c r="F6569" t="s">
        <v>109</v>
      </c>
      <c r="G6569" t="s">
        <v>110</v>
      </c>
      <c r="H6569" s="5">
        <v>770</v>
      </c>
      <c r="I6569" s="5">
        <v>40472.269999999997</v>
      </c>
      <c r="J6569" t="s">
        <v>117</v>
      </c>
      <c r="K6569" t="s">
        <v>107</v>
      </c>
      <c r="L6569">
        <v>0</v>
      </c>
      <c r="M6569">
        <v>0</v>
      </c>
      <c r="N6569">
        <v>5</v>
      </c>
      <c r="O6569" s="6">
        <v>10</v>
      </c>
      <c r="P6569" t="s">
        <v>106</v>
      </c>
      <c r="Q6569" t="s">
        <v>107</v>
      </c>
      <c r="R6569">
        <f>IF(F6569="Monthly",2,0)
+IF(E6569&lt;=6,2,0)
+IF(N6569&lt;=2,2,0)
+IF(L6569&gt;=4,2,0)
+IF(M6569&gt;=2,1,0)
+IF(H6569&gt;=_xlfn.PERCENTILE.INC($H$2:$H$10001,0.75),1,0)</f>
        <v>0</v>
      </c>
      <c r="S6569" t="str">
        <f>IF(R6569&gt;=7,"High",IF(R6569&gt;=4,"Medium","Low"))</f>
        <v>Low</v>
      </c>
    </row>
    <row r="6570" spans="1:19">
      <c r="A6570" t="s">
        <v>6695</v>
      </c>
      <c r="B6570">
        <v>35</v>
      </c>
      <c r="C6570" t="s">
        <v>112</v>
      </c>
      <c r="D6570" t="s">
        <v>137</v>
      </c>
      <c r="E6570">
        <v>23</v>
      </c>
      <c r="F6570" t="s">
        <v>103</v>
      </c>
      <c r="G6570" t="s">
        <v>104</v>
      </c>
      <c r="H6570" s="5">
        <v>436</v>
      </c>
      <c r="I6570" s="5">
        <v>9776.5</v>
      </c>
      <c r="J6570" t="s">
        <v>115</v>
      </c>
      <c r="K6570" t="s">
        <v>106</v>
      </c>
      <c r="L6570">
        <v>0</v>
      </c>
      <c r="M6570">
        <v>0</v>
      </c>
      <c r="N6570">
        <v>5</v>
      </c>
      <c r="O6570" s="6">
        <v>0</v>
      </c>
      <c r="P6570" t="s">
        <v>106</v>
      </c>
      <c r="Q6570" t="s">
        <v>107</v>
      </c>
      <c r="R6570">
        <f>IF(F6570="Monthly",2,0)
+IF(E6570&lt;=6,2,0)
+IF(N6570&lt;=2,2,0)
+IF(L6570&gt;=4,2,0)
+IF(M6570&gt;=2,1,0)
+IF(H6570&gt;=_xlfn.PERCENTILE.INC($H$2:$H$10001,0.75),1,0)</f>
        <v>2</v>
      </c>
      <c r="S6570" t="str">
        <f>IF(R6570&gt;=7,"High",IF(R6570&gt;=4,"Medium","Low"))</f>
        <v>Low</v>
      </c>
    </row>
    <row r="6571" spans="1:19">
      <c r="A6571" t="s">
        <v>6696</v>
      </c>
      <c r="B6571">
        <v>30</v>
      </c>
      <c r="C6571" t="s">
        <v>101</v>
      </c>
      <c r="D6571" t="s">
        <v>102</v>
      </c>
      <c r="E6571">
        <v>51</v>
      </c>
      <c r="F6571" t="s">
        <v>103</v>
      </c>
      <c r="G6571" t="s">
        <v>104</v>
      </c>
      <c r="H6571" s="5">
        <v>557</v>
      </c>
      <c r="I6571" s="5">
        <v>28714.82</v>
      </c>
      <c r="J6571" t="s">
        <v>117</v>
      </c>
      <c r="K6571" t="s">
        <v>107</v>
      </c>
      <c r="L6571">
        <v>6</v>
      </c>
      <c r="M6571">
        <v>2</v>
      </c>
      <c r="N6571">
        <v>2</v>
      </c>
      <c r="O6571" s="6">
        <v>0</v>
      </c>
      <c r="P6571" t="s">
        <v>107</v>
      </c>
      <c r="Q6571" t="s">
        <v>107</v>
      </c>
      <c r="R6571">
        <f>IF(F6571="Monthly",2,0)
+IF(E6571&lt;=6,2,0)
+IF(N6571&lt;=2,2,0)
+IF(L6571&gt;=4,2,0)
+IF(M6571&gt;=2,1,0)
+IF(H6571&gt;=_xlfn.PERCENTILE.INC($H$2:$H$10001,0.75),1,0)</f>
        <v>7</v>
      </c>
      <c r="S6571" t="str">
        <f>IF(R6571&gt;=7,"High",IF(R6571&gt;=4,"Medium","Low"))</f>
        <v>High</v>
      </c>
    </row>
    <row r="6572" spans="1:19">
      <c r="A6572" t="s">
        <v>6697</v>
      </c>
      <c r="B6572">
        <v>39</v>
      </c>
      <c r="C6572" t="s">
        <v>101</v>
      </c>
      <c r="D6572" t="s">
        <v>119</v>
      </c>
      <c r="E6572">
        <v>37</v>
      </c>
      <c r="F6572" t="s">
        <v>103</v>
      </c>
      <c r="G6572" t="s">
        <v>129</v>
      </c>
      <c r="H6572" s="5">
        <v>987</v>
      </c>
      <c r="I6572" s="5">
        <v>37256.339999999997</v>
      </c>
      <c r="J6572" t="s">
        <v>105</v>
      </c>
      <c r="K6572" t="s">
        <v>106</v>
      </c>
      <c r="L6572">
        <v>2</v>
      </c>
      <c r="M6572">
        <v>1</v>
      </c>
      <c r="N6572">
        <v>5</v>
      </c>
      <c r="O6572" s="6">
        <v>0</v>
      </c>
      <c r="P6572" t="s">
        <v>107</v>
      </c>
      <c r="Q6572" t="s">
        <v>107</v>
      </c>
      <c r="R6572">
        <f>IF(F6572="Monthly",2,0)
+IF(E6572&lt;=6,2,0)
+IF(N6572&lt;=2,2,0)
+IF(L6572&gt;=4,2,0)
+IF(M6572&gt;=2,1,0)
+IF(H6572&gt;=_xlfn.PERCENTILE.INC($H$2:$H$10001,0.75),1,0)</f>
        <v>3</v>
      </c>
      <c r="S6572" t="str">
        <f>IF(R6572&gt;=7,"High",IF(R6572&gt;=4,"Medium","Low"))</f>
        <v>Low</v>
      </c>
    </row>
    <row r="6573" spans="1:19">
      <c r="A6573" t="s">
        <v>6698</v>
      </c>
      <c r="B6573">
        <v>22</v>
      </c>
      <c r="C6573" t="s">
        <v>112</v>
      </c>
      <c r="D6573" t="s">
        <v>102</v>
      </c>
      <c r="E6573">
        <v>13</v>
      </c>
      <c r="F6573" t="s">
        <v>103</v>
      </c>
      <c r="G6573" t="s">
        <v>110</v>
      </c>
      <c r="H6573" s="5">
        <v>679</v>
      </c>
      <c r="I6573" s="5">
        <v>8819.9599999999991</v>
      </c>
      <c r="J6573" t="s">
        <v>134</v>
      </c>
      <c r="K6573" t="s">
        <v>106</v>
      </c>
      <c r="L6573">
        <v>3</v>
      </c>
      <c r="M6573">
        <v>1</v>
      </c>
      <c r="N6573">
        <v>4</v>
      </c>
      <c r="O6573" s="6">
        <v>0</v>
      </c>
      <c r="P6573" t="s">
        <v>107</v>
      </c>
      <c r="Q6573" t="s">
        <v>107</v>
      </c>
      <c r="R6573">
        <f>IF(F6573="Monthly",2,0)
+IF(E6573&lt;=6,2,0)
+IF(N6573&lt;=2,2,0)
+IF(L6573&gt;=4,2,0)
+IF(M6573&gt;=2,1,0)
+IF(H6573&gt;=_xlfn.PERCENTILE.INC($H$2:$H$10001,0.75),1,0)</f>
        <v>2</v>
      </c>
      <c r="S6573" t="str">
        <f>IF(R6573&gt;=7,"High",IF(R6573&gt;=4,"Medium","Low"))</f>
        <v>Low</v>
      </c>
    </row>
    <row r="6574" spans="1:19">
      <c r="A6574" t="s">
        <v>6699</v>
      </c>
      <c r="B6574">
        <v>40</v>
      </c>
      <c r="C6574" t="s">
        <v>112</v>
      </c>
      <c r="D6574" t="s">
        <v>133</v>
      </c>
      <c r="E6574">
        <v>65</v>
      </c>
      <c r="F6574" t="s">
        <v>103</v>
      </c>
      <c r="G6574" t="s">
        <v>104</v>
      </c>
      <c r="H6574" s="5">
        <v>492</v>
      </c>
      <c r="I6574" s="5">
        <v>31474.06</v>
      </c>
      <c r="J6574" t="s">
        <v>140</v>
      </c>
      <c r="K6574" t="s">
        <v>106</v>
      </c>
      <c r="L6574">
        <v>3</v>
      </c>
      <c r="M6574">
        <v>1</v>
      </c>
      <c r="N6574">
        <v>4</v>
      </c>
      <c r="O6574" s="6">
        <v>0</v>
      </c>
      <c r="P6574" t="s">
        <v>107</v>
      </c>
      <c r="Q6574" t="s">
        <v>107</v>
      </c>
      <c r="R6574">
        <f>IF(F6574="Monthly",2,0)
+IF(E6574&lt;=6,2,0)
+IF(N6574&lt;=2,2,0)
+IF(L6574&gt;=4,2,0)
+IF(M6574&gt;=2,1,0)
+IF(H6574&gt;=_xlfn.PERCENTILE.INC($H$2:$H$10001,0.75),1,0)</f>
        <v>2</v>
      </c>
      <c r="S6574" t="str">
        <f>IF(R6574&gt;=7,"High",IF(R6574&gt;=4,"Medium","Low"))</f>
        <v>Low</v>
      </c>
    </row>
    <row r="6575" spans="1:19">
      <c r="A6575" t="s">
        <v>6700</v>
      </c>
      <c r="B6575">
        <v>44</v>
      </c>
      <c r="C6575" t="s">
        <v>112</v>
      </c>
      <c r="D6575" t="s">
        <v>126</v>
      </c>
      <c r="E6575">
        <v>17</v>
      </c>
      <c r="F6575" t="s">
        <v>103</v>
      </c>
      <c r="G6575" t="s">
        <v>110</v>
      </c>
      <c r="H6575" s="5">
        <v>763</v>
      </c>
      <c r="I6575" s="5">
        <v>13297.19</v>
      </c>
      <c r="J6575" t="s">
        <v>140</v>
      </c>
      <c r="K6575" t="s">
        <v>106</v>
      </c>
      <c r="L6575">
        <v>0</v>
      </c>
      <c r="M6575">
        <v>0</v>
      </c>
      <c r="N6575">
        <v>5</v>
      </c>
      <c r="O6575" s="6">
        <v>0</v>
      </c>
      <c r="P6575" t="s">
        <v>107</v>
      </c>
      <c r="Q6575" t="s">
        <v>106</v>
      </c>
      <c r="R6575">
        <f>IF(F6575="Monthly",2,0)
+IF(E6575&lt;=6,2,0)
+IF(N6575&lt;=2,2,0)
+IF(L6575&gt;=4,2,0)
+IF(M6575&gt;=2,1,0)
+IF(H6575&gt;=_xlfn.PERCENTILE.INC($H$2:$H$10001,0.75),1,0)</f>
        <v>2</v>
      </c>
      <c r="S6575" t="str">
        <f>IF(R6575&gt;=7,"High",IF(R6575&gt;=4,"Medium","Low"))</f>
        <v>Low</v>
      </c>
    </row>
    <row r="6576" spans="1:19">
      <c r="A6576" t="s">
        <v>6701</v>
      </c>
      <c r="B6576">
        <v>35</v>
      </c>
      <c r="C6576" t="s">
        <v>112</v>
      </c>
      <c r="D6576" t="s">
        <v>126</v>
      </c>
      <c r="E6576">
        <v>27</v>
      </c>
      <c r="F6576" t="s">
        <v>109</v>
      </c>
      <c r="G6576" t="s">
        <v>110</v>
      </c>
      <c r="H6576" s="5">
        <v>789</v>
      </c>
      <c r="I6576" s="5">
        <v>20408.71</v>
      </c>
      <c r="J6576" t="s">
        <v>105</v>
      </c>
      <c r="K6576" t="s">
        <v>106</v>
      </c>
      <c r="L6576">
        <v>0</v>
      </c>
      <c r="M6576">
        <v>0</v>
      </c>
      <c r="N6576">
        <v>5</v>
      </c>
      <c r="O6576" s="6">
        <v>5</v>
      </c>
      <c r="P6576" t="s">
        <v>107</v>
      </c>
      <c r="Q6576" t="s">
        <v>107</v>
      </c>
      <c r="R6576">
        <f>IF(F6576="Monthly",2,0)
+IF(E6576&lt;=6,2,0)
+IF(N6576&lt;=2,2,0)
+IF(L6576&gt;=4,2,0)
+IF(M6576&gt;=2,1,0)
+IF(H6576&gt;=_xlfn.PERCENTILE.INC($H$2:$H$10001,0.75),1,0)</f>
        <v>0</v>
      </c>
      <c r="S6576" t="str">
        <f>IF(R6576&gt;=7,"High",IF(R6576&gt;=4,"Medium","Low"))</f>
        <v>Low</v>
      </c>
    </row>
    <row r="6577" spans="1:19">
      <c r="A6577" t="s">
        <v>6702</v>
      </c>
      <c r="B6577">
        <v>38</v>
      </c>
      <c r="C6577" t="s">
        <v>101</v>
      </c>
      <c r="D6577" t="s">
        <v>133</v>
      </c>
      <c r="E6577">
        <v>56</v>
      </c>
      <c r="F6577" t="s">
        <v>109</v>
      </c>
      <c r="G6577" t="s">
        <v>129</v>
      </c>
      <c r="H6577" s="5">
        <v>1066</v>
      </c>
      <c r="I6577" s="5">
        <v>54607.65</v>
      </c>
      <c r="J6577" t="s">
        <v>115</v>
      </c>
      <c r="K6577" t="s">
        <v>106</v>
      </c>
      <c r="L6577">
        <v>1</v>
      </c>
      <c r="M6577">
        <v>0</v>
      </c>
      <c r="N6577">
        <v>5</v>
      </c>
      <c r="O6577" s="6">
        <v>10</v>
      </c>
      <c r="P6577" t="s">
        <v>106</v>
      </c>
      <c r="Q6577" t="s">
        <v>107</v>
      </c>
      <c r="R6577">
        <f>IF(F6577="Monthly",2,0)
+IF(E6577&lt;=6,2,0)
+IF(N6577&lt;=2,2,0)
+IF(L6577&gt;=4,2,0)
+IF(M6577&gt;=2,1,0)
+IF(H6577&gt;=_xlfn.PERCENTILE.INC($H$2:$H$10001,0.75),1,0)</f>
        <v>1</v>
      </c>
      <c r="S6577" t="str">
        <f>IF(R6577&gt;=7,"High",IF(R6577&gt;=4,"Medium","Low"))</f>
        <v>Low</v>
      </c>
    </row>
    <row r="6578" spans="1:19">
      <c r="A6578" t="s">
        <v>6703</v>
      </c>
      <c r="B6578">
        <v>37</v>
      </c>
      <c r="C6578" t="s">
        <v>101</v>
      </c>
      <c r="D6578" t="s">
        <v>137</v>
      </c>
      <c r="E6578">
        <v>72</v>
      </c>
      <c r="F6578" t="s">
        <v>109</v>
      </c>
      <c r="G6578" t="s">
        <v>110</v>
      </c>
      <c r="H6578" s="5">
        <v>787</v>
      </c>
      <c r="I6578" s="5">
        <v>55943.08</v>
      </c>
      <c r="J6578" t="s">
        <v>115</v>
      </c>
      <c r="K6578" t="s">
        <v>106</v>
      </c>
      <c r="L6578">
        <v>0</v>
      </c>
      <c r="M6578">
        <v>0</v>
      </c>
      <c r="N6578">
        <v>5</v>
      </c>
      <c r="O6578" s="6">
        <v>0</v>
      </c>
      <c r="P6578" t="s">
        <v>107</v>
      </c>
      <c r="Q6578" t="s">
        <v>107</v>
      </c>
      <c r="R6578">
        <f>IF(F6578="Monthly",2,0)
+IF(E6578&lt;=6,2,0)
+IF(N6578&lt;=2,2,0)
+IF(L6578&gt;=4,2,0)
+IF(M6578&gt;=2,1,0)
+IF(H6578&gt;=_xlfn.PERCENTILE.INC($H$2:$H$10001,0.75),1,0)</f>
        <v>0</v>
      </c>
      <c r="S6578" t="str">
        <f>IF(R6578&gt;=7,"High",IF(R6578&gt;=4,"Medium","Low"))</f>
        <v>Low</v>
      </c>
    </row>
    <row r="6579" spans="1:19">
      <c r="A6579" t="s">
        <v>6704</v>
      </c>
      <c r="B6579">
        <v>40</v>
      </c>
      <c r="C6579" t="s">
        <v>101</v>
      </c>
      <c r="D6579" t="s">
        <v>137</v>
      </c>
      <c r="E6579">
        <v>34</v>
      </c>
      <c r="F6579" t="s">
        <v>109</v>
      </c>
      <c r="G6579" t="s">
        <v>110</v>
      </c>
      <c r="H6579" s="5">
        <v>762</v>
      </c>
      <c r="I6579" s="5">
        <v>23920.69</v>
      </c>
      <c r="J6579" t="s">
        <v>105</v>
      </c>
      <c r="K6579" t="s">
        <v>106</v>
      </c>
      <c r="L6579">
        <v>2</v>
      </c>
      <c r="M6579">
        <v>2</v>
      </c>
      <c r="N6579">
        <v>4</v>
      </c>
      <c r="O6579" s="6">
        <v>5</v>
      </c>
      <c r="P6579" t="s">
        <v>107</v>
      </c>
      <c r="Q6579" t="s">
        <v>107</v>
      </c>
      <c r="R6579">
        <f>IF(F6579="Monthly",2,0)
+IF(E6579&lt;=6,2,0)
+IF(N6579&lt;=2,2,0)
+IF(L6579&gt;=4,2,0)
+IF(M6579&gt;=2,1,0)
+IF(H6579&gt;=_xlfn.PERCENTILE.INC($H$2:$H$10001,0.75),1,0)</f>
        <v>1</v>
      </c>
      <c r="S6579" t="str">
        <f>IF(R6579&gt;=7,"High",IF(R6579&gt;=4,"Medium","Low"))</f>
        <v>Low</v>
      </c>
    </row>
    <row r="6580" spans="1:19">
      <c r="A6580" t="s">
        <v>6705</v>
      </c>
      <c r="B6580">
        <v>22</v>
      </c>
      <c r="C6580" t="s">
        <v>112</v>
      </c>
      <c r="D6580" t="s">
        <v>119</v>
      </c>
      <c r="E6580">
        <v>23</v>
      </c>
      <c r="F6580" t="s">
        <v>103</v>
      </c>
      <c r="G6580" t="s">
        <v>110</v>
      </c>
      <c r="H6580" s="5">
        <v>754</v>
      </c>
      <c r="I6580" s="5">
        <v>17021.400000000001</v>
      </c>
      <c r="J6580" t="s">
        <v>140</v>
      </c>
      <c r="K6580" t="s">
        <v>106</v>
      </c>
      <c r="L6580">
        <v>0</v>
      </c>
      <c r="M6580">
        <v>0</v>
      </c>
      <c r="N6580">
        <v>5</v>
      </c>
      <c r="O6580" s="6">
        <v>0</v>
      </c>
      <c r="P6580" t="s">
        <v>107</v>
      </c>
      <c r="Q6580" t="s">
        <v>107</v>
      </c>
      <c r="R6580">
        <f>IF(F6580="Monthly",2,0)
+IF(E6580&lt;=6,2,0)
+IF(N6580&lt;=2,2,0)
+IF(L6580&gt;=4,2,0)
+IF(M6580&gt;=2,1,0)
+IF(H6580&gt;=_xlfn.PERCENTILE.INC($H$2:$H$10001,0.75),1,0)</f>
        <v>2</v>
      </c>
      <c r="S6580" t="str">
        <f>IF(R6580&gt;=7,"High",IF(R6580&gt;=4,"Medium","Low"))</f>
        <v>Low</v>
      </c>
    </row>
    <row r="6581" spans="1:19">
      <c r="A6581" t="s">
        <v>6706</v>
      </c>
      <c r="B6581">
        <v>47</v>
      </c>
      <c r="C6581" t="s">
        <v>112</v>
      </c>
      <c r="D6581" t="s">
        <v>137</v>
      </c>
      <c r="E6581">
        <v>10</v>
      </c>
      <c r="F6581" t="s">
        <v>103</v>
      </c>
      <c r="G6581" t="s">
        <v>110</v>
      </c>
      <c r="H6581" s="5">
        <v>676</v>
      </c>
      <c r="I6581" s="5">
        <v>6956.08</v>
      </c>
      <c r="J6581" t="s">
        <v>105</v>
      </c>
      <c r="K6581" t="s">
        <v>106</v>
      </c>
      <c r="L6581">
        <v>2</v>
      </c>
      <c r="M6581">
        <v>0</v>
      </c>
      <c r="N6581">
        <v>5</v>
      </c>
      <c r="O6581" s="6">
        <v>0</v>
      </c>
      <c r="P6581" t="s">
        <v>107</v>
      </c>
      <c r="Q6581" t="s">
        <v>106</v>
      </c>
      <c r="R6581">
        <f>IF(F6581="Monthly",2,0)
+IF(E6581&lt;=6,2,0)
+IF(N6581&lt;=2,2,0)
+IF(L6581&gt;=4,2,0)
+IF(M6581&gt;=2,1,0)
+IF(H6581&gt;=_xlfn.PERCENTILE.INC($H$2:$H$10001,0.75),1,0)</f>
        <v>2</v>
      </c>
      <c r="S6581" t="str">
        <f>IF(R6581&gt;=7,"High",IF(R6581&gt;=4,"Medium","Low"))</f>
        <v>Low</v>
      </c>
    </row>
    <row r="6582" spans="1:19">
      <c r="A6582" t="s">
        <v>6707</v>
      </c>
      <c r="B6582">
        <v>34</v>
      </c>
      <c r="C6582" t="s">
        <v>112</v>
      </c>
      <c r="D6582" t="s">
        <v>102</v>
      </c>
      <c r="E6582">
        <v>54</v>
      </c>
      <c r="F6582" t="s">
        <v>103</v>
      </c>
      <c r="G6582" t="s">
        <v>104</v>
      </c>
      <c r="H6582" s="5">
        <v>473</v>
      </c>
      <c r="I6582" s="5">
        <v>25842.35</v>
      </c>
      <c r="J6582" t="s">
        <v>140</v>
      </c>
      <c r="K6582" t="s">
        <v>106</v>
      </c>
      <c r="L6582">
        <v>0</v>
      </c>
      <c r="M6582">
        <v>0</v>
      </c>
      <c r="N6582">
        <v>5</v>
      </c>
      <c r="O6582" s="6">
        <v>0</v>
      </c>
      <c r="P6582" t="s">
        <v>107</v>
      </c>
      <c r="Q6582" t="s">
        <v>107</v>
      </c>
      <c r="R6582">
        <f>IF(F6582="Monthly",2,0)
+IF(E6582&lt;=6,2,0)
+IF(N6582&lt;=2,2,0)
+IF(L6582&gt;=4,2,0)
+IF(M6582&gt;=2,1,0)
+IF(H6582&gt;=_xlfn.PERCENTILE.INC($H$2:$H$10001,0.75),1,0)</f>
        <v>2</v>
      </c>
      <c r="S6582" t="str">
        <f>IF(R6582&gt;=7,"High",IF(R6582&gt;=4,"Medium","Low"))</f>
        <v>Low</v>
      </c>
    </row>
    <row r="6583" spans="1:19">
      <c r="A6583" t="s">
        <v>6708</v>
      </c>
      <c r="B6583">
        <v>43</v>
      </c>
      <c r="C6583" t="s">
        <v>101</v>
      </c>
      <c r="D6583" t="s">
        <v>131</v>
      </c>
      <c r="E6583">
        <v>21</v>
      </c>
      <c r="F6583" t="s">
        <v>109</v>
      </c>
      <c r="G6583" t="s">
        <v>110</v>
      </c>
      <c r="H6583" s="5">
        <v>832</v>
      </c>
      <c r="I6583" s="5">
        <v>17877</v>
      </c>
      <c r="J6583" t="s">
        <v>117</v>
      </c>
      <c r="K6583" t="s">
        <v>106</v>
      </c>
      <c r="L6583">
        <v>0</v>
      </c>
      <c r="M6583">
        <v>0</v>
      </c>
      <c r="N6583">
        <v>5</v>
      </c>
      <c r="O6583" s="6">
        <v>0</v>
      </c>
      <c r="P6583" t="s">
        <v>107</v>
      </c>
      <c r="Q6583" t="s">
        <v>107</v>
      </c>
      <c r="R6583">
        <f>IF(F6583="Monthly",2,0)
+IF(E6583&lt;=6,2,0)
+IF(N6583&lt;=2,2,0)
+IF(L6583&gt;=4,2,0)
+IF(M6583&gt;=2,1,0)
+IF(H6583&gt;=_xlfn.PERCENTILE.INC($H$2:$H$10001,0.75),1,0)</f>
        <v>1</v>
      </c>
      <c r="S6583" t="str">
        <f>IF(R6583&gt;=7,"High",IF(R6583&gt;=4,"Medium","Low"))</f>
        <v>Low</v>
      </c>
    </row>
    <row r="6584" spans="1:19">
      <c r="A6584" t="s">
        <v>6709</v>
      </c>
      <c r="B6584">
        <v>42</v>
      </c>
      <c r="C6584" t="s">
        <v>112</v>
      </c>
      <c r="D6584" t="s">
        <v>137</v>
      </c>
      <c r="E6584">
        <v>12</v>
      </c>
      <c r="F6584" t="s">
        <v>103</v>
      </c>
      <c r="G6584" t="s">
        <v>129</v>
      </c>
      <c r="H6584" s="5">
        <v>1021</v>
      </c>
      <c r="I6584" s="5">
        <v>12498.12</v>
      </c>
      <c r="J6584" t="s">
        <v>117</v>
      </c>
      <c r="K6584" t="s">
        <v>106</v>
      </c>
      <c r="L6584">
        <v>1</v>
      </c>
      <c r="M6584">
        <v>0</v>
      </c>
      <c r="N6584">
        <v>5</v>
      </c>
      <c r="O6584" s="6">
        <v>0</v>
      </c>
      <c r="P6584" t="s">
        <v>106</v>
      </c>
      <c r="Q6584" t="s">
        <v>107</v>
      </c>
      <c r="R6584">
        <f>IF(F6584="Monthly",2,0)
+IF(E6584&lt;=6,2,0)
+IF(N6584&lt;=2,2,0)
+IF(L6584&gt;=4,2,0)
+IF(M6584&gt;=2,1,0)
+IF(H6584&gt;=_xlfn.PERCENTILE.INC($H$2:$H$10001,0.75),1,0)</f>
        <v>3</v>
      </c>
      <c r="S6584" t="str">
        <f>IF(R6584&gt;=7,"High",IF(R6584&gt;=4,"Medium","Low"))</f>
        <v>Low</v>
      </c>
    </row>
    <row r="6585" spans="1:19">
      <c r="A6585" t="s">
        <v>6710</v>
      </c>
      <c r="B6585">
        <v>31</v>
      </c>
      <c r="C6585" t="s">
        <v>101</v>
      </c>
      <c r="D6585" t="s">
        <v>131</v>
      </c>
      <c r="E6585">
        <v>21</v>
      </c>
      <c r="F6585" t="s">
        <v>103</v>
      </c>
      <c r="G6585" t="s">
        <v>110</v>
      </c>
      <c r="H6585" s="5">
        <v>697</v>
      </c>
      <c r="I6585" s="5">
        <v>14369.27</v>
      </c>
      <c r="J6585" t="s">
        <v>140</v>
      </c>
      <c r="K6585" t="s">
        <v>107</v>
      </c>
      <c r="L6585">
        <v>0</v>
      </c>
      <c r="M6585">
        <v>0</v>
      </c>
      <c r="N6585">
        <v>4</v>
      </c>
      <c r="O6585" s="6">
        <v>0</v>
      </c>
      <c r="P6585" t="s">
        <v>107</v>
      </c>
      <c r="Q6585" t="s">
        <v>107</v>
      </c>
      <c r="R6585">
        <f>IF(F6585="Monthly",2,0)
+IF(E6585&lt;=6,2,0)
+IF(N6585&lt;=2,2,0)
+IF(L6585&gt;=4,2,0)
+IF(M6585&gt;=2,1,0)
+IF(H6585&gt;=_xlfn.PERCENTILE.INC($H$2:$H$10001,0.75),1,0)</f>
        <v>2</v>
      </c>
      <c r="S6585" t="str">
        <f>IF(R6585&gt;=7,"High",IF(R6585&gt;=4,"Medium","Low"))</f>
        <v>Low</v>
      </c>
    </row>
    <row r="6586" spans="1:19">
      <c r="A6586" t="s">
        <v>6711</v>
      </c>
      <c r="B6586">
        <v>31</v>
      </c>
      <c r="C6586" t="s">
        <v>101</v>
      </c>
      <c r="D6586" t="s">
        <v>102</v>
      </c>
      <c r="E6586">
        <v>13</v>
      </c>
      <c r="F6586" t="s">
        <v>109</v>
      </c>
      <c r="G6586" t="s">
        <v>129</v>
      </c>
      <c r="H6586" s="5">
        <v>1051</v>
      </c>
      <c r="I6586" s="5">
        <v>13754.28</v>
      </c>
      <c r="J6586" t="s">
        <v>117</v>
      </c>
      <c r="K6586" t="s">
        <v>106</v>
      </c>
      <c r="L6586">
        <v>0</v>
      </c>
      <c r="M6586">
        <v>0</v>
      </c>
      <c r="N6586">
        <v>5</v>
      </c>
      <c r="O6586" s="6">
        <v>0</v>
      </c>
      <c r="P6586" t="s">
        <v>107</v>
      </c>
      <c r="Q6586" t="s">
        <v>107</v>
      </c>
      <c r="R6586">
        <f>IF(F6586="Monthly",2,0)
+IF(E6586&lt;=6,2,0)
+IF(N6586&lt;=2,2,0)
+IF(L6586&gt;=4,2,0)
+IF(M6586&gt;=2,1,0)
+IF(H6586&gt;=_xlfn.PERCENTILE.INC($H$2:$H$10001,0.75),1,0)</f>
        <v>1</v>
      </c>
      <c r="S6586" t="str">
        <f>IF(R6586&gt;=7,"High",IF(R6586&gt;=4,"Medium","Low"))</f>
        <v>Low</v>
      </c>
    </row>
    <row r="6587" spans="1:19">
      <c r="A6587" t="s">
        <v>6712</v>
      </c>
      <c r="B6587">
        <v>32</v>
      </c>
      <c r="C6587" t="s">
        <v>112</v>
      </c>
      <c r="D6587" t="s">
        <v>128</v>
      </c>
      <c r="E6587">
        <v>26</v>
      </c>
      <c r="F6587" t="s">
        <v>103</v>
      </c>
      <c r="G6587" t="s">
        <v>110</v>
      </c>
      <c r="H6587" s="5">
        <v>737</v>
      </c>
      <c r="I6587" s="5">
        <v>19190.21</v>
      </c>
      <c r="J6587" t="s">
        <v>115</v>
      </c>
      <c r="K6587" t="s">
        <v>106</v>
      </c>
      <c r="L6587">
        <v>0</v>
      </c>
      <c r="M6587">
        <v>0</v>
      </c>
      <c r="N6587">
        <v>5</v>
      </c>
      <c r="O6587" s="6">
        <v>0</v>
      </c>
      <c r="P6587" t="s">
        <v>107</v>
      </c>
      <c r="Q6587" t="s">
        <v>106</v>
      </c>
      <c r="R6587">
        <f>IF(F6587="Monthly",2,0)
+IF(E6587&lt;=6,2,0)
+IF(N6587&lt;=2,2,0)
+IF(L6587&gt;=4,2,0)
+IF(M6587&gt;=2,1,0)
+IF(H6587&gt;=_xlfn.PERCENTILE.INC($H$2:$H$10001,0.75),1,0)</f>
        <v>2</v>
      </c>
      <c r="S6587" t="str">
        <f>IF(R6587&gt;=7,"High",IF(R6587&gt;=4,"Medium","Low"))</f>
        <v>Low</v>
      </c>
    </row>
    <row r="6588" spans="1:19">
      <c r="A6588" t="s">
        <v>6713</v>
      </c>
      <c r="B6588">
        <v>28</v>
      </c>
      <c r="C6588" t="s">
        <v>101</v>
      </c>
      <c r="D6588" t="s">
        <v>126</v>
      </c>
      <c r="E6588">
        <v>8</v>
      </c>
      <c r="F6588" t="s">
        <v>103</v>
      </c>
      <c r="G6588" t="s">
        <v>104</v>
      </c>
      <c r="H6588" s="5">
        <v>505</v>
      </c>
      <c r="I6588" s="5">
        <v>4152.72</v>
      </c>
      <c r="J6588" t="s">
        <v>134</v>
      </c>
      <c r="K6588" t="s">
        <v>106</v>
      </c>
      <c r="L6588">
        <v>1</v>
      </c>
      <c r="M6588">
        <v>0</v>
      </c>
      <c r="N6588">
        <v>5</v>
      </c>
      <c r="O6588" s="6">
        <v>0</v>
      </c>
      <c r="P6588" t="s">
        <v>107</v>
      </c>
      <c r="Q6588" t="s">
        <v>106</v>
      </c>
      <c r="R6588">
        <f>IF(F6588="Monthly",2,0)
+IF(E6588&lt;=6,2,0)
+IF(N6588&lt;=2,2,0)
+IF(L6588&gt;=4,2,0)
+IF(M6588&gt;=2,1,0)
+IF(H6588&gt;=_xlfn.PERCENTILE.INC($H$2:$H$10001,0.75),1,0)</f>
        <v>2</v>
      </c>
      <c r="S6588" t="str">
        <f>IF(R6588&gt;=7,"High",IF(R6588&gt;=4,"Medium","Low"))</f>
        <v>Low</v>
      </c>
    </row>
    <row r="6589" spans="1:19">
      <c r="A6589" t="s">
        <v>6714</v>
      </c>
      <c r="B6589">
        <v>39</v>
      </c>
      <c r="C6589" t="s">
        <v>112</v>
      </c>
      <c r="D6589" t="s">
        <v>131</v>
      </c>
      <c r="E6589">
        <v>62</v>
      </c>
      <c r="F6589" t="s">
        <v>109</v>
      </c>
      <c r="G6589" t="s">
        <v>104</v>
      </c>
      <c r="H6589" s="5">
        <v>456</v>
      </c>
      <c r="I6589" s="5">
        <v>24799.96</v>
      </c>
      <c r="J6589" t="s">
        <v>117</v>
      </c>
      <c r="K6589" t="s">
        <v>107</v>
      </c>
      <c r="L6589">
        <v>1</v>
      </c>
      <c r="M6589">
        <v>0</v>
      </c>
      <c r="N6589">
        <v>5</v>
      </c>
      <c r="O6589" s="6">
        <v>10</v>
      </c>
      <c r="P6589" t="s">
        <v>107</v>
      </c>
      <c r="Q6589" t="s">
        <v>107</v>
      </c>
      <c r="R6589">
        <f>IF(F6589="Monthly",2,0)
+IF(E6589&lt;=6,2,0)
+IF(N6589&lt;=2,2,0)
+IF(L6589&gt;=4,2,0)
+IF(M6589&gt;=2,1,0)
+IF(H6589&gt;=_xlfn.PERCENTILE.INC($H$2:$H$10001,0.75),1,0)</f>
        <v>0</v>
      </c>
      <c r="S6589" t="str">
        <f>IF(R6589&gt;=7,"High",IF(R6589&gt;=4,"Medium","Low"))</f>
        <v>Low</v>
      </c>
    </row>
    <row r="6590" spans="1:19">
      <c r="A6590" t="s">
        <v>6715</v>
      </c>
      <c r="B6590">
        <v>38</v>
      </c>
      <c r="C6590" t="s">
        <v>101</v>
      </c>
      <c r="D6590" t="s">
        <v>128</v>
      </c>
      <c r="E6590">
        <v>28</v>
      </c>
      <c r="F6590" t="s">
        <v>109</v>
      </c>
      <c r="G6590" t="s">
        <v>129</v>
      </c>
      <c r="H6590" s="5">
        <v>1069</v>
      </c>
      <c r="I6590" s="5">
        <v>30388.959999999999</v>
      </c>
      <c r="J6590" t="s">
        <v>115</v>
      </c>
      <c r="K6590" t="s">
        <v>106</v>
      </c>
      <c r="L6590">
        <v>3</v>
      </c>
      <c r="M6590">
        <v>1</v>
      </c>
      <c r="N6590">
        <v>5</v>
      </c>
      <c r="O6590" s="6">
        <v>0</v>
      </c>
      <c r="P6590" t="s">
        <v>107</v>
      </c>
      <c r="Q6590" t="s">
        <v>107</v>
      </c>
      <c r="R6590">
        <f>IF(F6590="Monthly",2,0)
+IF(E6590&lt;=6,2,0)
+IF(N6590&lt;=2,2,0)
+IF(L6590&gt;=4,2,0)
+IF(M6590&gt;=2,1,0)
+IF(H6590&gt;=_xlfn.PERCENTILE.INC($H$2:$H$10001,0.75),1,0)</f>
        <v>1</v>
      </c>
      <c r="S6590" t="str">
        <f>IF(R6590&gt;=7,"High",IF(R6590&gt;=4,"Medium","Low"))</f>
        <v>Low</v>
      </c>
    </row>
    <row r="6591" spans="1:19">
      <c r="A6591" t="s">
        <v>6716</v>
      </c>
      <c r="B6591">
        <v>38</v>
      </c>
      <c r="C6591" t="s">
        <v>112</v>
      </c>
      <c r="D6591" t="s">
        <v>119</v>
      </c>
      <c r="E6591">
        <v>27</v>
      </c>
      <c r="F6591" t="s">
        <v>109</v>
      </c>
      <c r="G6591" t="s">
        <v>110</v>
      </c>
      <c r="H6591" s="5">
        <v>707</v>
      </c>
      <c r="I6591" s="5">
        <v>19084.87</v>
      </c>
      <c r="J6591" t="s">
        <v>134</v>
      </c>
      <c r="K6591" t="s">
        <v>106</v>
      </c>
      <c r="L6591">
        <v>0</v>
      </c>
      <c r="M6591">
        <v>0</v>
      </c>
      <c r="N6591">
        <v>5</v>
      </c>
      <c r="O6591" s="6">
        <v>0</v>
      </c>
      <c r="P6591" t="s">
        <v>107</v>
      </c>
      <c r="Q6591" t="s">
        <v>107</v>
      </c>
      <c r="R6591">
        <f>IF(F6591="Monthly",2,0)
+IF(E6591&lt;=6,2,0)
+IF(N6591&lt;=2,2,0)
+IF(L6591&gt;=4,2,0)
+IF(M6591&gt;=2,1,0)
+IF(H6591&gt;=_xlfn.PERCENTILE.INC($H$2:$H$10001,0.75),1,0)</f>
        <v>0</v>
      </c>
      <c r="S6591" t="str">
        <f>IF(R6591&gt;=7,"High",IF(R6591&gt;=4,"Medium","Low"))</f>
        <v>Low</v>
      </c>
    </row>
    <row r="6592" spans="1:19">
      <c r="A6592" t="s">
        <v>6717</v>
      </c>
      <c r="B6592">
        <v>44</v>
      </c>
      <c r="C6592" t="s">
        <v>112</v>
      </c>
      <c r="D6592" t="s">
        <v>102</v>
      </c>
      <c r="E6592">
        <v>22</v>
      </c>
      <c r="F6592" t="s">
        <v>109</v>
      </c>
      <c r="G6592" t="s">
        <v>129</v>
      </c>
      <c r="H6592" s="5">
        <v>1041</v>
      </c>
      <c r="I6592" s="5">
        <v>20829.5</v>
      </c>
      <c r="J6592" t="s">
        <v>140</v>
      </c>
      <c r="K6592" t="s">
        <v>106</v>
      </c>
      <c r="L6592">
        <v>0</v>
      </c>
      <c r="M6592">
        <v>0</v>
      </c>
      <c r="N6592">
        <v>5</v>
      </c>
      <c r="O6592" s="6">
        <v>10</v>
      </c>
      <c r="P6592" t="s">
        <v>107</v>
      </c>
      <c r="Q6592" t="s">
        <v>107</v>
      </c>
      <c r="R6592">
        <f>IF(F6592="Monthly",2,0)
+IF(E6592&lt;=6,2,0)
+IF(N6592&lt;=2,2,0)
+IF(L6592&gt;=4,2,0)
+IF(M6592&gt;=2,1,0)
+IF(H6592&gt;=_xlfn.PERCENTILE.INC($H$2:$H$10001,0.75),1,0)</f>
        <v>1</v>
      </c>
      <c r="S6592" t="str">
        <f>IF(R6592&gt;=7,"High",IF(R6592&gt;=4,"Medium","Low"))</f>
        <v>Low</v>
      </c>
    </row>
    <row r="6593" spans="1:19">
      <c r="A6593" t="s">
        <v>6718</v>
      </c>
      <c r="B6593">
        <v>26</v>
      </c>
      <c r="C6593" t="s">
        <v>101</v>
      </c>
      <c r="D6593" t="s">
        <v>113</v>
      </c>
      <c r="E6593">
        <v>23</v>
      </c>
      <c r="F6593" t="s">
        <v>109</v>
      </c>
      <c r="G6593" t="s">
        <v>129</v>
      </c>
      <c r="H6593" s="5">
        <v>962</v>
      </c>
      <c r="I6593" s="5">
        <v>20035.54</v>
      </c>
      <c r="J6593" t="s">
        <v>105</v>
      </c>
      <c r="K6593" t="s">
        <v>106</v>
      </c>
      <c r="L6593">
        <v>1</v>
      </c>
      <c r="M6593">
        <v>0</v>
      </c>
      <c r="N6593">
        <v>5</v>
      </c>
      <c r="O6593" s="6">
        <v>10</v>
      </c>
      <c r="P6593" t="s">
        <v>106</v>
      </c>
      <c r="Q6593" t="s">
        <v>107</v>
      </c>
      <c r="R6593">
        <f>IF(F6593="Monthly",2,0)
+IF(E6593&lt;=6,2,0)
+IF(N6593&lt;=2,2,0)
+IF(L6593&gt;=4,2,0)
+IF(M6593&gt;=2,1,0)
+IF(H6593&gt;=_xlfn.PERCENTILE.INC($H$2:$H$10001,0.75),1,0)</f>
        <v>1</v>
      </c>
      <c r="S6593" t="str">
        <f>IF(R6593&gt;=7,"High",IF(R6593&gt;=4,"Medium","Low"))</f>
        <v>Low</v>
      </c>
    </row>
    <row r="6594" spans="1:19">
      <c r="A6594" t="s">
        <v>6719</v>
      </c>
      <c r="B6594">
        <v>43</v>
      </c>
      <c r="C6594" t="s">
        <v>112</v>
      </c>
      <c r="D6594" t="s">
        <v>126</v>
      </c>
      <c r="E6594">
        <v>39</v>
      </c>
      <c r="F6594" t="s">
        <v>103</v>
      </c>
      <c r="G6594" t="s">
        <v>104</v>
      </c>
      <c r="H6594" s="5">
        <v>478</v>
      </c>
      <c r="I6594" s="5">
        <v>18521.88</v>
      </c>
      <c r="J6594" t="s">
        <v>105</v>
      </c>
      <c r="K6594" t="s">
        <v>106</v>
      </c>
      <c r="L6594">
        <v>0</v>
      </c>
      <c r="M6594">
        <v>0</v>
      </c>
      <c r="N6594">
        <v>4</v>
      </c>
      <c r="O6594" s="6">
        <v>0</v>
      </c>
      <c r="P6594" t="s">
        <v>107</v>
      </c>
      <c r="Q6594" t="s">
        <v>107</v>
      </c>
      <c r="R6594">
        <f>IF(F6594="Monthly",2,0)
+IF(E6594&lt;=6,2,0)
+IF(N6594&lt;=2,2,0)
+IF(L6594&gt;=4,2,0)
+IF(M6594&gt;=2,1,0)
+IF(H6594&gt;=_xlfn.PERCENTILE.INC($H$2:$H$10001,0.75),1,0)</f>
        <v>2</v>
      </c>
      <c r="S6594" t="str">
        <f>IF(R6594&gt;=7,"High",IF(R6594&gt;=4,"Medium","Low"))</f>
        <v>Low</v>
      </c>
    </row>
    <row r="6595" spans="1:19">
      <c r="A6595" t="s">
        <v>6720</v>
      </c>
      <c r="B6595">
        <v>22</v>
      </c>
      <c r="C6595" t="s">
        <v>112</v>
      </c>
      <c r="D6595" t="s">
        <v>102</v>
      </c>
      <c r="E6595">
        <v>69</v>
      </c>
      <c r="F6595" t="s">
        <v>103</v>
      </c>
      <c r="G6595" t="s">
        <v>104</v>
      </c>
      <c r="H6595" s="5">
        <v>481</v>
      </c>
      <c r="I6595" s="5">
        <v>33450.89</v>
      </c>
      <c r="J6595" t="s">
        <v>115</v>
      </c>
      <c r="K6595" t="s">
        <v>106</v>
      </c>
      <c r="L6595">
        <v>0</v>
      </c>
      <c r="M6595">
        <v>0</v>
      </c>
      <c r="N6595">
        <v>5</v>
      </c>
      <c r="O6595" s="6">
        <v>0</v>
      </c>
      <c r="P6595" t="s">
        <v>107</v>
      </c>
      <c r="Q6595" t="s">
        <v>107</v>
      </c>
      <c r="R6595">
        <f>IF(F6595="Monthly",2,0)
+IF(E6595&lt;=6,2,0)
+IF(N6595&lt;=2,2,0)
+IF(L6595&gt;=4,2,0)
+IF(M6595&gt;=2,1,0)
+IF(H6595&gt;=_xlfn.PERCENTILE.INC($H$2:$H$10001,0.75),1,0)</f>
        <v>2</v>
      </c>
      <c r="S6595" t="str">
        <f>IF(R6595&gt;=7,"High",IF(R6595&gt;=4,"Medium","Low"))</f>
        <v>Low</v>
      </c>
    </row>
    <row r="6596" spans="1:19">
      <c r="A6596" t="s">
        <v>6721</v>
      </c>
      <c r="B6596">
        <v>39</v>
      </c>
      <c r="C6596" t="s">
        <v>112</v>
      </c>
      <c r="D6596" t="s">
        <v>131</v>
      </c>
      <c r="E6596">
        <v>20</v>
      </c>
      <c r="F6596" t="s">
        <v>109</v>
      </c>
      <c r="G6596" t="s">
        <v>104</v>
      </c>
      <c r="H6596" s="5">
        <v>505</v>
      </c>
      <c r="I6596" s="5">
        <v>9833.7800000000007</v>
      </c>
      <c r="J6596" t="s">
        <v>115</v>
      </c>
      <c r="K6596" t="s">
        <v>107</v>
      </c>
      <c r="L6596">
        <v>3</v>
      </c>
      <c r="M6596">
        <v>1</v>
      </c>
      <c r="N6596">
        <v>3</v>
      </c>
      <c r="O6596" s="6">
        <v>5</v>
      </c>
      <c r="P6596" t="s">
        <v>107</v>
      </c>
      <c r="Q6596" t="s">
        <v>107</v>
      </c>
      <c r="R6596">
        <f>IF(F6596="Monthly",2,0)
+IF(E6596&lt;=6,2,0)
+IF(N6596&lt;=2,2,0)
+IF(L6596&gt;=4,2,0)
+IF(M6596&gt;=2,1,0)
+IF(H6596&gt;=_xlfn.PERCENTILE.INC($H$2:$H$10001,0.75),1,0)</f>
        <v>0</v>
      </c>
      <c r="S6596" t="str">
        <f>IF(R6596&gt;=7,"High",IF(R6596&gt;=4,"Medium","Low"))</f>
        <v>Low</v>
      </c>
    </row>
    <row r="6597" spans="1:19">
      <c r="A6597" t="s">
        <v>6722</v>
      </c>
      <c r="B6597">
        <v>31</v>
      </c>
      <c r="C6597" t="s">
        <v>112</v>
      </c>
      <c r="D6597" t="s">
        <v>131</v>
      </c>
      <c r="E6597">
        <v>28</v>
      </c>
      <c r="F6597" t="s">
        <v>109</v>
      </c>
      <c r="G6597" t="s">
        <v>110</v>
      </c>
      <c r="H6597" s="5">
        <v>777</v>
      </c>
      <c r="I6597" s="5">
        <v>21659.53</v>
      </c>
      <c r="J6597" t="s">
        <v>105</v>
      </c>
      <c r="K6597" t="s">
        <v>106</v>
      </c>
      <c r="L6597">
        <v>0</v>
      </c>
      <c r="M6597">
        <v>0</v>
      </c>
      <c r="N6597">
        <v>5</v>
      </c>
      <c r="O6597" s="6">
        <v>0</v>
      </c>
      <c r="P6597" t="s">
        <v>106</v>
      </c>
      <c r="Q6597" t="s">
        <v>107</v>
      </c>
      <c r="R6597">
        <f>IF(F6597="Monthly",2,0)
+IF(E6597&lt;=6,2,0)
+IF(N6597&lt;=2,2,0)
+IF(L6597&gt;=4,2,0)
+IF(M6597&gt;=2,1,0)
+IF(H6597&gt;=_xlfn.PERCENTILE.INC($H$2:$H$10001,0.75),1,0)</f>
        <v>0</v>
      </c>
      <c r="S6597" t="str">
        <f>IF(R6597&gt;=7,"High",IF(R6597&gt;=4,"Medium","Low"))</f>
        <v>Low</v>
      </c>
    </row>
    <row r="6598" spans="1:19">
      <c r="A6598" t="s">
        <v>6723</v>
      </c>
      <c r="B6598">
        <v>24</v>
      </c>
      <c r="C6598" t="s">
        <v>101</v>
      </c>
      <c r="D6598" t="s">
        <v>102</v>
      </c>
      <c r="E6598">
        <v>36</v>
      </c>
      <c r="F6598" t="s">
        <v>103</v>
      </c>
      <c r="G6598" t="s">
        <v>110</v>
      </c>
      <c r="H6598" s="5">
        <v>713</v>
      </c>
      <c r="I6598" s="5">
        <v>25447.74</v>
      </c>
      <c r="J6598" t="s">
        <v>117</v>
      </c>
      <c r="K6598" t="s">
        <v>106</v>
      </c>
      <c r="L6598">
        <v>0</v>
      </c>
      <c r="M6598">
        <v>0</v>
      </c>
      <c r="N6598">
        <v>5</v>
      </c>
      <c r="O6598" s="6">
        <v>0</v>
      </c>
      <c r="P6598" t="s">
        <v>106</v>
      </c>
      <c r="Q6598" t="s">
        <v>106</v>
      </c>
      <c r="R6598">
        <f>IF(F6598="Monthly",2,0)
+IF(E6598&lt;=6,2,0)
+IF(N6598&lt;=2,2,0)
+IF(L6598&gt;=4,2,0)
+IF(M6598&gt;=2,1,0)
+IF(H6598&gt;=_xlfn.PERCENTILE.INC($H$2:$H$10001,0.75),1,0)</f>
        <v>2</v>
      </c>
      <c r="S6598" t="str">
        <f>IF(R6598&gt;=7,"High",IF(R6598&gt;=4,"Medium","Low"))</f>
        <v>Low</v>
      </c>
    </row>
    <row r="6599" spans="1:19">
      <c r="A6599" t="s">
        <v>6724</v>
      </c>
      <c r="B6599">
        <v>36</v>
      </c>
      <c r="C6599" t="s">
        <v>101</v>
      </c>
      <c r="D6599" t="s">
        <v>131</v>
      </c>
      <c r="E6599">
        <v>22</v>
      </c>
      <c r="F6599" t="s">
        <v>103</v>
      </c>
      <c r="G6599" t="s">
        <v>104</v>
      </c>
      <c r="H6599" s="5">
        <v>494</v>
      </c>
      <c r="I6599" s="5">
        <v>10682.52</v>
      </c>
      <c r="J6599" t="s">
        <v>105</v>
      </c>
      <c r="K6599" t="s">
        <v>106</v>
      </c>
      <c r="L6599">
        <v>1</v>
      </c>
      <c r="M6599">
        <v>0</v>
      </c>
      <c r="N6599">
        <v>4</v>
      </c>
      <c r="O6599" s="6">
        <v>0</v>
      </c>
      <c r="P6599" t="s">
        <v>107</v>
      </c>
      <c r="Q6599" t="s">
        <v>107</v>
      </c>
      <c r="R6599">
        <f>IF(F6599="Monthly",2,0)
+IF(E6599&lt;=6,2,0)
+IF(N6599&lt;=2,2,0)
+IF(L6599&gt;=4,2,0)
+IF(M6599&gt;=2,1,0)
+IF(H6599&gt;=_xlfn.PERCENTILE.INC($H$2:$H$10001,0.75),1,0)</f>
        <v>2</v>
      </c>
      <c r="S6599" t="str">
        <f>IF(R6599&gt;=7,"High",IF(R6599&gt;=4,"Medium","Low"))</f>
        <v>Low</v>
      </c>
    </row>
    <row r="6600" spans="1:19">
      <c r="A6600" t="s">
        <v>6725</v>
      </c>
      <c r="B6600">
        <v>34</v>
      </c>
      <c r="C6600" t="s">
        <v>101</v>
      </c>
      <c r="D6600" t="s">
        <v>159</v>
      </c>
      <c r="E6600">
        <v>61</v>
      </c>
      <c r="F6600" t="s">
        <v>103</v>
      </c>
      <c r="G6600" t="s">
        <v>104</v>
      </c>
      <c r="H6600" s="5">
        <v>528</v>
      </c>
      <c r="I6600" s="5">
        <v>31377.15</v>
      </c>
      <c r="J6600" t="s">
        <v>134</v>
      </c>
      <c r="K6600" t="s">
        <v>106</v>
      </c>
      <c r="L6600">
        <v>0</v>
      </c>
      <c r="M6600">
        <v>0</v>
      </c>
      <c r="N6600">
        <v>5</v>
      </c>
      <c r="O6600" s="6">
        <v>0</v>
      </c>
      <c r="P6600" t="s">
        <v>107</v>
      </c>
      <c r="Q6600" t="s">
        <v>107</v>
      </c>
      <c r="R6600">
        <f>IF(F6600="Monthly",2,0)
+IF(E6600&lt;=6,2,0)
+IF(N6600&lt;=2,2,0)
+IF(L6600&gt;=4,2,0)
+IF(M6600&gt;=2,1,0)
+IF(H6600&gt;=_xlfn.PERCENTILE.INC($H$2:$H$10001,0.75),1,0)</f>
        <v>2</v>
      </c>
      <c r="S6600" t="str">
        <f>IF(R6600&gt;=7,"High",IF(R6600&gt;=4,"Medium","Low"))</f>
        <v>Low</v>
      </c>
    </row>
    <row r="6601" spans="1:19">
      <c r="A6601" t="s">
        <v>6726</v>
      </c>
      <c r="B6601">
        <v>31</v>
      </c>
      <c r="C6601" t="s">
        <v>112</v>
      </c>
      <c r="D6601" t="s">
        <v>137</v>
      </c>
      <c r="E6601">
        <v>18</v>
      </c>
      <c r="F6601" t="s">
        <v>103</v>
      </c>
      <c r="G6601" t="s">
        <v>129</v>
      </c>
      <c r="H6601" s="5">
        <v>1098</v>
      </c>
      <c r="I6601" s="5">
        <v>19951.259999999998</v>
      </c>
      <c r="J6601" t="s">
        <v>134</v>
      </c>
      <c r="K6601" t="s">
        <v>106</v>
      </c>
      <c r="L6601">
        <v>3</v>
      </c>
      <c r="M6601">
        <v>0</v>
      </c>
      <c r="N6601">
        <v>5</v>
      </c>
      <c r="O6601" s="6">
        <v>0</v>
      </c>
      <c r="P6601" t="s">
        <v>107</v>
      </c>
      <c r="Q6601" t="s">
        <v>107</v>
      </c>
      <c r="R6601">
        <f>IF(F6601="Monthly",2,0)
+IF(E6601&lt;=6,2,0)
+IF(N6601&lt;=2,2,0)
+IF(L6601&gt;=4,2,0)
+IF(M6601&gt;=2,1,0)
+IF(H6601&gt;=_xlfn.PERCENTILE.INC($H$2:$H$10001,0.75),1,0)</f>
        <v>3</v>
      </c>
      <c r="S6601" t="str">
        <f>IF(R6601&gt;=7,"High",IF(R6601&gt;=4,"Medium","Low"))</f>
        <v>Low</v>
      </c>
    </row>
    <row r="6602" spans="1:19">
      <c r="A6602" t="s">
        <v>6727</v>
      </c>
      <c r="B6602">
        <v>42</v>
      </c>
      <c r="C6602" t="s">
        <v>101</v>
      </c>
      <c r="D6602" t="s">
        <v>102</v>
      </c>
      <c r="E6602">
        <v>39</v>
      </c>
      <c r="F6602" t="s">
        <v>103</v>
      </c>
      <c r="G6602" t="s">
        <v>104</v>
      </c>
      <c r="H6602" s="5">
        <v>413</v>
      </c>
      <c r="I6602" s="5">
        <v>16395.830000000002</v>
      </c>
      <c r="J6602" t="s">
        <v>115</v>
      </c>
      <c r="K6602" t="s">
        <v>106</v>
      </c>
      <c r="L6602">
        <v>1</v>
      </c>
      <c r="M6602">
        <v>0</v>
      </c>
      <c r="N6602">
        <v>5</v>
      </c>
      <c r="O6602" s="6">
        <v>0</v>
      </c>
      <c r="P6602" t="s">
        <v>107</v>
      </c>
      <c r="Q6602" t="s">
        <v>107</v>
      </c>
      <c r="R6602">
        <f>IF(F6602="Monthly",2,0)
+IF(E6602&lt;=6,2,0)
+IF(N6602&lt;=2,2,0)
+IF(L6602&gt;=4,2,0)
+IF(M6602&gt;=2,1,0)
+IF(H6602&gt;=_xlfn.PERCENTILE.INC($H$2:$H$10001,0.75),1,0)</f>
        <v>2</v>
      </c>
      <c r="S6602" t="str">
        <f>IF(R6602&gt;=7,"High",IF(R6602&gt;=4,"Medium","Low"))</f>
        <v>Low</v>
      </c>
    </row>
    <row r="6603" spans="1:19">
      <c r="A6603" t="s">
        <v>6728</v>
      </c>
      <c r="B6603">
        <v>26</v>
      </c>
      <c r="C6603" t="s">
        <v>112</v>
      </c>
      <c r="D6603" t="s">
        <v>126</v>
      </c>
      <c r="E6603">
        <v>22</v>
      </c>
      <c r="F6603" t="s">
        <v>109</v>
      </c>
      <c r="G6603" t="s">
        <v>110</v>
      </c>
      <c r="H6603" s="5">
        <v>733</v>
      </c>
      <c r="I6603" s="5">
        <v>15834.29</v>
      </c>
      <c r="J6603" t="s">
        <v>140</v>
      </c>
      <c r="K6603" t="s">
        <v>106</v>
      </c>
      <c r="L6603">
        <v>1</v>
      </c>
      <c r="M6603">
        <v>0</v>
      </c>
      <c r="N6603">
        <v>5</v>
      </c>
      <c r="O6603" s="6">
        <v>0</v>
      </c>
      <c r="P6603" t="s">
        <v>107</v>
      </c>
      <c r="Q6603" t="s">
        <v>107</v>
      </c>
      <c r="R6603">
        <f>IF(F6603="Monthly",2,0)
+IF(E6603&lt;=6,2,0)
+IF(N6603&lt;=2,2,0)
+IF(L6603&gt;=4,2,0)
+IF(M6603&gt;=2,1,0)
+IF(H6603&gt;=_xlfn.PERCENTILE.INC($H$2:$H$10001,0.75),1,0)</f>
        <v>0</v>
      </c>
      <c r="S6603" t="str">
        <f>IF(R6603&gt;=7,"High",IF(R6603&gt;=4,"Medium","Low"))</f>
        <v>Low</v>
      </c>
    </row>
    <row r="6604" spans="1:19">
      <c r="A6604" t="s">
        <v>6729</v>
      </c>
      <c r="B6604">
        <v>47</v>
      </c>
      <c r="C6604" t="s">
        <v>112</v>
      </c>
      <c r="D6604" t="s">
        <v>123</v>
      </c>
      <c r="E6604">
        <v>30</v>
      </c>
      <c r="F6604" t="s">
        <v>109</v>
      </c>
      <c r="G6604" t="s">
        <v>129</v>
      </c>
      <c r="H6604" s="5">
        <v>1024</v>
      </c>
      <c r="I6604" s="5">
        <v>29904.73</v>
      </c>
      <c r="J6604" t="s">
        <v>115</v>
      </c>
      <c r="K6604" t="s">
        <v>106</v>
      </c>
      <c r="L6604">
        <v>2</v>
      </c>
      <c r="M6604">
        <v>1</v>
      </c>
      <c r="N6604">
        <v>4</v>
      </c>
      <c r="O6604" s="6">
        <v>0</v>
      </c>
      <c r="P6604" t="s">
        <v>107</v>
      </c>
      <c r="Q6604" t="s">
        <v>107</v>
      </c>
      <c r="R6604">
        <f>IF(F6604="Monthly",2,0)
+IF(E6604&lt;=6,2,0)
+IF(N6604&lt;=2,2,0)
+IF(L6604&gt;=4,2,0)
+IF(M6604&gt;=2,1,0)
+IF(H6604&gt;=_xlfn.PERCENTILE.INC($H$2:$H$10001,0.75),1,0)</f>
        <v>1</v>
      </c>
      <c r="S6604" t="str">
        <f>IF(R6604&gt;=7,"High",IF(R6604&gt;=4,"Medium","Low"))</f>
        <v>Low</v>
      </c>
    </row>
    <row r="6605" spans="1:19">
      <c r="A6605" t="s">
        <v>6730</v>
      </c>
      <c r="B6605">
        <v>39</v>
      </c>
      <c r="C6605" t="s">
        <v>112</v>
      </c>
      <c r="D6605" t="s">
        <v>123</v>
      </c>
      <c r="E6605">
        <v>25</v>
      </c>
      <c r="F6605" t="s">
        <v>103</v>
      </c>
      <c r="G6605" t="s">
        <v>110</v>
      </c>
      <c r="H6605" s="5">
        <v>763</v>
      </c>
      <c r="I6605" s="5">
        <v>19457.73</v>
      </c>
      <c r="J6605" t="s">
        <v>134</v>
      </c>
      <c r="K6605" t="s">
        <v>106</v>
      </c>
      <c r="L6605">
        <v>2</v>
      </c>
      <c r="M6605">
        <v>0</v>
      </c>
      <c r="N6605">
        <v>5</v>
      </c>
      <c r="O6605" s="6">
        <v>0</v>
      </c>
      <c r="P6605" t="s">
        <v>107</v>
      </c>
      <c r="Q6605" t="s">
        <v>107</v>
      </c>
      <c r="R6605">
        <f>IF(F6605="Monthly",2,0)
+IF(E6605&lt;=6,2,0)
+IF(N6605&lt;=2,2,0)
+IF(L6605&gt;=4,2,0)
+IF(M6605&gt;=2,1,0)
+IF(H6605&gt;=_xlfn.PERCENTILE.INC($H$2:$H$10001,0.75),1,0)</f>
        <v>2</v>
      </c>
      <c r="S6605" t="str">
        <f>IF(R6605&gt;=7,"High",IF(R6605&gt;=4,"Medium","Low"))</f>
        <v>Low</v>
      </c>
    </row>
    <row r="6606" spans="1:19">
      <c r="A6606" t="s">
        <v>6731</v>
      </c>
      <c r="B6606">
        <v>59</v>
      </c>
      <c r="C6606" t="s">
        <v>101</v>
      </c>
      <c r="D6606" t="s">
        <v>102</v>
      </c>
      <c r="E6606">
        <v>29</v>
      </c>
      <c r="F6606" t="s">
        <v>109</v>
      </c>
      <c r="G6606" t="s">
        <v>104</v>
      </c>
      <c r="H6606" s="5">
        <v>443</v>
      </c>
      <c r="I6606" s="5">
        <v>11862.18</v>
      </c>
      <c r="J6606" t="s">
        <v>115</v>
      </c>
      <c r="K6606" t="s">
        <v>106</v>
      </c>
      <c r="L6606">
        <v>0</v>
      </c>
      <c r="M6606">
        <v>0</v>
      </c>
      <c r="N6606">
        <v>5</v>
      </c>
      <c r="O6606" s="6">
        <v>10</v>
      </c>
      <c r="P6606" t="s">
        <v>107</v>
      </c>
      <c r="Q6606" t="s">
        <v>107</v>
      </c>
      <c r="R6606">
        <f>IF(F6606="Monthly",2,0)
+IF(E6606&lt;=6,2,0)
+IF(N6606&lt;=2,2,0)
+IF(L6606&gt;=4,2,0)
+IF(M6606&gt;=2,1,0)
+IF(H6606&gt;=_xlfn.PERCENTILE.INC($H$2:$H$10001,0.75),1,0)</f>
        <v>0</v>
      </c>
      <c r="S6606" t="str">
        <f>IF(R6606&gt;=7,"High",IF(R6606&gt;=4,"Medium","Low"))</f>
        <v>Low</v>
      </c>
    </row>
    <row r="6607" spans="1:19">
      <c r="A6607" t="s">
        <v>6732</v>
      </c>
      <c r="B6607">
        <v>33</v>
      </c>
      <c r="C6607" t="s">
        <v>101</v>
      </c>
      <c r="D6607" t="s">
        <v>102</v>
      </c>
      <c r="E6607">
        <v>29</v>
      </c>
      <c r="F6607" t="s">
        <v>109</v>
      </c>
      <c r="G6607" t="s">
        <v>129</v>
      </c>
      <c r="H6607" s="5">
        <v>1058</v>
      </c>
      <c r="I6607" s="5">
        <v>29959.09</v>
      </c>
      <c r="J6607" t="s">
        <v>115</v>
      </c>
      <c r="K6607" t="s">
        <v>106</v>
      </c>
      <c r="L6607">
        <v>0</v>
      </c>
      <c r="M6607">
        <v>0</v>
      </c>
      <c r="N6607">
        <v>5</v>
      </c>
      <c r="O6607" s="6">
        <v>0</v>
      </c>
      <c r="P6607" t="s">
        <v>107</v>
      </c>
      <c r="Q6607" t="s">
        <v>106</v>
      </c>
      <c r="R6607">
        <f>IF(F6607="Monthly",2,0)
+IF(E6607&lt;=6,2,0)
+IF(N6607&lt;=2,2,0)
+IF(L6607&gt;=4,2,0)
+IF(M6607&gt;=2,1,0)
+IF(H6607&gt;=_xlfn.PERCENTILE.INC($H$2:$H$10001,0.75),1,0)</f>
        <v>1</v>
      </c>
      <c r="S6607" t="str">
        <f>IF(R6607&gt;=7,"High",IF(R6607&gt;=4,"Medium","Low"))</f>
        <v>Low</v>
      </c>
    </row>
    <row r="6608" spans="1:19">
      <c r="A6608" t="s">
        <v>6733</v>
      </c>
      <c r="B6608">
        <v>62</v>
      </c>
      <c r="C6608" t="s">
        <v>101</v>
      </c>
      <c r="D6608" t="s">
        <v>119</v>
      </c>
      <c r="E6608">
        <v>51</v>
      </c>
      <c r="F6608" t="s">
        <v>121</v>
      </c>
      <c r="G6608" t="s">
        <v>104</v>
      </c>
      <c r="H6608" s="5">
        <v>530</v>
      </c>
      <c r="I6608" s="5">
        <v>27369.57</v>
      </c>
      <c r="J6608" t="s">
        <v>140</v>
      </c>
      <c r="K6608" t="s">
        <v>107</v>
      </c>
      <c r="L6608">
        <v>0</v>
      </c>
      <c r="M6608">
        <v>0</v>
      </c>
      <c r="N6608">
        <v>5</v>
      </c>
      <c r="O6608" s="6">
        <v>0</v>
      </c>
      <c r="P6608" t="s">
        <v>106</v>
      </c>
      <c r="Q6608" t="s">
        <v>107</v>
      </c>
      <c r="R6608">
        <f>IF(F6608="Monthly",2,0)
+IF(E6608&lt;=6,2,0)
+IF(N6608&lt;=2,2,0)
+IF(L6608&gt;=4,2,0)
+IF(M6608&gt;=2,1,0)
+IF(H6608&gt;=_xlfn.PERCENTILE.INC($H$2:$H$10001,0.75),1,0)</f>
        <v>0</v>
      </c>
      <c r="S6608" t="str">
        <f>IF(R6608&gt;=7,"High",IF(R6608&gt;=4,"Medium","Low"))</f>
        <v>Low</v>
      </c>
    </row>
    <row r="6609" spans="1:19">
      <c r="A6609" t="s">
        <v>6734</v>
      </c>
      <c r="B6609">
        <v>50</v>
      </c>
      <c r="C6609" t="s">
        <v>112</v>
      </c>
      <c r="D6609" t="s">
        <v>128</v>
      </c>
      <c r="E6609">
        <v>14</v>
      </c>
      <c r="F6609" t="s">
        <v>103</v>
      </c>
      <c r="G6609" t="s">
        <v>110</v>
      </c>
      <c r="H6609" s="5">
        <v>699</v>
      </c>
      <c r="I6609" s="5">
        <v>9600.9599999999991</v>
      </c>
      <c r="J6609" t="s">
        <v>105</v>
      </c>
      <c r="K6609" t="s">
        <v>107</v>
      </c>
      <c r="L6609">
        <v>0</v>
      </c>
      <c r="M6609">
        <v>0</v>
      </c>
      <c r="N6609">
        <v>5</v>
      </c>
      <c r="O6609" s="6">
        <v>0</v>
      </c>
      <c r="P6609" t="s">
        <v>106</v>
      </c>
      <c r="Q6609" t="s">
        <v>107</v>
      </c>
      <c r="R6609">
        <f>IF(F6609="Monthly",2,0)
+IF(E6609&lt;=6,2,0)
+IF(N6609&lt;=2,2,0)
+IF(L6609&gt;=4,2,0)
+IF(M6609&gt;=2,1,0)
+IF(H6609&gt;=_xlfn.PERCENTILE.INC($H$2:$H$10001,0.75),1,0)</f>
        <v>2</v>
      </c>
      <c r="S6609" t="str">
        <f>IF(R6609&gt;=7,"High",IF(R6609&gt;=4,"Medium","Low"))</f>
        <v>Low</v>
      </c>
    </row>
    <row r="6610" spans="1:19">
      <c r="A6610" t="s">
        <v>6735</v>
      </c>
      <c r="B6610">
        <v>18</v>
      </c>
      <c r="C6610" t="s">
        <v>101</v>
      </c>
      <c r="D6610" t="s">
        <v>131</v>
      </c>
      <c r="E6610">
        <v>53</v>
      </c>
      <c r="F6610" t="s">
        <v>103</v>
      </c>
      <c r="G6610" t="s">
        <v>104</v>
      </c>
      <c r="H6610" s="5">
        <v>425</v>
      </c>
      <c r="I6610" s="5">
        <v>21995.56</v>
      </c>
      <c r="J6610" t="s">
        <v>105</v>
      </c>
      <c r="K6610" t="s">
        <v>107</v>
      </c>
      <c r="L6610">
        <v>0</v>
      </c>
      <c r="M6610">
        <v>0</v>
      </c>
      <c r="N6610">
        <v>4</v>
      </c>
      <c r="O6610" s="6">
        <v>0</v>
      </c>
      <c r="P6610" t="s">
        <v>107</v>
      </c>
      <c r="Q6610" t="s">
        <v>107</v>
      </c>
      <c r="R6610">
        <f>IF(F6610="Monthly",2,0)
+IF(E6610&lt;=6,2,0)
+IF(N6610&lt;=2,2,0)
+IF(L6610&gt;=4,2,0)
+IF(M6610&gt;=2,1,0)
+IF(H6610&gt;=_xlfn.PERCENTILE.INC($H$2:$H$10001,0.75),1,0)</f>
        <v>2</v>
      </c>
      <c r="S6610" t="str">
        <f>IF(R6610&gt;=7,"High",IF(R6610&gt;=4,"Medium","Low"))</f>
        <v>Low</v>
      </c>
    </row>
    <row r="6611" spans="1:19">
      <c r="A6611" t="s">
        <v>6736</v>
      </c>
      <c r="B6611">
        <v>43</v>
      </c>
      <c r="C6611" t="s">
        <v>101</v>
      </c>
      <c r="D6611" t="s">
        <v>137</v>
      </c>
      <c r="E6611">
        <v>72</v>
      </c>
      <c r="F6611" t="s">
        <v>121</v>
      </c>
      <c r="G6611" t="s">
        <v>104</v>
      </c>
      <c r="H6611" s="5">
        <v>494</v>
      </c>
      <c r="I6611" s="5">
        <v>34659.96</v>
      </c>
      <c r="J6611" t="s">
        <v>134</v>
      </c>
      <c r="K6611" t="s">
        <v>107</v>
      </c>
      <c r="L6611">
        <v>5</v>
      </c>
      <c r="M6611">
        <v>1</v>
      </c>
      <c r="N6611">
        <v>4</v>
      </c>
      <c r="O6611" s="6">
        <v>0</v>
      </c>
      <c r="P6611" t="s">
        <v>107</v>
      </c>
      <c r="Q6611" t="s">
        <v>106</v>
      </c>
      <c r="R6611">
        <f>IF(F6611="Monthly",2,0)
+IF(E6611&lt;=6,2,0)
+IF(N6611&lt;=2,2,0)
+IF(L6611&gt;=4,2,0)
+IF(M6611&gt;=2,1,0)
+IF(H6611&gt;=_xlfn.PERCENTILE.INC($H$2:$H$10001,0.75),1,0)</f>
        <v>2</v>
      </c>
      <c r="S6611" t="str">
        <f>IF(R6611&gt;=7,"High",IF(R6611&gt;=4,"Medium","Low"))</f>
        <v>Low</v>
      </c>
    </row>
    <row r="6612" spans="1:19">
      <c r="A6612" t="s">
        <v>6737</v>
      </c>
      <c r="B6612">
        <v>45</v>
      </c>
      <c r="C6612" t="s">
        <v>101</v>
      </c>
      <c r="D6612" t="s">
        <v>133</v>
      </c>
      <c r="E6612">
        <v>20</v>
      </c>
      <c r="F6612" t="s">
        <v>103</v>
      </c>
      <c r="G6612" t="s">
        <v>104</v>
      </c>
      <c r="H6612" s="5">
        <v>447</v>
      </c>
      <c r="I6612" s="5">
        <v>9016.23</v>
      </c>
      <c r="J6612" t="s">
        <v>117</v>
      </c>
      <c r="K6612" t="s">
        <v>106</v>
      </c>
      <c r="L6612">
        <v>2</v>
      </c>
      <c r="M6612">
        <v>1</v>
      </c>
      <c r="N6612">
        <v>5</v>
      </c>
      <c r="O6612" s="6">
        <v>0</v>
      </c>
      <c r="P6612" t="s">
        <v>107</v>
      </c>
      <c r="Q6612" t="s">
        <v>107</v>
      </c>
      <c r="R6612">
        <f>IF(F6612="Monthly",2,0)
+IF(E6612&lt;=6,2,0)
+IF(N6612&lt;=2,2,0)
+IF(L6612&gt;=4,2,0)
+IF(M6612&gt;=2,1,0)
+IF(H6612&gt;=_xlfn.PERCENTILE.INC($H$2:$H$10001,0.75),1,0)</f>
        <v>2</v>
      </c>
      <c r="S6612" t="str">
        <f>IF(R6612&gt;=7,"High",IF(R6612&gt;=4,"Medium","Low"))</f>
        <v>Low</v>
      </c>
    </row>
    <row r="6613" spans="1:19">
      <c r="A6613" t="s">
        <v>6738</v>
      </c>
      <c r="B6613">
        <v>39</v>
      </c>
      <c r="C6613" t="s">
        <v>112</v>
      </c>
      <c r="D6613" t="s">
        <v>133</v>
      </c>
      <c r="E6613">
        <v>51</v>
      </c>
      <c r="F6613" t="s">
        <v>103</v>
      </c>
      <c r="G6613" t="s">
        <v>110</v>
      </c>
      <c r="H6613" s="5">
        <v>715</v>
      </c>
      <c r="I6613" s="5">
        <v>36133.57</v>
      </c>
      <c r="J6613" t="s">
        <v>140</v>
      </c>
      <c r="K6613" t="s">
        <v>106</v>
      </c>
      <c r="L6613">
        <v>0</v>
      </c>
      <c r="M6613">
        <v>0</v>
      </c>
      <c r="N6613">
        <v>5</v>
      </c>
      <c r="O6613" s="6">
        <v>0</v>
      </c>
      <c r="P6613" t="s">
        <v>107</v>
      </c>
      <c r="Q6613" t="s">
        <v>107</v>
      </c>
      <c r="R6613">
        <f>IF(F6613="Monthly",2,0)
+IF(E6613&lt;=6,2,0)
+IF(N6613&lt;=2,2,0)
+IF(L6613&gt;=4,2,0)
+IF(M6613&gt;=2,1,0)
+IF(H6613&gt;=_xlfn.PERCENTILE.INC($H$2:$H$10001,0.75),1,0)</f>
        <v>2</v>
      </c>
      <c r="S6613" t="str">
        <f>IF(R6613&gt;=7,"High",IF(R6613&gt;=4,"Medium","Low"))</f>
        <v>Low</v>
      </c>
    </row>
    <row r="6614" spans="1:19">
      <c r="A6614" t="s">
        <v>6739</v>
      </c>
      <c r="B6614">
        <v>33</v>
      </c>
      <c r="C6614" t="s">
        <v>112</v>
      </c>
      <c r="D6614" t="s">
        <v>102</v>
      </c>
      <c r="E6614">
        <v>31</v>
      </c>
      <c r="F6614" t="s">
        <v>103</v>
      </c>
      <c r="G6614" t="s">
        <v>104</v>
      </c>
      <c r="H6614" s="5">
        <v>568</v>
      </c>
      <c r="I6614" s="5">
        <v>17507.04</v>
      </c>
      <c r="J6614" t="s">
        <v>140</v>
      </c>
      <c r="K6614" t="s">
        <v>106</v>
      </c>
      <c r="L6614">
        <v>1</v>
      </c>
      <c r="M6614">
        <v>0</v>
      </c>
      <c r="N6614">
        <v>5</v>
      </c>
      <c r="O6614" s="6">
        <v>0</v>
      </c>
      <c r="P6614" t="s">
        <v>107</v>
      </c>
      <c r="Q6614" t="s">
        <v>106</v>
      </c>
      <c r="R6614">
        <f>IF(F6614="Monthly",2,0)
+IF(E6614&lt;=6,2,0)
+IF(N6614&lt;=2,2,0)
+IF(L6614&gt;=4,2,0)
+IF(M6614&gt;=2,1,0)
+IF(H6614&gt;=_xlfn.PERCENTILE.INC($H$2:$H$10001,0.75),1,0)</f>
        <v>2</v>
      </c>
      <c r="S6614" t="str">
        <f>IF(R6614&gt;=7,"High",IF(R6614&gt;=4,"Medium","Low"))</f>
        <v>Low</v>
      </c>
    </row>
    <row r="6615" spans="1:19">
      <c r="A6615" t="s">
        <v>6740</v>
      </c>
      <c r="B6615">
        <v>40</v>
      </c>
      <c r="C6615" t="s">
        <v>101</v>
      </c>
      <c r="D6615" t="s">
        <v>102</v>
      </c>
      <c r="E6615">
        <v>20</v>
      </c>
      <c r="F6615" t="s">
        <v>103</v>
      </c>
      <c r="G6615" t="s">
        <v>110</v>
      </c>
      <c r="H6615" s="5">
        <v>791</v>
      </c>
      <c r="I6615" s="5">
        <v>15354.5</v>
      </c>
      <c r="J6615" t="s">
        <v>117</v>
      </c>
      <c r="K6615" t="s">
        <v>106</v>
      </c>
      <c r="L6615">
        <v>0</v>
      </c>
      <c r="M6615">
        <v>0</v>
      </c>
      <c r="N6615">
        <v>5</v>
      </c>
      <c r="O6615" s="6">
        <v>0</v>
      </c>
      <c r="P6615" t="s">
        <v>107</v>
      </c>
      <c r="Q6615" t="s">
        <v>107</v>
      </c>
      <c r="R6615">
        <f>IF(F6615="Monthly",2,0)
+IF(E6615&lt;=6,2,0)
+IF(N6615&lt;=2,2,0)
+IF(L6615&gt;=4,2,0)
+IF(M6615&gt;=2,1,0)
+IF(H6615&gt;=_xlfn.PERCENTILE.INC($H$2:$H$10001,0.75),1,0)</f>
        <v>2</v>
      </c>
      <c r="S6615" t="str">
        <f>IF(R6615&gt;=7,"High",IF(R6615&gt;=4,"Medium","Low"))</f>
        <v>Low</v>
      </c>
    </row>
    <row r="6616" spans="1:19">
      <c r="A6616" t="s">
        <v>6741</v>
      </c>
      <c r="B6616">
        <v>30</v>
      </c>
      <c r="C6616" t="s">
        <v>112</v>
      </c>
      <c r="D6616" t="s">
        <v>133</v>
      </c>
      <c r="E6616">
        <v>26</v>
      </c>
      <c r="F6616" t="s">
        <v>109</v>
      </c>
      <c r="G6616" t="s">
        <v>110</v>
      </c>
      <c r="H6616" s="5">
        <v>701</v>
      </c>
      <c r="I6616" s="5">
        <v>18499.18</v>
      </c>
      <c r="J6616" t="s">
        <v>105</v>
      </c>
      <c r="K6616" t="s">
        <v>106</v>
      </c>
      <c r="L6616">
        <v>1</v>
      </c>
      <c r="M6616">
        <v>0</v>
      </c>
      <c r="N6616">
        <v>5</v>
      </c>
      <c r="O6616" s="6">
        <v>0</v>
      </c>
      <c r="P6616" t="s">
        <v>106</v>
      </c>
      <c r="Q6616" t="s">
        <v>107</v>
      </c>
      <c r="R6616">
        <f>IF(F6616="Monthly",2,0)
+IF(E6616&lt;=6,2,0)
+IF(N6616&lt;=2,2,0)
+IF(L6616&gt;=4,2,0)
+IF(M6616&gt;=2,1,0)
+IF(H6616&gt;=_xlfn.PERCENTILE.INC($H$2:$H$10001,0.75),1,0)</f>
        <v>0</v>
      </c>
      <c r="S6616" t="str">
        <f>IF(R6616&gt;=7,"High",IF(R6616&gt;=4,"Medium","Low"))</f>
        <v>Low</v>
      </c>
    </row>
    <row r="6617" spans="1:19">
      <c r="A6617" t="s">
        <v>6742</v>
      </c>
      <c r="B6617">
        <v>33</v>
      </c>
      <c r="C6617" t="s">
        <v>112</v>
      </c>
      <c r="D6617" t="s">
        <v>137</v>
      </c>
      <c r="E6617">
        <v>44</v>
      </c>
      <c r="F6617" t="s">
        <v>121</v>
      </c>
      <c r="G6617" t="s">
        <v>104</v>
      </c>
      <c r="H6617" s="5">
        <v>469</v>
      </c>
      <c r="I6617" s="5">
        <v>17858.54</v>
      </c>
      <c r="J6617" t="s">
        <v>134</v>
      </c>
      <c r="K6617" t="s">
        <v>106</v>
      </c>
      <c r="L6617">
        <v>2</v>
      </c>
      <c r="M6617">
        <v>1</v>
      </c>
      <c r="N6617">
        <v>4</v>
      </c>
      <c r="O6617" s="6">
        <v>15</v>
      </c>
      <c r="P6617" t="s">
        <v>107</v>
      </c>
      <c r="Q6617" t="s">
        <v>107</v>
      </c>
      <c r="R6617">
        <f>IF(F6617="Monthly",2,0)
+IF(E6617&lt;=6,2,0)
+IF(N6617&lt;=2,2,0)
+IF(L6617&gt;=4,2,0)
+IF(M6617&gt;=2,1,0)
+IF(H6617&gt;=_xlfn.PERCENTILE.INC($H$2:$H$10001,0.75),1,0)</f>
        <v>0</v>
      </c>
      <c r="S6617" t="str">
        <f>IF(R6617&gt;=7,"High",IF(R6617&gt;=4,"Medium","Low"))</f>
        <v>Low</v>
      </c>
    </row>
    <row r="6618" spans="1:19">
      <c r="A6618" t="s">
        <v>6743</v>
      </c>
      <c r="B6618">
        <v>20</v>
      </c>
      <c r="C6618" t="s">
        <v>112</v>
      </c>
      <c r="D6618" t="s">
        <v>126</v>
      </c>
      <c r="E6618">
        <v>64</v>
      </c>
      <c r="F6618" t="s">
        <v>121</v>
      </c>
      <c r="G6618" t="s">
        <v>110</v>
      </c>
      <c r="H6618" s="5">
        <v>786</v>
      </c>
      <c r="I6618" s="5">
        <f>RawCustomerTable[[#This Row],[Monthly_Charges]]*RawCustomerTable[[#This Row],[Tenure_Months]]*(1-RawCustomerTable[[#This Row],[Discount_Percent]]/100)</f>
        <v>42758.400000000001</v>
      </c>
      <c r="J6618" t="s">
        <v>115</v>
      </c>
      <c r="K6618" t="s">
        <v>106</v>
      </c>
      <c r="L6618">
        <v>5</v>
      </c>
      <c r="M6618">
        <v>2</v>
      </c>
      <c r="N6618">
        <v>3</v>
      </c>
      <c r="O6618" s="6">
        <v>15</v>
      </c>
      <c r="P6618" t="s">
        <v>107</v>
      </c>
      <c r="Q6618" t="s">
        <v>107</v>
      </c>
      <c r="R6618">
        <f>IF(F6618="Monthly",2,0)
+IF(E6618&lt;=6,2,0)
+IF(N6618&lt;=2,2,0)
+IF(L6618&gt;=4,2,0)
+IF(M6618&gt;=2,1,0)
+IF(H6618&gt;=_xlfn.PERCENTILE.INC($H$2:$H$10001,0.75),1,0)</f>
        <v>3</v>
      </c>
      <c r="S6618" t="str">
        <f>IF(R6618&gt;=7,"High",IF(R6618&gt;=4,"Medium","Low"))</f>
        <v>Low</v>
      </c>
    </row>
    <row r="6619" spans="1:19">
      <c r="A6619" t="s">
        <v>6744</v>
      </c>
      <c r="B6619">
        <v>34</v>
      </c>
      <c r="C6619" t="s">
        <v>112</v>
      </c>
      <c r="D6619" t="s">
        <v>137</v>
      </c>
      <c r="E6619">
        <v>35</v>
      </c>
      <c r="F6619" t="s">
        <v>103</v>
      </c>
      <c r="G6619" t="s">
        <v>129</v>
      </c>
      <c r="H6619" s="5">
        <v>1057</v>
      </c>
      <c r="I6619" s="5">
        <v>37955.870000000003</v>
      </c>
      <c r="J6619" t="s">
        <v>117</v>
      </c>
      <c r="K6619" t="s">
        <v>106</v>
      </c>
      <c r="L6619">
        <v>1</v>
      </c>
      <c r="M6619">
        <v>0</v>
      </c>
      <c r="N6619">
        <v>5</v>
      </c>
      <c r="O6619" s="6">
        <v>0</v>
      </c>
      <c r="P6619" t="s">
        <v>106</v>
      </c>
      <c r="Q6619" t="s">
        <v>107</v>
      </c>
      <c r="R6619">
        <f>IF(F6619="Monthly",2,0)
+IF(E6619&lt;=6,2,0)
+IF(N6619&lt;=2,2,0)
+IF(L6619&gt;=4,2,0)
+IF(M6619&gt;=2,1,0)
+IF(H6619&gt;=_xlfn.PERCENTILE.INC($H$2:$H$10001,0.75),1,0)</f>
        <v>3</v>
      </c>
      <c r="S6619" t="str">
        <f>IF(R6619&gt;=7,"High",IF(R6619&gt;=4,"Medium","Low"))</f>
        <v>Low</v>
      </c>
    </row>
    <row r="6620" spans="1:19">
      <c r="A6620" t="s">
        <v>6745</v>
      </c>
      <c r="B6620">
        <v>39</v>
      </c>
      <c r="C6620" t="s">
        <v>112</v>
      </c>
      <c r="D6620" t="s">
        <v>102</v>
      </c>
      <c r="E6620">
        <v>45</v>
      </c>
      <c r="F6620" t="s">
        <v>103</v>
      </c>
      <c r="G6620" t="s">
        <v>110</v>
      </c>
      <c r="H6620" s="5">
        <v>740</v>
      </c>
      <c r="I6620" s="5">
        <v>33168.980000000003</v>
      </c>
      <c r="J6620" t="s">
        <v>115</v>
      </c>
      <c r="K6620" t="s">
        <v>106</v>
      </c>
      <c r="L6620">
        <v>0</v>
      </c>
      <c r="M6620">
        <v>0</v>
      </c>
      <c r="N6620">
        <v>5</v>
      </c>
      <c r="O6620" s="6">
        <v>0</v>
      </c>
      <c r="P6620" t="s">
        <v>107</v>
      </c>
      <c r="Q6620" t="s">
        <v>107</v>
      </c>
      <c r="R6620">
        <f>IF(F6620="Monthly",2,0)
+IF(E6620&lt;=6,2,0)
+IF(N6620&lt;=2,2,0)
+IF(L6620&gt;=4,2,0)
+IF(M6620&gt;=2,1,0)
+IF(H6620&gt;=_xlfn.PERCENTILE.INC($H$2:$H$10001,0.75),1,0)</f>
        <v>2</v>
      </c>
      <c r="S6620" t="str">
        <f>IF(R6620&gt;=7,"High",IF(R6620&gt;=4,"Medium","Low"))</f>
        <v>Low</v>
      </c>
    </row>
    <row r="6621" spans="1:19">
      <c r="A6621" t="s">
        <v>6746</v>
      </c>
      <c r="B6621">
        <v>35</v>
      </c>
      <c r="C6621" t="s">
        <v>112</v>
      </c>
      <c r="D6621" t="s">
        <v>102</v>
      </c>
      <c r="E6621">
        <v>28</v>
      </c>
      <c r="F6621" t="s">
        <v>109</v>
      </c>
      <c r="G6621" t="s">
        <v>110</v>
      </c>
      <c r="H6621" s="5">
        <v>720</v>
      </c>
      <c r="I6621" s="5">
        <v>18805.150000000001</v>
      </c>
      <c r="J6621" t="s">
        <v>115</v>
      </c>
      <c r="K6621" t="s">
        <v>107</v>
      </c>
      <c r="L6621">
        <v>1</v>
      </c>
      <c r="M6621">
        <v>0</v>
      </c>
      <c r="N6621">
        <v>5</v>
      </c>
      <c r="O6621" s="6">
        <v>5</v>
      </c>
      <c r="P6621" t="s">
        <v>106</v>
      </c>
      <c r="Q6621" t="s">
        <v>106</v>
      </c>
      <c r="R6621">
        <f>IF(F6621="Monthly",2,0)
+IF(E6621&lt;=6,2,0)
+IF(N6621&lt;=2,2,0)
+IF(L6621&gt;=4,2,0)
+IF(M6621&gt;=2,1,0)
+IF(H6621&gt;=_xlfn.PERCENTILE.INC($H$2:$H$10001,0.75),1,0)</f>
        <v>0</v>
      </c>
      <c r="S6621" t="str">
        <f>IF(R6621&gt;=7,"High",IF(R6621&gt;=4,"Medium","Low"))</f>
        <v>Low</v>
      </c>
    </row>
    <row r="6622" spans="1:19">
      <c r="A6622" t="s">
        <v>6747</v>
      </c>
      <c r="B6622">
        <v>42</v>
      </c>
      <c r="C6622" t="s">
        <v>101</v>
      </c>
      <c r="D6622" t="s">
        <v>131</v>
      </c>
      <c r="E6622">
        <v>47</v>
      </c>
      <c r="F6622" t="s">
        <v>103</v>
      </c>
      <c r="G6622" t="s">
        <v>110</v>
      </c>
      <c r="H6622" s="5">
        <v>712</v>
      </c>
      <c r="I6622" s="5">
        <v>33779.08</v>
      </c>
      <c r="J6622" t="s">
        <v>134</v>
      </c>
      <c r="K6622" t="s">
        <v>106</v>
      </c>
      <c r="L6622">
        <v>0</v>
      </c>
      <c r="M6622">
        <v>0</v>
      </c>
      <c r="N6622">
        <v>5</v>
      </c>
      <c r="O6622" s="6">
        <v>0</v>
      </c>
      <c r="P6622" t="s">
        <v>107</v>
      </c>
      <c r="Q6622" t="s">
        <v>106</v>
      </c>
      <c r="R6622">
        <f>IF(F6622="Monthly",2,0)
+IF(E6622&lt;=6,2,0)
+IF(N6622&lt;=2,2,0)
+IF(L6622&gt;=4,2,0)
+IF(M6622&gt;=2,1,0)
+IF(H6622&gt;=_xlfn.PERCENTILE.INC($H$2:$H$10001,0.75),1,0)</f>
        <v>2</v>
      </c>
      <c r="S6622" t="str">
        <f>IF(R6622&gt;=7,"High",IF(R6622&gt;=4,"Medium","Low"))</f>
        <v>Low</v>
      </c>
    </row>
    <row r="6623" spans="1:19">
      <c r="A6623" t="s">
        <v>6748</v>
      </c>
      <c r="B6623">
        <v>27</v>
      </c>
      <c r="C6623" t="s">
        <v>101</v>
      </c>
      <c r="D6623" t="s">
        <v>137</v>
      </c>
      <c r="E6623">
        <v>38</v>
      </c>
      <c r="F6623" t="s">
        <v>121</v>
      </c>
      <c r="G6623" t="s">
        <v>104</v>
      </c>
      <c r="H6623" s="5">
        <v>437</v>
      </c>
      <c r="I6623" s="5">
        <v>14039.2</v>
      </c>
      <c r="J6623" t="s">
        <v>140</v>
      </c>
      <c r="K6623" t="s">
        <v>106</v>
      </c>
      <c r="L6623">
        <v>0</v>
      </c>
      <c r="M6623">
        <v>0</v>
      </c>
      <c r="N6623">
        <v>5</v>
      </c>
      <c r="O6623" s="6">
        <v>15</v>
      </c>
      <c r="P6623" t="s">
        <v>107</v>
      </c>
      <c r="Q6623" t="s">
        <v>107</v>
      </c>
      <c r="R6623">
        <f>IF(F6623="Monthly",2,0)
+IF(E6623&lt;=6,2,0)
+IF(N6623&lt;=2,2,0)
+IF(L6623&gt;=4,2,0)
+IF(M6623&gt;=2,1,0)
+IF(H6623&gt;=_xlfn.PERCENTILE.INC($H$2:$H$10001,0.75),1,0)</f>
        <v>0</v>
      </c>
      <c r="S6623" t="str">
        <f>IF(R6623&gt;=7,"High",IF(R6623&gt;=4,"Medium","Low"))</f>
        <v>Low</v>
      </c>
    </row>
    <row r="6624" spans="1:19">
      <c r="A6624" t="s">
        <v>6749</v>
      </c>
      <c r="B6624">
        <v>28</v>
      </c>
      <c r="C6624" t="s">
        <v>112</v>
      </c>
      <c r="D6624" t="s">
        <v>126</v>
      </c>
      <c r="E6624">
        <v>35</v>
      </c>
      <c r="F6624" t="s">
        <v>109</v>
      </c>
      <c r="G6624" t="s">
        <v>129</v>
      </c>
      <c r="H6624" s="5">
        <v>1085</v>
      </c>
      <c r="I6624" s="5">
        <f>RawCustomerTable[[#This Row],[Monthly_Charges]]*RawCustomerTable[[#This Row],[Tenure_Months]]*(1-RawCustomerTable[[#This Row],[Discount_Percent]]/100)</f>
        <v>34177.5</v>
      </c>
      <c r="J6624" t="s">
        <v>134</v>
      </c>
      <c r="K6624" t="s">
        <v>106</v>
      </c>
      <c r="L6624">
        <v>0</v>
      </c>
      <c r="M6624">
        <v>0</v>
      </c>
      <c r="N6624">
        <v>4</v>
      </c>
      <c r="O6624" s="6">
        <v>10</v>
      </c>
      <c r="P6624" t="s">
        <v>107</v>
      </c>
      <c r="Q6624" t="s">
        <v>107</v>
      </c>
      <c r="R6624">
        <f>IF(F6624="Monthly",2,0)
+IF(E6624&lt;=6,2,0)
+IF(N6624&lt;=2,2,0)
+IF(L6624&gt;=4,2,0)
+IF(M6624&gt;=2,1,0)
+IF(H6624&gt;=_xlfn.PERCENTILE.INC($H$2:$H$10001,0.75),1,0)</f>
        <v>1</v>
      </c>
      <c r="S6624" t="str">
        <f>IF(R6624&gt;=7,"High",IF(R6624&gt;=4,"Medium","Low"))</f>
        <v>Low</v>
      </c>
    </row>
    <row r="6625" spans="1:19">
      <c r="A6625" t="s">
        <v>6750</v>
      </c>
      <c r="B6625">
        <v>47</v>
      </c>
      <c r="C6625" t="s">
        <v>101</v>
      </c>
      <c r="D6625" t="s">
        <v>102</v>
      </c>
      <c r="E6625">
        <v>25</v>
      </c>
      <c r="F6625" t="s">
        <v>103</v>
      </c>
      <c r="G6625" t="s">
        <v>104</v>
      </c>
      <c r="H6625" s="5">
        <v>556</v>
      </c>
      <c r="I6625" s="5">
        <v>13924.51</v>
      </c>
      <c r="J6625" t="s">
        <v>105</v>
      </c>
      <c r="K6625" t="s">
        <v>106</v>
      </c>
      <c r="L6625">
        <v>1</v>
      </c>
      <c r="M6625">
        <v>0</v>
      </c>
      <c r="N6625">
        <v>4</v>
      </c>
      <c r="O6625" s="6">
        <v>0</v>
      </c>
      <c r="P6625" t="s">
        <v>107</v>
      </c>
      <c r="Q6625" t="s">
        <v>106</v>
      </c>
      <c r="R6625">
        <f>IF(F6625="Monthly",2,0)
+IF(E6625&lt;=6,2,0)
+IF(N6625&lt;=2,2,0)
+IF(L6625&gt;=4,2,0)
+IF(M6625&gt;=2,1,0)
+IF(H6625&gt;=_xlfn.PERCENTILE.INC($H$2:$H$10001,0.75),1,0)</f>
        <v>2</v>
      </c>
      <c r="S6625" t="str">
        <f>IF(R6625&gt;=7,"High",IF(R6625&gt;=4,"Medium","Low"))</f>
        <v>Low</v>
      </c>
    </row>
    <row r="6626" spans="1:19">
      <c r="A6626" t="s">
        <v>6751</v>
      </c>
      <c r="B6626">
        <v>18</v>
      </c>
      <c r="C6626" t="s">
        <v>101</v>
      </c>
      <c r="D6626" t="s">
        <v>102</v>
      </c>
      <c r="E6626">
        <v>18</v>
      </c>
      <c r="F6626" t="s">
        <v>121</v>
      </c>
      <c r="G6626" t="s">
        <v>110</v>
      </c>
      <c r="H6626" s="5">
        <v>733</v>
      </c>
      <c r="I6626" s="5">
        <v>11052.81</v>
      </c>
      <c r="J6626" t="s">
        <v>105</v>
      </c>
      <c r="K6626" t="s">
        <v>107</v>
      </c>
      <c r="L6626">
        <v>3</v>
      </c>
      <c r="M6626">
        <v>0</v>
      </c>
      <c r="N6626">
        <v>4</v>
      </c>
      <c r="O6626" s="6">
        <v>15</v>
      </c>
      <c r="P6626" t="s">
        <v>106</v>
      </c>
      <c r="Q6626" t="s">
        <v>107</v>
      </c>
      <c r="R6626">
        <f>IF(F6626="Monthly",2,0)
+IF(E6626&lt;=6,2,0)
+IF(N6626&lt;=2,2,0)
+IF(L6626&gt;=4,2,0)
+IF(M6626&gt;=2,1,0)
+IF(H6626&gt;=_xlfn.PERCENTILE.INC($H$2:$H$10001,0.75),1,0)</f>
        <v>0</v>
      </c>
      <c r="S6626" t="str">
        <f>IF(R6626&gt;=7,"High",IF(R6626&gt;=4,"Medium","Low"))</f>
        <v>Low</v>
      </c>
    </row>
    <row r="6627" spans="1:19">
      <c r="A6627" t="s">
        <v>6752</v>
      </c>
      <c r="B6627">
        <v>41</v>
      </c>
      <c r="C6627" t="s">
        <v>112</v>
      </c>
      <c r="D6627" t="s">
        <v>119</v>
      </c>
      <c r="E6627">
        <v>35</v>
      </c>
      <c r="F6627" t="s">
        <v>109</v>
      </c>
      <c r="G6627" t="s">
        <v>110</v>
      </c>
      <c r="H6627" s="5">
        <v>773</v>
      </c>
      <c r="I6627" s="5">
        <v>26899.37</v>
      </c>
      <c r="J6627" t="s">
        <v>105</v>
      </c>
      <c r="K6627" t="s">
        <v>106</v>
      </c>
      <c r="L6627">
        <v>1</v>
      </c>
      <c r="M6627">
        <v>0</v>
      </c>
      <c r="N6627">
        <v>5</v>
      </c>
      <c r="O6627" s="6">
        <v>0</v>
      </c>
      <c r="P6627" t="s">
        <v>107</v>
      </c>
      <c r="Q6627" t="s">
        <v>106</v>
      </c>
      <c r="R6627">
        <f>IF(F6627="Monthly",2,0)
+IF(E6627&lt;=6,2,0)
+IF(N6627&lt;=2,2,0)
+IF(L6627&gt;=4,2,0)
+IF(M6627&gt;=2,1,0)
+IF(H6627&gt;=_xlfn.PERCENTILE.INC($H$2:$H$10001,0.75),1,0)</f>
        <v>0</v>
      </c>
      <c r="S6627" t="str">
        <f>IF(R6627&gt;=7,"High",IF(R6627&gt;=4,"Medium","Low"))</f>
        <v>Low</v>
      </c>
    </row>
    <row r="6628" spans="1:19">
      <c r="A6628" t="s">
        <v>6753</v>
      </c>
      <c r="B6628">
        <v>37</v>
      </c>
      <c r="C6628" t="s">
        <v>112</v>
      </c>
      <c r="D6628" t="s">
        <v>123</v>
      </c>
      <c r="E6628">
        <v>42</v>
      </c>
      <c r="F6628" t="s">
        <v>103</v>
      </c>
      <c r="G6628" t="s">
        <v>110</v>
      </c>
      <c r="H6628" s="5">
        <v>710</v>
      </c>
      <c r="I6628" s="5">
        <v>30433.58</v>
      </c>
      <c r="J6628" t="s">
        <v>115</v>
      </c>
      <c r="K6628" t="s">
        <v>106</v>
      </c>
      <c r="L6628">
        <v>0</v>
      </c>
      <c r="M6628">
        <v>0</v>
      </c>
      <c r="N6628">
        <v>5</v>
      </c>
      <c r="O6628" s="6">
        <v>0</v>
      </c>
      <c r="P6628" t="s">
        <v>107</v>
      </c>
      <c r="Q6628" t="s">
        <v>106</v>
      </c>
      <c r="R6628">
        <f>IF(F6628="Monthly",2,0)
+IF(E6628&lt;=6,2,0)
+IF(N6628&lt;=2,2,0)
+IF(L6628&gt;=4,2,0)
+IF(M6628&gt;=2,1,0)
+IF(H6628&gt;=_xlfn.PERCENTILE.INC($H$2:$H$10001,0.75),1,0)</f>
        <v>2</v>
      </c>
      <c r="S6628" t="str">
        <f>IF(R6628&gt;=7,"High",IF(R6628&gt;=4,"Medium","Low"))</f>
        <v>Low</v>
      </c>
    </row>
    <row r="6629" spans="1:19">
      <c r="A6629" t="s">
        <v>6754</v>
      </c>
      <c r="B6629">
        <v>26</v>
      </c>
      <c r="C6629" t="s">
        <v>101</v>
      </c>
      <c r="D6629" t="s">
        <v>119</v>
      </c>
      <c r="E6629">
        <v>23</v>
      </c>
      <c r="F6629" t="s">
        <v>109</v>
      </c>
      <c r="G6629" t="s">
        <v>110</v>
      </c>
      <c r="H6629" s="5">
        <v>697</v>
      </c>
      <c r="I6629" s="5">
        <v>14927.95</v>
      </c>
      <c r="J6629" t="s">
        <v>115</v>
      </c>
      <c r="K6629" t="s">
        <v>106</v>
      </c>
      <c r="L6629">
        <v>3</v>
      </c>
      <c r="M6629">
        <v>0</v>
      </c>
      <c r="N6629">
        <v>4</v>
      </c>
      <c r="O6629" s="6">
        <v>5</v>
      </c>
      <c r="P6629" t="s">
        <v>107</v>
      </c>
      <c r="Q6629" t="s">
        <v>107</v>
      </c>
      <c r="R6629">
        <f>IF(F6629="Monthly",2,0)
+IF(E6629&lt;=6,2,0)
+IF(N6629&lt;=2,2,0)
+IF(L6629&gt;=4,2,0)
+IF(M6629&gt;=2,1,0)
+IF(H6629&gt;=_xlfn.PERCENTILE.INC($H$2:$H$10001,0.75),1,0)</f>
        <v>0</v>
      </c>
      <c r="S6629" t="str">
        <f>IF(R6629&gt;=7,"High",IF(R6629&gt;=4,"Medium","Low"))</f>
        <v>Low</v>
      </c>
    </row>
    <row r="6630" spans="1:19">
      <c r="A6630" t="s">
        <v>6755</v>
      </c>
      <c r="B6630">
        <v>36</v>
      </c>
      <c r="C6630" t="s">
        <v>112</v>
      </c>
      <c r="D6630" t="s">
        <v>133</v>
      </c>
      <c r="E6630">
        <v>35</v>
      </c>
      <c r="F6630" t="s">
        <v>103</v>
      </c>
      <c r="G6630" t="s">
        <v>110</v>
      </c>
      <c r="H6630" s="5">
        <v>777</v>
      </c>
      <c r="I6630" s="5">
        <v>27497.79</v>
      </c>
      <c r="J6630" t="s">
        <v>117</v>
      </c>
      <c r="K6630" t="s">
        <v>106</v>
      </c>
      <c r="L6630">
        <v>0</v>
      </c>
      <c r="M6630">
        <v>0</v>
      </c>
      <c r="N6630">
        <v>4</v>
      </c>
      <c r="O6630" s="6">
        <v>0</v>
      </c>
      <c r="P6630" t="s">
        <v>107</v>
      </c>
      <c r="Q6630" t="s">
        <v>107</v>
      </c>
      <c r="R6630">
        <f>IF(F6630="Monthly",2,0)
+IF(E6630&lt;=6,2,0)
+IF(N6630&lt;=2,2,0)
+IF(L6630&gt;=4,2,0)
+IF(M6630&gt;=2,1,0)
+IF(H6630&gt;=_xlfn.PERCENTILE.INC($H$2:$H$10001,0.75),1,0)</f>
        <v>2</v>
      </c>
      <c r="S6630" t="str">
        <f>IF(R6630&gt;=7,"High",IF(R6630&gt;=4,"Medium","Low"))</f>
        <v>Low</v>
      </c>
    </row>
    <row r="6631" spans="1:19">
      <c r="A6631" t="s">
        <v>6756</v>
      </c>
      <c r="B6631">
        <v>32</v>
      </c>
      <c r="C6631" t="s">
        <v>112</v>
      </c>
      <c r="D6631" t="s">
        <v>137</v>
      </c>
      <c r="E6631">
        <v>30</v>
      </c>
      <c r="F6631" t="s">
        <v>103</v>
      </c>
      <c r="G6631" t="s">
        <v>104</v>
      </c>
      <c r="H6631" s="5">
        <v>542</v>
      </c>
      <c r="I6631" s="5">
        <v>16638.52</v>
      </c>
      <c r="J6631" t="s">
        <v>117</v>
      </c>
      <c r="K6631" t="s">
        <v>106</v>
      </c>
      <c r="L6631">
        <v>1</v>
      </c>
      <c r="M6631">
        <v>0</v>
      </c>
      <c r="N6631">
        <v>4</v>
      </c>
      <c r="O6631" s="6">
        <v>0</v>
      </c>
      <c r="P6631" t="s">
        <v>107</v>
      </c>
      <c r="Q6631" t="s">
        <v>106</v>
      </c>
      <c r="R6631">
        <f>IF(F6631="Monthly",2,0)
+IF(E6631&lt;=6,2,0)
+IF(N6631&lt;=2,2,0)
+IF(L6631&gt;=4,2,0)
+IF(M6631&gt;=2,1,0)
+IF(H6631&gt;=_xlfn.PERCENTILE.INC($H$2:$H$10001,0.75),1,0)</f>
        <v>2</v>
      </c>
      <c r="S6631" t="str">
        <f>IF(R6631&gt;=7,"High",IF(R6631&gt;=4,"Medium","Low"))</f>
        <v>Low</v>
      </c>
    </row>
    <row r="6632" spans="1:19">
      <c r="A6632" t="s">
        <v>6757</v>
      </c>
      <c r="B6632">
        <v>41</v>
      </c>
      <c r="C6632" t="s">
        <v>101</v>
      </c>
      <c r="D6632" t="s">
        <v>128</v>
      </c>
      <c r="E6632">
        <v>49</v>
      </c>
      <c r="F6632" t="s">
        <v>103</v>
      </c>
      <c r="G6632" t="s">
        <v>104</v>
      </c>
      <c r="H6632" s="5">
        <v>462</v>
      </c>
      <c r="I6632" s="5">
        <v>22700.57</v>
      </c>
      <c r="J6632" t="s">
        <v>134</v>
      </c>
      <c r="K6632" t="s">
        <v>106</v>
      </c>
      <c r="L6632">
        <v>0</v>
      </c>
      <c r="M6632">
        <v>0</v>
      </c>
      <c r="N6632">
        <v>5</v>
      </c>
      <c r="O6632" s="6">
        <v>0</v>
      </c>
      <c r="P6632" t="s">
        <v>107</v>
      </c>
      <c r="Q6632" t="s">
        <v>107</v>
      </c>
      <c r="R6632">
        <f>IF(F6632="Monthly",2,0)
+IF(E6632&lt;=6,2,0)
+IF(N6632&lt;=2,2,0)
+IF(L6632&gt;=4,2,0)
+IF(M6632&gt;=2,1,0)
+IF(H6632&gt;=_xlfn.PERCENTILE.INC($H$2:$H$10001,0.75),1,0)</f>
        <v>2</v>
      </c>
      <c r="S6632" t="str">
        <f>IF(R6632&gt;=7,"High",IF(R6632&gt;=4,"Medium","Low"))</f>
        <v>Low</v>
      </c>
    </row>
    <row r="6633" spans="1:19">
      <c r="A6633" t="s">
        <v>6758</v>
      </c>
      <c r="B6633">
        <v>23</v>
      </c>
      <c r="C6633" t="s">
        <v>112</v>
      </c>
      <c r="D6633" t="s">
        <v>119</v>
      </c>
      <c r="E6633">
        <v>64</v>
      </c>
      <c r="F6633" t="s">
        <v>109</v>
      </c>
      <c r="G6633" t="s">
        <v>104</v>
      </c>
      <c r="H6633" s="5">
        <v>531</v>
      </c>
      <c r="I6633" s="5">
        <v>31465.1</v>
      </c>
      <c r="J6633" t="s">
        <v>140</v>
      </c>
      <c r="K6633" t="s">
        <v>106</v>
      </c>
      <c r="L6633">
        <v>1</v>
      </c>
      <c r="M6633">
        <v>0</v>
      </c>
      <c r="N6633">
        <v>4</v>
      </c>
      <c r="O6633" s="6">
        <v>10</v>
      </c>
      <c r="P6633" t="s">
        <v>107</v>
      </c>
      <c r="Q6633" t="s">
        <v>106</v>
      </c>
      <c r="R6633">
        <f>IF(F6633="Monthly",2,0)
+IF(E6633&lt;=6,2,0)
+IF(N6633&lt;=2,2,0)
+IF(L6633&gt;=4,2,0)
+IF(M6633&gt;=2,1,0)
+IF(H6633&gt;=_xlfn.PERCENTILE.INC($H$2:$H$10001,0.75),1,0)</f>
        <v>0</v>
      </c>
      <c r="S6633" t="str">
        <f>IF(R6633&gt;=7,"High",IF(R6633&gt;=4,"Medium","Low"))</f>
        <v>Low</v>
      </c>
    </row>
    <row r="6634" spans="1:19">
      <c r="A6634" t="s">
        <v>6759</v>
      </c>
      <c r="B6634">
        <v>27</v>
      </c>
      <c r="C6634" t="s">
        <v>101</v>
      </c>
      <c r="D6634" t="s">
        <v>113</v>
      </c>
      <c r="E6634">
        <v>39</v>
      </c>
      <c r="F6634" t="s">
        <v>103</v>
      </c>
      <c r="G6634" t="s">
        <v>129</v>
      </c>
      <c r="H6634" s="5">
        <v>1042</v>
      </c>
      <c r="I6634" s="5">
        <v>41420.43</v>
      </c>
      <c r="J6634" t="s">
        <v>105</v>
      </c>
      <c r="K6634" t="s">
        <v>106</v>
      </c>
      <c r="L6634">
        <v>1</v>
      </c>
      <c r="M6634">
        <v>0</v>
      </c>
      <c r="N6634">
        <v>5</v>
      </c>
      <c r="O6634" s="6">
        <v>0</v>
      </c>
      <c r="P6634" t="s">
        <v>107</v>
      </c>
      <c r="Q6634" t="s">
        <v>107</v>
      </c>
      <c r="R6634">
        <f>IF(F6634="Monthly",2,0)
+IF(E6634&lt;=6,2,0)
+IF(N6634&lt;=2,2,0)
+IF(L6634&gt;=4,2,0)
+IF(M6634&gt;=2,1,0)
+IF(H6634&gt;=_xlfn.PERCENTILE.INC($H$2:$H$10001,0.75),1,0)</f>
        <v>3</v>
      </c>
      <c r="S6634" t="str">
        <f>IF(R6634&gt;=7,"High",IF(R6634&gt;=4,"Medium","Low"))</f>
        <v>Low</v>
      </c>
    </row>
    <row r="6635" spans="1:19">
      <c r="A6635" t="s">
        <v>6760</v>
      </c>
      <c r="B6635">
        <v>25</v>
      </c>
      <c r="C6635" t="s">
        <v>101</v>
      </c>
      <c r="D6635" t="s">
        <v>113</v>
      </c>
      <c r="E6635">
        <v>50</v>
      </c>
      <c r="F6635" t="s">
        <v>103</v>
      </c>
      <c r="G6635" t="s">
        <v>104</v>
      </c>
      <c r="H6635" s="5">
        <v>403</v>
      </c>
      <c r="I6635" s="5">
        <v>20307.88</v>
      </c>
      <c r="J6635" t="s">
        <v>105</v>
      </c>
      <c r="K6635" t="s">
        <v>106</v>
      </c>
      <c r="L6635">
        <v>1</v>
      </c>
      <c r="M6635">
        <v>0</v>
      </c>
      <c r="N6635">
        <v>5</v>
      </c>
      <c r="O6635" s="6">
        <v>0</v>
      </c>
      <c r="P6635" t="s">
        <v>107</v>
      </c>
      <c r="Q6635" t="s">
        <v>106</v>
      </c>
      <c r="R6635">
        <f>IF(F6635="Monthly",2,0)
+IF(E6635&lt;=6,2,0)
+IF(N6635&lt;=2,2,0)
+IF(L6635&gt;=4,2,0)
+IF(M6635&gt;=2,1,0)
+IF(H6635&gt;=_xlfn.PERCENTILE.INC($H$2:$H$10001,0.75),1,0)</f>
        <v>2</v>
      </c>
      <c r="S6635" t="str">
        <f>IF(R6635&gt;=7,"High",IF(R6635&gt;=4,"Medium","Low"))</f>
        <v>Low</v>
      </c>
    </row>
    <row r="6636" spans="1:19">
      <c r="A6636" t="s">
        <v>6761</v>
      </c>
      <c r="B6636">
        <v>19</v>
      </c>
      <c r="C6636" t="s">
        <v>112</v>
      </c>
      <c r="D6636" t="s">
        <v>131</v>
      </c>
      <c r="E6636">
        <v>17</v>
      </c>
      <c r="F6636" t="s">
        <v>109</v>
      </c>
      <c r="G6636" t="s">
        <v>104</v>
      </c>
      <c r="H6636" s="5">
        <v>550</v>
      </c>
      <c r="I6636" s="5">
        <v>9199.92</v>
      </c>
      <c r="J6636" t="s">
        <v>117</v>
      </c>
      <c r="K6636" t="s">
        <v>106</v>
      </c>
      <c r="L6636">
        <v>0</v>
      </c>
      <c r="M6636">
        <v>0</v>
      </c>
      <c r="N6636">
        <v>4</v>
      </c>
      <c r="O6636" s="6">
        <v>0</v>
      </c>
      <c r="P6636" t="s">
        <v>107</v>
      </c>
      <c r="Q6636" t="s">
        <v>107</v>
      </c>
      <c r="R6636">
        <f>IF(F6636="Monthly",2,0)
+IF(E6636&lt;=6,2,0)
+IF(N6636&lt;=2,2,0)
+IF(L6636&gt;=4,2,0)
+IF(M6636&gt;=2,1,0)
+IF(H6636&gt;=_xlfn.PERCENTILE.INC($H$2:$H$10001,0.75),1,0)</f>
        <v>0</v>
      </c>
      <c r="S6636" t="str">
        <f>IF(R6636&gt;=7,"High",IF(R6636&gt;=4,"Medium","Low"))</f>
        <v>Low</v>
      </c>
    </row>
    <row r="6637" spans="1:19">
      <c r="A6637" t="s">
        <v>6762</v>
      </c>
      <c r="B6637">
        <v>38</v>
      </c>
      <c r="C6637" t="s">
        <v>112</v>
      </c>
      <c r="D6637" t="s">
        <v>137</v>
      </c>
      <c r="E6637">
        <v>25</v>
      </c>
      <c r="F6637" t="s">
        <v>103</v>
      </c>
      <c r="G6637" t="s">
        <v>104</v>
      </c>
      <c r="H6637" s="5">
        <v>464</v>
      </c>
      <c r="I6637" s="5">
        <v>11806.71</v>
      </c>
      <c r="J6637" t="s">
        <v>134</v>
      </c>
      <c r="K6637" t="s">
        <v>106</v>
      </c>
      <c r="L6637">
        <v>2</v>
      </c>
      <c r="M6637">
        <v>2</v>
      </c>
      <c r="N6637">
        <v>4</v>
      </c>
      <c r="O6637" s="6">
        <v>0</v>
      </c>
      <c r="P6637" t="s">
        <v>107</v>
      </c>
      <c r="Q6637" t="s">
        <v>106</v>
      </c>
      <c r="R6637">
        <f>IF(F6637="Monthly",2,0)
+IF(E6637&lt;=6,2,0)
+IF(N6637&lt;=2,2,0)
+IF(L6637&gt;=4,2,0)
+IF(M6637&gt;=2,1,0)
+IF(H6637&gt;=_xlfn.PERCENTILE.INC($H$2:$H$10001,0.75),1,0)</f>
        <v>3</v>
      </c>
      <c r="S6637" t="str">
        <f>IF(R6637&gt;=7,"High",IF(R6637&gt;=4,"Medium","Low"))</f>
        <v>Low</v>
      </c>
    </row>
    <row r="6638" spans="1:19">
      <c r="A6638" t="s">
        <v>6763</v>
      </c>
      <c r="B6638">
        <v>25</v>
      </c>
      <c r="C6638" t="s">
        <v>112</v>
      </c>
      <c r="D6638" t="s">
        <v>133</v>
      </c>
      <c r="E6638">
        <v>13</v>
      </c>
      <c r="F6638" t="s">
        <v>103</v>
      </c>
      <c r="G6638" t="s">
        <v>110</v>
      </c>
      <c r="H6638" s="5">
        <v>687</v>
      </c>
      <c r="I6638" s="5">
        <v>8706.5</v>
      </c>
      <c r="J6638" t="s">
        <v>117</v>
      </c>
      <c r="K6638" t="s">
        <v>106</v>
      </c>
      <c r="L6638">
        <v>2</v>
      </c>
      <c r="M6638">
        <v>1</v>
      </c>
      <c r="N6638">
        <v>4</v>
      </c>
      <c r="O6638" s="6">
        <v>0</v>
      </c>
      <c r="P6638" t="s">
        <v>106</v>
      </c>
      <c r="Q6638" t="s">
        <v>107</v>
      </c>
      <c r="R6638">
        <f>IF(F6638="Monthly",2,0)
+IF(E6638&lt;=6,2,0)
+IF(N6638&lt;=2,2,0)
+IF(L6638&gt;=4,2,0)
+IF(M6638&gt;=2,1,0)
+IF(H6638&gt;=_xlfn.PERCENTILE.INC($H$2:$H$10001,0.75),1,0)</f>
        <v>2</v>
      </c>
      <c r="S6638" t="str">
        <f>IF(R6638&gt;=7,"High",IF(R6638&gt;=4,"Medium","Low"))</f>
        <v>Low</v>
      </c>
    </row>
    <row r="6639" spans="1:19">
      <c r="A6639" t="s">
        <v>6764</v>
      </c>
      <c r="B6639">
        <v>48</v>
      </c>
      <c r="C6639" t="s">
        <v>112</v>
      </c>
      <c r="D6639" t="s">
        <v>126</v>
      </c>
      <c r="E6639">
        <v>58</v>
      </c>
      <c r="F6639" t="s">
        <v>103</v>
      </c>
      <c r="G6639" t="s">
        <v>104</v>
      </c>
      <c r="H6639" s="5">
        <v>549</v>
      </c>
      <c r="I6639" s="5">
        <v>30950.35</v>
      </c>
      <c r="J6639" t="s">
        <v>134</v>
      </c>
      <c r="K6639" t="s">
        <v>106</v>
      </c>
      <c r="L6639">
        <v>0</v>
      </c>
      <c r="M6639">
        <v>0</v>
      </c>
      <c r="N6639">
        <v>5</v>
      </c>
      <c r="O6639" s="6">
        <v>0</v>
      </c>
      <c r="P6639" t="s">
        <v>106</v>
      </c>
      <c r="Q6639" t="s">
        <v>107</v>
      </c>
      <c r="R6639">
        <f>IF(F6639="Monthly",2,0)
+IF(E6639&lt;=6,2,0)
+IF(N6639&lt;=2,2,0)
+IF(L6639&gt;=4,2,0)
+IF(M6639&gt;=2,1,0)
+IF(H6639&gt;=_xlfn.PERCENTILE.INC($H$2:$H$10001,0.75),1,0)</f>
        <v>2</v>
      </c>
      <c r="S6639" t="str">
        <f>IF(R6639&gt;=7,"High",IF(R6639&gt;=4,"Medium","Low"))</f>
        <v>Low</v>
      </c>
    </row>
    <row r="6640" spans="1:19">
      <c r="A6640" t="s">
        <v>6765</v>
      </c>
      <c r="B6640">
        <v>29</v>
      </c>
      <c r="C6640" t="s">
        <v>112</v>
      </c>
      <c r="D6640" t="s">
        <v>123</v>
      </c>
      <c r="E6640">
        <v>17</v>
      </c>
      <c r="F6640" t="s">
        <v>109</v>
      </c>
      <c r="G6640" t="s">
        <v>104</v>
      </c>
      <c r="H6640" s="5">
        <v>540</v>
      </c>
      <c r="I6640" s="5">
        <v>8200.9599999999991</v>
      </c>
      <c r="J6640" t="s">
        <v>117</v>
      </c>
      <c r="K6640" t="s">
        <v>106</v>
      </c>
      <c r="L6640">
        <v>0</v>
      </c>
      <c r="M6640">
        <v>0</v>
      </c>
      <c r="N6640">
        <v>4</v>
      </c>
      <c r="O6640" s="6">
        <v>10</v>
      </c>
      <c r="P6640" t="s">
        <v>107</v>
      </c>
      <c r="Q6640" t="s">
        <v>107</v>
      </c>
      <c r="R6640">
        <f>IF(F6640="Monthly",2,0)
+IF(E6640&lt;=6,2,0)
+IF(N6640&lt;=2,2,0)
+IF(L6640&gt;=4,2,0)
+IF(M6640&gt;=2,1,0)
+IF(H6640&gt;=_xlfn.PERCENTILE.INC($H$2:$H$10001,0.75),1,0)</f>
        <v>0</v>
      </c>
      <c r="S6640" t="str">
        <f>IF(R6640&gt;=7,"High",IF(R6640&gt;=4,"Medium","Low"))</f>
        <v>Low</v>
      </c>
    </row>
    <row r="6641" spans="1:19">
      <c r="A6641" t="s">
        <v>6766</v>
      </c>
      <c r="B6641">
        <v>20</v>
      </c>
      <c r="C6641" t="s">
        <v>112</v>
      </c>
      <c r="D6641" t="s">
        <v>113</v>
      </c>
      <c r="E6641">
        <v>64</v>
      </c>
      <c r="F6641" t="s">
        <v>121</v>
      </c>
      <c r="G6641" t="s">
        <v>129</v>
      </c>
      <c r="H6641" s="5">
        <v>1060</v>
      </c>
      <c r="I6641" s="5">
        <v>56136.41</v>
      </c>
      <c r="J6641" t="s">
        <v>115</v>
      </c>
      <c r="K6641" t="s">
        <v>106</v>
      </c>
      <c r="L6641">
        <v>3</v>
      </c>
      <c r="M6641">
        <v>0</v>
      </c>
      <c r="N6641">
        <v>5</v>
      </c>
      <c r="O6641" s="6">
        <v>15</v>
      </c>
      <c r="P6641" t="s">
        <v>106</v>
      </c>
      <c r="Q6641" t="s">
        <v>107</v>
      </c>
      <c r="R6641">
        <f>IF(F6641="Monthly",2,0)
+IF(E6641&lt;=6,2,0)
+IF(N6641&lt;=2,2,0)
+IF(L6641&gt;=4,2,0)
+IF(M6641&gt;=2,1,0)
+IF(H6641&gt;=_xlfn.PERCENTILE.INC($H$2:$H$10001,0.75),1,0)</f>
        <v>1</v>
      </c>
      <c r="S6641" t="str">
        <f>IF(R6641&gt;=7,"High",IF(R6641&gt;=4,"Medium","Low"))</f>
        <v>Low</v>
      </c>
    </row>
    <row r="6642" spans="1:19">
      <c r="A6642" t="s">
        <v>6767</v>
      </c>
      <c r="B6642">
        <v>34</v>
      </c>
      <c r="C6642" t="s">
        <v>101</v>
      </c>
      <c r="D6642" t="s">
        <v>102</v>
      </c>
      <c r="E6642">
        <v>28</v>
      </c>
      <c r="F6642" t="s">
        <v>109</v>
      </c>
      <c r="G6642" t="s">
        <v>129</v>
      </c>
      <c r="H6642" s="5">
        <v>1036</v>
      </c>
      <c r="I6642" s="5">
        <v>28235.67</v>
      </c>
      <c r="J6642" t="s">
        <v>105</v>
      </c>
      <c r="K6642" t="s">
        <v>106</v>
      </c>
      <c r="L6642">
        <v>1</v>
      </c>
      <c r="M6642">
        <v>0</v>
      </c>
      <c r="N6642">
        <v>5</v>
      </c>
      <c r="O6642" s="6">
        <v>5</v>
      </c>
      <c r="P6642" t="s">
        <v>107</v>
      </c>
      <c r="Q6642" t="s">
        <v>107</v>
      </c>
      <c r="R6642">
        <f>IF(F6642="Monthly",2,0)
+IF(E6642&lt;=6,2,0)
+IF(N6642&lt;=2,2,0)
+IF(L6642&gt;=4,2,0)
+IF(M6642&gt;=2,1,0)
+IF(H6642&gt;=_xlfn.PERCENTILE.INC($H$2:$H$10001,0.75),1,0)</f>
        <v>1</v>
      </c>
      <c r="S6642" t="str">
        <f>IF(R6642&gt;=7,"High",IF(R6642&gt;=4,"Medium","Low"))</f>
        <v>Low</v>
      </c>
    </row>
    <row r="6643" spans="1:19">
      <c r="A6643" t="s">
        <v>6768</v>
      </c>
      <c r="B6643">
        <v>35</v>
      </c>
      <c r="C6643" t="s">
        <v>101</v>
      </c>
      <c r="D6643" t="s">
        <v>102</v>
      </c>
      <c r="E6643">
        <v>23</v>
      </c>
      <c r="F6643" t="s">
        <v>109</v>
      </c>
      <c r="G6643" t="s">
        <v>110</v>
      </c>
      <c r="H6643" s="5">
        <v>710</v>
      </c>
      <c r="I6643" s="5">
        <v>16411.57</v>
      </c>
      <c r="J6643" t="s">
        <v>117</v>
      </c>
      <c r="K6643" t="s">
        <v>106</v>
      </c>
      <c r="L6643">
        <v>3</v>
      </c>
      <c r="M6643">
        <v>2</v>
      </c>
      <c r="N6643">
        <v>4</v>
      </c>
      <c r="O6643" s="6">
        <v>0</v>
      </c>
      <c r="P6643" t="s">
        <v>107</v>
      </c>
      <c r="Q6643" t="s">
        <v>107</v>
      </c>
      <c r="R6643">
        <f>IF(F6643="Monthly",2,0)
+IF(E6643&lt;=6,2,0)
+IF(N6643&lt;=2,2,0)
+IF(L6643&gt;=4,2,0)
+IF(M6643&gt;=2,1,0)
+IF(H6643&gt;=_xlfn.PERCENTILE.INC($H$2:$H$10001,0.75),1,0)</f>
        <v>1</v>
      </c>
      <c r="S6643" t="str">
        <f>IF(R6643&gt;=7,"High",IF(R6643&gt;=4,"Medium","Low"))</f>
        <v>Low</v>
      </c>
    </row>
    <row r="6644" spans="1:19">
      <c r="A6644" t="s">
        <v>6769</v>
      </c>
      <c r="B6644">
        <v>38</v>
      </c>
      <c r="C6644" t="s">
        <v>101</v>
      </c>
      <c r="D6644" t="s">
        <v>131</v>
      </c>
      <c r="E6644">
        <v>13</v>
      </c>
      <c r="F6644" t="s">
        <v>103</v>
      </c>
      <c r="G6644" t="s">
        <v>129</v>
      </c>
      <c r="H6644" s="5">
        <v>1086</v>
      </c>
      <c r="I6644" s="5">
        <v>14002.72</v>
      </c>
      <c r="J6644" t="s">
        <v>134</v>
      </c>
      <c r="K6644" t="s">
        <v>106</v>
      </c>
      <c r="L6644">
        <v>2</v>
      </c>
      <c r="M6644">
        <v>0</v>
      </c>
      <c r="N6644">
        <v>5</v>
      </c>
      <c r="O6644" s="6">
        <v>0</v>
      </c>
      <c r="P6644" t="s">
        <v>106</v>
      </c>
      <c r="Q6644" t="s">
        <v>106</v>
      </c>
      <c r="R6644">
        <f>IF(F6644="Monthly",2,0)
+IF(E6644&lt;=6,2,0)
+IF(N6644&lt;=2,2,0)
+IF(L6644&gt;=4,2,0)
+IF(M6644&gt;=2,1,0)
+IF(H6644&gt;=_xlfn.PERCENTILE.INC($H$2:$H$10001,0.75),1,0)</f>
        <v>3</v>
      </c>
      <c r="S6644" t="str">
        <f>IF(R6644&gt;=7,"High",IF(R6644&gt;=4,"Medium","Low"))</f>
        <v>Low</v>
      </c>
    </row>
    <row r="6645" spans="1:19">
      <c r="A6645" t="s">
        <v>6770</v>
      </c>
      <c r="B6645">
        <v>49</v>
      </c>
      <c r="C6645" t="s">
        <v>101</v>
      </c>
      <c r="D6645" t="s">
        <v>159</v>
      </c>
      <c r="E6645">
        <v>30</v>
      </c>
      <c r="F6645" t="s">
        <v>109</v>
      </c>
      <c r="G6645" t="s">
        <v>110</v>
      </c>
      <c r="H6645" s="5">
        <v>787</v>
      </c>
      <c r="I6645" s="5">
        <v>24191.119999999999</v>
      </c>
      <c r="J6645" t="s">
        <v>117</v>
      </c>
      <c r="K6645" t="s">
        <v>106</v>
      </c>
      <c r="L6645">
        <v>4</v>
      </c>
      <c r="M6645">
        <v>2</v>
      </c>
      <c r="N6645">
        <v>3</v>
      </c>
      <c r="O6645" s="6">
        <v>0</v>
      </c>
      <c r="P6645" t="s">
        <v>106</v>
      </c>
      <c r="Q6645" t="s">
        <v>106</v>
      </c>
      <c r="R6645">
        <f>IF(F6645="Monthly",2,0)
+IF(E6645&lt;=6,2,0)
+IF(N6645&lt;=2,2,0)
+IF(L6645&gt;=4,2,0)
+IF(M6645&gt;=2,1,0)
+IF(H6645&gt;=_xlfn.PERCENTILE.INC($H$2:$H$10001,0.75),1,0)</f>
        <v>3</v>
      </c>
      <c r="S6645" t="str">
        <f>IF(R6645&gt;=7,"High",IF(R6645&gt;=4,"Medium","Low"))</f>
        <v>Low</v>
      </c>
    </row>
    <row r="6646" spans="1:19">
      <c r="A6646" t="s">
        <v>6771</v>
      </c>
      <c r="B6646">
        <v>33</v>
      </c>
      <c r="C6646" t="s">
        <v>112</v>
      </c>
      <c r="D6646" t="s">
        <v>102</v>
      </c>
      <c r="E6646">
        <v>31</v>
      </c>
      <c r="F6646" t="s">
        <v>109</v>
      </c>
      <c r="G6646" t="s">
        <v>110</v>
      </c>
      <c r="H6646" s="5">
        <v>702</v>
      </c>
      <c r="I6646" s="5">
        <v>21126.080000000002</v>
      </c>
      <c r="J6646" t="s">
        <v>115</v>
      </c>
      <c r="K6646" t="s">
        <v>107</v>
      </c>
      <c r="L6646">
        <v>0</v>
      </c>
      <c r="M6646">
        <v>0</v>
      </c>
      <c r="N6646">
        <v>5</v>
      </c>
      <c r="O6646" s="6">
        <v>0</v>
      </c>
      <c r="P6646" t="s">
        <v>107</v>
      </c>
      <c r="Q6646" t="s">
        <v>107</v>
      </c>
      <c r="R6646">
        <f>IF(F6646="Monthly",2,0)
+IF(E6646&lt;=6,2,0)
+IF(N6646&lt;=2,2,0)
+IF(L6646&gt;=4,2,0)
+IF(M6646&gt;=2,1,0)
+IF(H6646&gt;=_xlfn.PERCENTILE.INC($H$2:$H$10001,0.75),1,0)</f>
        <v>0</v>
      </c>
      <c r="S6646" t="str">
        <f>IF(R6646&gt;=7,"High",IF(R6646&gt;=4,"Medium","Low"))</f>
        <v>Low</v>
      </c>
    </row>
    <row r="6647" spans="1:19">
      <c r="A6647" t="s">
        <v>6772</v>
      </c>
      <c r="B6647">
        <v>18</v>
      </c>
      <c r="C6647" t="s">
        <v>101</v>
      </c>
      <c r="D6647" t="s">
        <v>133</v>
      </c>
      <c r="E6647">
        <v>20</v>
      </c>
      <c r="F6647" t="s">
        <v>103</v>
      </c>
      <c r="G6647" t="s">
        <v>129</v>
      </c>
      <c r="H6647" s="5">
        <v>1072</v>
      </c>
      <c r="I6647" s="5">
        <v>21027.87</v>
      </c>
      <c r="J6647" t="s">
        <v>117</v>
      </c>
      <c r="K6647" t="s">
        <v>106</v>
      </c>
      <c r="L6647">
        <v>2</v>
      </c>
      <c r="M6647">
        <v>0</v>
      </c>
      <c r="N6647">
        <v>4</v>
      </c>
      <c r="O6647" s="6">
        <v>0</v>
      </c>
      <c r="P6647" t="s">
        <v>106</v>
      </c>
      <c r="Q6647" t="s">
        <v>106</v>
      </c>
      <c r="R6647">
        <f>IF(F6647="Monthly",2,0)
+IF(E6647&lt;=6,2,0)
+IF(N6647&lt;=2,2,0)
+IF(L6647&gt;=4,2,0)
+IF(M6647&gt;=2,1,0)
+IF(H6647&gt;=_xlfn.PERCENTILE.INC($H$2:$H$10001,0.75),1,0)</f>
        <v>3</v>
      </c>
      <c r="S6647" t="str">
        <f>IF(R6647&gt;=7,"High",IF(R6647&gt;=4,"Medium","Low"))</f>
        <v>Low</v>
      </c>
    </row>
    <row r="6648" spans="1:19">
      <c r="A6648" t="s">
        <v>6773</v>
      </c>
      <c r="B6648">
        <v>30</v>
      </c>
      <c r="C6648" t="s">
        <v>101</v>
      </c>
      <c r="D6648" t="s">
        <v>128</v>
      </c>
      <c r="E6648">
        <v>36</v>
      </c>
      <c r="F6648" t="s">
        <v>109</v>
      </c>
      <c r="G6648" t="s">
        <v>104</v>
      </c>
      <c r="H6648" s="5">
        <v>391</v>
      </c>
      <c r="I6648" s="5">
        <v>13713.4</v>
      </c>
      <c r="J6648" t="s">
        <v>140</v>
      </c>
      <c r="K6648" t="s">
        <v>106</v>
      </c>
      <c r="L6648">
        <v>0</v>
      </c>
      <c r="M6648">
        <v>0</v>
      </c>
      <c r="N6648">
        <v>5</v>
      </c>
      <c r="O6648" s="6">
        <v>5</v>
      </c>
      <c r="P6648" t="s">
        <v>107</v>
      </c>
      <c r="Q6648" t="s">
        <v>107</v>
      </c>
      <c r="R6648">
        <f>IF(F6648="Monthly",2,0)
+IF(E6648&lt;=6,2,0)
+IF(N6648&lt;=2,2,0)
+IF(L6648&gt;=4,2,0)
+IF(M6648&gt;=2,1,0)
+IF(H6648&gt;=_xlfn.PERCENTILE.INC($H$2:$H$10001,0.75),1,0)</f>
        <v>0</v>
      </c>
      <c r="S6648" t="str">
        <f>IF(R6648&gt;=7,"High",IF(R6648&gt;=4,"Medium","Low"))</f>
        <v>Low</v>
      </c>
    </row>
    <row r="6649" spans="1:19">
      <c r="A6649" t="s">
        <v>6774</v>
      </c>
      <c r="B6649">
        <v>18</v>
      </c>
      <c r="C6649" t="s">
        <v>101</v>
      </c>
      <c r="D6649" t="s">
        <v>126</v>
      </c>
      <c r="E6649">
        <v>39</v>
      </c>
      <c r="F6649" t="s">
        <v>109</v>
      </c>
      <c r="G6649" t="s">
        <v>104</v>
      </c>
      <c r="H6649" s="5">
        <v>496</v>
      </c>
      <c r="I6649" s="5">
        <v>18978.23</v>
      </c>
      <c r="J6649" t="s">
        <v>105</v>
      </c>
      <c r="K6649" t="s">
        <v>107</v>
      </c>
      <c r="L6649">
        <v>0</v>
      </c>
      <c r="M6649">
        <v>0</v>
      </c>
      <c r="N6649">
        <v>5</v>
      </c>
      <c r="O6649" s="6">
        <v>0</v>
      </c>
      <c r="P6649" t="s">
        <v>107</v>
      </c>
      <c r="Q6649" t="s">
        <v>107</v>
      </c>
      <c r="R6649">
        <f>IF(F6649="Monthly",2,0)
+IF(E6649&lt;=6,2,0)
+IF(N6649&lt;=2,2,0)
+IF(L6649&gt;=4,2,0)
+IF(M6649&gt;=2,1,0)
+IF(H6649&gt;=_xlfn.PERCENTILE.INC($H$2:$H$10001,0.75),1,0)</f>
        <v>0</v>
      </c>
      <c r="S6649" t="str">
        <f>IF(R6649&gt;=7,"High",IF(R6649&gt;=4,"Medium","Low"))</f>
        <v>Low</v>
      </c>
    </row>
    <row r="6650" spans="1:19">
      <c r="A6650" t="s">
        <v>6775</v>
      </c>
      <c r="B6650">
        <v>35</v>
      </c>
      <c r="C6650" t="s">
        <v>101</v>
      </c>
      <c r="D6650" t="s">
        <v>126</v>
      </c>
      <c r="E6650">
        <v>20</v>
      </c>
      <c r="F6650" t="s">
        <v>109</v>
      </c>
      <c r="G6650" t="s">
        <v>104</v>
      </c>
      <c r="H6650" s="5">
        <v>473</v>
      </c>
      <c r="I6650" s="5">
        <v>8528.17</v>
      </c>
      <c r="J6650" t="s">
        <v>134</v>
      </c>
      <c r="K6650" t="s">
        <v>106</v>
      </c>
      <c r="L6650">
        <v>0</v>
      </c>
      <c r="M6650">
        <v>0</v>
      </c>
      <c r="N6650">
        <v>5</v>
      </c>
      <c r="O6650" s="6">
        <v>10</v>
      </c>
      <c r="P6650" t="s">
        <v>107</v>
      </c>
      <c r="Q6650" t="s">
        <v>106</v>
      </c>
      <c r="R6650">
        <f>IF(F6650="Monthly",2,0)
+IF(E6650&lt;=6,2,0)
+IF(N6650&lt;=2,2,0)
+IF(L6650&gt;=4,2,0)
+IF(M6650&gt;=2,1,0)
+IF(H6650&gt;=_xlfn.PERCENTILE.INC($H$2:$H$10001,0.75),1,0)</f>
        <v>0</v>
      </c>
      <c r="S6650" t="str">
        <f>IF(R6650&gt;=7,"High",IF(R6650&gt;=4,"Medium","Low"))</f>
        <v>Low</v>
      </c>
    </row>
    <row r="6651" spans="1:19">
      <c r="A6651" t="s">
        <v>6776</v>
      </c>
      <c r="B6651">
        <v>65</v>
      </c>
      <c r="C6651" t="s">
        <v>112</v>
      </c>
      <c r="D6651" t="s">
        <v>119</v>
      </c>
      <c r="E6651">
        <v>19</v>
      </c>
      <c r="F6651" t="s">
        <v>103</v>
      </c>
      <c r="G6651" t="s">
        <v>104</v>
      </c>
      <c r="H6651" s="5">
        <v>477</v>
      </c>
      <c r="I6651" s="5">
        <v>9070.18</v>
      </c>
      <c r="J6651" t="s">
        <v>140</v>
      </c>
      <c r="K6651" t="s">
        <v>106</v>
      </c>
      <c r="L6651">
        <v>0</v>
      </c>
      <c r="M6651">
        <v>0</v>
      </c>
      <c r="N6651">
        <v>5</v>
      </c>
      <c r="O6651" s="6">
        <v>0</v>
      </c>
      <c r="P6651" t="s">
        <v>106</v>
      </c>
      <c r="Q6651" t="s">
        <v>107</v>
      </c>
      <c r="R6651">
        <f>IF(F6651="Monthly",2,0)
+IF(E6651&lt;=6,2,0)
+IF(N6651&lt;=2,2,0)
+IF(L6651&gt;=4,2,0)
+IF(M6651&gt;=2,1,0)
+IF(H6651&gt;=_xlfn.PERCENTILE.INC($H$2:$H$10001,0.75),1,0)</f>
        <v>2</v>
      </c>
      <c r="S6651" t="str">
        <f>IF(R6651&gt;=7,"High",IF(R6651&gt;=4,"Medium","Low"))</f>
        <v>Low</v>
      </c>
    </row>
    <row r="6652" spans="1:19">
      <c r="A6652" t="s">
        <v>6777</v>
      </c>
      <c r="B6652">
        <v>32</v>
      </c>
      <c r="C6652" t="s">
        <v>101</v>
      </c>
      <c r="D6652" t="s">
        <v>137</v>
      </c>
      <c r="E6652">
        <v>23</v>
      </c>
      <c r="F6652" t="s">
        <v>121</v>
      </c>
      <c r="G6652" t="s">
        <v>104</v>
      </c>
      <c r="H6652" s="5">
        <v>470</v>
      </c>
      <c r="I6652" s="5">
        <v>9957.51</v>
      </c>
      <c r="J6652" t="s">
        <v>105</v>
      </c>
      <c r="K6652" t="s">
        <v>106</v>
      </c>
      <c r="L6652">
        <v>2</v>
      </c>
      <c r="M6652">
        <v>0</v>
      </c>
      <c r="N6652">
        <v>5</v>
      </c>
      <c r="O6652" s="6">
        <v>10</v>
      </c>
      <c r="P6652" t="s">
        <v>107</v>
      </c>
      <c r="Q6652" t="s">
        <v>107</v>
      </c>
      <c r="R6652">
        <f>IF(F6652="Monthly",2,0)
+IF(E6652&lt;=6,2,0)
+IF(N6652&lt;=2,2,0)
+IF(L6652&gt;=4,2,0)
+IF(M6652&gt;=2,1,0)
+IF(H6652&gt;=_xlfn.PERCENTILE.INC($H$2:$H$10001,0.75),1,0)</f>
        <v>0</v>
      </c>
      <c r="S6652" t="str">
        <f>IF(R6652&gt;=7,"High",IF(R6652&gt;=4,"Medium","Low"))</f>
        <v>Low</v>
      </c>
    </row>
    <row r="6653" spans="1:19">
      <c r="A6653" t="s">
        <v>6778</v>
      </c>
      <c r="B6653">
        <v>26</v>
      </c>
      <c r="C6653" t="s">
        <v>101</v>
      </c>
      <c r="D6653" t="s">
        <v>128</v>
      </c>
      <c r="E6653">
        <v>19</v>
      </c>
      <c r="F6653" t="s">
        <v>103</v>
      </c>
      <c r="G6653" t="s">
        <v>104</v>
      </c>
      <c r="H6653" s="5">
        <v>520</v>
      </c>
      <c r="I6653" s="5">
        <v>10068.19</v>
      </c>
      <c r="J6653" t="s">
        <v>105</v>
      </c>
      <c r="K6653" t="s">
        <v>106</v>
      </c>
      <c r="L6653">
        <v>6</v>
      </c>
      <c r="M6653">
        <v>2</v>
      </c>
      <c r="N6653">
        <v>3</v>
      </c>
      <c r="O6653" s="6">
        <v>0</v>
      </c>
      <c r="P6653" t="s">
        <v>107</v>
      </c>
      <c r="Q6653" t="s">
        <v>106</v>
      </c>
      <c r="R6653">
        <f>IF(F6653="Monthly",2,0)
+IF(E6653&lt;=6,2,0)
+IF(N6653&lt;=2,2,0)
+IF(L6653&gt;=4,2,0)
+IF(M6653&gt;=2,1,0)
+IF(H6653&gt;=_xlfn.PERCENTILE.INC($H$2:$H$10001,0.75),1,0)</f>
        <v>5</v>
      </c>
      <c r="S6653" t="str">
        <f>IF(R6653&gt;=7,"High",IF(R6653&gt;=4,"Medium","Low"))</f>
        <v>Medium</v>
      </c>
    </row>
    <row r="6654" spans="1:19">
      <c r="A6654" t="s">
        <v>6779</v>
      </c>
      <c r="B6654">
        <v>37</v>
      </c>
      <c r="C6654" t="s">
        <v>101</v>
      </c>
      <c r="D6654" t="s">
        <v>102</v>
      </c>
      <c r="E6654">
        <v>27</v>
      </c>
      <c r="F6654" t="s">
        <v>121</v>
      </c>
      <c r="G6654" t="s">
        <v>110</v>
      </c>
      <c r="H6654" s="5">
        <v>743</v>
      </c>
      <c r="I6654" s="5">
        <v>17051.34</v>
      </c>
      <c r="J6654" t="s">
        <v>140</v>
      </c>
      <c r="K6654" t="s">
        <v>106</v>
      </c>
      <c r="L6654">
        <v>5</v>
      </c>
      <c r="M6654">
        <v>4</v>
      </c>
      <c r="N6654">
        <v>2</v>
      </c>
      <c r="O6654" s="6">
        <v>15</v>
      </c>
      <c r="P6654" t="s">
        <v>107</v>
      </c>
      <c r="Q6654" t="s">
        <v>107</v>
      </c>
      <c r="R6654">
        <f>IF(F6654="Monthly",2,0)
+IF(E6654&lt;=6,2,0)
+IF(N6654&lt;=2,2,0)
+IF(L6654&gt;=4,2,0)
+IF(M6654&gt;=2,1,0)
+IF(H6654&gt;=_xlfn.PERCENTILE.INC($H$2:$H$10001,0.75),1,0)</f>
        <v>5</v>
      </c>
      <c r="S6654" t="str">
        <f>IF(R6654&gt;=7,"High",IF(R6654&gt;=4,"Medium","Low"))</f>
        <v>Medium</v>
      </c>
    </row>
    <row r="6655" spans="1:19">
      <c r="A6655" t="s">
        <v>6780</v>
      </c>
      <c r="B6655">
        <v>33</v>
      </c>
      <c r="C6655" t="s">
        <v>101</v>
      </c>
      <c r="D6655" t="s">
        <v>128</v>
      </c>
      <c r="E6655">
        <v>5</v>
      </c>
      <c r="F6655" t="s">
        <v>103</v>
      </c>
      <c r="G6655" t="s">
        <v>129</v>
      </c>
      <c r="H6655" s="5">
        <v>949</v>
      </c>
      <c r="I6655" s="5">
        <v>4337.3999999999996</v>
      </c>
      <c r="J6655" t="s">
        <v>105</v>
      </c>
      <c r="K6655" t="s">
        <v>106</v>
      </c>
      <c r="L6655">
        <v>1</v>
      </c>
      <c r="M6655">
        <v>0</v>
      </c>
      <c r="N6655">
        <v>5</v>
      </c>
      <c r="O6655" s="6">
        <v>10</v>
      </c>
      <c r="P6655" t="s">
        <v>107</v>
      </c>
      <c r="Q6655" t="s">
        <v>107</v>
      </c>
      <c r="R6655">
        <f>IF(F6655="Monthly",2,0)
+IF(E6655&lt;=6,2,0)
+IF(N6655&lt;=2,2,0)
+IF(L6655&gt;=4,2,0)
+IF(M6655&gt;=2,1,0)
+IF(H6655&gt;=_xlfn.PERCENTILE.INC($H$2:$H$10001,0.75),1,0)</f>
        <v>5</v>
      </c>
      <c r="S6655" t="str">
        <f>IF(R6655&gt;=7,"High",IF(R6655&gt;=4,"Medium","Low"))</f>
        <v>Medium</v>
      </c>
    </row>
    <row r="6656" spans="1:19">
      <c r="A6656" t="s">
        <v>6781</v>
      </c>
      <c r="B6656">
        <v>33</v>
      </c>
      <c r="C6656" t="s">
        <v>101</v>
      </c>
      <c r="D6656" t="s">
        <v>126</v>
      </c>
      <c r="E6656">
        <v>37</v>
      </c>
      <c r="F6656" t="s">
        <v>103</v>
      </c>
      <c r="G6656" t="s">
        <v>110</v>
      </c>
      <c r="H6656" s="5">
        <v>768</v>
      </c>
      <c r="I6656" s="5">
        <v>28935.7</v>
      </c>
      <c r="J6656" t="s">
        <v>134</v>
      </c>
      <c r="K6656" t="s">
        <v>106</v>
      </c>
      <c r="L6656">
        <v>2</v>
      </c>
      <c r="M6656">
        <v>0</v>
      </c>
      <c r="N6656">
        <v>4</v>
      </c>
      <c r="O6656" s="6">
        <v>0</v>
      </c>
      <c r="P6656" t="s">
        <v>106</v>
      </c>
      <c r="Q6656" t="s">
        <v>107</v>
      </c>
      <c r="R6656">
        <f>IF(F6656="Monthly",2,0)
+IF(E6656&lt;=6,2,0)
+IF(N6656&lt;=2,2,0)
+IF(L6656&gt;=4,2,0)
+IF(M6656&gt;=2,1,0)
+IF(H6656&gt;=_xlfn.PERCENTILE.INC($H$2:$H$10001,0.75),1,0)</f>
        <v>2</v>
      </c>
      <c r="S6656" t="str">
        <f>IF(R6656&gt;=7,"High",IF(R6656&gt;=4,"Medium","Low"))</f>
        <v>Low</v>
      </c>
    </row>
    <row r="6657" spans="1:19">
      <c r="A6657" t="s">
        <v>6782</v>
      </c>
      <c r="B6657">
        <v>73</v>
      </c>
      <c r="C6657" t="s">
        <v>101</v>
      </c>
      <c r="D6657" t="s">
        <v>128</v>
      </c>
      <c r="E6657">
        <v>23</v>
      </c>
      <c r="F6657" t="s">
        <v>121</v>
      </c>
      <c r="G6657" t="s">
        <v>129</v>
      </c>
      <c r="H6657" s="5">
        <v>1005</v>
      </c>
      <c r="I6657" s="5">
        <v>23570.99</v>
      </c>
      <c r="J6657" t="s">
        <v>117</v>
      </c>
      <c r="K6657" t="s">
        <v>106</v>
      </c>
      <c r="L6657">
        <v>2</v>
      </c>
      <c r="M6657">
        <v>0</v>
      </c>
      <c r="N6657">
        <v>4</v>
      </c>
      <c r="O6657" s="6">
        <v>0</v>
      </c>
      <c r="P6657" t="s">
        <v>106</v>
      </c>
      <c r="Q6657" t="s">
        <v>107</v>
      </c>
      <c r="R6657">
        <f>IF(F6657="Monthly",2,0)
+IF(E6657&lt;=6,2,0)
+IF(N6657&lt;=2,2,0)
+IF(L6657&gt;=4,2,0)
+IF(M6657&gt;=2,1,0)
+IF(H6657&gt;=_xlfn.PERCENTILE.INC($H$2:$H$10001,0.75),1,0)</f>
        <v>1</v>
      </c>
      <c r="S6657" t="str">
        <f>IF(R6657&gt;=7,"High",IF(R6657&gt;=4,"Medium","Low"))</f>
        <v>Low</v>
      </c>
    </row>
    <row r="6658" spans="1:19">
      <c r="A6658" t="s">
        <v>6783</v>
      </c>
      <c r="B6658">
        <v>39</v>
      </c>
      <c r="C6658" t="s">
        <v>101</v>
      </c>
      <c r="D6658" t="s">
        <v>126</v>
      </c>
      <c r="E6658">
        <v>18</v>
      </c>
      <c r="F6658" t="s">
        <v>103</v>
      </c>
      <c r="G6658" t="s">
        <v>110</v>
      </c>
      <c r="H6658" s="5">
        <v>662</v>
      </c>
      <c r="I6658" s="5">
        <v>11996.83</v>
      </c>
      <c r="J6658" t="s">
        <v>134</v>
      </c>
      <c r="K6658" t="s">
        <v>107</v>
      </c>
      <c r="L6658">
        <v>1</v>
      </c>
      <c r="M6658">
        <v>0</v>
      </c>
      <c r="N6658">
        <v>5</v>
      </c>
      <c r="O6658" s="6">
        <v>0</v>
      </c>
      <c r="P6658" t="s">
        <v>107</v>
      </c>
      <c r="Q6658" t="s">
        <v>107</v>
      </c>
      <c r="R6658">
        <f>IF(F6658="Monthly",2,0)
+IF(E6658&lt;=6,2,0)
+IF(N6658&lt;=2,2,0)
+IF(L6658&gt;=4,2,0)
+IF(M6658&gt;=2,1,0)
+IF(H6658&gt;=_xlfn.PERCENTILE.INC($H$2:$H$10001,0.75),1,0)</f>
        <v>2</v>
      </c>
      <c r="S6658" t="str">
        <f>IF(R6658&gt;=7,"High",IF(R6658&gt;=4,"Medium","Low"))</f>
        <v>Low</v>
      </c>
    </row>
    <row r="6659" spans="1:19">
      <c r="A6659" t="s">
        <v>6784</v>
      </c>
      <c r="B6659">
        <v>39</v>
      </c>
      <c r="C6659" t="s">
        <v>101</v>
      </c>
      <c r="D6659" t="s">
        <v>126</v>
      </c>
      <c r="E6659">
        <v>35</v>
      </c>
      <c r="F6659" t="s">
        <v>103</v>
      </c>
      <c r="G6659" t="s">
        <v>110</v>
      </c>
      <c r="H6659" s="5">
        <v>694</v>
      </c>
      <c r="I6659" s="5">
        <v>23575.19</v>
      </c>
      <c r="J6659" t="s">
        <v>115</v>
      </c>
      <c r="K6659" t="s">
        <v>106</v>
      </c>
      <c r="L6659">
        <v>1</v>
      </c>
      <c r="M6659">
        <v>0</v>
      </c>
      <c r="N6659">
        <v>5</v>
      </c>
      <c r="O6659" s="6">
        <v>0</v>
      </c>
      <c r="P6659" t="s">
        <v>106</v>
      </c>
      <c r="Q6659" t="s">
        <v>107</v>
      </c>
      <c r="R6659">
        <f>IF(F6659="Monthly",2,0)
+IF(E6659&lt;=6,2,0)
+IF(N6659&lt;=2,2,0)
+IF(L6659&gt;=4,2,0)
+IF(M6659&gt;=2,1,0)
+IF(H6659&gt;=_xlfn.PERCENTILE.INC($H$2:$H$10001,0.75),1,0)</f>
        <v>2</v>
      </c>
      <c r="S6659" t="str">
        <f>IF(R6659&gt;=7,"High",IF(R6659&gt;=4,"Medium","Low"))</f>
        <v>Low</v>
      </c>
    </row>
    <row r="6660" spans="1:19">
      <c r="A6660" t="s">
        <v>6785</v>
      </c>
      <c r="B6660">
        <v>57</v>
      </c>
      <c r="C6660" t="s">
        <v>101</v>
      </c>
      <c r="D6660" t="s">
        <v>119</v>
      </c>
      <c r="E6660">
        <v>50</v>
      </c>
      <c r="F6660" t="s">
        <v>109</v>
      </c>
      <c r="G6660" t="s">
        <v>129</v>
      </c>
      <c r="H6660" s="5">
        <v>1075</v>
      </c>
      <c r="I6660" s="5">
        <v>54505.03</v>
      </c>
      <c r="J6660" t="s">
        <v>140</v>
      </c>
      <c r="K6660" t="s">
        <v>106</v>
      </c>
      <c r="L6660">
        <v>5</v>
      </c>
      <c r="M6660">
        <v>1</v>
      </c>
      <c r="N6660">
        <v>3</v>
      </c>
      <c r="O6660" s="6">
        <v>0</v>
      </c>
      <c r="P6660" t="s">
        <v>107</v>
      </c>
      <c r="Q6660" t="s">
        <v>107</v>
      </c>
      <c r="R6660">
        <f>IF(F6660="Monthly",2,0)
+IF(E6660&lt;=6,2,0)
+IF(N6660&lt;=2,2,0)
+IF(L6660&gt;=4,2,0)
+IF(M6660&gt;=2,1,0)
+IF(H6660&gt;=_xlfn.PERCENTILE.INC($H$2:$H$10001,0.75),1,0)</f>
        <v>3</v>
      </c>
      <c r="S6660" t="str">
        <f>IF(R6660&gt;=7,"High",IF(R6660&gt;=4,"Medium","Low"))</f>
        <v>Low</v>
      </c>
    </row>
    <row r="6661" spans="1:19">
      <c r="A6661" t="s">
        <v>6786</v>
      </c>
      <c r="B6661">
        <v>26</v>
      </c>
      <c r="C6661" t="s">
        <v>112</v>
      </c>
      <c r="D6661" t="s">
        <v>133</v>
      </c>
      <c r="E6661">
        <v>69</v>
      </c>
      <c r="F6661" t="s">
        <v>121</v>
      </c>
      <c r="G6661" t="s">
        <v>104</v>
      </c>
      <c r="H6661" s="5">
        <v>468</v>
      </c>
      <c r="I6661" s="5">
        <v>27670.76</v>
      </c>
      <c r="J6661" t="s">
        <v>140</v>
      </c>
      <c r="K6661" t="s">
        <v>106</v>
      </c>
      <c r="L6661">
        <v>0</v>
      </c>
      <c r="M6661">
        <v>0</v>
      </c>
      <c r="N6661">
        <v>5</v>
      </c>
      <c r="O6661" s="6">
        <v>15</v>
      </c>
      <c r="P6661" t="s">
        <v>107</v>
      </c>
      <c r="Q6661" t="s">
        <v>107</v>
      </c>
      <c r="R6661">
        <f>IF(F6661="Monthly",2,0)
+IF(E6661&lt;=6,2,0)
+IF(N6661&lt;=2,2,0)
+IF(L6661&gt;=4,2,0)
+IF(M6661&gt;=2,1,0)
+IF(H6661&gt;=_xlfn.PERCENTILE.INC($H$2:$H$10001,0.75),1,0)</f>
        <v>0</v>
      </c>
      <c r="S6661" t="str">
        <f>IF(R6661&gt;=7,"High",IF(R6661&gt;=4,"Medium","Low"))</f>
        <v>Low</v>
      </c>
    </row>
    <row r="6662" spans="1:19">
      <c r="A6662" t="s">
        <v>6787</v>
      </c>
      <c r="B6662">
        <v>41</v>
      </c>
      <c r="C6662" t="s">
        <v>112</v>
      </c>
      <c r="D6662" t="s">
        <v>102</v>
      </c>
      <c r="E6662">
        <v>56</v>
      </c>
      <c r="F6662" t="s">
        <v>103</v>
      </c>
      <c r="G6662" t="s">
        <v>104</v>
      </c>
      <c r="H6662" s="5">
        <v>563</v>
      </c>
      <c r="I6662" s="5">
        <v>32075.51</v>
      </c>
      <c r="J6662" t="s">
        <v>117</v>
      </c>
      <c r="K6662" t="s">
        <v>106</v>
      </c>
      <c r="L6662">
        <v>3</v>
      </c>
      <c r="M6662">
        <v>0</v>
      </c>
      <c r="N6662">
        <v>4</v>
      </c>
      <c r="O6662" s="6">
        <v>0</v>
      </c>
      <c r="P6662" t="s">
        <v>106</v>
      </c>
      <c r="Q6662" t="s">
        <v>107</v>
      </c>
      <c r="R6662">
        <f>IF(F6662="Monthly",2,0)
+IF(E6662&lt;=6,2,0)
+IF(N6662&lt;=2,2,0)
+IF(L6662&gt;=4,2,0)
+IF(M6662&gt;=2,1,0)
+IF(H6662&gt;=_xlfn.PERCENTILE.INC($H$2:$H$10001,0.75),1,0)</f>
        <v>2</v>
      </c>
      <c r="S6662" t="str">
        <f>IF(R6662&gt;=7,"High",IF(R6662&gt;=4,"Medium","Low"))</f>
        <v>Low</v>
      </c>
    </row>
    <row r="6663" spans="1:19">
      <c r="A6663" t="s">
        <v>6788</v>
      </c>
      <c r="B6663">
        <v>47</v>
      </c>
      <c r="C6663" t="s">
        <v>101</v>
      </c>
      <c r="D6663" t="s">
        <v>137</v>
      </c>
      <c r="E6663">
        <v>39</v>
      </c>
      <c r="F6663" t="s">
        <v>109</v>
      </c>
      <c r="G6663" t="s">
        <v>110</v>
      </c>
      <c r="H6663" s="5">
        <v>734</v>
      </c>
      <c r="I6663" s="5">
        <v>25693.119999999999</v>
      </c>
      <c r="J6663" t="s">
        <v>115</v>
      </c>
      <c r="K6663" t="s">
        <v>106</v>
      </c>
      <c r="L6663">
        <v>1</v>
      </c>
      <c r="M6663">
        <v>0</v>
      </c>
      <c r="N6663">
        <v>5</v>
      </c>
      <c r="O6663" s="6">
        <v>10</v>
      </c>
      <c r="P6663" t="s">
        <v>106</v>
      </c>
      <c r="Q6663" t="s">
        <v>107</v>
      </c>
      <c r="R6663">
        <f>IF(F6663="Monthly",2,0)
+IF(E6663&lt;=6,2,0)
+IF(N6663&lt;=2,2,0)
+IF(L6663&gt;=4,2,0)
+IF(M6663&gt;=2,1,0)
+IF(H6663&gt;=_xlfn.PERCENTILE.INC($H$2:$H$10001,0.75),1,0)</f>
        <v>0</v>
      </c>
      <c r="S6663" t="str">
        <f>IF(R6663&gt;=7,"High",IF(R6663&gt;=4,"Medium","Low"))</f>
        <v>Low</v>
      </c>
    </row>
    <row r="6664" spans="1:19">
      <c r="A6664" t="s">
        <v>6789</v>
      </c>
      <c r="B6664">
        <v>26</v>
      </c>
      <c r="C6664" t="s">
        <v>101</v>
      </c>
      <c r="D6664" t="s">
        <v>131</v>
      </c>
      <c r="E6664">
        <v>36</v>
      </c>
      <c r="F6664" t="s">
        <v>103</v>
      </c>
      <c r="G6664" t="s">
        <v>104</v>
      </c>
      <c r="H6664" s="5">
        <v>451</v>
      </c>
      <c r="I6664" s="5">
        <v>16389.939999999999</v>
      </c>
      <c r="J6664" t="s">
        <v>134</v>
      </c>
      <c r="K6664" t="s">
        <v>107</v>
      </c>
      <c r="L6664">
        <v>2</v>
      </c>
      <c r="M6664">
        <v>0</v>
      </c>
      <c r="N6664">
        <v>5</v>
      </c>
      <c r="O6664" s="6">
        <v>0</v>
      </c>
      <c r="P6664" t="s">
        <v>107</v>
      </c>
      <c r="Q6664" t="s">
        <v>107</v>
      </c>
      <c r="R6664">
        <f>IF(F6664="Monthly",2,0)
+IF(E6664&lt;=6,2,0)
+IF(N6664&lt;=2,2,0)
+IF(L6664&gt;=4,2,0)
+IF(M6664&gt;=2,1,0)
+IF(H6664&gt;=_xlfn.PERCENTILE.INC($H$2:$H$10001,0.75),1,0)</f>
        <v>2</v>
      </c>
      <c r="S6664" t="str">
        <f>IF(R6664&gt;=7,"High",IF(R6664&gt;=4,"Medium","Low"))</f>
        <v>Low</v>
      </c>
    </row>
    <row r="6665" spans="1:19">
      <c r="A6665" t="s">
        <v>6790</v>
      </c>
      <c r="B6665">
        <v>42</v>
      </c>
      <c r="C6665" t="s">
        <v>112</v>
      </c>
      <c r="D6665" t="s">
        <v>126</v>
      </c>
      <c r="E6665">
        <v>15</v>
      </c>
      <c r="F6665" t="s">
        <v>103</v>
      </c>
      <c r="G6665" t="s">
        <v>129</v>
      </c>
      <c r="H6665" s="5">
        <v>1009</v>
      </c>
      <c r="I6665" s="5">
        <v>15336.25</v>
      </c>
      <c r="J6665" t="s">
        <v>105</v>
      </c>
      <c r="K6665" t="s">
        <v>106</v>
      </c>
      <c r="L6665">
        <v>1</v>
      </c>
      <c r="M6665">
        <v>0</v>
      </c>
      <c r="N6665">
        <v>5</v>
      </c>
      <c r="O6665" s="6">
        <v>0</v>
      </c>
      <c r="P6665" t="s">
        <v>107</v>
      </c>
      <c r="Q6665" t="s">
        <v>107</v>
      </c>
      <c r="R6665">
        <f>IF(F6665="Monthly",2,0)
+IF(E6665&lt;=6,2,0)
+IF(N6665&lt;=2,2,0)
+IF(L6665&gt;=4,2,0)
+IF(M6665&gt;=2,1,0)
+IF(H6665&gt;=_xlfn.PERCENTILE.INC($H$2:$H$10001,0.75),1,0)</f>
        <v>3</v>
      </c>
      <c r="S6665" t="str">
        <f>IF(R6665&gt;=7,"High",IF(R6665&gt;=4,"Medium","Low"))</f>
        <v>Low</v>
      </c>
    </row>
    <row r="6666" spans="1:19">
      <c r="A6666" t="s">
        <v>6791</v>
      </c>
      <c r="B6666">
        <v>35</v>
      </c>
      <c r="C6666" t="s">
        <v>101</v>
      </c>
      <c r="D6666" t="s">
        <v>137</v>
      </c>
      <c r="E6666">
        <v>24</v>
      </c>
      <c r="F6666" t="s">
        <v>121</v>
      </c>
      <c r="G6666" t="s">
        <v>110</v>
      </c>
      <c r="H6666" s="5">
        <v>657</v>
      </c>
      <c r="I6666" s="5">
        <v>13984.33</v>
      </c>
      <c r="J6666" t="s">
        <v>140</v>
      </c>
      <c r="K6666" t="s">
        <v>106</v>
      </c>
      <c r="L6666">
        <v>5</v>
      </c>
      <c r="M6666">
        <v>2</v>
      </c>
      <c r="N6666">
        <v>3</v>
      </c>
      <c r="O6666" s="6">
        <v>10</v>
      </c>
      <c r="P6666" t="s">
        <v>107</v>
      </c>
      <c r="Q6666" t="s">
        <v>107</v>
      </c>
      <c r="R6666">
        <f>IF(F6666="Monthly",2,0)
+IF(E6666&lt;=6,2,0)
+IF(N6666&lt;=2,2,0)
+IF(L6666&gt;=4,2,0)
+IF(M6666&gt;=2,1,0)
+IF(H6666&gt;=_xlfn.PERCENTILE.INC($H$2:$H$10001,0.75),1,0)</f>
        <v>3</v>
      </c>
      <c r="S6666" t="str">
        <f>IF(R6666&gt;=7,"High",IF(R6666&gt;=4,"Medium","Low"))</f>
        <v>Low</v>
      </c>
    </row>
    <row r="6667" spans="1:19">
      <c r="A6667" t="s">
        <v>6792</v>
      </c>
      <c r="B6667">
        <v>20</v>
      </c>
      <c r="C6667" t="s">
        <v>101</v>
      </c>
      <c r="D6667" t="s">
        <v>123</v>
      </c>
      <c r="E6667">
        <v>45</v>
      </c>
      <c r="F6667" t="s">
        <v>103</v>
      </c>
      <c r="G6667" t="s">
        <v>104</v>
      </c>
      <c r="H6667" s="5">
        <v>504</v>
      </c>
      <c r="I6667" s="5">
        <v>22796.82</v>
      </c>
      <c r="J6667" t="s">
        <v>134</v>
      </c>
      <c r="K6667" t="s">
        <v>106</v>
      </c>
      <c r="L6667">
        <v>2</v>
      </c>
      <c r="M6667">
        <v>0</v>
      </c>
      <c r="N6667">
        <v>5</v>
      </c>
      <c r="O6667" s="6">
        <v>0</v>
      </c>
      <c r="P6667" t="s">
        <v>107</v>
      </c>
      <c r="Q6667" t="s">
        <v>107</v>
      </c>
      <c r="R6667">
        <f>IF(F6667="Monthly",2,0)
+IF(E6667&lt;=6,2,0)
+IF(N6667&lt;=2,2,0)
+IF(L6667&gt;=4,2,0)
+IF(M6667&gt;=2,1,0)
+IF(H6667&gt;=_xlfn.PERCENTILE.INC($H$2:$H$10001,0.75),1,0)</f>
        <v>2</v>
      </c>
      <c r="S6667" t="str">
        <f>IF(R6667&gt;=7,"High",IF(R6667&gt;=4,"Medium","Low"))</f>
        <v>Low</v>
      </c>
    </row>
    <row r="6668" spans="1:19">
      <c r="A6668" t="s">
        <v>6793</v>
      </c>
      <c r="B6668">
        <v>42</v>
      </c>
      <c r="C6668" t="s">
        <v>112</v>
      </c>
      <c r="D6668" t="s">
        <v>137</v>
      </c>
      <c r="E6668">
        <v>59</v>
      </c>
      <c r="F6668" t="s">
        <v>121</v>
      </c>
      <c r="G6668" t="s">
        <v>104</v>
      </c>
      <c r="H6668" s="5">
        <v>483</v>
      </c>
      <c r="I6668" s="5">
        <v>28294.58</v>
      </c>
      <c r="J6668" t="s">
        <v>105</v>
      </c>
      <c r="K6668" t="s">
        <v>106</v>
      </c>
      <c r="L6668">
        <v>8</v>
      </c>
      <c r="M6668">
        <v>4</v>
      </c>
      <c r="N6668">
        <v>1</v>
      </c>
      <c r="O6668" s="6">
        <v>0</v>
      </c>
      <c r="P6668" t="s">
        <v>107</v>
      </c>
      <c r="Q6668" t="s">
        <v>107</v>
      </c>
      <c r="R6668">
        <f>IF(F6668="Monthly",2,0)
+IF(E6668&lt;=6,2,0)
+IF(N6668&lt;=2,2,0)
+IF(L6668&gt;=4,2,0)
+IF(M6668&gt;=2,1,0)
+IF(H6668&gt;=_xlfn.PERCENTILE.INC($H$2:$H$10001,0.75),1,0)</f>
        <v>5</v>
      </c>
      <c r="S6668" t="str">
        <f>IF(R6668&gt;=7,"High",IF(R6668&gt;=4,"Medium","Low"))</f>
        <v>Medium</v>
      </c>
    </row>
    <row r="6669" spans="1:19">
      <c r="A6669" t="s">
        <v>6794</v>
      </c>
      <c r="B6669">
        <v>41</v>
      </c>
      <c r="C6669" t="s">
        <v>112</v>
      </c>
      <c r="D6669" t="s">
        <v>159</v>
      </c>
      <c r="E6669">
        <v>42</v>
      </c>
      <c r="F6669" t="s">
        <v>121</v>
      </c>
      <c r="G6669" t="s">
        <v>110</v>
      </c>
      <c r="H6669" s="5">
        <v>747</v>
      </c>
      <c r="I6669" s="5">
        <v>26935.38</v>
      </c>
      <c r="J6669" t="s">
        <v>117</v>
      </c>
      <c r="K6669" t="s">
        <v>106</v>
      </c>
      <c r="L6669">
        <v>0</v>
      </c>
      <c r="M6669">
        <v>0</v>
      </c>
      <c r="N6669">
        <v>5</v>
      </c>
      <c r="O6669" s="6">
        <v>15</v>
      </c>
      <c r="P6669" t="s">
        <v>107</v>
      </c>
      <c r="Q6669" t="s">
        <v>107</v>
      </c>
      <c r="R6669">
        <f>IF(F6669="Monthly",2,0)
+IF(E6669&lt;=6,2,0)
+IF(N6669&lt;=2,2,0)
+IF(L6669&gt;=4,2,0)
+IF(M6669&gt;=2,1,0)
+IF(H6669&gt;=_xlfn.PERCENTILE.INC($H$2:$H$10001,0.75),1,0)</f>
        <v>0</v>
      </c>
      <c r="S6669" t="str">
        <f>IF(R6669&gt;=7,"High",IF(R6669&gt;=4,"Medium","Low"))</f>
        <v>Low</v>
      </c>
    </row>
    <row r="6670" spans="1:19">
      <c r="A6670" t="s">
        <v>6795</v>
      </c>
      <c r="B6670">
        <v>54</v>
      </c>
      <c r="C6670" t="s">
        <v>112</v>
      </c>
      <c r="D6670" t="s">
        <v>123</v>
      </c>
      <c r="E6670">
        <v>62</v>
      </c>
      <c r="F6670" t="s">
        <v>103</v>
      </c>
      <c r="G6670" t="s">
        <v>110</v>
      </c>
      <c r="H6670" s="5">
        <v>661</v>
      </c>
      <c r="I6670" s="5">
        <v>40263.42</v>
      </c>
      <c r="J6670" t="s">
        <v>117</v>
      </c>
      <c r="K6670" t="s">
        <v>106</v>
      </c>
      <c r="L6670">
        <v>0</v>
      </c>
      <c r="M6670">
        <v>0</v>
      </c>
      <c r="N6670">
        <v>5</v>
      </c>
      <c r="O6670" s="6">
        <v>0</v>
      </c>
      <c r="P6670" t="s">
        <v>106</v>
      </c>
      <c r="Q6670" t="s">
        <v>106</v>
      </c>
      <c r="R6670">
        <f>IF(F6670="Monthly",2,0)
+IF(E6670&lt;=6,2,0)
+IF(N6670&lt;=2,2,0)
+IF(L6670&gt;=4,2,0)
+IF(M6670&gt;=2,1,0)
+IF(H6670&gt;=_xlfn.PERCENTILE.INC($H$2:$H$10001,0.75),1,0)</f>
        <v>2</v>
      </c>
      <c r="S6670" t="str">
        <f>IF(R6670&gt;=7,"High",IF(R6670&gt;=4,"Medium","Low"))</f>
        <v>Low</v>
      </c>
    </row>
    <row r="6671" spans="1:19">
      <c r="A6671" t="s">
        <v>6796</v>
      </c>
      <c r="B6671">
        <v>20</v>
      </c>
      <c r="C6671" t="s">
        <v>112</v>
      </c>
      <c r="D6671" t="s">
        <v>133</v>
      </c>
      <c r="E6671">
        <v>19</v>
      </c>
      <c r="F6671" t="s">
        <v>103</v>
      </c>
      <c r="G6671" t="s">
        <v>110</v>
      </c>
      <c r="H6671" s="5">
        <v>643</v>
      </c>
      <c r="I6671" s="5">
        <v>11862.89</v>
      </c>
      <c r="J6671" t="s">
        <v>140</v>
      </c>
      <c r="K6671" t="s">
        <v>106</v>
      </c>
      <c r="L6671">
        <v>0</v>
      </c>
      <c r="M6671">
        <v>0</v>
      </c>
      <c r="N6671">
        <v>5</v>
      </c>
      <c r="O6671" s="6">
        <v>0</v>
      </c>
      <c r="P6671" t="s">
        <v>107</v>
      </c>
      <c r="Q6671" t="s">
        <v>107</v>
      </c>
      <c r="R6671">
        <f>IF(F6671="Monthly",2,0)
+IF(E6671&lt;=6,2,0)
+IF(N6671&lt;=2,2,0)
+IF(L6671&gt;=4,2,0)
+IF(M6671&gt;=2,1,0)
+IF(H6671&gt;=_xlfn.PERCENTILE.INC($H$2:$H$10001,0.75),1,0)</f>
        <v>2</v>
      </c>
      <c r="S6671" t="str">
        <f>IF(R6671&gt;=7,"High",IF(R6671&gt;=4,"Medium","Low"))</f>
        <v>Low</v>
      </c>
    </row>
    <row r="6672" spans="1:19">
      <c r="A6672" t="s">
        <v>6797</v>
      </c>
      <c r="B6672">
        <v>34</v>
      </c>
      <c r="C6672" t="s">
        <v>112</v>
      </c>
      <c r="D6672" t="s">
        <v>126</v>
      </c>
      <c r="E6672">
        <v>56</v>
      </c>
      <c r="F6672" t="s">
        <v>103</v>
      </c>
      <c r="G6672" t="s">
        <v>129</v>
      </c>
      <c r="H6672" s="5">
        <v>1045</v>
      </c>
      <c r="I6672" s="5">
        <v>58576.22</v>
      </c>
      <c r="J6672" t="s">
        <v>140</v>
      </c>
      <c r="K6672" t="s">
        <v>106</v>
      </c>
      <c r="L6672">
        <v>1</v>
      </c>
      <c r="M6672">
        <v>0</v>
      </c>
      <c r="N6672">
        <v>5</v>
      </c>
      <c r="O6672" s="6">
        <v>0</v>
      </c>
      <c r="P6672" t="s">
        <v>107</v>
      </c>
      <c r="Q6672" t="s">
        <v>107</v>
      </c>
      <c r="R6672">
        <f>IF(F6672="Monthly",2,0)
+IF(E6672&lt;=6,2,0)
+IF(N6672&lt;=2,2,0)
+IF(L6672&gt;=4,2,0)
+IF(M6672&gt;=2,1,0)
+IF(H6672&gt;=_xlfn.PERCENTILE.INC($H$2:$H$10001,0.75),1,0)</f>
        <v>3</v>
      </c>
      <c r="S6672" t="str">
        <f>IF(R6672&gt;=7,"High",IF(R6672&gt;=4,"Medium","Low"))</f>
        <v>Low</v>
      </c>
    </row>
    <row r="6673" spans="1:19">
      <c r="A6673" t="s">
        <v>6798</v>
      </c>
      <c r="B6673">
        <v>29</v>
      </c>
      <c r="C6673" t="s">
        <v>101</v>
      </c>
      <c r="D6673" t="s">
        <v>102</v>
      </c>
      <c r="E6673">
        <v>29</v>
      </c>
      <c r="F6673" t="s">
        <v>103</v>
      </c>
      <c r="G6673" t="s">
        <v>110</v>
      </c>
      <c r="H6673" s="5">
        <v>735</v>
      </c>
      <c r="I6673" s="5">
        <v>20955.830000000002</v>
      </c>
      <c r="J6673" t="s">
        <v>115</v>
      </c>
      <c r="K6673" t="s">
        <v>106</v>
      </c>
      <c r="L6673">
        <v>2</v>
      </c>
      <c r="M6673">
        <v>0</v>
      </c>
      <c r="N6673">
        <v>5</v>
      </c>
      <c r="O6673" s="6">
        <v>0</v>
      </c>
      <c r="P6673" t="s">
        <v>107</v>
      </c>
      <c r="Q6673" t="s">
        <v>107</v>
      </c>
      <c r="R6673">
        <f>IF(F6673="Monthly",2,0)
+IF(E6673&lt;=6,2,0)
+IF(N6673&lt;=2,2,0)
+IF(L6673&gt;=4,2,0)
+IF(M6673&gt;=2,1,0)
+IF(H6673&gt;=_xlfn.PERCENTILE.INC($H$2:$H$10001,0.75),1,0)</f>
        <v>2</v>
      </c>
      <c r="S6673" t="str">
        <f>IF(R6673&gt;=7,"High",IF(R6673&gt;=4,"Medium","Low"))</f>
        <v>Low</v>
      </c>
    </row>
    <row r="6674" spans="1:19">
      <c r="A6674" t="s">
        <v>6799</v>
      </c>
      <c r="B6674">
        <v>37</v>
      </c>
      <c r="C6674" t="s">
        <v>112</v>
      </c>
      <c r="D6674" t="s">
        <v>137</v>
      </c>
      <c r="E6674">
        <v>22</v>
      </c>
      <c r="F6674" t="s">
        <v>109</v>
      </c>
      <c r="G6674" t="s">
        <v>110</v>
      </c>
      <c r="H6674" s="5">
        <v>761</v>
      </c>
      <c r="I6674" s="5">
        <v>16567.689999999999</v>
      </c>
      <c r="J6674" t="s">
        <v>117</v>
      </c>
      <c r="K6674" t="s">
        <v>106</v>
      </c>
      <c r="L6674">
        <v>0</v>
      </c>
      <c r="M6674">
        <v>0</v>
      </c>
      <c r="N6674">
        <v>5</v>
      </c>
      <c r="O6674" s="6">
        <v>0</v>
      </c>
      <c r="P6674" t="s">
        <v>107</v>
      </c>
      <c r="Q6674" t="s">
        <v>107</v>
      </c>
      <c r="R6674">
        <f>IF(F6674="Monthly",2,0)
+IF(E6674&lt;=6,2,0)
+IF(N6674&lt;=2,2,0)
+IF(L6674&gt;=4,2,0)
+IF(M6674&gt;=2,1,0)
+IF(H6674&gt;=_xlfn.PERCENTILE.INC($H$2:$H$10001,0.75),1,0)</f>
        <v>0</v>
      </c>
      <c r="S6674" t="str">
        <f>IF(R6674&gt;=7,"High",IF(R6674&gt;=4,"Medium","Low"))</f>
        <v>Low</v>
      </c>
    </row>
    <row r="6675" spans="1:19">
      <c r="A6675" t="s">
        <v>6800</v>
      </c>
      <c r="B6675">
        <v>24</v>
      </c>
      <c r="C6675" t="s">
        <v>101</v>
      </c>
      <c r="D6675" t="s">
        <v>137</v>
      </c>
      <c r="E6675">
        <v>39</v>
      </c>
      <c r="F6675" t="s">
        <v>103</v>
      </c>
      <c r="G6675" t="s">
        <v>104</v>
      </c>
      <c r="H6675" s="5">
        <v>495</v>
      </c>
      <c r="I6675" s="5">
        <v>18928.78</v>
      </c>
      <c r="J6675" t="s">
        <v>140</v>
      </c>
      <c r="K6675" t="s">
        <v>107</v>
      </c>
      <c r="L6675">
        <v>2</v>
      </c>
      <c r="M6675">
        <v>1</v>
      </c>
      <c r="N6675">
        <v>4</v>
      </c>
      <c r="O6675" s="6">
        <v>0</v>
      </c>
      <c r="P6675" t="s">
        <v>106</v>
      </c>
      <c r="Q6675" t="s">
        <v>107</v>
      </c>
      <c r="R6675">
        <f>IF(F6675="Monthly",2,0)
+IF(E6675&lt;=6,2,0)
+IF(N6675&lt;=2,2,0)
+IF(L6675&gt;=4,2,0)
+IF(M6675&gt;=2,1,0)
+IF(H6675&gt;=_xlfn.PERCENTILE.INC($H$2:$H$10001,0.75),1,0)</f>
        <v>2</v>
      </c>
      <c r="S6675" t="str">
        <f>IF(R6675&gt;=7,"High",IF(R6675&gt;=4,"Medium","Low"))</f>
        <v>Low</v>
      </c>
    </row>
    <row r="6676" spans="1:19">
      <c r="A6676" t="s">
        <v>6801</v>
      </c>
      <c r="B6676">
        <v>18</v>
      </c>
      <c r="C6676" t="s">
        <v>101</v>
      </c>
      <c r="D6676" t="s">
        <v>133</v>
      </c>
      <c r="E6676">
        <v>21</v>
      </c>
      <c r="F6676" t="s">
        <v>103</v>
      </c>
      <c r="G6676" t="s">
        <v>104</v>
      </c>
      <c r="H6676" s="5">
        <v>440</v>
      </c>
      <c r="I6676" s="5">
        <v>9455.18</v>
      </c>
      <c r="J6676" t="s">
        <v>115</v>
      </c>
      <c r="K6676" t="s">
        <v>106</v>
      </c>
      <c r="L6676">
        <v>1</v>
      </c>
      <c r="M6676">
        <v>0</v>
      </c>
      <c r="N6676">
        <v>5</v>
      </c>
      <c r="O6676" s="6">
        <v>0</v>
      </c>
      <c r="P6676" t="s">
        <v>107</v>
      </c>
      <c r="Q6676" t="s">
        <v>107</v>
      </c>
      <c r="R6676">
        <f>IF(F6676="Monthly",2,0)
+IF(E6676&lt;=6,2,0)
+IF(N6676&lt;=2,2,0)
+IF(L6676&gt;=4,2,0)
+IF(M6676&gt;=2,1,0)
+IF(H6676&gt;=_xlfn.PERCENTILE.INC($H$2:$H$10001,0.75),1,0)</f>
        <v>2</v>
      </c>
      <c r="S6676" t="str">
        <f>IF(R6676&gt;=7,"High",IF(R6676&gt;=4,"Medium","Low"))</f>
        <v>Low</v>
      </c>
    </row>
    <row r="6677" spans="1:19">
      <c r="A6677" t="s">
        <v>6802</v>
      </c>
      <c r="B6677">
        <v>45</v>
      </c>
      <c r="C6677" t="s">
        <v>101</v>
      </c>
      <c r="D6677" t="s">
        <v>113</v>
      </c>
      <c r="E6677">
        <v>61</v>
      </c>
      <c r="F6677" t="s">
        <v>121</v>
      </c>
      <c r="G6677" t="s">
        <v>129</v>
      </c>
      <c r="H6677" s="5">
        <v>940</v>
      </c>
      <c r="I6677" s="5">
        <v>51763.17</v>
      </c>
      <c r="J6677" t="s">
        <v>134</v>
      </c>
      <c r="K6677" t="s">
        <v>106</v>
      </c>
      <c r="L6677">
        <v>1</v>
      </c>
      <c r="M6677">
        <v>0</v>
      </c>
      <c r="N6677">
        <v>5</v>
      </c>
      <c r="O6677" s="6">
        <v>10</v>
      </c>
      <c r="P6677" t="s">
        <v>106</v>
      </c>
      <c r="Q6677" t="s">
        <v>107</v>
      </c>
      <c r="R6677">
        <f>IF(F6677="Monthly",2,0)
+IF(E6677&lt;=6,2,0)
+IF(N6677&lt;=2,2,0)
+IF(L6677&gt;=4,2,0)
+IF(M6677&gt;=2,1,0)
+IF(H6677&gt;=_xlfn.PERCENTILE.INC($H$2:$H$10001,0.75),1,0)</f>
        <v>1</v>
      </c>
      <c r="S6677" t="str">
        <f>IF(R6677&gt;=7,"High",IF(R6677&gt;=4,"Medium","Low"))</f>
        <v>Low</v>
      </c>
    </row>
    <row r="6678" spans="1:19">
      <c r="A6678" t="s">
        <v>6803</v>
      </c>
      <c r="B6678">
        <v>25</v>
      </c>
      <c r="C6678" t="s">
        <v>101</v>
      </c>
      <c r="D6678" t="s">
        <v>133</v>
      </c>
      <c r="E6678">
        <v>56</v>
      </c>
      <c r="F6678" t="s">
        <v>103</v>
      </c>
      <c r="G6678" t="s">
        <v>110</v>
      </c>
      <c r="H6678" s="5">
        <v>669</v>
      </c>
      <c r="I6678" s="5">
        <v>36457.67</v>
      </c>
      <c r="J6678" t="s">
        <v>134</v>
      </c>
      <c r="K6678" t="s">
        <v>106</v>
      </c>
      <c r="L6678">
        <v>4</v>
      </c>
      <c r="M6678">
        <v>1</v>
      </c>
      <c r="N6678">
        <v>3</v>
      </c>
      <c r="O6678" s="6">
        <v>0</v>
      </c>
      <c r="P6678" t="s">
        <v>107</v>
      </c>
      <c r="Q6678" t="s">
        <v>107</v>
      </c>
      <c r="R6678">
        <f>IF(F6678="Monthly",2,0)
+IF(E6678&lt;=6,2,0)
+IF(N6678&lt;=2,2,0)
+IF(L6678&gt;=4,2,0)
+IF(M6678&gt;=2,1,0)
+IF(H6678&gt;=_xlfn.PERCENTILE.INC($H$2:$H$10001,0.75),1,0)</f>
        <v>4</v>
      </c>
      <c r="S6678" t="str">
        <f>IF(R6678&gt;=7,"High",IF(R6678&gt;=4,"Medium","Low"))</f>
        <v>Medium</v>
      </c>
    </row>
    <row r="6679" spans="1:19">
      <c r="A6679" t="s">
        <v>6804</v>
      </c>
      <c r="B6679">
        <v>38</v>
      </c>
      <c r="C6679" t="s">
        <v>112</v>
      </c>
      <c r="D6679" t="s">
        <v>131</v>
      </c>
      <c r="E6679">
        <v>10</v>
      </c>
      <c r="F6679" t="s">
        <v>103</v>
      </c>
      <c r="G6679" t="s">
        <v>104</v>
      </c>
      <c r="H6679" s="5">
        <v>468</v>
      </c>
      <c r="I6679" s="5">
        <v>4744.29</v>
      </c>
      <c r="J6679" t="s">
        <v>134</v>
      </c>
      <c r="K6679" t="s">
        <v>106</v>
      </c>
      <c r="L6679">
        <v>2</v>
      </c>
      <c r="M6679">
        <v>1</v>
      </c>
      <c r="N6679">
        <v>5</v>
      </c>
      <c r="O6679" s="6">
        <v>0</v>
      </c>
      <c r="P6679" t="s">
        <v>106</v>
      </c>
      <c r="Q6679" t="s">
        <v>107</v>
      </c>
      <c r="R6679">
        <f>IF(F6679="Monthly",2,0)
+IF(E6679&lt;=6,2,0)
+IF(N6679&lt;=2,2,0)
+IF(L6679&gt;=4,2,0)
+IF(M6679&gt;=2,1,0)
+IF(H6679&gt;=_xlfn.PERCENTILE.INC($H$2:$H$10001,0.75),1,0)</f>
        <v>2</v>
      </c>
      <c r="S6679" t="str">
        <f>IF(R6679&gt;=7,"High",IF(R6679&gt;=4,"Medium","Low"))</f>
        <v>Low</v>
      </c>
    </row>
    <row r="6680" spans="1:19">
      <c r="A6680" t="s">
        <v>6805</v>
      </c>
      <c r="B6680">
        <v>51</v>
      </c>
      <c r="C6680" t="s">
        <v>101</v>
      </c>
      <c r="D6680" t="s">
        <v>137</v>
      </c>
      <c r="E6680">
        <v>22</v>
      </c>
      <c r="F6680" t="s">
        <v>103</v>
      </c>
      <c r="G6680" t="s">
        <v>110</v>
      </c>
      <c r="H6680" s="5">
        <v>674</v>
      </c>
      <c r="I6680" s="5">
        <v>14517.88</v>
      </c>
      <c r="J6680" t="s">
        <v>117</v>
      </c>
      <c r="K6680" t="s">
        <v>106</v>
      </c>
      <c r="L6680">
        <v>0</v>
      </c>
      <c r="M6680">
        <v>0</v>
      </c>
      <c r="N6680">
        <v>4</v>
      </c>
      <c r="O6680" s="6">
        <v>0</v>
      </c>
      <c r="P6680" t="s">
        <v>106</v>
      </c>
      <c r="Q6680" t="s">
        <v>106</v>
      </c>
      <c r="R6680">
        <f>IF(F6680="Monthly",2,0)
+IF(E6680&lt;=6,2,0)
+IF(N6680&lt;=2,2,0)
+IF(L6680&gt;=4,2,0)
+IF(M6680&gt;=2,1,0)
+IF(H6680&gt;=_xlfn.PERCENTILE.INC($H$2:$H$10001,0.75),1,0)</f>
        <v>2</v>
      </c>
      <c r="S6680" t="str">
        <f>IF(R6680&gt;=7,"High",IF(R6680&gt;=4,"Medium","Low"))</f>
        <v>Low</v>
      </c>
    </row>
    <row r="6681" spans="1:19">
      <c r="A6681" t="s">
        <v>6806</v>
      </c>
      <c r="B6681">
        <v>45</v>
      </c>
      <c r="C6681" t="s">
        <v>112</v>
      </c>
      <c r="D6681" t="s">
        <v>131</v>
      </c>
      <c r="E6681">
        <v>35</v>
      </c>
      <c r="F6681" t="s">
        <v>103</v>
      </c>
      <c r="G6681" t="s">
        <v>104</v>
      </c>
      <c r="H6681" s="5">
        <v>463</v>
      </c>
      <c r="I6681" s="5">
        <v>15844.35</v>
      </c>
      <c r="J6681" t="s">
        <v>117</v>
      </c>
      <c r="K6681" t="s">
        <v>107</v>
      </c>
      <c r="L6681">
        <v>1</v>
      </c>
      <c r="M6681">
        <v>0</v>
      </c>
      <c r="N6681">
        <v>5</v>
      </c>
      <c r="O6681" s="6">
        <v>0</v>
      </c>
      <c r="P6681" t="s">
        <v>107</v>
      </c>
      <c r="Q6681" t="s">
        <v>107</v>
      </c>
      <c r="R6681">
        <f>IF(F6681="Monthly",2,0)
+IF(E6681&lt;=6,2,0)
+IF(N6681&lt;=2,2,0)
+IF(L6681&gt;=4,2,0)
+IF(M6681&gt;=2,1,0)
+IF(H6681&gt;=_xlfn.PERCENTILE.INC($H$2:$H$10001,0.75),1,0)</f>
        <v>2</v>
      </c>
      <c r="S6681" t="str">
        <f>IF(R6681&gt;=7,"High",IF(R6681&gt;=4,"Medium","Low"))</f>
        <v>Low</v>
      </c>
    </row>
    <row r="6682" spans="1:19">
      <c r="A6682" t="s">
        <v>6807</v>
      </c>
      <c r="B6682">
        <v>44</v>
      </c>
      <c r="C6682" t="s">
        <v>101</v>
      </c>
      <c r="D6682" t="s">
        <v>131</v>
      </c>
      <c r="E6682">
        <v>45</v>
      </c>
      <c r="F6682" t="s">
        <v>121</v>
      </c>
      <c r="G6682" t="s">
        <v>104</v>
      </c>
      <c r="H6682" s="5">
        <v>543</v>
      </c>
      <c r="I6682" s="5">
        <v>22621.9</v>
      </c>
      <c r="J6682" t="s">
        <v>115</v>
      </c>
      <c r="K6682" t="s">
        <v>106</v>
      </c>
      <c r="L6682">
        <v>4</v>
      </c>
      <c r="M6682">
        <v>2</v>
      </c>
      <c r="N6682">
        <v>3</v>
      </c>
      <c r="O6682" s="6">
        <v>10</v>
      </c>
      <c r="P6682" t="s">
        <v>107</v>
      </c>
      <c r="Q6682" t="s">
        <v>106</v>
      </c>
      <c r="R6682">
        <f>IF(F6682="Monthly",2,0)
+IF(E6682&lt;=6,2,0)
+IF(N6682&lt;=2,2,0)
+IF(L6682&gt;=4,2,0)
+IF(M6682&gt;=2,1,0)
+IF(H6682&gt;=_xlfn.PERCENTILE.INC($H$2:$H$10001,0.75),1,0)</f>
        <v>3</v>
      </c>
      <c r="S6682" t="str">
        <f>IF(R6682&gt;=7,"High",IF(R6682&gt;=4,"Medium","Low"))</f>
        <v>Low</v>
      </c>
    </row>
    <row r="6683" spans="1:19">
      <c r="A6683" t="s">
        <v>6808</v>
      </c>
      <c r="B6683">
        <v>45</v>
      </c>
      <c r="C6683" t="s">
        <v>112</v>
      </c>
      <c r="D6683" t="s">
        <v>159</v>
      </c>
      <c r="E6683">
        <v>44</v>
      </c>
      <c r="F6683" t="s">
        <v>109</v>
      </c>
      <c r="G6683" t="s">
        <v>110</v>
      </c>
      <c r="H6683" s="5">
        <v>660</v>
      </c>
      <c r="I6683" s="5">
        <v>25646.9</v>
      </c>
      <c r="J6683" t="s">
        <v>105</v>
      </c>
      <c r="K6683" t="s">
        <v>106</v>
      </c>
      <c r="L6683">
        <v>0</v>
      </c>
      <c r="M6683">
        <v>0</v>
      </c>
      <c r="N6683">
        <v>4</v>
      </c>
      <c r="O6683" s="6">
        <v>10</v>
      </c>
      <c r="P6683" t="s">
        <v>107</v>
      </c>
      <c r="Q6683" t="s">
        <v>107</v>
      </c>
      <c r="R6683">
        <f>IF(F6683="Monthly",2,0)
+IF(E6683&lt;=6,2,0)
+IF(N6683&lt;=2,2,0)
+IF(L6683&gt;=4,2,0)
+IF(M6683&gt;=2,1,0)
+IF(H6683&gt;=_xlfn.PERCENTILE.INC($H$2:$H$10001,0.75),1,0)</f>
        <v>0</v>
      </c>
      <c r="S6683" t="str">
        <f>IF(R6683&gt;=7,"High",IF(R6683&gt;=4,"Medium","Low"))</f>
        <v>Low</v>
      </c>
    </row>
    <row r="6684" spans="1:19">
      <c r="A6684" t="s">
        <v>6809</v>
      </c>
      <c r="B6684">
        <v>35</v>
      </c>
      <c r="C6684" t="s">
        <v>112</v>
      </c>
      <c r="D6684" t="s">
        <v>137</v>
      </c>
      <c r="E6684">
        <v>72</v>
      </c>
      <c r="F6684" t="s">
        <v>109</v>
      </c>
      <c r="G6684" t="s">
        <v>110</v>
      </c>
      <c r="H6684" s="5">
        <v>797</v>
      </c>
      <c r="I6684" s="5">
        <v>54735.37</v>
      </c>
      <c r="J6684" t="s">
        <v>140</v>
      </c>
      <c r="K6684" t="s">
        <v>107</v>
      </c>
      <c r="L6684">
        <v>1</v>
      </c>
      <c r="M6684">
        <v>0</v>
      </c>
      <c r="N6684">
        <v>4</v>
      </c>
      <c r="O6684" s="6">
        <v>5</v>
      </c>
      <c r="P6684" t="s">
        <v>106</v>
      </c>
      <c r="Q6684" t="s">
        <v>107</v>
      </c>
      <c r="R6684">
        <f>IF(F6684="Monthly",2,0)
+IF(E6684&lt;=6,2,0)
+IF(N6684&lt;=2,2,0)
+IF(L6684&gt;=4,2,0)
+IF(M6684&gt;=2,1,0)
+IF(H6684&gt;=_xlfn.PERCENTILE.INC($H$2:$H$10001,0.75),1,0)</f>
        <v>1</v>
      </c>
      <c r="S6684" t="str">
        <f>IF(R6684&gt;=7,"High",IF(R6684&gt;=4,"Medium","Low"))</f>
        <v>Low</v>
      </c>
    </row>
    <row r="6685" spans="1:19">
      <c r="A6685" t="s">
        <v>6810</v>
      </c>
      <c r="B6685">
        <v>33</v>
      </c>
      <c r="C6685" t="s">
        <v>112</v>
      </c>
      <c r="D6685" t="s">
        <v>126</v>
      </c>
      <c r="E6685">
        <v>27</v>
      </c>
      <c r="F6685" t="s">
        <v>103</v>
      </c>
      <c r="G6685" t="s">
        <v>129</v>
      </c>
      <c r="H6685" s="5">
        <v>979</v>
      </c>
      <c r="I6685" s="5">
        <v>26180.3</v>
      </c>
      <c r="J6685" t="s">
        <v>117</v>
      </c>
      <c r="K6685" t="s">
        <v>106</v>
      </c>
      <c r="L6685">
        <v>1</v>
      </c>
      <c r="M6685">
        <v>0</v>
      </c>
      <c r="N6685">
        <v>5</v>
      </c>
      <c r="O6685" s="6">
        <v>0</v>
      </c>
      <c r="P6685" t="s">
        <v>107</v>
      </c>
      <c r="Q6685" t="s">
        <v>107</v>
      </c>
      <c r="R6685">
        <f>IF(F6685="Monthly",2,0)
+IF(E6685&lt;=6,2,0)
+IF(N6685&lt;=2,2,0)
+IF(L6685&gt;=4,2,0)
+IF(M6685&gt;=2,1,0)
+IF(H6685&gt;=_xlfn.PERCENTILE.INC($H$2:$H$10001,0.75),1,0)</f>
        <v>3</v>
      </c>
      <c r="S6685" t="str">
        <f>IF(R6685&gt;=7,"High",IF(R6685&gt;=4,"Medium","Low"))</f>
        <v>Low</v>
      </c>
    </row>
    <row r="6686" spans="1:19">
      <c r="A6686" t="s">
        <v>6811</v>
      </c>
      <c r="B6686">
        <v>42</v>
      </c>
      <c r="C6686" t="s">
        <v>101</v>
      </c>
      <c r="D6686" t="s">
        <v>113</v>
      </c>
      <c r="E6686">
        <v>44</v>
      </c>
      <c r="F6686" t="s">
        <v>109</v>
      </c>
      <c r="G6686" t="s">
        <v>110</v>
      </c>
      <c r="H6686" s="5">
        <v>735</v>
      </c>
      <c r="I6686" s="5">
        <v>29928.98</v>
      </c>
      <c r="J6686" t="s">
        <v>105</v>
      </c>
      <c r="K6686" t="s">
        <v>107</v>
      </c>
      <c r="L6686">
        <v>0</v>
      </c>
      <c r="M6686">
        <v>0</v>
      </c>
      <c r="N6686">
        <v>5</v>
      </c>
      <c r="O6686" s="6">
        <v>10</v>
      </c>
      <c r="P6686" t="s">
        <v>106</v>
      </c>
      <c r="Q6686" t="s">
        <v>107</v>
      </c>
      <c r="R6686">
        <f>IF(F6686="Monthly",2,0)
+IF(E6686&lt;=6,2,0)
+IF(N6686&lt;=2,2,0)
+IF(L6686&gt;=4,2,0)
+IF(M6686&gt;=2,1,0)
+IF(H6686&gt;=_xlfn.PERCENTILE.INC($H$2:$H$10001,0.75),1,0)</f>
        <v>0</v>
      </c>
      <c r="S6686" t="str">
        <f>IF(R6686&gt;=7,"High",IF(R6686&gt;=4,"Medium","Low"))</f>
        <v>Low</v>
      </c>
    </row>
    <row r="6687" spans="1:19">
      <c r="A6687" t="s">
        <v>6812</v>
      </c>
      <c r="B6687">
        <v>18</v>
      </c>
      <c r="C6687" t="s">
        <v>112</v>
      </c>
      <c r="D6687" t="s">
        <v>102</v>
      </c>
      <c r="E6687">
        <v>43</v>
      </c>
      <c r="F6687" t="s">
        <v>103</v>
      </c>
      <c r="G6687" t="s">
        <v>110</v>
      </c>
      <c r="H6687" s="5">
        <v>798</v>
      </c>
      <c r="I6687" s="5">
        <v>34311.589999999997</v>
      </c>
      <c r="J6687" t="s">
        <v>115</v>
      </c>
      <c r="K6687" t="s">
        <v>106</v>
      </c>
      <c r="L6687">
        <v>0</v>
      </c>
      <c r="M6687">
        <v>0</v>
      </c>
      <c r="N6687">
        <v>5</v>
      </c>
      <c r="O6687" s="6">
        <v>0</v>
      </c>
      <c r="P6687" t="s">
        <v>107</v>
      </c>
      <c r="Q6687" t="s">
        <v>107</v>
      </c>
      <c r="R6687">
        <f>IF(F6687="Monthly",2,0)
+IF(E6687&lt;=6,2,0)
+IF(N6687&lt;=2,2,0)
+IF(L6687&gt;=4,2,0)
+IF(M6687&gt;=2,1,0)
+IF(H6687&gt;=_xlfn.PERCENTILE.INC($H$2:$H$10001,0.75),1,0)</f>
        <v>3</v>
      </c>
      <c r="S6687" t="str">
        <f>IF(R6687&gt;=7,"High",IF(R6687&gt;=4,"Medium","Low"))</f>
        <v>Low</v>
      </c>
    </row>
    <row r="6688" spans="1:19">
      <c r="A6688" t="s">
        <v>6813</v>
      </c>
      <c r="B6688">
        <v>52</v>
      </c>
      <c r="C6688" t="s">
        <v>101</v>
      </c>
      <c r="D6688" t="s">
        <v>126</v>
      </c>
      <c r="E6688">
        <v>42</v>
      </c>
      <c r="F6688" t="s">
        <v>109</v>
      </c>
      <c r="G6688" t="s">
        <v>104</v>
      </c>
      <c r="H6688" s="5">
        <v>559</v>
      </c>
      <c r="I6688" s="5">
        <v>22505.35</v>
      </c>
      <c r="J6688" t="s">
        <v>140</v>
      </c>
      <c r="K6688" t="s">
        <v>106</v>
      </c>
      <c r="L6688">
        <v>0</v>
      </c>
      <c r="M6688">
        <v>0</v>
      </c>
      <c r="N6688">
        <v>5</v>
      </c>
      <c r="O6688" s="6">
        <v>5</v>
      </c>
      <c r="P6688" t="s">
        <v>106</v>
      </c>
      <c r="Q6688" t="s">
        <v>107</v>
      </c>
      <c r="R6688">
        <f>IF(F6688="Monthly",2,0)
+IF(E6688&lt;=6,2,0)
+IF(N6688&lt;=2,2,0)
+IF(L6688&gt;=4,2,0)
+IF(M6688&gt;=2,1,0)
+IF(H6688&gt;=_xlfn.PERCENTILE.INC($H$2:$H$10001,0.75),1,0)</f>
        <v>0</v>
      </c>
      <c r="S6688" t="str">
        <f>IF(R6688&gt;=7,"High",IF(R6688&gt;=4,"Medium","Low"))</f>
        <v>Low</v>
      </c>
    </row>
    <row r="6689" spans="1:19">
      <c r="A6689" t="s">
        <v>6814</v>
      </c>
      <c r="B6689">
        <v>35</v>
      </c>
      <c r="C6689" t="s">
        <v>112</v>
      </c>
      <c r="D6689" t="s">
        <v>123</v>
      </c>
      <c r="E6689">
        <v>8</v>
      </c>
      <c r="F6689" t="s">
        <v>103</v>
      </c>
      <c r="G6689" t="s">
        <v>129</v>
      </c>
      <c r="H6689" s="5">
        <v>1015</v>
      </c>
      <c r="I6689" s="5">
        <v>8185.82</v>
      </c>
      <c r="J6689" t="s">
        <v>134</v>
      </c>
      <c r="K6689" t="s">
        <v>106</v>
      </c>
      <c r="L6689">
        <v>0</v>
      </c>
      <c r="M6689">
        <v>0</v>
      </c>
      <c r="N6689">
        <v>5</v>
      </c>
      <c r="O6689" s="6">
        <v>0</v>
      </c>
      <c r="P6689" t="s">
        <v>107</v>
      </c>
      <c r="Q6689" t="s">
        <v>107</v>
      </c>
      <c r="R6689">
        <f>IF(F6689="Monthly",2,0)
+IF(E6689&lt;=6,2,0)
+IF(N6689&lt;=2,2,0)
+IF(L6689&gt;=4,2,0)
+IF(M6689&gt;=2,1,0)
+IF(H6689&gt;=_xlfn.PERCENTILE.INC($H$2:$H$10001,0.75),1,0)</f>
        <v>3</v>
      </c>
      <c r="S6689" t="str">
        <f>IF(R6689&gt;=7,"High",IF(R6689&gt;=4,"Medium","Low"))</f>
        <v>Low</v>
      </c>
    </row>
    <row r="6690" spans="1:19">
      <c r="A6690" t="s">
        <v>6815</v>
      </c>
      <c r="B6690">
        <v>37</v>
      </c>
      <c r="C6690" t="s">
        <v>101</v>
      </c>
      <c r="D6690" t="s">
        <v>133</v>
      </c>
      <c r="E6690">
        <v>38</v>
      </c>
      <c r="F6690" t="s">
        <v>121</v>
      </c>
      <c r="G6690" t="s">
        <v>129</v>
      </c>
      <c r="H6690" s="5">
        <v>1000</v>
      </c>
      <c r="I6690" s="5">
        <v>33572.300000000003</v>
      </c>
      <c r="J6690" t="s">
        <v>105</v>
      </c>
      <c r="K6690" t="s">
        <v>106</v>
      </c>
      <c r="L6690">
        <v>0</v>
      </c>
      <c r="M6690">
        <v>0</v>
      </c>
      <c r="N6690">
        <v>4</v>
      </c>
      <c r="O6690" s="6">
        <v>10</v>
      </c>
      <c r="P6690" t="s">
        <v>107</v>
      </c>
      <c r="Q6690" t="s">
        <v>107</v>
      </c>
      <c r="R6690">
        <f>IF(F6690="Monthly",2,0)
+IF(E6690&lt;=6,2,0)
+IF(N6690&lt;=2,2,0)
+IF(L6690&gt;=4,2,0)
+IF(M6690&gt;=2,1,0)
+IF(H6690&gt;=_xlfn.PERCENTILE.INC($H$2:$H$10001,0.75),1,0)</f>
        <v>1</v>
      </c>
      <c r="S6690" t="str">
        <f>IF(R6690&gt;=7,"High",IF(R6690&gt;=4,"Medium","Low"))</f>
        <v>Low</v>
      </c>
    </row>
    <row r="6691" spans="1:19">
      <c r="A6691" t="s">
        <v>6816</v>
      </c>
      <c r="B6691">
        <v>38</v>
      </c>
      <c r="C6691" t="s">
        <v>101</v>
      </c>
      <c r="D6691" t="s">
        <v>137</v>
      </c>
      <c r="E6691">
        <v>49</v>
      </c>
      <c r="F6691" t="s">
        <v>109</v>
      </c>
      <c r="G6691" t="s">
        <v>110</v>
      </c>
      <c r="H6691" s="5">
        <v>663</v>
      </c>
      <c r="I6691" s="5">
        <v>30745.78</v>
      </c>
      <c r="J6691" t="s">
        <v>105</v>
      </c>
      <c r="K6691" t="s">
        <v>106</v>
      </c>
      <c r="L6691">
        <v>1</v>
      </c>
      <c r="M6691">
        <v>0</v>
      </c>
      <c r="N6691">
        <v>5</v>
      </c>
      <c r="O6691" s="6">
        <v>5</v>
      </c>
      <c r="P6691" t="s">
        <v>107</v>
      </c>
      <c r="Q6691" t="s">
        <v>107</v>
      </c>
      <c r="R6691">
        <f>IF(F6691="Monthly",2,0)
+IF(E6691&lt;=6,2,0)
+IF(N6691&lt;=2,2,0)
+IF(L6691&gt;=4,2,0)
+IF(M6691&gt;=2,1,0)
+IF(H6691&gt;=_xlfn.PERCENTILE.INC($H$2:$H$10001,0.75),1,0)</f>
        <v>0</v>
      </c>
      <c r="S6691" t="str">
        <f>IF(R6691&gt;=7,"High",IF(R6691&gt;=4,"Medium","Low"))</f>
        <v>Low</v>
      </c>
    </row>
    <row r="6692" spans="1:19">
      <c r="A6692" t="s">
        <v>6817</v>
      </c>
      <c r="B6692">
        <v>36</v>
      </c>
      <c r="C6692" t="s">
        <v>112</v>
      </c>
      <c r="D6692" t="s">
        <v>137</v>
      </c>
      <c r="E6692">
        <v>67</v>
      </c>
      <c r="F6692" t="s">
        <v>121</v>
      </c>
      <c r="G6692" t="s">
        <v>104</v>
      </c>
      <c r="H6692" s="5">
        <v>423</v>
      </c>
      <c r="I6692" s="5">
        <v>25668.06</v>
      </c>
      <c r="J6692" t="s">
        <v>115</v>
      </c>
      <c r="K6692" t="s">
        <v>106</v>
      </c>
      <c r="L6692">
        <v>0</v>
      </c>
      <c r="M6692">
        <v>0</v>
      </c>
      <c r="N6692">
        <v>4</v>
      </c>
      <c r="O6692" s="6">
        <v>10</v>
      </c>
      <c r="P6692" t="s">
        <v>107</v>
      </c>
      <c r="Q6692" t="s">
        <v>107</v>
      </c>
      <c r="R6692">
        <f>IF(F6692="Monthly",2,0)
+IF(E6692&lt;=6,2,0)
+IF(N6692&lt;=2,2,0)
+IF(L6692&gt;=4,2,0)
+IF(M6692&gt;=2,1,0)
+IF(H6692&gt;=_xlfn.PERCENTILE.INC($H$2:$H$10001,0.75),1,0)</f>
        <v>0</v>
      </c>
      <c r="S6692" t="str">
        <f>IF(R6692&gt;=7,"High",IF(R6692&gt;=4,"Medium","Low"))</f>
        <v>Low</v>
      </c>
    </row>
    <row r="6693" spans="1:19">
      <c r="A6693" t="s">
        <v>6818</v>
      </c>
      <c r="B6693">
        <v>55</v>
      </c>
      <c r="C6693" t="s">
        <v>112</v>
      </c>
      <c r="D6693" t="s">
        <v>113</v>
      </c>
      <c r="E6693">
        <v>72</v>
      </c>
      <c r="F6693" t="s">
        <v>109</v>
      </c>
      <c r="G6693" t="s">
        <v>110</v>
      </c>
      <c r="H6693" s="5">
        <v>672</v>
      </c>
      <c r="I6693" s="5">
        <v>48825.67</v>
      </c>
      <c r="J6693" t="s">
        <v>134</v>
      </c>
      <c r="K6693" t="s">
        <v>106</v>
      </c>
      <c r="L6693">
        <v>0</v>
      </c>
      <c r="M6693">
        <v>0</v>
      </c>
      <c r="N6693">
        <v>5</v>
      </c>
      <c r="O6693" s="6">
        <v>0</v>
      </c>
      <c r="P6693" t="s">
        <v>107</v>
      </c>
      <c r="Q6693" t="s">
        <v>107</v>
      </c>
      <c r="R6693">
        <f>IF(F6693="Monthly",2,0)
+IF(E6693&lt;=6,2,0)
+IF(N6693&lt;=2,2,0)
+IF(L6693&gt;=4,2,0)
+IF(M6693&gt;=2,1,0)
+IF(H6693&gt;=_xlfn.PERCENTILE.INC($H$2:$H$10001,0.75),1,0)</f>
        <v>0</v>
      </c>
      <c r="S6693" t="str">
        <f>IF(R6693&gt;=7,"High",IF(R6693&gt;=4,"Medium","Low"))</f>
        <v>Low</v>
      </c>
    </row>
    <row r="6694" spans="1:19">
      <c r="A6694" t="s">
        <v>6819</v>
      </c>
      <c r="B6694">
        <v>32</v>
      </c>
      <c r="C6694" t="s">
        <v>101</v>
      </c>
      <c r="D6694" t="s">
        <v>126</v>
      </c>
      <c r="E6694">
        <v>20</v>
      </c>
      <c r="F6694" t="s">
        <v>103</v>
      </c>
      <c r="G6694" t="s">
        <v>110</v>
      </c>
      <c r="H6694" s="5">
        <v>682</v>
      </c>
      <c r="I6694" s="5">
        <v>13808.13</v>
      </c>
      <c r="J6694" t="s">
        <v>105</v>
      </c>
      <c r="K6694" t="s">
        <v>106</v>
      </c>
      <c r="L6694">
        <v>1</v>
      </c>
      <c r="M6694">
        <v>0</v>
      </c>
      <c r="N6694">
        <v>5</v>
      </c>
      <c r="O6694" s="6">
        <v>0</v>
      </c>
      <c r="P6694" t="s">
        <v>107</v>
      </c>
      <c r="Q6694" t="s">
        <v>107</v>
      </c>
      <c r="R6694">
        <f>IF(F6694="Monthly",2,0)
+IF(E6694&lt;=6,2,0)
+IF(N6694&lt;=2,2,0)
+IF(L6694&gt;=4,2,0)
+IF(M6694&gt;=2,1,0)
+IF(H6694&gt;=_xlfn.PERCENTILE.INC($H$2:$H$10001,0.75),1,0)</f>
        <v>2</v>
      </c>
      <c r="S6694" t="str">
        <f>IF(R6694&gt;=7,"High",IF(R6694&gt;=4,"Medium","Low"))</f>
        <v>Low</v>
      </c>
    </row>
    <row r="6695" spans="1:19">
      <c r="A6695" t="s">
        <v>6820</v>
      </c>
      <c r="B6695">
        <v>29</v>
      </c>
      <c r="C6695" t="s">
        <v>112</v>
      </c>
      <c r="D6695" t="s">
        <v>159</v>
      </c>
      <c r="E6695">
        <v>33</v>
      </c>
      <c r="F6695" t="s">
        <v>103</v>
      </c>
      <c r="G6695" t="s">
        <v>110</v>
      </c>
      <c r="H6695" s="5">
        <v>763</v>
      </c>
      <c r="I6695" s="5">
        <v>25438.51</v>
      </c>
      <c r="J6695" t="s">
        <v>140</v>
      </c>
      <c r="K6695" t="s">
        <v>106</v>
      </c>
      <c r="L6695">
        <v>2</v>
      </c>
      <c r="M6695">
        <v>1</v>
      </c>
      <c r="N6695">
        <v>4</v>
      </c>
      <c r="O6695" s="6">
        <v>0</v>
      </c>
      <c r="P6695" t="s">
        <v>107</v>
      </c>
      <c r="Q6695" t="s">
        <v>106</v>
      </c>
      <c r="R6695">
        <f>IF(F6695="Monthly",2,0)
+IF(E6695&lt;=6,2,0)
+IF(N6695&lt;=2,2,0)
+IF(L6695&gt;=4,2,0)
+IF(M6695&gt;=2,1,0)
+IF(H6695&gt;=_xlfn.PERCENTILE.INC($H$2:$H$10001,0.75),1,0)</f>
        <v>2</v>
      </c>
      <c r="S6695" t="str">
        <f>IF(R6695&gt;=7,"High",IF(R6695&gt;=4,"Medium","Low"))</f>
        <v>Low</v>
      </c>
    </row>
    <row r="6696" spans="1:19">
      <c r="A6696" t="s">
        <v>6821</v>
      </c>
      <c r="B6696">
        <v>26</v>
      </c>
      <c r="C6696" t="s">
        <v>112</v>
      </c>
      <c r="D6696" t="s">
        <v>126</v>
      </c>
      <c r="E6696">
        <v>38</v>
      </c>
      <c r="F6696" t="s">
        <v>103</v>
      </c>
      <c r="G6696" t="s">
        <v>110</v>
      </c>
      <c r="H6696" s="5">
        <v>703</v>
      </c>
      <c r="I6696" s="5">
        <v>27483.62</v>
      </c>
      <c r="J6696" t="s">
        <v>134</v>
      </c>
      <c r="K6696" t="s">
        <v>106</v>
      </c>
      <c r="L6696">
        <v>9</v>
      </c>
      <c r="M6696">
        <v>5</v>
      </c>
      <c r="N6696">
        <v>1</v>
      </c>
      <c r="O6696" s="6">
        <v>0</v>
      </c>
      <c r="P6696" t="s">
        <v>107</v>
      </c>
      <c r="Q6696" t="s">
        <v>106</v>
      </c>
      <c r="R6696">
        <f>IF(F6696="Monthly",2,0)
+IF(E6696&lt;=6,2,0)
+IF(N6696&lt;=2,2,0)
+IF(L6696&gt;=4,2,0)
+IF(M6696&gt;=2,1,0)
+IF(H6696&gt;=_xlfn.PERCENTILE.INC($H$2:$H$10001,0.75),1,0)</f>
        <v>7</v>
      </c>
      <c r="S6696" t="str">
        <f>IF(R6696&gt;=7,"High",IF(R6696&gt;=4,"Medium","Low"))</f>
        <v>High</v>
      </c>
    </row>
    <row r="6697" spans="1:19">
      <c r="A6697" t="s">
        <v>6822</v>
      </c>
      <c r="B6697">
        <v>41</v>
      </c>
      <c r="C6697" t="s">
        <v>112</v>
      </c>
      <c r="D6697" t="s">
        <v>102</v>
      </c>
      <c r="E6697">
        <v>53</v>
      </c>
      <c r="F6697" t="s">
        <v>109</v>
      </c>
      <c r="G6697" t="s">
        <v>104</v>
      </c>
      <c r="H6697" s="5">
        <v>482</v>
      </c>
      <c r="I6697" s="5">
        <v>23131.26</v>
      </c>
      <c r="J6697" t="s">
        <v>115</v>
      </c>
      <c r="K6697" t="s">
        <v>106</v>
      </c>
      <c r="L6697">
        <v>0</v>
      </c>
      <c r="M6697">
        <v>0</v>
      </c>
      <c r="N6697">
        <v>5</v>
      </c>
      <c r="O6697" s="6">
        <v>10</v>
      </c>
      <c r="P6697" t="s">
        <v>106</v>
      </c>
      <c r="Q6697" t="s">
        <v>107</v>
      </c>
      <c r="R6697">
        <f>IF(F6697="Monthly",2,0)
+IF(E6697&lt;=6,2,0)
+IF(N6697&lt;=2,2,0)
+IF(L6697&gt;=4,2,0)
+IF(M6697&gt;=2,1,0)
+IF(H6697&gt;=_xlfn.PERCENTILE.INC($H$2:$H$10001,0.75),1,0)</f>
        <v>0</v>
      </c>
      <c r="S6697" t="str">
        <f>IF(R6697&gt;=7,"High",IF(R6697&gt;=4,"Medium","Low"))</f>
        <v>Low</v>
      </c>
    </row>
    <row r="6698" spans="1:19">
      <c r="A6698" t="s">
        <v>6823</v>
      </c>
      <c r="B6698">
        <v>49</v>
      </c>
      <c r="C6698" t="s">
        <v>101</v>
      </c>
      <c r="D6698" t="s">
        <v>113</v>
      </c>
      <c r="E6698">
        <v>65</v>
      </c>
      <c r="F6698" t="s">
        <v>109</v>
      </c>
      <c r="G6698" t="s">
        <v>104</v>
      </c>
      <c r="H6698" s="5">
        <v>414</v>
      </c>
      <c r="I6698" s="5">
        <v>25587.439999999999</v>
      </c>
      <c r="J6698" t="s">
        <v>140</v>
      </c>
      <c r="K6698" t="s">
        <v>106</v>
      </c>
      <c r="L6698">
        <v>0</v>
      </c>
      <c r="M6698">
        <v>0</v>
      </c>
      <c r="N6698">
        <v>5</v>
      </c>
      <c r="O6698" s="6">
        <v>5</v>
      </c>
      <c r="P6698" t="s">
        <v>106</v>
      </c>
      <c r="Q6698" t="s">
        <v>107</v>
      </c>
      <c r="R6698">
        <f>IF(F6698="Monthly",2,0)
+IF(E6698&lt;=6,2,0)
+IF(N6698&lt;=2,2,0)
+IF(L6698&gt;=4,2,0)
+IF(M6698&gt;=2,1,0)
+IF(H6698&gt;=_xlfn.PERCENTILE.INC($H$2:$H$10001,0.75),1,0)</f>
        <v>0</v>
      </c>
      <c r="S6698" t="str">
        <f>IF(R6698&gt;=7,"High",IF(R6698&gt;=4,"Medium","Low"))</f>
        <v>Low</v>
      </c>
    </row>
    <row r="6699" spans="1:19">
      <c r="A6699" t="s">
        <v>6824</v>
      </c>
      <c r="B6699">
        <v>31</v>
      </c>
      <c r="C6699" t="s">
        <v>101</v>
      </c>
      <c r="D6699" t="s">
        <v>102</v>
      </c>
      <c r="E6699">
        <v>23</v>
      </c>
      <c r="F6699" t="s">
        <v>109</v>
      </c>
      <c r="G6699" t="s">
        <v>104</v>
      </c>
      <c r="H6699" s="5">
        <v>433</v>
      </c>
      <c r="I6699" s="5">
        <v>9207.35</v>
      </c>
      <c r="J6699" t="s">
        <v>105</v>
      </c>
      <c r="K6699" t="s">
        <v>106</v>
      </c>
      <c r="L6699">
        <v>0</v>
      </c>
      <c r="M6699">
        <v>0</v>
      </c>
      <c r="N6699">
        <v>5</v>
      </c>
      <c r="O6699" s="6">
        <v>5</v>
      </c>
      <c r="P6699" t="s">
        <v>107</v>
      </c>
      <c r="Q6699" t="s">
        <v>107</v>
      </c>
      <c r="R6699">
        <f>IF(F6699="Monthly",2,0)
+IF(E6699&lt;=6,2,0)
+IF(N6699&lt;=2,2,0)
+IF(L6699&gt;=4,2,0)
+IF(M6699&gt;=2,1,0)
+IF(H6699&gt;=_xlfn.PERCENTILE.INC($H$2:$H$10001,0.75),1,0)</f>
        <v>0</v>
      </c>
      <c r="S6699" t="str">
        <f>IF(R6699&gt;=7,"High",IF(R6699&gt;=4,"Medium","Low"))</f>
        <v>Low</v>
      </c>
    </row>
    <row r="6700" spans="1:19">
      <c r="A6700" t="s">
        <v>6825</v>
      </c>
      <c r="B6700">
        <v>35</v>
      </c>
      <c r="C6700" t="s">
        <v>101</v>
      </c>
      <c r="D6700" t="s">
        <v>137</v>
      </c>
      <c r="E6700">
        <v>13</v>
      </c>
      <c r="F6700" t="s">
        <v>103</v>
      </c>
      <c r="G6700" t="s">
        <v>104</v>
      </c>
      <c r="H6700" s="5">
        <v>530</v>
      </c>
      <c r="I6700" s="5">
        <v>6703.87</v>
      </c>
      <c r="J6700" t="s">
        <v>117</v>
      </c>
      <c r="K6700" t="s">
        <v>106</v>
      </c>
      <c r="L6700">
        <v>0</v>
      </c>
      <c r="M6700">
        <v>0</v>
      </c>
      <c r="N6700">
        <v>5</v>
      </c>
      <c r="O6700" s="6">
        <v>0</v>
      </c>
      <c r="P6700" t="s">
        <v>106</v>
      </c>
      <c r="Q6700" t="s">
        <v>106</v>
      </c>
      <c r="R6700">
        <f>IF(F6700="Monthly",2,0)
+IF(E6700&lt;=6,2,0)
+IF(N6700&lt;=2,2,0)
+IF(L6700&gt;=4,2,0)
+IF(M6700&gt;=2,1,0)
+IF(H6700&gt;=_xlfn.PERCENTILE.INC($H$2:$H$10001,0.75),1,0)</f>
        <v>2</v>
      </c>
      <c r="S6700" t="str">
        <f>IF(R6700&gt;=7,"High",IF(R6700&gt;=4,"Medium","Low"))</f>
        <v>Low</v>
      </c>
    </row>
    <row r="6701" spans="1:19">
      <c r="A6701" t="s">
        <v>6826</v>
      </c>
      <c r="B6701">
        <v>52</v>
      </c>
      <c r="C6701" t="s">
        <v>101</v>
      </c>
      <c r="D6701" t="s">
        <v>137</v>
      </c>
      <c r="E6701">
        <v>51</v>
      </c>
      <c r="F6701" t="s">
        <v>103</v>
      </c>
      <c r="G6701" t="s">
        <v>104</v>
      </c>
      <c r="H6701" s="5">
        <v>543</v>
      </c>
      <c r="I6701" s="5">
        <v>28105.59</v>
      </c>
      <c r="J6701" t="s">
        <v>117</v>
      </c>
      <c r="K6701" t="s">
        <v>106</v>
      </c>
      <c r="L6701">
        <v>3</v>
      </c>
      <c r="M6701">
        <v>0</v>
      </c>
      <c r="N6701">
        <v>5</v>
      </c>
      <c r="O6701" s="6">
        <v>0</v>
      </c>
      <c r="P6701" t="s">
        <v>107</v>
      </c>
      <c r="Q6701" t="s">
        <v>107</v>
      </c>
      <c r="R6701">
        <f>IF(F6701="Monthly",2,0)
+IF(E6701&lt;=6,2,0)
+IF(N6701&lt;=2,2,0)
+IF(L6701&gt;=4,2,0)
+IF(M6701&gt;=2,1,0)
+IF(H6701&gt;=_xlfn.PERCENTILE.INC($H$2:$H$10001,0.75),1,0)</f>
        <v>2</v>
      </c>
      <c r="S6701" t="str">
        <f>IF(R6701&gt;=7,"High",IF(R6701&gt;=4,"Medium","Low"))</f>
        <v>Low</v>
      </c>
    </row>
    <row r="6702" spans="1:19">
      <c r="A6702" t="s">
        <v>6827</v>
      </c>
      <c r="B6702">
        <v>57</v>
      </c>
      <c r="C6702" t="s">
        <v>112</v>
      </c>
      <c r="D6702" t="s">
        <v>131</v>
      </c>
      <c r="E6702">
        <v>60</v>
      </c>
      <c r="F6702" t="s">
        <v>103</v>
      </c>
      <c r="G6702" t="s">
        <v>110</v>
      </c>
      <c r="H6702" s="5">
        <v>749</v>
      </c>
      <c r="I6702" s="5">
        <v>43948.29</v>
      </c>
      <c r="J6702" t="s">
        <v>117</v>
      </c>
      <c r="K6702" t="s">
        <v>106</v>
      </c>
      <c r="L6702">
        <v>0</v>
      </c>
      <c r="M6702">
        <v>0</v>
      </c>
      <c r="N6702">
        <v>5</v>
      </c>
      <c r="O6702" s="6">
        <v>0</v>
      </c>
      <c r="P6702" t="s">
        <v>107</v>
      </c>
      <c r="Q6702" t="s">
        <v>107</v>
      </c>
      <c r="R6702">
        <f>IF(F6702="Monthly",2,0)
+IF(E6702&lt;=6,2,0)
+IF(N6702&lt;=2,2,0)
+IF(L6702&gt;=4,2,0)
+IF(M6702&gt;=2,1,0)
+IF(H6702&gt;=_xlfn.PERCENTILE.INC($H$2:$H$10001,0.75),1,0)</f>
        <v>2</v>
      </c>
      <c r="S6702" t="str">
        <f>IF(R6702&gt;=7,"High",IF(R6702&gt;=4,"Medium","Low"))</f>
        <v>Low</v>
      </c>
    </row>
    <row r="6703" spans="1:19">
      <c r="A6703" t="s">
        <v>6828</v>
      </c>
      <c r="B6703">
        <v>42</v>
      </c>
      <c r="C6703" t="s">
        <v>112</v>
      </c>
      <c r="D6703" t="s">
        <v>133</v>
      </c>
      <c r="E6703">
        <v>72</v>
      </c>
      <c r="F6703" t="s">
        <v>109</v>
      </c>
      <c r="G6703" t="s">
        <v>129</v>
      </c>
      <c r="H6703" s="5">
        <v>1065</v>
      </c>
      <c r="I6703" s="5">
        <v>78229.56</v>
      </c>
      <c r="J6703" t="s">
        <v>134</v>
      </c>
      <c r="K6703" t="s">
        <v>106</v>
      </c>
      <c r="L6703">
        <v>2</v>
      </c>
      <c r="M6703">
        <v>0</v>
      </c>
      <c r="N6703">
        <v>5</v>
      </c>
      <c r="O6703" s="6">
        <v>0</v>
      </c>
      <c r="P6703" t="s">
        <v>107</v>
      </c>
      <c r="Q6703" t="s">
        <v>107</v>
      </c>
      <c r="R6703">
        <f>IF(F6703="Monthly",2,0)
+IF(E6703&lt;=6,2,0)
+IF(N6703&lt;=2,2,0)
+IF(L6703&gt;=4,2,0)
+IF(M6703&gt;=2,1,0)
+IF(H6703&gt;=_xlfn.PERCENTILE.INC($H$2:$H$10001,0.75),1,0)</f>
        <v>1</v>
      </c>
      <c r="S6703" t="str">
        <f>IF(R6703&gt;=7,"High",IF(R6703&gt;=4,"Medium","Low"))</f>
        <v>Low</v>
      </c>
    </row>
    <row r="6704" spans="1:19">
      <c r="A6704" t="s">
        <v>6829</v>
      </c>
      <c r="B6704">
        <v>47</v>
      </c>
      <c r="C6704" t="s">
        <v>112</v>
      </c>
      <c r="D6704" t="s">
        <v>159</v>
      </c>
      <c r="E6704">
        <v>23</v>
      </c>
      <c r="F6704" t="s">
        <v>103</v>
      </c>
      <c r="G6704" t="s">
        <v>129</v>
      </c>
      <c r="H6704" s="5">
        <v>1000</v>
      </c>
      <c r="I6704" s="5">
        <v>22365.22</v>
      </c>
      <c r="J6704" t="s">
        <v>134</v>
      </c>
      <c r="K6704" t="s">
        <v>106</v>
      </c>
      <c r="L6704">
        <v>1</v>
      </c>
      <c r="M6704">
        <v>0</v>
      </c>
      <c r="N6704">
        <v>5</v>
      </c>
      <c r="O6704" s="6">
        <v>0</v>
      </c>
      <c r="P6704" t="s">
        <v>107</v>
      </c>
      <c r="Q6704" t="s">
        <v>107</v>
      </c>
      <c r="R6704">
        <f>IF(F6704="Monthly",2,0)
+IF(E6704&lt;=6,2,0)
+IF(N6704&lt;=2,2,0)
+IF(L6704&gt;=4,2,0)
+IF(M6704&gt;=2,1,0)
+IF(H6704&gt;=_xlfn.PERCENTILE.INC($H$2:$H$10001,0.75),1,0)</f>
        <v>3</v>
      </c>
      <c r="S6704" t="str">
        <f>IF(R6704&gt;=7,"High",IF(R6704&gt;=4,"Medium","Low"))</f>
        <v>Low</v>
      </c>
    </row>
    <row r="6705" spans="1:19">
      <c r="A6705" t="s">
        <v>6830</v>
      </c>
      <c r="B6705">
        <v>38</v>
      </c>
      <c r="C6705" t="s">
        <v>101</v>
      </c>
      <c r="D6705" t="s">
        <v>137</v>
      </c>
      <c r="E6705">
        <v>49</v>
      </c>
      <c r="F6705" t="s">
        <v>109</v>
      </c>
      <c r="G6705" t="s">
        <v>110</v>
      </c>
      <c r="H6705" s="5">
        <v>767</v>
      </c>
      <c r="I6705" s="5">
        <v>35981.32</v>
      </c>
      <c r="J6705" t="s">
        <v>105</v>
      </c>
      <c r="K6705" t="s">
        <v>106</v>
      </c>
      <c r="L6705">
        <v>1</v>
      </c>
      <c r="M6705">
        <v>0</v>
      </c>
      <c r="N6705">
        <v>5</v>
      </c>
      <c r="O6705" s="6">
        <v>5</v>
      </c>
      <c r="P6705" t="s">
        <v>106</v>
      </c>
      <c r="Q6705" t="s">
        <v>107</v>
      </c>
      <c r="R6705">
        <f>IF(F6705="Monthly",2,0)
+IF(E6705&lt;=6,2,0)
+IF(N6705&lt;=2,2,0)
+IF(L6705&gt;=4,2,0)
+IF(M6705&gt;=2,1,0)
+IF(H6705&gt;=_xlfn.PERCENTILE.INC($H$2:$H$10001,0.75),1,0)</f>
        <v>0</v>
      </c>
      <c r="S6705" t="str">
        <f>IF(R6705&gt;=7,"High",IF(R6705&gt;=4,"Medium","Low"))</f>
        <v>Low</v>
      </c>
    </row>
    <row r="6706" spans="1:19">
      <c r="A6706" t="s">
        <v>6831</v>
      </c>
      <c r="B6706">
        <v>35</v>
      </c>
      <c r="C6706" t="s">
        <v>101</v>
      </c>
      <c r="D6706" t="s">
        <v>119</v>
      </c>
      <c r="E6706">
        <v>29</v>
      </c>
      <c r="F6706" t="s">
        <v>109</v>
      </c>
      <c r="G6706" t="s">
        <v>110</v>
      </c>
      <c r="H6706" s="5">
        <v>773</v>
      </c>
      <c r="I6706" s="5">
        <v>19986.73</v>
      </c>
      <c r="J6706" t="s">
        <v>117</v>
      </c>
      <c r="K6706" t="s">
        <v>106</v>
      </c>
      <c r="L6706">
        <v>3</v>
      </c>
      <c r="M6706">
        <v>2</v>
      </c>
      <c r="N6706">
        <v>4</v>
      </c>
      <c r="O6706" s="6">
        <v>10</v>
      </c>
      <c r="P6706" t="s">
        <v>106</v>
      </c>
      <c r="Q6706" t="s">
        <v>107</v>
      </c>
      <c r="R6706">
        <f>IF(F6706="Monthly",2,0)
+IF(E6706&lt;=6,2,0)
+IF(N6706&lt;=2,2,0)
+IF(L6706&gt;=4,2,0)
+IF(M6706&gt;=2,1,0)
+IF(H6706&gt;=_xlfn.PERCENTILE.INC($H$2:$H$10001,0.75),1,0)</f>
        <v>1</v>
      </c>
      <c r="S6706" t="str">
        <f>IF(R6706&gt;=7,"High",IF(R6706&gt;=4,"Medium","Low"))</f>
        <v>Low</v>
      </c>
    </row>
    <row r="6707" spans="1:19">
      <c r="A6707" t="s">
        <v>6832</v>
      </c>
      <c r="B6707">
        <v>23</v>
      </c>
      <c r="C6707" t="s">
        <v>101</v>
      </c>
      <c r="D6707" t="s">
        <v>102</v>
      </c>
      <c r="E6707">
        <v>31</v>
      </c>
      <c r="F6707" t="s">
        <v>109</v>
      </c>
      <c r="G6707" t="s">
        <v>129</v>
      </c>
      <c r="H6707" s="5">
        <v>1067</v>
      </c>
      <c r="I6707" s="5">
        <v>33036.93</v>
      </c>
      <c r="J6707" t="s">
        <v>115</v>
      </c>
      <c r="K6707" t="s">
        <v>106</v>
      </c>
      <c r="L6707">
        <v>0</v>
      </c>
      <c r="M6707">
        <v>0</v>
      </c>
      <c r="N6707">
        <v>4</v>
      </c>
      <c r="O6707" s="6">
        <v>0</v>
      </c>
      <c r="P6707" t="s">
        <v>106</v>
      </c>
      <c r="Q6707" t="s">
        <v>106</v>
      </c>
      <c r="R6707">
        <f>IF(F6707="Monthly",2,0)
+IF(E6707&lt;=6,2,0)
+IF(N6707&lt;=2,2,0)
+IF(L6707&gt;=4,2,0)
+IF(M6707&gt;=2,1,0)
+IF(H6707&gt;=_xlfn.PERCENTILE.INC($H$2:$H$10001,0.75),1,0)</f>
        <v>1</v>
      </c>
      <c r="S6707" t="str">
        <f>IF(R6707&gt;=7,"High",IF(R6707&gt;=4,"Medium","Low"))</f>
        <v>Low</v>
      </c>
    </row>
    <row r="6708" spans="1:19">
      <c r="A6708" t="s">
        <v>6833</v>
      </c>
      <c r="B6708">
        <v>21</v>
      </c>
      <c r="C6708" t="s">
        <v>101</v>
      </c>
      <c r="D6708" t="s">
        <v>137</v>
      </c>
      <c r="E6708">
        <v>24</v>
      </c>
      <c r="F6708" t="s">
        <v>109</v>
      </c>
      <c r="G6708" t="s">
        <v>110</v>
      </c>
      <c r="H6708" s="5">
        <v>745</v>
      </c>
      <c r="I6708" s="5">
        <v>17544.38</v>
      </c>
      <c r="J6708" t="s">
        <v>140</v>
      </c>
      <c r="K6708" t="s">
        <v>106</v>
      </c>
      <c r="L6708">
        <v>0</v>
      </c>
      <c r="M6708">
        <v>0</v>
      </c>
      <c r="N6708">
        <v>5</v>
      </c>
      <c r="O6708" s="6">
        <v>0</v>
      </c>
      <c r="P6708" t="s">
        <v>107</v>
      </c>
      <c r="Q6708" t="s">
        <v>107</v>
      </c>
      <c r="R6708">
        <f>IF(F6708="Monthly",2,0)
+IF(E6708&lt;=6,2,0)
+IF(N6708&lt;=2,2,0)
+IF(L6708&gt;=4,2,0)
+IF(M6708&gt;=2,1,0)
+IF(H6708&gt;=_xlfn.PERCENTILE.INC($H$2:$H$10001,0.75),1,0)</f>
        <v>0</v>
      </c>
      <c r="S6708" t="str">
        <f>IF(R6708&gt;=7,"High",IF(R6708&gt;=4,"Medium","Low"))</f>
        <v>Low</v>
      </c>
    </row>
    <row r="6709" spans="1:19">
      <c r="A6709" t="s">
        <v>6834</v>
      </c>
      <c r="B6709">
        <v>49</v>
      </c>
      <c r="C6709" t="s">
        <v>101</v>
      </c>
      <c r="D6709" t="s">
        <v>126</v>
      </c>
      <c r="E6709">
        <v>54</v>
      </c>
      <c r="F6709" t="s">
        <v>109</v>
      </c>
      <c r="G6709" t="s">
        <v>110</v>
      </c>
      <c r="H6709" s="5">
        <v>719</v>
      </c>
      <c r="I6709" s="5">
        <v>34731.49</v>
      </c>
      <c r="J6709" t="s">
        <v>117</v>
      </c>
      <c r="K6709" t="s">
        <v>107</v>
      </c>
      <c r="L6709">
        <v>0</v>
      </c>
      <c r="M6709">
        <v>0</v>
      </c>
      <c r="N6709">
        <v>4</v>
      </c>
      <c r="O6709" s="6">
        <v>10</v>
      </c>
      <c r="P6709" t="s">
        <v>106</v>
      </c>
      <c r="Q6709" t="s">
        <v>107</v>
      </c>
      <c r="R6709">
        <f>IF(F6709="Monthly",2,0)
+IF(E6709&lt;=6,2,0)
+IF(N6709&lt;=2,2,0)
+IF(L6709&gt;=4,2,0)
+IF(M6709&gt;=2,1,0)
+IF(H6709&gt;=_xlfn.PERCENTILE.INC($H$2:$H$10001,0.75),1,0)</f>
        <v>0</v>
      </c>
      <c r="S6709" t="str">
        <f>IF(R6709&gt;=7,"High",IF(R6709&gt;=4,"Medium","Low"))</f>
        <v>Low</v>
      </c>
    </row>
    <row r="6710" spans="1:19">
      <c r="A6710" t="s">
        <v>6835</v>
      </c>
      <c r="B6710">
        <v>18</v>
      </c>
      <c r="C6710" t="s">
        <v>112</v>
      </c>
      <c r="D6710" t="s">
        <v>128</v>
      </c>
      <c r="E6710">
        <v>45</v>
      </c>
      <c r="F6710" t="s">
        <v>109</v>
      </c>
      <c r="G6710" t="s">
        <v>104</v>
      </c>
      <c r="H6710" s="5">
        <v>413</v>
      </c>
      <c r="I6710" s="5">
        <v>19095.32</v>
      </c>
      <c r="J6710" t="s">
        <v>140</v>
      </c>
      <c r="K6710" t="s">
        <v>107</v>
      </c>
      <c r="L6710">
        <v>5</v>
      </c>
      <c r="M6710">
        <v>2</v>
      </c>
      <c r="N6710">
        <v>3</v>
      </c>
      <c r="O6710" s="6">
        <v>0</v>
      </c>
      <c r="P6710" t="s">
        <v>107</v>
      </c>
      <c r="Q6710" t="s">
        <v>107</v>
      </c>
      <c r="R6710">
        <f>IF(F6710="Monthly",2,0)
+IF(E6710&lt;=6,2,0)
+IF(N6710&lt;=2,2,0)
+IF(L6710&gt;=4,2,0)
+IF(M6710&gt;=2,1,0)
+IF(H6710&gt;=_xlfn.PERCENTILE.INC($H$2:$H$10001,0.75),1,0)</f>
        <v>3</v>
      </c>
      <c r="S6710" t="str">
        <f>IF(R6710&gt;=7,"High",IF(R6710&gt;=4,"Medium","Low"))</f>
        <v>Low</v>
      </c>
    </row>
    <row r="6711" spans="1:19">
      <c r="A6711" t="s">
        <v>6836</v>
      </c>
      <c r="B6711">
        <v>28</v>
      </c>
      <c r="C6711" t="s">
        <v>112</v>
      </c>
      <c r="D6711" t="s">
        <v>137</v>
      </c>
      <c r="E6711">
        <v>17</v>
      </c>
      <c r="F6711" t="s">
        <v>103</v>
      </c>
      <c r="G6711" t="s">
        <v>110</v>
      </c>
      <c r="H6711" s="5">
        <v>796</v>
      </c>
      <c r="I6711" s="5">
        <v>13532.78</v>
      </c>
      <c r="J6711" t="s">
        <v>115</v>
      </c>
      <c r="K6711" t="s">
        <v>106</v>
      </c>
      <c r="L6711">
        <v>2</v>
      </c>
      <c r="M6711">
        <v>2</v>
      </c>
      <c r="N6711">
        <v>3</v>
      </c>
      <c r="O6711" s="6">
        <v>0</v>
      </c>
      <c r="P6711" t="s">
        <v>107</v>
      </c>
      <c r="Q6711" t="s">
        <v>107</v>
      </c>
      <c r="R6711">
        <f>IF(F6711="Monthly",2,0)
+IF(E6711&lt;=6,2,0)
+IF(N6711&lt;=2,2,0)
+IF(L6711&gt;=4,2,0)
+IF(M6711&gt;=2,1,0)
+IF(H6711&gt;=_xlfn.PERCENTILE.INC($H$2:$H$10001,0.75),1,0)</f>
        <v>4</v>
      </c>
      <c r="S6711" t="str">
        <f>IF(R6711&gt;=7,"High",IF(R6711&gt;=4,"Medium","Low"))</f>
        <v>Medium</v>
      </c>
    </row>
    <row r="6712" spans="1:19">
      <c r="A6712" t="s">
        <v>6837</v>
      </c>
      <c r="B6712">
        <v>53</v>
      </c>
      <c r="C6712" t="s">
        <v>112</v>
      </c>
      <c r="D6712" t="s">
        <v>102</v>
      </c>
      <c r="E6712">
        <v>53</v>
      </c>
      <c r="F6712" t="s">
        <v>103</v>
      </c>
      <c r="G6712" t="s">
        <v>110</v>
      </c>
      <c r="H6712" s="5">
        <v>760</v>
      </c>
      <c r="I6712" s="5">
        <v>39811.019999999997</v>
      </c>
      <c r="J6712" t="s">
        <v>140</v>
      </c>
      <c r="K6712" t="s">
        <v>106</v>
      </c>
      <c r="L6712">
        <v>4</v>
      </c>
      <c r="M6712">
        <v>1</v>
      </c>
      <c r="N6712">
        <v>4</v>
      </c>
      <c r="O6712" s="6">
        <v>0</v>
      </c>
      <c r="P6712" t="s">
        <v>107</v>
      </c>
      <c r="Q6712" t="s">
        <v>107</v>
      </c>
      <c r="R6712">
        <f>IF(F6712="Monthly",2,0)
+IF(E6712&lt;=6,2,0)
+IF(N6712&lt;=2,2,0)
+IF(L6712&gt;=4,2,0)
+IF(M6712&gt;=2,1,0)
+IF(H6712&gt;=_xlfn.PERCENTILE.INC($H$2:$H$10001,0.75),1,0)</f>
        <v>4</v>
      </c>
      <c r="S6712" t="str">
        <f>IF(R6712&gt;=7,"High",IF(R6712&gt;=4,"Medium","Low"))</f>
        <v>Medium</v>
      </c>
    </row>
    <row r="6713" spans="1:19">
      <c r="A6713" t="s">
        <v>6838</v>
      </c>
      <c r="B6713">
        <v>26</v>
      </c>
      <c r="C6713" t="s">
        <v>101</v>
      </c>
      <c r="D6713" t="s">
        <v>128</v>
      </c>
      <c r="E6713">
        <v>19</v>
      </c>
      <c r="F6713" t="s">
        <v>103</v>
      </c>
      <c r="G6713" t="s">
        <v>110</v>
      </c>
      <c r="H6713" s="5">
        <v>731</v>
      </c>
      <c r="I6713" s="5">
        <v>14137.63</v>
      </c>
      <c r="J6713" t="s">
        <v>117</v>
      </c>
      <c r="K6713" t="s">
        <v>106</v>
      </c>
      <c r="L6713">
        <v>0</v>
      </c>
      <c r="M6713">
        <v>0</v>
      </c>
      <c r="N6713">
        <v>5</v>
      </c>
      <c r="O6713" s="6">
        <v>0</v>
      </c>
      <c r="P6713" t="s">
        <v>107</v>
      </c>
      <c r="Q6713" t="s">
        <v>107</v>
      </c>
      <c r="R6713">
        <f>IF(F6713="Monthly",2,0)
+IF(E6713&lt;=6,2,0)
+IF(N6713&lt;=2,2,0)
+IF(L6713&gt;=4,2,0)
+IF(M6713&gt;=2,1,0)
+IF(H6713&gt;=_xlfn.PERCENTILE.INC($H$2:$H$10001,0.75),1,0)</f>
        <v>2</v>
      </c>
      <c r="S6713" t="str">
        <f>IF(R6713&gt;=7,"High",IF(R6713&gt;=4,"Medium","Low"))</f>
        <v>Low</v>
      </c>
    </row>
    <row r="6714" spans="1:19">
      <c r="A6714" t="s">
        <v>6839</v>
      </c>
      <c r="B6714">
        <v>46</v>
      </c>
      <c r="C6714" t="s">
        <v>112</v>
      </c>
      <c r="D6714" t="s">
        <v>126</v>
      </c>
      <c r="E6714">
        <v>19</v>
      </c>
      <c r="F6714" t="s">
        <v>109</v>
      </c>
      <c r="G6714" t="s">
        <v>104</v>
      </c>
      <c r="H6714" s="5">
        <v>500</v>
      </c>
      <c r="I6714" s="5">
        <v>9676.3700000000008</v>
      </c>
      <c r="J6714" t="s">
        <v>115</v>
      </c>
      <c r="K6714" t="s">
        <v>106</v>
      </c>
      <c r="L6714">
        <v>0</v>
      </c>
      <c r="M6714">
        <v>0</v>
      </c>
      <c r="N6714">
        <v>4</v>
      </c>
      <c r="O6714" s="6">
        <v>0</v>
      </c>
      <c r="P6714" t="s">
        <v>106</v>
      </c>
      <c r="Q6714" t="s">
        <v>106</v>
      </c>
      <c r="R6714">
        <f>IF(F6714="Monthly",2,0)
+IF(E6714&lt;=6,2,0)
+IF(N6714&lt;=2,2,0)
+IF(L6714&gt;=4,2,0)
+IF(M6714&gt;=2,1,0)
+IF(H6714&gt;=_xlfn.PERCENTILE.INC($H$2:$H$10001,0.75),1,0)</f>
        <v>0</v>
      </c>
      <c r="S6714" t="str">
        <f>IF(R6714&gt;=7,"High",IF(R6714&gt;=4,"Medium","Low"))</f>
        <v>Low</v>
      </c>
    </row>
    <row r="6715" spans="1:19">
      <c r="A6715" t="s">
        <v>6840</v>
      </c>
      <c r="B6715">
        <v>43</v>
      </c>
      <c r="C6715" t="s">
        <v>101</v>
      </c>
      <c r="D6715" t="s">
        <v>102</v>
      </c>
      <c r="E6715">
        <v>47</v>
      </c>
      <c r="F6715" t="s">
        <v>121</v>
      </c>
      <c r="G6715" t="s">
        <v>104</v>
      </c>
      <c r="H6715" s="5">
        <v>518</v>
      </c>
      <c r="I6715" s="5">
        <v>21292.71</v>
      </c>
      <c r="J6715" t="s">
        <v>117</v>
      </c>
      <c r="K6715" t="s">
        <v>106</v>
      </c>
      <c r="L6715">
        <v>0</v>
      </c>
      <c r="M6715">
        <v>0</v>
      </c>
      <c r="N6715">
        <v>4</v>
      </c>
      <c r="O6715" s="6">
        <v>10</v>
      </c>
      <c r="P6715" t="s">
        <v>106</v>
      </c>
      <c r="Q6715" t="s">
        <v>107</v>
      </c>
      <c r="R6715">
        <f>IF(F6715="Monthly",2,0)
+IF(E6715&lt;=6,2,0)
+IF(N6715&lt;=2,2,0)
+IF(L6715&gt;=4,2,0)
+IF(M6715&gt;=2,1,0)
+IF(H6715&gt;=_xlfn.PERCENTILE.INC($H$2:$H$10001,0.75),1,0)</f>
        <v>0</v>
      </c>
      <c r="S6715" t="str">
        <f>IF(R6715&gt;=7,"High",IF(R6715&gt;=4,"Medium","Low"))</f>
        <v>Low</v>
      </c>
    </row>
    <row r="6716" spans="1:19">
      <c r="A6716" t="s">
        <v>6841</v>
      </c>
      <c r="B6716">
        <v>45</v>
      </c>
      <c r="C6716" t="s">
        <v>101</v>
      </c>
      <c r="D6716" t="s">
        <v>133</v>
      </c>
      <c r="E6716">
        <v>17</v>
      </c>
      <c r="F6716" t="s">
        <v>103</v>
      </c>
      <c r="G6716" t="s">
        <v>129</v>
      </c>
      <c r="H6716" s="5">
        <v>1085</v>
      </c>
      <c r="I6716" s="5">
        <v>18868.64</v>
      </c>
      <c r="J6716" t="s">
        <v>105</v>
      </c>
      <c r="K6716" t="s">
        <v>106</v>
      </c>
      <c r="L6716">
        <v>0</v>
      </c>
      <c r="M6716">
        <v>0</v>
      </c>
      <c r="N6716">
        <v>5</v>
      </c>
      <c r="O6716" s="6">
        <v>0</v>
      </c>
      <c r="P6716" t="s">
        <v>107</v>
      </c>
      <c r="Q6716" t="s">
        <v>107</v>
      </c>
      <c r="R6716">
        <f>IF(F6716="Monthly",2,0)
+IF(E6716&lt;=6,2,0)
+IF(N6716&lt;=2,2,0)
+IF(L6716&gt;=4,2,0)
+IF(M6716&gt;=2,1,0)
+IF(H6716&gt;=_xlfn.PERCENTILE.INC($H$2:$H$10001,0.75),1,0)</f>
        <v>3</v>
      </c>
      <c r="S6716" t="str">
        <f>IF(R6716&gt;=7,"High",IF(R6716&gt;=4,"Medium","Low"))</f>
        <v>Low</v>
      </c>
    </row>
    <row r="6717" spans="1:19">
      <c r="A6717" t="s">
        <v>6842</v>
      </c>
      <c r="B6717">
        <v>35</v>
      </c>
      <c r="C6717" t="s">
        <v>101</v>
      </c>
      <c r="D6717" t="s">
        <v>113</v>
      </c>
      <c r="E6717">
        <v>10</v>
      </c>
      <c r="F6717" t="s">
        <v>103</v>
      </c>
      <c r="G6717" t="s">
        <v>110</v>
      </c>
      <c r="H6717" s="5">
        <v>761</v>
      </c>
      <c r="I6717" s="5">
        <v>7754.59</v>
      </c>
      <c r="J6717" t="s">
        <v>117</v>
      </c>
      <c r="K6717" t="s">
        <v>106</v>
      </c>
      <c r="L6717">
        <v>1</v>
      </c>
      <c r="M6717">
        <v>0</v>
      </c>
      <c r="N6717">
        <v>5</v>
      </c>
      <c r="O6717" s="6">
        <v>0</v>
      </c>
      <c r="P6717" t="s">
        <v>107</v>
      </c>
      <c r="Q6717" t="s">
        <v>107</v>
      </c>
      <c r="R6717">
        <f>IF(F6717="Monthly",2,0)
+IF(E6717&lt;=6,2,0)
+IF(N6717&lt;=2,2,0)
+IF(L6717&gt;=4,2,0)
+IF(M6717&gt;=2,1,0)
+IF(H6717&gt;=_xlfn.PERCENTILE.INC($H$2:$H$10001,0.75),1,0)</f>
        <v>2</v>
      </c>
      <c r="S6717" t="str">
        <f>IF(R6717&gt;=7,"High",IF(R6717&gt;=4,"Medium","Low"))</f>
        <v>Low</v>
      </c>
    </row>
    <row r="6718" spans="1:19">
      <c r="A6718" t="s">
        <v>6843</v>
      </c>
      <c r="B6718">
        <v>22</v>
      </c>
      <c r="C6718" t="s">
        <v>112</v>
      </c>
      <c r="D6718" t="s">
        <v>102</v>
      </c>
      <c r="E6718">
        <v>49</v>
      </c>
      <c r="F6718" t="s">
        <v>109</v>
      </c>
      <c r="G6718" t="s">
        <v>110</v>
      </c>
      <c r="H6718" s="5">
        <v>790</v>
      </c>
      <c r="I6718" s="5">
        <v>37808.199999999997</v>
      </c>
      <c r="J6718" t="s">
        <v>117</v>
      </c>
      <c r="K6718" t="s">
        <v>106</v>
      </c>
      <c r="L6718">
        <v>0</v>
      </c>
      <c r="M6718">
        <v>0</v>
      </c>
      <c r="N6718">
        <v>5</v>
      </c>
      <c r="O6718" s="6">
        <v>0</v>
      </c>
      <c r="P6718" t="s">
        <v>106</v>
      </c>
      <c r="Q6718" t="s">
        <v>107</v>
      </c>
      <c r="R6718">
        <f>IF(F6718="Monthly",2,0)
+IF(E6718&lt;=6,2,0)
+IF(N6718&lt;=2,2,0)
+IF(L6718&gt;=4,2,0)
+IF(M6718&gt;=2,1,0)
+IF(H6718&gt;=_xlfn.PERCENTILE.INC($H$2:$H$10001,0.75),1,0)</f>
        <v>0</v>
      </c>
      <c r="S6718" t="str">
        <f>IF(R6718&gt;=7,"High",IF(R6718&gt;=4,"Medium","Low"))</f>
        <v>Low</v>
      </c>
    </row>
    <row r="6719" spans="1:19">
      <c r="A6719" t="s">
        <v>6844</v>
      </c>
      <c r="B6719">
        <v>39</v>
      </c>
      <c r="C6719" t="s">
        <v>112</v>
      </c>
      <c r="D6719" t="s">
        <v>137</v>
      </c>
      <c r="E6719">
        <v>51</v>
      </c>
      <c r="F6719" t="s">
        <v>103</v>
      </c>
      <c r="G6719" t="s">
        <v>104</v>
      </c>
      <c r="H6719" s="5">
        <v>392</v>
      </c>
      <c r="I6719" s="5">
        <v>19769.72</v>
      </c>
      <c r="J6719" t="s">
        <v>134</v>
      </c>
      <c r="K6719" t="s">
        <v>106</v>
      </c>
      <c r="L6719">
        <v>1</v>
      </c>
      <c r="M6719">
        <v>0</v>
      </c>
      <c r="N6719">
        <v>4</v>
      </c>
      <c r="O6719" s="6">
        <v>0</v>
      </c>
      <c r="P6719" t="s">
        <v>107</v>
      </c>
      <c r="Q6719" t="s">
        <v>107</v>
      </c>
      <c r="R6719">
        <f>IF(F6719="Monthly",2,0)
+IF(E6719&lt;=6,2,0)
+IF(N6719&lt;=2,2,0)
+IF(L6719&gt;=4,2,0)
+IF(M6719&gt;=2,1,0)
+IF(H6719&gt;=_xlfn.PERCENTILE.INC($H$2:$H$10001,0.75),1,0)</f>
        <v>2</v>
      </c>
      <c r="S6719" t="str">
        <f>IF(R6719&gt;=7,"High",IF(R6719&gt;=4,"Medium","Low"))</f>
        <v>Low</v>
      </c>
    </row>
    <row r="6720" spans="1:19">
      <c r="A6720" t="s">
        <v>6845</v>
      </c>
      <c r="B6720">
        <v>48</v>
      </c>
      <c r="C6720" t="s">
        <v>101</v>
      </c>
      <c r="D6720" t="s">
        <v>113</v>
      </c>
      <c r="E6720">
        <v>45</v>
      </c>
      <c r="F6720" t="s">
        <v>121</v>
      </c>
      <c r="G6720" t="s">
        <v>104</v>
      </c>
      <c r="H6720" s="5">
        <v>407</v>
      </c>
      <c r="I6720" s="5">
        <v>18576.97</v>
      </c>
      <c r="J6720" t="s">
        <v>117</v>
      </c>
      <c r="K6720" t="s">
        <v>106</v>
      </c>
      <c r="L6720">
        <v>1</v>
      </c>
      <c r="M6720">
        <v>0</v>
      </c>
      <c r="N6720">
        <v>5</v>
      </c>
      <c r="O6720" s="6">
        <v>0</v>
      </c>
      <c r="P6720" t="s">
        <v>107</v>
      </c>
      <c r="Q6720" t="s">
        <v>106</v>
      </c>
      <c r="R6720">
        <f>IF(F6720="Monthly",2,0)
+IF(E6720&lt;=6,2,0)
+IF(N6720&lt;=2,2,0)
+IF(L6720&gt;=4,2,0)
+IF(M6720&gt;=2,1,0)
+IF(H6720&gt;=_xlfn.PERCENTILE.INC($H$2:$H$10001,0.75),1,0)</f>
        <v>0</v>
      </c>
      <c r="S6720" t="str">
        <f>IF(R6720&gt;=7,"High",IF(R6720&gt;=4,"Medium","Low"))</f>
        <v>Low</v>
      </c>
    </row>
    <row r="6721" spans="1:19">
      <c r="A6721" t="s">
        <v>6846</v>
      </c>
      <c r="B6721">
        <v>18</v>
      </c>
      <c r="C6721" t="s">
        <v>101</v>
      </c>
      <c r="D6721" t="s">
        <v>102</v>
      </c>
      <c r="E6721">
        <v>27</v>
      </c>
      <c r="F6721" t="s">
        <v>109</v>
      </c>
      <c r="G6721" t="s">
        <v>104</v>
      </c>
      <c r="H6721" s="5">
        <v>484</v>
      </c>
      <c r="I6721" s="5">
        <v>12045.89</v>
      </c>
      <c r="J6721" t="s">
        <v>117</v>
      </c>
      <c r="K6721" t="s">
        <v>106</v>
      </c>
      <c r="L6721">
        <v>0</v>
      </c>
      <c r="M6721">
        <v>0</v>
      </c>
      <c r="N6721">
        <v>5</v>
      </c>
      <c r="O6721" s="6">
        <v>10</v>
      </c>
      <c r="P6721" t="s">
        <v>106</v>
      </c>
      <c r="Q6721" t="s">
        <v>106</v>
      </c>
      <c r="R6721">
        <f>IF(F6721="Monthly",2,0)
+IF(E6721&lt;=6,2,0)
+IF(N6721&lt;=2,2,0)
+IF(L6721&gt;=4,2,0)
+IF(M6721&gt;=2,1,0)
+IF(H6721&gt;=_xlfn.PERCENTILE.INC($H$2:$H$10001,0.75),1,0)</f>
        <v>0</v>
      </c>
      <c r="S6721" t="str">
        <f>IF(R6721&gt;=7,"High",IF(R6721&gt;=4,"Medium","Low"))</f>
        <v>Low</v>
      </c>
    </row>
    <row r="6722" spans="1:19">
      <c r="A6722" t="s">
        <v>6847</v>
      </c>
      <c r="B6722">
        <v>26</v>
      </c>
      <c r="C6722" t="s">
        <v>112</v>
      </c>
      <c r="D6722" t="s">
        <v>126</v>
      </c>
      <c r="E6722">
        <v>15</v>
      </c>
      <c r="F6722" t="s">
        <v>121</v>
      </c>
      <c r="G6722" t="s">
        <v>110</v>
      </c>
      <c r="H6722" s="5">
        <v>716</v>
      </c>
      <c r="I6722" s="5">
        <v>9017.9</v>
      </c>
      <c r="J6722" t="s">
        <v>140</v>
      </c>
      <c r="K6722" t="s">
        <v>106</v>
      </c>
      <c r="L6722">
        <v>2</v>
      </c>
      <c r="M6722">
        <v>0</v>
      </c>
      <c r="N6722">
        <v>5</v>
      </c>
      <c r="O6722" s="6">
        <v>15</v>
      </c>
      <c r="P6722" t="s">
        <v>107</v>
      </c>
      <c r="Q6722" t="s">
        <v>107</v>
      </c>
      <c r="R6722">
        <f>IF(F6722="Monthly",2,0)
+IF(E6722&lt;=6,2,0)
+IF(N6722&lt;=2,2,0)
+IF(L6722&gt;=4,2,0)
+IF(M6722&gt;=2,1,0)
+IF(H6722&gt;=_xlfn.PERCENTILE.INC($H$2:$H$10001,0.75),1,0)</f>
        <v>0</v>
      </c>
      <c r="S6722" t="str">
        <f>IF(R6722&gt;=7,"High",IF(R6722&gt;=4,"Medium","Low"))</f>
        <v>Low</v>
      </c>
    </row>
    <row r="6723" spans="1:19">
      <c r="A6723" t="s">
        <v>6848</v>
      </c>
      <c r="B6723">
        <v>42</v>
      </c>
      <c r="C6723" t="s">
        <v>112</v>
      </c>
      <c r="D6723" t="s">
        <v>119</v>
      </c>
      <c r="E6723">
        <v>36</v>
      </c>
      <c r="F6723" t="s">
        <v>103</v>
      </c>
      <c r="G6723" t="s">
        <v>104</v>
      </c>
      <c r="H6723" s="5">
        <v>476</v>
      </c>
      <c r="I6723" s="5">
        <v>17472.009999999998</v>
      </c>
      <c r="J6723" t="s">
        <v>117</v>
      </c>
      <c r="K6723" t="s">
        <v>106</v>
      </c>
      <c r="L6723">
        <v>0</v>
      </c>
      <c r="M6723">
        <v>0</v>
      </c>
      <c r="N6723">
        <v>5</v>
      </c>
      <c r="O6723" s="6">
        <v>0</v>
      </c>
      <c r="P6723" t="s">
        <v>107</v>
      </c>
      <c r="Q6723" t="s">
        <v>107</v>
      </c>
      <c r="R6723">
        <f>IF(F6723="Monthly",2,0)
+IF(E6723&lt;=6,2,0)
+IF(N6723&lt;=2,2,0)
+IF(L6723&gt;=4,2,0)
+IF(M6723&gt;=2,1,0)
+IF(H6723&gt;=_xlfn.PERCENTILE.INC($H$2:$H$10001,0.75),1,0)</f>
        <v>2</v>
      </c>
      <c r="S6723" t="str">
        <f>IF(R6723&gt;=7,"High",IF(R6723&gt;=4,"Medium","Low"))</f>
        <v>Low</v>
      </c>
    </row>
    <row r="6724" spans="1:19">
      <c r="A6724" t="s">
        <v>6849</v>
      </c>
      <c r="B6724">
        <v>48</v>
      </c>
      <c r="C6724" t="s">
        <v>101</v>
      </c>
      <c r="D6724" t="s">
        <v>126</v>
      </c>
      <c r="E6724">
        <v>27</v>
      </c>
      <c r="F6724" t="s">
        <v>103</v>
      </c>
      <c r="G6724" t="s">
        <v>129</v>
      </c>
      <c r="H6724" s="5">
        <v>994</v>
      </c>
      <c r="I6724" s="5">
        <v>26663.040000000001</v>
      </c>
      <c r="J6724" t="s">
        <v>117</v>
      </c>
      <c r="K6724" t="s">
        <v>106</v>
      </c>
      <c r="L6724">
        <v>2</v>
      </c>
      <c r="M6724">
        <v>1</v>
      </c>
      <c r="N6724">
        <v>3</v>
      </c>
      <c r="O6724" s="6">
        <v>0</v>
      </c>
      <c r="P6724" t="s">
        <v>107</v>
      </c>
      <c r="Q6724" t="s">
        <v>107</v>
      </c>
      <c r="R6724">
        <f>IF(F6724="Monthly",2,0)
+IF(E6724&lt;=6,2,0)
+IF(N6724&lt;=2,2,0)
+IF(L6724&gt;=4,2,0)
+IF(M6724&gt;=2,1,0)
+IF(H6724&gt;=_xlfn.PERCENTILE.INC($H$2:$H$10001,0.75),1,0)</f>
        <v>3</v>
      </c>
      <c r="S6724" t="str">
        <f>IF(R6724&gt;=7,"High",IF(R6724&gt;=4,"Medium","Low"))</f>
        <v>Low</v>
      </c>
    </row>
    <row r="6725" spans="1:19">
      <c r="A6725" t="s">
        <v>6850</v>
      </c>
      <c r="B6725">
        <v>50</v>
      </c>
      <c r="C6725" t="s">
        <v>112</v>
      </c>
      <c r="D6725" t="s">
        <v>113</v>
      </c>
      <c r="E6725">
        <v>18</v>
      </c>
      <c r="F6725" t="s">
        <v>103</v>
      </c>
      <c r="G6725" t="s">
        <v>104</v>
      </c>
      <c r="H6725" s="5">
        <v>423</v>
      </c>
      <c r="I6725" s="5">
        <v>7629.52</v>
      </c>
      <c r="J6725" t="s">
        <v>134</v>
      </c>
      <c r="K6725" t="s">
        <v>106</v>
      </c>
      <c r="L6725">
        <v>0</v>
      </c>
      <c r="M6725">
        <v>0</v>
      </c>
      <c r="N6725">
        <v>5</v>
      </c>
      <c r="O6725" s="6">
        <v>0</v>
      </c>
      <c r="P6725" t="s">
        <v>107</v>
      </c>
      <c r="Q6725" t="s">
        <v>106</v>
      </c>
      <c r="R6725">
        <f>IF(F6725="Monthly",2,0)
+IF(E6725&lt;=6,2,0)
+IF(N6725&lt;=2,2,0)
+IF(L6725&gt;=4,2,0)
+IF(M6725&gt;=2,1,0)
+IF(H6725&gt;=_xlfn.PERCENTILE.INC($H$2:$H$10001,0.75),1,0)</f>
        <v>2</v>
      </c>
      <c r="S6725" t="str">
        <f>IF(R6725&gt;=7,"High",IF(R6725&gt;=4,"Medium","Low"))</f>
        <v>Low</v>
      </c>
    </row>
    <row r="6726" spans="1:19">
      <c r="A6726" t="s">
        <v>6851</v>
      </c>
      <c r="B6726">
        <v>20</v>
      </c>
      <c r="C6726" t="s">
        <v>112</v>
      </c>
      <c r="D6726" t="s">
        <v>131</v>
      </c>
      <c r="E6726">
        <v>34</v>
      </c>
      <c r="F6726" t="s">
        <v>121</v>
      </c>
      <c r="G6726" t="s">
        <v>129</v>
      </c>
      <c r="H6726" s="5">
        <v>989</v>
      </c>
      <c r="I6726" s="5">
        <v>33578.46</v>
      </c>
      <c r="J6726" t="s">
        <v>115</v>
      </c>
      <c r="K6726" t="s">
        <v>106</v>
      </c>
      <c r="L6726">
        <v>1</v>
      </c>
      <c r="M6726">
        <v>0</v>
      </c>
      <c r="N6726">
        <v>4</v>
      </c>
      <c r="O6726" s="6">
        <v>0</v>
      </c>
      <c r="P6726" t="s">
        <v>106</v>
      </c>
      <c r="Q6726" t="s">
        <v>107</v>
      </c>
      <c r="R6726">
        <f>IF(F6726="Monthly",2,0)
+IF(E6726&lt;=6,2,0)
+IF(N6726&lt;=2,2,0)
+IF(L6726&gt;=4,2,0)
+IF(M6726&gt;=2,1,0)
+IF(H6726&gt;=_xlfn.PERCENTILE.INC($H$2:$H$10001,0.75),1,0)</f>
        <v>1</v>
      </c>
      <c r="S6726" t="str">
        <f>IF(R6726&gt;=7,"High",IF(R6726&gt;=4,"Medium","Low"))</f>
        <v>Low</v>
      </c>
    </row>
    <row r="6727" spans="1:19">
      <c r="A6727" t="s">
        <v>6852</v>
      </c>
      <c r="B6727">
        <v>37</v>
      </c>
      <c r="C6727" t="s">
        <v>112</v>
      </c>
      <c r="D6727" t="s">
        <v>119</v>
      </c>
      <c r="E6727">
        <v>10</v>
      </c>
      <c r="F6727" t="s">
        <v>103</v>
      </c>
      <c r="G6727" t="s">
        <v>129</v>
      </c>
      <c r="H6727" s="5">
        <v>1099</v>
      </c>
      <c r="I6727" s="5">
        <v>11251.84</v>
      </c>
      <c r="J6727" t="s">
        <v>115</v>
      </c>
      <c r="K6727" t="s">
        <v>106</v>
      </c>
      <c r="L6727">
        <v>2</v>
      </c>
      <c r="M6727">
        <v>0</v>
      </c>
      <c r="N6727">
        <v>5</v>
      </c>
      <c r="O6727" s="6">
        <v>0</v>
      </c>
      <c r="P6727" t="s">
        <v>107</v>
      </c>
      <c r="Q6727" t="s">
        <v>107</v>
      </c>
      <c r="R6727">
        <f>IF(F6727="Monthly",2,0)
+IF(E6727&lt;=6,2,0)
+IF(N6727&lt;=2,2,0)
+IF(L6727&gt;=4,2,0)
+IF(M6727&gt;=2,1,0)
+IF(H6727&gt;=_xlfn.PERCENTILE.INC($H$2:$H$10001,0.75),1,0)</f>
        <v>3</v>
      </c>
      <c r="S6727" t="str">
        <f>IF(R6727&gt;=7,"High",IF(R6727&gt;=4,"Medium","Low"))</f>
        <v>Low</v>
      </c>
    </row>
    <row r="6728" spans="1:19">
      <c r="A6728" t="s">
        <v>6853</v>
      </c>
      <c r="B6728">
        <v>35</v>
      </c>
      <c r="C6728" t="s">
        <v>112</v>
      </c>
      <c r="D6728" t="s">
        <v>126</v>
      </c>
      <c r="E6728">
        <v>47</v>
      </c>
      <c r="F6728" t="s">
        <v>103</v>
      </c>
      <c r="G6728" t="s">
        <v>104</v>
      </c>
      <c r="H6728" s="5">
        <v>553</v>
      </c>
      <c r="I6728" s="5">
        <v>26651.48</v>
      </c>
      <c r="J6728" t="s">
        <v>115</v>
      </c>
      <c r="K6728" t="s">
        <v>107</v>
      </c>
      <c r="L6728">
        <v>2</v>
      </c>
      <c r="M6728">
        <v>1</v>
      </c>
      <c r="N6728">
        <v>3</v>
      </c>
      <c r="O6728" s="6">
        <v>0</v>
      </c>
      <c r="P6728" t="s">
        <v>107</v>
      </c>
      <c r="Q6728" t="s">
        <v>107</v>
      </c>
      <c r="R6728">
        <f>IF(F6728="Monthly",2,0)
+IF(E6728&lt;=6,2,0)
+IF(N6728&lt;=2,2,0)
+IF(L6728&gt;=4,2,0)
+IF(M6728&gt;=2,1,0)
+IF(H6728&gt;=_xlfn.PERCENTILE.INC($H$2:$H$10001,0.75),1,0)</f>
        <v>2</v>
      </c>
      <c r="S6728" t="str">
        <f>IF(R6728&gt;=7,"High",IF(R6728&gt;=4,"Medium","Low"))</f>
        <v>Low</v>
      </c>
    </row>
    <row r="6729" spans="1:19">
      <c r="A6729" t="s">
        <v>6854</v>
      </c>
      <c r="B6729">
        <v>42</v>
      </c>
      <c r="C6729" t="s">
        <v>101</v>
      </c>
      <c r="D6729" t="s">
        <v>126</v>
      </c>
      <c r="E6729">
        <v>26</v>
      </c>
      <c r="F6729" t="s">
        <v>109</v>
      </c>
      <c r="G6729" t="s">
        <v>110</v>
      </c>
      <c r="H6729" s="5">
        <v>669</v>
      </c>
      <c r="I6729" s="5">
        <v>17259.22</v>
      </c>
      <c r="J6729" t="s">
        <v>134</v>
      </c>
      <c r="K6729" t="s">
        <v>106</v>
      </c>
      <c r="L6729">
        <v>1</v>
      </c>
      <c r="M6729">
        <v>0</v>
      </c>
      <c r="N6729">
        <v>4</v>
      </c>
      <c r="O6729" s="6">
        <v>0</v>
      </c>
      <c r="P6729" t="s">
        <v>107</v>
      </c>
      <c r="Q6729" t="s">
        <v>107</v>
      </c>
      <c r="R6729">
        <f>IF(F6729="Monthly",2,0)
+IF(E6729&lt;=6,2,0)
+IF(N6729&lt;=2,2,0)
+IF(L6729&gt;=4,2,0)
+IF(M6729&gt;=2,1,0)
+IF(H6729&gt;=_xlfn.PERCENTILE.INC($H$2:$H$10001,0.75),1,0)</f>
        <v>0</v>
      </c>
      <c r="S6729" t="str">
        <f>IF(R6729&gt;=7,"High",IF(R6729&gt;=4,"Medium","Low"))</f>
        <v>Low</v>
      </c>
    </row>
    <row r="6730" spans="1:19">
      <c r="A6730" t="s">
        <v>6855</v>
      </c>
      <c r="B6730">
        <v>33</v>
      </c>
      <c r="C6730" t="s">
        <v>112</v>
      </c>
      <c r="D6730" t="s">
        <v>102</v>
      </c>
      <c r="E6730">
        <v>36</v>
      </c>
      <c r="F6730" t="s">
        <v>103</v>
      </c>
      <c r="G6730" t="s">
        <v>104</v>
      </c>
      <c r="H6730" s="5">
        <v>422</v>
      </c>
      <c r="I6730" s="5">
        <v>15471.38</v>
      </c>
      <c r="J6730" t="s">
        <v>117</v>
      </c>
      <c r="K6730" t="s">
        <v>106</v>
      </c>
      <c r="L6730">
        <v>10</v>
      </c>
      <c r="M6730">
        <v>3</v>
      </c>
      <c r="N6730">
        <v>1</v>
      </c>
      <c r="O6730" s="6">
        <v>0</v>
      </c>
      <c r="P6730" t="s">
        <v>106</v>
      </c>
      <c r="Q6730" t="s">
        <v>106</v>
      </c>
      <c r="R6730">
        <f>IF(F6730="Monthly",2,0)
+IF(E6730&lt;=6,2,0)
+IF(N6730&lt;=2,2,0)
+IF(L6730&gt;=4,2,0)
+IF(M6730&gt;=2,1,0)
+IF(H6730&gt;=_xlfn.PERCENTILE.INC($H$2:$H$10001,0.75),1,0)</f>
        <v>7</v>
      </c>
      <c r="S6730" t="str">
        <f>IF(R6730&gt;=7,"High",IF(R6730&gt;=4,"Medium","Low"))</f>
        <v>High</v>
      </c>
    </row>
    <row r="6731" spans="1:19">
      <c r="A6731" t="s">
        <v>6856</v>
      </c>
      <c r="B6731">
        <v>32</v>
      </c>
      <c r="C6731" t="s">
        <v>112</v>
      </c>
      <c r="D6731" t="s">
        <v>119</v>
      </c>
      <c r="E6731">
        <v>37</v>
      </c>
      <c r="F6731" t="s">
        <v>121</v>
      </c>
      <c r="G6731" t="s">
        <v>104</v>
      </c>
      <c r="H6731" s="5">
        <v>490</v>
      </c>
      <c r="I6731" s="5">
        <v>17644.53</v>
      </c>
      <c r="J6731" t="s">
        <v>105</v>
      </c>
      <c r="K6731" t="s">
        <v>106</v>
      </c>
      <c r="L6731">
        <v>0</v>
      </c>
      <c r="M6731">
        <v>0</v>
      </c>
      <c r="N6731">
        <v>5</v>
      </c>
      <c r="O6731" s="6">
        <v>0</v>
      </c>
      <c r="P6731" t="s">
        <v>106</v>
      </c>
      <c r="Q6731" t="s">
        <v>107</v>
      </c>
      <c r="R6731">
        <f>IF(F6731="Monthly",2,0)
+IF(E6731&lt;=6,2,0)
+IF(N6731&lt;=2,2,0)
+IF(L6731&gt;=4,2,0)
+IF(M6731&gt;=2,1,0)
+IF(H6731&gt;=_xlfn.PERCENTILE.INC($H$2:$H$10001,0.75),1,0)</f>
        <v>0</v>
      </c>
      <c r="S6731" t="str">
        <f>IF(R6731&gt;=7,"High",IF(R6731&gt;=4,"Medium","Low"))</f>
        <v>Low</v>
      </c>
    </row>
    <row r="6732" spans="1:19">
      <c r="A6732" t="s">
        <v>6857</v>
      </c>
      <c r="B6732">
        <v>18</v>
      </c>
      <c r="C6732" t="s">
        <v>101</v>
      </c>
      <c r="D6732" t="s">
        <v>133</v>
      </c>
      <c r="E6732">
        <v>37</v>
      </c>
      <c r="F6732" t="s">
        <v>109</v>
      </c>
      <c r="G6732" t="s">
        <v>110</v>
      </c>
      <c r="H6732" s="5">
        <v>778</v>
      </c>
      <c r="I6732" s="5">
        <v>28871.11</v>
      </c>
      <c r="J6732" t="s">
        <v>140</v>
      </c>
      <c r="K6732" t="s">
        <v>106</v>
      </c>
      <c r="L6732">
        <v>0</v>
      </c>
      <c r="M6732">
        <v>0</v>
      </c>
      <c r="N6732">
        <v>5</v>
      </c>
      <c r="O6732" s="6">
        <v>0</v>
      </c>
      <c r="P6732" t="s">
        <v>106</v>
      </c>
      <c r="Q6732" t="s">
        <v>107</v>
      </c>
      <c r="R6732">
        <f>IF(F6732="Monthly",2,0)
+IF(E6732&lt;=6,2,0)
+IF(N6732&lt;=2,2,0)
+IF(L6732&gt;=4,2,0)
+IF(M6732&gt;=2,1,0)
+IF(H6732&gt;=_xlfn.PERCENTILE.INC($H$2:$H$10001,0.75),1,0)</f>
        <v>0</v>
      </c>
      <c r="S6732" t="str">
        <f>IF(R6732&gt;=7,"High",IF(R6732&gt;=4,"Medium","Low"))</f>
        <v>Low</v>
      </c>
    </row>
    <row r="6733" spans="1:19">
      <c r="A6733" t="s">
        <v>6858</v>
      </c>
      <c r="B6733">
        <v>20</v>
      </c>
      <c r="C6733" t="s">
        <v>101</v>
      </c>
      <c r="D6733" t="s">
        <v>123</v>
      </c>
      <c r="E6733">
        <v>11</v>
      </c>
      <c r="F6733" t="s">
        <v>109</v>
      </c>
      <c r="G6733" t="s">
        <v>110</v>
      </c>
      <c r="H6733" s="5">
        <v>729</v>
      </c>
      <c r="I6733" s="5">
        <v>8206.43</v>
      </c>
      <c r="J6733" t="s">
        <v>134</v>
      </c>
      <c r="K6733" t="s">
        <v>106</v>
      </c>
      <c r="L6733">
        <v>2</v>
      </c>
      <c r="M6733">
        <v>0</v>
      </c>
      <c r="N6733">
        <v>4</v>
      </c>
      <c r="O6733" s="6">
        <v>0</v>
      </c>
      <c r="P6733" t="s">
        <v>107</v>
      </c>
      <c r="Q6733" t="s">
        <v>107</v>
      </c>
      <c r="R6733">
        <f>IF(F6733="Monthly",2,0)
+IF(E6733&lt;=6,2,0)
+IF(N6733&lt;=2,2,0)
+IF(L6733&gt;=4,2,0)
+IF(M6733&gt;=2,1,0)
+IF(H6733&gt;=_xlfn.PERCENTILE.INC($H$2:$H$10001,0.75),1,0)</f>
        <v>0</v>
      </c>
      <c r="S6733" t="str">
        <f>IF(R6733&gt;=7,"High",IF(R6733&gt;=4,"Medium","Low"))</f>
        <v>Low</v>
      </c>
    </row>
    <row r="6734" spans="1:19">
      <c r="A6734" t="s">
        <v>6859</v>
      </c>
      <c r="B6734">
        <v>29</v>
      </c>
      <c r="C6734" t="s">
        <v>101</v>
      </c>
      <c r="D6734" t="s">
        <v>126</v>
      </c>
      <c r="E6734">
        <v>27</v>
      </c>
      <c r="F6734" t="s">
        <v>109</v>
      </c>
      <c r="G6734" t="s">
        <v>104</v>
      </c>
      <c r="H6734" s="5">
        <v>500</v>
      </c>
      <c r="I6734" s="5">
        <v>12893.41</v>
      </c>
      <c r="J6734" t="s">
        <v>140</v>
      </c>
      <c r="K6734" t="s">
        <v>106</v>
      </c>
      <c r="L6734">
        <v>3</v>
      </c>
      <c r="M6734">
        <v>0</v>
      </c>
      <c r="N6734">
        <v>5</v>
      </c>
      <c r="O6734" s="6">
        <v>5</v>
      </c>
      <c r="P6734" t="s">
        <v>107</v>
      </c>
      <c r="Q6734" t="s">
        <v>106</v>
      </c>
      <c r="R6734">
        <f>IF(F6734="Monthly",2,0)
+IF(E6734&lt;=6,2,0)
+IF(N6734&lt;=2,2,0)
+IF(L6734&gt;=4,2,0)
+IF(M6734&gt;=2,1,0)
+IF(H6734&gt;=_xlfn.PERCENTILE.INC($H$2:$H$10001,0.75),1,0)</f>
        <v>0</v>
      </c>
      <c r="S6734" t="str">
        <f>IF(R6734&gt;=7,"High",IF(R6734&gt;=4,"Medium","Low"))</f>
        <v>Low</v>
      </c>
    </row>
    <row r="6735" spans="1:19">
      <c r="A6735" t="s">
        <v>6860</v>
      </c>
      <c r="B6735">
        <v>31</v>
      </c>
      <c r="C6735" t="s">
        <v>112</v>
      </c>
      <c r="D6735" t="s">
        <v>133</v>
      </c>
      <c r="E6735">
        <v>39</v>
      </c>
      <c r="F6735" t="s">
        <v>103</v>
      </c>
      <c r="G6735" t="s">
        <v>104</v>
      </c>
      <c r="H6735" s="5">
        <v>428</v>
      </c>
      <c r="I6735" s="5">
        <v>16961.54</v>
      </c>
      <c r="J6735" t="s">
        <v>140</v>
      </c>
      <c r="K6735" t="s">
        <v>107</v>
      </c>
      <c r="L6735">
        <v>0</v>
      </c>
      <c r="M6735">
        <v>0</v>
      </c>
      <c r="N6735">
        <v>5</v>
      </c>
      <c r="O6735" s="6">
        <v>0</v>
      </c>
      <c r="P6735" t="s">
        <v>107</v>
      </c>
      <c r="Q6735" t="s">
        <v>106</v>
      </c>
      <c r="R6735">
        <f>IF(F6735="Monthly",2,0)
+IF(E6735&lt;=6,2,0)
+IF(N6735&lt;=2,2,0)
+IF(L6735&gt;=4,2,0)
+IF(M6735&gt;=2,1,0)
+IF(H6735&gt;=_xlfn.PERCENTILE.INC($H$2:$H$10001,0.75),1,0)</f>
        <v>2</v>
      </c>
      <c r="S6735" t="str">
        <f>IF(R6735&gt;=7,"High",IF(R6735&gt;=4,"Medium","Low"))</f>
        <v>Low</v>
      </c>
    </row>
    <row r="6736" spans="1:19">
      <c r="A6736" t="s">
        <v>6861</v>
      </c>
      <c r="B6736">
        <v>40</v>
      </c>
      <c r="C6736" t="s">
        <v>101</v>
      </c>
      <c r="D6736" t="s">
        <v>102</v>
      </c>
      <c r="E6736">
        <v>24</v>
      </c>
      <c r="F6736" t="s">
        <v>103</v>
      </c>
      <c r="G6736" t="s">
        <v>129</v>
      </c>
      <c r="H6736" s="5">
        <v>1078</v>
      </c>
      <c r="I6736" s="5">
        <v>26259.74</v>
      </c>
      <c r="J6736" t="s">
        <v>105</v>
      </c>
      <c r="K6736" t="s">
        <v>106</v>
      </c>
      <c r="L6736">
        <v>0</v>
      </c>
      <c r="M6736">
        <v>0</v>
      </c>
      <c r="N6736">
        <v>4</v>
      </c>
      <c r="O6736" s="6">
        <v>0</v>
      </c>
      <c r="P6736" t="s">
        <v>107</v>
      </c>
      <c r="Q6736" t="s">
        <v>107</v>
      </c>
      <c r="R6736">
        <f>IF(F6736="Monthly",2,0)
+IF(E6736&lt;=6,2,0)
+IF(N6736&lt;=2,2,0)
+IF(L6736&gt;=4,2,0)
+IF(M6736&gt;=2,1,0)
+IF(H6736&gt;=_xlfn.PERCENTILE.INC($H$2:$H$10001,0.75),1,0)</f>
        <v>3</v>
      </c>
      <c r="S6736" t="str">
        <f>IF(R6736&gt;=7,"High",IF(R6736&gt;=4,"Medium","Low"))</f>
        <v>Low</v>
      </c>
    </row>
    <row r="6737" spans="1:19">
      <c r="A6737" t="s">
        <v>6862</v>
      </c>
      <c r="B6737">
        <v>46</v>
      </c>
      <c r="C6737" t="s">
        <v>101</v>
      </c>
      <c r="D6737" t="s">
        <v>123</v>
      </c>
      <c r="E6737">
        <v>32</v>
      </c>
      <c r="F6737" t="s">
        <v>103</v>
      </c>
      <c r="G6737" t="s">
        <v>110</v>
      </c>
      <c r="H6737" s="5">
        <v>709</v>
      </c>
      <c r="I6737" s="5">
        <v>22629.200000000001</v>
      </c>
      <c r="J6737" t="s">
        <v>115</v>
      </c>
      <c r="K6737" t="s">
        <v>106</v>
      </c>
      <c r="L6737">
        <v>1</v>
      </c>
      <c r="M6737">
        <v>0</v>
      </c>
      <c r="N6737">
        <v>4</v>
      </c>
      <c r="O6737" s="6">
        <v>0</v>
      </c>
      <c r="P6737" t="s">
        <v>107</v>
      </c>
      <c r="Q6737" t="s">
        <v>107</v>
      </c>
      <c r="R6737">
        <f>IF(F6737="Monthly",2,0)
+IF(E6737&lt;=6,2,0)
+IF(N6737&lt;=2,2,0)
+IF(L6737&gt;=4,2,0)
+IF(M6737&gt;=2,1,0)
+IF(H6737&gt;=_xlfn.PERCENTILE.INC($H$2:$H$10001,0.75),1,0)</f>
        <v>2</v>
      </c>
      <c r="S6737" t="str">
        <f>IF(R6737&gt;=7,"High",IF(R6737&gt;=4,"Medium","Low"))</f>
        <v>Low</v>
      </c>
    </row>
    <row r="6738" spans="1:19">
      <c r="A6738" t="s">
        <v>6863</v>
      </c>
      <c r="B6738">
        <v>65</v>
      </c>
      <c r="C6738" t="s">
        <v>101</v>
      </c>
      <c r="D6738" t="s">
        <v>102</v>
      </c>
      <c r="E6738">
        <v>31</v>
      </c>
      <c r="F6738" t="s">
        <v>103</v>
      </c>
      <c r="G6738" t="s">
        <v>104</v>
      </c>
      <c r="H6738" s="5">
        <v>447</v>
      </c>
      <c r="I6738" s="5">
        <v>13855.1</v>
      </c>
      <c r="J6738" t="s">
        <v>117</v>
      </c>
      <c r="K6738" t="s">
        <v>107</v>
      </c>
      <c r="L6738">
        <v>1</v>
      </c>
      <c r="M6738">
        <v>0</v>
      </c>
      <c r="N6738">
        <v>5</v>
      </c>
      <c r="O6738" s="6">
        <v>0</v>
      </c>
      <c r="P6738" t="s">
        <v>107</v>
      </c>
      <c r="Q6738" t="s">
        <v>107</v>
      </c>
      <c r="R6738">
        <f>IF(F6738="Monthly",2,0)
+IF(E6738&lt;=6,2,0)
+IF(N6738&lt;=2,2,0)
+IF(L6738&gt;=4,2,0)
+IF(M6738&gt;=2,1,0)
+IF(H6738&gt;=_xlfn.PERCENTILE.INC($H$2:$H$10001,0.75),1,0)</f>
        <v>2</v>
      </c>
      <c r="S6738" t="str">
        <f>IF(R6738&gt;=7,"High",IF(R6738&gt;=4,"Medium","Low"))</f>
        <v>Low</v>
      </c>
    </row>
    <row r="6739" spans="1:19">
      <c r="A6739" t="s">
        <v>6864</v>
      </c>
      <c r="B6739">
        <v>26</v>
      </c>
      <c r="C6739" t="s">
        <v>112</v>
      </c>
      <c r="D6739" t="s">
        <v>102</v>
      </c>
      <c r="E6739">
        <v>15</v>
      </c>
      <c r="F6739" t="s">
        <v>109</v>
      </c>
      <c r="G6739" t="s">
        <v>110</v>
      </c>
      <c r="H6739" s="5">
        <v>810</v>
      </c>
      <c r="I6739" s="5">
        <v>12230.41</v>
      </c>
      <c r="J6739" t="s">
        <v>140</v>
      </c>
      <c r="K6739" t="s">
        <v>107</v>
      </c>
      <c r="L6739">
        <v>1</v>
      </c>
      <c r="M6739">
        <v>0</v>
      </c>
      <c r="N6739">
        <f>MEDIAN(1,5)</f>
        <v>3</v>
      </c>
      <c r="O6739" s="6">
        <v>0</v>
      </c>
      <c r="P6739" t="s">
        <v>107</v>
      </c>
      <c r="Q6739" t="s">
        <v>107</v>
      </c>
      <c r="R6739">
        <f>IF(F6739="Monthly",2,0)
+IF(E6739&lt;=6,2,0)
+IF(N6739&lt;=2,2,0)
+IF(L6739&gt;=4,2,0)
+IF(M6739&gt;=2,1,0)
+IF(H6739&gt;=_xlfn.PERCENTILE.INC($H$2:$H$10001,0.75),1,0)</f>
        <v>1</v>
      </c>
      <c r="S6739" t="str">
        <f>IF(R6739&gt;=7,"High",IF(R6739&gt;=4,"Medium","Low"))</f>
        <v>Low</v>
      </c>
    </row>
    <row r="6740" spans="1:19">
      <c r="A6740" t="s">
        <v>6865</v>
      </c>
      <c r="B6740">
        <v>40</v>
      </c>
      <c r="C6740" t="s">
        <v>101</v>
      </c>
      <c r="D6740" t="s">
        <v>119</v>
      </c>
      <c r="E6740">
        <v>18</v>
      </c>
      <c r="F6740" t="s">
        <v>109</v>
      </c>
      <c r="G6740" t="s">
        <v>110</v>
      </c>
      <c r="H6740" s="5">
        <v>744</v>
      </c>
      <c r="I6740" s="5">
        <v>13025.73</v>
      </c>
      <c r="J6740" t="s">
        <v>134</v>
      </c>
      <c r="K6740" t="s">
        <v>107</v>
      </c>
      <c r="L6740">
        <v>1</v>
      </c>
      <c r="M6740">
        <v>0</v>
      </c>
      <c r="N6740">
        <v>4</v>
      </c>
      <c r="O6740" s="6">
        <v>0</v>
      </c>
      <c r="P6740" t="s">
        <v>107</v>
      </c>
      <c r="Q6740" t="s">
        <v>106</v>
      </c>
      <c r="R6740">
        <f>IF(F6740="Monthly",2,0)
+IF(E6740&lt;=6,2,0)
+IF(N6740&lt;=2,2,0)
+IF(L6740&gt;=4,2,0)
+IF(M6740&gt;=2,1,0)
+IF(H6740&gt;=_xlfn.PERCENTILE.INC($H$2:$H$10001,0.75),1,0)</f>
        <v>0</v>
      </c>
      <c r="S6740" t="str">
        <f>IF(R6740&gt;=7,"High",IF(R6740&gt;=4,"Medium","Low"))</f>
        <v>Low</v>
      </c>
    </row>
    <row r="6741" spans="1:19">
      <c r="A6741" t="s">
        <v>6866</v>
      </c>
      <c r="B6741">
        <v>41</v>
      </c>
      <c r="C6741" t="s">
        <v>101</v>
      </c>
      <c r="D6741" t="s">
        <v>119</v>
      </c>
      <c r="E6741">
        <v>44</v>
      </c>
      <c r="F6741" t="s">
        <v>109</v>
      </c>
      <c r="G6741" t="s">
        <v>110</v>
      </c>
      <c r="H6741" s="5">
        <v>661</v>
      </c>
      <c r="I6741" s="5">
        <v>28440.09</v>
      </c>
      <c r="J6741" t="s">
        <v>117</v>
      </c>
      <c r="K6741" t="s">
        <v>106</v>
      </c>
      <c r="L6741">
        <v>1</v>
      </c>
      <c r="M6741">
        <v>0</v>
      </c>
      <c r="N6741">
        <v>5</v>
      </c>
      <c r="O6741" s="6">
        <v>0</v>
      </c>
      <c r="P6741" t="s">
        <v>107</v>
      </c>
      <c r="Q6741" t="s">
        <v>107</v>
      </c>
      <c r="R6741">
        <f>IF(F6741="Monthly",2,0)
+IF(E6741&lt;=6,2,0)
+IF(N6741&lt;=2,2,0)
+IF(L6741&gt;=4,2,0)
+IF(M6741&gt;=2,1,0)
+IF(H6741&gt;=_xlfn.PERCENTILE.INC($H$2:$H$10001,0.75),1,0)</f>
        <v>0</v>
      </c>
      <c r="S6741" t="str">
        <f>IF(R6741&gt;=7,"High",IF(R6741&gt;=4,"Medium","Low"))</f>
        <v>Low</v>
      </c>
    </row>
    <row r="6742" spans="1:19">
      <c r="A6742" t="s">
        <v>6867</v>
      </c>
      <c r="B6742">
        <v>33</v>
      </c>
      <c r="C6742" t="s">
        <v>101</v>
      </c>
      <c r="D6742" t="s">
        <v>126</v>
      </c>
      <c r="E6742">
        <v>49</v>
      </c>
      <c r="F6742" t="s">
        <v>109</v>
      </c>
      <c r="G6742" t="s">
        <v>104</v>
      </c>
      <c r="H6742" s="5">
        <v>455</v>
      </c>
      <c r="I6742" s="5">
        <v>22313.21</v>
      </c>
      <c r="J6742" t="s">
        <v>140</v>
      </c>
      <c r="K6742" t="s">
        <v>106</v>
      </c>
      <c r="L6742">
        <v>0</v>
      </c>
      <c r="M6742">
        <v>0</v>
      </c>
      <c r="N6742">
        <v>4</v>
      </c>
      <c r="O6742" s="6">
        <v>0</v>
      </c>
      <c r="P6742" t="s">
        <v>107</v>
      </c>
      <c r="Q6742" t="s">
        <v>107</v>
      </c>
      <c r="R6742">
        <f>IF(F6742="Monthly",2,0)
+IF(E6742&lt;=6,2,0)
+IF(N6742&lt;=2,2,0)
+IF(L6742&gt;=4,2,0)
+IF(M6742&gt;=2,1,0)
+IF(H6742&gt;=_xlfn.PERCENTILE.INC($H$2:$H$10001,0.75),1,0)</f>
        <v>0</v>
      </c>
      <c r="S6742" t="str">
        <f>IF(R6742&gt;=7,"High",IF(R6742&gt;=4,"Medium","Low"))</f>
        <v>Low</v>
      </c>
    </row>
    <row r="6743" spans="1:19">
      <c r="A6743" t="s">
        <v>6868</v>
      </c>
      <c r="B6743">
        <v>62</v>
      </c>
      <c r="C6743" t="s">
        <v>101</v>
      </c>
      <c r="D6743" t="s">
        <v>128</v>
      </c>
      <c r="E6743">
        <v>6</v>
      </c>
      <c r="F6743" t="s">
        <v>103</v>
      </c>
      <c r="G6743" t="s">
        <v>104</v>
      </c>
      <c r="H6743" s="5">
        <v>499</v>
      </c>
      <c r="I6743" s="5">
        <v>2871.17</v>
      </c>
      <c r="J6743" t="s">
        <v>140</v>
      </c>
      <c r="K6743" t="s">
        <v>106</v>
      </c>
      <c r="L6743">
        <v>1</v>
      </c>
      <c r="M6743">
        <v>0</v>
      </c>
      <c r="N6743">
        <v>5</v>
      </c>
      <c r="O6743" s="6">
        <v>5</v>
      </c>
      <c r="P6743" t="s">
        <v>106</v>
      </c>
      <c r="Q6743" t="s">
        <v>107</v>
      </c>
      <c r="R6743">
        <f>IF(F6743="Monthly",2,0)
+IF(E6743&lt;=6,2,0)
+IF(N6743&lt;=2,2,0)
+IF(L6743&gt;=4,2,0)
+IF(M6743&gt;=2,1,0)
+IF(H6743&gt;=_xlfn.PERCENTILE.INC($H$2:$H$10001,0.75),1,0)</f>
        <v>4</v>
      </c>
      <c r="S6743" t="str">
        <f>IF(R6743&gt;=7,"High",IF(R6743&gt;=4,"Medium","Low"))</f>
        <v>Medium</v>
      </c>
    </row>
    <row r="6744" spans="1:19">
      <c r="A6744" t="s">
        <v>6869</v>
      </c>
      <c r="B6744">
        <v>50</v>
      </c>
      <c r="C6744" t="s">
        <v>112</v>
      </c>
      <c r="D6744" t="s">
        <v>159</v>
      </c>
      <c r="E6744">
        <v>17</v>
      </c>
      <c r="F6744" t="s">
        <v>109</v>
      </c>
      <c r="G6744" t="s">
        <v>110</v>
      </c>
      <c r="H6744" s="5">
        <v>744</v>
      </c>
      <c r="I6744" s="5">
        <v>12825.72</v>
      </c>
      <c r="J6744" t="s">
        <v>117</v>
      </c>
      <c r="K6744" t="s">
        <v>106</v>
      </c>
      <c r="L6744">
        <v>0</v>
      </c>
      <c r="M6744">
        <v>0</v>
      </c>
      <c r="N6744">
        <v>5</v>
      </c>
      <c r="O6744" s="6">
        <v>0</v>
      </c>
      <c r="P6744" t="s">
        <v>107</v>
      </c>
      <c r="Q6744" t="s">
        <v>107</v>
      </c>
      <c r="R6744">
        <f>IF(F6744="Monthly",2,0)
+IF(E6744&lt;=6,2,0)
+IF(N6744&lt;=2,2,0)
+IF(L6744&gt;=4,2,0)
+IF(M6744&gt;=2,1,0)
+IF(H6744&gt;=_xlfn.PERCENTILE.INC($H$2:$H$10001,0.75),1,0)</f>
        <v>0</v>
      </c>
      <c r="S6744" t="str">
        <f>IF(R6744&gt;=7,"High",IF(R6744&gt;=4,"Medium","Low"))</f>
        <v>Low</v>
      </c>
    </row>
    <row r="6745" spans="1:19">
      <c r="A6745" t="s">
        <v>6870</v>
      </c>
      <c r="B6745">
        <v>33</v>
      </c>
      <c r="C6745" t="s">
        <v>112</v>
      </c>
      <c r="D6745" t="s">
        <v>137</v>
      </c>
      <c r="E6745">
        <v>29</v>
      </c>
      <c r="F6745" t="s">
        <v>109</v>
      </c>
      <c r="G6745" t="s">
        <v>129</v>
      </c>
      <c r="H6745" s="5">
        <v>1067</v>
      </c>
      <c r="I6745" s="5">
        <v>31086.85</v>
      </c>
      <c r="J6745" t="s">
        <v>105</v>
      </c>
      <c r="K6745" t="s">
        <v>106</v>
      </c>
      <c r="L6745">
        <v>0</v>
      </c>
      <c r="M6745">
        <v>0</v>
      </c>
      <c r="N6745">
        <v>5</v>
      </c>
      <c r="O6745" s="6">
        <v>0</v>
      </c>
      <c r="P6745" t="s">
        <v>107</v>
      </c>
      <c r="Q6745" t="s">
        <v>106</v>
      </c>
      <c r="R6745">
        <f>IF(F6745="Monthly",2,0)
+IF(E6745&lt;=6,2,0)
+IF(N6745&lt;=2,2,0)
+IF(L6745&gt;=4,2,0)
+IF(M6745&gt;=2,1,0)
+IF(H6745&gt;=_xlfn.PERCENTILE.INC($H$2:$H$10001,0.75),1,0)</f>
        <v>1</v>
      </c>
      <c r="S6745" t="str">
        <f>IF(R6745&gt;=7,"High",IF(R6745&gt;=4,"Medium","Low"))</f>
        <v>Low</v>
      </c>
    </row>
    <row r="6746" spans="1:19">
      <c r="A6746" t="s">
        <v>6871</v>
      </c>
      <c r="B6746">
        <v>40</v>
      </c>
      <c r="C6746" t="s">
        <v>112</v>
      </c>
      <c r="D6746" t="s">
        <v>102</v>
      </c>
      <c r="E6746">
        <v>39</v>
      </c>
      <c r="F6746" t="s">
        <v>121</v>
      </c>
      <c r="G6746" t="s">
        <v>110</v>
      </c>
      <c r="H6746" s="5">
        <v>782</v>
      </c>
      <c r="I6746" s="5">
        <v>30538.61</v>
      </c>
      <c r="J6746" t="s">
        <v>105</v>
      </c>
      <c r="K6746" t="s">
        <v>106</v>
      </c>
      <c r="L6746">
        <v>1</v>
      </c>
      <c r="M6746">
        <v>0</v>
      </c>
      <c r="N6746">
        <v>5</v>
      </c>
      <c r="O6746" s="6">
        <v>0</v>
      </c>
      <c r="P6746" t="s">
        <v>106</v>
      </c>
      <c r="Q6746" t="s">
        <v>107</v>
      </c>
      <c r="R6746">
        <f>IF(F6746="Monthly",2,0)
+IF(E6746&lt;=6,2,0)
+IF(N6746&lt;=2,2,0)
+IF(L6746&gt;=4,2,0)
+IF(M6746&gt;=2,1,0)
+IF(H6746&gt;=_xlfn.PERCENTILE.INC($H$2:$H$10001,0.75),1,0)</f>
        <v>0</v>
      </c>
      <c r="S6746" t="str">
        <f>IF(R6746&gt;=7,"High",IF(R6746&gt;=4,"Medium","Low"))</f>
        <v>Low</v>
      </c>
    </row>
    <row r="6747" spans="1:19">
      <c r="A6747" t="s">
        <v>6872</v>
      </c>
      <c r="B6747">
        <v>57</v>
      </c>
      <c r="C6747" t="s">
        <v>101</v>
      </c>
      <c r="D6747" t="s">
        <v>126</v>
      </c>
      <c r="E6747">
        <v>8</v>
      </c>
      <c r="F6747" t="s">
        <v>103</v>
      </c>
      <c r="G6747" t="s">
        <v>110</v>
      </c>
      <c r="H6747" s="5">
        <v>786</v>
      </c>
      <c r="I6747" s="5">
        <v>6400.28</v>
      </c>
      <c r="J6747" t="s">
        <v>105</v>
      </c>
      <c r="K6747" t="s">
        <v>106</v>
      </c>
      <c r="L6747">
        <v>5</v>
      </c>
      <c r="M6747">
        <v>1</v>
      </c>
      <c r="N6747">
        <v>4</v>
      </c>
      <c r="O6747" s="6">
        <v>0</v>
      </c>
      <c r="P6747" t="s">
        <v>107</v>
      </c>
      <c r="Q6747" t="s">
        <v>107</v>
      </c>
      <c r="R6747">
        <f>IF(F6747="Monthly",2,0)
+IF(E6747&lt;=6,2,0)
+IF(N6747&lt;=2,2,0)
+IF(L6747&gt;=4,2,0)
+IF(M6747&gt;=2,1,0)
+IF(H6747&gt;=_xlfn.PERCENTILE.INC($H$2:$H$10001,0.75),1,0)</f>
        <v>4</v>
      </c>
      <c r="S6747" t="str">
        <f>IF(R6747&gt;=7,"High",IF(R6747&gt;=4,"Medium","Low"))</f>
        <v>Medium</v>
      </c>
    </row>
    <row r="6748" spans="1:19">
      <c r="A6748" t="s">
        <v>6873</v>
      </c>
      <c r="B6748">
        <v>39</v>
      </c>
      <c r="C6748" t="s">
        <v>101</v>
      </c>
      <c r="D6748" t="s">
        <v>123</v>
      </c>
      <c r="E6748">
        <v>25</v>
      </c>
      <c r="F6748" t="s">
        <v>103</v>
      </c>
      <c r="G6748" t="s">
        <v>110</v>
      </c>
      <c r="H6748" s="5">
        <v>748</v>
      </c>
      <c r="I6748" s="5">
        <v>19072.37</v>
      </c>
      <c r="J6748" t="s">
        <v>115</v>
      </c>
      <c r="K6748" t="s">
        <v>106</v>
      </c>
      <c r="L6748">
        <v>1</v>
      </c>
      <c r="M6748">
        <v>0</v>
      </c>
      <c r="N6748">
        <v>5</v>
      </c>
      <c r="O6748" s="6">
        <v>0</v>
      </c>
      <c r="P6748" t="s">
        <v>107</v>
      </c>
      <c r="Q6748" t="s">
        <v>106</v>
      </c>
      <c r="R6748">
        <f>IF(F6748="Monthly",2,0)
+IF(E6748&lt;=6,2,0)
+IF(N6748&lt;=2,2,0)
+IF(L6748&gt;=4,2,0)
+IF(M6748&gt;=2,1,0)
+IF(H6748&gt;=_xlfn.PERCENTILE.INC($H$2:$H$10001,0.75),1,0)</f>
        <v>2</v>
      </c>
      <c r="S6748" t="str">
        <f>IF(R6748&gt;=7,"High",IF(R6748&gt;=4,"Medium","Low"))</f>
        <v>Low</v>
      </c>
    </row>
    <row r="6749" spans="1:19">
      <c r="A6749" t="s">
        <v>6874</v>
      </c>
      <c r="B6749">
        <v>38</v>
      </c>
      <c r="C6749" t="s">
        <v>101</v>
      </c>
      <c r="D6749" t="s">
        <v>137</v>
      </c>
      <c r="E6749">
        <v>21</v>
      </c>
      <c r="F6749" t="s">
        <v>109</v>
      </c>
      <c r="G6749" t="s">
        <v>104</v>
      </c>
      <c r="H6749" s="5">
        <v>405</v>
      </c>
      <c r="I6749" s="5">
        <v>8612.7199999999993</v>
      </c>
      <c r="J6749" t="s">
        <v>115</v>
      </c>
      <c r="K6749" t="s">
        <v>106</v>
      </c>
      <c r="L6749">
        <v>0</v>
      </c>
      <c r="M6749">
        <v>0</v>
      </c>
      <c r="N6749">
        <v>5</v>
      </c>
      <c r="O6749" s="6">
        <v>0</v>
      </c>
      <c r="P6749" t="s">
        <v>107</v>
      </c>
      <c r="Q6749" t="s">
        <v>107</v>
      </c>
      <c r="R6749">
        <f>IF(F6749="Monthly",2,0)
+IF(E6749&lt;=6,2,0)
+IF(N6749&lt;=2,2,0)
+IF(L6749&gt;=4,2,0)
+IF(M6749&gt;=2,1,0)
+IF(H6749&gt;=_xlfn.PERCENTILE.INC($H$2:$H$10001,0.75),1,0)</f>
        <v>0</v>
      </c>
      <c r="S6749" t="str">
        <f>IF(R6749&gt;=7,"High",IF(R6749&gt;=4,"Medium","Low"))</f>
        <v>Low</v>
      </c>
    </row>
    <row r="6750" spans="1:19">
      <c r="A6750" t="s">
        <v>6875</v>
      </c>
      <c r="B6750">
        <v>31</v>
      </c>
      <c r="C6750" t="s">
        <v>112</v>
      </c>
      <c r="D6750" t="s">
        <v>126</v>
      </c>
      <c r="E6750">
        <v>17</v>
      </c>
      <c r="F6750" t="s">
        <v>103</v>
      </c>
      <c r="G6750" t="s">
        <v>110</v>
      </c>
      <c r="H6750" s="5">
        <v>769</v>
      </c>
      <c r="I6750" s="5">
        <v>12854.02</v>
      </c>
      <c r="J6750" t="s">
        <v>134</v>
      </c>
      <c r="K6750" t="s">
        <v>106</v>
      </c>
      <c r="L6750">
        <v>0</v>
      </c>
      <c r="M6750">
        <v>0</v>
      </c>
      <c r="N6750">
        <v>5</v>
      </c>
      <c r="O6750" s="6">
        <v>0</v>
      </c>
      <c r="P6750" t="s">
        <v>106</v>
      </c>
      <c r="Q6750" t="s">
        <v>107</v>
      </c>
      <c r="R6750">
        <f>IF(F6750="Monthly",2,0)
+IF(E6750&lt;=6,2,0)
+IF(N6750&lt;=2,2,0)
+IF(L6750&gt;=4,2,0)
+IF(M6750&gt;=2,1,0)
+IF(H6750&gt;=_xlfn.PERCENTILE.INC($H$2:$H$10001,0.75),1,0)</f>
        <v>2</v>
      </c>
      <c r="S6750" t="str">
        <f>IF(R6750&gt;=7,"High",IF(R6750&gt;=4,"Medium","Low"))</f>
        <v>Low</v>
      </c>
    </row>
    <row r="6751" spans="1:19">
      <c r="A6751" t="s">
        <v>6876</v>
      </c>
      <c r="B6751">
        <v>34</v>
      </c>
      <c r="C6751" t="s">
        <v>101</v>
      </c>
      <c r="D6751" t="s">
        <v>113</v>
      </c>
      <c r="E6751">
        <v>16</v>
      </c>
      <c r="F6751" t="s">
        <v>121</v>
      </c>
      <c r="G6751" t="s">
        <v>110</v>
      </c>
      <c r="H6751" s="5">
        <v>713</v>
      </c>
      <c r="I6751" s="5">
        <v>11140.73</v>
      </c>
      <c r="J6751" t="s">
        <v>134</v>
      </c>
      <c r="K6751" t="s">
        <v>106</v>
      </c>
      <c r="L6751">
        <v>0</v>
      </c>
      <c r="M6751">
        <v>0</v>
      </c>
      <c r="N6751">
        <v>5</v>
      </c>
      <c r="O6751" s="6">
        <v>0</v>
      </c>
      <c r="P6751" t="s">
        <v>106</v>
      </c>
      <c r="Q6751" t="s">
        <v>107</v>
      </c>
      <c r="R6751">
        <f>IF(F6751="Monthly",2,0)
+IF(E6751&lt;=6,2,0)
+IF(N6751&lt;=2,2,0)
+IF(L6751&gt;=4,2,0)
+IF(M6751&gt;=2,1,0)
+IF(H6751&gt;=_xlfn.PERCENTILE.INC($H$2:$H$10001,0.75),1,0)</f>
        <v>0</v>
      </c>
      <c r="S6751" t="str">
        <f>IF(R6751&gt;=7,"High",IF(R6751&gt;=4,"Medium","Low"))</f>
        <v>Low</v>
      </c>
    </row>
    <row r="6752" spans="1:19">
      <c r="A6752" t="s">
        <v>6877</v>
      </c>
      <c r="B6752">
        <v>32</v>
      </c>
      <c r="C6752" t="s">
        <v>101</v>
      </c>
      <c r="D6752" t="s">
        <v>123</v>
      </c>
      <c r="E6752">
        <v>52</v>
      </c>
      <c r="F6752" t="s">
        <v>109</v>
      </c>
      <c r="G6752" t="s">
        <v>110</v>
      </c>
      <c r="H6752" s="5">
        <v>757</v>
      </c>
      <c r="I6752" s="5">
        <v>38268.120000000003</v>
      </c>
      <c r="J6752" t="s">
        <v>140</v>
      </c>
      <c r="K6752" t="s">
        <v>106</v>
      </c>
      <c r="L6752">
        <v>1</v>
      </c>
      <c r="M6752">
        <v>0</v>
      </c>
      <c r="N6752">
        <v>5</v>
      </c>
      <c r="O6752" s="6">
        <v>0</v>
      </c>
      <c r="P6752" t="s">
        <v>107</v>
      </c>
      <c r="Q6752" t="s">
        <v>107</v>
      </c>
      <c r="R6752">
        <f>IF(F6752="Monthly",2,0)
+IF(E6752&lt;=6,2,0)
+IF(N6752&lt;=2,2,0)
+IF(L6752&gt;=4,2,0)
+IF(M6752&gt;=2,1,0)
+IF(H6752&gt;=_xlfn.PERCENTILE.INC($H$2:$H$10001,0.75),1,0)</f>
        <v>0</v>
      </c>
      <c r="S6752" t="str">
        <f>IF(R6752&gt;=7,"High",IF(R6752&gt;=4,"Medium","Low"))</f>
        <v>Low</v>
      </c>
    </row>
    <row r="6753" spans="1:19">
      <c r="A6753" t="s">
        <v>6878</v>
      </c>
      <c r="B6753">
        <v>53</v>
      </c>
      <c r="C6753" t="s">
        <v>112</v>
      </c>
      <c r="D6753" t="s">
        <v>128</v>
      </c>
      <c r="E6753">
        <v>36</v>
      </c>
      <c r="F6753" t="s">
        <v>103</v>
      </c>
      <c r="G6753" t="s">
        <v>110</v>
      </c>
      <c r="H6753" s="5">
        <v>799</v>
      </c>
      <c r="I6753" s="5">
        <v>28320.26</v>
      </c>
      <c r="J6753" t="s">
        <v>117</v>
      </c>
      <c r="K6753" t="s">
        <v>106</v>
      </c>
      <c r="L6753">
        <v>2</v>
      </c>
      <c r="M6753">
        <v>0</v>
      </c>
      <c r="N6753">
        <v>5</v>
      </c>
      <c r="O6753" s="6">
        <v>0</v>
      </c>
      <c r="P6753" t="s">
        <v>106</v>
      </c>
      <c r="Q6753" t="s">
        <v>106</v>
      </c>
      <c r="R6753">
        <f>IF(F6753="Monthly",2,0)
+IF(E6753&lt;=6,2,0)
+IF(N6753&lt;=2,2,0)
+IF(L6753&gt;=4,2,0)
+IF(M6753&gt;=2,1,0)
+IF(H6753&gt;=_xlfn.PERCENTILE.INC($H$2:$H$10001,0.75),1,0)</f>
        <v>3</v>
      </c>
      <c r="S6753" t="str">
        <f>IF(R6753&gt;=7,"High",IF(R6753&gt;=4,"Medium","Low"))</f>
        <v>Low</v>
      </c>
    </row>
    <row r="6754" spans="1:19">
      <c r="A6754" t="s">
        <v>6879</v>
      </c>
      <c r="B6754">
        <v>54</v>
      </c>
      <c r="C6754" t="s">
        <v>101</v>
      </c>
      <c r="D6754" t="s">
        <v>126</v>
      </c>
      <c r="E6754">
        <v>39</v>
      </c>
      <c r="F6754" t="s">
        <v>121</v>
      </c>
      <c r="G6754" t="s">
        <v>104</v>
      </c>
      <c r="H6754" s="5">
        <v>494</v>
      </c>
      <c r="I6754" s="5">
        <v>16665.25</v>
      </c>
      <c r="J6754" t="s">
        <v>140</v>
      </c>
      <c r="K6754" t="s">
        <v>106</v>
      </c>
      <c r="L6754">
        <v>0</v>
      </c>
      <c r="M6754">
        <v>0</v>
      </c>
      <c r="N6754">
        <v>5</v>
      </c>
      <c r="O6754" s="6">
        <v>15</v>
      </c>
      <c r="P6754" t="s">
        <v>107</v>
      </c>
      <c r="Q6754" t="s">
        <v>107</v>
      </c>
      <c r="R6754">
        <f>IF(F6754="Monthly",2,0)
+IF(E6754&lt;=6,2,0)
+IF(N6754&lt;=2,2,0)
+IF(L6754&gt;=4,2,0)
+IF(M6754&gt;=2,1,0)
+IF(H6754&gt;=_xlfn.PERCENTILE.INC($H$2:$H$10001,0.75),1,0)</f>
        <v>0</v>
      </c>
      <c r="S6754" t="str">
        <f>IF(R6754&gt;=7,"High",IF(R6754&gt;=4,"Medium","Low"))</f>
        <v>Low</v>
      </c>
    </row>
    <row r="6755" spans="1:19">
      <c r="A6755" t="s">
        <v>6880</v>
      </c>
      <c r="B6755">
        <v>42</v>
      </c>
      <c r="C6755" t="s">
        <v>101</v>
      </c>
      <c r="D6755" t="s">
        <v>102</v>
      </c>
      <c r="E6755">
        <v>72</v>
      </c>
      <c r="F6755" t="s">
        <v>121</v>
      </c>
      <c r="G6755" t="s">
        <v>104</v>
      </c>
      <c r="H6755" s="5">
        <v>465</v>
      </c>
      <c r="I6755" s="5">
        <v>29838.84</v>
      </c>
      <c r="J6755" t="s">
        <v>105</v>
      </c>
      <c r="K6755" t="s">
        <v>107</v>
      </c>
      <c r="L6755">
        <v>0</v>
      </c>
      <c r="M6755">
        <v>0</v>
      </c>
      <c r="N6755">
        <v>5</v>
      </c>
      <c r="O6755" s="6">
        <v>10</v>
      </c>
      <c r="P6755" t="s">
        <v>106</v>
      </c>
      <c r="Q6755" t="s">
        <v>107</v>
      </c>
      <c r="R6755">
        <f>IF(F6755="Monthly",2,0)
+IF(E6755&lt;=6,2,0)
+IF(N6755&lt;=2,2,0)
+IF(L6755&gt;=4,2,0)
+IF(M6755&gt;=2,1,0)
+IF(H6755&gt;=_xlfn.PERCENTILE.INC($H$2:$H$10001,0.75),1,0)</f>
        <v>0</v>
      </c>
      <c r="S6755" t="str">
        <f>IF(R6755&gt;=7,"High",IF(R6755&gt;=4,"Medium","Low"))</f>
        <v>Low</v>
      </c>
    </row>
    <row r="6756" spans="1:19">
      <c r="A6756" t="s">
        <v>6881</v>
      </c>
      <c r="B6756">
        <v>45</v>
      </c>
      <c r="C6756" t="s">
        <v>101</v>
      </c>
      <c r="D6756" t="s">
        <v>159</v>
      </c>
      <c r="E6756">
        <v>5</v>
      </c>
      <c r="F6756" t="s">
        <v>103</v>
      </c>
      <c r="G6756" t="s">
        <v>104</v>
      </c>
      <c r="H6756" s="5">
        <v>402</v>
      </c>
      <c r="I6756" s="5">
        <v>1752.28</v>
      </c>
      <c r="J6756" t="s">
        <v>117</v>
      </c>
      <c r="K6756" t="s">
        <v>106</v>
      </c>
      <c r="L6756">
        <v>2</v>
      </c>
      <c r="M6756">
        <v>0</v>
      </c>
      <c r="N6756">
        <v>5</v>
      </c>
      <c r="O6756" s="6">
        <v>15</v>
      </c>
      <c r="P6756" t="s">
        <v>107</v>
      </c>
      <c r="Q6756" t="s">
        <v>106</v>
      </c>
      <c r="R6756">
        <f>IF(F6756="Monthly",2,0)
+IF(E6756&lt;=6,2,0)
+IF(N6756&lt;=2,2,0)
+IF(L6756&gt;=4,2,0)
+IF(M6756&gt;=2,1,0)
+IF(H6756&gt;=_xlfn.PERCENTILE.INC($H$2:$H$10001,0.75),1,0)</f>
        <v>4</v>
      </c>
      <c r="S6756" t="str">
        <f>IF(R6756&gt;=7,"High",IF(R6756&gt;=4,"Medium","Low"))</f>
        <v>Medium</v>
      </c>
    </row>
    <row r="6757" spans="1:19">
      <c r="A6757" t="s">
        <v>6882</v>
      </c>
      <c r="B6757">
        <v>44</v>
      </c>
      <c r="C6757" t="s">
        <v>112</v>
      </c>
      <c r="D6757" t="s">
        <v>126</v>
      </c>
      <c r="E6757">
        <v>30</v>
      </c>
      <c r="F6757" t="s">
        <v>109</v>
      </c>
      <c r="G6757" t="s">
        <v>110</v>
      </c>
      <c r="H6757" s="5">
        <v>752</v>
      </c>
      <c r="I6757" s="5">
        <v>22095.65</v>
      </c>
      <c r="J6757" t="s">
        <v>117</v>
      </c>
      <c r="K6757" t="s">
        <v>106</v>
      </c>
      <c r="L6757">
        <v>2</v>
      </c>
      <c r="M6757">
        <v>0</v>
      </c>
      <c r="N6757">
        <v>5</v>
      </c>
      <c r="O6757" s="6">
        <v>0</v>
      </c>
      <c r="P6757" t="s">
        <v>107</v>
      </c>
      <c r="Q6757" t="s">
        <v>107</v>
      </c>
      <c r="R6757">
        <f>IF(F6757="Monthly",2,0)
+IF(E6757&lt;=6,2,0)
+IF(N6757&lt;=2,2,0)
+IF(L6757&gt;=4,2,0)
+IF(M6757&gt;=2,1,0)
+IF(H6757&gt;=_xlfn.PERCENTILE.INC($H$2:$H$10001,0.75),1,0)</f>
        <v>0</v>
      </c>
      <c r="S6757" t="str">
        <f>IF(R6757&gt;=7,"High",IF(R6757&gt;=4,"Medium","Low"))</f>
        <v>Low</v>
      </c>
    </row>
    <row r="6758" spans="1:19">
      <c r="A6758" t="s">
        <v>6883</v>
      </c>
      <c r="B6758">
        <v>49</v>
      </c>
      <c r="C6758" t="s">
        <v>112</v>
      </c>
      <c r="D6758" t="s">
        <v>126</v>
      </c>
      <c r="E6758">
        <v>56</v>
      </c>
      <c r="F6758" t="s">
        <v>109</v>
      </c>
      <c r="G6758" t="s">
        <v>129</v>
      </c>
      <c r="H6758" s="5">
        <v>1025</v>
      </c>
      <c r="I6758" s="5">
        <v>57533.01</v>
      </c>
      <c r="J6758" t="s">
        <v>117</v>
      </c>
      <c r="K6758" t="s">
        <v>106</v>
      </c>
      <c r="L6758">
        <v>0</v>
      </c>
      <c r="M6758">
        <v>0</v>
      </c>
      <c r="N6758">
        <v>5</v>
      </c>
      <c r="O6758" s="6">
        <v>0</v>
      </c>
      <c r="P6758" t="s">
        <v>106</v>
      </c>
      <c r="Q6758" t="s">
        <v>107</v>
      </c>
      <c r="R6758">
        <f>IF(F6758="Monthly",2,0)
+IF(E6758&lt;=6,2,0)
+IF(N6758&lt;=2,2,0)
+IF(L6758&gt;=4,2,0)
+IF(M6758&gt;=2,1,0)
+IF(H6758&gt;=_xlfn.PERCENTILE.INC($H$2:$H$10001,0.75),1,0)</f>
        <v>1</v>
      </c>
      <c r="S6758" t="str">
        <f>IF(R6758&gt;=7,"High",IF(R6758&gt;=4,"Medium","Low"))</f>
        <v>Low</v>
      </c>
    </row>
    <row r="6759" spans="1:19">
      <c r="A6759" t="s">
        <v>6884</v>
      </c>
      <c r="B6759">
        <v>26</v>
      </c>
      <c r="C6759" t="s">
        <v>101</v>
      </c>
      <c r="D6759" t="s">
        <v>126</v>
      </c>
      <c r="E6759">
        <v>39</v>
      </c>
      <c r="F6759" t="s">
        <v>103</v>
      </c>
      <c r="G6759" t="s">
        <v>110</v>
      </c>
      <c r="H6759" s="5">
        <v>720</v>
      </c>
      <c r="I6759" s="5">
        <v>27767.11</v>
      </c>
      <c r="J6759" t="s">
        <v>134</v>
      </c>
      <c r="K6759" t="s">
        <v>106</v>
      </c>
      <c r="L6759">
        <v>3</v>
      </c>
      <c r="M6759">
        <v>1</v>
      </c>
      <c r="N6759">
        <v>4</v>
      </c>
      <c r="O6759" s="6">
        <v>0</v>
      </c>
      <c r="P6759" t="s">
        <v>107</v>
      </c>
      <c r="Q6759" t="s">
        <v>107</v>
      </c>
      <c r="R6759">
        <f>IF(F6759="Monthly",2,0)
+IF(E6759&lt;=6,2,0)
+IF(N6759&lt;=2,2,0)
+IF(L6759&gt;=4,2,0)
+IF(M6759&gt;=2,1,0)
+IF(H6759&gt;=_xlfn.PERCENTILE.INC($H$2:$H$10001,0.75),1,0)</f>
        <v>2</v>
      </c>
      <c r="S6759" t="str">
        <f>IF(R6759&gt;=7,"High",IF(R6759&gt;=4,"Medium","Low"))</f>
        <v>Low</v>
      </c>
    </row>
    <row r="6760" spans="1:19">
      <c r="A6760" t="s">
        <v>6885</v>
      </c>
      <c r="B6760">
        <v>36</v>
      </c>
      <c r="C6760" t="s">
        <v>101</v>
      </c>
      <c r="D6760" t="s">
        <v>137</v>
      </c>
      <c r="E6760">
        <v>19</v>
      </c>
      <c r="F6760" t="s">
        <v>109</v>
      </c>
      <c r="G6760" t="s">
        <v>110</v>
      </c>
      <c r="H6760" s="5">
        <v>684</v>
      </c>
      <c r="I6760" s="5">
        <v>12918.06</v>
      </c>
      <c r="J6760" t="s">
        <v>140</v>
      </c>
      <c r="K6760" t="s">
        <v>106</v>
      </c>
      <c r="L6760">
        <v>4</v>
      </c>
      <c r="M6760">
        <v>2</v>
      </c>
      <c r="N6760">
        <v>3</v>
      </c>
      <c r="O6760" s="6">
        <v>0</v>
      </c>
      <c r="P6760" t="s">
        <v>106</v>
      </c>
      <c r="Q6760" t="s">
        <v>106</v>
      </c>
      <c r="R6760">
        <f>IF(F6760="Monthly",2,0)
+IF(E6760&lt;=6,2,0)
+IF(N6760&lt;=2,2,0)
+IF(L6760&gt;=4,2,0)
+IF(M6760&gt;=2,1,0)
+IF(H6760&gt;=_xlfn.PERCENTILE.INC($H$2:$H$10001,0.75),1,0)</f>
        <v>3</v>
      </c>
      <c r="S6760" t="str">
        <f>IF(R6760&gt;=7,"High",IF(R6760&gt;=4,"Medium","Low"))</f>
        <v>Low</v>
      </c>
    </row>
    <row r="6761" spans="1:19">
      <c r="A6761" t="s">
        <v>6886</v>
      </c>
      <c r="B6761">
        <v>42</v>
      </c>
      <c r="C6761" t="s">
        <v>101</v>
      </c>
      <c r="D6761" t="s">
        <v>128</v>
      </c>
      <c r="E6761">
        <v>72</v>
      </c>
      <c r="F6761" t="s">
        <v>121</v>
      </c>
      <c r="G6761" t="s">
        <v>129</v>
      </c>
      <c r="H6761" s="5">
        <v>1078</v>
      </c>
      <c r="I6761" s="5">
        <v>71535.600000000006</v>
      </c>
      <c r="J6761" t="s">
        <v>105</v>
      </c>
      <c r="K6761" t="s">
        <v>106</v>
      </c>
      <c r="L6761">
        <v>5</v>
      </c>
      <c r="M6761">
        <v>1</v>
      </c>
      <c r="N6761">
        <v>4</v>
      </c>
      <c r="O6761" s="6">
        <v>10</v>
      </c>
      <c r="P6761" t="s">
        <v>107</v>
      </c>
      <c r="Q6761" t="s">
        <v>106</v>
      </c>
      <c r="R6761">
        <f>IF(F6761="Monthly",2,0)
+IF(E6761&lt;=6,2,0)
+IF(N6761&lt;=2,2,0)
+IF(L6761&gt;=4,2,0)
+IF(M6761&gt;=2,1,0)
+IF(H6761&gt;=_xlfn.PERCENTILE.INC($H$2:$H$10001,0.75),1,0)</f>
        <v>3</v>
      </c>
      <c r="S6761" t="str">
        <f>IF(R6761&gt;=7,"High",IF(R6761&gt;=4,"Medium","Low"))</f>
        <v>Low</v>
      </c>
    </row>
    <row r="6762" spans="1:19">
      <c r="A6762" t="s">
        <v>6887</v>
      </c>
      <c r="B6762">
        <v>41</v>
      </c>
      <c r="C6762" t="s">
        <v>101</v>
      </c>
      <c r="D6762" t="s">
        <v>137</v>
      </c>
      <c r="E6762">
        <v>17</v>
      </c>
      <c r="F6762" t="s">
        <v>103</v>
      </c>
      <c r="G6762" t="s">
        <v>104</v>
      </c>
      <c r="H6762" s="5">
        <v>483</v>
      </c>
      <c r="I6762" s="5">
        <v>8330.24</v>
      </c>
      <c r="J6762" t="s">
        <v>117</v>
      </c>
      <c r="K6762" t="s">
        <v>106</v>
      </c>
      <c r="L6762">
        <v>0</v>
      </c>
      <c r="M6762">
        <v>0</v>
      </c>
      <c r="N6762">
        <v>5</v>
      </c>
      <c r="O6762" s="6">
        <v>0</v>
      </c>
      <c r="P6762" t="s">
        <v>107</v>
      </c>
      <c r="Q6762" t="s">
        <v>107</v>
      </c>
      <c r="R6762">
        <f>IF(F6762="Monthly",2,0)
+IF(E6762&lt;=6,2,0)
+IF(N6762&lt;=2,2,0)
+IF(L6762&gt;=4,2,0)
+IF(M6762&gt;=2,1,0)
+IF(H6762&gt;=_xlfn.PERCENTILE.INC($H$2:$H$10001,0.75),1,0)</f>
        <v>2</v>
      </c>
      <c r="S6762" t="str">
        <f>IF(R6762&gt;=7,"High",IF(R6762&gt;=4,"Medium","Low"))</f>
        <v>Low</v>
      </c>
    </row>
    <row r="6763" spans="1:19">
      <c r="A6763" t="s">
        <v>6888</v>
      </c>
      <c r="B6763">
        <v>37</v>
      </c>
      <c r="C6763" t="s">
        <v>112</v>
      </c>
      <c r="D6763" t="s">
        <v>102</v>
      </c>
      <c r="E6763">
        <v>43</v>
      </c>
      <c r="F6763" t="s">
        <v>103</v>
      </c>
      <c r="G6763" t="s">
        <v>110</v>
      </c>
      <c r="H6763" s="5">
        <v>746</v>
      </c>
      <c r="I6763" s="5">
        <v>32474.34</v>
      </c>
      <c r="J6763" t="s">
        <v>134</v>
      </c>
      <c r="K6763" t="s">
        <v>106</v>
      </c>
      <c r="L6763">
        <v>0</v>
      </c>
      <c r="M6763">
        <v>0</v>
      </c>
      <c r="N6763">
        <v>5</v>
      </c>
      <c r="O6763" s="6">
        <v>0</v>
      </c>
      <c r="P6763" t="s">
        <v>107</v>
      </c>
      <c r="Q6763" t="s">
        <v>107</v>
      </c>
      <c r="R6763">
        <f>IF(F6763="Monthly",2,0)
+IF(E6763&lt;=6,2,0)
+IF(N6763&lt;=2,2,0)
+IF(L6763&gt;=4,2,0)
+IF(M6763&gt;=2,1,0)
+IF(H6763&gt;=_xlfn.PERCENTILE.INC($H$2:$H$10001,0.75),1,0)</f>
        <v>2</v>
      </c>
      <c r="S6763" t="str">
        <f>IF(R6763&gt;=7,"High",IF(R6763&gt;=4,"Medium","Low"))</f>
        <v>Low</v>
      </c>
    </row>
    <row r="6764" spans="1:19">
      <c r="A6764" t="s">
        <v>6889</v>
      </c>
      <c r="B6764">
        <v>47</v>
      </c>
      <c r="C6764" t="s">
        <v>101</v>
      </c>
      <c r="D6764" t="s">
        <v>113</v>
      </c>
      <c r="E6764">
        <v>57</v>
      </c>
      <c r="F6764" t="s">
        <v>109</v>
      </c>
      <c r="G6764" t="s">
        <v>110</v>
      </c>
      <c r="H6764" s="5">
        <v>787</v>
      </c>
      <c r="I6764" s="5">
        <v>44645.59</v>
      </c>
      <c r="J6764" t="s">
        <v>134</v>
      </c>
      <c r="K6764" t="s">
        <v>106</v>
      </c>
      <c r="L6764">
        <v>0</v>
      </c>
      <c r="M6764">
        <v>0</v>
      </c>
      <c r="N6764">
        <v>5</v>
      </c>
      <c r="O6764" s="6">
        <v>0</v>
      </c>
      <c r="P6764" t="s">
        <v>107</v>
      </c>
      <c r="Q6764" t="s">
        <v>107</v>
      </c>
      <c r="R6764">
        <f>IF(F6764="Monthly",2,0)
+IF(E6764&lt;=6,2,0)
+IF(N6764&lt;=2,2,0)
+IF(L6764&gt;=4,2,0)
+IF(M6764&gt;=2,1,0)
+IF(H6764&gt;=_xlfn.PERCENTILE.INC($H$2:$H$10001,0.75),1,0)</f>
        <v>0</v>
      </c>
      <c r="S6764" t="str">
        <f>IF(R6764&gt;=7,"High",IF(R6764&gt;=4,"Medium","Low"))</f>
        <v>Low</v>
      </c>
    </row>
    <row r="6765" spans="1:19">
      <c r="A6765" t="s">
        <v>6890</v>
      </c>
      <c r="B6765">
        <v>39</v>
      </c>
      <c r="C6765" t="s">
        <v>101</v>
      </c>
      <c r="D6765" t="s">
        <v>137</v>
      </c>
      <c r="E6765">
        <v>42</v>
      </c>
      <c r="F6765" t="s">
        <v>103</v>
      </c>
      <c r="G6765" t="s">
        <v>110</v>
      </c>
      <c r="H6765" s="5">
        <v>768</v>
      </c>
      <c r="I6765" s="5">
        <v>31952.61</v>
      </c>
      <c r="J6765" t="s">
        <v>105</v>
      </c>
      <c r="K6765" t="s">
        <v>107</v>
      </c>
      <c r="L6765">
        <v>1</v>
      </c>
      <c r="M6765">
        <v>0</v>
      </c>
      <c r="N6765">
        <v>5</v>
      </c>
      <c r="O6765" s="6">
        <v>0</v>
      </c>
      <c r="P6765" t="s">
        <v>107</v>
      </c>
      <c r="Q6765" t="s">
        <v>107</v>
      </c>
      <c r="R6765">
        <f>IF(F6765="Monthly",2,0)
+IF(E6765&lt;=6,2,0)
+IF(N6765&lt;=2,2,0)
+IF(L6765&gt;=4,2,0)
+IF(M6765&gt;=2,1,0)
+IF(H6765&gt;=_xlfn.PERCENTILE.INC($H$2:$H$10001,0.75),1,0)</f>
        <v>2</v>
      </c>
      <c r="S6765" t="str">
        <f>IF(R6765&gt;=7,"High",IF(R6765&gt;=4,"Medium","Low"))</f>
        <v>Low</v>
      </c>
    </row>
    <row r="6766" spans="1:19">
      <c r="A6766" t="s">
        <v>6891</v>
      </c>
      <c r="B6766">
        <v>35</v>
      </c>
      <c r="C6766" t="s">
        <v>112</v>
      </c>
      <c r="D6766" t="s">
        <v>119</v>
      </c>
      <c r="E6766">
        <v>15</v>
      </c>
      <c r="F6766" t="s">
        <v>103</v>
      </c>
      <c r="G6766" t="s">
        <v>104</v>
      </c>
      <c r="H6766" s="5">
        <v>394</v>
      </c>
      <c r="I6766" s="5">
        <v>5970.14</v>
      </c>
      <c r="J6766" t="s">
        <v>140</v>
      </c>
      <c r="K6766" t="s">
        <v>106</v>
      </c>
      <c r="L6766">
        <v>1</v>
      </c>
      <c r="M6766">
        <v>0</v>
      </c>
      <c r="N6766">
        <v>5</v>
      </c>
      <c r="O6766" s="6">
        <v>0</v>
      </c>
      <c r="P6766" t="s">
        <v>107</v>
      </c>
      <c r="Q6766" t="s">
        <v>106</v>
      </c>
      <c r="R6766">
        <f>IF(F6766="Monthly",2,0)
+IF(E6766&lt;=6,2,0)
+IF(N6766&lt;=2,2,0)
+IF(L6766&gt;=4,2,0)
+IF(M6766&gt;=2,1,0)
+IF(H6766&gt;=_xlfn.PERCENTILE.INC($H$2:$H$10001,0.75),1,0)</f>
        <v>2</v>
      </c>
      <c r="S6766" t="str">
        <f>IF(R6766&gt;=7,"High",IF(R6766&gt;=4,"Medium","Low"))</f>
        <v>Low</v>
      </c>
    </row>
    <row r="6767" spans="1:19">
      <c r="A6767" t="s">
        <v>6892</v>
      </c>
      <c r="B6767">
        <v>33</v>
      </c>
      <c r="C6767" t="s">
        <v>101</v>
      </c>
      <c r="D6767" t="s">
        <v>131</v>
      </c>
      <c r="E6767">
        <v>15</v>
      </c>
      <c r="F6767" t="s">
        <v>103</v>
      </c>
      <c r="G6767" t="s">
        <v>104</v>
      </c>
      <c r="H6767" s="5">
        <v>485</v>
      </c>
      <c r="I6767" s="5">
        <v>7077.6</v>
      </c>
      <c r="J6767" t="s">
        <v>105</v>
      </c>
      <c r="K6767" t="s">
        <v>106</v>
      </c>
      <c r="L6767">
        <v>0</v>
      </c>
      <c r="M6767">
        <v>0</v>
      </c>
      <c r="N6767">
        <v>5</v>
      </c>
      <c r="O6767" s="6">
        <v>0</v>
      </c>
      <c r="P6767" t="s">
        <v>106</v>
      </c>
      <c r="Q6767" t="s">
        <v>106</v>
      </c>
      <c r="R6767">
        <f>IF(F6767="Monthly",2,0)
+IF(E6767&lt;=6,2,0)
+IF(N6767&lt;=2,2,0)
+IF(L6767&gt;=4,2,0)
+IF(M6767&gt;=2,1,0)
+IF(H6767&gt;=_xlfn.PERCENTILE.INC($H$2:$H$10001,0.75),1,0)</f>
        <v>2</v>
      </c>
      <c r="S6767" t="str">
        <f>IF(R6767&gt;=7,"High",IF(R6767&gt;=4,"Medium","Low"))</f>
        <v>Low</v>
      </c>
    </row>
    <row r="6768" spans="1:19">
      <c r="A6768" t="s">
        <v>6893</v>
      </c>
      <c r="B6768">
        <v>18</v>
      </c>
      <c r="C6768" t="s">
        <v>101</v>
      </c>
      <c r="D6768" t="s">
        <v>102</v>
      </c>
      <c r="E6768">
        <v>52</v>
      </c>
      <c r="F6768" t="s">
        <v>103</v>
      </c>
      <c r="G6768" t="s">
        <v>104</v>
      </c>
      <c r="H6768" s="5">
        <v>496</v>
      </c>
      <c r="I6768" s="5">
        <v>26294.58</v>
      </c>
      <c r="J6768" t="s">
        <v>140</v>
      </c>
      <c r="K6768" t="s">
        <v>106</v>
      </c>
      <c r="L6768">
        <v>3</v>
      </c>
      <c r="M6768">
        <v>1</v>
      </c>
      <c r="N6768">
        <v>5</v>
      </c>
      <c r="O6768" s="6">
        <v>0</v>
      </c>
      <c r="P6768" t="s">
        <v>107</v>
      </c>
      <c r="Q6768" t="s">
        <v>107</v>
      </c>
      <c r="R6768">
        <f>IF(F6768="Monthly",2,0)
+IF(E6768&lt;=6,2,0)
+IF(N6768&lt;=2,2,0)
+IF(L6768&gt;=4,2,0)
+IF(M6768&gt;=2,1,0)
+IF(H6768&gt;=_xlfn.PERCENTILE.INC($H$2:$H$10001,0.75),1,0)</f>
        <v>2</v>
      </c>
      <c r="S6768" t="str">
        <f>IF(R6768&gt;=7,"High",IF(R6768&gt;=4,"Medium","Low"))</f>
        <v>Low</v>
      </c>
    </row>
    <row r="6769" spans="1:19">
      <c r="A6769" t="s">
        <v>6894</v>
      </c>
      <c r="B6769">
        <v>44</v>
      </c>
      <c r="C6769" t="s">
        <v>112</v>
      </c>
      <c r="D6769" t="s">
        <v>159</v>
      </c>
      <c r="E6769">
        <v>48</v>
      </c>
      <c r="F6769" t="s">
        <v>103</v>
      </c>
      <c r="G6769" t="s">
        <v>104</v>
      </c>
      <c r="H6769" s="5">
        <v>484</v>
      </c>
      <c r="I6769" s="5">
        <v>23494.54</v>
      </c>
      <c r="J6769" t="s">
        <v>134</v>
      </c>
      <c r="K6769" t="s">
        <v>107</v>
      </c>
      <c r="L6769">
        <v>0</v>
      </c>
      <c r="M6769">
        <v>0</v>
      </c>
      <c r="N6769">
        <v>4</v>
      </c>
      <c r="O6769" s="6">
        <v>0</v>
      </c>
      <c r="P6769" t="s">
        <v>107</v>
      </c>
      <c r="Q6769" t="s">
        <v>107</v>
      </c>
      <c r="R6769">
        <f>IF(F6769="Monthly",2,0)
+IF(E6769&lt;=6,2,0)
+IF(N6769&lt;=2,2,0)
+IF(L6769&gt;=4,2,0)
+IF(M6769&gt;=2,1,0)
+IF(H6769&gt;=_xlfn.PERCENTILE.INC($H$2:$H$10001,0.75),1,0)</f>
        <v>2</v>
      </c>
      <c r="S6769" t="str">
        <f>IF(R6769&gt;=7,"High",IF(R6769&gt;=4,"Medium","Low"))</f>
        <v>Low</v>
      </c>
    </row>
    <row r="6770" spans="1:19">
      <c r="A6770" t="s">
        <v>6895</v>
      </c>
      <c r="B6770">
        <v>50</v>
      </c>
      <c r="C6770" t="s">
        <v>101</v>
      </c>
      <c r="D6770" t="s">
        <v>131</v>
      </c>
      <c r="E6770">
        <v>50</v>
      </c>
      <c r="F6770" t="s">
        <v>121</v>
      </c>
      <c r="G6770" t="s">
        <v>104</v>
      </c>
      <c r="H6770" s="5">
        <v>469</v>
      </c>
      <c r="I6770" s="5">
        <v>23094.880000000001</v>
      </c>
      <c r="J6770" t="s">
        <v>117</v>
      </c>
      <c r="K6770" t="s">
        <v>106</v>
      </c>
      <c r="L6770">
        <v>0</v>
      </c>
      <c r="M6770">
        <v>0</v>
      </c>
      <c r="N6770">
        <v>4</v>
      </c>
      <c r="O6770" s="6">
        <v>0</v>
      </c>
      <c r="P6770" t="s">
        <v>107</v>
      </c>
      <c r="Q6770" t="s">
        <v>107</v>
      </c>
      <c r="R6770">
        <f>IF(F6770="Monthly",2,0)
+IF(E6770&lt;=6,2,0)
+IF(N6770&lt;=2,2,0)
+IF(L6770&gt;=4,2,0)
+IF(M6770&gt;=2,1,0)
+IF(H6770&gt;=_xlfn.PERCENTILE.INC($H$2:$H$10001,0.75),1,0)</f>
        <v>0</v>
      </c>
      <c r="S6770" t="str">
        <f>IF(R6770&gt;=7,"High",IF(R6770&gt;=4,"Medium","Low"))</f>
        <v>Low</v>
      </c>
    </row>
    <row r="6771" spans="1:19">
      <c r="A6771" t="s">
        <v>6896</v>
      </c>
      <c r="B6771">
        <v>33</v>
      </c>
      <c r="C6771" t="s">
        <v>101</v>
      </c>
      <c r="D6771" t="s">
        <v>137</v>
      </c>
      <c r="E6771">
        <v>53</v>
      </c>
      <c r="F6771" t="s">
        <v>109</v>
      </c>
      <c r="G6771" t="s">
        <v>129</v>
      </c>
      <c r="H6771" s="5">
        <v>953</v>
      </c>
      <c r="I6771" s="5">
        <v>46608.54</v>
      </c>
      <c r="J6771" t="s">
        <v>140</v>
      </c>
      <c r="K6771" t="s">
        <v>106</v>
      </c>
      <c r="L6771">
        <v>1</v>
      </c>
      <c r="M6771">
        <v>0</v>
      </c>
      <c r="N6771">
        <v>5</v>
      </c>
      <c r="O6771" s="6">
        <v>10</v>
      </c>
      <c r="P6771" t="s">
        <v>107</v>
      </c>
      <c r="Q6771" t="s">
        <v>107</v>
      </c>
      <c r="R6771">
        <f>IF(F6771="Monthly",2,0)
+IF(E6771&lt;=6,2,0)
+IF(N6771&lt;=2,2,0)
+IF(L6771&gt;=4,2,0)
+IF(M6771&gt;=2,1,0)
+IF(H6771&gt;=_xlfn.PERCENTILE.INC($H$2:$H$10001,0.75),1,0)</f>
        <v>1</v>
      </c>
      <c r="S6771" t="str">
        <f>IF(R6771&gt;=7,"High",IF(R6771&gt;=4,"Medium","Low"))</f>
        <v>Low</v>
      </c>
    </row>
    <row r="6772" spans="1:19">
      <c r="A6772" t="s">
        <v>6897</v>
      </c>
      <c r="B6772">
        <v>40</v>
      </c>
      <c r="C6772" t="s">
        <v>112</v>
      </c>
      <c r="D6772" t="s">
        <v>102</v>
      </c>
      <c r="E6772">
        <v>51</v>
      </c>
      <c r="F6772" t="s">
        <v>103</v>
      </c>
      <c r="G6772" t="s">
        <v>110</v>
      </c>
      <c r="H6772" s="5">
        <v>811</v>
      </c>
      <c r="I6772" s="5">
        <v>42518.86</v>
      </c>
      <c r="J6772" t="s">
        <v>134</v>
      </c>
      <c r="K6772" t="s">
        <v>106</v>
      </c>
      <c r="L6772">
        <v>1</v>
      </c>
      <c r="M6772">
        <v>0</v>
      </c>
      <c r="N6772">
        <v>5</v>
      </c>
      <c r="O6772" s="6">
        <v>0</v>
      </c>
      <c r="P6772" t="s">
        <v>107</v>
      </c>
      <c r="Q6772" t="s">
        <v>107</v>
      </c>
      <c r="R6772">
        <f>IF(F6772="Monthly",2,0)
+IF(E6772&lt;=6,2,0)
+IF(N6772&lt;=2,2,0)
+IF(L6772&gt;=4,2,0)
+IF(M6772&gt;=2,1,0)
+IF(H6772&gt;=_xlfn.PERCENTILE.INC($H$2:$H$10001,0.75),1,0)</f>
        <v>3</v>
      </c>
      <c r="S6772" t="str">
        <f>IF(R6772&gt;=7,"High",IF(R6772&gt;=4,"Medium","Low"))</f>
        <v>Low</v>
      </c>
    </row>
    <row r="6773" spans="1:19">
      <c r="A6773" t="s">
        <v>6898</v>
      </c>
      <c r="B6773">
        <v>45</v>
      </c>
      <c r="C6773" t="s">
        <v>101</v>
      </c>
      <c r="D6773" t="s">
        <v>119</v>
      </c>
      <c r="E6773">
        <v>49</v>
      </c>
      <c r="F6773" t="s">
        <v>109</v>
      </c>
      <c r="G6773" t="s">
        <v>129</v>
      </c>
      <c r="H6773" s="5">
        <v>944</v>
      </c>
      <c r="I6773" s="5">
        <v>47151.24</v>
      </c>
      <c r="J6773" t="s">
        <v>117</v>
      </c>
      <c r="K6773" t="s">
        <v>106</v>
      </c>
      <c r="L6773">
        <v>0</v>
      </c>
      <c r="M6773">
        <v>0</v>
      </c>
      <c r="N6773">
        <v>5</v>
      </c>
      <c r="O6773" s="6">
        <v>0</v>
      </c>
      <c r="P6773" t="s">
        <v>107</v>
      </c>
      <c r="Q6773" t="s">
        <v>107</v>
      </c>
      <c r="R6773">
        <f>IF(F6773="Monthly",2,0)
+IF(E6773&lt;=6,2,0)
+IF(N6773&lt;=2,2,0)
+IF(L6773&gt;=4,2,0)
+IF(M6773&gt;=2,1,0)
+IF(H6773&gt;=_xlfn.PERCENTILE.INC($H$2:$H$10001,0.75),1,0)</f>
        <v>1</v>
      </c>
      <c r="S6773" t="str">
        <f>IF(R6773&gt;=7,"High",IF(R6773&gt;=4,"Medium","Low"))</f>
        <v>Low</v>
      </c>
    </row>
    <row r="6774" spans="1:19">
      <c r="A6774" t="s">
        <v>6899</v>
      </c>
      <c r="B6774">
        <v>22</v>
      </c>
      <c r="C6774" t="s">
        <v>101</v>
      </c>
      <c r="D6774" t="s">
        <v>159</v>
      </c>
      <c r="E6774">
        <v>34</v>
      </c>
      <c r="F6774" t="s">
        <v>109</v>
      </c>
      <c r="G6774" t="s">
        <v>110</v>
      </c>
      <c r="H6774" s="5">
        <v>681</v>
      </c>
      <c r="I6774" s="5">
        <v>21711.85</v>
      </c>
      <c r="J6774" t="s">
        <v>115</v>
      </c>
      <c r="K6774" t="s">
        <v>106</v>
      </c>
      <c r="L6774">
        <v>1</v>
      </c>
      <c r="M6774">
        <v>0</v>
      </c>
      <c r="N6774">
        <v>5</v>
      </c>
      <c r="O6774" s="6">
        <v>5</v>
      </c>
      <c r="P6774" t="s">
        <v>107</v>
      </c>
      <c r="Q6774" t="s">
        <v>106</v>
      </c>
      <c r="R6774">
        <f>IF(F6774="Monthly",2,0)
+IF(E6774&lt;=6,2,0)
+IF(N6774&lt;=2,2,0)
+IF(L6774&gt;=4,2,0)
+IF(M6774&gt;=2,1,0)
+IF(H6774&gt;=_xlfn.PERCENTILE.INC($H$2:$H$10001,0.75),1,0)</f>
        <v>0</v>
      </c>
      <c r="S6774" t="str">
        <f>IF(R6774&gt;=7,"High",IF(R6774&gt;=4,"Medium","Low"))</f>
        <v>Low</v>
      </c>
    </row>
    <row r="6775" spans="1:19">
      <c r="A6775" t="s">
        <v>6900</v>
      </c>
      <c r="B6775">
        <v>53</v>
      </c>
      <c r="C6775" t="s">
        <v>112</v>
      </c>
      <c r="D6775" t="s">
        <v>126</v>
      </c>
      <c r="E6775">
        <v>34</v>
      </c>
      <c r="F6775" t="s">
        <v>121</v>
      </c>
      <c r="G6775" t="s">
        <v>104</v>
      </c>
      <c r="H6775" s="5">
        <v>558</v>
      </c>
      <c r="I6775" s="5">
        <v>18482.71</v>
      </c>
      <c r="J6775" t="s">
        <v>117</v>
      </c>
      <c r="K6775" t="s">
        <v>106</v>
      </c>
      <c r="L6775">
        <v>5</v>
      </c>
      <c r="M6775">
        <v>2</v>
      </c>
      <c r="N6775">
        <v>3</v>
      </c>
      <c r="O6775" s="6">
        <v>0</v>
      </c>
      <c r="P6775" t="s">
        <v>107</v>
      </c>
      <c r="Q6775" t="s">
        <v>107</v>
      </c>
      <c r="R6775">
        <f>IF(F6775="Monthly",2,0)
+IF(E6775&lt;=6,2,0)
+IF(N6775&lt;=2,2,0)
+IF(L6775&gt;=4,2,0)
+IF(M6775&gt;=2,1,0)
+IF(H6775&gt;=_xlfn.PERCENTILE.INC($H$2:$H$10001,0.75),1,0)</f>
        <v>3</v>
      </c>
      <c r="S6775" t="str">
        <f>IF(R6775&gt;=7,"High",IF(R6775&gt;=4,"Medium","Low"))</f>
        <v>Low</v>
      </c>
    </row>
    <row r="6776" spans="1:19">
      <c r="A6776" t="s">
        <v>6901</v>
      </c>
      <c r="B6776">
        <v>36</v>
      </c>
      <c r="C6776" t="s">
        <v>112</v>
      </c>
      <c r="D6776" t="s">
        <v>131</v>
      </c>
      <c r="E6776">
        <v>31</v>
      </c>
      <c r="F6776" t="s">
        <v>121</v>
      </c>
      <c r="G6776" t="s">
        <v>104</v>
      </c>
      <c r="H6776" s="5">
        <v>548</v>
      </c>
      <c r="I6776" s="5">
        <v>14683.69</v>
      </c>
      <c r="J6776" t="s">
        <v>117</v>
      </c>
      <c r="K6776" t="s">
        <v>107</v>
      </c>
      <c r="L6776">
        <v>1</v>
      </c>
      <c r="M6776">
        <v>0</v>
      </c>
      <c r="N6776">
        <v>5</v>
      </c>
      <c r="O6776" s="6">
        <v>15</v>
      </c>
      <c r="P6776" t="s">
        <v>107</v>
      </c>
      <c r="Q6776" t="s">
        <v>107</v>
      </c>
      <c r="R6776">
        <f>IF(F6776="Monthly",2,0)
+IF(E6776&lt;=6,2,0)
+IF(N6776&lt;=2,2,0)
+IF(L6776&gt;=4,2,0)
+IF(M6776&gt;=2,1,0)
+IF(H6776&gt;=_xlfn.PERCENTILE.INC($H$2:$H$10001,0.75),1,0)</f>
        <v>0</v>
      </c>
      <c r="S6776" t="str">
        <f>IF(R6776&gt;=7,"High",IF(R6776&gt;=4,"Medium","Low"))</f>
        <v>Low</v>
      </c>
    </row>
    <row r="6777" spans="1:19">
      <c r="A6777" t="s">
        <v>6902</v>
      </c>
      <c r="B6777">
        <v>33</v>
      </c>
      <c r="C6777" t="s">
        <v>101</v>
      </c>
      <c r="D6777" t="s">
        <v>137</v>
      </c>
      <c r="E6777">
        <v>33</v>
      </c>
      <c r="F6777" t="s">
        <v>121</v>
      </c>
      <c r="G6777" t="s">
        <v>104</v>
      </c>
      <c r="H6777" s="5">
        <v>449</v>
      </c>
      <c r="I6777" s="5">
        <v>14911.72</v>
      </c>
      <c r="J6777" t="s">
        <v>117</v>
      </c>
      <c r="K6777" t="s">
        <v>106</v>
      </c>
      <c r="L6777">
        <v>4</v>
      </c>
      <c r="M6777">
        <v>2</v>
      </c>
      <c r="N6777">
        <v>4</v>
      </c>
      <c r="O6777" s="6">
        <v>0</v>
      </c>
      <c r="P6777" t="s">
        <v>107</v>
      </c>
      <c r="Q6777" t="s">
        <v>107</v>
      </c>
      <c r="R6777">
        <f>IF(F6777="Monthly",2,0)
+IF(E6777&lt;=6,2,0)
+IF(N6777&lt;=2,2,0)
+IF(L6777&gt;=4,2,0)
+IF(M6777&gt;=2,1,0)
+IF(H6777&gt;=_xlfn.PERCENTILE.INC($H$2:$H$10001,0.75),1,0)</f>
        <v>3</v>
      </c>
      <c r="S6777" t="str">
        <f>IF(R6777&gt;=7,"High",IF(R6777&gt;=4,"Medium","Low"))</f>
        <v>Low</v>
      </c>
    </row>
    <row r="6778" spans="1:19">
      <c r="A6778" t="s">
        <v>6903</v>
      </c>
      <c r="B6778">
        <v>39</v>
      </c>
      <c r="C6778" t="s">
        <v>112</v>
      </c>
      <c r="D6778" t="s">
        <v>123</v>
      </c>
      <c r="E6778">
        <v>57</v>
      </c>
      <c r="F6778" t="s">
        <v>121</v>
      </c>
      <c r="G6778" t="s">
        <v>110</v>
      </c>
      <c r="H6778" s="5">
        <v>646</v>
      </c>
      <c r="I6778" s="5">
        <v>36577.29</v>
      </c>
      <c r="J6778" t="s">
        <v>117</v>
      </c>
      <c r="K6778" t="s">
        <v>106</v>
      </c>
      <c r="L6778">
        <v>1</v>
      </c>
      <c r="M6778">
        <v>0</v>
      </c>
      <c r="N6778">
        <v>4</v>
      </c>
      <c r="O6778" s="6">
        <v>0</v>
      </c>
      <c r="P6778" t="s">
        <v>106</v>
      </c>
      <c r="Q6778" t="s">
        <v>107</v>
      </c>
      <c r="R6778">
        <f>IF(F6778="Monthly",2,0)
+IF(E6778&lt;=6,2,0)
+IF(N6778&lt;=2,2,0)
+IF(L6778&gt;=4,2,0)
+IF(M6778&gt;=2,1,0)
+IF(H6778&gt;=_xlfn.PERCENTILE.INC($H$2:$H$10001,0.75),1,0)</f>
        <v>0</v>
      </c>
      <c r="S6778" t="str">
        <f>IF(R6778&gt;=7,"High",IF(R6778&gt;=4,"Medium","Low"))</f>
        <v>Low</v>
      </c>
    </row>
    <row r="6779" spans="1:19">
      <c r="A6779" t="s">
        <v>6904</v>
      </c>
      <c r="B6779">
        <v>52</v>
      </c>
      <c r="C6779" t="s">
        <v>112</v>
      </c>
      <c r="D6779" t="s">
        <v>102</v>
      </c>
      <c r="E6779">
        <v>32</v>
      </c>
      <c r="F6779" t="s">
        <v>103</v>
      </c>
      <c r="G6779" t="s">
        <v>104</v>
      </c>
      <c r="H6779" s="5">
        <v>505</v>
      </c>
      <c r="I6779" s="5">
        <v>16317.54</v>
      </c>
      <c r="J6779" t="s">
        <v>117</v>
      </c>
      <c r="K6779" t="s">
        <v>106</v>
      </c>
      <c r="L6779">
        <v>0</v>
      </c>
      <c r="M6779">
        <v>0</v>
      </c>
      <c r="N6779">
        <v>4</v>
      </c>
      <c r="O6779" s="6">
        <v>0</v>
      </c>
      <c r="P6779" t="s">
        <v>107</v>
      </c>
      <c r="Q6779" t="s">
        <v>106</v>
      </c>
      <c r="R6779">
        <f>IF(F6779="Monthly",2,0)
+IF(E6779&lt;=6,2,0)
+IF(N6779&lt;=2,2,0)
+IF(L6779&gt;=4,2,0)
+IF(M6779&gt;=2,1,0)
+IF(H6779&gt;=_xlfn.PERCENTILE.INC($H$2:$H$10001,0.75),1,0)</f>
        <v>2</v>
      </c>
      <c r="S6779" t="str">
        <f>IF(R6779&gt;=7,"High",IF(R6779&gt;=4,"Medium","Low"))</f>
        <v>Low</v>
      </c>
    </row>
    <row r="6780" spans="1:19">
      <c r="A6780" t="s">
        <v>6905</v>
      </c>
      <c r="B6780">
        <v>46</v>
      </c>
      <c r="C6780" t="s">
        <v>112</v>
      </c>
      <c r="D6780" t="s">
        <v>126</v>
      </c>
      <c r="E6780">
        <v>22</v>
      </c>
      <c r="F6780" t="s">
        <v>103</v>
      </c>
      <c r="G6780" t="s">
        <v>129</v>
      </c>
      <c r="H6780" s="5">
        <v>1110</v>
      </c>
      <c r="I6780" s="5">
        <v>24085.14</v>
      </c>
      <c r="J6780" t="s">
        <v>105</v>
      </c>
      <c r="K6780" t="s">
        <v>106</v>
      </c>
      <c r="L6780">
        <v>0</v>
      </c>
      <c r="M6780">
        <v>0</v>
      </c>
      <c r="N6780">
        <v>5</v>
      </c>
      <c r="O6780" s="6">
        <v>0</v>
      </c>
      <c r="P6780" t="s">
        <v>106</v>
      </c>
      <c r="Q6780" t="s">
        <v>107</v>
      </c>
      <c r="R6780">
        <f>IF(F6780="Monthly",2,0)
+IF(E6780&lt;=6,2,0)
+IF(N6780&lt;=2,2,0)
+IF(L6780&gt;=4,2,0)
+IF(M6780&gt;=2,1,0)
+IF(H6780&gt;=_xlfn.PERCENTILE.INC($H$2:$H$10001,0.75),1,0)</f>
        <v>3</v>
      </c>
      <c r="S6780" t="str">
        <f>IF(R6780&gt;=7,"High",IF(R6780&gt;=4,"Medium","Low"))</f>
        <v>Low</v>
      </c>
    </row>
    <row r="6781" spans="1:19">
      <c r="A6781" t="s">
        <v>6906</v>
      </c>
      <c r="B6781">
        <v>27</v>
      </c>
      <c r="C6781" t="s">
        <v>112</v>
      </c>
      <c r="D6781" t="s">
        <v>131</v>
      </c>
      <c r="E6781">
        <v>23</v>
      </c>
      <c r="F6781" t="s">
        <v>109</v>
      </c>
      <c r="G6781" t="s">
        <v>110</v>
      </c>
      <c r="H6781" s="5">
        <v>742</v>
      </c>
      <c r="I6781" s="5">
        <v>16941.39</v>
      </c>
      <c r="J6781" t="s">
        <v>105</v>
      </c>
      <c r="K6781" t="s">
        <v>106</v>
      </c>
      <c r="L6781">
        <v>2</v>
      </c>
      <c r="M6781">
        <v>1</v>
      </c>
      <c r="N6781">
        <v>4</v>
      </c>
      <c r="O6781" s="6">
        <v>0</v>
      </c>
      <c r="P6781" t="s">
        <v>107</v>
      </c>
      <c r="Q6781" t="s">
        <v>107</v>
      </c>
      <c r="R6781">
        <f>IF(F6781="Monthly",2,0)
+IF(E6781&lt;=6,2,0)
+IF(N6781&lt;=2,2,0)
+IF(L6781&gt;=4,2,0)
+IF(M6781&gt;=2,1,0)
+IF(H6781&gt;=_xlfn.PERCENTILE.INC($H$2:$H$10001,0.75),1,0)</f>
        <v>0</v>
      </c>
      <c r="S6781" t="str">
        <f>IF(R6781&gt;=7,"High",IF(R6781&gt;=4,"Medium","Low"))</f>
        <v>Low</v>
      </c>
    </row>
    <row r="6782" spans="1:19">
      <c r="A6782" t="s">
        <v>6907</v>
      </c>
      <c r="B6782">
        <v>18</v>
      </c>
      <c r="C6782" t="s">
        <v>101</v>
      </c>
      <c r="D6782" t="s">
        <v>131</v>
      </c>
      <c r="E6782">
        <v>24</v>
      </c>
      <c r="F6782" t="s">
        <v>103</v>
      </c>
      <c r="G6782" t="s">
        <v>110</v>
      </c>
      <c r="H6782" s="5">
        <v>693</v>
      </c>
      <c r="I6782" s="5">
        <v>17041.02</v>
      </c>
      <c r="J6782" t="s">
        <v>134</v>
      </c>
      <c r="K6782" t="s">
        <v>106</v>
      </c>
      <c r="L6782">
        <v>0</v>
      </c>
      <c r="M6782">
        <v>0</v>
      </c>
      <c r="N6782">
        <v>5</v>
      </c>
      <c r="O6782" s="6">
        <v>0</v>
      </c>
      <c r="P6782" t="s">
        <v>106</v>
      </c>
      <c r="Q6782" t="s">
        <v>107</v>
      </c>
      <c r="R6782">
        <f>IF(F6782="Monthly",2,0)
+IF(E6782&lt;=6,2,0)
+IF(N6782&lt;=2,2,0)
+IF(L6782&gt;=4,2,0)
+IF(M6782&gt;=2,1,0)
+IF(H6782&gt;=_xlfn.PERCENTILE.INC($H$2:$H$10001,0.75),1,0)</f>
        <v>2</v>
      </c>
      <c r="S6782" t="str">
        <f>IF(R6782&gt;=7,"High",IF(R6782&gt;=4,"Medium","Low"))</f>
        <v>Low</v>
      </c>
    </row>
    <row r="6783" spans="1:19">
      <c r="A6783" t="s">
        <v>6908</v>
      </c>
      <c r="B6783">
        <v>30</v>
      </c>
      <c r="C6783" t="s">
        <v>112</v>
      </c>
      <c r="D6783" t="s">
        <v>119</v>
      </c>
      <c r="E6783">
        <v>15</v>
      </c>
      <c r="F6783" t="s">
        <v>103</v>
      </c>
      <c r="G6783" t="s">
        <v>104</v>
      </c>
      <c r="H6783" s="5">
        <v>441</v>
      </c>
      <c r="I6783" s="5">
        <v>6510</v>
      </c>
      <c r="J6783" t="s">
        <v>140</v>
      </c>
      <c r="K6783" t="s">
        <v>106</v>
      </c>
      <c r="L6783">
        <v>2</v>
      </c>
      <c r="M6783">
        <v>0</v>
      </c>
      <c r="N6783">
        <v>4</v>
      </c>
      <c r="O6783" s="6">
        <v>0</v>
      </c>
      <c r="P6783" t="s">
        <v>107</v>
      </c>
      <c r="Q6783" t="s">
        <v>106</v>
      </c>
      <c r="R6783">
        <f>IF(F6783="Monthly",2,0)
+IF(E6783&lt;=6,2,0)
+IF(N6783&lt;=2,2,0)
+IF(L6783&gt;=4,2,0)
+IF(M6783&gt;=2,1,0)
+IF(H6783&gt;=_xlfn.PERCENTILE.INC($H$2:$H$10001,0.75),1,0)</f>
        <v>2</v>
      </c>
      <c r="S6783" t="str">
        <f>IF(R6783&gt;=7,"High",IF(R6783&gt;=4,"Medium","Low"))</f>
        <v>Low</v>
      </c>
    </row>
    <row r="6784" spans="1:19">
      <c r="A6784" t="s">
        <v>6909</v>
      </c>
      <c r="B6784">
        <v>50</v>
      </c>
      <c r="C6784" t="s">
        <v>112</v>
      </c>
      <c r="D6784" t="s">
        <v>102</v>
      </c>
      <c r="E6784">
        <v>21</v>
      </c>
      <c r="F6784" t="s">
        <v>103</v>
      </c>
      <c r="G6784" t="s">
        <v>110</v>
      </c>
      <c r="H6784" s="5">
        <v>710</v>
      </c>
      <c r="I6784" s="5">
        <v>15206.06</v>
      </c>
      <c r="J6784" t="s">
        <v>117</v>
      </c>
      <c r="K6784" t="s">
        <v>106</v>
      </c>
      <c r="L6784">
        <v>1</v>
      </c>
      <c r="M6784">
        <v>0</v>
      </c>
      <c r="N6784">
        <v>4</v>
      </c>
      <c r="O6784" s="6">
        <v>0</v>
      </c>
      <c r="P6784" t="s">
        <v>107</v>
      </c>
      <c r="Q6784" t="s">
        <v>106</v>
      </c>
      <c r="R6784">
        <f>IF(F6784="Monthly",2,0)
+IF(E6784&lt;=6,2,0)
+IF(N6784&lt;=2,2,0)
+IF(L6784&gt;=4,2,0)
+IF(M6784&gt;=2,1,0)
+IF(H6784&gt;=_xlfn.PERCENTILE.INC($H$2:$H$10001,0.75),1,0)</f>
        <v>2</v>
      </c>
      <c r="S6784" t="str">
        <f>IF(R6784&gt;=7,"High",IF(R6784&gt;=4,"Medium","Low"))</f>
        <v>Low</v>
      </c>
    </row>
    <row r="6785" spans="1:19">
      <c r="A6785" t="s">
        <v>6910</v>
      </c>
      <c r="B6785">
        <v>49</v>
      </c>
      <c r="C6785" t="s">
        <v>112</v>
      </c>
      <c r="D6785" t="s">
        <v>159</v>
      </c>
      <c r="E6785">
        <v>64</v>
      </c>
      <c r="F6785" t="s">
        <v>109</v>
      </c>
      <c r="G6785" t="s">
        <v>104</v>
      </c>
      <c r="H6785" s="5">
        <v>414</v>
      </c>
      <c r="I6785" s="5">
        <v>26043.22</v>
      </c>
      <c r="J6785" t="s">
        <v>117</v>
      </c>
      <c r="K6785" t="s">
        <v>106</v>
      </c>
      <c r="L6785">
        <v>0</v>
      </c>
      <c r="M6785">
        <v>0</v>
      </c>
      <c r="N6785">
        <v>5</v>
      </c>
      <c r="O6785" s="6">
        <v>0</v>
      </c>
      <c r="P6785" t="s">
        <v>107</v>
      </c>
      <c r="Q6785" t="s">
        <v>107</v>
      </c>
      <c r="R6785">
        <f>IF(F6785="Monthly",2,0)
+IF(E6785&lt;=6,2,0)
+IF(N6785&lt;=2,2,0)
+IF(L6785&gt;=4,2,0)
+IF(M6785&gt;=2,1,0)
+IF(H6785&gt;=_xlfn.PERCENTILE.INC($H$2:$H$10001,0.75),1,0)</f>
        <v>0</v>
      </c>
      <c r="S6785" t="str">
        <f>IF(R6785&gt;=7,"High",IF(R6785&gt;=4,"Medium","Low"))</f>
        <v>Low</v>
      </c>
    </row>
    <row r="6786" spans="1:19">
      <c r="A6786" t="s">
        <v>6911</v>
      </c>
      <c r="B6786">
        <v>48</v>
      </c>
      <c r="C6786" t="s">
        <v>101</v>
      </c>
      <c r="D6786" t="s">
        <v>137</v>
      </c>
      <c r="E6786">
        <v>25</v>
      </c>
      <c r="F6786" t="s">
        <v>103</v>
      </c>
      <c r="G6786" t="s">
        <v>110</v>
      </c>
      <c r="H6786" s="5">
        <v>765</v>
      </c>
      <c r="I6786" s="5">
        <v>19417.259999999998</v>
      </c>
      <c r="J6786" t="s">
        <v>117</v>
      </c>
      <c r="K6786" t="s">
        <v>106</v>
      </c>
      <c r="L6786">
        <v>0</v>
      </c>
      <c r="M6786">
        <v>0</v>
      </c>
      <c r="N6786">
        <v>5</v>
      </c>
      <c r="O6786" s="6">
        <v>0</v>
      </c>
      <c r="P6786" t="s">
        <v>107</v>
      </c>
      <c r="Q6786" t="s">
        <v>106</v>
      </c>
      <c r="R6786">
        <f>IF(F6786="Monthly",2,0)
+IF(E6786&lt;=6,2,0)
+IF(N6786&lt;=2,2,0)
+IF(L6786&gt;=4,2,0)
+IF(M6786&gt;=2,1,0)
+IF(H6786&gt;=_xlfn.PERCENTILE.INC($H$2:$H$10001,0.75),1,0)</f>
        <v>2</v>
      </c>
      <c r="S6786" t="str">
        <f>IF(R6786&gt;=7,"High",IF(R6786&gt;=4,"Medium","Low"))</f>
        <v>Low</v>
      </c>
    </row>
    <row r="6787" spans="1:19">
      <c r="A6787" t="s">
        <v>6912</v>
      </c>
      <c r="B6787">
        <v>18</v>
      </c>
      <c r="C6787" t="s">
        <v>101</v>
      </c>
      <c r="D6787" t="s">
        <v>113</v>
      </c>
      <c r="E6787">
        <v>65</v>
      </c>
      <c r="F6787" t="s">
        <v>109</v>
      </c>
      <c r="G6787" t="s">
        <v>110</v>
      </c>
      <c r="H6787" s="5">
        <v>685</v>
      </c>
      <c r="I6787" s="5">
        <v>40482.660000000003</v>
      </c>
      <c r="J6787" t="s">
        <v>115</v>
      </c>
      <c r="K6787" t="s">
        <v>106</v>
      </c>
      <c r="L6787">
        <v>0</v>
      </c>
      <c r="M6787">
        <v>0</v>
      </c>
      <c r="N6787">
        <v>5</v>
      </c>
      <c r="O6787" s="6">
        <v>10</v>
      </c>
      <c r="P6787" t="s">
        <v>107</v>
      </c>
      <c r="Q6787" t="s">
        <v>107</v>
      </c>
      <c r="R6787">
        <f>IF(F6787="Monthly",2,0)
+IF(E6787&lt;=6,2,0)
+IF(N6787&lt;=2,2,0)
+IF(L6787&gt;=4,2,0)
+IF(M6787&gt;=2,1,0)
+IF(H6787&gt;=_xlfn.PERCENTILE.INC($H$2:$H$10001,0.75),1,0)</f>
        <v>0</v>
      </c>
      <c r="S6787" t="str">
        <f>IF(R6787&gt;=7,"High",IF(R6787&gt;=4,"Medium","Low"))</f>
        <v>Low</v>
      </c>
    </row>
    <row r="6788" spans="1:19">
      <c r="A6788" t="s">
        <v>6913</v>
      </c>
      <c r="B6788">
        <v>28</v>
      </c>
      <c r="C6788" t="s">
        <v>101</v>
      </c>
      <c r="D6788" t="s">
        <v>102</v>
      </c>
      <c r="E6788">
        <v>16</v>
      </c>
      <c r="F6788" t="s">
        <v>103</v>
      </c>
      <c r="G6788" t="s">
        <v>129</v>
      </c>
      <c r="H6788" s="5">
        <v>1106</v>
      </c>
      <c r="I6788" s="5">
        <v>17663.599999999999</v>
      </c>
      <c r="J6788" t="s">
        <v>117</v>
      </c>
      <c r="K6788" t="s">
        <v>106</v>
      </c>
      <c r="L6788">
        <v>2</v>
      </c>
      <c r="M6788">
        <v>1</v>
      </c>
      <c r="N6788">
        <v>5</v>
      </c>
      <c r="O6788" s="6">
        <v>0</v>
      </c>
      <c r="P6788" t="s">
        <v>107</v>
      </c>
      <c r="Q6788" t="s">
        <v>106</v>
      </c>
      <c r="R6788">
        <f>IF(F6788="Monthly",2,0)
+IF(E6788&lt;=6,2,0)
+IF(N6788&lt;=2,2,0)
+IF(L6788&gt;=4,2,0)
+IF(M6788&gt;=2,1,0)
+IF(H6788&gt;=_xlfn.PERCENTILE.INC($H$2:$H$10001,0.75),1,0)</f>
        <v>3</v>
      </c>
      <c r="S6788" t="str">
        <f>IF(R6788&gt;=7,"High",IF(R6788&gt;=4,"Medium","Low"))</f>
        <v>Low</v>
      </c>
    </row>
    <row r="6789" spans="1:19">
      <c r="A6789" t="s">
        <v>6914</v>
      </c>
      <c r="B6789">
        <v>32</v>
      </c>
      <c r="C6789" t="s">
        <v>101</v>
      </c>
      <c r="D6789" t="s">
        <v>126</v>
      </c>
      <c r="E6789">
        <v>17</v>
      </c>
      <c r="F6789" t="s">
        <v>103</v>
      </c>
      <c r="G6789" t="s">
        <v>110</v>
      </c>
      <c r="H6789" s="5">
        <v>725</v>
      </c>
      <c r="I6789" s="5">
        <v>12595.94</v>
      </c>
      <c r="J6789" t="s">
        <v>105</v>
      </c>
      <c r="K6789" t="s">
        <v>106</v>
      </c>
      <c r="L6789">
        <v>2</v>
      </c>
      <c r="M6789">
        <v>0</v>
      </c>
      <c r="N6789">
        <v>4</v>
      </c>
      <c r="O6789" s="6">
        <v>0</v>
      </c>
      <c r="P6789" t="s">
        <v>106</v>
      </c>
      <c r="Q6789" t="s">
        <v>106</v>
      </c>
      <c r="R6789">
        <f>IF(F6789="Monthly",2,0)
+IF(E6789&lt;=6,2,0)
+IF(N6789&lt;=2,2,0)
+IF(L6789&gt;=4,2,0)
+IF(M6789&gt;=2,1,0)
+IF(H6789&gt;=_xlfn.PERCENTILE.INC($H$2:$H$10001,0.75),1,0)</f>
        <v>2</v>
      </c>
      <c r="S6789" t="str">
        <f>IF(R6789&gt;=7,"High",IF(R6789&gt;=4,"Medium","Low"))</f>
        <v>Low</v>
      </c>
    </row>
    <row r="6790" spans="1:19">
      <c r="A6790" t="s">
        <v>6915</v>
      </c>
      <c r="B6790">
        <v>21</v>
      </c>
      <c r="C6790" t="s">
        <v>101</v>
      </c>
      <c r="D6790" t="s">
        <v>102</v>
      </c>
      <c r="E6790">
        <v>27</v>
      </c>
      <c r="F6790" t="s">
        <v>109</v>
      </c>
      <c r="G6790" t="s">
        <v>110</v>
      </c>
      <c r="H6790" s="5">
        <v>760</v>
      </c>
      <c r="I6790" s="5">
        <v>20699.46</v>
      </c>
      <c r="J6790" t="s">
        <v>10127</v>
      </c>
      <c r="K6790" t="s">
        <v>106</v>
      </c>
      <c r="L6790">
        <v>0</v>
      </c>
      <c r="M6790">
        <v>0</v>
      </c>
      <c r="N6790">
        <v>5</v>
      </c>
      <c r="O6790" s="6">
        <v>0</v>
      </c>
      <c r="P6790" t="s">
        <v>107</v>
      </c>
      <c r="Q6790" t="s">
        <v>107</v>
      </c>
      <c r="R6790">
        <f>IF(F6790="Monthly",2,0)
+IF(E6790&lt;=6,2,0)
+IF(N6790&lt;=2,2,0)
+IF(L6790&gt;=4,2,0)
+IF(M6790&gt;=2,1,0)
+IF(H6790&gt;=_xlfn.PERCENTILE.INC($H$2:$H$10001,0.75),1,0)</f>
        <v>0</v>
      </c>
      <c r="S6790" t="str">
        <f>IF(R6790&gt;=7,"High",IF(R6790&gt;=4,"Medium","Low"))</f>
        <v>Low</v>
      </c>
    </row>
    <row r="6791" spans="1:19">
      <c r="A6791" t="s">
        <v>6916</v>
      </c>
      <c r="B6791">
        <v>28</v>
      </c>
      <c r="C6791" t="s">
        <v>112</v>
      </c>
      <c r="D6791" t="s">
        <v>131</v>
      </c>
      <c r="E6791">
        <v>17</v>
      </c>
      <c r="F6791" t="s">
        <v>103</v>
      </c>
      <c r="G6791" t="s">
        <v>104</v>
      </c>
      <c r="H6791" s="5">
        <v>518</v>
      </c>
      <c r="I6791" s="5">
        <v>8882.76</v>
      </c>
      <c r="J6791" t="s">
        <v>140</v>
      </c>
      <c r="K6791" t="s">
        <v>106</v>
      </c>
      <c r="L6791">
        <v>1</v>
      </c>
      <c r="M6791">
        <v>0</v>
      </c>
      <c r="N6791">
        <v>4</v>
      </c>
      <c r="O6791" s="6">
        <v>0</v>
      </c>
      <c r="P6791" t="s">
        <v>106</v>
      </c>
      <c r="Q6791" t="s">
        <v>106</v>
      </c>
      <c r="R6791">
        <f>IF(F6791="Monthly",2,0)
+IF(E6791&lt;=6,2,0)
+IF(N6791&lt;=2,2,0)
+IF(L6791&gt;=4,2,0)
+IF(M6791&gt;=2,1,0)
+IF(H6791&gt;=_xlfn.PERCENTILE.INC($H$2:$H$10001,0.75),1,0)</f>
        <v>2</v>
      </c>
      <c r="S6791" t="str">
        <f>IF(R6791&gt;=7,"High",IF(R6791&gt;=4,"Medium","Low"))</f>
        <v>Low</v>
      </c>
    </row>
    <row r="6792" spans="1:19">
      <c r="A6792" t="s">
        <v>6917</v>
      </c>
      <c r="B6792">
        <v>38</v>
      </c>
      <c r="C6792" t="s">
        <v>101</v>
      </c>
      <c r="D6792" t="s">
        <v>102</v>
      </c>
      <c r="E6792">
        <v>15</v>
      </c>
      <c r="F6792" t="s">
        <v>103</v>
      </c>
      <c r="G6792" t="s">
        <v>104</v>
      </c>
      <c r="H6792" s="5">
        <v>533</v>
      </c>
      <c r="I6792" s="5">
        <v>7914.46</v>
      </c>
      <c r="J6792" t="s">
        <v>105</v>
      </c>
      <c r="K6792" t="s">
        <v>107</v>
      </c>
      <c r="L6792">
        <v>2</v>
      </c>
      <c r="M6792">
        <v>0</v>
      </c>
      <c r="N6792">
        <v>5</v>
      </c>
      <c r="O6792" s="6">
        <v>0</v>
      </c>
      <c r="P6792" t="s">
        <v>106</v>
      </c>
      <c r="Q6792" t="s">
        <v>107</v>
      </c>
      <c r="R6792">
        <f>IF(F6792="Monthly",2,0)
+IF(E6792&lt;=6,2,0)
+IF(N6792&lt;=2,2,0)
+IF(L6792&gt;=4,2,0)
+IF(M6792&gt;=2,1,0)
+IF(H6792&gt;=_xlfn.PERCENTILE.INC($H$2:$H$10001,0.75),1,0)</f>
        <v>2</v>
      </c>
      <c r="S6792" t="str">
        <f>IF(R6792&gt;=7,"High",IF(R6792&gt;=4,"Medium","Low"))</f>
        <v>Low</v>
      </c>
    </row>
    <row r="6793" spans="1:19">
      <c r="A6793" t="s">
        <v>6918</v>
      </c>
      <c r="B6793">
        <v>27</v>
      </c>
      <c r="C6793" t="s">
        <v>112</v>
      </c>
      <c r="D6793" t="s">
        <v>102</v>
      </c>
      <c r="E6793">
        <v>37</v>
      </c>
      <c r="F6793" t="s">
        <v>121</v>
      </c>
      <c r="G6793" t="s">
        <v>110</v>
      </c>
      <c r="H6793" s="5">
        <v>817</v>
      </c>
      <c r="I6793" s="5">
        <v>26202.16</v>
      </c>
      <c r="J6793" t="s">
        <v>134</v>
      </c>
      <c r="K6793" t="s">
        <v>106</v>
      </c>
      <c r="L6793">
        <v>1</v>
      </c>
      <c r="M6793">
        <v>0</v>
      </c>
      <c r="N6793">
        <v>4</v>
      </c>
      <c r="O6793" s="6">
        <v>15</v>
      </c>
      <c r="P6793" t="s">
        <v>107</v>
      </c>
      <c r="Q6793" t="s">
        <v>107</v>
      </c>
      <c r="R6793">
        <f>IF(F6793="Monthly",2,0)
+IF(E6793&lt;=6,2,0)
+IF(N6793&lt;=2,2,0)
+IF(L6793&gt;=4,2,0)
+IF(M6793&gt;=2,1,0)
+IF(H6793&gt;=_xlfn.PERCENTILE.INC($H$2:$H$10001,0.75),1,0)</f>
        <v>1</v>
      </c>
      <c r="S6793" t="str">
        <f>IF(R6793&gt;=7,"High",IF(R6793&gt;=4,"Medium","Low"))</f>
        <v>Low</v>
      </c>
    </row>
    <row r="6794" spans="1:19">
      <c r="A6794" t="s">
        <v>6919</v>
      </c>
      <c r="B6794">
        <v>30</v>
      </c>
      <c r="C6794" t="s">
        <v>112</v>
      </c>
      <c r="D6794" t="s">
        <v>131</v>
      </c>
      <c r="E6794">
        <v>12</v>
      </c>
      <c r="F6794" t="s">
        <v>103</v>
      </c>
      <c r="G6794" t="s">
        <v>104</v>
      </c>
      <c r="H6794" s="5">
        <v>578</v>
      </c>
      <c r="I6794" s="5">
        <v>6994.22</v>
      </c>
      <c r="J6794" t="s">
        <v>134</v>
      </c>
      <c r="K6794" t="s">
        <v>106</v>
      </c>
      <c r="L6794">
        <v>0</v>
      </c>
      <c r="M6794">
        <v>0</v>
      </c>
      <c r="N6794">
        <v>5</v>
      </c>
      <c r="O6794" s="6">
        <v>0</v>
      </c>
      <c r="P6794" t="s">
        <v>107</v>
      </c>
      <c r="Q6794" t="s">
        <v>107</v>
      </c>
      <c r="R6794">
        <f>IF(F6794="Monthly",2,0)
+IF(E6794&lt;=6,2,0)
+IF(N6794&lt;=2,2,0)
+IF(L6794&gt;=4,2,0)
+IF(M6794&gt;=2,1,0)
+IF(H6794&gt;=_xlfn.PERCENTILE.INC($H$2:$H$10001,0.75),1,0)</f>
        <v>2</v>
      </c>
      <c r="S6794" t="str">
        <f>IF(R6794&gt;=7,"High",IF(R6794&gt;=4,"Medium","Low"))</f>
        <v>Low</v>
      </c>
    </row>
    <row r="6795" spans="1:19">
      <c r="A6795" t="s">
        <v>6920</v>
      </c>
      <c r="B6795">
        <v>25</v>
      </c>
      <c r="C6795" t="s">
        <v>101</v>
      </c>
      <c r="D6795" t="s">
        <v>137</v>
      </c>
      <c r="E6795">
        <v>48</v>
      </c>
      <c r="F6795" t="s">
        <v>109</v>
      </c>
      <c r="G6795" t="s">
        <v>110</v>
      </c>
      <c r="H6795" s="5">
        <v>770</v>
      </c>
      <c r="I6795" s="5">
        <v>37678.480000000003</v>
      </c>
      <c r="J6795" t="s">
        <v>105</v>
      </c>
      <c r="K6795" t="s">
        <v>106</v>
      </c>
      <c r="L6795">
        <v>0</v>
      </c>
      <c r="M6795">
        <v>0</v>
      </c>
      <c r="N6795">
        <v>5</v>
      </c>
      <c r="O6795" s="6">
        <v>0</v>
      </c>
      <c r="P6795" t="s">
        <v>107</v>
      </c>
      <c r="Q6795" t="s">
        <v>107</v>
      </c>
      <c r="R6795">
        <f>IF(F6795="Monthly",2,0)
+IF(E6795&lt;=6,2,0)
+IF(N6795&lt;=2,2,0)
+IF(L6795&gt;=4,2,0)
+IF(M6795&gt;=2,1,0)
+IF(H6795&gt;=_xlfn.PERCENTILE.INC($H$2:$H$10001,0.75),1,0)</f>
        <v>0</v>
      </c>
      <c r="S6795" t="str">
        <f>IF(R6795&gt;=7,"High",IF(R6795&gt;=4,"Medium","Low"))</f>
        <v>Low</v>
      </c>
    </row>
    <row r="6796" spans="1:19">
      <c r="A6796" t="s">
        <v>6921</v>
      </c>
      <c r="B6796">
        <v>51</v>
      </c>
      <c r="C6796" t="s">
        <v>101</v>
      </c>
      <c r="D6796" t="s">
        <v>128</v>
      </c>
      <c r="E6796">
        <v>11</v>
      </c>
      <c r="F6796" t="s">
        <v>103</v>
      </c>
      <c r="G6796" t="s">
        <v>104</v>
      </c>
      <c r="H6796" s="5">
        <v>393</v>
      </c>
      <c r="I6796" s="5">
        <v>4195.25</v>
      </c>
      <c r="J6796" t="s">
        <v>140</v>
      </c>
      <c r="K6796" t="s">
        <v>106</v>
      </c>
      <c r="L6796">
        <v>1</v>
      </c>
      <c r="M6796">
        <v>0</v>
      </c>
      <c r="N6796">
        <v>5</v>
      </c>
      <c r="O6796" s="6">
        <v>0</v>
      </c>
      <c r="P6796" t="s">
        <v>107</v>
      </c>
      <c r="Q6796" t="s">
        <v>107</v>
      </c>
      <c r="R6796">
        <f>IF(F6796="Monthly",2,0)
+IF(E6796&lt;=6,2,0)
+IF(N6796&lt;=2,2,0)
+IF(L6796&gt;=4,2,0)
+IF(M6796&gt;=2,1,0)
+IF(H6796&gt;=_xlfn.PERCENTILE.INC($H$2:$H$10001,0.75),1,0)</f>
        <v>2</v>
      </c>
      <c r="S6796" t="str">
        <f>IF(R6796&gt;=7,"High",IF(R6796&gt;=4,"Medium","Low"))</f>
        <v>Low</v>
      </c>
    </row>
    <row r="6797" spans="1:19">
      <c r="A6797" t="s">
        <v>6922</v>
      </c>
      <c r="B6797">
        <v>41</v>
      </c>
      <c r="C6797" t="s">
        <v>112</v>
      </c>
      <c r="D6797" t="s">
        <v>131</v>
      </c>
      <c r="E6797">
        <v>22</v>
      </c>
      <c r="F6797" t="s">
        <v>109</v>
      </c>
      <c r="G6797" t="s">
        <v>110</v>
      </c>
      <c r="H6797" s="5">
        <v>670</v>
      </c>
      <c r="I6797" s="5">
        <v>13102.38</v>
      </c>
      <c r="J6797" t="s">
        <v>140</v>
      </c>
      <c r="K6797" t="s">
        <v>106</v>
      </c>
      <c r="L6797">
        <v>0</v>
      </c>
      <c r="M6797">
        <v>0</v>
      </c>
      <c r="N6797">
        <v>5</v>
      </c>
      <c r="O6797" s="6">
        <v>10</v>
      </c>
      <c r="P6797" t="s">
        <v>107</v>
      </c>
      <c r="Q6797" t="s">
        <v>106</v>
      </c>
      <c r="R6797">
        <f>IF(F6797="Monthly",2,0)
+IF(E6797&lt;=6,2,0)
+IF(N6797&lt;=2,2,0)
+IF(L6797&gt;=4,2,0)
+IF(M6797&gt;=2,1,0)
+IF(H6797&gt;=_xlfn.PERCENTILE.INC($H$2:$H$10001,0.75),1,0)</f>
        <v>0</v>
      </c>
      <c r="S6797" t="str">
        <f>IF(R6797&gt;=7,"High",IF(R6797&gt;=4,"Medium","Low"))</f>
        <v>Low</v>
      </c>
    </row>
    <row r="6798" spans="1:19">
      <c r="A6798" t="s">
        <v>6923</v>
      </c>
      <c r="B6798">
        <v>28</v>
      </c>
      <c r="C6798" t="s">
        <v>112</v>
      </c>
      <c r="D6798" t="s">
        <v>126</v>
      </c>
      <c r="E6798">
        <v>41</v>
      </c>
      <c r="F6798" t="s">
        <v>103</v>
      </c>
      <c r="G6798" t="s">
        <v>110</v>
      </c>
      <c r="H6798" s="5">
        <v>711</v>
      </c>
      <c r="I6798" s="5">
        <v>29980.55</v>
      </c>
      <c r="J6798" t="s">
        <v>140</v>
      </c>
      <c r="K6798" t="s">
        <v>107</v>
      </c>
      <c r="L6798">
        <v>2</v>
      </c>
      <c r="M6798">
        <v>0</v>
      </c>
      <c r="N6798">
        <v>5</v>
      </c>
      <c r="O6798" s="6">
        <v>0</v>
      </c>
      <c r="P6798" t="s">
        <v>107</v>
      </c>
      <c r="Q6798" t="s">
        <v>106</v>
      </c>
      <c r="R6798">
        <f>IF(F6798="Monthly",2,0)
+IF(E6798&lt;=6,2,0)
+IF(N6798&lt;=2,2,0)
+IF(L6798&gt;=4,2,0)
+IF(M6798&gt;=2,1,0)
+IF(H6798&gt;=_xlfn.PERCENTILE.INC($H$2:$H$10001,0.75),1,0)</f>
        <v>2</v>
      </c>
      <c r="S6798" t="str">
        <f>IF(R6798&gt;=7,"High",IF(R6798&gt;=4,"Medium","Low"))</f>
        <v>Low</v>
      </c>
    </row>
    <row r="6799" spans="1:19">
      <c r="A6799" t="s">
        <v>6924</v>
      </c>
      <c r="B6799">
        <v>45</v>
      </c>
      <c r="C6799" t="s">
        <v>112</v>
      </c>
      <c r="D6799" t="s">
        <v>113</v>
      </c>
      <c r="E6799">
        <v>48</v>
      </c>
      <c r="F6799" t="s">
        <v>109</v>
      </c>
      <c r="G6799" t="s">
        <v>110</v>
      </c>
      <c r="H6799" s="5">
        <v>737</v>
      </c>
      <c r="I6799" s="5">
        <v>36108.26</v>
      </c>
      <c r="J6799" t="s">
        <v>105</v>
      </c>
      <c r="K6799" t="s">
        <v>107</v>
      </c>
      <c r="L6799">
        <v>0</v>
      </c>
      <c r="M6799">
        <v>0</v>
      </c>
      <c r="N6799">
        <v>4</v>
      </c>
      <c r="O6799" s="6">
        <v>0</v>
      </c>
      <c r="P6799" t="s">
        <v>107</v>
      </c>
      <c r="Q6799" t="s">
        <v>107</v>
      </c>
      <c r="R6799">
        <f>IF(F6799="Monthly",2,0)
+IF(E6799&lt;=6,2,0)
+IF(N6799&lt;=2,2,0)
+IF(L6799&gt;=4,2,0)
+IF(M6799&gt;=2,1,0)
+IF(H6799&gt;=_xlfn.PERCENTILE.INC($H$2:$H$10001,0.75),1,0)</f>
        <v>0</v>
      </c>
      <c r="S6799" t="str">
        <f>IF(R6799&gt;=7,"High",IF(R6799&gt;=4,"Medium","Low"))</f>
        <v>Low</v>
      </c>
    </row>
    <row r="6800" spans="1:19">
      <c r="A6800" t="s">
        <v>6925</v>
      </c>
      <c r="B6800">
        <v>36</v>
      </c>
      <c r="C6800" t="s">
        <v>101</v>
      </c>
      <c r="D6800" t="s">
        <v>128</v>
      </c>
      <c r="E6800">
        <v>50</v>
      </c>
      <c r="F6800" t="s">
        <v>103</v>
      </c>
      <c r="G6800" t="s">
        <v>104</v>
      </c>
      <c r="H6800" s="5">
        <v>511</v>
      </c>
      <c r="I6800" s="5">
        <v>24978.36</v>
      </c>
      <c r="J6800" t="s">
        <v>105</v>
      </c>
      <c r="K6800" t="s">
        <v>106</v>
      </c>
      <c r="L6800">
        <v>1</v>
      </c>
      <c r="M6800">
        <v>0</v>
      </c>
      <c r="N6800">
        <v>4</v>
      </c>
      <c r="O6800" s="6">
        <v>0</v>
      </c>
      <c r="P6800" t="s">
        <v>107</v>
      </c>
      <c r="Q6800" t="s">
        <v>107</v>
      </c>
      <c r="R6800">
        <f>IF(F6800="Monthly",2,0)
+IF(E6800&lt;=6,2,0)
+IF(N6800&lt;=2,2,0)
+IF(L6800&gt;=4,2,0)
+IF(M6800&gt;=2,1,0)
+IF(H6800&gt;=_xlfn.PERCENTILE.INC($H$2:$H$10001,0.75),1,0)</f>
        <v>2</v>
      </c>
      <c r="S6800" t="str">
        <f>IF(R6800&gt;=7,"High",IF(R6800&gt;=4,"Medium","Low"))</f>
        <v>Low</v>
      </c>
    </row>
    <row r="6801" spans="1:19">
      <c r="A6801" t="s">
        <v>6926</v>
      </c>
      <c r="B6801">
        <v>42</v>
      </c>
      <c r="C6801" t="s">
        <v>112</v>
      </c>
      <c r="D6801" t="s">
        <v>137</v>
      </c>
      <c r="E6801">
        <v>34</v>
      </c>
      <c r="F6801" t="s">
        <v>103</v>
      </c>
      <c r="G6801" t="s">
        <v>129</v>
      </c>
      <c r="H6801" s="5">
        <v>1058</v>
      </c>
      <c r="I6801" s="5">
        <v>35189.550000000003</v>
      </c>
      <c r="J6801" t="s">
        <v>105</v>
      </c>
      <c r="K6801" t="s">
        <v>106</v>
      </c>
      <c r="L6801">
        <v>4</v>
      </c>
      <c r="M6801">
        <v>0</v>
      </c>
      <c r="N6801">
        <v>4</v>
      </c>
      <c r="O6801" s="6">
        <v>0</v>
      </c>
      <c r="P6801" t="s">
        <v>107</v>
      </c>
      <c r="Q6801" t="s">
        <v>107</v>
      </c>
      <c r="R6801">
        <f>IF(F6801="Monthly",2,0)
+IF(E6801&lt;=6,2,0)
+IF(N6801&lt;=2,2,0)
+IF(L6801&gt;=4,2,0)
+IF(M6801&gt;=2,1,0)
+IF(H6801&gt;=_xlfn.PERCENTILE.INC($H$2:$H$10001,0.75),1,0)</f>
        <v>5</v>
      </c>
      <c r="S6801" t="str">
        <f>IF(R6801&gt;=7,"High",IF(R6801&gt;=4,"Medium","Low"))</f>
        <v>Medium</v>
      </c>
    </row>
    <row r="6802" spans="1:19">
      <c r="A6802" t="s">
        <v>6927</v>
      </c>
      <c r="B6802">
        <v>38</v>
      </c>
      <c r="C6802" t="s">
        <v>112</v>
      </c>
      <c r="D6802" t="s">
        <v>102</v>
      </c>
      <c r="E6802">
        <v>16</v>
      </c>
      <c r="F6802" t="s">
        <v>103</v>
      </c>
      <c r="G6802" t="s">
        <v>110</v>
      </c>
      <c r="H6802" s="5">
        <v>669</v>
      </c>
      <c r="I6802" s="5">
        <v>10651.37</v>
      </c>
      <c r="J6802" t="s">
        <v>115</v>
      </c>
      <c r="K6802" t="s">
        <v>106</v>
      </c>
      <c r="L6802">
        <v>1</v>
      </c>
      <c r="M6802">
        <v>0</v>
      </c>
      <c r="N6802">
        <v>5</v>
      </c>
      <c r="O6802" s="6">
        <v>0</v>
      </c>
      <c r="P6802" t="s">
        <v>107</v>
      </c>
      <c r="Q6802" t="s">
        <v>107</v>
      </c>
      <c r="R6802">
        <f>IF(F6802="Monthly",2,0)
+IF(E6802&lt;=6,2,0)
+IF(N6802&lt;=2,2,0)
+IF(L6802&gt;=4,2,0)
+IF(M6802&gt;=2,1,0)
+IF(H6802&gt;=_xlfn.PERCENTILE.INC($H$2:$H$10001,0.75),1,0)</f>
        <v>2</v>
      </c>
      <c r="S6802" t="str">
        <f>IF(R6802&gt;=7,"High",IF(R6802&gt;=4,"Medium","Low"))</f>
        <v>Low</v>
      </c>
    </row>
    <row r="6803" spans="1:19">
      <c r="A6803" t="s">
        <v>6928</v>
      </c>
      <c r="B6803">
        <v>31</v>
      </c>
      <c r="C6803" t="s">
        <v>101</v>
      </c>
      <c r="D6803" t="s">
        <v>137</v>
      </c>
      <c r="E6803">
        <v>15</v>
      </c>
      <c r="F6803" t="s">
        <v>103</v>
      </c>
      <c r="G6803" t="s">
        <v>110</v>
      </c>
      <c r="H6803" s="5">
        <v>737</v>
      </c>
      <c r="I6803" s="5">
        <v>11097.19</v>
      </c>
      <c r="J6803" t="s">
        <v>117</v>
      </c>
      <c r="K6803" t="s">
        <v>107</v>
      </c>
      <c r="L6803">
        <v>1</v>
      </c>
      <c r="M6803">
        <v>0</v>
      </c>
      <c r="N6803">
        <v>4</v>
      </c>
      <c r="O6803" s="6">
        <v>0</v>
      </c>
      <c r="P6803" t="s">
        <v>107</v>
      </c>
      <c r="Q6803" t="s">
        <v>107</v>
      </c>
      <c r="R6803">
        <f>IF(F6803="Monthly",2,0)
+IF(E6803&lt;=6,2,0)
+IF(N6803&lt;=2,2,0)
+IF(L6803&gt;=4,2,0)
+IF(M6803&gt;=2,1,0)
+IF(H6803&gt;=_xlfn.PERCENTILE.INC($H$2:$H$10001,0.75),1,0)</f>
        <v>2</v>
      </c>
      <c r="S6803" t="str">
        <f>IF(R6803&gt;=7,"High",IF(R6803&gt;=4,"Medium","Low"))</f>
        <v>Low</v>
      </c>
    </row>
    <row r="6804" spans="1:19">
      <c r="A6804" t="s">
        <v>6929</v>
      </c>
      <c r="B6804">
        <v>53</v>
      </c>
      <c r="C6804" t="s">
        <v>112</v>
      </c>
      <c r="D6804" t="s">
        <v>131</v>
      </c>
      <c r="E6804">
        <v>21</v>
      </c>
      <c r="F6804" t="s">
        <v>109</v>
      </c>
      <c r="G6804" t="s">
        <v>110</v>
      </c>
      <c r="H6804" s="5">
        <v>750</v>
      </c>
      <c r="I6804" s="5">
        <v>16081.24</v>
      </c>
      <c r="J6804" t="s">
        <v>115</v>
      </c>
      <c r="K6804" t="s">
        <v>106</v>
      </c>
      <c r="L6804">
        <v>2</v>
      </c>
      <c r="M6804">
        <v>1</v>
      </c>
      <c r="N6804">
        <v>4</v>
      </c>
      <c r="O6804" s="6">
        <v>0</v>
      </c>
      <c r="P6804" t="s">
        <v>107</v>
      </c>
      <c r="Q6804" t="s">
        <v>107</v>
      </c>
      <c r="R6804">
        <f>IF(F6804="Monthly",2,0)
+IF(E6804&lt;=6,2,0)
+IF(N6804&lt;=2,2,0)
+IF(L6804&gt;=4,2,0)
+IF(M6804&gt;=2,1,0)
+IF(H6804&gt;=_xlfn.PERCENTILE.INC($H$2:$H$10001,0.75),1,0)</f>
        <v>0</v>
      </c>
      <c r="S6804" t="str">
        <f>IF(R6804&gt;=7,"High",IF(R6804&gt;=4,"Medium","Low"))</f>
        <v>Low</v>
      </c>
    </row>
    <row r="6805" spans="1:19">
      <c r="A6805" t="s">
        <v>6930</v>
      </c>
      <c r="B6805">
        <v>39</v>
      </c>
      <c r="C6805" t="s">
        <v>101</v>
      </c>
      <c r="D6805" t="s">
        <v>119</v>
      </c>
      <c r="E6805">
        <v>21</v>
      </c>
      <c r="F6805" t="s">
        <v>103</v>
      </c>
      <c r="G6805" t="s">
        <v>129</v>
      </c>
      <c r="H6805" s="5">
        <v>1053</v>
      </c>
      <c r="I6805" s="5">
        <v>22248.28</v>
      </c>
      <c r="J6805" t="s">
        <v>140</v>
      </c>
      <c r="K6805" t="s">
        <v>106</v>
      </c>
      <c r="L6805">
        <v>0</v>
      </c>
      <c r="M6805">
        <v>0</v>
      </c>
      <c r="N6805">
        <v>5</v>
      </c>
      <c r="O6805" s="6">
        <v>0</v>
      </c>
      <c r="P6805" t="s">
        <v>107</v>
      </c>
      <c r="Q6805" t="s">
        <v>106</v>
      </c>
      <c r="R6805">
        <f>IF(F6805="Monthly",2,0)
+IF(E6805&lt;=6,2,0)
+IF(N6805&lt;=2,2,0)
+IF(L6805&gt;=4,2,0)
+IF(M6805&gt;=2,1,0)
+IF(H6805&gt;=_xlfn.PERCENTILE.INC($H$2:$H$10001,0.75),1,0)</f>
        <v>3</v>
      </c>
      <c r="S6805" t="str">
        <f>IF(R6805&gt;=7,"High",IF(R6805&gt;=4,"Medium","Low"))</f>
        <v>Low</v>
      </c>
    </row>
    <row r="6806" spans="1:19">
      <c r="A6806" t="s">
        <v>6931</v>
      </c>
      <c r="B6806">
        <v>41</v>
      </c>
      <c r="C6806" t="s">
        <v>101</v>
      </c>
      <c r="D6806" t="s">
        <v>137</v>
      </c>
      <c r="E6806">
        <v>63</v>
      </c>
      <c r="F6806" t="s">
        <v>121</v>
      </c>
      <c r="G6806" t="s">
        <v>110</v>
      </c>
      <c r="H6806" s="5">
        <v>648</v>
      </c>
      <c r="I6806" s="5">
        <v>40795.82</v>
      </c>
      <c r="J6806" t="s">
        <v>117</v>
      </c>
      <c r="K6806" t="s">
        <v>106</v>
      </c>
      <c r="L6806">
        <v>3</v>
      </c>
      <c r="M6806">
        <v>0</v>
      </c>
      <c r="N6806">
        <v>5</v>
      </c>
      <c r="O6806" s="6">
        <v>0</v>
      </c>
      <c r="P6806" t="s">
        <v>107</v>
      </c>
      <c r="Q6806" t="s">
        <v>107</v>
      </c>
      <c r="R6806">
        <f>IF(F6806="Monthly",2,0)
+IF(E6806&lt;=6,2,0)
+IF(N6806&lt;=2,2,0)
+IF(L6806&gt;=4,2,0)
+IF(M6806&gt;=2,1,0)
+IF(H6806&gt;=_xlfn.PERCENTILE.INC($H$2:$H$10001,0.75),1,0)</f>
        <v>0</v>
      </c>
      <c r="S6806" t="str">
        <f>IF(R6806&gt;=7,"High",IF(R6806&gt;=4,"Medium","Low"))</f>
        <v>Low</v>
      </c>
    </row>
    <row r="6807" spans="1:19">
      <c r="A6807" t="s">
        <v>6932</v>
      </c>
      <c r="B6807">
        <v>36</v>
      </c>
      <c r="C6807" t="s">
        <v>112</v>
      </c>
      <c r="D6807" t="s">
        <v>128</v>
      </c>
      <c r="E6807">
        <v>5</v>
      </c>
      <c r="F6807" t="s">
        <v>103</v>
      </c>
      <c r="G6807" t="s">
        <v>110</v>
      </c>
      <c r="H6807" s="5">
        <v>656</v>
      </c>
      <c r="I6807" s="5">
        <f>RawCustomerTable[[#This Row],[Monthly_Charges]]*RawCustomerTable[[#This Row],[Tenure_Months]]*(1-RawCustomerTable[[#This Row],[Discount_Percent]]/100)</f>
        <v>3280</v>
      </c>
      <c r="J6807" t="s">
        <v>105</v>
      </c>
      <c r="K6807" t="s">
        <v>106</v>
      </c>
      <c r="L6807">
        <v>0</v>
      </c>
      <c r="M6807">
        <v>0</v>
      </c>
      <c r="N6807">
        <v>5</v>
      </c>
      <c r="O6807" s="6">
        <v>0</v>
      </c>
      <c r="P6807" t="s">
        <v>107</v>
      </c>
      <c r="Q6807" t="s">
        <v>106</v>
      </c>
      <c r="R6807">
        <f>IF(F6807="Monthly",2,0)
+IF(E6807&lt;=6,2,0)
+IF(N6807&lt;=2,2,0)
+IF(L6807&gt;=4,2,0)
+IF(M6807&gt;=2,1,0)
+IF(H6807&gt;=_xlfn.PERCENTILE.INC($H$2:$H$10001,0.75),1,0)</f>
        <v>4</v>
      </c>
      <c r="S6807" t="str">
        <f>IF(R6807&gt;=7,"High",IF(R6807&gt;=4,"Medium","Low"))</f>
        <v>Medium</v>
      </c>
    </row>
    <row r="6808" spans="1:19">
      <c r="A6808" t="s">
        <v>6933</v>
      </c>
      <c r="B6808">
        <v>36</v>
      </c>
      <c r="C6808" t="s">
        <v>112</v>
      </c>
      <c r="D6808" t="s">
        <v>113</v>
      </c>
      <c r="E6808">
        <v>53</v>
      </c>
      <c r="F6808" t="s">
        <v>103</v>
      </c>
      <c r="G6808" t="s">
        <v>104</v>
      </c>
      <c r="H6808" s="5">
        <v>411</v>
      </c>
      <c r="I6808" s="5">
        <v>21615.46</v>
      </c>
      <c r="J6808" t="s">
        <v>117</v>
      </c>
      <c r="K6808" t="s">
        <v>106</v>
      </c>
      <c r="L6808">
        <v>0</v>
      </c>
      <c r="M6808">
        <v>0</v>
      </c>
      <c r="N6808">
        <v>4</v>
      </c>
      <c r="O6808" s="6">
        <v>0</v>
      </c>
      <c r="P6808" t="s">
        <v>106</v>
      </c>
      <c r="Q6808" t="s">
        <v>107</v>
      </c>
      <c r="R6808">
        <f>IF(F6808="Monthly",2,0)
+IF(E6808&lt;=6,2,0)
+IF(N6808&lt;=2,2,0)
+IF(L6808&gt;=4,2,0)
+IF(M6808&gt;=2,1,0)
+IF(H6808&gt;=_xlfn.PERCENTILE.INC($H$2:$H$10001,0.75),1,0)</f>
        <v>2</v>
      </c>
      <c r="S6808" t="str">
        <f>IF(R6808&gt;=7,"High",IF(R6808&gt;=4,"Medium","Low"))</f>
        <v>Low</v>
      </c>
    </row>
    <row r="6809" spans="1:19">
      <c r="A6809" t="s">
        <v>6934</v>
      </c>
      <c r="B6809">
        <v>42</v>
      </c>
      <c r="C6809" t="s">
        <v>101</v>
      </c>
      <c r="D6809" t="s">
        <v>159</v>
      </c>
      <c r="E6809">
        <v>22</v>
      </c>
      <c r="F6809" t="s">
        <v>103</v>
      </c>
      <c r="G6809" t="s">
        <v>104</v>
      </c>
      <c r="H6809" s="5">
        <v>479</v>
      </c>
      <c r="I6809" s="5">
        <v>10594.21</v>
      </c>
      <c r="J6809" t="s">
        <v>115</v>
      </c>
      <c r="K6809" t="s">
        <v>106</v>
      </c>
      <c r="L6809">
        <v>5</v>
      </c>
      <c r="M6809">
        <v>1</v>
      </c>
      <c r="N6809">
        <v>3</v>
      </c>
      <c r="O6809" s="6">
        <v>0</v>
      </c>
      <c r="P6809" t="s">
        <v>106</v>
      </c>
      <c r="Q6809" t="s">
        <v>106</v>
      </c>
      <c r="R6809">
        <f>IF(F6809="Monthly",2,0)
+IF(E6809&lt;=6,2,0)
+IF(N6809&lt;=2,2,0)
+IF(L6809&gt;=4,2,0)
+IF(M6809&gt;=2,1,0)
+IF(H6809&gt;=_xlfn.PERCENTILE.INC($H$2:$H$10001,0.75),1,0)</f>
        <v>4</v>
      </c>
      <c r="S6809" t="str">
        <f>IF(R6809&gt;=7,"High",IF(R6809&gt;=4,"Medium","Low"))</f>
        <v>Medium</v>
      </c>
    </row>
    <row r="6810" spans="1:19">
      <c r="A6810" t="s">
        <v>6935</v>
      </c>
      <c r="B6810">
        <v>37</v>
      </c>
      <c r="C6810" t="s">
        <v>101</v>
      </c>
      <c r="D6810" t="s">
        <v>126</v>
      </c>
      <c r="E6810">
        <v>52</v>
      </c>
      <c r="F6810" t="s">
        <v>109</v>
      </c>
      <c r="G6810" t="s">
        <v>129</v>
      </c>
      <c r="H6810" s="5">
        <v>1020</v>
      </c>
      <c r="I6810" s="5">
        <v>50049.61</v>
      </c>
      <c r="J6810" t="s">
        <v>115</v>
      </c>
      <c r="K6810" t="s">
        <v>106</v>
      </c>
      <c r="L6810">
        <v>1</v>
      </c>
      <c r="M6810">
        <v>0</v>
      </c>
      <c r="N6810">
        <v>5</v>
      </c>
      <c r="O6810" s="6">
        <v>5</v>
      </c>
      <c r="P6810" t="s">
        <v>106</v>
      </c>
      <c r="Q6810" t="s">
        <v>107</v>
      </c>
      <c r="R6810">
        <f>IF(F6810="Monthly",2,0)
+IF(E6810&lt;=6,2,0)
+IF(N6810&lt;=2,2,0)
+IF(L6810&gt;=4,2,0)
+IF(M6810&gt;=2,1,0)
+IF(H6810&gt;=_xlfn.PERCENTILE.INC($H$2:$H$10001,0.75),1,0)</f>
        <v>1</v>
      </c>
      <c r="S6810" t="str">
        <f>IF(R6810&gt;=7,"High",IF(R6810&gt;=4,"Medium","Low"))</f>
        <v>Low</v>
      </c>
    </row>
    <row r="6811" spans="1:19">
      <c r="A6811" t="s">
        <v>6936</v>
      </c>
      <c r="B6811">
        <v>45</v>
      </c>
      <c r="C6811" t="s">
        <v>101</v>
      </c>
      <c r="D6811" t="s">
        <v>126</v>
      </c>
      <c r="E6811">
        <v>27</v>
      </c>
      <c r="F6811" t="s">
        <v>103</v>
      </c>
      <c r="G6811" t="s">
        <v>110</v>
      </c>
      <c r="H6811" s="5">
        <v>704</v>
      </c>
      <c r="I6811" s="5">
        <v>18607.080000000002</v>
      </c>
      <c r="J6811" t="s">
        <v>134</v>
      </c>
      <c r="K6811" t="s">
        <v>106</v>
      </c>
      <c r="L6811">
        <v>0</v>
      </c>
      <c r="M6811">
        <v>0</v>
      </c>
      <c r="N6811">
        <v>5</v>
      </c>
      <c r="O6811" s="6">
        <v>0</v>
      </c>
      <c r="P6811" t="s">
        <v>107</v>
      </c>
      <c r="Q6811" t="s">
        <v>107</v>
      </c>
      <c r="R6811">
        <f>IF(F6811="Monthly",2,0)
+IF(E6811&lt;=6,2,0)
+IF(N6811&lt;=2,2,0)
+IF(L6811&gt;=4,2,0)
+IF(M6811&gt;=2,1,0)
+IF(H6811&gt;=_xlfn.PERCENTILE.INC($H$2:$H$10001,0.75),1,0)</f>
        <v>2</v>
      </c>
      <c r="S6811" t="str">
        <f>IF(R6811&gt;=7,"High",IF(R6811&gt;=4,"Medium","Low"))</f>
        <v>Low</v>
      </c>
    </row>
    <row r="6812" spans="1:19">
      <c r="A6812" t="s">
        <v>6937</v>
      </c>
      <c r="B6812">
        <v>35</v>
      </c>
      <c r="C6812" t="s">
        <v>112</v>
      </c>
      <c r="D6812" t="s">
        <v>137</v>
      </c>
      <c r="E6812">
        <v>28</v>
      </c>
      <c r="F6812" t="s">
        <v>109</v>
      </c>
      <c r="G6812" t="s">
        <v>110</v>
      </c>
      <c r="H6812" s="5">
        <v>747</v>
      </c>
      <c r="I6812" s="5">
        <v>19329.080000000002</v>
      </c>
      <c r="J6812" t="s">
        <v>117</v>
      </c>
      <c r="K6812" t="s">
        <v>106</v>
      </c>
      <c r="L6812">
        <v>1</v>
      </c>
      <c r="M6812">
        <v>0</v>
      </c>
      <c r="N6812">
        <v>5</v>
      </c>
      <c r="O6812" s="6">
        <v>10</v>
      </c>
      <c r="P6812" t="s">
        <v>107</v>
      </c>
      <c r="Q6812" t="s">
        <v>107</v>
      </c>
      <c r="R6812">
        <f>IF(F6812="Monthly",2,0)
+IF(E6812&lt;=6,2,0)
+IF(N6812&lt;=2,2,0)
+IF(L6812&gt;=4,2,0)
+IF(M6812&gt;=2,1,0)
+IF(H6812&gt;=_xlfn.PERCENTILE.INC($H$2:$H$10001,0.75),1,0)</f>
        <v>0</v>
      </c>
      <c r="S6812" t="str">
        <f>IF(R6812&gt;=7,"High",IF(R6812&gt;=4,"Medium","Low"))</f>
        <v>Low</v>
      </c>
    </row>
    <row r="6813" spans="1:19">
      <c r="A6813" t="s">
        <v>6938</v>
      </c>
      <c r="B6813">
        <v>43</v>
      </c>
      <c r="C6813" t="s">
        <v>101</v>
      </c>
      <c r="D6813" t="s">
        <v>131</v>
      </c>
      <c r="E6813">
        <v>19</v>
      </c>
      <c r="F6813" t="s">
        <v>103</v>
      </c>
      <c r="G6813" t="s">
        <v>110</v>
      </c>
      <c r="H6813" s="5">
        <v>812</v>
      </c>
      <c r="I6813" s="5">
        <v>15523</v>
      </c>
      <c r="J6813" t="s">
        <v>134</v>
      </c>
      <c r="K6813" t="s">
        <v>106</v>
      </c>
      <c r="L6813">
        <v>0</v>
      </c>
      <c r="M6813">
        <v>0</v>
      </c>
      <c r="N6813">
        <v>5</v>
      </c>
      <c r="O6813" s="6">
        <v>0</v>
      </c>
      <c r="P6813" t="s">
        <v>106</v>
      </c>
      <c r="Q6813" t="s">
        <v>107</v>
      </c>
      <c r="R6813">
        <f>IF(F6813="Monthly",2,0)
+IF(E6813&lt;=6,2,0)
+IF(N6813&lt;=2,2,0)
+IF(L6813&gt;=4,2,0)
+IF(M6813&gt;=2,1,0)
+IF(H6813&gt;=_xlfn.PERCENTILE.INC($H$2:$H$10001,0.75),1,0)</f>
        <v>3</v>
      </c>
      <c r="S6813" t="str">
        <f>IF(R6813&gt;=7,"High",IF(R6813&gt;=4,"Medium","Low"))</f>
        <v>Low</v>
      </c>
    </row>
    <row r="6814" spans="1:19">
      <c r="A6814" t="s">
        <v>6939</v>
      </c>
      <c r="B6814">
        <v>26</v>
      </c>
      <c r="C6814" t="s">
        <v>112</v>
      </c>
      <c r="D6814" t="s">
        <v>137</v>
      </c>
      <c r="E6814">
        <v>53</v>
      </c>
      <c r="F6814" t="s">
        <v>121</v>
      </c>
      <c r="G6814" t="s">
        <v>104</v>
      </c>
      <c r="H6814" s="5">
        <v>513</v>
      </c>
      <c r="I6814" s="5">
        <v>24118.2</v>
      </c>
      <c r="J6814" t="s">
        <v>134</v>
      </c>
      <c r="K6814" t="s">
        <v>107</v>
      </c>
      <c r="L6814">
        <v>0</v>
      </c>
      <c r="M6814">
        <v>0</v>
      </c>
      <c r="N6814">
        <v>5</v>
      </c>
      <c r="O6814" s="6">
        <v>10</v>
      </c>
      <c r="P6814" t="s">
        <v>107</v>
      </c>
      <c r="Q6814" t="s">
        <v>107</v>
      </c>
      <c r="R6814">
        <f>IF(F6814="Monthly",2,0)
+IF(E6814&lt;=6,2,0)
+IF(N6814&lt;=2,2,0)
+IF(L6814&gt;=4,2,0)
+IF(M6814&gt;=2,1,0)
+IF(H6814&gt;=_xlfn.PERCENTILE.INC($H$2:$H$10001,0.75),1,0)</f>
        <v>0</v>
      </c>
      <c r="S6814" t="str">
        <f>IF(R6814&gt;=7,"High",IF(R6814&gt;=4,"Medium","Low"))</f>
        <v>Low</v>
      </c>
    </row>
    <row r="6815" spans="1:19">
      <c r="A6815" t="s">
        <v>6940</v>
      </c>
      <c r="B6815">
        <v>36</v>
      </c>
      <c r="C6815" t="s">
        <v>101</v>
      </c>
      <c r="D6815" t="s">
        <v>102</v>
      </c>
      <c r="E6815">
        <v>32</v>
      </c>
      <c r="F6815" t="s">
        <v>121</v>
      </c>
      <c r="G6815" t="s">
        <v>129</v>
      </c>
      <c r="H6815" s="5">
        <v>1005</v>
      </c>
      <c r="I6815" s="5">
        <v>31314.83</v>
      </c>
      <c r="J6815" t="s">
        <v>105</v>
      </c>
      <c r="K6815" t="s">
        <v>106</v>
      </c>
      <c r="L6815">
        <v>1</v>
      </c>
      <c r="M6815">
        <v>0</v>
      </c>
      <c r="N6815">
        <v>5</v>
      </c>
      <c r="O6815" s="6">
        <v>0</v>
      </c>
      <c r="P6815" t="s">
        <v>107</v>
      </c>
      <c r="Q6815" t="s">
        <v>107</v>
      </c>
      <c r="R6815">
        <f>IF(F6815="Monthly",2,0)
+IF(E6815&lt;=6,2,0)
+IF(N6815&lt;=2,2,0)
+IF(L6815&gt;=4,2,0)
+IF(M6815&gt;=2,1,0)
+IF(H6815&gt;=_xlfn.PERCENTILE.INC($H$2:$H$10001,0.75),1,0)</f>
        <v>1</v>
      </c>
      <c r="S6815" t="str">
        <f>IF(R6815&gt;=7,"High",IF(R6815&gt;=4,"Medium","Low"))</f>
        <v>Low</v>
      </c>
    </row>
    <row r="6816" spans="1:19">
      <c r="A6816" t="s">
        <v>6941</v>
      </c>
      <c r="B6816">
        <v>40</v>
      </c>
      <c r="C6816" t="s">
        <v>101</v>
      </c>
      <c r="D6816" t="s">
        <v>119</v>
      </c>
      <c r="E6816">
        <v>23</v>
      </c>
      <c r="F6816" t="s">
        <v>103</v>
      </c>
      <c r="G6816" t="s">
        <v>110</v>
      </c>
      <c r="H6816" s="5">
        <v>761</v>
      </c>
      <c r="I6816" s="5">
        <v>17142.740000000002</v>
      </c>
      <c r="J6816" t="s">
        <v>117</v>
      </c>
      <c r="K6816" t="s">
        <v>106</v>
      </c>
      <c r="L6816">
        <v>1</v>
      </c>
      <c r="M6816">
        <v>0</v>
      </c>
      <c r="N6816">
        <v>5</v>
      </c>
      <c r="O6816" s="6">
        <v>0</v>
      </c>
      <c r="P6816" t="s">
        <v>106</v>
      </c>
      <c r="Q6816" t="s">
        <v>107</v>
      </c>
      <c r="R6816">
        <f>IF(F6816="Monthly",2,0)
+IF(E6816&lt;=6,2,0)
+IF(N6816&lt;=2,2,0)
+IF(L6816&gt;=4,2,0)
+IF(M6816&gt;=2,1,0)
+IF(H6816&gt;=_xlfn.PERCENTILE.INC($H$2:$H$10001,0.75),1,0)</f>
        <v>2</v>
      </c>
      <c r="S6816" t="str">
        <f>IF(R6816&gt;=7,"High",IF(R6816&gt;=4,"Medium","Low"))</f>
        <v>Low</v>
      </c>
    </row>
    <row r="6817" spans="1:19">
      <c r="A6817" t="s">
        <v>6942</v>
      </c>
      <c r="B6817">
        <v>41</v>
      </c>
      <c r="C6817" t="s">
        <v>112</v>
      </c>
      <c r="D6817" t="s">
        <v>128</v>
      </c>
      <c r="E6817">
        <v>66</v>
      </c>
      <c r="F6817" t="s">
        <v>121</v>
      </c>
      <c r="G6817" t="s">
        <v>129</v>
      </c>
      <c r="H6817" s="5">
        <v>1082</v>
      </c>
      <c r="I6817" s="5">
        <v>72995.25</v>
      </c>
      <c r="J6817" t="s">
        <v>117</v>
      </c>
      <c r="K6817" t="s">
        <v>106</v>
      </c>
      <c r="L6817">
        <v>0</v>
      </c>
      <c r="M6817">
        <v>0</v>
      </c>
      <c r="N6817">
        <v>5</v>
      </c>
      <c r="O6817" s="6">
        <v>0</v>
      </c>
      <c r="P6817" t="s">
        <v>107</v>
      </c>
      <c r="Q6817" t="s">
        <v>107</v>
      </c>
      <c r="R6817">
        <f>IF(F6817="Monthly",2,0)
+IF(E6817&lt;=6,2,0)
+IF(N6817&lt;=2,2,0)
+IF(L6817&gt;=4,2,0)
+IF(M6817&gt;=2,1,0)
+IF(H6817&gt;=_xlfn.PERCENTILE.INC($H$2:$H$10001,0.75),1,0)</f>
        <v>1</v>
      </c>
      <c r="S6817" t="str">
        <f>IF(R6817&gt;=7,"High",IF(R6817&gt;=4,"Medium","Low"))</f>
        <v>Low</v>
      </c>
    </row>
    <row r="6818" spans="1:19">
      <c r="A6818" t="s">
        <v>6943</v>
      </c>
      <c r="B6818">
        <v>46</v>
      </c>
      <c r="C6818" t="s">
        <v>112</v>
      </c>
      <c r="D6818" t="s">
        <v>126</v>
      </c>
      <c r="E6818">
        <v>53</v>
      </c>
      <c r="F6818" t="s">
        <v>109</v>
      </c>
      <c r="G6818" t="s">
        <v>129</v>
      </c>
      <c r="H6818" s="5">
        <v>1007</v>
      </c>
      <c r="I6818" s="5">
        <v>53633.89</v>
      </c>
      <c r="J6818" t="s">
        <v>105</v>
      </c>
      <c r="K6818" t="s">
        <v>106</v>
      </c>
      <c r="L6818">
        <v>0</v>
      </c>
      <c r="M6818">
        <v>0</v>
      </c>
      <c r="N6818">
        <v>5</v>
      </c>
      <c r="O6818" s="6">
        <v>0</v>
      </c>
      <c r="P6818" t="s">
        <v>107</v>
      </c>
      <c r="Q6818" t="s">
        <v>107</v>
      </c>
      <c r="R6818">
        <f>IF(F6818="Monthly",2,0)
+IF(E6818&lt;=6,2,0)
+IF(N6818&lt;=2,2,0)
+IF(L6818&gt;=4,2,0)
+IF(M6818&gt;=2,1,0)
+IF(H6818&gt;=_xlfn.PERCENTILE.INC($H$2:$H$10001,0.75),1,0)</f>
        <v>1</v>
      </c>
      <c r="S6818" t="str">
        <f>IF(R6818&gt;=7,"High",IF(R6818&gt;=4,"Medium","Low"))</f>
        <v>Low</v>
      </c>
    </row>
    <row r="6819" spans="1:19">
      <c r="A6819" t="s">
        <v>6944</v>
      </c>
      <c r="B6819">
        <v>19</v>
      </c>
      <c r="C6819" t="s">
        <v>112</v>
      </c>
      <c r="D6819" t="s">
        <v>159</v>
      </c>
      <c r="E6819">
        <v>28</v>
      </c>
      <c r="F6819" t="s">
        <v>109</v>
      </c>
      <c r="G6819" t="s">
        <v>110</v>
      </c>
      <c r="H6819" s="5">
        <v>647</v>
      </c>
      <c r="I6819" s="5">
        <v>18168.68</v>
      </c>
      <c r="J6819" t="s">
        <v>105</v>
      </c>
      <c r="K6819" t="s">
        <v>106</v>
      </c>
      <c r="L6819">
        <v>1</v>
      </c>
      <c r="M6819">
        <v>0</v>
      </c>
      <c r="N6819">
        <v>5</v>
      </c>
      <c r="O6819" s="6">
        <v>0</v>
      </c>
      <c r="P6819" t="s">
        <v>107</v>
      </c>
      <c r="Q6819" t="s">
        <v>107</v>
      </c>
      <c r="R6819">
        <f>IF(F6819="Monthly",2,0)
+IF(E6819&lt;=6,2,0)
+IF(N6819&lt;=2,2,0)
+IF(L6819&gt;=4,2,0)
+IF(M6819&gt;=2,1,0)
+IF(H6819&gt;=_xlfn.PERCENTILE.INC($H$2:$H$10001,0.75),1,0)</f>
        <v>0</v>
      </c>
      <c r="S6819" t="str">
        <f>IF(R6819&gt;=7,"High",IF(R6819&gt;=4,"Medium","Low"))</f>
        <v>Low</v>
      </c>
    </row>
    <row r="6820" spans="1:19">
      <c r="A6820" t="s">
        <v>6945</v>
      </c>
      <c r="B6820">
        <v>33</v>
      </c>
      <c r="C6820" t="s">
        <v>101</v>
      </c>
      <c r="D6820" t="s">
        <v>126</v>
      </c>
      <c r="E6820">
        <v>33</v>
      </c>
      <c r="F6820" t="s">
        <v>109</v>
      </c>
      <c r="G6820" t="s">
        <v>110</v>
      </c>
      <c r="H6820" s="5">
        <v>685</v>
      </c>
      <c r="I6820" s="5">
        <v>22934.76</v>
      </c>
      <c r="J6820" t="s">
        <v>140</v>
      </c>
      <c r="K6820" t="s">
        <v>106</v>
      </c>
      <c r="L6820">
        <v>0</v>
      </c>
      <c r="M6820">
        <v>0</v>
      </c>
      <c r="N6820">
        <v>5</v>
      </c>
      <c r="O6820" s="6">
        <v>0</v>
      </c>
      <c r="P6820" t="s">
        <v>107</v>
      </c>
      <c r="Q6820" t="s">
        <v>107</v>
      </c>
      <c r="R6820">
        <f>IF(F6820="Monthly",2,0)
+IF(E6820&lt;=6,2,0)
+IF(N6820&lt;=2,2,0)
+IF(L6820&gt;=4,2,0)
+IF(M6820&gt;=2,1,0)
+IF(H6820&gt;=_xlfn.PERCENTILE.INC($H$2:$H$10001,0.75),1,0)</f>
        <v>0</v>
      </c>
      <c r="S6820" t="str">
        <f>IF(R6820&gt;=7,"High",IF(R6820&gt;=4,"Medium","Low"))</f>
        <v>Low</v>
      </c>
    </row>
    <row r="6821" spans="1:19">
      <c r="A6821" t="s">
        <v>6946</v>
      </c>
      <c r="B6821">
        <v>30</v>
      </c>
      <c r="C6821" t="s">
        <v>101</v>
      </c>
      <c r="D6821" t="s">
        <v>126</v>
      </c>
      <c r="E6821">
        <v>13</v>
      </c>
      <c r="F6821" t="s">
        <v>103</v>
      </c>
      <c r="G6821" t="s">
        <v>129</v>
      </c>
      <c r="H6821" s="5">
        <v>1116</v>
      </c>
      <c r="I6821" s="5">
        <v>14474.96</v>
      </c>
      <c r="J6821" t="s">
        <v>140</v>
      </c>
      <c r="K6821" t="s">
        <v>106</v>
      </c>
      <c r="L6821">
        <v>0</v>
      </c>
      <c r="M6821">
        <v>0</v>
      </c>
      <c r="N6821">
        <v>4</v>
      </c>
      <c r="O6821" s="6">
        <v>0</v>
      </c>
      <c r="P6821" t="s">
        <v>107</v>
      </c>
      <c r="Q6821" t="s">
        <v>107</v>
      </c>
      <c r="R6821">
        <f>IF(F6821="Monthly",2,0)
+IF(E6821&lt;=6,2,0)
+IF(N6821&lt;=2,2,0)
+IF(L6821&gt;=4,2,0)
+IF(M6821&gt;=2,1,0)
+IF(H6821&gt;=_xlfn.PERCENTILE.INC($H$2:$H$10001,0.75),1,0)</f>
        <v>3</v>
      </c>
      <c r="S6821" t="str">
        <f>IF(R6821&gt;=7,"High",IF(R6821&gt;=4,"Medium","Low"))</f>
        <v>Low</v>
      </c>
    </row>
    <row r="6822" spans="1:19">
      <c r="A6822" t="s">
        <v>6947</v>
      </c>
      <c r="B6822">
        <v>48</v>
      </c>
      <c r="C6822" t="s">
        <v>112</v>
      </c>
      <c r="D6822" t="s">
        <v>137</v>
      </c>
      <c r="E6822">
        <v>58</v>
      </c>
      <c r="F6822" t="s">
        <v>103</v>
      </c>
      <c r="G6822" t="s">
        <v>129</v>
      </c>
      <c r="H6822" s="5">
        <v>977</v>
      </c>
      <c r="I6822" s="5">
        <v>56209.96</v>
      </c>
      <c r="J6822" t="s">
        <v>134</v>
      </c>
      <c r="K6822" t="s">
        <v>106</v>
      </c>
      <c r="L6822">
        <v>0</v>
      </c>
      <c r="M6822">
        <v>0</v>
      </c>
      <c r="N6822">
        <v>5</v>
      </c>
      <c r="O6822" s="6">
        <v>0</v>
      </c>
      <c r="P6822" t="s">
        <v>107</v>
      </c>
      <c r="Q6822" t="s">
        <v>107</v>
      </c>
      <c r="R6822">
        <f>IF(F6822="Monthly",2,0)
+IF(E6822&lt;=6,2,0)
+IF(N6822&lt;=2,2,0)
+IF(L6822&gt;=4,2,0)
+IF(M6822&gt;=2,1,0)
+IF(H6822&gt;=_xlfn.PERCENTILE.INC($H$2:$H$10001,0.75),1,0)</f>
        <v>3</v>
      </c>
      <c r="S6822" t="str">
        <f>IF(R6822&gt;=7,"High",IF(R6822&gt;=4,"Medium","Low"))</f>
        <v>Low</v>
      </c>
    </row>
    <row r="6823" spans="1:19">
      <c r="A6823" t="s">
        <v>6948</v>
      </c>
      <c r="B6823">
        <v>33</v>
      </c>
      <c r="C6823" t="s">
        <v>101</v>
      </c>
      <c r="D6823" t="s">
        <v>133</v>
      </c>
      <c r="E6823">
        <v>60</v>
      </c>
      <c r="F6823" t="s">
        <v>121</v>
      </c>
      <c r="G6823" t="s">
        <v>110</v>
      </c>
      <c r="H6823" s="5">
        <v>669</v>
      </c>
      <c r="I6823" s="5">
        <v>41173.279999999999</v>
      </c>
      <c r="J6823" t="s">
        <v>115</v>
      </c>
      <c r="K6823" t="s">
        <v>106</v>
      </c>
      <c r="L6823">
        <v>3</v>
      </c>
      <c r="M6823">
        <v>0</v>
      </c>
      <c r="N6823">
        <v>5</v>
      </c>
      <c r="O6823" s="6">
        <v>0</v>
      </c>
      <c r="P6823" t="s">
        <v>107</v>
      </c>
      <c r="Q6823" t="s">
        <v>107</v>
      </c>
      <c r="R6823">
        <f>IF(F6823="Monthly",2,0)
+IF(E6823&lt;=6,2,0)
+IF(N6823&lt;=2,2,0)
+IF(L6823&gt;=4,2,0)
+IF(M6823&gt;=2,1,0)
+IF(H6823&gt;=_xlfn.PERCENTILE.INC($H$2:$H$10001,0.75),1,0)</f>
        <v>0</v>
      </c>
      <c r="S6823" t="str">
        <f>IF(R6823&gt;=7,"High",IF(R6823&gt;=4,"Medium","Low"))</f>
        <v>Low</v>
      </c>
    </row>
    <row r="6824" spans="1:19">
      <c r="A6824" t="s">
        <v>6949</v>
      </c>
      <c r="B6824">
        <v>59</v>
      </c>
      <c r="C6824" t="s">
        <v>101</v>
      </c>
      <c r="D6824" t="s">
        <v>133</v>
      </c>
      <c r="E6824">
        <v>16</v>
      </c>
      <c r="F6824" t="s">
        <v>103</v>
      </c>
      <c r="G6824" t="s">
        <v>110</v>
      </c>
      <c r="H6824" s="5">
        <v>701</v>
      </c>
      <c r="I6824" s="5">
        <v>11112.89</v>
      </c>
      <c r="J6824" t="s">
        <v>117</v>
      </c>
      <c r="K6824" t="s">
        <v>106</v>
      </c>
      <c r="L6824">
        <v>0</v>
      </c>
      <c r="M6824">
        <v>0</v>
      </c>
      <c r="N6824">
        <v>5</v>
      </c>
      <c r="O6824" s="6">
        <v>0</v>
      </c>
      <c r="P6824" t="s">
        <v>107</v>
      </c>
      <c r="Q6824" t="s">
        <v>106</v>
      </c>
      <c r="R6824">
        <f>IF(F6824="Monthly",2,0)
+IF(E6824&lt;=6,2,0)
+IF(N6824&lt;=2,2,0)
+IF(L6824&gt;=4,2,0)
+IF(M6824&gt;=2,1,0)
+IF(H6824&gt;=_xlfn.PERCENTILE.INC($H$2:$H$10001,0.75),1,0)</f>
        <v>2</v>
      </c>
      <c r="S6824" t="str">
        <f>IF(R6824&gt;=7,"High",IF(R6824&gt;=4,"Medium","Low"))</f>
        <v>Low</v>
      </c>
    </row>
    <row r="6825" spans="1:19">
      <c r="A6825" t="s">
        <v>6950</v>
      </c>
      <c r="B6825">
        <v>44</v>
      </c>
      <c r="C6825" t="s">
        <v>112</v>
      </c>
      <c r="D6825" t="s">
        <v>126</v>
      </c>
      <c r="E6825">
        <v>38</v>
      </c>
      <c r="F6825" t="s">
        <v>121</v>
      </c>
      <c r="G6825" t="s">
        <v>104</v>
      </c>
      <c r="H6825" s="5">
        <v>559</v>
      </c>
      <c r="I6825" s="5">
        <v>19595.580000000002</v>
      </c>
      <c r="J6825" t="s">
        <v>105</v>
      </c>
      <c r="K6825" t="s">
        <v>106</v>
      </c>
      <c r="L6825">
        <v>0</v>
      </c>
      <c r="M6825">
        <v>0</v>
      </c>
      <c r="N6825">
        <v>5</v>
      </c>
      <c r="O6825" s="6">
        <v>10</v>
      </c>
      <c r="P6825" t="s">
        <v>107</v>
      </c>
      <c r="Q6825" t="s">
        <v>107</v>
      </c>
      <c r="R6825">
        <f>IF(F6825="Monthly",2,0)
+IF(E6825&lt;=6,2,0)
+IF(N6825&lt;=2,2,0)
+IF(L6825&gt;=4,2,0)
+IF(M6825&gt;=2,1,0)
+IF(H6825&gt;=_xlfn.PERCENTILE.INC($H$2:$H$10001,0.75),1,0)</f>
        <v>0</v>
      </c>
      <c r="S6825" t="str">
        <f>IF(R6825&gt;=7,"High",IF(R6825&gt;=4,"Medium","Low"))</f>
        <v>Low</v>
      </c>
    </row>
    <row r="6826" spans="1:19">
      <c r="A6826" t="s">
        <v>6951</v>
      </c>
      <c r="B6826">
        <v>44</v>
      </c>
      <c r="C6826" t="s">
        <v>112</v>
      </c>
      <c r="D6826" t="s">
        <v>159</v>
      </c>
      <c r="E6826">
        <v>50</v>
      </c>
      <c r="F6826" t="s">
        <v>109</v>
      </c>
      <c r="G6826" t="s">
        <v>110</v>
      </c>
      <c r="H6826" s="5">
        <v>740</v>
      </c>
      <c r="I6826" s="5">
        <v>32460.51</v>
      </c>
      <c r="J6826" t="s">
        <v>117</v>
      </c>
      <c r="K6826" t="s">
        <v>106</v>
      </c>
      <c r="L6826">
        <v>0</v>
      </c>
      <c r="M6826">
        <v>0</v>
      </c>
      <c r="N6826">
        <v>4</v>
      </c>
      <c r="O6826" s="6">
        <v>10</v>
      </c>
      <c r="P6826" t="s">
        <v>107</v>
      </c>
      <c r="Q6826" t="s">
        <v>107</v>
      </c>
      <c r="R6826">
        <f>IF(F6826="Monthly",2,0)
+IF(E6826&lt;=6,2,0)
+IF(N6826&lt;=2,2,0)
+IF(L6826&gt;=4,2,0)
+IF(M6826&gt;=2,1,0)
+IF(H6826&gt;=_xlfn.PERCENTILE.INC($H$2:$H$10001,0.75),1,0)</f>
        <v>0</v>
      </c>
      <c r="S6826" t="str">
        <f>IF(R6826&gt;=7,"High",IF(R6826&gt;=4,"Medium","Low"))</f>
        <v>Low</v>
      </c>
    </row>
    <row r="6827" spans="1:19">
      <c r="A6827" t="s">
        <v>6952</v>
      </c>
      <c r="B6827">
        <v>52</v>
      </c>
      <c r="C6827" t="s">
        <v>101</v>
      </c>
      <c r="D6827" t="s">
        <v>126</v>
      </c>
      <c r="E6827">
        <v>15</v>
      </c>
      <c r="F6827" t="s">
        <v>109</v>
      </c>
      <c r="G6827" t="s">
        <v>104</v>
      </c>
      <c r="H6827" s="5">
        <v>457</v>
      </c>
      <c r="I6827" s="5">
        <v>6320.73</v>
      </c>
      <c r="J6827" t="s">
        <v>105</v>
      </c>
      <c r="K6827" t="s">
        <v>106</v>
      </c>
      <c r="L6827">
        <v>0</v>
      </c>
      <c r="M6827">
        <v>0</v>
      </c>
      <c r="N6827">
        <v>4</v>
      </c>
      <c r="O6827" s="6">
        <v>5</v>
      </c>
      <c r="P6827" t="s">
        <v>107</v>
      </c>
      <c r="Q6827" t="s">
        <v>107</v>
      </c>
      <c r="R6827">
        <f>IF(F6827="Monthly",2,0)
+IF(E6827&lt;=6,2,0)
+IF(N6827&lt;=2,2,0)
+IF(L6827&gt;=4,2,0)
+IF(M6827&gt;=2,1,0)
+IF(H6827&gt;=_xlfn.PERCENTILE.INC($H$2:$H$10001,0.75),1,0)</f>
        <v>0</v>
      </c>
      <c r="S6827" t="str">
        <f>IF(R6827&gt;=7,"High",IF(R6827&gt;=4,"Medium","Low"))</f>
        <v>Low</v>
      </c>
    </row>
    <row r="6828" spans="1:19">
      <c r="A6828" t="s">
        <v>6953</v>
      </c>
      <c r="B6828">
        <v>32</v>
      </c>
      <c r="C6828" t="s">
        <v>101</v>
      </c>
      <c r="D6828" t="s">
        <v>159</v>
      </c>
      <c r="E6828">
        <v>21</v>
      </c>
      <c r="F6828" t="s">
        <v>103</v>
      </c>
      <c r="G6828" t="s">
        <v>104</v>
      </c>
      <c r="H6828" s="5">
        <v>456</v>
      </c>
      <c r="I6828" s="5">
        <v>9802.9</v>
      </c>
      <c r="J6828" t="s">
        <v>117</v>
      </c>
      <c r="K6828" t="s">
        <v>106</v>
      </c>
      <c r="L6828">
        <v>0</v>
      </c>
      <c r="M6828">
        <v>0</v>
      </c>
      <c r="N6828">
        <v>5</v>
      </c>
      <c r="O6828" s="6">
        <v>0</v>
      </c>
      <c r="P6828" t="s">
        <v>107</v>
      </c>
      <c r="Q6828" t="s">
        <v>107</v>
      </c>
      <c r="R6828">
        <f>IF(F6828="Monthly",2,0)
+IF(E6828&lt;=6,2,0)
+IF(N6828&lt;=2,2,0)
+IF(L6828&gt;=4,2,0)
+IF(M6828&gt;=2,1,0)
+IF(H6828&gt;=_xlfn.PERCENTILE.INC($H$2:$H$10001,0.75),1,0)</f>
        <v>2</v>
      </c>
      <c r="S6828" t="str">
        <f>IF(R6828&gt;=7,"High",IF(R6828&gt;=4,"Medium","Low"))</f>
        <v>Low</v>
      </c>
    </row>
    <row r="6829" spans="1:19">
      <c r="A6829" t="s">
        <v>6954</v>
      </c>
      <c r="B6829">
        <v>42</v>
      </c>
      <c r="C6829" t="s">
        <v>101</v>
      </c>
      <c r="D6829" t="s">
        <v>126</v>
      </c>
      <c r="E6829">
        <v>28</v>
      </c>
      <c r="F6829" t="s">
        <v>121</v>
      </c>
      <c r="G6829" t="s">
        <v>129</v>
      </c>
      <c r="H6829" s="5">
        <v>1089</v>
      </c>
      <c r="I6829" s="5">
        <v>25551.22</v>
      </c>
      <c r="J6829" t="s">
        <v>140</v>
      </c>
      <c r="K6829" t="s">
        <v>106</v>
      </c>
      <c r="L6829">
        <v>2</v>
      </c>
      <c r="M6829">
        <v>0</v>
      </c>
      <c r="N6829">
        <v>5</v>
      </c>
      <c r="O6829" s="6">
        <v>15</v>
      </c>
      <c r="P6829" t="s">
        <v>107</v>
      </c>
      <c r="Q6829" t="s">
        <v>106</v>
      </c>
      <c r="R6829">
        <f>IF(F6829="Monthly",2,0)
+IF(E6829&lt;=6,2,0)
+IF(N6829&lt;=2,2,0)
+IF(L6829&gt;=4,2,0)
+IF(M6829&gt;=2,1,0)
+IF(H6829&gt;=_xlfn.PERCENTILE.INC($H$2:$H$10001,0.75),1,0)</f>
        <v>1</v>
      </c>
      <c r="S6829" t="str">
        <f>IF(R6829&gt;=7,"High",IF(R6829&gt;=4,"Medium","Low"))</f>
        <v>Low</v>
      </c>
    </row>
    <row r="6830" spans="1:19">
      <c r="A6830" t="s">
        <v>6955</v>
      </c>
      <c r="B6830">
        <v>35</v>
      </c>
      <c r="C6830" t="s">
        <v>112</v>
      </c>
      <c r="D6830" t="s">
        <v>137</v>
      </c>
      <c r="E6830">
        <v>13</v>
      </c>
      <c r="F6830" t="s">
        <v>103</v>
      </c>
      <c r="G6830" t="s">
        <v>104</v>
      </c>
      <c r="H6830" s="5">
        <v>520</v>
      </c>
      <c r="I6830" s="5">
        <v>6903.22</v>
      </c>
      <c r="J6830" t="s">
        <v>105</v>
      </c>
      <c r="K6830" t="s">
        <v>106</v>
      </c>
      <c r="L6830">
        <v>0</v>
      </c>
      <c r="M6830">
        <v>0</v>
      </c>
      <c r="N6830">
        <v>5</v>
      </c>
      <c r="O6830" s="6">
        <v>0</v>
      </c>
      <c r="P6830" t="s">
        <v>107</v>
      </c>
      <c r="Q6830" t="s">
        <v>106</v>
      </c>
      <c r="R6830">
        <f>IF(F6830="Monthly",2,0)
+IF(E6830&lt;=6,2,0)
+IF(N6830&lt;=2,2,0)
+IF(L6830&gt;=4,2,0)
+IF(M6830&gt;=2,1,0)
+IF(H6830&gt;=_xlfn.PERCENTILE.INC($H$2:$H$10001,0.75),1,0)</f>
        <v>2</v>
      </c>
      <c r="S6830" t="str">
        <f>IF(R6830&gt;=7,"High",IF(R6830&gt;=4,"Medium","Low"))</f>
        <v>Low</v>
      </c>
    </row>
    <row r="6831" spans="1:19">
      <c r="A6831" t="s">
        <v>6956</v>
      </c>
      <c r="B6831">
        <v>30</v>
      </c>
      <c r="C6831" t="s">
        <v>101</v>
      </c>
      <c r="D6831" t="s">
        <v>126</v>
      </c>
      <c r="E6831">
        <v>64</v>
      </c>
      <c r="F6831" t="s">
        <v>109</v>
      </c>
      <c r="G6831" t="s">
        <v>110</v>
      </c>
      <c r="H6831" s="5">
        <v>698</v>
      </c>
      <c r="I6831" s="5">
        <v>40639.269999999997</v>
      </c>
      <c r="J6831" t="s">
        <v>105</v>
      </c>
      <c r="K6831" t="s">
        <v>106</v>
      </c>
      <c r="L6831">
        <v>2</v>
      </c>
      <c r="M6831">
        <v>0</v>
      </c>
      <c r="N6831">
        <v>5</v>
      </c>
      <c r="O6831" s="6">
        <v>10</v>
      </c>
      <c r="P6831" t="s">
        <v>107</v>
      </c>
      <c r="Q6831" t="s">
        <v>107</v>
      </c>
      <c r="R6831">
        <f>IF(F6831="Monthly",2,0)
+IF(E6831&lt;=6,2,0)
+IF(N6831&lt;=2,2,0)
+IF(L6831&gt;=4,2,0)
+IF(M6831&gt;=2,1,0)
+IF(H6831&gt;=_xlfn.PERCENTILE.INC($H$2:$H$10001,0.75),1,0)</f>
        <v>0</v>
      </c>
      <c r="S6831" t="str">
        <f>IF(R6831&gt;=7,"High",IF(R6831&gt;=4,"Medium","Low"))</f>
        <v>Low</v>
      </c>
    </row>
    <row r="6832" spans="1:19">
      <c r="A6832" t="s">
        <v>6957</v>
      </c>
      <c r="B6832">
        <v>35</v>
      </c>
      <c r="C6832" t="s">
        <v>112</v>
      </c>
      <c r="D6832" t="s">
        <v>119</v>
      </c>
      <c r="E6832">
        <v>18</v>
      </c>
      <c r="F6832" t="s">
        <v>103</v>
      </c>
      <c r="G6832" t="s">
        <v>104</v>
      </c>
      <c r="H6832" s="5">
        <v>444</v>
      </c>
      <c r="I6832" s="5">
        <v>7907.25</v>
      </c>
      <c r="J6832" t="s">
        <v>105</v>
      </c>
      <c r="K6832" t="s">
        <v>106</v>
      </c>
      <c r="L6832">
        <v>2</v>
      </c>
      <c r="M6832">
        <v>0</v>
      </c>
      <c r="N6832">
        <v>5</v>
      </c>
      <c r="O6832" s="6">
        <v>0</v>
      </c>
      <c r="P6832" t="s">
        <v>107</v>
      </c>
      <c r="Q6832" t="s">
        <v>107</v>
      </c>
      <c r="R6832">
        <f>IF(F6832="Monthly",2,0)
+IF(E6832&lt;=6,2,0)
+IF(N6832&lt;=2,2,0)
+IF(L6832&gt;=4,2,0)
+IF(M6832&gt;=2,1,0)
+IF(H6832&gt;=_xlfn.PERCENTILE.INC($H$2:$H$10001,0.75),1,0)</f>
        <v>2</v>
      </c>
      <c r="S6832" t="str">
        <f>IF(R6832&gt;=7,"High",IF(R6832&gt;=4,"Medium","Low"))</f>
        <v>Low</v>
      </c>
    </row>
    <row r="6833" spans="1:19">
      <c r="A6833" t="s">
        <v>6958</v>
      </c>
      <c r="B6833">
        <v>33</v>
      </c>
      <c r="C6833" t="s">
        <v>112</v>
      </c>
      <c r="D6833" t="s">
        <v>126</v>
      </c>
      <c r="E6833">
        <v>47</v>
      </c>
      <c r="F6833" t="s">
        <v>103</v>
      </c>
      <c r="G6833" t="s">
        <v>104</v>
      </c>
      <c r="H6833" s="5">
        <v>564</v>
      </c>
      <c r="I6833" s="5">
        <v>27049.87</v>
      </c>
      <c r="J6833" t="s">
        <v>115</v>
      </c>
      <c r="K6833" t="s">
        <v>106</v>
      </c>
      <c r="L6833">
        <v>2</v>
      </c>
      <c r="M6833">
        <v>0</v>
      </c>
      <c r="N6833">
        <v>5</v>
      </c>
      <c r="O6833" s="6">
        <v>0</v>
      </c>
      <c r="P6833" t="s">
        <v>107</v>
      </c>
      <c r="Q6833" t="s">
        <v>107</v>
      </c>
      <c r="R6833">
        <f>IF(F6833="Monthly",2,0)
+IF(E6833&lt;=6,2,0)
+IF(N6833&lt;=2,2,0)
+IF(L6833&gt;=4,2,0)
+IF(M6833&gt;=2,1,0)
+IF(H6833&gt;=_xlfn.PERCENTILE.INC($H$2:$H$10001,0.75),1,0)</f>
        <v>2</v>
      </c>
      <c r="S6833" t="str">
        <f>IF(R6833&gt;=7,"High",IF(R6833&gt;=4,"Medium","Low"))</f>
        <v>Low</v>
      </c>
    </row>
    <row r="6834" spans="1:19">
      <c r="A6834" t="s">
        <v>6959</v>
      </c>
      <c r="B6834">
        <v>41</v>
      </c>
      <c r="C6834" t="s">
        <v>101</v>
      </c>
      <c r="D6834" t="s">
        <v>137</v>
      </c>
      <c r="E6834">
        <v>35</v>
      </c>
      <c r="F6834" t="s">
        <v>109</v>
      </c>
      <c r="G6834" t="s">
        <v>110</v>
      </c>
      <c r="H6834" s="5">
        <v>767</v>
      </c>
      <c r="I6834" s="5">
        <v>24912.19</v>
      </c>
      <c r="J6834" t="s">
        <v>117</v>
      </c>
      <c r="K6834" t="s">
        <v>106</v>
      </c>
      <c r="L6834">
        <v>0</v>
      </c>
      <c r="M6834">
        <v>0</v>
      </c>
      <c r="N6834">
        <v>5</v>
      </c>
      <c r="O6834" s="6">
        <v>5</v>
      </c>
      <c r="P6834" t="s">
        <v>106</v>
      </c>
      <c r="Q6834" t="s">
        <v>107</v>
      </c>
      <c r="R6834">
        <f>IF(F6834="Monthly",2,0)
+IF(E6834&lt;=6,2,0)
+IF(N6834&lt;=2,2,0)
+IF(L6834&gt;=4,2,0)
+IF(M6834&gt;=2,1,0)
+IF(H6834&gt;=_xlfn.PERCENTILE.INC($H$2:$H$10001,0.75),1,0)</f>
        <v>0</v>
      </c>
      <c r="S6834" t="str">
        <f>IF(R6834&gt;=7,"High",IF(R6834&gt;=4,"Medium","Low"))</f>
        <v>Low</v>
      </c>
    </row>
    <row r="6835" spans="1:19">
      <c r="A6835" t="s">
        <v>6960</v>
      </c>
      <c r="B6835">
        <v>26</v>
      </c>
      <c r="C6835" t="s">
        <v>112</v>
      </c>
      <c r="D6835" t="s">
        <v>131</v>
      </c>
      <c r="E6835">
        <v>43</v>
      </c>
      <c r="F6835" t="s">
        <v>109</v>
      </c>
      <c r="G6835" t="s">
        <v>129</v>
      </c>
      <c r="H6835" s="5">
        <v>996</v>
      </c>
      <c r="I6835" s="5">
        <v>43758.9</v>
      </c>
      <c r="J6835" t="s">
        <v>134</v>
      </c>
      <c r="K6835" t="s">
        <v>106</v>
      </c>
      <c r="L6835">
        <v>0</v>
      </c>
      <c r="M6835">
        <v>0</v>
      </c>
      <c r="N6835">
        <v>5</v>
      </c>
      <c r="O6835" s="6">
        <v>0</v>
      </c>
      <c r="P6835" t="s">
        <v>106</v>
      </c>
      <c r="Q6835" t="s">
        <v>107</v>
      </c>
      <c r="R6835">
        <f>IF(F6835="Monthly",2,0)
+IF(E6835&lt;=6,2,0)
+IF(N6835&lt;=2,2,0)
+IF(L6835&gt;=4,2,0)
+IF(M6835&gt;=2,1,0)
+IF(H6835&gt;=_xlfn.PERCENTILE.INC($H$2:$H$10001,0.75),1,0)</f>
        <v>1</v>
      </c>
      <c r="S6835" t="str">
        <f>IF(R6835&gt;=7,"High",IF(R6835&gt;=4,"Medium","Low"))</f>
        <v>Low</v>
      </c>
    </row>
    <row r="6836" spans="1:19">
      <c r="A6836" t="s">
        <v>6961</v>
      </c>
      <c r="B6836">
        <v>28</v>
      </c>
      <c r="C6836" t="s">
        <v>101</v>
      </c>
      <c r="D6836" t="s">
        <v>102</v>
      </c>
      <c r="E6836">
        <v>10</v>
      </c>
      <c r="F6836" t="s">
        <v>103</v>
      </c>
      <c r="G6836" t="s">
        <v>104</v>
      </c>
      <c r="H6836" s="5">
        <v>518</v>
      </c>
      <c r="I6836" s="5">
        <v>5159.1400000000003</v>
      </c>
      <c r="J6836" t="s">
        <v>115</v>
      </c>
      <c r="K6836" t="s">
        <v>106</v>
      </c>
      <c r="L6836">
        <v>1</v>
      </c>
      <c r="M6836">
        <v>0</v>
      </c>
      <c r="N6836">
        <v>5</v>
      </c>
      <c r="O6836" s="6">
        <v>0</v>
      </c>
      <c r="P6836" t="s">
        <v>106</v>
      </c>
      <c r="Q6836" t="s">
        <v>107</v>
      </c>
      <c r="R6836">
        <f>IF(F6836="Monthly",2,0)
+IF(E6836&lt;=6,2,0)
+IF(N6836&lt;=2,2,0)
+IF(L6836&gt;=4,2,0)
+IF(M6836&gt;=2,1,0)
+IF(H6836&gt;=_xlfn.PERCENTILE.INC($H$2:$H$10001,0.75),1,0)</f>
        <v>2</v>
      </c>
      <c r="S6836" t="str">
        <f>IF(R6836&gt;=7,"High",IF(R6836&gt;=4,"Medium","Low"))</f>
        <v>Low</v>
      </c>
    </row>
    <row r="6837" spans="1:19">
      <c r="A6837" t="s">
        <v>6962</v>
      </c>
      <c r="B6837">
        <v>48</v>
      </c>
      <c r="C6837" t="s">
        <v>101</v>
      </c>
      <c r="D6837" t="s">
        <v>119</v>
      </c>
      <c r="E6837">
        <v>50</v>
      </c>
      <c r="F6837" t="s">
        <v>103</v>
      </c>
      <c r="G6837" t="s">
        <v>104</v>
      </c>
      <c r="H6837" s="5">
        <v>437</v>
      </c>
      <c r="I6837" s="5">
        <v>21249.58</v>
      </c>
      <c r="J6837" t="s">
        <v>134</v>
      </c>
      <c r="K6837" t="s">
        <v>106</v>
      </c>
      <c r="L6837">
        <v>0</v>
      </c>
      <c r="M6837">
        <v>0</v>
      </c>
      <c r="N6837">
        <v>5</v>
      </c>
      <c r="O6837" s="6">
        <v>0</v>
      </c>
      <c r="P6837" t="s">
        <v>106</v>
      </c>
      <c r="Q6837" t="s">
        <v>106</v>
      </c>
      <c r="R6837">
        <f>IF(F6837="Monthly",2,0)
+IF(E6837&lt;=6,2,0)
+IF(N6837&lt;=2,2,0)
+IF(L6837&gt;=4,2,0)
+IF(M6837&gt;=2,1,0)
+IF(H6837&gt;=_xlfn.PERCENTILE.INC($H$2:$H$10001,0.75),1,0)</f>
        <v>2</v>
      </c>
      <c r="S6837" t="str">
        <f>IF(R6837&gt;=7,"High",IF(R6837&gt;=4,"Medium","Low"))</f>
        <v>Low</v>
      </c>
    </row>
    <row r="6838" spans="1:19">
      <c r="A6838" t="s">
        <v>6963</v>
      </c>
      <c r="B6838">
        <v>38</v>
      </c>
      <c r="C6838" t="s">
        <v>112</v>
      </c>
      <c r="D6838" t="s">
        <v>102</v>
      </c>
      <c r="E6838">
        <v>24</v>
      </c>
      <c r="F6838" t="s">
        <v>103</v>
      </c>
      <c r="G6838" t="s">
        <v>110</v>
      </c>
      <c r="H6838" s="5">
        <v>712</v>
      </c>
      <c r="I6838" s="5">
        <v>17342.72</v>
      </c>
      <c r="J6838" t="s">
        <v>115</v>
      </c>
      <c r="K6838" t="s">
        <v>106</v>
      </c>
      <c r="L6838">
        <v>2</v>
      </c>
      <c r="M6838">
        <v>0</v>
      </c>
      <c r="N6838">
        <v>5</v>
      </c>
      <c r="O6838" s="6">
        <v>0</v>
      </c>
      <c r="P6838" t="s">
        <v>107</v>
      </c>
      <c r="Q6838" t="s">
        <v>106</v>
      </c>
      <c r="R6838">
        <f>IF(F6838="Monthly",2,0)
+IF(E6838&lt;=6,2,0)
+IF(N6838&lt;=2,2,0)
+IF(L6838&gt;=4,2,0)
+IF(M6838&gt;=2,1,0)
+IF(H6838&gt;=_xlfn.PERCENTILE.INC($H$2:$H$10001,0.75),1,0)</f>
        <v>2</v>
      </c>
      <c r="S6838" t="str">
        <f>IF(R6838&gt;=7,"High",IF(R6838&gt;=4,"Medium","Low"))</f>
        <v>Low</v>
      </c>
    </row>
    <row r="6839" spans="1:19">
      <c r="A6839" t="s">
        <v>6964</v>
      </c>
      <c r="B6839">
        <v>40</v>
      </c>
      <c r="C6839" t="s">
        <v>101</v>
      </c>
      <c r="D6839" t="s">
        <v>126</v>
      </c>
      <c r="E6839">
        <v>30</v>
      </c>
      <c r="F6839" t="s">
        <v>103</v>
      </c>
      <c r="G6839" t="s">
        <v>104</v>
      </c>
      <c r="H6839" s="5">
        <v>546</v>
      </c>
      <c r="I6839" s="5">
        <v>16064.91</v>
      </c>
      <c r="J6839" t="s">
        <v>117</v>
      </c>
      <c r="K6839" t="s">
        <v>106</v>
      </c>
      <c r="L6839">
        <v>0</v>
      </c>
      <c r="M6839">
        <v>0</v>
      </c>
      <c r="N6839">
        <v>5</v>
      </c>
      <c r="O6839" s="6">
        <v>0</v>
      </c>
      <c r="P6839" t="s">
        <v>106</v>
      </c>
      <c r="Q6839" t="s">
        <v>107</v>
      </c>
      <c r="R6839">
        <f>IF(F6839="Monthly",2,0)
+IF(E6839&lt;=6,2,0)
+IF(N6839&lt;=2,2,0)
+IF(L6839&gt;=4,2,0)
+IF(M6839&gt;=2,1,0)
+IF(H6839&gt;=_xlfn.PERCENTILE.INC($H$2:$H$10001,0.75),1,0)</f>
        <v>2</v>
      </c>
      <c r="S6839" t="str">
        <f>IF(R6839&gt;=7,"High",IF(R6839&gt;=4,"Medium","Low"))</f>
        <v>Low</v>
      </c>
    </row>
    <row r="6840" spans="1:19">
      <c r="A6840" t="s">
        <v>6965</v>
      </c>
      <c r="B6840">
        <v>22</v>
      </c>
      <c r="C6840" t="s">
        <v>112</v>
      </c>
      <c r="D6840" t="s">
        <v>133</v>
      </c>
      <c r="E6840">
        <v>20</v>
      </c>
      <c r="F6840" t="s">
        <v>109</v>
      </c>
      <c r="G6840" t="s">
        <v>110</v>
      </c>
      <c r="H6840" s="5">
        <v>698</v>
      </c>
      <c r="I6840" s="5">
        <v>14327.38</v>
      </c>
      <c r="J6840" t="s">
        <v>134</v>
      </c>
      <c r="K6840" t="s">
        <v>106</v>
      </c>
      <c r="L6840">
        <v>0</v>
      </c>
      <c r="M6840">
        <v>0</v>
      </c>
      <c r="N6840">
        <v>5</v>
      </c>
      <c r="O6840" s="6">
        <v>0</v>
      </c>
      <c r="P6840" t="s">
        <v>106</v>
      </c>
      <c r="Q6840" t="s">
        <v>107</v>
      </c>
      <c r="R6840">
        <f>IF(F6840="Monthly",2,0)
+IF(E6840&lt;=6,2,0)
+IF(N6840&lt;=2,2,0)
+IF(L6840&gt;=4,2,0)
+IF(M6840&gt;=2,1,0)
+IF(H6840&gt;=_xlfn.PERCENTILE.INC($H$2:$H$10001,0.75),1,0)</f>
        <v>0</v>
      </c>
      <c r="S6840" t="str">
        <f>IF(R6840&gt;=7,"High",IF(R6840&gt;=4,"Medium","Low"))</f>
        <v>Low</v>
      </c>
    </row>
    <row r="6841" spans="1:19">
      <c r="A6841" t="s">
        <v>6966</v>
      </c>
      <c r="B6841">
        <v>22</v>
      </c>
      <c r="C6841" t="s">
        <v>112</v>
      </c>
      <c r="D6841" t="s">
        <v>123</v>
      </c>
      <c r="E6841">
        <v>36</v>
      </c>
      <c r="F6841" t="s">
        <v>109</v>
      </c>
      <c r="G6841" t="s">
        <v>129</v>
      </c>
      <c r="H6841" s="5">
        <v>1077</v>
      </c>
      <c r="I6841" s="5">
        <v>38225.26</v>
      </c>
      <c r="J6841" t="s">
        <v>140</v>
      </c>
      <c r="K6841" t="s">
        <v>106</v>
      </c>
      <c r="L6841">
        <v>0</v>
      </c>
      <c r="M6841">
        <v>0</v>
      </c>
      <c r="N6841">
        <v>5</v>
      </c>
      <c r="O6841" s="6">
        <v>0</v>
      </c>
      <c r="P6841" t="s">
        <v>107</v>
      </c>
      <c r="Q6841" t="s">
        <v>107</v>
      </c>
      <c r="R6841">
        <f>IF(F6841="Monthly",2,0)
+IF(E6841&lt;=6,2,0)
+IF(N6841&lt;=2,2,0)
+IF(L6841&gt;=4,2,0)
+IF(M6841&gt;=2,1,0)
+IF(H6841&gt;=_xlfn.PERCENTILE.INC($H$2:$H$10001,0.75),1,0)</f>
        <v>1</v>
      </c>
      <c r="S6841" t="str">
        <f>IF(R6841&gt;=7,"High",IF(R6841&gt;=4,"Medium","Low"))</f>
        <v>Low</v>
      </c>
    </row>
    <row r="6842" spans="1:19">
      <c r="A6842" t="s">
        <v>6967</v>
      </c>
      <c r="B6842">
        <v>55</v>
      </c>
      <c r="C6842" t="s">
        <v>101</v>
      </c>
      <c r="D6842" t="s">
        <v>102</v>
      </c>
      <c r="E6842">
        <v>40</v>
      </c>
      <c r="F6842" t="s">
        <v>109</v>
      </c>
      <c r="G6842" t="s">
        <v>129</v>
      </c>
      <c r="H6842" s="5">
        <v>1108</v>
      </c>
      <c r="I6842" s="5">
        <v>42713.01</v>
      </c>
      <c r="J6842" t="s">
        <v>115</v>
      </c>
      <c r="K6842" t="s">
        <v>107</v>
      </c>
      <c r="L6842">
        <v>1</v>
      </c>
      <c r="M6842">
        <v>0</v>
      </c>
      <c r="N6842">
        <v>5</v>
      </c>
      <c r="O6842" s="6">
        <v>5</v>
      </c>
      <c r="P6842" t="s">
        <v>107</v>
      </c>
      <c r="Q6842" t="s">
        <v>107</v>
      </c>
      <c r="R6842">
        <f>IF(F6842="Monthly",2,0)
+IF(E6842&lt;=6,2,0)
+IF(N6842&lt;=2,2,0)
+IF(L6842&gt;=4,2,0)
+IF(M6842&gt;=2,1,0)
+IF(H6842&gt;=_xlfn.PERCENTILE.INC($H$2:$H$10001,0.75),1,0)</f>
        <v>1</v>
      </c>
      <c r="S6842" t="str">
        <f>IF(R6842&gt;=7,"High",IF(R6842&gt;=4,"Medium","Low"))</f>
        <v>Low</v>
      </c>
    </row>
    <row r="6843" spans="1:19">
      <c r="A6843" t="s">
        <v>6968</v>
      </c>
      <c r="B6843">
        <v>28</v>
      </c>
      <c r="C6843" t="s">
        <v>101</v>
      </c>
      <c r="D6843" t="s">
        <v>102</v>
      </c>
      <c r="E6843">
        <v>72</v>
      </c>
      <c r="F6843" t="s">
        <v>109</v>
      </c>
      <c r="G6843" t="s">
        <v>129</v>
      </c>
      <c r="H6843" s="5">
        <v>1018</v>
      </c>
      <c r="I6843" s="5">
        <v>73727.41</v>
      </c>
      <c r="J6843" t="s">
        <v>140</v>
      </c>
      <c r="K6843" t="s">
        <v>106</v>
      </c>
      <c r="L6843">
        <v>2</v>
      </c>
      <c r="M6843">
        <v>1</v>
      </c>
      <c r="N6843">
        <v>4</v>
      </c>
      <c r="O6843" s="6">
        <v>0</v>
      </c>
      <c r="P6843" t="s">
        <v>107</v>
      </c>
      <c r="Q6843" t="s">
        <v>107</v>
      </c>
      <c r="R6843">
        <f>IF(F6843="Monthly",2,0)
+IF(E6843&lt;=6,2,0)
+IF(N6843&lt;=2,2,0)
+IF(L6843&gt;=4,2,0)
+IF(M6843&gt;=2,1,0)
+IF(H6843&gt;=_xlfn.PERCENTILE.INC($H$2:$H$10001,0.75),1,0)</f>
        <v>1</v>
      </c>
      <c r="S6843" t="str">
        <f>IF(R6843&gt;=7,"High",IF(R6843&gt;=4,"Medium","Low"))</f>
        <v>Low</v>
      </c>
    </row>
    <row r="6844" spans="1:19">
      <c r="A6844" t="s">
        <v>6969</v>
      </c>
      <c r="B6844">
        <v>45</v>
      </c>
      <c r="C6844" t="s">
        <v>101</v>
      </c>
      <c r="D6844" t="s">
        <v>128</v>
      </c>
      <c r="E6844">
        <v>17</v>
      </c>
      <c r="F6844" t="s">
        <v>103</v>
      </c>
      <c r="G6844" t="s">
        <v>104</v>
      </c>
      <c r="H6844" s="5">
        <v>501</v>
      </c>
      <c r="I6844" s="5">
        <v>8730.24</v>
      </c>
      <c r="J6844" t="s">
        <v>117</v>
      </c>
      <c r="K6844" t="s">
        <v>106</v>
      </c>
      <c r="L6844">
        <v>3</v>
      </c>
      <c r="M6844">
        <v>1</v>
      </c>
      <c r="N6844">
        <v>4</v>
      </c>
      <c r="O6844" s="6">
        <v>0</v>
      </c>
      <c r="P6844" t="s">
        <v>107</v>
      </c>
      <c r="Q6844" t="s">
        <v>106</v>
      </c>
      <c r="R6844">
        <f>IF(F6844="Monthly",2,0)
+IF(E6844&lt;=6,2,0)
+IF(N6844&lt;=2,2,0)
+IF(L6844&gt;=4,2,0)
+IF(M6844&gt;=2,1,0)
+IF(H6844&gt;=_xlfn.PERCENTILE.INC($H$2:$H$10001,0.75),1,0)</f>
        <v>2</v>
      </c>
      <c r="S6844" t="str">
        <f>IF(R6844&gt;=7,"High",IF(R6844&gt;=4,"Medium","Low"))</f>
        <v>Low</v>
      </c>
    </row>
    <row r="6845" spans="1:19">
      <c r="A6845" t="s">
        <v>6970</v>
      </c>
      <c r="B6845">
        <v>51</v>
      </c>
      <c r="C6845" t="s">
        <v>101</v>
      </c>
      <c r="D6845" t="s">
        <v>131</v>
      </c>
      <c r="E6845">
        <v>3</v>
      </c>
      <c r="F6845" t="s">
        <v>103</v>
      </c>
      <c r="G6845" t="s">
        <v>110</v>
      </c>
      <c r="H6845" s="5">
        <v>696</v>
      </c>
      <c r="I6845" s="5">
        <v>1926.64</v>
      </c>
      <c r="J6845" t="s">
        <v>115</v>
      </c>
      <c r="K6845" t="s">
        <v>106</v>
      </c>
      <c r="L6845">
        <v>0</v>
      </c>
      <c r="M6845">
        <v>0</v>
      </c>
      <c r="N6845">
        <v>4</v>
      </c>
      <c r="O6845" s="6">
        <v>10</v>
      </c>
      <c r="P6845" t="s">
        <v>107</v>
      </c>
      <c r="Q6845" t="s">
        <v>106</v>
      </c>
      <c r="R6845">
        <f>IF(F6845="Monthly",2,0)
+IF(E6845&lt;=6,2,0)
+IF(N6845&lt;=2,2,0)
+IF(L6845&gt;=4,2,0)
+IF(M6845&gt;=2,1,0)
+IF(H6845&gt;=_xlfn.PERCENTILE.INC($H$2:$H$10001,0.75),1,0)</f>
        <v>4</v>
      </c>
      <c r="S6845" t="str">
        <f>IF(R6845&gt;=7,"High",IF(R6845&gt;=4,"Medium","Low"))</f>
        <v>Medium</v>
      </c>
    </row>
    <row r="6846" spans="1:19">
      <c r="A6846" t="s">
        <v>6971</v>
      </c>
      <c r="B6846">
        <v>22</v>
      </c>
      <c r="C6846" t="s">
        <v>112</v>
      </c>
      <c r="D6846" t="s">
        <v>119</v>
      </c>
      <c r="E6846">
        <v>29</v>
      </c>
      <c r="F6846" t="s">
        <v>109</v>
      </c>
      <c r="G6846" t="s">
        <v>104</v>
      </c>
      <c r="H6846" s="5">
        <v>421</v>
      </c>
      <c r="I6846" s="5">
        <v>11110.87</v>
      </c>
      <c r="J6846" t="s">
        <v>105</v>
      </c>
      <c r="K6846" t="s">
        <v>107</v>
      </c>
      <c r="L6846">
        <v>1</v>
      </c>
      <c r="M6846">
        <v>0</v>
      </c>
      <c r="N6846">
        <v>4</v>
      </c>
      <c r="O6846" s="6">
        <v>10</v>
      </c>
      <c r="P6846" t="s">
        <v>107</v>
      </c>
      <c r="Q6846" t="s">
        <v>107</v>
      </c>
      <c r="R6846">
        <f>IF(F6846="Monthly",2,0)
+IF(E6846&lt;=6,2,0)
+IF(N6846&lt;=2,2,0)
+IF(L6846&gt;=4,2,0)
+IF(M6846&gt;=2,1,0)
+IF(H6846&gt;=_xlfn.PERCENTILE.INC($H$2:$H$10001,0.75),1,0)</f>
        <v>0</v>
      </c>
      <c r="S6846" t="str">
        <f>IF(R6846&gt;=7,"High",IF(R6846&gt;=4,"Medium","Low"))</f>
        <v>Low</v>
      </c>
    </row>
    <row r="6847" spans="1:19">
      <c r="A6847" t="s">
        <v>6972</v>
      </c>
      <c r="B6847">
        <v>39</v>
      </c>
      <c r="C6847" t="s">
        <v>101</v>
      </c>
      <c r="D6847" t="s">
        <v>102</v>
      </c>
      <c r="E6847">
        <v>46</v>
      </c>
      <c r="F6847" t="s">
        <v>103</v>
      </c>
      <c r="G6847" t="s">
        <v>129</v>
      </c>
      <c r="H6847" s="5">
        <v>1115</v>
      </c>
      <c r="I6847" s="5">
        <v>50676.13</v>
      </c>
      <c r="J6847" t="s">
        <v>140</v>
      </c>
      <c r="K6847" t="s">
        <v>106</v>
      </c>
      <c r="L6847">
        <v>0</v>
      </c>
      <c r="M6847">
        <v>0</v>
      </c>
      <c r="N6847">
        <v>5</v>
      </c>
      <c r="O6847" s="6">
        <v>0</v>
      </c>
      <c r="P6847" t="s">
        <v>107</v>
      </c>
      <c r="Q6847" t="s">
        <v>106</v>
      </c>
      <c r="R6847">
        <f>IF(F6847="Monthly",2,0)
+IF(E6847&lt;=6,2,0)
+IF(N6847&lt;=2,2,0)
+IF(L6847&gt;=4,2,0)
+IF(M6847&gt;=2,1,0)
+IF(H6847&gt;=_xlfn.PERCENTILE.INC($H$2:$H$10001,0.75),1,0)</f>
        <v>3</v>
      </c>
      <c r="S6847" t="str">
        <f>IF(R6847&gt;=7,"High",IF(R6847&gt;=4,"Medium","Low"))</f>
        <v>Low</v>
      </c>
    </row>
    <row r="6848" spans="1:19">
      <c r="A6848" t="s">
        <v>6973</v>
      </c>
      <c r="B6848">
        <v>51</v>
      </c>
      <c r="C6848" t="s">
        <v>101</v>
      </c>
      <c r="D6848" t="s">
        <v>133</v>
      </c>
      <c r="E6848">
        <v>2</v>
      </c>
      <c r="F6848" t="s">
        <v>103</v>
      </c>
      <c r="G6848" t="s">
        <v>110</v>
      </c>
      <c r="H6848" s="5">
        <v>684</v>
      </c>
      <c r="I6848" s="5">
        <v>1378.13</v>
      </c>
      <c r="J6848" t="s">
        <v>134</v>
      </c>
      <c r="K6848" t="s">
        <v>106</v>
      </c>
      <c r="L6848">
        <v>6</v>
      </c>
      <c r="M6848">
        <v>2</v>
      </c>
      <c r="N6848">
        <v>3</v>
      </c>
      <c r="O6848" s="6">
        <v>0</v>
      </c>
      <c r="P6848" t="s">
        <v>107</v>
      </c>
      <c r="Q6848" t="s">
        <v>106</v>
      </c>
      <c r="R6848">
        <f>IF(F6848="Monthly",2,0)
+IF(E6848&lt;=6,2,0)
+IF(N6848&lt;=2,2,0)
+IF(L6848&gt;=4,2,0)
+IF(M6848&gt;=2,1,0)
+IF(H6848&gt;=_xlfn.PERCENTILE.INC($H$2:$H$10001,0.75),1,0)</f>
        <v>7</v>
      </c>
      <c r="S6848" t="str">
        <f>IF(R6848&gt;=7,"High",IF(R6848&gt;=4,"Medium","Low"))</f>
        <v>High</v>
      </c>
    </row>
    <row r="6849" spans="1:19">
      <c r="A6849" t="s">
        <v>6974</v>
      </c>
      <c r="B6849">
        <v>37</v>
      </c>
      <c r="C6849" t="s">
        <v>112</v>
      </c>
      <c r="D6849" t="s">
        <v>123</v>
      </c>
      <c r="E6849">
        <v>24</v>
      </c>
      <c r="F6849" t="s">
        <v>103</v>
      </c>
      <c r="G6849" t="s">
        <v>104</v>
      </c>
      <c r="H6849" s="5">
        <v>514</v>
      </c>
      <c r="I6849" s="5">
        <v>12360.67</v>
      </c>
      <c r="J6849" t="s">
        <v>117</v>
      </c>
      <c r="K6849" t="s">
        <v>106</v>
      </c>
      <c r="L6849">
        <v>0</v>
      </c>
      <c r="M6849">
        <v>0</v>
      </c>
      <c r="N6849">
        <v>5</v>
      </c>
      <c r="O6849" s="6">
        <v>0</v>
      </c>
      <c r="P6849" t="s">
        <v>107</v>
      </c>
      <c r="Q6849" t="s">
        <v>106</v>
      </c>
      <c r="R6849">
        <f>IF(F6849="Monthly",2,0)
+IF(E6849&lt;=6,2,0)
+IF(N6849&lt;=2,2,0)
+IF(L6849&gt;=4,2,0)
+IF(M6849&gt;=2,1,0)
+IF(H6849&gt;=_xlfn.PERCENTILE.INC($H$2:$H$10001,0.75),1,0)</f>
        <v>2</v>
      </c>
      <c r="S6849" t="str">
        <f>IF(R6849&gt;=7,"High",IF(R6849&gt;=4,"Medium","Low"))</f>
        <v>Low</v>
      </c>
    </row>
    <row r="6850" spans="1:19">
      <c r="A6850" t="s">
        <v>6975</v>
      </c>
      <c r="B6850">
        <v>26</v>
      </c>
      <c r="C6850" t="s">
        <v>101</v>
      </c>
      <c r="D6850" t="s">
        <v>133</v>
      </c>
      <c r="E6850">
        <v>40</v>
      </c>
      <c r="F6850" t="s">
        <v>103</v>
      </c>
      <c r="G6850" t="s">
        <v>104</v>
      </c>
      <c r="H6850" s="5">
        <v>433</v>
      </c>
      <c r="I6850" s="5">
        <v>16930</v>
      </c>
      <c r="J6850" t="s">
        <v>115</v>
      </c>
      <c r="K6850" t="s">
        <v>106</v>
      </c>
      <c r="L6850">
        <v>0</v>
      </c>
      <c r="M6850">
        <v>0</v>
      </c>
      <c r="N6850">
        <v>5</v>
      </c>
      <c r="O6850" s="6">
        <v>0</v>
      </c>
      <c r="P6850" t="s">
        <v>107</v>
      </c>
      <c r="Q6850" t="s">
        <v>107</v>
      </c>
      <c r="R6850">
        <f>IF(F6850="Monthly",2,0)
+IF(E6850&lt;=6,2,0)
+IF(N6850&lt;=2,2,0)
+IF(L6850&gt;=4,2,0)
+IF(M6850&gt;=2,1,0)
+IF(H6850&gt;=_xlfn.PERCENTILE.INC($H$2:$H$10001,0.75),1,0)</f>
        <v>2</v>
      </c>
      <c r="S6850" t="str">
        <f>IF(R6850&gt;=7,"High",IF(R6850&gt;=4,"Medium","Low"))</f>
        <v>Low</v>
      </c>
    </row>
    <row r="6851" spans="1:19">
      <c r="A6851" t="s">
        <v>6976</v>
      </c>
      <c r="B6851">
        <v>39</v>
      </c>
      <c r="C6851" t="s">
        <v>112</v>
      </c>
      <c r="D6851" t="s">
        <v>113</v>
      </c>
      <c r="E6851">
        <v>31</v>
      </c>
      <c r="F6851" t="s">
        <v>121</v>
      </c>
      <c r="G6851" t="s">
        <v>110</v>
      </c>
      <c r="H6851" s="5">
        <v>798</v>
      </c>
      <c r="I6851" s="5">
        <v>21246.880000000001</v>
      </c>
      <c r="J6851" t="s">
        <v>134</v>
      </c>
      <c r="K6851" t="s">
        <v>106</v>
      </c>
      <c r="L6851">
        <v>1</v>
      </c>
      <c r="M6851">
        <v>0</v>
      </c>
      <c r="N6851">
        <v>5</v>
      </c>
      <c r="O6851" s="6">
        <v>15</v>
      </c>
      <c r="P6851" t="s">
        <v>107</v>
      </c>
      <c r="Q6851" t="s">
        <v>107</v>
      </c>
      <c r="R6851">
        <f>IF(F6851="Monthly",2,0)
+IF(E6851&lt;=6,2,0)
+IF(N6851&lt;=2,2,0)
+IF(L6851&gt;=4,2,0)
+IF(M6851&gt;=2,1,0)
+IF(H6851&gt;=_xlfn.PERCENTILE.INC($H$2:$H$10001,0.75),1,0)</f>
        <v>1</v>
      </c>
      <c r="S6851" t="str">
        <f>IF(R6851&gt;=7,"High",IF(R6851&gt;=4,"Medium","Low"))</f>
        <v>Low</v>
      </c>
    </row>
    <row r="6852" spans="1:19">
      <c r="A6852" t="s">
        <v>6977</v>
      </c>
      <c r="B6852">
        <v>49</v>
      </c>
      <c r="C6852" t="s">
        <v>112</v>
      </c>
      <c r="D6852" t="s">
        <v>133</v>
      </c>
      <c r="E6852">
        <v>50</v>
      </c>
      <c r="F6852" t="s">
        <v>103</v>
      </c>
      <c r="G6852" t="s">
        <v>129</v>
      </c>
      <c r="H6852" s="5">
        <v>969</v>
      </c>
      <c r="I6852" s="5">
        <v>49544.7</v>
      </c>
      <c r="J6852" t="s">
        <v>105</v>
      </c>
      <c r="K6852" t="s">
        <v>106</v>
      </c>
      <c r="L6852">
        <v>0</v>
      </c>
      <c r="M6852">
        <v>0</v>
      </c>
      <c r="N6852">
        <v>5</v>
      </c>
      <c r="O6852" s="6">
        <v>0</v>
      </c>
      <c r="P6852" t="s">
        <v>107</v>
      </c>
      <c r="Q6852" t="s">
        <v>107</v>
      </c>
      <c r="R6852">
        <f>IF(F6852="Monthly",2,0)
+IF(E6852&lt;=6,2,0)
+IF(N6852&lt;=2,2,0)
+IF(L6852&gt;=4,2,0)
+IF(M6852&gt;=2,1,0)
+IF(H6852&gt;=_xlfn.PERCENTILE.INC($H$2:$H$10001,0.75),1,0)</f>
        <v>3</v>
      </c>
      <c r="S6852" t="str">
        <f>IF(R6852&gt;=7,"High",IF(R6852&gt;=4,"Medium","Low"))</f>
        <v>Low</v>
      </c>
    </row>
    <row r="6853" spans="1:19">
      <c r="A6853" t="s">
        <v>6978</v>
      </c>
      <c r="B6853">
        <v>33</v>
      </c>
      <c r="C6853" t="s">
        <v>112</v>
      </c>
      <c r="D6853" t="s">
        <v>123</v>
      </c>
      <c r="E6853">
        <v>48</v>
      </c>
      <c r="F6853" t="s">
        <v>103</v>
      </c>
      <c r="G6853" t="s">
        <v>104</v>
      </c>
      <c r="H6853" s="5">
        <v>404</v>
      </c>
      <c r="I6853" s="5">
        <v>19600.77</v>
      </c>
      <c r="J6853" t="s">
        <v>105</v>
      </c>
      <c r="K6853" t="s">
        <v>106</v>
      </c>
      <c r="L6853">
        <v>3</v>
      </c>
      <c r="M6853">
        <v>0</v>
      </c>
      <c r="N6853">
        <v>5</v>
      </c>
      <c r="O6853" s="6">
        <v>0</v>
      </c>
      <c r="P6853" t="s">
        <v>107</v>
      </c>
      <c r="Q6853" t="s">
        <v>107</v>
      </c>
      <c r="R6853">
        <f>IF(F6853="Monthly",2,0)
+IF(E6853&lt;=6,2,0)
+IF(N6853&lt;=2,2,0)
+IF(L6853&gt;=4,2,0)
+IF(M6853&gt;=2,1,0)
+IF(H6853&gt;=_xlfn.PERCENTILE.INC($H$2:$H$10001,0.75),1,0)</f>
        <v>2</v>
      </c>
      <c r="S6853" t="str">
        <f>IF(R6853&gt;=7,"High",IF(R6853&gt;=4,"Medium","Low"))</f>
        <v>Low</v>
      </c>
    </row>
    <row r="6854" spans="1:19">
      <c r="A6854" t="s">
        <v>6979</v>
      </c>
      <c r="B6854">
        <v>31</v>
      </c>
      <c r="C6854" t="s">
        <v>101</v>
      </c>
      <c r="D6854" t="s">
        <v>133</v>
      </c>
      <c r="E6854">
        <v>38</v>
      </c>
      <c r="F6854" t="s">
        <v>103</v>
      </c>
      <c r="G6854" t="s">
        <v>110</v>
      </c>
      <c r="H6854" s="5">
        <v>690</v>
      </c>
      <c r="I6854" s="5">
        <v>26534.6</v>
      </c>
      <c r="J6854" t="s">
        <v>117</v>
      </c>
      <c r="K6854" t="s">
        <v>106</v>
      </c>
      <c r="L6854">
        <v>0</v>
      </c>
      <c r="M6854">
        <v>0</v>
      </c>
      <c r="N6854">
        <v>5</v>
      </c>
      <c r="O6854" s="6">
        <v>0</v>
      </c>
      <c r="P6854" t="s">
        <v>106</v>
      </c>
      <c r="Q6854" t="s">
        <v>107</v>
      </c>
      <c r="R6854">
        <f>IF(F6854="Monthly",2,0)
+IF(E6854&lt;=6,2,0)
+IF(N6854&lt;=2,2,0)
+IF(L6854&gt;=4,2,0)
+IF(M6854&gt;=2,1,0)
+IF(H6854&gt;=_xlfn.PERCENTILE.INC($H$2:$H$10001,0.75),1,0)</f>
        <v>2</v>
      </c>
      <c r="S6854" t="str">
        <f>IF(R6854&gt;=7,"High",IF(R6854&gt;=4,"Medium","Low"))</f>
        <v>Low</v>
      </c>
    </row>
    <row r="6855" spans="1:19">
      <c r="A6855" t="s">
        <v>6980</v>
      </c>
      <c r="B6855">
        <v>43</v>
      </c>
      <c r="C6855" t="s">
        <v>112</v>
      </c>
      <c r="D6855" t="s">
        <v>128</v>
      </c>
      <c r="E6855">
        <v>56</v>
      </c>
      <c r="F6855" t="s">
        <v>103</v>
      </c>
      <c r="G6855" t="s">
        <v>129</v>
      </c>
      <c r="H6855" s="5">
        <v>1007</v>
      </c>
      <c r="I6855" s="5">
        <v>55548.26</v>
      </c>
      <c r="J6855" t="s">
        <v>115</v>
      </c>
      <c r="K6855" t="s">
        <v>106</v>
      </c>
      <c r="L6855">
        <v>0</v>
      </c>
      <c r="M6855">
        <v>0</v>
      </c>
      <c r="N6855">
        <v>5</v>
      </c>
      <c r="O6855" s="6">
        <v>0</v>
      </c>
      <c r="P6855" t="s">
        <v>107</v>
      </c>
      <c r="Q6855" t="s">
        <v>107</v>
      </c>
      <c r="R6855">
        <f>IF(F6855="Monthly",2,0)
+IF(E6855&lt;=6,2,0)
+IF(N6855&lt;=2,2,0)
+IF(L6855&gt;=4,2,0)
+IF(M6855&gt;=2,1,0)
+IF(H6855&gt;=_xlfn.PERCENTILE.INC($H$2:$H$10001,0.75),1,0)</f>
        <v>3</v>
      </c>
      <c r="S6855" t="str">
        <f>IF(R6855&gt;=7,"High",IF(R6855&gt;=4,"Medium","Low"))</f>
        <v>Low</v>
      </c>
    </row>
    <row r="6856" spans="1:19">
      <c r="A6856" t="s">
        <v>6981</v>
      </c>
      <c r="B6856">
        <v>33</v>
      </c>
      <c r="C6856" t="s">
        <v>101</v>
      </c>
      <c r="D6856" t="s">
        <v>102</v>
      </c>
      <c r="E6856">
        <v>7</v>
      </c>
      <c r="F6856" t="s">
        <v>103</v>
      </c>
      <c r="G6856" t="s">
        <v>129</v>
      </c>
      <c r="H6856" s="5">
        <v>1103</v>
      </c>
      <c r="I6856" s="5">
        <v>7568.65</v>
      </c>
      <c r="J6856" t="s">
        <v>105</v>
      </c>
      <c r="K6856" t="s">
        <v>106</v>
      </c>
      <c r="L6856">
        <v>4</v>
      </c>
      <c r="M6856">
        <v>2</v>
      </c>
      <c r="N6856">
        <v>4</v>
      </c>
      <c r="O6856" s="6">
        <v>0</v>
      </c>
      <c r="P6856" t="s">
        <v>107</v>
      </c>
      <c r="Q6856" t="s">
        <v>106</v>
      </c>
      <c r="R6856">
        <f>IF(F6856="Monthly",2,0)
+IF(E6856&lt;=6,2,0)
+IF(N6856&lt;=2,2,0)
+IF(L6856&gt;=4,2,0)
+IF(M6856&gt;=2,1,0)
+IF(H6856&gt;=_xlfn.PERCENTILE.INC($H$2:$H$10001,0.75),1,0)</f>
        <v>6</v>
      </c>
      <c r="S6856" t="str">
        <f>IF(R6856&gt;=7,"High",IF(R6856&gt;=4,"Medium","Low"))</f>
        <v>Medium</v>
      </c>
    </row>
    <row r="6857" spans="1:19">
      <c r="A6857" t="s">
        <v>6982</v>
      </c>
      <c r="B6857">
        <v>32</v>
      </c>
      <c r="C6857" t="s">
        <v>101</v>
      </c>
      <c r="D6857" t="s">
        <v>126</v>
      </c>
      <c r="E6857">
        <v>14</v>
      </c>
      <c r="F6857" t="s">
        <v>103</v>
      </c>
      <c r="G6857" t="s">
        <v>110</v>
      </c>
      <c r="H6857" s="5">
        <v>845</v>
      </c>
      <c r="I6857" s="5">
        <v>12164.95</v>
      </c>
      <c r="J6857" t="s">
        <v>140</v>
      </c>
      <c r="K6857" t="s">
        <v>106</v>
      </c>
      <c r="L6857">
        <v>1</v>
      </c>
      <c r="M6857">
        <v>0</v>
      </c>
      <c r="N6857">
        <v>4</v>
      </c>
      <c r="O6857" s="6">
        <v>0</v>
      </c>
      <c r="P6857" t="s">
        <v>106</v>
      </c>
      <c r="Q6857" t="s">
        <v>107</v>
      </c>
      <c r="R6857">
        <f>IF(F6857="Monthly",2,0)
+IF(E6857&lt;=6,2,0)
+IF(N6857&lt;=2,2,0)
+IF(L6857&gt;=4,2,0)
+IF(M6857&gt;=2,1,0)
+IF(H6857&gt;=_xlfn.PERCENTILE.INC($H$2:$H$10001,0.75),1,0)</f>
        <v>3</v>
      </c>
      <c r="S6857" t="str">
        <f>IF(R6857&gt;=7,"High",IF(R6857&gt;=4,"Medium","Low"))</f>
        <v>Low</v>
      </c>
    </row>
    <row r="6858" spans="1:19">
      <c r="A6858" t="s">
        <v>6983</v>
      </c>
      <c r="B6858">
        <v>51</v>
      </c>
      <c r="C6858" t="s">
        <v>112</v>
      </c>
      <c r="D6858" t="s">
        <v>102</v>
      </c>
      <c r="E6858">
        <v>24</v>
      </c>
      <c r="F6858" t="s">
        <v>103</v>
      </c>
      <c r="G6858" t="s">
        <v>129</v>
      </c>
      <c r="H6858" s="5">
        <v>967</v>
      </c>
      <c r="I6858" s="5">
        <v>22898.240000000002</v>
      </c>
      <c r="J6858" t="s">
        <v>117</v>
      </c>
      <c r="K6858" t="s">
        <v>106</v>
      </c>
      <c r="L6858">
        <v>0</v>
      </c>
      <c r="M6858">
        <v>0</v>
      </c>
      <c r="N6858">
        <v>5</v>
      </c>
      <c r="O6858" s="6">
        <v>0</v>
      </c>
      <c r="P6858" t="s">
        <v>107</v>
      </c>
      <c r="Q6858" t="s">
        <v>106</v>
      </c>
      <c r="R6858">
        <f>IF(F6858="Monthly",2,0)
+IF(E6858&lt;=6,2,0)
+IF(N6858&lt;=2,2,0)
+IF(L6858&gt;=4,2,0)
+IF(M6858&gt;=2,1,0)
+IF(H6858&gt;=_xlfn.PERCENTILE.INC($H$2:$H$10001,0.75),1,0)</f>
        <v>3</v>
      </c>
      <c r="S6858" t="str">
        <f>IF(R6858&gt;=7,"High",IF(R6858&gt;=4,"Medium","Low"))</f>
        <v>Low</v>
      </c>
    </row>
    <row r="6859" spans="1:19">
      <c r="A6859" t="s">
        <v>6984</v>
      </c>
      <c r="B6859">
        <v>44</v>
      </c>
      <c r="C6859" t="s">
        <v>101</v>
      </c>
      <c r="D6859" t="s">
        <v>102</v>
      </c>
      <c r="E6859">
        <v>62</v>
      </c>
      <c r="F6859" t="s">
        <v>121</v>
      </c>
      <c r="G6859" t="s">
        <v>104</v>
      </c>
      <c r="H6859" s="5">
        <v>562</v>
      </c>
      <c r="I6859" s="5">
        <v>35514.959999999999</v>
      </c>
      <c r="J6859" t="s">
        <v>117</v>
      </c>
      <c r="K6859" t="s">
        <v>107</v>
      </c>
      <c r="L6859">
        <v>5</v>
      </c>
      <c r="M6859">
        <v>1</v>
      </c>
      <c r="N6859">
        <v>3</v>
      </c>
      <c r="O6859" s="6">
        <v>0</v>
      </c>
      <c r="P6859" t="s">
        <v>107</v>
      </c>
      <c r="Q6859" t="s">
        <v>107</v>
      </c>
      <c r="R6859">
        <f>IF(F6859="Monthly",2,0)
+IF(E6859&lt;=6,2,0)
+IF(N6859&lt;=2,2,0)
+IF(L6859&gt;=4,2,0)
+IF(M6859&gt;=2,1,0)
+IF(H6859&gt;=_xlfn.PERCENTILE.INC($H$2:$H$10001,0.75),1,0)</f>
        <v>2</v>
      </c>
      <c r="S6859" t="str">
        <f>IF(R6859&gt;=7,"High",IF(R6859&gt;=4,"Medium","Low"))</f>
        <v>Low</v>
      </c>
    </row>
    <row r="6860" spans="1:19">
      <c r="A6860" t="s">
        <v>6985</v>
      </c>
      <c r="B6860">
        <v>28</v>
      </c>
      <c r="C6860" t="s">
        <v>101</v>
      </c>
      <c r="D6860" t="s">
        <v>119</v>
      </c>
      <c r="E6860">
        <v>45</v>
      </c>
      <c r="F6860" t="s">
        <v>103</v>
      </c>
      <c r="G6860" t="s">
        <v>110</v>
      </c>
      <c r="H6860" s="5">
        <v>779</v>
      </c>
      <c r="I6860" s="5">
        <v>35898.04</v>
      </c>
      <c r="J6860" t="s">
        <v>134</v>
      </c>
      <c r="K6860" t="s">
        <v>107</v>
      </c>
      <c r="L6860">
        <v>0</v>
      </c>
      <c r="M6860">
        <v>0</v>
      </c>
      <c r="N6860">
        <v>5</v>
      </c>
      <c r="O6860" s="6">
        <v>0</v>
      </c>
      <c r="P6860" t="s">
        <v>107</v>
      </c>
      <c r="Q6860" t="s">
        <v>107</v>
      </c>
      <c r="R6860">
        <f>IF(F6860="Monthly",2,0)
+IF(E6860&lt;=6,2,0)
+IF(N6860&lt;=2,2,0)
+IF(L6860&gt;=4,2,0)
+IF(M6860&gt;=2,1,0)
+IF(H6860&gt;=_xlfn.PERCENTILE.INC($H$2:$H$10001,0.75),1,0)</f>
        <v>2</v>
      </c>
      <c r="S6860" t="str">
        <f>IF(R6860&gt;=7,"High",IF(R6860&gt;=4,"Medium","Low"))</f>
        <v>Low</v>
      </c>
    </row>
    <row r="6861" spans="1:19">
      <c r="A6861" t="s">
        <v>6986</v>
      </c>
      <c r="B6861">
        <v>41</v>
      </c>
      <c r="C6861" t="s">
        <v>101</v>
      </c>
      <c r="D6861" t="s">
        <v>133</v>
      </c>
      <c r="E6861">
        <v>33</v>
      </c>
      <c r="F6861" t="s">
        <v>121</v>
      </c>
      <c r="G6861" t="s">
        <v>104</v>
      </c>
      <c r="H6861" s="5">
        <v>418</v>
      </c>
      <c r="I6861" s="5">
        <v>14002.44</v>
      </c>
      <c r="J6861" t="s">
        <v>117</v>
      </c>
      <c r="K6861" t="s">
        <v>106</v>
      </c>
      <c r="L6861">
        <v>0</v>
      </c>
      <c r="M6861">
        <v>0</v>
      </c>
      <c r="N6861">
        <v>5</v>
      </c>
      <c r="O6861" s="6">
        <v>0</v>
      </c>
      <c r="P6861" t="s">
        <v>106</v>
      </c>
      <c r="Q6861" t="s">
        <v>107</v>
      </c>
      <c r="R6861">
        <f>IF(F6861="Monthly",2,0)
+IF(E6861&lt;=6,2,0)
+IF(N6861&lt;=2,2,0)
+IF(L6861&gt;=4,2,0)
+IF(M6861&gt;=2,1,0)
+IF(H6861&gt;=_xlfn.PERCENTILE.INC($H$2:$H$10001,0.75),1,0)</f>
        <v>0</v>
      </c>
      <c r="S6861" t="str">
        <f>IF(R6861&gt;=7,"High",IF(R6861&gt;=4,"Medium","Low"))</f>
        <v>Low</v>
      </c>
    </row>
    <row r="6862" spans="1:19">
      <c r="A6862" t="s">
        <v>6987</v>
      </c>
      <c r="B6862">
        <v>38</v>
      </c>
      <c r="C6862" t="s">
        <v>112</v>
      </c>
      <c r="D6862" t="s">
        <v>119</v>
      </c>
      <c r="E6862">
        <v>39</v>
      </c>
      <c r="F6862" t="s">
        <v>121</v>
      </c>
      <c r="G6862" t="s">
        <v>129</v>
      </c>
      <c r="H6862" s="5">
        <v>1064</v>
      </c>
      <c r="I6862" s="5">
        <v>34275.46</v>
      </c>
      <c r="J6862" t="s">
        <v>117</v>
      </c>
      <c r="K6862" t="s">
        <v>106</v>
      </c>
      <c r="L6862">
        <v>9</v>
      </c>
      <c r="M6862">
        <v>5</v>
      </c>
      <c r="N6862">
        <v>1</v>
      </c>
      <c r="O6862" s="6">
        <v>15</v>
      </c>
      <c r="P6862" t="s">
        <v>107</v>
      </c>
      <c r="Q6862" t="s">
        <v>107</v>
      </c>
      <c r="R6862">
        <f>IF(F6862="Monthly",2,0)
+IF(E6862&lt;=6,2,0)
+IF(N6862&lt;=2,2,0)
+IF(L6862&gt;=4,2,0)
+IF(M6862&gt;=2,1,0)
+IF(H6862&gt;=_xlfn.PERCENTILE.INC($H$2:$H$10001,0.75),1,0)</f>
        <v>6</v>
      </c>
      <c r="S6862" t="str">
        <f>IF(R6862&gt;=7,"High",IF(R6862&gt;=4,"Medium","Low"))</f>
        <v>Medium</v>
      </c>
    </row>
    <row r="6863" spans="1:19">
      <c r="A6863" t="s">
        <v>6988</v>
      </c>
      <c r="B6863">
        <v>37</v>
      </c>
      <c r="C6863" t="s">
        <v>101</v>
      </c>
      <c r="D6863" t="s">
        <v>102</v>
      </c>
      <c r="E6863">
        <v>15</v>
      </c>
      <c r="F6863" t="s">
        <v>103</v>
      </c>
      <c r="G6863" t="s">
        <v>129</v>
      </c>
      <c r="H6863" s="5">
        <v>1032</v>
      </c>
      <c r="I6863" s="5">
        <v>15639.77</v>
      </c>
      <c r="J6863" t="s">
        <v>105</v>
      </c>
      <c r="K6863" t="s">
        <v>106</v>
      </c>
      <c r="L6863">
        <v>5</v>
      </c>
      <c r="M6863">
        <v>2</v>
      </c>
      <c r="N6863">
        <v>4</v>
      </c>
      <c r="O6863" s="6">
        <v>0</v>
      </c>
      <c r="P6863" t="s">
        <v>107</v>
      </c>
      <c r="Q6863" t="s">
        <v>107</v>
      </c>
      <c r="R6863">
        <f>IF(F6863="Monthly",2,0)
+IF(E6863&lt;=6,2,0)
+IF(N6863&lt;=2,2,0)
+IF(L6863&gt;=4,2,0)
+IF(M6863&gt;=2,1,0)
+IF(H6863&gt;=_xlfn.PERCENTILE.INC($H$2:$H$10001,0.75),1,0)</f>
        <v>6</v>
      </c>
      <c r="S6863" t="str">
        <f>IF(R6863&gt;=7,"High",IF(R6863&gt;=4,"Medium","Low"))</f>
        <v>Medium</v>
      </c>
    </row>
    <row r="6864" spans="1:19">
      <c r="A6864" t="s">
        <v>6989</v>
      </c>
      <c r="B6864">
        <v>32</v>
      </c>
      <c r="C6864" t="s">
        <v>112</v>
      </c>
      <c r="D6864" t="s">
        <v>119</v>
      </c>
      <c r="E6864">
        <v>45</v>
      </c>
      <c r="F6864" t="s">
        <v>103</v>
      </c>
      <c r="G6864" t="s">
        <v>129</v>
      </c>
      <c r="H6864" s="5">
        <v>1021</v>
      </c>
      <c r="I6864" s="5">
        <v>45385.17</v>
      </c>
      <c r="J6864" t="s">
        <v>134</v>
      </c>
      <c r="K6864" t="s">
        <v>106</v>
      </c>
      <c r="L6864">
        <v>2</v>
      </c>
      <c r="M6864">
        <v>1</v>
      </c>
      <c r="N6864">
        <v>5</v>
      </c>
      <c r="O6864" s="6">
        <v>0</v>
      </c>
      <c r="P6864" t="s">
        <v>107</v>
      </c>
      <c r="Q6864" t="s">
        <v>107</v>
      </c>
      <c r="R6864">
        <f>IF(F6864="Monthly",2,0)
+IF(E6864&lt;=6,2,0)
+IF(N6864&lt;=2,2,0)
+IF(L6864&gt;=4,2,0)
+IF(M6864&gt;=2,1,0)
+IF(H6864&gt;=_xlfn.PERCENTILE.INC($H$2:$H$10001,0.75),1,0)</f>
        <v>3</v>
      </c>
      <c r="S6864" t="str">
        <f>IF(R6864&gt;=7,"High",IF(R6864&gt;=4,"Medium","Low"))</f>
        <v>Low</v>
      </c>
    </row>
    <row r="6865" spans="1:19">
      <c r="A6865" t="s">
        <v>6990</v>
      </c>
      <c r="B6865">
        <v>35</v>
      </c>
      <c r="C6865" t="s">
        <v>101</v>
      </c>
      <c r="D6865" t="s">
        <v>137</v>
      </c>
      <c r="E6865">
        <v>22</v>
      </c>
      <c r="F6865" t="s">
        <v>103</v>
      </c>
      <c r="G6865" t="s">
        <v>110</v>
      </c>
      <c r="H6865" s="5">
        <v>797</v>
      </c>
      <c r="I6865" s="5">
        <v>17245</v>
      </c>
      <c r="J6865" t="s">
        <v>117</v>
      </c>
      <c r="K6865" t="s">
        <v>106</v>
      </c>
      <c r="L6865">
        <v>0</v>
      </c>
      <c r="M6865">
        <v>0</v>
      </c>
      <c r="N6865">
        <v>4</v>
      </c>
      <c r="O6865" s="6">
        <v>0</v>
      </c>
      <c r="P6865" t="s">
        <v>106</v>
      </c>
      <c r="Q6865" t="s">
        <v>106</v>
      </c>
      <c r="R6865">
        <f>IF(F6865="Monthly",2,0)
+IF(E6865&lt;=6,2,0)
+IF(N6865&lt;=2,2,0)
+IF(L6865&gt;=4,2,0)
+IF(M6865&gt;=2,1,0)
+IF(H6865&gt;=_xlfn.PERCENTILE.INC($H$2:$H$10001,0.75),1,0)</f>
        <v>3</v>
      </c>
      <c r="S6865" t="str">
        <f>IF(R6865&gt;=7,"High",IF(R6865&gt;=4,"Medium","Low"))</f>
        <v>Low</v>
      </c>
    </row>
    <row r="6866" spans="1:19">
      <c r="A6866" t="s">
        <v>6991</v>
      </c>
      <c r="B6866">
        <v>35</v>
      </c>
      <c r="C6866" t="s">
        <v>101</v>
      </c>
      <c r="D6866" t="s">
        <v>126</v>
      </c>
      <c r="E6866">
        <v>19</v>
      </c>
      <c r="F6866" t="s">
        <v>109</v>
      </c>
      <c r="G6866" t="s">
        <v>104</v>
      </c>
      <c r="H6866" s="5">
        <v>445</v>
      </c>
      <c r="I6866" s="5">
        <v>8154.17</v>
      </c>
      <c r="J6866" t="s">
        <v>115</v>
      </c>
      <c r="K6866" t="s">
        <v>107</v>
      </c>
      <c r="L6866">
        <v>0</v>
      </c>
      <c r="M6866">
        <v>0</v>
      </c>
      <c r="N6866">
        <v>5</v>
      </c>
      <c r="O6866" s="6">
        <v>5</v>
      </c>
      <c r="P6866" t="s">
        <v>107</v>
      </c>
      <c r="Q6866" t="s">
        <v>107</v>
      </c>
      <c r="R6866">
        <f>IF(F6866="Monthly",2,0)
+IF(E6866&lt;=6,2,0)
+IF(N6866&lt;=2,2,0)
+IF(L6866&gt;=4,2,0)
+IF(M6866&gt;=2,1,0)
+IF(H6866&gt;=_xlfn.PERCENTILE.INC($H$2:$H$10001,0.75),1,0)</f>
        <v>0</v>
      </c>
      <c r="S6866" t="str">
        <f>IF(R6866&gt;=7,"High",IF(R6866&gt;=4,"Medium","Low"))</f>
        <v>Low</v>
      </c>
    </row>
    <row r="6867" spans="1:19">
      <c r="A6867" t="s">
        <v>6992</v>
      </c>
      <c r="B6867">
        <v>29</v>
      </c>
      <c r="C6867" t="s">
        <v>112</v>
      </c>
      <c r="D6867" t="s">
        <v>159</v>
      </c>
      <c r="E6867">
        <v>30</v>
      </c>
      <c r="F6867" t="s">
        <v>103</v>
      </c>
      <c r="G6867" t="s">
        <v>104</v>
      </c>
      <c r="H6867" s="5">
        <v>457</v>
      </c>
      <c r="I6867" s="5">
        <v>14010.87</v>
      </c>
      <c r="J6867" t="s">
        <v>105</v>
      </c>
      <c r="K6867" t="s">
        <v>106</v>
      </c>
      <c r="L6867">
        <v>1</v>
      </c>
      <c r="M6867">
        <v>0</v>
      </c>
      <c r="N6867">
        <v>5</v>
      </c>
      <c r="O6867" s="6">
        <v>0</v>
      </c>
      <c r="P6867" t="s">
        <v>107</v>
      </c>
      <c r="Q6867" t="s">
        <v>107</v>
      </c>
      <c r="R6867">
        <f>IF(F6867="Monthly",2,0)
+IF(E6867&lt;=6,2,0)
+IF(N6867&lt;=2,2,0)
+IF(L6867&gt;=4,2,0)
+IF(M6867&gt;=2,1,0)
+IF(H6867&gt;=_xlfn.PERCENTILE.INC($H$2:$H$10001,0.75),1,0)</f>
        <v>2</v>
      </c>
      <c r="S6867" t="str">
        <f>IF(R6867&gt;=7,"High",IF(R6867&gt;=4,"Medium","Low"))</f>
        <v>Low</v>
      </c>
    </row>
    <row r="6868" spans="1:19">
      <c r="A6868" t="s">
        <v>6993</v>
      </c>
      <c r="B6868">
        <v>18</v>
      </c>
      <c r="C6868" t="s">
        <v>112</v>
      </c>
      <c r="D6868" t="s">
        <v>128</v>
      </c>
      <c r="E6868">
        <v>64</v>
      </c>
      <c r="F6868" t="s">
        <v>121</v>
      </c>
      <c r="G6868" t="s">
        <v>104</v>
      </c>
      <c r="H6868" s="5">
        <v>496</v>
      </c>
      <c r="I6868" s="5">
        <v>28830.1</v>
      </c>
      <c r="J6868" t="s">
        <v>134</v>
      </c>
      <c r="K6868" t="s">
        <v>106</v>
      </c>
      <c r="L6868">
        <v>0</v>
      </c>
      <c r="M6868">
        <v>0</v>
      </c>
      <c r="N6868">
        <v>5</v>
      </c>
      <c r="O6868" s="6">
        <v>10</v>
      </c>
      <c r="P6868" t="s">
        <v>107</v>
      </c>
      <c r="Q6868" t="s">
        <v>107</v>
      </c>
      <c r="R6868">
        <f>IF(F6868="Monthly",2,0)
+IF(E6868&lt;=6,2,0)
+IF(N6868&lt;=2,2,0)
+IF(L6868&gt;=4,2,0)
+IF(M6868&gt;=2,1,0)
+IF(H6868&gt;=_xlfn.PERCENTILE.INC($H$2:$H$10001,0.75),1,0)</f>
        <v>0</v>
      </c>
      <c r="S6868" t="str">
        <f>IF(R6868&gt;=7,"High",IF(R6868&gt;=4,"Medium","Low"))</f>
        <v>Low</v>
      </c>
    </row>
    <row r="6869" spans="1:19">
      <c r="A6869" t="s">
        <v>6994</v>
      </c>
      <c r="B6869">
        <v>18</v>
      </c>
      <c r="C6869" t="s">
        <v>112</v>
      </c>
      <c r="D6869" t="s">
        <v>119</v>
      </c>
      <c r="E6869">
        <v>51</v>
      </c>
      <c r="F6869" t="s">
        <v>103</v>
      </c>
      <c r="G6869" t="s">
        <v>104</v>
      </c>
      <c r="H6869" s="5">
        <v>528</v>
      </c>
      <c r="I6869" s="5">
        <v>27721.37</v>
      </c>
      <c r="J6869" t="s">
        <v>134</v>
      </c>
      <c r="K6869" t="s">
        <v>106</v>
      </c>
      <c r="L6869">
        <v>0</v>
      </c>
      <c r="M6869">
        <v>0</v>
      </c>
      <c r="N6869">
        <v>5</v>
      </c>
      <c r="O6869" s="6">
        <v>0</v>
      </c>
      <c r="P6869" t="s">
        <v>107</v>
      </c>
      <c r="Q6869" t="s">
        <v>106</v>
      </c>
      <c r="R6869">
        <f>IF(F6869="Monthly",2,0)
+IF(E6869&lt;=6,2,0)
+IF(N6869&lt;=2,2,0)
+IF(L6869&gt;=4,2,0)
+IF(M6869&gt;=2,1,0)
+IF(H6869&gt;=_xlfn.PERCENTILE.INC($H$2:$H$10001,0.75),1,0)</f>
        <v>2</v>
      </c>
      <c r="S6869" t="str">
        <f>IF(R6869&gt;=7,"High",IF(R6869&gt;=4,"Medium","Low"))</f>
        <v>Low</v>
      </c>
    </row>
    <row r="6870" spans="1:19">
      <c r="A6870" t="s">
        <v>6995</v>
      </c>
      <c r="B6870">
        <v>34</v>
      </c>
      <c r="C6870" t="s">
        <v>112</v>
      </c>
      <c r="D6870" t="s">
        <v>131</v>
      </c>
      <c r="E6870">
        <v>62</v>
      </c>
      <c r="F6870" t="s">
        <v>109</v>
      </c>
      <c r="G6870" t="s">
        <v>129</v>
      </c>
      <c r="H6870" s="5">
        <v>997</v>
      </c>
      <c r="I6870" s="5">
        <v>55930.97</v>
      </c>
      <c r="J6870" t="s">
        <v>105</v>
      </c>
      <c r="K6870" t="s">
        <v>106</v>
      </c>
      <c r="L6870">
        <v>0</v>
      </c>
      <c r="M6870">
        <v>0</v>
      </c>
      <c r="N6870">
        <v>4</v>
      </c>
      <c r="O6870" s="6">
        <v>10</v>
      </c>
      <c r="P6870" t="s">
        <v>107</v>
      </c>
      <c r="Q6870" t="s">
        <v>106</v>
      </c>
      <c r="R6870">
        <f>IF(F6870="Monthly",2,0)
+IF(E6870&lt;=6,2,0)
+IF(N6870&lt;=2,2,0)
+IF(L6870&gt;=4,2,0)
+IF(M6870&gt;=2,1,0)
+IF(H6870&gt;=_xlfn.PERCENTILE.INC($H$2:$H$10001,0.75),1,0)</f>
        <v>1</v>
      </c>
      <c r="S6870" t="str">
        <f>IF(R6870&gt;=7,"High",IF(R6870&gt;=4,"Medium","Low"))</f>
        <v>Low</v>
      </c>
    </row>
    <row r="6871" spans="1:19">
      <c r="A6871" t="s">
        <v>6996</v>
      </c>
      <c r="B6871">
        <v>21</v>
      </c>
      <c r="C6871" t="s">
        <v>112</v>
      </c>
      <c r="D6871" t="s">
        <v>126</v>
      </c>
      <c r="E6871">
        <v>31</v>
      </c>
      <c r="F6871" t="s">
        <v>103</v>
      </c>
      <c r="G6871" t="s">
        <v>104</v>
      </c>
      <c r="H6871" s="5">
        <v>576</v>
      </c>
      <c r="I6871" s="5">
        <v>17909.23</v>
      </c>
      <c r="J6871" t="s">
        <v>117</v>
      </c>
      <c r="K6871" t="s">
        <v>107</v>
      </c>
      <c r="L6871">
        <v>2</v>
      </c>
      <c r="M6871">
        <v>2</v>
      </c>
      <c r="N6871">
        <v>3</v>
      </c>
      <c r="O6871" s="6">
        <v>0</v>
      </c>
      <c r="P6871" t="s">
        <v>107</v>
      </c>
      <c r="Q6871" t="s">
        <v>106</v>
      </c>
      <c r="R6871">
        <f>IF(F6871="Monthly",2,0)
+IF(E6871&lt;=6,2,0)
+IF(N6871&lt;=2,2,0)
+IF(L6871&gt;=4,2,0)
+IF(M6871&gt;=2,1,0)
+IF(H6871&gt;=_xlfn.PERCENTILE.INC($H$2:$H$10001,0.75),1,0)</f>
        <v>3</v>
      </c>
      <c r="S6871" t="str">
        <f>IF(R6871&gt;=7,"High",IF(R6871&gt;=4,"Medium","Low"))</f>
        <v>Low</v>
      </c>
    </row>
    <row r="6872" spans="1:19">
      <c r="A6872" t="s">
        <v>6997</v>
      </c>
      <c r="B6872">
        <v>31</v>
      </c>
      <c r="C6872" t="s">
        <v>101</v>
      </c>
      <c r="D6872" t="s">
        <v>131</v>
      </c>
      <c r="E6872">
        <v>15</v>
      </c>
      <c r="F6872" t="s">
        <v>103</v>
      </c>
      <c r="G6872" t="s">
        <v>104</v>
      </c>
      <c r="H6872" s="5">
        <v>549</v>
      </c>
      <c r="I6872" s="5">
        <v>8257.9699999999993</v>
      </c>
      <c r="J6872" t="s">
        <v>134</v>
      </c>
      <c r="K6872" t="s">
        <v>107</v>
      </c>
      <c r="L6872">
        <v>0</v>
      </c>
      <c r="M6872">
        <v>0</v>
      </c>
      <c r="N6872">
        <v>4</v>
      </c>
      <c r="O6872" s="6">
        <v>0</v>
      </c>
      <c r="P6872" t="s">
        <v>107</v>
      </c>
      <c r="Q6872" t="s">
        <v>106</v>
      </c>
      <c r="R6872">
        <f>IF(F6872="Monthly",2,0)
+IF(E6872&lt;=6,2,0)
+IF(N6872&lt;=2,2,0)
+IF(L6872&gt;=4,2,0)
+IF(M6872&gt;=2,1,0)
+IF(H6872&gt;=_xlfn.PERCENTILE.INC($H$2:$H$10001,0.75),1,0)</f>
        <v>2</v>
      </c>
      <c r="S6872" t="str">
        <f>IF(R6872&gt;=7,"High",IF(R6872&gt;=4,"Medium","Low"))</f>
        <v>Low</v>
      </c>
    </row>
    <row r="6873" spans="1:19">
      <c r="A6873" t="s">
        <v>6998</v>
      </c>
      <c r="B6873">
        <v>49</v>
      </c>
      <c r="C6873" t="s">
        <v>112</v>
      </c>
      <c r="D6873" t="s">
        <v>159</v>
      </c>
      <c r="E6873">
        <v>24</v>
      </c>
      <c r="F6873" t="s">
        <v>109</v>
      </c>
      <c r="G6873" t="s">
        <v>110</v>
      </c>
      <c r="H6873" s="5">
        <v>710</v>
      </c>
      <c r="I6873" s="5">
        <v>17475.63</v>
      </c>
      <c r="J6873" t="s">
        <v>115</v>
      </c>
      <c r="K6873" t="s">
        <v>107</v>
      </c>
      <c r="L6873">
        <v>0</v>
      </c>
      <c r="M6873">
        <v>0</v>
      </c>
      <c r="N6873">
        <v>5</v>
      </c>
      <c r="O6873" s="6">
        <v>0</v>
      </c>
      <c r="P6873" t="s">
        <v>107</v>
      </c>
      <c r="Q6873" t="s">
        <v>107</v>
      </c>
      <c r="R6873">
        <f>IF(F6873="Monthly",2,0)
+IF(E6873&lt;=6,2,0)
+IF(N6873&lt;=2,2,0)
+IF(L6873&gt;=4,2,0)
+IF(M6873&gt;=2,1,0)
+IF(H6873&gt;=_xlfn.PERCENTILE.INC($H$2:$H$10001,0.75),1,0)</f>
        <v>0</v>
      </c>
      <c r="S6873" t="str">
        <f>IF(R6873&gt;=7,"High",IF(R6873&gt;=4,"Medium","Low"))</f>
        <v>Low</v>
      </c>
    </row>
    <row r="6874" spans="1:19">
      <c r="A6874" t="s">
        <v>6999</v>
      </c>
      <c r="B6874">
        <v>32</v>
      </c>
      <c r="C6874" t="s">
        <v>101</v>
      </c>
      <c r="D6874" t="s">
        <v>128</v>
      </c>
      <c r="E6874">
        <v>15</v>
      </c>
      <c r="F6874" t="s">
        <v>103</v>
      </c>
      <c r="G6874" t="s">
        <v>110</v>
      </c>
      <c r="H6874" s="5">
        <v>743</v>
      </c>
      <c r="I6874" s="5">
        <v>11230.64</v>
      </c>
      <c r="J6874" t="s">
        <v>105</v>
      </c>
      <c r="K6874" t="s">
        <v>106</v>
      </c>
      <c r="L6874">
        <v>3</v>
      </c>
      <c r="M6874">
        <v>1</v>
      </c>
      <c r="N6874">
        <v>4</v>
      </c>
      <c r="O6874" s="6">
        <v>0</v>
      </c>
      <c r="P6874" t="s">
        <v>107</v>
      </c>
      <c r="Q6874" t="s">
        <v>106</v>
      </c>
      <c r="R6874">
        <f>IF(F6874="Monthly",2,0)
+IF(E6874&lt;=6,2,0)
+IF(N6874&lt;=2,2,0)
+IF(L6874&gt;=4,2,0)
+IF(M6874&gt;=2,1,0)
+IF(H6874&gt;=_xlfn.PERCENTILE.INC($H$2:$H$10001,0.75),1,0)</f>
        <v>2</v>
      </c>
      <c r="S6874" t="str">
        <f>IF(R6874&gt;=7,"High",IF(R6874&gt;=4,"Medium","Low"))</f>
        <v>Low</v>
      </c>
    </row>
    <row r="6875" spans="1:19">
      <c r="A6875" t="s">
        <v>7000</v>
      </c>
      <c r="B6875">
        <v>46</v>
      </c>
      <c r="C6875" t="s">
        <v>101</v>
      </c>
      <c r="D6875" t="s">
        <v>126</v>
      </c>
      <c r="E6875">
        <v>26</v>
      </c>
      <c r="F6875" t="s">
        <v>103</v>
      </c>
      <c r="G6875" t="s">
        <v>110</v>
      </c>
      <c r="H6875" s="5">
        <v>774</v>
      </c>
      <c r="I6875" s="5">
        <v>19916.37</v>
      </c>
      <c r="J6875" t="s">
        <v>140</v>
      </c>
      <c r="K6875" t="s">
        <v>107</v>
      </c>
      <c r="L6875">
        <v>5</v>
      </c>
      <c r="M6875">
        <v>1</v>
      </c>
      <c r="N6875">
        <v>3</v>
      </c>
      <c r="O6875" s="6">
        <v>0</v>
      </c>
      <c r="P6875" t="s">
        <v>107</v>
      </c>
      <c r="Q6875" t="s">
        <v>106</v>
      </c>
      <c r="R6875">
        <f>IF(F6875="Monthly",2,0)
+IF(E6875&lt;=6,2,0)
+IF(N6875&lt;=2,2,0)
+IF(L6875&gt;=4,2,0)
+IF(M6875&gt;=2,1,0)
+IF(H6875&gt;=_xlfn.PERCENTILE.INC($H$2:$H$10001,0.75),1,0)</f>
        <v>4</v>
      </c>
      <c r="S6875" t="str">
        <f>IF(R6875&gt;=7,"High",IF(R6875&gt;=4,"Medium","Low"))</f>
        <v>Medium</v>
      </c>
    </row>
    <row r="6876" spans="1:19">
      <c r="A6876" t="s">
        <v>7001</v>
      </c>
      <c r="B6876">
        <v>22</v>
      </c>
      <c r="C6876" t="s">
        <v>112</v>
      </c>
      <c r="D6876" t="s">
        <v>131</v>
      </c>
      <c r="E6876">
        <v>35</v>
      </c>
      <c r="F6876" t="s">
        <v>121</v>
      </c>
      <c r="G6876" t="s">
        <v>104</v>
      </c>
      <c r="H6876" s="5">
        <v>548</v>
      </c>
      <c r="I6876" s="5">
        <v>16358.36</v>
      </c>
      <c r="J6876" t="s">
        <v>134</v>
      </c>
      <c r="K6876" t="s">
        <v>106</v>
      </c>
      <c r="L6876">
        <v>2</v>
      </c>
      <c r="M6876">
        <v>2</v>
      </c>
      <c r="N6876">
        <v>3</v>
      </c>
      <c r="O6876" s="6">
        <v>15</v>
      </c>
      <c r="P6876" t="s">
        <v>107</v>
      </c>
      <c r="Q6876" t="s">
        <v>106</v>
      </c>
      <c r="R6876">
        <f>IF(F6876="Monthly",2,0)
+IF(E6876&lt;=6,2,0)
+IF(N6876&lt;=2,2,0)
+IF(L6876&gt;=4,2,0)
+IF(M6876&gt;=2,1,0)
+IF(H6876&gt;=_xlfn.PERCENTILE.INC($H$2:$H$10001,0.75),1,0)</f>
        <v>1</v>
      </c>
      <c r="S6876" t="str">
        <f>IF(R6876&gt;=7,"High",IF(R6876&gt;=4,"Medium","Low"))</f>
        <v>Low</v>
      </c>
    </row>
    <row r="6877" spans="1:19">
      <c r="A6877" t="s">
        <v>7002</v>
      </c>
      <c r="B6877">
        <v>48</v>
      </c>
      <c r="C6877" t="s">
        <v>101</v>
      </c>
      <c r="D6877" t="s">
        <v>102</v>
      </c>
      <c r="E6877">
        <v>20</v>
      </c>
      <c r="F6877" t="s">
        <v>103</v>
      </c>
      <c r="G6877" t="s">
        <v>104</v>
      </c>
      <c r="H6877" s="5">
        <v>500</v>
      </c>
      <c r="I6877" s="5">
        <v>9746.44</v>
      </c>
      <c r="J6877" t="s">
        <v>115</v>
      </c>
      <c r="K6877" t="s">
        <v>107</v>
      </c>
      <c r="L6877">
        <v>1</v>
      </c>
      <c r="M6877">
        <v>0</v>
      </c>
      <c r="N6877">
        <v>4</v>
      </c>
      <c r="O6877" s="6">
        <v>0</v>
      </c>
      <c r="P6877" t="s">
        <v>107</v>
      </c>
      <c r="Q6877" t="s">
        <v>106</v>
      </c>
      <c r="R6877">
        <f>IF(F6877="Monthly",2,0)
+IF(E6877&lt;=6,2,0)
+IF(N6877&lt;=2,2,0)
+IF(L6877&gt;=4,2,0)
+IF(M6877&gt;=2,1,0)
+IF(H6877&gt;=_xlfn.PERCENTILE.INC($H$2:$H$10001,0.75),1,0)</f>
        <v>2</v>
      </c>
      <c r="S6877" t="str">
        <f>IF(R6877&gt;=7,"High",IF(R6877&gt;=4,"Medium","Low"))</f>
        <v>Low</v>
      </c>
    </row>
    <row r="6878" spans="1:19">
      <c r="A6878" t="s">
        <v>7003</v>
      </c>
      <c r="B6878">
        <v>41</v>
      </c>
      <c r="C6878" t="s">
        <v>112</v>
      </c>
      <c r="D6878" t="s">
        <v>113</v>
      </c>
      <c r="E6878">
        <v>11</v>
      </c>
      <c r="F6878" t="s">
        <v>103</v>
      </c>
      <c r="G6878" t="s">
        <v>129</v>
      </c>
      <c r="H6878" s="5">
        <v>1016</v>
      </c>
      <c r="I6878" s="5">
        <v>10875.69</v>
      </c>
      <c r="J6878" t="s">
        <v>134</v>
      </c>
      <c r="K6878" t="s">
        <v>106</v>
      </c>
      <c r="L6878">
        <v>5</v>
      </c>
      <c r="M6878">
        <v>2</v>
      </c>
      <c r="N6878">
        <v>4</v>
      </c>
      <c r="O6878" s="6">
        <v>0</v>
      </c>
      <c r="P6878" t="s">
        <v>107</v>
      </c>
      <c r="Q6878" t="s">
        <v>107</v>
      </c>
      <c r="R6878">
        <f>IF(F6878="Monthly",2,0)
+IF(E6878&lt;=6,2,0)
+IF(N6878&lt;=2,2,0)
+IF(L6878&gt;=4,2,0)
+IF(M6878&gt;=2,1,0)
+IF(H6878&gt;=_xlfn.PERCENTILE.INC($H$2:$H$10001,0.75),1,0)</f>
        <v>6</v>
      </c>
      <c r="S6878" t="str">
        <f>IF(R6878&gt;=7,"High",IF(R6878&gt;=4,"Medium","Low"))</f>
        <v>Medium</v>
      </c>
    </row>
    <row r="6879" spans="1:19">
      <c r="A6879" t="s">
        <v>7004</v>
      </c>
      <c r="B6879">
        <v>25</v>
      </c>
      <c r="C6879" t="s">
        <v>112</v>
      </c>
      <c r="D6879" t="s">
        <v>119</v>
      </c>
      <c r="E6879">
        <v>60</v>
      </c>
      <c r="F6879" t="s">
        <v>121</v>
      </c>
      <c r="G6879" t="s">
        <v>110</v>
      </c>
      <c r="H6879" s="5">
        <v>744</v>
      </c>
      <c r="I6879" s="5">
        <v>43678.18</v>
      </c>
      <c r="J6879" t="s">
        <v>134</v>
      </c>
      <c r="K6879" t="s">
        <v>107</v>
      </c>
      <c r="L6879">
        <v>0</v>
      </c>
      <c r="M6879">
        <v>0</v>
      </c>
      <c r="N6879">
        <v>5</v>
      </c>
      <c r="O6879" s="6">
        <v>0</v>
      </c>
      <c r="P6879" t="s">
        <v>106</v>
      </c>
      <c r="Q6879" t="s">
        <v>107</v>
      </c>
      <c r="R6879">
        <f>IF(F6879="Monthly",2,0)
+IF(E6879&lt;=6,2,0)
+IF(N6879&lt;=2,2,0)
+IF(L6879&gt;=4,2,0)
+IF(M6879&gt;=2,1,0)
+IF(H6879&gt;=_xlfn.PERCENTILE.INC($H$2:$H$10001,0.75),1,0)</f>
        <v>0</v>
      </c>
      <c r="S6879" t="str">
        <f>IF(R6879&gt;=7,"High",IF(R6879&gt;=4,"Medium","Low"))</f>
        <v>Low</v>
      </c>
    </row>
    <row r="6880" spans="1:19">
      <c r="A6880" t="s">
        <v>7005</v>
      </c>
      <c r="B6880">
        <v>38</v>
      </c>
      <c r="C6880" t="s">
        <v>112</v>
      </c>
      <c r="D6880" t="s">
        <v>126</v>
      </c>
      <c r="E6880">
        <v>24</v>
      </c>
      <c r="F6880" t="s">
        <v>121</v>
      </c>
      <c r="G6880" t="s">
        <v>104</v>
      </c>
      <c r="H6880" s="5">
        <v>501</v>
      </c>
      <c r="I6880" s="5">
        <v>11711.72</v>
      </c>
      <c r="J6880" t="s">
        <v>105</v>
      </c>
      <c r="K6880" t="s">
        <v>106</v>
      </c>
      <c r="L6880">
        <v>2</v>
      </c>
      <c r="M6880">
        <v>2</v>
      </c>
      <c r="N6880">
        <v>4</v>
      </c>
      <c r="O6880" s="6">
        <v>0</v>
      </c>
      <c r="P6880" t="s">
        <v>106</v>
      </c>
      <c r="Q6880" t="s">
        <v>107</v>
      </c>
      <c r="R6880">
        <f>IF(F6880="Monthly",2,0)
+IF(E6880&lt;=6,2,0)
+IF(N6880&lt;=2,2,0)
+IF(L6880&gt;=4,2,0)
+IF(M6880&gt;=2,1,0)
+IF(H6880&gt;=_xlfn.PERCENTILE.INC($H$2:$H$10001,0.75),1,0)</f>
        <v>1</v>
      </c>
      <c r="S6880" t="str">
        <f>IF(R6880&gt;=7,"High",IF(R6880&gt;=4,"Medium","Low"))</f>
        <v>Low</v>
      </c>
    </row>
    <row r="6881" spans="1:19">
      <c r="A6881" t="s">
        <v>7006</v>
      </c>
      <c r="B6881">
        <v>44</v>
      </c>
      <c r="C6881" t="s">
        <v>101</v>
      </c>
      <c r="D6881" t="s">
        <v>102</v>
      </c>
      <c r="E6881">
        <v>29</v>
      </c>
      <c r="F6881" t="s">
        <v>103</v>
      </c>
      <c r="G6881" t="s">
        <v>110</v>
      </c>
      <c r="H6881" s="5">
        <v>773</v>
      </c>
      <c r="I6881" s="5">
        <v>23073.759999999998</v>
      </c>
      <c r="J6881" t="s">
        <v>117</v>
      </c>
      <c r="K6881" t="s">
        <v>106</v>
      </c>
      <c r="L6881">
        <v>0</v>
      </c>
      <c r="M6881">
        <v>0</v>
      </c>
      <c r="N6881">
        <v>4</v>
      </c>
      <c r="O6881" s="6">
        <v>0</v>
      </c>
      <c r="P6881" t="s">
        <v>107</v>
      </c>
      <c r="Q6881" t="s">
        <v>106</v>
      </c>
      <c r="R6881">
        <f>IF(F6881="Monthly",2,0)
+IF(E6881&lt;=6,2,0)
+IF(N6881&lt;=2,2,0)
+IF(L6881&gt;=4,2,0)
+IF(M6881&gt;=2,1,0)
+IF(H6881&gt;=_xlfn.PERCENTILE.INC($H$2:$H$10001,0.75),1,0)</f>
        <v>2</v>
      </c>
      <c r="S6881" t="str">
        <f>IF(R6881&gt;=7,"High",IF(R6881&gt;=4,"Medium","Low"))</f>
        <v>Low</v>
      </c>
    </row>
    <row r="6882" spans="1:19">
      <c r="A6882" t="s">
        <v>7007</v>
      </c>
      <c r="B6882">
        <v>21</v>
      </c>
      <c r="C6882" t="s">
        <v>112</v>
      </c>
      <c r="D6882" t="s">
        <v>133</v>
      </c>
      <c r="E6882">
        <v>16</v>
      </c>
      <c r="F6882" t="s">
        <v>109</v>
      </c>
      <c r="G6882" t="s">
        <v>110</v>
      </c>
      <c r="H6882" s="5">
        <v>745</v>
      </c>
      <c r="I6882" s="5">
        <v>11966.77</v>
      </c>
      <c r="J6882" t="s">
        <v>105</v>
      </c>
      <c r="K6882" t="s">
        <v>106</v>
      </c>
      <c r="L6882">
        <v>1</v>
      </c>
      <c r="M6882">
        <v>0</v>
      </c>
      <c r="N6882">
        <v>5</v>
      </c>
      <c r="O6882" s="6">
        <v>0</v>
      </c>
      <c r="P6882" t="s">
        <v>107</v>
      </c>
      <c r="Q6882" t="s">
        <v>107</v>
      </c>
      <c r="R6882">
        <f>IF(F6882="Monthly",2,0)
+IF(E6882&lt;=6,2,0)
+IF(N6882&lt;=2,2,0)
+IF(L6882&gt;=4,2,0)
+IF(M6882&gt;=2,1,0)
+IF(H6882&gt;=_xlfn.PERCENTILE.INC($H$2:$H$10001,0.75),1,0)</f>
        <v>0</v>
      </c>
      <c r="S6882" t="str">
        <f>IF(R6882&gt;=7,"High",IF(R6882&gt;=4,"Medium","Low"))</f>
        <v>Low</v>
      </c>
    </row>
    <row r="6883" spans="1:19">
      <c r="A6883" t="s">
        <v>7008</v>
      </c>
      <c r="B6883">
        <v>39</v>
      </c>
      <c r="C6883" t="s">
        <v>101</v>
      </c>
      <c r="D6883" t="s">
        <v>137</v>
      </c>
      <c r="E6883">
        <v>18</v>
      </c>
      <c r="F6883" t="s">
        <v>103</v>
      </c>
      <c r="G6883" t="s">
        <v>104</v>
      </c>
      <c r="H6883" s="5">
        <v>546</v>
      </c>
      <c r="I6883" s="5">
        <v>10051.33</v>
      </c>
      <c r="J6883" t="s">
        <v>140</v>
      </c>
      <c r="K6883" t="s">
        <v>106</v>
      </c>
      <c r="L6883">
        <v>0</v>
      </c>
      <c r="M6883">
        <v>0</v>
      </c>
      <c r="N6883">
        <v>4</v>
      </c>
      <c r="O6883" s="6">
        <v>0</v>
      </c>
      <c r="P6883" t="s">
        <v>107</v>
      </c>
      <c r="Q6883" t="s">
        <v>107</v>
      </c>
      <c r="R6883">
        <f>IF(F6883="Monthly",2,0)
+IF(E6883&lt;=6,2,0)
+IF(N6883&lt;=2,2,0)
+IF(L6883&gt;=4,2,0)
+IF(M6883&gt;=2,1,0)
+IF(H6883&gt;=_xlfn.PERCENTILE.INC($H$2:$H$10001,0.75),1,0)</f>
        <v>2</v>
      </c>
      <c r="S6883" t="str">
        <f>IF(R6883&gt;=7,"High",IF(R6883&gt;=4,"Medium","Low"))</f>
        <v>Low</v>
      </c>
    </row>
    <row r="6884" spans="1:19">
      <c r="A6884" t="s">
        <v>7009</v>
      </c>
      <c r="B6884">
        <v>45</v>
      </c>
      <c r="C6884" t="s">
        <v>112</v>
      </c>
      <c r="D6884" t="s">
        <v>126</v>
      </c>
      <c r="E6884">
        <v>47</v>
      </c>
      <c r="F6884" t="s">
        <v>103</v>
      </c>
      <c r="G6884" t="s">
        <v>110</v>
      </c>
      <c r="H6884" s="5">
        <v>703</v>
      </c>
      <c r="I6884" s="5">
        <v>33845.29</v>
      </c>
      <c r="J6884" t="s">
        <v>105</v>
      </c>
      <c r="K6884" t="s">
        <v>106</v>
      </c>
      <c r="L6884">
        <v>2</v>
      </c>
      <c r="M6884">
        <v>0</v>
      </c>
      <c r="N6884">
        <v>5</v>
      </c>
      <c r="O6884" s="6">
        <v>0</v>
      </c>
      <c r="P6884" t="s">
        <v>106</v>
      </c>
      <c r="Q6884" t="s">
        <v>107</v>
      </c>
      <c r="R6884">
        <f>IF(F6884="Monthly",2,0)
+IF(E6884&lt;=6,2,0)
+IF(N6884&lt;=2,2,0)
+IF(L6884&gt;=4,2,0)
+IF(M6884&gt;=2,1,0)
+IF(H6884&gt;=_xlfn.PERCENTILE.INC($H$2:$H$10001,0.75),1,0)</f>
        <v>2</v>
      </c>
      <c r="S6884" t="str">
        <f>IF(R6884&gt;=7,"High",IF(R6884&gt;=4,"Medium","Low"))</f>
        <v>Low</v>
      </c>
    </row>
    <row r="6885" spans="1:19">
      <c r="A6885" t="s">
        <v>7010</v>
      </c>
      <c r="B6885">
        <v>18</v>
      </c>
      <c r="C6885" t="s">
        <v>101</v>
      </c>
      <c r="D6885" t="s">
        <v>133</v>
      </c>
      <c r="E6885">
        <v>34</v>
      </c>
      <c r="F6885" t="s">
        <v>121</v>
      </c>
      <c r="G6885" t="s">
        <v>129</v>
      </c>
      <c r="H6885" s="5">
        <v>963</v>
      </c>
      <c r="I6885" s="5">
        <v>28657.66</v>
      </c>
      <c r="J6885" t="s">
        <v>134</v>
      </c>
      <c r="K6885" t="s">
        <v>106</v>
      </c>
      <c r="L6885">
        <v>0</v>
      </c>
      <c r="M6885">
        <v>0</v>
      </c>
      <c r="N6885">
        <v>5</v>
      </c>
      <c r="O6885" s="6">
        <v>10</v>
      </c>
      <c r="P6885" t="s">
        <v>107</v>
      </c>
      <c r="Q6885" t="s">
        <v>107</v>
      </c>
      <c r="R6885">
        <f>IF(F6885="Monthly",2,0)
+IF(E6885&lt;=6,2,0)
+IF(N6885&lt;=2,2,0)
+IF(L6885&gt;=4,2,0)
+IF(M6885&gt;=2,1,0)
+IF(H6885&gt;=_xlfn.PERCENTILE.INC($H$2:$H$10001,0.75),1,0)</f>
        <v>1</v>
      </c>
      <c r="S6885" t="str">
        <f>IF(R6885&gt;=7,"High",IF(R6885&gt;=4,"Medium","Low"))</f>
        <v>Low</v>
      </c>
    </row>
    <row r="6886" spans="1:19">
      <c r="A6886" t="s">
        <v>7011</v>
      </c>
      <c r="B6886">
        <v>52</v>
      </c>
      <c r="C6886" t="s">
        <v>101</v>
      </c>
      <c r="D6886" t="s">
        <v>102</v>
      </c>
      <c r="E6886">
        <v>12</v>
      </c>
      <c r="F6886" t="s">
        <v>103</v>
      </c>
      <c r="G6886" t="s">
        <v>110</v>
      </c>
      <c r="H6886" s="5">
        <v>816</v>
      </c>
      <c r="I6886" s="5">
        <v>9617.65</v>
      </c>
      <c r="J6886" t="s">
        <v>117</v>
      </c>
      <c r="K6886" t="s">
        <v>106</v>
      </c>
      <c r="L6886">
        <v>1</v>
      </c>
      <c r="M6886">
        <v>0</v>
      </c>
      <c r="N6886">
        <v>5</v>
      </c>
      <c r="O6886" s="6">
        <v>0</v>
      </c>
      <c r="P6886" t="s">
        <v>107</v>
      </c>
      <c r="Q6886" t="s">
        <v>106</v>
      </c>
      <c r="R6886">
        <f>IF(F6886="Monthly",2,0)
+IF(E6886&lt;=6,2,0)
+IF(N6886&lt;=2,2,0)
+IF(L6886&gt;=4,2,0)
+IF(M6886&gt;=2,1,0)
+IF(H6886&gt;=_xlfn.PERCENTILE.INC($H$2:$H$10001,0.75),1,0)</f>
        <v>3</v>
      </c>
      <c r="S6886" t="str">
        <f>IF(R6886&gt;=7,"High",IF(R6886&gt;=4,"Medium","Low"))</f>
        <v>Low</v>
      </c>
    </row>
    <row r="6887" spans="1:19">
      <c r="A6887" t="s">
        <v>7012</v>
      </c>
      <c r="B6887">
        <v>33</v>
      </c>
      <c r="C6887" t="s">
        <v>112</v>
      </c>
      <c r="D6887" t="s">
        <v>137</v>
      </c>
      <c r="E6887">
        <v>45</v>
      </c>
      <c r="F6887" t="s">
        <v>103</v>
      </c>
      <c r="G6887" t="s">
        <v>110</v>
      </c>
      <c r="H6887" s="5">
        <v>688</v>
      </c>
      <c r="I6887" s="5">
        <v>30414.98</v>
      </c>
      <c r="J6887" t="s">
        <v>117</v>
      </c>
      <c r="K6887" t="s">
        <v>106</v>
      </c>
      <c r="L6887">
        <v>1</v>
      </c>
      <c r="M6887">
        <v>0</v>
      </c>
      <c r="N6887">
        <v>5</v>
      </c>
      <c r="O6887" s="6">
        <v>0</v>
      </c>
      <c r="P6887" t="s">
        <v>107</v>
      </c>
      <c r="Q6887" t="s">
        <v>107</v>
      </c>
      <c r="R6887">
        <f>IF(F6887="Monthly",2,0)
+IF(E6887&lt;=6,2,0)
+IF(N6887&lt;=2,2,0)
+IF(L6887&gt;=4,2,0)
+IF(M6887&gt;=2,1,0)
+IF(H6887&gt;=_xlfn.PERCENTILE.INC($H$2:$H$10001,0.75),1,0)</f>
        <v>2</v>
      </c>
      <c r="S6887" t="str">
        <f>IF(R6887&gt;=7,"High",IF(R6887&gt;=4,"Medium","Low"))</f>
        <v>Low</v>
      </c>
    </row>
    <row r="6888" spans="1:19">
      <c r="A6888" t="s">
        <v>7013</v>
      </c>
      <c r="B6888">
        <v>42</v>
      </c>
      <c r="C6888" t="s">
        <v>112</v>
      </c>
      <c r="D6888" t="s">
        <v>113</v>
      </c>
      <c r="E6888">
        <v>22</v>
      </c>
      <c r="F6888" t="s">
        <v>109</v>
      </c>
      <c r="G6888" t="s">
        <v>104</v>
      </c>
      <c r="H6888" s="5">
        <v>392</v>
      </c>
      <c r="I6888" s="5">
        <v>8501.68</v>
      </c>
      <c r="J6888" t="s">
        <v>134</v>
      </c>
      <c r="K6888" t="s">
        <v>106</v>
      </c>
      <c r="L6888">
        <v>0</v>
      </c>
      <c r="M6888">
        <v>0</v>
      </c>
      <c r="N6888">
        <v>5</v>
      </c>
      <c r="O6888" s="6">
        <v>0</v>
      </c>
      <c r="P6888" t="s">
        <v>107</v>
      </c>
      <c r="Q6888" t="s">
        <v>106</v>
      </c>
      <c r="R6888">
        <f>IF(F6888="Monthly",2,0)
+IF(E6888&lt;=6,2,0)
+IF(N6888&lt;=2,2,0)
+IF(L6888&gt;=4,2,0)
+IF(M6888&gt;=2,1,0)
+IF(H6888&gt;=_xlfn.PERCENTILE.INC($H$2:$H$10001,0.75),1,0)</f>
        <v>0</v>
      </c>
      <c r="S6888" t="str">
        <f>IF(R6888&gt;=7,"High",IF(R6888&gt;=4,"Medium","Low"))</f>
        <v>Low</v>
      </c>
    </row>
    <row r="6889" spans="1:19">
      <c r="A6889" t="s">
        <v>7014</v>
      </c>
      <c r="B6889">
        <v>34</v>
      </c>
      <c r="C6889" t="s">
        <v>101</v>
      </c>
      <c r="D6889" t="s">
        <v>126</v>
      </c>
      <c r="E6889">
        <v>34</v>
      </c>
      <c r="F6889" t="s">
        <v>103</v>
      </c>
      <c r="G6889" t="s">
        <v>110</v>
      </c>
      <c r="H6889" s="5">
        <v>799</v>
      </c>
      <c r="I6889" s="5">
        <v>26398.54</v>
      </c>
      <c r="J6889" t="s">
        <v>117</v>
      </c>
      <c r="K6889" t="s">
        <v>106</v>
      </c>
      <c r="L6889">
        <v>5</v>
      </c>
      <c r="M6889">
        <v>2</v>
      </c>
      <c r="N6889">
        <v>2</v>
      </c>
      <c r="O6889" s="6">
        <v>0</v>
      </c>
      <c r="P6889" t="s">
        <v>107</v>
      </c>
      <c r="Q6889" t="s">
        <v>106</v>
      </c>
      <c r="R6889">
        <f>IF(F6889="Monthly",2,0)
+IF(E6889&lt;=6,2,0)
+IF(N6889&lt;=2,2,0)
+IF(L6889&gt;=4,2,0)
+IF(M6889&gt;=2,1,0)
+IF(H6889&gt;=_xlfn.PERCENTILE.INC($H$2:$H$10001,0.75),1,0)</f>
        <v>8</v>
      </c>
      <c r="S6889" t="str">
        <f>IF(R6889&gt;=7,"High",IF(R6889&gt;=4,"Medium","Low"))</f>
        <v>High</v>
      </c>
    </row>
    <row r="6890" spans="1:19">
      <c r="A6890" t="s">
        <v>7015</v>
      </c>
      <c r="B6890">
        <v>35</v>
      </c>
      <c r="C6890" t="s">
        <v>112</v>
      </c>
      <c r="D6890" t="s">
        <v>137</v>
      </c>
      <c r="E6890">
        <v>40</v>
      </c>
      <c r="F6890" t="s">
        <v>109</v>
      </c>
      <c r="G6890" t="s">
        <v>104</v>
      </c>
      <c r="H6890" s="5">
        <v>497</v>
      </c>
      <c r="I6890" s="5">
        <v>18371.7</v>
      </c>
      <c r="J6890" t="s">
        <v>117</v>
      </c>
      <c r="K6890" t="s">
        <v>106</v>
      </c>
      <c r="L6890">
        <v>3</v>
      </c>
      <c r="M6890">
        <v>0</v>
      </c>
      <c r="N6890">
        <v>5</v>
      </c>
      <c r="O6890" s="6">
        <v>5</v>
      </c>
      <c r="P6890" t="s">
        <v>106</v>
      </c>
      <c r="Q6890" t="s">
        <v>107</v>
      </c>
      <c r="R6890">
        <f>IF(F6890="Monthly",2,0)
+IF(E6890&lt;=6,2,0)
+IF(N6890&lt;=2,2,0)
+IF(L6890&gt;=4,2,0)
+IF(M6890&gt;=2,1,0)
+IF(H6890&gt;=_xlfn.PERCENTILE.INC($H$2:$H$10001,0.75),1,0)</f>
        <v>0</v>
      </c>
      <c r="S6890" t="str">
        <f>IF(R6890&gt;=7,"High",IF(R6890&gt;=4,"Medium","Low"))</f>
        <v>Low</v>
      </c>
    </row>
    <row r="6891" spans="1:19">
      <c r="A6891" t="s">
        <v>7016</v>
      </c>
      <c r="B6891">
        <v>18</v>
      </c>
      <c r="C6891" t="s">
        <v>112</v>
      </c>
      <c r="D6891" t="s">
        <v>126</v>
      </c>
      <c r="E6891">
        <v>28</v>
      </c>
      <c r="F6891" t="s">
        <v>103</v>
      </c>
      <c r="G6891" t="s">
        <v>104</v>
      </c>
      <c r="H6891" s="5">
        <v>566</v>
      </c>
      <c r="I6891" s="5">
        <v>15573.78</v>
      </c>
      <c r="J6891" t="s">
        <v>117</v>
      </c>
      <c r="K6891" t="s">
        <v>106</v>
      </c>
      <c r="L6891">
        <v>1</v>
      </c>
      <c r="M6891">
        <v>0</v>
      </c>
      <c r="N6891">
        <v>5</v>
      </c>
      <c r="O6891" s="6">
        <v>0</v>
      </c>
      <c r="P6891" t="s">
        <v>107</v>
      </c>
      <c r="Q6891" t="s">
        <v>107</v>
      </c>
      <c r="R6891">
        <f>IF(F6891="Monthly",2,0)
+IF(E6891&lt;=6,2,0)
+IF(N6891&lt;=2,2,0)
+IF(L6891&gt;=4,2,0)
+IF(M6891&gt;=2,1,0)
+IF(H6891&gt;=_xlfn.PERCENTILE.INC($H$2:$H$10001,0.75),1,0)</f>
        <v>2</v>
      </c>
      <c r="S6891" t="str">
        <f>IF(R6891&gt;=7,"High",IF(R6891&gt;=4,"Medium","Low"))</f>
        <v>Low</v>
      </c>
    </row>
    <row r="6892" spans="1:19">
      <c r="A6892" t="s">
        <v>7017</v>
      </c>
      <c r="B6892">
        <v>30</v>
      </c>
      <c r="C6892" t="s">
        <v>101</v>
      </c>
      <c r="D6892" t="s">
        <v>131</v>
      </c>
      <c r="E6892">
        <v>26</v>
      </c>
      <c r="F6892" t="s">
        <v>103</v>
      </c>
      <c r="G6892" t="s">
        <v>104</v>
      </c>
      <c r="H6892" s="5">
        <v>506</v>
      </c>
      <c r="I6892" s="5">
        <v>13078.01</v>
      </c>
      <c r="J6892" t="s">
        <v>140</v>
      </c>
      <c r="K6892" t="s">
        <v>106</v>
      </c>
      <c r="L6892">
        <v>1</v>
      </c>
      <c r="M6892">
        <v>0</v>
      </c>
      <c r="N6892">
        <v>4</v>
      </c>
      <c r="O6892" s="6">
        <v>0</v>
      </c>
      <c r="P6892" t="s">
        <v>107</v>
      </c>
      <c r="Q6892" t="s">
        <v>107</v>
      </c>
      <c r="R6892">
        <f>IF(F6892="Monthly",2,0)
+IF(E6892&lt;=6,2,0)
+IF(N6892&lt;=2,2,0)
+IF(L6892&gt;=4,2,0)
+IF(M6892&gt;=2,1,0)
+IF(H6892&gt;=_xlfn.PERCENTILE.INC($H$2:$H$10001,0.75),1,0)</f>
        <v>2</v>
      </c>
      <c r="S6892" t="str">
        <f>IF(R6892&gt;=7,"High",IF(R6892&gt;=4,"Medium","Low"))</f>
        <v>Low</v>
      </c>
    </row>
    <row r="6893" spans="1:19">
      <c r="A6893" t="s">
        <v>7018</v>
      </c>
      <c r="B6893">
        <v>45</v>
      </c>
      <c r="C6893" t="s">
        <v>101</v>
      </c>
      <c r="D6893" t="s">
        <v>102</v>
      </c>
      <c r="E6893">
        <v>23</v>
      </c>
      <c r="F6893" t="s">
        <v>109</v>
      </c>
      <c r="G6893" t="s">
        <v>104</v>
      </c>
      <c r="H6893" s="5">
        <v>498</v>
      </c>
      <c r="I6893" s="5">
        <v>10691.29</v>
      </c>
      <c r="J6893" t="s">
        <v>117</v>
      </c>
      <c r="K6893" t="s">
        <v>107</v>
      </c>
      <c r="L6893">
        <v>1</v>
      </c>
      <c r="M6893">
        <v>0</v>
      </c>
      <c r="N6893">
        <v>4</v>
      </c>
      <c r="O6893" s="6">
        <v>5</v>
      </c>
      <c r="P6893" t="s">
        <v>107</v>
      </c>
      <c r="Q6893" t="s">
        <v>107</v>
      </c>
      <c r="R6893">
        <f>IF(F6893="Monthly",2,0)
+IF(E6893&lt;=6,2,0)
+IF(N6893&lt;=2,2,0)
+IF(L6893&gt;=4,2,0)
+IF(M6893&gt;=2,1,0)
+IF(H6893&gt;=_xlfn.PERCENTILE.INC($H$2:$H$10001,0.75),1,0)</f>
        <v>0</v>
      </c>
      <c r="S6893" t="str">
        <f>IF(R6893&gt;=7,"High",IF(R6893&gt;=4,"Medium","Low"))</f>
        <v>Low</v>
      </c>
    </row>
    <row r="6894" spans="1:19">
      <c r="A6894" t="s">
        <v>7019</v>
      </c>
      <c r="B6894">
        <v>53</v>
      </c>
      <c r="C6894" t="s">
        <v>112</v>
      </c>
      <c r="D6894" t="s">
        <v>113</v>
      </c>
      <c r="E6894">
        <v>49</v>
      </c>
      <c r="F6894" t="s">
        <v>109</v>
      </c>
      <c r="G6894" t="s">
        <v>129</v>
      </c>
      <c r="H6894" s="5">
        <v>1073</v>
      </c>
      <c r="I6894" s="5">
        <v>50629.09</v>
      </c>
      <c r="J6894" t="s">
        <v>105</v>
      </c>
      <c r="K6894" t="s">
        <v>106</v>
      </c>
      <c r="L6894">
        <v>0</v>
      </c>
      <c r="M6894">
        <v>0</v>
      </c>
      <c r="N6894">
        <v>5</v>
      </c>
      <c r="O6894" s="6">
        <v>5</v>
      </c>
      <c r="P6894" t="s">
        <v>107</v>
      </c>
      <c r="Q6894" t="s">
        <v>107</v>
      </c>
      <c r="R6894">
        <f>IF(F6894="Monthly",2,0)
+IF(E6894&lt;=6,2,0)
+IF(N6894&lt;=2,2,0)
+IF(L6894&gt;=4,2,0)
+IF(M6894&gt;=2,1,0)
+IF(H6894&gt;=_xlfn.PERCENTILE.INC($H$2:$H$10001,0.75),1,0)</f>
        <v>1</v>
      </c>
      <c r="S6894" t="str">
        <f>IF(R6894&gt;=7,"High",IF(R6894&gt;=4,"Medium","Low"))</f>
        <v>Low</v>
      </c>
    </row>
    <row r="6895" spans="1:19">
      <c r="A6895" t="s">
        <v>7020</v>
      </c>
      <c r="B6895">
        <v>39</v>
      </c>
      <c r="C6895" t="s">
        <v>101</v>
      </c>
      <c r="D6895" t="s">
        <v>131</v>
      </c>
      <c r="E6895">
        <v>41</v>
      </c>
      <c r="F6895" t="s">
        <v>103</v>
      </c>
      <c r="G6895" t="s">
        <v>129</v>
      </c>
      <c r="H6895" s="5">
        <v>1090</v>
      </c>
      <c r="I6895" s="5">
        <v>43760.95</v>
      </c>
      <c r="J6895" t="s">
        <v>134</v>
      </c>
      <c r="K6895" t="s">
        <v>106</v>
      </c>
      <c r="L6895">
        <v>2</v>
      </c>
      <c r="M6895">
        <v>0</v>
      </c>
      <c r="N6895">
        <v>4</v>
      </c>
      <c r="O6895" s="6">
        <v>0</v>
      </c>
      <c r="P6895" t="s">
        <v>107</v>
      </c>
      <c r="Q6895" t="s">
        <v>107</v>
      </c>
      <c r="R6895">
        <f>IF(F6895="Monthly",2,0)
+IF(E6895&lt;=6,2,0)
+IF(N6895&lt;=2,2,0)
+IF(L6895&gt;=4,2,0)
+IF(M6895&gt;=2,1,0)
+IF(H6895&gt;=_xlfn.PERCENTILE.INC($H$2:$H$10001,0.75),1,0)</f>
        <v>3</v>
      </c>
      <c r="S6895" t="str">
        <f>IF(R6895&gt;=7,"High",IF(R6895&gt;=4,"Medium","Low"))</f>
        <v>Low</v>
      </c>
    </row>
    <row r="6896" spans="1:19">
      <c r="A6896" t="s">
        <v>7021</v>
      </c>
      <c r="B6896">
        <v>40</v>
      </c>
      <c r="C6896" t="s">
        <v>112</v>
      </c>
      <c r="D6896" t="s">
        <v>123</v>
      </c>
      <c r="E6896">
        <v>51</v>
      </c>
      <c r="F6896" t="s">
        <v>103</v>
      </c>
      <c r="G6896" t="s">
        <v>104</v>
      </c>
      <c r="H6896" s="5">
        <v>516</v>
      </c>
      <c r="I6896" s="5">
        <v>26932.67</v>
      </c>
      <c r="J6896" t="s">
        <v>140</v>
      </c>
      <c r="K6896" t="s">
        <v>107</v>
      </c>
      <c r="L6896">
        <v>1</v>
      </c>
      <c r="M6896">
        <v>0</v>
      </c>
      <c r="N6896">
        <v>5</v>
      </c>
      <c r="O6896" s="6">
        <v>0</v>
      </c>
      <c r="P6896" t="s">
        <v>107</v>
      </c>
      <c r="Q6896" t="s">
        <v>107</v>
      </c>
      <c r="R6896">
        <f>IF(F6896="Monthly",2,0)
+IF(E6896&lt;=6,2,0)
+IF(N6896&lt;=2,2,0)
+IF(L6896&gt;=4,2,0)
+IF(M6896&gt;=2,1,0)
+IF(H6896&gt;=_xlfn.PERCENTILE.INC($H$2:$H$10001,0.75),1,0)</f>
        <v>2</v>
      </c>
      <c r="S6896" t="str">
        <f>IF(R6896&gt;=7,"High",IF(R6896&gt;=4,"Medium","Low"))</f>
        <v>Low</v>
      </c>
    </row>
    <row r="6897" spans="1:19">
      <c r="A6897" t="s">
        <v>7022</v>
      </c>
      <c r="B6897">
        <v>34</v>
      </c>
      <c r="C6897" t="s">
        <v>112</v>
      </c>
      <c r="D6897" t="s">
        <v>123</v>
      </c>
      <c r="E6897">
        <v>38</v>
      </c>
      <c r="F6897" t="s">
        <v>109</v>
      </c>
      <c r="G6897" t="s">
        <v>104</v>
      </c>
      <c r="H6897" s="5">
        <v>523</v>
      </c>
      <c r="I6897" s="5">
        <v>19359.53</v>
      </c>
      <c r="J6897" t="s">
        <v>105</v>
      </c>
      <c r="K6897" t="s">
        <v>106</v>
      </c>
      <c r="L6897">
        <v>3</v>
      </c>
      <c r="M6897">
        <v>0</v>
      </c>
      <c r="N6897">
        <v>5</v>
      </c>
      <c r="O6897" s="6">
        <v>0</v>
      </c>
      <c r="P6897" t="s">
        <v>107</v>
      </c>
      <c r="Q6897" t="s">
        <v>107</v>
      </c>
      <c r="R6897">
        <f>IF(F6897="Monthly",2,0)
+IF(E6897&lt;=6,2,0)
+IF(N6897&lt;=2,2,0)
+IF(L6897&gt;=4,2,0)
+IF(M6897&gt;=2,1,0)
+IF(H6897&gt;=_xlfn.PERCENTILE.INC($H$2:$H$10001,0.75),1,0)</f>
        <v>0</v>
      </c>
      <c r="S6897" t="str">
        <f>IF(R6897&gt;=7,"High",IF(R6897&gt;=4,"Medium","Low"))</f>
        <v>Low</v>
      </c>
    </row>
    <row r="6898" spans="1:19">
      <c r="A6898" t="s">
        <v>7023</v>
      </c>
      <c r="B6898">
        <v>36</v>
      </c>
      <c r="C6898" t="s">
        <v>112</v>
      </c>
      <c r="D6898" t="s">
        <v>123</v>
      </c>
      <c r="E6898">
        <v>30</v>
      </c>
      <c r="F6898" t="s">
        <v>109</v>
      </c>
      <c r="G6898" t="s">
        <v>110</v>
      </c>
      <c r="H6898" s="5">
        <v>696</v>
      </c>
      <c r="I6898" s="5">
        <v>19144.63</v>
      </c>
      <c r="J6898" t="s">
        <v>115</v>
      </c>
      <c r="K6898" t="s">
        <v>107</v>
      </c>
      <c r="L6898">
        <v>2</v>
      </c>
      <c r="M6898">
        <v>1</v>
      </c>
      <c r="N6898">
        <v>5</v>
      </c>
      <c r="O6898" s="6">
        <v>10</v>
      </c>
      <c r="P6898" t="s">
        <v>107</v>
      </c>
      <c r="Q6898" t="s">
        <v>106</v>
      </c>
      <c r="R6898">
        <f>IF(F6898="Monthly",2,0)
+IF(E6898&lt;=6,2,0)
+IF(N6898&lt;=2,2,0)
+IF(L6898&gt;=4,2,0)
+IF(M6898&gt;=2,1,0)
+IF(H6898&gt;=_xlfn.PERCENTILE.INC($H$2:$H$10001,0.75),1,0)</f>
        <v>0</v>
      </c>
      <c r="S6898" t="str">
        <f>IF(R6898&gt;=7,"High",IF(R6898&gt;=4,"Medium","Low"))</f>
        <v>Low</v>
      </c>
    </row>
    <row r="6899" spans="1:19">
      <c r="A6899" t="s">
        <v>7024</v>
      </c>
      <c r="B6899">
        <v>24</v>
      </c>
      <c r="C6899" t="s">
        <v>101</v>
      </c>
      <c r="D6899" t="s">
        <v>126</v>
      </c>
      <c r="E6899">
        <v>19</v>
      </c>
      <c r="F6899" t="s">
        <v>103</v>
      </c>
      <c r="G6899" t="s">
        <v>110</v>
      </c>
      <c r="H6899" s="5">
        <v>783</v>
      </c>
      <c r="I6899" s="5">
        <v>15294.15</v>
      </c>
      <c r="J6899" t="s">
        <v>134</v>
      </c>
      <c r="K6899" t="s">
        <v>106</v>
      </c>
      <c r="L6899">
        <v>0</v>
      </c>
      <c r="M6899">
        <v>0</v>
      </c>
      <c r="N6899">
        <v>5</v>
      </c>
      <c r="O6899" s="6">
        <v>0</v>
      </c>
      <c r="P6899" t="s">
        <v>107</v>
      </c>
      <c r="Q6899" t="s">
        <v>107</v>
      </c>
      <c r="R6899">
        <f>IF(F6899="Monthly",2,0)
+IF(E6899&lt;=6,2,0)
+IF(N6899&lt;=2,2,0)
+IF(L6899&gt;=4,2,0)
+IF(M6899&gt;=2,1,0)
+IF(H6899&gt;=_xlfn.PERCENTILE.INC($H$2:$H$10001,0.75),1,0)</f>
        <v>2</v>
      </c>
      <c r="S6899" t="str">
        <f>IF(R6899&gt;=7,"High",IF(R6899&gt;=4,"Medium","Low"))</f>
        <v>Low</v>
      </c>
    </row>
    <row r="6900" spans="1:19">
      <c r="A6900" t="s">
        <v>7025</v>
      </c>
      <c r="B6900">
        <v>24</v>
      </c>
      <c r="C6900" t="s">
        <v>101</v>
      </c>
      <c r="D6900" t="s">
        <v>126</v>
      </c>
      <c r="E6900">
        <v>49</v>
      </c>
      <c r="F6900" t="s">
        <v>121</v>
      </c>
      <c r="G6900" t="s">
        <v>110</v>
      </c>
      <c r="H6900" s="5">
        <v>744</v>
      </c>
      <c r="I6900" s="5">
        <v>30534.65</v>
      </c>
      <c r="J6900" t="s">
        <v>134</v>
      </c>
      <c r="K6900" t="s">
        <v>106</v>
      </c>
      <c r="L6900">
        <v>1</v>
      </c>
      <c r="M6900">
        <v>0</v>
      </c>
      <c r="N6900">
        <v>5</v>
      </c>
      <c r="O6900" s="6">
        <v>15</v>
      </c>
      <c r="P6900" t="s">
        <v>106</v>
      </c>
      <c r="Q6900" t="s">
        <v>107</v>
      </c>
      <c r="R6900">
        <f>IF(F6900="Monthly",2,0)
+IF(E6900&lt;=6,2,0)
+IF(N6900&lt;=2,2,0)
+IF(L6900&gt;=4,2,0)
+IF(M6900&gt;=2,1,0)
+IF(H6900&gt;=_xlfn.PERCENTILE.INC($H$2:$H$10001,0.75),1,0)</f>
        <v>0</v>
      </c>
      <c r="S6900" t="str">
        <f>IF(R6900&gt;=7,"High",IF(R6900&gt;=4,"Medium","Low"))</f>
        <v>Low</v>
      </c>
    </row>
    <row r="6901" spans="1:19">
      <c r="A6901" t="s">
        <v>7026</v>
      </c>
      <c r="B6901">
        <v>53</v>
      </c>
      <c r="C6901" t="s">
        <v>112</v>
      </c>
      <c r="D6901" t="s">
        <v>128</v>
      </c>
      <c r="E6901">
        <v>53</v>
      </c>
      <c r="F6901" t="s">
        <v>109</v>
      </c>
      <c r="G6901" t="s">
        <v>104</v>
      </c>
      <c r="H6901" s="5">
        <v>534</v>
      </c>
      <c r="I6901" s="5">
        <v>28188.38</v>
      </c>
      <c r="J6901" t="s">
        <v>105</v>
      </c>
      <c r="K6901" t="s">
        <v>106</v>
      </c>
      <c r="L6901">
        <v>1</v>
      </c>
      <c r="M6901">
        <v>0</v>
      </c>
      <c r="N6901">
        <v>5</v>
      </c>
      <c r="O6901" s="6">
        <v>0</v>
      </c>
      <c r="P6901" t="s">
        <v>107</v>
      </c>
      <c r="Q6901" t="s">
        <v>107</v>
      </c>
      <c r="R6901">
        <f>IF(F6901="Monthly",2,0)
+IF(E6901&lt;=6,2,0)
+IF(N6901&lt;=2,2,0)
+IF(L6901&gt;=4,2,0)
+IF(M6901&gt;=2,1,0)
+IF(H6901&gt;=_xlfn.PERCENTILE.INC($H$2:$H$10001,0.75),1,0)</f>
        <v>0</v>
      </c>
      <c r="S6901" t="str">
        <f>IF(R6901&gt;=7,"High",IF(R6901&gt;=4,"Medium","Low"))</f>
        <v>Low</v>
      </c>
    </row>
    <row r="6902" spans="1:19">
      <c r="A6902" t="s">
        <v>7027</v>
      </c>
      <c r="B6902">
        <v>41</v>
      </c>
      <c r="C6902" t="s">
        <v>101</v>
      </c>
      <c r="D6902" t="s">
        <v>137</v>
      </c>
      <c r="E6902">
        <v>23</v>
      </c>
      <c r="F6902" t="s">
        <v>109</v>
      </c>
      <c r="G6902" t="s">
        <v>104</v>
      </c>
      <c r="H6902" s="5">
        <v>478</v>
      </c>
      <c r="I6902" s="5">
        <v>11268.32</v>
      </c>
      <c r="J6902" t="s">
        <v>115</v>
      </c>
      <c r="K6902" t="s">
        <v>106</v>
      </c>
      <c r="L6902">
        <v>1</v>
      </c>
      <c r="M6902">
        <v>0</v>
      </c>
      <c r="N6902">
        <v>5</v>
      </c>
      <c r="O6902" s="6">
        <v>0</v>
      </c>
      <c r="P6902" t="s">
        <v>107</v>
      </c>
      <c r="Q6902" t="s">
        <v>107</v>
      </c>
      <c r="R6902">
        <f>IF(F6902="Monthly",2,0)
+IF(E6902&lt;=6,2,0)
+IF(N6902&lt;=2,2,0)
+IF(L6902&gt;=4,2,0)
+IF(M6902&gt;=2,1,0)
+IF(H6902&gt;=_xlfn.PERCENTILE.INC($H$2:$H$10001,0.75),1,0)</f>
        <v>0</v>
      </c>
      <c r="S6902" t="str">
        <f>IF(R6902&gt;=7,"High",IF(R6902&gt;=4,"Medium","Low"))</f>
        <v>Low</v>
      </c>
    </row>
    <row r="6903" spans="1:19">
      <c r="A6903" t="s">
        <v>7028</v>
      </c>
      <c r="B6903">
        <v>25</v>
      </c>
      <c r="C6903" t="s">
        <v>112</v>
      </c>
      <c r="D6903" t="s">
        <v>133</v>
      </c>
      <c r="E6903">
        <v>14</v>
      </c>
      <c r="F6903" t="s">
        <v>103</v>
      </c>
      <c r="G6903" t="s">
        <v>129</v>
      </c>
      <c r="H6903" s="5">
        <v>979</v>
      </c>
      <c r="I6903" s="5">
        <v>13505.4</v>
      </c>
      <c r="J6903" t="s">
        <v>140</v>
      </c>
      <c r="K6903" t="s">
        <v>106</v>
      </c>
      <c r="L6903">
        <v>0</v>
      </c>
      <c r="M6903">
        <v>0</v>
      </c>
      <c r="N6903">
        <v>5</v>
      </c>
      <c r="O6903" s="6">
        <v>0</v>
      </c>
      <c r="P6903" t="s">
        <v>107</v>
      </c>
      <c r="Q6903" t="s">
        <v>107</v>
      </c>
      <c r="R6903">
        <f>IF(F6903="Monthly",2,0)
+IF(E6903&lt;=6,2,0)
+IF(N6903&lt;=2,2,0)
+IF(L6903&gt;=4,2,0)
+IF(M6903&gt;=2,1,0)
+IF(H6903&gt;=_xlfn.PERCENTILE.INC($H$2:$H$10001,0.75),1,0)</f>
        <v>3</v>
      </c>
      <c r="S6903" t="str">
        <f>IF(R6903&gt;=7,"High",IF(R6903&gt;=4,"Medium","Low"))</f>
        <v>Low</v>
      </c>
    </row>
    <row r="6904" spans="1:19">
      <c r="A6904" t="s">
        <v>7029</v>
      </c>
      <c r="B6904">
        <v>26</v>
      </c>
      <c r="C6904" t="s">
        <v>101</v>
      </c>
      <c r="D6904" t="s">
        <v>137</v>
      </c>
      <c r="E6904">
        <v>13</v>
      </c>
      <c r="F6904" t="s">
        <v>109</v>
      </c>
      <c r="G6904" t="s">
        <v>129</v>
      </c>
      <c r="H6904" s="5">
        <v>1056</v>
      </c>
      <c r="I6904" s="5">
        <v>13470.89</v>
      </c>
      <c r="J6904" t="s">
        <v>140</v>
      </c>
      <c r="K6904" t="s">
        <v>106</v>
      </c>
      <c r="L6904">
        <v>0</v>
      </c>
      <c r="M6904">
        <v>0</v>
      </c>
      <c r="N6904">
        <v>5</v>
      </c>
      <c r="O6904" s="6">
        <v>0</v>
      </c>
      <c r="P6904" t="s">
        <v>107</v>
      </c>
      <c r="Q6904" t="s">
        <v>107</v>
      </c>
      <c r="R6904">
        <f>IF(F6904="Monthly",2,0)
+IF(E6904&lt;=6,2,0)
+IF(N6904&lt;=2,2,0)
+IF(L6904&gt;=4,2,0)
+IF(M6904&gt;=2,1,0)
+IF(H6904&gt;=_xlfn.PERCENTILE.INC($H$2:$H$10001,0.75),1,0)</f>
        <v>1</v>
      </c>
      <c r="S6904" t="str">
        <f>IF(R6904&gt;=7,"High",IF(R6904&gt;=4,"Medium","Low"))</f>
        <v>Low</v>
      </c>
    </row>
    <row r="6905" spans="1:19">
      <c r="A6905" t="s">
        <v>7030</v>
      </c>
      <c r="B6905">
        <v>29</v>
      </c>
      <c r="C6905" t="s">
        <v>112</v>
      </c>
      <c r="D6905" t="s">
        <v>133</v>
      </c>
      <c r="E6905">
        <v>12</v>
      </c>
      <c r="F6905" t="s">
        <v>109</v>
      </c>
      <c r="G6905" t="s">
        <v>110</v>
      </c>
      <c r="H6905" s="5">
        <v>670</v>
      </c>
      <c r="I6905" s="5">
        <v>7523.52</v>
      </c>
      <c r="J6905" t="s">
        <v>105</v>
      </c>
      <c r="K6905" t="s">
        <v>106</v>
      </c>
      <c r="L6905">
        <v>6</v>
      </c>
      <c r="M6905">
        <v>2</v>
      </c>
      <c r="N6905">
        <v>2</v>
      </c>
      <c r="O6905" s="6">
        <v>5</v>
      </c>
      <c r="P6905" t="s">
        <v>107</v>
      </c>
      <c r="Q6905" t="s">
        <v>106</v>
      </c>
      <c r="R6905">
        <f>IF(F6905="Monthly",2,0)
+IF(E6905&lt;=6,2,0)
+IF(N6905&lt;=2,2,0)
+IF(L6905&gt;=4,2,0)
+IF(M6905&gt;=2,1,0)
+IF(H6905&gt;=_xlfn.PERCENTILE.INC($H$2:$H$10001,0.75),1,0)</f>
        <v>5</v>
      </c>
      <c r="S6905" t="str">
        <f>IF(R6905&gt;=7,"High",IF(R6905&gt;=4,"Medium","Low"))</f>
        <v>Medium</v>
      </c>
    </row>
    <row r="6906" spans="1:19">
      <c r="A6906" t="s">
        <v>7031</v>
      </c>
      <c r="B6906">
        <v>29</v>
      </c>
      <c r="C6906" t="s">
        <v>112</v>
      </c>
      <c r="D6906" t="s">
        <v>102</v>
      </c>
      <c r="E6906">
        <v>31</v>
      </c>
      <c r="F6906" t="s">
        <v>103</v>
      </c>
      <c r="G6906" t="s">
        <v>104</v>
      </c>
      <c r="H6906" s="5">
        <v>576</v>
      </c>
      <c r="I6906" s="5">
        <v>18102.509999999998</v>
      </c>
      <c r="J6906" t="s">
        <v>140</v>
      </c>
      <c r="K6906" t="s">
        <v>106</v>
      </c>
      <c r="L6906">
        <v>0</v>
      </c>
      <c r="M6906">
        <v>0</v>
      </c>
      <c r="N6906">
        <v>5</v>
      </c>
      <c r="O6906" s="6">
        <v>0</v>
      </c>
      <c r="P6906" t="s">
        <v>106</v>
      </c>
      <c r="Q6906" t="s">
        <v>106</v>
      </c>
      <c r="R6906">
        <f>IF(F6906="Monthly",2,0)
+IF(E6906&lt;=6,2,0)
+IF(N6906&lt;=2,2,0)
+IF(L6906&gt;=4,2,0)
+IF(M6906&gt;=2,1,0)
+IF(H6906&gt;=_xlfn.PERCENTILE.INC($H$2:$H$10001,0.75),1,0)</f>
        <v>2</v>
      </c>
      <c r="S6906" t="str">
        <f>IF(R6906&gt;=7,"High",IF(R6906&gt;=4,"Medium","Low"))</f>
        <v>Low</v>
      </c>
    </row>
    <row r="6907" spans="1:19">
      <c r="A6907" t="s">
        <v>7032</v>
      </c>
      <c r="B6907">
        <v>18</v>
      </c>
      <c r="C6907" t="s">
        <v>112</v>
      </c>
      <c r="D6907" t="s">
        <v>113</v>
      </c>
      <c r="E6907">
        <v>20</v>
      </c>
      <c r="F6907" t="s">
        <v>103</v>
      </c>
      <c r="G6907" t="s">
        <v>110</v>
      </c>
      <c r="H6907" s="5">
        <v>665</v>
      </c>
      <c r="I6907" s="5">
        <v>13003.01</v>
      </c>
      <c r="J6907" t="s">
        <v>105</v>
      </c>
      <c r="K6907" t="s">
        <v>106</v>
      </c>
      <c r="L6907">
        <v>1</v>
      </c>
      <c r="M6907">
        <v>0</v>
      </c>
      <c r="N6907">
        <v>5</v>
      </c>
      <c r="O6907" s="6">
        <v>0</v>
      </c>
      <c r="P6907" t="s">
        <v>107</v>
      </c>
      <c r="Q6907" t="s">
        <v>107</v>
      </c>
      <c r="R6907">
        <f>IF(F6907="Monthly",2,0)
+IF(E6907&lt;=6,2,0)
+IF(N6907&lt;=2,2,0)
+IF(L6907&gt;=4,2,0)
+IF(M6907&gt;=2,1,0)
+IF(H6907&gt;=_xlfn.PERCENTILE.INC($H$2:$H$10001,0.75),1,0)</f>
        <v>2</v>
      </c>
      <c r="S6907" t="str">
        <f>IF(R6907&gt;=7,"High",IF(R6907&gt;=4,"Medium","Low"))</f>
        <v>Low</v>
      </c>
    </row>
    <row r="6908" spans="1:19">
      <c r="A6908" t="s">
        <v>7033</v>
      </c>
      <c r="B6908">
        <v>48</v>
      </c>
      <c r="C6908" t="s">
        <v>101</v>
      </c>
      <c r="D6908" t="s">
        <v>131</v>
      </c>
      <c r="E6908">
        <v>25</v>
      </c>
      <c r="F6908" t="s">
        <v>103</v>
      </c>
      <c r="G6908" t="s">
        <v>110</v>
      </c>
      <c r="H6908" s="5">
        <v>770</v>
      </c>
      <c r="I6908" s="5">
        <v>19731.61</v>
      </c>
      <c r="J6908" t="s">
        <v>140</v>
      </c>
      <c r="K6908" t="s">
        <v>106</v>
      </c>
      <c r="L6908">
        <v>0</v>
      </c>
      <c r="M6908">
        <v>0</v>
      </c>
      <c r="N6908">
        <v>4</v>
      </c>
      <c r="O6908" s="6">
        <v>0</v>
      </c>
      <c r="P6908" t="s">
        <v>107</v>
      </c>
      <c r="Q6908" t="s">
        <v>106</v>
      </c>
      <c r="R6908">
        <f>IF(F6908="Monthly",2,0)
+IF(E6908&lt;=6,2,0)
+IF(N6908&lt;=2,2,0)
+IF(L6908&gt;=4,2,0)
+IF(M6908&gt;=2,1,0)
+IF(H6908&gt;=_xlfn.PERCENTILE.INC($H$2:$H$10001,0.75),1,0)</f>
        <v>2</v>
      </c>
      <c r="S6908" t="str">
        <f>IF(R6908&gt;=7,"High",IF(R6908&gt;=4,"Medium","Low"))</f>
        <v>Low</v>
      </c>
    </row>
    <row r="6909" spans="1:19">
      <c r="A6909" t="s">
        <v>7034</v>
      </c>
      <c r="B6909">
        <v>38</v>
      </c>
      <c r="C6909" t="s">
        <v>112</v>
      </c>
      <c r="D6909" t="s">
        <v>131</v>
      </c>
      <c r="E6909">
        <v>28</v>
      </c>
      <c r="F6909" t="s">
        <v>121</v>
      </c>
      <c r="G6909" t="s">
        <v>129</v>
      </c>
      <c r="H6909" s="5">
        <v>1122</v>
      </c>
      <c r="I6909" s="5">
        <v>27323.94</v>
      </c>
      <c r="J6909" t="s">
        <v>117</v>
      </c>
      <c r="K6909" t="s">
        <v>106</v>
      </c>
      <c r="L6909">
        <v>0</v>
      </c>
      <c r="M6909">
        <v>0</v>
      </c>
      <c r="N6909">
        <v>5</v>
      </c>
      <c r="O6909" s="6">
        <v>15</v>
      </c>
      <c r="P6909" t="s">
        <v>107</v>
      </c>
      <c r="Q6909" t="s">
        <v>107</v>
      </c>
      <c r="R6909">
        <f>IF(F6909="Monthly",2,0)
+IF(E6909&lt;=6,2,0)
+IF(N6909&lt;=2,2,0)
+IF(L6909&gt;=4,2,0)
+IF(M6909&gt;=2,1,0)
+IF(H6909&gt;=_xlfn.PERCENTILE.INC($H$2:$H$10001,0.75),1,0)</f>
        <v>1</v>
      </c>
      <c r="S6909" t="str">
        <f>IF(R6909&gt;=7,"High",IF(R6909&gt;=4,"Medium","Low"))</f>
        <v>Low</v>
      </c>
    </row>
    <row r="6910" spans="1:19">
      <c r="A6910" t="s">
        <v>7035</v>
      </c>
      <c r="B6910">
        <v>49</v>
      </c>
      <c r="C6910" t="s">
        <v>101</v>
      </c>
      <c r="D6910" t="s">
        <v>137</v>
      </c>
      <c r="E6910">
        <v>27</v>
      </c>
      <c r="F6910" t="s">
        <v>121</v>
      </c>
      <c r="G6910" t="s">
        <v>110</v>
      </c>
      <c r="H6910" s="5">
        <v>781</v>
      </c>
      <c r="I6910" s="5">
        <v>17954.07</v>
      </c>
      <c r="J6910" t="s">
        <v>105</v>
      </c>
      <c r="K6910" t="s">
        <v>106</v>
      </c>
      <c r="L6910">
        <v>1</v>
      </c>
      <c r="M6910">
        <v>0</v>
      </c>
      <c r="N6910">
        <v>4</v>
      </c>
      <c r="O6910" s="6">
        <v>15</v>
      </c>
      <c r="P6910" t="s">
        <v>107</v>
      </c>
      <c r="Q6910" t="s">
        <v>107</v>
      </c>
      <c r="R6910">
        <f>IF(F6910="Monthly",2,0)
+IF(E6910&lt;=6,2,0)
+IF(N6910&lt;=2,2,0)
+IF(L6910&gt;=4,2,0)
+IF(M6910&gt;=2,1,0)
+IF(H6910&gt;=_xlfn.PERCENTILE.INC($H$2:$H$10001,0.75),1,0)</f>
        <v>0</v>
      </c>
      <c r="S6910" t="str">
        <f>IF(R6910&gt;=7,"High",IF(R6910&gt;=4,"Medium","Low"))</f>
        <v>Low</v>
      </c>
    </row>
    <row r="6911" spans="1:19">
      <c r="A6911" t="s">
        <v>7036</v>
      </c>
      <c r="B6911">
        <v>40</v>
      </c>
      <c r="C6911" t="s">
        <v>101</v>
      </c>
      <c r="D6911" t="s">
        <v>102</v>
      </c>
      <c r="E6911">
        <v>45</v>
      </c>
      <c r="F6911" t="s">
        <v>109</v>
      </c>
      <c r="G6911" t="s">
        <v>104</v>
      </c>
      <c r="H6911" s="5">
        <v>519</v>
      </c>
      <c r="I6911" s="5">
        <v>23167.439999999999</v>
      </c>
      <c r="J6911" t="s">
        <v>140</v>
      </c>
      <c r="K6911" t="s">
        <v>106</v>
      </c>
      <c r="L6911">
        <v>6</v>
      </c>
      <c r="M6911">
        <v>2</v>
      </c>
      <c r="N6911">
        <v>3</v>
      </c>
      <c r="O6911" s="6">
        <v>0</v>
      </c>
      <c r="P6911" t="s">
        <v>107</v>
      </c>
      <c r="Q6911" t="s">
        <v>106</v>
      </c>
      <c r="R6911">
        <f>IF(F6911="Monthly",2,0)
+IF(E6911&lt;=6,2,0)
+IF(N6911&lt;=2,2,0)
+IF(L6911&gt;=4,2,0)
+IF(M6911&gt;=2,1,0)
+IF(H6911&gt;=_xlfn.PERCENTILE.INC($H$2:$H$10001,0.75),1,0)</f>
        <v>3</v>
      </c>
      <c r="S6911" t="str">
        <f>IF(R6911&gt;=7,"High",IF(R6911&gt;=4,"Medium","Low"))</f>
        <v>Low</v>
      </c>
    </row>
    <row r="6912" spans="1:19">
      <c r="A6912" t="s">
        <v>7037</v>
      </c>
      <c r="B6912">
        <v>27</v>
      </c>
      <c r="C6912" t="s">
        <v>112</v>
      </c>
      <c r="D6912" t="s">
        <v>102</v>
      </c>
      <c r="E6912">
        <v>20</v>
      </c>
      <c r="F6912" t="s">
        <v>109</v>
      </c>
      <c r="G6912" t="s">
        <v>104</v>
      </c>
      <c r="H6912" s="5">
        <v>521</v>
      </c>
      <c r="I6912" s="5">
        <v>9490.2999999999993</v>
      </c>
      <c r="J6912" t="s">
        <v>117</v>
      </c>
      <c r="K6912" t="s">
        <v>106</v>
      </c>
      <c r="L6912">
        <v>0</v>
      </c>
      <c r="M6912">
        <v>0</v>
      </c>
      <c r="N6912">
        <v>5</v>
      </c>
      <c r="O6912" s="6">
        <v>10</v>
      </c>
      <c r="P6912" t="s">
        <v>107</v>
      </c>
      <c r="Q6912" t="s">
        <v>107</v>
      </c>
      <c r="R6912">
        <f>IF(F6912="Monthly",2,0)
+IF(E6912&lt;=6,2,0)
+IF(N6912&lt;=2,2,0)
+IF(L6912&gt;=4,2,0)
+IF(M6912&gt;=2,1,0)
+IF(H6912&gt;=_xlfn.PERCENTILE.INC($H$2:$H$10001,0.75),1,0)</f>
        <v>0</v>
      </c>
      <c r="S6912" t="str">
        <f>IF(R6912&gt;=7,"High",IF(R6912&gt;=4,"Medium","Low"))</f>
        <v>Low</v>
      </c>
    </row>
    <row r="6913" spans="1:19">
      <c r="A6913" t="s">
        <v>7038</v>
      </c>
      <c r="B6913">
        <v>38</v>
      </c>
      <c r="C6913" t="s">
        <v>112</v>
      </c>
      <c r="D6913" t="s">
        <v>102</v>
      </c>
      <c r="E6913">
        <v>63</v>
      </c>
      <c r="F6913" t="s">
        <v>121</v>
      </c>
      <c r="G6913" t="s">
        <v>104</v>
      </c>
      <c r="H6913" s="5">
        <v>470</v>
      </c>
      <c r="I6913" s="5">
        <v>29154.85</v>
      </c>
      <c r="J6913" t="s">
        <v>140</v>
      </c>
      <c r="K6913" t="s">
        <v>107</v>
      </c>
      <c r="L6913">
        <v>2</v>
      </c>
      <c r="M6913">
        <v>1</v>
      </c>
      <c r="N6913">
        <v>4</v>
      </c>
      <c r="O6913" s="6">
        <v>0</v>
      </c>
      <c r="P6913" t="s">
        <v>107</v>
      </c>
      <c r="Q6913" t="s">
        <v>107</v>
      </c>
      <c r="R6913">
        <f>IF(F6913="Monthly",2,0)
+IF(E6913&lt;=6,2,0)
+IF(N6913&lt;=2,2,0)
+IF(L6913&gt;=4,2,0)
+IF(M6913&gt;=2,1,0)
+IF(H6913&gt;=_xlfn.PERCENTILE.INC($H$2:$H$10001,0.75),1,0)</f>
        <v>0</v>
      </c>
      <c r="S6913" t="str">
        <f>IF(R6913&gt;=7,"High",IF(R6913&gt;=4,"Medium","Low"))</f>
        <v>Low</v>
      </c>
    </row>
    <row r="6914" spans="1:19">
      <c r="A6914" t="s">
        <v>7039</v>
      </c>
      <c r="B6914">
        <v>37</v>
      </c>
      <c r="C6914" t="s">
        <v>101</v>
      </c>
      <c r="D6914" t="s">
        <v>133</v>
      </c>
      <c r="E6914">
        <v>7</v>
      </c>
      <c r="F6914" t="s">
        <v>103</v>
      </c>
      <c r="G6914" t="s">
        <v>104</v>
      </c>
      <c r="H6914" s="5">
        <v>530</v>
      </c>
      <c r="I6914" s="5">
        <v>3706.42</v>
      </c>
      <c r="J6914" t="s">
        <v>115</v>
      </c>
      <c r="K6914" t="s">
        <v>106</v>
      </c>
      <c r="L6914">
        <v>1</v>
      </c>
      <c r="M6914">
        <v>0</v>
      </c>
      <c r="N6914">
        <v>4</v>
      </c>
      <c r="O6914" s="6">
        <v>0</v>
      </c>
      <c r="P6914" t="s">
        <v>107</v>
      </c>
      <c r="Q6914" t="s">
        <v>107</v>
      </c>
      <c r="R6914">
        <f>IF(F6914="Monthly",2,0)
+IF(E6914&lt;=6,2,0)
+IF(N6914&lt;=2,2,0)
+IF(L6914&gt;=4,2,0)
+IF(M6914&gt;=2,1,0)
+IF(H6914&gt;=_xlfn.PERCENTILE.INC($H$2:$H$10001,0.75),1,0)</f>
        <v>2</v>
      </c>
      <c r="S6914" t="str">
        <f>IF(R6914&gt;=7,"High",IF(R6914&gt;=4,"Medium","Low"))</f>
        <v>Low</v>
      </c>
    </row>
    <row r="6915" spans="1:19">
      <c r="A6915" t="s">
        <v>7040</v>
      </c>
      <c r="B6915">
        <v>44</v>
      </c>
      <c r="C6915" t="s">
        <v>112</v>
      </c>
      <c r="D6915" t="s">
        <v>126</v>
      </c>
      <c r="E6915">
        <v>12</v>
      </c>
      <c r="F6915" t="s">
        <v>103</v>
      </c>
      <c r="G6915" t="s">
        <v>104</v>
      </c>
      <c r="H6915" s="5">
        <v>476</v>
      </c>
      <c r="I6915" s="5">
        <v>5639.05</v>
      </c>
      <c r="J6915" t="s">
        <v>105</v>
      </c>
      <c r="K6915" t="s">
        <v>106</v>
      </c>
      <c r="L6915">
        <v>0</v>
      </c>
      <c r="M6915">
        <v>0</v>
      </c>
      <c r="N6915">
        <v>5</v>
      </c>
      <c r="O6915" s="6">
        <v>0</v>
      </c>
      <c r="P6915" t="s">
        <v>107</v>
      </c>
      <c r="Q6915" t="s">
        <v>107</v>
      </c>
      <c r="R6915">
        <f>IF(F6915="Monthly",2,0)
+IF(E6915&lt;=6,2,0)
+IF(N6915&lt;=2,2,0)
+IF(L6915&gt;=4,2,0)
+IF(M6915&gt;=2,1,0)
+IF(H6915&gt;=_xlfn.PERCENTILE.INC($H$2:$H$10001,0.75),1,0)</f>
        <v>2</v>
      </c>
      <c r="S6915" t="str">
        <f>IF(R6915&gt;=7,"High",IF(R6915&gt;=4,"Medium","Low"))</f>
        <v>Low</v>
      </c>
    </row>
    <row r="6916" spans="1:19">
      <c r="A6916" t="s">
        <v>7041</v>
      </c>
      <c r="B6916">
        <v>24</v>
      </c>
      <c r="C6916" t="s">
        <v>112</v>
      </c>
      <c r="D6916" t="s">
        <v>119</v>
      </c>
      <c r="E6916">
        <v>20</v>
      </c>
      <c r="F6916" t="s">
        <v>109</v>
      </c>
      <c r="G6916" t="s">
        <v>104</v>
      </c>
      <c r="H6916" s="5">
        <v>534</v>
      </c>
      <c r="I6916" s="5">
        <v>10797.6</v>
      </c>
      <c r="J6916" t="s">
        <v>115</v>
      </c>
      <c r="K6916" t="s">
        <v>107</v>
      </c>
      <c r="L6916">
        <v>3</v>
      </c>
      <c r="M6916">
        <v>2</v>
      </c>
      <c r="N6916">
        <v>4</v>
      </c>
      <c r="O6916" s="6">
        <v>0</v>
      </c>
      <c r="P6916" t="s">
        <v>106</v>
      </c>
      <c r="Q6916" t="s">
        <v>106</v>
      </c>
      <c r="R6916">
        <f>IF(F6916="Monthly",2,0)
+IF(E6916&lt;=6,2,0)
+IF(N6916&lt;=2,2,0)
+IF(L6916&gt;=4,2,0)
+IF(M6916&gt;=2,1,0)
+IF(H6916&gt;=_xlfn.PERCENTILE.INC($H$2:$H$10001,0.75),1,0)</f>
        <v>1</v>
      </c>
      <c r="S6916" t="str">
        <f>IF(R6916&gt;=7,"High",IF(R6916&gt;=4,"Medium","Low"))</f>
        <v>Low</v>
      </c>
    </row>
    <row r="6917" spans="1:19">
      <c r="A6917" t="s">
        <v>7042</v>
      </c>
      <c r="B6917">
        <v>50</v>
      </c>
      <c r="C6917" t="s">
        <v>101</v>
      </c>
      <c r="D6917" t="s">
        <v>119</v>
      </c>
      <c r="E6917">
        <v>29</v>
      </c>
      <c r="F6917" t="s">
        <v>109</v>
      </c>
      <c r="G6917" t="s">
        <v>110</v>
      </c>
      <c r="H6917" s="5">
        <v>651</v>
      </c>
      <c r="I6917" s="5">
        <v>18870.150000000001</v>
      </c>
      <c r="J6917" t="s">
        <v>140</v>
      </c>
      <c r="K6917" t="s">
        <v>106</v>
      </c>
      <c r="L6917">
        <v>1</v>
      </c>
      <c r="M6917">
        <v>0</v>
      </c>
      <c r="N6917">
        <v>5</v>
      </c>
      <c r="O6917" s="6">
        <v>0</v>
      </c>
      <c r="P6917" t="s">
        <v>106</v>
      </c>
      <c r="Q6917" t="s">
        <v>107</v>
      </c>
      <c r="R6917">
        <f>IF(F6917="Monthly",2,0)
+IF(E6917&lt;=6,2,0)
+IF(N6917&lt;=2,2,0)
+IF(L6917&gt;=4,2,0)
+IF(M6917&gt;=2,1,0)
+IF(H6917&gt;=_xlfn.PERCENTILE.INC($H$2:$H$10001,0.75),1,0)</f>
        <v>0</v>
      </c>
      <c r="S6917" t="str">
        <f>IF(R6917&gt;=7,"High",IF(R6917&gt;=4,"Medium","Low"))</f>
        <v>Low</v>
      </c>
    </row>
    <row r="6918" spans="1:19">
      <c r="A6918" t="s">
        <v>7043</v>
      </c>
      <c r="B6918">
        <v>26</v>
      </c>
      <c r="C6918" t="s">
        <v>101</v>
      </c>
      <c r="D6918" t="s">
        <v>123</v>
      </c>
      <c r="E6918">
        <v>46</v>
      </c>
      <c r="F6918" t="s">
        <v>121</v>
      </c>
      <c r="G6918" t="s">
        <v>129</v>
      </c>
      <c r="H6918" s="5">
        <v>1052</v>
      </c>
      <c r="I6918" s="5">
        <v>49450.12</v>
      </c>
      <c r="J6918" t="s">
        <v>117</v>
      </c>
      <c r="K6918" t="s">
        <v>106</v>
      </c>
      <c r="L6918">
        <v>1</v>
      </c>
      <c r="M6918">
        <v>0</v>
      </c>
      <c r="N6918">
        <v>5</v>
      </c>
      <c r="O6918" s="6">
        <v>0</v>
      </c>
      <c r="P6918" t="s">
        <v>106</v>
      </c>
      <c r="Q6918" t="s">
        <v>107</v>
      </c>
      <c r="R6918">
        <f>IF(F6918="Monthly",2,0)
+IF(E6918&lt;=6,2,0)
+IF(N6918&lt;=2,2,0)
+IF(L6918&gt;=4,2,0)
+IF(M6918&gt;=2,1,0)
+IF(H6918&gt;=_xlfn.PERCENTILE.INC($H$2:$H$10001,0.75),1,0)</f>
        <v>1</v>
      </c>
      <c r="S6918" t="str">
        <f>IF(R6918&gt;=7,"High",IF(R6918&gt;=4,"Medium","Low"))</f>
        <v>Low</v>
      </c>
    </row>
    <row r="6919" spans="1:19">
      <c r="A6919" t="s">
        <v>7044</v>
      </c>
      <c r="B6919">
        <v>18</v>
      </c>
      <c r="C6919" t="s">
        <v>101</v>
      </c>
      <c r="D6919" t="s">
        <v>128</v>
      </c>
      <c r="E6919">
        <v>64</v>
      </c>
      <c r="F6919" t="s">
        <v>103</v>
      </c>
      <c r="G6919" t="s">
        <v>129</v>
      </c>
      <c r="H6919" s="5">
        <v>964</v>
      </c>
      <c r="I6919" s="5">
        <v>63007.58</v>
      </c>
      <c r="J6919" t="s">
        <v>105</v>
      </c>
      <c r="K6919" t="s">
        <v>106</v>
      </c>
      <c r="L6919">
        <v>3</v>
      </c>
      <c r="M6919">
        <v>1</v>
      </c>
      <c r="N6919">
        <v>5</v>
      </c>
      <c r="O6919" s="6">
        <v>0</v>
      </c>
      <c r="P6919" t="s">
        <v>107</v>
      </c>
      <c r="Q6919" t="s">
        <v>106</v>
      </c>
      <c r="R6919">
        <f>IF(F6919="Monthly",2,0)
+IF(E6919&lt;=6,2,0)
+IF(N6919&lt;=2,2,0)
+IF(L6919&gt;=4,2,0)
+IF(M6919&gt;=2,1,0)
+IF(H6919&gt;=_xlfn.PERCENTILE.INC($H$2:$H$10001,0.75),1,0)</f>
        <v>3</v>
      </c>
      <c r="S6919" t="str">
        <f>IF(R6919&gt;=7,"High",IF(R6919&gt;=4,"Medium","Low"))</f>
        <v>Low</v>
      </c>
    </row>
    <row r="6920" spans="1:19">
      <c r="A6920" t="s">
        <v>7045</v>
      </c>
      <c r="B6920">
        <v>33</v>
      </c>
      <c r="C6920" t="s">
        <v>101</v>
      </c>
      <c r="D6920" t="s">
        <v>119</v>
      </c>
      <c r="E6920">
        <v>37</v>
      </c>
      <c r="F6920" t="s">
        <v>109</v>
      </c>
      <c r="G6920" t="s">
        <v>110</v>
      </c>
      <c r="H6920" s="5">
        <v>717</v>
      </c>
      <c r="I6920" s="5">
        <v>26283.29</v>
      </c>
      <c r="J6920" t="s">
        <v>134</v>
      </c>
      <c r="K6920" t="s">
        <v>106</v>
      </c>
      <c r="L6920">
        <v>0</v>
      </c>
      <c r="M6920">
        <v>0</v>
      </c>
      <c r="N6920">
        <v>5</v>
      </c>
      <c r="O6920" s="6">
        <v>0</v>
      </c>
      <c r="P6920" t="s">
        <v>107</v>
      </c>
      <c r="Q6920" t="s">
        <v>107</v>
      </c>
      <c r="R6920">
        <f>IF(F6920="Monthly",2,0)
+IF(E6920&lt;=6,2,0)
+IF(N6920&lt;=2,2,0)
+IF(L6920&gt;=4,2,0)
+IF(M6920&gt;=2,1,0)
+IF(H6920&gt;=_xlfn.PERCENTILE.INC($H$2:$H$10001,0.75),1,0)</f>
        <v>0</v>
      </c>
      <c r="S6920" t="str">
        <f>IF(R6920&gt;=7,"High",IF(R6920&gt;=4,"Medium","Low"))</f>
        <v>Low</v>
      </c>
    </row>
    <row r="6921" spans="1:19">
      <c r="A6921" t="s">
        <v>7046</v>
      </c>
      <c r="B6921">
        <v>26</v>
      </c>
      <c r="C6921" t="s">
        <v>112</v>
      </c>
      <c r="D6921" t="s">
        <v>126</v>
      </c>
      <c r="E6921">
        <v>60</v>
      </c>
      <c r="F6921" t="s">
        <v>121</v>
      </c>
      <c r="G6921" t="s">
        <v>104</v>
      </c>
      <c r="H6921" s="5">
        <v>529</v>
      </c>
      <c r="I6921" s="5">
        <v>27830.12</v>
      </c>
      <c r="J6921" t="s">
        <v>134</v>
      </c>
      <c r="K6921" t="s">
        <v>106</v>
      </c>
      <c r="L6921">
        <v>1</v>
      </c>
      <c r="M6921">
        <v>0</v>
      </c>
      <c r="N6921">
        <v>5</v>
      </c>
      <c r="O6921" s="6">
        <v>10</v>
      </c>
      <c r="P6921" t="s">
        <v>107</v>
      </c>
      <c r="Q6921" t="s">
        <v>107</v>
      </c>
      <c r="R6921">
        <f>IF(F6921="Monthly",2,0)
+IF(E6921&lt;=6,2,0)
+IF(N6921&lt;=2,2,0)
+IF(L6921&gt;=4,2,0)
+IF(M6921&gt;=2,1,0)
+IF(H6921&gt;=_xlfn.PERCENTILE.INC($H$2:$H$10001,0.75),1,0)</f>
        <v>0</v>
      </c>
      <c r="S6921" t="str">
        <f>IF(R6921&gt;=7,"High",IF(R6921&gt;=4,"Medium","Low"))</f>
        <v>Low</v>
      </c>
    </row>
    <row r="6922" spans="1:19">
      <c r="A6922" t="s">
        <v>7047</v>
      </c>
      <c r="B6922">
        <v>49</v>
      </c>
      <c r="C6922" t="s">
        <v>112</v>
      </c>
      <c r="D6922" t="s">
        <v>159</v>
      </c>
      <c r="E6922">
        <v>42</v>
      </c>
      <c r="F6922" t="s">
        <v>103</v>
      </c>
      <c r="G6922" t="s">
        <v>104</v>
      </c>
      <c r="H6922" s="5">
        <v>460</v>
      </c>
      <c r="I6922" s="5">
        <v>19116.18</v>
      </c>
      <c r="J6922" t="s">
        <v>115</v>
      </c>
      <c r="K6922" t="s">
        <v>106</v>
      </c>
      <c r="L6922">
        <v>0</v>
      </c>
      <c r="M6922">
        <v>0</v>
      </c>
      <c r="N6922">
        <v>5</v>
      </c>
      <c r="O6922" s="6">
        <v>0</v>
      </c>
      <c r="P6922" t="s">
        <v>106</v>
      </c>
      <c r="Q6922" t="s">
        <v>106</v>
      </c>
      <c r="R6922">
        <f>IF(F6922="Monthly",2,0)
+IF(E6922&lt;=6,2,0)
+IF(N6922&lt;=2,2,0)
+IF(L6922&gt;=4,2,0)
+IF(M6922&gt;=2,1,0)
+IF(H6922&gt;=_xlfn.PERCENTILE.INC($H$2:$H$10001,0.75),1,0)</f>
        <v>2</v>
      </c>
      <c r="S6922" t="str">
        <f>IF(R6922&gt;=7,"High",IF(R6922&gt;=4,"Medium","Low"))</f>
        <v>Low</v>
      </c>
    </row>
    <row r="6923" spans="1:19">
      <c r="A6923" t="s">
        <v>7048</v>
      </c>
      <c r="B6923">
        <v>48</v>
      </c>
      <c r="C6923" t="s">
        <v>101</v>
      </c>
      <c r="D6923" t="s">
        <v>102</v>
      </c>
      <c r="E6923">
        <v>25</v>
      </c>
      <c r="F6923" t="s">
        <v>121</v>
      </c>
      <c r="G6923" t="s">
        <v>104</v>
      </c>
      <c r="H6923" s="5">
        <v>505</v>
      </c>
      <c r="I6923" s="5">
        <v>12979.62</v>
      </c>
      <c r="J6923" t="s">
        <v>140</v>
      </c>
      <c r="K6923" t="s">
        <v>106</v>
      </c>
      <c r="L6923">
        <v>7</v>
      </c>
      <c r="M6923">
        <v>3</v>
      </c>
      <c r="N6923">
        <v>3</v>
      </c>
      <c r="O6923" s="6">
        <v>0</v>
      </c>
      <c r="P6923" t="s">
        <v>107</v>
      </c>
      <c r="Q6923" t="s">
        <v>106</v>
      </c>
      <c r="R6923">
        <f>IF(F6923="Monthly",2,0)
+IF(E6923&lt;=6,2,0)
+IF(N6923&lt;=2,2,0)
+IF(L6923&gt;=4,2,0)
+IF(M6923&gt;=2,1,0)
+IF(H6923&gt;=_xlfn.PERCENTILE.INC($H$2:$H$10001,0.75),1,0)</f>
        <v>3</v>
      </c>
      <c r="S6923" t="str">
        <f>IF(R6923&gt;=7,"High",IF(R6923&gt;=4,"Medium","Low"))</f>
        <v>Low</v>
      </c>
    </row>
    <row r="6924" spans="1:19">
      <c r="A6924" t="s">
        <v>7049</v>
      </c>
      <c r="B6924">
        <v>47</v>
      </c>
      <c r="C6924" t="s">
        <v>101</v>
      </c>
      <c r="D6924" t="s">
        <v>133</v>
      </c>
      <c r="E6924">
        <v>9</v>
      </c>
      <c r="F6924" t="s">
        <v>109</v>
      </c>
      <c r="G6924" t="s">
        <v>104</v>
      </c>
      <c r="H6924" s="5">
        <v>487</v>
      </c>
      <c r="I6924" s="5">
        <v>3957.71</v>
      </c>
      <c r="J6924" t="s">
        <v>105</v>
      </c>
      <c r="K6924" t="s">
        <v>107</v>
      </c>
      <c r="L6924">
        <v>1</v>
      </c>
      <c r="M6924">
        <v>0</v>
      </c>
      <c r="N6924">
        <v>5</v>
      </c>
      <c r="O6924" s="6">
        <v>10</v>
      </c>
      <c r="P6924" t="s">
        <v>107</v>
      </c>
      <c r="Q6924" t="s">
        <v>107</v>
      </c>
      <c r="R6924">
        <f>IF(F6924="Monthly",2,0)
+IF(E6924&lt;=6,2,0)
+IF(N6924&lt;=2,2,0)
+IF(L6924&gt;=4,2,0)
+IF(M6924&gt;=2,1,0)
+IF(H6924&gt;=_xlfn.PERCENTILE.INC($H$2:$H$10001,0.75),1,0)</f>
        <v>0</v>
      </c>
      <c r="S6924" t="str">
        <f>IF(R6924&gt;=7,"High",IF(R6924&gt;=4,"Medium","Low"))</f>
        <v>Low</v>
      </c>
    </row>
    <row r="6925" spans="1:19">
      <c r="A6925" t="s">
        <v>7050</v>
      </c>
      <c r="B6925">
        <v>29</v>
      </c>
      <c r="C6925" t="s">
        <v>101</v>
      </c>
      <c r="D6925" t="s">
        <v>102</v>
      </c>
      <c r="E6925">
        <v>54</v>
      </c>
      <c r="F6925" t="s">
        <v>109</v>
      </c>
      <c r="G6925" t="s">
        <v>104</v>
      </c>
      <c r="H6925" s="5">
        <v>436</v>
      </c>
      <c r="I6925" s="5">
        <v>21742.33</v>
      </c>
      <c r="J6925" t="s">
        <v>134</v>
      </c>
      <c r="K6925" t="s">
        <v>106</v>
      </c>
      <c r="L6925">
        <v>1</v>
      </c>
      <c r="M6925">
        <v>0</v>
      </c>
      <c r="N6925">
        <v>3</v>
      </c>
      <c r="O6925" s="6">
        <v>10</v>
      </c>
      <c r="P6925" t="s">
        <v>107</v>
      </c>
      <c r="Q6925" t="s">
        <v>106</v>
      </c>
      <c r="R6925">
        <f>IF(F6925="Monthly",2,0)
+IF(E6925&lt;=6,2,0)
+IF(N6925&lt;=2,2,0)
+IF(L6925&gt;=4,2,0)
+IF(M6925&gt;=2,1,0)
+IF(H6925&gt;=_xlfn.PERCENTILE.INC($H$2:$H$10001,0.75),1,0)</f>
        <v>0</v>
      </c>
      <c r="S6925" t="str">
        <f>IF(R6925&gt;=7,"High",IF(R6925&gt;=4,"Medium","Low"))</f>
        <v>Low</v>
      </c>
    </row>
    <row r="6926" spans="1:19">
      <c r="A6926" t="s">
        <v>7051</v>
      </c>
      <c r="B6926">
        <v>41</v>
      </c>
      <c r="C6926" t="s">
        <v>112</v>
      </c>
      <c r="D6926" t="s">
        <v>131</v>
      </c>
      <c r="E6926">
        <v>27</v>
      </c>
      <c r="F6926" t="s">
        <v>109</v>
      </c>
      <c r="G6926" t="s">
        <v>129</v>
      </c>
      <c r="H6926" s="5">
        <v>994</v>
      </c>
      <c r="I6926" s="5">
        <v>23832.87</v>
      </c>
      <c r="J6926" t="s">
        <v>117</v>
      </c>
      <c r="K6926" t="s">
        <v>106</v>
      </c>
      <c r="L6926">
        <v>0</v>
      </c>
      <c r="M6926">
        <v>0</v>
      </c>
      <c r="N6926">
        <v>5</v>
      </c>
      <c r="O6926" s="6">
        <v>10</v>
      </c>
      <c r="P6926" t="s">
        <v>107</v>
      </c>
      <c r="Q6926" t="s">
        <v>107</v>
      </c>
      <c r="R6926">
        <f>IF(F6926="Monthly",2,0)
+IF(E6926&lt;=6,2,0)
+IF(N6926&lt;=2,2,0)
+IF(L6926&gt;=4,2,0)
+IF(M6926&gt;=2,1,0)
+IF(H6926&gt;=_xlfn.PERCENTILE.INC($H$2:$H$10001,0.75),1,0)</f>
        <v>1</v>
      </c>
      <c r="S6926" t="str">
        <f>IF(R6926&gt;=7,"High",IF(R6926&gt;=4,"Medium","Low"))</f>
        <v>Low</v>
      </c>
    </row>
    <row r="6927" spans="1:19">
      <c r="A6927" t="s">
        <v>7052</v>
      </c>
      <c r="B6927">
        <v>36</v>
      </c>
      <c r="C6927" t="s">
        <v>112</v>
      </c>
      <c r="D6927" t="s">
        <v>119</v>
      </c>
      <c r="E6927">
        <v>33</v>
      </c>
      <c r="F6927" t="s">
        <v>109</v>
      </c>
      <c r="G6927" t="s">
        <v>110</v>
      </c>
      <c r="H6927" s="5">
        <v>766</v>
      </c>
      <c r="I6927" s="5">
        <v>26006.81</v>
      </c>
      <c r="J6927" t="s">
        <v>117</v>
      </c>
      <c r="K6927" t="s">
        <v>106</v>
      </c>
      <c r="L6927">
        <v>0</v>
      </c>
      <c r="M6927">
        <v>0</v>
      </c>
      <c r="N6927">
        <v>5</v>
      </c>
      <c r="O6927" s="6">
        <v>0</v>
      </c>
      <c r="P6927" t="s">
        <v>107</v>
      </c>
      <c r="Q6927" t="s">
        <v>107</v>
      </c>
      <c r="R6927">
        <f>IF(F6927="Monthly",2,0)
+IF(E6927&lt;=6,2,0)
+IF(N6927&lt;=2,2,0)
+IF(L6927&gt;=4,2,0)
+IF(M6927&gt;=2,1,0)
+IF(H6927&gt;=_xlfn.PERCENTILE.INC($H$2:$H$10001,0.75),1,0)</f>
        <v>0</v>
      </c>
      <c r="S6927" t="str">
        <f>IF(R6927&gt;=7,"High",IF(R6927&gt;=4,"Medium","Low"))</f>
        <v>Low</v>
      </c>
    </row>
    <row r="6928" spans="1:19">
      <c r="A6928" t="s">
        <v>7053</v>
      </c>
      <c r="B6928">
        <v>34</v>
      </c>
      <c r="C6928" t="s">
        <v>112</v>
      </c>
      <c r="D6928" t="s">
        <v>126</v>
      </c>
      <c r="E6928">
        <v>35</v>
      </c>
      <c r="F6928" t="s">
        <v>103</v>
      </c>
      <c r="G6928" t="s">
        <v>110</v>
      </c>
      <c r="H6928" s="5">
        <v>740</v>
      </c>
      <c r="I6928" s="5">
        <v>26192.02</v>
      </c>
      <c r="J6928" t="s">
        <v>105</v>
      </c>
      <c r="K6928" t="s">
        <v>106</v>
      </c>
      <c r="L6928">
        <v>1</v>
      </c>
      <c r="M6928">
        <v>0</v>
      </c>
      <c r="N6928">
        <v>5</v>
      </c>
      <c r="O6928" s="6">
        <v>0</v>
      </c>
      <c r="P6928" t="s">
        <v>107</v>
      </c>
      <c r="Q6928" t="s">
        <v>107</v>
      </c>
      <c r="R6928">
        <f>IF(F6928="Monthly",2,0)
+IF(E6928&lt;=6,2,0)
+IF(N6928&lt;=2,2,0)
+IF(L6928&gt;=4,2,0)
+IF(M6928&gt;=2,1,0)
+IF(H6928&gt;=_xlfn.PERCENTILE.INC($H$2:$H$10001,0.75),1,0)</f>
        <v>2</v>
      </c>
      <c r="S6928" t="str">
        <f>IF(R6928&gt;=7,"High",IF(R6928&gt;=4,"Medium","Low"))</f>
        <v>Low</v>
      </c>
    </row>
    <row r="6929" spans="1:19">
      <c r="A6929" t="s">
        <v>7054</v>
      </c>
      <c r="B6929">
        <v>42</v>
      </c>
      <c r="C6929" t="s">
        <v>101</v>
      </c>
      <c r="D6929" t="s">
        <v>126</v>
      </c>
      <c r="E6929">
        <v>14</v>
      </c>
      <c r="F6929" t="s">
        <v>103</v>
      </c>
      <c r="G6929" t="s">
        <v>110</v>
      </c>
      <c r="H6929" s="5">
        <v>699</v>
      </c>
      <c r="I6929" s="5">
        <v>9797.2000000000007</v>
      </c>
      <c r="J6929" t="s">
        <v>117</v>
      </c>
      <c r="K6929" t="s">
        <v>106</v>
      </c>
      <c r="L6929">
        <v>3</v>
      </c>
      <c r="M6929">
        <v>1</v>
      </c>
      <c r="N6929">
        <v>4</v>
      </c>
      <c r="O6929" s="6">
        <v>0</v>
      </c>
      <c r="P6929" t="s">
        <v>107</v>
      </c>
      <c r="Q6929" t="s">
        <v>106</v>
      </c>
      <c r="R6929">
        <f>IF(F6929="Monthly",2,0)
+IF(E6929&lt;=6,2,0)
+IF(N6929&lt;=2,2,0)
+IF(L6929&gt;=4,2,0)
+IF(M6929&gt;=2,1,0)
+IF(H6929&gt;=_xlfn.PERCENTILE.INC($H$2:$H$10001,0.75),1,0)</f>
        <v>2</v>
      </c>
      <c r="S6929" t="str">
        <f>IF(R6929&gt;=7,"High",IF(R6929&gt;=4,"Medium","Low"))</f>
        <v>Low</v>
      </c>
    </row>
    <row r="6930" spans="1:19">
      <c r="A6930" t="s">
        <v>7055</v>
      </c>
      <c r="B6930">
        <v>27</v>
      </c>
      <c r="C6930" t="s">
        <v>101</v>
      </c>
      <c r="D6930" t="s">
        <v>119</v>
      </c>
      <c r="E6930">
        <v>35</v>
      </c>
      <c r="F6930" t="s">
        <v>103</v>
      </c>
      <c r="G6930" t="s">
        <v>104</v>
      </c>
      <c r="H6930" s="5">
        <v>537</v>
      </c>
      <c r="I6930" s="5">
        <v>18560.650000000001</v>
      </c>
      <c r="J6930" t="s">
        <v>105</v>
      </c>
      <c r="K6930" t="s">
        <v>106</v>
      </c>
      <c r="L6930">
        <v>3</v>
      </c>
      <c r="M6930">
        <v>1</v>
      </c>
      <c r="N6930">
        <v>4</v>
      </c>
      <c r="O6930" s="6">
        <v>0</v>
      </c>
      <c r="P6930" t="s">
        <v>106</v>
      </c>
      <c r="Q6930" t="s">
        <v>107</v>
      </c>
      <c r="R6930">
        <f>IF(F6930="Monthly",2,0)
+IF(E6930&lt;=6,2,0)
+IF(N6930&lt;=2,2,0)
+IF(L6930&gt;=4,2,0)
+IF(M6930&gt;=2,1,0)
+IF(H6930&gt;=_xlfn.PERCENTILE.INC($H$2:$H$10001,0.75),1,0)</f>
        <v>2</v>
      </c>
      <c r="S6930" t="str">
        <f>IF(R6930&gt;=7,"High",IF(R6930&gt;=4,"Medium","Low"))</f>
        <v>Low</v>
      </c>
    </row>
    <row r="6931" spans="1:19">
      <c r="A6931" t="s">
        <v>7056</v>
      </c>
      <c r="B6931">
        <v>19</v>
      </c>
      <c r="C6931" t="s">
        <v>112</v>
      </c>
      <c r="D6931" t="s">
        <v>123</v>
      </c>
      <c r="E6931">
        <v>21</v>
      </c>
      <c r="F6931" t="s">
        <v>109</v>
      </c>
      <c r="G6931" t="s">
        <v>104</v>
      </c>
      <c r="H6931" s="5">
        <v>521</v>
      </c>
      <c r="I6931" s="5">
        <v>10871.83</v>
      </c>
      <c r="J6931" t="s">
        <v>117</v>
      </c>
      <c r="K6931" t="s">
        <v>106</v>
      </c>
      <c r="L6931">
        <v>2</v>
      </c>
      <c r="M6931">
        <v>0</v>
      </c>
      <c r="N6931">
        <v>4</v>
      </c>
      <c r="O6931" s="6">
        <v>0</v>
      </c>
      <c r="P6931" t="s">
        <v>107</v>
      </c>
      <c r="Q6931" t="s">
        <v>107</v>
      </c>
      <c r="R6931">
        <f>IF(F6931="Monthly",2,0)
+IF(E6931&lt;=6,2,0)
+IF(N6931&lt;=2,2,0)
+IF(L6931&gt;=4,2,0)
+IF(M6931&gt;=2,1,0)
+IF(H6931&gt;=_xlfn.PERCENTILE.INC($H$2:$H$10001,0.75),1,0)</f>
        <v>0</v>
      </c>
      <c r="S6931" t="str">
        <f>IF(R6931&gt;=7,"High",IF(R6931&gt;=4,"Medium","Low"))</f>
        <v>Low</v>
      </c>
    </row>
    <row r="6932" spans="1:19">
      <c r="A6932" t="s">
        <v>7057</v>
      </c>
      <c r="B6932">
        <v>19</v>
      </c>
      <c r="C6932" t="s">
        <v>112</v>
      </c>
      <c r="D6932" t="s">
        <v>131</v>
      </c>
      <c r="E6932">
        <v>40</v>
      </c>
      <c r="F6932" t="s">
        <v>109</v>
      </c>
      <c r="G6932" t="s">
        <v>104</v>
      </c>
      <c r="H6932" s="5">
        <v>419</v>
      </c>
      <c r="I6932" s="5">
        <v>15972.79</v>
      </c>
      <c r="J6932" t="s">
        <v>140</v>
      </c>
      <c r="K6932" t="s">
        <v>106</v>
      </c>
      <c r="L6932">
        <v>2</v>
      </c>
      <c r="M6932">
        <v>1</v>
      </c>
      <c r="N6932">
        <v>5</v>
      </c>
      <c r="O6932" s="6">
        <v>5</v>
      </c>
      <c r="P6932" t="s">
        <v>107</v>
      </c>
      <c r="Q6932" t="s">
        <v>107</v>
      </c>
      <c r="R6932">
        <f>IF(F6932="Monthly",2,0)
+IF(E6932&lt;=6,2,0)
+IF(N6932&lt;=2,2,0)
+IF(L6932&gt;=4,2,0)
+IF(M6932&gt;=2,1,0)
+IF(H6932&gt;=_xlfn.PERCENTILE.INC($H$2:$H$10001,0.75),1,0)</f>
        <v>0</v>
      </c>
      <c r="S6932" t="str">
        <f>IF(R6932&gt;=7,"High",IF(R6932&gt;=4,"Medium","Low"))</f>
        <v>Low</v>
      </c>
    </row>
    <row r="6933" spans="1:19">
      <c r="A6933" t="s">
        <v>7058</v>
      </c>
      <c r="B6933">
        <v>66</v>
      </c>
      <c r="C6933" t="s">
        <v>112</v>
      </c>
      <c r="D6933" t="s">
        <v>102</v>
      </c>
      <c r="E6933">
        <v>24</v>
      </c>
      <c r="F6933" t="s">
        <v>109</v>
      </c>
      <c r="G6933" t="s">
        <v>104</v>
      </c>
      <c r="H6933" s="5">
        <v>525</v>
      </c>
      <c r="I6933" s="5">
        <v>12928.53</v>
      </c>
      <c r="J6933" t="s">
        <v>134</v>
      </c>
      <c r="K6933" t="s">
        <v>106</v>
      </c>
      <c r="L6933">
        <v>1</v>
      </c>
      <c r="M6933">
        <v>0</v>
      </c>
      <c r="N6933">
        <v>5</v>
      </c>
      <c r="O6933" s="6">
        <v>0</v>
      </c>
      <c r="P6933" t="s">
        <v>106</v>
      </c>
      <c r="Q6933" t="s">
        <v>107</v>
      </c>
      <c r="R6933">
        <f>IF(F6933="Monthly",2,0)
+IF(E6933&lt;=6,2,0)
+IF(N6933&lt;=2,2,0)
+IF(L6933&gt;=4,2,0)
+IF(M6933&gt;=2,1,0)
+IF(H6933&gt;=_xlfn.PERCENTILE.INC($H$2:$H$10001,0.75),1,0)</f>
        <v>0</v>
      </c>
      <c r="S6933" t="str">
        <f>IF(R6933&gt;=7,"High",IF(R6933&gt;=4,"Medium","Low"))</f>
        <v>Low</v>
      </c>
    </row>
    <row r="6934" spans="1:19">
      <c r="A6934" t="s">
        <v>7059</v>
      </c>
      <c r="B6934">
        <v>35</v>
      </c>
      <c r="C6934" t="s">
        <v>101</v>
      </c>
      <c r="D6934" t="s">
        <v>133</v>
      </c>
      <c r="E6934">
        <v>33</v>
      </c>
      <c r="F6934" t="s">
        <v>109</v>
      </c>
      <c r="G6934" t="s">
        <v>104</v>
      </c>
      <c r="H6934" s="5">
        <v>391</v>
      </c>
      <c r="I6934" s="5">
        <v>12954.9</v>
      </c>
      <c r="J6934" t="s">
        <v>115</v>
      </c>
      <c r="K6934" t="s">
        <v>107</v>
      </c>
      <c r="L6934">
        <v>1</v>
      </c>
      <c r="M6934">
        <v>0</v>
      </c>
      <c r="N6934">
        <v>5</v>
      </c>
      <c r="O6934" s="6">
        <v>0</v>
      </c>
      <c r="P6934" t="s">
        <v>107</v>
      </c>
      <c r="Q6934" t="s">
        <v>107</v>
      </c>
      <c r="R6934">
        <f>IF(F6934="Monthly",2,0)
+IF(E6934&lt;=6,2,0)
+IF(N6934&lt;=2,2,0)
+IF(L6934&gt;=4,2,0)
+IF(M6934&gt;=2,1,0)
+IF(H6934&gt;=_xlfn.PERCENTILE.INC($H$2:$H$10001,0.75),1,0)</f>
        <v>0</v>
      </c>
      <c r="S6934" t="str">
        <f>IF(R6934&gt;=7,"High",IF(R6934&gt;=4,"Medium","Low"))</f>
        <v>Low</v>
      </c>
    </row>
    <row r="6935" spans="1:19">
      <c r="A6935" t="s">
        <v>7060</v>
      </c>
      <c r="B6935">
        <v>18</v>
      </c>
      <c r="C6935" t="s">
        <v>112</v>
      </c>
      <c r="D6935" t="s">
        <v>128</v>
      </c>
      <c r="E6935">
        <v>48</v>
      </c>
      <c r="F6935" t="s">
        <v>103</v>
      </c>
      <c r="G6935" t="s">
        <v>129</v>
      </c>
      <c r="H6935" s="5">
        <v>1092</v>
      </c>
      <c r="I6935" s="5">
        <v>52328.35</v>
      </c>
      <c r="J6935" t="s">
        <v>140</v>
      </c>
      <c r="K6935" t="s">
        <v>106</v>
      </c>
      <c r="L6935">
        <v>1</v>
      </c>
      <c r="M6935">
        <v>0</v>
      </c>
      <c r="N6935">
        <v>3</v>
      </c>
      <c r="O6935" s="6">
        <v>0</v>
      </c>
      <c r="P6935" t="s">
        <v>107</v>
      </c>
      <c r="Q6935" t="s">
        <v>107</v>
      </c>
      <c r="R6935">
        <f>IF(F6935="Monthly",2,0)
+IF(E6935&lt;=6,2,0)
+IF(N6935&lt;=2,2,0)
+IF(L6935&gt;=4,2,0)
+IF(M6935&gt;=2,1,0)
+IF(H6935&gt;=_xlfn.PERCENTILE.INC($H$2:$H$10001,0.75),1,0)</f>
        <v>3</v>
      </c>
      <c r="S6935" t="str">
        <f>IF(R6935&gt;=7,"High",IF(R6935&gt;=4,"Medium","Low"))</f>
        <v>Low</v>
      </c>
    </row>
    <row r="6936" spans="1:19">
      <c r="A6936" t="s">
        <v>7061</v>
      </c>
      <c r="B6936">
        <v>61</v>
      </c>
      <c r="C6936" t="s">
        <v>112</v>
      </c>
      <c r="D6936" t="s">
        <v>133</v>
      </c>
      <c r="E6936">
        <v>38</v>
      </c>
      <c r="F6936" t="s">
        <v>121</v>
      </c>
      <c r="G6936" t="s">
        <v>110</v>
      </c>
      <c r="H6936" s="5">
        <v>718</v>
      </c>
      <c r="I6936" s="5">
        <v>27308.92</v>
      </c>
      <c r="J6936" t="s">
        <v>117</v>
      </c>
      <c r="K6936" t="s">
        <v>106</v>
      </c>
      <c r="L6936">
        <v>1</v>
      </c>
      <c r="M6936">
        <v>0</v>
      </c>
      <c r="N6936">
        <v>5</v>
      </c>
      <c r="O6936" s="6">
        <v>0</v>
      </c>
      <c r="P6936" t="s">
        <v>107</v>
      </c>
      <c r="Q6936" t="s">
        <v>107</v>
      </c>
      <c r="R6936">
        <f>IF(F6936="Monthly",2,0)
+IF(E6936&lt;=6,2,0)
+IF(N6936&lt;=2,2,0)
+IF(L6936&gt;=4,2,0)
+IF(M6936&gt;=2,1,0)
+IF(H6936&gt;=_xlfn.PERCENTILE.INC($H$2:$H$10001,0.75),1,0)</f>
        <v>0</v>
      </c>
      <c r="S6936" t="str">
        <f>IF(R6936&gt;=7,"High",IF(R6936&gt;=4,"Medium","Low"))</f>
        <v>Low</v>
      </c>
    </row>
    <row r="6937" spans="1:19">
      <c r="A6937" t="s">
        <v>7062</v>
      </c>
      <c r="B6937">
        <v>30</v>
      </c>
      <c r="C6937" t="s">
        <v>112</v>
      </c>
      <c r="D6937" t="s">
        <v>126</v>
      </c>
      <c r="E6937">
        <v>32</v>
      </c>
      <c r="F6937" t="s">
        <v>103</v>
      </c>
      <c r="G6937" t="s">
        <v>110</v>
      </c>
      <c r="H6937" s="5">
        <v>727</v>
      </c>
      <c r="I6937" s="5">
        <v>23297.98</v>
      </c>
      <c r="J6937" t="s">
        <v>105</v>
      </c>
      <c r="K6937" t="s">
        <v>106</v>
      </c>
      <c r="L6937">
        <v>1</v>
      </c>
      <c r="M6937">
        <v>0</v>
      </c>
      <c r="N6937">
        <v>4</v>
      </c>
      <c r="O6937" s="6">
        <v>0</v>
      </c>
      <c r="P6937" t="s">
        <v>107</v>
      </c>
      <c r="Q6937" t="s">
        <v>107</v>
      </c>
      <c r="R6937">
        <f>IF(F6937="Monthly",2,0)
+IF(E6937&lt;=6,2,0)
+IF(N6937&lt;=2,2,0)
+IF(L6937&gt;=4,2,0)
+IF(M6937&gt;=2,1,0)
+IF(H6937&gt;=_xlfn.PERCENTILE.INC($H$2:$H$10001,0.75),1,0)</f>
        <v>2</v>
      </c>
      <c r="S6937" t="str">
        <f>IF(R6937&gt;=7,"High",IF(R6937&gt;=4,"Medium","Low"))</f>
        <v>Low</v>
      </c>
    </row>
    <row r="6938" spans="1:19">
      <c r="A6938" t="s">
        <v>7063</v>
      </c>
      <c r="B6938">
        <v>24</v>
      </c>
      <c r="C6938" t="s">
        <v>101</v>
      </c>
      <c r="D6938" t="s">
        <v>123</v>
      </c>
      <c r="E6938">
        <v>68</v>
      </c>
      <c r="F6938" t="s">
        <v>109</v>
      </c>
      <c r="G6938" t="s">
        <v>110</v>
      </c>
      <c r="H6938" s="5">
        <v>783</v>
      </c>
      <c r="I6938" s="5">
        <v>53537.72</v>
      </c>
      <c r="J6938" t="s">
        <v>117</v>
      </c>
      <c r="K6938" t="s">
        <v>106</v>
      </c>
      <c r="L6938">
        <v>5</v>
      </c>
      <c r="M6938">
        <v>2</v>
      </c>
      <c r="N6938">
        <v>2</v>
      </c>
      <c r="O6938" s="6">
        <v>0</v>
      </c>
      <c r="P6938" t="s">
        <v>106</v>
      </c>
      <c r="Q6938" t="s">
        <v>106</v>
      </c>
      <c r="R6938">
        <f>IF(F6938="Monthly",2,0)
+IF(E6938&lt;=6,2,0)
+IF(N6938&lt;=2,2,0)
+IF(L6938&gt;=4,2,0)
+IF(M6938&gt;=2,1,0)
+IF(H6938&gt;=_xlfn.PERCENTILE.INC($H$2:$H$10001,0.75),1,0)</f>
        <v>5</v>
      </c>
      <c r="S6938" t="str">
        <f>IF(R6938&gt;=7,"High",IF(R6938&gt;=4,"Medium","Low"))</f>
        <v>Medium</v>
      </c>
    </row>
    <row r="6939" spans="1:19">
      <c r="A6939" t="s">
        <v>7064</v>
      </c>
      <c r="B6939">
        <v>35</v>
      </c>
      <c r="C6939" t="s">
        <v>112</v>
      </c>
      <c r="D6939" t="s">
        <v>102</v>
      </c>
      <c r="E6939">
        <v>9</v>
      </c>
      <c r="F6939" t="s">
        <v>103</v>
      </c>
      <c r="G6939" t="s">
        <v>110</v>
      </c>
      <c r="H6939" s="5">
        <v>799</v>
      </c>
      <c r="I6939" s="5">
        <v>7300.66</v>
      </c>
      <c r="J6939" t="s">
        <v>134</v>
      </c>
      <c r="K6939" t="s">
        <v>106</v>
      </c>
      <c r="L6939">
        <v>1</v>
      </c>
      <c r="M6939">
        <v>0</v>
      </c>
      <c r="N6939">
        <v>5</v>
      </c>
      <c r="O6939" s="6">
        <v>0</v>
      </c>
      <c r="P6939" t="s">
        <v>106</v>
      </c>
      <c r="Q6939" t="s">
        <v>106</v>
      </c>
      <c r="R6939">
        <f>IF(F6939="Monthly",2,0)
+IF(E6939&lt;=6,2,0)
+IF(N6939&lt;=2,2,0)
+IF(L6939&gt;=4,2,0)
+IF(M6939&gt;=2,1,0)
+IF(H6939&gt;=_xlfn.PERCENTILE.INC($H$2:$H$10001,0.75),1,0)</f>
        <v>3</v>
      </c>
      <c r="S6939" t="str">
        <f>IF(R6939&gt;=7,"High",IF(R6939&gt;=4,"Medium","Low"))</f>
        <v>Low</v>
      </c>
    </row>
    <row r="6940" spans="1:19">
      <c r="A6940" t="s">
        <v>7065</v>
      </c>
      <c r="B6940">
        <v>27</v>
      </c>
      <c r="C6940" t="s">
        <v>112</v>
      </c>
      <c r="D6940" t="s">
        <v>137</v>
      </c>
      <c r="E6940">
        <v>47</v>
      </c>
      <c r="F6940" t="s">
        <v>103</v>
      </c>
      <c r="G6940" t="s">
        <v>110</v>
      </c>
      <c r="H6940" s="5">
        <v>655</v>
      </c>
      <c r="I6940" s="5">
        <v>30702.959999999999</v>
      </c>
      <c r="J6940" t="s">
        <v>105</v>
      </c>
      <c r="K6940" t="s">
        <v>106</v>
      </c>
      <c r="L6940">
        <v>1</v>
      </c>
      <c r="M6940">
        <v>0</v>
      </c>
      <c r="N6940">
        <v>5</v>
      </c>
      <c r="O6940" s="6">
        <v>0</v>
      </c>
      <c r="P6940" t="s">
        <v>107</v>
      </c>
      <c r="Q6940" t="s">
        <v>107</v>
      </c>
      <c r="R6940">
        <f>IF(F6940="Monthly",2,0)
+IF(E6940&lt;=6,2,0)
+IF(N6940&lt;=2,2,0)
+IF(L6940&gt;=4,2,0)
+IF(M6940&gt;=2,1,0)
+IF(H6940&gt;=_xlfn.PERCENTILE.INC($H$2:$H$10001,0.75),1,0)</f>
        <v>2</v>
      </c>
      <c r="S6940" t="str">
        <f>IF(R6940&gt;=7,"High",IF(R6940&gt;=4,"Medium","Low"))</f>
        <v>Low</v>
      </c>
    </row>
    <row r="6941" spans="1:19">
      <c r="A6941" t="s">
        <v>7066</v>
      </c>
      <c r="B6941">
        <v>31</v>
      </c>
      <c r="C6941" t="s">
        <v>112</v>
      </c>
      <c r="D6941" t="s">
        <v>137</v>
      </c>
      <c r="E6941">
        <v>64</v>
      </c>
      <c r="F6941" t="s">
        <v>121</v>
      </c>
      <c r="G6941" t="s">
        <v>129</v>
      </c>
      <c r="H6941" s="5">
        <v>980</v>
      </c>
      <c r="I6941" s="5">
        <v>51978.77</v>
      </c>
      <c r="J6941" t="s">
        <v>105</v>
      </c>
      <c r="K6941" t="s">
        <v>106</v>
      </c>
      <c r="L6941">
        <v>1</v>
      </c>
      <c r="M6941">
        <v>0</v>
      </c>
      <c r="N6941">
        <v>5</v>
      </c>
      <c r="O6941" s="6">
        <v>15</v>
      </c>
      <c r="P6941" t="s">
        <v>107</v>
      </c>
      <c r="Q6941" t="s">
        <v>107</v>
      </c>
      <c r="R6941">
        <f>IF(F6941="Monthly",2,0)
+IF(E6941&lt;=6,2,0)
+IF(N6941&lt;=2,2,0)
+IF(L6941&gt;=4,2,0)
+IF(M6941&gt;=2,1,0)
+IF(H6941&gt;=_xlfn.PERCENTILE.INC($H$2:$H$10001,0.75),1,0)</f>
        <v>1</v>
      </c>
      <c r="S6941" t="str">
        <f>IF(R6941&gt;=7,"High",IF(R6941&gt;=4,"Medium","Low"))</f>
        <v>Low</v>
      </c>
    </row>
    <row r="6942" spans="1:19">
      <c r="A6942" t="s">
        <v>7067</v>
      </c>
      <c r="B6942">
        <v>41</v>
      </c>
      <c r="C6942" t="s">
        <v>101</v>
      </c>
      <c r="D6942" t="s">
        <v>133</v>
      </c>
      <c r="E6942">
        <v>40</v>
      </c>
      <c r="F6942" t="s">
        <v>103</v>
      </c>
      <c r="G6942" t="s">
        <v>104</v>
      </c>
      <c r="H6942" s="5">
        <v>542</v>
      </c>
      <c r="I6942" s="5">
        <v>21437.89</v>
      </c>
      <c r="J6942" t="s">
        <v>140</v>
      </c>
      <c r="K6942" t="s">
        <v>107</v>
      </c>
      <c r="L6942">
        <v>1</v>
      </c>
      <c r="M6942">
        <v>0</v>
      </c>
      <c r="N6942">
        <v>4</v>
      </c>
      <c r="O6942" s="6">
        <v>0</v>
      </c>
      <c r="P6942" t="s">
        <v>107</v>
      </c>
      <c r="Q6942" t="s">
        <v>107</v>
      </c>
      <c r="R6942">
        <f>IF(F6942="Monthly",2,0)
+IF(E6942&lt;=6,2,0)
+IF(N6942&lt;=2,2,0)
+IF(L6942&gt;=4,2,0)
+IF(M6942&gt;=2,1,0)
+IF(H6942&gt;=_xlfn.PERCENTILE.INC($H$2:$H$10001,0.75),1,0)</f>
        <v>2</v>
      </c>
      <c r="S6942" t="str">
        <f>IF(R6942&gt;=7,"High",IF(R6942&gt;=4,"Medium","Low"))</f>
        <v>Low</v>
      </c>
    </row>
    <row r="6943" spans="1:19">
      <c r="A6943" t="s">
        <v>7068</v>
      </c>
      <c r="B6943">
        <v>39</v>
      </c>
      <c r="C6943" t="s">
        <v>101</v>
      </c>
      <c r="D6943" t="s">
        <v>131</v>
      </c>
      <c r="E6943">
        <v>72</v>
      </c>
      <c r="F6943" t="s">
        <v>121</v>
      </c>
      <c r="G6943" t="s">
        <v>104</v>
      </c>
      <c r="H6943" s="5">
        <v>487</v>
      </c>
      <c r="I6943" s="5">
        <v>34920.33</v>
      </c>
      <c r="J6943" t="s">
        <v>134</v>
      </c>
      <c r="K6943" t="s">
        <v>106</v>
      </c>
      <c r="L6943">
        <v>1</v>
      </c>
      <c r="M6943">
        <v>0</v>
      </c>
      <c r="N6943">
        <v>5</v>
      </c>
      <c r="O6943" s="6">
        <v>0</v>
      </c>
      <c r="P6943" t="s">
        <v>106</v>
      </c>
      <c r="Q6943" t="s">
        <v>107</v>
      </c>
      <c r="R6943">
        <f>IF(F6943="Monthly",2,0)
+IF(E6943&lt;=6,2,0)
+IF(N6943&lt;=2,2,0)
+IF(L6943&gt;=4,2,0)
+IF(M6943&gt;=2,1,0)
+IF(H6943&gt;=_xlfn.PERCENTILE.INC($H$2:$H$10001,0.75),1,0)</f>
        <v>0</v>
      </c>
      <c r="S6943" t="str">
        <f>IF(R6943&gt;=7,"High",IF(R6943&gt;=4,"Medium","Low"))</f>
        <v>Low</v>
      </c>
    </row>
    <row r="6944" spans="1:19">
      <c r="A6944" t="s">
        <v>7069</v>
      </c>
      <c r="B6944">
        <v>29</v>
      </c>
      <c r="C6944" t="s">
        <v>101</v>
      </c>
      <c r="D6944" t="s">
        <v>131</v>
      </c>
      <c r="E6944">
        <v>37</v>
      </c>
      <c r="F6944" t="s">
        <v>109</v>
      </c>
      <c r="G6944" t="s">
        <v>110</v>
      </c>
      <c r="H6944" s="5">
        <v>779</v>
      </c>
      <c r="I6944" s="5">
        <v>26363.35</v>
      </c>
      <c r="J6944" t="s">
        <v>134</v>
      </c>
      <c r="K6944" t="s">
        <v>106</v>
      </c>
      <c r="L6944">
        <v>1</v>
      </c>
      <c r="M6944">
        <v>0</v>
      </c>
      <c r="N6944">
        <v>4</v>
      </c>
      <c r="O6944" s="6">
        <v>10</v>
      </c>
      <c r="P6944" t="s">
        <v>107</v>
      </c>
      <c r="Q6944" t="s">
        <v>107</v>
      </c>
      <c r="R6944">
        <f>IF(F6944="Monthly",2,0)
+IF(E6944&lt;=6,2,0)
+IF(N6944&lt;=2,2,0)
+IF(L6944&gt;=4,2,0)
+IF(M6944&gt;=2,1,0)
+IF(H6944&gt;=_xlfn.PERCENTILE.INC($H$2:$H$10001,0.75),1,0)</f>
        <v>0</v>
      </c>
      <c r="S6944" t="str">
        <f>IF(R6944&gt;=7,"High",IF(R6944&gt;=4,"Medium","Low"))</f>
        <v>Low</v>
      </c>
    </row>
    <row r="6945" spans="1:19">
      <c r="A6945" t="s">
        <v>7070</v>
      </c>
      <c r="B6945">
        <v>32</v>
      </c>
      <c r="C6945" t="s">
        <v>112</v>
      </c>
      <c r="D6945" t="s">
        <v>123</v>
      </c>
      <c r="E6945">
        <v>30</v>
      </c>
      <c r="F6945" t="s">
        <v>103</v>
      </c>
      <c r="G6945" t="s">
        <v>129</v>
      </c>
      <c r="H6945" s="5">
        <v>1006</v>
      </c>
      <c r="I6945" s="5">
        <v>31062.97</v>
      </c>
      <c r="J6945" t="s">
        <v>117</v>
      </c>
      <c r="K6945" t="s">
        <v>106</v>
      </c>
      <c r="L6945">
        <v>0</v>
      </c>
      <c r="M6945">
        <v>0</v>
      </c>
      <c r="N6945">
        <v>5</v>
      </c>
      <c r="O6945" s="6">
        <v>0</v>
      </c>
      <c r="P6945" t="s">
        <v>107</v>
      </c>
      <c r="Q6945" t="s">
        <v>107</v>
      </c>
      <c r="R6945">
        <f>IF(F6945="Monthly",2,0)
+IF(E6945&lt;=6,2,0)
+IF(N6945&lt;=2,2,0)
+IF(L6945&gt;=4,2,0)
+IF(M6945&gt;=2,1,0)
+IF(H6945&gt;=_xlfn.PERCENTILE.INC($H$2:$H$10001,0.75),1,0)</f>
        <v>3</v>
      </c>
      <c r="S6945" t="str">
        <f>IF(R6945&gt;=7,"High",IF(R6945&gt;=4,"Medium","Low"))</f>
        <v>Low</v>
      </c>
    </row>
    <row r="6946" spans="1:19">
      <c r="A6946" t="s">
        <v>7071</v>
      </c>
      <c r="B6946">
        <v>55</v>
      </c>
      <c r="C6946" t="s">
        <v>101</v>
      </c>
      <c r="D6946" t="s">
        <v>113</v>
      </c>
      <c r="E6946">
        <v>52</v>
      </c>
      <c r="F6946" t="s">
        <v>103</v>
      </c>
      <c r="G6946" t="s">
        <v>104</v>
      </c>
      <c r="H6946" s="5">
        <v>444</v>
      </c>
      <c r="I6946" s="5">
        <v>22850.36</v>
      </c>
      <c r="J6946" t="s">
        <v>134</v>
      </c>
      <c r="K6946" t="s">
        <v>106</v>
      </c>
      <c r="L6946">
        <v>3</v>
      </c>
      <c r="M6946">
        <v>0</v>
      </c>
      <c r="N6946">
        <v>5</v>
      </c>
      <c r="O6946" s="6">
        <v>0</v>
      </c>
      <c r="P6946" t="s">
        <v>106</v>
      </c>
      <c r="Q6946" t="s">
        <v>107</v>
      </c>
      <c r="R6946">
        <f>IF(F6946="Monthly",2,0)
+IF(E6946&lt;=6,2,0)
+IF(N6946&lt;=2,2,0)
+IF(L6946&gt;=4,2,0)
+IF(M6946&gt;=2,1,0)
+IF(H6946&gt;=_xlfn.PERCENTILE.INC($H$2:$H$10001,0.75),1,0)</f>
        <v>2</v>
      </c>
      <c r="S6946" t="str">
        <f>IF(R6946&gt;=7,"High",IF(R6946&gt;=4,"Medium","Low"))</f>
        <v>Low</v>
      </c>
    </row>
    <row r="6947" spans="1:19">
      <c r="A6947" t="s">
        <v>7072</v>
      </c>
      <c r="B6947">
        <v>37</v>
      </c>
      <c r="C6947" t="s">
        <v>101</v>
      </c>
      <c r="D6947" t="s">
        <v>123</v>
      </c>
      <c r="E6947">
        <v>61</v>
      </c>
      <c r="F6947" t="s">
        <v>109</v>
      </c>
      <c r="G6947" t="s">
        <v>104</v>
      </c>
      <c r="H6947" s="5">
        <v>520</v>
      </c>
      <c r="I6947" s="5">
        <v>28088.59</v>
      </c>
      <c r="J6947" t="s">
        <v>134</v>
      </c>
      <c r="K6947" t="s">
        <v>106</v>
      </c>
      <c r="L6947">
        <v>0</v>
      </c>
      <c r="M6947">
        <v>0</v>
      </c>
      <c r="N6947">
        <v>4</v>
      </c>
      <c r="O6947" s="6">
        <v>10</v>
      </c>
      <c r="P6947" t="s">
        <v>107</v>
      </c>
      <c r="Q6947" t="s">
        <v>107</v>
      </c>
      <c r="R6947">
        <f>IF(F6947="Monthly",2,0)
+IF(E6947&lt;=6,2,0)
+IF(N6947&lt;=2,2,0)
+IF(L6947&gt;=4,2,0)
+IF(M6947&gt;=2,1,0)
+IF(H6947&gt;=_xlfn.PERCENTILE.INC($H$2:$H$10001,0.75),1,0)</f>
        <v>0</v>
      </c>
      <c r="S6947" t="str">
        <f>IF(R6947&gt;=7,"High",IF(R6947&gt;=4,"Medium","Low"))</f>
        <v>Low</v>
      </c>
    </row>
    <row r="6948" spans="1:19">
      <c r="A6948" t="s">
        <v>7073</v>
      </c>
      <c r="B6948">
        <v>51</v>
      </c>
      <c r="C6948" t="s">
        <v>101</v>
      </c>
      <c r="D6948" t="s">
        <v>119</v>
      </c>
      <c r="E6948">
        <v>38</v>
      </c>
      <c r="F6948" t="s">
        <v>121</v>
      </c>
      <c r="G6948" t="s">
        <v>110</v>
      </c>
      <c r="H6948" s="5">
        <v>663</v>
      </c>
      <c r="I6948" s="5">
        <v>20852.09</v>
      </c>
      <c r="J6948" t="s">
        <v>117</v>
      </c>
      <c r="K6948" t="s">
        <v>106</v>
      </c>
      <c r="L6948">
        <v>0</v>
      </c>
      <c r="M6948">
        <v>0</v>
      </c>
      <c r="N6948">
        <v>5</v>
      </c>
      <c r="O6948" s="6">
        <v>15</v>
      </c>
      <c r="P6948" t="s">
        <v>106</v>
      </c>
      <c r="Q6948" t="s">
        <v>107</v>
      </c>
      <c r="R6948">
        <f>IF(F6948="Monthly",2,0)
+IF(E6948&lt;=6,2,0)
+IF(N6948&lt;=2,2,0)
+IF(L6948&gt;=4,2,0)
+IF(M6948&gt;=2,1,0)
+IF(H6948&gt;=_xlfn.PERCENTILE.INC($H$2:$H$10001,0.75),1,0)</f>
        <v>0</v>
      </c>
      <c r="S6948" t="str">
        <f>IF(R6948&gt;=7,"High",IF(R6948&gt;=4,"Medium","Low"))</f>
        <v>Low</v>
      </c>
    </row>
    <row r="6949" spans="1:19">
      <c r="A6949" t="s">
        <v>7074</v>
      </c>
      <c r="B6949">
        <v>39</v>
      </c>
      <c r="C6949" t="s">
        <v>112</v>
      </c>
      <c r="D6949" t="s">
        <v>137</v>
      </c>
      <c r="E6949">
        <v>12</v>
      </c>
      <c r="F6949" t="s">
        <v>103</v>
      </c>
      <c r="G6949" t="s">
        <v>129</v>
      </c>
      <c r="H6949" s="5">
        <v>992</v>
      </c>
      <c r="I6949" s="5">
        <v>11850.16</v>
      </c>
      <c r="J6949" t="s">
        <v>117</v>
      </c>
      <c r="K6949" t="s">
        <v>106</v>
      </c>
      <c r="L6949">
        <v>0</v>
      </c>
      <c r="M6949">
        <v>0</v>
      </c>
      <c r="N6949">
        <v>5</v>
      </c>
      <c r="O6949" s="6">
        <v>0</v>
      </c>
      <c r="P6949" t="s">
        <v>107</v>
      </c>
      <c r="Q6949" t="s">
        <v>107</v>
      </c>
      <c r="R6949">
        <f>IF(F6949="Monthly",2,0)
+IF(E6949&lt;=6,2,0)
+IF(N6949&lt;=2,2,0)
+IF(L6949&gt;=4,2,0)
+IF(M6949&gt;=2,1,0)
+IF(H6949&gt;=_xlfn.PERCENTILE.INC($H$2:$H$10001,0.75),1,0)</f>
        <v>3</v>
      </c>
      <c r="S6949" t="str">
        <f>IF(R6949&gt;=7,"High",IF(R6949&gt;=4,"Medium","Low"))</f>
        <v>Low</v>
      </c>
    </row>
    <row r="6950" spans="1:19">
      <c r="A6950" t="s">
        <v>7075</v>
      </c>
      <c r="B6950">
        <v>31</v>
      </c>
      <c r="C6950" t="s">
        <v>112</v>
      </c>
      <c r="D6950" t="s">
        <v>137</v>
      </c>
      <c r="E6950">
        <v>43</v>
      </c>
      <c r="F6950" t="s">
        <v>103</v>
      </c>
      <c r="G6950" t="s">
        <v>110</v>
      </c>
      <c r="H6950" s="5">
        <v>647</v>
      </c>
      <c r="I6950" s="5">
        <v>28109.09</v>
      </c>
      <c r="J6950" t="s">
        <v>105</v>
      </c>
      <c r="K6950" t="s">
        <v>106</v>
      </c>
      <c r="L6950">
        <v>1</v>
      </c>
      <c r="M6950">
        <v>0</v>
      </c>
      <c r="N6950">
        <v>5</v>
      </c>
      <c r="O6950" s="6">
        <v>0</v>
      </c>
      <c r="P6950" t="s">
        <v>107</v>
      </c>
      <c r="Q6950" t="s">
        <v>107</v>
      </c>
      <c r="R6950">
        <f>IF(F6950="Monthly",2,0)
+IF(E6950&lt;=6,2,0)
+IF(N6950&lt;=2,2,0)
+IF(L6950&gt;=4,2,0)
+IF(M6950&gt;=2,1,0)
+IF(H6950&gt;=_xlfn.PERCENTILE.INC($H$2:$H$10001,0.75),1,0)</f>
        <v>2</v>
      </c>
      <c r="S6950" t="str">
        <f>IF(R6950&gt;=7,"High",IF(R6950&gt;=4,"Medium","Low"))</f>
        <v>Low</v>
      </c>
    </row>
    <row r="6951" spans="1:19">
      <c r="A6951" t="s">
        <v>7076</v>
      </c>
      <c r="B6951">
        <v>31</v>
      </c>
      <c r="C6951" t="s">
        <v>101</v>
      </c>
      <c r="D6951" t="s">
        <v>137</v>
      </c>
      <c r="E6951">
        <v>47</v>
      </c>
      <c r="F6951" t="s">
        <v>109</v>
      </c>
      <c r="G6951" t="s">
        <v>110</v>
      </c>
      <c r="H6951" s="5">
        <v>650</v>
      </c>
      <c r="I6951" s="5">
        <v>29870.31</v>
      </c>
      <c r="J6951" t="s">
        <v>140</v>
      </c>
      <c r="K6951" t="s">
        <v>106</v>
      </c>
      <c r="L6951">
        <v>0</v>
      </c>
      <c r="M6951">
        <v>0</v>
      </c>
      <c r="N6951">
        <v>5</v>
      </c>
      <c r="O6951" s="6">
        <v>5</v>
      </c>
      <c r="P6951" t="s">
        <v>107</v>
      </c>
      <c r="Q6951" t="s">
        <v>107</v>
      </c>
      <c r="R6951">
        <f>IF(F6951="Monthly",2,0)
+IF(E6951&lt;=6,2,0)
+IF(N6951&lt;=2,2,0)
+IF(L6951&gt;=4,2,0)
+IF(M6951&gt;=2,1,0)
+IF(H6951&gt;=_xlfn.PERCENTILE.INC($H$2:$H$10001,0.75),1,0)</f>
        <v>0</v>
      </c>
      <c r="S6951" t="str">
        <f>IF(R6951&gt;=7,"High",IF(R6951&gt;=4,"Medium","Low"))</f>
        <v>Low</v>
      </c>
    </row>
    <row r="6952" spans="1:19">
      <c r="A6952" t="s">
        <v>7077</v>
      </c>
      <c r="B6952">
        <v>29</v>
      </c>
      <c r="C6952" t="s">
        <v>112</v>
      </c>
      <c r="D6952" t="s">
        <v>126</v>
      </c>
      <c r="E6952">
        <v>22</v>
      </c>
      <c r="F6952" t="s">
        <v>109</v>
      </c>
      <c r="G6952" t="s">
        <v>110</v>
      </c>
      <c r="H6952" s="5">
        <v>812</v>
      </c>
      <c r="I6952" s="5">
        <v>17368.25</v>
      </c>
      <c r="J6952" t="s">
        <v>134</v>
      </c>
      <c r="K6952" t="s">
        <v>106</v>
      </c>
      <c r="L6952">
        <v>5</v>
      </c>
      <c r="M6952">
        <v>3</v>
      </c>
      <c r="N6952">
        <v>2</v>
      </c>
      <c r="O6952" s="6">
        <v>0</v>
      </c>
      <c r="P6952" t="s">
        <v>107</v>
      </c>
      <c r="Q6952" t="s">
        <v>106</v>
      </c>
      <c r="R6952">
        <f>IF(F6952="Monthly",2,0)
+IF(E6952&lt;=6,2,0)
+IF(N6952&lt;=2,2,0)
+IF(L6952&gt;=4,2,0)
+IF(M6952&gt;=2,1,0)
+IF(H6952&gt;=_xlfn.PERCENTILE.INC($H$2:$H$10001,0.75),1,0)</f>
        <v>6</v>
      </c>
      <c r="S6952" t="str">
        <f>IF(R6952&gt;=7,"High",IF(R6952&gt;=4,"Medium","Low"))</f>
        <v>Medium</v>
      </c>
    </row>
    <row r="6953" spans="1:19">
      <c r="A6953" t="s">
        <v>7078</v>
      </c>
      <c r="B6953">
        <v>29</v>
      </c>
      <c r="C6953" t="s">
        <v>101</v>
      </c>
      <c r="D6953" t="s">
        <v>137</v>
      </c>
      <c r="E6953">
        <v>31</v>
      </c>
      <c r="F6953" t="s">
        <v>103</v>
      </c>
      <c r="G6953" t="s">
        <v>110</v>
      </c>
      <c r="H6953" s="5">
        <v>696</v>
      </c>
      <c r="I6953" s="5">
        <v>22043.439999999999</v>
      </c>
      <c r="J6953" t="s">
        <v>115</v>
      </c>
      <c r="K6953" t="s">
        <v>106</v>
      </c>
      <c r="L6953">
        <v>2</v>
      </c>
      <c r="M6953">
        <v>1</v>
      </c>
      <c r="N6953">
        <v>5</v>
      </c>
      <c r="O6953" s="6">
        <v>0</v>
      </c>
      <c r="P6953" t="s">
        <v>107</v>
      </c>
      <c r="Q6953" t="s">
        <v>106</v>
      </c>
      <c r="R6953">
        <f>IF(F6953="Monthly",2,0)
+IF(E6953&lt;=6,2,0)
+IF(N6953&lt;=2,2,0)
+IF(L6953&gt;=4,2,0)
+IF(M6953&gt;=2,1,0)
+IF(H6953&gt;=_xlfn.PERCENTILE.INC($H$2:$H$10001,0.75),1,0)</f>
        <v>2</v>
      </c>
      <c r="S6953" t="str">
        <f>IF(R6953&gt;=7,"High",IF(R6953&gt;=4,"Medium","Low"))</f>
        <v>Low</v>
      </c>
    </row>
    <row r="6954" spans="1:19">
      <c r="A6954" t="s">
        <v>7079</v>
      </c>
      <c r="B6954">
        <v>41</v>
      </c>
      <c r="C6954" t="s">
        <v>112</v>
      </c>
      <c r="D6954" t="s">
        <v>131</v>
      </c>
      <c r="E6954">
        <v>17</v>
      </c>
      <c r="F6954" t="s">
        <v>103</v>
      </c>
      <c r="G6954" t="s">
        <v>129</v>
      </c>
      <c r="H6954" s="5">
        <v>1125</v>
      </c>
      <c r="I6954" s="5">
        <v>18571.939999999999</v>
      </c>
      <c r="J6954" t="s">
        <v>117</v>
      </c>
      <c r="K6954" t="s">
        <v>106</v>
      </c>
      <c r="L6954">
        <v>1</v>
      </c>
      <c r="M6954">
        <v>0</v>
      </c>
      <c r="N6954">
        <v>5</v>
      </c>
      <c r="O6954" s="6">
        <v>0</v>
      </c>
      <c r="P6954" t="s">
        <v>107</v>
      </c>
      <c r="Q6954" t="s">
        <v>107</v>
      </c>
      <c r="R6954">
        <f>IF(F6954="Monthly",2,0)
+IF(E6954&lt;=6,2,0)
+IF(N6954&lt;=2,2,0)
+IF(L6954&gt;=4,2,0)
+IF(M6954&gt;=2,1,0)
+IF(H6954&gt;=_xlfn.PERCENTILE.INC($H$2:$H$10001,0.75),1,0)</f>
        <v>3</v>
      </c>
      <c r="S6954" t="str">
        <f>IF(R6954&gt;=7,"High",IF(R6954&gt;=4,"Medium","Low"))</f>
        <v>Low</v>
      </c>
    </row>
    <row r="6955" spans="1:19">
      <c r="A6955" t="s">
        <v>7080</v>
      </c>
      <c r="B6955">
        <v>25</v>
      </c>
      <c r="C6955" t="s">
        <v>101</v>
      </c>
      <c r="D6955" t="s">
        <v>137</v>
      </c>
      <c r="E6955">
        <v>54</v>
      </c>
      <c r="F6955" t="s">
        <v>103</v>
      </c>
      <c r="G6955" t="s">
        <v>129</v>
      </c>
      <c r="H6955" s="5">
        <v>1008</v>
      </c>
      <c r="I6955" s="5">
        <v>55798.74</v>
      </c>
      <c r="J6955" t="s">
        <v>115</v>
      </c>
      <c r="K6955" t="s">
        <v>106</v>
      </c>
      <c r="L6955">
        <v>0</v>
      </c>
      <c r="M6955">
        <v>0</v>
      </c>
      <c r="N6955">
        <v>5</v>
      </c>
      <c r="O6955" s="6">
        <v>0</v>
      </c>
      <c r="P6955" t="s">
        <v>107</v>
      </c>
      <c r="Q6955" t="s">
        <v>107</v>
      </c>
      <c r="R6955">
        <f>IF(F6955="Monthly",2,0)
+IF(E6955&lt;=6,2,0)
+IF(N6955&lt;=2,2,0)
+IF(L6955&gt;=4,2,0)
+IF(M6955&gt;=2,1,0)
+IF(H6955&gt;=_xlfn.PERCENTILE.INC($H$2:$H$10001,0.75),1,0)</f>
        <v>3</v>
      </c>
      <c r="S6955" t="str">
        <f>IF(R6955&gt;=7,"High",IF(R6955&gt;=4,"Medium","Low"))</f>
        <v>Low</v>
      </c>
    </row>
    <row r="6956" spans="1:19">
      <c r="A6956" t="s">
        <v>7081</v>
      </c>
      <c r="B6956">
        <v>39</v>
      </c>
      <c r="C6956" t="s">
        <v>101</v>
      </c>
      <c r="D6956" t="s">
        <v>123</v>
      </c>
      <c r="E6956">
        <v>8</v>
      </c>
      <c r="F6956" t="s">
        <v>103</v>
      </c>
      <c r="G6956" t="s">
        <v>110</v>
      </c>
      <c r="H6956" s="5">
        <v>734</v>
      </c>
      <c r="I6956" s="5">
        <v>5705.18</v>
      </c>
      <c r="J6956" t="s">
        <v>117</v>
      </c>
      <c r="K6956" t="s">
        <v>106</v>
      </c>
      <c r="L6956">
        <v>1</v>
      </c>
      <c r="M6956">
        <v>0</v>
      </c>
      <c r="N6956">
        <v>5</v>
      </c>
      <c r="O6956" s="6">
        <v>0</v>
      </c>
      <c r="P6956" t="s">
        <v>107</v>
      </c>
      <c r="Q6956" t="s">
        <v>107</v>
      </c>
      <c r="R6956">
        <f>IF(F6956="Monthly",2,0)
+IF(E6956&lt;=6,2,0)
+IF(N6956&lt;=2,2,0)
+IF(L6956&gt;=4,2,0)
+IF(M6956&gt;=2,1,0)
+IF(H6956&gt;=_xlfn.PERCENTILE.INC($H$2:$H$10001,0.75),1,0)</f>
        <v>2</v>
      </c>
      <c r="S6956" t="str">
        <f>IF(R6956&gt;=7,"High",IF(R6956&gt;=4,"Medium","Low"))</f>
        <v>Low</v>
      </c>
    </row>
    <row r="6957" spans="1:19">
      <c r="A6957" t="s">
        <v>7082</v>
      </c>
      <c r="B6957">
        <v>38</v>
      </c>
      <c r="C6957" t="s">
        <v>101</v>
      </c>
      <c r="D6957" t="s">
        <v>131</v>
      </c>
      <c r="E6957">
        <v>41</v>
      </c>
      <c r="F6957" t="s">
        <v>103</v>
      </c>
      <c r="G6957" t="s">
        <v>129</v>
      </c>
      <c r="H6957" s="5">
        <v>1065</v>
      </c>
      <c r="I6957" s="5">
        <v>43312.59</v>
      </c>
      <c r="J6957" t="s">
        <v>134</v>
      </c>
      <c r="K6957" t="s">
        <v>106</v>
      </c>
      <c r="L6957">
        <v>2</v>
      </c>
      <c r="M6957">
        <v>0</v>
      </c>
      <c r="N6957">
        <v>4</v>
      </c>
      <c r="O6957" s="6">
        <v>0</v>
      </c>
      <c r="P6957" t="s">
        <v>107</v>
      </c>
      <c r="Q6957" t="s">
        <v>107</v>
      </c>
      <c r="R6957">
        <f>IF(F6957="Monthly",2,0)
+IF(E6957&lt;=6,2,0)
+IF(N6957&lt;=2,2,0)
+IF(L6957&gt;=4,2,0)
+IF(M6957&gt;=2,1,0)
+IF(H6957&gt;=_xlfn.PERCENTILE.INC($H$2:$H$10001,0.75),1,0)</f>
        <v>3</v>
      </c>
      <c r="S6957" t="str">
        <f>IF(R6957&gt;=7,"High",IF(R6957&gt;=4,"Medium","Low"))</f>
        <v>Low</v>
      </c>
    </row>
    <row r="6958" spans="1:19">
      <c r="A6958" t="s">
        <v>7083</v>
      </c>
      <c r="B6958">
        <v>34</v>
      </c>
      <c r="C6958" t="s">
        <v>112</v>
      </c>
      <c r="D6958" t="s">
        <v>119</v>
      </c>
      <c r="E6958">
        <v>32</v>
      </c>
      <c r="F6958" t="s">
        <v>121</v>
      </c>
      <c r="G6958" t="s">
        <v>110</v>
      </c>
      <c r="H6958" s="5">
        <v>703</v>
      </c>
      <c r="I6958" s="5">
        <v>22343.8</v>
      </c>
      <c r="J6958" t="s">
        <v>115</v>
      </c>
      <c r="K6958" t="s">
        <v>106</v>
      </c>
      <c r="L6958">
        <v>0</v>
      </c>
      <c r="M6958">
        <v>0</v>
      </c>
      <c r="N6958">
        <v>5</v>
      </c>
      <c r="O6958" s="6">
        <v>0</v>
      </c>
      <c r="P6958" t="s">
        <v>107</v>
      </c>
      <c r="Q6958" t="s">
        <v>107</v>
      </c>
      <c r="R6958">
        <f>IF(F6958="Monthly",2,0)
+IF(E6958&lt;=6,2,0)
+IF(N6958&lt;=2,2,0)
+IF(L6958&gt;=4,2,0)
+IF(M6958&gt;=2,1,0)
+IF(H6958&gt;=_xlfn.PERCENTILE.INC($H$2:$H$10001,0.75),1,0)</f>
        <v>0</v>
      </c>
      <c r="S6958" t="str">
        <f>IF(R6958&gt;=7,"High",IF(R6958&gt;=4,"Medium","Low"))</f>
        <v>Low</v>
      </c>
    </row>
    <row r="6959" spans="1:19">
      <c r="A6959" t="s">
        <v>7084</v>
      </c>
      <c r="B6959">
        <v>25</v>
      </c>
      <c r="C6959" t="s">
        <v>112</v>
      </c>
      <c r="D6959" t="s">
        <v>137</v>
      </c>
      <c r="E6959">
        <v>42</v>
      </c>
      <c r="F6959" t="s">
        <v>109</v>
      </c>
      <c r="G6959" t="s">
        <v>104</v>
      </c>
      <c r="H6959" s="5">
        <v>505</v>
      </c>
      <c r="I6959" s="5">
        <v>20871.939999999999</v>
      </c>
      <c r="J6959" t="s">
        <v>105</v>
      </c>
      <c r="K6959" t="s">
        <v>106</v>
      </c>
      <c r="L6959">
        <v>0</v>
      </c>
      <c r="M6959">
        <v>0</v>
      </c>
      <c r="N6959">
        <v>4</v>
      </c>
      <c r="O6959" s="6">
        <v>0</v>
      </c>
      <c r="P6959" t="s">
        <v>107</v>
      </c>
      <c r="Q6959" t="s">
        <v>107</v>
      </c>
      <c r="R6959">
        <f>IF(F6959="Monthly",2,0)
+IF(E6959&lt;=6,2,0)
+IF(N6959&lt;=2,2,0)
+IF(L6959&gt;=4,2,0)
+IF(M6959&gt;=2,1,0)
+IF(H6959&gt;=_xlfn.PERCENTILE.INC($H$2:$H$10001,0.75),1,0)</f>
        <v>0</v>
      </c>
      <c r="S6959" t="str">
        <f>IF(R6959&gt;=7,"High",IF(R6959&gt;=4,"Medium","Low"))</f>
        <v>Low</v>
      </c>
    </row>
    <row r="6960" spans="1:19">
      <c r="A6960" t="s">
        <v>7085</v>
      </c>
      <c r="B6960">
        <v>41</v>
      </c>
      <c r="C6960" t="s">
        <v>101</v>
      </c>
      <c r="D6960" t="s">
        <v>126</v>
      </c>
      <c r="E6960">
        <v>37</v>
      </c>
      <c r="F6960" t="s">
        <v>109</v>
      </c>
      <c r="G6960" t="s">
        <v>110</v>
      </c>
      <c r="H6960" s="5">
        <v>817</v>
      </c>
      <c r="I6960" s="5">
        <v>29472.62</v>
      </c>
      <c r="J6960" t="s">
        <v>117</v>
      </c>
      <c r="K6960" t="s">
        <v>106</v>
      </c>
      <c r="L6960">
        <v>1</v>
      </c>
      <c r="M6960">
        <v>0</v>
      </c>
      <c r="N6960">
        <v>4</v>
      </c>
      <c r="O6960" s="6">
        <v>0</v>
      </c>
      <c r="P6960" t="s">
        <v>107</v>
      </c>
      <c r="Q6960" t="s">
        <v>107</v>
      </c>
      <c r="R6960">
        <f>IF(F6960="Monthly",2,0)
+IF(E6960&lt;=6,2,0)
+IF(N6960&lt;=2,2,0)
+IF(L6960&gt;=4,2,0)
+IF(M6960&gt;=2,1,0)
+IF(H6960&gt;=_xlfn.PERCENTILE.INC($H$2:$H$10001,0.75),1,0)</f>
        <v>1</v>
      </c>
      <c r="S6960" t="str">
        <f>IF(R6960&gt;=7,"High",IF(R6960&gt;=4,"Medium","Low"))</f>
        <v>Low</v>
      </c>
    </row>
    <row r="6961" spans="1:19">
      <c r="A6961" t="s">
        <v>7086</v>
      </c>
      <c r="B6961">
        <v>51</v>
      </c>
      <c r="C6961" t="s">
        <v>112</v>
      </c>
      <c r="D6961" t="s">
        <v>113</v>
      </c>
      <c r="E6961">
        <v>36</v>
      </c>
      <c r="F6961" t="s">
        <v>103</v>
      </c>
      <c r="G6961" t="s">
        <v>104</v>
      </c>
      <c r="H6961" s="5">
        <v>452</v>
      </c>
      <c r="I6961" s="5">
        <v>16474.28</v>
      </c>
      <c r="J6961" t="s">
        <v>140</v>
      </c>
      <c r="K6961" t="s">
        <v>106</v>
      </c>
      <c r="L6961">
        <v>1</v>
      </c>
      <c r="M6961">
        <v>0</v>
      </c>
      <c r="N6961">
        <v>5</v>
      </c>
      <c r="O6961" s="6">
        <v>0</v>
      </c>
      <c r="P6961" t="s">
        <v>106</v>
      </c>
      <c r="Q6961" t="s">
        <v>107</v>
      </c>
      <c r="R6961">
        <f>IF(F6961="Monthly",2,0)
+IF(E6961&lt;=6,2,0)
+IF(N6961&lt;=2,2,0)
+IF(L6961&gt;=4,2,0)
+IF(M6961&gt;=2,1,0)
+IF(H6961&gt;=_xlfn.PERCENTILE.INC($H$2:$H$10001,0.75),1,0)</f>
        <v>2</v>
      </c>
      <c r="S6961" t="str">
        <f>IF(R6961&gt;=7,"High",IF(R6961&gt;=4,"Medium","Low"))</f>
        <v>Low</v>
      </c>
    </row>
    <row r="6962" spans="1:19">
      <c r="A6962" t="s">
        <v>7087</v>
      </c>
      <c r="B6962">
        <v>35</v>
      </c>
      <c r="C6962" t="s">
        <v>112</v>
      </c>
      <c r="D6962" t="s">
        <v>126</v>
      </c>
      <c r="E6962">
        <v>37</v>
      </c>
      <c r="F6962" t="s">
        <v>103</v>
      </c>
      <c r="G6962" t="s">
        <v>104</v>
      </c>
      <c r="H6962" s="5">
        <v>489</v>
      </c>
      <c r="I6962" s="5">
        <v>18567.72</v>
      </c>
      <c r="J6962" t="s">
        <v>117</v>
      </c>
      <c r="K6962" t="s">
        <v>106</v>
      </c>
      <c r="L6962">
        <v>0</v>
      </c>
      <c r="M6962">
        <v>0</v>
      </c>
      <c r="N6962">
        <v>4</v>
      </c>
      <c r="O6962" s="6">
        <v>0</v>
      </c>
      <c r="P6962" t="s">
        <v>107</v>
      </c>
      <c r="Q6962" t="s">
        <v>107</v>
      </c>
      <c r="R6962">
        <f>IF(F6962="Monthly",2,0)
+IF(E6962&lt;=6,2,0)
+IF(N6962&lt;=2,2,0)
+IF(L6962&gt;=4,2,0)
+IF(M6962&gt;=2,1,0)
+IF(H6962&gt;=_xlfn.PERCENTILE.INC($H$2:$H$10001,0.75),1,0)</f>
        <v>2</v>
      </c>
      <c r="S6962" t="str">
        <f>IF(R6962&gt;=7,"High",IF(R6962&gt;=4,"Medium","Low"))</f>
        <v>Low</v>
      </c>
    </row>
    <row r="6963" spans="1:19">
      <c r="A6963" t="s">
        <v>7088</v>
      </c>
      <c r="B6963">
        <v>40</v>
      </c>
      <c r="C6963" t="s">
        <v>101</v>
      </c>
      <c r="D6963" t="s">
        <v>123</v>
      </c>
      <c r="E6963">
        <v>27</v>
      </c>
      <c r="F6963" t="s">
        <v>109</v>
      </c>
      <c r="G6963" t="s">
        <v>104</v>
      </c>
      <c r="H6963" s="5">
        <v>518</v>
      </c>
      <c r="I6963" s="5">
        <v>14184.11</v>
      </c>
      <c r="J6963" t="s">
        <v>117</v>
      </c>
      <c r="K6963" t="s">
        <v>106</v>
      </c>
      <c r="L6963">
        <v>5</v>
      </c>
      <c r="M6963">
        <v>3</v>
      </c>
      <c r="N6963">
        <v>2</v>
      </c>
      <c r="O6963" s="6">
        <v>0</v>
      </c>
      <c r="P6963" t="s">
        <v>107</v>
      </c>
      <c r="Q6963" t="s">
        <v>106</v>
      </c>
      <c r="R6963">
        <f>IF(F6963="Monthly",2,0)
+IF(E6963&lt;=6,2,0)
+IF(N6963&lt;=2,2,0)
+IF(L6963&gt;=4,2,0)
+IF(M6963&gt;=2,1,0)
+IF(H6963&gt;=_xlfn.PERCENTILE.INC($H$2:$H$10001,0.75),1,0)</f>
        <v>5</v>
      </c>
      <c r="S6963" t="str">
        <f>IF(R6963&gt;=7,"High",IF(R6963&gt;=4,"Medium","Low"))</f>
        <v>Medium</v>
      </c>
    </row>
    <row r="6964" spans="1:19">
      <c r="A6964" t="s">
        <v>7089</v>
      </c>
      <c r="B6964">
        <v>32</v>
      </c>
      <c r="C6964" t="s">
        <v>101</v>
      </c>
      <c r="D6964" t="s">
        <v>102</v>
      </c>
      <c r="E6964">
        <v>23</v>
      </c>
      <c r="F6964" t="s">
        <v>109</v>
      </c>
      <c r="G6964" t="s">
        <v>110</v>
      </c>
      <c r="H6964" s="5">
        <v>754</v>
      </c>
      <c r="I6964" s="5">
        <v>17521.54</v>
      </c>
      <c r="J6964" t="s">
        <v>105</v>
      </c>
      <c r="K6964" t="s">
        <v>106</v>
      </c>
      <c r="L6964">
        <v>0</v>
      </c>
      <c r="M6964">
        <v>0</v>
      </c>
      <c r="N6964">
        <v>5</v>
      </c>
      <c r="O6964" s="6">
        <v>0</v>
      </c>
      <c r="P6964" t="s">
        <v>107</v>
      </c>
      <c r="Q6964" t="s">
        <v>107</v>
      </c>
      <c r="R6964">
        <f>IF(F6964="Monthly",2,0)
+IF(E6964&lt;=6,2,0)
+IF(N6964&lt;=2,2,0)
+IF(L6964&gt;=4,2,0)
+IF(M6964&gt;=2,1,0)
+IF(H6964&gt;=_xlfn.PERCENTILE.INC($H$2:$H$10001,0.75),1,0)</f>
        <v>0</v>
      </c>
      <c r="S6964" t="str">
        <f>IF(R6964&gt;=7,"High",IF(R6964&gt;=4,"Medium","Low"))</f>
        <v>Low</v>
      </c>
    </row>
    <row r="6965" spans="1:19">
      <c r="A6965" t="s">
        <v>7090</v>
      </c>
      <c r="B6965">
        <v>44</v>
      </c>
      <c r="C6965" t="s">
        <v>112</v>
      </c>
      <c r="D6965" t="s">
        <v>123</v>
      </c>
      <c r="E6965">
        <v>49</v>
      </c>
      <c r="F6965" t="s">
        <v>109</v>
      </c>
      <c r="G6965" t="s">
        <v>110</v>
      </c>
      <c r="H6965" s="5">
        <v>796</v>
      </c>
      <c r="I6965" s="5">
        <v>37706.620000000003</v>
      </c>
      <c r="J6965" t="s">
        <v>105</v>
      </c>
      <c r="K6965" t="s">
        <v>106</v>
      </c>
      <c r="L6965">
        <v>0</v>
      </c>
      <c r="M6965">
        <v>0</v>
      </c>
      <c r="N6965">
        <v>5</v>
      </c>
      <c r="O6965" s="6">
        <v>5</v>
      </c>
      <c r="P6965" t="s">
        <v>107</v>
      </c>
      <c r="Q6965" t="s">
        <v>107</v>
      </c>
      <c r="R6965">
        <f>IF(F6965="Monthly",2,0)
+IF(E6965&lt;=6,2,0)
+IF(N6965&lt;=2,2,0)
+IF(L6965&gt;=4,2,0)
+IF(M6965&gt;=2,1,0)
+IF(H6965&gt;=_xlfn.PERCENTILE.INC($H$2:$H$10001,0.75),1,0)</f>
        <v>1</v>
      </c>
      <c r="S6965" t="str">
        <f>IF(R6965&gt;=7,"High",IF(R6965&gt;=4,"Medium","Low"))</f>
        <v>Low</v>
      </c>
    </row>
    <row r="6966" spans="1:19">
      <c r="A6966" t="s">
        <v>7091</v>
      </c>
      <c r="B6966">
        <v>18</v>
      </c>
      <c r="C6966" t="s">
        <v>112</v>
      </c>
      <c r="D6966" t="s">
        <v>126</v>
      </c>
      <c r="E6966">
        <v>29</v>
      </c>
      <c r="F6966" t="s">
        <v>121</v>
      </c>
      <c r="G6966" t="s">
        <v>104</v>
      </c>
      <c r="H6966" s="5">
        <v>546</v>
      </c>
      <c r="I6966" s="5">
        <v>13629.89</v>
      </c>
      <c r="J6966" t="s">
        <v>117</v>
      </c>
      <c r="K6966" t="s">
        <v>106</v>
      </c>
      <c r="L6966">
        <v>2</v>
      </c>
      <c r="M6966">
        <v>0</v>
      </c>
      <c r="N6966">
        <v>4</v>
      </c>
      <c r="O6966" s="6">
        <v>15</v>
      </c>
      <c r="P6966" t="s">
        <v>107</v>
      </c>
      <c r="Q6966" t="s">
        <v>106</v>
      </c>
      <c r="R6966">
        <f>IF(F6966="Monthly",2,0)
+IF(E6966&lt;=6,2,0)
+IF(N6966&lt;=2,2,0)
+IF(L6966&gt;=4,2,0)
+IF(M6966&gt;=2,1,0)
+IF(H6966&gt;=_xlfn.PERCENTILE.INC($H$2:$H$10001,0.75),1,0)</f>
        <v>0</v>
      </c>
      <c r="S6966" t="str">
        <f>IF(R6966&gt;=7,"High",IF(R6966&gt;=4,"Medium","Low"))</f>
        <v>Low</v>
      </c>
    </row>
    <row r="6967" spans="1:19">
      <c r="A6967" t="s">
        <v>7092</v>
      </c>
      <c r="B6967">
        <v>55</v>
      </c>
      <c r="C6967" t="s">
        <v>101</v>
      </c>
      <c r="D6967" t="s">
        <v>159</v>
      </c>
      <c r="E6967">
        <v>60</v>
      </c>
      <c r="F6967" t="s">
        <v>109</v>
      </c>
      <c r="G6967" t="s">
        <v>104</v>
      </c>
      <c r="H6967" s="5">
        <v>512</v>
      </c>
      <c r="I6967" s="5">
        <v>27819.69</v>
      </c>
      <c r="J6967" t="s">
        <v>105</v>
      </c>
      <c r="K6967" t="s">
        <v>107</v>
      </c>
      <c r="L6967">
        <v>1</v>
      </c>
      <c r="M6967">
        <v>0</v>
      </c>
      <c r="N6967">
        <v>4</v>
      </c>
      <c r="O6967" s="6">
        <v>10</v>
      </c>
      <c r="P6967" t="s">
        <v>106</v>
      </c>
      <c r="Q6967" t="s">
        <v>106</v>
      </c>
      <c r="R6967">
        <f>IF(F6967="Monthly",2,0)
+IF(E6967&lt;=6,2,0)
+IF(N6967&lt;=2,2,0)
+IF(L6967&gt;=4,2,0)
+IF(M6967&gt;=2,1,0)
+IF(H6967&gt;=_xlfn.PERCENTILE.INC($H$2:$H$10001,0.75),1,0)</f>
        <v>0</v>
      </c>
      <c r="S6967" t="str">
        <f>IF(R6967&gt;=7,"High",IF(R6967&gt;=4,"Medium","Low"))</f>
        <v>Low</v>
      </c>
    </row>
    <row r="6968" spans="1:19">
      <c r="A6968" t="s">
        <v>7093</v>
      </c>
      <c r="B6968">
        <v>54</v>
      </c>
      <c r="C6968" t="s">
        <v>101</v>
      </c>
      <c r="D6968" t="s">
        <v>159</v>
      </c>
      <c r="E6968">
        <v>44</v>
      </c>
      <c r="F6968" t="s">
        <v>121</v>
      </c>
      <c r="G6968" t="s">
        <v>104</v>
      </c>
      <c r="H6968" s="5">
        <v>432</v>
      </c>
      <c r="I6968" s="5">
        <v>17052.5</v>
      </c>
      <c r="J6968" t="s">
        <v>140</v>
      </c>
      <c r="K6968" t="s">
        <v>107</v>
      </c>
      <c r="L6968">
        <v>0</v>
      </c>
      <c r="M6968">
        <v>0</v>
      </c>
      <c r="N6968">
        <v>5</v>
      </c>
      <c r="O6968" s="6">
        <v>10</v>
      </c>
      <c r="P6968" t="s">
        <v>106</v>
      </c>
      <c r="Q6968" t="s">
        <v>107</v>
      </c>
      <c r="R6968">
        <f>IF(F6968="Monthly",2,0)
+IF(E6968&lt;=6,2,0)
+IF(N6968&lt;=2,2,0)
+IF(L6968&gt;=4,2,0)
+IF(M6968&gt;=2,1,0)
+IF(H6968&gt;=_xlfn.PERCENTILE.INC($H$2:$H$10001,0.75),1,0)</f>
        <v>0</v>
      </c>
      <c r="S6968" t="str">
        <f>IF(R6968&gt;=7,"High",IF(R6968&gt;=4,"Medium","Low"))</f>
        <v>Low</v>
      </c>
    </row>
    <row r="6969" spans="1:19">
      <c r="A6969" t="s">
        <v>7094</v>
      </c>
      <c r="B6969">
        <v>18</v>
      </c>
      <c r="C6969" t="s">
        <v>101</v>
      </c>
      <c r="D6969" t="s">
        <v>131</v>
      </c>
      <c r="E6969">
        <v>54</v>
      </c>
      <c r="F6969" t="s">
        <v>103</v>
      </c>
      <c r="G6969" t="s">
        <v>110</v>
      </c>
      <c r="H6969" s="5">
        <v>771</v>
      </c>
      <c r="I6969" s="5">
        <v>42666.29</v>
      </c>
      <c r="J6969" t="s">
        <v>134</v>
      </c>
      <c r="K6969" t="s">
        <v>106</v>
      </c>
      <c r="L6969">
        <v>0</v>
      </c>
      <c r="M6969">
        <v>0</v>
      </c>
      <c r="N6969">
        <v>4</v>
      </c>
      <c r="O6969" s="6">
        <v>0</v>
      </c>
      <c r="P6969" t="s">
        <v>107</v>
      </c>
      <c r="Q6969" t="s">
        <v>106</v>
      </c>
      <c r="R6969">
        <f>IF(F6969="Monthly",2,0)
+IF(E6969&lt;=6,2,0)
+IF(N6969&lt;=2,2,0)
+IF(L6969&gt;=4,2,0)
+IF(M6969&gt;=2,1,0)
+IF(H6969&gt;=_xlfn.PERCENTILE.INC($H$2:$H$10001,0.75),1,0)</f>
        <v>2</v>
      </c>
      <c r="S6969" t="str">
        <f>IF(R6969&gt;=7,"High",IF(R6969&gt;=4,"Medium","Low"))</f>
        <v>Low</v>
      </c>
    </row>
    <row r="6970" spans="1:19">
      <c r="A6970" t="s">
        <v>7095</v>
      </c>
      <c r="B6970">
        <v>48</v>
      </c>
      <c r="C6970" t="s">
        <v>101</v>
      </c>
      <c r="D6970" t="s">
        <v>126</v>
      </c>
      <c r="E6970">
        <v>44</v>
      </c>
      <c r="F6970" t="s">
        <v>121</v>
      </c>
      <c r="G6970" t="s">
        <v>104</v>
      </c>
      <c r="H6970" s="5">
        <v>459</v>
      </c>
      <c r="I6970" s="5">
        <v>19658.75</v>
      </c>
      <c r="J6970" t="s">
        <v>134</v>
      </c>
      <c r="K6970" t="s">
        <v>106</v>
      </c>
      <c r="L6970">
        <v>2</v>
      </c>
      <c r="M6970">
        <v>1</v>
      </c>
      <c r="N6970">
        <v>4</v>
      </c>
      <c r="O6970" s="6">
        <v>0</v>
      </c>
      <c r="P6970" t="s">
        <v>107</v>
      </c>
      <c r="Q6970" t="s">
        <v>107</v>
      </c>
      <c r="R6970">
        <f>IF(F6970="Monthly",2,0)
+IF(E6970&lt;=6,2,0)
+IF(N6970&lt;=2,2,0)
+IF(L6970&gt;=4,2,0)
+IF(M6970&gt;=2,1,0)
+IF(H6970&gt;=_xlfn.PERCENTILE.INC($H$2:$H$10001,0.75),1,0)</f>
        <v>0</v>
      </c>
      <c r="S6970" t="str">
        <f>IF(R6970&gt;=7,"High",IF(R6970&gt;=4,"Medium","Low"))</f>
        <v>Low</v>
      </c>
    </row>
    <row r="6971" spans="1:19">
      <c r="A6971" t="s">
        <v>7096</v>
      </c>
      <c r="B6971">
        <v>35</v>
      </c>
      <c r="C6971" t="s">
        <v>101</v>
      </c>
      <c r="D6971" t="s">
        <v>133</v>
      </c>
      <c r="E6971">
        <v>26</v>
      </c>
      <c r="F6971" t="s">
        <v>103</v>
      </c>
      <c r="G6971" t="s">
        <v>110</v>
      </c>
      <c r="H6971" s="5">
        <v>766</v>
      </c>
      <c r="I6971" s="5">
        <v>20009.71</v>
      </c>
      <c r="J6971" t="s">
        <v>134</v>
      </c>
      <c r="K6971" t="s">
        <v>106</v>
      </c>
      <c r="L6971">
        <v>2</v>
      </c>
      <c r="M6971">
        <v>1</v>
      </c>
      <c r="N6971">
        <v>4</v>
      </c>
      <c r="O6971" s="6">
        <v>0</v>
      </c>
      <c r="P6971" t="s">
        <v>107</v>
      </c>
      <c r="Q6971" t="s">
        <v>107</v>
      </c>
      <c r="R6971">
        <f>IF(F6971="Monthly",2,0)
+IF(E6971&lt;=6,2,0)
+IF(N6971&lt;=2,2,0)
+IF(L6971&gt;=4,2,0)
+IF(M6971&gt;=2,1,0)
+IF(H6971&gt;=_xlfn.PERCENTILE.INC($H$2:$H$10001,0.75),1,0)</f>
        <v>2</v>
      </c>
      <c r="S6971" t="str">
        <f>IF(R6971&gt;=7,"High",IF(R6971&gt;=4,"Medium","Low"))</f>
        <v>Low</v>
      </c>
    </row>
    <row r="6972" spans="1:19">
      <c r="A6972" t="s">
        <v>7097</v>
      </c>
      <c r="B6972">
        <v>28</v>
      </c>
      <c r="C6972" t="s">
        <v>112</v>
      </c>
      <c r="D6972" t="s">
        <v>133</v>
      </c>
      <c r="E6972">
        <v>36</v>
      </c>
      <c r="F6972" t="s">
        <v>109</v>
      </c>
      <c r="G6972" t="s">
        <v>104</v>
      </c>
      <c r="H6972" s="5">
        <v>473</v>
      </c>
      <c r="I6972" s="5">
        <v>15523.68</v>
      </c>
      <c r="J6972" t="s">
        <v>140</v>
      </c>
      <c r="K6972" t="s">
        <v>106</v>
      </c>
      <c r="L6972">
        <v>6</v>
      </c>
      <c r="M6972">
        <v>3</v>
      </c>
      <c r="N6972">
        <v>3</v>
      </c>
      <c r="O6972" s="6">
        <v>10</v>
      </c>
      <c r="P6972" t="s">
        <v>107</v>
      </c>
      <c r="Q6972" t="s">
        <v>106</v>
      </c>
      <c r="R6972">
        <f>IF(F6972="Monthly",2,0)
+IF(E6972&lt;=6,2,0)
+IF(N6972&lt;=2,2,0)
+IF(L6972&gt;=4,2,0)
+IF(M6972&gt;=2,1,0)
+IF(H6972&gt;=_xlfn.PERCENTILE.INC($H$2:$H$10001,0.75),1,0)</f>
        <v>3</v>
      </c>
      <c r="S6972" t="str">
        <f>IF(R6972&gt;=7,"High",IF(R6972&gt;=4,"Medium","Low"))</f>
        <v>Low</v>
      </c>
    </row>
    <row r="6973" spans="1:19">
      <c r="A6973" t="s">
        <v>7098</v>
      </c>
      <c r="B6973">
        <v>34</v>
      </c>
      <c r="C6973" t="s">
        <v>101</v>
      </c>
      <c r="D6973" t="s">
        <v>131</v>
      </c>
      <c r="E6973">
        <v>26</v>
      </c>
      <c r="F6973" t="s">
        <v>109</v>
      </c>
      <c r="G6973" t="s">
        <v>129</v>
      </c>
      <c r="H6973" s="5">
        <v>990</v>
      </c>
      <c r="I6973" s="5">
        <v>25158.1</v>
      </c>
      <c r="J6973" t="s">
        <v>140</v>
      </c>
      <c r="K6973" t="s">
        <v>106</v>
      </c>
      <c r="L6973">
        <v>0</v>
      </c>
      <c r="M6973">
        <v>0</v>
      </c>
      <c r="N6973">
        <v>5</v>
      </c>
      <c r="O6973" s="6">
        <v>0</v>
      </c>
      <c r="P6973" t="s">
        <v>106</v>
      </c>
      <c r="Q6973" t="s">
        <v>107</v>
      </c>
      <c r="R6973">
        <f>IF(F6973="Monthly",2,0)
+IF(E6973&lt;=6,2,0)
+IF(N6973&lt;=2,2,0)
+IF(L6973&gt;=4,2,0)
+IF(M6973&gt;=2,1,0)
+IF(H6973&gt;=_xlfn.PERCENTILE.INC($H$2:$H$10001,0.75),1,0)</f>
        <v>1</v>
      </c>
      <c r="S6973" t="str">
        <f>IF(R6973&gt;=7,"High",IF(R6973&gt;=4,"Medium","Low"))</f>
        <v>Low</v>
      </c>
    </row>
    <row r="6974" spans="1:19">
      <c r="A6974" t="s">
        <v>7099</v>
      </c>
      <c r="B6974">
        <v>35</v>
      </c>
      <c r="C6974" t="s">
        <v>112</v>
      </c>
      <c r="D6974" t="s">
        <v>119</v>
      </c>
      <c r="E6974">
        <v>12</v>
      </c>
      <c r="F6974" t="s">
        <v>109</v>
      </c>
      <c r="G6974" t="s">
        <v>129</v>
      </c>
      <c r="H6974" s="5">
        <v>1085</v>
      </c>
      <c r="I6974" s="5">
        <v>13098.46</v>
      </c>
      <c r="J6974" t="s">
        <v>105</v>
      </c>
      <c r="K6974" t="s">
        <v>106</v>
      </c>
      <c r="L6974">
        <v>0</v>
      </c>
      <c r="M6974">
        <v>0</v>
      </c>
      <c r="N6974">
        <v>4</v>
      </c>
      <c r="O6974" s="6">
        <v>0</v>
      </c>
      <c r="P6974" t="s">
        <v>107</v>
      </c>
      <c r="Q6974" t="s">
        <v>106</v>
      </c>
      <c r="R6974">
        <f>IF(F6974="Monthly",2,0)
+IF(E6974&lt;=6,2,0)
+IF(N6974&lt;=2,2,0)
+IF(L6974&gt;=4,2,0)
+IF(M6974&gt;=2,1,0)
+IF(H6974&gt;=_xlfn.PERCENTILE.INC($H$2:$H$10001,0.75),1,0)</f>
        <v>1</v>
      </c>
      <c r="S6974" t="str">
        <f>IF(R6974&gt;=7,"High",IF(R6974&gt;=4,"Medium","Low"))</f>
        <v>Low</v>
      </c>
    </row>
    <row r="6975" spans="1:19">
      <c r="A6975" t="s">
        <v>7100</v>
      </c>
      <c r="B6975">
        <v>26</v>
      </c>
      <c r="C6975" t="s">
        <v>112</v>
      </c>
      <c r="D6975" t="s">
        <v>119</v>
      </c>
      <c r="E6975">
        <v>25</v>
      </c>
      <c r="F6975" t="s">
        <v>103</v>
      </c>
      <c r="G6975" t="s">
        <v>129</v>
      </c>
      <c r="H6975" s="5">
        <v>972</v>
      </c>
      <c r="I6975" s="5">
        <v>24035.54</v>
      </c>
      <c r="J6975" t="s">
        <v>105</v>
      </c>
      <c r="K6975" t="s">
        <v>106</v>
      </c>
      <c r="L6975">
        <v>0</v>
      </c>
      <c r="M6975">
        <v>0</v>
      </c>
      <c r="N6975">
        <v>5</v>
      </c>
      <c r="O6975" s="6">
        <v>0</v>
      </c>
      <c r="P6975" t="s">
        <v>107</v>
      </c>
      <c r="Q6975" t="s">
        <v>107</v>
      </c>
      <c r="R6975">
        <f>IF(F6975="Monthly",2,0)
+IF(E6975&lt;=6,2,0)
+IF(N6975&lt;=2,2,0)
+IF(L6975&gt;=4,2,0)
+IF(M6975&gt;=2,1,0)
+IF(H6975&gt;=_xlfn.PERCENTILE.INC($H$2:$H$10001,0.75),1,0)</f>
        <v>3</v>
      </c>
      <c r="S6975" t="str">
        <f>IF(R6975&gt;=7,"High",IF(R6975&gt;=4,"Medium","Low"))</f>
        <v>Low</v>
      </c>
    </row>
    <row r="6976" spans="1:19">
      <c r="A6976" t="s">
        <v>7101</v>
      </c>
      <c r="B6976">
        <v>31</v>
      </c>
      <c r="C6976" t="s">
        <v>101</v>
      </c>
      <c r="D6976" t="s">
        <v>126</v>
      </c>
      <c r="E6976">
        <v>57</v>
      </c>
      <c r="F6976" t="s">
        <v>103</v>
      </c>
      <c r="G6976" t="s">
        <v>129</v>
      </c>
      <c r="H6976" s="5">
        <v>1017</v>
      </c>
      <c r="I6976" s="5">
        <v>57806.02</v>
      </c>
      <c r="J6976" t="s">
        <v>134</v>
      </c>
      <c r="K6976" t="s">
        <v>106</v>
      </c>
      <c r="L6976">
        <v>0</v>
      </c>
      <c r="M6976">
        <v>0</v>
      </c>
      <c r="N6976">
        <v>5</v>
      </c>
      <c r="O6976" s="6">
        <v>0</v>
      </c>
      <c r="P6976" t="s">
        <v>107</v>
      </c>
      <c r="Q6976" t="s">
        <v>106</v>
      </c>
      <c r="R6976">
        <f>IF(F6976="Monthly",2,0)
+IF(E6976&lt;=6,2,0)
+IF(N6976&lt;=2,2,0)
+IF(L6976&gt;=4,2,0)
+IF(M6976&gt;=2,1,0)
+IF(H6976&gt;=_xlfn.PERCENTILE.INC($H$2:$H$10001,0.75),1,0)</f>
        <v>3</v>
      </c>
      <c r="S6976" t="str">
        <f>IF(R6976&gt;=7,"High",IF(R6976&gt;=4,"Medium","Low"))</f>
        <v>Low</v>
      </c>
    </row>
    <row r="6977" spans="1:19">
      <c r="A6977" t="s">
        <v>7102</v>
      </c>
      <c r="B6977">
        <v>22</v>
      </c>
      <c r="C6977" t="s">
        <v>112</v>
      </c>
      <c r="D6977" t="s">
        <v>133</v>
      </c>
      <c r="E6977">
        <v>52</v>
      </c>
      <c r="F6977" t="s">
        <v>109</v>
      </c>
      <c r="G6977" t="s">
        <v>104</v>
      </c>
      <c r="H6977" s="5">
        <v>433</v>
      </c>
      <c r="I6977" s="5">
        <v>23165.35</v>
      </c>
      <c r="J6977" t="s">
        <v>134</v>
      </c>
      <c r="K6977" t="s">
        <v>107</v>
      </c>
      <c r="L6977">
        <v>1</v>
      </c>
      <c r="M6977">
        <v>0</v>
      </c>
      <c r="N6977">
        <v>5</v>
      </c>
      <c r="O6977" s="6">
        <v>0</v>
      </c>
      <c r="P6977" t="s">
        <v>107</v>
      </c>
      <c r="Q6977" t="s">
        <v>107</v>
      </c>
      <c r="R6977">
        <f>IF(F6977="Monthly",2,0)
+IF(E6977&lt;=6,2,0)
+IF(N6977&lt;=2,2,0)
+IF(L6977&gt;=4,2,0)
+IF(M6977&gt;=2,1,0)
+IF(H6977&gt;=_xlfn.PERCENTILE.INC($H$2:$H$10001,0.75),1,0)</f>
        <v>0</v>
      </c>
      <c r="S6977" t="str">
        <f>IF(R6977&gt;=7,"High",IF(R6977&gt;=4,"Medium","Low"))</f>
        <v>Low</v>
      </c>
    </row>
    <row r="6978" spans="1:19">
      <c r="A6978" t="s">
        <v>7103</v>
      </c>
      <c r="B6978">
        <v>45</v>
      </c>
      <c r="C6978" t="s">
        <v>101</v>
      </c>
      <c r="D6978" t="s">
        <v>119</v>
      </c>
      <c r="E6978">
        <v>11</v>
      </c>
      <c r="F6978" t="s">
        <v>103</v>
      </c>
      <c r="G6978" t="s">
        <v>110</v>
      </c>
      <c r="H6978" s="5">
        <v>721</v>
      </c>
      <c r="I6978" s="5">
        <v>8017.85</v>
      </c>
      <c r="J6978" t="s">
        <v>105</v>
      </c>
      <c r="K6978" t="s">
        <v>106</v>
      </c>
      <c r="L6978">
        <v>0</v>
      </c>
      <c r="M6978">
        <v>0</v>
      </c>
      <c r="N6978">
        <v>5</v>
      </c>
      <c r="O6978" s="6">
        <v>0</v>
      </c>
      <c r="P6978" t="s">
        <v>106</v>
      </c>
      <c r="Q6978" t="s">
        <v>106</v>
      </c>
      <c r="R6978">
        <f>IF(F6978="Monthly",2,0)
+IF(E6978&lt;=6,2,0)
+IF(N6978&lt;=2,2,0)
+IF(L6978&gt;=4,2,0)
+IF(M6978&gt;=2,1,0)
+IF(H6978&gt;=_xlfn.PERCENTILE.INC($H$2:$H$10001,0.75),1,0)</f>
        <v>2</v>
      </c>
      <c r="S6978" t="str">
        <f>IF(R6978&gt;=7,"High",IF(R6978&gt;=4,"Medium","Low"))</f>
        <v>Low</v>
      </c>
    </row>
    <row r="6979" spans="1:19">
      <c r="A6979" t="s">
        <v>7104</v>
      </c>
      <c r="B6979">
        <v>58</v>
      </c>
      <c r="C6979" t="s">
        <v>101</v>
      </c>
      <c r="D6979" t="s">
        <v>126</v>
      </c>
      <c r="E6979">
        <v>25</v>
      </c>
      <c r="F6979" t="s">
        <v>103</v>
      </c>
      <c r="G6979" t="s">
        <v>104</v>
      </c>
      <c r="H6979" s="5">
        <v>492</v>
      </c>
      <c r="I6979" s="5">
        <v>12217.3</v>
      </c>
      <c r="J6979" t="s">
        <v>134</v>
      </c>
      <c r="K6979" t="s">
        <v>106</v>
      </c>
      <c r="L6979">
        <v>0</v>
      </c>
      <c r="M6979">
        <v>0</v>
      </c>
      <c r="N6979">
        <v>5</v>
      </c>
      <c r="O6979" s="6">
        <v>0</v>
      </c>
      <c r="P6979" t="s">
        <v>107</v>
      </c>
      <c r="Q6979" t="s">
        <v>106</v>
      </c>
      <c r="R6979">
        <f>IF(F6979="Monthly",2,0)
+IF(E6979&lt;=6,2,0)
+IF(N6979&lt;=2,2,0)
+IF(L6979&gt;=4,2,0)
+IF(M6979&gt;=2,1,0)
+IF(H6979&gt;=_xlfn.PERCENTILE.INC($H$2:$H$10001,0.75),1,0)</f>
        <v>2</v>
      </c>
      <c r="S6979" t="str">
        <f>IF(R6979&gt;=7,"High",IF(R6979&gt;=4,"Medium","Low"))</f>
        <v>Low</v>
      </c>
    </row>
    <row r="6980" spans="1:19">
      <c r="A6980" t="s">
        <v>7105</v>
      </c>
      <c r="B6980">
        <v>29</v>
      </c>
      <c r="C6980" t="s">
        <v>101</v>
      </c>
      <c r="D6980" t="s">
        <v>126</v>
      </c>
      <c r="E6980">
        <v>21</v>
      </c>
      <c r="F6980" t="s">
        <v>103</v>
      </c>
      <c r="G6980" t="s">
        <v>129</v>
      </c>
      <c r="H6980" s="5">
        <v>988</v>
      </c>
      <c r="I6980" s="5">
        <v>20277.669999999998</v>
      </c>
      <c r="J6980" t="s">
        <v>105</v>
      </c>
      <c r="K6980" t="s">
        <v>106</v>
      </c>
      <c r="L6980">
        <v>0</v>
      </c>
      <c r="M6980">
        <v>0</v>
      </c>
      <c r="N6980">
        <v>4</v>
      </c>
      <c r="O6980" s="6">
        <v>0</v>
      </c>
      <c r="P6980" t="s">
        <v>106</v>
      </c>
      <c r="Q6980" t="s">
        <v>106</v>
      </c>
      <c r="R6980">
        <f>IF(F6980="Monthly",2,0)
+IF(E6980&lt;=6,2,0)
+IF(N6980&lt;=2,2,0)
+IF(L6980&gt;=4,2,0)
+IF(M6980&gt;=2,1,0)
+IF(H6980&gt;=_xlfn.PERCENTILE.INC($H$2:$H$10001,0.75),1,0)</f>
        <v>3</v>
      </c>
      <c r="S6980" t="str">
        <f>IF(R6980&gt;=7,"High",IF(R6980&gt;=4,"Medium","Low"))</f>
        <v>Low</v>
      </c>
    </row>
    <row r="6981" spans="1:19">
      <c r="A6981" t="s">
        <v>7106</v>
      </c>
      <c r="B6981">
        <v>46</v>
      </c>
      <c r="C6981" t="s">
        <v>112</v>
      </c>
      <c r="D6981" t="s">
        <v>159</v>
      </c>
      <c r="E6981">
        <v>32</v>
      </c>
      <c r="F6981" t="s">
        <v>103</v>
      </c>
      <c r="G6981" t="s">
        <v>110</v>
      </c>
      <c r="H6981" s="5">
        <v>751</v>
      </c>
      <c r="I6981" s="5">
        <v>23755.94</v>
      </c>
      <c r="J6981" t="s">
        <v>117</v>
      </c>
      <c r="K6981" t="s">
        <v>106</v>
      </c>
      <c r="L6981">
        <v>1</v>
      </c>
      <c r="M6981">
        <v>0</v>
      </c>
      <c r="N6981">
        <v>5</v>
      </c>
      <c r="O6981" s="6">
        <v>0</v>
      </c>
      <c r="P6981" t="s">
        <v>107</v>
      </c>
      <c r="Q6981" t="s">
        <v>106</v>
      </c>
      <c r="R6981">
        <f>IF(F6981="Monthly",2,0)
+IF(E6981&lt;=6,2,0)
+IF(N6981&lt;=2,2,0)
+IF(L6981&gt;=4,2,0)
+IF(M6981&gt;=2,1,0)
+IF(H6981&gt;=_xlfn.PERCENTILE.INC($H$2:$H$10001,0.75),1,0)</f>
        <v>2</v>
      </c>
      <c r="S6981" t="str">
        <f>IF(R6981&gt;=7,"High",IF(R6981&gt;=4,"Medium","Low"))</f>
        <v>Low</v>
      </c>
    </row>
    <row r="6982" spans="1:19">
      <c r="A6982" t="s">
        <v>7107</v>
      </c>
      <c r="B6982">
        <v>49</v>
      </c>
      <c r="C6982" t="s">
        <v>112</v>
      </c>
      <c r="D6982" t="s">
        <v>159</v>
      </c>
      <c r="E6982">
        <v>47</v>
      </c>
      <c r="F6982" t="s">
        <v>103</v>
      </c>
      <c r="G6982" t="s">
        <v>110</v>
      </c>
      <c r="H6982" s="5">
        <v>793</v>
      </c>
      <c r="I6982" s="5">
        <v>37173.53</v>
      </c>
      <c r="J6982" t="s">
        <v>117</v>
      </c>
      <c r="K6982" t="s">
        <v>106</v>
      </c>
      <c r="L6982">
        <v>0</v>
      </c>
      <c r="M6982">
        <v>0</v>
      </c>
      <c r="N6982">
        <v>5</v>
      </c>
      <c r="O6982" s="6">
        <v>0</v>
      </c>
      <c r="P6982" t="s">
        <v>107</v>
      </c>
      <c r="Q6982" t="s">
        <v>106</v>
      </c>
      <c r="R6982">
        <f>IF(F6982="Monthly",2,0)
+IF(E6982&lt;=6,2,0)
+IF(N6982&lt;=2,2,0)
+IF(L6982&gt;=4,2,0)
+IF(M6982&gt;=2,1,0)
+IF(H6982&gt;=_xlfn.PERCENTILE.INC($H$2:$H$10001,0.75),1,0)</f>
        <v>2</v>
      </c>
      <c r="S6982" t="str">
        <f>IF(R6982&gt;=7,"High",IF(R6982&gt;=4,"Medium","Low"))</f>
        <v>Low</v>
      </c>
    </row>
    <row r="6983" spans="1:19">
      <c r="A6983" t="s">
        <v>7108</v>
      </c>
      <c r="B6983">
        <v>59</v>
      </c>
      <c r="C6983" t="s">
        <v>101</v>
      </c>
      <c r="D6983" t="s">
        <v>133</v>
      </c>
      <c r="E6983">
        <v>20</v>
      </c>
      <c r="F6983" t="s">
        <v>103</v>
      </c>
      <c r="G6983" t="s">
        <v>110</v>
      </c>
      <c r="H6983" s="5">
        <v>741</v>
      </c>
      <c r="I6983" s="5">
        <v>14747</v>
      </c>
      <c r="J6983" t="s">
        <v>115</v>
      </c>
      <c r="K6983" t="s">
        <v>106</v>
      </c>
      <c r="L6983">
        <v>0</v>
      </c>
      <c r="M6983">
        <v>0</v>
      </c>
      <c r="N6983">
        <v>5</v>
      </c>
      <c r="O6983" s="6">
        <v>0</v>
      </c>
      <c r="P6983" t="s">
        <v>107</v>
      </c>
      <c r="Q6983" t="s">
        <v>106</v>
      </c>
      <c r="R6983">
        <f>IF(F6983="Monthly",2,0)
+IF(E6983&lt;=6,2,0)
+IF(N6983&lt;=2,2,0)
+IF(L6983&gt;=4,2,0)
+IF(M6983&gt;=2,1,0)
+IF(H6983&gt;=_xlfn.PERCENTILE.INC($H$2:$H$10001,0.75),1,0)</f>
        <v>2</v>
      </c>
      <c r="S6983" t="str">
        <f>IF(R6983&gt;=7,"High",IF(R6983&gt;=4,"Medium","Low"))</f>
        <v>Low</v>
      </c>
    </row>
    <row r="6984" spans="1:19">
      <c r="A6984" t="s">
        <v>7109</v>
      </c>
      <c r="B6984">
        <v>41</v>
      </c>
      <c r="C6984" t="s">
        <v>112</v>
      </c>
      <c r="D6984" t="s">
        <v>102</v>
      </c>
      <c r="E6984">
        <v>23</v>
      </c>
      <c r="F6984" t="s">
        <v>121</v>
      </c>
      <c r="G6984" t="s">
        <v>104</v>
      </c>
      <c r="H6984" s="5">
        <v>524</v>
      </c>
      <c r="I6984" s="5">
        <v>10416.86</v>
      </c>
      <c r="J6984" t="s">
        <v>140</v>
      </c>
      <c r="K6984" t="s">
        <v>106</v>
      </c>
      <c r="L6984">
        <v>0</v>
      </c>
      <c r="M6984">
        <v>0</v>
      </c>
      <c r="N6984">
        <v>4</v>
      </c>
      <c r="O6984" s="6">
        <v>15</v>
      </c>
      <c r="P6984" t="s">
        <v>107</v>
      </c>
      <c r="Q6984" t="s">
        <v>107</v>
      </c>
      <c r="R6984">
        <f>IF(F6984="Monthly",2,0)
+IF(E6984&lt;=6,2,0)
+IF(N6984&lt;=2,2,0)
+IF(L6984&gt;=4,2,0)
+IF(M6984&gt;=2,1,0)
+IF(H6984&gt;=_xlfn.PERCENTILE.INC($H$2:$H$10001,0.75),1,0)</f>
        <v>0</v>
      </c>
      <c r="S6984" t="str">
        <f>IF(R6984&gt;=7,"High",IF(R6984&gt;=4,"Medium","Low"))</f>
        <v>Low</v>
      </c>
    </row>
    <row r="6985" spans="1:19">
      <c r="A6985" t="s">
        <v>7110</v>
      </c>
      <c r="B6985">
        <v>22</v>
      </c>
      <c r="C6985" t="s">
        <v>101</v>
      </c>
      <c r="D6985" t="s">
        <v>159</v>
      </c>
      <c r="E6985">
        <v>11</v>
      </c>
      <c r="F6985" t="s">
        <v>103</v>
      </c>
      <c r="G6985" t="s">
        <v>104</v>
      </c>
      <c r="H6985" s="5">
        <v>522</v>
      </c>
      <c r="I6985" s="5">
        <v>5783.24</v>
      </c>
      <c r="J6985" t="s">
        <v>105</v>
      </c>
      <c r="K6985" t="s">
        <v>106</v>
      </c>
      <c r="L6985">
        <v>1</v>
      </c>
      <c r="M6985">
        <v>0</v>
      </c>
      <c r="N6985">
        <v>4</v>
      </c>
      <c r="O6985" s="6">
        <v>0</v>
      </c>
      <c r="P6985" t="s">
        <v>107</v>
      </c>
      <c r="Q6985" t="s">
        <v>107</v>
      </c>
      <c r="R6985">
        <f>IF(F6985="Monthly",2,0)
+IF(E6985&lt;=6,2,0)
+IF(N6985&lt;=2,2,0)
+IF(L6985&gt;=4,2,0)
+IF(M6985&gt;=2,1,0)
+IF(H6985&gt;=_xlfn.PERCENTILE.INC($H$2:$H$10001,0.75),1,0)</f>
        <v>2</v>
      </c>
      <c r="S6985" t="str">
        <f>IF(R6985&gt;=7,"High",IF(R6985&gt;=4,"Medium","Low"))</f>
        <v>Low</v>
      </c>
    </row>
    <row r="6986" spans="1:19">
      <c r="A6986" t="s">
        <v>7111</v>
      </c>
      <c r="B6986">
        <v>50</v>
      </c>
      <c r="C6986" t="s">
        <v>112</v>
      </c>
      <c r="D6986" t="s">
        <v>131</v>
      </c>
      <c r="E6986">
        <v>28</v>
      </c>
      <c r="F6986" t="s">
        <v>121</v>
      </c>
      <c r="G6986" t="s">
        <v>104</v>
      </c>
      <c r="H6986" s="5">
        <v>557</v>
      </c>
      <c r="I6986" s="5">
        <v>15867.98</v>
      </c>
      <c r="J6986" t="s">
        <v>134</v>
      </c>
      <c r="K6986" t="s">
        <v>107</v>
      </c>
      <c r="L6986">
        <v>2</v>
      </c>
      <c r="M6986">
        <v>0</v>
      </c>
      <c r="N6986">
        <v>5</v>
      </c>
      <c r="O6986" s="6">
        <v>0</v>
      </c>
      <c r="P6986" t="s">
        <v>107</v>
      </c>
      <c r="Q6986" t="s">
        <v>107</v>
      </c>
      <c r="R6986">
        <f>IF(F6986="Monthly",2,0)
+IF(E6986&lt;=6,2,0)
+IF(N6986&lt;=2,2,0)
+IF(L6986&gt;=4,2,0)
+IF(M6986&gt;=2,1,0)
+IF(H6986&gt;=_xlfn.PERCENTILE.INC($H$2:$H$10001,0.75),1,0)</f>
        <v>0</v>
      </c>
      <c r="S6986" t="str">
        <f>IF(R6986&gt;=7,"High",IF(R6986&gt;=4,"Medium","Low"))</f>
        <v>Low</v>
      </c>
    </row>
    <row r="6987" spans="1:19">
      <c r="A6987" t="s">
        <v>7112</v>
      </c>
      <c r="B6987">
        <v>36</v>
      </c>
      <c r="C6987" t="s">
        <v>112</v>
      </c>
      <c r="D6987" t="s">
        <v>137</v>
      </c>
      <c r="E6987">
        <v>32</v>
      </c>
      <c r="F6987" t="s">
        <v>121</v>
      </c>
      <c r="G6987" t="s">
        <v>129</v>
      </c>
      <c r="H6987" s="5">
        <v>992</v>
      </c>
      <c r="I6987" s="5">
        <v>32581.15</v>
      </c>
      <c r="J6987" t="s">
        <v>115</v>
      </c>
      <c r="K6987" t="s">
        <v>106</v>
      </c>
      <c r="L6987">
        <v>0</v>
      </c>
      <c r="M6987">
        <v>0</v>
      </c>
      <c r="N6987">
        <v>5</v>
      </c>
      <c r="O6987" s="6">
        <v>0</v>
      </c>
      <c r="P6987" t="s">
        <v>107</v>
      </c>
      <c r="Q6987" t="s">
        <v>107</v>
      </c>
      <c r="R6987">
        <f>IF(F6987="Monthly",2,0)
+IF(E6987&lt;=6,2,0)
+IF(N6987&lt;=2,2,0)
+IF(L6987&gt;=4,2,0)
+IF(M6987&gt;=2,1,0)
+IF(H6987&gt;=_xlfn.PERCENTILE.INC($H$2:$H$10001,0.75),1,0)</f>
        <v>1</v>
      </c>
      <c r="S6987" t="str">
        <f>IF(R6987&gt;=7,"High",IF(R6987&gt;=4,"Medium","Low"))</f>
        <v>Low</v>
      </c>
    </row>
    <row r="6988" spans="1:19">
      <c r="A6988" t="s">
        <v>7113</v>
      </c>
      <c r="B6988">
        <v>48</v>
      </c>
      <c r="C6988" t="s">
        <v>112</v>
      </c>
      <c r="D6988" t="s">
        <v>159</v>
      </c>
      <c r="E6988">
        <v>36</v>
      </c>
      <c r="F6988" t="s">
        <v>121</v>
      </c>
      <c r="G6988" t="s">
        <v>104</v>
      </c>
      <c r="H6988" s="5">
        <v>402</v>
      </c>
      <c r="I6988" s="5">
        <v>13402.49</v>
      </c>
      <c r="J6988" t="s">
        <v>140</v>
      </c>
      <c r="K6988" t="s">
        <v>106</v>
      </c>
      <c r="L6988">
        <v>4</v>
      </c>
      <c r="M6988">
        <v>0</v>
      </c>
      <c r="N6988">
        <v>5</v>
      </c>
      <c r="O6988" s="6">
        <v>10</v>
      </c>
      <c r="P6988" t="s">
        <v>107</v>
      </c>
      <c r="Q6988" t="s">
        <v>107</v>
      </c>
      <c r="R6988">
        <f>IF(F6988="Monthly",2,0)
+IF(E6988&lt;=6,2,0)
+IF(N6988&lt;=2,2,0)
+IF(L6988&gt;=4,2,0)
+IF(M6988&gt;=2,1,0)
+IF(H6988&gt;=_xlfn.PERCENTILE.INC($H$2:$H$10001,0.75),1,0)</f>
        <v>2</v>
      </c>
      <c r="S6988" t="str">
        <f>IF(R6988&gt;=7,"High",IF(R6988&gt;=4,"Medium","Low"))</f>
        <v>Low</v>
      </c>
    </row>
    <row r="6989" spans="1:19">
      <c r="A6989" t="s">
        <v>7114</v>
      </c>
      <c r="B6989">
        <v>53</v>
      </c>
      <c r="C6989" t="s">
        <v>112</v>
      </c>
      <c r="D6989" t="s">
        <v>133</v>
      </c>
      <c r="E6989">
        <v>27</v>
      </c>
      <c r="F6989" t="s">
        <v>109</v>
      </c>
      <c r="G6989" t="s">
        <v>110</v>
      </c>
      <c r="H6989" s="5">
        <v>679</v>
      </c>
      <c r="I6989" s="5">
        <v>18628.52</v>
      </c>
      <c r="J6989" t="s">
        <v>134</v>
      </c>
      <c r="K6989" t="s">
        <v>106</v>
      </c>
      <c r="L6989">
        <v>2</v>
      </c>
      <c r="M6989">
        <v>1</v>
      </c>
      <c r="N6989">
        <v>4</v>
      </c>
      <c r="O6989" s="6">
        <v>0</v>
      </c>
      <c r="P6989" t="s">
        <v>107</v>
      </c>
      <c r="Q6989" t="s">
        <v>107</v>
      </c>
      <c r="R6989">
        <f>IF(F6989="Monthly",2,0)
+IF(E6989&lt;=6,2,0)
+IF(N6989&lt;=2,2,0)
+IF(L6989&gt;=4,2,0)
+IF(M6989&gt;=2,1,0)
+IF(H6989&gt;=_xlfn.PERCENTILE.INC($H$2:$H$10001,0.75),1,0)</f>
        <v>0</v>
      </c>
      <c r="S6989" t="str">
        <f>IF(R6989&gt;=7,"High",IF(R6989&gt;=4,"Medium","Low"))</f>
        <v>Low</v>
      </c>
    </row>
    <row r="6990" spans="1:19">
      <c r="A6990" t="s">
        <v>7115</v>
      </c>
      <c r="B6990">
        <v>43</v>
      </c>
      <c r="C6990" t="s">
        <v>101</v>
      </c>
      <c r="D6990" t="s">
        <v>123</v>
      </c>
      <c r="E6990">
        <v>52</v>
      </c>
      <c r="F6990" t="s">
        <v>121</v>
      </c>
      <c r="G6990" t="s">
        <v>104</v>
      </c>
      <c r="H6990" s="5">
        <v>548</v>
      </c>
      <c r="I6990" s="5">
        <v>25997.43</v>
      </c>
      <c r="J6990" t="s">
        <v>140</v>
      </c>
      <c r="K6990" t="s">
        <v>106</v>
      </c>
      <c r="L6990">
        <v>0</v>
      </c>
      <c r="M6990">
        <v>0</v>
      </c>
      <c r="N6990">
        <v>5</v>
      </c>
      <c r="O6990" s="6">
        <v>10</v>
      </c>
      <c r="P6990" t="s">
        <v>106</v>
      </c>
      <c r="Q6990" t="s">
        <v>107</v>
      </c>
      <c r="R6990">
        <f>IF(F6990="Monthly",2,0)
+IF(E6990&lt;=6,2,0)
+IF(N6990&lt;=2,2,0)
+IF(L6990&gt;=4,2,0)
+IF(M6990&gt;=2,1,0)
+IF(H6990&gt;=_xlfn.PERCENTILE.INC($H$2:$H$10001,0.75),1,0)</f>
        <v>0</v>
      </c>
      <c r="S6990" t="str">
        <f>IF(R6990&gt;=7,"High",IF(R6990&gt;=4,"Medium","Low"))</f>
        <v>Low</v>
      </c>
    </row>
    <row r="6991" spans="1:19">
      <c r="A6991" t="s">
        <v>7116</v>
      </c>
      <c r="B6991">
        <v>32</v>
      </c>
      <c r="C6991" t="s">
        <v>112</v>
      </c>
      <c r="D6991" t="s">
        <v>131</v>
      </c>
      <c r="E6991">
        <v>62</v>
      </c>
      <c r="F6991" t="s">
        <v>103</v>
      </c>
      <c r="G6991" t="s">
        <v>110</v>
      </c>
      <c r="H6991" s="5">
        <v>706</v>
      </c>
      <c r="I6991" s="5">
        <f>RawCustomerTable[[#This Row],[Monthly_Charges]]*RawCustomerTable[[#This Row],[Tenure_Months]]*(1-RawCustomerTable[[#This Row],[Discount_Percent]]/100)</f>
        <v>43772</v>
      </c>
      <c r="J6991" t="s">
        <v>117</v>
      </c>
      <c r="K6991" t="s">
        <v>106</v>
      </c>
      <c r="L6991">
        <v>0</v>
      </c>
      <c r="M6991">
        <v>0</v>
      </c>
      <c r="N6991">
        <v>5</v>
      </c>
      <c r="O6991" s="6">
        <v>0</v>
      </c>
      <c r="P6991" t="s">
        <v>106</v>
      </c>
      <c r="Q6991" t="s">
        <v>107</v>
      </c>
      <c r="R6991">
        <f>IF(F6991="Monthly",2,0)
+IF(E6991&lt;=6,2,0)
+IF(N6991&lt;=2,2,0)
+IF(L6991&gt;=4,2,0)
+IF(M6991&gt;=2,1,0)
+IF(H6991&gt;=_xlfn.PERCENTILE.INC($H$2:$H$10001,0.75),1,0)</f>
        <v>2</v>
      </c>
      <c r="S6991" t="str">
        <f>IF(R6991&gt;=7,"High",IF(R6991&gt;=4,"Medium","Low"))</f>
        <v>Low</v>
      </c>
    </row>
    <row r="6992" spans="1:19">
      <c r="A6992" t="s">
        <v>7117</v>
      </c>
      <c r="B6992">
        <v>24</v>
      </c>
      <c r="C6992" t="s">
        <v>112</v>
      </c>
      <c r="D6992" t="s">
        <v>126</v>
      </c>
      <c r="E6992">
        <v>39</v>
      </c>
      <c r="F6992" t="s">
        <v>103</v>
      </c>
      <c r="G6992" t="s">
        <v>104</v>
      </c>
      <c r="H6992" s="5">
        <v>490</v>
      </c>
      <c r="I6992" s="5">
        <v>18840.740000000002</v>
      </c>
      <c r="J6992" t="s">
        <v>115</v>
      </c>
      <c r="K6992" t="s">
        <v>106</v>
      </c>
      <c r="L6992">
        <v>3</v>
      </c>
      <c r="M6992">
        <v>0</v>
      </c>
      <c r="N6992">
        <v>5</v>
      </c>
      <c r="O6992" s="6">
        <v>0</v>
      </c>
      <c r="P6992" t="s">
        <v>107</v>
      </c>
      <c r="Q6992" t="s">
        <v>107</v>
      </c>
      <c r="R6992">
        <f>IF(F6992="Monthly",2,0)
+IF(E6992&lt;=6,2,0)
+IF(N6992&lt;=2,2,0)
+IF(L6992&gt;=4,2,0)
+IF(M6992&gt;=2,1,0)
+IF(H6992&gt;=_xlfn.PERCENTILE.INC($H$2:$H$10001,0.75),1,0)</f>
        <v>2</v>
      </c>
      <c r="S6992" t="str">
        <f>IF(R6992&gt;=7,"High",IF(R6992&gt;=4,"Medium","Low"))</f>
        <v>Low</v>
      </c>
    </row>
    <row r="6993" spans="1:19">
      <c r="A6993" t="s">
        <v>7118</v>
      </c>
      <c r="B6993">
        <v>43</v>
      </c>
      <c r="C6993" t="s">
        <v>101</v>
      </c>
      <c r="D6993" t="s">
        <v>126</v>
      </c>
      <c r="E6993">
        <v>22</v>
      </c>
      <c r="F6993" t="s">
        <v>109</v>
      </c>
      <c r="G6993" t="s">
        <v>110</v>
      </c>
      <c r="H6993" s="5">
        <v>711</v>
      </c>
      <c r="I6993" s="5">
        <v>15183.34</v>
      </c>
      <c r="J6993" t="s">
        <v>105</v>
      </c>
      <c r="K6993" t="s">
        <v>106</v>
      </c>
      <c r="L6993">
        <v>3</v>
      </c>
      <c r="M6993">
        <v>2</v>
      </c>
      <c r="N6993">
        <v>3</v>
      </c>
      <c r="O6993" s="6">
        <v>0</v>
      </c>
      <c r="P6993" t="s">
        <v>107</v>
      </c>
      <c r="Q6993" t="s">
        <v>107</v>
      </c>
      <c r="R6993">
        <f>IF(F6993="Monthly",2,0)
+IF(E6993&lt;=6,2,0)
+IF(N6993&lt;=2,2,0)
+IF(L6993&gt;=4,2,0)
+IF(M6993&gt;=2,1,0)
+IF(H6993&gt;=_xlfn.PERCENTILE.INC($H$2:$H$10001,0.75),1,0)</f>
        <v>1</v>
      </c>
      <c r="S6993" t="str">
        <f>IF(R6993&gt;=7,"High",IF(R6993&gt;=4,"Medium","Low"))</f>
        <v>Low</v>
      </c>
    </row>
    <row r="6994" spans="1:19">
      <c r="A6994" t="s">
        <v>7119</v>
      </c>
      <c r="B6994">
        <v>48</v>
      </c>
      <c r="C6994" t="s">
        <v>101</v>
      </c>
      <c r="D6994" t="s">
        <v>131</v>
      </c>
      <c r="E6994">
        <v>47</v>
      </c>
      <c r="F6994" t="s">
        <v>121</v>
      </c>
      <c r="G6994" t="s">
        <v>104</v>
      </c>
      <c r="H6994" s="5">
        <v>560</v>
      </c>
      <c r="I6994" s="5">
        <v>26015.08</v>
      </c>
      <c r="J6994" t="s">
        <v>134</v>
      </c>
      <c r="K6994" t="s">
        <v>106</v>
      </c>
      <c r="L6994">
        <v>0</v>
      </c>
      <c r="M6994">
        <v>0</v>
      </c>
      <c r="N6994">
        <v>4</v>
      </c>
      <c r="O6994" s="6">
        <v>0</v>
      </c>
      <c r="P6994" t="s">
        <v>107</v>
      </c>
      <c r="Q6994" t="s">
        <v>107</v>
      </c>
      <c r="R6994">
        <f>IF(F6994="Monthly",2,0)
+IF(E6994&lt;=6,2,0)
+IF(N6994&lt;=2,2,0)
+IF(L6994&gt;=4,2,0)
+IF(M6994&gt;=2,1,0)
+IF(H6994&gt;=_xlfn.PERCENTILE.INC($H$2:$H$10001,0.75),1,0)</f>
        <v>0</v>
      </c>
      <c r="S6994" t="str">
        <f>IF(R6994&gt;=7,"High",IF(R6994&gt;=4,"Medium","Low"))</f>
        <v>Low</v>
      </c>
    </row>
    <row r="6995" spans="1:19">
      <c r="A6995" t="s">
        <v>7120</v>
      </c>
      <c r="B6995">
        <v>32</v>
      </c>
      <c r="C6995" t="s">
        <v>101</v>
      </c>
      <c r="D6995" t="s">
        <v>159</v>
      </c>
      <c r="E6995">
        <v>63</v>
      </c>
      <c r="F6995" t="s">
        <v>109</v>
      </c>
      <c r="G6995" t="s">
        <v>104</v>
      </c>
      <c r="H6995" s="5">
        <v>417</v>
      </c>
      <c r="I6995" s="5">
        <v>26374.86</v>
      </c>
      <c r="J6995" t="s">
        <v>134</v>
      </c>
      <c r="K6995" t="s">
        <v>106</v>
      </c>
      <c r="L6995">
        <v>1</v>
      </c>
      <c r="M6995">
        <v>0</v>
      </c>
      <c r="N6995">
        <v>5</v>
      </c>
      <c r="O6995" s="6">
        <v>0</v>
      </c>
      <c r="P6995" t="s">
        <v>107</v>
      </c>
      <c r="Q6995" t="s">
        <v>106</v>
      </c>
      <c r="R6995">
        <f>IF(F6995="Monthly",2,0)
+IF(E6995&lt;=6,2,0)
+IF(N6995&lt;=2,2,0)
+IF(L6995&gt;=4,2,0)
+IF(M6995&gt;=2,1,0)
+IF(H6995&gt;=_xlfn.PERCENTILE.INC($H$2:$H$10001,0.75),1,0)</f>
        <v>0</v>
      </c>
      <c r="S6995" t="str">
        <f>IF(R6995&gt;=7,"High",IF(R6995&gt;=4,"Medium","Low"))</f>
        <v>Low</v>
      </c>
    </row>
    <row r="6996" spans="1:19">
      <c r="A6996" t="s">
        <v>7121</v>
      </c>
      <c r="B6996">
        <v>43</v>
      </c>
      <c r="C6996" t="s">
        <v>101</v>
      </c>
      <c r="D6996" t="s">
        <v>102</v>
      </c>
      <c r="E6996">
        <v>42</v>
      </c>
      <c r="F6996" t="s">
        <v>103</v>
      </c>
      <c r="G6996" t="s">
        <v>104</v>
      </c>
      <c r="H6996" s="5">
        <v>419</v>
      </c>
      <c r="I6996" s="5">
        <v>18017.240000000002</v>
      </c>
      <c r="J6996" t="s">
        <v>140</v>
      </c>
      <c r="K6996" t="s">
        <v>106</v>
      </c>
      <c r="L6996">
        <v>1</v>
      </c>
      <c r="M6996">
        <v>0</v>
      </c>
      <c r="N6996">
        <v>5</v>
      </c>
      <c r="O6996" s="6">
        <v>0</v>
      </c>
      <c r="P6996" t="s">
        <v>107</v>
      </c>
      <c r="Q6996" t="s">
        <v>107</v>
      </c>
      <c r="R6996">
        <f>IF(F6996="Monthly",2,0)
+IF(E6996&lt;=6,2,0)
+IF(N6996&lt;=2,2,0)
+IF(L6996&gt;=4,2,0)
+IF(M6996&gt;=2,1,0)
+IF(H6996&gt;=_xlfn.PERCENTILE.INC($H$2:$H$10001,0.75),1,0)</f>
        <v>2</v>
      </c>
      <c r="S6996" t="str">
        <f>IF(R6996&gt;=7,"High",IF(R6996&gt;=4,"Medium","Low"))</f>
        <v>Low</v>
      </c>
    </row>
    <row r="6997" spans="1:19">
      <c r="A6997" t="s">
        <v>7122</v>
      </c>
      <c r="B6997">
        <v>25</v>
      </c>
      <c r="C6997" t="s">
        <v>101</v>
      </c>
      <c r="D6997" t="s">
        <v>119</v>
      </c>
      <c r="E6997">
        <v>33</v>
      </c>
      <c r="F6997" t="s">
        <v>109</v>
      </c>
      <c r="G6997" t="s">
        <v>110</v>
      </c>
      <c r="H6997" s="5">
        <v>714</v>
      </c>
      <c r="I6997" s="5">
        <v>23816.36</v>
      </c>
      <c r="J6997" t="s">
        <v>115</v>
      </c>
      <c r="K6997" t="s">
        <v>106</v>
      </c>
      <c r="L6997">
        <v>1</v>
      </c>
      <c r="M6997">
        <v>0</v>
      </c>
      <c r="N6997">
        <v>5</v>
      </c>
      <c r="O6997" s="6">
        <v>0</v>
      </c>
      <c r="P6997" t="s">
        <v>107</v>
      </c>
      <c r="Q6997" t="s">
        <v>107</v>
      </c>
      <c r="R6997">
        <f>IF(F6997="Monthly",2,0)
+IF(E6997&lt;=6,2,0)
+IF(N6997&lt;=2,2,0)
+IF(L6997&gt;=4,2,0)
+IF(M6997&gt;=2,1,0)
+IF(H6997&gt;=_xlfn.PERCENTILE.INC($H$2:$H$10001,0.75),1,0)</f>
        <v>0</v>
      </c>
      <c r="S6997" t="str">
        <f>IF(R6997&gt;=7,"High",IF(R6997&gt;=4,"Medium","Low"))</f>
        <v>Low</v>
      </c>
    </row>
    <row r="6998" spans="1:19">
      <c r="A6998" t="s">
        <v>7123</v>
      </c>
      <c r="B6998">
        <v>31</v>
      </c>
      <c r="C6998" t="s">
        <v>112</v>
      </c>
      <c r="D6998" t="s">
        <v>133</v>
      </c>
      <c r="E6998">
        <v>15</v>
      </c>
      <c r="F6998" t="s">
        <v>109</v>
      </c>
      <c r="G6998" t="s">
        <v>104</v>
      </c>
      <c r="H6998" s="5">
        <v>422</v>
      </c>
      <c r="I6998" s="5">
        <v>5526.46</v>
      </c>
      <c r="J6998" t="s">
        <v>134</v>
      </c>
      <c r="K6998" t="s">
        <v>106</v>
      </c>
      <c r="L6998">
        <v>1</v>
      </c>
      <c r="M6998">
        <v>0</v>
      </c>
      <c r="N6998">
        <v>5</v>
      </c>
      <c r="O6998" s="6">
        <v>10</v>
      </c>
      <c r="P6998" t="s">
        <v>107</v>
      </c>
      <c r="Q6998" t="s">
        <v>107</v>
      </c>
      <c r="R6998">
        <f>IF(F6998="Monthly",2,0)
+IF(E6998&lt;=6,2,0)
+IF(N6998&lt;=2,2,0)
+IF(L6998&gt;=4,2,0)
+IF(M6998&gt;=2,1,0)
+IF(H6998&gt;=_xlfn.PERCENTILE.INC($H$2:$H$10001,0.75),1,0)</f>
        <v>0</v>
      </c>
      <c r="S6998" t="str">
        <f>IF(R6998&gt;=7,"High",IF(R6998&gt;=4,"Medium","Low"))</f>
        <v>Low</v>
      </c>
    </row>
    <row r="6999" spans="1:19">
      <c r="A6999" t="s">
        <v>7124</v>
      </c>
      <c r="B6999">
        <v>40</v>
      </c>
      <c r="C6999" t="s">
        <v>101</v>
      </c>
      <c r="D6999" t="s">
        <v>137</v>
      </c>
      <c r="E6999">
        <v>15</v>
      </c>
      <c r="F6999" t="s">
        <v>103</v>
      </c>
      <c r="G6999" t="s">
        <v>110</v>
      </c>
      <c r="H6999" s="5">
        <v>718</v>
      </c>
      <c r="I6999" s="5">
        <v>10929.76</v>
      </c>
      <c r="J6999" t="s">
        <v>115</v>
      </c>
      <c r="K6999" t="s">
        <v>106</v>
      </c>
      <c r="L6999">
        <v>2</v>
      </c>
      <c r="M6999">
        <v>0</v>
      </c>
      <c r="N6999">
        <v>4</v>
      </c>
      <c r="O6999" s="6">
        <v>0</v>
      </c>
      <c r="P6999" t="s">
        <v>106</v>
      </c>
      <c r="Q6999" t="s">
        <v>107</v>
      </c>
      <c r="R6999">
        <f>IF(F6999="Monthly",2,0)
+IF(E6999&lt;=6,2,0)
+IF(N6999&lt;=2,2,0)
+IF(L6999&gt;=4,2,0)
+IF(M6999&gt;=2,1,0)
+IF(H6999&gt;=_xlfn.PERCENTILE.INC($H$2:$H$10001,0.75),1,0)</f>
        <v>2</v>
      </c>
      <c r="S6999" t="str">
        <f>IF(R6999&gt;=7,"High",IF(R6999&gt;=4,"Medium","Low"))</f>
        <v>Low</v>
      </c>
    </row>
    <row r="7000" spans="1:19">
      <c r="A7000" t="s">
        <v>7125</v>
      </c>
      <c r="B7000">
        <v>43</v>
      </c>
      <c r="C7000" t="s">
        <v>101</v>
      </c>
      <c r="D7000" t="s">
        <v>126</v>
      </c>
      <c r="E7000">
        <v>62</v>
      </c>
      <c r="F7000" t="s">
        <v>103</v>
      </c>
      <c r="G7000" t="s">
        <v>104</v>
      </c>
      <c r="H7000" s="5">
        <v>459</v>
      </c>
      <c r="I7000" s="5">
        <v>28290.76</v>
      </c>
      <c r="J7000" t="s">
        <v>134</v>
      </c>
      <c r="K7000" t="s">
        <v>106</v>
      </c>
      <c r="L7000">
        <v>2</v>
      </c>
      <c r="M7000">
        <v>0</v>
      </c>
      <c r="N7000">
        <v>4</v>
      </c>
      <c r="O7000" s="6">
        <v>0</v>
      </c>
      <c r="P7000" t="s">
        <v>107</v>
      </c>
      <c r="Q7000" t="s">
        <v>107</v>
      </c>
      <c r="R7000">
        <f>IF(F7000="Monthly",2,0)
+IF(E7000&lt;=6,2,0)
+IF(N7000&lt;=2,2,0)
+IF(L7000&gt;=4,2,0)
+IF(M7000&gt;=2,1,0)
+IF(H7000&gt;=_xlfn.PERCENTILE.INC($H$2:$H$10001,0.75),1,0)</f>
        <v>2</v>
      </c>
      <c r="S7000" t="str">
        <f>IF(R7000&gt;=7,"High",IF(R7000&gt;=4,"Medium","Low"))</f>
        <v>Low</v>
      </c>
    </row>
    <row r="7001" spans="1:19">
      <c r="A7001" t="s">
        <v>7126</v>
      </c>
      <c r="B7001">
        <v>29</v>
      </c>
      <c r="C7001" t="s">
        <v>112</v>
      </c>
      <c r="D7001" t="s">
        <v>102</v>
      </c>
      <c r="E7001">
        <v>29</v>
      </c>
      <c r="F7001" t="s">
        <v>109</v>
      </c>
      <c r="G7001" t="s">
        <v>110</v>
      </c>
      <c r="H7001" s="5">
        <v>808</v>
      </c>
      <c r="I7001" s="5">
        <v>23891.88</v>
      </c>
      <c r="J7001" t="s">
        <v>105</v>
      </c>
      <c r="K7001" t="s">
        <v>106</v>
      </c>
      <c r="L7001">
        <v>2</v>
      </c>
      <c r="M7001">
        <v>1</v>
      </c>
      <c r="N7001">
        <v>5</v>
      </c>
      <c r="O7001" s="6">
        <v>0</v>
      </c>
      <c r="P7001" t="s">
        <v>106</v>
      </c>
      <c r="Q7001" t="s">
        <v>107</v>
      </c>
      <c r="R7001">
        <f>IF(F7001="Monthly",2,0)
+IF(E7001&lt;=6,2,0)
+IF(N7001&lt;=2,2,0)
+IF(L7001&gt;=4,2,0)
+IF(M7001&gt;=2,1,0)
+IF(H7001&gt;=_xlfn.PERCENTILE.INC($H$2:$H$10001,0.75),1,0)</f>
        <v>1</v>
      </c>
      <c r="S7001" t="str">
        <f>IF(R7001&gt;=7,"High",IF(R7001&gt;=4,"Medium","Low"))</f>
        <v>Low</v>
      </c>
    </row>
    <row r="7002" spans="1:19">
      <c r="A7002" t="s">
        <v>7127</v>
      </c>
      <c r="B7002">
        <v>45</v>
      </c>
      <c r="C7002" t="s">
        <v>101</v>
      </c>
      <c r="D7002" t="s">
        <v>131</v>
      </c>
      <c r="E7002">
        <v>25</v>
      </c>
      <c r="F7002" t="s">
        <v>103</v>
      </c>
      <c r="G7002" t="s">
        <v>129</v>
      </c>
      <c r="H7002" s="5">
        <v>1101</v>
      </c>
      <c r="I7002" s="5">
        <v>27133.3</v>
      </c>
      <c r="J7002" t="s">
        <v>134</v>
      </c>
      <c r="K7002" t="s">
        <v>106</v>
      </c>
      <c r="L7002">
        <v>0</v>
      </c>
      <c r="M7002">
        <v>0</v>
      </c>
      <c r="N7002">
        <v>5</v>
      </c>
      <c r="O7002" s="6">
        <v>0</v>
      </c>
      <c r="P7002" t="s">
        <v>107</v>
      </c>
      <c r="Q7002" t="s">
        <v>107</v>
      </c>
      <c r="R7002">
        <f>IF(F7002="Monthly",2,0)
+IF(E7002&lt;=6,2,0)
+IF(N7002&lt;=2,2,0)
+IF(L7002&gt;=4,2,0)
+IF(M7002&gt;=2,1,0)
+IF(H7002&gt;=_xlfn.PERCENTILE.INC($H$2:$H$10001,0.75),1,0)</f>
        <v>3</v>
      </c>
      <c r="S7002" t="str">
        <f>IF(R7002&gt;=7,"High",IF(R7002&gt;=4,"Medium","Low"))</f>
        <v>Low</v>
      </c>
    </row>
    <row r="7003" spans="1:19">
      <c r="A7003" t="s">
        <v>7128</v>
      </c>
      <c r="B7003">
        <v>69</v>
      </c>
      <c r="C7003" t="s">
        <v>112</v>
      </c>
      <c r="D7003" t="s">
        <v>133</v>
      </c>
      <c r="E7003">
        <v>26</v>
      </c>
      <c r="F7003" t="s">
        <v>109</v>
      </c>
      <c r="G7003" t="s">
        <v>110</v>
      </c>
      <c r="H7003" s="5">
        <v>644</v>
      </c>
      <c r="I7003" s="5">
        <v>15453.32</v>
      </c>
      <c r="J7003" t="s">
        <v>105</v>
      </c>
      <c r="K7003" t="s">
        <v>106</v>
      </c>
      <c r="L7003">
        <v>0</v>
      </c>
      <c r="M7003">
        <v>0</v>
      </c>
      <c r="N7003">
        <v>5</v>
      </c>
      <c r="O7003" s="6">
        <v>10</v>
      </c>
      <c r="P7003" t="s">
        <v>107</v>
      </c>
      <c r="Q7003" t="s">
        <v>107</v>
      </c>
      <c r="R7003">
        <f>IF(F7003="Monthly",2,0)
+IF(E7003&lt;=6,2,0)
+IF(N7003&lt;=2,2,0)
+IF(L7003&gt;=4,2,0)
+IF(M7003&gt;=2,1,0)
+IF(H7003&gt;=_xlfn.PERCENTILE.INC($H$2:$H$10001,0.75),1,0)</f>
        <v>0</v>
      </c>
      <c r="S7003" t="str">
        <f>IF(R7003&gt;=7,"High",IF(R7003&gt;=4,"Medium","Low"))</f>
        <v>Low</v>
      </c>
    </row>
    <row r="7004" spans="1:19">
      <c r="A7004" t="s">
        <v>7129</v>
      </c>
      <c r="B7004">
        <v>44</v>
      </c>
      <c r="C7004" t="s">
        <v>101</v>
      </c>
      <c r="D7004" t="s">
        <v>113</v>
      </c>
      <c r="E7004">
        <v>69</v>
      </c>
      <c r="F7004" t="s">
        <v>121</v>
      </c>
      <c r="G7004" t="s">
        <v>110</v>
      </c>
      <c r="H7004" s="5">
        <v>650</v>
      </c>
      <c r="I7004" s="5">
        <v>40704.019999999997</v>
      </c>
      <c r="J7004" t="s">
        <v>134</v>
      </c>
      <c r="K7004" t="s">
        <v>106</v>
      </c>
      <c r="L7004">
        <v>0</v>
      </c>
      <c r="M7004">
        <v>0</v>
      </c>
      <c r="N7004">
        <v>4</v>
      </c>
      <c r="O7004" s="6">
        <v>10</v>
      </c>
      <c r="P7004" t="s">
        <v>107</v>
      </c>
      <c r="Q7004" t="s">
        <v>107</v>
      </c>
      <c r="R7004">
        <f>IF(F7004="Monthly",2,0)
+IF(E7004&lt;=6,2,0)
+IF(N7004&lt;=2,2,0)
+IF(L7004&gt;=4,2,0)
+IF(M7004&gt;=2,1,0)
+IF(H7004&gt;=_xlfn.PERCENTILE.INC($H$2:$H$10001,0.75),1,0)</f>
        <v>0</v>
      </c>
      <c r="S7004" t="str">
        <f>IF(R7004&gt;=7,"High",IF(R7004&gt;=4,"Medium","Low"))</f>
        <v>Low</v>
      </c>
    </row>
    <row r="7005" spans="1:19">
      <c r="A7005" t="s">
        <v>7130</v>
      </c>
      <c r="B7005">
        <v>21</v>
      </c>
      <c r="C7005" t="s">
        <v>112</v>
      </c>
      <c r="D7005" t="s">
        <v>102</v>
      </c>
      <c r="E7005">
        <v>29</v>
      </c>
      <c r="F7005" t="s">
        <v>109</v>
      </c>
      <c r="G7005" t="s">
        <v>110</v>
      </c>
      <c r="H7005" s="5">
        <v>723</v>
      </c>
      <c r="I7005" s="5">
        <v>20735.009999999998</v>
      </c>
      <c r="J7005" t="s">
        <v>117</v>
      </c>
      <c r="K7005" t="s">
        <v>106</v>
      </c>
      <c r="L7005">
        <v>1</v>
      </c>
      <c r="M7005">
        <v>0</v>
      </c>
      <c r="N7005">
        <v>5</v>
      </c>
      <c r="O7005" s="6">
        <v>0</v>
      </c>
      <c r="P7005" t="s">
        <v>106</v>
      </c>
      <c r="Q7005" t="s">
        <v>107</v>
      </c>
      <c r="R7005">
        <f>IF(F7005="Monthly",2,0)
+IF(E7005&lt;=6,2,0)
+IF(N7005&lt;=2,2,0)
+IF(L7005&gt;=4,2,0)
+IF(M7005&gt;=2,1,0)
+IF(H7005&gt;=_xlfn.PERCENTILE.INC($H$2:$H$10001,0.75),1,0)</f>
        <v>0</v>
      </c>
      <c r="S7005" t="str">
        <f>IF(R7005&gt;=7,"High",IF(R7005&gt;=4,"Medium","Low"))</f>
        <v>Low</v>
      </c>
    </row>
    <row r="7006" spans="1:19">
      <c r="A7006" t="s">
        <v>7131</v>
      </c>
      <c r="B7006">
        <v>22</v>
      </c>
      <c r="C7006" t="s">
        <v>101</v>
      </c>
      <c r="D7006" t="s">
        <v>126</v>
      </c>
      <c r="E7006">
        <v>20</v>
      </c>
      <c r="F7006" t="s">
        <v>121</v>
      </c>
      <c r="G7006" t="s">
        <v>104</v>
      </c>
      <c r="H7006" s="5">
        <v>513</v>
      </c>
      <c r="I7006" s="5">
        <v>8802.0300000000007</v>
      </c>
      <c r="J7006" t="s">
        <v>117</v>
      </c>
      <c r="K7006" t="s">
        <v>107</v>
      </c>
      <c r="L7006">
        <v>0</v>
      </c>
      <c r="M7006">
        <v>0</v>
      </c>
      <c r="N7006">
        <v>5</v>
      </c>
      <c r="O7006" s="6">
        <v>15</v>
      </c>
      <c r="P7006" t="s">
        <v>107</v>
      </c>
      <c r="Q7006" t="s">
        <v>107</v>
      </c>
      <c r="R7006">
        <f>IF(F7006="Monthly",2,0)
+IF(E7006&lt;=6,2,0)
+IF(N7006&lt;=2,2,0)
+IF(L7006&gt;=4,2,0)
+IF(M7006&gt;=2,1,0)
+IF(H7006&gt;=_xlfn.PERCENTILE.INC($H$2:$H$10001,0.75),1,0)</f>
        <v>0</v>
      </c>
      <c r="S7006" t="str">
        <f>IF(R7006&gt;=7,"High",IF(R7006&gt;=4,"Medium","Low"))</f>
        <v>Low</v>
      </c>
    </row>
    <row r="7007" spans="1:19">
      <c r="A7007" t="s">
        <v>7132</v>
      </c>
      <c r="B7007">
        <v>34</v>
      </c>
      <c r="C7007" t="s">
        <v>101</v>
      </c>
      <c r="D7007" t="s">
        <v>128</v>
      </c>
      <c r="E7007">
        <v>60</v>
      </c>
      <c r="F7007" t="s">
        <v>109</v>
      </c>
      <c r="G7007" t="s">
        <v>129</v>
      </c>
      <c r="H7007" s="5">
        <v>1051</v>
      </c>
      <c r="I7007" s="5">
        <v>62975.97</v>
      </c>
      <c r="J7007" t="s">
        <v>134</v>
      </c>
      <c r="K7007" t="s">
        <v>106</v>
      </c>
      <c r="L7007">
        <v>0</v>
      </c>
      <c r="M7007">
        <v>0</v>
      </c>
      <c r="N7007">
        <v>4</v>
      </c>
      <c r="O7007" s="6">
        <v>0</v>
      </c>
      <c r="P7007" t="s">
        <v>107</v>
      </c>
      <c r="Q7007" t="s">
        <v>107</v>
      </c>
      <c r="R7007">
        <f>IF(F7007="Monthly",2,0)
+IF(E7007&lt;=6,2,0)
+IF(N7007&lt;=2,2,0)
+IF(L7007&gt;=4,2,0)
+IF(M7007&gt;=2,1,0)
+IF(H7007&gt;=_xlfn.PERCENTILE.INC($H$2:$H$10001,0.75),1,0)</f>
        <v>1</v>
      </c>
      <c r="S7007" t="str">
        <f>IF(R7007&gt;=7,"High",IF(R7007&gt;=4,"Medium","Low"))</f>
        <v>Low</v>
      </c>
    </row>
    <row r="7008" spans="1:19">
      <c r="A7008" t="s">
        <v>7133</v>
      </c>
      <c r="B7008">
        <v>31</v>
      </c>
      <c r="C7008" t="s">
        <v>101</v>
      </c>
      <c r="D7008" t="s">
        <v>131</v>
      </c>
      <c r="E7008">
        <v>50</v>
      </c>
      <c r="F7008" t="s">
        <v>103</v>
      </c>
      <c r="G7008" t="s">
        <v>104</v>
      </c>
      <c r="H7008" s="5">
        <v>553</v>
      </c>
      <c r="I7008" s="5">
        <v>28047.8</v>
      </c>
      <c r="J7008" t="s">
        <v>105</v>
      </c>
      <c r="K7008" t="s">
        <v>106</v>
      </c>
      <c r="L7008">
        <v>1</v>
      </c>
      <c r="M7008">
        <v>0</v>
      </c>
      <c r="N7008">
        <v>4</v>
      </c>
      <c r="O7008" s="6">
        <v>0</v>
      </c>
      <c r="P7008" t="s">
        <v>107</v>
      </c>
      <c r="Q7008" t="s">
        <v>107</v>
      </c>
      <c r="R7008">
        <f>IF(F7008="Monthly",2,0)
+IF(E7008&lt;=6,2,0)
+IF(N7008&lt;=2,2,0)
+IF(L7008&gt;=4,2,0)
+IF(M7008&gt;=2,1,0)
+IF(H7008&gt;=_xlfn.PERCENTILE.INC($H$2:$H$10001,0.75),1,0)</f>
        <v>2</v>
      </c>
      <c r="S7008" t="str">
        <f>IF(R7008&gt;=7,"High",IF(R7008&gt;=4,"Medium","Low"))</f>
        <v>Low</v>
      </c>
    </row>
    <row r="7009" spans="1:19">
      <c r="A7009" t="s">
        <v>7134</v>
      </c>
      <c r="B7009">
        <v>44</v>
      </c>
      <c r="C7009" t="s">
        <v>101</v>
      </c>
      <c r="D7009" t="s">
        <v>137</v>
      </c>
      <c r="E7009">
        <v>55</v>
      </c>
      <c r="F7009" t="s">
        <v>121</v>
      </c>
      <c r="G7009" t="s">
        <v>110</v>
      </c>
      <c r="H7009" s="5">
        <v>684</v>
      </c>
      <c r="I7009" s="5">
        <v>38724.449999999997</v>
      </c>
      <c r="J7009" t="s">
        <v>140</v>
      </c>
      <c r="K7009" t="s">
        <v>106</v>
      </c>
      <c r="L7009">
        <v>1</v>
      </c>
      <c r="M7009">
        <v>0</v>
      </c>
      <c r="N7009">
        <v>5</v>
      </c>
      <c r="O7009" s="6">
        <v>0</v>
      </c>
      <c r="P7009" t="s">
        <v>107</v>
      </c>
      <c r="Q7009" t="s">
        <v>107</v>
      </c>
      <c r="R7009">
        <f>IF(F7009="Monthly",2,0)
+IF(E7009&lt;=6,2,0)
+IF(N7009&lt;=2,2,0)
+IF(L7009&gt;=4,2,0)
+IF(M7009&gt;=2,1,0)
+IF(H7009&gt;=_xlfn.PERCENTILE.INC($H$2:$H$10001,0.75),1,0)</f>
        <v>0</v>
      </c>
      <c r="S7009" t="str">
        <f>IF(R7009&gt;=7,"High",IF(R7009&gt;=4,"Medium","Low"))</f>
        <v>Low</v>
      </c>
    </row>
    <row r="7010" spans="1:19">
      <c r="A7010" t="s">
        <v>7135</v>
      </c>
      <c r="B7010">
        <v>35</v>
      </c>
      <c r="C7010" t="s">
        <v>101</v>
      </c>
      <c r="D7010" t="s">
        <v>119</v>
      </c>
      <c r="E7010">
        <v>15</v>
      </c>
      <c r="F7010" t="s">
        <v>109</v>
      </c>
      <c r="G7010" t="s">
        <v>104</v>
      </c>
      <c r="H7010" s="5">
        <v>448</v>
      </c>
      <c r="I7010" s="5">
        <v>6572.43</v>
      </c>
      <c r="J7010" t="s">
        <v>115</v>
      </c>
      <c r="K7010" t="s">
        <v>106</v>
      </c>
      <c r="L7010">
        <v>0</v>
      </c>
      <c r="M7010">
        <v>0</v>
      </c>
      <c r="N7010">
        <v>5</v>
      </c>
      <c r="O7010" s="6">
        <v>5</v>
      </c>
      <c r="P7010" t="s">
        <v>107</v>
      </c>
      <c r="Q7010" t="s">
        <v>106</v>
      </c>
      <c r="R7010">
        <f>IF(F7010="Monthly",2,0)
+IF(E7010&lt;=6,2,0)
+IF(N7010&lt;=2,2,0)
+IF(L7010&gt;=4,2,0)
+IF(M7010&gt;=2,1,0)
+IF(H7010&gt;=_xlfn.PERCENTILE.INC($H$2:$H$10001,0.75),1,0)</f>
        <v>0</v>
      </c>
      <c r="S7010" t="str">
        <f>IF(R7010&gt;=7,"High",IF(R7010&gt;=4,"Medium","Low"))</f>
        <v>Low</v>
      </c>
    </row>
    <row r="7011" spans="1:19">
      <c r="A7011" t="s">
        <v>7136</v>
      </c>
      <c r="B7011">
        <v>29</v>
      </c>
      <c r="C7011" t="s">
        <v>112</v>
      </c>
      <c r="D7011" t="s">
        <v>126</v>
      </c>
      <c r="E7011">
        <v>35</v>
      </c>
      <c r="F7011" t="s">
        <v>103</v>
      </c>
      <c r="G7011" t="s">
        <v>129</v>
      </c>
      <c r="H7011" s="5">
        <v>1061</v>
      </c>
      <c r="I7011" s="5">
        <v>37991.800000000003</v>
      </c>
      <c r="J7011" t="s">
        <v>115</v>
      </c>
      <c r="K7011" t="s">
        <v>106</v>
      </c>
      <c r="L7011">
        <v>0</v>
      </c>
      <c r="M7011">
        <v>0</v>
      </c>
      <c r="N7011">
        <v>5</v>
      </c>
      <c r="O7011" s="6">
        <v>0</v>
      </c>
      <c r="P7011" t="s">
        <v>107</v>
      </c>
      <c r="Q7011" t="s">
        <v>107</v>
      </c>
      <c r="R7011">
        <f>IF(F7011="Monthly",2,0)
+IF(E7011&lt;=6,2,0)
+IF(N7011&lt;=2,2,0)
+IF(L7011&gt;=4,2,0)
+IF(M7011&gt;=2,1,0)
+IF(H7011&gt;=_xlfn.PERCENTILE.INC($H$2:$H$10001,0.75),1,0)</f>
        <v>3</v>
      </c>
      <c r="S7011" t="str">
        <f>IF(R7011&gt;=7,"High",IF(R7011&gt;=4,"Medium","Low"))</f>
        <v>Low</v>
      </c>
    </row>
    <row r="7012" spans="1:19">
      <c r="A7012" t="s">
        <v>7137</v>
      </c>
      <c r="B7012">
        <v>47</v>
      </c>
      <c r="C7012" t="s">
        <v>101</v>
      </c>
      <c r="D7012" t="s">
        <v>119</v>
      </c>
      <c r="E7012">
        <v>46</v>
      </c>
      <c r="F7012" t="s">
        <v>121</v>
      </c>
      <c r="G7012" t="s">
        <v>110</v>
      </c>
      <c r="H7012" s="5">
        <v>658</v>
      </c>
      <c r="I7012" s="5">
        <v>29576.53</v>
      </c>
      <c r="J7012" t="s">
        <v>105</v>
      </c>
      <c r="K7012" t="s">
        <v>106</v>
      </c>
      <c r="L7012">
        <v>1</v>
      </c>
      <c r="M7012">
        <v>0</v>
      </c>
      <c r="N7012">
        <v>4</v>
      </c>
      <c r="O7012" s="6">
        <v>0</v>
      </c>
      <c r="P7012" t="s">
        <v>106</v>
      </c>
      <c r="Q7012" t="s">
        <v>107</v>
      </c>
      <c r="R7012">
        <f>IF(F7012="Monthly",2,0)
+IF(E7012&lt;=6,2,0)
+IF(N7012&lt;=2,2,0)
+IF(L7012&gt;=4,2,0)
+IF(M7012&gt;=2,1,0)
+IF(H7012&gt;=_xlfn.PERCENTILE.INC($H$2:$H$10001,0.75),1,0)</f>
        <v>0</v>
      </c>
      <c r="S7012" t="str">
        <f>IF(R7012&gt;=7,"High",IF(R7012&gt;=4,"Medium","Low"))</f>
        <v>Low</v>
      </c>
    </row>
    <row r="7013" spans="1:19">
      <c r="A7013" t="s">
        <v>7138</v>
      </c>
      <c r="B7013">
        <v>25</v>
      </c>
      <c r="C7013" t="s">
        <v>112</v>
      </c>
      <c r="D7013" t="s">
        <v>102</v>
      </c>
      <c r="E7013">
        <v>19</v>
      </c>
      <c r="F7013" t="s">
        <v>103</v>
      </c>
      <c r="G7013" t="s">
        <v>110</v>
      </c>
      <c r="H7013" s="5">
        <v>834</v>
      </c>
      <c r="I7013" s="5">
        <v>16013.83</v>
      </c>
      <c r="J7013" t="s">
        <v>105</v>
      </c>
      <c r="K7013" t="s">
        <v>106</v>
      </c>
      <c r="L7013">
        <v>1</v>
      </c>
      <c r="M7013">
        <v>0</v>
      </c>
      <c r="N7013">
        <v>5</v>
      </c>
      <c r="O7013" s="6">
        <v>0</v>
      </c>
      <c r="P7013" t="s">
        <v>107</v>
      </c>
      <c r="Q7013" t="s">
        <v>107</v>
      </c>
      <c r="R7013">
        <f>IF(F7013="Monthly",2,0)
+IF(E7013&lt;=6,2,0)
+IF(N7013&lt;=2,2,0)
+IF(L7013&gt;=4,2,0)
+IF(M7013&gt;=2,1,0)
+IF(H7013&gt;=_xlfn.PERCENTILE.INC($H$2:$H$10001,0.75),1,0)</f>
        <v>3</v>
      </c>
      <c r="S7013" t="str">
        <f>IF(R7013&gt;=7,"High",IF(R7013&gt;=4,"Medium","Low"))</f>
        <v>Low</v>
      </c>
    </row>
    <row r="7014" spans="1:19">
      <c r="A7014" t="s">
        <v>7139</v>
      </c>
      <c r="B7014">
        <v>28</v>
      </c>
      <c r="C7014" t="s">
        <v>101</v>
      </c>
      <c r="D7014" t="s">
        <v>126</v>
      </c>
      <c r="E7014">
        <v>10</v>
      </c>
      <c r="F7014" t="s">
        <v>103</v>
      </c>
      <c r="G7014" t="s">
        <v>129</v>
      </c>
      <c r="H7014" s="5">
        <v>999</v>
      </c>
      <c r="I7014" s="5">
        <v>9890.9</v>
      </c>
      <c r="J7014" t="s">
        <v>105</v>
      </c>
      <c r="K7014" t="s">
        <v>106</v>
      </c>
      <c r="L7014">
        <v>0</v>
      </c>
      <c r="M7014">
        <v>0</v>
      </c>
      <c r="N7014">
        <v>5</v>
      </c>
      <c r="O7014" s="6">
        <v>0</v>
      </c>
      <c r="P7014" t="s">
        <v>106</v>
      </c>
      <c r="Q7014" t="s">
        <v>107</v>
      </c>
      <c r="R7014">
        <f>IF(F7014="Monthly",2,0)
+IF(E7014&lt;=6,2,0)
+IF(N7014&lt;=2,2,0)
+IF(L7014&gt;=4,2,0)
+IF(M7014&gt;=2,1,0)
+IF(H7014&gt;=_xlfn.PERCENTILE.INC($H$2:$H$10001,0.75),1,0)</f>
        <v>3</v>
      </c>
      <c r="S7014" t="str">
        <f>IF(R7014&gt;=7,"High",IF(R7014&gt;=4,"Medium","Low"))</f>
        <v>Low</v>
      </c>
    </row>
    <row r="7015" spans="1:19">
      <c r="A7015" t="s">
        <v>7140</v>
      </c>
      <c r="B7015">
        <v>34</v>
      </c>
      <c r="C7015" t="s">
        <v>112</v>
      </c>
      <c r="D7015" t="s">
        <v>133</v>
      </c>
      <c r="E7015">
        <v>45</v>
      </c>
      <c r="F7015" t="s">
        <v>103</v>
      </c>
      <c r="G7015" t="s">
        <v>110</v>
      </c>
      <c r="H7015" s="5">
        <v>695</v>
      </c>
      <c r="I7015" s="5">
        <v>30571.19</v>
      </c>
      <c r="J7015" t="s">
        <v>134</v>
      </c>
      <c r="K7015" t="s">
        <v>107</v>
      </c>
      <c r="L7015">
        <v>8</v>
      </c>
      <c r="M7015">
        <v>5</v>
      </c>
      <c r="N7015">
        <v>1</v>
      </c>
      <c r="O7015" s="6">
        <v>0</v>
      </c>
      <c r="P7015" t="s">
        <v>107</v>
      </c>
      <c r="Q7015" t="s">
        <v>106</v>
      </c>
      <c r="R7015">
        <f>IF(F7015="Monthly",2,0)
+IF(E7015&lt;=6,2,0)
+IF(N7015&lt;=2,2,0)
+IF(L7015&gt;=4,2,0)
+IF(M7015&gt;=2,1,0)
+IF(H7015&gt;=_xlfn.PERCENTILE.INC($H$2:$H$10001,0.75),1,0)</f>
        <v>7</v>
      </c>
      <c r="S7015" t="str">
        <f>IF(R7015&gt;=7,"High",IF(R7015&gt;=4,"Medium","Low"))</f>
        <v>High</v>
      </c>
    </row>
    <row r="7016" spans="1:19">
      <c r="A7016" t="s">
        <v>7141</v>
      </c>
      <c r="B7016">
        <v>25</v>
      </c>
      <c r="C7016" t="s">
        <v>112</v>
      </c>
      <c r="D7016" t="s">
        <v>123</v>
      </c>
      <c r="E7016">
        <v>9</v>
      </c>
      <c r="F7016" t="s">
        <v>109</v>
      </c>
      <c r="G7016" t="s">
        <v>104</v>
      </c>
      <c r="H7016" s="5">
        <v>460</v>
      </c>
      <c r="I7016" s="5">
        <v>3633.6</v>
      </c>
      <c r="J7016" t="s">
        <v>134</v>
      </c>
      <c r="K7016" t="s">
        <v>106</v>
      </c>
      <c r="L7016">
        <v>2</v>
      </c>
      <c r="M7016">
        <v>1</v>
      </c>
      <c r="N7016">
        <v>5</v>
      </c>
      <c r="O7016" s="6">
        <v>10</v>
      </c>
      <c r="P7016" t="s">
        <v>106</v>
      </c>
      <c r="Q7016" t="s">
        <v>106</v>
      </c>
      <c r="R7016">
        <f>IF(F7016="Monthly",2,0)
+IF(E7016&lt;=6,2,0)
+IF(N7016&lt;=2,2,0)
+IF(L7016&gt;=4,2,0)
+IF(M7016&gt;=2,1,0)
+IF(H7016&gt;=_xlfn.PERCENTILE.INC($H$2:$H$10001,0.75),1,0)</f>
        <v>0</v>
      </c>
      <c r="S7016" t="str">
        <f>IF(R7016&gt;=7,"High",IF(R7016&gt;=4,"Medium","Low"))</f>
        <v>Low</v>
      </c>
    </row>
    <row r="7017" spans="1:19">
      <c r="A7017" t="s">
        <v>7142</v>
      </c>
      <c r="B7017">
        <v>30</v>
      </c>
      <c r="C7017" t="s">
        <v>112</v>
      </c>
      <c r="D7017" t="s">
        <v>102</v>
      </c>
      <c r="E7017">
        <v>64</v>
      </c>
      <c r="F7017" t="s">
        <v>109</v>
      </c>
      <c r="G7017" t="s">
        <v>110</v>
      </c>
      <c r="H7017" s="5">
        <v>775</v>
      </c>
      <c r="I7017" s="5">
        <v>48755.79</v>
      </c>
      <c r="J7017" t="s">
        <v>117</v>
      </c>
      <c r="K7017" t="s">
        <v>106</v>
      </c>
      <c r="L7017">
        <v>0</v>
      </c>
      <c r="M7017">
        <v>0</v>
      </c>
      <c r="N7017">
        <v>5</v>
      </c>
      <c r="O7017" s="6">
        <v>0</v>
      </c>
      <c r="P7017" t="s">
        <v>107</v>
      </c>
      <c r="Q7017" t="s">
        <v>107</v>
      </c>
      <c r="R7017">
        <f>IF(F7017="Monthly",2,0)
+IF(E7017&lt;=6,2,0)
+IF(N7017&lt;=2,2,0)
+IF(L7017&gt;=4,2,0)
+IF(M7017&gt;=2,1,0)
+IF(H7017&gt;=_xlfn.PERCENTILE.INC($H$2:$H$10001,0.75),1,0)</f>
        <v>0</v>
      </c>
      <c r="S7017" t="str">
        <f>IF(R7017&gt;=7,"High",IF(R7017&gt;=4,"Medium","Low"))</f>
        <v>Low</v>
      </c>
    </row>
    <row r="7018" spans="1:19">
      <c r="A7018" t="s">
        <v>7143</v>
      </c>
      <c r="B7018">
        <v>41</v>
      </c>
      <c r="C7018" t="s">
        <v>112</v>
      </c>
      <c r="D7018" t="s">
        <v>119</v>
      </c>
      <c r="E7018">
        <v>20</v>
      </c>
      <c r="F7018" t="s">
        <v>103</v>
      </c>
      <c r="G7018" t="s">
        <v>104</v>
      </c>
      <c r="H7018" s="5">
        <v>405</v>
      </c>
      <c r="I7018" s="5">
        <v>7976.21</v>
      </c>
      <c r="J7018" t="s">
        <v>115</v>
      </c>
      <c r="K7018" t="s">
        <v>107</v>
      </c>
      <c r="L7018">
        <v>0</v>
      </c>
      <c r="M7018">
        <v>0</v>
      </c>
      <c r="N7018">
        <v>5</v>
      </c>
      <c r="O7018" s="6">
        <v>0</v>
      </c>
      <c r="P7018" t="s">
        <v>107</v>
      </c>
      <c r="Q7018" t="s">
        <v>107</v>
      </c>
      <c r="R7018">
        <f>IF(F7018="Monthly",2,0)
+IF(E7018&lt;=6,2,0)
+IF(N7018&lt;=2,2,0)
+IF(L7018&gt;=4,2,0)
+IF(M7018&gt;=2,1,0)
+IF(H7018&gt;=_xlfn.PERCENTILE.INC($H$2:$H$10001,0.75),1,0)</f>
        <v>2</v>
      </c>
      <c r="S7018" t="str">
        <f>IF(R7018&gt;=7,"High",IF(R7018&gt;=4,"Medium","Low"))</f>
        <v>Low</v>
      </c>
    </row>
    <row r="7019" spans="1:19">
      <c r="A7019" t="s">
        <v>7144</v>
      </c>
      <c r="B7019">
        <v>39</v>
      </c>
      <c r="C7019" t="s">
        <v>112</v>
      </c>
      <c r="D7019" t="s">
        <v>119</v>
      </c>
      <c r="E7019">
        <v>12</v>
      </c>
      <c r="F7019" t="s">
        <v>103</v>
      </c>
      <c r="G7019" t="s">
        <v>110</v>
      </c>
      <c r="H7019" s="5">
        <v>664</v>
      </c>
      <c r="I7019" s="5">
        <v>8147.98</v>
      </c>
      <c r="J7019" t="s">
        <v>117</v>
      </c>
      <c r="K7019" t="s">
        <v>106</v>
      </c>
      <c r="L7019">
        <v>5</v>
      </c>
      <c r="M7019">
        <v>1</v>
      </c>
      <c r="N7019">
        <v>4</v>
      </c>
      <c r="O7019" s="6">
        <v>0</v>
      </c>
      <c r="P7019" t="s">
        <v>107</v>
      </c>
      <c r="Q7019" t="s">
        <v>107</v>
      </c>
      <c r="R7019">
        <f>IF(F7019="Monthly",2,0)
+IF(E7019&lt;=6,2,0)
+IF(N7019&lt;=2,2,0)
+IF(L7019&gt;=4,2,0)
+IF(M7019&gt;=2,1,0)
+IF(H7019&gt;=_xlfn.PERCENTILE.INC($H$2:$H$10001,0.75),1,0)</f>
        <v>4</v>
      </c>
      <c r="S7019" t="str">
        <f>IF(R7019&gt;=7,"High",IF(R7019&gt;=4,"Medium","Low"))</f>
        <v>Medium</v>
      </c>
    </row>
    <row r="7020" spans="1:19">
      <c r="A7020" t="s">
        <v>7145</v>
      </c>
      <c r="B7020">
        <v>44</v>
      </c>
      <c r="C7020" t="s">
        <v>112</v>
      </c>
      <c r="D7020" t="s">
        <v>133</v>
      </c>
      <c r="E7020">
        <v>21</v>
      </c>
      <c r="F7020" t="s">
        <v>103</v>
      </c>
      <c r="G7020" t="s">
        <v>104</v>
      </c>
      <c r="H7020" s="5">
        <v>503</v>
      </c>
      <c r="I7020" s="5">
        <v>10312.06</v>
      </c>
      <c r="J7020" t="s">
        <v>140</v>
      </c>
      <c r="K7020" t="s">
        <v>106</v>
      </c>
      <c r="L7020">
        <v>1</v>
      </c>
      <c r="M7020">
        <v>0</v>
      </c>
      <c r="N7020">
        <v>4</v>
      </c>
      <c r="O7020" s="6">
        <v>0</v>
      </c>
      <c r="P7020" t="s">
        <v>106</v>
      </c>
      <c r="Q7020" t="s">
        <v>106</v>
      </c>
      <c r="R7020">
        <f>IF(F7020="Monthly",2,0)
+IF(E7020&lt;=6,2,0)
+IF(N7020&lt;=2,2,0)
+IF(L7020&gt;=4,2,0)
+IF(M7020&gt;=2,1,0)
+IF(H7020&gt;=_xlfn.PERCENTILE.INC($H$2:$H$10001,0.75),1,0)</f>
        <v>2</v>
      </c>
      <c r="S7020" t="str">
        <f>IF(R7020&gt;=7,"High",IF(R7020&gt;=4,"Medium","Low"))</f>
        <v>Low</v>
      </c>
    </row>
    <row r="7021" spans="1:19">
      <c r="A7021" t="s">
        <v>7146</v>
      </c>
      <c r="B7021">
        <v>48</v>
      </c>
      <c r="C7021" t="s">
        <v>101</v>
      </c>
      <c r="D7021" t="s">
        <v>126</v>
      </c>
      <c r="E7021">
        <v>52</v>
      </c>
      <c r="F7021" t="s">
        <v>121</v>
      </c>
      <c r="G7021" t="s">
        <v>104</v>
      </c>
      <c r="H7021" s="5">
        <v>556</v>
      </c>
      <c r="I7021" s="5">
        <v>23984.3</v>
      </c>
      <c r="J7021" t="s">
        <v>140</v>
      </c>
      <c r="K7021" t="s">
        <v>107</v>
      </c>
      <c r="L7021">
        <v>1</v>
      </c>
      <c r="M7021">
        <v>0</v>
      </c>
      <c r="N7021">
        <v>5</v>
      </c>
      <c r="O7021" s="6">
        <v>15</v>
      </c>
      <c r="P7021" t="s">
        <v>107</v>
      </c>
      <c r="Q7021" t="s">
        <v>107</v>
      </c>
      <c r="R7021">
        <f>IF(F7021="Monthly",2,0)
+IF(E7021&lt;=6,2,0)
+IF(N7021&lt;=2,2,0)
+IF(L7021&gt;=4,2,0)
+IF(M7021&gt;=2,1,0)
+IF(H7021&gt;=_xlfn.PERCENTILE.INC($H$2:$H$10001,0.75),1,0)</f>
        <v>0</v>
      </c>
      <c r="S7021" t="str">
        <f>IF(R7021&gt;=7,"High",IF(R7021&gt;=4,"Medium","Low"))</f>
        <v>Low</v>
      </c>
    </row>
    <row r="7022" spans="1:19">
      <c r="A7022" t="s">
        <v>7147</v>
      </c>
      <c r="B7022">
        <v>46</v>
      </c>
      <c r="C7022" t="s">
        <v>112</v>
      </c>
      <c r="D7022" t="s">
        <v>137</v>
      </c>
      <c r="E7022">
        <v>21</v>
      </c>
      <c r="F7022" t="s">
        <v>109</v>
      </c>
      <c r="G7022" t="s">
        <v>104</v>
      </c>
      <c r="H7022" s="5">
        <v>467</v>
      </c>
      <c r="I7022" s="5">
        <v>9911.81</v>
      </c>
      <c r="J7022" t="s">
        <v>117</v>
      </c>
      <c r="K7022" t="s">
        <v>106</v>
      </c>
      <c r="L7022">
        <v>2</v>
      </c>
      <c r="M7022">
        <v>1</v>
      </c>
      <c r="N7022">
        <v>4</v>
      </c>
      <c r="O7022" s="6">
        <v>0</v>
      </c>
      <c r="P7022" t="s">
        <v>107</v>
      </c>
      <c r="Q7022" t="s">
        <v>107</v>
      </c>
      <c r="R7022">
        <f>IF(F7022="Monthly",2,0)
+IF(E7022&lt;=6,2,0)
+IF(N7022&lt;=2,2,0)
+IF(L7022&gt;=4,2,0)
+IF(M7022&gt;=2,1,0)
+IF(H7022&gt;=_xlfn.PERCENTILE.INC($H$2:$H$10001,0.75),1,0)</f>
        <v>0</v>
      </c>
      <c r="S7022" t="str">
        <f>IF(R7022&gt;=7,"High",IF(R7022&gt;=4,"Medium","Low"))</f>
        <v>Low</v>
      </c>
    </row>
    <row r="7023" spans="1:19">
      <c r="A7023" t="s">
        <v>7148</v>
      </c>
      <c r="B7023">
        <v>27</v>
      </c>
      <c r="C7023" t="s">
        <v>101</v>
      </c>
      <c r="D7023" t="s">
        <v>113</v>
      </c>
      <c r="E7023">
        <v>35</v>
      </c>
      <c r="F7023" t="s">
        <v>103</v>
      </c>
      <c r="G7023" t="s">
        <v>129</v>
      </c>
      <c r="H7023" s="5">
        <v>970</v>
      </c>
      <c r="I7023" s="5">
        <v>32931.68</v>
      </c>
      <c r="J7023" t="s">
        <v>105</v>
      </c>
      <c r="K7023" t="s">
        <v>106</v>
      </c>
      <c r="L7023">
        <v>0</v>
      </c>
      <c r="M7023">
        <v>0</v>
      </c>
      <c r="N7023">
        <v>5</v>
      </c>
      <c r="O7023" s="6">
        <v>0</v>
      </c>
      <c r="P7023" t="s">
        <v>106</v>
      </c>
      <c r="Q7023" t="s">
        <v>107</v>
      </c>
      <c r="R7023">
        <f>IF(F7023="Monthly",2,0)
+IF(E7023&lt;=6,2,0)
+IF(N7023&lt;=2,2,0)
+IF(L7023&gt;=4,2,0)
+IF(M7023&gt;=2,1,0)
+IF(H7023&gt;=_xlfn.PERCENTILE.INC($H$2:$H$10001,0.75),1,0)</f>
        <v>3</v>
      </c>
      <c r="S7023" t="str">
        <f>IF(R7023&gt;=7,"High",IF(R7023&gt;=4,"Medium","Low"))</f>
        <v>Low</v>
      </c>
    </row>
    <row r="7024" spans="1:19">
      <c r="A7024" t="s">
        <v>7149</v>
      </c>
      <c r="B7024">
        <v>37</v>
      </c>
      <c r="C7024" t="s">
        <v>112</v>
      </c>
      <c r="D7024" t="s">
        <v>133</v>
      </c>
      <c r="E7024">
        <v>54</v>
      </c>
      <c r="F7024" t="s">
        <v>103</v>
      </c>
      <c r="G7024" t="s">
        <v>110</v>
      </c>
      <c r="H7024" s="5">
        <v>652</v>
      </c>
      <c r="I7024" s="5">
        <v>34722.519999999997</v>
      </c>
      <c r="J7024" t="s">
        <v>140</v>
      </c>
      <c r="K7024" t="s">
        <v>106</v>
      </c>
      <c r="L7024">
        <v>5</v>
      </c>
      <c r="M7024">
        <v>3</v>
      </c>
      <c r="N7024">
        <v>3</v>
      </c>
      <c r="O7024" s="6">
        <v>0</v>
      </c>
      <c r="P7024" t="s">
        <v>106</v>
      </c>
      <c r="Q7024" t="s">
        <v>106</v>
      </c>
      <c r="R7024">
        <f>IF(F7024="Monthly",2,0)
+IF(E7024&lt;=6,2,0)
+IF(N7024&lt;=2,2,0)
+IF(L7024&gt;=4,2,0)
+IF(M7024&gt;=2,1,0)
+IF(H7024&gt;=_xlfn.PERCENTILE.INC($H$2:$H$10001,0.75),1,0)</f>
        <v>5</v>
      </c>
      <c r="S7024" t="str">
        <f>IF(R7024&gt;=7,"High",IF(R7024&gt;=4,"Medium","Low"))</f>
        <v>Medium</v>
      </c>
    </row>
    <row r="7025" spans="1:19">
      <c r="A7025" t="s">
        <v>7150</v>
      </c>
      <c r="B7025">
        <v>35</v>
      </c>
      <c r="C7025" t="s">
        <v>112</v>
      </c>
      <c r="D7025" t="s">
        <v>137</v>
      </c>
      <c r="E7025">
        <v>47</v>
      </c>
      <c r="F7025" t="s">
        <v>109</v>
      </c>
      <c r="G7025" t="s">
        <v>110</v>
      </c>
      <c r="H7025" s="5">
        <v>744</v>
      </c>
      <c r="I7025" s="5">
        <v>33509.08</v>
      </c>
      <c r="J7025" t="s">
        <v>117</v>
      </c>
      <c r="K7025" t="s">
        <v>106</v>
      </c>
      <c r="L7025">
        <v>0</v>
      </c>
      <c r="M7025">
        <v>0</v>
      </c>
      <c r="N7025">
        <v>5</v>
      </c>
      <c r="O7025" s="6">
        <v>5</v>
      </c>
      <c r="P7025" t="s">
        <v>107</v>
      </c>
      <c r="Q7025" t="s">
        <v>107</v>
      </c>
      <c r="R7025">
        <f>IF(F7025="Monthly",2,0)
+IF(E7025&lt;=6,2,0)
+IF(N7025&lt;=2,2,0)
+IF(L7025&gt;=4,2,0)
+IF(M7025&gt;=2,1,0)
+IF(H7025&gt;=_xlfn.PERCENTILE.INC($H$2:$H$10001,0.75),1,0)</f>
        <v>0</v>
      </c>
      <c r="S7025" t="str">
        <f>IF(R7025&gt;=7,"High",IF(R7025&gt;=4,"Medium","Low"))</f>
        <v>Low</v>
      </c>
    </row>
    <row r="7026" spans="1:19">
      <c r="A7026" t="s">
        <v>7151</v>
      </c>
      <c r="B7026">
        <v>36</v>
      </c>
      <c r="C7026" t="s">
        <v>112</v>
      </c>
      <c r="D7026" t="s">
        <v>126</v>
      </c>
      <c r="E7026">
        <v>55</v>
      </c>
      <c r="F7026" t="s">
        <v>109</v>
      </c>
      <c r="G7026" t="s">
        <v>129</v>
      </c>
      <c r="H7026" s="5">
        <v>1085</v>
      </c>
      <c r="I7026" s="5">
        <v>61262.55</v>
      </c>
      <c r="J7026" t="s">
        <v>117</v>
      </c>
      <c r="K7026" t="s">
        <v>106</v>
      </c>
      <c r="L7026">
        <v>0</v>
      </c>
      <c r="M7026">
        <v>0</v>
      </c>
      <c r="N7026">
        <v>5</v>
      </c>
      <c r="O7026" s="6">
        <v>0</v>
      </c>
      <c r="P7026" t="s">
        <v>107</v>
      </c>
      <c r="Q7026" t="s">
        <v>107</v>
      </c>
      <c r="R7026">
        <f>IF(F7026="Monthly",2,0)
+IF(E7026&lt;=6,2,0)
+IF(N7026&lt;=2,2,0)
+IF(L7026&gt;=4,2,0)
+IF(M7026&gt;=2,1,0)
+IF(H7026&gt;=_xlfn.PERCENTILE.INC($H$2:$H$10001,0.75),1,0)</f>
        <v>1</v>
      </c>
      <c r="S7026" t="str">
        <f>IF(R7026&gt;=7,"High",IF(R7026&gt;=4,"Medium","Low"))</f>
        <v>Low</v>
      </c>
    </row>
    <row r="7027" spans="1:19">
      <c r="A7027" t="s">
        <v>7152</v>
      </c>
      <c r="B7027">
        <v>44</v>
      </c>
      <c r="C7027" t="s">
        <v>101</v>
      </c>
      <c r="D7027" t="s">
        <v>159</v>
      </c>
      <c r="E7027">
        <v>40</v>
      </c>
      <c r="F7027" t="s">
        <v>103</v>
      </c>
      <c r="G7027" t="s">
        <v>104</v>
      </c>
      <c r="H7027" s="5">
        <v>540</v>
      </c>
      <c r="I7027" s="5">
        <v>21594.1</v>
      </c>
      <c r="J7027" t="s">
        <v>115</v>
      </c>
      <c r="K7027" t="s">
        <v>106</v>
      </c>
      <c r="L7027">
        <v>0</v>
      </c>
      <c r="M7027">
        <v>0</v>
      </c>
      <c r="N7027">
        <v>5</v>
      </c>
      <c r="O7027" s="6">
        <v>0</v>
      </c>
      <c r="P7027" t="s">
        <v>107</v>
      </c>
      <c r="Q7027" t="s">
        <v>107</v>
      </c>
      <c r="R7027">
        <f>IF(F7027="Monthly",2,0)
+IF(E7027&lt;=6,2,0)
+IF(N7027&lt;=2,2,0)
+IF(L7027&gt;=4,2,0)
+IF(M7027&gt;=2,1,0)
+IF(H7027&gt;=_xlfn.PERCENTILE.INC($H$2:$H$10001,0.75),1,0)</f>
        <v>2</v>
      </c>
      <c r="S7027" t="str">
        <f>IF(R7027&gt;=7,"High",IF(R7027&gt;=4,"Medium","Low"))</f>
        <v>Low</v>
      </c>
    </row>
    <row r="7028" spans="1:19">
      <c r="A7028" t="s">
        <v>7153</v>
      </c>
      <c r="B7028">
        <v>45</v>
      </c>
      <c r="C7028" t="s">
        <v>112</v>
      </c>
      <c r="D7028" t="s">
        <v>126</v>
      </c>
      <c r="E7028">
        <v>25</v>
      </c>
      <c r="F7028" t="s">
        <v>103</v>
      </c>
      <c r="G7028" t="s">
        <v>129</v>
      </c>
      <c r="H7028" s="5">
        <v>1051</v>
      </c>
      <c r="I7028" s="5">
        <v>26413.19</v>
      </c>
      <c r="J7028" t="s">
        <v>134</v>
      </c>
      <c r="K7028" t="s">
        <v>106</v>
      </c>
      <c r="L7028">
        <v>0</v>
      </c>
      <c r="M7028">
        <v>0</v>
      </c>
      <c r="N7028">
        <v>5</v>
      </c>
      <c r="O7028" s="6">
        <v>0</v>
      </c>
      <c r="P7028" t="s">
        <v>106</v>
      </c>
      <c r="Q7028" t="s">
        <v>106</v>
      </c>
      <c r="R7028">
        <f>IF(F7028="Monthly",2,0)
+IF(E7028&lt;=6,2,0)
+IF(N7028&lt;=2,2,0)
+IF(L7028&gt;=4,2,0)
+IF(M7028&gt;=2,1,0)
+IF(H7028&gt;=_xlfn.PERCENTILE.INC($H$2:$H$10001,0.75),1,0)</f>
        <v>3</v>
      </c>
      <c r="S7028" t="str">
        <f>IF(R7028&gt;=7,"High",IF(R7028&gt;=4,"Medium","Low"))</f>
        <v>Low</v>
      </c>
    </row>
    <row r="7029" spans="1:19">
      <c r="A7029" t="s">
        <v>7154</v>
      </c>
      <c r="B7029">
        <v>21</v>
      </c>
      <c r="C7029" t="s">
        <v>112</v>
      </c>
      <c r="D7029" t="s">
        <v>123</v>
      </c>
      <c r="E7029">
        <v>26</v>
      </c>
      <c r="F7029" t="s">
        <v>109</v>
      </c>
      <c r="G7029" t="s">
        <v>104</v>
      </c>
      <c r="H7029" s="5">
        <v>533</v>
      </c>
      <c r="I7029" s="5">
        <v>13024.68</v>
      </c>
      <c r="J7029" t="s">
        <v>140</v>
      </c>
      <c r="K7029" t="s">
        <v>106</v>
      </c>
      <c r="L7029">
        <v>0</v>
      </c>
      <c r="M7029">
        <v>0</v>
      </c>
      <c r="N7029">
        <v>5</v>
      </c>
      <c r="O7029" s="6">
        <v>5</v>
      </c>
      <c r="P7029" t="s">
        <v>107</v>
      </c>
      <c r="Q7029" t="s">
        <v>107</v>
      </c>
      <c r="R7029">
        <f>IF(F7029="Monthly",2,0)
+IF(E7029&lt;=6,2,0)
+IF(N7029&lt;=2,2,0)
+IF(L7029&gt;=4,2,0)
+IF(M7029&gt;=2,1,0)
+IF(H7029&gt;=_xlfn.PERCENTILE.INC($H$2:$H$10001,0.75),1,0)</f>
        <v>0</v>
      </c>
      <c r="S7029" t="str">
        <f>IF(R7029&gt;=7,"High",IF(R7029&gt;=4,"Medium","Low"))</f>
        <v>Low</v>
      </c>
    </row>
    <row r="7030" spans="1:19">
      <c r="A7030" t="s">
        <v>7155</v>
      </c>
      <c r="B7030">
        <v>26</v>
      </c>
      <c r="C7030" t="s">
        <v>101</v>
      </c>
      <c r="D7030" t="s">
        <v>126</v>
      </c>
      <c r="E7030">
        <v>25</v>
      </c>
      <c r="F7030" t="s">
        <v>103</v>
      </c>
      <c r="G7030" t="s">
        <v>104</v>
      </c>
      <c r="H7030" s="5">
        <v>430</v>
      </c>
      <c r="I7030" s="5">
        <v>10516.62</v>
      </c>
      <c r="J7030" t="s">
        <v>134</v>
      </c>
      <c r="K7030" t="s">
        <v>106</v>
      </c>
      <c r="L7030">
        <v>1</v>
      </c>
      <c r="M7030">
        <v>0</v>
      </c>
      <c r="N7030">
        <v>4</v>
      </c>
      <c r="O7030" s="6">
        <v>0</v>
      </c>
      <c r="P7030" t="s">
        <v>107</v>
      </c>
      <c r="Q7030" t="s">
        <v>107</v>
      </c>
      <c r="R7030">
        <f>IF(F7030="Monthly",2,0)
+IF(E7030&lt;=6,2,0)
+IF(N7030&lt;=2,2,0)
+IF(L7030&gt;=4,2,0)
+IF(M7030&gt;=2,1,0)
+IF(H7030&gt;=_xlfn.PERCENTILE.INC($H$2:$H$10001,0.75),1,0)</f>
        <v>2</v>
      </c>
      <c r="S7030" t="str">
        <f>IF(R7030&gt;=7,"High",IF(R7030&gt;=4,"Medium","Low"))</f>
        <v>Low</v>
      </c>
    </row>
    <row r="7031" spans="1:19">
      <c r="A7031" t="s">
        <v>7156</v>
      </c>
      <c r="B7031">
        <v>33</v>
      </c>
      <c r="C7031" t="s">
        <v>101</v>
      </c>
      <c r="D7031" t="s">
        <v>126</v>
      </c>
      <c r="E7031">
        <v>39</v>
      </c>
      <c r="F7031" t="s">
        <v>109</v>
      </c>
      <c r="G7031" t="s">
        <v>104</v>
      </c>
      <c r="H7031" s="5">
        <v>535</v>
      </c>
      <c r="I7031" s="5">
        <v>18933.580000000002</v>
      </c>
      <c r="J7031" t="s">
        <v>105</v>
      </c>
      <c r="K7031" t="s">
        <v>106</v>
      </c>
      <c r="L7031">
        <v>2</v>
      </c>
      <c r="M7031">
        <v>1</v>
      </c>
      <c r="N7031">
        <v>5</v>
      </c>
      <c r="O7031" s="6">
        <v>10</v>
      </c>
      <c r="P7031" t="s">
        <v>107</v>
      </c>
      <c r="Q7031" t="s">
        <v>107</v>
      </c>
      <c r="R7031">
        <f>IF(F7031="Monthly",2,0)
+IF(E7031&lt;=6,2,0)
+IF(N7031&lt;=2,2,0)
+IF(L7031&gt;=4,2,0)
+IF(M7031&gt;=2,1,0)
+IF(H7031&gt;=_xlfn.PERCENTILE.INC($H$2:$H$10001,0.75),1,0)</f>
        <v>0</v>
      </c>
      <c r="S7031" t="str">
        <f>IF(R7031&gt;=7,"High",IF(R7031&gt;=4,"Medium","Low"))</f>
        <v>Low</v>
      </c>
    </row>
    <row r="7032" spans="1:19">
      <c r="A7032" t="s">
        <v>7157</v>
      </c>
      <c r="B7032">
        <v>30</v>
      </c>
      <c r="C7032" t="s">
        <v>101</v>
      </c>
      <c r="D7032" t="s">
        <v>123</v>
      </c>
      <c r="E7032">
        <v>43</v>
      </c>
      <c r="F7032" t="s">
        <v>121</v>
      </c>
      <c r="G7032" t="s">
        <v>129</v>
      </c>
      <c r="H7032" s="5">
        <v>1055</v>
      </c>
      <c r="I7032" s="5">
        <v>40260.660000000003</v>
      </c>
      <c r="J7032" t="s">
        <v>117</v>
      </c>
      <c r="K7032" t="s">
        <v>106</v>
      </c>
      <c r="L7032">
        <v>0</v>
      </c>
      <c r="M7032">
        <v>0</v>
      </c>
      <c r="N7032">
        <v>5</v>
      </c>
      <c r="O7032" s="6">
        <v>10</v>
      </c>
      <c r="P7032" t="s">
        <v>107</v>
      </c>
      <c r="Q7032" t="s">
        <v>107</v>
      </c>
      <c r="R7032">
        <f>IF(F7032="Monthly",2,0)
+IF(E7032&lt;=6,2,0)
+IF(N7032&lt;=2,2,0)
+IF(L7032&gt;=4,2,0)
+IF(M7032&gt;=2,1,0)
+IF(H7032&gt;=_xlfn.PERCENTILE.INC($H$2:$H$10001,0.75),1,0)</f>
        <v>1</v>
      </c>
      <c r="S7032" t="str">
        <f>IF(R7032&gt;=7,"High",IF(R7032&gt;=4,"Medium","Low"))</f>
        <v>Low</v>
      </c>
    </row>
    <row r="7033" spans="1:19">
      <c r="A7033" t="s">
        <v>7158</v>
      </c>
      <c r="B7033">
        <v>42</v>
      </c>
      <c r="C7033" t="s">
        <v>112</v>
      </c>
      <c r="D7033" t="s">
        <v>102</v>
      </c>
      <c r="E7033">
        <v>16</v>
      </c>
      <c r="F7033" t="s">
        <v>103</v>
      </c>
      <c r="G7033" t="s">
        <v>110</v>
      </c>
      <c r="H7033" s="5">
        <v>808</v>
      </c>
      <c r="I7033" s="5">
        <v>12988.35</v>
      </c>
      <c r="J7033" t="s">
        <v>105</v>
      </c>
      <c r="K7033" t="s">
        <v>106</v>
      </c>
      <c r="L7033">
        <v>0</v>
      </c>
      <c r="M7033">
        <v>0</v>
      </c>
      <c r="N7033">
        <v>5</v>
      </c>
      <c r="O7033" s="6">
        <v>0</v>
      </c>
      <c r="P7033" t="s">
        <v>107</v>
      </c>
      <c r="Q7033" t="s">
        <v>106</v>
      </c>
      <c r="R7033">
        <f>IF(F7033="Monthly",2,0)
+IF(E7033&lt;=6,2,0)
+IF(N7033&lt;=2,2,0)
+IF(L7033&gt;=4,2,0)
+IF(M7033&gt;=2,1,0)
+IF(H7033&gt;=_xlfn.PERCENTILE.INC($H$2:$H$10001,0.75),1,0)</f>
        <v>3</v>
      </c>
      <c r="S7033" t="str">
        <f>IF(R7033&gt;=7,"High",IF(R7033&gt;=4,"Medium","Low"))</f>
        <v>Low</v>
      </c>
    </row>
    <row r="7034" spans="1:19">
      <c r="A7034" t="s">
        <v>7159</v>
      </c>
      <c r="B7034">
        <v>18</v>
      </c>
      <c r="C7034" t="s">
        <v>101</v>
      </c>
      <c r="D7034" t="s">
        <v>133</v>
      </c>
      <c r="E7034">
        <v>36</v>
      </c>
      <c r="F7034" t="s">
        <v>121</v>
      </c>
      <c r="G7034" t="s">
        <v>104</v>
      </c>
      <c r="H7034" s="5">
        <v>478</v>
      </c>
      <c r="I7034" s="5">
        <v>17564.78</v>
      </c>
      <c r="J7034" t="s">
        <v>140</v>
      </c>
      <c r="K7034" t="s">
        <v>107</v>
      </c>
      <c r="L7034">
        <v>0</v>
      </c>
      <c r="M7034">
        <v>0</v>
      </c>
      <c r="N7034">
        <v>5</v>
      </c>
      <c r="O7034" s="6">
        <v>0</v>
      </c>
      <c r="P7034" t="s">
        <v>107</v>
      </c>
      <c r="Q7034" t="s">
        <v>107</v>
      </c>
      <c r="R7034">
        <f>IF(F7034="Monthly",2,0)
+IF(E7034&lt;=6,2,0)
+IF(N7034&lt;=2,2,0)
+IF(L7034&gt;=4,2,0)
+IF(M7034&gt;=2,1,0)
+IF(H7034&gt;=_xlfn.PERCENTILE.INC($H$2:$H$10001,0.75),1,0)</f>
        <v>0</v>
      </c>
      <c r="S7034" t="str">
        <f>IF(R7034&gt;=7,"High",IF(R7034&gt;=4,"Medium","Low"))</f>
        <v>Low</v>
      </c>
    </row>
    <row r="7035" spans="1:19">
      <c r="A7035" t="s">
        <v>7160</v>
      </c>
      <c r="B7035">
        <v>61</v>
      </c>
      <c r="C7035" t="s">
        <v>101</v>
      </c>
      <c r="D7035" t="s">
        <v>131</v>
      </c>
      <c r="E7035">
        <v>34</v>
      </c>
      <c r="F7035" t="s">
        <v>103</v>
      </c>
      <c r="G7035" t="s">
        <v>104</v>
      </c>
      <c r="H7035" s="5">
        <v>428</v>
      </c>
      <c r="I7035" s="5">
        <v>14572.07</v>
      </c>
      <c r="J7035" t="s">
        <v>115</v>
      </c>
      <c r="K7035" t="s">
        <v>107</v>
      </c>
      <c r="L7035">
        <v>1</v>
      </c>
      <c r="M7035">
        <v>0</v>
      </c>
      <c r="N7035">
        <v>5</v>
      </c>
      <c r="O7035" s="6">
        <v>0</v>
      </c>
      <c r="P7035" t="s">
        <v>107</v>
      </c>
      <c r="Q7035" t="s">
        <v>106</v>
      </c>
      <c r="R7035">
        <f>IF(F7035="Monthly",2,0)
+IF(E7035&lt;=6,2,0)
+IF(N7035&lt;=2,2,0)
+IF(L7035&gt;=4,2,0)
+IF(M7035&gt;=2,1,0)
+IF(H7035&gt;=_xlfn.PERCENTILE.INC($H$2:$H$10001,0.75),1,0)</f>
        <v>2</v>
      </c>
      <c r="S7035" t="str">
        <f>IF(R7035&gt;=7,"High",IF(R7035&gt;=4,"Medium","Low"))</f>
        <v>Low</v>
      </c>
    </row>
    <row r="7036" spans="1:19">
      <c r="A7036" t="s">
        <v>7161</v>
      </c>
      <c r="B7036">
        <v>26</v>
      </c>
      <c r="C7036" t="s">
        <v>112</v>
      </c>
      <c r="D7036" t="s">
        <v>102</v>
      </c>
      <c r="E7036">
        <v>14</v>
      </c>
      <c r="F7036" t="s">
        <v>103</v>
      </c>
      <c r="G7036" t="s">
        <v>104</v>
      </c>
      <c r="H7036" s="5">
        <v>531</v>
      </c>
      <c r="I7036" s="5">
        <v>7401.1</v>
      </c>
      <c r="J7036" t="s">
        <v>105</v>
      </c>
      <c r="K7036" t="s">
        <v>107</v>
      </c>
      <c r="L7036">
        <v>0</v>
      </c>
      <c r="M7036">
        <v>0</v>
      </c>
      <c r="N7036">
        <v>5</v>
      </c>
      <c r="O7036" s="6">
        <v>0</v>
      </c>
      <c r="P7036" t="s">
        <v>107</v>
      </c>
      <c r="Q7036" t="s">
        <v>106</v>
      </c>
      <c r="R7036">
        <f>IF(F7036="Monthly",2,0)
+IF(E7036&lt;=6,2,0)
+IF(N7036&lt;=2,2,0)
+IF(L7036&gt;=4,2,0)
+IF(M7036&gt;=2,1,0)
+IF(H7036&gt;=_xlfn.PERCENTILE.INC($H$2:$H$10001,0.75),1,0)</f>
        <v>2</v>
      </c>
      <c r="S7036" t="str">
        <f>IF(R7036&gt;=7,"High",IF(R7036&gt;=4,"Medium","Low"))</f>
        <v>Low</v>
      </c>
    </row>
    <row r="7037" spans="1:19">
      <c r="A7037" t="s">
        <v>7162</v>
      </c>
      <c r="B7037">
        <v>35</v>
      </c>
      <c r="C7037" t="s">
        <v>112</v>
      </c>
      <c r="D7037" t="s">
        <v>102</v>
      </c>
      <c r="E7037">
        <v>26</v>
      </c>
      <c r="F7037" t="s">
        <v>121</v>
      </c>
      <c r="G7037" t="s">
        <v>129</v>
      </c>
      <c r="H7037" s="5">
        <v>1123</v>
      </c>
      <c r="I7037" s="5">
        <v>24885.97</v>
      </c>
      <c r="J7037" t="s">
        <v>140</v>
      </c>
      <c r="K7037" t="s">
        <v>106</v>
      </c>
      <c r="L7037">
        <v>2</v>
      </c>
      <c r="M7037">
        <v>0</v>
      </c>
      <c r="N7037">
        <v>5</v>
      </c>
      <c r="O7037" s="6">
        <v>15</v>
      </c>
      <c r="P7037" t="s">
        <v>106</v>
      </c>
      <c r="Q7037" t="s">
        <v>107</v>
      </c>
      <c r="R7037">
        <f>IF(F7037="Monthly",2,0)
+IF(E7037&lt;=6,2,0)
+IF(N7037&lt;=2,2,0)
+IF(L7037&gt;=4,2,0)
+IF(M7037&gt;=2,1,0)
+IF(H7037&gt;=_xlfn.PERCENTILE.INC($H$2:$H$10001,0.75),1,0)</f>
        <v>1</v>
      </c>
      <c r="S7037" t="str">
        <f>IF(R7037&gt;=7,"High",IF(R7037&gt;=4,"Medium","Low"))</f>
        <v>Low</v>
      </c>
    </row>
    <row r="7038" spans="1:19">
      <c r="A7038" t="s">
        <v>7163</v>
      </c>
      <c r="B7038">
        <v>35</v>
      </c>
      <c r="C7038" t="s">
        <v>101</v>
      </c>
      <c r="D7038" t="s">
        <v>159</v>
      </c>
      <c r="E7038">
        <v>21</v>
      </c>
      <c r="F7038" t="s">
        <v>109</v>
      </c>
      <c r="G7038" t="s">
        <v>104</v>
      </c>
      <c r="H7038" s="5">
        <v>460</v>
      </c>
      <c r="I7038" s="5">
        <v>8898.25</v>
      </c>
      <c r="J7038" t="s">
        <v>115</v>
      </c>
      <c r="K7038" t="s">
        <v>107</v>
      </c>
      <c r="L7038">
        <v>1</v>
      </c>
      <c r="M7038">
        <v>0</v>
      </c>
      <c r="N7038">
        <v>5</v>
      </c>
      <c r="O7038" s="6">
        <v>10</v>
      </c>
      <c r="P7038" t="s">
        <v>107</v>
      </c>
      <c r="Q7038" t="s">
        <v>107</v>
      </c>
      <c r="R7038">
        <f>IF(F7038="Monthly",2,0)
+IF(E7038&lt;=6,2,0)
+IF(N7038&lt;=2,2,0)
+IF(L7038&gt;=4,2,0)
+IF(M7038&gt;=2,1,0)
+IF(H7038&gt;=_xlfn.PERCENTILE.INC($H$2:$H$10001,0.75),1,0)</f>
        <v>0</v>
      </c>
      <c r="S7038" t="str">
        <f>IF(R7038&gt;=7,"High",IF(R7038&gt;=4,"Medium","Low"))</f>
        <v>Low</v>
      </c>
    </row>
    <row r="7039" spans="1:19">
      <c r="A7039" t="s">
        <v>7164</v>
      </c>
      <c r="B7039">
        <v>32</v>
      </c>
      <c r="C7039" t="s">
        <v>112</v>
      </c>
      <c r="D7039" t="s">
        <v>126</v>
      </c>
      <c r="E7039">
        <v>46</v>
      </c>
      <c r="F7039" t="s">
        <v>109</v>
      </c>
      <c r="G7039" t="s">
        <v>104</v>
      </c>
      <c r="H7039" s="5">
        <v>457</v>
      </c>
      <c r="I7039" s="5">
        <v>21447.01</v>
      </c>
      <c r="J7039" t="s">
        <v>140</v>
      </c>
      <c r="K7039" t="s">
        <v>106</v>
      </c>
      <c r="L7039">
        <v>8</v>
      </c>
      <c r="M7039">
        <v>2</v>
      </c>
      <c r="N7039">
        <v>2</v>
      </c>
      <c r="O7039" s="6">
        <v>0</v>
      </c>
      <c r="P7039" t="s">
        <v>107</v>
      </c>
      <c r="Q7039" t="s">
        <v>106</v>
      </c>
      <c r="R7039">
        <f>IF(F7039="Monthly",2,0)
+IF(E7039&lt;=6,2,0)
+IF(N7039&lt;=2,2,0)
+IF(L7039&gt;=4,2,0)
+IF(M7039&gt;=2,1,0)
+IF(H7039&gt;=_xlfn.PERCENTILE.INC($H$2:$H$10001,0.75),1,0)</f>
        <v>5</v>
      </c>
      <c r="S7039" t="str">
        <f>IF(R7039&gt;=7,"High",IF(R7039&gt;=4,"Medium","Low"))</f>
        <v>Medium</v>
      </c>
    </row>
    <row r="7040" spans="1:19">
      <c r="A7040" t="s">
        <v>7165</v>
      </c>
      <c r="B7040">
        <v>44</v>
      </c>
      <c r="C7040" t="s">
        <v>101</v>
      </c>
      <c r="D7040" t="s">
        <v>128</v>
      </c>
      <c r="E7040">
        <v>17</v>
      </c>
      <c r="F7040" t="s">
        <v>109</v>
      </c>
      <c r="G7040" t="s">
        <v>104</v>
      </c>
      <c r="H7040" s="5">
        <v>431</v>
      </c>
      <c r="I7040" s="5">
        <v>7281.7</v>
      </c>
      <c r="J7040" t="s">
        <v>105</v>
      </c>
      <c r="K7040" t="s">
        <v>106</v>
      </c>
      <c r="L7040">
        <v>0</v>
      </c>
      <c r="M7040">
        <v>0</v>
      </c>
      <c r="N7040">
        <v>4</v>
      </c>
      <c r="O7040" s="6">
        <v>0</v>
      </c>
      <c r="P7040" t="s">
        <v>106</v>
      </c>
      <c r="Q7040" t="s">
        <v>107</v>
      </c>
      <c r="R7040">
        <f>IF(F7040="Monthly",2,0)
+IF(E7040&lt;=6,2,0)
+IF(N7040&lt;=2,2,0)
+IF(L7040&gt;=4,2,0)
+IF(M7040&gt;=2,1,0)
+IF(H7040&gt;=_xlfn.PERCENTILE.INC($H$2:$H$10001,0.75),1,0)</f>
        <v>0</v>
      </c>
      <c r="S7040" t="str">
        <f>IF(R7040&gt;=7,"High",IF(R7040&gt;=4,"Medium","Low"))</f>
        <v>Low</v>
      </c>
    </row>
    <row r="7041" spans="1:19">
      <c r="A7041" t="s">
        <v>7166</v>
      </c>
      <c r="B7041">
        <v>26</v>
      </c>
      <c r="C7041" t="s">
        <v>101</v>
      </c>
      <c r="D7041" t="s">
        <v>159</v>
      </c>
      <c r="E7041">
        <v>29</v>
      </c>
      <c r="F7041" t="s">
        <v>121</v>
      </c>
      <c r="G7041" t="s">
        <v>110</v>
      </c>
      <c r="H7041" s="5">
        <v>708</v>
      </c>
      <c r="I7041" s="5">
        <v>17213.599999999999</v>
      </c>
      <c r="J7041" t="s">
        <v>117</v>
      </c>
      <c r="K7041" t="s">
        <v>107</v>
      </c>
      <c r="L7041">
        <v>0</v>
      </c>
      <c r="M7041">
        <v>0</v>
      </c>
      <c r="N7041">
        <v>5</v>
      </c>
      <c r="O7041" s="6">
        <v>15</v>
      </c>
      <c r="P7041" t="s">
        <v>107</v>
      </c>
      <c r="Q7041" t="s">
        <v>107</v>
      </c>
      <c r="R7041">
        <f>IF(F7041="Monthly",2,0)
+IF(E7041&lt;=6,2,0)
+IF(N7041&lt;=2,2,0)
+IF(L7041&gt;=4,2,0)
+IF(M7041&gt;=2,1,0)
+IF(H7041&gt;=_xlfn.PERCENTILE.INC($H$2:$H$10001,0.75),1,0)</f>
        <v>0</v>
      </c>
      <c r="S7041" t="str">
        <f>IF(R7041&gt;=7,"High",IF(R7041&gt;=4,"Medium","Low"))</f>
        <v>Low</v>
      </c>
    </row>
    <row r="7042" spans="1:19">
      <c r="A7042" t="s">
        <v>7167</v>
      </c>
      <c r="B7042">
        <v>35</v>
      </c>
      <c r="C7042" t="s">
        <v>101</v>
      </c>
      <c r="D7042" t="s">
        <v>119</v>
      </c>
      <c r="E7042">
        <v>27</v>
      </c>
      <c r="F7042" t="s">
        <v>109</v>
      </c>
      <c r="G7042" t="s">
        <v>104</v>
      </c>
      <c r="H7042" s="5">
        <v>438</v>
      </c>
      <c r="I7042" s="5">
        <v>12022.11</v>
      </c>
      <c r="J7042" t="s">
        <v>117</v>
      </c>
      <c r="K7042" t="s">
        <v>106</v>
      </c>
      <c r="L7042">
        <v>0</v>
      </c>
      <c r="M7042">
        <v>0</v>
      </c>
      <c r="N7042">
        <v>5</v>
      </c>
      <c r="O7042" s="6">
        <v>0</v>
      </c>
      <c r="P7042" t="s">
        <v>107</v>
      </c>
      <c r="Q7042" t="s">
        <v>107</v>
      </c>
      <c r="R7042">
        <f>IF(F7042="Monthly",2,0)
+IF(E7042&lt;=6,2,0)
+IF(N7042&lt;=2,2,0)
+IF(L7042&gt;=4,2,0)
+IF(M7042&gt;=2,1,0)
+IF(H7042&gt;=_xlfn.PERCENTILE.INC($H$2:$H$10001,0.75),1,0)</f>
        <v>0</v>
      </c>
      <c r="S7042" t="str">
        <f>IF(R7042&gt;=7,"High",IF(R7042&gt;=4,"Medium","Low"))</f>
        <v>Low</v>
      </c>
    </row>
    <row r="7043" spans="1:19">
      <c r="A7043" t="s">
        <v>7168</v>
      </c>
      <c r="B7043">
        <v>32</v>
      </c>
      <c r="C7043" t="s">
        <v>112</v>
      </c>
      <c r="D7043" t="s">
        <v>159</v>
      </c>
      <c r="E7043">
        <v>34</v>
      </c>
      <c r="F7043" t="s">
        <v>103</v>
      </c>
      <c r="G7043" t="s">
        <v>104</v>
      </c>
      <c r="H7043" s="5">
        <v>460</v>
      </c>
      <c r="I7043" s="5">
        <v>15406.96</v>
      </c>
      <c r="J7043" t="s">
        <v>134</v>
      </c>
      <c r="K7043" t="s">
        <v>106</v>
      </c>
      <c r="L7043">
        <v>2</v>
      </c>
      <c r="M7043">
        <v>1</v>
      </c>
      <c r="N7043">
        <v>5</v>
      </c>
      <c r="O7043" s="6">
        <v>0</v>
      </c>
      <c r="P7043" t="s">
        <v>107</v>
      </c>
      <c r="Q7043" t="s">
        <v>107</v>
      </c>
      <c r="R7043">
        <f>IF(F7043="Monthly",2,0)
+IF(E7043&lt;=6,2,0)
+IF(N7043&lt;=2,2,0)
+IF(L7043&gt;=4,2,0)
+IF(M7043&gt;=2,1,0)
+IF(H7043&gt;=_xlfn.PERCENTILE.INC($H$2:$H$10001,0.75),1,0)</f>
        <v>2</v>
      </c>
      <c r="S7043" t="str">
        <f>IF(R7043&gt;=7,"High",IF(R7043&gt;=4,"Medium","Low"))</f>
        <v>Low</v>
      </c>
    </row>
    <row r="7044" spans="1:19">
      <c r="A7044" t="s">
        <v>7169</v>
      </c>
      <c r="B7044">
        <v>43</v>
      </c>
      <c r="C7044" t="s">
        <v>112</v>
      </c>
      <c r="D7044" t="s">
        <v>131</v>
      </c>
      <c r="E7044">
        <v>18</v>
      </c>
      <c r="F7044" t="s">
        <v>103</v>
      </c>
      <c r="G7044" t="s">
        <v>110</v>
      </c>
      <c r="H7044" s="5">
        <v>737</v>
      </c>
      <c r="I7044" s="5">
        <v>13659.19</v>
      </c>
      <c r="J7044" t="s">
        <v>105</v>
      </c>
      <c r="K7044" t="s">
        <v>106</v>
      </c>
      <c r="L7044">
        <v>0</v>
      </c>
      <c r="M7044">
        <v>0</v>
      </c>
      <c r="N7044">
        <v>5</v>
      </c>
      <c r="O7044" s="6">
        <v>0</v>
      </c>
      <c r="P7044" t="s">
        <v>107</v>
      </c>
      <c r="Q7044" t="s">
        <v>107</v>
      </c>
      <c r="R7044">
        <f>IF(F7044="Monthly",2,0)
+IF(E7044&lt;=6,2,0)
+IF(N7044&lt;=2,2,0)
+IF(L7044&gt;=4,2,0)
+IF(M7044&gt;=2,1,0)
+IF(H7044&gt;=_xlfn.PERCENTILE.INC($H$2:$H$10001,0.75),1,0)</f>
        <v>2</v>
      </c>
      <c r="S7044" t="str">
        <f>IF(R7044&gt;=7,"High",IF(R7044&gt;=4,"Medium","Low"))</f>
        <v>Low</v>
      </c>
    </row>
    <row r="7045" spans="1:19">
      <c r="A7045" t="s">
        <v>7170</v>
      </c>
      <c r="B7045">
        <v>39</v>
      </c>
      <c r="C7045" t="s">
        <v>112</v>
      </c>
      <c r="D7045" t="s">
        <v>126</v>
      </c>
      <c r="E7045">
        <v>20</v>
      </c>
      <c r="F7045" t="s">
        <v>109</v>
      </c>
      <c r="G7045" t="s">
        <v>129</v>
      </c>
      <c r="H7045" s="5">
        <v>1050</v>
      </c>
      <c r="I7045" s="5">
        <v>19180.240000000002</v>
      </c>
      <c r="J7045" t="s">
        <v>134</v>
      </c>
      <c r="K7045" t="s">
        <v>106</v>
      </c>
      <c r="L7045">
        <v>0</v>
      </c>
      <c r="M7045">
        <v>0</v>
      </c>
      <c r="N7045">
        <v>5</v>
      </c>
      <c r="O7045" s="6">
        <v>10</v>
      </c>
      <c r="P7045" t="s">
        <v>106</v>
      </c>
      <c r="Q7045" t="s">
        <v>107</v>
      </c>
      <c r="R7045">
        <f>IF(F7045="Monthly",2,0)
+IF(E7045&lt;=6,2,0)
+IF(N7045&lt;=2,2,0)
+IF(L7045&gt;=4,2,0)
+IF(M7045&gt;=2,1,0)
+IF(H7045&gt;=_xlfn.PERCENTILE.INC($H$2:$H$10001,0.75),1,0)</f>
        <v>1</v>
      </c>
      <c r="S7045" t="str">
        <f>IF(R7045&gt;=7,"High",IF(R7045&gt;=4,"Medium","Low"))</f>
        <v>Low</v>
      </c>
    </row>
    <row r="7046" spans="1:19">
      <c r="A7046" t="s">
        <v>7171</v>
      </c>
      <c r="B7046">
        <v>33</v>
      </c>
      <c r="C7046" t="s">
        <v>101</v>
      </c>
      <c r="D7046" t="s">
        <v>126</v>
      </c>
      <c r="E7046">
        <v>35</v>
      </c>
      <c r="F7046" t="s">
        <v>109</v>
      </c>
      <c r="G7046" t="s">
        <v>104</v>
      </c>
      <c r="H7046" s="5">
        <v>544</v>
      </c>
      <c r="I7046" s="5">
        <v>19566.04</v>
      </c>
      <c r="J7046" t="s">
        <v>134</v>
      </c>
      <c r="K7046" t="s">
        <v>107</v>
      </c>
      <c r="L7046">
        <v>0</v>
      </c>
      <c r="M7046">
        <v>0</v>
      </c>
      <c r="N7046">
        <v>5</v>
      </c>
      <c r="O7046" s="6">
        <v>0</v>
      </c>
      <c r="P7046" t="s">
        <v>107</v>
      </c>
      <c r="Q7046" t="s">
        <v>107</v>
      </c>
      <c r="R7046">
        <f>IF(F7046="Monthly",2,0)
+IF(E7046&lt;=6,2,0)
+IF(N7046&lt;=2,2,0)
+IF(L7046&gt;=4,2,0)
+IF(M7046&gt;=2,1,0)
+IF(H7046&gt;=_xlfn.PERCENTILE.INC($H$2:$H$10001,0.75),1,0)</f>
        <v>0</v>
      </c>
      <c r="S7046" t="str">
        <f>IF(R7046&gt;=7,"High",IF(R7046&gt;=4,"Medium","Low"))</f>
        <v>Low</v>
      </c>
    </row>
    <row r="7047" spans="1:19">
      <c r="A7047" t="s">
        <v>7172</v>
      </c>
      <c r="B7047">
        <v>45</v>
      </c>
      <c r="C7047" t="s">
        <v>101</v>
      </c>
      <c r="D7047" t="s">
        <v>159</v>
      </c>
      <c r="E7047">
        <v>23</v>
      </c>
      <c r="F7047" t="s">
        <v>103</v>
      </c>
      <c r="G7047" t="s">
        <v>129</v>
      </c>
      <c r="H7047" s="5">
        <v>1094</v>
      </c>
      <c r="I7047" s="5">
        <v>25620.95</v>
      </c>
      <c r="J7047" t="s">
        <v>115</v>
      </c>
      <c r="K7047" t="s">
        <v>106</v>
      </c>
      <c r="L7047">
        <v>1</v>
      </c>
      <c r="M7047">
        <v>0</v>
      </c>
      <c r="N7047">
        <v>5</v>
      </c>
      <c r="O7047" s="6">
        <v>0</v>
      </c>
      <c r="P7047" t="s">
        <v>107</v>
      </c>
      <c r="Q7047" t="s">
        <v>107</v>
      </c>
      <c r="R7047">
        <f>IF(F7047="Monthly",2,0)
+IF(E7047&lt;=6,2,0)
+IF(N7047&lt;=2,2,0)
+IF(L7047&gt;=4,2,0)
+IF(M7047&gt;=2,1,0)
+IF(H7047&gt;=_xlfn.PERCENTILE.INC($H$2:$H$10001,0.75),1,0)</f>
        <v>3</v>
      </c>
      <c r="S7047" t="str">
        <f>IF(R7047&gt;=7,"High",IF(R7047&gt;=4,"Medium","Low"))</f>
        <v>Low</v>
      </c>
    </row>
    <row r="7048" spans="1:19">
      <c r="A7048" t="s">
        <v>7173</v>
      </c>
      <c r="B7048">
        <v>35</v>
      </c>
      <c r="C7048" t="s">
        <v>101</v>
      </c>
      <c r="D7048" t="s">
        <v>102</v>
      </c>
      <c r="E7048">
        <v>28</v>
      </c>
      <c r="F7048" t="s">
        <v>103</v>
      </c>
      <c r="G7048" t="s">
        <v>110</v>
      </c>
      <c r="H7048" s="5">
        <v>698</v>
      </c>
      <c r="I7048" s="5">
        <v>19253.419999999998</v>
      </c>
      <c r="J7048" t="s">
        <v>115</v>
      </c>
      <c r="K7048" t="s">
        <v>106</v>
      </c>
      <c r="L7048">
        <v>1</v>
      </c>
      <c r="M7048">
        <v>0</v>
      </c>
      <c r="N7048">
        <v>5</v>
      </c>
      <c r="O7048" s="6">
        <v>0</v>
      </c>
      <c r="P7048" t="s">
        <v>106</v>
      </c>
      <c r="Q7048" t="s">
        <v>107</v>
      </c>
      <c r="R7048">
        <f>IF(F7048="Monthly",2,0)
+IF(E7048&lt;=6,2,0)
+IF(N7048&lt;=2,2,0)
+IF(L7048&gt;=4,2,0)
+IF(M7048&gt;=2,1,0)
+IF(H7048&gt;=_xlfn.PERCENTILE.INC($H$2:$H$10001,0.75),1,0)</f>
        <v>2</v>
      </c>
      <c r="S7048" t="str">
        <f>IF(R7048&gt;=7,"High",IF(R7048&gt;=4,"Medium","Low"))</f>
        <v>Low</v>
      </c>
    </row>
    <row r="7049" spans="1:19">
      <c r="A7049" t="s">
        <v>7174</v>
      </c>
      <c r="B7049">
        <v>43</v>
      </c>
      <c r="C7049" t="s">
        <v>112</v>
      </c>
      <c r="D7049" t="s">
        <v>137</v>
      </c>
      <c r="E7049">
        <v>60</v>
      </c>
      <c r="F7049" t="s">
        <v>103</v>
      </c>
      <c r="G7049" t="s">
        <v>129</v>
      </c>
      <c r="H7049" s="5">
        <v>951</v>
      </c>
      <c r="I7049" s="5">
        <v>57854.58</v>
      </c>
      <c r="J7049" t="s">
        <v>105</v>
      </c>
      <c r="K7049" t="s">
        <v>106</v>
      </c>
      <c r="L7049">
        <v>0</v>
      </c>
      <c r="M7049">
        <v>0</v>
      </c>
      <c r="N7049">
        <v>5</v>
      </c>
      <c r="O7049" s="6">
        <v>0</v>
      </c>
      <c r="P7049" t="s">
        <v>107</v>
      </c>
      <c r="Q7049" t="s">
        <v>107</v>
      </c>
      <c r="R7049">
        <f>IF(F7049="Monthly",2,0)
+IF(E7049&lt;=6,2,0)
+IF(N7049&lt;=2,2,0)
+IF(L7049&gt;=4,2,0)
+IF(M7049&gt;=2,1,0)
+IF(H7049&gt;=_xlfn.PERCENTILE.INC($H$2:$H$10001,0.75),1,0)</f>
        <v>3</v>
      </c>
      <c r="S7049" t="str">
        <f>IF(R7049&gt;=7,"High",IF(R7049&gt;=4,"Medium","Low"))</f>
        <v>Low</v>
      </c>
    </row>
    <row r="7050" spans="1:19">
      <c r="A7050" t="s">
        <v>7175</v>
      </c>
      <c r="B7050">
        <v>35</v>
      </c>
      <c r="C7050" t="s">
        <v>101</v>
      </c>
      <c r="D7050" t="s">
        <v>131</v>
      </c>
      <c r="E7050">
        <v>32</v>
      </c>
      <c r="F7050" t="s">
        <v>103</v>
      </c>
      <c r="G7050" t="s">
        <v>129</v>
      </c>
      <c r="H7050" s="5">
        <v>978</v>
      </c>
      <c r="I7050" s="5">
        <v>31715.98</v>
      </c>
      <c r="J7050" t="s">
        <v>140</v>
      </c>
      <c r="K7050" t="s">
        <v>106</v>
      </c>
      <c r="L7050">
        <v>0</v>
      </c>
      <c r="M7050">
        <v>0</v>
      </c>
      <c r="N7050">
        <v>4</v>
      </c>
      <c r="O7050" s="6">
        <v>0</v>
      </c>
      <c r="P7050" t="s">
        <v>107</v>
      </c>
      <c r="Q7050" t="s">
        <v>107</v>
      </c>
      <c r="R7050">
        <f>IF(F7050="Monthly",2,0)
+IF(E7050&lt;=6,2,0)
+IF(N7050&lt;=2,2,0)
+IF(L7050&gt;=4,2,0)
+IF(M7050&gt;=2,1,0)
+IF(H7050&gt;=_xlfn.PERCENTILE.INC($H$2:$H$10001,0.75),1,0)</f>
        <v>3</v>
      </c>
      <c r="S7050" t="str">
        <f>IF(R7050&gt;=7,"High",IF(R7050&gt;=4,"Medium","Low"))</f>
        <v>Low</v>
      </c>
    </row>
    <row r="7051" spans="1:19">
      <c r="A7051" t="s">
        <v>7176</v>
      </c>
      <c r="B7051">
        <v>26</v>
      </c>
      <c r="C7051" t="s">
        <v>112</v>
      </c>
      <c r="D7051" t="s">
        <v>131</v>
      </c>
      <c r="E7051">
        <v>42</v>
      </c>
      <c r="F7051" t="s">
        <v>109</v>
      </c>
      <c r="G7051" t="s">
        <v>104</v>
      </c>
      <c r="H7051" s="5">
        <v>546</v>
      </c>
      <c r="I7051" s="5">
        <v>20730.830000000002</v>
      </c>
      <c r="J7051" t="s">
        <v>140</v>
      </c>
      <c r="K7051" t="s">
        <v>107</v>
      </c>
      <c r="L7051">
        <v>0</v>
      </c>
      <c r="M7051">
        <v>0</v>
      </c>
      <c r="N7051">
        <v>4</v>
      </c>
      <c r="O7051" s="6">
        <v>10</v>
      </c>
      <c r="P7051" t="s">
        <v>106</v>
      </c>
      <c r="Q7051" t="s">
        <v>107</v>
      </c>
      <c r="R7051">
        <f>IF(F7051="Monthly",2,0)
+IF(E7051&lt;=6,2,0)
+IF(N7051&lt;=2,2,0)
+IF(L7051&gt;=4,2,0)
+IF(M7051&gt;=2,1,0)
+IF(H7051&gt;=_xlfn.PERCENTILE.INC($H$2:$H$10001,0.75),1,0)</f>
        <v>0</v>
      </c>
      <c r="S7051" t="str">
        <f>IF(R7051&gt;=7,"High",IF(R7051&gt;=4,"Medium","Low"))</f>
        <v>Low</v>
      </c>
    </row>
    <row r="7052" spans="1:19">
      <c r="A7052" t="s">
        <v>7177</v>
      </c>
      <c r="B7052">
        <v>32</v>
      </c>
      <c r="C7052" t="s">
        <v>101</v>
      </c>
      <c r="D7052" t="s">
        <v>159</v>
      </c>
      <c r="E7052">
        <v>27</v>
      </c>
      <c r="F7052" t="s">
        <v>103</v>
      </c>
      <c r="G7052" t="s">
        <v>110</v>
      </c>
      <c r="H7052" s="5">
        <v>730</v>
      </c>
      <c r="I7052" s="5">
        <v>20143.82</v>
      </c>
      <c r="J7052" t="s">
        <v>105</v>
      </c>
      <c r="K7052" t="s">
        <v>107</v>
      </c>
      <c r="L7052">
        <v>0</v>
      </c>
      <c r="M7052">
        <v>0</v>
      </c>
      <c r="N7052">
        <v>5</v>
      </c>
      <c r="O7052" s="6">
        <v>0</v>
      </c>
      <c r="P7052" t="s">
        <v>107</v>
      </c>
      <c r="Q7052" t="s">
        <v>107</v>
      </c>
      <c r="R7052">
        <f>IF(F7052="Monthly",2,0)
+IF(E7052&lt;=6,2,0)
+IF(N7052&lt;=2,2,0)
+IF(L7052&gt;=4,2,0)
+IF(M7052&gt;=2,1,0)
+IF(H7052&gt;=_xlfn.PERCENTILE.INC($H$2:$H$10001,0.75),1,0)</f>
        <v>2</v>
      </c>
      <c r="S7052" t="str">
        <f>IF(R7052&gt;=7,"High",IF(R7052&gt;=4,"Medium","Low"))</f>
        <v>Low</v>
      </c>
    </row>
    <row r="7053" spans="1:19">
      <c r="A7053" t="s">
        <v>7178</v>
      </c>
      <c r="B7053">
        <v>20</v>
      </c>
      <c r="C7053" t="s">
        <v>101</v>
      </c>
      <c r="D7053" t="s">
        <v>128</v>
      </c>
      <c r="E7053">
        <v>29</v>
      </c>
      <c r="F7053" t="s">
        <v>121</v>
      </c>
      <c r="G7053" t="s">
        <v>104</v>
      </c>
      <c r="H7053" s="5">
        <v>533</v>
      </c>
      <c r="I7053" s="5">
        <v>15812.61</v>
      </c>
      <c r="J7053" t="s">
        <v>115</v>
      </c>
      <c r="K7053" t="s">
        <v>106</v>
      </c>
      <c r="L7053">
        <v>1</v>
      </c>
      <c r="M7053">
        <v>0</v>
      </c>
      <c r="N7053">
        <v>5</v>
      </c>
      <c r="O7053" s="6">
        <v>0</v>
      </c>
      <c r="P7053" t="s">
        <v>107</v>
      </c>
      <c r="Q7053" t="s">
        <v>107</v>
      </c>
      <c r="R7053">
        <f>IF(F7053="Monthly",2,0)
+IF(E7053&lt;=6,2,0)
+IF(N7053&lt;=2,2,0)
+IF(L7053&gt;=4,2,0)
+IF(M7053&gt;=2,1,0)
+IF(H7053&gt;=_xlfn.PERCENTILE.INC($H$2:$H$10001,0.75),1,0)</f>
        <v>0</v>
      </c>
      <c r="S7053" t="str">
        <f>IF(R7053&gt;=7,"High",IF(R7053&gt;=4,"Medium","Low"))</f>
        <v>Low</v>
      </c>
    </row>
    <row r="7054" spans="1:19">
      <c r="A7054" t="s">
        <v>7179</v>
      </c>
      <c r="B7054">
        <v>28</v>
      </c>
      <c r="C7054" t="s">
        <v>101</v>
      </c>
      <c r="D7054" t="s">
        <v>102</v>
      </c>
      <c r="E7054">
        <v>58</v>
      </c>
      <c r="F7054" t="s">
        <v>103</v>
      </c>
      <c r="G7054" t="s">
        <v>110</v>
      </c>
      <c r="H7054" s="5">
        <v>828</v>
      </c>
      <c r="I7054" s="5">
        <v>47927.7</v>
      </c>
      <c r="J7054" t="s">
        <v>105</v>
      </c>
      <c r="K7054" t="s">
        <v>106</v>
      </c>
      <c r="L7054">
        <v>0</v>
      </c>
      <c r="M7054">
        <v>0</v>
      </c>
      <c r="N7054">
        <v>5</v>
      </c>
      <c r="O7054" s="6">
        <v>0</v>
      </c>
      <c r="P7054" t="s">
        <v>107</v>
      </c>
      <c r="Q7054" t="s">
        <v>106</v>
      </c>
      <c r="R7054">
        <f>IF(F7054="Monthly",2,0)
+IF(E7054&lt;=6,2,0)
+IF(N7054&lt;=2,2,0)
+IF(L7054&gt;=4,2,0)
+IF(M7054&gt;=2,1,0)
+IF(H7054&gt;=_xlfn.PERCENTILE.INC($H$2:$H$10001,0.75),1,0)</f>
        <v>3</v>
      </c>
      <c r="S7054" t="str">
        <f>IF(R7054&gt;=7,"High",IF(R7054&gt;=4,"Medium","Low"))</f>
        <v>Low</v>
      </c>
    </row>
    <row r="7055" spans="1:19">
      <c r="A7055" t="s">
        <v>7180</v>
      </c>
      <c r="B7055">
        <v>27</v>
      </c>
      <c r="C7055" t="s">
        <v>112</v>
      </c>
      <c r="D7055" t="s">
        <v>128</v>
      </c>
      <c r="E7055">
        <v>31</v>
      </c>
      <c r="F7055" t="s">
        <v>103</v>
      </c>
      <c r="G7055" t="s">
        <v>104</v>
      </c>
      <c r="H7055" s="5">
        <v>508</v>
      </c>
      <c r="I7055" s="5">
        <v>16051.58</v>
      </c>
      <c r="J7055" t="s">
        <v>105</v>
      </c>
      <c r="K7055" t="s">
        <v>106</v>
      </c>
      <c r="L7055">
        <v>2</v>
      </c>
      <c r="M7055">
        <v>1</v>
      </c>
      <c r="N7055">
        <v>5</v>
      </c>
      <c r="O7055" s="6">
        <v>0</v>
      </c>
      <c r="P7055" t="s">
        <v>107</v>
      </c>
      <c r="Q7055" t="s">
        <v>107</v>
      </c>
      <c r="R7055">
        <f>IF(F7055="Monthly",2,0)
+IF(E7055&lt;=6,2,0)
+IF(N7055&lt;=2,2,0)
+IF(L7055&gt;=4,2,0)
+IF(M7055&gt;=2,1,0)
+IF(H7055&gt;=_xlfn.PERCENTILE.INC($H$2:$H$10001,0.75),1,0)</f>
        <v>2</v>
      </c>
      <c r="S7055" t="str">
        <f>IF(R7055&gt;=7,"High",IF(R7055&gt;=4,"Medium","Low"))</f>
        <v>Low</v>
      </c>
    </row>
    <row r="7056" spans="1:19">
      <c r="A7056" t="s">
        <v>7181</v>
      </c>
      <c r="B7056">
        <v>35</v>
      </c>
      <c r="C7056" t="s">
        <v>112</v>
      </c>
      <c r="D7056" t="s">
        <v>131</v>
      </c>
      <c r="E7056">
        <v>26</v>
      </c>
      <c r="F7056" t="s">
        <v>103</v>
      </c>
      <c r="G7056" t="s">
        <v>110</v>
      </c>
      <c r="H7056" s="5">
        <v>816</v>
      </c>
      <c r="I7056" s="5">
        <v>21549.58</v>
      </c>
      <c r="J7056" t="s">
        <v>117</v>
      </c>
      <c r="K7056" t="s">
        <v>106</v>
      </c>
      <c r="L7056">
        <v>3</v>
      </c>
      <c r="M7056">
        <v>0</v>
      </c>
      <c r="N7056">
        <v>5</v>
      </c>
      <c r="O7056" s="6">
        <v>0</v>
      </c>
      <c r="P7056" t="s">
        <v>107</v>
      </c>
      <c r="Q7056" t="s">
        <v>107</v>
      </c>
      <c r="R7056">
        <f>IF(F7056="Monthly",2,0)
+IF(E7056&lt;=6,2,0)
+IF(N7056&lt;=2,2,0)
+IF(L7056&gt;=4,2,0)
+IF(M7056&gt;=2,1,0)
+IF(H7056&gt;=_xlfn.PERCENTILE.INC($H$2:$H$10001,0.75),1,0)</f>
        <v>3</v>
      </c>
      <c r="S7056" t="str">
        <f>IF(R7056&gt;=7,"High",IF(R7056&gt;=4,"Medium","Low"))</f>
        <v>Low</v>
      </c>
    </row>
    <row r="7057" spans="1:19">
      <c r="A7057" t="s">
        <v>7182</v>
      </c>
      <c r="B7057">
        <v>40</v>
      </c>
      <c r="C7057" t="s">
        <v>101</v>
      </c>
      <c r="D7057" t="s">
        <v>131</v>
      </c>
      <c r="E7057">
        <v>24</v>
      </c>
      <c r="F7057" t="s">
        <v>103</v>
      </c>
      <c r="G7057" t="s">
        <v>110</v>
      </c>
      <c r="H7057" s="5">
        <v>740</v>
      </c>
      <c r="I7057" s="5">
        <v>18270.98</v>
      </c>
      <c r="J7057" t="s">
        <v>140</v>
      </c>
      <c r="K7057" t="s">
        <v>106</v>
      </c>
      <c r="L7057">
        <v>5</v>
      </c>
      <c r="M7057">
        <v>2</v>
      </c>
      <c r="N7057">
        <v>3</v>
      </c>
      <c r="O7057" s="6">
        <v>0</v>
      </c>
      <c r="P7057" t="s">
        <v>107</v>
      </c>
      <c r="Q7057" t="s">
        <v>106</v>
      </c>
      <c r="R7057">
        <f>IF(F7057="Monthly",2,0)
+IF(E7057&lt;=6,2,0)
+IF(N7057&lt;=2,2,0)
+IF(L7057&gt;=4,2,0)
+IF(M7057&gt;=2,1,0)
+IF(H7057&gt;=_xlfn.PERCENTILE.INC($H$2:$H$10001,0.75),1,0)</f>
        <v>5</v>
      </c>
      <c r="S7057" t="str">
        <f>IF(R7057&gt;=7,"High",IF(R7057&gt;=4,"Medium","Low"))</f>
        <v>Medium</v>
      </c>
    </row>
    <row r="7058" spans="1:19">
      <c r="A7058" t="s">
        <v>7183</v>
      </c>
      <c r="B7058">
        <v>18</v>
      </c>
      <c r="C7058" t="s">
        <v>112</v>
      </c>
      <c r="D7058" t="s">
        <v>126</v>
      </c>
      <c r="E7058">
        <v>49</v>
      </c>
      <c r="F7058" t="s">
        <v>109</v>
      </c>
      <c r="G7058" t="s">
        <v>104</v>
      </c>
      <c r="H7058" s="5">
        <v>472</v>
      </c>
      <c r="I7058" s="5">
        <v>22570.34</v>
      </c>
      <c r="J7058" t="s">
        <v>134</v>
      </c>
      <c r="K7058" t="s">
        <v>107</v>
      </c>
      <c r="L7058">
        <v>0</v>
      </c>
      <c r="M7058">
        <v>0</v>
      </c>
      <c r="N7058">
        <v>5</v>
      </c>
      <c r="O7058" s="6">
        <v>0</v>
      </c>
      <c r="P7058" t="s">
        <v>107</v>
      </c>
      <c r="Q7058" t="s">
        <v>107</v>
      </c>
      <c r="R7058">
        <f>IF(F7058="Monthly",2,0)
+IF(E7058&lt;=6,2,0)
+IF(N7058&lt;=2,2,0)
+IF(L7058&gt;=4,2,0)
+IF(M7058&gt;=2,1,0)
+IF(H7058&gt;=_xlfn.PERCENTILE.INC($H$2:$H$10001,0.75),1,0)</f>
        <v>0</v>
      </c>
      <c r="S7058" t="str">
        <f>IF(R7058&gt;=7,"High",IF(R7058&gt;=4,"Medium","Low"))</f>
        <v>Low</v>
      </c>
    </row>
    <row r="7059" spans="1:19">
      <c r="A7059" t="s">
        <v>7184</v>
      </c>
      <c r="B7059">
        <v>51</v>
      </c>
      <c r="C7059" t="s">
        <v>112</v>
      </c>
      <c r="D7059" t="s">
        <v>137</v>
      </c>
      <c r="E7059">
        <v>19</v>
      </c>
      <c r="F7059" t="s">
        <v>109</v>
      </c>
      <c r="G7059" t="s">
        <v>104</v>
      </c>
      <c r="H7059" s="5">
        <v>423</v>
      </c>
      <c r="I7059" s="5">
        <v>8061.15</v>
      </c>
      <c r="J7059" t="s">
        <v>115</v>
      </c>
      <c r="K7059" t="s">
        <v>107</v>
      </c>
      <c r="L7059">
        <v>3</v>
      </c>
      <c r="M7059">
        <v>2</v>
      </c>
      <c r="N7059">
        <v>3</v>
      </c>
      <c r="O7059" s="6">
        <v>0</v>
      </c>
      <c r="P7059" t="s">
        <v>107</v>
      </c>
      <c r="Q7059" t="s">
        <v>106</v>
      </c>
      <c r="R7059">
        <f>IF(F7059="Monthly",2,0)
+IF(E7059&lt;=6,2,0)
+IF(N7059&lt;=2,2,0)
+IF(L7059&gt;=4,2,0)
+IF(M7059&gt;=2,1,0)
+IF(H7059&gt;=_xlfn.PERCENTILE.INC($H$2:$H$10001,0.75),1,0)</f>
        <v>1</v>
      </c>
      <c r="S7059" t="str">
        <f>IF(R7059&gt;=7,"High",IF(R7059&gt;=4,"Medium","Low"))</f>
        <v>Low</v>
      </c>
    </row>
    <row r="7060" spans="1:19">
      <c r="A7060" t="s">
        <v>7185</v>
      </c>
      <c r="B7060">
        <v>37</v>
      </c>
      <c r="C7060" t="s">
        <v>112</v>
      </c>
      <c r="D7060" t="s">
        <v>126</v>
      </c>
      <c r="E7060">
        <v>57</v>
      </c>
      <c r="F7060" t="s">
        <v>103</v>
      </c>
      <c r="G7060" t="s">
        <v>110</v>
      </c>
      <c r="H7060" s="5">
        <v>804</v>
      </c>
      <c r="I7060" s="5">
        <v>46837.36</v>
      </c>
      <c r="J7060" t="s">
        <v>117</v>
      </c>
      <c r="K7060" t="s">
        <v>106</v>
      </c>
      <c r="L7060">
        <v>4</v>
      </c>
      <c r="M7060">
        <v>2</v>
      </c>
      <c r="N7060">
        <v>4</v>
      </c>
      <c r="O7060" s="6">
        <v>0</v>
      </c>
      <c r="P7060" t="s">
        <v>107</v>
      </c>
      <c r="Q7060" t="s">
        <v>107</v>
      </c>
      <c r="R7060">
        <f>IF(F7060="Monthly",2,0)
+IF(E7060&lt;=6,2,0)
+IF(N7060&lt;=2,2,0)
+IF(L7060&gt;=4,2,0)
+IF(M7060&gt;=2,1,0)
+IF(H7060&gt;=_xlfn.PERCENTILE.INC($H$2:$H$10001,0.75),1,0)</f>
        <v>6</v>
      </c>
      <c r="S7060" t="str">
        <f>IF(R7060&gt;=7,"High",IF(R7060&gt;=4,"Medium","Low"))</f>
        <v>Medium</v>
      </c>
    </row>
    <row r="7061" spans="1:19">
      <c r="A7061" t="s">
        <v>7186</v>
      </c>
      <c r="B7061">
        <v>28</v>
      </c>
      <c r="C7061" t="s">
        <v>101</v>
      </c>
      <c r="D7061" t="s">
        <v>133</v>
      </c>
      <c r="E7061">
        <v>43</v>
      </c>
      <c r="F7061" t="s">
        <v>103</v>
      </c>
      <c r="G7061" t="s">
        <v>110</v>
      </c>
      <c r="H7061" s="5">
        <v>646</v>
      </c>
      <c r="I7061" s="5">
        <v>27110.11</v>
      </c>
      <c r="J7061" t="s">
        <v>105</v>
      </c>
      <c r="K7061" t="s">
        <v>106</v>
      </c>
      <c r="L7061">
        <v>0</v>
      </c>
      <c r="M7061">
        <v>0</v>
      </c>
      <c r="N7061">
        <v>5</v>
      </c>
      <c r="O7061" s="6">
        <v>0</v>
      </c>
      <c r="P7061" t="s">
        <v>107</v>
      </c>
      <c r="Q7061" t="s">
        <v>107</v>
      </c>
      <c r="R7061">
        <f>IF(F7061="Monthly",2,0)
+IF(E7061&lt;=6,2,0)
+IF(N7061&lt;=2,2,0)
+IF(L7061&gt;=4,2,0)
+IF(M7061&gt;=2,1,0)
+IF(H7061&gt;=_xlfn.PERCENTILE.INC($H$2:$H$10001,0.75),1,0)</f>
        <v>2</v>
      </c>
      <c r="S7061" t="str">
        <f>IF(R7061&gt;=7,"High",IF(R7061&gt;=4,"Medium","Low"))</f>
        <v>Low</v>
      </c>
    </row>
    <row r="7062" spans="1:19">
      <c r="A7062" t="s">
        <v>7187</v>
      </c>
      <c r="B7062">
        <v>47</v>
      </c>
      <c r="C7062" t="s">
        <v>112</v>
      </c>
      <c r="D7062" t="s">
        <v>119</v>
      </c>
      <c r="E7062">
        <v>35</v>
      </c>
      <c r="F7062" t="s">
        <v>103</v>
      </c>
      <c r="G7062" t="s">
        <v>110</v>
      </c>
      <c r="H7062" s="5">
        <v>733</v>
      </c>
      <c r="I7062" s="5">
        <v>25611.83</v>
      </c>
      <c r="J7062" t="s">
        <v>140</v>
      </c>
      <c r="K7062" t="s">
        <v>106</v>
      </c>
      <c r="L7062">
        <v>1</v>
      </c>
      <c r="M7062">
        <v>0</v>
      </c>
      <c r="N7062">
        <v>5</v>
      </c>
      <c r="O7062" s="6">
        <v>0</v>
      </c>
      <c r="P7062" t="s">
        <v>107</v>
      </c>
      <c r="Q7062" t="s">
        <v>107</v>
      </c>
      <c r="R7062">
        <f>IF(F7062="Monthly",2,0)
+IF(E7062&lt;=6,2,0)
+IF(N7062&lt;=2,2,0)
+IF(L7062&gt;=4,2,0)
+IF(M7062&gt;=2,1,0)
+IF(H7062&gt;=_xlfn.PERCENTILE.INC($H$2:$H$10001,0.75),1,0)</f>
        <v>2</v>
      </c>
      <c r="S7062" t="str">
        <f>IF(R7062&gt;=7,"High",IF(R7062&gt;=4,"Medium","Low"))</f>
        <v>Low</v>
      </c>
    </row>
    <row r="7063" spans="1:19">
      <c r="A7063" t="s">
        <v>7188</v>
      </c>
      <c r="B7063">
        <v>34</v>
      </c>
      <c r="C7063" t="s">
        <v>112</v>
      </c>
      <c r="D7063" t="s">
        <v>133</v>
      </c>
      <c r="E7063">
        <v>31</v>
      </c>
      <c r="F7063" t="s">
        <v>121</v>
      </c>
      <c r="G7063" t="s">
        <v>129</v>
      </c>
      <c r="H7063" s="5">
        <v>1007</v>
      </c>
      <c r="I7063" s="5">
        <v>26467.33</v>
      </c>
      <c r="J7063" t="s">
        <v>115</v>
      </c>
      <c r="K7063" t="s">
        <v>106</v>
      </c>
      <c r="L7063">
        <v>0</v>
      </c>
      <c r="M7063">
        <v>0</v>
      </c>
      <c r="N7063">
        <v>5</v>
      </c>
      <c r="O7063" s="6">
        <v>15</v>
      </c>
      <c r="P7063" t="s">
        <v>107</v>
      </c>
      <c r="Q7063" t="s">
        <v>107</v>
      </c>
      <c r="R7063">
        <f>IF(F7063="Monthly",2,0)
+IF(E7063&lt;=6,2,0)
+IF(N7063&lt;=2,2,0)
+IF(L7063&gt;=4,2,0)
+IF(M7063&gt;=2,1,0)
+IF(H7063&gt;=_xlfn.PERCENTILE.INC($H$2:$H$10001,0.75),1,0)</f>
        <v>1</v>
      </c>
      <c r="S7063" t="str">
        <f>IF(R7063&gt;=7,"High",IF(R7063&gt;=4,"Medium","Low"))</f>
        <v>Low</v>
      </c>
    </row>
    <row r="7064" spans="1:19">
      <c r="A7064" t="s">
        <v>7189</v>
      </c>
      <c r="B7064">
        <v>20</v>
      </c>
      <c r="C7064" t="s">
        <v>112</v>
      </c>
      <c r="D7064" t="s">
        <v>119</v>
      </c>
      <c r="E7064">
        <v>27</v>
      </c>
      <c r="F7064" t="s">
        <v>121</v>
      </c>
      <c r="G7064" t="s">
        <v>110</v>
      </c>
      <c r="H7064" s="5">
        <v>760</v>
      </c>
      <c r="I7064" s="5">
        <v>20574.05</v>
      </c>
      <c r="J7064" t="s">
        <v>117</v>
      </c>
      <c r="K7064" t="s">
        <v>106</v>
      </c>
      <c r="L7064">
        <v>0</v>
      </c>
      <c r="M7064">
        <v>0</v>
      </c>
      <c r="N7064">
        <v>5</v>
      </c>
      <c r="O7064" s="6">
        <v>0</v>
      </c>
      <c r="P7064" t="s">
        <v>107</v>
      </c>
      <c r="Q7064" t="s">
        <v>107</v>
      </c>
      <c r="R7064">
        <f>IF(F7064="Monthly",2,0)
+IF(E7064&lt;=6,2,0)
+IF(N7064&lt;=2,2,0)
+IF(L7064&gt;=4,2,0)
+IF(M7064&gt;=2,1,0)
+IF(H7064&gt;=_xlfn.PERCENTILE.INC($H$2:$H$10001,0.75),1,0)</f>
        <v>0</v>
      </c>
      <c r="S7064" t="str">
        <f>IF(R7064&gt;=7,"High",IF(R7064&gt;=4,"Medium","Low"))</f>
        <v>Low</v>
      </c>
    </row>
    <row r="7065" spans="1:19">
      <c r="A7065" t="s">
        <v>7190</v>
      </c>
      <c r="B7065">
        <v>22</v>
      </c>
      <c r="C7065" t="s">
        <v>112</v>
      </c>
      <c r="D7065" t="s">
        <v>102</v>
      </c>
      <c r="E7065">
        <v>32</v>
      </c>
      <c r="F7065" t="s">
        <v>109</v>
      </c>
      <c r="G7065" t="s">
        <v>104</v>
      </c>
      <c r="H7065" s="5">
        <v>513</v>
      </c>
      <c r="I7065" s="5">
        <v>14499.19</v>
      </c>
      <c r="J7065" t="s">
        <v>105</v>
      </c>
      <c r="K7065" t="s">
        <v>106</v>
      </c>
      <c r="L7065">
        <v>1</v>
      </c>
      <c r="M7065">
        <v>0</v>
      </c>
      <c r="N7065">
        <v>5</v>
      </c>
      <c r="O7065" s="6">
        <v>10</v>
      </c>
      <c r="P7065" t="s">
        <v>107</v>
      </c>
      <c r="Q7065" t="s">
        <v>107</v>
      </c>
      <c r="R7065">
        <f>IF(F7065="Monthly",2,0)
+IF(E7065&lt;=6,2,0)
+IF(N7065&lt;=2,2,0)
+IF(L7065&gt;=4,2,0)
+IF(M7065&gt;=2,1,0)
+IF(H7065&gt;=_xlfn.PERCENTILE.INC($H$2:$H$10001,0.75),1,0)</f>
        <v>0</v>
      </c>
      <c r="S7065" t="str">
        <f>IF(R7065&gt;=7,"High",IF(R7065&gt;=4,"Medium","Low"))</f>
        <v>Low</v>
      </c>
    </row>
    <row r="7066" spans="1:19">
      <c r="A7066" t="s">
        <v>7191</v>
      </c>
      <c r="B7066">
        <v>30</v>
      </c>
      <c r="C7066" t="s">
        <v>101</v>
      </c>
      <c r="D7066" t="s">
        <v>123</v>
      </c>
      <c r="E7066">
        <v>47</v>
      </c>
      <c r="F7066" t="s">
        <v>121</v>
      </c>
      <c r="G7066" t="s">
        <v>129</v>
      </c>
      <c r="H7066" s="5">
        <v>1080</v>
      </c>
      <c r="I7066" s="5">
        <v>44294.75</v>
      </c>
      <c r="J7066" t="s">
        <v>117</v>
      </c>
      <c r="K7066" t="s">
        <v>106</v>
      </c>
      <c r="L7066">
        <v>0</v>
      </c>
      <c r="M7066">
        <v>0</v>
      </c>
      <c r="N7066">
        <v>4</v>
      </c>
      <c r="O7066" s="6">
        <v>15</v>
      </c>
      <c r="P7066" t="s">
        <v>107</v>
      </c>
      <c r="Q7066" t="s">
        <v>107</v>
      </c>
      <c r="R7066">
        <f>IF(F7066="Monthly",2,0)
+IF(E7066&lt;=6,2,0)
+IF(N7066&lt;=2,2,0)
+IF(L7066&gt;=4,2,0)
+IF(M7066&gt;=2,1,0)
+IF(H7066&gt;=_xlfn.PERCENTILE.INC($H$2:$H$10001,0.75),1,0)</f>
        <v>1</v>
      </c>
      <c r="S7066" t="str">
        <f>IF(R7066&gt;=7,"High",IF(R7066&gt;=4,"Medium","Low"))</f>
        <v>Low</v>
      </c>
    </row>
    <row r="7067" spans="1:19">
      <c r="A7067" t="s">
        <v>7192</v>
      </c>
      <c r="B7067">
        <v>42</v>
      </c>
      <c r="C7067" t="s">
        <v>101</v>
      </c>
      <c r="D7067" t="s">
        <v>133</v>
      </c>
      <c r="E7067">
        <v>23</v>
      </c>
      <c r="F7067" t="s">
        <v>109</v>
      </c>
      <c r="G7067" t="s">
        <v>129</v>
      </c>
      <c r="H7067" s="5">
        <v>942</v>
      </c>
      <c r="I7067" s="5">
        <v>21984.9</v>
      </c>
      <c r="J7067" t="s">
        <v>105</v>
      </c>
      <c r="K7067" t="s">
        <v>106</v>
      </c>
      <c r="L7067">
        <v>1</v>
      </c>
      <c r="M7067">
        <v>0</v>
      </c>
      <c r="N7067">
        <v>5</v>
      </c>
      <c r="O7067" s="6">
        <v>0</v>
      </c>
      <c r="P7067" t="s">
        <v>107</v>
      </c>
      <c r="Q7067" t="s">
        <v>107</v>
      </c>
      <c r="R7067">
        <f>IF(F7067="Monthly",2,0)
+IF(E7067&lt;=6,2,0)
+IF(N7067&lt;=2,2,0)
+IF(L7067&gt;=4,2,0)
+IF(M7067&gt;=2,1,0)
+IF(H7067&gt;=_xlfn.PERCENTILE.INC($H$2:$H$10001,0.75),1,0)</f>
        <v>1</v>
      </c>
      <c r="S7067" t="str">
        <f>IF(R7067&gt;=7,"High",IF(R7067&gt;=4,"Medium","Low"))</f>
        <v>Low</v>
      </c>
    </row>
    <row r="7068" spans="1:19">
      <c r="A7068" t="s">
        <v>7193</v>
      </c>
      <c r="B7068">
        <v>34</v>
      </c>
      <c r="C7068" t="s">
        <v>101</v>
      </c>
      <c r="D7068" t="s">
        <v>137</v>
      </c>
      <c r="E7068">
        <v>18</v>
      </c>
      <c r="F7068" t="s">
        <v>103</v>
      </c>
      <c r="G7068" t="s">
        <v>129</v>
      </c>
      <c r="H7068" s="5">
        <v>968</v>
      </c>
      <c r="I7068" s="5">
        <v>17472.41</v>
      </c>
      <c r="J7068" t="s">
        <v>117</v>
      </c>
      <c r="K7068" t="s">
        <v>106</v>
      </c>
      <c r="L7068">
        <v>0</v>
      </c>
      <c r="M7068">
        <v>0</v>
      </c>
      <c r="N7068">
        <v>5</v>
      </c>
      <c r="O7068" s="6">
        <v>0</v>
      </c>
      <c r="P7068" t="s">
        <v>106</v>
      </c>
      <c r="Q7068" t="s">
        <v>107</v>
      </c>
      <c r="R7068">
        <f>IF(F7068="Monthly",2,0)
+IF(E7068&lt;=6,2,0)
+IF(N7068&lt;=2,2,0)
+IF(L7068&gt;=4,2,0)
+IF(M7068&gt;=2,1,0)
+IF(H7068&gt;=_xlfn.PERCENTILE.INC($H$2:$H$10001,0.75),1,0)</f>
        <v>3</v>
      </c>
      <c r="S7068" t="str">
        <f>IF(R7068&gt;=7,"High",IF(R7068&gt;=4,"Medium","Low"))</f>
        <v>Low</v>
      </c>
    </row>
    <row r="7069" spans="1:19">
      <c r="A7069" t="s">
        <v>7194</v>
      </c>
      <c r="B7069">
        <v>30</v>
      </c>
      <c r="C7069" t="s">
        <v>112</v>
      </c>
      <c r="D7069" t="s">
        <v>119</v>
      </c>
      <c r="E7069">
        <v>22</v>
      </c>
      <c r="F7069" t="s">
        <v>103</v>
      </c>
      <c r="G7069" t="s">
        <v>110</v>
      </c>
      <c r="H7069" s="5">
        <v>755</v>
      </c>
      <c r="I7069" s="5">
        <v>16702.21</v>
      </c>
      <c r="J7069" t="s">
        <v>117</v>
      </c>
      <c r="K7069" t="s">
        <v>106</v>
      </c>
      <c r="L7069">
        <v>0</v>
      </c>
      <c r="M7069">
        <v>0</v>
      </c>
      <c r="N7069">
        <v>5</v>
      </c>
      <c r="O7069" s="6">
        <v>0</v>
      </c>
      <c r="P7069" t="s">
        <v>107</v>
      </c>
      <c r="Q7069" t="s">
        <v>107</v>
      </c>
      <c r="R7069">
        <f>IF(F7069="Monthly",2,0)
+IF(E7069&lt;=6,2,0)
+IF(N7069&lt;=2,2,0)
+IF(L7069&gt;=4,2,0)
+IF(M7069&gt;=2,1,0)
+IF(H7069&gt;=_xlfn.PERCENTILE.INC($H$2:$H$10001,0.75),1,0)</f>
        <v>2</v>
      </c>
      <c r="S7069" t="str">
        <f>IF(R7069&gt;=7,"High",IF(R7069&gt;=4,"Medium","Low"))</f>
        <v>Low</v>
      </c>
    </row>
    <row r="7070" spans="1:19">
      <c r="A7070" t="s">
        <v>7195</v>
      </c>
      <c r="B7070">
        <v>40</v>
      </c>
      <c r="C7070" t="s">
        <v>101</v>
      </c>
      <c r="D7070" t="s">
        <v>137</v>
      </c>
      <c r="E7070">
        <v>60</v>
      </c>
      <c r="F7070" t="s">
        <v>121</v>
      </c>
      <c r="G7070" t="s">
        <v>110</v>
      </c>
      <c r="H7070" s="5">
        <v>714</v>
      </c>
      <c r="I7070" s="5">
        <v>44023.51</v>
      </c>
      <c r="J7070" t="s">
        <v>140</v>
      </c>
      <c r="K7070" t="s">
        <v>106</v>
      </c>
      <c r="L7070">
        <v>0</v>
      </c>
      <c r="M7070">
        <v>0</v>
      </c>
      <c r="N7070">
        <v>5</v>
      </c>
      <c r="O7070" s="6">
        <v>0</v>
      </c>
      <c r="P7070" t="s">
        <v>106</v>
      </c>
      <c r="Q7070" t="s">
        <v>107</v>
      </c>
      <c r="R7070">
        <f>IF(F7070="Monthly",2,0)
+IF(E7070&lt;=6,2,0)
+IF(N7070&lt;=2,2,0)
+IF(L7070&gt;=4,2,0)
+IF(M7070&gt;=2,1,0)
+IF(H7070&gt;=_xlfn.PERCENTILE.INC($H$2:$H$10001,0.75),1,0)</f>
        <v>0</v>
      </c>
      <c r="S7070" t="str">
        <f>IF(R7070&gt;=7,"High",IF(R7070&gt;=4,"Medium","Low"))</f>
        <v>Low</v>
      </c>
    </row>
    <row r="7071" spans="1:19">
      <c r="A7071" t="s">
        <v>7196</v>
      </c>
      <c r="B7071">
        <v>45</v>
      </c>
      <c r="C7071" t="s">
        <v>112</v>
      </c>
      <c r="D7071" t="s">
        <v>137</v>
      </c>
      <c r="E7071">
        <v>65</v>
      </c>
      <c r="F7071" t="s">
        <v>121</v>
      </c>
      <c r="G7071" t="s">
        <v>104</v>
      </c>
      <c r="H7071" s="5">
        <v>547</v>
      </c>
      <c r="I7071" s="5">
        <v>34886.339999999997</v>
      </c>
      <c r="J7071" t="s">
        <v>105</v>
      </c>
      <c r="K7071" t="s">
        <v>107</v>
      </c>
      <c r="L7071">
        <v>0</v>
      </c>
      <c r="M7071">
        <v>0</v>
      </c>
      <c r="N7071">
        <v>4</v>
      </c>
      <c r="O7071" s="6">
        <v>0</v>
      </c>
      <c r="P7071" t="s">
        <v>106</v>
      </c>
      <c r="Q7071" t="s">
        <v>107</v>
      </c>
      <c r="R7071">
        <f>IF(F7071="Monthly",2,0)
+IF(E7071&lt;=6,2,0)
+IF(N7071&lt;=2,2,0)
+IF(L7071&gt;=4,2,0)
+IF(M7071&gt;=2,1,0)
+IF(H7071&gt;=_xlfn.PERCENTILE.INC($H$2:$H$10001,0.75),1,0)</f>
        <v>0</v>
      </c>
      <c r="S7071" t="str">
        <f>IF(R7071&gt;=7,"High",IF(R7071&gt;=4,"Medium","Low"))</f>
        <v>Low</v>
      </c>
    </row>
    <row r="7072" spans="1:19">
      <c r="A7072" t="s">
        <v>7197</v>
      </c>
      <c r="B7072">
        <v>33</v>
      </c>
      <c r="C7072" t="s">
        <v>101</v>
      </c>
      <c r="D7072" t="s">
        <v>137</v>
      </c>
      <c r="E7072">
        <v>32</v>
      </c>
      <c r="F7072" t="s">
        <v>103</v>
      </c>
      <c r="G7072" t="s">
        <v>110</v>
      </c>
      <c r="H7072" s="5">
        <v>649</v>
      </c>
      <c r="I7072" s="5">
        <v>21296.68</v>
      </c>
      <c r="J7072" t="s">
        <v>105</v>
      </c>
      <c r="K7072" t="s">
        <v>106</v>
      </c>
      <c r="L7072">
        <v>0</v>
      </c>
      <c r="M7072">
        <v>0</v>
      </c>
      <c r="N7072">
        <v>5</v>
      </c>
      <c r="O7072" s="6">
        <v>0</v>
      </c>
      <c r="P7072" t="s">
        <v>107</v>
      </c>
      <c r="Q7072" t="s">
        <v>107</v>
      </c>
      <c r="R7072">
        <f>IF(F7072="Monthly",2,0)
+IF(E7072&lt;=6,2,0)
+IF(N7072&lt;=2,2,0)
+IF(L7072&gt;=4,2,0)
+IF(M7072&gt;=2,1,0)
+IF(H7072&gt;=_xlfn.PERCENTILE.INC($H$2:$H$10001,0.75),1,0)</f>
        <v>2</v>
      </c>
      <c r="S7072" t="str">
        <f>IF(R7072&gt;=7,"High",IF(R7072&gt;=4,"Medium","Low"))</f>
        <v>Low</v>
      </c>
    </row>
    <row r="7073" spans="1:19">
      <c r="A7073" t="s">
        <v>7198</v>
      </c>
      <c r="B7073">
        <v>34</v>
      </c>
      <c r="C7073" t="s">
        <v>101</v>
      </c>
      <c r="D7073" t="s">
        <v>133</v>
      </c>
      <c r="E7073">
        <v>29</v>
      </c>
      <c r="F7073" t="s">
        <v>109</v>
      </c>
      <c r="G7073" t="s">
        <v>104</v>
      </c>
      <c r="H7073" s="5">
        <v>495</v>
      </c>
      <c r="I7073" s="5">
        <v>12624.24</v>
      </c>
      <c r="J7073" t="s">
        <v>134</v>
      </c>
      <c r="K7073" t="s">
        <v>106</v>
      </c>
      <c r="L7073">
        <v>1</v>
      </c>
      <c r="M7073">
        <v>0</v>
      </c>
      <c r="N7073">
        <v>5</v>
      </c>
      <c r="O7073" s="6">
        <v>10</v>
      </c>
      <c r="P7073" t="s">
        <v>107</v>
      </c>
      <c r="Q7073" t="s">
        <v>107</v>
      </c>
      <c r="R7073">
        <f>IF(F7073="Monthly",2,0)
+IF(E7073&lt;=6,2,0)
+IF(N7073&lt;=2,2,0)
+IF(L7073&gt;=4,2,0)
+IF(M7073&gt;=2,1,0)
+IF(H7073&gt;=_xlfn.PERCENTILE.INC($H$2:$H$10001,0.75),1,0)</f>
        <v>0</v>
      </c>
      <c r="S7073" t="str">
        <f>IF(R7073&gt;=7,"High",IF(R7073&gt;=4,"Medium","Low"))</f>
        <v>Low</v>
      </c>
    </row>
    <row r="7074" spans="1:19">
      <c r="A7074" t="s">
        <v>7199</v>
      </c>
      <c r="B7074">
        <v>23</v>
      </c>
      <c r="C7074" t="s">
        <v>112</v>
      </c>
      <c r="D7074" t="s">
        <v>159</v>
      </c>
      <c r="E7074">
        <v>47</v>
      </c>
      <c r="F7074" t="s">
        <v>121</v>
      </c>
      <c r="G7074" t="s">
        <v>104</v>
      </c>
      <c r="H7074" s="5">
        <v>493</v>
      </c>
      <c r="I7074" s="5">
        <v>23630.5</v>
      </c>
      <c r="J7074" t="s">
        <v>115</v>
      </c>
      <c r="K7074" t="s">
        <v>106</v>
      </c>
      <c r="L7074">
        <v>2</v>
      </c>
      <c r="M7074">
        <v>1</v>
      </c>
      <c r="N7074">
        <v>4</v>
      </c>
      <c r="O7074" s="6">
        <v>0</v>
      </c>
      <c r="P7074" t="s">
        <v>106</v>
      </c>
      <c r="Q7074" t="s">
        <v>107</v>
      </c>
      <c r="R7074">
        <f>IF(F7074="Monthly",2,0)
+IF(E7074&lt;=6,2,0)
+IF(N7074&lt;=2,2,0)
+IF(L7074&gt;=4,2,0)
+IF(M7074&gt;=2,1,0)
+IF(H7074&gt;=_xlfn.PERCENTILE.INC($H$2:$H$10001,0.75),1,0)</f>
        <v>0</v>
      </c>
      <c r="S7074" t="str">
        <f>IF(R7074&gt;=7,"High",IF(R7074&gt;=4,"Medium","Low"))</f>
        <v>Low</v>
      </c>
    </row>
    <row r="7075" spans="1:19">
      <c r="A7075" t="s">
        <v>7200</v>
      </c>
      <c r="B7075">
        <v>39</v>
      </c>
      <c r="C7075" t="s">
        <v>101</v>
      </c>
      <c r="D7075" t="s">
        <v>102</v>
      </c>
      <c r="E7075">
        <v>24</v>
      </c>
      <c r="F7075" t="s">
        <v>103</v>
      </c>
      <c r="G7075" t="s">
        <v>110</v>
      </c>
      <c r="H7075" s="5">
        <v>715</v>
      </c>
      <c r="I7075" s="5">
        <v>17366.849999999999</v>
      </c>
      <c r="J7075" t="s">
        <v>105</v>
      </c>
      <c r="K7075" t="s">
        <v>106</v>
      </c>
      <c r="L7075">
        <v>0</v>
      </c>
      <c r="M7075">
        <v>0</v>
      </c>
      <c r="N7075">
        <v>5</v>
      </c>
      <c r="O7075" s="6">
        <v>0</v>
      </c>
      <c r="P7075" t="s">
        <v>107</v>
      </c>
      <c r="Q7075" t="s">
        <v>107</v>
      </c>
      <c r="R7075">
        <f>IF(F7075="Monthly",2,0)
+IF(E7075&lt;=6,2,0)
+IF(N7075&lt;=2,2,0)
+IF(L7075&gt;=4,2,0)
+IF(M7075&gt;=2,1,0)
+IF(H7075&gt;=_xlfn.PERCENTILE.INC($H$2:$H$10001,0.75),1,0)</f>
        <v>2</v>
      </c>
      <c r="S7075" t="str">
        <f>IF(R7075&gt;=7,"High",IF(R7075&gt;=4,"Medium","Low"))</f>
        <v>Low</v>
      </c>
    </row>
    <row r="7076" spans="1:19">
      <c r="A7076" t="s">
        <v>7201</v>
      </c>
      <c r="B7076">
        <v>28</v>
      </c>
      <c r="C7076" t="s">
        <v>101</v>
      </c>
      <c r="D7076" t="s">
        <v>133</v>
      </c>
      <c r="E7076">
        <v>64</v>
      </c>
      <c r="F7076" t="s">
        <v>121</v>
      </c>
      <c r="G7076" t="s">
        <v>129</v>
      </c>
      <c r="H7076" s="5">
        <v>949</v>
      </c>
      <c r="I7076" s="5">
        <v>52897</v>
      </c>
      <c r="J7076" t="s">
        <v>115</v>
      </c>
      <c r="K7076" t="s">
        <v>106</v>
      </c>
      <c r="L7076">
        <v>0</v>
      </c>
      <c r="M7076">
        <v>0</v>
      </c>
      <c r="N7076">
        <v>5</v>
      </c>
      <c r="O7076" s="6">
        <v>15</v>
      </c>
      <c r="P7076" t="s">
        <v>107</v>
      </c>
      <c r="Q7076" t="s">
        <v>107</v>
      </c>
      <c r="R7076">
        <f>IF(F7076="Monthly",2,0)
+IF(E7076&lt;=6,2,0)
+IF(N7076&lt;=2,2,0)
+IF(L7076&gt;=4,2,0)
+IF(M7076&gt;=2,1,0)
+IF(H7076&gt;=_xlfn.PERCENTILE.INC($H$2:$H$10001,0.75),1,0)</f>
        <v>1</v>
      </c>
      <c r="S7076" t="str">
        <f>IF(R7076&gt;=7,"High",IF(R7076&gt;=4,"Medium","Low"))</f>
        <v>Low</v>
      </c>
    </row>
    <row r="7077" spans="1:19">
      <c r="A7077" t="s">
        <v>7202</v>
      </c>
      <c r="B7077">
        <v>35</v>
      </c>
      <c r="C7077" t="s">
        <v>101</v>
      </c>
      <c r="D7077" t="s">
        <v>123</v>
      </c>
      <c r="E7077">
        <v>44</v>
      </c>
      <c r="F7077" t="s">
        <v>103</v>
      </c>
      <c r="G7077" t="s">
        <v>104</v>
      </c>
      <c r="H7077" s="5">
        <v>457</v>
      </c>
      <c r="I7077" s="5">
        <v>19533.62</v>
      </c>
      <c r="J7077" t="s">
        <v>134</v>
      </c>
      <c r="K7077" t="s">
        <v>106</v>
      </c>
      <c r="L7077">
        <v>1</v>
      </c>
      <c r="M7077">
        <v>0</v>
      </c>
      <c r="N7077">
        <v>5</v>
      </c>
      <c r="O7077" s="6">
        <v>0</v>
      </c>
      <c r="P7077" t="s">
        <v>107</v>
      </c>
      <c r="Q7077" t="s">
        <v>106</v>
      </c>
      <c r="R7077">
        <f>IF(F7077="Monthly",2,0)
+IF(E7077&lt;=6,2,0)
+IF(N7077&lt;=2,2,0)
+IF(L7077&gt;=4,2,0)
+IF(M7077&gt;=2,1,0)
+IF(H7077&gt;=_xlfn.PERCENTILE.INC($H$2:$H$10001,0.75),1,0)</f>
        <v>2</v>
      </c>
      <c r="S7077" t="str">
        <f>IF(R7077&gt;=7,"High",IF(R7077&gt;=4,"Medium","Low"))</f>
        <v>Low</v>
      </c>
    </row>
    <row r="7078" spans="1:19">
      <c r="A7078" t="s">
        <v>7203</v>
      </c>
      <c r="B7078">
        <v>32</v>
      </c>
      <c r="C7078" t="s">
        <v>101</v>
      </c>
      <c r="D7078" t="s">
        <v>102</v>
      </c>
      <c r="E7078">
        <v>33</v>
      </c>
      <c r="F7078" t="s">
        <v>109</v>
      </c>
      <c r="G7078" t="s">
        <v>110</v>
      </c>
      <c r="H7078" s="5">
        <v>755</v>
      </c>
      <c r="I7078" s="5">
        <v>25496.23</v>
      </c>
      <c r="J7078" t="s">
        <v>105</v>
      </c>
      <c r="K7078" t="s">
        <v>106</v>
      </c>
      <c r="L7078">
        <v>0</v>
      </c>
      <c r="M7078">
        <v>0</v>
      </c>
      <c r="N7078">
        <v>5</v>
      </c>
      <c r="O7078" s="6">
        <v>0</v>
      </c>
      <c r="P7078" t="s">
        <v>106</v>
      </c>
      <c r="Q7078" t="s">
        <v>107</v>
      </c>
      <c r="R7078">
        <f>IF(F7078="Monthly",2,0)
+IF(E7078&lt;=6,2,0)
+IF(N7078&lt;=2,2,0)
+IF(L7078&gt;=4,2,0)
+IF(M7078&gt;=2,1,0)
+IF(H7078&gt;=_xlfn.PERCENTILE.INC($H$2:$H$10001,0.75),1,0)</f>
        <v>0</v>
      </c>
      <c r="S7078" t="str">
        <f>IF(R7078&gt;=7,"High",IF(R7078&gt;=4,"Medium","Low"))</f>
        <v>Low</v>
      </c>
    </row>
    <row r="7079" spans="1:19">
      <c r="A7079" t="s">
        <v>7204</v>
      </c>
      <c r="B7079">
        <v>41</v>
      </c>
      <c r="C7079" t="s">
        <v>101</v>
      </c>
      <c r="D7079" t="s">
        <v>119</v>
      </c>
      <c r="E7079">
        <v>49</v>
      </c>
      <c r="F7079" t="s">
        <v>121</v>
      </c>
      <c r="G7079" t="s">
        <v>110</v>
      </c>
      <c r="H7079" s="5">
        <v>793</v>
      </c>
      <c r="I7079" s="5">
        <v>38934.9</v>
      </c>
      <c r="J7079" t="s">
        <v>117</v>
      </c>
      <c r="K7079" t="s">
        <v>106</v>
      </c>
      <c r="L7079">
        <v>0</v>
      </c>
      <c r="M7079">
        <v>0</v>
      </c>
      <c r="N7079">
        <v>5</v>
      </c>
      <c r="O7079" s="6">
        <v>0</v>
      </c>
      <c r="P7079" t="s">
        <v>106</v>
      </c>
      <c r="Q7079" t="s">
        <v>107</v>
      </c>
      <c r="R7079">
        <f>IF(F7079="Monthly",2,0)
+IF(E7079&lt;=6,2,0)
+IF(N7079&lt;=2,2,0)
+IF(L7079&gt;=4,2,0)
+IF(M7079&gt;=2,1,0)
+IF(H7079&gt;=_xlfn.PERCENTILE.INC($H$2:$H$10001,0.75),1,0)</f>
        <v>0</v>
      </c>
      <c r="S7079" t="str">
        <f>IF(R7079&gt;=7,"High",IF(R7079&gt;=4,"Medium","Low"))</f>
        <v>Low</v>
      </c>
    </row>
    <row r="7080" spans="1:19">
      <c r="A7080" t="s">
        <v>7205</v>
      </c>
      <c r="B7080">
        <v>22</v>
      </c>
      <c r="C7080" t="s">
        <v>112</v>
      </c>
      <c r="D7080" t="s">
        <v>126</v>
      </c>
      <c r="E7080">
        <v>36</v>
      </c>
      <c r="F7080" t="s">
        <v>121</v>
      </c>
      <c r="G7080" t="s">
        <v>110</v>
      </c>
      <c r="H7080" s="5">
        <v>768</v>
      </c>
      <c r="I7080" s="5">
        <v>25348.31</v>
      </c>
      <c r="J7080" t="s">
        <v>140</v>
      </c>
      <c r="K7080" t="s">
        <v>106</v>
      </c>
      <c r="L7080">
        <v>3</v>
      </c>
      <c r="M7080">
        <v>1</v>
      </c>
      <c r="N7080">
        <v>3</v>
      </c>
      <c r="O7080" s="6">
        <v>10</v>
      </c>
      <c r="P7080" t="s">
        <v>107</v>
      </c>
      <c r="Q7080" t="s">
        <v>107</v>
      </c>
      <c r="R7080">
        <f>IF(F7080="Monthly",2,0)
+IF(E7080&lt;=6,2,0)
+IF(N7080&lt;=2,2,0)
+IF(L7080&gt;=4,2,0)
+IF(M7080&gt;=2,1,0)
+IF(H7080&gt;=_xlfn.PERCENTILE.INC($H$2:$H$10001,0.75),1,0)</f>
        <v>0</v>
      </c>
      <c r="S7080" t="str">
        <f>IF(R7080&gt;=7,"High",IF(R7080&gt;=4,"Medium","Low"))</f>
        <v>Low</v>
      </c>
    </row>
    <row r="7081" spans="1:19">
      <c r="A7081" t="s">
        <v>7206</v>
      </c>
      <c r="B7081">
        <v>47</v>
      </c>
      <c r="C7081" t="s">
        <v>101</v>
      </c>
      <c r="D7081" t="s">
        <v>137</v>
      </c>
      <c r="E7081">
        <v>41</v>
      </c>
      <c r="F7081" t="s">
        <v>109</v>
      </c>
      <c r="G7081" t="s">
        <v>129</v>
      </c>
      <c r="H7081" s="5">
        <v>966</v>
      </c>
      <c r="I7081" s="5">
        <v>34675.47</v>
      </c>
      <c r="J7081" t="s">
        <v>117</v>
      </c>
      <c r="K7081" t="s">
        <v>106</v>
      </c>
      <c r="L7081">
        <v>1</v>
      </c>
      <c r="M7081">
        <v>0</v>
      </c>
      <c r="N7081">
        <v>5</v>
      </c>
      <c r="O7081" s="6">
        <v>10</v>
      </c>
      <c r="P7081" t="s">
        <v>107</v>
      </c>
      <c r="Q7081" t="s">
        <v>107</v>
      </c>
      <c r="R7081">
        <f>IF(F7081="Monthly",2,0)
+IF(E7081&lt;=6,2,0)
+IF(N7081&lt;=2,2,0)
+IF(L7081&gt;=4,2,0)
+IF(M7081&gt;=2,1,0)
+IF(H7081&gt;=_xlfn.PERCENTILE.INC($H$2:$H$10001,0.75),1,0)</f>
        <v>1</v>
      </c>
      <c r="S7081" t="str">
        <f>IF(R7081&gt;=7,"High",IF(R7081&gt;=4,"Medium","Low"))</f>
        <v>Low</v>
      </c>
    </row>
    <row r="7082" spans="1:19">
      <c r="A7082" t="s">
        <v>7207</v>
      </c>
      <c r="B7082">
        <v>41</v>
      </c>
      <c r="C7082" t="s">
        <v>101</v>
      </c>
      <c r="D7082" t="s">
        <v>113</v>
      </c>
      <c r="E7082">
        <v>17</v>
      </c>
      <c r="F7082" t="s">
        <v>103</v>
      </c>
      <c r="G7082" t="s">
        <v>104</v>
      </c>
      <c r="H7082" s="5">
        <v>429</v>
      </c>
      <c r="I7082" s="5">
        <v>7108.78</v>
      </c>
      <c r="J7082" t="s">
        <v>115</v>
      </c>
      <c r="K7082" t="s">
        <v>106</v>
      </c>
      <c r="L7082">
        <v>3</v>
      </c>
      <c r="M7082">
        <v>0</v>
      </c>
      <c r="N7082">
        <v>5</v>
      </c>
      <c r="O7082" s="6">
        <v>0</v>
      </c>
      <c r="P7082" t="s">
        <v>106</v>
      </c>
      <c r="Q7082" t="s">
        <v>106</v>
      </c>
      <c r="R7082">
        <f>IF(F7082="Monthly",2,0)
+IF(E7082&lt;=6,2,0)
+IF(N7082&lt;=2,2,0)
+IF(L7082&gt;=4,2,0)
+IF(M7082&gt;=2,1,0)
+IF(H7082&gt;=_xlfn.PERCENTILE.INC($H$2:$H$10001,0.75),1,0)</f>
        <v>2</v>
      </c>
      <c r="S7082" t="str">
        <f>IF(R7082&gt;=7,"High",IF(R7082&gt;=4,"Medium","Low"))</f>
        <v>Low</v>
      </c>
    </row>
    <row r="7083" spans="1:19">
      <c r="A7083" t="s">
        <v>7208</v>
      </c>
      <c r="B7083">
        <v>44</v>
      </c>
      <c r="C7083" t="s">
        <v>112</v>
      </c>
      <c r="D7083" t="s">
        <v>133</v>
      </c>
      <c r="E7083">
        <v>58</v>
      </c>
      <c r="F7083" t="s">
        <v>109</v>
      </c>
      <c r="G7083" t="s">
        <v>104</v>
      </c>
      <c r="H7083" s="5">
        <v>399</v>
      </c>
      <c r="I7083" s="5">
        <v>21677.93</v>
      </c>
      <c r="J7083" t="s">
        <v>105</v>
      </c>
      <c r="K7083" t="s">
        <v>107</v>
      </c>
      <c r="L7083">
        <v>0</v>
      </c>
      <c r="M7083">
        <v>0</v>
      </c>
      <c r="N7083">
        <v>5</v>
      </c>
      <c r="O7083" s="6">
        <v>5</v>
      </c>
      <c r="P7083" t="s">
        <v>106</v>
      </c>
      <c r="Q7083" t="s">
        <v>107</v>
      </c>
      <c r="R7083">
        <f>IF(F7083="Monthly",2,0)
+IF(E7083&lt;=6,2,0)
+IF(N7083&lt;=2,2,0)
+IF(L7083&gt;=4,2,0)
+IF(M7083&gt;=2,1,0)
+IF(H7083&gt;=_xlfn.PERCENTILE.INC($H$2:$H$10001,0.75),1,0)</f>
        <v>0</v>
      </c>
      <c r="S7083" t="str">
        <f>IF(R7083&gt;=7,"High",IF(R7083&gt;=4,"Medium","Low"))</f>
        <v>Low</v>
      </c>
    </row>
    <row r="7084" spans="1:19">
      <c r="A7084" t="s">
        <v>7209</v>
      </c>
      <c r="B7084">
        <v>51</v>
      </c>
      <c r="C7084" t="s">
        <v>112</v>
      </c>
      <c r="D7084" t="s">
        <v>102</v>
      </c>
      <c r="E7084">
        <v>13</v>
      </c>
      <c r="F7084" t="s">
        <v>109</v>
      </c>
      <c r="G7084" t="s">
        <v>110</v>
      </c>
      <c r="H7084" s="5">
        <v>740</v>
      </c>
      <c r="I7084" s="5">
        <v>9743.35</v>
      </c>
      <c r="J7084" t="s">
        <v>134</v>
      </c>
      <c r="K7084" t="s">
        <v>106</v>
      </c>
      <c r="L7084">
        <v>2</v>
      </c>
      <c r="M7084">
        <v>1</v>
      </c>
      <c r="N7084">
        <v>5</v>
      </c>
      <c r="O7084" s="6">
        <v>0</v>
      </c>
      <c r="P7084" t="s">
        <v>106</v>
      </c>
      <c r="Q7084" t="s">
        <v>107</v>
      </c>
      <c r="R7084">
        <f>IF(F7084="Monthly",2,0)
+IF(E7084&lt;=6,2,0)
+IF(N7084&lt;=2,2,0)
+IF(L7084&gt;=4,2,0)
+IF(M7084&gt;=2,1,0)
+IF(H7084&gt;=_xlfn.PERCENTILE.INC($H$2:$H$10001,0.75),1,0)</f>
        <v>0</v>
      </c>
      <c r="S7084" t="str">
        <f>IF(R7084&gt;=7,"High",IF(R7084&gt;=4,"Medium","Low"))</f>
        <v>Low</v>
      </c>
    </row>
    <row r="7085" spans="1:19">
      <c r="A7085" t="s">
        <v>7210</v>
      </c>
      <c r="B7085">
        <v>38</v>
      </c>
      <c r="C7085" t="s">
        <v>112</v>
      </c>
      <c r="D7085" t="s">
        <v>133</v>
      </c>
      <c r="E7085">
        <v>39</v>
      </c>
      <c r="F7085" t="s">
        <v>103</v>
      </c>
      <c r="G7085" t="s">
        <v>104</v>
      </c>
      <c r="H7085" s="5">
        <v>495</v>
      </c>
      <c r="I7085" s="5">
        <v>18870.759999999998</v>
      </c>
      <c r="J7085" t="s">
        <v>105</v>
      </c>
      <c r="K7085" t="s">
        <v>106</v>
      </c>
      <c r="L7085">
        <v>0</v>
      </c>
      <c r="M7085">
        <v>0</v>
      </c>
      <c r="N7085">
        <v>5</v>
      </c>
      <c r="O7085" s="6">
        <v>0</v>
      </c>
      <c r="P7085" t="s">
        <v>107</v>
      </c>
      <c r="Q7085" t="s">
        <v>107</v>
      </c>
      <c r="R7085">
        <f>IF(F7085="Monthly",2,0)
+IF(E7085&lt;=6,2,0)
+IF(N7085&lt;=2,2,0)
+IF(L7085&gt;=4,2,0)
+IF(M7085&gt;=2,1,0)
+IF(H7085&gt;=_xlfn.PERCENTILE.INC($H$2:$H$10001,0.75),1,0)</f>
        <v>2</v>
      </c>
      <c r="S7085" t="str">
        <f>IF(R7085&gt;=7,"High",IF(R7085&gt;=4,"Medium","Low"))</f>
        <v>Low</v>
      </c>
    </row>
    <row r="7086" spans="1:19">
      <c r="A7086" t="s">
        <v>7211</v>
      </c>
      <c r="B7086">
        <v>37</v>
      </c>
      <c r="C7086" t="s">
        <v>101</v>
      </c>
      <c r="D7086" t="s">
        <v>131</v>
      </c>
      <c r="E7086">
        <v>37</v>
      </c>
      <c r="F7086" t="s">
        <v>121</v>
      </c>
      <c r="G7086" t="s">
        <v>129</v>
      </c>
      <c r="H7086" s="5">
        <v>1050</v>
      </c>
      <c r="I7086" s="5">
        <v>39875.730000000003</v>
      </c>
      <c r="J7086" t="s">
        <v>115</v>
      </c>
      <c r="K7086" t="s">
        <v>106</v>
      </c>
      <c r="L7086">
        <v>1</v>
      </c>
      <c r="M7086">
        <v>0</v>
      </c>
      <c r="N7086">
        <v>5</v>
      </c>
      <c r="O7086" s="6">
        <v>0</v>
      </c>
      <c r="P7086" t="s">
        <v>106</v>
      </c>
      <c r="Q7086" t="s">
        <v>107</v>
      </c>
      <c r="R7086">
        <f>IF(F7086="Monthly",2,0)
+IF(E7086&lt;=6,2,0)
+IF(N7086&lt;=2,2,0)
+IF(L7086&gt;=4,2,0)
+IF(M7086&gt;=2,1,0)
+IF(H7086&gt;=_xlfn.PERCENTILE.INC($H$2:$H$10001,0.75),1,0)</f>
        <v>1</v>
      </c>
      <c r="S7086" t="str">
        <f>IF(R7086&gt;=7,"High",IF(R7086&gt;=4,"Medium","Low"))</f>
        <v>Low</v>
      </c>
    </row>
    <row r="7087" spans="1:19">
      <c r="A7087" t="s">
        <v>7212</v>
      </c>
      <c r="B7087">
        <v>22</v>
      </c>
      <c r="C7087" t="s">
        <v>112</v>
      </c>
      <c r="D7087" t="s">
        <v>119</v>
      </c>
      <c r="E7087">
        <v>19</v>
      </c>
      <c r="F7087" t="s">
        <v>109</v>
      </c>
      <c r="G7087" t="s">
        <v>104</v>
      </c>
      <c r="H7087" s="5">
        <v>395</v>
      </c>
      <c r="I7087" s="5">
        <v>6833.67</v>
      </c>
      <c r="J7087" t="s">
        <v>134</v>
      </c>
      <c r="K7087" t="s">
        <v>106</v>
      </c>
      <c r="L7087">
        <v>0</v>
      </c>
      <c r="M7087">
        <v>0</v>
      </c>
      <c r="N7087">
        <v>5</v>
      </c>
      <c r="O7087" s="6">
        <v>10</v>
      </c>
      <c r="P7087" t="s">
        <v>106</v>
      </c>
      <c r="Q7087" t="s">
        <v>107</v>
      </c>
      <c r="R7087">
        <f>IF(F7087="Monthly",2,0)
+IF(E7087&lt;=6,2,0)
+IF(N7087&lt;=2,2,0)
+IF(L7087&gt;=4,2,0)
+IF(M7087&gt;=2,1,0)
+IF(H7087&gt;=_xlfn.PERCENTILE.INC($H$2:$H$10001,0.75),1,0)</f>
        <v>0</v>
      </c>
      <c r="S7087" t="str">
        <f>IF(R7087&gt;=7,"High",IF(R7087&gt;=4,"Medium","Low"))</f>
        <v>Low</v>
      </c>
    </row>
    <row r="7088" spans="1:19">
      <c r="A7088" t="s">
        <v>7213</v>
      </c>
      <c r="B7088">
        <v>69</v>
      </c>
      <c r="C7088" t="s">
        <v>112</v>
      </c>
      <c r="D7088" t="s">
        <v>126</v>
      </c>
      <c r="E7088">
        <v>49</v>
      </c>
      <c r="F7088" t="s">
        <v>109</v>
      </c>
      <c r="G7088" t="s">
        <v>104</v>
      </c>
      <c r="H7088" s="5">
        <v>554</v>
      </c>
      <c r="I7088" s="5">
        <v>25114.27</v>
      </c>
      <c r="J7088" t="s">
        <v>105</v>
      </c>
      <c r="K7088" t="s">
        <v>106</v>
      </c>
      <c r="L7088">
        <v>0</v>
      </c>
      <c r="M7088">
        <v>0</v>
      </c>
      <c r="N7088">
        <v>5</v>
      </c>
      <c r="O7088" s="6">
        <v>10</v>
      </c>
      <c r="P7088" t="s">
        <v>107</v>
      </c>
      <c r="Q7088" t="s">
        <v>106</v>
      </c>
      <c r="R7088">
        <f>IF(F7088="Monthly",2,0)
+IF(E7088&lt;=6,2,0)
+IF(N7088&lt;=2,2,0)
+IF(L7088&gt;=4,2,0)
+IF(M7088&gt;=2,1,0)
+IF(H7088&gt;=_xlfn.PERCENTILE.INC($H$2:$H$10001,0.75),1,0)</f>
        <v>0</v>
      </c>
      <c r="S7088" t="str">
        <f>IF(R7088&gt;=7,"High",IF(R7088&gt;=4,"Medium","Low"))</f>
        <v>Low</v>
      </c>
    </row>
    <row r="7089" spans="1:19">
      <c r="A7089" t="s">
        <v>7214</v>
      </c>
      <c r="B7089">
        <v>43</v>
      </c>
      <c r="C7089" t="s">
        <v>112</v>
      </c>
      <c r="D7089" t="s">
        <v>131</v>
      </c>
      <c r="E7089">
        <v>16</v>
      </c>
      <c r="F7089" t="s">
        <v>103</v>
      </c>
      <c r="G7089" t="s">
        <v>129</v>
      </c>
      <c r="H7089" s="5">
        <v>1104</v>
      </c>
      <c r="I7089" s="5">
        <v>17919.560000000001</v>
      </c>
      <c r="J7089" t="s">
        <v>115</v>
      </c>
      <c r="K7089" t="s">
        <v>106</v>
      </c>
      <c r="L7089">
        <v>2</v>
      </c>
      <c r="M7089">
        <v>1</v>
      </c>
      <c r="N7089">
        <v>5</v>
      </c>
      <c r="O7089" s="6">
        <v>0</v>
      </c>
      <c r="P7089" t="s">
        <v>107</v>
      </c>
      <c r="Q7089" t="s">
        <v>107</v>
      </c>
      <c r="R7089">
        <f>IF(F7089="Monthly",2,0)
+IF(E7089&lt;=6,2,0)
+IF(N7089&lt;=2,2,0)
+IF(L7089&gt;=4,2,0)
+IF(M7089&gt;=2,1,0)
+IF(H7089&gt;=_xlfn.PERCENTILE.INC($H$2:$H$10001,0.75),1,0)</f>
        <v>3</v>
      </c>
      <c r="S7089" t="str">
        <f>IF(R7089&gt;=7,"High",IF(R7089&gt;=4,"Medium","Low"))</f>
        <v>Low</v>
      </c>
    </row>
    <row r="7090" spans="1:19">
      <c r="A7090" t="s">
        <v>7215</v>
      </c>
      <c r="B7090">
        <v>42</v>
      </c>
      <c r="C7090" t="s">
        <v>112</v>
      </c>
      <c r="D7090" t="s">
        <v>126</v>
      </c>
      <c r="E7090">
        <v>33</v>
      </c>
      <c r="F7090" t="s">
        <v>103</v>
      </c>
      <c r="G7090" t="s">
        <v>104</v>
      </c>
      <c r="H7090" s="5">
        <v>442</v>
      </c>
      <c r="I7090" s="5">
        <f>RawCustomerTable[[#This Row],[Monthly_Charges]]*RawCustomerTable[[#This Row],[Tenure_Months]]*(1-RawCustomerTable[[#This Row],[Discount_Percent]]/100)</f>
        <v>14586</v>
      </c>
      <c r="J7090" t="s">
        <v>105</v>
      </c>
      <c r="K7090" t="s">
        <v>106</v>
      </c>
      <c r="L7090">
        <v>3</v>
      </c>
      <c r="M7090">
        <v>0</v>
      </c>
      <c r="N7090">
        <v>5</v>
      </c>
      <c r="O7090" s="6">
        <v>0</v>
      </c>
      <c r="P7090" t="s">
        <v>107</v>
      </c>
      <c r="Q7090" t="s">
        <v>107</v>
      </c>
      <c r="R7090">
        <f>IF(F7090="Monthly",2,0)
+IF(E7090&lt;=6,2,0)
+IF(N7090&lt;=2,2,0)
+IF(L7090&gt;=4,2,0)
+IF(M7090&gt;=2,1,0)
+IF(H7090&gt;=_xlfn.PERCENTILE.INC($H$2:$H$10001,0.75),1,0)</f>
        <v>2</v>
      </c>
      <c r="S7090" t="str">
        <f>IF(R7090&gt;=7,"High",IF(R7090&gt;=4,"Medium","Low"))</f>
        <v>Low</v>
      </c>
    </row>
    <row r="7091" spans="1:19">
      <c r="A7091" t="s">
        <v>7216</v>
      </c>
      <c r="B7091">
        <v>53</v>
      </c>
      <c r="C7091" t="s">
        <v>101</v>
      </c>
      <c r="D7091" t="s">
        <v>137</v>
      </c>
      <c r="E7091">
        <v>32</v>
      </c>
      <c r="F7091" t="s">
        <v>121</v>
      </c>
      <c r="G7091" t="s">
        <v>110</v>
      </c>
      <c r="H7091" s="5">
        <v>772</v>
      </c>
      <c r="I7091" s="5">
        <v>21209.42</v>
      </c>
      <c r="J7091" t="s">
        <v>134</v>
      </c>
      <c r="K7091" t="s">
        <v>106</v>
      </c>
      <c r="L7091">
        <v>1</v>
      </c>
      <c r="M7091">
        <v>0</v>
      </c>
      <c r="N7091">
        <v>4</v>
      </c>
      <c r="O7091" s="6">
        <v>15</v>
      </c>
      <c r="P7091" t="s">
        <v>107</v>
      </c>
      <c r="Q7091" t="s">
        <v>107</v>
      </c>
      <c r="R7091">
        <f>IF(F7091="Monthly",2,0)
+IF(E7091&lt;=6,2,0)
+IF(N7091&lt;=2,2,0)
+IF(L7091&gt;=4,2,0)
+IF(M7091&gt;=2,1,0)
+IF(H7091&gt;=_xlfn.PERCENTILE.INC($H$2:$H$10001,0.75),1,0)</f>
        <v>0</v>
      </c>
      <c r="S7091" t="str">
        <f>IF(R7091&gt;=7,"High",IF(R7091&gt;=4,"Medium","Low"))</f>
        <v>Low</v>
      </c>
    </row>
    <row r="7092" spans="1:19">
      <c r="A7092" t="s">
        <v>7217</v>
      </c>
      <c r="B7092">
        <v>36</v>
      </c>
      <c r="C7092" t="s">
        <v>101</v>
      </c>
      <c r="D7092" t="s">
        <v>126</v>
      </c>
      <c r="E7092">
        <v>44</v>
      </c>
      <c r="F7092" t="s">
        <v>121</v>
      </c>
      <c r="G7092" t="s">
        <v>110</v>
      </c>
      <c r="H7092" s="5">
        <v>675</v>
      </c>
      <c r="I7092" s="5">
        <v>26543.32</v>
      </c>
      <c r="J7092" t="s">
        <v>105</v>
      </c>
      <c r="K7092" t="s">
        <v>106</v>
      </c>
      <c r="L7092">
        <v>3</v>
      </c>
      <c r="M7092">
        <v>1</v>
      </c>
      <c r="N7092">
        <v>4</v>
      </c>
      <c r="O7092" s="6">
        <v>10</v>
      </c>
      <c r="P7092" t="s">
        <v>107</v>
      </c>
      <c r="Q7092" t="s">
        <v>107</v>
      </c>
      <c r="R7092">
        <f>IF(F7092="Monthly",2,0)
+IF(E7092&lt;=6,2,0)
+IF(N7092&lt;=2,2,0)
+IF(L7092&gt;=4,2,0)
+IF(M7092&gt;=2,1,0)
+IF(H7092&gt;=_xlfn.PERCENTILE.INC($H$2:$H$10001,0.75),1,0)</f>
        <v>0</v>
      </c>
      <c r="S7092" t="str">
        <f>IF(R7092&gt;=7,"High",IF(R7092&gt;=4,"Medium","Low"))</f>
        <v>Low</v>
      </c>
    </row>
    <row r="7093" spans="1:19">
      <c r="A7093" t="s">
        <v>7218</v>
      </c>
      <c r="B7093">
        <v>43</v>
      </c>
      <c r="C7093" t="s">
        <v>101</v>
      </c>
      <c r="D7093" t="s">
        <v>113</v>
      </c>
      <c r="E7093">
        <v>11</v>
      </c>
      <c r="F7093" t="s">
        <v>103</v>
      </c>
      <c r="G7093" t="s">
        <v>110</v>
      </c>
      <c r="H7093" s="5">
        <v>641</v>
      </c>
      <c r="I7093" s="5">
        <v>6841.61</v>
      </c>
      <c r="J7093" t="s">
        <v>105</v>
      </c>
      <c r="K7093" t="s">
        <v>106</v>
      </c>
      <c r="L7093">
        <v>0</v>
      </c>
      <c r="M7093">
        <v>0</v>
      </c>
      <c r="N7093">
        <v>5</v>
      </c>
      <c r="O7093" s="6">
        <v>0</v>
      </c>
      <c r="P7093" t="s">
        <v>107</v>
      </c>
      <c r="Q7093" t="s">
        <v>106</v>
      </c>
      <c r="R7093">
        <f>IF(F7093="Monthly",2,0)
+IF(E7093&lt;=6,2,0)
+IF(N7093&lt;=2,2,0)
+IF(L7093&gt;=4,2,0)
+IF(M7093&gt;=2,1,0)
+IF(H7093&gt;=_xlfn.PERCENTILE.INC($H$2:$H$10001,0.75),1,0)</f>
        <v>2</v>
      </c>
      <c r="S7093" t="str">
        <f>IF(R7093&gt;=7,"High",IF(R7093&gt;=4,"Medium","Low"))</f>
        <v>Low</v>
      </c>
    </row>
    <row r="7094" spans="1:19">
      <c r="A7094" t="s">
        <v>7219</v>
      </c>
      <c r="B7094">
        <v>45</v>
      </c>
      <c r="C7094" t="s">
        <v>101</v>
      </c>
      <c r="D7094" t="s">
        <v>126</v>
      </c>
      <c r="E7094">
        <v>19</v>
      </c>
      <c r="F7094" t="s">
        <v>103</v>
      </c>
      <c r="G7094" t="s">
        <v>110</v>
      </c>
      <c r="H7094" s="5">
        <v>804</v>
      </c>
      <c r="I7094" s="5">
        <v>15075.85</v>
      </c>
      <c r="J7094" t="s">
        <v>115</v>
      </c>
      <c r="K7094" t="s">
        <v>106</v>
      </c>
      <c r="L7094">
        <v>0</v>
      </c>
      <c r="M7094">
        <v>0</v>
      </c>
      <c r="N7094">
        <v>5</v>
      </c>
      <c r="O7094" s="6">
        <v>0</v>
      </c>
      <c r="P7094" t="s">
        <v>107</v>
      </c>
      <c r="Q7094" t="s">
        <v>107</v>
      </c>
      <c r="R7094">
        <f>IF(F7094="Monthly",2,0)
+IF(E7094&lt;=6,2,0)
+IF(N7094&lt;=2,2,0)
+IF(L7094&gt;=4,2,0)
+IF(M7094&gt;=2,1,0)
+IF(H7094&gt;=_xlfn.PERCENTILE.INC($H$2:$H$10001,0.75),1,0)</f>
        <v>3</v>
      </c>
      <c r="S7094" t="str">
        <f>IF(R7094&gt;=7,"High",IF(R7094&gt;=4,"Medium","Low"))</f>
        <v>Low</v>
      </c>
    </row>
    <row r="7095" spans="1:19">
      <c r="A7095" t="s">
        <v>7220</v>
      </c>
      <c r="B7095">
        <v>27</v>
      </c>
      <c r="C7095" t="s">
        <v>101</v>
      </c>
      <c r="D7095" t="s">
        <v>113</v>
      </c>
      <c r="E7095">
        <v>21</v>
      </c>
      <c r="F7095" t="s">
        <v>103</v>
      </c>
      <c r="G7095" t="s">
        <v>110</v>
      </c>
      <c r="H7095" s="5">
        <v>739</v>
      </c>
      <c r="I7095" s="5">
        <v>15724.97</v>
      </c>
      <c r="J7095" t="s">
        <v>105</v>
      </c>
      <c r="K7095" t="s">
        <v>107</v>
      </c>
      <c r="L7095">
        <v>0</v>
      </c>
      <c r="M7095">
        <v>0</v>
      </c>
      <c r="N7095">
        <v>5</v>
      </c>
      <c r="O7095" s="6">
        <v>0</v>
      </c>
      <c r="P7095" t="s">
        <v>106</v>
      </c>
      <c r="Q7095" t="s">
        <v>107</v>
      </c>
      <c r="R7095">
        <f>IF(F7095="Monthly",2,0)
+IF(E7095&lt;=6,2,0)
+IF(N7095&lt;=2,2,0)
+IF(L7095&gt;=4,2,0)
+IF(M7095&gt;=2,1,0)
+IF(H7095&gt;=_xlfn.PERCENTILE.INC($H$2:$H$10001,0.75),1,0)</f>
        <v>2</v>
      </c>
      <c r="S7095" t="str">
        <f>IF(R7095&gt;=7,"High",IF(R7095&gt;=4,"Medium","Low"))</f>
        <v>Low</v>
      </c>
    </row>
    <row r="7096" spans="1:19">
      <c r="A7096" t="s">
        <v>7221</v>
      </c>
      <c r="B7096">
        <v>30</v>
      </c>
      <c r="C7096" t="s">
        <v>101</v>
      </c>
      <c r="D7096" t="s">
        <v>159</v>
      </c>
      <c r="E7096">
        <v>34</v>
      </c>
      <c r="F7096" t="s">
        <v>121</v>
      </c>
      <c r="G7096" t="s">
        <v>110</v>
      </c>
      <c r="H7096" s="5">
        <v>767</v>
      </c>
      <c r="I7096" s="5">
        <v>24061.75</v>
      </c>
      <c r="J7096" t="s">
        <v>117</v>
      </c>
      <c r="K7096" t="s">
        <v>106</v>
      </c>
      <c r="L7096">
        <v>1</v>
      </c>
      <c r="M7096">
        <v>0</v>
      </c>
      <c r="N7096">
        <v>5</v>
      </c>
      <c r="O7096" s="6">
        <v>10</v>
      </c>
      <c r="P7096" t="s">
        <v>107</v>
      </c>
      <c r="Q7096" t="s">
        <v>107</v>
      </c>
      <c r="R7096">
        <f>IF(F7096="Monthly",2,0)
+IF(E7096&lt;=6,2,0)
+IF(N7096&lt;=2,2,0)
+IF(L7096&gt;=4,2,0)
+IF(M7096&gt;=2,1,0)
+IF(H7096&gt;=_xlfn.PERCENTILE.INC($H$2:$H$10001,0.75),1,0)</f>
        <v>0</v>
      </c>
      <c r="S7096" t="str">
        <f>IF(R7096&gt;=7,"High",IF(R7096&gt;=4,"Medium","Low"))</f>
        <v>Low</v>
      </c>
    </row>
    <row r="7097" spans="1:19">
      <c r="A7097" t="s">
        <v>7222</v>
      </c>
      <c r="B7097">
        <v>34</v>
      </c>
      <c r="C7097" t="s">
        <v>112</v>
      </c>
      <c r="D7097" t="s">
        <v>137</v>
      </c>
      <c r="E7097">
        <v>7</v>
      </c>
      <c r="F7097" t="s">
        <v>103</v>
      </c>
      <c r="G7097" t="s">
        <v>110</v>
      </c>
      <c r="H7097" s="5">
        <v>799</v>
      </c>
      <c r="I7097" s="5">
        <v>5704.34</v>
      </c>
      <c r="J7097" t="s">
        <v>117</v>
      </c>
      <c r="K7097" t="s">
        <v>106</v>
      </c>
      <c r="L7097">
        <v>0</v>
      </c>
      <c r="M7097">
        <v>0</v>
      </c>
      <c r="N7097">
        <v>5</v>
      </c>
      <c r="O7097" s="6">
        <v>0</v>
      </c>
      <c r="P7097" t="s">
        <v>106</v>
      </c>
      <c r="Q7097" t="s">
        <v>107</v>
      </c>
      <c r="R7097">
        <f>IF(F7097="Monthly",2,0)
+IF(E7097&lt;=6,2,0)
+IF(N7097&lt;=2,2,0)
+IF(L7097&gt;=4,2,0)
+IF(M7097&gt;=2,1,0)
+IF(H7097&gt;=_xlfn.PERCENTILE.INC($H$2:$H$10001,0.75),1,0)</f>
        <v>3</v>
      </c>
      <c r="S7097" t="str">
        <f>IF(R7097&gt;=7,"High",IF(R7097&gt;=4,"Medium","Low"))</f>
        <v>Low</v>
      </c>
    </row>
    <row r="7098" spans="1:19">
      <c r="A7098" t="s">
        <v>7223</v>
      </c>
      <c r="B7098">
        <v>43</v>
      </c>
      <c r="C7098" t="s">
        <v>101</v>
      </c>
      <c r="D7098" t="s">
        <v>137</v>
      </c>
      <c r="E7098">
        <v>53</v>
      </c>
      <c r="F7098" t="s">
        <v>109</v>
      </c>
      <c r="G7098" t="s">
        <v>110</v>
      </c>
      <c r="H7098" s="5">
        <v>640</v>
      </c>
      <c r="I7098" s="5">
        <v>33708.519999999997</v>
      </c>
      <c r="J7098" t="s">
        <v>117</v>
      </c>
      <c r="K7098" t="s">
        <v>106</v>
      </c>
      <c r="L7098">
        <v>1</v>
      </c>
      <c r="M7098">
        <v>0</v>
      </c>
      <c r="N7098">
        <v>5</v>
      </c>
      <c r="O7098" s="6">
        <v>0</v>
      </c>
      <c r="P7098" t="s">
        <v>106</v>
      </c>
      <c r="Q7098" t="s">
        <v>107</v>
      </c>
      <c r="R7098">
        <f>IF(F7098="Monthly",2,0)
+IF(E7098&lt;=6,2,0)
+IF(N7098&lt;=2,2,0)
+IF(L7098&gt;=4,2,0)
+IF(M7098&gt;=2,1,0)
+IF(H7098&gt;=_xlfn.PERCENTILE.INC($H$2:$H$10001,0.75),1,0)</f>
        <v>0</v>
      </c>
      <c r="S7098" t="str">
        <f>IF(R7098&gt;=7,"High",IF(R7098&gt;=4,"Medium","Low"))</f>
        <v>Low</v>
      </c>
    </row>
    <row r="7099" spans="1:19">
      <c r="A7099" t="s">
        <v>7224</v>
      </c>
      <c r="B7099">
        <v>46</v>
      </c>
      <c r="C7099" t="s">
        <v>112</v>
      </c>
      <c r="D7099" t="s">
        <v>131</v>
      </c>
      <c r="E7099">
        <v>17</v>
      </c>
      <c r="F7099" t="s">
        <v>103</v>
      </c>
      <c r="G7099" t="s">
        <v>129</v>
      </c>
      <c r="H7099" s="5">
        <v>1010</v>
      </c>
      <c r="I7099" s="5">
        <v>16895.21</v>
      </c>
      <c r="J7099" t="s">
        <v>105</v>
      </c>
      <c r="K7099" t="s">
        <v>106</v>
      </c>
      <c r="L7099">
        <v>1</v>
      </c>
      <c r="M7099">
        <v>0</v>
      </c>
      <c r="N7099">
        <v>4</v>
      </c>
      <c r="O7099" s="6">
        <v>0</v>
      </c>
      <c r="P7099" t="s">
        <v>106</v>
      </c>
      <c r="Q7099" t="s">
        <v>107</v>
      </c>
      <c r="R7099">
        <f>IF(F7099="Monthly",2,0)
+IF(E7099&lt;=6,2,0)
+IF(N7099&lt;=2,2,0)
+IF(L7099&gt;=4,2,0)
+IF(M7099&gt;=2,1,0)
+IF(H7099&gt;=_xlfn.PERCENTILE.INC($H$2:$H$10001,0.75),1,0)</f>
        <v>3</v>
      </c>
      <c r="S7099" t="str">
        <f>IF(R7099&gt;=7,"High",IF(R7099&gt;=4,"Medium","Low"))</f>
        <v>Low</v>
      </c>
    </row>
    <row r="7100" spans="1:19">
      <c r="A7100" t="s">
        <v>7225</v>
      </c>
      <c r="B7100">
        <v>38</v>
      </c>
      <c r="C7100" t="s">
        <v>101</v>
      </c>
      <c r="D7100" t="s">
        <v>102</v>
      </c>
      <c r="E7100">
        <v>21</v>
      </c>
      <c r="F7100" t="s">
        <v>109</v>
      </c>
      <c r="G7100" t="s">
        <v>104</v>
      </c>
      <c r="H7100" s="5">
        <v>485</v>
      </c>
      <c r="I7100" s="5">
        <v>10052.94</v>
      </c>
      <c r="J7100" t="s">
        <v>134</v>
      </c>
      <c r="K7100" t="s">
        <v>106</v>
      </c>
      <c r="L7100">
        <v>6</v>
      </c>
      <c r="M7100">
        <v>2</v>
      </c>
      <c r="N7100">
        <v>4</v>
      </c>
      <c r="O7100" s="6">
        <v>0</v>
      </c>
      <c r="P7100" t="s">
        <v>107</v>
      </c>
      <c r="Q7100" t="s">
        <v>107</v>
      </c>
      <c r="R7100">
        <f>IF(F7100="Monthly",2,0)
+IF(E7100&lt;=6,2,0)
+IF(N7100&lt;=2,2,0)
+IF(L7100&gt;=4,2,0)
+IF(M7100&gt;=2,1,0)
+IF(H7100&gt;=_xlfn.PERCENTILE.INC($H$2:$H$10001,0.75),1,0)</f>
        <v>3</v>
      </c>
      <c r="S7100" t="str">
        <f>IF(R7100&gt;=7,"High",IF(R7100&gt;=4,"Medium","Low"))</f>
        <v>Low</v>
      </c>
    </row>
    <row r="7101" spans="1:19">
      <c r="A7101" t="s">
        <v>7226</v>
      </c>
      <c r="B7101">
        <v>19</v>
      </c>
      <c r="C7101" t="s">
        <v>112</v>
      </c>
      <c r="D7101" t="s">
        <v>131</v>
      </c>
      <c r="E7101">
        <v>44</v>
      </c>
      <c r="F7101" t="s">
        <v>103</v>
      </c>
      <c r="G7101" t="s">
        <v>129</v>
      </c>
      <c r="H7101" s="5">
        <v>1010</v>
      </c>
      <c r="I7101" s="5">
        <v>44913.03</v>
      </c>
      <c r="J7101" t="s">
        <v>140</v>
      </c>
      <c r="K7101" t="s">
        <v>106</v>
      </c>
      <c r="L7101">
        <v>0</v>
      </c>
      <c r="M7101">
        <v>0</v>
      </c>
      <c r="N7101">
        <v>5</v>
      </c>
      <c r="O7101" s="6">
        <v>0</v>
      </c>
      <c r="P7101" t="s">
        <v>107</v>
      </c>
      <c r="Q7101" t="s">
        <v>106</v>
      </c>
      <c r="R7101">
        <f>IF(F7101="Monthly",2,0)
+IF(E7101&lt;=6,2,0)
+IF(N7101&lt;=2,2,0)
+IF(L7101&gt;=4,2,0)
+IF(M7101&gt;=2,1,0)
+IF(H7101&gt;=_xlfn.PERCENTILE.INC($H$2:$H$10001,0.75),1,0)</f>
        <v>3</v>
      </c>
      <c r="S7101" t="str">
        <f>IF(R7101&gt;=7,"High",IF(R7101&gt;=4,"Medium","Low"))</f>
        <v>Low</v>
      </c>
    </row>
    <row r="7102" spans="1:19">
      <c r="A7102" t="s">
        <v>7227</v>
      </c>
      <c r="B7102">
        <v>48</v>
      </c>
      <c r="C7102" t="s">
        <v>101</v>
      </c>
      <c r="D7102" t="s">
        <v>159</v>
      </c>
      <c r="E7102">
        <v>50</v>
      </c>
      <c r="F7102" t="s">
        <v>121</v>
      </c>
      <c r="G7102" t="s">
        <v>110</v>
      </c>
      <c r="H7102" s="5">
        <v>751</v>
      </c>
      <c r="I7102" s="5">
        <v>37117.97</v>
      </c>
      <c r="J7102" t="s">
        <v>105</v>
      </c>
      <c r="K7102" t="s">
        <v>106</v>
      </c>
      <c r="L7102">
        <v>3</v>
      </c>
      <c r="M7102">
        <v>1</v>
      </c>
      <c r="N7102">
        <v>5</v>
      </c>
      <c r="O7102" s="6">
        <v>0</v>
      </c>
      <c r="P7102" t="s">
        <v>107</v>
      </c>
      <c r="Q7102" t="s">
        <v>107</v>
      </c>
      <c r="R7102">
        <f>IF(F7102="Monthly",2,0)
+IF(E7102&lt;=6,2,0)
+IF(N7102&lt;=2,2,0)
+IF(L7102&gt;=4,2,0)
+IF(M7102&gt;=2,1,0)
+IF(H7102&gt;=_xlfn.PERCENTILE.INC($H$2:$H$10001,0.75),1,0)</f>
        <v>0</v>
      </c>
      <c r="S7102" t="str">
        <f>IF(R7102&gt;=7,"High",IF(R7102&gt;=4,"Medium","Low"))</f>
        <v>Low</v>
      </c>
    </row>
    <row r="7103" spans="1:19">
      <c r="A7103" t="s">
        <v>7228</v>
      </c>
      <c r="B7103">
        <v>49</v>
      </c>
      <c r="C7103" t="s">
        <v>101</v>
      </c>
      <c r="D7103" t="s">
        <v>137</v>
      </c>
      <c r="E7103">
        <v>24</v>
      </c>
      <c r="F7103" t="s">
        <v>109</v>
      </c>
      <c r="G7103" t="s">
        <v>110</v>
      </c>
      <c r="H7103" s="5">
        <v>752</v>
      </c>
      <c r="I7103" s="5">
        <v>18474.93</v>
      </c>
      <c r="J7103" t="s">
        <v>105</v>
      </c>
      <c r="K7103" t="s">
        <v>106</v>
      </c>
      <c r="L7103">
        <v>3</v>
      </c>
      <c r="M7103">
        <v>0</v>
      </c>
      <c r="N7103">
        <f>MEDIAN(1,5)</f>
        <v>3</v>
      </c>
      <c r="O7103" s="6">
        <v>0</v>
      </c>
      <c r="P7103" t="s">
        <v>107</v>
      </c>
      <c r="Q7103" t="s">
        <v>107</v>
      </c>
      <c r="R7103">
        <f>IF(F7103="Monthly",2,0)
+IF(E7103&lt;=6,2,0)
+IF(N7103&lt;=2,2,0)
+IF(L7103&gt;=4,2,0)
+IF(M7103&gt;=2,1,0)
+IF(H7103&gt;=_xlfn.PERCENTILE.INC($H$2:$H$10001,0.75),1,0)</f>
        <v>0</v>
      </c>
      <c r="S7103" t="str">
        <f>IF(R7103&gt;=7,"High",IF(R7103&gt;=4,"Medium","Low"))</f>
        <v>Low</v>
      </c>
    </row>
    <row r="7104" spans="1:19">
      <c r="A7104" t="s">
        <v>7229</v>
      </c>
      <c r="B7104">
        <v>27</v>
      </c>
      <c r="C7104" t="s">
        <v>101</v>
      </c>
      <c r="D7104" t="s">
        <v>131</v>
      </c>
      <c r="E7104">
        <v>26</v>
      </c>
      <c r="F7104" t="s">
        <v>109</v>
      </c>
      <c r="G7104" t="s">
        <v>110</v>
      </c>
      <c r="H7104" s="5">
        <v>741</v>
      </c>
      <c r="I7104" s="5">
        <v>19026.96</v>
      </c>
      <c r="J7104" t="s">
        <v>105</v>
      </c>
      <c r="K7104" t="s">
        <v>106</v>
      </c>
      <c r="L7104">
        <v>0</v>
      </c>
      <c r="M7104">
        <v>0</v>
      </c>
      <c r="N7104">
        <v>4</v>
      </c>
      <c r="O7104" s="6">
        <v>0</v>
      </c>
      <c r="P7104" t="s">
        <v>107</v>
      </c>
      <c r="Q7104" t="s">
        <v>107</v>
      </c>
      <c r="R7104">
        <f>IF(F7104="Monthly",2,0)
+IF(E7104&lt;=6,2,0)
+IF(N7104&lt;=2,2,0)
+IF(L7104&gt;=4,2,0)
+IF(M7104&gt;=2,1,0)
+IF(H7104&gt;=_xlfn.PERCENTILE.INC($H$2:$H$10001,0.75),1,0)</f>
        <v>0</v>
      </c>
      <c r="S7104" t="str">
        <f>IF(R7104&gt;=7,"High",IF(R7104&gt;=4,"Medium","Low"))</f>
        <v>Low</v>
      </c>
    </row>
    <row r="7105" spans="1:19">
      <c r="A7105" t="s">
        <v>7230</v>
      </c>
      <c r="B7105">
        <v>39</v>
      </c>
      <c r="C7105" t="s">
        <v>101</v>
      </c>
      <c r="D7105" t="s">
        <v>123</v>
      </c>
      <c r="E7105">
        <v>2</v>
      </c>
      <c r="F7105" t="s">
        <v>103</v>
      </c>
      <c r="G7105" t="s">
        <v>129</v>
      </c>
      <c r="H7105" s="5">
        <v>964</v>
      </c>
      <c r="I7105" s="5">
        <v>1803.83</v>
      </c>
      <c r="J7105" t="s">
        <v>134</v>
      </c>
      <c r="K7105" t="s">
        <v>106</v>
      </c>
      <c r="L7105">
        <v>1</v>
      </c>
      <c r="M7105">
        <v>0</v>
      </c>
      <c r="N7105">
        <v>5</v>
      </c>
      <c r="O7105" s="6">
        <v>5</v>
      </c>
      <c r="P7105" t="s">
        <v>107</v>
      </c>
      <c r="Q7105" t="s">
        <v>106</v>
      </c>
      <c r="R7105">
        <f>IF(F7105="Monthly",2,0)
+IF(E7105&lt;=6,2,0)
+IF(N7105&lt;=2,2,0)
+IF(L7105&gt;=4,2,0)
+IF(M7105&gt;=2,1,0)
+IF(H7105&gt;=_xlfn.PERCENTILE.INC($H$2:$H$10001,0.75),1,0)</f>
        <v>5</v>
      </c>
      <c r="S7105" t="str">
        <f>IF(R7105&gt;=7,"High",IF(R7105&gt;=4,"Medium","Low"))</f>
        <v>Medium</v>
      </c>
    </row>
    <row r="7106" spans="1:19">
      <c r="A7106" t="s">
        <v>7231</v>
      </c>
      <c r="B7106">
        <v>38</v>
      </c>
      <c r="C7106" t="s">
        <v>101</v>
      </c>
      <c r="D7106" t="s">
        <v>137</v>
      </c>
      <c r="E7106">
        <v>29</v>
      </c>
      <c r="F7106" t="s">
        <v>103</v>
      </c>
      <c r="G7106" t="s">
        <v>110</v>
      </c>
      <c r="H7106" s="5">
        <v>661</v>
      </c>
      <c r="I7106" s="5">
        <v>19293.78</v>
      </c>
      <c r="J7106" t="s">
        <v>117</v>
      </c>
      <c r="K7106" t="s">
        <v>106</v>
      </c>
      <c r="L7106">
        <v>2</v>
      </c>
      <c r="M7106">
        <v>1</v>
      </c>
      <c r="N7106">
        <v>4</v>
      </c>
      <c r="O7106" s="6">
        <v>0</v>
      </c>
      <c r="P7106" t="s">
        <v>107</v>
      </c>
      <c r="Q7106" t="s">
        <v>106</v>
      </c>
      <c r="R7106">
        <f>IF(F7106="Monthly",2,0)
+IF(E7106&lt;=6,2,0)
+IF(N7106&lt;=2,2,0)
+IF(L7106&gt;=4,2,0)
+IF(M7106&gt;=2,1,0)
+IF(H7106&gt;=_xlfn.PERCENTILE.INC($H$2:$H$10001,0.75),1,0)</f>
        <v>2</v>
      </c>
      <c r="S7106" t="str">
        <f>IF(R7106&gt;=7,"High",IF(R7106&gt;=4,"Medium","Low"))</f>
        <v>Low</v>
      </c>
    </row>
    <row r="7107" spans="1:19">
      <c r="A7107" t="s">
        <v>7232</v>
      </c>
      <c r="B7107">
        <v>60</v>
      </c>
      <c r="C7107" t="s">
        <v>101</v>
      </c>
      <c r="D7107" t="s">
        <v>131</v>
      </c>
      <c r="E7107">
        <v>28</v>
      </c>
      <c r="F7107" t="s">
        <v>109</v>
      </c>
      <c r="G7107" t="s">
        <v>104</v>
      </c>
      <c r="H7107" s="5">
        <v>553</v>
      </c>
      <c r="I7107" s="5">
        <v>14331.13</v>
      </c>
      <c r="J7107" t="s">
        <v>134</v>
      </c>
      <c r="K7107" t="s">
        <v>107</v>
      </c>
      <c r="L7107">
        <v>1</v>
      </c>
      <c r="M7107">
        <v>0</v>
      </c>
      <c r="N7107">
        <v>5</v>
      </c>
      <c r="O7107" s="6">
        <v>10</v>
      </c>
      <c r="P7107" t="s">
        <v>107</v>
      </c>
      <c r="Q7107" t="s">
        <v>107</v>
      </c>
      <c r="R7107">
        <f>IF(F7107="Monthly",2,0)
+IF(E7107&lt;=6,2,0)
+IF(N7107&lt;=2,2,0)
+IF(L7107&gt;=4,2,0)
+IF(M7107&gt;=2,1,0)
+IF(H7107&gt;=_xlfn.PERCENTILE.INC($H$2:$H$10001,0.75),1,0)</f>
        <v>0</v>
      </c>
      <c r="S7107" t="str">
        <f>IF(R7107&gt;=7,"High",IF(R7107&gt;=4,"Medium","Low"))</f>
        <v>Low</v>
      </c>
    </row>
    <row r="7108" spans="1:19">
      <c r="A7108" t="s">
        <v>7233</v>
      </c>
      <c r="B7108">
        <v>53</v>
      </c>
      <c r="C7108" t="s">
        <v>112</v>
      </c>
      <c r="D7108" t="s">
        <v>131</v>
      </c>
      <c r="E7108">
        <v>46</v>
      </c>
      <c r="F7108" t="s">
        <v>121</v>
      </c>
      <c r="G7108" t="s">
        <v>104</v>
      </c>
      <c r="H7108" s="5">
        <v>458</v>
      </c>
      <c r="I7108" s="5">
        <v>18788.22</v>
      </c>
      <c r="J7108" t="s">
        <v>134</v>
      </c>
      <c r="K7108" t="s">
        <v>106</v>
      </c>
      <c r="L7108">
        <v>0</v>
      </c>
      <c r="M7108">
        <v>0</v>
      </c>
      <c r="N7108">
        <v>5</v>
      </c>
      <c r="O7108" s="6">
        <v>10</v>
      </c>
      <c r="P7108" t="s">
        <v>106</v>
      </c>
      <c r="Q7108" t="s">
        <v>107</v>
      </c>
      <c r="R7108">
        <f>IF(F7108="Monthly",2,0)
+IF(E7108&lt;=6,2,0)
+IF(N7108&lt;=2,2,0)
+IF(L7108&gt;=4,2,0)
+IF(M7108&gt;=2,1,0)
+IF(H7108&gt;=_xlfn.PERCENTILE.INC($H$2:$H$10001,0.75),1,0)</f>
        <v>0</v>
      </c>
      <c r="S7108" t="str">
        <f>IF(R7108&gt;=7,"High",IF(R7108&gt;=4,"Medium","Low"))</f>
        <v>Low</v>
      </c>
    </row>
    <row r="7109" spans="1:19">
      <c r="A7109" t="s">
        <v>7234</v>
      </c>
      <c r="B7109">
        <v>35</v>
      </c>
      <c r="C7109" t="s">
        <v>112</v>
      </c>
      <c r="D7109" t="s">
        <v>133</v>
      </c>
      <c r="E7109">
        <v>12</v>
      </c>
      <c r="F7109" t="s">
        <v>103</v>
      </c>
      <c r="G7109" t="s">
        <v>104</v>
      </c>
      <c r="H7109" s="5">
        <v>457</v>
      </c>
      <c r="I7109" s="5">
        <v>5437.76</v>
      </c>
      <c r="J7109" t="s">
        <v>117</v>
      </c>
      <c r="K7109" t="s">
        <v>106</v>
      </c>
      <c r="L7109">
        <v>0</v>
      </c>
      <c r="M7109">
        <v>0</v>
      </c>
      <c r="N7109">
        <v>5</v>
      </c>
      <c r="O7109" s="6">
        <v>0</v>
      </c>
      <c r="P7109" t="s">
        <v>107</v>
      </c>
      <c r="Q7109" t="s">
        <v>106</v>
      </c>
      <c r="R7109">
        <f>IF(F7109="Monthly",2,0)
+IF(E7109&lt;=6,2,0)
+IF(N7109&lt;=2,2,0)
+IF(L7109&gt;=4,2,0)
+IF(M7109&gt;=2,1,0)
+IF(H7109&gt;=_xlfn.PERCENTILE.INC($H$2:$H$10001,0.75),1,0)</f>
        <v>2</v>
      </c>
      <c r="S7109" t="str">
        <f>IF(R7109&gt;=7,"High",IF(R7109&gt;=4,"Medium","Low"))</f>
        <v>Low</v>
      </c>
    </row>
    <row r="7110" spans="1:19">
      <c r="A7110" t="s">
        <v>7235</v>
      </c>
      <c r="B7110">
        <v>35</v>
      </c>
      <c r="C7110" t="s">
        <v>112</v>
      </c>
      <c r="D7110" t="s">
        <v>123</v>
      </c>
      <c r="E7110">
        <v>29</v>
      </c>
      <c r="F7110" t="s">
        <v>103</v>
      </c>
      <c r="G7110" t="s">
        <v>110</v>
      </c>
      <c r="H7110" s="5">
        <v>711</v>
      </c>
      <c r="I7110" s="5">
        <v>20880.810000000001</v>
      </c>
      <c r="J7110" t="s">
        <v>117</v>
      </c>
      <c r="K7110" t="s">
        <v>106</v>
      </c>
      <c r="L7110">
        <v>1</v>
      </c>
      <c r="M7110">
        <v>0</v>
      </c>
      <c r="N7110">
        <v>5</v>
      </c>
      <c r="O7110" s="6">
        <v>0</v>
      </c>
      <c r="P7110" t="s">
        <v>107</v>
      </c>
      <c r="Q7110" t="s">
        <v>107</v>
      </c>
      <c r="R7110">
        <f>IF(F7110="Monthly",2,0)
+IF(E7110&lt;=6,2,0)
+IF(N7110&lt;=2,2,0)
+IF(L7110&gt;=4,2,0)
+IF(M7110&gt;=2,1,0)
+IF(H7110&gt;=_xlfn.PERCENTILE.INC($H$2:$H$10001,0.75),1,0)</f>
        <v>2</v>
      </c>
      <c r="S7110" t="str">
        <f>IF(R7110&gt;=7,"High",IF(R7110&gt;=4,"Medium","Low"))</f>
        <v>Low</v>
      </c>
    </row>
    <row r="7111" spans="1:19">
      <c r="A7111" t="s">
        <v>7236</v>
      </c>
      <c r="B7111">
        <v>42</v>
      </c>
      <c r="C7111" t="s">
        <v>101</v>
      </c>
      <c r="D7111" t="s">
        <v>102</v>
      </c>
      <c r="E7111">
        <v>42</v>
      </c>
      <c r="F7111" t="s">
        <v>103</v>
      </c>
      <c r="G7111" t="s">
        <v>104</v>
      </c>
      <c r="H7111" s="5">
        <v>512</v>
      </c>
      <c r="I7111" s="5">
        <v>21946.37</v>
      </c>
      <c r="J7111" t="s">
        <v>115</v>
      </c>
      <c r="K7111" t="s">
        <v>106</v>
      </c>
      <c r="L7111">
        <v>1</v>
      </c>
      <c r="M7111">
        <v>0</v>
      </c>
      <c r="N7111">
        <v>5</v>
      </c>
      <c r="O7111" s="6">
        <v>0</v>
      </c>
      <c r="P7111" t="s">
        <v>107</v>
      </c>
      <c r="Q7111" t="s">
        <v>107</v>
      </c>
      <c r="R7111">
        <f>IF(F7111="Monthly",2,0)
+IF(E7111&lt;=6,2,0)
+IF(N7111&lt;=2,2,0)
+IF(L7111&gt;=4,2,0)
+IF(M7111&gt;=2,1,0)
+IF(H7111&gt;=_xlfn.PERCENTILE.INC($H$2:$H$10001,0.75),1,0)</f>
        <v>2</v>
      </c>
      <c r="S7111" t="str">
        <f>IF(R7111&gt;=7,"High",IF(R7111&gt;=4,"Medium","Low"))</f>
        <v>Low</v>
      </c>
    </row>
    <row r="7112" spans="1:19">
      <c r="A7112" t="s">
        <v>7237</v>
      </c>
      <c r="B7112">
        <v>51</v>
      </c>
      <c r="C7112" t="s">
        <v>101</v>
      </c>
      <c r="D7112" t="s">
        <v>159</v>
      </c>
      <c r="E7112">
        <v>60</v>
      </c>
      <c r="F7112" t="s">
        <v>109</v>
      </c>
      <c r="G7112" t="s">
        <v>104</v>
      </c>
      <c r="H7112" s="5">
        <v>402</v>
      </c>
      <c r="I7112" s="5">
        <v>24415.07</v>
      </c>
      <c r="J7112" t="s">
        <v>140</v>
      </c>
      <c r="K7112" t="s">
        <v>107</v>
      </c>
      <c r="L7112">
        <v>0</v>
      </c>
      <c r="M7112">
        <v>0</v>
      </c>
      <c r="N7112">
        <v>5</v>
      </c>
      <c r="O7112" s="6">
        <v>0</v>
      </c>
      <c r="P7112" t="s">
        <v>107</v>
      </c>
      <c r="Q7112" t="s">
        <v>107</v>
      </c>
      <c r="R7112">
        <f>IF(F7112="Monthly",2,0)
+IF(E7112&lt;=6,2,0)
+IF(N7112&lt;=2,2,0)
+IF(L7112&gt;=4,2,0)
+IF(M7112&gt;=2,1,0)
+IF(H7112&gt;=_xlfn.PERCENTILE.INC($H$2:$H$10001,0.75),1,0)</f>
        <v>0</v>
      </c>
      <c r="S7112" t="str">
        <f>IF(R7112&gt;=7,"High",IF(R7112&gt;=4,"Medium","Low"))</f>
        <v>Low</v>
      </c>
    </row>
    <row r="7113" spans="1:19">
      <c r="A7113" t="s">
        <v>7238</v>
      </c>
      <c r="B7113">
        <v>25</v>
      </c>
      <c r="C7113" t="s">
        <v>101</v>
      </c>
      <c r="D7113" t="s">
        <v>128</v>
      </c>
      <c r="E7113">
        <v>48</v>
      </c>
      <c r="F7113" t="s">
        <v>103</v>
      </c>
      <c r="G7113" t="s">
        <v>110</v>
      </c>
      <c r="H7113" s="5">
        <v>642</v>
      </c>
      <c r="I7113" s="5">
        <v>30428.240000000002</v>
      </c>
      <c r="J7113" t="s">
        <v>115</v>
      </c>
      <c r="K7113" t="s">
        <v>106</v>
      </c>
      <c r="L7113">
        <v>0</v>
      </c>
      <c r="M7113">
        <v>0</v>
      </c>
      <c r="N7113">
        <v>5</v>
      </c>
      <c r="O7113" s="6">
        <v>0</v>
      </c>
      <c r="P7113" t="s">
        <v>107</v>
      </c>
      <c r="Q7113" t="s">
        <v>107</v>
      </c>
      <c r="R7113">
        <f>IF(F7113="Monthly",2,0)
+IF(E7113&lt;=6,2,0)
+IF(N7113&lt;=2,2,0)
+IF(L7113&gt;=4,2,0)
+IF(M7113&gt;=2,1,0)
+IF(H7113&gt;=_xlfn.PERCENTILE.INC($H$2:$H$10001,0.75),1,0)</f>
        <v>2</v>
      </c>
      <c r="S7113" t="str">
        <f>IF(R7113&gt;=7,"High",IF(R7113&gt;=4,"Medium","Low"))</f>
        <v>Low</v>
      </c>
    </row>
    <row r="7114" spans="1:19">
      <c r="A7114" t="s">
        <v>7239</v>
      </c>
      <c r="B7114">
        <v>38</v>
      </c>
      <c r="C7114" t="s">
        <v>112</v>
      </c>
      <c r="D7114" t="s">
        <v>126</v>
      </c>
      <c r="E7114">
        <v>55</v>
      </c>
      <c r="F7114" t="s">
        <v>109</v>
      </c>
      <c r="G7114" t="s">
        <v>129</v>
      </c>
      <c r="H7114" s="5">
        <v>1083</v>
      </c>
      <c r="I7114" s="5">
        <v>59295.17</v>
      </c>
      <c r="J7114" t="s">
        <v>134</v>
      </c>
      <c r="K7114" t="s">
        <v>106</v>
      </c>
      <c r="L7114">
        <v>0</v>
      </c>
      <c r="M7114">
        <v>0</v>
      </c>
      <c r="N7114">
        <v>5</v>
      </c>
      <c r="O7114" s="6">
        <v>0</v>
      </c>
      <c r="P7114" t="s">
        <v>107</v>
      </c>
      <c r="Q7114" t="s">
        <v>107</v>
      </c>
      <c r="R7114">
        <f>IF(F7114="Monthly",2,0)
+IF(E7114&lt;=6,2,0)
+IF(N7114&lt;=2,2,0)
+IF(L7114&gt;=4,2,0)
+IF(M7114&gt;=2,1,0)
+IF(H7114&gt;=_xlfn.PERCENTILE.INC($H$2:$H$10001,0.75),1,0)</f>
        <v>1</v>
      </c>
      <c r="S7114" t="str">
        <f>IF(R7114&gt;=7,"High",IF(R7114&gt;=4,"Medium","Low"))</f>
        <v>Low</v>
      </c>
    </row>
    <row r="7115" spans="1:19">
      <c r="A7115" t="s">
        <v>7240</v>
      </c>
      <c r="B7115">
        <v>53</v>
      </c>
      <c r="C7115" t="s">
        <v>101</v>
      </c>
      <c r="D7115" t="s">
        <v>119</v>
      </c>
      <c r="E7115">
        <v>19</v>
      </c>
      <c r="F7115" t="s">
        <v>109</v>
      </c>
      <c r="G7115" t="s">
        <v>110</v>
      </c>
      <c r="H7115" s="5">
        <v>687</v>
      </c>
      <c r="I7115" s="5">
        <v>12046.07</v>
      </c>
      <c r="J7115" t="s">
        <v>115</v>
      </c>
      <c r="K7115" t="s">
        <v>106</v>
      </c>
      <c r="L7115">
        <v>0</v>
      </c>
      <c r="M7115">
        <v>0</v>
      </c>
      <c r="N7115">
        <v>5</v>
      </c>
      <c r="O7115" s="6">
        <v>5</v>
      </c>
      <c r="P7115" t="s">
        <v>106</v>
      </c>
      <c r="Q7115" t="s">
        <v>106</v>
      </c>
      <c r="R7115">
        <f>IF(F7115="Monthly",2,0)
+IF(E7115&lt;=6,2,0)
+IF(N7115&lt;=2,2,0)
+IF(L7115&gt;=4,2,0)
+IF(M7115&gt;=2,1,0)
+IF(H7115&gt;=_xlfn.PERCENTILE.INC($H$2:$H$10001,0.75),1,0)</f>
        <v>0</v>
      </c>
      <c r="S7115" t="str">
        <f>IF(R7115&gt;=7,"High",IF(R7115&gt;=4,"Medium","Low"))</f>
        <v>Low</v>
      </c>
    </row>
    <row r="7116" spans="1:19">
      <c r="A7116" t="s">
        <v>7241</v>
      </c>
      <c r="B7116">
        <v>39</v>
      </c>
      <c r="C7116" t="s">
        <v>101</v>
      </c>
      <c r="D7116" t="s">
        <v>128</v>
      </c>
      <c r="E7116">
        <v>32</v>
      </c>
      <c r="F7116" t="s">
        <v>103</v>
      </c>
      <c r="G7116" t="s">
        <v>110</v>
      </c>
      <c r="H7116" s="5">
        <v>763</v>
      </c>
      <c r="I7116" s="5">
        <v>24134.19</v>
      </c>
      <c r="J7116" t="s">
        <v>140</v>
      </c>
      <c r="K7116" t="s">
        <v>106</v>
      </c>
      <c r="L7116">
        <v>0</v>
      </c>
      <c r="M7116">
        <v>0</v>
      </c>
      <c r="N7116">
        <v>5</v>
      </c>
      <c r="O7116" s="6">
        <v>0</v>
      </c>
      <c r="P7116" t="s">
        <v>107</v>
      </c>
      <c r="Q7116" t="s">
        <v>107</v>
      </c>
      <c r="R7116">
        <f>IF(F7116="Monthly",2,0)
+IF(E7116&lt;=6,2,0)
+IF(N7116&lt;=2,2,0)
+IF(L7116&gt;=4,2,0)
+IF(M7116&gt;=2,1,0)
+IF(H7116&gt;=_xlfn.PERCENTILE.INC($H$2:$H$10001,0.75),1,0)</f>
        <v>2</v>
      </c>
      <c r="S7116" t="str">
        <f>IF(R7116&gt;=7,"High",IF(R7116&gt;=4,"Medium","Low"))</f>
        <v>Low</v>
      </c>
    </row>
    <row r="7117" spans="1:19">
      <c r="A7117" t="s">
        <v>7242</v>
      </c>
      <c r="B7117">
        <v>36</v>
      </c>
      <c r="C7117" t="s">
        <v>101</v>
      </c>
      <c r="D7117" t="s">
        <v>102</v>
      </c>
      <c r="E7117">
        <v>34</v>
      </c>
      <c r="F7117" t="s">
        <v>103</v>
      </c>
      <c r="G7117" t="s">
        <v>110</v>
      </c>
      <c r="H7117" s="5">
        <v>741</v>
      </c>
      <c r="I7117" s="5">
        <v>24871.4</v>
      </c>
      <c r="J7117" t="s">
        <v>134</v>
      </c>
      <c r="K7117" t="s">
        <v>107</v>
      </c>
      <c r="L7117">
        <v>7</v>
      </c>
      <c r="M7117">
        <v>2</v>
      </c>
      <c r="N7117">
        <v>3</v>
      </c>
      <c r="O7117" s="6">
        <v>0</v>
      </c>
      <c r="P7117" t="s">
        <v>107</v>
      </c>
      <c r="Q7117" t="s">
        <v>106</v>
      </c>
      <c r="R7117">
        <f>IF(F7117="Monthly",2,0)
+IF(E7117&lt;=6,2,0)
+IF(N7117&lt;=2,2,0)
+IF(L7117&gt;=4,2,0)
+IF(M7117&gt;=2,1,0)
+IF(H7117&gt;=_xlfn.PERCENTILE.INC($H$2:$H$10001,0.75),1,0)</f>
        <v>5</v>
      </c>
      <c r="S7117" t="str">
        <f>IF(R7117&gt;=7,"High",IF(R7117&gt;=4,"Medium","Low"))</f>
        <v>Medium</v>
      </c>
    </row>
    <row r="7118" spans="1:19">
      <c r="A7118" t="s">
        <v>7243</v>
      </c>
      <c r="B7118">
        <v>41</v>
      </c>
      <c r="C7118" t="s">
        <v>112</v>
      </c>
      <c r="D7118" t="s">
        <v>113</v>
      </c>
      <c r="E7118">
        <v>11</v>
      </c>
      <c r="F7118" t="s">
        <v>103</v>
      </c>
      <c r="G7118" t="s">
        <v>110</v>
      </c>
      <c r="H7118" s="5">
        <v>673</v>
      </c>
      <c r="I7118" s="5">
        <v>7425.52</v>
      </c>
      <c r="J7118" t="s">
        <v>134</v>
      </c>
      <c r="K7118" t="s">
        <v>106</v>
      </c>
      <c r="L7118">
        <v>0</v>
      </c>
      <c r="M7118">
        <v>0</v>
      </c>
      <c r="N7118">
        <v>5</v>
      </c>
      <c r="O7118" s="6">
        <v>0</v>
      </c>
      <c r="P7118" t="s">
        <v>106</v>
      </c>
      <c r="Q7118" t="s">
        <v>107</v>
      </c>
      <c r="R7118">
        <f>IF(F7118="Monthly",2,0)
+IF(E7118&lt;=6,2,0)
+IF(N7118&lt;=2,2,0)
+IF(L7118&gt;=4,2,0)
+IF(M7118&gt;=2,1,0)
+IF(H7118&gt;=_xlfn.PERCENTILE.INC($H$2:$H$10001,0.75),1,0)</f>
        <v>2</v>
      </c>
      <c r="S7118" t="str">
        <f>IF(R7118&gt;=7,"High",IF(R7118&gt;=4,"Medium","Low"))</f>
        <v>Low</v>
      </c>
    </row>
    <row r="7119" spans="1:19">
      <c r="A7119" t="s">
        <v>7244</v>
      </c>
      <c r="B7119">
        <v>44</v>
      </c>
      <c r="C7119" t="s">
        <v>112</v>
      </c>
      <c r="D7119" t="s">
        <v>137</v>
      </c>
      <c r="E7119">
        <v>15</v>
      </c>
      <c r="F7119" t="s">
        <v>103</v>
      </c>
      <c r="G7119" t="s">
        <v>110</v>
      </c>
      <c r="H7119" s="5">
        <v>793</v>
      </c>
      <c r="I7119" s="5">
        <v>11632.66</v>
      </c>
      <c r="J7119" t="s">
        <v>134</v>
      </c>
      <c r="K7119" t="s">
        <v>106</v>
      </c>
      <c r="L7119">
        <v>0</v>
      </c>
      <c r="M7119">
        <v>0</v>
      </c>
      <c r="N7119">
        <v>5</v>
      </c>
      <c r="O7119" s="6">
        <v>0</v>
      </c>
      <c r="P7119" t="s">
        <v>107</v>
      </c>
      <c r="Q7119" t="s">
        <v>106</v>
      </c>
      <c r="R7119">
        <f>IF(F7119="Monthly",2,0)
+IF(E7119&lt;=6,2,0)
+IF(N7119&lt;=2,2,0)
+IF(L7119&gt;=4,2,0)
+IF(M7119&gt;=2,1,0)
+IF(H7119&gt;=_xlfn.PERCENTILE.INC($H$2:$H$10001,0.75),1,0)</f>
        <v>2</v>
      </c>
      <c r="S7119" t="str">
        <f>IF(R7119&gt;=7,"High",IF(R7119&gt;=4,"Medium","Low"))</f>
        <v>Low</v>
      </c>
    </row>
    <row r="7120" spans="1:19">
      <c r="A7120" t="s">
        <v>7245</v>
      </c>
      <c r="B7120">
        <v>40</v>
      </c>
      <c r="C7120" t="s">
        <v>112</v>
      </c>
      <c r="D7120" t="s">
        <v>126</v>
      </c>
      <c r="E7120">
        <v>33</v>
      </c>
      <c r="F7120" t="s">
        <v>103</v>
      </c>
      <c r="G7120" t="s">
        <v>110</v>
      </c>
      <c r="H7120" s="5">
        <v>783</v>
      </c>
      <c r="I7120" s="5">
        <v>25284.69</v>
      </c>
      <c r="J7120" t="s">
        <v>105</v>
      </c>
      <c r="K7120" t="s">
        <v>106</v>
      </c>
      <c r="L7120">
        <v>1</v>
      </c>
      <c r="M7120">
        <v>0</v>
      </c>
      <c r="N7120">
        <v>4</v>
      </c>
      <c r="O7120" s="6">
        <v>0</v>
      </c>
      <c r="P7120" t="s">
        <v>106</v>
      </c>
      <c r="Q7120" t="s">
        <v>107</v>
      </c>
      <c r="R7120">
        <f>IF(F7120="Monthly",2,0)
+IF(E7120&lt;=6,2,0)
+IF(N7120&lt;=2,2,0)
+IF(L7120&gt;=4,2,0)
+IF(M7120&gt;=2,1,0)
+IF(H7120&gt;=_xlfn.PERCENTILE.INC($H$2:$H$10001,0.75),1,0)</f>
        <v>2</v>
      </c>
      <c r="S7120" t="str">
        <f>IF(R7120&gt;=7,"High",IF(R7120&gt;=4,"Medium","Low"))</f>
        <v>Low</v>
      </c>
    </row>
    <row r="7121" spans="1:19">
      <c r="A7121" t="s">
        <v>7246</v>
      </c>
      <c r="B7121">
        <v>34</v>
      </c>
      <c r="C7121" t="s">
        <v>101</v>
      </c>
      <c r="D7121" t="s">
        <v>137</v>
      </c>
      <c r="E7121">
        <v>37</v>
      </c>
      <c r="F7121" t="s">
        <v>103</v>
      </c>
      <c r="G7121" t="s">
        <v>110</v>
      </c>
      <c r="H7121" s="5">
        <v>684</v>
      </c>
      <c r="I7121" s="5">
        <v>25504.07</v>
      </c>
      <c r="J7121" t="s">
        <v>105</v>
      </c>
      <c r="K7121" t="s">
        <v>106</v>
      </c>
      <c r="L7121">
        <v>0</v>
      </c>
      <c r="M7121">
        <v>0</v>
      </c>
      <c r="N7121">
        <v>5</v>
      </c>
      <c r="O7121" s="6">
        <v>0</v>
      </c>
      <c r="P7121" t="s">
        <v>107</v>
      </c>
      <c r="Q7121" t="s">
        <v>107</v>
      </c>
      <c r="R7121">
        <f>IF(F7121="Monthly",2,0)
+IF(E7121&lt;=6,2,0)
+IF(N7121&lt;=2,2,0)
+IF(L7121&gt;=4,2,0)
+IF(M7121&gt;=2,1,0)
+IF(H7121&gt;=_xlfn.PERCENTILE.INC($H$2:$H$10001,0.75),1,0)</f>
        <v>2</v>
      </c>
      <c r="S7121" t="str">
        <f>IF(R7121&gt;=7,"High",IF(R7121&gt;=4,"Medium","Low"))</f>
        <v>Low</v>
      </c>
    </row>
    <row r="7122" spans="1:19">
      <c r="A7122" t="s">
        <v>7247</v>
      </c>
      <c r="B7122">
        <v>45</v>
      </c>
      <c r="C7122" t="s">
        <v>101</v>
      </c>
      <c r="D7122" t="s">
        <v>119</v>
      </c>
      <c r="E7122">
        <v>23</v>
      </c>
      <c r="F7122" t="s">
        <v>103</v>
      </c>
      <c r="G7122" t="s">
        <v>110</v>
      </c>
      <c r="H7122" s="5">
        <v>686</v>
      </c>
      <c r="I7122" s="5">
        <v>15539.62</v>
      </c>
      <c r="J7122" t="s">
        <v>134</v>
      </c>
      <c r="K7122" t="s">
        <v>106</v>
      </c>
      <c r="L7122">
        <v>3</v>
      </c>
      <c r="M7122">
        <v>1</v>
      </c>
      <c r="N7122">
        <v>5</v>
      </c>
      <c r="O7122" s="6">
        <v>0</v>
      </c>
      <c r="P7122" t="s">
        <v>107</v>
      </c>
      <c r="Q7122" t="s">
        <v>107</v>
      </c>
      <c r="R7122">
        <f>IF(F7122="Monthly",2,0)
+IF(E7122&lt;=6,2,0)
+IF(N7122&lt;=2,2,0)
+IF(L7122&gt;=4,2,0)
+IF(M7122&gt;=2,1,0)
+IF(H7122&gt;=_xlfn.PERCENTILE.INC($H$2:$H$10001,0.75),1,0)</f>
        <v>2</v>
      </c>
      <c r="S7122" t="str">
        <f>IF(R7122&gt;=7,"High",IF(R7122&gt;=4,"Medium","Low"))</f>
        <v>Low</v>
      </c>
    </row>
    <row r="7123" spans="1:19">
      <c r="A7123" t="s">
        <v>7248</v>
      </c>
      <c r="B7123">
        <v>28</v>
      </c>
      <c r="C7123" t="s">
        <v>112</v>
      </c>
      <c r="D7123" t="s">
        <v>131</v>
      </c>
      <c r="E7123">
        <v>46</v>
      </c>
      <c r="F7123" t="s">
        <v>109</v>
      </c>
      <c r="G7123" t="s">
        <v>129</v>
      </c>
      <c r="H7123" s="5">
        <v>1005</v>
      </c>
      <c r="I7123" s="5">
        <v>45587.66</v>
      </c>
      <c r="J7123" t="s">
        <v>115</v>
      </c>
      <c r="K7123" t="s">
        <v>106</v>
      </c>
      <c r="L7123">
        <v>0</v>
      </c>
      <c r="M7123">
        <v>0</v>
      </c>
      <c r="N7123">
        <v>5</v>
      </c>
      <c r="O7123" s="6">
        <v>0</v>
      </c>
      <c r="P7123" t="s">
        <v>107</v>
      </c>
      <c r="Q7123" t="s">
        <v>107</v>
      </c>
      <c r="R7123">
        <f>IF(F7123="Monthly",2,0)
+IF(E7123&lt;=6,2,0)
+IF(N7123&lt;=2,2,0)
+IF(L7123&gt;=4,2,0)
+IF(M7123&gt;=2,1,0)
+IF(H7123&gt;=_xlfn.PERCENTILE.INC($H$2:$H$10001,0.75),1,0)</f>
        <v>1</v>
      </c>
      <c r="S7123" t="str">
        <f>IF(R7123&gt;=7,"High",IF(R7123&gt;=4,"Medium","Low"))</f>
        <v>Low</v>
      </c>
    </row>
    <row r="7124" spans="1:19">
      <c r="A7124" t="s">
        <v>7249</v>
      </c>
      <c r="B7124">
        <v>34</v>
      </c>
      <c r="C7124" t="s">
        <v>112</v>
      </c>
      <c r="D7124" t="s">
        <v>113</v>
      </c>
      <c r="E7124">
        <v>28</v>
      </c>
      <c r="F7124" t="s">
        <v>121</v>
      </c>
      <c r="G7124" t="s">
        <v>104</v>
      </c>
      <c r="H7124" s="5">
        <v>499</v>
      </c>
      <c r="I7124" s="5">
        <v>13593.99</v>
      </c>
      <c r="J7124" t="s">
        <v>115</v>
      </c>
      <c r="K7124" t="s">
        <v>106</v>
      </c>
      <c r="L7124">
        <v>4</v>
      </c>
      <c r="M7124">
        <v>2</v>
      </c>
      <c r="N7124">
        <v>2</v>
      </c>
      <c r="O7124" s="6">
        <v>0</v>
      </c>
      <c r="P7124" t="s">
        <v>107</v>
      </c>
      <c r="Q7124" t="s">
        <v>107</v>
      </c>
      <c r="R7124">
        <f>IF(F7124="Monthly",2,0)
+IF(E7124&lt;=6,2,0)
+IF(N7124&lt;=2,2,0)
+IF(L7124&gt;=4,2,0)
+IF(M7124&gt;=2,1,0)
+IF(H7124&gt;=_xlfn.PERCENTILE.INC($H$2:$H$10001,0.75),1,0)</f>
        <v>5</v>
      </c>
      <c r="S7124" t="str">
        <f>IF(R7124&gt;=7,"High",IF(R7124&gt;=4,"Medium","Low"))</f>
        <v>Medium</v>
      </c>
    </row>
    <row r="7125" spans="1:19">
      <c r="A7125" t="s">
        <v>7250</v>
      </c>
      <c r="B7125">
        <v>47</v>
      </c>
      <c r="C7125" t="s">
        <v>101</v>
      </c>
      <c r="D7125" t="s">
        <v>128</v>
      </c>
      <c r="E7125">
        <v>22</v>
      </c>
      <c r="F7125" t="s">
        <v>109</v>
      </c>
      <c r="G7125" t="s">
        <v>110</v>
      </c>
      <c r="H7125" s="5">
        <v>683</v>
      </c>
      <c r="I7125" s="5">
        <v>14598.67</v>
      </c>
      <c r="J7125" t="s">
        <v>140</v>
      </c>
      <c r="K7125" t="s">
        <v>107</v>
      </c>
      <c r="L7125">
        <v>2</v>
      </c>
      <c r="M7125">
        <v>0</v>
      </c>
      <c r="N7125">
        <v>5</v>
      </c>
      <c r="O7125" s="6">
        <v>0</v>
      </c>
      <c r="P7125" t="s">
        <v>106</v>
      </c>
      <c r="Q7125" t="s">
        <v>107</v>
      </c>
      <c r="R7125">
        <f>IF(F7125="Monthly",2,0)
+IF(E7125&lt;=6,2,0)
+IF(N7125&lt;=2,2,0)
+IF(L7125&gt;=4,2,0)
+IF(M7125&gt;=2,1,0)
+IF(H7125&gt;=_xlfn.PERCENTILE.INC($H$2:$H$10001,0.75),1,0)</f>
        <v>0</v>
      </c>
      <c r="S7125" t="str">
        <f>IF(R7125&gt;=7,"High",IF(R7125&gt;=4,"Medium","Low"))</f>
        <v>Low</v>
      </c>
    </row>
    <row r="7126" spans="1:19">
      <c r="A7126" t="s">
        <v>7251</v>
      </c>
      <c r="B7126">
        <v>33</v>
      </c>
      <c r="C7126" t="s">
        <v>101</v>
      </c>
      <c r="D7126" t="s">
        <v>131</v>
      </c>
      <c r="E7126">
        <v>33</v>
      </c>
      <c r="F7126" t="s">
        <v>109</v>
      </c>
      <c r="G7126" t="s">
        <v>104</v>
      </c>
      <c r="H7126" s="5">
        <v>566</v>
      </c>
      <c r="I7126" s="5">
        <v>17080.46</v>
      </c>
      <c r="J7126" t="s">
        <v>140</v>
      </c>
      <c r="K7126" t="s">
        <v>107</v>
      </c>
      <c r="L7126">
        <v>0</v>
      </c>
      <c r="M7126">
        <v>0</v>
      </c>
      <c r="N7126">
        <v>5</v>
      </c>
      <c r="O7126" s="6">
        <v>10</v>
      </c>
      <c r="P7126" t="s">
        <v>106</v>
      </c>
      <c r="Q7126" t="s">
        <v>107</v>
      </c>
      <c r="R7126">
        <f>IF(F7126="Monthly",2,0)
+IF(E7126&lt;=6,2,0)
+IF(N7126&lt;=2,2,0)
+IF(L7126&gt;=4,2,0)
+IF(M7126&gt;=2,1,0)
+IF(H7126&gt;=_xlfn.PERCENTILE.INC($H$2:$H$10001,0.75),1,0)</f>
        <v>0</v>
      </c>
      <c r="S7126" t="str">
        <f>IF(R7126&gt;=7,"High",IF(R7126&gt;=4,"Medium","Low"))</f>
        <v>Low</v>
      </c>
    </row>
    <row r="7127" spans="1:19">
      <c r="A7127" t="s">
        <v>7252</v>
      </c>
      <c r="B7127">
        <v>21</v>
      </c>
      <c r="C7127" t="s">
        <v>101</v>
      </c>
      <c r="D7127" t="s">
        <v>137</v>
      </c>
      <c r="E7127">
        <v>20</v>
      </c>
      <c r="F7127" t="s">
        <v>109</v>
      </c>
      <c r="G7127" t="s">
        <v>104</v>
      </c>
      <c r="H7127" s="5">
        <v>546</v>
      </c>
      <c r="I7127" s="5">
        <v>10596.49</v>
      </c>
      <c r="J7127" t="s">
        <v>105</v>
      </c>
      <c r="K7127" t="s">
        <v>106</v>
      </c>
      <c r="L7127">
        <v>0</v>
      </c>
      <c r="M7127">
        <v>0</v>
      </c>
      <c r="N7127">
        <v>5</v>
      </c>
      <c r="O7127" s="6">
        <v>0</v>
      </c>
      <c r="P7127" t="s">
        <v>106</v>
      </c>
      <c r="Q7127" t="s">
        <v>107</v>
      </c>
      <c r="R7127">
        <f>IF(F7127="Monthly",2,0)
+IF(E7127&lt;=6,2,0)
+IF(N7127&lt;=2,2,0)
+IF(L7127&gt;=4,2,0)
+IF(M7127&gt;=2,1,0)
+IF(H7127&gt;=_xlfn.PERCENTILE.INC($H$2:$H$10001,0.75),1,0)</f>
        <v>0</v>
      </c>
      <c r="S7127" t="str">
        <f>IF(R7127&gt;=7,"High",IF(R7127&gt;=4,"Medium","Low"))</f>
        <v>Low</v>
      </c>
    </row>
    <row r="7128" spans="1:19">
      <c r="A7128" t="s">
        <v>7253</v>
      </c>
      <c r="B7128">
        <v>25</v>
      </c>
      <c r="C7128" t="s">
        <v>112</v>
      </c>
      <c r="D7128" t="s">
        <v>102</v>
      </c>
      <c r="E7128">
        <v>53</v>
      </c>
      <c r="F7128" t="s">
        <v>121</v>
      </c>
      <c r="G7128" t="s">
        <v>129</v>
      </c>
      <c r="H7128" s="5">
        <v>1111</v>
      </c>
      <c r="I7128" s="5">
        <v>60457.61</v>
      </c>
      <c r="J7128" t="s">
        <v>134</v>
      </c>
      <c r="K7128" t="s">
        <v>106</v>
      </c>
      <c r="L7128">
        <v>1</v>
      </c>
      <c r="M7128">
        <v>0</v>
      </c>
      <c r="N7128">
        <v>5</v>
      </c>
      <c r="O7128" s="6">
        <v>0</v>
      </c>
      <c r="P7128" t="s">
        <v>106</v>
      </c>
      <c r="Q7128" t="s">
        <v>107</v>
      </c>
      <c r="R7128">
        <f>IF(F7128="Monthly",2,0)
+IF(E7128&lt;=6,2,0)
+IF(N7128&lt;=2,2,0)
+IF(L7128&gt;=4,2,0)
+IF(M7128&gt;=2,1,0)
+IF(H7128&gt;=_xlfn.PERCENTILE.INC($H$2:$H$10001,0.75),1,0)</f>
        <v>1</v>
      </c>
      <c r="S7128" t="str">
        <f>IF(R7128&gt;=7,"High",IF(R7128&gt;=4,"Medium","Low"))</f>
        <v>Low</v>
      </c>
    </row>
    <row r="7129" spans="1:19">
      <c r="A7129" t="s">
        <v>7254</v>
      </c>
      <c r="B7129">
        <v>33</v>
      </c>
      <c r="C7129" t="s">
        <v>101</v>
      </c>
      <c r="D7129" t="s">
        <v>159</v>
      </c>
      <c r="E7129">
        <v>19</v>
      </c>
      <c r="F7129" t="s">
        <v>103</v>
      </c>
      <c r="G7129" t="s">
        <v>110</v>
      </c>
      <c r="H7129" s="5">
        <v>739</v>
      </c>
      <c r="I7129" s="5">
        <v>13651.79</v>
      </c>
      <c r="J7129" t="s">
        <v>134</v>
      </c>
      <c r="K7129" t="s">
        <v>106</v>
      </c>
      <c r="L7129">
        <v>2</v>
      </c>
      <c r="M7129">
        <v>1</v>
      </c>
      <c r="N7129">
        <v>5</v>
      </c>
      <c r="O7129" s="6">
        <v>0</v>
      </c>
      <c r="P7129" t="s">
        <v>107</v>
      </c>
      <c r="Q7129" t="s">
        <v>107</v>
      </c>
      <c r="R7129">
        <f>IF(F7129="Monthly",2,0)
+IF(E7129&lt;=6,2,0)
+IF(N7129&lt;=2,2,0)
+IF(L7129&gt;=4,2,0)
+IF(M7129&gt;=2,1,0)
+IF(H7129&gt;=_xlfn.PERCENTILE.INC($H$2:$H$10001,0.75),1,0)</f>
        <v>2</v>
      </c>
      <c r="S7129" t="str">
        <f>IF(R7129&gt;=7,"High",IF(R7129&gt;=4,"Medium","Low"))</f>
        <v>Low</v>
      </c>
    </row>
    <row r="7130" spans="1:19">
      <c r="A7130" t="s">
        <v>7255</v>
      </c>
      <c r="B7130">
        <v>41</v>
      </c>
      <c r="C7130" t="s">
        <v>101</v>
      </c>
      <c r="D7130" t="s">
        <v>119</v>
      </c>
      <c r="E7130">
        <v>47</v>
      </c>
      <c r="F7130" t="s">
        <v>103</v>
      </c>
      <c r="G7130" t="s">
        <v>110</v>
      </c>
      <c r="H7130" s="5">
        <v>690</v>
      </c>
      <c r="I7130" s="5">
        <v>32373.26</v>
      </c>
      <c r="J7130" t="s">
        <v>117</v>
      </c>
      <c r="K7130" t="s">
        <v>106</v>
      </c>
      <c r="L7130">
        <v>6</v>
      </c>
      <c r="M7130">
        <v>1</v>
      </c>
      <c r="N7130">
        <v>3</v>
      </c>
      <c r="O7130" s="6">
        <v>0</v>
      </c>
      <c r="P7130" t="s">
        <v>107</v>
      </c>
      <c r="Q7130" t="s">
        <v>106</v>
      </c>
      <c r="R7130">
        <f>IF(F7130="Monthly",2,0)
+IF(E7130&lt;=6,2,0)
+IF(N7130&lt;=2,2,0)
+IF(L7130&gt;=4,2,0)
+IF(M7130&gt;=2,1,0)
+IF(H7130&gt;=_xlfn.PERCENTILE.INC($H$2:$H$10001,0.75),1,0)</f>
        <v>4</v>
      </c>
      <c r="S7130" t="str">
        <f>IF(R7130&gt;=7,"High",IF(R7130&gt;=4,"Medium","Low"))</f>
        <v>Medium</v>
      </c>
    </row>
    <row r="7131" spans="1:19">
      <c r="A7131" t="s">
        <v>7256</v>
      </c>
      <c r="B7131">
        <v>52</v>
      </c>
      <c r="C7131" t="s">
        <v>112</v>
      </c>
      <c r="D7131" t="s">
        <v>159</v>
      </c>
      <c r="E7131">
        <v>31</v>
      </c>
      <c r="F7131" t="s">
        <v>109</v>
      </c>
      <c r="G7131" t="s">
        <v>129</v>
      </c>
      <c r="H7131" s="5">
        <v>981</v>
      </c>
      <c r="I7131" s="5">
        <v>27522.720000000001</v>
      </c>
      <c r="J7131" t="s">
        <v>105</v>
      </c>
      <c r="K7131" t="s">
        <v>106</v>
      </c>
      <c r="L7131">
        <v>1</v>
      </c>
      <c r="M7131">
        <v>0</v>
      </c>
      <c r="N7131">
        <v>5</v>
      </c>
      <c r="O7131" s="6">
        <v>10</v>
      </c>
      <c r="P7131" t="s">
        <v>107</v>
      </c>
      <c r="Q7131" t="s">
        <v>107</v>
      </c>
      <c r="R7131">
        <f>IF(F7131="Monthly",2,0)
+IF(E7131&lt;=6,2,0)
+IF(N7131&lt;=2,2,0)
+IF(L7131&gt;=4,2,0)
+IF(M7131&gt;=2,1,0)
+IF(H7131&gt;=_xlfn.PERCENTILE.INC($H$2:$H$10001,0.75),1,0)</f>
        <v>1</v>
      </c>
      <c r="S7131" t="str">
        <f>IF(R7131&gt;=7,"High",IF(R7131&gt;=4,"Medium","Low"))</f>
        <v>Low</v>
      </c>
    </row>
    <row r="7132" spans="1:19">
      <c r="A7132" t="s">
        <v>7257</v>
      </c>
      <c r="B7132">
        <v>28</v>
      </c>
      <c r="C7132" t="s">
        <v>101</v>
      </c>
      <c r="D7132" t="s">
        <v>102</v>
      </c>
      <c r="E7132">
        <v>38</v>
      </c>
      <c r="F7132" t="s">
        <v>103</v>
      </c>
      <c r="G7132" t="s">
        <v>110</v>
      </c>
      <c r="H7132" s="5">
        <v>771</v>
      </c>
      <c r="I7132" s="5">
        <v>28719.17</v>
      </c>
      <c r="J7132" t="s">
        <v>134</v>
      </c>
      <c r="K7132" t="s">
        <v>106</v>
      </c>
      <c r="L7132">
        <v>0</v>
      </c>
      <c r="M7132">
        <v>0</v>
      </c>
      <c r="N7132">
        <v>5</v>
      </c>
      <c r="O7132" s="6">
        <v>0</v>
      </c>
      <c r="P7132" t="s">
        <v>107</v>
      </c>
      <c r="Q7132" t="s">
        <v>107</v>
      </c>
      <c r="R7132">
        <f>IF(F7132="Monthly",2,0)
+IF(E7132&lt;=6,2,0)
+IF(N7132&lt;=2,2,0)
+IF(L7132&gt;=4,2,0)
+IF(M7132&gt;=2,1,0)
+IF(H7132&gt;=_xlfn.PERCENTILE.INC($H$2:$H$10001,0.75),1,0)</f>
        <v>2</v>
      </c>
      <c r="S7132" t="str">
        <f>IF(R7132&gt;=7,"High",IF(R7132&gt;=4,"Medium","Low"))</f>
        <v>Low</v>
      </c>
    </row>
    <row r="7133" spans="1:19">
      <c r="A7133" t="s">
        <v>7258</v>
      </c>
      <c r="B7133">
        <v>33</v>
      </c>
      <c r="C7133" t="s">
        <v>112</v>
      </c>
      <c r="D7133" t="s">
        <v>128</v>
      </c>
      <c r="E7133">
        <v>58</v>
      </c>
      <c r="F7133" t="s">
        <v>121</v>
      </c>
      <c r="G7133" t="s">
        <v>104</v>
      </c>
      <c r="H7133" s="5">
        <v>460</v>
      </c>
      <c r="I7133" s="5">
        <v>26411.040000000001</v>
      </c>
      <c r="J7133" t="s">
        <v>115</v>
      </c>
      <c r="K7133" t="s">
        <v>107</v>
      </c>
      <c r="L7133">
        <v>2</v>
      </c>
      <c r="M7133">
        <v>0</v>
      </c>
      <c r="N7133">
        <v>4</v>
      </c>
      <c r="O7133" s="6">
        <v>0</v>
      </c>
      <c r="P7133" t="s">
        <v>106</v>
      </c>
      <c r="Q7133" t="s">
        <v>107</v>
      </c>
      <c r="R7133">
        <f>IF(F7133="Monthly",2,0)
+IF(E7133&lt;=6,2,0)
+IF(N7133&lt;=2,2,0)
+IF(L7133&gt;=4,2,0)
+IF(M7133&gt;=2,1,0)
+IF(H7133&gt;=_xlfn.PERCENTILE.INC($H$2:$H$10001,0.75),1,0)</f>
        <v>0</v>
      </c>
      <c r="S7133" t="str">
        <f>IF(R7133&gt;=7,"High",IF(R7133&gt;=4,"Medium","Low"))</f>
        <v>Low</v>
      </c>
    </row>
    <row r="7134" spans="1:19">
      <c r="A7134" t="s">
        <v>7259</v>
      </c>
      <c r="B7134">
        <v>40</v>
      </c>
      <c r="C7134" t="s">
        <v>101</v>
      </c>
      <c r="D7134" t="s">
        <v>126</v>
      </c>
      <c r="E7134">
        <v>17</v>
      </c>
      <c r="F7134" t="s">
        <v>103</v>
      </c>
      <c r="G7134" t="s">
        <v>129</v>
      </c>
      <c r="H7134" s="5">
        <v>1083</v>
      </c>
      <c r="I7134" s="5">
        <v>18616.28</v>
      </c>
      <c r="J7134" t="s">
        <v>134</v>
      </c>
      <c r="K7134" t="s">
        <v>106</v>
      </c>
      <c r="L7134">
        <v>1</v>
      </c>
      <c r="M7134">
        <v>0</v>
      </c>
      <c r="N7134">
        <v>5</v>
      </c>
      <c r="O7134" s="6">
        <v>0</v>
      </c>
      <c r="P7134" t="s">
        <v>107</v>
      </c>
      <c r="Q7134" t="s">
        <v>106</v>
      </c>
      <c r="R7134">
        <f>IF(F7134="Monthly",2,0)
+IF(E7134&lt;=6,2,0)
+IF(N7134&lt;=2,2,0)
+IF(L7134&gt;=4,2,0)
+IF(M7134&gt;=2,1,0)
+IF(H7134&gt;=_xlfn.PERCENTILE.INC($H$2:$H$10001,0.75),1,0)</f>
        <v>3</v>
      </c>
      <c r="S7134" t="str">
        <f>IF(R7134&gt;=7,"High",IF(R7134&gt;=4,"Medium","Low"))</f>
        <v>Low</v>
      </c>
    </row>
    <row r="7135" spans="1:19">
      <c r="A7135" t="s">
        <v>7260</v>
      </c>
      <c r="B7135">
        <v>18</v>
      </c>
      <c r="C7135" t="s">
        <v>112</v>
      </c>
      <c r="D7135" t="s">
        <v>123</v>
      </c>
      <c r="E7135">
        <v>20</v>
      </c>
      <c r="F7135" t="s">
        <v>109</v>
      </c>
      <c r="G7135" t="s">
        <v>104</v>
      </c>
      <c r="H7135" s="5">
        <v>472</v>
      </c>
      <c r="I7135" s="5">
        <v>9616.59</v>
      </c>
      <c r="J7135" t="s">
        <v>115</v>
      </c>
      <c r="K7135" t="s">
        <v>107</v>
      </c>
      <c r="L7135">
        <v>0</v>
      </c>
      <c r="M7135">
        <v>0</v>
      </c>
      <c r="N7135">
        <v>5</v>
      </c>
      <c r="O7135" s="6">
        <v>0</v>
      </c>
      <c r="P7135" t="s">
        <v>107</v>
      </c>
      <c r="Q7135" t="s">
        <v>107</v>
      </c>
      <c r="R7135">
        <f>IF(F7135="Monthly",2,0)
+IF(E7135&lt;=6,2,0)
+IF(N7135&lt;=2,2,0)
+IF(L7135&gt;=4,2,0)
+IF(M7135&gt;=2,1,0)
+IF(H7135&gt;=_xlfn.PERCENTILE.INC($H$2:$H$10001,0.75),1,0)</f>
        <v>0</v>
      </c>
      <c r="S7135" t="str">
        <f>IF(R7135&gt;=7,"High",IF(R7135&gt;=4,"Medium","Low"))</f>
        <v>Low</v>
      </c>
    </row>
    <row r="7136" spans="1:19">
      <c r="A7136" t="s">
        <v>7261</v>
      </c>
      <c r="B7136">
        <v>18</v>
      </c>
      <c r="C7136" t="s">
        <v>101</v>
      </c>
      <c r="D7136" t="s">
        <v>128</v>
      </c>
      <c r="E7136">
        <v>49</v>
      </c>
      <c r="F7136" t="s">
        <v>121</v>
      </c>
      <c r="G7136" t="s">
        <v>129</v>
      </c>
      <c r="H7136" s="5">
        <v>964</v>
      </c>
      <c r="I7136" s="5">
        <v>39418.29</v>
      </c>
      <c r="J7136" t="s">
        <v>140</v>
      </c>
      <c r="K7136" t="s">
        <v>106</v>
      </c>
      <c r="L7136">
        <v>0</v>
      </c>
      <c r="M7136">
        <v>0</v>
      </c>
      <c r="N7136">
        <v>5</v>
      </c>
      <c r="O7136" s="6">
        <v>15</v>
      </c>
      <c r="P7136" t="s">
        <v>107</v>
      </c>
      <c r="Q7136" t="s">
        <v>107</v>
      </c>
      <c r="R7136">
        <f>IF(F7136="Monthly",2,0)
+IF(E7136&lt;=6,2,0)
+IF(N7136&lt;=2,2,0)
+IF(L7136&gt;=4,2,0)
+IF(M7136&gt;=2,1,0)
+IF(H7136&gt;=_xlfn.PERCENTILE.INC($H$2:$H$10001,0.75),1,0)</f>
        <v>1</v>
      </c>
      <c r="S7136" t="str">
        <f>IF(R7136&gt;=7,"High",IF(R7136&gt;=4,"Medium","Low"))</f>
        <v>Low</v>
      </c>
    </row>
    <row r="7137" spans="1:19">
      <c r="A7137" t="s">
        <v>7262</v>
      </c>
      <c r="B7137">
        <v>35</v>
      </c>
      <c r="C7137" t="s">
        <v>101</v>
      </c>
      <c r="D7137" t="s">
        <v>126</v>
      </c>
      <c r="E7137">
        <v>34</v>
      </c>
      <c r="F7137" t="s">
        <v>103</v>
      </c>
      <c r="G7137" t="s">
        <v>110</v>
      </c>
      <c r="H7137" s="5">
        <v>685</v>
      </c>
      <c r="I7137" s="5">
        <v>22715.84</v>
      </c>
      <c r="J7137" t="s">
        <v>115</v>
      </c>
      <c r="K7137" t="s">
        <v>106</v>
      </c>
      <c r="L7137">
        <v>2</v>
      </c>
      <c r="M7137">
        <v>1</v>
      </c>
      <c r="N7137">
        <v>5</v>
      </c>
      <c r="O7137" s="6">
        <v>0</v>
      </c>
      <c r="P7137" t="s">
        <v>106</v>
      </c>
      <c r="Q7137" t="s">
        <v>106</v>
      </c>
      <c r="R7137">
        <f>IF(F7137="Monthly",2,0)
+IF(E7137&lt;=6,2,0)
+IF(N7137&lt;=2,2,0)
+IF(L7137&gt;=4,2,0)
+IF(M7137&gt;=2,1,0)
+IF(H7137&gt;=_xlfn.PERCENTILE.INC($H$2:$H$10001,0.75),1,0)</f>
        <v>2</v>
      </c>
      <c r="S7137" t="str">
        <f>IF(R7137&gt;=7,"High",IF(R7137&gt;=4,"Medium","Low"))</f>
        <v>Low</v>
      </c>
    </row>
    <row r="7138" spans="1:19">
      <c r="A7138" t="s">
        <v>7263</v>
      </c>
      <c r="B7138">
        <v>29</v>
      </c>
      <c r="C7138" t="s">
        <v>101</v>
      </c>
      <c r="D7138" t="s">
        <v>126</v>
      </c>
      <c r="E7138">
        <v>43</v>
      </c>
      <c r="F7138" t="s">
        <v>103</v>
      </c>
      <c r="G7138" t="s">
        <v>110</v>
      </c>
      <c r="H7138" s="5">
        <v>812</v>
      </c>
      <c r="I7138" s="5">
        <v>34478.239999999998</v>
      </c>
      <c r="J7138" t="s">
        <v>105</v>
      </c>
      <c r="K7138" t="s">
        <v>106</v>
      </c>
      <c r="L7138">
        <v>0</v>
      </c>
      <c r="M7138">
        <v>0</v>
      </c>
      <c r="N7138">
        <v>4</v>
      </c>
      <c r="O7138" s="6">
        <v>0</v>
      </c>
      <c r="P7138" t="s">
        <v>107</v>
      </c>
      <c r="Q7138" t="s">
        <v>107</v>
      </c>
      <c r="R7138">
        <f>IF(F7138="Monthly",2,0)
+IF(E7138&lt;=6,2,0)
+IF(N7138&lt;=2,2,0)
+IF(L7138&gt;=4,2,0)
+IF(M7138&gt;=2,1,0)
+IF(H7138&gt;=_xlfn.PERCENTILE.INC($H$2:$H$10001,0.75),1,0)</f>
        <v>3</v>
      </c>
      <c r="S7138" t="str">
        <f>IF(R7138&gt;=7,"High",IF(R7138&gt;=4,"Medium","Low"))</f>
        <v>Low</v>
      </c>
    </row>
    <row r="7139" spans="1:19">
      <c r="A7139" t="s">
        <v>7264</v>
      </c>
      <c r="B7139">
        <v>34</v>
      </c>
      <c r="C7139" t="s">
        <v>101</v>
      </c>
      <c r="D7139" t="s">
        <v>126</v>
      </c>
      <c r="E7139">
        <v>41</v>
      </c>
      <c r="F7139" t="s">
        <v>109</v>
      </c>
      <c r="G7139" t="s">
        <v>129</v>
      </c>
      <c r="H7139" s="5">
        <v>1030</v>
      </c>
      <c r="I7139" s="5">
        <v>43036.66</v>
      </c>
      <c r="J7139" t="s">
        <v>115</v>
      </c>
      <c r="K7139" t="s">
        <v>106</v>
      </c>
      <c r="L7139">
        <v>0</v>
      </c>
      <c r="M7139">
        <v>0</v>
      </c>
      <c r="N7139">
        <v>5</v>
      </c>
      <c r="O7139" s="6">
        <v>0</v>
      </c>
      <c r="P7139" t="s">
        <v>106</v>
      </c>
      <c r="Q7139" t="s">
        <v>107</v>
      </c>
      <c r="R7139">
        <f>IF(F7139="Monthly",2,0)
+IF(E7139&lt;=6,2,0)
+IF(N7139&lt;=2,2,0)
+IF(L7139&gt;=4,2,0)
+IF(M7139&gt;=2,1,0)
+IF(H7139&gt;=_xlfn.PERCENTILE.INC($H$2:$H$10001,0.75),1,0)</f>
        <v>1</v>
      </c>
      <c r="S7139" t="str">
        <f>IF(R7139&gt;=7,"High",IF(R7139&gt;=4,"Medium","Low"))</f>
        <v>Low</v>
      </c>
    </row>
    <row r="7140" spans="1:19">
      <c r="A7140" t="s">
        <v>7265</v>
      </c>
      <c r="B7140">
        <v>26</v>
      </c>
      <c r="C7140" t="s">
        <v>101</v>
      </c>
      <c r="D7140" t="s">
        <v>102</v>
      </c>
      <c r="E7140">
        <v>72</v>
      </c>
      <c r="F7140" t="s">
        <v>121</v>
      </c>
      <c r="G7140" t="s">
        <v>104</v>
      </c>
      <c r="H7140" s="5">
        <v>458</v>
      </c>
      <c r="I7140" s="5">
        <v>32041.64</v>
      </c>
      <c r="J7140" t="s">
        <v>105</v>
      </c>
      <c r="K7140" t="s">
        <v>107</v>
      </c>
      <c r="L7140">
        <v>5</v>
      </c>
      <c r="M7140">
        <v>2</v>
      </c>
      <c r="N7140">
        <v>4</v>
      </c>
      <c r="O7140" s="6">
        <v>0</v>
      </c>
      <c r="P7140" t="s">
        <v>107</v>
      </c>
      <c r="Q7140" t="s">
        <v>107</v>
      </c>
      <c r="R7140">
        <f>IF(F7140="Monthly",2,0)
+IF(E7140&lt;=6,2,0)
+IF(N7140&lt;=2,2,0)
+IF(L7140&gt;=4,2,0)
+IF(M7140&gt;=2,1,0)
+IF(H7140&gt;=_xlfn.PERCENTILE.INC($H$2:$H$10001,0.75),1,0)</f>
        <v>3</v>
      </c>
      <c r="S7140" t="str">
        <f>IF(R7140&gt;=7,"High",IF(R7140&gt;=4,"Medium","Low"))</f>
        <v>Low</v>
      </c>
    </row>
    <row r="7141" spans="1:19">
      <c r="A7141" t="s">
        <v>7266</v>
      </c>
      <c r="B7141">
        <v>20</v>
      </c>
      <c r="C7141" t="s">
        <v>112</v>
      </c>
      <c r="D7141" t="s">
        <v>113</v>
      </c>
      <c r="E7141">
        <v>41</v>
      </c>
      <c r="F7141" t="s">
        <v>103</v>
      </c>
      <c r="G7141" t="s">
        <v>110</v>
      </c>
      <c r="H7141" s="5">
        <v>717</v>
      </c>
      <c r="I7141" s="5">
        <v>28553.62</v>
      </c>
      <c r="J7141" t="s">
        <v>134</v>
      </c>
      <c r="K7141" t="s">
        <v>106</v>
      </c>
      <c r="L7141">
        <v>0</v>
      </c>
      <c r="M7141">
        <v>0</v>
      </c>
      <c r="N7141">
        <v>5</v>
      </c>
      <c r="O7141" s="6">
        <v>0</v>
      </c>
      <c r="P7141" t="s">
        <v>106</v>
      </c>
      <c r="Q7141" t="s">
        <v>107</v>
      </c>
      <c r="R7141">
        <f>IF(F7141="Monthly",2,0)
+IF(E7141&lt;=6,2,0)
+IF(N7141&lt;=2,2,0)
+IF(L7141&gt;=4,2,0)
+IF(M7141&gt;=2,1,0)
+IF(H7141&gt;=_xlfn.PERCENTILE.INC($H$2:$H$10001,0.75),1,0)</f>
        <v>2</v>
      </c>
      <c r="S7141" t="str">
        <f>IF(R7141&gt;=7,"High",IF(R7141&gt;=4,"Medium","Low"))</f>
        <v>Low</v>
      </c>
    </row>
    <row r="7142" spans="1:19">
      <c r="A7142" t="s">
        <v>7267</v>
      </c>
      <c r="B7142">
        <v>45</v>
      </c>
      <c r="C7142" t="s">
        <v>101</v>
      </c>
      <c r="D7142" t="s">
        <v>126</v>
      </c>
      <c r="E7142">
        <v>23</v>
      </c>
      <c r="F7142" t="s">
        <v>109</v>
      </c>
      <c r="G7142" t="s">
        <v>129</v>
      </c>
      <c r="H7142" s="5">
        <v>1044</v>
      </c>
      <c r="I7142" s="5">
        <v>24571.42</v>
      </c>
      <c r="J7142" t="s">
        <v>117</v>
      </c>
      <c r="K7142" t="s">
        <v>106</v>
      </c>
      <c r="L7142">
        <v>0</v>
      </c>
      <c r="M7142">
        <v>0</v>
      </c>
      <c r="N7142">
        <v>5</v>
      </c>
      <c r="O7142" s="6">
        <v>0</v>
      </c>
      <c r="P7142" t="s">
        <v>107</v>
      </c>
      <c r="Q7142" t="s">
        <v>107</v>
      </c>
      <c r="R7142">
        <f>IF(F7142="Monthly",2,0)
+IF(E7142&lt;=6,2,0)
+IF(N7142&lt;=2,2,0)
+IF(L7142&gt;=4,2,0)
+IF(M7142&gt;=2,1,0)
+IF(H7142&gt;=_xlfn.PERCENTILE.INC($H$2:$H$10001,0.75),1,0)</f>
        <v>1</v>
      </c>
      <c r="S7142" t="str">
        <f>IF(R7142&gt;=7,"High",IF(R7142&gt;=4,"Medium","Low"))</f>
        <v>Low</v>
      </c>
    </row>
    <row r="7143" spans="1:19">
      <c r="A7143" t="s">
        <v>7268</v>
      </c>
      <c r="B7143">
        <v>42</v>
      </c>
      <c r="C7143" t="s">
        <v>101</v>
      </c>
      <c r="D7143" t="s">
        <v>137</v>
      </c>
      <c r="E7143">
        <v>67</v>
      </c>
      <c r="F7143" t="s">
        <v>121</v>
      </c>
      <c r="G7143" t="s">
        <v>110</v>
      </c>
      <c r="H7143" s="5">
        <v>669</v>
      </c>
      <c r="I7143" s="5">
        <v>44776.36</v>
      </c>
      <c r="J7143" t="s">
        <v>105</v>
      </c>
      <c r="K7143" t="s">
        <v>107</v>
      </c>
      <c r="L7143">
        <v>0</v>
      </c>
      <c r="M7143">
        <v>0</v>
      </c>
      <c r="N7143">
        <v>4</v>
      </c>
      <c r="O7143" s="6">
        <v>0</v>
      </c>
      <c r="P7143" t="s">
        <v>106</v>
      </c>
      <c r="Q7143" t="s">
        <v>107</v>
      </c>
      <c r="R7143">
        <f>IF(F7143="Monthly",2,0)
+IF(E7143&lt;=6,2,0)
+IF(N7143&lt;=2,2,0)
+IF(L7143&gt;=4,2,0)
+IF(M7143&gt;=2,1,0)
+IF(H7143&gt;=_xlfn.PERCENTILE.INC($H$2:$H$10001,0.75),1,0)</f>
        <v>0</v>
      </c>
      <c r="S7143" t="str">
        <f>IF(R7143&gt;=7,"High",IF(R7143&gt;=4,"Medium","Low"))</f>
        <v>Low</v>
      </c>
    </row>
    <row r="7144" spans="1:19">
      <c r="A7144" t="s">
        <v>7269</v>
      </c>
      <c r="B7144">
        <v>23</v>
      </c>
      <c r="C7144" t="s">
        <v>112</v>
      </c>
      <c r="D7144" t="s">
        <v>119</v>
      </c>
      <c r="E7144">
        <v>38</v>
      </c>
      <c r="F7144" t="s">
        <v>109</v>
      </c>
      <c r="G7144" t="s">
        <v>129</v>
      </c>
      <c r="H7144" s="5">
        <v>1096</v>
      </c>
      <c r="I7144" s="5">
        <v>38498.18</v>
      </c>
      <c r="J7144" t="s">
        <v>115</v>
      </c>
      <c r="K7144" t="s">
        <v>106</v>
      </c>
      <c r="L7144">
        <v>0</v>
      </c>
      <c r="M7144">
        <v>0</v>
      </c>
      <c r="N7144">
        <v>5</v>
      </c>
      <c r="O7144" s="6">
        <v>10</v>
      </c>
      <c r="P7144" t="s">
        <v>107</v>
      </c>
      <c r="Q7144" t="s">
        <v>107</v>
      </c>
      <c r="R7144">
        <f>IF(F7144="Monthly",2,0)
+IF(E7144&lt;=6,2,0)
+IF(N7144&lt;=2,2,0)
+IF(L7144&gt;=4,2,0)
+IF(M7144&gt;=2,1,0)
+IF(H7144&gt;=_xlfn.PERCENTILE.INC($H$2:$H$10001,0.75),1,0)</f>
        <v>1</v>
      </c>
      <c r="S7144" t="str">
        <f>IF(R7144&gt;=7,"High",IF(R7144&gt;=4,"Medium","Low"))</f>
        <v>Low</v>
      </c>
    </row>
    <row r="7145" spans="1:19">
      <c r="A7145" t="s">
        <v>7270</v>
      </c>
      <c r="B7145">
        <v>50</v>
      </c>
      <c r="C7145" t="s">
        <v>112</v>
      </c>
      <c r="D7145" t="s">
        <v>102</v>
      </c>
      <c r="E7145">
        <v>34</v>
      </c>
      <c r="F7145" t="s">
        <v>103</v>
      </c>
      <c r="G7145" t="s">
        <v>110</v>
      </c>
      <c r="H7145" s="5">
        <v>837</v>
      </c>
      <c r="I7145" s="5">
        <v>28257.35</v>
      </c>
      <c r="J7145" t="s">
        <v>134</v>
      </c>
      <c r="K7145" t="s">
        <v>106</v>
      </c>
      <c r="L7145">
        <v>4</v>
      </c>
      <c r="M7145">
        <v>1</v>
      </c>
      <c r="N7145">
        <v>4</v>
      </c>
      <c r="O7145" s="6">
        <v>0</v>
      </c>
      <c r="P7145" t="s">
        <v>107</v>
      </c>
      <c r="Q7145" t="s">
        <v>106</v>
      </c>
      <c r="R7145">
        <f>IF(F7145="Monthly",2,0)
+IF(E7145&lt;=6,2,0)
+IF(N7145&lt;=2,2,0)
+IF(L7145&gt;=4,2,0)
+IF(M7145&gt;=2,1,0)
+IF(H7145&gt;=_xlfn.PERCENTILE.INC($H$2:$H$10001,0.75),1,0)</f>
        <v>5</v>
      </c>
      <c r="S7145" t="str">
        <f>IF(R7145&gt;=7,"High",IF(R7145&gt;=4,"Medium","Low"))</f>
        <v>Medium</v>
      </c>
    </row>
    <row r="7146" spans="1:19">
      <c r="A7146" t="s">
        <v>7271</v>
      </c>
      <c r="B7146">
        <v>38</v>
      </c>
      <c r="C7146" t="s">
        <v>112</v>
      </c>
      <c r="D7146" t="s">
        <v>126</v>
      </c>
      <c r="E7146">
        <v>19</v>
      </c>
      <c r="F7146" t="s">
        <v>121</v>
      </c>
      <c r="G7146" t="s">
        <v>110</v>
      </c>
      <c r="H7146" s="5">
        <v>834</v>
      </c>
      <c r="I7146" s="5">
        <v>15494.01</v>
      </c>
      <c r="J7146" t="s">
        <v>117</v>
      </c>
      <c r="K7146" t="s">
        <v>106</v>
      </c>
      <c r="L7146">
        <v>5</v>
      </c>
      <c r="M7146">
        <v>1</v>
      </c>
      <c r="N7146">
        <v>4</v>
      </c>
      <c r="O7146" s="6">
        <v>0</v>
      </c>
      <c r="P7146" t="s">
        <v>107</v>
      </c>
      <c r="Q7146" t="s">
        <v>107</v>
      </c>
      <c r="R7146">
        <f>IF(F7146="Monthly",2,0)
+IF(E7146&lt;=6,2,0)
+IF(N7146&lt;=2,2,0)
+IF(L7146&gt;=4,2,0)
+IF(M7146&gt;=2,1,0)
+IF(H7146&gt;=_xlfn.PERCENTILE.INC($H$2:$H$10001,0.75),1,0)</f>
        <v>3</v>
      </c>
      <c r="S7146" t="str">
        <f>IF(R7146&gt;=7,"High",IF(R7146&gt;=4,"Medium","Low"))</f>
        <v>Low</v>
      </c>
    </row>
    <row r="7147" spans="1:19">
      <c r="A7147" t="s">
        <v>7272</v>
      </c>
      <c r="B7147">
        <v>38</v>
      </c>
      <c r="C7147" t="s">
        <v>112</v>
      </c>
      <c r="D7147" t="s">
        <v>159</v>
      </c>
      <c r="E7147">
        <v>27</v>
      </c>
      <c r="F7147" t="s">
        <v>103</v>
      </c>
      <c r="G7147" t="s">
        <v>129</v>
      </c>
      <c r="H7147" s="5">
        <v>999</v>
      </c>
      <c r="I7147" s="5">
        <v>26853.77</v>
      </c>
      <c r="J7147" t="s">
        <v>117</v>
      </c>
      <c r="K7147" t="s">
        <v>106</v>
      </c>
      <c r="L7147">
        <v>3</v>
      </c>
      <c r="M7147">
        <v>0</v>
      </c>
      <c r="N7147">
        <v>5</v>
      </c>
      <c r="O7147" s="6">
        <v>0</v>
      </c>
      <c r="P7147" t="s">
        <v>106</v>
      </c>
      <c r="Q7147" t="s">
        <v>107</v>
      </c>
      <c r="R7147">
        <f>IF(F7147="Monthly",2,0)
+IF(E7147&lt;=6,2,0)
+IF(N7147&lt;=2,2,0)
+IF(L7147&gt;=4,2,0)
+IF(M7147&gt;=2,1,0)
+IF(H7147&gt;=_xlfn.PERCENTILE.INC($H$2:$H$10001,0.75),1,0)</f>
        <v>3</v>
      </c>
      <c r="S7147" t="str">
        <f>IF(R7147&gt;=7,"High",IF(R7147&gt;=4,"Medium","Low"))</f>
        <v>Low</v>
      </c>
    </row>
    <row r="7148" spans="1:19">
      <c r="A7148" t="s">
        <v>7273</v>
      </c>
      <c r="B7148">
        <v>32</v>
      </c>
      <c r="C7148" t="s">
        <v>101</v>
      </c>
      <c r="D7148" t="s">
        <v>123</v>
      </c>
      <c r="E7148">
        <v>5</v>
      </c>
      <c r="F7148" t="s">
        <v>103</v>
      </c>
      <c r="G7148" t="s">
        <v>104</v>
      </c>
      <c r="H7148" s="5">
        <v>529</v>
      </c>
      <c r="I7148" s="5">
        <v>2677.11</v>
      </c>
      <c r="J7148" t="s">
        <v>117</v>
      </c>
      <c r="K7148" t="s">
        <v>106</v>
      </c>
      <c r="L7148">
        <v>2</v>
      </c>
      <c r="M7148">
        <v>0</v>
      </c>
      <c r="N7148">
        <v>4</v>
      </c>
      <c r="O7148" s="6">
        <v>0</v>
      </c>
      <c r="P7148" t="s">
        <v>107</v>
      </c>
      <c r="Q7148" t="s">
        <v>106</v>
      </c>
      <c r="R7148">
        <f>IF(F7148="Monthly",2,0)
+IF(E7148&lt;=6,2,0)
+IF(N7148&lt;=2,2,0)
+IF(L7148&gt;=4,2,0)
+IF(M7148&gt;=2,1,0)
+IF(H7148&gt;=_xlfn.PERCENTILE.INC($H$2:$H$10001,0.75),1,0)</f>
        <v>4</v>
      </c>
      <c r="S7148" t="str">
        <f>IF(R7148&gt;=7,"High",IF(R7148&gt;=4,"Medium","Low"))</f>
        <v>Medium</v>
      </c>
    </row>
    <row r="7149" spans="1:19">
      <c r="A7149" t="s">
        <v>7274</v>
      </c>
      <c r="B7149">
        <v>37</v>
      </c>
      <c r="C7149" t="s">
        <v>112</v>
      </c>
      <c r="D7149" t="s">
        <v>102</v>
      </c>
      <c r="E7149">
        <v>26</v>
      </c>
      <c r="F7149" t="s">
        <v>103</v>
      </c>
      <c r="G7149" t="s">
        <v>110</v>
      </c>
      <c r="H7149" s="5">
        <v>712</v>
      </c>
      <c r="I7149" s="5">
        <v>18311.46</v>
      </c>
      <c r="J7149" t="s">
        <v>105</v>
      </c>
      <c r="K7149" t="s">
        <v>106</v>
      </c>
      <c r="L7149">
        <v>0</v>
      </c>
      <c r="M7149">
        <v>0</v>
      </c>
      <c r="N7149">
        <v>5</v>
      </c>
      <c r="O7149" s="6">
        <v>0</v>
      </c>
      <c r="P7149" t="s">
        <v>106</v>
      </c>
      <c r="Q7149" t="s">
        <v>107</v>
      </c>
      <c r="R7149">
        <f>IF(F7149="Monthly",2,0)
+IF(E7149&lt;=6,2,0)
+IF(N7149&lt;=2,2,0)
+IF(L7149&gt;=4,2,0)
+IF(M7149&gt;=2,1,0)
+IF(H7149&gt;=_xlfn.PERCENTILE.INC($H$2:$H$10001,0.75),1,0)</f>
        <v>2</v>
      </c>
      <c r="S7149" t="str">
        <f>IF(R7149&gt;=7,"High",IF(R7149&gt;=4,"Medium","Low"))</f>
        <v>Low</v>
      </c>
    </row>
    <row r="7150" spans="1:19">
      <c r="A7150" t="s">
        <v>7275</v>
      </c>
      <c r="B7150">
        <v>43</v>
      </c>
      <c r="C7150" t="s">
        <v>101</v>
      </c>
      <c r="D7150" t="s">
        <v>159</v>
      </c>
      <c r="E7150">
        <v>38</v>
      </c>
      <c r="F7150" t="s">
        <v>109</v>
      </c>
      <c r="G7150" t="s">
        <v>129</v>
      </c>
      <c r="H7150" s="5">
        <v>1041</v>
      </c>
      <c r="I7150" s="5">
        <v>38618.92</v>
      </c>
      <c r="J7150" t="s">
        <v>105</v>
      </c>
      <c r="K7150" t="s">
        <v>106</v>
      </c>
      <c r="L7150">
        <v>5</v>
      </c>
      <c r="M7150">
        <v>2</v>
      </c>
      <c r="N7150">
        <v>3</v>
      </c>
      <c r="O7150" s="6">
        <v>5</v>
      </c>
      <c r="P7150" t="s">
        <v>106</v>
      </c>
      <c r="Q7150" t="s">
        <v>106</v>
      </c>
      <c r="R7150">
        <f>IF(F7150="Monthly",2,0)
+IF(E7150&lt;=6,2,0)
+IF(N7150&lt;=2,2,0)
+IF(L7150&gt;=4,2,0)
+IF(M7150&gt;=2,1,0)
+IF(H7150&gt;=_xlfn.PERCENTILE.INC($H$2:$H$10001,0.75),1,0)</f>
        <v>4</v>
      </c>
      <c r="S7150" t="str">
        <f>IF(R7150&gt;=7,"High",IF(R7150&gt;=4,"Medium","Low"))</f>
        <v>Medium</v>
      </c>
    </row>
    <row r="7151" spans="1:19">
      <c r="A7151" t="s">
        <v>7276</v>
      </c>
      <c r="B7151">
        <v>37</v>
      </c>
      <c r="C7151" t="s">
        <v>101</v>
      </c>
      <c r="D7151" t="s">
        <v>123</v>
      </c>
      <c r="E7151">
        <v>45</v>
      </c>
      <c r="F7151" t="s">
        <v>109</v>
      </c>
      <c r="G7151" t="s">
        <v>110</v>
      </c>
      <c r="H7151" s="5">
        <v>777</v>
      </c>
      <c r="I7151" s="5">
        <v>35674.559999999998</v>
      </c>
      <c r="J7151" t="s">
        <v>115</v>
      </c>
      <c r="K7151" t="s">
        <v>106</v>
      </c>
      <c r="L7151">
        <v>3</v>
      </c>
      <c r="M7151">
        <v>1</v>
      </c>
      <c r="N7151">
        <v>5</v>
      </c>
      <c r="O7151" s="6">
        <v>0</v>
      </c>
      <c r="P7151" t="s">
        <v>106</v>
      </c>
      <c r="Q7151" t="s">
        <v>107</v>
      </c>
      <c r="R7151">
        <f>IF(F7151="Monthly",2,0)
+IF(E7151&lt;=6,2,0)
+IF(N7151&lt;=2,2,0)
+IF(L7151&gt;=4,2,0)
+IF(M7151&gt;=2,1,0)
+IF(H7151&gt;=_xlfn.PERCENTILE.INC($H$2:$H$10001,0.75),1,0)</f>
        <v>0</v>
      </c>
      <c r="S7151" t="str">
        <f>IF(R7151&gt;=7,"High",IF(R7151&gt;=4,"Medium","Low"))</f>
        <v>Low</v>
      </c>
    </row>
    <row r="7152" spans="1:19">
      <c r="A7152" t="s">
        <v>7277</v>
      </c>
      <c r="B7152">
        <v>27</v>
      </c>
      <c r="C7152" t="s">
        <v>112</v>
      </c>
      <c r="D7152" t="s">
        <v>137</v>
      </c>
      <c r="E7152">
        <v>52</v>
      </c>
      <c r="F7152" t="s">
        <v>109</v>
      </c>
      <c r="G7152" t="s">
        <v>110</v>
      </c>
      <c r="H7152" s="5">
        <v>682</v>
      </c>
      <c r="I7152" s="5">
        <v>32301.79</v>
      </c>
      <c r="J7152" t="s">
        <v>134</v>
      </c>
      <c r="K7152" t="s">
        <v>106</v>
      </c>
      <c r="L7152">
        <v>0</v>
      </c>
      <c r="M7152">
        <v>0</v>
      </c>
      <c r="N7152">
        <v>5</v>
      </c>
      <c r="O7152" s="6">
        <v>10</v>
      </c>
      <c r="P7152" t="s">
        <v>106</v>
      </c>
      <c r="Q7152" t="s">
        <v>107</v>
      </c>
      <c r="R7152">
        <f>IF(F7152="Monthly",2,0)
+IF(E7152&lt;=6,2,0)
+IF(N7152&lt;=2,2,0)
+IF(L7152&gt;=4,2,0)
+IF(M7152&gt;=2,1,0)
+IF(H7152&gt;=_xlfn.PERCENTILE.INC($H$2:$H$10001,0.75),1,0)</f>
        <v>0</v>
      </c>
      <c r="S7152" t="str">
        <f>IF(R7152&gt;=7,"High",IF(R7152&gt;=4,"Medium","Low"))</f>
        <v>Low</v>
      </c>
    </row>
    <row r="7153" spans="1:19">
      <c r="A7153" t="s">
        <v>7278</v>
      </c>
      <c r="B7153">
        <v>31</v>
      </c>
      <c r="C7153" t="s">
        <v>101</v>
      </c>
      <c r="D7153" t="s">
        <v>126</v>
      </c>
      <c r="E7153">
        <v>15</v>
      </c>
      <c r="F7153" t="s">
        <v>103</v>
      </c>
      <c r="G7153" t="s">
        <v>129</v>
      </c>
      <c r="H7153" s="5">
        <v>1087</v>
      </c>
      <c r="I7153" s="5">
        <v>15879.95</v>
      </c>
      <c r="J7153" t="s">
        <v>105</v>
      </c>
      <c r="K7153" t="s">
        <v>107</v>
      </c>
      <c r="L7153">
        <v>0</v>
      </c>
      <c r="M7153">
        <v>0</v>
      </c>
      <c r="N7153">
        <v>5</v>
      </c>
      <c r="O7153" s="6">
        <v>0</v>
      </c>
      <c r="P7153" t="s">
        <v>106</v>
      </c>
      <c r="Q7153" t="s">
        <v>106</v>
      </c>
      <c r="R7153">
        <f>IF(F7153="Monthly",2,0)
+IF(E7153&lt;=6,2,0)
+IF(N7153&lt;=2,2,0)
+IF(L7153&gt;=4,2,0)
+IF(M7153&gt;=2,1,0)
+IF(H7153&gt;=_xlfn.PERCENTILE.INC($H$2:$H$10001,0.75),1,0)</f>
        <v>3</v>
      </c>
      <c r="S7153" t="str">
        <f>IF(R7153&gt;=7,"High",IF(R7153&gt;=4,"Medium","Low"))</f>
        <v>Low</v>
      </c>
    </row>
    <row r="7154" spans="1:19">
      <c r="A7154" t="s">
        <v>7279</v>
      </c>
      <c r="B7154">
        <v>19</v>
      </c>
      <c r="C7154" t="s">
        <v>101</v>
      </c>
      <c r="D7154" t="s">
        <v>128</v>
      </c>
      <c r="E7154">
        <v>12</v>
      </c>
      <c r="F7154" t="s">
        <v>109</v>
      </c>
      <c r="G7154" t="s">
        <v>110</v>
      </c>
      <c r="H7154" s="5">
        <v>763</v>
      </c>
      <c r="I7154" s="5">
        <v>8782.2199999999993</v>
      </c>
      <c r="J7154" t="s">
        <v>140</v>
      </c>
      <c r="K7154" t="s">
        <v>106</v>
      </c>
      <c r="L7154">
        <v>0</v>
      </c>
      <c r="M7154">
        <v>0</v>
      </c>
      <c r="N7154">
        <v>5</v>
      </c>
      <c r="O7154" s="6">
        <v>5</v>
      </c>
      <c r="P7154" t="s">
        <v>106</v>
      </c>
      <c r="Q7154" t="s">
        <v>107</v>
      </c>
      <c r="R7154">
        <f>IF(F7154="Monthly",2,0)
+IF(E7154&lt;=6,2,0)
+IF(N7154&lt;=2,2,0)
+IF(L7154&gt;=4,2,0)
+IF(M7154&gt;=2,1,0)
+IF(H7154&gt;=_xlfn.PERCENTILE.INC($H$2:$H$10001,0.75),1,0)</f>
        <v>0</v>
      </c>
      <c r="S7154" t="str">
        <f>IF(R7154&gt;=7,"High",IF(R7154&gt;=4,"Medium","Low"))</f>
        <v>Low</v>
      </c>
    </row>
    <row r="7155" spans="1:19">
      <c r="A7155" t="s">
        <v>7280</v>
      </c>
      <c r="B7155">
        <v>29</v>
      </c>
      <c r="C7155" t="s">
        <v>101</v>
      </c>
      <c r="D7155" t="s">
        <v>133</v>
      </c>
      <c r="E7155">
        <v>33</v>
      </c>
      <c r="F7155" t="s">
        <v>109</v>
      </c>
      <c r="G7155" t="s">
        <v>104</v>
      </c>
      <c r="H7155" s="5">
        <v>540</v>
      </c>
      <c r="I7155" s="5">
        <v>18164.8</v>
      </c>
      <c r="J7155" t="s">
        <v>140</v>
      </c>
      <c r="K7155" t="s">
        <v>107</v>
      </c>
      <c r="L7155">
        <v>0</v>
      </c>
      <c r="M7155">
        <v>0</v>
      </c>
      <c r="N7155">
        <v>5</v>
      </c>
      <c r="O7155" s="6">
        <v>0</v>
      </c>
      <c r="P7155" t="s">
        <v>107</v>
      </c>
      <c r="Q7155" t="s">
        <v>107</v>
      </c>
      <c r="R7155">
        <f>IF(F7155="Monthly",2,0)
+IF(E7155&lt;=6,2,0)
+IF(N7155&lt;=2,2,0)
+IF(L7155&gt;=4,2,0)
+IF(M7155&gt;=2,1,0)
+IF(H7155&gt;=_xlfn.PERCENTILE.INC($H$2:$H$10001,0.75),1,0)</f>
        <v>0</v>
      </c>
      <c r="S7155" t="str">
        <f>IF(R7155&gt;=7,"High",IF(R7155&gt;=4,"Medium","Low"))</f>
        <v>Low</v>
      </c>
    </row>
    <row r="7156" spans="1:19">
      <c r="A7156" t="s">
        <v>7281</v>
      </c>
      <c r="B7156">
        <v>45</v>
      </c>
      <c r="C7156" t="s">
        <v>112</v>
      </c>
      <c r="D7156" t="s">
        <v>126</v>
      </c>
      <c r="E7156">
        <v>22</v>
      </c>
      <c r="F7156" t="s">
        <v>103</v>
      </c>
      <c r="G7156" t="s">
        <v>104</v>
      </c>
      <c r="H7156" s="5">
        <v>545</v>
      </c>
      <c r="I7156" s="5">
        <v>11941.38</v>
      </c>
      <c r="J7156" t="s">
        <v>117</v>
      </c>
      <c r="K7156" t="s">
        <v>107</v>
      </c>
      <c r="L7156">
        <v>3</v>
      </c>
      <c r="M7156">
        <v>0</v>
      </c>
      <c r="N7156">
        <v>3</v>
      </c>
      <c r="O7156" s="6">
        <v>0</v>
      </c>
      <c r="P7156" t="s">
        <v>107</v>
      </c>
      <c r="Q7156" t="s">
        <v>106</v>
      </c>
      <c r="R7156">
        <f>IF(F7156="Monthly",2,0)
+IF(E7156&lt;=6,2,0)
+IF(N7156&lt;=2,2,0)
+IF(L7156&gt;=4,2,0)
+IF(M7156&gt;=2,1,0)
+IF(H7156&gt;=_xlfn.PERCENTILE.INC($H$2:$H$10001,0.75),1,0)</f>
        <v>2</v>
      </c>
      <c r="S7156" t="str">
        <f>IF(R7156&gt;=7,"High",IF(R7156&gt;=4,"Medium","Low"))</f>
        <v>Low</v>
      </c>
    </row>
    <row r="7157" spans="1:19">
      <c r="A7157" t="s">
        <v>7282</v>
      </c>
      <c r="B7157">
        <v>41</v>
      </c>
      <c r="C7157" t="s">
        <v>101</v>
      </c>
      <c r="D7157" t="s">
        <v>113</v>
      </c>
      <c r="E7157">
        <v>25</v>
      </c>
      <c r="F7157" t="s">
        <v>109</v>
      </c>
      <c r="G7157" t="s">
        <v>104</v>
      </c>
      <c r="H7157" s="5">
        <v>542</v>
      </c>
      <c r="I7157" s="5">
        <v>11850.83</v>
      </c>
      <c r="J7157" t="s">
        <v>105</v>
      </c>
      <c r="K7157" t="s">
        <v>106</v>
      </c>
      <c r="L7157">
        <v>1</v>
      </c>
      <c r="M7157">
        <v>0</v>
      </c>
      <c r="N7157">
        <v>5</v>
      </c>
      <c r="O7157" s="6">
        <v>10</v>
      </c>
      <c r="P7157" t="s">
        <v>107</v>
      </c>
      <c r="Q7157" t="s">
        <v>107</v>
      </c>
      <c r="R7157">
        <f>IF(F7157="Monthly",2,0)
+IF(E7157&lt;=6,2,0)
+IF(N7157&lt;=2,2,0)
+IF(L7157&gt;=4,2,0)
+IF(M7157&gt;=2,1,0)
+IF(H7157&gt;=_xlfn.PERCENTILE.INC($H$2:$H$10001,0.75),1,0)</f>
        <v>0</v>
      </c>
      <c r="S7157" t="str">
        <f>IF(R7157&gt;=7,"High",IF(R7157&gt;=4,"Medium","Low"))</f>
        <v>Low</v>
      </c>
    </row>
    <row r="7158" spans="1:19">
      <c r="A7158" t="s">
        <v>7283</v>
      </c>
      <c r="B7158">
        <v>31</v>
      </c>
      <c r="C7158" t="s">
        <v>101</v>
      </c>
      <c r="D7158" t="s">
        <v>159</v>
      </c>
      <c r="E7158">
        <v>7</v>
      </c>
      <c r="F7158" t="s">
        <v>103</v>
      </c>
      <c r="G7158" t="s">
        <v>110</v>
      </c>
      <c r="H7158" s="5">
        <v>663</v>
      </c>
      <c r="I7158" s="5">
        <v>4572.57</v>
      </c>
      <c r="J7158" t="s">
        <v>115</v>
      </c>
      <c r="K7158" t="s">
        <v>106</v>
      </c>
      <c r="L7158">
        <v>1</v>
      </c>
      <c r="M7158">
        <v>0</v>
      </c>
      <c r="N7158">
        <v>5</v>
      </c>
      <c r="O7158" s="6">
        <v>0</v>
      </c>
      <c r="P7158" t="s">
        <v>106</v>
      </c>
      <c r="Q7158" t="s">
        <v>106</v>
      </c>
      <c r="R7158">
        <f>IF(F7158="Monthly",2,0)
+IF(E7158&lt;=6,2,0)
+IF(N7158&lt;=2,2,0)
+IF(L7158&gt;=4,2,0)
+IF(M7158&gt;=2,1,0)
+IF(H7158&gt;=_xlfn.PERCENTILE.INC($H$2:$H$10001,0.75),1,0)</f>
        <v>2</v>
      </c>
      <c r="S7158" t="str">
        <f>IF(R7158&gt;=7,"High",IF(R7158&gt;=4,"Medium","Low"))</f>
        <v>Low</v>
      </c>
    </row>
    <row r="7159" spans="1:19">
      <c r="A7159" t="s">
        <v>7284</v>
      </c>
      <c r="B7159">
        <v>42</v>
      </c>
      <c r="C7159" t="s">
        <v>112</v>
      </c>
      <c r="D7159" t="s">
        <v>133</v>
      </c>
      <c r="E7159">
        <v>19</v>
      </c>
      <c r="F7159" t="s">
        <v>103</v>
      </c>
      <c r="G7159" t="s">
        <v>104</v>
      </c>
      <c r="H7159" s="5">
        <v>521</v>
      </c>
      <c r="I7159" s="5">
        <v>9822.73</v>
      </c>
      <c r="J7159" t="s">
        <v>105</v>
      </c>
      <c r="K7159" t="s">
        <v>106</v>
      </c>
      <c r="L7159">
        <v>0</v>
      </c>
      <c r="M7159">
        <v>0</v>
      </c>
      <c r="N7159">
        <v>5</v>
      </c>
      <c r="O7159" s="6">
        <v>0</v>
      </c>
      <c r="P7159" t="s">
        <v>107</v>
      </c>
      <c r="Q7159" t="s">
        <v>106</v>
      </c>
      <c r="R7159">
        <f>IF(F7159="Monthly",2,0)
+IF(E7159&lt;=6,2,0)
+IF(N7159&lt;=2,2,0)
+IF(L7159&gt;=4,2,0)
+IF(M7159&gt;=2,1,0)
+IF(H7159&gt;=_xlfn.PERCENTILE.INC($H$2:$H$10001,0.75),1,0)</f>
        <v>2</v>
      </c>
      <c r="S7159" t="str">
        <f>IF(R7159&gt;=7,"High",IF(R7159&gt;=4,"Medium","Low"))</f>
        <v>Low</v>
      </c>
    </row>
    <row r="7160" spans="1:19">
      <c r="A7160" t="s">
        <v>7285</v>
      </c>
      <c r="B7160">
        <v>48</v>
      </c>
      <c r="C7160" t="s">
        <v>101</v>
      </c>
      <c r="D7160" t="s">
        <v>137</v>
      </c>
      <c r="E7160">
        <v>54</v>
      </c>
      <c r="F7160" t="s">
        <v>103</v>
      </c>
      <c r="G7160" t="s">
        <v>104</v>
      </c>
      <c r="H7160" s="5">
        <v>518</v>
      </c>
      <c r="I7160" s="5">
        <v>27269.279999999999</v>
      </c>
      <c r="J7160" t="s">
        <v>134</v>
      </c>
      <c r="K7160" t="s">
        <v>106</v>
      </c>
      <c r="L7160">
        <v>0</v>
      </c>
      <c r="M7160">
        <v>0</v>
      </c>
      <c r="N7160">
        <v>5</v>
      </c>
      <c r="O7160" s="6">
        <v>0</v>
      </c>
      <c r="P7160" t="s">
        <v>107</v>
      </c>
      <c r="Q7160" t="s">
        <v>107</v>
      </c>
      <c r="R7160">
        <f>IF(F7160="Monthly",2,0)
+IF(E7160&lt;=6,2,0)
+IF(N7160&lt;=2,2,0)
+IF(L7160&gt;=4,2,0)
+IF(M7160&gt;=2,1,0)
+IF(H7160&gt;=_xlfn.PERCENTILE.INC($H$2:$H$10001,0.75),1,0)</f>
        <v>2</v>
      </c>
      <c r="S7160" t="str">
        <f>IF(R7160&gt;=7,"High",IF(R7160&gt;=4,"Medium","Low"))</f>
        <v>Low</v>
      </c>
    </row>
    <row r="7161" spans="1:19">
      <c r="A7161" t="s">
        <v>7286</v>
      </c>
      <c r="B7161">
        <v>48</v>
      </c>
      <c r="C7161" t="s">
        <v>101</v>
      </c>
      <c r="D7161" t="s">
        <v>119</v>
      </c>
      <c r="E7161">
        <v>31</v>
      </c>
      <c r="F7161" t="s">
        <v>109</v>
      </c>
      <c r="G7161" t="s">
        <v>110</v>
      </c>
      <c r="H7161" s="5">
        <v>743</v>
      </c>
      <c r="I7161" s="5">
        <v>22663.15</v>
      </c>
      <c r="J7161" t="s">
        <v>134</v>
      </c>
      <c r="K7161" t="s">
        <v>106</v>
      </c>
      <c r="L7161">
        <v>1</v>
      </c>
      <c r="M7161">
        <v>0</v>
      </c>
      <c r="N7161">
        <v>5</v>
      </c>
      <c r="O7161" s="6">
        <v>0</v>
      </c>
      <c r="P7161" t="s">
        <v>106</v>
      </c>
      <c r="Q7161" t="s">
        <v>107</v>
      </c>
      <c r="R7161">
        <f>IF(F7161="Monthly",2,0)
+IF(E7161&lt;=6,2,0)
+IF(N7161&lt;=2,2,0)
+IF(L7161&gt;=4,2,0)
+IF(M7161&gt;=2,1,0)
+IF(H7161&gt;=_xlfn.PERCENTILE.INC($H$2:$H$10001,0.75),1,0)</f>
        <v>0</v>
      </c>
      <c r="S7161" t="str">
        <f>IF(R7161&gt;=7,"High",IF(R7161&gt;=4,"Medium","Low"))</f>
        <v>Low</v>
      </c>
    </row>
    <row r="7162" spans="1:19">
      <c r="A7162" t="s">
        <v>7287</v>
      </c>
      <c r="B7162">
        <v>40</v>
      </c>
      <c r="C7162" t="s">
        <v>101</v>
      </c>
      <c r="D7162" t="s">
        <v>102</v>
      </c>
      <c r="E7162">
        <v>34</v>
      </c>
      <c r="F7162" t="s">
        <v>103</v>
      </c>
      <c r="G7162" t="s">
        <v>110</v>
      </c>
      <c r="H7162" s="5">
        <v>788</v>
      </c>
      <c r="I7162" s="5">
        <v>27523.34</v>
      </c>
      <c r="J7162" t="s">
        <v>140</v>
      </c>
      <c r="K7162" t="s">
        <v>106</v>
      </c>
      <c r="L7162">
        <v>2</v>
      </c>
      <c r="M7162">
        <v>1</v>
      </c>
      <c r="N7162">
        <v>5</v>
      </c>
      <c r="O7162" s="6">
        <v>0</v>
      </c>
      <c r="P7162" t="s">
        <v>107</v>
      </c>
      <c r="Q7162" t="s">
        <v>107</v>
      </c>
      <c r="R7162">
        <f>IF(F7162="Monthly",2,0)
+IF(E7162&lt;=6,2,0)
+IF(N7162&lt;=2,2,0)
+IF(L7162&gt;=4,2,0)
+IF(M7162&gt;=2,1,0)
+IF(H7162&gt;=_xlfn.PERCENTILE.INC($H$2:$H$10001,0.75),1,0)</f>
        <v>2</v>
      </c>
      <c r="S7162" t="str">
        <f>IF(R7162&gt;=7,"High",IF(R7162&gt;=4,"Medium","Low"))</f>
        <v>Low</v>
      </c>
    </row>
    <row r="7163" spans="1:19">
      <c r="A7163" t="s">
        <v>7288</v>
      </c>
      <c r="B7163">
        <v>37</v>
      </c>
      <c r="C7163" t="s">
        <v>101</v>
      </c>
      <c r="D7163" t="s">
        <v>137</v>
      </c>
      <c r="E7163">
        <v>24</v>
      </c>
      <c r="F7163" t="s">
        <v>109</v>
      </c>
      <c r="G7163" t="s">
        <v>129</v>
      </c>
      <c r="H7163" s="5">
        <v>1051</v>
      </c>
      <c r="I7163" s="5">
        <v>23894.48</v>
      </c>
      <c r="J7163" t="s">
        <v>134</v>
      </c>
      <c r="K7163" t="s">
        <v>106</v>
      </c>
      <c r="L7163">
        <v>0</v>
      </c>
      <c r="M7163">
        <v>0</v>
      </c>
      <c r="N7163">
        <v>5</v>
      </c>
      <c r="O7163" s="6">
        <v>5</v>
      </c>
      <c r="P7163" t="s">
        <v>106</v>
      </c>
      <c r="Q7163" t="s">
        <v>107</v>
      </c>
      <c r="R7163">
        <f>IF(F7163="Monthly",2,0)
+IF(E7163&lt;=6,2,0)
+IF(N7163&lt;=2,2,0)
+IF(L7163&gt;=4,2,0)
+IF(M7163&gt;=2,1,0)
+IF(H7163&gt;=_xlfn.PERCENTILE.INC($H$2:$H$10001,0.75),1,0)</f>
        <v>1</v>
      </c>
      <c r="S7163" t="str">
        <f>IF(R7163&gt;=7,"High",IF(R7163&gt;=4,"Medium","Low"))</f>
        <v>Low</v>
      </c>
    </row>
    <row r="7164" spans="1:19">
      <c r="A7164" t="s">
        <v>7289</v>
      </c>
      <c r="B7164">
        <v>26</v>
      </c>
      <c r="C7164" t="s">
        <v>101</v>
      </c>
      <c r="D7164" t="s">
        <v>137</v>
      </c>
      <c r="E7164">
        <v>17</v>
      </c>
      <c r="F7164" t="s">
        <v>103</v>
      </c>
      <c r="G7164" t="s">
        <v>104</v>
      </c>
      <c r="H7164" s="5">
        <v>392</v>
      </c>
      <c r="I7164" s="5">
        <v>6688.01</v>
      </c>
      <c r="J7164" t="s">
        <v>115</v>
      </c>
      <c r="K7164" t="s">
        <v>106</v>
      </c>
      <c r="L7164">
        <v>0</v>
      </c>
      <c r="M7164">
        <v>0</v>
      </c>
      <c r="N7164">
        <v>5</v>
      </c>
      <c r="O7164" s="6">
        <v>0</v>
      </c>
      <c r="P7164" t="s">
        <v>107</v>
      </c>
      <c r="Q7164" t="s">
        <v>107</v>
      </c>
      <c r="R7164">
        <f>IF(F7164="Monthly",2,0)
+IF(E7164&lt;=6,2,0)
+IF(N7164&lt;=2,2,0)
+IF(L7164&gt;=4,2,0)
+IF(M7164&gt;=2,1,0)
+IF(H7164&gt;=_xlfn.PERCENTILE.INC($H$2:$H$10001,0.75),1,0)</f>
        <v>2</v>
      </c>
      <c r="S7164" t="str">
        <f>IF(R7164&gt;=7,"High",IF(R7164&gt;=4,"Medium","Low"))</f>
        <v>Low</v>
      </c>
    </row>
    <row r="7165" spans="1:19">
      <c r="A7165" t="s">
        <v>7290</v>
      </c>
      <c r="B7165">
        <v>39</v>
      </c>
      <c r="C7165" t="s">
        <v>112</v>
      </c>
      <c r="D7165" t="s">
        <v>131</v>
      </c>
      <c r="E7165">
        <v>49</v>
      </c>
      <c r="F7165" t="s">
        <v>121</v>
      </c>
      <c r="G7165" t="s">
        <v>129</v>
      </c>
      <c r="H7165" s="5">
        <v>996</v>
      </c>
      <c r="I7165" s="5">
        <v>49938.31</v>
      </c>
      <c r="J7165" t="s">
        <v>134</v>
      </c>
      <c r="K7165" t="s">
        <v>106</v>
      </c>
      <c r="L7165">
        <v>2</v>
      </c>
      <c r="M7165">
        <v>0</v>
      </c>
      <c r="N7165">
        <v>5</v>
      </c>
      <c r="O7165" s="6">
        <v>0</v>
      </c>
      <c r="P7165" t="s">
        <v>106</v>
      </c>
      <c r="Q7165" t="s">
        <v>107</v>
      </c>
      <c r="R7165">
        <f>IF(F7165="Monthly",2,0)
+IF(E7165&lt;=6,2,0)
+IF(N7165&lt;=2,2,0)
+IF(L7165&gt;=4,2,0)
+IF(M7165&gt;=2,1,0)
+IF(H7165&gt;=_xlfn.PERCENTILE.INC($H$2:$H$10001,0.75),1,0)</f>
        <v>1</v>
      </c>
      <c r="S7165" t="str">
        <f>IF(R7165&gt;=7,"High",IF(R7165&gt;=4,"Medium","Low"))</f>
        <v>Low</v>
      </c>
    </row>
    <row r="7166" spans="1:19">
      <c r="A7166" t="s">
        <v>7291</v>
      </c>
      <c r="B7166">
        <v>40</v>
      </c>
      <c r="C7166" t="s">
        <v>101</v>
      </c>
      <c r="D7166" t="s">
        <v>102</v>
      </c>
      <c r="E7166">
        <v>21</v>
      </c>
      <c r="F7166" t="s">
        <v>109</v>
      </c>
      <c r="G7166" t="s">
        <v>110</v>
      </c>
      <c r="H7166" s="5">
        <v>808</v>
      </c>
      <c r="I7166" s="5">
        <v>14886.77</v>
      </c>
      <c r="J7166" t="s">
        <v>117</v>
      </c>
      <c r="K7166" t="s">
        <v>106</v>
      </c>
      <c r="L7166">
        <v>1</v>
      </c>
      <c r="M7166">
        <v>0</v>
      </c>
      <c r="N7166">
        <v>5</v>
      </c>
      <c r="O7166" s="6">
        <v>10</v>
      </c>
      <c r="P7166" t="s">
        <v>107</v>
      </c>
      <c r="Q7166" t="s">
        <v>107</v>
      </c>
      <c r="R7166">
        <f>IF(F7166="Monthly",2,0)
+IF(E7166&lt;=6,2,0)
+IF(N7166&lt;=2,2,0)
+IF(L7166&gt;=4,2,0)
+IF(M7166&gt;=2,1,0)
+IF(H7166&gt;=_xlfn.PERCENTILE.INC($H$2:$H$10001,0.75),1,0)</f>
        <v>1</v>
      </c>
      <c r="S7166" t="str">
        <f>IF(R7166&gt;=7,"High",IF(R7166&gt;=4,"Medium","Low"))</f>
        <v>Low</v>
      </c>
    </row>
    <row r="7167" spans="1:19">
      <c r="A7167" t="s">
        <v>7292</v>
      </c>
      <c r="B7167">
        <v>33</v>
      </c>
      <c r="C7167" t="s">
        <v>112</v>
      </c>
      <c r="D7167" t="s">
        <v>102</v>
      </c>
      <c r="E7167">
        <v>65</v>
      </c>
      <c r="F7167" t="s">
        <v>103</v>
      </c>
      <c r="G7167" t="s">
        <v>104</v>
      </c>
      <c r="H7167" s="5">
        <v>431</v>
      </c>
      <c r="I7167" s="5">
        <v>27887.1</v>
      </c>
      <c r="J7167" t="s">
        <v>115</v>
      </c>
      <c r="K7167" t="s">
        <v>106</v>
      </c>
      <c r="L7167">
        <v>2</v>
      </c>
      <c r="M7167">
        <v>0</v>
      </c>
      <c r="N7167">
        <v>4</v>
      </c>
      <c r="O7167" s="6">
        <v>0</v>
      </c>
      <c r="P7167" t="s">
        <v>106</v>
      </c>
      <c r="Q7167" t="s">
        <v>107</v>
      </c>
      <c r="R7167">
        <f>IF(F7167="Monthly",2,0)
+IF(E7167&lt;=6,2,0)
+IF(N7167&lt;=2,2,0)
+IF(L7167&gt;=4,2,0)
+IF(M7167&gt;=2,1,0)
+IF(H7167&gt;=_xlfn.PERCENTILE.INC($H$2:$H$10001,0.75),1,0)</f>
        <v>2</v>
      </c>
      <c r="S7167" t="str">
        <f>IF(R7167&gt;=7,"High",IF(R7167&gt;=4,"Medium","Low"))</f>
        <v>Low</v>
      </c>
    </row>
    <row r="7168" spans="1:19">
      <c r="A7168" t="s">
        <v>7293</v>
      </c>
      <c r="B7168">
        <v>22</v>
      </c>
      <c r="C7168" t="s">
        <v>112</v>
      </c>
      <c r="D7168" t="s">
        <v>133</v>
      </c>
      <c r="E7168">
        <v>22</v>
      </c>
      <c r="F7168" t="s">
        <v>103</v>
      </c>
      <c r="G7168" t="s">
        <v>110</v>
      </c>
      <c r="H7168" s="5">
        <v>746</v>
      </c>
      <c r="I7168" s="5">
        <v>16682.34</v>
      </c>
      <c r="J7168" t="s">
        <v>134</v>
      </c>
      <c r="K7168" t="s">
        <v>106</v>
      </c>
      <c r="L7168">
        <v>0</v>
      </c>
      <c r="M7168">
        <v>0</v>
      </c>
      <c r="N7168">
        <v>5</v>
      </c>
      <c r="O7168" s="6">
        <v>0</v>
      </c>
      <c r="P7168" t="s">
        <v>106</v>
      </c>
      <c r="Q7168" t="s">
        <v>107</v>
      </c>
      <c r="R7168">
        <f>IF(F7168="Monthly",2,0)
+IF(E7168&lt;=6,2,0)
+IF(N7168&lt;=2,2,0)
+IF(L7168&gt;=4,2,0)
+IF(M7168&gt;=2,1,0)
+IF(H7168&gt;=_xlfn.PERCENTILE.INC($H$2:$H$10001,0.75),1,0)</f>
        <v>2</v>
      </c>
      <c r="S7168" t="str">
        <f>IF(R7168&gt;=7,"High",IF(R7168&gt;=4,"Medium","Low"))</f>
        <v>Low</v>
      </c>
    </row>
    <row r="7169" spans="1:19">
      <c r="A7169" t="s">
        <v>7294</v>
      </c>
      <c r="B7169">
        <v>44</v>
      </c>
      <c r="C7169" t="s">
        <v>112</v>
      </c>
      <c r="D7169" t="s">
        <v>133</v>
      </c>
      <c r="E7169">
        <v>18</v>
      </c>
      <c r="F7169" t="s">
        <v>121</v>
      </c>
      <c r="G7169" t="s">
        <v>104</v>
      </c>
      <c r="H7169" s="5">
        <v>460</v>
      </c>
      <c r="I7169" s="5">
        <v>6858.67</v>
      </c>
      <c r="J7169" t="s">
        <v>115</v>
      </c>
      <c r="K7169" t="s">
        <v>106</v>
      </c>
      <c r="L7169">
        <v>0</v>
      </c>
      <c r="M7169">
        <v>0</v>
      </c>
      <c r="N7169">
        <v>5</v>
      </c>
      <c r="O7169" s="6">
        <v>15</v>
      </c>
      <c r="P7169" t="s">
        <v>106</v>
      </c>
      <c r="Q7169" t="s">
        <v>107</v>
      </c>
      <c r="R7169">
        <f>IF(F7169="Monthly",2,0)
+IF(E7169&lt;=6,2,0)
+IF(N7169&lt;=2,2,0)
+IF(L7169&gt;=4,2,0)
+IF(M7169&gt;=2,1,0)
+IF(H7169&gt;=_xlfn.PERCENTILE.INC($H$2:$H$10001,0.75),1,0)</f>
        <v>0</v>
      </c>
      <c r="S7169" t="str">
        <f>IF(R7169&gt;=7,"High",IF(R7169&gt;=4,"Medium","Low"))</f>
        <v>Low</v>
      </c>
    </row>
    <row r="7170" spans="1:19">
      <c r="A7170" t="s">
        <v>7295</v>
      </c>
      <c r="B7170">
        <v>35</v>
      </c>
      <c r="C7170" t="s">
        <v>101</v>
      </c>
      <c r="D7170" t="s">
        <v>119</v>
      </c>
      <c r="E7170">
        <v>20</v>
      </c>
      <c r="F7170" t="s">
        <v>103</v>
      </c>
      <c r="G7170" t="s">
        <v>129</v>
      </c>
      <c r="H7170" s="5">
        <v>968</v>
      </c>
      <c r="I7170" s="5">
        <v>18869.82</v>
      </c>
      <c r="J7170" t="s">
        <v>140</v>
      </c>
      <c r="K7170" t="s">
        <v>106</v>
      </c>
      <c r="L7170">
        <v>0</v>
      </c>
      <c r="M7170">
        <v>0</v>
      </c>
      <c r="N7170">
        <v>5</v>
      </c>
      <c r="O7170" s="6">
        <v>0</v>
      </c>
      <c r="P7170" t="s">
        <v>107</v>
      </c>
      <c r="Q7170" t="s">
        <v>107</v>
      </c>
      <c r="R7170">
        <f>IF(F7170="Monthly",2,0)
+IF(E7170&lt;=6,2,0)
+IF(N7170&lt;=2,2,0)
+IF(L7170&gt;=4,2,0)
+IF(M7170&gt;=2,1,0)
+IF(H7170&gt;=_xlfn.PERCENTILE.INC($H$2:$H$10001,0.75),1,0)</f>
        <v>3</v>
      </c>
      <c r="S7170" t="str">
        <f>IF(R7170&gt;=7,"High",IF(R7170&gt;=4,"Medium","Low"))</f>
        <v>Low</v>
      </c>
    </row>
    <row r="7171" spans="1:19">
      <c r="A7171" t="s">
        <v>7296</v>
      </c>
      <c r="B7171">
        <v>24</v>
      </c>
      <c r="C7171" t="s">
        <v>101</v>
      </c>
      <c r="D7171" t="s">
        <v>102</v>
      </c>
      <c r="E7171">
        <v>33</v>
      </c>
      <c r="F7171" t="s">
        <v>109</v>
      </c>
      <c r="G7171" t="s">
        <v>129</v>
      </c>
      <c r="H7171" s="5">
        <v>1036</v>
      </c>
      <c r="I7171" s="5">
        <v>29924.81</v>
      </c>
      <c r="J7171" t="s">
        <v>115</v>
      </c>
      <c r="K7171" t="s">
        <v>106</v>
      </c>
      <c r="L7171">
        <v>0</v>
      </c>
      <c r="M7171">
        <v>0</v>
      </c>
      <c r="N7171">
        <v>5</v>
      </c>
      <c r="O7171" s="6">
        <v>10</v>
      </c>
      <c r="P7171" t="s">
        <v>106</v>
      </c>
      <c r="Q7171" t="s">
        <v>107</v>
      </c>
      <c r="R7171">
        <f>IF(F7171="Monthly",2,0)
+IF(E7171&lt;=6,2,0)
+IF(N7171&lt;=2,2,0)
+IF(L7171&gt;=4,2,0)
+IF(M7171&gt;=2,1,0)
+IF(H7171&gt;=_xlfn.PERCENTILE.INC($H$2:$H$10001,0.75),1,0)</f>
        <v>1</v>
      </c>
      <c r="S7171" t="str">
        <f>IF(R7171&gt;=7,"High",IF(R7171&gt;=4,"Medium","Low"))</f>
        <v>Low</v>
      </c>
    </row>
    <row r="7172" spans="1:19">
      <c r="A7172" t="s">
        <v>7297</v>
      </c>
      <c r="B7172">
        <v>18</v>
      </c>
      <c r="C7172" t="s">
        <v>112</v>
      </c>
      <c r="D7172" t="s">
        <v>133</v>
      </c>
      <c r="E7172">
        <v>40</v>
      </c>
      <c r="F7172" t="s">
        <v>103</v>
      </c>
      <c r="G7172" t="s">
        <v>104</v>
      </c>
      <c r="H7172" s="5">
        <v>452</v>
      </c>
      <c r="I7172" s="5">
        <v>17716.150000000001</v>
      </c>
      <c r="J7172" t="s">
        <v>140</v>
      </c>
      <c r="K7172" t="s">
        <v>106</v>
      </c>
      <c r="L7172">
        <v>1</v>
      </c>
      <c r="M7172">
        <v>0</v>
      </c>
      <c r="N7172">
        <v>5</v>
      </c>
      <c r="O7172" s="6">
        <v>0</v>
      </c>
      <c r="P7172" t="s">
        <v>107</v>
      </c>
      <c r="Q7172" t="s">
        <v>107</v>
      </c>
      <c r="R7172">
        <f>IF(F7172="Monthly",2,0)
+IF(E7172&lt;=6,2,0)
+IF(N7172&lt;=2,2,0)
+IF(L7172&gt;=4,2,0)
+IF(M7172&gt;=2,1,0)
+IF(H7172&gt;=_xlfn.PERCENTILE.INC($H$2:$H$10001,0.75),1,0)</f>
        <v>2</v>
      </c>
      <c r="S7172" t="str">
        <f>IF(R7172&gt;=7,"High",IF(R7172&gt;=4,"Medium","Low"))</f>
        <v>Low</v>
      </c>
    </row>
    <row r="7173" spans="1:19">
      <c r="A7173" t="s">
        <v>7298</v>
      </c>
      <c r="B7173">
        <v>31</v>
      </c>
      <c r="C7173" t="s">
        <v>112</v>
      </c>
      <c r="D7173" t="s">
        <v>102</v>
      </c>
      <c r="E7173">
        <v>56</v>
      </c>
      <c r="F7173" t="s">
        <v>121</v>
      </c>
      <c r="G7173" t="s">
        <v>104</v>
      </c>
      <c r="H7173" s="5">
        <v>538</v>
      </c>
      <c r="I7173" s="5">
        <v>30334.45</v>
      </c>
      <c r="J7173" t="s">
        <v>117</v>
      </c>
      <c r="K7173" t="s">
        <v>106</v>
      </c>
      <c r="L7173">
        <v>5</v>
      </c>
      <c r="M7173">
        <v>2</v>
      </c>
      <c r="N7173">
        <v>3</v>
      </c>
      <c r="O7173" s="6">
        <v>0</v>
      </c>
      <c r="P7173" t="s">
        <v>107</v>
      </c>
      <c r="Q7173" t="s">
        <v>107</v>
      </c>
      <c r="R7173">
        <f>IF(F7173="Monthly",2,0)
+IF(E7173&lt;=6,2,0)
+IF(N7173&lt;=2,2,0)
+IF(L7173&gt;=4,2,0)
+IF(M7173&gt;=2,1,0)
+IF(H7173&gt;=_xlfn.PERCENTILE.INC($H$2:$H$10001,0.75),1,0)</f>
        <v>3</v>
      </c>
      <c r="S7173" t="str">
        <f>IF(R7173&gt;=7,"High",IF(R7173&gt;=4,"Medium","Low"))</f>
        <v>Low</v>
      </c>
    </row>
    <row r="7174" spans="1:19">
      <c r="A7174" t="s">
        <v>7299</v>
      </c>
      <c r="B7174">
        <v>39</v>
      </c>
      <c r="C7174" t="s">
        <v>112</v>
      </c>
      <c r="D7174" t="s">
        <v>126</v>
      </c>
      <c r="E7174">
        <v>3</v>
      </c>
      <c r="F7174" t="s">
        <v>103</v>
      </c>
      <c r="G7174" t="s">
        <v>110</v>
      </c>
      <c r="H7174" s="5">
        <v>719</v>
      </c>
      <c r="I7174" s="5">
        <v>1805.52</v>
      </c>
      <c r="J7174" t="s">
        <v>117</v>
      </c>
      <c r="K7174" t="s">
        <v>106</v>
      </c>
      <c r="L7174">
        <v>1</v>
      </c>
      <c r="M7174">
        <v>0</v>
      </c>
      <c r="N7174">
        <v>5</v>
      </c>
      <c r="O7174" s="6">
        <v>15</v>
      </c>
      <c r="P7174" t="s">
        <v>106</v>
      </c>
      <c r="Q7174" t="s">
        <v>106</v>
      </c>
      <c r="R7174">
        <f>IF(F7174="Monthly",2,0)
+IF(E7174&lt;=6,2,0)
+IF(N7174&lt;=2,2,0)
+IF(L7174&gt;=4,2,0)
+IF(M7174&gt;=2,1,0)
+IF(H7174&gt;=_xlfn.PERCENTILE.INC($H$2:$H$10001,0.75),1,0)</f>
        <v>4</v>
      </c>
      <c r="S7174" t="str">
        <f>IF(R7174&gt;=7,"High",IF(R7174&gt;=4,"Medium","Low"))</f>
        <v>Medium</v>
      </c>
    </row>
    <row r="7175" spans="1:19">
      <c r="A7175" t="s">
        <v>7300</v>
      </c>
      <c r="B7175">
        <v>50</v>
      </c>
      <c r="C7175" t="s">
        <v>112</v>
      </c>
      <c r="D7175" t="s">
        <v>131</v>
      </c>
      <c r="E7175">
        <v>31</v>
      </c>
      <c r="F7175" t="s">
        <v>109</v>
      </c>
      <c r="G7175" t="s">
        <v>110</v>
      </c>
      <c r="H7175" s="5">
        <v>704</v>
      </c>
      <c r="I7175" s="5">
        <v>20742.97</v>
      </c>
      <c r="J7175" t="s">
        <v>115</v>
      </c>
      <c r="K7175" t="s">
        <v>106</v>
      </c>
      <c r="L7175">
        <v>0</v>
      </c>
      <c r="M7175">
        <v>0</v>
      </c>
      <c r="N7175">
        <v>5</v>
      </c>
      <c r="O7175" s="6">
        <v>5</v>
      </c>
      <c r="P7175" t="s">
        <v>107</v>
      </c>
      <c r="Q7175" t="s">
        <v>107</v>
      </c>
      <c r="R7175">
        <f>IF(F7175="Monthly",2,0)
+IF(E7175&lt;=6,2,0)
+IF(N7175&lt;=2,2,0)
+IF(L7175&gt;=4,2,0)
+IF(M7175&gt;=2,1,0)
+IF(H7175&gt;=_xlfn.PERCENTILE.INC($H$2:$H$10001,0.75),1,0)</f>
        <v>0</v>
      </c>
      <c r="S7175" t="str">
        <f>IF(R7175&gt;=7,"High",IF(R7175&gt;=4,"Medium","Low"))</f>
        <v>Low</v>
      </c>
    </row>
    <row r="7176" spans="1:19">
      <c r="A7176" t="s">
        <v>7301</v>
      </c>
      <c r="B7176">
        <v>18</v>
      </c>
      <c r="C7176" t="s">
        <v>101</v>
      </c>
      <c r="D7176" t="s">
        <v>113</v>
      </c>
      <c r="E7176">
        <v>72</v>
      </c>
      <c r="F7176" t="s">
        <v>121</v>
      </c>
      <c r="G7176" t="s">
        <v>110</v>
      </c>
      <c r="H7176" s="5">
        <v>702</v>
      </c>
      <c r="I7176" s="5">
        <v>51170.19</v>
      </c>
      <c r="J7176" t="s">
        <v>134</v>
      </c>
      <c r="K7176" t="s">
        <v>106</v>
      </c>
      <c r="L7176">
        <v>1</v>
      </c>
      <c r="M7176">
        <v>0</v>
      </c>
      <c r="N7176">
        <v>5</v>
      </c>
      <c r="O7176" s="6">
        <v>0</v>
      </c>
      <c r="P7176" t="s">
        <v>107</v>
      </c>
      <c r="Q7176" t="s">
        <v>107</v>
      </c>
      <c r="R7176">
        <f>IF(F7176="Monthly",2,0)
+IF(E7176&lt;=6,2,0)
+IF(N7176&lt;=2,2,0)
+IF(L7176&gt;=4,2,0)
+IF(M7176&gt;=2,1,0)
+IF(H7176&gt;=_xlfn.PERCENTILE.INC($H$2:$H$10001,0.75),1,0)</f>
        <v>0</v>
      </c>
      <c r="S7176" t="str">
        <f>IF(R7176&gt;=7,"High",IF(R7176&gt;=4,"Medium","Low"))</f>
        <v>Low</v>
      </c>
    </row>
    <row r="7177" spans="1:19">
      <c r="A7177" t="s">
        <v>7302</v>
      </c>
      <c r="B7177">
        <v>33</v>
      </c>
      <c r="C7177" t="s">
        <v>101</v>
      </c>
      <c r="D7177" t="s">
        <v>159</v>
      </c>
      <c r="E7177">
        <v>37</v>
      </c>
      <c r="F7177" t="s">
        <v>103</v>
      </c>
      <c r="G7177" t="s">
        <v>110</v>
      </c>
      <c r="H7177" s="5">
        <v>741</v>
      </c>
      <c r="I7177" s="5">
        <v>27284.29</v>
      </c>
      <c r="J7177" t="s">
        <v>134</v>
      </c>
      <c r="K7177" t="s">
        <v>107</v>
      </c>
      <c r="L7177">
        <v>0</v>
      </c>
      <c r="M7177">
        <v>0</v>
      </c>
      <c r="N7177">
        <v>4</v>
      </c>
      <c r="O7177" s="6">
        <v>0</v>
      </c>
      <c r="P7177" t="s">
        <v>107</v>
      </c>
      <c r="Q7177" t="s">
        <v>107</v>
      </c>
      <c r="R7177">
        <f>IF(F7177="Monthly",2,0)
+IF(E7177&lt;=6,2,0)
+IF(N7177&lt;=2,2,0)
+IF(L7177&gt;=4,2,0)
+IF(M7177&gt;=2,1,0)
+IF(H7177&gt;=_xlfn.PERCENTILE.INC($H$2:$H$10001,0.75),1,0)</f>
        <v>2</v>
      </c>
      <c r="S7177" t="str">
        <f>IF(R7177&gt;=7,"High",IF(R7177&gt;=4,"Medium","Low"))</f>
        <v>Low</v>
      </c>
    </row>
    <row r="7178" spans="1:19">
      <c r="A7178" t="s">
        <v>7303</v>
      </c>
      <c r="B7178">
        <v>18</v>
      </c>
      <c r="C7178" t="s">
        <v>112</v>
      </c>
      <c r="D7178" t="s">
        <v>123</v>
      </c>
      <c r="E7178">
        <v>15</v>
      </c>
      <c r="F7178" t="s">
        <v>103</v>
      </c>
      <c r="G7178" t="s">
        <v>110</v>
      </c>
      <c r="H7178" s="5">
        <v>735</v>
      </c>
      <c r="I7178" s="5">
        <v>10824.02</v>
      </c>
      <c r="J7178" t="s">
        <v>105</v>
      </c>
      <c r="K7178" t="s">
        <v>107</v>
      </c>
      <c r="L7178">
        <v>3</v>
      </c>
      <c r="M7178">
        <v>1</v>
      </c>
      <c r="N7178">
        <v>4</v>
      </c>
      <c r="O7178" s="6">
        <v>0</v>
      </c>
      <c r="P7178" t="s">
        <v>107</v>
      </c>
      <c r="Q7178" t="s">
        <v>107</v>
      </c>
      <c r="R7178">
        <f>IF(F7178="Monthly",2,0)
+IF(E7178&lt;=6,2,0)
+IF(N7178&lt;=2,2,0)
+IF(L7178&gt;=4,2,0)
+IF(M7178&gt;=2,1,0)
+IF(H7178&gt;=_xlfn.PERCENTILE.INC($H$2:$H$10001,0.75),1,0)</f>
        <v>2</v>
      </c>
      <c r="S7178" t="str">
        <f>IF(R7178&gt;=7,"High",IF(R7178&gt;=4,"Medium","Low"))</f>
        <v>Low</v>
      </c>
    </row>
    <row r="7179" spans="1:19">
      <c r="A7179" t="s">
        <v>7304</v>
      </c>
      <c r="B7179">
        <v>55</v>
      </c>
      <c r="C7179" t="s">
        <v>112</v>
      </c>
      <c r="D7179" t="s">
        <v>131</v>
      </c>
      <c r="E7179">
        <v>24</v>
      </c>
      <c r="F7179" t="s">
        <v>103</v>
      </c>
      <c r="G7179" t="s">
        <v>110</v>
      </c>
      <c r="H7179" s="5">
        <v>824</v>
      </c>
      <c r="I7179" s="5">
        <v>19395.439999999999</v>
      </c>
      <c r="J7179" t="s">
        <v>105</v>
      </c>
      <c r="K7179" t="s">
        <v>106</v>
      </c>
      <c r="L7179">
        <v>0</v>
      </c>
      <c r="M7179">
        <v>0</v>
      </c>
      <c r="N7179">
        <v>5</v>
      </c>
      <c r="O7179" s="6">
        <v>0</v>
      </c>
      <c r="P7179" t="s">
        <v>106</v>
      </c>
      <c r="Q7179" t="s">
        <v>107</v>
      </c>
      <c r="R7179">
        <f>IF(F7179="Monthly",2,0)
+IF(E7179&lt;=6,2,0)
+IF(N7179&lt;=2,2,0)
+IF(L7179&gt;=4,2,0)
+IF(M7179&gt;=2,1,0)
+IF(H7179&gt;=_xlfn.PERCENTILE.INC($H$2:$H$10001,0.75),1,0)</f>
        <v>3</v>
      </c>
      <c r="S7179" t="str">
        <f>IF(R7179&gt;=7,"High",IF(R7179&gt;=4,"Medium","Low"))</f>
        <v>Low</v>
      </c>
    </row>
    <row r="7180" spans="1:19">
      <c r="A7180" t="s">
        <v>7305</v>
      </c>
      <c r="B7180">
        <v>35</v>
      </c>
      <c r="C7180" t="s">
        <v>101</v>
      </c>
      <c r="D7180" t="s">
        <v>131</v>
      </c>
      <c r="E7180">
        <v>27</v>
      </c>
      <c r="F7180" t="s">
        <v>103</v>
      </c>
      <c r="G7180" t="s">
        <v>129</v>
      </c>
      <c r="H7180" s="5">
        <v>996</v>
      </c>
      <c r="I7180" s="5">
        <v>27144.43</v>
      </c>
      <c r="J7180" t="s">
        <v>117</v>
      </c>
      <c r="K7180" t="s">
        <v>106</v>
      </c>
      <c r="L7180">
        <v>0</v>
      </c>
      <c r="M7180">
        <v>0</v>
      </c>
      <c r="N7180">
        <v>5</v>
      </c>
      <c r="O7180" s="6">
        <v>0</v>
      </c>
      <c r="P7180" t="s">
        <v>107</v>
      </c>
      <c r="Q7180" t="s">
        <v>106</v>
      </c>
      <c r="R7180">
        <f>IF(F7180="Monthly",2,0)
+IF(E7180&lt;=6,2,0)
+IF(N7180&lt;=2,2,0)
+IF(L7180&gt;=4,2,0)
+IF(M7180&gt;=2,1,0)
+IF(H7180&gt;=_xlfn.PERCENTILE.INC($H$2:$H$10001,0.75),1,0)</f>
        <v>3</v>
      </c>
      <c r="S7180" t="str">
        <f>IF(R7180&gt;=7,"High",IF(R7180&gt;=4,"Medium","Low"))</f>
        <v>Low</v>
      </c>
    </row>
    <row r="7181" spans="1:19">
      <c r="A7181" t="s">
        <v>7306</v>
      </c>
      <c r="B7181">
        <v>41</v>
      </c>
      <c r="C7181" t="s">
        <v>101</v>
      </c>
      <c r="D7181" t="s">
        <v>113</v>
      </c>
      <c r="E7181">
        <v>52</v>
      </c>
      <c r="F7181" t="s">
        <v>121</v>
      </c>
      <c r="G7181" t="s">
        <v>129</v>
      </c>
      <c r="H7181" s="5">
        <v>1022</v>
      </c>
      <c r="I7181" s="5">
        <v>54384.639999999999</v>
      </c>
      <c r="J7181" t="s">
        <v>105</v>
      </c>
      <c r="K7181" t="s">
        <v>106</v>
      </c>
      <c r="L7181">
        <v>4</v>
      </c>
      <c r="M7181">
        <v>1</v>
      </c>
      <c r="N7181">
        <v>5</v>
      </c>
      <c r="O7181" s="6">
        <v>0</v>
      </c>
      <c r="P7181" t="s">
        <v>106</v>
      </c>
      <c r="Q7181" t="s">
        <v>107</v>
      </c>
      <c r="R7181">
        <f>IF(F7181="Monthly",2,0)
+IF(E7181&lt;=6,2,0)
+IF(N7181&lt;=2,2,0)
+IF(L7181&gt;=4,2,0)
+IF(M7181&gt;=2,1,0)
+IF(H7181&gt;=_xlfn.PERCENTILE.INC($H$2:$H$10001,0.75),1,0)</f>
        <v>3</v>
      </c>
      <c r="S7181" t="str">
        <f>IF(R7181&gt;=7,"High",IF(R7181&gt;=4,"Medium","Low"))</f>
        <v>Low</v>
      </c>
    </row>
    <row r="7182" spans="1:19">
      <c r="A7182" t="s">
        <v>7307</v>
      </c>
      <c r="B7182">
        <v>44</v>
      </c>
      <c r="C7182" t="s">
        <v>112</v>
      </c>
      <c r="D7182" t="s">
        <v>159</v>
      </c>
      <c r="E7182">
        <v>60</v>
      </c>
      <c r="F7182" t="s">
        <v>103</v>
      </c>
      <c r="G7182" t="s">
        <v>110</v>
      </c>
      <c r="H7182" s="5">
        <v>733</v>
      </c>
      <c r="I7182" s="5">
        <v>43333.11</v>
      </c>
      <c r="J7182" t="s">
        <v>105</v>
      </c>
      <c r="K7182" t="s">
        <v>106</v>
      </c>
      <c r="L7182">
        <v>0</v>
      </c>
      <c r="M7182">
        <v>0</v>
      </c>
      <c r="N7182">
        <v>5</v>
      </c>
      <c r="O7182" s="6">
        <v>0</v>
      </c>
      <c r="P7182" t="s">
        <v>107</v>
      </c>
      <c r="Q7182" t="s">
        <v>106</v>
      </c>
      <c r="R7182">
        <f>IF(F7182="Monthly",2,0)
+IF(E7182&lt;=6,2,0)
+IF(N7182&lt;=2,2,0)
+IF(L7182&gt;=4,2,0)
+IF(M7182&gt;=2,1,0)
+IF(H7182&gt;=_xlfn.PERCENTILE.INC($H$2:$H$10001,0.75),1,0)</f>
        <v>2</v>
      </c>
      <c r="S7182" t="str">
        <f>IF(R7182&gt;=7,"High",IF(R7182&gt;=4,"Medium","Low"))</f>
        <v>Low</v>
      </c>
    </row>
    <row r="7183" spans="1:19">
      <c r="A7183" t="s">
        <v>7308</v>
      </c>
      <c r="B7183">
        <v>24</v>
      </c>
      <c r="C7183" t="s">
        <v>112</v>
      </c>
      <c r="D7183" t="s">
        <v>102</v>
      </c>
      <c r="E7183">
        <v>28</v>
      </c>
      <c r="F7183" t="s">
        <v>103</v>
      </c>
      <c r="G7183" t="s">
        <v>129</v>
      </c>
      <c r="H7183" s="5">
        <v>998</v>
      </c>
      <c r="I7183" s="5">
        <v>28241.15</v>
      </c>
      <c r="J7183" t="s">
        <v>117</v>
      </c>
      <c r="K7183" t="s">
        <v>106</v>
      </c>
      <c r="L7183">
        <v>1</v>
      </c>
      <c r="M7183">
        <v>0</v>
      </c>
      <c r="N7183">
        <v>5</v>
      </c>
      <c r="O7183" s="6">
        <v>0</v>
      </c>
      <c r="P7183" t="s">
        <v>106</v>
      </c>
      <c r="Q7183" t="s">
        <v>107</v>
      </c>
      <c r="R7183">
        <f>IF(F7183="Monthly",2,0)
+IF(E7183&lt;=6,2,0)
+IF(N7183&lt;=2,2,0)
+IF(L7183&gt;=4,2,0)
+IF(M7183&gt;=2,1,0)
+IF(H7183&gt;=_xlfn.PERCENTILE.INC($H$2:$H$10001,0.75),1,0)</f>
        <v>3</v>
      </c>
      <c r="S7183" t="str">
        <f>IF(R7183&gt;=7,"High",IF(R7183&gt;=4,"Medium","Low"))</f>
        <v>Low</v>
      </c>
    </row>
    <row r="7184" spans="1:19">
      <c r="A7184" t="s">
        <v>7309</v>
      </c>
      <c r="B7184">
        <v>40</v>
      </c>
      <c r="C7184" t="s">
        <v>112</v>
      </c>
      <c r="D7184" t="s">
        <v>137</v>
      </c>
      <c r="E7184">
        <v>23</v>
      </c>
      <c r="F7184" t="s">
        <v>103</v>
      </c>
      <c r="G7184" t="s">
        <v>104</v>
      </c>
      <c r="H7184" s="5">
        <v>528</v>
      </c>
      <c r="I7184" s="5">
        <v>12202.13</v>
      </c>
      <c r="J7184" t="s">
        <v>140</v>
      </c>
      <c r="K7184" t="s">
        <v>107</v>
      </c>
      <c r="L7184">
        <v>2</v>
      </c>
      <c r="M7184">
        <v>2</v>
      </c>
      <c r="N7184">
        <v>4</v>
      </c>
      <c r="O7184" s="6">
        <v>0</v>
      </c>
      <c r="P7184" t="s">
        <v>107</v>
      </c>
      <c r="Q7184" t="s">
        <v>107</v>
      </c>
      <c r="R7184">
        <f>IF(F7184="Monthly",2,0)
+IF(E7184&lt;=6,2,0)
+IF(N7184&lt;=2,2,0)
+IF(L7184&gt;=4,2,0)
+IF(M7184&gt;=2,1,0)
+IF(H7184&gt;=_xlfn.PERCENTILE.INC($H$2:$H$10001,0.75),1,0)</f>
        <v>3</v>
      </c>
      <c r="S7184" t="str">
        <f>IF(R7184&gt;=7,"High",IF(R7184&gt;=4,"Medium","Low"))</f>
        <v>Low</v>
      </c>
    </row>
    <row r="7185" spans="1:19">
      <c r="A7185" t="s">
        <v>7310</v>
      </c>
      <c r="B7185">
        <v>38</v>
      </c>
      <c r="C7185" t="s">
        <v>101</v>
      </c>
      <c r="D7185" t="s">
        <v>102</v>
      </c>
      <c r="E7185">
        <v>32</v>
      </c>
      <c r="F7185" t="s">
        <v>103</v>
      </c>
      <c r="G7185" t="s">
        <v>104</v>
      </c>
      <c r="H7185" s="5">
        <v>573</v>
      </c>
      <c r="I7185" s="5">
        <v>18567.46</v>
      </c>
      <c r="J7185" t="s">
        <v>117</v>
      </c>
      <c r="K7185" t="s">
        <v>106</v>
      </c>
      <c r="L7185">
        <v>0</v>
      </c>
      <c r="M7185">
        <v>0</v>
      </c>
      <c r="N7185">
        <v>5</v>
      </c>
      <c r="O7185" s="6">
        <v>0</v>
      </c>
      <c r="P7185" t="s">
        <v>107</v>
      </c>
      <c r="Q7185" t="s">
        <v>106</v>
      </c>
      <c r="R7185">
        <f>IF(F7185="Monthly",2,0)
+IF(E7185&lt;=6,2,0)
+IF(N7185&lt;=2,2,0)
+IF(L7185&gt;=4,2,0)
+IF(M7185&gt;=2,1,0)
+IF(H7185&gt;=_xlfn.PERCENTILE.INC($H$2:$H$10001,0.75),1,0)</f>
        <v>2</v>
      </c>
      <c r="S7185" t="str">
        <f>IF(R7185&gt;=7,"High",IF(R7185&gt;=4,"Medium","Low"))</f>
        <v>Low</v>
      </c>
    </row>
    <row r="7186" spans="1:19">
      <c r="A7186" t="s">
        <v>7311</v>
      </c>
      <c r="B7186">
        <v>32</v>
      </c>
      <c r="C7186" t="s">
        <v>112</v>
      </c>
      <c r="D7186" t="s">
        <v>137</v>
      </c>
      <c r="E7186">
        <v>14</v>
      </c>
      <c r="F7186" t="s">
        <v>103</v>
      </c>
      <c r="G7186" t="s">
        <v>110</v>
      </c>
      <c r="H7186" s="5">
        <v>705</v>
      </c>
      <c r="I7186" s="5">
        <v>9791.5400000000009</v>
      </c>
      <c r="J7186" t="s">
        <v>105</v>
      </c>
      <c r="K7186" t="s">
        <v>106</v>
      </c>
      <c r="L7186">
        <v>0</v>
      </c>
      <c r="M7186">
        <v>0</v>
      </c>
      <c r="N7186">
        <v>5</v>
      </c>
      <c r="O7186" s="6">
        <v>0</v>
      </c>
      <c r="P7186" t="s">
        <v>107</v>
      </c>
      <c r="Q7186" t="s">
        <v>106</v>
      </c>
      <c r="R7186">
        <f>IF(F7186="Monthly",2,0)
+IF(E7186&lt;=6,2,0)
+IF(N7186&lt;=2,2,0)
+IF(L7186&gt;=4,2,0)
+IF(M7186&gt;=2,1,0)
+IF(H7186&gt;=_xlfn.PERCENTILE.INC($H$2:$H$10001,0.75),1,0)</f>
        <v>2</v>
      </c>
      <c r="S7186" t="str">
        <f>IF(R7186&gt;=7,"High",IF(R7186&gt;=4,"Medium","Low"))</f>
        <v>Low</v>
      </c>
    </row>
    <row r="7187" spans="1:19">
      <c r="A7187" t="s">
        <v>7312</v>
      </c>
      <c r="B7187">
        <v>42</v>
      </c>
      <c r="C7187" t="s">
        <v>101</v>
      </c>
      <c r="D7187" t="s">
        <v>137</v>
      </c>
      <c r="E7187">
        <v>18</v>
      </c>
      <c r="F7187" t="s">
        <v>103</v>
      </c>
      <c r="G7187" t="s">
        <v>104</v>
      </c>
      <c r="H7187" s="5">
        <v>464</v>
      </c>
      <c r="I7187" s="5">
        <v>8530.57</v>
      </c>
      <c r="J7187" t="s">
        <v>117</v>
      </c>
      <c r="K7187" t="s">
        <v>107</v>
      </c>
      <c r="L7187">
        <v>1</v>
      </c>
      <c r="M7187">
        <v>0</v>
      </c>
      <c r="N7187">
        <v>5</v>
      </c>
      <c r="O7187" s="6">
        <v>0</v>
      </c>
      <c r="P7187" t="s">
        <v>107</v>
      </c>
      <c r="Q7187" t="s">
        <v>107</v>
      </c>
      <c r="R7187">
        <f>IF(F7187="Monthly",2,0)
+IF(E7187&lt;=6,2,0)
+IF(N7187&lt;=2,2,0)
+IF(L7187&gt;=4,2,0)
+IF(M7187&gt;=2,1,0)
+IF(H7187&gt;=_xlfn.PERCENTILE.INC($H$2:$H$10001,0.75),1,0)</f>
        <v>2</v>
      </c>
      <c r="S7187" t="str">
        <f>IF(R7187&gt;=7,"High",IF(R7187&gt;=4,"Medium","Low"))</f>
        <v>Low</v>
      </c>
    </row>
    <row r="7188" spans="1:19">
      <c r="A7188" t="s">
        <v>7313</v>
      </c>
      <c r="B7188">
        <v>55</v>
      </c>
      <c r="C7188" t="s">
        <v>101</v>
      </c>
      <c r="D7188" t="s">
        <v>102</v>
      </c>
      <c r="E7188">
        <v>10</v>
      </c>
      <c r="F7188" t="s">
        <v>103</v>
      </c>
      <c r="G7188" t="s">
        <v>110</v>
      </c>
      <c r="H7188" s="5">
        <v>739</v>
      </c>
      <c r="I7188" s="5">
        <v>7280.02</v>
      </c>
      <c r="J7188" t="s">
        <v>115</v>
      </c>
      <c r="K7188" t="s">
        <v>106</v>
      </c>
      <c r="L7188">
        <v>0</v>
      </c>
      <c r="M7188">
        <v>0</v>
      </c>
      <c r="N7188">
        <v>5</v>
      </c>
      <c r="O7188" s="6">
        <v>0</v>
      </c>
      <c r="P7188" t="s">
        <v>107</v>
      </c>
      <c r="Q7188" t="s">
        <v>107</v>
      </c>
      <c r="R7188">
        <f>IF(F7188="Monthly",2,0)
+IF(E7188&lt;=6,2,0)
+IF(N7188&lt;=2,2,0)
+IF(L7188&gt;=4,2,0)
+IF(M7188&gt;=2,1,0)
+IF(H7188&gt;=_xlfn.PERCENTILE.INC($H$2:$H$10001,0.75),1,0)</f>
        <v>2</v>
      </c>
      <c r="S7188" t="str">
        <f>IF(R7188&gt;=7,"High",IF(R7188&gt;=4,"Medium","Low"))</f>
        <v>Low</v>
      </c>
    </row>
    <row r="7189" spans="1:19">
      <c r="A7189" t="s">
        <v>7314</v>
      </c>
      <c r="B7189">
        <v>26</v>
      </c>
      <c r="C7189" t="s">
        <v>112</v>
      </c>
      <c r="D7189" t="s">
        <v>128</v>
      </c>
      <c r="E7189">
        <v>5</v>
      </c>
      <c r="F7189" t="s">
        <v>103</v>
      </c>
      <c r="G7189" t="s">
        <v>110</v>
      </c>
      <c r="H7189" s="5">
        <v>714</v>
      </c>
      <c r="I7189" s="5">
        <v>3613.39</v>
      </c>
      <c r="J7189" t="s">
        <v>105</v>
      </c>
      <c r="K7189" t="s">
        <v>106</v>
      </c>
      <c r="L7189">
        <v>0</v>
      </c>
      <c r="M7189">
        <v>0</v>
      </c>
      <c r="N7189">
        <v>5</v>
      </c>
      <c r="O7189" s="6">
        <v>0</v>
      </c>
      <c r="P7189" t="s">
        <v>107</v>
      </c>
      <c r="Q7189" t="s">
        <v>106</v>
      </c>
      <c r="R7189">
        <f>IF(F7189="Monthly",2,0)
+IF(E7189&lt;=6,2,0)
+IF(N7189&lt;=2,2,0)
+IF(L7189&gt;=4,2,0)
+IF(M7189&gt;=2,1,0)
+IF(H7189&gt;=_xlfn.PERCENTILE.INC($H$2:$H$10001,0.75),1,0)</f>
        <v>4</v>
      </c>
      <c r="S7189" t="str">
        <f>IF(R7189&gt;=7,"High",IF(R7189&gt;=4,"Medium","Low"))</f>
        <v>Medium</v>
      </c>
    </row>
    <row r="7190" spans="1:19">
      <c r="A7190" t="s">
        <v>7315</v>
      </c>
      <c r="B7190">
        <v>27</v>
      </c>
      <c r="C7190" t="s">
        <v>112</v>
      </c>
      <c r="D7190" t="s">
        <v>123</v>
      </c>
      <c r="E7190">
        <v>56</v>
      </c>
      <c r="F7190" t="s">
        <v>109</v>
      </c>
      <c r="G7190" t="s">
        <v>129</v>
      </c>
      <c r="H7190" s="5">
        <v>1071</v>
      </c>
      <c r="I7190" s="5">
        <v>60117.2</v>
      </c>
      <c r="J7190" t="s">
        <v>105</v>
      </c>
      <c r="K7190" t="s">
        <v>106</v>
      </c>
      <c r="L7190">
        <v>2</v>
      </c>
      <c r="M7190">
        <v>2</v>
      </c>
      <c r="N7190">
        <v>4</v>
      </c>
      <c r="O7190" s="6">
        <v>0</v>
      </c>
      <c r="P7190" t="s">
        <v>107</v>
      </c>
      <c r="Q7190" t="s">
        <v>106</v>
      </c>
      <c r="R7190">
        <f>IF(F7190="Monthly",2,0)
+IF(E7190&lt;=6,2,0)
+IF(N7190&lt;=2,2,0)
+IF(L7190&gt;=4,2,0)
+IF(M7190&gt;=2,1,0)
+IF(H7190&gt;=_xlfn.PERCENTILE.INC($H$2:$H$10001,0.75),1,0)</f>
        <v>2</v>
      </c>
      <c r="S7190" t="str">
        <f>IF(R7190&gt;=7,"High",IF(R7190&gt;=4,"Medium","Low"))</f>
        <v>Low</v>
      </c>
    </row>
    <row r="7191" spans="1:19">
      <c r="A7191" t="s">
        <v>7316</v>
      </c>
      <c r="B7191">
        <v>38</v>
      </c>
      <c r="C7191" t="s">
        <v>112</v>
      </c>
      <c r="D7191" t="s">
        <v>131</v>
      </c>
      <c r="E7191">
        <v>38</v>
      </c>
      <c r="F7191" t="s">
        <v>121</v>
      </c>
      <c r="G7191" t="s">
        <v>110</v>
      </c>
      <c r="H7191" s="5">
        <v>729</v>
      </c>
      <c r="I7191" s="5">
        <v>28041.08</v>
      </c>
      <c r="J7191" t="s">
        <v>140</v>
      </c>
      <c r="K7191" t="s">
        <v>107</v>
      </c>
      <c r="L7191">
        <v>1</v>
      </c>
      <c r="M7191">
        <v>0</v>
      </c>
      <c r="N7191">
        <v>5</v>
      </c>
      <c r="O7191" s="6">
        <v>0</v>
      </c>
      <c r="P7191" t="s">
        <v>107</v>
      </c>
      <c r="Q7191" t="s">
        <v>107</v>
      </c>
      <c r="R7191">
        <f>IF(F7191="Monthly",2,0)
+IF(E7191&lt;=6,2,0)
+IF(N7191&lt;=2,2,0)
+IF(L7191&gt;=4,2,0)
+IF(M7191&gt;=2,1,0)
+IF(H7191&gt;=_xlfn.PERCENTILE.INC($H$2:$H$10001,0.75),1,0)</f>
        <v>0</v>
      </c>
      <c r="S7191" t="str">
        <f>IF(R7191&gt;=7,"High",IF(R7191&gt;=4,"Medium","Low"))</f>
        <v>Low</v>
      </c>
    </row>
    <row r="7192" spans="1:19">
      <c r="A7192" t="s">
        <v>7317</v>
      </c>
      <c r="B7192">
        <v>43</v>
      </c>
      <c r="C7192" t="s">
        <v>112</v>
      </c>
      <c r="D7192" t="s">
        <v>131</v>
      </c>
      <c r="E7192">
        <v>50</v>
      </c>
      <c r="F7192" t="s">
        <v>103</v>
      </c>
      <c r="G7192" t="s">
        <v>110</v>
      </c>
      <c r="H7192" s="5">
        <v>789</v>
      </c>
      <c r="I7192" s="5">
        <v>38935.949999999997</v>
      </c>
      <c r="J7192" t="s">
        <v>117</v>
      </c>
      <c r="K7192" t="s">
        <v>106</v>
      </c>
      <c r="L7192">
        <v>0</v>
      </c>
      <c r="M7192">
        <v>0</v>
      </c>
      <c r="N7192">
        <v>5</v>
      </c>
      <c r="O7192" s="6">
        <v>0</v>
      </c>
      <c r="P7192" t="s">
        <v>107</v>
      </c>
      <c r="Q7192" t="s">
        <v>107</v>
      </c>
      <c r="R7192">
        <f>IF(F7192="Monthly",2,0)
+IF(E7192&lt;=6,2,0)
+IF(N7192&lt;=2,2,0)
+IF(L7192&gt;=4,2,0)
+IF(M7192&gt;=2,1,0)
+IF(H7192&gt;=_xlfn.PERCENTILE.INC($H$2:$H$10001,0.75),1,0)</f>
        <v>2</v>
      </c>
      <c r="S7192" t="str">
        <f>IF(R7192&gt;=7,"High",IF(R7192&gt;=4,"Medium","Low"))</f>
        <v>Low</v>
      </c>
    </row>
    <row r="7193" spans="1:19">
      <c r="A7193" t="s">
        <v>7318</v>
      </c>
      <c r="B7193">
        <v>25</v>
      </c>
      <c r="C7193" t="s">
        <v>101</v>
      </c>
      <c r="D7193" t="s">
        <v>137</v>
      </c>
      <c r="E7193">
        <v>18</v>
      </c>
      <c r="F7193" t="s">
        <v>103</v>
      </c>
      <c r="G7193" t="s">
        <v>104</v>
      </c>
      <c r="H7193" s="5">
        <v>543</v>
      </c>
      <c r="I7193" s="5">
        <v>9704.7999999999993</v>
      </c>
      <c r="J7193" t="s">
        <v>134</v>
      </c>
      <c r="K7193" t="s">
        <v>107</v>
      </c>
      <c r="L7193">
        <v>6</v>
      </c>
      <c r="M7193">
        <v>2</v>
      </c>
      <c r="N7193">
        <v>2</v>
      </c>
      <c r="O7193" s="6">
        <v>0</v>
      </c>
      <c r="P7193" t="s">
        <v>106</v>
      </c>
      <c r="Q7193" t="s">
        <v>107</v>
      </c>
      <c r="R7193">
        <f>IF(F7193="Monthly",2,0)
+IF(E7193&lt;=6,2,0)
+IF(N7193&lt;=2,2,0)
+IF(L7193&gt;=4,2,0)
+IF(M7193&gt;=2,1,0)
+IF(H7193&gt;=_xlfn.PERCENTILE.INC($H$2:$H$10001,0.75),1,0)</f>
        <v>7</v>
      </c>
      <c r="S7193" t="str">
        <f>IF(R7193&gt;=7,"High",IF(R7193&gt;=4,"Medium","Low"))</f>
        <v>High</v>
      </c>
    </row>
    <row r="7194" spans="1:19">
      <c r="A7194" t="s">
        <v>7319</v>
      </c>
      <c r="B7194">
        <v>30</v>
      </c>
      <c r="C7194" t="s">
        <v>112</v>
      </c>
      <c r="D7194" t="s">
        <v>102</v>
      </c>
      <c r="E7194">
        <v>35</v>
      </c>
      <c r="F7194" t="s">
        <v>103</v>
      </c>
      <c r="G7194" t="s">
        <v>104</v>
      </c>
      <c r="H7194" s="5">
        <v>496</v>
      </c>
      <c r="I7194" s="5">
        <v>17555.12</v>
      </c>
      <c r="J7194" t="s">
        <v>115</v>
      </c>
      <c r="K7194" t="s">
        <v>107</v>
      </c>
      <c r="L7194">
        <v>6</v>
      </c>
      <c r="M7194">
        <v>2</v>
      </c>
      <c r="N7194">
        <v>2</v>
      </c>
      <c r="O7194" s="6">
        <v>0</v>
      </c>
      <c r="P7194" t="s">
        <v>107</v>
      </c>
      <c r="Q7194" t="s">
        <v>106</v>
      </c>
      <c r="R7194">
        <f>IF(F7194="Monthly",2,0)
+IF(E7194&lt;=6,2,0)
+IF(N7194&lt;=2,2,0)
+IF(L7194&gt;=4,2,0)
+IF(M7194&gt;=2,1,0)
+IF(H7194&gt;=_xlfn.PERCENTILE.INC($H$2:$H$10001,0.75),1,0)</f>
        <v>7</v>
      </c>
      <c r="S7194" t="str">
        <f>IF(R7194&gt;=7,"High",IF(R7194&gt;=4,"Medium","Low"))</f>
        <v>High</v>
      </c>
    </row>
    <row r="7195" spans="1:19">
      <c r="A7195" t="s">
        <v>7320</v>
      </c>
      <c r="B7195">
        <v>49</v>
      </c>
      <c r="C7195" t="s">
        <v>101</v>
      </c>
      <c r="D7195" t="s">
        <v>126</v>
      </c>
      <c r="E7195">
        <v>9</v>
      </c>
      <c r="F7195" t="s">
        <v>109</v>
      </c>
      <c r="G7195" t="s">
        <v>110</v>
      </c>
      <c r="H7195" s="5">
        <v>735</v>
      </c>
      <c r="I7195" s="5">
        <v>6668.51</v>
      </c>
      <c r="J7195" t="s">
        <v>117</v>
      </c>
      <c r="K7195" t="s">
        <v>106</v>
      </c>
      <c r="L7195">
        <v>2</v>
      </c>
      <c r="M7195">
        <v>1</v>
      </c>
      <c r="N7195">
        <v>4</v>
      </c>
      <c r="O7195" s="6">
        <v>0</v>
      </c>
      <c r="P7195" t="s">
        <v>106</v>
      </c>
      <c r="Q7195" t="s">
        <v>107</v>
      </c>
      <c r="R7195">
        <f>IF(F7195="Monthly",2,0)
+IF(E7195&lt;=6,2,0)
+IF(N7195&lt;=2,2,0)
+IF(L7195&gt;=4,2,0)
+IF(M7195&gt;=2,1,0)
+IF(H7195&gt;=_xlfn.PERCENTILE.INC($H$2:$H$10001,0.75),1,0)</f>
        <v>0</v>
      </c>
      <c r="S7195" t="str">
        <f>IF(R7195&gt;=7,"High",IF(R7195&gt;=4,"Medium","Low"))</f>
        <v>Low</v>
      </c>
    </row>
    <row r="7196" spans="1:19">
      <c r="A7196" t="s">
        <v>7321</v>
      </c>
      <c r="B7196">
        <v>31</v>
      </c>
      <c r="C7196" t="s">
        <v>101</v>
      </c>
      <c r="D7196" t="s">
        <v>102</v>
      </c>
      <c r="E7196">
        <v>20</v>
      </c>
      <c r="F7196" t="s">
        <v>103</v>
      </c>
      <c r="G7196" t="s">
        <v>110</v>
      </c>
      <c r="H7196" s="5">
        <v>810</v>
      </c>
      <c r="I7196" s="5">
        <v>16561.099999999999</v>
      </c>
      <c r="J7196" t="s">
        <v>105</v>
      </c>
      <c r="K7196" t="s">
        <v>106</v>
      </c>
      <c r="L7196">
        <v>2</v>
      </c>
      <c r="M7196">
        <v>0</v>
      </c>
      <c r="N7196">
        <v>5</v>
      </c>
      <c r="O7196" s="6">
        <v>0</v>
      </c>
      <c r="P7196" t="s">
        <v>106</v>
      </c>
      <c r="Q7196" t="s">
        <v>106</v>
      </c>
      <c r="R7196">
        <f>IF(F7196="Monthly",2,0)
+IF(E7196&lt;=6,2,0)
+IF(N7196&lt;=2,2,0)
+IF(L7196&gt;=4,2,0)
+IF(M7196&gt;=2,1,0)
+IF(H7196&gt;=_xlfn.PERCENTILE.INC($H$2:$H$10001,0.75),1,0)</f>
        <v>3</v>
      </c>
      <c r="S7196" t="str">
        <f>IF(R7196&gt;=7,"High",IF(R7196&gt;=4,"Medium","Low"))</f>
        <v>Low</v>
      </c>
    </row>
    <row r="7197" spans="1:19">
      <c r="A7197" t="s">
        <v>7322</v>
      </c>
      <c r="B7197">
        <v>37</v>
      </c>
      <c r="C7197" t="s">
        <v>112</v>
      </c>
      <c r="D7197" t="s">
        <v>137</v>
      </c>
      <c r="E7197">
        <v>51</v>
      </c>
      <c r="F7197" t="s">
        <v>103</v>
      </c>
      <c r="G7197" t="s">
        <v>104</v>
      </c>
      <c r="H7197" s="5">
        <v>452</v>
      </c>
      <c r="I7197" s="5">
        <v>22600.78</v>
      </c>
      <c r="J7197" t="s">
        <v>117</v>
      </c>
      <c r="K7197" t="s">
        <v>106</v>
      </c>
      <c r="L7197">
        <v>0</v>
      </c>
      <c r="M7197">
        <v>0</v>
      </c>
      <c r="N7197">
        <v>5</v>
      </c>
      <c r="O7197" s="6">
        <v>0</v>
      </c>
      <c r="P7197" t="s">
        <v>107</v>
      </c>
      <c r="Q7197" t="s">
        <v>107</v>
      </c>
      <c r="R7197">
        <f>IF(F7197="Monthly",2,0)
+IF(E7197&lt;=6,2,0)
+IF(N7197&lt;=2,2,0)
+IF(L7197&gt;=4,2,0)
+IF(M7197&gt;=2,1,0)
+IF(H7197&gt;=_xlfn.PERCENTILE.INC($H$2:$H$10001,0.75),1,0)</f>
        <v>2</v>
      </c>
      <c r="S7197" t="str">
        <f>IF(R7197&gt;=7,"High",IF(R7197&gt;=4,"Medium","Low"))</f>
        <v>Low</v>
      </c>
    </row>
    <row r="7198" spans="1:19">
      <c r="A7198" t="s">
        <v>7323</v>
      </c>
      <c r="B7198">
        <v>19</v>
      </c>
      <c r="C7198" t="s">
        <v>112</v>
      </c>
      <c r="D7198" t="s">
        <v>131</v>
      </c>
      <c r="E7198">
        <v>42</v>
      </c>
      <c r="F7198" t="s">
        <v>109</v>
      </c>
      <c r="G7198" t="s">
        <v>110</v>
      </c>
      <c r="H7198" s="5">
        <v>798</v>
      </c>
      <c r="I7198" s="5">
        <v>31944.05</v>
      </c>
      <c r="J7198" t="s">
        <v>140</v>
      </c>
      <c r="K7198" t="s">
        <v>106</v>
      </c>
      <c r="L7198">
        <v>0</v>
      </c>
      <c r="M7198">
        <v>0</v>
      </c>
      <c r="N7198">
        <v>5</v>
      </c>
      <c r="O7198" s="6">
        <v>5</v>
      </c>
      <c r="P7198" t="s">
        <v>107</v>
      </c>
      <c r="Q7198" t="s">
        <v>107</v>
      </c>
      <c r="R7198">
        <f>IF(F7198="Monthly",2,0)
+IF(E7198&lt;=6,2,0)
+IF(N7198&lt;=2,2,0)
+IF(L7198&gt;=4,2,0)
+IF(M7198&gt;=2,1,0)
+IF(H7198&gt;=_xlfn.PERCENTILE.INC($H$2:$H$10001,0.75),1,0)</f>
        <v>1</v>
      </c>
      <c r="S7198" t="str">
        <f>IF(R7198&gt;=7,"High",IF(R7198&gt;=4,"Medium","Low"))</f>
        <v>Low</v>
      </c>
    </row>
    <row r="7199" spans="1:19">
      <c r="A7199" t="s">
        <v>7324</v>
      </c>
      <c r="B7199">
        <v>41</v>
      </c>
      <c r="C7199" t="s">
        <v>112</v>
      </c>
      <c r="D7199" t="s">
        <v>128</v>
      </c>
      <c r="E7199">
        <v>45</v>
      </c>
      <c r="F7199" t="s">
        <v>109</v>
      </c>
      <c r="G7199" t="s">
        <v>110</v>
      </c>
      <c r="H7199" s="5">
        <v>696</v>
      </c>
      <c r="I7199" s="5">
        <v>32229.23</v>
      </c>
      <c r="J7199" t="s">
        <v>134</v>
      </c>
      <c r="K7199" t="s">
        <v>106</v>
      </c>
      <c r="L7199">
        <v>0</v>
      </c>
      <c r="M7199">
        <v>0</v>
      </c>
      <c r="N7199">
        <v>5</v>
      </c>
      <c r="O7199" s="6">
        <v>0</v>
      </c>
      <c r="P7199" t="s">
        <v>106</v>
      </c>
      <c r="Q7199" t="s">
        <v>107</v>
      </c>
      <c r="R7199">
        <f>IF(F7199="Monthly",2,0)
+IF(E7199&lt;=6,2,0)
+IF(N7199&lt;=2,2,0)
+IF(L7199&gt;=4,2,0)
+IF(M7199&gt;=2,1,0)
+IF(H7199&gt;=_xlfn.PERCENTILE.INC($H$2:$H$10001,0.75),1,0)</f>
        <v>0</v>
      </c>
      <c r="S7199" t="str">
        <f>IF(R7199&gt;=7,"High",IF(R7199&gt;=4,"Medium","Low"))</f>
        <v>Low</v>
      </c>
    </row>
    <row r="7200" spans="1:19">
      <c r="A7200" t="s">
        <v>7325</v>
      </c>
      <c r="B7200">
        <v>43</v>
      </c>
      <c r="C7200" t="s">
        <v>112</v>
      </c>
      <c r="D7200" t="s">
        <v>126</v>
      </c>
      <c r="E7200">
        <v>15</v>
      </c>
      <c r="F7200" t="s">
        <v>103</v>
      </c>
      <c r="G7200" t="s">
        <v>104</v>
      </c>
      <c r="H7200" s="5">
        <v>447</v>
      </c>
      <c r="I7200" s="5">
        <v>6874.81</v>
      </c>
      <c r="J7200" t="s">
        <v>105</v>
      </c>
      <c r="K7200" t="s">
        <v>106</v>
      </c>
      <c r="L7200">
        <v>1</v>
      </c>
      <c r="M7200">
        <v>0</v>
      </c>
      <c r="N7200">
        <v>5</v>
      </c>
      <c r="O7200" s="6">
        <v>0</v>
      </c>
      <c r="P7200" t="s">
        <v>106</v>
      </c>
      <c r="Q7200" t="s">
        <v>107</v>
      </c>
      <c r="R7200">
        <f>IF(F7200="Monthly",2,0)
+IF(E7200&lt;=6,2,0)
+IF(N7200&lt;=2,2,0)
+IF(L7200&gt;=4,2,0)
+IF(M7200&gt;=2,1,0)
+IF(H7200&gt;=_xlfn.PERCENTILE.INC($H$2:$H$10001,0.75),1,0)</f>
        <v>2</v>
      </c>
      <c r="S7200" t="str">
        <f>IF(R7200&gt;=7,"High",IF(R7200&gt;=4,"Medium","Low"))</f>
        <v>Low</v>
      </c>
    </row>
    <row r="7201" spans="1:19">
      <c r="A7201" t="s">
        <v>7326</v>
      </c>
      <c r="B7201">
        <v>49</v>
      </c>
      <c r="C7201" t="s">
        <v>101</v>
      </c>
      <c r="D7201" t="s">
        <v>159</v>
      </c>
      <c r="E7201">
        <v>15</v>
      </c>
      <c r="F7201" t="s">
        <v>103</v>
      </c>
      <c r="G7201" t="s">
        <v>129</v>
      </c>
      <c r="H7201" s="5">
        <v>1025</v>
      </c>
      <c r="I7201" s="5">
        <v>15428.36</v>
      </c>
      <c r="J7201" t="s">
        <v>140</v>
      </c>
      <c r="K7201" t="s">
        <v>106</v>
      </c>
      <c r="L7201">
        <v>0</v>
      </c>
      <c r="M7201">
        <v>0</v>
      </c>
      <c r="N7201">
        <v>4</v>
      </c>
      <c r="O7201" s="6">
        <v>0</v>
      </c>
      <c r="P7201" t="s">
        <v>106</v>
      </c>
      <c r="Q7201" t="s">
        <v>107</v>
      </c>
      <c r="R7201">
        <f>IF(F7201="Monthly",2,0)
+IF(E7201&lt;=6,2,0)
+IF(N7201&lt;=2,2,0)
+IF(L7201&gt;=4,2,0)
+IF(M7201&gt;=2,1,0)
+IF(H7201&gt;=_xlfn.PERCENTILE.INC($H$2:$H$10001,0.75),1,0)</f>
        <v>3</v>
      </c>
      <c r="S7201" t="str">
        <f>IF(R7201&gt;=7,"High",IF(R7201&gt;=4,"Medium","Low"))</f>
        <v>Low</v>
      </c>
    </row>
    <row r="7202" spans="1:19">
      <c r="A7202" t="s">
        <v>7327</v>
      </c>
      <c r="B7202">
        <v>35</v>
      </c>
      <c r="C7202" t="s">
        <v>101</v>
      </c>
      <c r="D7202" t="s">
        <v>119</v>
      </c>
      <c r="E7202">
        <v>42</v>
      </c>
      <c r="F7202" t="s">
        <v>121</v>
      </c>
      <c r="G7202" t="s">
        <v>110</v>
      </c>
      <c r="H7202" s="5">
        <v>769</v>
      </c>
      <c r="I7202" s="5">
        <v>32813.99</v>
      </c>
      <c r="J7202" t="s">
        <v>134</v>
      </c>
      <c r="K7202" t="s">
        <v>106</v>
      </c>
      <c r="L7202">
        <v>1</v>
      </c>
      <c r="M7202">
        <v>0</v>
      </c>
      <c r="N7202">
        <v>5</v>
      </c>
      <c r="O7202" s="6">
        <v>0</v>
      </c>
      <c r="P7202" t="s">
        <v>107</v>
      </c>
      <c r="Q7202" t="s">
        <v>107</v>
      </c>
      <c r="R7202">
        <f>IF(F7202="Monthly",2,0)
+IF(E7202&lt;=6,2,0)
+IF(N7202&lt;=2,2,0)
+IF(L7202&gt;=4,2,0)
+IF(M7202&gt;=2,1,0)
+IF(H7202&gt;=_xlfn.PERCENTILE.INC($H$2:$H$10001,0.75),1,0)</f>
        <v>0</v>
      </c>
      <c r="S7202" t="str">
        <f>IF(R7202&gt;=7,"High",IF(R7202&gt;=4,"Medium","Low"))</f>
        <v>Low</v>
      </c>
    </row>
    <row r="7203" spans="1:19">
      <c r="A7203" t="s">
        <v>7328</v>
      </c>
      <c r="B7203">
        <v>25</v>
      </c>
      <c r="C7203" t="s">
        <v>112</v>
      </c>
      <c r="D7203" t="s">
        <v>131</v>
      </c>
      <c r="E7203">
        <v>47</v>
      </c>
      <c r="F7203" t="s">
        <v>109</v>
      </c>
      <c r="G7203" t="s">
        <v>110</v>
      </c>
      <c r="H7203" s="5">
        <v>803</v>
      </c>
      <c r="I7203" s="5">
        <v>38221.46</v>
      </c>
      <c r="J7203" t="s">
        <v>134</v>
      </c>
      <c r="K7203" t="s">
        <v>106</v>
      </c>
      <c r="L7203">
        <v>0</v>
      </c>
      <c r="M7203">
        <v>0</v>
      </c>
      <c r="N7203">
        <v>5</v>
      </c>
      <c r="O7203" s="6">
        <v>0</v>
      </c>
      <c r="P7203" t="s">
        <v>106</v>
      </c>
      <c r="Q7203" t="s">
        <v>107</v>
      </c>
      <c r="R7203">
        <f>IF(F7203="Monthly",2,0)
+IF(E7203&lt;=6,2,0)
+IF(N7203&lt;=2,2,0)
+IF(L7203&gt;=4,2,0)
+IF(M7203&gt;=2,1,0)
+IF(H7203&gt;=_xlfn.PERCENTILE.INC($H$2:$H$10001,0.75),1,0)</f>
        <v>1</v>
      </c>
      <c r="S7203" t="str">
        <f>IF(R7203&gt;=7,"High",IF(R7203&gt;=4,"Medium","Low"))</f>
        <v>Low</v>
      </c>
    </row>
    <row r="7204" spans="1:19">
      <c r="A7204" t="s">
        <v>7329</v>
      </c>
      <c r="B7204">
        <v>18</v>
      </c>
      <c r="C7204" t="s">
        <v>101</v>
      </c>
      <c r="D7204" t="s">
        <v>119</v>
      </c>
      <c r="E7204">
        <v>12</v>
      </c>
      <c r="F7204" t="s">
        <v>103</v>
      </c>
      <c r="G7204" t="s">
        <v>104</v>
      </c>
      <c r="H7204" s="5">
        <v>546</v>
      </c>
      <c r="I7204" s="5">
        <v>6373.07</v>
      </c>
      <c r="J7204" t="s">
        <v>117</v>
      </c>
      <c r="K7204" t="s">
        <v>106</v>
      </c>
      <c r="L7204">
        <v>1</v>
      </c>
      <c r="M7204">
        <v>0</v>
      </c>
      <c r="N7204">
        <v>4</v>
      </c>
      <c r="O7204" s="6">
        <v>0</v>
      </c>
      <c r="P7204" t="s">
        <v>107</v>
      </c>
      <c r="Q7204" t="s">
        <v>106</v>
      </c>
      <c r="R7204">
        <f>IF(F7204="Monthly",2,0)
+IF(E7204&lt;=6,2,0)
+IF(N7204&lt;=2,2,0)
+IF(L7204&gt;=4,2,0)
+IF(M7204&gt;=2,1,0)
+IF(H7204&gt;=_xlfn.PERCENTILE.INC($H$2:$H$10001,0.75),1,0)</f>
        <v>2</v>
      </c>
      <c r="S7204" t="str">
        <f>IF(R7204&gt;=7,"High",IF(R7204&gt;=4,"Medium","Low"))</f>
        <v>Low</v>
      </c>
    </row>
    <row r="7205" spans="1:19">
      <c r="A7205" t="s">
        <v>7330</v>
      </c>
      <c r="B7205">
        <v>37</v>
      </c>
      <c r="C7205" t="s">
        <v>101</v>
      </c>
      <c r="D7205" t="s">
        <v>159</v>
      </c>
      <c r="E7205">
        <v>54</v>
      </c>
      <c r="F7205" t="s">
        <v>109</v>
      </c>
      <c r="G7205" t="s">
        <v>104</v>
      </c>
      <c r="H7205" s="5">
        <v>534</v>
      </c>
      <c r="I7205" s="5">
        <v>28474.43</v>
      </c>
      <c r="J7205" t="s">
        <v>134</v>
      </c>
      <c r="K7205" t="s">
        <v>106</v>
      </c>
      <c r="L7205">
        <v>0</v>
      </c>
      <c r="M7205">
        <v>0</v>
      </c>
      <c r="N7205">
        <v>5</v>
      </c>
      <c r="O7205" s="6">
        <v>0</v>
      </c>
      <c r="P7205" t="s">
        <v>107</v>
      </c>
      <c r="Q7205" t="s">
        <v>107</v>
      </c>
      <c r="R7205">
        <f>IF(F7205="Monthly",2,0)
+IF(E7205&lt;=6,2,0)
+IF(N7205&lt;=2,2,0)
+IF(L7205&gt;=4,2,0)
+IF(M7205&gt;=2,1,0)
+IF(H7205&gt;=_xlfn.PERCENTILE.INC($H$2:$H$10001,0.75),1,0)</f>
        <v>0</v>
      </c>
      <c r="S7205" t="str">
        <f>IF(R7205&gt;=7,"High",IF(R7205&gt;=4,"Medium","Low"))</f>
        <v>Low</v>
      </c>
    </row>
    <row r="7206" spans="1:19">
      <c r="A7206" t="s">
        <v>7331</v>
      </c>
      <c r="B7206">
        <v>31</v>
      </c>
      <c r="C7206" t="s">
        <v>101</v>
      </c>
      <c r="D7206" t="s">
        <v>123</v>
      </c>
      <c r="E7206">
        <v>27</v>
      </c>
      <c r="F7206" t="s">
        <v>109</v>
      </c>
      <c r="G7206" t="s">
        <v>129</v>
      </c>
      <c r="H7206" s="5">
        <v>965</v>
      </c>
      <c r="I7206" s="5">
        <v>26672.39</v>
      </c>
      <c r="J7206" t="s">
        <v>140</v>
      </c>
      <c r="K7206" t="s">
        <v>106</v>
      </c>
      <c r="L7206">
        <v>0</v>
      </c>
      <c r="M7206">
        <v>0</v>
      </c>
      <c r="N7206">
        <v>5</v>
      </c>
      <c r="O7206" s="6">
        <v>0</v>
      </c>
      <c r="P7206" t="s">
        <v>107</v>
      </c>
      <c r="Q7206" t="s">
        <v>106</v>
      </c>
      <c r="R7206">
        <f>IF(F7206="Monthly",2,0)
+IF(E7206&lt;=6,2,0)
+IF(N7206&lt;=2,2,0)
+IF(L7206&gt;=4,2,0)
+IF(M7206&gt;=2,1,0)
+IF(H7206&gt;=_xlfn.PERCENTILE.INC($H$2:$H$10001,0.75),1,0)</f>
        <v>1</v>
      </c>
      <c r="S7206" t="str">
        <f>IF(R7206&gt;=7,"High",IF(R7206&gt;=4,"Medium","Low"))</f>
        <v>Low</v>
      </c>
    </row>
    <row r="7207" spans="1:19">
      <c r="A7207" t="s">
        <v>7332</v>
      </c>
      <c r="B7207">
        <v>34</v>
      </c>
      <c r="C7207" t="s">
        <v>112</v>
      </c>
      <c r="D7207" t="s">
        <v>119</v>
      </c>
      <c r="E7207">
        <v>23</v>
      </c>
      <c r="F7207" t="s">
        <v>103</v>
      </c>
      <c r="G7207" t="s">
        <v>110</v>
      </c>
      <c r="H7207" s="5">
        <v>650</v>
      </c>
      <c r="I7207" s="5">
        <v>15313.6</v>
      </c>
      <c r="J7207" t="s">
        <v>115</v>
      </c>
      <c r="K7207" t="s">
        <v>106</v>
      </c>
      <c r="L7207">
        <v>2</v>
      </c>
      <c r="M7207">
        <v>0</v>
      </c>
      <c r="N7207">
        <v>5</v>
      </c>
      <c r="O7207" s="6">
        <v>0</v>
      </c>
      <c r="P7207" t="s">
        <v>107</v>
      </c>
      <c r="Q7207" t="s">
        <v>107</v>
      </c>
      <c r="R7207">
        <f>IF(F7207="Monthly",2,0)
+IF(E7207&lt;=6,2,0)
+IF(N7207&lt;=2,2,0)
+IF(L7207&gt;=4,2,0)
+IF(M7207&gt;=2,1,0)
+IF(H7207&gt;=_xlfn.PERCENTILE.INC($H$2:$H$10001,0.75),1,0)</f>
        <v>2</v>
      </c>
      <c r="S7207" t="str">
        <f>IF(R7207&gt;=7,"High",IF(R7207&gt;=4,"Medium","Low"))</f>
        <v>Low</v>
      </c>
    </row>
    <row r="7208" spans="1:19">
      <c r="A7208" t="s">
        <v>7333</v>
      </c>
      <c r="B7208">
        <v>33</v>
      </c>
      <c r="C7208" t="s">
        <v>112</v>
      </c>
      <c r="D7208" t="s">
        <v>137</v>
      </c>
      <c r="E7208">
        <v>32</v>
      </c>
      <c r="F7208" t="s">
        <v>103</v>
      </c>
      <c r="G7208" t="s">
        <v>129</v>
      </c>
      <c r="H7208" s="5">
        <v>991</v>
      </c>
      <c r="I7208" s="5">
        <v>31782.61</v>
      </c>
      <c r="J7208" t="s">
        <v>134</v>
      </c>
      <c r="K7208" t="s">
        <v>106</v>
      </c>
      <c r="L7208">
        <v>0</v>
      </c>
      <c r="M7208">
        <v>0</v>
      </c>
      <c r="N7208">
        <v>5</v>
      </c>
      <c r="O7208" s="6">
        <v>0</v>
      </c>
      <c r="P7208" t="s">
        <v>106</v>
      </c>
      <c r="Q7208" t="s">
        <v>107</v>
      </c>
      <c r="R7208">
        <f>IF(F7208="Monthly",2,0)
+IF(E7208&lt;=6,2,0)
+IF(N7208&lt;=2,2,0)
+IF(L7208&gt;=4,2,0)
+IF(M7208&gt;=2,1,0)
+IF(H7208&gt;=_xlfn.PERCENTILE.INC($H$2:$H$10001,0.75),1,0)</f>
        <v>3</v>
      </c>
      <c r="S7208" t="str">
        <f>IF(R7208&gt;=7,"High",IF(R7208&gt;=4,"Medium","Low"))</f>
        <v>Low</v>
      </c>
    </row>
    <row r="7209" spans="1:19">
      <c r="A7209" t="s">
        <v>7334</v>
      </c>
      <c r="B7209">
        <v>34</v>
      </c>
      <c r="C7209" t="s">
        <v>112</v>
      </c>
      <c r="D7209" t="s">
        <v>133</v>
      </c>
      <c r="E7209">
        <v>45</v>
      </c>
      <c r="F7209" t="s">
        <v>109</v>
      </c>
      <c r="G7209" t="s">
        <v>129</v>
      </c>
      <c r="H7209" s="5">
        <v>1057</v>
      </c>
      <c r="I7209" s="5">
        <v>46921.75</v>
      </c>
      <c r="J7209" t="s">
        <v>105</v>
      </c>
      <c r="K7209" t="s">
        <v>106</v>
      </c>
      <c r="L7209">
        <v>0</v>
      </c>
      <c r="M7209">
        <v>0</v>
      </c>
      <c r="N7209">
        <v>5</v>
      </c>
      <c r="O7209" s="6">
        <v>0</v>
      </c>
      <c r="P7209" t="s">
        <v>107</v>
      </c>
      <c r="Q7209" t="s">
        <v>106</v>
      </c>
      <c r="R7209">
        <f>IF(F7209="Monthly",2,0)
+IF(E7209&lt;=6,2,0)
+IF(N7209&lt;=2,2,0)
+IF(L7209&gt;=4,2,0)
+IF(M7209&gt;=2,1,0)
+IF(H7209&gt;=_xlfn.PERCENTILE.INC($H$2:$H$10001,0.75),1,0)</f>
        <v>1</v>
      </c>
      <c r="S7209" t="str">
        <f>IF(R7209&gt;=7,"High",IF(R7209&gt;=4,"Medium","Low"))</f>
        <v>Low</v>
      </c>
    </row>
    <row r="7210" spans="1:19">
      <c r="A7210" t="s">
        <v>7335</v>
      </c>
      <c r="B7210">
        <v>45</v>
      </c>
      <c r="C7210" t="s">
        <v>101</v>
      </c>
      <c r="D7210" t="s">
        <v>102</v>
      </c>
      <c r="E7210">
        <v>16</v>
      </c>
      <c r="F7210" t="s">
        <v>103</v>
      </c>
      <c r="G7210" t="s">
        <v>110</v>
      </c>
      <c r="H7210" s="5">
        <v>796</v>
      </c>
      <c r="I7210" s="5">
        <v>12730.09</v>
      </c>
      <c r="J7210" t="s">
        <v>115</v>
      </c>
      <c r="K7210" t="s">
        <v>106</v>
      </c>
      <c r="L7210">
        <v>0</v>
      </c>
      <c r="M7210">
        <v>0</v>
      </c>
      <c r="N7210">
        <v>4</v>
      </c>
      <c r="O7210" s="6">
        <v>0</v>
      </c>
      <c r="P7210" t="s">
        <v>107</v>
      </c>
      <c r="Q7210" t="s">
        <v>107</v>
      </c>
      <c r="R7210">
        <f>IF(F7210="Monthly",2,0)
+IF(E7210&lt;=6,2,0)
+IF(N7210&lt;=2,2,0)
+IF(L7210&gt;=4,2,0)
+IF(M7210&gt;=2,1,0)
+IF(H7210&gt;=_xlfn.PERCENTILE.INC($H$2:$H$10001,0.75),1,0)</f>
        <v>3</v>
      </c>
      <c r="S7210" t="str">
        <f>IF(R7210&gt;=7,"High",IF(R7210&gt;=4,"Medium","Low"))</f>
        <v>Low</v>
      </c>
    </row>
    <row r="7211" spans="1:19">
      <c r="A7211" t="s">
        <v>7336</v>
      </c>
      <c r="B7211">
        <v>36</v>
      </c>
      <c r="C7211" t="s">
        <v>101</v>
      </c>
      <c r="D7211" t="s">
        <v>126</v>
      </c>
      <c r="E7211">
        <v>25</v>
      </c>
      <c r="F7211" t="s">
        <v>103</v>
      </c>
      <c r="G7211" t="s">
        <v>110</v>
      </c>
      <c r="H7211" s="5">
        <v>672</v>
      </c>
      <c r="I7211" s="5">
        <v>17270.919999999998</v>
      </c>
      <c r="J7211" t="s">
        <v>134</v>
      </c>
      <c r="K7211" t="s">
        <v>106</v>
      </c>
      <c r="L7211">
        <v>0</v>
      </c>
      <c r="M7211">
        <v>0</v>
      </c>
      <c r="N7211">
        <v>4</v>
      </c>
      <c r="O7211" s="6">
        <v>0</v>
      </c>
      <c r="P7211" t="s">
        <v>107</v>
      </c>
      <c r="Q7211" t="s">
        <v>107</v>
      </c>
      <c r="R7211">
        <f>IF(F7211="Monthly",2,0)
+IF(E7211&lt;=6,2,0)
+IF(N7211&lt;=2,2,0)
+IF(L7211&gt;=4,2,0)
+IF(M7211&gt;=2,1,0)
+IF(H7211&gt;=_xlfn.PERCENTILE.INC($H$2:$H$10001,0.75),1,0)</f>
        <v>2</v>
      </c>
      <c r="S7211" t="str">
        <f>IF(R7211&gt;=7,"High",IF(R7211&gt;=4,"Medium","Low"))</f>
        <v>Low</v>
      </c>
    </row>
    <row r="7212" spans="1:19">
      <c r="A7212" t="s">
        <v>7337</v>
      </c>
      <c r="B7212">
        <v>46</v>
      </c>
      <c r="C7212" t="s">
        <v>112</v>
      </c>
      <c r="D7212" t="s">
        <v>119</v>
      </c>
      <c r="E7212">
        <v>30</v>
      </c>
      <c r="F7212" t="s">
        <v>103</v>
      </c>
      <c r="G7212" t="s">
        <v>129</v>
      </c>
      <c r="H7212" s="5">
        <v>1037</v>
      </c>
      <c r="I7212" s="5">
        <v>30453.759999999998</v>
      </c>
      <c r="J7212" t="s">
        <v>117</v>
      </c>
      <c r="K7212" t="s">
        <v>106</v>
      </c>
      <c r="L7212">
        <v>0</v>
      </c>
      <c r="M7212">
        <v>0</v>
      </c>
      <c r="N7212">
        <v>5</v>
      </c>
      <c r="O7212" s="6">
        <v>0</v>
      </c>
      <c r="P7212" t="s">
        <v>107</v>
      </c>
      <c r="Q7212" t="s">
        <v>107</v>
      </c>
      <c r="R7212">
        <f>IF(F7212="Monthly",2,0)
+IF(E7212&lt;=6,2,0)
+IF(N7212&lt;=2,2,0)
+IF(L7212&gt;=4,2,0)
+IF(M7212&gt;=2,1,0)
+IF(H7212&gt;=_xlfn.PERCENTILE.INC($H$2:$H$10001,0.75),1,0)</f>
        <v>3</v>
      </c>
      <c r="S7212" t="str">
        <f>IF(R7212&gt;=7,"High",IF(R7212&gt;=4,"Medium","Low"))</f>
        <v>Low</v>
      </c>
    </row>
    <row r="7213" spans="1:19">
      <c r="A7213" t="s">
        <v>7338</v>
      </c>
      <c r="B7213">
        <v>52</v>
      </c>
      <c r="C7213" t="s">
        <v>101</v>
      </c>
      <c r="D7213" t="s">
        <v>119</v>
      </c>
      <c r="E7213">
        <v>41</v>
      </c>
      <c r="F7213" t="s">
        <v>109</v>
      </c>
      <c r="G7213" t="s">
        <v>104</v>
      </c>
      <c r="H7213" s="5">
        <v>462</v>
      </c>
      <c r="I7213" s="5">
        <v>18470.919999999998</v>
      </c>
      <c r="J7213" t="s">
        <v>115</v>
      </c>
      <c r="K7213" t="s">
        <v>106</v>
      </c>
      <c r="L7213">
        <v>2</v>
      </c>
      <c r="M7213">
        <v>0</v>
      </c>
      <c r="N7213">
        <v>5</v>
      </c>
      <c r="O7213" s="6">
        <v>0</v>
      </c>
      <c r="P7213" t="s">
        <v>106</v>
      </c>
      <c r="Q7213" t="s">
        <v>107</v>
      </c>
      <c r="R7213">
        <f>IF(F7213="Monthly",2,0)
+IF(E7213&lt;=6,2,0)
+IF(N7213&lt;=2,2,0)
+IF(L7213&gt;=4,2,0)
+IF(M7213&gt;=2,1,0)
+IF(H7213&gt;=_xlfn.PERCENTILE.INC($H$2:$H$10001,0.75),1,0)</f>
        <v>0</v>
      </c>
      <c r="S7213" t="str">
        <f>IF(R7213&gt;=7,"High",IF(R7213&gt;=4,"Medium","Low"))</f>
        <v>Low</v>
      </c>
    </row>
    <row r="7214" spans="1:19">
      <c r="A7214" t="s">
        <v>7339</v>
      </c>
      <c r="B7214">
        <v>30</v>
      </c>
      <c r="C7214" t="s">
        <v>112</v>
      </c>
      <c r="D7214" t="s">
        <v>159</v>
      </c>
      <c r="E7214">
        <v>42</v>
      </c>
      <c r="F7214" t="s">
        <v>103</v>
      </c>
      <c r="G7214" t="s">
        <v>104</v>
      </c>
      <c r="H7214" s="5">
        <v>471</v>
      </c>
      <c r="I7214" s="5">
        <v>19239.59</v>
      </c>
      <c r="J7214" t="s">
        <v>105</v>
      </c>
      <c r="K7214" t="s">
        <v>107</v>
      </c>
      <c r="L7214">
        <v>0</v>
      </c>
      <c r="M7214">
        <v>0</v>
      </c>
      <c r="N7214">
        <v>5</v>
      </c>
      <c r="O7214" s="6">
        <v>0</v>
      </c>
      <c r="P7214" t="s">
        <v>107</v>
      </c>
      <c r="Q7214" t="s">
        <v>107</v>
      </c>
      <c r="R7214">
        <f>IF(F7214="Monthly",2,0)
+IF(E7214&lt;=6,2,0)
+IF(N7214&lt;=2,2,0)
+IF(L7214&gt;=4,2,0)
+IF(M7214&gt;=2,1,0)
+IF(H7214&gt;=_xlfn.PERCENTILE.INC($H$2:$H$10001,0.75),1,0)</f>
        <v>2</v>
      </c>
      <c r="S7214" t="str">
        <f>IF(R7214&gt;=7,"High",IF(R7214&gt;=4,"Medium","Low"))</f>
        <v>Low</v>
      </c>
    </row>
    <row r="7215" spans="1:19">
      <c r="A7215" t="s">
        <v>7340</v>
      </c>
      <c r="B7215">
        <v>41</v>
      </c>
      <c r="C7215" t="s">
        <v>101</v>
      </c>
      <c r="D7215" t="s">
        <v>131</v>
      </c>
      <c r="E7215">
        <v>57</v>
      </c>
      <c r="F7215" t="s">
        <v>109</v>
      </c>
      <c r="G7215" t="s">
        <v>110</v>
      </c>
      <c r="H7215" s="5">
        <v>696</v>
      </c>
      <c r="I7215" s="5">
        <v>39068.17</v>
      </c>
      <c r="J7215" t="s">
        <v>140</v>
      </c>
      <c r="K7215" t="s">
        <v>106</v>
      </c>
      <c r="L7215">
        <v>0</v>
      </c>
      <c r="M7215">
        <v>0</v>
      </c>
      <c r="N7215">
        <v>5</v>
      </c>
      <c r="O7215" s="6">
        <v>0</v>
      </c>
      <c r="P7215" t="s">
        <v>107</v>
      </c>
      <c r="Q7215" t="s">
        <v>107</v>
      </c>
      <c r="R7215">
        <f>IF(F7215="Monthly",2,0)
+IF(E7215&lt;=6,2,0)
+IF(N7215&lt;=2,2,0)
+IF(L7215&gt;=4,2,0)
+IF(M7215&gt;=2,1,0)
+IF(H7215&gt;=_xlfn.PERCENTILE.INC($H$2:$H$10001,0.75),1,0)</f>
        <v>0</v>
      </c>
      <c r="S7215" t="str">
        <f>IF(R7215&gt;=7,"High",IF(R7215&gt;=4,"Medium","Low"))</f>
        <v>Low</v>
      </c>
    </row>
    <row r="7216" spans="1:19">
      <c r="A7216" t="s">
        <v>7341</v>
      </c>
      <c r="B7216">
        <v>30</v>
      </c>
      <c r="C7216" t="s">
        <v>112</v>
      </c>
      <c r="D7216" t="s">
        <v>126</v>
      </c>
      <c r="E7216">
        <v>27</v>
      </c>
      <c r="F7216" t="s">
        <v>109</v>
      </c>
      <c r="G7216" t="s">
        <v>110</v>
      </c>
      <c r="H7216" s="5">
        <v>766</v>
      </c>
      <c r="I7216" s="5">
        <v>18874.11</v>
      </c>
      <c r="J7216" t="s">
        <v>105</v>
      </c>
      <c r="K7216" t="s">
        <v>106</v>
      </c>
      <c r="L7216">
        <v>2</v>
      </c>
      <c r="M7216">
        <v>0</v>
      </c>
      <c r="N7216">
        <v>5</v>
      </c>
      <c r="O7216" s="6">
        <v>10</v>
      </c>
      <c r="P7216" t="s">
        <v>107</v>
      </c>
      <c r="Q7216" t="s">
        <v>107</v>
      </c>
      <c r="R7216">
        <f>IF(F7216="Monthly",2,0)
+IF(E7216&lt;=6,2,0)
+IF(N7216&lt;=2,2,0)
+IF(L7216&gt;=4,2,0)
+IF(M7216&gt;=2,1,0)
+IF(H7216&gt;=_xlfn.PERCENTILE.INC($H$2:$H$10001,0.75),1,0)</f>
        <v>0</v>
      </c>
      <c r="S7216" t="str">
        <f>IF(R7216&gt;=7,"High",IF(R7216&gt;=4,"Medium","Low"))</f>
        <v>Low</v>
      </c>
    </row>
    <row r="7217" spans="1:19">
      <c r="A7217" t="s">
        <v>7342</v>
      </c>
      <c r="B7217">
        <v>49</v>
      </c>
      <c r="C7217" t="s">
        <v>112</v>
      </c>
      <c r="D7217" t="s">
        <v>119</v>
      </c>
      <c r="E7217">
        <v>62</v>
      </c>
      <c r="F7217" t="s">
        <v>103</v>
      </c>
      <c r="G7217" t="s">
        <v>110</v>
      </c>
      <c r="H7217" s="5">
        <v>744</v>
      </c>
      <c r="I7217" s="5">
        <v>46404.19</v>
      </c>
      <c r="J7217" t="s">
        <v>134</v>
      </c>
      <c r="K7217" t="s">
        <v>106</v>
      </c>
      <c r="L7217">
        <v>0</v>
      </c>
      <c r="M7217">
        <v>0</v>
      </c>
      <c r="N7217">
        <v>5</v>
      </c>
      <c r="O7217" s="6">
        <v>0</v>
      </c>
      <c r="P7217" t="s">
        <v>107</v>
      </c>
      <c r="Q7217" t="s">
        <v>107</v>
      </c>
      <c r="R7217">
        <f>IF(F7217="Monthly",2,0)
+IF(E7217&lt;=6,2,0)
+IF(N7217&lt;=2,2,0)
+IF(L7217&gt;=4,2,0)
+IF(M7217&gt;=2,1,0)
+IF(H7217&gt;=_xlfn.PERCENTILE.INC($H$2:$H$10001,0.75),1,0)</f>
        <v>2</v>
      </c>
      <c r="S7217" t="str">
        <f>IF(R7217&gt;=7,"High",IF(R7217&gt;=4,"Medium","Low"))</f>
        <v>Low</v>
      </c>
    </row>
    <row r="7218" spans="1:19">
      <c r="A7218" t="s">
        <v>7343</v>
      </c>
      <c r="B7218">
        <v>31</v>
      </c>
      <c r="C7218" t="s">
        <v>112</v>
      </c>
      <c r="D7218" t="s">
        <v>126</v>
      </c>
      <c r="E7218">
        <v>26</v>
      </c>
      <c r="F7218" t="s">
        <v>103</v>
      </c>
      <c r="G7218" t="s">
        <v>129</v>
      </c>
      <c r="H7218" s="5">
        <v>1042</v>
      </c>
      <c r="I7218" s="5">
        <v>27793.39</v>
      </c>
      <c r="J7218" t="s">
        <v>115</v>
      </c>
      <c r="K7218" t="s">
        <v>106</v>
      </c>
      <c r="L7218">
        <v>1</v>
      </c>
      <c r="M7218">
        <v>0</v>
      </c>
      <c r="N7218">
        <v>5</v>
      </c>
      <c r="O7218" s="6">
        <v>0</v>
      </c>
      <c r="P7218" t="s">
        <v>106</v>
      </c>
      <c r="Q7218" t="s">
        <v>107</v>
      </c>
      <c r="R7218">
        <f>IF(F7218="Monthly",2,0)
+IF(E7218&lt;=6,2,0)
+IF(N7218&lt;=2,2,0)
+IF(L7218&gt;=4,2,0)
+IF(M7218&gt;=2,1,0)
+IF(H7218&gt;=_xlfn.PERCENTILE.INC($H$2:$H$10001,0.75),1,0)</f>
        <v>3</v>
      </c>
      <c r="S7218" t="str">
        <f>IF(R7218&gt;=7,"High",IF(R7218&gt;=4,"Medium","Low"))</f>
        <v>Low</v>
      </c>
    </row>
    <row r="7219" spans="1:19">
      <c r="A7219" t="s">
        <v>7344</v>
      </c>
      <c r="B7219">
        <v>42</v>
      </c>
      <c r="C7219" t="s">
        <v>112</v>
      </c>
      <c r="D7219" t="s">
        <v>128</v>
      </c>
      <c r="E7219">
        <v>19</v>
      </c>
      <c r="F7219" t="s">
        <v>103</v>
      </c>
      <c r="G7219" t="s">
        <v>104</v>
      </c>
      <c r="H7219" s="5">
        <v>523</v>
      </c>
      <c r="I7219" s="5">
        <v>9689.7999999999993</v>
      </c>
      <c r="J7219" t="s">
        <v>115</v>
      </c>
      <c r="K7219" t="s">
        <v>106</v>
      </c>
      <c r="L7219">
        <v>0</v>
      </c>
      <c r="M7219">
        <v>0</v>
      </c>
      <c r="N7219">
        <v>5</v>
      </c>
      <c r="O7219" s="6">
        <v>0</v>
      </c>
      <c r="P7219" t="s">
        <v>106</v>
      </c>
      <c r="Q7219" t="s">
        <v>107</v>
      </c>
      <c r="R7219">
        <f>IF(F7219="Monthly",2,0)
+IF(E7219&lt;=6,2,0)
+IF(N7219&lt;=2,2,0)
+IF(L7219&gt;=4,2,0)
+IF(M7219&gt;=2,1,0)
+IF(H7219&gt;=_xlfn.PERCENTILE.INC($H$2:$H$10001,0.75),1,0)</f>
        <v>2</v>
      </c>
      <c r="S7219" t="str">
        <f>IF(R7219&gt;=7,"High",IF(R7219&gt;=4,"Medium","Low"))</f>
        <v>Low</v>
      </c>
    </row>
    <row r="7220" spans="1:19">
      <c r="A7220" t="s">
        <v>7345</v>
      </c>
      <c r="B7220">
        <v>47</v>
      </c>
      <c r="C7220" t="s">
        <v>101</v>
      </c>
      <c r="D7220" t="s">
        <v>119</v>
      </c>
      <c r="E7220">
        <v>34</v>
      </c>
      <c r="F7220" t="s">
        <v>103</v>
      </c>
      <c r="G7220" t="s">
        <v>110</v>
      </c>
      <c r="H7220" s="5">
        <v>764</v>
      </c>
      <c r="I7220" s="5">
        <v>26101.52</v>
      </c>
      <c r="J7220" t="s">
        <v>134</v>
      </c>
      <c r="K7220" t="s">
        <v>107</v>
      </c>
      <c r="L7220">
        <v>5</v>
      </c>
      <c r="M7220">
        <v>3</v>
      </c>
      <c r="N7220">
        <v>2</v>
      </c>
      <c r="O7220" s="6">
        <v>0</v>
      </c>
      <c r="P7220" t="s">
        <v>107</v>
      </c>
      <c r="Q7220" t="s">
        <v>106</v>
      </c>
      <c r="R7220">
        <f>IF(F7220="Monthly",2,0)
+IF(E7220&lt;=6,2,0)
+IF(N7220&lt;=2,2,0)
+IF(L7220&gt;=4,2,0)
+IF(M7220&gt;=2,1,0)
+IF(H7220&gt;=_xlfn.PERCENTILE.INC($H$2:$H$10001,0.75),1,0)</f>
        <v>7</v>
      </c>
      <c r="S7220" t="str">
        <f>IF(R7220&gt;=7,"High",IF(R7220&gt;=4,"Medium","Low"))</f>
        <v>High</v>
      </c>
    </row>
    <row r="7221" spans="1:19">
      <c r="A7221" t="s">
        <v>7346</v>
      </c>
      <c r="B7221">
        <v>30</v>
      </c>
      <c r="C7221" t="s">
        <v>112</v>
      </c>
      <c r="D7221" t="s">
        <v>126</v>
      </c>
      <c r="E7221">
        <v>36</v>
      </c>
      <c r="F7221" t="s">
        <v>121</v>
      </c>
      <c r="G7221" t="s">
        <v>129</v>
      </c>
      <c r="H7221" s="5">
        <v>993</v>
      </c>
      <c r="I7221" s="5">
        <v>32471.64</v>
      </c>
      <c r="J7221" t="s">
        <v>134</v>
      </c>
      <c r="K7221" t="s">
        <v>106</v>
      </c>
      <c r="L7221">
        <v>0</v>
      </c>
      <c r="M7221">
        <v>0</v>
      </c>
      <c r="N7221">
        <v>4</v>
      </c>
      <c r="O7221" s="6">
        <v>10</v>
      </c>
      <c r="P7221" t="s">
        <v>107</v>
      </c>
      <c r="Q7221" t="s">
        <v>107</v>
      </c>
      <c r="R7221">
        <f>IF(F7221="Monthly",2,0)
+IF(E7221&lt;=6,2,0)
+IF(N7221&lt;=2,2,0)
+IF(L7221&gt;=4,2,0)
+IF(M7221&gt;=2,1,0)
+IF(H7221&gt;=_xlfn.PERCENTILE.INC($H$2:$H$10001,0.75),1,0)</f>
        <v>1</v>
      </c>
      <c r="S7221" t="str">
        <f>IF(R7221&gt;=7,"High",IF(R7221&gt;=4,"Medium","Low"))</f>
        <v>Low</v>
      </c>
    </row>
    <row r="7222" spans="1:19">
      <c r="A7222" t="s">
        <v>7347</v>
      </c>
      <c r="B7222">
        <v>38</v>
      </c>
      <c r="C7222" t="s">
        <v>112</v>
      </c>
      <c r="D7222" t="s">
        <v>128</v>
      </c>
      <c r="E7222">
        <v>65</v>
      </c>
      <c r="F7222" t="s">
        <v>109</v>
      </c>
      <c r="G7222" t="s">
        <v>129</v>
      </c>
      <c r="H7222" s="5">
        <v>1023</v>
      </c>
      <c r="I7222" s="5">
        <v>66947.94</v>
      </c>
      <c r="J7222" t="s">
        <v>134</v>
      </c>
      <c r="K7222" t="s">
        <v>106</v>
      </c>
      <c r="L7222">
        <v>0</v>
      </c>
      <c r="M7222">
        <v>0</v>
      </c>
      <c r="N7222">
        <v>5</v>
      </c>
      <c r="O7222" s="6">
        <v>0</v>
      </c>
      <c r="P7222" t="s">
        <v>106</v>
      </c>
      <c r="Q7222" t="s">
        <v>107</v>
      </c>
      <c r="R7222">
        <f>IF(F7222="Monthly",2,0)
+IF(E7222&lt;=6,2,0)
+IF(N7222&lt;=2,2,0)
+IF(L7222&gt;=4,2,0)
+IF(M7222&gt;=2,1,0)
+IF(H7222&gt;=_xlfn.PERCENTILE.INC($H$2:$H$10001,0.75),1,0)</f>
        <v>1</v>
      </c>
      <c r="S7222" t="str">
        <f>IF(R7222&gt;=7,"High",IF(R7222&gt;=4,"Medium","Low"))</f>
        <v>Low</v>
      </c>
    </row>
    <row r="7223" spans="1:19">
      <c r="A7223" t="s">
        <v>7348</v>
      </c>
      <c r="B7223">
        <v>23</v>
      </c>
      <c r="C7223" t="s">
        <v>101</v>
      </c>
      <c r="D7223" t="s">
        <v>133</v>
      </c>
      <c r="E7223">
        <v>33</v>
      </c>
      <c r="F7223" t="s">
        <v>121</v>
      </c>
      <c r="G7223" t="s">
        <v>110</v>
      </c>
      <c r="H7223" s="5">
        <v>734</v>
      </c>
      <c r="I7223" s="5">
        <v>24712.02</v>
      </c>
      <c r="J7223" t="s">
        <v>134</v>
      </c>
      <c r="K7223" t="s">
        <v>106</v>
      </c>
      <c r="L7223">
        <v>0</v>
      </c>
      <c r="M7223">
        <v>0</v>
      </c>
      <c r="N7223">
        <v>5</v>
      </c>
      <c r="O7223" s="6">
        <v>0</v>
      </c>
      <c r="P7223" t="s">
        <v>107</v>
      </c>
      <c r="Q7223" t="s">
        <v>107</v>
      </c>
      <c r="R7223">
        <f>IF(F7223="Monthly",2,0)
+IF(E7223&lt;=6,2,0)
+IF(N7223&lt;=2,2,0)
+IF(L7223&gt;=4,2,0)
+IF(M7223&gt;=2,1,0)
+IF(H7223&gt;=_xlfn.PERCENTILE.INC($H$2:$H$10001,0.75),1,0)</f>
        <v>0</v>
      </c>
      <c r="S7223" t="str">
        <f>IF(R7223&gt;=7,"High",IF(R7223&gt;=4,"Medium","Low"))</f>
        <v>Low</v>
      </c>
    </row>
    <row r="7224" spans="1:19">
      <c r="A7224" t="s">
        <v>7349</v>
      </c>
      <c r="B7224">
        <v>41</v>
      </c>
      <c r="C7224" t="s">
        <v>101</v>
      </c>
      <c r="D7224" t="s">
        <v>126</v>
      </c>
      <c r="E7224">
        <v>4</v>
      </c>
      <c r="F7224" t="s">
        <v>103</v>
      </c>
      <c r="G7224" t="s">
        <v>129</v>
      </c>
      <c r="H7224" s="5">
        <v>1064</v>
      </c>
      <c r="I7224" s="5">
        <v>4044.21</v>
      </c>
      <c r="J7224" t="s">
        <v>105</v>
      </c>
      <c r="K7224" t="s">
        <v>106</v>
      </c>
      <c r="L7224">
        <v>1</v>
      </c>
      <c r="M7224">
        <v>0</v>
      </c>
      <c r="N7224">
        <v>5</v>
      </c>
      <c r="O7224" s="6">
        <v>5</v>
      </c>
      <c r="P7224" t="s">
        <v>107</v>
      </c>
      <c r="Q7224" t="s">
        <v>107</v>
      </c>
      <c r="R7224">
        <f>IF(F7224="Monthly",2,0)
+IF(E7224&lt;=6,2,0)
+IF(N7224&lt;=2,2,0)
+IF(L7224&gt;=4,2,0)
+IF(M7224&gt;=2,1,0)
+IF(H7224&gt;=_xlfn.PERCENTILE.INC($H$2:$H$10001,0.75),1,0)</f>
        <v>5</v>
      </c>
      <c r="S7224" t="str">
        <f>IF(R7224&gt;=7,"High",IF(R7224&gt;=4,"Medium","Low"))</f>
        <v>Medium</v>
      </c>
    </row>
    <row r="7225" spans="1:19">
      <c r="A7225" t="s">
        <v>7350</v>
      </c>
      <c r="B7225">
        <v>43</v>
      </c>
      <c r="C7225" t="s">
        <v>101</v>
      </c>
      <c r="D7225" t="s">
        <v>128</v>
      </c>
      <c r="E7225">
        <v>24</v>
      </c>
      <c r="F7225" t="s">
        <v>103</v>
      </c>
      <c r="G7225" t="s">
        <v>110</v>
      </c>
      <c r="H7225" s="5">
        <v>792</v>
      </c>
      <c r="I7225" s="5">
        <v>19077.060000000001</v>
      </c>
      <c r="J7225" t="s">
        <v>105</v>
      </c>
      <c r="K7225" t="s">
        <v>106</v>
      </c>
      <c r="L7225">
        <v>1</v>
      </c>
      <c r="M7225">
        <v>0</v>
      </c>
      <c r="N7225">
        <v>5</v>
      </c>
      <c r="O7225" s="6">
        <v>0</v>
      </c>
      <c r="P7225" t="s">
        <v>106</v>
      </c>
      <c r="Q7225" t="s">
        <v>106</v>
      </c>
      <c r="R7225">
        <f>IF(F7225="Monthly",2,0)
+IF(E7225&lt;=6,2,0)
+IF(N7225&lt;=2,2,0)
+IF(L7225&gt;=4,2,0)
+IF(M7225&gt;=2,1,0)
+IF(H7225&gt;=_xlfn.PERCENTILE.INC($H$2:$H$10001,0.75),1,0)</f>
        <v>2</v>
      </c>
      <c r="S7225" t="str">
        <f>IF(R7225&gt;=7,"High",IF(R7225&gt;=4,"Medium","Low"))</f>
        <v>Low</v>
      </c>
    </row>
    <row r="7226" spans="1:19">
      <c r="A7226" t="s">
        <v>7351</v>
      </c>
      <c r="B7226">
        <v>36</v>
      </c>
      <c r="C7226" t="s">
        <v>112</v>
      </c>
      <c r="D7226" t="s">
        <v>113</v>
      </c>
      <c r="E7226">
        <v>72</v>
      </c>
      <c r="F7226" t="s">
        <v>109</v>
      </c>
      <c r="G7226" t="s">
        <v>110</v>
      </c>
      <c r="H7226" s="5">
        <v>716</v>
      </c>
      <c r="I7226" s="5">
        <v>51593.78</v>
      </c>
      <c r="J7226" t="s">
        <v>105</v>
      </c>
      <c r="K7226" t="s">
        <v>106</v>
      </c>
      <c r="L7226">
        <v>0</v>
      </c>
      <c r="M7226">
        <v>0</v>
      </c>
      <c r="N7226">
        <v>5</v>
      </c>
      <c r="O7226" s="6">
        <v>0</v>
      </c>
      <c r="P7226" t="s">
        <v>106</v>
      </c>
      <c r="Q7226" t="s">
        <v>107</v>
      </c>
      <c r="R7226">
        <f>IF(F7226="Monthly",2,0)
+IF(E7226&lt;=6,2,0)
+IF(N7226&lt;=2,2,0)
+IF(L7226&gt;=4,2,0)
+IF(M7226&gt;=2,1,0)
+IF(H7226&gt;=_xlfn.PERCENTILE.INC($H$2:$H$10001,0.75),1,0)</f>
        <v>0</v>
      </c>
      <c r="S7226" t="str">
        <f>IF(R7226&gt;=7,"High",IF(R7226&gt;=4,"Medium","Low"))</f>
        <v>Low</v>
      </c>
    </row>
    <row r="7227" spans="1:19">
      <c r="A7227" t="s">
        <v>7352</v>
      </c>
      <c r="B7227">
        <v>47</v>
      </c>
      <c r="C7227" t="s">
        <v>101</v>
      </c>
      <c r="D7227" t="s">
        <v>123</v>
      </c>
      <c r="E7227">
        <v>22</v>
      </c>
      <c r="F7227" t="s">
        <v>103</v>
      </c>
      <c r="G7227" t="s">
        <v>110</v>
      </c>
      <c r="H7227" s="5">
        <v>782</v>
      </c>
      <c r="I7227" s="5">
        <v>17482.37</v>
      </c>
      <c r="J7227" t="s">
        <v>115</v>
      </c>
      <c r="K7227" t="s">
        <v>106</v>
      </c>
      <c r="L7227">
        <v>3</v>
      </c>
      <c r="M7227">
        <v>1</v>
      </c>
      <c r="N7227">
        <v>4</v>
      </c>
      <c r="O7227" s="6">
        <v>0</v>
      </c>
      <c r="P7227" t="s">
        <v>107</v>
      </c>
      <c r="Q7227" t="s">
        <v>106</v>
      </c>
      <c r="R7227">
        <f>IF(F7227="Monthly",2,0)
+IF(E7227&lt;=6,2,0)
+IF(N7227&lt;=2,2,0)
+IF(L7227&gt;=4,2,0)
+IF(M7227&gt;=2,1,0)
+IF(H7227&gt;=_xlfn.PERCENTILE.INC($H$2:$H$10001,0.75),1,0)</f>
        <v>2</v>
      </c>
      <c r="S7227" t="str">
        <f>IF(R7227&gt;=7,"High",IF(R7227&gt;=4,"Medium","Low"))</f>
        <v>Low</v>
      </c>
    </row>
    <row r="7228" spans="1:19">
      <c r="A7228" t="s">
        <v>7353</v>
      </c>
      <c r="B7228">
        <v>37</v>
      </c>
      <c r="C7228" t="s">
        <v>101</v>
      </c>
      <c r="D7228" t="s">
        <v>102</v>
      </c>
      <c r="E7228">
        <v>54</v>
      </c>
      <c r="F7228" t="s">
        <v>121</v>
      </c>
      <c r="G7228" t="s">
        <v>110</v>
      </c>
      <c r="H7228" s="5">
        <v>767</v>
      </c>
      <c r="I7228" s="5">
        <v>37900.589999999997</v>
      </c>
      <c r="J7228" t="s">
        <v>115</v>
      </c>
      <c r="K7228" t="s">
        <v>106</v>
      </c>
      <c r="L7228">
        <v>0</v>
      </c>
      <c r="M7228">
        <v>0</v>
      </c>
      <c r="N7228">
        <v>5</v>
      </c>
      <c r="O7228" s="6">
        <v>10</v>
      </c>
      <c r="P7228" t="s">
        <v>106</v>
      </c>
      <c r="Q7228" t="s">
        <v>106</v>
      </c>
      <c r="R7228">
        <f>IF(F7228="Monthly",2,0)
+IF(E7228&lt;=6,2,0)
+IF(N7228&lt;=2,2,0)
+IF(L7228&gt;=4,2,0)
+IF(M7228&gt;=2,1,0)
+IF(H7228&gt;=_xlfn.PERCENTILE.INC($H$2:$H$10001,0.75),1,0)</f>
        <v>0</v>
      </c>
      <c r="S7228" t="str">
        <f>IF(R7228&gt;=7,"High",IF(R7228&gt;=4,"Medium","Low"))</f>
        <v>Low</v>
      </c>
    </row>
    <row r="7229" spans="1:19">
      <c r="A7229" t="s">
        <v>7354</v>
      </c>
      <c r="B7229">
        <v>27</v>
      </c>
      <c r="C7229" t="s">
        <v>112</v>
      </c>
      <c r="D7229" t="s">
        <v>126</v>
      </c>
      <c r="E7229">
        <v>34</v>
      </c>
      <c r="F7229" t="s">
        <v>103</v>
      </c>
      <c r="G7229" t="s">
        <v>110</v>
      </c>
      <c r="H7229" s="5">
        <v>787</v>
      </c>
      <c r="I7229" s="5">
        <v>26606.29</v>
      </c>
      <c r="J7229" t="s">
        <v>105</v>
      </c>
      <c r="K7229" t="s">
        <v>106</v>
      </c>
      <c r="L7229">
        <v>3</v>
      </c>
      <c r="M7229">
        <v>1</v>
      </c>
      <c r="N7229">
        <v>4</v>
      </c>
      <c r="O7229" s="6">
        <v>0</v>
      </c>
      <c r="P7229" t="s">
        <v>107</v>
      </c>
      <c r="Q7229" t="s">
        <v>106</v>
      </c>
      <c r="R7229">
        <f>IF(F7229="Monthly",2,0)
+IF(E7229&lt;=6,2,0)
+IF(N7229&lt;=2,2,0)
+IF(L7229&gt;=4,2,0)
+IF(M7229&gt;=2,1,0)
+IF(H7229&gt;=_xlfn.PERCENTILE.INC($H$2:$H$10001,0.75),1,0)</f>
        <v>2</v>
      </c>
      <c r="S7229" t="str">
        <f>IF(R7229&gt;=7,"High",IF(R7229&gt;=4,"Medium","Low"))</f>
        <v>Low</v>
      </c>
    </row>
    <row r="7230" spans="1:19">
      <c r="A7230" t="s">
        <v>7355</v>
      </c>
      <c r="B7230">
        <v>56</v>
      </c>
      <c r="C7230" t="s">
        <v>101</v>
      </c>
      <c r="D7230" t="s">
        <v>102</v>
      </c>
      <c r="E7230">
        <v>71</v>
      </c>
      <c r="F7230" t="s">
        <v>121</v>
      </c>
      <c r="G7230" t="s">
        <v>110</v>
      </c>
      <c r="H7230" s="5">
        <v>699</v>
      </c>
      <c r="I7230" s="5">
        <v>48214.19</v>
      </c>
      <c r="J7230" t="s">
        <v>115</v>
      </c>
      <c r="K7230" t="s">
        <v>106</v>
      </c>
      <c r="L7230">
        <v>0</v>
      </c>
      <c r="M7230">
        <v>0</v>
      </c>
      <c r="N7230">
        <v>4</v>
      </c>
      <c r="O7230" s="6">
        <v>0</v>
      </c>
      <c r="P7230" t="s">
        <v>107</v>
      </c>
      <c r="Q7230" t="s">
        <v>107</v>
      </c>
      <c r="R7230">
        <f>IF(F7230="Monthly",2,0)
+IF(E7230&lt;=6,2,0)
+IF(N7230&lt;=2,2,0)
+IF(L7230&gt;=4,2,0)
+IF(M7230&gt;=2,1,0)
+IF(H7230&gt;=_xlfn.PERCENTILE.INC($H$2:$H$10001,0.75),1,0)</f>
        <v>0</v>
      </c>
      <c r="S7230" t="str">
        <f>IF(R7230&gt;=7,"High",IF(R7230&gt;=4,"Medium","Low"))</f>
        <v>Low</v>
      </c>
    </row>
    <row r="7231" spans="1:19">
      <c r="A7231" t="s">
        <v>7356</v>
      </c>
      <c r="B7231">
        <v>21</v>
      </c>
      <c r="C7231" t="s">
        <v>101</v>
      </c>
      <c r="D7231" t="s">
        <v>102</v>
      </c>
      <c r="E7231">
        <v>39</v>
      </c>
      <c r="F7231" t="s">
        <v>109</v>
      </c>
      <c r="G7231" t="s">
        <v>110</v>
      </c>
      <c r="H7231" s="5">
        <v>784</v>
      </c>
      <c r="I7231" s="5">
        <v>31339.58</v>
      </c>
      <c r="J7231" t="s">
        <v>134</v>
      </c>
      <c r="K7231" t="s">
        <v>106</v>
      </c>
      <c r="L7231">
        <v>3</v>
      </c>
      <c r="M7231">
        <v>0</v>
      </c>
      <c r="N7231">
        <v>4</v>
      </c>
      <c r="O7231" s="6">
        <v>0</v>
      </c>
      <c r="P7231" t="s">
        <v>106</v>
      </c>
      <c r="Q7231" t="s">
        <v>107</v>
      </c>
      <c r="R7231">
        <f>IF(F7231="Monthly",2,0)
+IF(E7231&lt;=6,2,0)
+IF(N7231&lt;=2,2,0)
+IF(L7231&gt;=4,2,0)
+IF(M7231&gt;=2,1,0)
+IF(H7231&gt;=_xlfn.PERCENTILE.INC($H$2:$H$10001,0.75),1,0)</f>
        <v>0</v>
      </c>
      <c r="S7231" t="str">
        <f>IF(R7231&gt;=7,"High",IF(R7231&gt;=4,"Medium","Low"))</f>
        <v>Low</v>
      </c>
    </row>
    <row r="7232" spans="1:19">
      <c r="A7232" t="s">
        <v>7357</v>
      </c>
      <c r="B7232">
        <v>22</v>
      </c>
      <c r="C7232" t="s">
        <v>112</v>
      </c>
      <c r="D7232" t="s">
        <v>123</v>
      </c>
      <c r="E7232">
        <v>14</v>
      </c>
      <c r="F7232" t="s">
        <v>103</v>
      </c>
      <c r="G7232" t="s">
        <v>110</v>
      </c>
      <c r="H7232" s="5">
        <v>752</v>
      </c>
      <c r="I7232" s="5">
        <v>10370.07</v>
      </c>
      <c r="J7232" t="s">
        <v>105</v>
      </c>
      <c r="K7232" t="s">
        <v>106</v>
      </c>
      <c r="L7232">
        <v>1</v>
      </c>
      <c r="M7232">
        <v>0</v>
      </c>
      <c r="N7232">
        <v>5</v>
      </c>
      <c r="O7232" s="6">
        <v>0</v>
      </c>
      <c r="P7232" t="s">
        <v>106</v>
      </c>
      <c r="Q7232" t="s">
        <v>107</v>
      </c>
      <c r="R7232">
        <f>IF(F7232="Monthly",2,0)
+IF(E7232&lt;=6,2,0)
+IF(N7232&lt;=2,2,0)
+IF(L7232&gt;=4,2,0)
+IF(M7232&gt;=2,1,0)
+IF(H7232&gt;=_xlfn.PERCENTILE.INC($H$2:$H$10001,0.75),1,0)</f>
        <v>2</v>
      </c>
      <c r="S7232" t="str">
        <f>IF(R7232&gt;=7,"High",IF(R7232&gt;=4,"Medium","Low"))</f>
        <v>Low</v>
      </c>
    </row>
    <row r="7233" spans="1:19">
      <c r="A7233" t="s">
        <v>7358</v>
      </c>
      <c r="B7233">
        <v>21</v>
      </c>
      <c r="C7233" t="s">
        <v>101</v>
      </c>
      <c r="D7233" t="s">
        <v>123</v>
      </c>
      <c r="E7233">
        <v>17</v>
      </c>
      <c r="F7233" t="s">
        <v>103</v>
      </c>
      <c r="G7233" t="s">
        <v>110</v>
      </c>
      <c r="H7233" s="5">
        <v>784</v>
      </c>
      <c r="I7233" s="5">
        <v>13063.76</v>
      </c>
      <c r="J7233" t="s">
        <v>105</v>
      </c>
      <c r="K7233" t="s">
        <v>106</v>
      </c>
      <c r="L7233">
        <v>1</v>
      </c>
      <c r="M7233">
        <v>0</v>
      </c>
      <c r="N7233">
        <v>5</v>
      </c>
      <c r="O7233" s="6">
        <v>0</v>
      </c>
      <c r="P7233" t="s">
        <v>107</v>
      </c>
      <c r="Q7233" t="s">
        <v>107</v>
      </c>
      <c r="R7233">
        <f>IF(F7233="Monthly",2,0)
+IF(E7233&lt;=6,2,0)
+IF(N7233&lt;=2,2,0)
+IF(L7233&gt;=4,2,0)
+IF(M7233&gt;=2,1,0)
+IF(H7233&gt;=_xlfn.PERCENTILE.INC($H$2:$H$10001,0.75),1,0)</f>
        <v>2</v>
      </c>
      <c r="S7233" t="str">
        <f>IF(R7233&gt;=7,"High",IF(R7233&gt;=4,"Medium","Low"))</f>
        <v>Low</v>
      </c>
    </row>
    <row r="7234" spans="1:19">
      <c r="A7234" t="s">
        <v>7359</v>
      </c>
      <c r="B7234">
        <v>25</v>
      </c>
      <c r="C7234" t="s">
        <v>112</v>
      </c>
      <c r="D7234" t="s">
        <v>113</v>
      </c>
      <c r="E7234">
        <v>24</v>
      </c>
      <c r="F7234" t="s">
        <v>109</v>
      </c>
      <c r="G7234" t="s">
        <v>104</v>
      </c>
      <c r="H7234" s="5">
        <v>512</v>
      </c>
      <c r="I7234" s="5">
        <v>11785.69</v>
      </c>
      <c r="J7234" t="s">
        <v>140</v>
      </c>
      <c r="K7234" t="s">
        <v>106</v>
      </c>
      <c r="L7234">
        <v>3</v>
      </c>
      <c r="M7234">
        <v>0</v>
      </c>
      <c r="N7234">
        <v>4</v>
      </c>
      <c r="O7234" s="6">
        <v>5</v>
      </c>
      <c r="P7234" t="s">
        <v>107</v>
      </c>
      <c r="Q7234" t="s">
        <v>107</v>
      </c>
      <c r="R7234">
        <f>IF(F7234="Monthly",2,0)
+IF(E7234&lt;=6,2,0)
+IF(N7234&lt;=2,2,0)
+IF(L7234&gt;=4,2,0)
+IF(M7234&gt;=2,1,0)
+IF(H7234&gt;=_xlfn.PERCENTILE.INC($H$2:$H$10001,0.75),1,0)</f>
        <v>0</v>
      </c>
      <c r="S7234" t="str">
        <f>IF(R7234&gt;=7,"High",IF(R7234&gt;=4,"Medium","Low"))</f>
        <v>Low</v>
      </c>
    </row>
    <row r="7235" spans="1:19">
      <c r="A7235" t="s">
        <v>7360</v>
      </c>
      <c r="B7235">
        <v>39</v>
      </c>
      <c r="C7235" t="s">
        <v>101</v>
      </c>
      <c r="D7235" t="s">
        <v>126</v>
      </c>
      <c r="E7235">
        <v>31</v>
      </c>
      <c r="F7235" t="s">
        <v>103</v>
      </c>
      <c r="G7235" t="s">
        <v>104</v>
      </c>
      <c r="H7235" s="5">
        <v>458</v>
      </c>
      <c r="I7235" s="5">
        <v>14336.23</v>
      </c>
      <c r="J7235" t="s">
        <v>117</v>
      </c>
      <c r="K7235" t="s">
        <v>106</v>
      </c>
      <c r="L7235">
        <v>0</v>
      </c>
      <c r="M7235">
        <v>0</v>
      </c>
      <c r="N7235">
        <v>4</v>
      </c>
      <c r="O7235" s="6">
        <v>0</v>
      </c>
      <c r="P7235" t="s">
        <v>107</v>
      </c>
      <c r="Q7235" t="s">
        <v>107</v>
      </c>
      <c r="R7235">
        <f>IF(F7235="Monthly",2,0)
+IF(E7235&lt;=6,2,0)
+IF(N7235&lt;=2,2,0)
+IF(L7235&gt;=4,2,0)
+IF(M7235&gt;=2,1,0)
+IF(H7235&gt;=_xlfn.PERCENTILE.INC($H$2:$H$10001,0.75),1,0)</f>
        <v>2</v>
      </c>
      <c r="S7235" t="str">
        <f>IF(R7235&gt;=7,"High",IF(R7235&gt;=4,"Medium","Low"))</f>
        <v>Low</v>
      </c>
    </row>
    <row r="7236" spans="1:19">
      <c r="A7236" t="s">
        <v>7361</v>
      </c>
      <c r="B7236">
        <v>37</v>
      </c>
      <c r="C7236" t="s">
        <v>112</v>
      </c>
      <c r="D7236" t="s">
        <v>119</v>
      </c>
      <c r="E7236">
        <v>22</v>
      </c>
      <c r="F7236" t="s">
        <v>103</v>
      </c>
      <c r="G7236" t="s">
        <v>104</v>
      </c>
      <c r="H7236" s="5">
        <v>434</v>
      </c>
      <c r="I7236" s="5">
        <v>9485.5</v>
      </c>
      <c r="J7236" t="s">
        <v>105</v>
      </c>
      <c r="K7236" t="s">
        <v>107</v>
      </c>
      <c r="L7236">
        <v>2</v>
      </c>
      <c r="M7236">
        <v>2</v>
      </c>
      <c r="N7236">
        <v>4</v>
      </c>
      <c r="O7236" s="6">
        <v>0</v>
      </c>
      <c r="P7236" t="s">
        <v>107</v>
      </c>
      <c r="Q7236" t="s">
        <v>107</v>
      </c>
      <c r="R7236">
        <f>IF(F7236="Monthly",2,0)
+IF(E7236&lt;=6,2,0)
+IF(N7236&lt;=2,2,0)
+IF(L7236&gt;=4,2,0)
+IF(M7236&gt;=2,1,0)
+IF(H7236&gt;=_xlfn.PERCENTILE.INC($H$2:$H$10001,0.75),1,0)</f>
        <v>3</v>
      </c>
      <c r="S7236" t="str">
        <f>IF(R7236&gt;=7,"High",IF(R7236&gt;=4,"Medium","Low"))</f>
        <v>Low</v>
      </c>
    </row>
    <row r="7237" spans="1:19">
      <c r="A7237" t="s">
        <v>7362</v>
      </c>
      <c r="B7237">
        <v>33</v>
      </c>
      <c r="C7237" t="s">
        <v>112</v>
      </c>
      <c r="D7237" t="s">
        <v>102</v>
      </c>
      <c r="E7237">
        <v>22</v>
      </c>
      <c r="F7237" t="s">
        <v>103</v>
      </c>
      <c r="G7237" t="s">
        <v>110</v>
      </c>
      <c r="H7237" s="5">
        <v>756</v>
      </c>
      <c r="I7237" s="5">
        <v>16811.16</v>
      </c>
      <c r="J7237" t="s">
        <v>117</v>
      </c>
      <c r="K7237" t="s">
        <v>106</v>
      </c>
      <c r="L7237">
        <v>3</v>
      </c>
      <c r="M7237">
        <v>1</v>
      </c>
      <c r="N7237">
        <v>4</v>
      </c>
      <c r="O7237" s="6">
        <v>0</v>
      </c>
      <c r="P7237" t="s">
        <v>107</v>
      </c>
      <c r="Q7237" t="s">
        <v>106</v>
      </c>
      <c r="R7237">
        <f>IF(F7237="Monthly",2,0)
+IF(E7237&lt;=6,2,0)
+IF(N7237&lt;=2,2,0)
+IF(L7237&gt;=4,2,0)
+IF(M7237&gt;=2,1,0)
+IF(H7237&gt;=_xlfn.PERCENTILE.INC($H$2:$H$10001,0.75),1,0)</f>
        <v>2</v>
      </c>
      <c r="S7237" t="str">
        <f>IF(R7237&gt;=7,"High",IF(R7237&gt;=4,"Medium","Low"))</f>
        <v>Low</v>
      </c>
    </row>
    <row r="7238" spans="1:19">
      <c r="A7238" t="s">
        <v>7363</v>
      </c>
      <c r="B7238">
        <v>40</v>
      </c>
      <c r="C7238" t="s">
        <v>101</v>
      </c>
      <c r="D7238" t="s">
        <v>159</v>
      </c>
      <c r="E7238">
        <v>59</v>
      </c>
      <c r="F7238" t="s">
        <v>103</v>
      </c>
      <c r="G7238" t="s">
        <v>129</v>
      </c>
      <c r="H7238" s="5">
        <v>969</v>
      </c>
      <c r="I7238" s="5">
        <v>58869.04</v>
      </c>
      <c r="J7238" t="s">
        <v>115</v>
      </c>
      <c r="K7238" t="s">
        <v>106</v>
      </c>
      <c r="L7238">
        <v>2</v>
      </c>
      <c r="M7238">
        <v>1</v>
      </c>
      <c r="N7238">
        <v>5</v>
      </c>
      <c r="O7238" s="6">
        <v>0</v>
      </c>
      <c r="P7238" t="s">
        <v>107</v>
      </c>
      <c r="Q7238" t="s">
        <v>106</v>
      </c>
      <c r="R7238">
        <f>IF(F7238="Monthly",2,0)
+IF(E7238&lt;=6,2,0)
+IF(N7238&lt;=2,2,0)
+IF(L7238&gt;=4,2,0)
+IF(M7238&gt;=2,1,0)
+IF(H7238&gt;=_xlfn.PERCENTILE.INC($H$2:$H$10001,0.75),1,0)</f>
        <v>3</v>
      </c>
      <c r="S7238" t="str">
        <f>IF(R7238&gt;=7,"High",IF(R7238&gt;=4,"Medium","Low"))</f>
        <v>Low</v>
      </c>
    </row>
    <row r="7239" spans="1:19">
      <c r="A7239" t="s">
        <v>7364</v>
      </c>
      <c r="B7239">
        <v>33</v>
      </c>
      <c r="C7239" t="s">
        <v>101</v>
      </c>
      <c r="D7239" t="s">
        <v>131</v>
      </c>
      <c r="E7239">
        <v>28</v>
      </c>
      <c r="F7239" t="s">
        <v>103</v>
      </c>
      <c r="G7239" t="s">
        <v>129</v>
      </c>
      <c r="H7239" s="5">
        <v>988</v>
      </c>
      <c r="I7239" s="5">
        <v>28425.05</v>
      </c>
      <c r="J7239" t="s">
        <v>134</v>
      </c>
      <c r="K7239" t="s">
        <v>106</v>
      </c>
      <c r="L7239">
        <v>1</v>
      </c>
      <c r="M7239">
        <v>0</v>
      </c>
      <c r="N7239">
        <v>5</v>
      </c>
      <c r="O7239" s="6">
        <v>0</v>
      </c>
      <c r="P7239" t="s">
        <v>107</v>
      </c>
      <c r="Q7239" t="s">
        <v>107</v>
      </c>
      <c r="R7239">
        <f>IF(F7239="Monthly",2,0)
+IF(E7239&lt;=6,2,0)
+IF(N7239&lt;=2,2,0)
+IF(L7239&gt;=4,2,0)
+IF(M7239&gt;=2,1,0)
+IF(H7239&gt;=_xlfn.PERCENTILE.INC($H$2:$H$10001,0.75),1,0)</f>
        <v>3</v>
      </c>
      <c r="S7239" t="str">
        <f>IF(R7239&gt;=7,"High",IF(R7239&gt;=4,"Medium","Low"))</f>
        <v>Low</v>
      </c>
    </row>
    <row r="7240" spans="1:19">
      <c r="A7240" t="s">
        <v>7365</v>
      </c>
      <c r="B7240">
        <v>31</v>
      </c>
      <c r="C7240" t="s">
        <v>101</v>
      </c>
      <c r="D7240" t="s">
        <v>128</v>
      </c>
      <c r="E7240">
        <v>20</v>
      </c>
      <c r="F7240" t="s">
        <v>103</v>
      </c>
      <c r="G7240" t="s">
        <v>104</v>
      </c>
      <c r="H7240" s="5">
        <v>536</v>
      </c>
      <c r="I7240" s="5">
        <v>10464.459999999999</v>
      </c>
      <c r="J7240" t="s">
        <v>140</v>
      </c>
      <c r="K7240" t="s">
        <v>106</v>
      </c>
      <c r="L7240">
        <v>0</v>
      </c>
      <c r="M7240">
        <v>0</v>
      </c>
      <c r="N7240">
        <v>5</v>
      </c>
      <c r="O7240" s="6">
        <v>0</v>
      </c>
      <c r="P7240" t="s">
        <v>107</v>
      </c>
      <c r="Q7240" t="s">
        <v>107</v>
      </c>
      <c r="R7240">
        <f>IF(F7240="Monthly",2,0)
+IF(E7240&lt;=6,2,0)
+IF(N7240&lt;=2,2,0)
+IF(L7240&gt;=4,2,0)
+IF(M7240&gt;=2,1,0)
+IF(H7240&gt;=_xlfn.PERCENTILE.INC($H$2:$H$10001,0.75),1,0)</f>
        <v>2</v>
      </c>
      <c r="S7240" t="str">
        <f>IF(R7240&gt;=7,"High",IF(R7240&gt;=4,"Medium","Low"))</f>
        <v>Low</v>
      </c>
    </row>
    <row r="7241" spans="1:19">
      <c r="A7241" t="s">
        <v>7366</v>
      </c>
      <c r="B7241">
        <v>21</v>
      </c>
      <c r="C7241" t="s">
        <v>112</v>
      </c>
      <c r="D7241" t="s">
        <v>126</v>
      </c>
      <c r="E7241">
        <v>29</v>
      </c>
      <c r="F7241" t="s">
        <v>103</v>
      </c>
      <c r="G7241" t="s">
        <v>110</v>
      </c>
      <c r="H7241" s="5">
        <v>757</v>
      </c>
      <c r="I7241" s="5">
        <v>22097.03</v>
      </c>
      <c r="J7241" t="s">
        <v>105</v>
      </c>
      <c r="K7241" t="s">
        <v>107</v>
      </c>
      <c r="L7241">
        <v>0</v>
      </c>
      <c r="M7241">
        <v>0</v>
      </c>
      <c r="N7241">
        <v>5</v>
      </c>
      <c r="O7241" s="6">
        <v>0</v>
      </c>
      <c r="P7241" t="s">
        <v>106</v>
      </c>
      <c r="Q7241" t="s">
        <v>107</v>
      </c>
      <c r="R7241">
        <f>IF(F7241="Monthly",2,0)
+IF(E7241&lt;=6,2,0)
+IF(N7241&lt;=2,2,0)
+IF(L7241&gt;=4,2,0)
+IF(M7241&gt;=2,1,0)
+IF(H7241&gt;=_xlfn.PERCENTILE.INC($H$2:$H$10001,0.75),1,0)</f>
        <v>2</v>
      </c>
      <c r="S7241" t="str">
        <f>IF(R7241&gt;=7,"High",IF(R7241&gt;=4,"Medium","Low"))</f>
        <v>Low</v>
      </c>
    </row>
    <row r="7242" spans="1:19">
      <c r="A7242" t="s">
        <v>7367</v>
      </c>
      <c r="B7242">
        <v>18</v>
      </c>
      <c r="C7242" t="s">
        <v>112</v>
      </c>
      <c r="D7242" t="s">
        <v>133</v>
      </c>
      <c r="E7242">
        <v>26</v>
      </c>
      <c r="F7242" t="s">
        <v>109</v>
      </c>
      <c r="G7242" t="s">
        <v>129</v>
      </c>
      <c r="H7242" s="5">
        <v>999</v>
      </c>
      <c r="I7242" s="5">
        <v>26502.59</v>
      </c>
      <c r="J7242" t="s">
        <v>115</v>
      </c>
      <c r="K7242" t="s">
        <v>106</v>
      </c>
      <c r="L7242">
        <v>2</v>
      </c>
      <c r="M7242">
        <v>0</v>
      </c>
      <c r="N7242">
        <v>5</v>
      </c>
      <c r="O7242" s="6">
        <v>0</v>
      </c>
      <c r="P7242" t="s">
        <v>107</v>
      </c>
      <c r="Q7242" t="s">
        <v>107</v>
      </c>
      <c r="R7242">
        <f>IF(F7242="Monthly",2,0)
+IF(E7242&lt;=6,2,0)
+IF(N7242&lt;=2,2,0)
+IF(L7242&gt;=4,2,0)
+IF(M7242&gt;=2,1,0)
+IF(H7242&gt;=_xlfn.PERCENTILE.INC($H$2:$H$10001,0.75),1,0)</f>
        <v>1</v>
      </c>
      <c r="S7242" t="str">
        <f>IF(R7242&gt;=7,"High",IF(R7242&gt;=4,"Medium","Low"))</f>
        <v>Low</v>
      </c>
    </row>
    <row r="7243" spans="1:19">
      <c r="A7243" t="s">
        <v>7368</v>
      </c>
      <c r="B7243">
        <v>20</v>
      </c>
      <c r="C7243" t="s">
        <v>112</v>
      </c>
      <c r="D7243" t="s">
        <v>102</v>
      </c>
      <c r="E7243">
        <v>35</v>
      </c>
      <c r="F7243" t="s">
        <v>109</v>
      </c>
      <c r="G7243" t="s">
        <v>104</v>
      </c>
      <c r="H7243" s="5">
        <v>484</v>
      </c>
      <c r="I7243" s="5">
        <v>16563.060000000001</v>
      </c>
      <c r="J7243" t="s">
        <v>134</v>
      </c>
      <c r="K7243" t="s">
        <v>106</v>
      </c>
      <c r="L7243">
        <v>0</v>
      </c>
      <c r="M7243">
        <v>0</v>
      </c>
      <c r="N7243">
        <v>5</v>
      </c>
      <c r="O7243" s="6">
        <v>5</v>
      </c>
      <c r="P7243" t="s">
        <v>106</v>
      </c>
      <c r="Q7243" t="s">
        <v>107</v>
      </c>
      <c r="R7243">
        <f>IF(F7243="Monthly",2,0)
+IF(E7243&lt;=6,2,0)
+IF(N7243&lt;=2,2,0)
+IF(L7243&gt;=4,2,0)
+IF(M7243&gt;=2,1,0)
+IF(H7243&gt;=_xlfn.PERCENTILE.INC($H$2:$H$10001,0.75),1,0)</f>
        <v>0</v>
      </c>
      <c r="S7243" t="str">
        <f>IF(R7243&gt;=7,"High",IF(R7243&gt;=4,"Medium","Low"))</f>
        <v>Low</v>
      </c>
    </row>
    <row r="7244" spans="1:19">
      <c r="A7244" t="s">
        <v>7369</v>
      </c>
      <c r="B7244">
        <v>40</v>
      </c>
      <c r="C7244" t="s">
        <v>101</v>
      </c>
      <c r="D7244" t="s">
        <v>126</v>
      </c>
      <c r="E7244">
        <v>32</v>
      </c>
      <c r="F7244" t="s">
        <v>121</v>
      </c>
      <c r="G7244" t="s">
        <v>110</v>
      </c>
      <c r="H7244" s="5">
        <v>759</v>
      </c>
      <c r="I7244" s="5">
        <v>21254.37</v>
      </c>
      <c r="J7244" t="s">
        <v>117</v>
      </c>
      <c r="K7244" t="s">
        <v>106</v>
      </c>
      <c r="L7244">
        <v>0</v>
      </c>
      <c r="M7244">
        <v>0</v>
      </c>
      <c r="N7244">
        <v>5</v>
      </c>
      <c r="O7244" s="6">
        <v>15</v>
      </c>
      <c r="P7244" t="s">
        <v>106</v>
      </c>
      <c r="Q7244" t="s">
        <v>106</v>
      </c>
      <c r="R7244">
        <f>IF(F7244="Monthly",2,0)
+IF(E7244&lt;=6,2,0)
+IF(N7244&lt;=2,2,0)
+IF(L7244&gt;=4,2,0)
+IF(M7244&gt;=2,1,0)
+IF(H7244&gt;=_xlfn.PERCENTILE.INC($H$2:$H$10001,0.75),1,0)</f>
        <v>0</v>
      </c>
      <c r="S7244" t="str">
        <f>IF(R7244&gt;=7,"High",IF(R7244&gt;=4,"Medium","Low"))</f>
        <v>Low</v>
      </c>
    </row>
    <row r="7245" spans="1:19">
      <c r="A7245" t="s">
        <v>7370</v>
      </c>
      <c r="B7245">
        <v>54</v>
      </c>
      <c r="C7245" t="s">
        <v>112</v>
      </c>
      <c r="D7245" t="s">
        <v>137</v>
      </c>
      <c r="E7245">
        <v>41</v>
      </c>
      <c r="F7245" t="s">
        <v>121</v>
      </c>
      <c r="G7245" t="s">
        <v>129</v>
      </c>
      <c r="H7245" s="5">
        <v>1030</v>
      </c>
      <c r="I7245" s="5">
        <v>42428.05</v>
      </c>
      <c r="J7245" t="s">
        <v>117</v>
      </c>
      <c r="K7245" t="s">
        <v>106</v>
      </c>
      <c r="L7245">
        <v>0</v>
      </c>
      <c r="M7245">
        <v>0</v>
      </c>
      <c r="N7245">
        <v>5</v>
      </c>
      <c r="O7245" s="6">
        <v>0</v>
      </c>
      <c r="P7245" t="s">
        <v>107</v>
      </c>
      <c r="Q7245" t="s">
        <v>107</v>
      </c>
      <c r="R7245">
        <f>IF(F7245="Monthly",2,0)
+IF(E7245&lt;=6,2,0)
+IF(N7245&lt;=2,2,0)
+IF(L7245&gt;=4,2,0)
+IF(M7245&gt;=2,1,0)
+IF(H7245&gt;=_xlfn.PERCENTILE.INC($H$2:$H$10001,0.75),1,0)</f>
        <v>1</v>
      </c>
      <c r="S7245" t="str">
        <f>IF(R7245&gt;=7,"High",IF(R7245&gt;=4,"Medium","Low"))</f>
        <v>Low</v>
      </c>
    </row>
    <row r="7246" spans="1:19">
      <c r="A7246" t="s">
        <v>7371</v>
      </c>
      <c r="B7246">
        <v>32</v>
      </c>
      <c r="C7246" t="s">
        <v>112</v>
      </c>
      <c r="D7246" t="s">
        <v>131</v>
      </c>
      <c r="E7246">
        <v>23</v>
      </c>
      <c r="F7246" t="s">
        <v>103</v>
      </c>
      <c r="G7246" t="s">
        <v>104</v>
      </c>
      <c r="H7246" s="5">
        <v>536</v>
      </c>
      <c r="I7246" s="5">
        <v>12538.58</v>
      </c>
      <c r="J7246" t="s">
        <v>10127</v>
      </c>
      <c r="K7246" t="s">
        <v>106</v>
      </c>
      <c r="L7246">
        <v>2</v>
      </c>
      <c r="M7246">
        <v>0</v>
      </c>
      <c r="N7246">
        <v>5</v>
      </c>
      <c r="O7246" s="6">
        <v>0</v>
      </c>
      <c r="P7246" t="s">
        <v>106</v>
      </c>
      <c r="Q7246" t="s">
        <v>107</v>
      </c>
      <c r="R7246">
        <f>IF(F7246="Monthly",2,0)
+IF(E7246&lt;=6,2,0)
+IF(N7246&lt;=2,2,0)
+IF(L7246&gt;=4,2,0)
+IF(M7246&gt;=2,1,0)
+IF(H7246&gt;=_xlfn.PERCENTILE.INC($H$2:$H$10001,0.75),1,0)</f>
        <v>2</v>
      </c>
      <c r="S7246" t="str">
        <f>IF(R7246&gt;=7,"High",IF(R7246&gt;=4,"Medium","Low"))</f>
        <v>Low</v>
      </c>
    </row>
    <row r="7247" spans="1:19">
      <c r="A7247" t="s">
        <v>7372</v>
      </c>
      <c r="B7247">
        <v>29</v>
      </c>
      <c r="C7247" t="s">
        <v>112</v>
      </c>
      <c r="D7247" t="s">
        <v>119</v>
      </c>
      <c r="E7247">
        <v>14</v>
      </c>
      <c r="F7247" t="s">
        <v>103</v>
      </c>
      <c r="G7247" t="s">
        <v>110</v>
      </c>
      <c r="H7247" s="5">
        <v>756</v>
      </c>
      <c r="I7247" s="5">
        <v>10763.95</v>
      </c>
      <c r="J7247" t="s">
        <v>117</v>
      </c>
      <c r="K7247" t="s">
        <v>106</v>
      </c>
      <c r="L7247">
        <v>1</v>
      </c>
      <c r="M7247">
        <v>0</v>
      </c>
      <c r="N7247">
        <v>5</v>
      </c>
      <c r="O7247" s="6">
        <v>0</v>
      </c>
      <c r="P7247" t="s">
        <v>107</v>
      </c>
      <c r="Q7247" t="s">
        <v>106</v>
      </c>
      <c r="R7247">
        <f>IF(F7247="Monthly",2,0)
+IF(E7247&lt;=6,2,0)
+IF(N7247&lt;=2,2,0)
+IF(L7247&gt;=4,2,0)
+IF(M7247&gt;=2,1,0)
+IF(H7247&gt;=_xlfn.PERCENTILE.INC($H$2:$H$10001,0.75),1,0)</f>
        <v>2</v>
      </c>
      <c r="S7247" t="str">
        <f>IF(R7247&gt;=7,"High",IF(R7247&gt;=4,"Medium","Low"))</f>
        <v>Low</v>
      </c>
    </row>
    <row r="7248" spans="1:19">
      <c r="A7248" t="s">
        <v>7373</v>
      </c>
      <c r="B7248">
        <v>36</v>
      </c>
      <c r="C7248" t="s">
        <v>112</v>
      </c>
      <c r="D7248" t="s">
        <v>119</v>
      </c>
      <c r="E7248">
        <v>23</v>
      </c>
      <c r="F7248" t="s">
        <v>109</v>
      </c>
      <c r="G7248" t="s">
        <v>104</v>
      </c>
      <c r="H7248" s="5">
        <v>526</v>
      </c>
      <c r="I7248" s="5">
        <v>11835.27</v>
      </c>
      <c r="J7248" t="s">
        <v>105</v>
      </c>
      <c r="K7248" t="s">
        <v>106</v>
      </c>
      <c r="L7248">
        <v>1</v>
      </c>
      <c r="M7248">
        <v>0</v>
      </c>
      <c r="N7248">
        <v>5</v>
      </c>
      <c r="O7248" s="6">
        <v>0</v>
      </c>
      <c r="P7248" t="s">
        <v>106</v>
      </c>
      <c r="Q7248" t="s">
        <v>107</v>
      </c>
      <c r="R7248">
        <f>IF(F7248="Monthly",2,0)
+IF(E7248&lt;=6,2,0)
+IF(N7248&lt;=2,2,0)
+IF(L7248&gt;=4,2,0)
+IF(M7248&gt;=2,1,0)
+IF(H7248&gt;=_xlfn.PERCENTILE.INC($H$2:$H$10001,0.75),1,0)</f>
        <v>0</v>
      </c>
      <c r="S7248" t="str">
        <f>IF(R7248&gt;=7,"High",IF(R7248&gt;=4,"Medium","Low"))</f>
        <v>Low</v>
      </c>
    </row>
    <row r="7249" spans="1:19">
      <c r="A7249" t="s">
        <v>7374</v>
      </c>
      <c r="B7249">
        <v>32</v>
      </c>
      <c r="C7249" t="s">
        <v>112</v>
      </c>
      <c r="D7249" t="s">
        <v>102</v>
      </c>
      <c r="E7249">
        <v>47</v>
      </c>
      <c r="F7249" t="s">
        <v>103</v>
      </c>
      <c r="G7249" t="s">
        <v>110</v>
      </c>
      <c r="H7249" s="5">
        <v>762</v>
      </c>
      <c r="I7249" s="5">
        <v>36209.4</v>
      </c>
      <c r="J7249" t="s">
        <v>134</v>
      </c>
      <c r="K7249" t="s">
        <v>106</v>
      </c>
      <c r="L7249">
        <v>0</v>
      </c>
      <c r="M7249">
        <v>0</v>
      </c>
      <c r="N7249">
        <v>5</v>
      </c>
      <c r="O7249" s="6">
        <v>0</v>
      </c>
      <c r="P7249" t="s">
        <v>107</v>
      </c>
      <c r="Q7249" t="s">
        <v>106</v>
      </c>
      <c r="R7249">
        <f>IF(F7249="Monthly",2,0)
+IF(E7249&lt;=6,2,0)
+IF(N7249&lt;=2,2,0)
+IF(L7249&gt;=4,2,0)
+IF(M7249&gt;=2,1,0)
+IF(H7249&gt;=_xlfn.PERCENTILE.INC($H$2:$H$10001,0.75),1,0)</f>
        <v>2</v>
      </c>
      <c r="S7249" t="str">
        <f>IF(R7249&gt;=7,"High",IF(R7249&gt;=4,"Medium","Low"))</f>
        <v>Low</v>
      </c>
    </row>
    <row r="7250" spans="1:19">
      <c r="A7250" t="s">
        <v>7375</v>
      </c>
      <c r="B7250">
        <v>36</v>
      </c>
      <c r="C7250" t="s">
        <v>101</v>
      </c>
      <c r="D7250" t="s">
        <v>137</v>
      </c>
      <c r="E7250">
        <v>48</v>
      </c>
      <c r="F7250" t="s">
        <v>103</v>
      </c>
      <c r="G7250" t="s">
        <v>104</v>
      </c>
      <c r="H7250" s="5">
        <v>494</v>
      </c>
      <c r="I7250" s="5">
        <v>23265.82</v>
      </c>
      <c r="J7250" t="s">
        <v>105</v>
      </c>
      <c r="K7250" t="s">
        <v>106</v>
      </c>
      <c r="L7250">
        <v>1</v>
      </c>
      <c r="M7250">
        <v>0</v>
      </c>
      <c r="N7250">
        <v>5</v>
      </c>
      <c r="O7250" s="6">
        <v>0</v>
      </c>
      <c r="P7250" t="s">
        <v>106</v>
      </c>
      <c r="Q7250" t="s">
        <v>107</v>
      </c>
      <c r="R7250">
        <f>IF(F7250="Monthly",2,0)
+IF(E7250&lt;=6,2,0)
+IF(N7250&lt;=2,2,0)
+IF(L7250&gt;=4,2,0)
+IF(M7250&gt;=2,1,0)
+IF(H7250&gt;=_xlfn.PERCENTILE.INC($H$2:$H$10001,0.75),1,0)</f>
        <v>2</v>
      </c>
      <c r="S7250" t="str">
        <f>IF(R7250&gt;=7,"High",IF(R7250&gt;=4,"Medium","Low"))</f>
        <v>Low</v>
      </c>
    </row>
    <row r="7251" spans="1:19">
      <c r="A7251" t="s">
        <v>7376</v>
      </c>
      <c r="B7251">
        <v>26</v>
      </c>
      <c r="C7251" t="s">
        <v>101</v>
      </c>
      <c r="D7251" t="s">
        <v>113</v>
      </c>
      <c r="E7251">
        <v>54</v>
      </c>
      <c r="F7251" t="s">
        <v>109</v>
      </c>
      <c r="G7251" t="s">
        <v>129</v>
      </c>
      <c r="H7251" s="5">
        <v>1088</v>
      </c>
      <c r="I7251" s="5">
        <v>55323.9</v>
      </c>
      <c r="J7251" t="s">
        <v>105</v>
      </c>
      <c r="K7251" t="s">
        <v>106</v>
      </c>
      <c r="L7251">
        <v>0</v>
      </c>
      <c r="M7251">
        <v>0</v>
      </c>
      <c r="N7251">
        <v>5</v>
      </c>
      <c r="O7251" s="6">
        <v>5</v>
      </c>
      <c r="P7251" t="s">
        <v>107</v>
      </c>
      <c r="Q7251" t="s">
        <v>107</v>
      </c>
      <c r="R7251">
        <f>IF(F7251="Monthly",2,0)
+IF(E7251&lt;=6,2,0)
+IF(N7251&lt;=2,2,0)
+IF(L7251&gt;=4,2,0)
+IF(M7251&gt;=2,1,0)
+IF(H7251&gt;=_xlfn.PERCENTILE.INC($H$2:$H$10001,0.75),1,0)</f>
        <v>1</v>
      </c>
      <c r="S7251" t="str">
        <f>IF(R7251&gt;=7,"High",IF(R7251&gt;=4,"Medium","Low"))</f>
        <v>Low</v>
      </c>
    </row>
    <row r="7252" spans="1:19">
      <c r="A7252" t="s">
        <v>7377</v>
      </c>
      <c r="B7252">
        <v>20</v>
      </c>
      <c r="C7252" t="s">
        <v>112</v>
      </c>
      <c r="D7252" t="s">
        <v>137</v>
      </c>
      <c r="E7252">
        <v>40</v>
      </c>
      <c r="F7252" t="s">
        <v>103</v>
      </c>
      <c r="G7252" t="s">
        <v>110</v>
      </c>
      <c r="H7252" s="5">
        <v>674</v>
      </c>
      <c r="I7252" s="5">
        <v>26464.58</v>
      </c>
      <c r="J7252" t="s">
        <v>134</v>
      </c>
      <c r="K7252" t="s">
        <v>107</v>
      </c>
      <c r="L7252">
        <v>3</v>
      </c>
      <c r="M7252">
        <v>1</v>
      </c>
      <c r="N7252">
        <v>5</v>
      </c>
      <c r="O7252" s="6">
        <v>0</v>
      </c>
      <c r="P7252" t="s">
        <v>107</v>
      </c>
      <c r="Q7252" t="s">
        <v>107</v>
      </c>
      <c r="R7252">
        <f>IF(F7252="Monthly",2,0)
+IF(E7252&lt;=6,2,0)
+IF(N7252&lt;=2,2,0)
+IF(L7252&gt;=4,2,0)
+IF(M7252&gt;=2,1,0)
+IF(H7252&gt;=_xlfn.PERCENTILE.INC($H$2:$H$10001,0.75),1,0)</f>
        <v>2</v>
      </c>
      <c r="S7252" t="str">
        <f>IF(R7252&gt;=7,"High",IF(R7252&gt;=4,"Medium","Low"))</f>
        <v>Low</v>
      </c>
    </row>
    <row r="7253" spans="1:19">
      <c r="A7253" t="s">
        <v>7378</v>
      </c>
      <c r="B7253">
        <v>53</v>
      </c>
      <c r="C7253" t="s">
        <v>112</v>
      </c>
      <c r="D7253" t="s">
        <v>126</v>
      </c>
      <c r="E7253">
        <v>42</v>
      </c>
      <c r="F7253" t="s">
        <v>103</v>
      </c>
      <c r="G7253" t="s">
        <v>129</v>
      </c>
      <c r="H7253" s="5">
        <v>1053</v>
      </c>
      <c r="I7253" s="5">
        <v>43957.87</v>
      </c>
      <c r="J7253" t="s">
        <v>105</v>
      </c>
      <c r="K7253" t="s">
        <v>106</v>
      </c>
      <c r="L7253">
        <v>0</v>
      </c>
      <c r="M7253">
        <v>0</v>
      </c>
      <c r="N7253">
        <v>5</v>
      </c>
      <c r="O7253" s="6">
        <v>0</v>
      </c>
      <c r="P7253" t="s">
        <v>107</v>
      </c>
      <c r="Q7253" t="s">
        <v>107</v>
      </c>
      <c r="R7253">
        <f>IF(F7253="Monthly",2,0)
+IF(E7253&lt;=6,2,0)
+IF(N7253&lt;=2,2,0)
+IF(L7253&gt;=4,2,0)
+IF(M7253&gt;=2,1,0)
+IF(H7253&gt;=_xlfn.PERCENTILE.INC($H$2:$H$10001,0.75),1,0)</f>
        <v>3</v>
      </c>
      <c r="S7253" t="str">
        <f>IF(R7253&gt;=7,"High",IF(R7253&gt;=4,"Medium","Low"))</f>
        <v>Low</v>
      </c>
    </row>
    <row r="7254" spans="1:19">
      <c r="A7254" t="s">
        <v>7379</v>
      </c>
      <c r="B7254">
        <v>45</v>
      </c>
      <c r="C7254" t="s">
        <v>112</v>
      </c>
      <c r="D7254" t="s">
        <v>102</v>
      </c>
      <c r="E7254">
        <v>17</v>
      </c>
      <c r="F7254" t="s">
        <v>103</v>
      </c>
      <c r="G7254" t="s">
        <v>110</v>
      </c>
      <c r="H7254" s="5">
        <v>740</v>
      </c>
      <c r="I7254" s="5">
        <v>12791.89</v>
      </c>
      <c r="J7254" t="s">
        <v>134</v>
      </c>
      <c r="K7254" t="s">
        <v>106</v>
      </c>
      <c r="L7254">
        <v>2</v>
      </c>
      <c r="M7254">
        <v>2</v>
      </c>
      <c r="N7254">
        <v>4</v>
      </c>
      <c r="O7254" s="6">
        <v>0</v>
      </c>
      <c r="P7254" t="s">
        <v>106</v>
      </c>
      <c r="Q7254" t="s">
        <v>106</v>
      </c>
      <c r="R7254">
        <f>IF(F7254="Monthly",2,0)
+IF(E7254&lt;=6,2,0)
+IF(N7254&lt;=2,2,0)
+IF(L7254&gt;=4,2,0)
+IF(M7254&gt;=2,1,0)
+IF(H7254&gt;=_xlfn.PERCENTILE.INC($H$2:$H$10001,0.75),1,0)</f>
        <v>3</v>
      </c>
      <c r="S7254" t="str">
        <f>IF(R7254&gt;=7,"High",IF(R7254&gt;=4,"Medium","Low"))</f>
        <v>Low</v>
      </c>
    </row>
    <row r="7255" spans="1:19">
      <c r="A7255" t="s">
        <v>7380</v>
      </c>
      <c r="B7255">
        <v>18</v>
      </c>
      <c r="C7255" t="s">
        <v>101</v>
      </c>
      <c r="D7255" t="s">
        <v>126</v>
      </c>
      <c r="E7255">
        <v>56</v>
      </c>
      <c r="F7255" t="s">
        <v>121</v>
      </c>
      <c r="G7255" t="s">
        <v>129</v>
      </c>
      <c r="H7255" s="5">
        <v>1034</v>
      </c>
      <c r="I7255" s="5">
        <v>57590.93</v>
      </c>
      <c r="J7255" t="s">
        <v>105</v>
      </c>
      <c r="K7255" t="s">
        <v>106</v>
      </c>
      <c r="L7255">
        <v>0</v>
      </c>
      <c r="M7255">
        <v>0</v>
      </c>
      <c r="N7255">
        <v>5</v>
      </c>
      <c r="O7255" s="6">
        <v>0</v>
      </c>
      <c r="P7255" t="s">
        <v>107</v>
      </c>
      <c r="Q7255" t="s">
        <v>107</v>
      </c>
      <c r="R7255">
        <f>IF(F7255="Monthly",2,0)
+IF(E7255&lt;=6,2,0)
+IF(N7255&lt;=2,2,0)
+IF(L7255&gt;=4,2,0)
+IF(M7255&gt;=2,1,0)
+IF(H7255&gt;=_xlfn.PERCENTILE.INC($H$2:$H$10001,0.75),1,0)</f>
        <v>1</v>
      </c>
      <c r="S7255" t="str">
        <f>IF(R7255&gt;=7,"High",IF(R7255&gt;=4,"Medium","Low"))</f>
        <v>Low</v>
      </c>
    </row>
    <row r="7256" spans="1:19">
      <c r="A7256" t="s">
        <v>7381</v>
      </c>
      <c r="B7256">
        <v>20</v>
      </c>
      <c r="C7256" t="s">
        <v>112</v>
      </c>
      <c r="D7256" t="s">
        <v>102</v>
      </c>
      <c r="E7256">
        <v>48</v>
      </c>
      <c r="F7256" t="s">
        <v>103</v>
      </c>
      <c r="G7256" t="s">
        <v>129</v>
      </c>
      <c r="H7256" s="5">
        <v>1096</v>
      </c>
      <c r="I7256" s="5">
        <v>51209.75</v>
      </c>
      <c r="J7256" t="s">
        <v>134</v>
      </c>
      <c r="K7256" t="s">
        <v>106</v>
      </c>
      <c r="L7256">
        <v>0</v>
      </c>
      <c r="M7256">
        <v>0</v>
      </c>
      <c r="N7256">
        <v>5</v>
      </c>
      <c r="O7256" s="6">
        <v>0</v>
      </c>
      <c r="P7256" t="s">
        <v>107</v>
      </c>
      <c r="Q7256" t="s">
        <v>107</v>
      </c>
      <c r="R7256">
        <f>IF(F7256="Monthly",2,0)
+IF(E7256&lt;=6,2,0)
+IF(N7256&lt;=2,2,0)
+IF(L7256&gt;=4,2,0)
+IF(M7256&gt;=2,1,0)
+IF(H7256&gt;=_xlfn.PERCENTILE.INC($H$2:$H$10001,0.75),1,0)</f>
        <v>3</v>
      </c>
      <c r="S7256" t="str">
        <f>IF(R7256&gt;=7,"High",IF(R7256&gt;=4,"Medium","Low"))</f>
        <v>Low</v>
      </c>
    </row>
    <row r="7257" spans="1:19">
      <c r="A7257" t="s">
        <v>7382</v>
      </c>
      <c r="B7257">
        <v>23</v>
      </c>
      <c r="C7257" t="s">
        <v>112</v>
      </c>
      <c r="D7257" t="s">
        <v>102</v>
      </c>
      <c r="E7257">
        <v>32</v>
      </c>
      <c r="F7257" t="s">
        <v>103</v>
      </c>
      <c r="G7257" t="s">
        <v>110</v>
      </c>
      <c r="H7257" s="5">
        <v>781</v>
      </c>
      <c r="I7257" s="5">
        <v>25555.8</v>
      </c>
      <c r="J7257" t="s">
        <v>105</v>
      </c>
      <c r="K7257" t="s">
        <v>106</v>
      </c>
      <c r="L7257">
        <v>2</v>
      </c>
      <c r="M7257">
        <v>1</v>
      </c>
      <c r="N7257">
        <v>4</v>
      </c>
      <c r="O7257" s="6">
        <v>0</v>
      </c>
      <c r="P7257" t="s">
        <v>107</v>
      </c>
      <c r="Q7257" t="s">
        <v>107</v>
      </c>
      <c r="R7257">
        <f>IF(F7257="Monthly",2,0)
+IF(E7257&lt;=6,2,0)
+IF(N7257&lt;=2,2,0)
+IF(L7257&gt;=4,2,0)
+IF(M7257&gt;=2,1,0)
+IF(H7257&gt;=_xlfn.PERCENTILE.INC($H$2:$H$10001,0.75),1,0)</f>
        <v>2</v>
      </c>
      <c r="S7257" t="str">
        <f>IF(R7257&gt;=7,"High",IF(R7257&gt;=4,"Medium","Low"))</f>
        <v>Low</v>
      </c>
    </row>
    <row r="7258" spans="1:19">
      <c r="A7258" t="s">
        <v>7383</v>
      </c>
      <c r="B7258">
        <v>18</v>
      </c>
      <c r="C7258" t="s">
        <v>112</v>
      </c>
      <c r="D7258" t="s">
        <v>126</v>
      </c>
      <c r="E7258">
        <v>45</v>
      </c>
      <c r="F7258" t="s">
        <v>103</v>
      </c>
      <c r="G7258" t="s">
        <v>104</v>
      </c>
      <c r="H7258" s="5">
        <v>479</v>
      </c>
      <c r="I7258" s="5">
        <v>21229.41</v>
      </c>
      <c r="J7258" t="s">
        <v>105</v>
      </c>
      <c r="K7258" t="s">
        <v>107</v>
      </c>
      <c r="L7258">
        <v>2</v>
      </c>
      <c r="M7258">
        <v>0</v>
      </c>
      <c r="N7258">
        <v>5</v>
      </c>
      <c r="O7258" s="6">
        <v>0</v>
      </c>
      <c r="P7258" t="s">
        <v>107</v>
      </c>
      <c r="Q7258" t="s">
        <v>107</v>
      </c>
      <c r="R7258">
        <f>IF(F7258="Monthly",2,0)
+IF(E7258&lt;=6,2,0)
+IF(N7258&lt;=2,2,0)
+IF(L7258&gt;=4,2,0)
+IF(M7258&gt;=2,1,0)
+IF(H7258&gt;=_xlfn.PERCENTILE.INC($H$2:$H$10001,0.75),1,0)</f>
        <v>2</v>
      </c>
      <c r="S7258" t="str">
        <f>IF(R7258&gt;=7,"High",IF(R7258&gt;=4,"Medium","Low"))</f>
        <v>Low</v>
      </c>
    </row>
    <row r="7259" spans="1:19">
      <c r="A7259" t="s">
        <v>7384</v>
      </c>
      <c r="B7259">
        <v>32</v>
      </c>
      <c r="C7259" t="s">
        <v>112</v>
      </c>
      <c r="D7259" t="s">
        <v>133</v>
      </c>
      <c r="E7259">
        <v>35</v>
      </c>
      <c r="F7259" t="s">
        <v>121</v>
      </c>
      <c r="G7259" t="s">
        <v>110</v>
      </c>
      <c r="H7259" s="5">
        <v>659</v>
      </c>
      <c r="I7259" s="5">
        <v>19887.669999999998</v>
      </c>
      <c r="J7259" t="s">
        <v>117</v>
      </c>
      <c r="K7259" t="s">
        <v>106</v>
      </c>
      <c r="L7259">
        <v>1</v>
      </c>
      <c r="M7259">
        <v>0</v>
      </c>
      <c r="N7259">
        <v>5</v>
      </c>
      <c r="O7259" s="6">
        <v>15</v>
      </c>
      <c r="P7259" t="s">
        <v>107</v>
      </c>
      <c r="Q7259" t="s">
        <v>107</v>
      </c>
      <c r="R7259">
        <f>IF(F7259="Monthly",2,0)
+IF(E7259&lt;=6,2,0)
+IF(N7259&lt;=2,2,0)
+IF(L7259&gt;=4,2,0)
+IF(M7259&gt;=2,1,0)
+IF(H7259&gt;=_xlfn.PERCENTILE.INC($H$2:$H$10001,0.75),1,0)</f>
        <v>0</v>
      </c>
      <c r="S7259" t="str">
        <f>IF(R7259&gt;=7,"High",IF(R7259&gt;=4,"Medium","Low"))</f>
        <v>Low</v>
      </c>
    </row>
    <row r="7260" spans="1:19">
      <c r="A7260" t="s">
        <v>7385</v>
      </c>
      <c r="B7260">
        <v>37</v>
      </c>
      <c r="C7260" t="s">
        <v>112</v>
      </c>
      <c r="D7260" t="s">
        <v>131</v>
      </c>
      <c r="E7260">
        <v>56</v>
      </c>
      <c r="F7260" t="s">
        <v>121</v>
      </c>
      <c r="G7260" t="s">
        <v>110</v>
      </c>
      <c r="H7260" s="5">
        <v>683</v>
      </c>
      <c r="I7260" s="5">
        <v>34753.67</v>
      </c>
      <c r="J7260" t="s">
        <v>105</v>
      </c>
      <c r="K7260" t="s">
        <v>106</v>
      </c>
      <c r="L7260">
        <v>3</v>
      </c>
      <c r="M7260">
        <v>1</v>
      </c>
      <c r="N7260">
        <v>4</v>
      </c>
      <c r="O7260" s="6">
        <v>10</v>
      </c>
      <c r="P7260" t="s">
        <v>107</v>
      </c>
      <c r="Q7260" t="s">
        <v>107</v>
      </c>
      <c r="R7260">
        <f>IF(F7260="Monthly",2,0)
+IF(E7260&lt;=6,2,0)
+IF(N7260&lt;=2,2,0)
+IF(L7260&gt;=4,2,0)
+IF(M7260&gt;=2,1,0)
+IF(H7260&gt;=_xlfn.PERCENTILE.INC($H$2:$H$10001,0.75),1,0)</f>
        <v>0</v>
      </c>
      <c r="S7260" t="str">
        <f>IF(R7260&gt;=7,"High",IF(R7260&gt;=4,"Medium","Low"))</f>
        <v>Low</v>
      </c>
    </row>
    <row r="7261" spans="1:19">
      <c r="A7261" t="s">
        <v>7386</v>
      </c>
      <c r="B7261">
        <v>28</v>
      </c>
      <c r="C7261" t="s">
        <v>112</v>
      </c>
      <c r="D7261" t="s">
        <v>123</v>
      </c>
      <c r="E7261">
        <v>20</v>
      </c>
      <c r="F7261" t="s">
        <v>103</v>
      </c>
      <c r="G7261" t="s">
        <v>129</v>
      </c>
      <c r="H7261" s="5">
        <v>984</v>
      </c>
      <c r="I7261" s="5">
        <v>20244.57</v>
      </c>
      <c r="J7261" t="s">
        <v>105</v>
      </c>
      <c r="K7261" t="s">
        <v>106</v>
      </c>
      <c r="L7261">
        <v>0</v>
      </c>
      <c r="M7261">
        <v>0</v>
      </c>
      <c r="N7261">
        <v>5</v>
      </c>
      <c r="O7261" s="6">
        <v>0</v>
      </c>
      <c r="P7261" t="s">
        <v>107</v>
      </c>
      <c r="Q7261" t="s">
        <v>107</v>
      </c>
      <c r="R7261">
        <f>IF(F7261="Monthly",2,0)
+IF(E7261&lt;=6,2,0)
+IF(N7261&lt;=2,2,0)
+IF(L7261&gt;=4,2,0)
+IF(M7261&gt;=2,1,0)
+IF(H7261&gt;=_xlfn.PERCENTILE.INC($H$2:$H$10001,0.75),1,0)</f>
        <v>3</v>
      </c>
      <c r="S7261" t="str">
        <f>IF(R7261&gt;=7,"High",IF(R7261&gt;=4,"Medium","Low"))</f>
        <v>Low</v>
      </c>
    </row>
    <row r="7262" spans="1:19">
      <c r="A7262" t="s">
        <v>7387</v>
      </c>
      <c r="B7262">
        <v>31</v>
      </c>
      <c r="C7262" t="s">
        <v>112</v>
      </c>
      <c r="D7262" t="s">
        <v>102</v>
      </c>
      <c r="E7262">
        <v>20</v>
      </c>
      <c r="F7262" t="s">
        <v>109</v>
      </c>
      <c r="G7262" t="s">
        <v>110</v>
      </c>
      <c r="H7262" s="5">
        <v>723</v>
      </c>
      <c r="I7262" s="5">
        <v>14135.02</v>
      </c>
      <c r="J7262" t="s">
        <v>134</v>
      </c>
      <c r="K7262" t="s">
        <v>106</v>
      </c>
      <c r="L7262">
        <v>1</v>
      </c>
      <c r="M7262">
        <v>0</v>
      </c>
      <c r="N7262">
        <v>4</v>
      </c>
      <c r="O7262" s="6">
        <v>0</v>
      </c>
      <c r="P7262" t="s">
        <v>107</v>
      </c>
      <c r="Q7262" t="s">
        <v>107</v>
      </c>
      <c r="R7262">
        <f>IF(F7262="Monthly",2,0)
+IF(E7262&lt;=6,2,0)
+IF(N7262&lt;=2,2,0)
+IF(L7262&gt;=4,2,0)
+IF(M7262&gt;=2,1,0)
+IF(H7262&gt;=_xlfn.PERCENTILE.INC($H$2:$H$10001,0.75),1,0)</f>
        <v>0</v>
      </c>
      <c r="S7262" t="str">
        <f>IF(R7262&gt;=7,"High",IF(R7262&gt;=4,"Medium","Low"))</f>
        <v>Low</v>
      </c>
    </row>
    <row r="7263" spans="1:19">
      <c r="A7263" t="s">
        <v>7388</v>
      </c>
      <c r="B7263">
        <v>57</v>
      </c>
      <c r="C7263" t="s">
        <v>112</v>
      </c>
      <c r="D7263" t="s">
        <v>137</v>
      </c>
      <c r="E7263">
        <v>20</v>
      </c>
      <c r="F7263" t="s">
        <v>103</v>
      </c>
      <c r="G7263" t="s">
        <v>104</v>
      </c>
      <c r="H7263" s="5">
        <v>523</v>
      </c>
      <c r="I7263" s="5">
        <v>10335.76</v>
      </c>
      <c r="J7263" t="s">
        <v>117</v>
      </c>
      <c r="K7263" t="s">
        <v>106</v>
      </c>
      <c r="L7263">
        <v>0</v>
      </c>
      <c r="M7263">
        <v>0</v>
      </c>
      <c r="N7263">
        <v>5</v>
      </c>
      <c r="O7263" s="6">
        <v>0</v>
      </c>
      <c r="P7263" t="s">
        <v>107</v>
      </c>
      <c r="Q7263" t="s">
        <v>106</v>
      </c>
      <c r="R7263">
        <f>IF(F7263="Monthly",2,0)
+IF(E7263&lt;=6,2,0)
+IF(N7263&lt;=2,2,0)
+IF(L7263&gt;=4,2,0)
+IF(M7263&gt;=2,1,0)
+IF(H7263&gt;=_xlfn.PERCENTILE.INC($H$2:$H$10001,0.75),1,0)</f>
        <v>2</v>
      </c>
      <c r="S7263" t="str">
        <f>IF(R7263&gt;=7,"High",IF(R7263&gt;=4,"Medium","Low"))</f>
        <v>Low</v>
      </c>
    </row>
    <row r="7264" spans="1:19">
      <c r="A7264" t="s">
        <v>7389</v>
      </c>
      <c r="B7264">
        <v>55</v>
      </c>
      <c r="C7264" t="s">
        <v>112</v>
      </c>
      <c r="D7264" t="s">
        <v>123</v>
      </c>
      <c r="E7264">
        <v>32</v>
      </c>
      <c r="F7264" t="s">
        <v>103</v>
      </c>
      <c r="G7264" t="s">
        <v>104</v>
      </c>
      <c r="H7264" s="5">
        <v>487</v>
      </c>
      <c r="I7264" s="5">
        <v>15995.95</v>
      </c>
      <c r="J7264" t="s">
        <v>115</v>
      </c>
      <c r="K7264" t="s">
        <v>107</v>
      </c>
      <c r="L7264">
        <v>5</v>
      </c>
      <c r="M7264">
        <v>2</v>
      </c>
      <c r="N7264">
        <v>2</v>
      </c>
      <c r="O7264" s="6">
        <v>0</v>
      </c>
      <c r="P7264" t="s">
        <v>107</v>
      </c>
      <c r="Q7264" t="s">
        <v>106</v>
      </c>
      <c r="R7264">
        <f>IF(F7264="Monthly",2,0)
+IF(E7264&lt;=6,2,0)
+IF(N7264&lt;=2,2,0)
+IF(L7264&gt;=4,2,0)
+IF(M7264&gt;=2,1,0)
+IF(H7264&gt;=_xlfn.PERCENTILE.INC($H$2:$H$10001,0.75),1,0)</f>
        <v>7</v>
      </c>
      <c r="S7264" t="str">
        <f>IF(R7264&gt;=7,"High",IF(R7264&gt;=4,"Medium","Low"))</f>
        <v>High</v>
      </c>
    </row>
    <row r="7265" spans="1:19">
      <c r="A7265" t="s">
        <v>7390</v>
      </c>
      <c r="B7265">
        <v>21</v>
      </c>
      <c r="C7265" t="s">
        <v>101</v>
      </c>
      <c r="D7265" t="s">
        <v>126</v>
      </c>
      <c r="E7265">
        <v>18</v>
      </c>
      <c r="F7265" t="s">
        <v>121</v>
      </c>
      <c r="G7265" t="s">
        <v>110</v>
      </c>
      <c r="H7265" s="5">
        <v>663</v>
      </c>
      <c r="I7265" s="5">
        <v>10969.74</v>
      </c>
      <c r="J7265" t="s">
        <v>105</v>
      </c>
      <c r="K7265" t="s">
        <v>106</v>
      </c>
      <c r="L7265">
        <v>1</v>
      </c>
      <c r="M7265">
        <v>0</v>
      </c>
      <c r="N7265">
        <v>5</v>
      </c>
      <c r="O7265" s="6">
        <v>10</v>
      </c>
      <c r="P7265" t="s">
        <v>107</v>
      </c>
      <c r="Q7265" t="s">
        <v>107</v>
      </c>
      <c r="R7265">
        <f>IF(F7265="Monthly",2,0)
+IF(E7265&lt;=6,2,0)
+IF(N7265&lt;=2,2,0)
+IF(L7265&gt;=4,2,0)
+IF(M7265&gt;=2,1,0)
+IF(H7265&gt;=_xlfn.PERCENTILE.INC($H$2:$H$10001,0.75),1,0)</f>
        <v>0</v>
      </c>
      <c r="S7265" t="str">
        <f>IF(R7265&gt;=7,"High",IF(R7265&gt;=4,"Medium","Low"))</f>
        <v>Low</v>
      </c>
    </row>
    <row r="7266" spans="1:19">
      <c r="A7266" t="s">
        <v>7391</v>
      </c>
      <c r="B7266">
        <v>41</v>
      </c>
      <c r="C7266" t="s">
        <v>112</v>
      </c>
      <c r="D7266" t="s">
        <v>102</v>
      </c>
      <c r="E7266">
        <v>13</v>
      </c>
      <c r="F7266" t="s">
        <v>103</v>
      </c>
      <c r="G7266" t="s">
        <v>129</v>
      </c>
      <c r="H7266" s="5">
        <v>966</v>
      </c>
      <c r="I7266" s="5">
        <v>12393.61</v>
      </c>
      <c r="J7266" t="s">
        <v>115</v>
      </c>
      <c r="K7266" t="s">
        <v>106</v>
      </c>
      <c r="L7266">
        <v>1</v>
      </c>
      <c r="M7266">
        <v>0</v>
      </c>
      <c r="N7266">
        <v>4</v>
      </c>
      <c r="O7266" s="6">
        <v>0</v>
      </c>
      <c r="P7266" t="s">
        <v>106</v>
      </c>
      <c r="Q7266" t="s">
        <v>107</v>
      </c>
      <c r="R7266">
        <f>IF(F7266="Monthly",2,0)
+IF(E7266&lt;=6,2,0)
+IF(N7266&lt;=2,2,0)
+IF(L7266&gt;=4,2,0)
+IF(M7266&gt;=2,1,0)
+IF(H7266&gt;=_xlfn.PERCENTILE.INC($H$2:$H$10001,0.75),1,0)</f>
        <v>3</v>
      </c>
      <c r="S7266" t="str">
        <f>IF(R7266&gt;=7,"High",IF(R7266&gt;=4,"Medium","Low"))</f>
        <v>Low</v>
      </c>
    </row>
    <row r="7267" spans="1:19">
      <c r="A7267" t="s">
        <v>7392</v>
      </c>
      <c r="B7267">
        <v>45</v>
      </c>
      <c r="C7267" t="s">
        <v>101</v>
      </c>
      <c r="D7267" t="s">
        <v>133</v>
      </c>
      <c r="E7267">
        <v>22</v>
      </c>
      <c r="F7267" t="s">
        <v>103</v>
      </c>
      <c r="G7267" t="s">
        <v>110</v>
      </c>
      <c r="H7267" s="5">
        <v>795</v>
      </c>
      <c r="I7267" s="5">
        <v>17506.12</v>
      </c>
      <c r="J7267" t="s">
        <v>117</v>
      </c>
      <c r="K7267" t="s">
        <v>106</v>
      </c>
      <c r="L7267">
        <v>5</v>
      </c>
      <c r="M7267">
        <v>1</v>
      </c>
      <c r="N7267">
        <v>3</v>
      </c>
      <c r="O7267" s="6">
        <v>0</v>
      </c>
      <c r="P7267" t="s">
        <v>107</v>
      </c>
      <c r="Q7267" t="s">
        <v>107</v>
      </c>
      <c r="R7267">
        <f>IF(F7267="Monthly",2,0)
+IF(E7267&lt;=6,2,0)
+IF(N7267&lt;=2,2,0)
+IF(L7267&gt;=4,2,0)
+IF(M7267&gt;=2,1,0)
+IF(H7267&gt;=_xlfn.PERCENTILE.INC($H$2:$H$10001,0.75),1,0)</f>
        <v>5</v>
      </c>
      <c r="S7267" t="str">
        <f>IF(R7267&gt;=7,"High",IF(R7267&gt;=4,"Medium","Low"))</f>
        <v>Medium</v>
      </c>
    </row>
    <row r="7268" spans="1:19">
      <c r="A7268" t="s">
        <v>7393</v>
      </c>
      <c r="B7268">
        <v>18</v>
      </c>
      <c r="C7268" t="s">
        <v>112</v>
      </c>
      <c r="D7268" t="s">
        <v>123</v>
      </c>
      <c r="E7268">
        <v>17</v>
      </c>
      <c r="F7268" t="s">
        <v>109</v>
      </c>
      <c r="G7268" t="s">
        <v>129</v>
      </c>
      <c r="H7268" s="5">
        <v>981</v>
      </c>
      <c r="I7268" s="5">
        <v>16400.78</v>
      </c>
      <c r="J7268" t="s">
        <v>105</v>
      </c>
      <c r="K7268" t="s">
        <v>106</v>
      </c>
      <c r="L7268">
        <v>0</v>
      </c>
      <c r="M7268">
        <v>0</v>
      </c>
      <c r="N7268">
        <v>4</v>
      </c>
      <c r="O7268" s="6">
        <v>0</v>
      </c>
      <c r="P7268" t="s">
        <v>107</v>
      </c>
      <c r="Q7268" t="s">
        <v>107</v>
      </c>
      <c r="R7268">
        <f>IF(F7268="Monthly",2,0)
+IF(E7268&lt;=6,2,0)
+IF(N7268&lt;=2,2,0)
+IF(L7268&gt;=4,2,0)
+IF(M7268&gt;=2,1,0)
+IF(H7268&gt;=_xlfn.PERCENTILE.INC($H$2:$H$10001,0.75),1,0)</f>
        <v>1</v>
      </c>
      <c r="S7268" t="str">
        <f>IF(R7268&gt;=7,"High",IF(R7268&gt;=4,"Medium","Low"))</f>
        <v>Low</v>
      </c>
    </row>
    <row r="7269" spans="1:19">
      <c r="A7269" t="s">
        <v>7394</v>
      </c>
      <c r="B7269">
        <v>30</v>
      </c>
      <c r="C7269" t="s">
        <v>112</v>
      </c>
      <c r="D7269" t="s">
        <v>133</v>
      </c>
      <c r="E7269">
        <v>40</v>
      </c>
      <c r="F7269" t="s">
        <v>121</v>
      </c>
      <c r="G7269" t="s">
        <v>104</v>
      </c>
      <c r="H7269" s="5">
        <v>506</v>
      </c>
      <c r="I7269" s="5">
        <v>19957.91</v>
      </c>
      <c r="J7269" t="s">
        <v>105</v>
      </c>
      <c r="K7269" t="s">
        <v>106</v>
      </c>
      <c r="L7269">
        <v>1</v>
      </c>
      <c r="M7269">
        <v>0</v>
      </c>
      <c r="N7269">
        <v>5</v>
      </c>
      <c r="O7269" s="6">
        <v>0</v>
      </c>
      <c r="P7269" t="s">
        <v>107</v>
      </c>
      <c r="Q7269" t="s">
        <v>107</v>
      </c>
      <c r="R7269">
        <f>IF(F7269="Monthly",2,0)
+IF(E7269&lt;=6,2,0)
+IF(N7269&lt;=2,2,0)
+IF(L7269&gt;=4,2,0)
+IF(M7269&gt;=2,1,0)
+IF(H7269&gt;=_xlfn.PERCENTILE.INC($H$2:$H$10001,0.75),1,0)</f>
        <v>0</v>
      </c>
      <c r="S7269" t="str">
        <f>IF(R7269&gt;=7,"High",IF(R7269&gt;=4,"Medium","Low"))</f>
        <v>Low</v>
      </c>
    </row>
    <row r="7270" spans="1:19">
      <c r="A7270" t="s">
        <v>7395</v>
      </c>
      <c r="B7270">
        <v>26</v>
      </c>
      <c r="C7270" t="s">
        <v>101</v>
      </c>
      <c r="D7270" t="s">
        <v>126</v>
      </c>
      <c r="E7270">
        <v>26</v>
      </c>
      <c r="F7270" t="s">
        <v>103</v>
      </c>
      <c r="G7270" t="s">
        <v>110</v>
      </c>
      <c r="H7270" s="5">
        <v>777</v>
      </c>
      <c r="I7270" s="5">
        <v>20533.7</v>
      </c>
      <c r="J7270" t="s">
        <v>140</v>
      </c>
      <c r="K7270" t="s">
        <v>106</v>
      </c>
      <c r="L7270">
        <v>4</v>
      </c>
      <c r="M7270">
        <v>4</v>
      </c>
      <c r="N7270">
        <v>2</v>
      </c>
      <c r="O7270" s="6">
        <v>0</v>
      </c>
      <c r="P7270" t="s">
        <v>107</v>
      </c>
      <c r="Q7270" t="s">
        <v>106</v>
      </c>
      <c r="R7270">
        <f>IF(F7270="Monthly",2,0)
+IF(E7270&lt;=6,2,0)
+IF(N7270&lt;=2,2,0)
+IF(L7270&gt;=4,2,0)
+IF(M7270&gt;=2,1,0)
+IF(H7270&gt;=_xlfn.PERCENTILE.INC($H$2:$H$10001,0.75),1,0)</f>
        <v>7</v>
      </c>
      <c r="S7270" t="str">
        <f>IF(R7270&gt;=7,"High",IF(R7270&gt;=4,"Medium","Low"))</f>
        <v>High</v>
      </c>
    </row>
    <row r="7271" spans="1:19">
      <c r="A7271" t="s">
        <v>7396</v>
      </c>
      <c r="B7271">
        <v>21</v>
      </c>
      <c r="C7271" t="s">
        <v>112</v>
      </c>
      <c r="D7271" t="s">
        <v>137</v>
      </c>
      <c r="E7271">
        <v>17</v>
      </c>
      <c r="F7271" t="s">
        <v>109</v>
      </c>
      <c r="G7271" t="s">
        <v>129</v>
      </c>
      <c r="H7271" s="5">
        <v>1042</v>
      </c>
      <c r="I7271" s="5">
        <v>15603.38</v>
      </c>
      <c r="J7271" t="s">
        <v>117</v>
      </c>
      <c r="K7271" t="s">
        <v>106</v>
      </c>
      <c r="L7271">
        <v>0</v>
      </c>
      <c r="M7271">
        <v>0</v>
      </c>
      <c r="N7271">
        <v>5</v>
      </c>
      <c r="O7271" s="6">
        <v>10</v>
      </c>
      <c r="P7271" t="s">
        <v>107</v>
      </c>
      <c r="Q7271" t="s">
        <v>107</v>
      </c>
      <c r="R7271">
        <f>IF(F7271="Monthly",2,0)
+IF(E7271&lt;=6,2,0)
+IF(N7271&lt;=2,2,0)
+IF(L7271&gt;=4,2,0)
+IF(M7271&gt;=2,1,0)
+IF(H7271&gt;=_xlfn.PERCENTILE.INC($H$2:$H$10001,0.75),1,0)</f>
        <v>1</v>
      </c>
      <c r="S7271" t="str">
        <f>IF(R7271&gt;=7,"High",IF(R7271&gt;=4,"Medium","Low"))</f>
        <v>Low</v>
      </c>
    </row>
    <row r="7272" spans="1:19">
      <c r="A7272" t="s">
        <v>7397</v>
      </c>
      <c r="B7272">
        <v>38</v>
      </c>
      <c r="C7272" t="s">
        <v>112</v>
      </c>
      <c r="D7272" t="s">
        <v>133</v>
      </c>
      <c r="E7272">
        <v>62</v>
      </c>
      <c r="F7272" t="s">
        <v>103</v>
      </c>
      <c r="G7272" t="s">
        <v>104</v>
      </c>
      <c r="H7272" s="5">
        <v>443</v>
      </c>
      <c r="I7272" s="5">
        <v>26965.52</v>
      </c>
      <c r="J7272" t="s">
        <v>117</v>
      </c>
      <c r="K7272" t="s">
        <v>107</v>
      </c>
      <c r="L7272">
        <v>0</v>
      </c>
      <c r="M7272">
        <v>0</v>
      </c>
      <c r="N7272">
        <v>5</v>
      </c>
      <c r="O7272" s="6">
        <v>0</v>
      </c>
      <c r="P7272" t="s">
        <v>107</v>
      </c>
      <c r="Q7272" t="s">
        <v>107</v>
      </c>
      <c r="R7272">
        <f>IF(F7272="Monthly",2,0)
+IF(E7272&lt;=6,2,0)
+IF(N7272&lt;=2,2,0)
+IF(L7272&gt;=4,2,0)
+IF(M7272&gt;=2,1,0)
+IF(H7272&gt;=_xlfn.PERCENTILE.INC($H$2:$H$10001,0.75),1,0)</f>
        <v>2</v>
      </c>
      <c r="S7272" t="str">
        <f>IF(R7272&gt;=7,"High",IF(R7272&gt;=4,"Medium","Low"))</f>
        <v>Low</v>
      </c>
    </row>
    <row r="7273" spans="1:19">
      <c r="A7273" t="s">
        <v>7398</v>
      </c>
      <c r="B7273">
        <v>39</v>
      </c>
      <c r="C7273" t="s">
        <v>101</v>
      </c>
      <c r="D7273" t="s">
        <v>123</v>
      </c>
      <c r="E7273">
        <v>16</v>
      </c>
      <c r="F7273" t="s">
        <v>103</v>
      </c>
      <c r="G7273" t="s">
        <v>129</v>
      </c>
      <c r="H7273" s="5">
        <v>1050</v>
      </c>
      <c r="I7273" s="5">
        <v>16509.52</v>
      </c>
      <c r="J7273" t="s">
        <v>117</v>
      </c>
      <c r="K7273" t="s">
        <v>106</v>
      </c>
      <c r="L7273">
        <v>0</v>
      </c>
      <c r="M7273">
        <v>0</v>
      </c>
      <c r="N7273">
        <v>3</v>
      </c>
      <c r="O7273" s="6">
        <v>0</v>
      </c>
      <c r="P7273" t="s">
        <v>107</v>
      </c>
      <c r="Q7273" t="s">
        <v>107</v>
      </c>
      <c r="R7273">
        <f>IF(F7273="Monthly",2,0)
+IF(E7273&lt;=6,2,0)
+IF(N7273&lt;=2,2,0)
+IF(L7273&gt;=4,2,0)
+IF(M7273&gt;=2,1,0)
+IF(H7273&gt;=_xlfn.PERCENTILE.INC($H$2:$H$10001,0.75),1,0)</f>
        <v>3</v>
      </c>
      <c r="S7273" t="str">
        <f>IF(R7273&gt;=7,"High",IF(R7273&gt;=4,"Medium","Low"))</f>
        <v>Low</v>
      </c>
    </row>
    <row r="7274" spans="1:19">
      <c r="A7274" t="s">
        <v>7399</v>
      </c>
      <c r="B7274">
        <v>37</v>
      </c>
      <c r="C7274" t="s">
        <v>112</v>
      </c>
      <c r="D7274" t="s">
        <v>159</v>
      </c>
      <c r="E7274">
        <v>24</v>
      </c>
      <c r="F7274" t="s">
        <v>121</v>
      </c>
      <c r="G7274" t="s">
        <v>110</v>
      </c>
      <c r="H7274" s="5">
        <v>662</v>
      </c>
      <c r="I7274" s="5">
        <v>14257.21</v>
      </c>
      <c r="J7274" t="s">
        <v>115</v>
      </c>
      <c r="K7274" t="s">
        <v>106</v>
      </c>
      <c r="L7274">
        <v>5</v>
      </c>
      <c r="M7274">
        <v>2</v>
      </c>
      <c r="N7274">
        <v>3</v>
      </c>
      <c r="O7274" s="6">
        <v>10</v>
      </c>
      <c r="P7274" t="s">
        <v>107</v>
      </c>
      <c r="Q7274" t="s">
        <v>107</v>
      </c>
      <c r="R7274">
        <f>IF(F7274="Monthly",2,0)
+IF(E7274&lt;=6,2,0)
+IF(N7274&lt;=2,2,0)
+IF(L7274&gt;=4,2,0)
+IF(M7274&gt;=2,1,0)
+IF(H7274&gt;=_xlfn.PERCENTILE.INC($H$2:$H$10001,0.75),1,0)</f>
        <v>3</v>
      </c>
      <c r="S7274" t="str">
        <f>IF(R7274&gt;=7,"High",IF(R7274&gt;=4,"Medium","Low"))</f>
        <v>Low</v>
      </c>
    </row>
    <row r="7275" spans="1:19">
      <c r="A7275" t="s">
        <v>7400</v>
      </c>
      <c r="B7275">
        <v>35</v>
      </c>
      <c r="C7275" t="s">
        <v>112</v>
      </c>
      <c r="D7275" t="s">
        <v>102</v>
      </c>
      <c r="E7275">
        <v>60</v>
      </c>
      <c r="F7275" t="s">
        <v>109</v>
      </c>
      <c r="G7275" t="s">
        <v>110</v>
      </c>
      <c r="H7275" s="5">
        <v>809</v>
      </c>
      <c r="I7275" s="5">
        <v>47019.63</v>
      </c>
      <c r="J7275" t="s">
        <v>115</v>
      </c>
      <c r="K7275" t="s">
        <v>106</v>
      </c>
      <c r="L7275">
        <v>1</v>
      </c>
      <c r="M7275">
        <v>0</v>
      </c>
      <c r="N7275">
        <v>5</v>
      </c>
      <c r="O7275" s="6">
        <v>5</v>
      </c>
      <c r="P7275" t="s">
        <v>106</v>
      </c>
      <c r="Q7275" t="s">
        <v>107</v>
      </c>
      <c r="R7275">
        <f>IF(F7275="Monthly",2,0)
+IF(E7275&lt;=6,2,0)
+IF(N7275&lt;=2,2,0)
+IF(L7275&gt;=4,2,0)
+IF(M7275&gt;=2,1,0)
+IF(H7275&gt;=_xlfn.PERCENTILE.INC($H$2:$H$10001,0.75),1,0)</f>
        <v>1</v>
      </c>
      <c r="S7275" t="str">
        <f>IF(R7275&gt;=7,"High",IF(R7275&gt;=4,"Medium","Low"))</f>
        <v>Low</v>
      </c>
    </row>
    <row r="7276" spans="1:19">
      <c r="A7276" t="s">
        <v>7401</v>
      </c>
      <c r="B7276">
        <v>30</v>
      </c>
      <c r="C7276" t="s">
        <v>101</v>
      </c>
      <c r="D7276" t="s">
        <v>102</v>
      </c>
      <c r="E7276">
        <v>23</v>
      </c>
      <c r="F7276" t="s">
        <v>103</v>
      </c>
      <c r="G7276" t="s">
        <v>104</v>
      </c>
      <c r="H7276" s="5">
        <v>466</v>
      </c>
      <c r="I7276" s="5">
        <v>10880.76</v>
      </c>
      <c r="J7276" t="s">
        <v>134</v>
      </c>
      <c r="K7276" t="s">
        <v>107</v>
      </c>
      <c r="L7276">
        <v>2</v>
      </c>
      <c r="M7276">
        <v>0</v>
      </c>
      <c r="N7276">
        <v>5</v>
      </c>
      <c r="O7276" s="6">
        <v>0</v>
      </c>
      <c r="P7276" t="s">
        <v>107</v>
      </c>
      <c r="Q7276" t="s">
        <v>107</v>
      </c>
      <c r="R7276">
        <f>IF(F7276="Monthly",2,0)
+IF(E7276&lt;=6,2,0)
+IF(N7276&lt;=2,2,0)
+IF(L7276&gt;=4,2,0)
+IF(M7276&gt;=2,1,0)
+IF(H7276&gt;=_xlfn.PERCENTILE.INC($H$2:$H$10001,0.75),1,0)</f>
        <v>2</v>
      </c>
      <c r="S7276" t="str">
        <f>IF(R7276&gt;=7,"High",IF(R7276&gt;=4,"Medium","Low"))</f>
        <v>Low</v>
      </c>
    </row>
    <row r="7277" spans="1:19">
      <c r="A7277" t="s">
        <v>7402</v>
      </c>
      <c r="B7277">
        <v>60</v>
      </c>
      <c r="C7277" t="s">
        <v>101</v>
      </c>
      <c r="D7277" t="s">
        <v>113</v>
      </c>
      <c r="E7277">
        <v>11</v>
      </c>
      <c r="F7277" t="s">
        <v>103</v>
      </c>
      <c r="G7277" t="s">
        <v>104</v>
      </c>
      <c r="H7277" s="5">
        <v>529</v>
      </c>
      <c r="I7277" s="5">
        <v>5877.35</v>
      </c>
      <c r="J7277" t="s">
        <v>134</v>
      </c>
      <c r="K7277" t="s">
        <v>107</v>
      </c>
      <c r="L7277">
        <v>1</v>
      </c>
      <c r="M7277">
        <v>0</v>
      </c>
      <c r="N7277">
        <v>5</v>
      </c>
      <c r="O7277" s="6">
        <v>0</v>
      </c>
      <c r="P7277" t="s">
        <v>106</v>
      </c>
      <c r="Q7277" t="s">
        <v>107</v>
      </c>
      <c r="R7277">
        <f>IF(F7277="Monthly",2,0)
+IF(E7277&lt;=6,2,0)
+IF(N7277&lt;=2,2,0)
+IF(L7277&gt;=4,2,0)
+IF(M7277&gt;=2,1,0)
+IF(H7277&gt;=_xlfn.PERCENTILE.INC($H$2:$H$10001,0.75),1,0)</f>
        <v>2</v>
      </c>
      <c r="S7277" t="str">
        <f>IF(R7277&gt;=7,"High",IF(R7277&gt;=4,"Medium","Low"))</f>
        <v>Low</v>
      </c>
    </row>
    <row r="7278" spans="1:19">
      <c r="A7278" t="s">
        <v>7403</v>
      </c>
      <c r="B7278">
        <v>20</v>
      </c>
      <c r="C7278" t="s">
        <v>112</v>
      </c>
      <c r="D7278" t="s">
        <v>119</v>
      </c>
      <c r="E7278">
        <v>48</v>
      </c>
      <c r="F7278" t="s">
        <v>109</v>
      </c>
      <c r="G7278" t="s">
        <v>110</v>
      </c>
      <c r="H7278" s="5">
        <v>736</v>
      </c>
      <c r="I7278" s="5">
        <v>35619.11</v>
      </c>
      <c r="J7278" t="s">
        <v>105</v>
      </c>
      <c r="K7278" t="s">
        <v>106</v>
      </c>
      <c r="L7278">
        <v>1</v>
      </c>
      <c r="M7278">
        <v>0</v>
      </c>
      <c r="N7278">
        <v>4</v>
      </c>
      <c r="O7278" s="6">
        <v>0</v>
      </c>
      <c r="P7278" t="s">
        <v>107</v>
      </c>
      <c r="Q7278" t="s">
        <v>107</v>
      </c>
      <c r="R7278">
        <f>IF(F7278="Monthly",2,0)
+IF(E7278&lt;=6,2,0)
+IF(N7278&lt;=2,2,0)
+IF(L7278&gt;=4,2,0)
+IF(M7278&gt;=2,1,0)
+IF(H7278&gt;=_xlfn.PERCENTILE.INC($H$2:$H$10001,0.75),1,0)</f>
        <v>0</v>
      </c>
      <c r="S7278" t="str">
        <f>IF(R7278&gt;=7,"High",IF(R7278&gt;=4,"Medium","Low"))</f>
        <v>Low</v>
      </c>
    </row>
    <row r="7279" spans="1:19">
      <c r="A7279" t="s">
        <v>7404</v>
      </c>
      <c r="B7279">
        <v>19</v>
      </c>
      <c r="C7279" t="s">
        <v>101</v>
      </c>
      <c r="D7279" t="s">
        <v>102</v>
      </c>
      <c r="E7279">
        <v>44</v>
      </c>
      <c r="F7279" t="s">
        <v>121</v>
      </c>
      <c r="G7279" t="s">
        <v>110</v>
      </c>
      <c r="H7279" s="5">
        <v>835</v>
      </c>
      <c r="I7279" s="5">
        <v>30295.56</v>
      </c>
      <c r="J7279" t="s">
        <v>134</v>
      </c>
      <c r="K7279" t="s">
        <v>106</v>
      </c>
      <c r="L7279">
        <v>1</v>
      </c>
      <c r="M7279">
        <v>0</v>
      </c>
      <c r="N7279">
        <v>5</v>
      </c>
      <c r="O7279" s="6">
        <v>15</v>
      </c>
      <c r="P7279" t="s">
        <v>107</v>
      </c>
      <c r="Q7279" t="s">
        <v>107</v>
      </c>
      <c r="R7279">
        <f>IF(F7279="Monthly",2,0)
+IF(E7279&lt;=6,2,0)
+IF(N7279&lt;=2,2,0)
+IF(L7279&gt;=4,2,0)
+IF(M7279&gt;=2,1,0)
+IF(H7279&gt;=_xlfn.PERCENTILE.INC($H$2:$H$10001,0.75),1,0)</f>
        <v>1</v>
      </c>
      <c r="S7279" t="str">
        <f>IF(R7279&gt;=7,"High",IF(R7279&gt;=4,"Medium","Low"))</f>
        <v>Low</v>
      </c>
    </row>
    <row r="7280" spans="1:19">
      <c r="A7280" t="s">
        <v>7405</v>
      </c>
      <c r="B7280">
        <v>18</v>
      </c>
      <c r="C7280" t="s">
        <v>112</v>
      </c>
      <c r="D7280" t="s">
        <v>113</v>
      </c>
      <c r="E7280">
        <v>30</v>
      </c>
      <c r="F7280" t="s">
        <v>109</v>
      </c>
      <c r="G7280" t="s">
        <v>129</v>
      </c>
      <c r="H7280" s="5">
        <v>1067</v>
      </c>
      <c r="I7280" s="5">
        <v>32791.589999999997</v>
      </c>
      <c r="J7280" t="s">
        <v>134</v>
      </c>
      <c r="K7280" t="s">
        <v>106</v>
      </c>
      <c r="L7280">
        <v>4</v>
      </c>
      <c r="M7280">
        <v>2</v>
      </c>
      <c r="N7280">
        <v>4</v>
      </c>
      <c r="O7280" s="6">
        <v>0</v>
      </c>
      <c r="P7280" t="s">
        <v>106</v>
      </c>
      <c r="Q7280" t="s">
        <v>107</v>
      </c>
      <c r="R7280">
        <f>IF(F7280="Monthly",2,0)
+IF(E7280&lt;=6,2,0)
+IF(N7280&lt;=2,2,0)
+IF(L7280&gt;=4,2,0)
+IF(M7280&gt;=2,1,0)
+IF(H7280&gt;=_xlfn.PERCENTILE.INC($H$2:$H$10001,0.75),1,0)</f>
        <v>4</v>
      </c>
      <c r="S7280" t="str">
        <f>IF(R7280&gt;=7,"High",IF(R7280&gt;=4,"Medium","Low"))</f>
        <v>Medium</v>
      </c>
    </row>
    <row r="7281" spans="1:19">
      <c r="A7281" t="s">
        <v>7406</v>
      </c>
      <c r="B7281">
        <v>48</v>
      </c>
      <c r="C7281" t="s">
        <v>112</v>
      </c>
      <c r="D7281" t="s">
        <v>102</v>
      </c>
      <c r="E7281">
        <v>12</v>
      </c>
      <c r="F7281" t="s">
        <v>103</v>
      </c>
      <c r="G7281" t="s">
        <v>104</v>
      </c>
      <c r="H7281" s="5">
        <v>468</v>
      </c>
      <c r="I7281" s="5">
        <v>5497.61</v>
      </c>
      <c r="J7281" t="s">
        <v>117</v>
      </c>
      <c r="K7281" t="s">
        <v>106</v>
      </c>
      <c r="L7281">
        <v>4</v>
      </c>
      <c r="M7281">
        <v>3</v>
      </c>
      <c r="N7281">
        <v>3</v>
      </c>
      <c r="O7281" s="6">
        <v>0</v>
      </c>
      <c r="P7281" t="s">
        <v>107</v>
      </c>
      <c r="Q7281" t="s">
        <v>106</v>
      </c>
      <c r="R7281">
        <f>IF(F7281="Monthly",2,0)
+IF(E7281&lt;=6,2,0)
+IF(N7281&lt;=2,2,0)
+IF(L7281&gt;=4,2,0)
+IF(M7281&gt;=2,1,0)
+IF(H7281&gt;=_xlfn.PERCENTILE.INC($H$2:$H$10001,0.75),1,0)</f>
        <v>5</v>
      </c>
      <c r="S7281" t="str">
        <f>IF(R7281&gt;=7,"High",IF(R7281&gt;=4,"Medium","Low"))</f>
        <v>Medium</v>
      </c>
    </row>
    <row r="7282" spans="1:19">
      <c r="A7282" t="s">
        <v>7407</v>
      </c>
      <c r="B7282">
        <v>50</v>
      </c>
      <c r="C7282" t="s">
        <v>101</v>
      </c>
      <c r="D7282" t="s">
        <v>126</v>
      </c>
      <c r="E7282">
        <v>21</v>
      </c>
      <c r="F7282" t="s">
        <v>103</v>
      </c>
      <c r="G7282" t="s">
        <v>129</v>
      </c>
      <c r="H7282" s="5">
        <v>1025</v>
      </c>
      <c r="I7282" s="5">
        <v>21106.61</v>
      </c>
      <c r="J7282" t="s">
        <v>115</v>
      </c>
      <c r="K7282" t="s">
        <v>106</v>
      </c>
      <c r="L7282">
        <v>0</v>
      </c>
      <c r="M7282">
        <v>0</v>
      </c>
      <c r="N7282">
        <v>4</v>
      </c>
      <c r="O7282" s="6">
        <v>0</v>
      </c>
      <c r="P7282" t="s">
        <v>107</v>
      </c>
      <c r="Q7282" t="s">
        <v>107</v>
      </c>
      <c r="R7282">
        <f>IF(F7282="Monthly",2,0)
+IF(E7282&lt;=6,2,0)
+IF(N7282&lt;=2,2,0)
+IF(L7282&gt;=4,2,0)
+IF(M7282&gt;=2,1,0)
+IF(H7282&gt;=_xlfn.PERCENTILE.INC($H$2:$H$10001,0.75),1,0)</f>
        <v>3</v>
      </c>
      <c r="S7282" t="str">
        <f>IF(R7282&gt;=7,"High",IF(R7282&gt;=4,"Medium","Low"))</f>
        <v>Low</v>
      </c>
    </row>
    <row r="7283" spans="1:19">
      <c r="A7283" t="s">
        <v>7408</v>
      </c>
      <c r="B7283">
        <v>56</v>
      </c>
      <c r="C7283" t="s">
        <v>101</v>
      </c>
      <c r="D7283" t="s">
        <v>133</v>
      </c>
      <c r="E7283">
        <v>15</v>
      </c>
      <c r="F7283" t="s">
        <v>103</v>
      </c>
      <c r="G7283" t="s">
        <v>104</v>
      </c>
      <c r="H7283" s="5">
        <v>517</v>
      </c>
      <c r="I7283" s="5">
        <v>7711.22</v>
      </c>
      <c r="J7283" t="s">
        <v>115</v>
      </c>
      <c r="K7283" t="s">
        <v>106</v>
      </c>
      <c r="L7283">
        <v>5</v>
      </c>
      <c r="M7283">
        <v>2</v>
      </c>
      <c r="N7283">
        <v>3</v>
      </c>
      <c r="O7283" s="6">
        <v>0</v>
      </c>
      <c r="P7283" t="s">
        <v>107</v>
      </c>
      <c r="Q7283" t="s">
        <v>106</v>
      </c>
      <c r="R7283">
        <f>IF(F7283="Monthly",2,0)
+IF(E7283&lt;=6,2,0)
+IF(N7283&lt;=2,2,0)
+IF(L7283&gt;=4,2,0)
+IF(M7283&gt;=2,1,0)
+IF(H7283&gt;=_xlfn.PERCENTILE.INC($H$2:$H$10001,0.75),1,0)</f>
        <v>5</v>
      </c>
      <c r="S7283" t="str">
        <f>IF(R7283&gt;=7,"High",IF(R7283&gt;=4,"Medium","Low"))</f>
        <v>Medium</v>
      </c>
    </row>
    <row r="7284" spans="1:19">
      <c r="A7284" t="s">
        <v>7409</v>
      </c>
      <c r="B7284">
        <v>26</v>
      </c>
      <c r="C7284" t="s">
        <v>101</v>
      </c>
      <c r="D7284" t="s">
        <v>159</v>
      </c>
      <c r="E7284">
        <v>43</v>
      </c>
      <c r="F7284" t="s">
        <v>109</v>
      </c>
      <c r="G7284" t="s">
        <v>104</v>
      </c>
      <c r="H7284" s="5">
        <v>412</v>
      </c>
      <c r="I7284" s="5">
        <v>17385.04</v>
      </c>
      <c r="J7284" t="s">
        <v>105</v>
      </c>
      <c r="K7284" t="s">
        <v>107</v>
      </c>
      <c r="L7284">
        <v>2</v>
      </c>
      <c r="M7284">
        <v>0</v>
      </c>
      <c r="N7284">
        <v>5</v>
      </c>
      <c r="O7284" s="6">
        <v>0</v>
      </c>
      <c r="P7284" t="s">
        <v>107</v>
      </c>
      <c r="Q7284" t="s">
        <v>107</v>
      </c>
      <c r="R7284">
        <f>IF(F7284="Monthly",2,0)
+IF(E7284&lt;=6,2,0)
+IF(N7284&lt;=2,2,0)
+IF(L7284&gt;=4,2,0)
+IF(M7284&gt;=2,1,0)
+IF(H7284&gt;=_xlfn.PERCENTILE.INC($H$2:$H$10001,0.75),1,0)</f>
        <v>0</v>
      </c>
      <c r="S7284" t="str">
        <f>IF(R7284&gt;=7,"High",IF(R7284&gt;=4,"Medium","Low"))</f>
        <v>Low</v>
      </c>
    </row>
    <row r="7285" spans="1:19">
      <c r="A7285" t="s">
        <v>7410</v>
      </c>
      <c r="B7285">
        <v>23</v>
      </c>
      <c r="C7285" t="s">
        <v>112</v>
      </c>
      <c r="D7285" t="s">
        <v>159</v>
      </c>
      <c r="E7285">
        <v>33</v>
      </c>
      <c r="F7285" t="s">
        <v>109</v>
      </c>
      <c r="G7285" t="s">
        <v>110</v>
      </c>
      <c r="H7285" s="5">
        <v>657</v>
      </c>
      <c r="I7285" s="5">
        <v>20720.21</v>
      </c>
      <c r="J7285" t="s">
        <v>117</v>
      </c>
      <c r="K7285" t="s">
        <v>106</v>
      </c>
      <c r="L7285">
        <v>0</v>
      </c>
      <c r="M7285">
        <v>0</v>
      </c>
      <c r="N7285">
        <v>5</v>
      </c>
      <c r="O7285" s="6">
        <v>5</v>
      </c>
      <c r="P7285" t="s">
        <v>106</v>
      </c>
      <c r="Q7285" t="s">
        <v>107</v>
      </c>
      <c r="R7285">
        <f>IF(F7285="Monthly",2,0)
+IF(E7285&lt;=6,2,0)
+IF(N7285&lt;=2,2,0)
+IF(L7285&gt;=4,2,0)
+IF(M7285&gt;=2,1,0)
+IF(H7285&gt;=_xlfn.PERCENTILE.INC($H$2:$H$10001,0.75),1,0)</f>
        <v>0</v>
      </c>
      <c r="S7285" t="str">
        <f>IF(R7285&gt;=7,"High",IF(R7285&gt;=4,"Medium","Low"))</f>
        <v>Low</v>
      </c>
    </row>
    <row r="7286" spans="1:19">
      <c r="A7286" t="s">
        <v>7411</v>
      </c>
      <c r="B7286">
        <v>18</v>
      </c>
      <c r="C7286" t="s">
        <v>101</v>
      </c>
      <c r="D7286" t="s">
        <v>119</v>
      </c>
      <c r="E7286">
        <v>63</v>
      </c>
      <c r="F7286" t="s">
        <v>109</v>
      </c>
      <c r="G7286" t="s">
        <v>104</v>
      </c>
      <c r="H7286" s="5">
        <v>405</v>
      </c>
      <c r="I7286" s="5">
        <v>26083.16</v>
      </c>
      <c r="J7286" t="s">
        <v>134</v>
      </c>
      <c r="K7286" t="s">
        <v>106</v>
      </c>
      <c r="L7286">
        <v>10</v>
      </c>
      <c r="M7286">
        <v>4</v>
      </c>
      <c r="N7286">
        <v>1</v>
      </c>
      <c r="O7286" s="6">
        <v>0</v>
      </c>
      <c r="P7286" t="s">
        <v>107</v>
      </c>
      <c r="Q7286" t="s">
        <v>107</v>
      </c>
      <c r="R7286">
        <f>IF(F7286="Monthly",2,0)
+IF(E7286&lt;=6,2,0)
+IF(N7286&lt;=2,2,0)
+IF(L7286&gt;=4,2,0)
+IF(M7286&gt;=2,1,0)
+IF(H7286&gt;=_xlfn.PERCENTILE.INC($H$2:$H$10001,0.75),1,0)</f>
        <v>5</v>
      </c>
      <c r="S7286" t="str">
        <f>IF(R7286&gt;=7,"High",IF(R7286&gt;=4,"Medium","Low"))</f>
        <v>Medium</v>
      </c>
    </row>
    <row r="7287" spans="1:19">
      <c r="A7287" t="s">
        <v>7412</v>
      </c>
      <c r="B7287">
        <v>47</v>
      </c>
      <c r="C7287" t="s">
        <v>112</v>
      </c>
      <c r="D7287" t="s">
        <v>128</v>
      </c>
      <c r="E7287">
        <v>19</v>
      </c>
      <c r="F7287" t="s">
        <v>109</v>
      </c>
      <c r="G7287" t="s">
        <v>104</v>
      </c>
      <c r="H7287" s="5">
        <v>414</v>
      </c>
      <c r="I7287" s="5">
        <v>7998.41</v>
      </c>
      <c r="J7287" t="s">
        <v>117</v>
      </c>
      <c r="K7287" t="s">
        <v>106</v>
      </c>
      <c r="L7287">
        <v>0</v>
      </c>
      <c r="M7287">
        <v>0</v>
      </c>
      <c r="N7287">
        <v>5</v>
      </c>
      <c r="O7287" s="6">
        <v>0</v>
      </c>
      <c r="P7287" t="s">
        <v>107</v>
      </c>
      <c r="Q7287" t="s">
        <v>107</v>
      </c>
      <c r="R7287">
        <f>IF(F7287="Monthly",2,0)
+IF(E7287&lt;=6,2,0)
+IF(N7287&lt;=2,2,0)
+IF(L7287&gt;=4,2,0)
+IF(M7287&gt;=2,1,0)
+IF(H7287&gt;=_xlfn.PERCENTILE.INC($H$2:$H$10001,0.75),1,0)</f>
        <v>0</v>
      </c>
      <c r="S7287" t="str">
        <f>IF(R7287&gt;=7,"High",IF(R7287&gt;=4,"Medium","Low"))</f>
        <v>Low</v>
      </c>
    </row>
    <row r="7288" spans="1:19">
      <c r="A7288" t="s">
        <v>7413</v>
      </c>
      <c r="B7288">
        <v>21</v>
      </c>
      <c r="C7288" t="s">
        <v>101</v>
      </c>
      <c r="D7288" t="s">
        <v>102</v>
      </c>
      <c r="E7288">
        <v>68</v>
      </c>
      <c r="F7288" t="s">
        <v>121</v>
      </c>
      <c r="G7288" t="s">
        <v>110</v>
      </c>
      <c r="H7288" s="5">
        <v>739</v>
      </c>
      <c r="I7288" s="5">
        <v>49916.85</v>
      </c>
      <c r="J7288" t="s">
        <v>117</v>
      </c>
      <c r="K7288" t="s">
        <v>106</v>
      </c>
      <c r="L7288">
        <v>3</v>
      </c>
      <c r="M7288">
        <v>1</v>
      </c>
      <c r="N7288">
        <v>5</v>
      </c>
      <c r="O7288" s="6">
        <v>0</v>
      </c>
      <c r="P7288" t="s">
        <v>107</v>
      </c>
      <c r="Q7288" t="s">
        <v>107</v>
      </c>
      <c r="R7288">
        <f>IF(F7288="Monthly",2,0)
+IF(E7288&lt;=6,2,0)
+IF(N7288&lt;=2,2,0)
+IF(L7288&gt;=4,2,0)
+IF(M7288&gt;=2,1,0)
+IF(H7288&gt;=_xlfn.PERCENTILE.INC($H$2:$H$10001,0.75),1,0)</f>
        <v>0</v>
      </c>
      <c r="S7288" t="str">
        <f>IF(R7288&gt;=7,"High",IF(R7288&gt;=4,"Medium","Low"))</f>
        <v>Low</v>
      </c>
    </row>
    <row r="7289" spans="1:19">
      <c r="A7289" t="s">
        <v>7414</v>
      </c>
      <c r="B7289">
        <v>18</v>
      </c>
      <c r="C7289" t="s">
        <v>112</v>
      </c>
      <c r="D7289" t="s">
        <v>128</v>
      </c>
      <c r="E7289">
        <v>42</v>
      </c>
      <c r="F7289" t="s">
        <v>103</v>
      </c>
      <c r="G7289" t="s">
        <v>110</v>
      </c>
      <c r="H7289" s="5">
        <v>697</v>
      </c>
      <c r="I7289" s="5">
        <v>28887.23</v>
      </c>
      <c r="J7289" t="s">
        <v>117</v>
      </c>
      <c r="K7289" t="s">
        <v>106</v>
      </c>
      <c r="L7289">
        <v>1</v>
      </c>
      <c r="M7289">
        <v>0</v>
      </c>
      <c r="N7289">
        <v>5</v>
      </c>
      <c r="O7289" s="6">
        <v>0</v>
      </c>
      <c r="P7289" t="s">
        <v>106</v>
      </c>
      <c r="Q7289" t="s">
        <v>107</v>
      </c>
      <c r="R7289">
        <f>IF(F7289="Monthly",2,0)
+IF(E7289&lt;=6,2,0)
+IF(N7289&lt;=2,2,0)
+IF(L7289&gt;=4,2,0)
+IF(M7289&gt;=2,1,0)
+IF(H7289&gt;=_xlfn.PERCENTILE.INC($H$2:$H$10001,0.75),1,0)</f>
        <v>2</v>
      </c>
      <c r="S7289" t="str">
        <f>IF(R7289&gt;=7,"High",IF(R7289&gt;=4,"Medium","Low"))</f>
        <v>Low</v>
      </c>
    </row>
    <row r="7290" spans="1:19">
      <c r="A7290" t="s">
        <v>7415</v>
      </c>
      <c r="B7290">
        <v>35</v>
      </c>
      <c r="C7290" t="s">
        <v>101</v>
      </c>
      <c r="D7290" t="s">
        <v>137</v>
      </c>
      <c r="E7290">
        <v>7</v>
      </c>
      <c r="F7290" t="s">
        <v>103</v>
      </c>
      <c r="G7290" t="s">
        <v>110</v>
      </c>
      <c r="H7290" s="5">
        <v>711</v>
      </c>
      <c r="I7290" s="5">
        <v>4829.01</v>
      </c>
      <c r="J7290" t="s">
        <v>105</v>
      </c>
      <c r="K7290" t="s">
        <v>106</v>
      </c>
      <c r="L7290">
        <v>0</v>
      </c>
      <c r="M7290">
        <v>0</v>
      </c>
      <c r="N7290">
        <v>5</v>
      </c>
      <c r="O7290" s="6">
        <v>0</v>
      </c>
      <c r="P7290" t="s">
        <v>107</v>
      </c>
      <c r="Q7290" t="s">
        <v>107</v>
      </c>
      <c r="R7290">
        <f>IF(F7290="Monthly",2,0)
+IF(E7290&lt;=6,2,0)
+IF(N7290&lt;=2,2,0)
+IF(L7290&gt;=4,2,0)
+IF(M7290&gt;=2,1,0)
+IF(H7290&gt;=_xlfn.PERCENTILE.INC($H$2:$H$10001,0.75),1,0)</f>
        <v>2</v>
      </c>
      <c r="S7290" t="str">
        <f>IF(R7290&gt;=7,"High",IF(R7290&gt;=4,"Medium","Low"))</f>
        <v>Low</v>
      </c>
    </row>
    <row r="7291" spans="1:19">
      <c r="A7291" t="s">
        <v>7416</v>
      </c>
      <c r="B7291">
        <v>39</v>
      </c>
      <c r="C7291" t="s">
        <v>101</v>
      </c>
      <c r="D7291" t="s">
        <v>119</v>
      </c>
      <c r="E7291">
        <v>36</v>
      </c>
      <c r="F7291" t="s">
        <v>103</v>
      </c>
      <c r="G7291" t="s">
        <v>110</v>
      </c>
      <c r="H7291" s="5">
        <v>662</v>
      </c>
      <c r="I7291" s="5">
        <v>23886.42</v>
      </c>
      <c r="J7291" t="s">
        <v>115</v>
      </c>
      <c r="K7291" t="s">
        <v>107</v>
      </c>
      <c r="L7291">
        <v>1</v>
      </c>
      <c r="M7291">
        <v>0</v>
      </c>
      <c r="N7291">
        <v>5</v>
      </c>
      <c r="O7291" s="6">
        <v>0</v>
      </c>
      <c r="P7291" t="s">
        <v>107</v>
      </c>
      <c r="Q7291" t="s">
        <v>106</v>
      </c>
      <c r="R7291">
        <f>IF(F7291="Monthly",2,0)
+IF(E7291&lt;=6,2,0)
+IF(N7291&lt;=2,2,0)
+IF(L7291&gt;=4,2,0)
+IF(M7291&gt;=2,1,0)
+IF(H7291&gt;=_xlfn.PERCENTILE.INC($H$2:$H$10001,0.75),1,0)</f>
        <v>2</v>
      </c>
      <c r="S7291" t="str">
        <f>IF(R7291&gt;=7,"High",IF(R7291&gt;=4,"Medium","Low"))</f>
        <v>Low</v>
      </c>
    </row>
    <row r="7292" spans="1:19">
      <c r="A7292" t="s">
        <v>7417</v>
      </c>
      <c r="B7292">
        <v>38</v>
      </c>
      <c r="C7292" t="s">
        <v>112</v>
      </c>
      <c r="D7292" t="s">
        <v>126</v>
      </c>
      <c r="E7292">
        <v>29</v>
      </c>
      <c r="F7292" t="s">
        <v>103</v>
      </c>
      <c r="G7292" t="s">
        <v>110</v>
      </c>
      <c r="H7292" s="5">
        <v>795</v>
      </c>
      <c r="I7292" s="5">
        <v>23595.46</v>
      </c>
      <c r="J7292" t="s">
        <v>134</v>
      </c>
      <c r="K7292" t="s">
        <v>106</v>
      </c>
      <c r="L7292">
        <v>2</v>
      </c>
      <c r="M7292">
        <v>1</v>
      </c>
      <c r="N7292">
        <v>4</v>
      </c>
      <c r="O7292" s="6">
        <v>0</v>
      </c>
      <c r="P7292" t="s">
        <v>107</v>
      </c>
      <c r="Q7292" t="s">
        <v>106</v>
      </c>
      <c r="R7292">
        <f>IF(F7292="Monthly",2,0)
+IF(E7292&lt;=6,2,0)
+IF(N7292&lt;=2,2,0)
+IF(L7292&gt;=4,2,0)
+IF(M7292&gt;=2,1,0)
+IF(H7292&gt;=_xlfn.PERCENTILE.INC($H$2:$H$10001,0.75),1,0)</f>
        <v>3</v>
      </c>
      <c r="S7292" t="str">
        <f>IF(R7292&gt;=7,"High",IF(R7292&gt;=4,"Medium","Low"))</f>
        <v>Low</v>
      </c>
    </row>
    <row r="7293" spans="1:19">
      <c r="A7293" t="s">
        <v>7418</v>
      </c>
      <c r="B7293">
        <v>37</v>
      </c>
      <c r="C7293" t="s">
        <v>112</v>
      </c>
      <c r="D7293" t="s">
        <v>137</v>
      </c>
      <c r="E7293">
        <v>13</v>
      </c>
      <c r="F7293" t="s">
        <v>103</v>
      </c>
      <c r="G7293" t="s">
        <v>104</v>
      </c>
      <c r="H7293" s="5">
        <v>500</v>
      </c>
      <c r="I7293" s="5">
        <v>6527.66</v>
      </c>
      <c r="J7293" t="s">
        <v>115</v>
      </c>
      <c r="K7293" t="s">
        <v>107</v>
      </c>
      <c r="L7293">
        <v>2</v>
      </c>
      <c r="M7293">
        <v>0</v>
      </c>
      <c r="N7293">
        <v>5</v>
      </c>
      <c r="O7293" s="6">
        <v>0</v>
      </c>
      <c r="P7293" t="s">
        <v>107</v>
      </c>
      <c r="Q7293" t="s">
        <v>106</v>
      </c>
      <c r="R7293">
        <f>IF(F7293="Monthly",2,0)
+IF(E7293&lt;=6,2,0)
+IF(N7293&lt;=2,2,0)
+IF(L7293&gt;=4,2,0)
+IF(M7293&gt;=2,1,0)
+IF(H7293&gt;=_xlfn.PERCENTILE.INC($H$2:$H$10001,0.75),1,0)</f>
        <v>2</v>
      </c>
      <c r="S7293" t="str">
        <f>IF(R7293&gt;=7,"High",IF(R7293&gt;=4,"Medium","Low"))</f>
        <v>Low</v>
      </c>
    </row>
    <row r="7294" spans="1:19">
      <c r="A7294" t="s">
        <v>7419</v>
      </c>
      <c r="B7294">
        <v>27</v>
      </c>
      <c r="C7294" t="s">
        <v>112</v>
      </c>
      <c r="D7294" t="s">
        <v>102</v>
      </c>
      <c r="E7294">
        <v>13</v>
      </c>
      <c r="F7294" t="s">
        <v>103</v>
      </c>
      <c r="G7294" t="s">
        <v>129</v>
      </c>
      <c r="H7294" s="5">
        <v>1031</v>
      </c>
      <c r="I7294" s="5">
        <v>13658.56</v>
      </c>
      <c r="J7294" t="s">
        <v>105</v>
      </c>
      <c r="K7294" t="s">
        <v>106</v>
      </c>
      <c r="L7294">
        <v>2</v>
      </c>
      <c r="M7294">
        <v>0</v>
      </c>
      <c r="N7294">
        <v>5</v>
      </c>
      <c r="O7294" s="6">
        <v>0</v>
      </c>
      <c r="P7294" t="s">
        <v>107</v>
      </c>
      <c r="Q7294" t="s">
        <v>107</v>
      </c>
      <c r="R7294">
        <f>IF(F7294="Monthly",2,0)
+IF(E7294&lt;=6,2,0)
+IF(N7294&lt;=2,2,0)
+IF(L7294&gt;=4,2,0)
+IF(M7294&gt;=2,1,0)
+IF(H7294&gt;=_xlfn.PERCENTILE.INC($H$2:$H$10001,0.75),1,0)</f>
        <v>3</v>
      </c>
      <c r="S7294" t="str">
        <f>IF(R7294&gt;=7,"High",IF(R7294&gt;=4,"Medium","Low"))</f>
        <v>Low</v>
      </c>
    </row>
    <row r="7295" spans="1:19">
      <c r="A7295" t="s">
        <v>7420</v>
      </c>
      <c r="B7295">
        <v>50</v>
      </c>
      <c r="C7295" t="s">
        <v>101</v>
      </c>
      <c r="D7295" t="s">
        <v>123</v>
      </c>
      <c r="E7295">
        <v>19</v>
      </c>
      <c r="F7295" t="s">
        <v>103</v>
      </c>
      <c r="G7295" t="s">
        <v>110</v>
      </c>
      <c r="H7295" s="5">
        <v>703</v>
      </c>
      <c r="I7295" s="5">
        <v>13540.09</v>
      </c>
      <c r="J7295" t="s">
        <v>140</v>
      </c>
      <c r="K7295" t="s">
        <v>106</v>
      </c>
      <c r="L7295">
        <v>0</v>
      </c>
      <c r="M7295">
        <v>0</v>
      </c>
      <c r="N7295">
        <v>5</v>
      </c>
      <c r="O7295" s="6">
        <v>0</v>
      </c>
      <c r="P7295" t="s">
        <v>107</v>
      </c>
      <c r="Q7295" t="s">
        <v>107</v>
      </c>
      <c r="R7295">
        <f>IF(F7295="Monthly",2,0)
+IF(E7295&lt;=6,2,0)
+IF(N7295&lt;=2,2,0)
+IF(L7295&gt;=4,2,0)
+IF(M7295&gt;=2,1,0)
+IF(H7295&gt;=_xlfn.PERCENTILE.INC($H$2:$H$10001,0.75),1,0)</f>
        <v>2</v>
      </c>
      <c r="S7295" t="str">
        <f>IF(R7295&gt;=7,"High",IF(R7295&gt;=4,"Medium","Low"))</f>
        <v>Low</v>
      </c>
    </row>
    <row r="7296" spans="1:19">
      <c r="A7296" t="s">
        <v>7421</v>
      </c>
      <c r="B7296">
        <v>23</v>
      </c>
      <c r="C7296" t="s">
        <v>112</v>
      </c>
      <c r="D7296" t="s">
        <v>133</v>
      </c>
      <c r="E7296">
        <v>27</v>
      </c>
      <c r="F7296" t="s">
        <v>103</v>
      </c>
      <c r="G7296" t="s">
        <v>104</v>
      </c>
      <c r="H7296" s="5">
        <v>436</v>
      </c>
      <c r="I7296" s="5">
        <v>12122.45</v>
      </c>
      <c r="J7296" t="s">
        <v>105</v>
      </c>
      <c r="K7296" t="s">
        <v>106</v>
      </c>
      <c r="L7296">
        <v>0</v>
      </c>
      <c r="M7296">
        <v>0</v>
      </c>
      <c r="N7296">
        <v>5</v>
      </c>
      <c r="O7296" s="6">
        <v>0</v>
      </c>
      <c r="P7296" t="s">
        <v>107</v>
      </c>
      <c r="Q7296" t="s">
        <v>107</v>
      </c>
      <c r="R7296">
        <f>IF(F7296="Monthly",2,0)
+IF(E7296&lt;=6,2,0)
+IF(N7296&lt;=2,2,0)
+IF(L7296&gt;=4,2,0)
+IF(M7296&gt;=2,1,0)
+IF(H7296&gt;=_xlfn.PERCENTILE.INC($H$2:$H$10001,0.75),1,0)</f>
        <v>2</v>
      </c>
      <c r="S7296" t="str">
        <f>IF(R7296&gt;=7,"High",IF(R7296&gt;=4,"Medium","Low"))</f>
        <v>Low</v>
      </c>
    </row>
    <row r="7297" spans="1:19">
      <c r="A7297" t="s">
        <v>7422</v>
      </c>
      <c r="B7297">
        <v>46</v>
      </c>
      <c r="C7297" t="s">
        <v>112</v>
      </c>
      <c r="D7297" t="s">
        <v>102</v>
      </c>
      <c r="E7297">
        <v>56</v>
      </c>
      <c r="F7297" t="s">
        <v>109</v>
      </c>
      <c r="G7297" t="s">
        <v>104</v>
      </c>
      <c r="H7297" s="5">
        <v>554</v>
      </c>
      <c r="I7297" s="5">
        <v>30259.25</v>
      </c>
      <c r="J7297" t="s">
        <v>115</v>
      </c>
      <c r="K7297" t="s">
        <v>106</v>
      </c>
      <c r="L7297">
        <v>2</v>
      </c>
      <c r="M7297">
        <v>1</v>
      </c>
      <c r="N7297">
        <v>4</v>
      </c>
      <c r="O7297" s="6">
        <v>0</v>
      </c>
      <c r="P7297" t="s">
        <v>107</v>
      </c>
      <c r="Q7297" t="s">
        <v>106</v>
      </c>
      <c r="R7297">
        <f>IF(F7297="Monthly",2,0)
+IF(E7297&lt;=6,2,0)
+IF(N7297&lt;=2,2,0)
+IF(L7297&gt;=4,2,0)
+IF(M7297&gt;=2,1,0)
+IF(H7297&gt;=_xlfn.PERCENTILE.INC($H$2:$H$10001,0.75),1,0)</f>
        <v>0</v>
      </c>
      <c r="S7297" t="str">
        <f>IF(R7297&gt;=7,"High",IF(R7297&gt;=4,"Medium","Low"))</f>
        <v>Low</v>
      </c>
    </row>
    <row r="7298" spans="1:19">
      <c r="A7298" t="s">
        <v>7423</v>
      </c>
      <c r="B7298">
        <v>33</v>
      </c>
      <c r="C7298" t="s">
        <v>101</v>
      </c>
      <c r="D7298" t="s">
        <v>119</v>
      </c>
      <c r="E7298">
        <v>72</v>
      </c>
      <c r="F7298" t="s">
        <v>121</v>
      </c>
      <c r="G7298" t="s">
        <v>129</v>
      </c>
      <c r="H7298" s="5">
        <v>1041</v>
      </c>
      <c r="I7298" s="5">
        <v>74817.070000000007</v>
      </c>
      <c r="J7298" t="s">
        <v>115</v>
      </c>
      <c r="K7298" t="s">
        <v>106</v>
      </c>
      <c r="L7298">
        <v>0</v>
      </c>
      <c r="M7298">
        <v>0</v>
      </c>
      <c r="N7298">
        <v>5</v>
      </c>
      <c r="O7298" s="6">
        <v>0</v>
      </c>
      <c r="P7298" t="s">
        <v>107</v>
      </c>
      <c r="Q7298" t="s">
        <v>107</v>
      </c>
      <c r="R7298">
        <f>IF(F7298="Monthly",2,0)
+IF(E7298&lt;=6,2,0)
+IF(N7298&lt;=2,2,0)
+IF(L7298&gt;=4,2,0)
+IF(M7298&gt;=2,1,0)
+IF(H7298&gt;=_xlfn.PERCENTILE.INC($H$2:$H$10001,0.75),1,0)</f>
        <v>1</v>
      </c>
      <c r="S7298" t="str">
        <f>IF(R7298&gt;=7,"High",IF(R7298&gt;=4,"Medium","Low"))</f>
        <v>Low</v>
      </c>
    </row>
    <row r="7299" spans="1:19">
      <c r="A7299" t="s">
        <v>7424</v>
      </c>
      <c r="B7299">
        <v>40</v>
      </c>
      <c r="C7299" t="s">
        <v>101</v>
      </c>
      <c r="D7299" t="s">
        <v>131</v>
      </c>
      <c r="E7299">
        <v>54</v>
      </c>
      <c r="F7299" t="s">
        <v>103</v>
      </c>
      <c r="G7299" t="s">
        <v>129</v>
      </c>
      <c r="H7299" s="5">
        <v>1105</v>
      </c>
      <c r="I7299" s="5">
        <v>60127.91</v>
      </c>
      <c r="J7299" t="s">
        <v>10127</v>
      </c>
      <c r="K7299" t="s">
        <v>106</v>
      </c>
      <c r="L7299">
        <v>0</v>
      </c>
      <c r="M7299">
        <v>0</v>
      </c>
      <c r="N7299">
        <v>5</v>
      </c>
      <c r="O7299" s="6">
        <v>0</v>
      </c>
      <c r="P7299" t="s">
        <v>107</v>
      </c>
      <c r="Q7299" t="s">
        <v>107</v>
      </c>
      <c r="R7299">
        <f>IF(F7299="Monthly",2,0)
+IF(E7299&lt;=6,2,0)
+IF(N7299&lt;=2,2,0)
+IF(L7299&gt;=4,2,0)
+IF(M7299&gt;=2,1,0)
+IF(H7299&gt;=_xlfn.PERCENTILE.INC($H$2:$H$10001,0.75),1,0)</f>
        <v>3</v>
      </c>
      <c r="S7299" t="str">
        <f>IF(R7299&gt;=7,"High",IF(R7299&gt;=4,"Medium","Low"))</f>
        <v>Low</v>
      </c>
    </row>
    <row r="7300" spans="1:19">
      <c r="A7300" t="s">
        <v>7425</v>
      </c>
      <c r="B7300">
        <v>26</v>
      </c>
      <c r="C7300" t="s">
        <v>101</v>
      </c>
      <c r="D7300" t="s">
        <v>123</v>
      </c>
      <c r="E7300">
        <v>24</v>
      </c>
      <c r="F7300" t="s">
        <v>109</v>
      </c>
      <c r="G7300" t="s">
        <v>110</v>
      </c>
      <c r="H7300" s="5">
        <v>759</v>
      </c>
      <c r="I7300" s="5">
        <v>18244.939999999999</v>
      </c>
      <c r="J7300" t="s">
        <v>115</v>
      </c>
      <c r="K7300" t="s">
        <v>106</v>
      </c>
      <c r="L7300">
        <v>2</v>
      </c>
      <c r="M7300">
        <v>1</v>
      </c>
      <c r="N7300">
        <v>3</v>
      </c>
      <c r="O7300" s="6">
        <v>0</v>
      </c>
      <c r="P7300" t="s">
        <v>107</v>
      </c>
      <c r="Q7300" t="s">
        <v>107</v>
      </c>
      <c r="R7300">
        <f>IF(F7300="Monthly",2,0)
+IF(E7300&lt;=6,2,0)
+IF(N7300&lt;=2,2,0)
+IF(L7300&gt;=4,2,0)
+IF(M7300&gt;=2,1,0)
+IF(H7300&gt;=_xlfn.PERCENTILE.INC($H$2:$H$10001,0.75),1,0)</f>
        <v>0</v>
      </c>
      <c r="S7300" t="str">
        <f>IF(R7300&gt;=7,"High",IF(R7300&gt;=4,"Medium","Low"))</f>
        <v>Low</v>
      </c>
    </row>
    <row r="7301" spans="1:19">
      <c r="A7301" t="s">
        <v>7426</v>
      </c>
      <c r="B7301">
        <v>44</v>
      </c>
      <c r="C7301" t="s">
        <v>112</v>
      </c>
      <c r="D7301" t="s">
        <v>137</v>
      </c>
      <c r="E7301">
        <v>32</v>
      </c>
      <c r="F7301" t="s">
        <v>121</v>
      </c>
      <c r="G7301" t="s">
        <v>129</v>
      </c>
      <c r="H7301" s="5">
        <v>954</v>
      </c>
      <c r="I7301" s="5">
        <v>25603.34</v>
      </c>
      <c r="J7301" t="s">
        <v>105</v>
      </c>
      <c r="K7301" t="s">
        <v>106</v>
      </c>
      <c r="L7301">
        <v>2</v>
      </c>
      <c r="M7301">
        <v>1</v>
      </c>
      <c r="N7301">
        <v>3</v>
      </c>
      <c r="O7301" s="6">
        <v>15</v>
      </c>
      <c r="P7301" t="s">
        <v>107</v>
      </c>
      <c r="Q7301" t="s">
        <v>106</v>
      </c>
      <c r="R7301">
        <f>IF(F7301="Monthly",2,0)
+IF(E7301&lt;=6,2,0)
+IF(N7301&lt;=2,2,0)
+IF(L7301&gt;=4,2,0)
+IF(M7301&gt;=2,1,0)
+IF(H7301&gt;=_xlfn.PERCENTILE.INC($H$2:$H$10001,0.75),1,0)</f>
        <v>1</v>
      </c>
      <c r="S7301" t="str">
        <f>IF(R7301&gt;=7,"High",IF(R7301&gt;=4,"Medium","Low"))</f>
        <v>Low</v>
      </c>
    </row>
    <row r="7302" spans="1:19">
      <c r="A7302" t="s">
        <v>7427</v>
      </c>
      <c r="B7302">
        <v>36</v>
      </c>
      <c r="C7302" t="s">
        <v>112</v>
      </c>
      <c r="D7302" t="s">
        <v>113</v>
      </c>
      <c r="E7302">
        <v>41</v>
      </c>
      <c r="F7302" t="s">
        <v>109</v>
      </c>
      <c r="G7302" t="s">
        <v>110</v>
      </c>
      <c r="H7302" s="5">
        <v>792</v>
      </c>
      <c r="I7302" s="5">
        <v>32491.66</v>
      </c>
      <c r="J7302" t="s">
        <v>134</v>
      </c>
      <c r="K7302" t="s">
        <v>106</v>
      </c>
      <c r="L7302">
        <v>3</v>
      </c>
      <c r="M7302">
        <v>1</v>
      </c>
      <c r="N7302">
        <v>3</v>
      </c>
      <c r="O7302" s="6">
        <v>0</v>
      </c>
      <c r="P7302" t="s">
        <v>107</v>
      </c>
      <c r="Q7302" t="s">
        <v>107</v>
      </c>
      <c r="R7302">
        <f>IF(F7302="Monthly",2,0)
+IF(E7302&lt;=6,2,0)
+IF(N7302&lt;=2,2,0)
+IF(L7302&gt;=4,2,0)
+IF(M7302&gt;=2,1,0)
+IF(H7302&gt;=_xlfn.PERCENTILE.INC($H$2:$H$10001,0.75),1,0)</f>
        <v>0</v>
      </c>
      <c r="S7302" t="str">
        <f>IF(R7302&gt;=7,"High",IF(R7302&gt;=4,"Medium","Low"))</f>
        <v>Low</v>
      </c>
    </row>
    <row r="7303" spans="1:19">
      <c r="A7303" t="s">
        <v>7428</v>
      </c>
      <c r="B7303">
        <v>20</v>
      </c>
      <c r="C7303" t="s">
        <v>101</v>
      </c>
      <c r="D7303" t="s">
        <v>102</v>
      </c>
      <c r="E7303">
        <v>53</v>
      </c>
      <c r="F7303" t="s">
        <v>103</v>
      </c>
      <c r="G7303" t="s">
        <v>110</v>
      </c>
      <c r="H7303" s="5">
        <v>707</v>
      </c>
      <c r="I7303" s="5">
        <v>37242.65</v>
      </c>
      <c r="J7303" t="s">
        <v>117</v>
      </c>
      <c r="K7303" t="s">
        <v>106</v>
      </c>
      <c r="L7303">
        <v>0</v>
      </c>
      <c r="M7303">
        <v>0</v>
      </c>
      <c r="N7303">
        <v>5</v>
      </c>
      <c r="O7303" s="6">
        <v>0</v>
      </c>
      <c r="P7303" t="s">
        <v>107</v>
      </c>
      <c r="Q7303" t="s">
        <v>107</v>
      </c>
      <c r="R7303">
        <f>IF(F7303="Monthly",2,0)
+IF(E7303&lt;=6,2,0)
+IF(N7303&lt;=2,2,0)
+IF(L7303&gt;=4,2,0)
+IF(M7303&gt;=2,1,0)
+IF(H7303&gt;=_xlfn.PERCENTILE.INC($H$2:$H$10001,0.75),1,0)</f>
        <v>2</v>
      </c>
      <c r="S7303" t="str">
        <f>IF(R7303&gt;=7,"High",IF(R7303&gt;=4,"Medium","Low"))</f>
        <v>Low</v>
      </c>
    </row>
    <row r="7304" spans="1:19">
      <c r="A7304" t="s">
        <v>7429</v>
      </c>
      <c r="B7304">
        <v>38</v>
      </c>
      <c r="C7304" t="s">
        <v>101</v>
      </c>
      <c r="D7304" t="s">
        <v>126</v>
      </c>
      <c r="E7304">
        <v>47</v>
      </c>
      <c r="F7304" t="s">
        <v>103</v>
      </c>
      <c r="G7304" t="s">
        <v>104</v>
      </c>
      <c r="H7304" s="5">
        <v>597</v>
      </c>
      <c r="I7304" s="5">
        <v>27527.13</v>
      </c>
      <c r="J7304" t="s">
        <v>115</v>
      </c>
      <c r="K7304" t="s">
        <v>107</v>
      </c>
      <c r="L7304">
        <v>0</v>
      </c>
      <c r="M7304">
        <v>0</v>
      </c>
      <c r="N7304">
        <v>5</v>
      </c>
      <c r="O7304" s="6">
        <v>0</v>
      </c>
      <c r="P7304" t="s">
        <v>107</v>
      </c>
      <c r="Q7304" t="s">
        <v>107</v>
      </c>
      <c r="R7304">
        <f>IF(F7304="Monthly",2,0)
+IF(E7304&lt;=6,2,0)
+IF(N7304&lt;=2,2,0)
+IF(L7304&gt;=4,2,0)
+IF(M7304&gt;=2,1,0)
+IF(H7304&gt;=_xlfn.PERCENTILE.INC($H$2:$H$10001,0.75),1,0)</f>
        <v>2</v>
      </c>
      <c r="S7304" t="str">
        <f>IF(R7304&gt;=7,"High",IF(R7304&gt;=4,"Medium","Low"))</f>
        <v>Low</v>
      </c>
    </row>
    <row r="7305" spans="1:19">
      <c r="A7305" t="s">
        <v>7430</v>
      </c>
      <c r="B7305">
        <v>41</v>
      </c>
      <c r="C7305" t="s">
        <v>101</v>
      </c>
      <c r="D7305" t="s">
        <v>159</v>
      </c>
      <c r="E7305">
        <v>24</v>
      </c>
      <c r="F7305" t="s">
        <v>103</v>
      </c>
      <c r="G7305" t="s">
        <v>110</v>
      </c>
      <c r="H7305" s="5">
        <v>725</v>
      </c>
      <c r="I7305" s="5">
        <v>17547.47</v>
      </c>
      <c r="J7305" t="s">
        <v>115</v>
      </c>
      <c r="K7305" t="s">
        <v>106</v>
      </c>
      <c r="L7305">
        <v>0</v>
      </c>
      <c r="M7305">
        <v>0</v>
      </c>
      <c r="N7305">
        <v>5</v>
      </c>
      <c r="O7305" s="6">
        <v>0</v>
      </c>
      <c r="P7305" t="s">
        <v>107</v>
      </c>
      <c r="Q7305" t="s">
        <v>107</v>
      </c>
      <c r="R7305">
        <f>IF(F7305="Monthly",2,0)
+IF(E7305&lt;=6,2,0)
+IF(N7305&lt;=2,2,0)
+IF(L7305&gt;=4,2,0)
+IF(M7305&gt;=2,1,0)
+IF(H7305&gt;=_xlfn.PERCENTILE.INC($H$2:$H$10001,0.75),1,0)</f>
        <v>2</v>
      </c>
      <c r="S7305" t="str">
        <f>IF(R7305&gt;=7,"High",IF(R7305&gt;=4,"Medium","Low"))</f>
        <v>Low</v>
      </c>
    </row>
    <row r="7306" spans="1:19">
      <c r="A7306" t="s">
        <v>7431</v>
      </c>
      <c r="B7306">
        <v>30</v>
      </c>
      <c r="C7306" t="s">
        <v>112</v>
      </c>
      <c r="D7306" t="s">
        <v>133</v>
      </c>
      <c r="E7306">
        <v>23</v>
      </c>
      <c r="F7306" t="s">
        <v>103</v>
      </c>
      <c r="G7306" t="s">
        <v>110</v>
      </c>
      <c r="H7306" s="5">
        <v>759</v>
      </c>
      <c r="I7306" s="5">
        <v>17820.32</v>
      </c>
      <c r="J7306" t="s">
        <v>140</v>
      </c>
      <c r="K7306" t="s">
        <v>106</v>
      </c>
      <c r="L7306">
        <v>0</v>
      </c>
      <c r="M7306">
        <v>0</v>
      </c>
      <c r="N7306">
        <v>5</v>
      </c>
      <c r="O7306" s="6">
        <v>0</v>
      </c>
      <c r="P7306" t="s">
        <v>107</v>
      </c>
      <c r="Q7306" t="s">
        <v>107</v>
      </c>
      <c r="R7306">
        <f>IF(F7306="Monthly",2,0)
+IF(E7306&lt;=6,2,0)
+IF(N7306&lt;=2,2,0)
+IF(L7306&gt;=4,2,0)
+IF(M7306&gt;=2,1,0)
+IF(H7306&gt;=_xlfn.PERCENTILE.INC($H$2:$H$10001,0.75),1,0)</f>
        <v>2</v>
      </c>
      <c r="S7306" t="str">
        <f>IF(R7306&gt;=7,"High",IF(R7306&gt;=4,"Medium","Low"))</f>
        <v>Low</v>
      </c>
    </row>
    <row r="7307" spans="1:19">
      <c r="A7307" t="s">
        <v>7432</v>
      </c>
      <c r="B7307">
        <v>43</v>
      </c>
      <c r="C7307" t="s">
        <v>101</v>
      </c>
      <c r="D7307" t="s">
        <v>133</v>
      </c>
      <c r="E7307">
        <v>23</v>
      </c>
      <c r="F7307" t="s">
        <v>121</v>
      </c>
      <c r="G7307" t="s">
        <v>104</v>
      </c>
      <c r="H7307" s="5">
        <v>527</v>
      </c>
      <c r="I7307" s="5">
        <v>12205.16</v>
      </c>
      <c r="J7307" t="s">
        <v>117</v>
      </c>
      <c r="K7307" t="s">
        <v>106</v>
      </c>
      <c r="L7307">
        <v>0</v>
      </c>
      <c r="M7307">
        <v>0</v>
      </c>
      <c r="N7307">
        <v>5</v>
      </c>
      <c r="O7307" s="6">
        <v>0</v>
      </c>
      <c r="P7307" t="s">
        <v>107</v>
      </c>
      <c r="Q7307" t="s">
        <v>107</v>
      </c>
      <c r="R7307">
        <f>IF(F7307="Monthly",2,0)
+IF(E7307&lt;=6,2,0)
+IF(N7307&lt;=2,2,0)
+IF(L7307&gt;=4,2,0)
+IF(M7307&gt;=2,1,0)
+IF(H7307&gt;=_xlfn.PERCENTILE.INC($H$2:$H$10001,0.75),1,0)</f>
        <v>0</v>
      </c>
      <c r="S7307" t="str">
        <f>IF(R7307&gt;=7,"High",IF(R7307&gt;=4,"Medium","Low"))</f>
        <v>Low</v>
      </c>
    </row>
    <row r="7308" spans="1:19">
      <c r="A7308" t="s">
        <v>7433</v>
      </c>
      <c r="B7308">
        <v>42</v>
      </c>
      <c r="C7308" t="s">
        <v>112</v>
      </c>
      <c r="D7308" t="s">
        <v>126</v>
      </c>
      <c r="E7308">
        <v>56</v>
      </c>
      <c r="F7308" t="s">
        <v>103</v>
      </c>
      <c r="G7308" t="s">
        <v>104</v>
      </c>
      <c r="H7308" s="5">
        <v>470</v>
      </c>
      <c r="I7308" s="5">
        <v>25956.05</v>
      </c>
      <c r="J7308" t="s">
        <v>117</v>
      </c>
      <c r="K7308" t="s">
        <v>107</v>
      </c>
      <c r="L7308">
        <v>1</v>
      </c>
      <c r="M7308">
        <v>0</v>
      </c>
      <c r="N7308">
        <v>5</v>
      </c>
      <c r="O7308" s="6">
        <v>0</v>
      </c>
      <c r="P7308" t="s">
        <v>107</v>
      </c>
      <c r="Q7308" t="s">
        <v>107</v>
      </c>
      <c r="R7308">
        <f>IF(F7308="Monthly",2,0)
+IF(E7308&lt;=6,2,0)
+IF(N7308&lt;=2,2,0)
+IF(L7308&gt;=4,2,0)
+IF(M7308&gt;=2,1,0)
+IF(H7308&gt;=_xlfn.PERCENTILE.INC($H$2:$H$10001,0.75),1,0)</f>
        <v>2</v>
      </c>
      <c r="S7308" t="str">
        <f>IF(R7308&gt;=7,"High",IF(R7308&gt;=4,"Medium","Low"))</f>
        <v>Low</v>
      </c>
    </row>
    <row r="7309" spans="1:19">
      <c r="A7309" t="s">
        <v>7434</v>
      </c>
      <c r="B7309">
        <v>55</v>
      </c>
      <c r="C7309" t="s">
        <v>101</v>
      </c>
      <c r="D7309" t="s">
        <v>137</v>
      </c>
      <c r="E7309">
        <v>5</v>
      </c>
      <c r="F7309" t="s">
        <v>103</v>
      </c>
      <c r="G7309" t="s">
        <v>129</v>
      </c>
      <c r="H7309" s="5">
        <v>994</v>
      </c>
      <c r="I7309" s="5">
        <v>4985.26</v>
      </c>
      <c r="J7309" t="s">
        <v>117</v>
      </c>
      <c r="K7309" t="s">
        <v>106</v>
      </c>
      <c r="L7309">
        <v>0</v>
      </c>
      <c r="M7309">
        <v>0</v>
      </c>
      <c r="N7309">
        <v>4</v>
      </c>
      <c r="O7309" s="6">
        <v>0</v>
      </c>
      <c r="P7309" t="s">
        <v>107</v>
      </c>
      <c r="Q7309" t="s">
        <v>107</v>
      </c>
      <c r="R7309">
        <f>IF(F7309="Monthly",2,0)
+IF(E7309&lt;=6,2,0)
+IF(N7309&lt;=2,2,0)
+IF(L7309&gt;=4,2,0)
+IF(M7309&gt;=2,1,0)
+IF(H7309&gt;=_xlfn.PERCENTILE.INC($H$2:$H$10001,0.75),1,0)</f>
        <v>5</v>
      </c>
      <c r="S7309" t="str">
        <f>IF(R7309&gt;=7,"High",IF(R7309&gt;=4,"Medium","Low"))</f>
        <v>Medium</v>
      </c>
    </row>
    <row r="7310" spans="1:19">
      <c r="A7310" t="s">
        <v>7435</v>
      </c>
      <c r="B7310">
        <v>49</v>
      </c>
      <c r="C7310" t="s">
        <v>112</v>
      </c>
      <c r="D7310" t="s">
        <v>131</v>
      </c>
      <c r="E7310">
        <v>32</v>
      </c>
      <c r="F7310" t="s">
        <v>109</v>
      </c>
      <c r="G7310" t="s">
        <v>110</v>
      </c>
      <c r="H7310" s="5">
        <v>723</v>
      </c>
      <c r="I7310" s="5">
        <v>21885.51</v>
      </c>
      <c r="J7310" t="s">
        <v>105</v>
      </c>
      <c r="K7310" t="s">
        <v>106</v>
      </c>
      <c r="L7310">
        <v>2</v>
      </c>
      <c r="M7310">
        <v>2</v>
      </c>
      <c r="N7310">
        <v>4</v>
      </c>
      <c r="O7310" s="6">
        <v>5</v>
      </c>
      <c r="P7310" t="s">
        <v>107</v>
      </c>
      <c r="Q7310" t="s">
        <v>106</v>
      </c>
      <c r="R7310">
        <f>IF(F7310="Monthly",2,0)
+IF(E7310&lt;=6,2,0)
+IF(N7310&lt;=2,2,0)
+IF(L7310&gt;=4,2,0)
+IF(M7310&gt;=2,1,0)
+IF(H7310&gt;=_xlfn.PERCENTILE.INC($H$2:$H$10001,0.75),1,0)</f>
        <v>1</v>
      </c>
      <c r="S7310" t="str">
        <f>IF(R7310&gt;=7,"High",IF(R7310&gt;=4,"Medium","Low"))</f>
        <v>Low</v>
      </c>
    </row>
    <row r="7311" spans="1:19">
      <c r="A7311" t="s">
        <v>7436</v>
      </c>
      <c r="B7311">
        <v>30</v>
      </c>
      <c r="C7311" t="s">
        <v>112</v>
      </c>
      <c r="D7311" t="s">
        <v>102</v>
      </c>
      <c r="E7311">
        <v>26</v>
      </c>
      <c r="F7311" t="s">
        <v>103</v>
      </c>
      <c r="G7311" t="s">
        <v>104</v>
      </c>
      <c r="H7311" s="5">
        <v>475</v>
      </c>
      <c r="I7311" s="5">
        <v>12683.91</v>
      </c>
      <c r="J7311" t="s">
        <v>117</v>
      </c>
      <c r="K7311" t="s">
        <v>106</v>
      </c>
      <c r="L7311">
        <v>1</v>
      </c>
      <c r="M7311">
        <v>0</v>
      </c>
      <c r="N7311">
        <v>5</v>
      </c>
      <c r="O7311" s="6">
        <v>0</v>
      </c>
      <c r="P7311" t="s">
        <v>107</v>
      </c>
      <c r="Q7311" t="s">
        <v>106</v>
      </c>
      <c r="R7311">
        <f>IF(F7311="Monthly",2,0)
+IF(E7311&lt;=6,2,0)
+IF(N7311&lt;=2,2,0)
+IF(L7311&gt;=4,2,0)
+IF(M7311&gt;=2,1,0)
+IF(H7311&gt;=_xlfn.PERCENTILE.INC($H$2:$H$10001,0.75),1,0)</f>
        <v>2</v>
      </c>
      <c r="S7311" t="str">
        <f>IF(R7311&gt;=7,"High",IF(R7311&gt;=4,"Medium","Low"))</f>
        <v>Low</v>
      </c>
    </row>
    <row r="7312" spans="1:19">
      <c r="A7312" t="s">
        <v>7437</v>
      </c>
      <c r="B7312">
        <v>18</v>
      </c>
      <c r="C7312" t="s">
        <v>112</v>
      </c>
      <c r="D7312" t="s">
        <v>126</v>
      </c>
      <c r="E7312">
        <v>28</v>
      </c>
      <c r="F7312" t="s">
        <v>109</v>
      </c>
      <c r="G7312" t="s">
        <v>104</v>
      </c>
      <c r="H7312" s="5">
        <v>526</v>
      </c>
      <c r="I7312" s="5">
        <v>15043.23</v>
      </c>
      <c r="J7312" t="s">
        <v>105</v>
      </c>
      <c r="K7312" t="s">
        <v>106</v>
      </c>
      <c r="L7312">
        <v>2</v>
      </c>
      <c r="M7312">
        <v>0</v>
      </c>
      <c r="N7312">
        <v>5</v>
      </c>
      <c r="O7312" s="6">
        <v>0</v>
      </c>
      <c r="P7312" t="s">
        <v>107</v>
      </c>
      <c r="Q7312" t="s">
        <v>106</v>
      </c>
      <c r="R7312">
        <f>IF(F7312="Monthly",2,0)
+IF(E7312&lt;=6,2,0)
+IF(N7312&lt;=2,2,0)
+IF(L7312&gt;=4,2,0)
+IF(M7312&gt;=2,1,0)
+IF(H7312&gt;=_xlfn.PERCENTILE.INC($H$2:$H$10001,0.75),1,0)</f>
        <v>0</v>
      </c>
      <c r="S7312" t="str">
        <f>IF(R7312&gt;=7,"High",IF(R7312&gt;=4,"Medium","Low"))</f>
        <v>Low</v>
      </c>
    </row>
    <row r="7313" spans="1:19">
      <c r="A7313" t="s">
        <v>7438</v>
      </c>
      <c r="B7313">
        <v>35</v>
      </c>
      <c r="C7313" t="s">
        <v>101</v>
      </c>
      <c r="D7313" t="s">
        <v>102</v>
      </c>
      <c r="E7313">
        <v>35</v>
      </c>
      <c r="F7313" t="s">
        <v>103</v>
      </c>
      <c r="G7313" t="s">
        <v>104</v>
      </c>
      <c r="H7313" s="5">
        <v>489</v>
      </c>
      <c r="I7313" s="5">
        <v>16933.71</v>
      </c>
      <c r="J7313" t="s">
        <v>134</v>
      </c>
      <c r="K7313" t="s">
        <v>107</v>
      </c>
      <c r="L7313">
        <v>6</v>
      </c>
      <c r="M7313">
        <v>2</v>
      </c>
      <c r="N7313">
        <v>3</v>
      </c>
      <c r="O7313" s="6">
        <v>0</v>
      </c>
      <c r="P7313" t="s">
        <v>106</v>
      </c>
      <c r="Q7313" t="s">
        <v>106</v>
      </c>
      <c r="R7313">
        <f>IF(F7313="Monthly",2,0)
+IF(E7313&lt;=6,2,0)
+IF(N7313&lt;=2,2,0)
+IF(L7313&gt;=4,2,0)
+IF(M7313&gt;=2,1,0)
+IF(H7313&gt;=_xlfn.PERCENTILE.INC($H$2:$H$10001,0.75),1,0)</f>
        <v>5</v>
      </c>
      <c r="S7313" t="str">
        <f>IF(R7313&gt;=7,"High",IF(R7313&gt;=4,"Medium","Low"))</f>
        <v>Medium</v>
      </c>
    </row>
    <row r="7314" spans="1:19">
      <c r="A7314" t="s">
        <v>7439</v>
      </c>
      <c r="B7314">
        <v>33</v>
      </c>
      <c r="C7314" t="s">
        <v>101</v>
      </c>
      <c r="D7314" t="s">
        <v>102</v>
      </c>
      <c r="E7314">
        <v>35</v>
      </c>
      <c r="F7314" t="s">
        <v>109</v>
      </c>
      <c r="G7314" t="s">
        <v>104</v>
      </c>
      <c r="H7314" s="5">
        <v>413</v>
      </c>
      <c r="I7314" s="5">
        <v>14764.1</v>
      </c>
      <c r="J7314" t="s">
        <v>105</v>
      </c>
      <c r="K7314" t="s">
        <v>107</v>
      </c>
      <c r="L7314">
        <v>5</v>
      </c>
      <c r="M7314">
        <v>1</v>
      </c>
      <c r="N7314">
        <v>4</v>
      </c>
      <c r="O7314" s="6">
        <v>0</v>
      </c>
      <c r="P7314" t="s">
        <v>107</v>
      </c>
      <c r="Q7314" t="s">
        <v>106</v>
      </c>
      <c r="R7314">
        <f>IF(F7314="Monthly",2,0)
+IF(E7314&lt;=6,2,0)
+IF(N7314&lt;=2,2,0)
+IF(L7314&gt;=4,2,0)
+IF(M7314&gt;=2,1,0)
+IF(H7314&gt;=_xlfn.PERCENTILE.INC($H$2:$H$10001,0.75),1,0)</f>
        <v>2</v>
      </c>
      <c r="S7314" t="str">
        <f>IF(R7314&gt;=7,"High",IF(R7314&gt;=4,"Medium","Low"))</f>
        <v>Low</v>
      </c>
    </row>
    <row r="7315" spans="1:19">
      <c r="A7315" t="s">
        <v>7440</v>
      </c>
      <c r="B7315">
        <v>22</v>
      </c>
      <c r="C7315" t="s">
        <v>112</v>
      </c>
      <c r="D7315" t="s">
        <v>102</v>
      </c>
      <c r="E7315">
        <v>52</v>
      </c>
      <c r="F7315" t="s">
        <v>109</v>
      </c>
      <c r="G7315" t="s">
        <v>104</v>
      </c>
      <c r="H7315" s="5">
        <v>442</v>
      </c>
      <c r="I7315" s="5">
        <v>21464.55</v>
      </c>
      <c r="J7315" t="s">
        <v>134</v>
      </c>
      <c r="K7315" t="s">
        <v>107</v>
      </c>
      <c r="L7315">
        <v>0</v>
      </c>
      <c r="M7315">
        <v>0</v>
      </c>
      <c r="N7315">
        <v>5</v>
      </c>
      <c r="O7315" s="6">
        <v>5</v>
      </c>
      <c r="P7315" t="s">
        <v>106</v>
      </c>
      <c r="Q7315" t="s">
        <v>107</v>
      </c>
      <c r="R7315">
        <f>IF(F7315="Monthly",2,0)
+IF(E7315&lt;=6,2,0)
+IF(N7315&lt;=2,2,0)
+IF(L7315&gt;=4,2,0)
+IF(M7315&gt;=2,1,0)
+IF(H7315&gt;=_xlfn.PERCENTILE.INC($H$2:$H$10001,0.75),1,0)</f>
        <v>0</v>
      </c>
      <c r="S7315" t="str">
        <f>IF(R7315&gt;=7,"High",IF(R7315&gt;=4,"Medium","Low"))</f>
        <v>Low</v>
      </c>
    </row>
    <row r="7316" spans="1:19">
      <c r="A7316" t="s">
        <v>7441</v>
      </c>
      <c r="B7316">
        <v>45</v>
      </c>
      <c r="C7316" t="s">
        <v>112</v>
      </c>
      <c r="D7316" t="s">
        <v>102</v>
      </c>
      <c r="E7316">
        <v>48</v>
      </c>
      <c r="F7316" t="s">
        <v>109</v>
      </c>
      <c r="G7316" t="s">
        <v>104</v>
      </c>
      <c r="H7316" s="5">
        <v>498</v>
      </c>
      <c r="I7316" s="5">
        <v>22362.26</v>
      </c>
      <c r="J7316" t="s">
        <v>115</v>
      </c>
      <c r="K7316" t="s">
        <v>107</v>
      </c>
      <c r="L7316">
        <v>2</v>
      </c>
      <c r="M7316">
        <v>1</v>
      </c>
      <c r="N7316">
        <v>4</v>
      </c>
      <c r="O7316" s="6">
        <v>5</v>
      </c>
      <c r="P7316" t="s">
        <v>107</v>
      </c>
      <c r="Q7316" t="s">
        <v>107</v>
      </c>
      <c r="R7316">
        <f>IF(F7316="Monthly",2,0)
+IF(E7316&lt;=6,2,0)
+IF(N7316&lt;=2,2,0)
+IF(L7316&gt;=4,2,0)
+IF(M7316&gt;=2,1,0)
+IF(H7316&gt;=_xlfn.PERCENTILE.INC($H$2:$H$10001,0.75),1,0)</f>
        <v>0</v>
      </c>
      <c r="S7316" t="str">
        <f>IF(R7316&gt;=7,"High",IF(R7316&gt;=4,"Medium","Low"))</f>
        <v>Low</v>
      </c>
    </row>
    <row r="7317" spans="1:19">
      <c r="A7317" t="s">
        <v>7442</v>
      </c>
      <c r="B7317">
        <v>29</v>
      </c>
      <c r="C7317" t="s">
        <v>101</v>
      </c>
      <c r="D7317" t="s">
        <v>113</v>
      </c>
      <c r="E7317">
        <v>42</v>
      </c>
      <c r="F7317" t="s">
        <v>103</v>
      </c>
      <c r="G7317" t="s">
        <v>104</v>
      </c>
      <c r="H7317" s="5">
        <v>442</v>
      </c>
      <c r="I7317" s="5">
        <v>18802.86</v>
      </c>
      <c r="J7317" t="s">
        <v>115</v>
      </c>
      <c r="K7317" t="s">
        <v>107</v>
      </c>
      <c r="L7317">
        <v>5</v>
      </c>
      <c r="M7317">
        <v>1</v>
      </c>
      <c r="N7317">
        <v>4</v>
      </c>
      <c r="O7317" s="6">
        <v>0</v>
      </c>
      <c r="P7317" t="s">
        <v>106</v>
      </c>
      <c r="Q7317" t="s">
        <v>107</v>
      </c>
      <c r="R7317">
        <f>IF(F7317="Monthly",2,0)
+IF(E7317&lt;=6,2,0)
+IF(N7317&lt;=2,2,0)
+IF(L7317&gt;=4,2,0)
+IF(M7317&gt;=2,1,0)
+IF(H7317&gt;=_xlfn.PERCENTILE.INC($H$2:$H$10001,0.75),1,0)</f>
        <v>4</v>
      </c>
      <c r="S7317" t="str">
        <f>IF(R7317&gt;=7,"High",IF(R7317&gt;=4,"Medium","Low"))</f>
        <v>Medium</v>
      </c>
    </row>
    <row r="7318" spans="1:19">
      <c r="A7318" t="s">
        <v>7443</v>
      </c>
      <c r="B7318">
        <v>45</v>
      </c>
      <c r="C7318" t="s">
        <v>112</v>
      </c>
      <c r="D7318" t="s">
        <v>119</v>
      </c>
      <c r="E7318">
        <v>26</v>
      </c>
      <c r="F7318" t="s">
        <v>103</v>
      </c>
      <c r="G7318" t="s">
        <v>110</v>
      </c>
      <c r="H7318" s="5">
        <v>664</v>
      </c>
      <c r="I7318" s="5">
        <v>17307.79</v>
      </c>
      <c r="J7318" t="s">
        <v>105</v>
      </c>
      <c r="K7318" t="s">
        <v>106</v>
      </c>
      <c r="L7318">
        <v>0</v>
      </c>
      <c r="M7318">
        <v>0</v>
      </c>
      <c r="N7318">
        <v>5</v>
      </c>
      <c r="O7318" s="6">
        <v>0</v>
      </c>
      <c r="P7318" t="s">
        <v>107</v>
      </c>
      <c r="Q7318" t="s">
        <v>107</v>
      </c>
      <c r="R7318">
        <f>IF(F7318="Monthly",2,0)
+IF(E7318&lt;=6,2,0)
+IF(N7318&lt;=2,2,0)
+IF(L7318&gt;=4,2,0)
+IF(M7318&gt;=2,1,0)
+IF(H7318&gt;=_xlfn.PERCENTILE.INC($H$2:$H$10001,0.75),1,0)</f>
        <v>2</v>
      </c>
      <c r="S7318" t="str">
        <f>IF(R7318&gt;=7,"High",IF(R7318&gt;=4,"Medium","Low"))</f>
        <v>Low</v>
      </c>
    </row>
    <row r="7319" spans="1:19">
      <c r="A7319" t="s">
        <v>7444</v>
      </c>
      <c r="B7319">
        <v>32</v>
      </c>
      <c r="C7319" t="s">
        <v>101</v>
      </c>
      <c r="D7319" t="s">
        <v>102</v>
      </c>
      <c r="E7319">
        <v>27</v>
      </c>
      <c r="F7319" t="s">
        <v>121</v>
      </c>
      <c r="G7319" t="s">
        <v>104</v>
      </c>
      <c r="H7319" s="5">
        <v>548</v>
      </c>
      <c r="I7319" s="5">
        <v>13503.7</v>
      </c>
      <c r="J7319" t="s">
        <v>117</v>
      </c>
      <c r="K7319" t="s">
        <v>107</v>
      </c>
      <c r="L7319">
        <v>2</v>
      </c>
      <c r="M7319">
        <v>0</v>
      </c>
      <c r="N7319">
        <v>5</v>
      </c>
      <c r="O7319" s="6">
        <v>10</v>
      </c>
      <c r="P7319" t="s">
        <v>107</v>
      </c>
      <c r="Q7319" t="s">
        <v>107</v>
      </c>
      <c r="R7319">
        <f>IF(F7319="Monthly",2,0)
+IF(E7319&lt;=6,2,0)
+IF(N7319&lt;=2,2,0)
+IF(L7319&gt;=4,2,0)
+IF(M7319&gt;=2,1,0)
+IF(H7319&gt;=_xlfn.PERCENTILE.INC($H$2:$H$10001,0.75),1,0)</f>
        <v>0</v>
      </c>
      <c r="S7319" t="str">
        <f>IF(R7319&gt;=7,"High",IF(R7319&gt;=4,"Medium","Low"))</f>
        <v>Low</v>
      </c>
    </row>
    <row r="7320" spans="1:19">
      <c r="A7320" t="s">
        <v>7445</v>
      </c>
      <c r="B7320">
        <v>35</v>
      </c>
      <c r="C7320" t="s">
        <v>112</v>
      </c>
      <c r="D7320" t="s">
        <v>119</v>
      </c>
      <c r="E7320">
        <v>54</v>
      </c>
      <c r="F7320" t="s">
        <v>109</v>
      </c>
      <c r="G7320" t="s">
        <v>110</v>
      </c>
      <c r="H7320" s="5">
        <v>767</v>
      </c>
      <c r="I7320" s="5">
        <v>42076.37</v>
      </c>
      <c r="J7320" t="s">
        <v>140</v>
      </c>
      <c r="K7320" t="s">
        <v>106</v>
      </c>
      <c r="L7320">
        <v>1</v>
      </c>
      <c r="M7320">
        <v>0</v>
      </c>
      <c r="N7320">
        <v>4</v>
      </c>
      <c r="O7320" s="6">
        <v>0</v>
      </c>
      <c r="P7320" t="s">
        <v>107</v>
      </c>
      <c r="Q7320" t="s">
        <v>107</v>
      </c>
      <c r="R7320">
        <f>IF(F7320="Monthly",2,0)
+IF(E7320&lt;=6,2,0)
+IF(N7320&lt;=2,2,0)
+IF(L7320&gt;=4,2,0)
+IF(M7320&gt;=2,1,0)
+IF(H7320&gt;=_xlfn.PERCENTILE.INC($H$2:$H$10001,0.75),1,0)</f>
        <v>0</v>
      </c>
      <c r="S7320" t="str">
        <f>IF(R7320&gt;=7,"High",IF(R7320&gt;=4,"Medium","Low"))</f>
        <v>Low</v>
      </c>
    </row>
    <row r="7321" spans="1:19">
      <c r="A7321" t="s">
        <v>7446</v>
      </c>
      <c r="B7321">
        <v>41</v>
      </c>
      <c r="C7321" t="s">
        <v>112</v>
      </c>
      <c r="D7321" t="s">
        <v>159</v>
      </c>
      <c r="E7321">
        <v>37</v>
      </c>
      <c r="F7321" t="s">
        <v>103</v>
      </c>
      <c r="G7321" t="s">
        <v>110</v>
      </c>
      <c r="H7321" s="5">
        <v>764</v>
      </c>
      <c r="I7321" s="5">
        <v>28489.19</v>
      </c>
      <c r="J7321" t="s">
        <v>105</v>
      </c>
      <c r="K7321" t="s">
        <v>106</v>
      </c>
      <c r="L7321">
        <v>1</v>
      </c>
      <c r="M7321">
        <v>0</v>
      </c>
      <c r="N7321">
        <v>5</v>
      </c>
      <c r="O7321" s="6">
        <v>0</v>
      </c>
      <c r="P7321" t="s">
        <v>107</v>
      </c>
      <c r="Q7321" t="s">
        <v>107</v>
      </c>
      <c r="R7321">
        <f>IF(F7321="Monthly",2,0)
+IF(E7321&lt;=6,2,0)
+IF(N7321&lt;=2,2,0)
+IF(L7321&gt;=4,2,0)
+IF(M7321&gt;=2,1,0)
+IF(H7321&gt;=_xlfn.PERCENTILE.INC($H$2:$H$10001,0.75),1,0)</f>
        <v>2</v>
      </c>
      <c r="S7321" t="str">
        <f>IF(R7321&gt;=7,"High",IF(R7321&gt;=4,"Medium","Low"))</f>
        <v>Low</v>
      </c>
    </row>
    <row r="7322" spans="1:19">
      <c r="A7322" t="s">
        <v>7447</v>
      </c>
      <c r="B7322">
        <v>34</v>
      </c>
      <c r="C7322" t="s">
        <v>112</v>
      </c>
      <c r="D7322" t="s">
        <v>126</v>
      </c>
      <c r="E7322">
        <v>12</v>
      </c>
      <c r="F7322" t="s">
        <v>121</v>
      </c>
      <c r="G7322" t="s">
        <v>129</v>
      </c>
      <c r="H7322" s="5">
        <v>1078</v>
      </c>
      <c r="I7322" s="5">
        <v>10829.39</v>
      </c>
      <c r="J7322" t="s">
        <v>105</v>
      </c>
      <c r="K7322" t="s">
        <v>106</v>
      </c>
      <c r="L7322">
        <v>0</v>
      </c>
      <c r="M7322">
        <v>0</v>
      </c>
      <c r="N7322">
        <v>5</v>
      </c>
      <c r="O7322" s="6">
        <v>15</v>
      </c>
      <c r="P7322" t="s">
        <v>107</v>
      </c>
      <c r="Q7322" t="s">
        <v>107</v>
      </c>
      <c r="R7322">
        <f>IF(F7322="Monthly",2,0)
+IF(E7322&lt;=6,2,0)
+IF(N7322&lt;=2,2,0)
+IF(L7322&gt;=4,2,0)
+IF(M7322&gt;=2,1,0)
+IF(H7322&gt;=_xlfn.PERCENTILE.INC($H$2:$H$10001,0.75),1,0)</f>
        <v>1</v>
      </c>
      <c r="S7322" t="str">
        <f>IF(R7322&gt;=7,"High",IF(R7322&gt;=4,"Medium","Low"))</f>
        <v>Low</v>
      </c>
    </row>
    <row r="7323" spans="1:19">
      <c r="A7323" t="s">
        <v>7448</v>
      </c>
      <c r="B7323">
        <v>26</v>
      </c>
      <c r="C7323" t="s">
        <v>112</v>
      </c>
      <c r="D7323" t="s">
        <v>123</v>
      </c>
      <c r="E7323">
        <v>22</v>
      </c>
      <c r="F7323" t="s">
        <v>109</v>
      </c>
      <c r="G7323" t="s">
        <v>129</v>
      </c>
      <c r="H7323" s="5">
        <v>1062</v>
      </c>
      <c r="I7323" s="5">
        <v>22881.13</v>
      </c>
      <c r="J7323" t="s">
        <v>134</v>
      </c>
      <c r="K7323" t="s">
        <v>106</v>
      </c>
      <c r="L7323">
        <v>0</v>
      </c>
      <c r="M7323">
        <v>0</v>
      </c>
      <c r="N7323">
        <v>5</v>
      </c>
      <c r="O7323" s="6">
        <v>0</v>
      </c>
      <c r="P7323" t="s">
        <v>107</v>
      </c>
      <c r="Q7323" t="s">
        <v>107</v>
      </c>
      <c r="R7323">
        <f>IF(F7323="Monthly",2,0)
+IF(E7323&lt;=6,2,0)
+IF(N7323&lt;=2,2,0)
+IF(L7323&gt;=4,2,0)
+IF(M7323&gt;=2,1,0)
+IF(H7323&gt;=_xlfn.PERCENTILE.INC($H$2:$H$10001,0.75),1,0)</f>
        <v>1</v>
      </c>
      <c r="S7323" t="str">
        <f>IF(R7323&gt;=7,"High",IF(R7323&gt;=4,"Medium","Low"))</f>
        <v>Low</v>
      </c>
    </row>
    <row r="7324" spans="1:19">
      <c r="A7324" t="s">
        <v>7449</v>
      </c>
      <c r="B7324">
        <v>37</v>
      </c>
      <c r="C7324" t="s">
        <v>101</v>
      </c>
      <c r="D7324" t="s">
        <v>133</v>
      </c>
      <c r="E7324">
        <v>21</v>
      </c>
      <c r="F7324" t="s">
        <v>103</v>
      </c>
      <c r="G7324" t="s">
        <v>104</v>
      </c>
      <c r="H7324" s="5">
        <v>422</v>
      </c>
      <c r="I7324" s="5">
        <v>9070.59</v>
      </c>
      <c r="J7324" t="s">
        <v>105</v>
      </c>
      <c r="K7324" t="s">
        <v>106</v>
      </c>
      <c r="L7324">
        <v>0</v>
      </c>
      <c r="M7324">
        <v>0</v>
      </c>
      <c r="N7324">
        <v>5</v>
      </c>
      <c r="O7324" s="6">
        <v>0</v>
      </c>
      <c r="P7324" t="s">
        <v>107</v>
      </c>
      <c r="Q7324" t="s">
        <v>107</v>
      </c>
      <c r="R7324">
        <f>IF(F7324="Monthly",2,0)
+IF(E7324&lt;=6,2,0)
+IF(N7324&lt;=2,2,0)
+IF(L7324&gt;=4,2,0)
+IF(M7324&gt;=2,1,0)
+IF(H7324&gt;=_xlfn.PERCENTILE.INC($H$2:$H$10001,0.75),1,0)</f>
        <v>2</v>
      </c>
      <c r="S7324" t="str">
        <f>IF(R7324&gt;=7,"High",IF(R7324&gt;=4,"Medium","Low"))</f>
        <v>Low</v>
      </c>
    </row>
    <row r="7325" spans="1:19">
      <c r="A7325" t="s">
        <v>7450</v>
      </c>
      <c r="B7325">
        <v>18</v>
      </c>
      <c r="C7325" t="s">
        <v>112</v>
      </c>
      <c r="D7325" t="s">
        <v>159</v>
      </c>
      <c r="E7325">
        <v>22</v>
      </c>
      <c r="F7325" t="s">
        <v>103</v>
      </c>
      <c r="G7325" t="s">
        <v>110</v>
      </c>
      <c r="H7325" s="5">
        <v>660</v>
      </c>
      <c r="I7325" s="5">
        <v>14844.26</v>
      </c>
      <c r="J7325" t="s">
        <v>115</v>
      </c>
      <c r="K7325" t="s">
        <v>106</v>
      </c>
      <c r="L7325">
        <v>0</v>
      </c>
      <c r="M7325">
        <v>0</v>
      </c>
      <c r="N7325">
        <v>5</v>
      </c>
      <c r="O7325" s="6">
        <v>0</v>
      </c>
      <c r="P7325" t="s">
        <v>106</v>
      </c>
      <c r="Q7325" t="s">
        <v>107</v>
      </c>
      <c r="R7325">
        <f>IF(F7325="Monthly",2,0)
+IF(E7325&lt;=6,2,0)
+IF(N7325&lt;=2,2,0)
+IF(L7325&gt;=4,2,0)
+IF(M7325&gt;=2,1,0)
+IF(H7325&gt;=_xlfn.PERCENTILE.INC($H$2:$H$10001,0.75),1,0)</f>
        <v>2</v>
      </c>
      <c r="S7325" t="str">
        <f>IF(R7325&gt;=7,"High",IF(R7325&gt;=4,"Medium","Low"))</f>
        <v>Low</v>
      </c>
    </row>
    <row r="7326" spans="1:19">
      <c r="A7326" t="s">
        <v>7451</v>
      </c>
      <c r="B7326">
        <v>34</v>
      </c>
      <c r="C7326" t="s">
        <v>112</v>
      </c>
      <c r="D7326" t="s">
        <v>119</v>
      </c>
      <c r="E7326">
        <v>30</v>
      </c>
      <c r="F7326" t="s">
        <v>103</v>
      </c>
      <c r="G7326" t="s">
        <v>110</v>
      </c>
      <c r="H7326" s="5">
        <v>713</v>
      </c>
      <c r="I7326" s="5">
        <v>20778.349999999999</v>
      </c>
      <c r="J7326" t="s">
        <v>117</v>
      </c>
      <c r="K7326" t="s">
        <v>106</v>
      </c>
      <c r="L7326">
        <v>3</v>
      </c>
      <c r="M7326">
        <v>1</v>
      </c>
      <c r="N7326">
        <v>4</v>
      </c>
      <c r="O7326" s="6">
        <v>0</v>
      </c>
      <c r="P7326" t="s">
        <v>107</v>
      </c>
      <c r="Q7326" t="s">
        <v>107</v>
      </c>
      <c r="R7326">
        <f>IF(F7326="Monthly",2,0)
+IF(E7326&lt;=6,2,0)
+IF(N7326&lt;=2,2,0)
+IF(L7326&gt;=4,2,0)
+IF(M7326&gt;=2,1,0)
+IF(H7326&gt;=_xlfn.PERCENTILE.INC($H$2:$H$10001,0.75),1,0)</f>
        <v>2</v>
      </c>
      <c r="S7326" t="str">
        <f>IF(R7326&gt;=7,"High",IF(R7326&gt;=4,"Medium","Low"))</f>
        <v>Low</v>
      </c>
    </row>
    <row r="7327" spans="1:19">
      <c r="A7327" t="s">
        <v>7452</v>
      </c>
      <c r="B7327">
        <v>46</v>
      </c>
      <c r="C7327" t="s">
        <v>101</v>
      </c>
      <c r="D7327" t="s">
        <v>131</v>
      </c>
      <c r="E7327">
        <v>33</v>
      </c>
      <c r="F7327" t="s">
        <v>103</v>
      </c>
      <c r="G7327" t="s">
        <v>104</v>
      </c>
      <c r="H7327" s="5">
        <v>490</v>
      </c>
      <c r="I7327" s="5">
        <v>16597.54</v>
      </c>
      <c r="J7327" t="s">
        <v>117</v>
      </c>
      <c r="K7327" t="s">
        <v>106</v>
      </c>
      <c r="L7327">
        <v>0</v>
      </c>
      <c r="M7327">
        <v>0</v>
      </c>
      <c r="N7327">
        <v>5</v>
      </c>
      <c r="O7327" s="6">
        <v>0</v>
      </c>
      <c r="P7327" t="s">
        <v>107</v>
      </c>
      <c r="Q7327" t="s">
        <v>107</v>
      </c>
      <c r="R7327">
        <f>IF(F7327="Monthly",2,0)
+IF(E7327&lt;=6,2,0)
+IF(N7327&lt;=2,2,0)
+IF(L7327&gt;=4,2,0)
+IF(M7327&gt;=2,1,0)
+IF(H7327&gt;=_xlfn.PERCENTILE.INC($H$2:$H$10001,0.75),1,0)</f>
        <v>2</v>
      </c>
      <c r="S7327" t="str">
        <f>IF(R7327&gt;=7,"High",IF(R7327&gt;=4,"Medium","Low"))</f>
        <v>Low</v>
      </c>
    </row>
    <row r="7328" spans="1:19">
      <c r="A7328" t="s">
        <v>7453</v>
      </c>
      <c r="B7328">
        <v>47</v>
      </c>
      <c r="C7328" t="s">
        <v>101</v>
      </c>
      <c r="D7328" t="s">
        <v>102</v>
      </c>
      <c r="E7328">
        <v>60</v>
      </c>
      <c r="F7328" t="s">
        <v>103</v>
      </c>
      <c r="G7328" t="s">
        <v>110</v>
      </c>
      <c r="H7328" s="5">
        <v>721</v>
      </c>
      <c r="I7328" s="5">
        <v>42434.66</v>
      </c>
      <c r="J7328" t="s">
        <v>134</v>
      </c>
      <c r="K7328" t="s">
        <v>106</v>
      </c>
      <c r="L7328">
        <v>0</v>
      </c>
      <c r="M7328">
        <v>0</v>
      </c>
      <c r="N7328">
        <v>5</v>
      </c>
      <c r="O7328" s="6">
        <v>0</v>
      </c>
      <c r="P7328" t="s">
        <v>107</v>
      </c>
      <c r="Q7328" t="s">
        <v>107</v>
      </c>
      <c r="R7328">
        <f>IF(F7328="Monthly",2,0)
+IF(E7328&lt;=6,2,0)
+IF(N7328&lt;=2,2,0)
+IF(L7328&gt;=4,2,0)
+IF(M7328&gt;=2,1,0)
+IF(H7328&gt;=_xlfn.PERCENTILE.INC($H$2:$H$10001,0.75),1,0)</f>
        <v>2</v>
      </c>
      <c r="S7328" t="str">
        <f>IF(R7328&gt;=7,"High",IF(R7328&gt;=4,"Medium","Low"))</f>
        <v>Low</v>
      </c>
    </row>
    <row r="7329" spans="1:19">
      <c r="A7329" t="s">
        <v>7454</v>
      </c>
      <c r="B7329">
        <v>49</v>
      </c>
      <c r="C7329" t="s">
        <v>101</v>
      </c>
      <c r="D7329" t="s">
        <v>131</v>
      </c>
      <c r="E7329">
        <v>33</v>
      </c>
      <c r="F7329" t="s">
        <v>103</v>
      </c>
      <c r="G7329" t="s">
        <v>104</v>
      </c>
      <c r="H7329" s="5">
        <v>529</v>
      </c>
      <c r="I7329" s="5">
        <f>RawCustomerTable[[#This Row],[Monthly_Charges]]*RawCustomerTable[[#This Row],[Tenure_Months]]*(1-RawCustomerTable[[#This Row],[Discount_Percent]]/100)</f>
        <v>17457</v>
      </c>
      <c r="J7329" t="s">
        <v>117</v>
      </c>
      <c r="K7329" t="s">
        <v>107</v>
      </c>
      <c r="L7329">
        <v>0</v>
      </c>
      <c r="M7329">
        <v>0</v>
      </c>
      <c r="N7329">
        <v>5</v>
      </c>
      <c r="O7329" s="6">
        <v>0</v>
      </c>
      <c r="P7329" t="s">
        <v>106</v>
      </c>
      <c r="Q7329" t="s">
        <v>107</v>
      </c>
      <c r="R7329">
        <f>IF(F7329="Monthly",2,0)
+IF(E7329&lt;=6,2,0)
+IF(N7329&lt;=2,2,0)
+IF(L7329&gt;=4,2,0)
+IF(M7329&gt;=2,1,0)
+IF(H7329&gt;=_xlfn.PERCENTILE.INC($H$2:$H$10001,0.75),1,0)</f>
        <v>2</v>
      </c>
      <c r="S7329" t="str">
        <f>IF(R7329&gt;=7,"High",IF(R7329&gt;=4,"Medium","Low"))</f>
        <v>Low</v>
      </c>
    </row>
    <row r="7330" spans="1:19">
      <c r="A7330" t="s">
        <v>7455</v>
      </c>
      <c r="B7330">
        <v>37</v>
      </c>
      <c r="C7330" t="s">
        <v>101</v>
      </c>
      <c r="D7330" t="s">
        <v>126</v>
      </c>
      <c r="E7330">
        <v>57</v>
      </c>
      <c r="F7330" t="s">
        <v>109</v>
      </c>
      <c r="G7330" t="s">
        <v>104</v>
      </c>
      <c r="H7330" s="5">
        <v>422</v>
      </c>
      <c r="I7330" s="5">
        <v>24330.57</v>
      </c>
      <c r="J7330" t="s">
        <v>140</v>
      </c>
      <c r="K7330" t="s">
        <v>106</v>
      </c>
      <c r="L7330">
        <v>0</v>
      </c>
      <c r="M7330">
        <v>0</v>
      </c>
      <c r="N7330">
        <v>4</v>
      </c>
      <c r="O7330" s="6">
        <v>0</v>
      </c>
      <c r="P7330" t="s">
        <v>106</v>
      </c>
      <c r="Q7330" t="s">
        <v>107</v>
      </c>
      <c r="R7330">
        <f>IF(F7330="Monthly",2,0)
+IF(E7330&lt;=6,2,0)
+IF(N7330&lt;=2,2,0)
+IF(L7330&gt;=4,2,0)
+IF(M7330&gt;=2,1,0)
+IF(H7330&gt;=_xlfn.PERCENTILE.INC($H$2:$H$10001,0.75),1,0)</f>
        <v>0</v>
      </c>
      <c r="S7330" t="str">
        <f>IF(R7330&gt;=7,"High",IF(R7330&gt;=4,"Medium","Low"))</f>
        <v>Low</v>
      </c>
    </row>
    <row r="7331" spans="1:19">
      <c r="A7331" t="s">
        <v>7456</v>
      </c>
      <c r="B7331">
        <v>57</v>
      </c>
      <c r="C7331" t="s">
        <v>112</v>
      </c>
      <c r="D7331" t="s">
        <v>113</v>
      </c>
      <c r="E7331">
        <v>13</v>
      </c>
      <c r="F7331" t="s">
        <v>103</v>
      </c>
      <c r="G7331" t="s">
        <v>129</v>
      </c>
      <c r="H7331" s="5">
        <v>1053</v>
      </c>
      <c r="I7331" s="5">
        <v>13456.99</v>
      </c>
      <c r="J7331" t="s">
        <v>134</v>
      </c>
      <c r="K7331" t="s">
        <v>106</v>
      </c>
      <c r="L7331">
        <v>2</v>
      </c>
      <c r="M7331">
        <v>0</v>
      </c>
      <c r="N7331">
        <v>5</v>
      </c>
      <c r="O7331" s="6">
        <v>0</v>
      </c>
      <c r="P7331" t="s">
        <v>106</v>
      </c>
      <c r="Q7331" t="s">
        <v>107</v>
      </c>
      <c r="R7331">
        <f>IF(F7331="Monthly",2,0)
+IF(E7331&lt;=6,2,0)
+IF(N7331&lt;=2,2,0)
+IF(L7331&gt;=4,2,0)
+IF(M7331&gt;=2,1,0)
+IF(H7331&gt;=_xlfn.PERCENTILE.INC($H$2:$H$10001,0.75),1,0)</f>
        <v>3</v>
      </c>
      <c r="S7331" t="str">
        <f>IF(R7331&gt;=7,"High",IF(R7331&gt;=4,"Medium","Low"))</f>
        <v>Low</v>
      </c>
    </row>
    <row r="7332" spans="1:19">
      <c r="A7332" t="s">
        <v>7457</v>
      </c>
      <c r="B7332">
        <v>42</v>
      </c>
      <c r="C7332" t="s">
        <v>112</v>
      </c>
      <c r="D7332" t="s">
        <v>133</v>
      </c>
      <c r="E7332">
        <v>26</v>
      </c>
      <c r="F7332" t="s">
        <v>103</v>
      </c>
      <c r="G7332" t="s">
        <v>104</v>
      </c>
      <c r="H7332" s="5">
        <v>499</v>
      </c>
      <c r="I7332" s="5">
        <v>12956.09</v>
      </c>
      <c r="J7332" t="s">
        <v>140</v>
      </c>
      <c r="K7332" t="s">
        <v>107</v>
      </c>
      <c r="L7332">
        <v>0</v>
      </c>
      <c r="M7332">
        <v>0</v>
      </c>
      <c r="N7332">
        <v>5</v>
      </c>
      <c r="O7332" s="6">
        <v>0</v>
      </c>
      <c r="P7332" t="s">
        <v>107</v>
      </c>
      <c r="Q7332" t="s">
        <v>107</v>
      </c>
      <c r="R7332">
        <f>IF(F7332="Monthly",2,0)
+IF(E7332&lt;=6,2,0)
+IF(N7332&lt;=2,2,0)
+IF(L7332&gt;=4,2,0)
+IF(M7332&gt;=2,1,0)
+IF(H7332&gt;=_xlfn.PERCENTILE.INC($H$2:$H$10001,0.75),1,0)</f>
        <v>2</v>
      </c>
      <c r="S7332" t="str">
        <f>IF(R7332&gt;=7,"High",IF(R7332&gt;=4,"Medium","Low"))</f>
        <v>Low</v>
      </c>
    </row>
    <row r="7333" spans="1:19">
      <c r="A7333" t="s">
        <v>7458</v>
      </c>
      <c r="B7333">
        <v>35</v>
      </c>
      <c r="C7333" t="s">
        <v>112</v>
      </c>
      <c r="D7333" t="s">
        <v>137</v>
      </c>
      <c r="E7333">
        <v>11</v>
      </c>
      <c r="F7333" t="s">
        <v>103</v>
      </c>
      <c r="G7333" t="s">
        <v>104</v>
      </c>
      <c r="H7333" s="5">
        <v>519</v>
      </c>
      <c r="I7333" s="5">
        <v>5878.73</v>
      </c>
      <c r="J7333" t="s">
        <v>115</v>
      </c>
      <c r="K7333" t="s">
        <v>106</v>
      </c>
      <c r="L7333">
        <v>0</v>
      </c>
      <c r="M7333">
        <v>0</v>
      </c>
      <c r="N7333">
        <v>5</v>
      </c>
      <c r="O7333" s="6">
        <v>0</v>
      </c>
      <c r="P7333" t="s">
        <v>107</v>
      </c>
      <c r="Q7333" t="s">
        <v>107</v>
      </c>
      <c r="R7333">
        <f>IF(F7333="Monthly",2,0)
+IF(E7333&lt;=6,2,0)
+IF(N7333&lt;=2,2,0)
+IF(L7333&gt;=4,2,0)
+IF(M7333&gt;=2,1,0)
+IF(H7333&gt;=_xlfn.PERCENTILE.INC($H$2:$H$10001,0.75),1,0)</f>
        <v>2</v>
      </c>
      <c r="S7333" t="str">
        <f>IF(R7333&gt;=7,"High",IF(R7333&gt;=4,"Medium","Low"))</f>
        <v>Low</v>
      </c>
    </row>
    <row r="7334" spans="1:19">
      <c r="A7334" t="s">
        <v>7459</v>
      </c>
      <c r="B7334">
        <v>18</v>
      </c>
      <c r="C7334" t="s">
        <v>112</v>
      </c>
      <c r="D7334" t="s">
        <v>137</v>
      </c>
      <c r="E7334">
        <v>25</v>
      </c>
      <c r="F7334" t="s">
        <v>109</v>
      </c>
      <c r="G7334" t="s">
        <v>110</v>
      </c>
      <c r="H7334" s="5">
        <v>720</v>
      </c>
      <c r="I7334" s="5">
        <v>18469.28</v>
      </c>
      <c r="J7334" t="s">
        <v>117</v>
      </c>
      <c r="K7334" t="s">
        <v>106</v>
      </c>
      <c r="L7334">
        <v>0</v>
      </c>
      <c r="M7334">
        <v>0</v>
      </c>
      <c r="N7334">
        <v>5</v>
      </c>
      <c r="O7334" s="6">
        <v>0</v>
      </c>
      <c r="P7334" t="s">
        <v>106</v>
      </c>
      <c r="Q7334" t="s">
        <v>107</v>
      </c>
      <c r="R7334">
        <f>IF(F7334="Monthly",2,0)
+IF(E7334&lt;=6,2,0)
+IF(N7334&lt;=2,2,0)
+IF(L7334&gt;=4,2,0)
+IF(M7334&gt;=2,1,0)
+IF(H7334&gt;=_xlfn.PERCENTILE.INC($H$2:$H$10001,0.75),1,0)</f>
        <v>0</v>
      </c>
      <c r="S7334" t="str">
        <f>IF(R7334&gt;=7,"High",IF(R7334&gt;=4,"Medium","Low"))</f>
        <v>Low</v>
      </c>
    </row>
    <row r="7335" spans="1:19">
      <c r="A7335" t="s">
        <v>7460</v>
      </c>
      <c r="B7335">
        <v>51</v>
      </c>
      <c r="C7335" t="s">
        <v>112</v>
      </c>
      <c r="D7335" t="s">
        <v>133</v>
      </c>
      <c r="E7335">
        <v>70</v>
      </c>
      <c r="F7335" t="s">
        <v>109</v>
      </c>
      <c r="G7335" t="s">
        <v>110</v>
      </c>
      <c r="H7335" s="5">
        <v>704</v>
      </c>
      <c r="I7335" s="5">
        <v>47803.3</v>
      </c>
      <c r="J7335" t="s">
        <v>134</v>
      </c>
      <c r="K7335" t="s">
        <v>106</v>
      </c>
      <c r="L7335">
        <v>2</v>
      </c>
      <c r="M7335">
        <v>0</v>
      </c>
      <c r="N7335">
        <v>5</v>
      </c>
      <c r="O7335" s="6">
        <v>0</v>
      </c>
      <c r="P7335" t="s">
        <v>106</v>
      </c>
      <c r="Q7335" t="s">
        <v>106</v>
      </c>
      <c r="R7335">
        <f>IF(F7335="Monthly",2,0)
+IF(E7335&lt;=6,2,0)
+IF(N7335&lt;=2,2,0)
+IF(L7335&gt;=4,2,0)
+IF(M7335&gt;=2,1,0)
+IF(H7335&gt;=_xlfn.PERCENTILE.INC($H$2:$H$10001,0.75),1,0)</f>
        <v>0</v>
      </c>
      <c r="S7335" t="str">
        <f>IF(R7335&gt;=7,"High",IF(R7335&gt;=4,"Medium","Low"))</f>
        <v>Low</v>
      </c>
    </row>
    <row r="7336" spans="1:19">
      <c r="A7336" t="s">
        <v>7461</v>
      </c>
      <c r="B7336">
        <v>20</v>
      </c>
      <c r="C7336" t="s">
        <v>112</v>
      </c>
      <c r="D7336" t="s">
        <v>131</v>
      </c>
      <c r="E7336">
        <v>42</v>
      </c>
      <c r="F7336" t="s">
        <v>109</v>
      </c>
      <c r="G7336" t="s">
        <v>104</v>
      </c>
      <c r="H7336" s="5">
        <v>565</v>
      </c>
      <c r="I7336" s="5">
        <f>RawCustomerTable[[#This Row],[Monthly_Charges]]*RawCustomerTable[[#This Row],[Tenure_Months]]*(1-RawCustomerTable[[#This Row],[Discount_Percent]]/100)</f>
        <v>23730</v>
      </c>
      <c r="J7336" t="s">
        <v>134</v>
      </c>
      <c r="K7336" t="s">
        <v>106</v>
      </c>
      <c r="L7336">
        <v>0</v>
      </c>
      <c r="M7336">
        <v>0</v>
      </c>
      <c r="N7336">
        <v>5</v>
      </c>
      <c r="O7336" s="6">
        <v>0</v>
      </c>
      <c r="P7336" t="s">
        <v>107</v>
      </c>
      <c r="Q7336" t="s">
        <v>107</v>
      </c>
      <c r="R7336">
        <f>IF(F7336="Monthly",2,0)
+IF(E7336&lt;=6,2,0)
+IF(N7336&lt;=2,2,0)
+IF(L7336&gt;=4,2,0)
+IF(M7336&gt;=2,1,0)
+IF(H7336&gt;=_xlfn.PERCENTILE.INC($H$2:$H$10001,0.75),1,0)</f>
        <v>0</v>
      </c>
      <c r="S7336" t="str">
        <f>IF(R7336&gt;=7,"High",IF(R7336&gt;=4,"Medium","Low"))</f>
        <v>Low</v>
      </c>
    </row>
    <row r="7337" spans="1:19">
      <c r="A7337" t="s">
        <v>7462</v>
      </c>
      <c r="B7337">
        <v>48</v>
      </c>
      <c r="C7337" t="s">
        <v>101</v>
      </c>
      <c r="D7337" t="s">
        <v>131</v>
      </c>
      <c r="E7337">
        <v>12</v>
      </c>
      <c r="F7337" t="s">
        <v>103</v>
      </c>
      <c r="G7337" t="s">
        <v>129</v>
      </c>
      <c r="H7337" s="5">
        <v>1103</v>
      </c>
      <c r="I7337" s="5">
        <v>13317.12</v>
      </c>
      <c r="J7337" t="s">
        <v>134</v>
      </c>
      <c r="K7337" t="s">
        <v>106</v>
      </c>
      <c r="L7337">
        <v>1</v>
      </c>
      <c r="M7337">
        <v>0</v>
      </c>
      <c r="N7337">
        <v>5</v>
      </c>
      <c r="O7337" s="6">
        <v>0</v>
      </c>
      <c r="P7337" t="s">
        <v>107</v>
      </c>
      <c r="Q7337" t="s">
        <v>107</v>
      </c>
      <c r="R7337">
        <f>IF(F7337="Monthly",2,0)
+IF(E7337&lt;=6,2,0)
+IF(N7337&lt;=2,2,0)
+IF(L7337&gt;=4,2,0)
+IF(M7337&gt;=2,1,0)
+IF(H7337&gt;=_xlfn.PERCENTILE.INC($H$2:$H$10001,0.75),1,0)</f>
        <v>3</v>
      </c>
      <c r="S7337" t="str">
        <f>IF(R7337&gt;=7,"High",IF(R7337&gt;=4,"Medium","Low"))</f>
        <v>Low</v>
      </c>
    </row>
    <row r="7338" spans="1:19">
      <c r="A7338" t="s">
        <v>7463</v>
      </c>
      <c r="B7338">
        <v>37</v>
      </c>
      <c r="C7338" t="s">
        <v>101</v>
      </c>
      <c r="D7338" t="s">
        <v>126</v>
      </c>
      <c r="E7338">
        <v>21</v>
      </c>
      <c r="F7338" t="s">
        <v>109</v>
      </c>
      <c r="G7338" t="s">
        <v>110</v>
      </c>
      <c r="H7338" s="5">
        <v>676</v>
      </c>
      <c r="I7338" s="5">
        <v>12712.69</v>
      </c>
      <c r="J7338" t="s">
        <v>115</v>
      </c>
      <c r="K7338" t="s">
        <v>107</v>
      </c>
      <c r="L7338">
        <v>1</v>
      </c>
      <c r="M7338">
        <v>0</v>
      </c>
      <c r="N7338">
        <v>5</v>
      </c>
      <c r="O7338" s="6">
        <v>10</v>
      </c>
      <c r="P7338" t="s">
        <v>107</v>
      </c>
      <c r="Q7338" t="s">
        <v>106</v>
      </c>
      <c r="R7338">
        <f>IF(F7338="Monthly",2,0)
+IF(E7338&lt;=6,2,0)
+IF(N7338&lt;=2,2,0)
+IF(L7338&gt;=4,2,0)
+IF(M7338&gt;=2,1,0)
+IF(H7338&gt;=_xlfn.PERCENTILE.INC($H$2:$H$10001,0.75),1,0)</f>
        <v>0</v>
      </c>
      <c r="S7338" t="str">
        <f>IF(R7338&gt;=7,"High",IF(R7338&gt;=4,"Medium","Low"))</f>
        <v>Low</v>
      </c>
    </row>
    <row r="7339" spans="1:19">
      <c r="A7339" t="s">
        <v>7464</v>
      </c>
      <c r="B7339">
        <v>26</v>
      </c>
      <c r="C7339" t="s">
        <v>101</v>
      </c>
      <c r="D7339" t="s">
        <v>133</v>
      </c>
      <c r="E7339">
        <v>38</v>
      </c>
      <c r="F7339" t="s">
        <v>109</v>
      </c>
      <c r="G7339" t="s">
        <v>110</v>
      </c>
      <c r="H7339" s="5">
        <v>645</v>
      </c>
      <c r="I7339" s="5">
        <v>21587.83</v>
      </c>
      <c r="J7339" t="s">
        <v>115</v>
      </c>
      <c r="K7339" t="s">
        <v>107</v>
      </c>
      <c r="L7339">
        <v>1</v>
      </c>
      <c r="M7339">
        <v>0</v>
      </c>
      <c r="N7339">
        <v>5</v>
      </c>
      <c r="O7339" s="6">
        <v>10</v>
      </c>
      <c r="P7339" t="s">
        <v>107</v>
      </c>
      <c r="Q7339" t="s">
        <v>107</v>
      </c>
      <c r="R7339">
        <f>IF(F7339="Monthly",2,0)
+IF(E7339&lt;=6,2,0)
+IF(N7339&lt;=2,2,0)
+IF(L7339&gt;=4,2,0)
+IF(M7339&gt;=2,1,0)
+IF(H7339&gt;=_xlfn.PERCENTILE.INC($H$2:$H$10001,0.75),1,0)</f>
        <v>0</v>
      </c>
      <c r="S7339" t="str">
        <f>IF(R7339&gt;=7,"High",IF(R7339&gt;=4,"Medium","Low"))</f>
        <v>Low</v>
      </c>
    </row>
    <row r="7340" spans="1:19">
      <c r="A7340" t="s">
        <v>7465</v>
      </c>
      <c r="B7340">
        <v>50</v>
      </c>
      <c r="C7340" t="s">
        <v>112</v>
      </c>
      <c r="D7340" t="s">
        <v>159</v>
      </c>
      <c r="E7340">
        <v>35</v>
      </c>
      <c r="F7340" t="s">
        <v>103</v>
      </c>
      <c r="G7340" t="s">
        <v>104</v>
      </c>
      <c r="H7340" s="5">
        <v>415</v>
      </c>
      <c r="I7340" s="5">
        <v>14898.12</v>
      </c>
      <c r="J7340" t="s">
        <v>117</v>
      </c>
      <c r="K7340" t="s">
        <v>106</v>
      </c>
      <c r="L7340">
        <v>0</v>
      </c>
      <c r="M7340">
        <v>0</v>
      </c>
      <c r="N7340">
        <v>5</v>
      </c>
      <c r="O7340" s="6">
        <v>0</v>
      </c>
      <c r="P7340" t="s">
        <v>107</v>
      </c>
      <c r="Q7340" t="s">
        <v>107</v>
      </c>
      <c r="R7340">
        <f>IF(F7340="Monthly",2,0)
+IF(E7340&lt;=6,2,0)
+IF(N7340&lt;=2,2,0)
+IF(L7340&gt;=4,2,0)
+IF(M7340&gt;=2,1,0)
+IF(H7340&gt;=_xlfn.PERCENTILE.INC($H$2:$H$10001,0.75),1,0)</f>
        <v>2</v>
      </c>
      <c r="S7340" t="str">
        <f>IF(R7340&gt;=7,"High",IF(R7340&gt;=4,"Medium","Low"))</f>
        <v>Low</v>
      </c>
    </row>
    <row r="7341" spans="1:19">
      <c r="A7341" t="s">
        <v>7466</v>
      </c>
      <c r="B7341">
        <v>32</v>
      </c>
      <c r="C7341" t="s">
        <v>101</v>
      </c>
      <c r="D7341" t="s">
        <v>159</v>
      </c>
      <c r="E7341">
        <v>59</v>
      </c>
      <c r="F7341" t="s">
        <v>103</v>
      </c>
      <c r="G7341" t="s">
        <v>129</v>
      </c>
      <c r="H7341" s="5">
        <v>1003</v>
      </c>
      <c r="I7341" s="5">
        <v>58202.3</v>
      </c>
      <c r="J7341" t="s">
        <v>117</v>
      </c>
      <c r="K7341" t="s">
        <v>107</v>
      </c>
      <c r="L7341">
        <v>0</v>
      </c>
      <c r="M7341">
        <v>0</v>
      </c>
      <c r="N7341">
        <v>5</v>
      </c>
      <c r="O7341" s="6">
        <v>0</v>
      </c>
      <c r="P7341" t="s">
        <v>107</v>
      </c>
      <c r="Q7341" t="s">
        <v>107</v>
      </c>
      <c r="R7341">
        <f>IF(F7341="Monthly",2,0)
+IF(E7341&lt;=6,2,0)
+IF(N7341&lt;=2,2,0)
+IF(L7341&gt;=4,2,0)
+IF(M7341&gt;=2,1,0)
+IF(H7341&gt;=_xlfn.PERCENTILE.INC($H$2:$H$10001,0.75),1,0)</f>
        <v>3</v>
      </c>
      <c r="S7341" t="str">
        <f>IF(R7341&gt;=7,"High",IF(R7341&gt;=4,"Medium","Low"))</f>
        <v>Low</v>
      </c>
    </row>
    <row r="7342" spans="1:19">
      <c r="A7342" t="s">
        <v>7467</v>
      </c>
      <c r="B7342">
        <v>51</v>
      </c>
      <c r="C7342" t="s">
        <v>112</v>
      </c>
      <c r="D7342" t="s">
        <v>102</v>
      </c>
      <c r="E7342">
        <v>31</v>
      </c>
      <c r="F7342" t="s">
        <v>103</v>
      </c>
      <c r="G7342" t="s">
        <v>104</v>
      </c>
      <c r="H7342" s="5">
        <v>417</v>
      </c>
      <c r="I7342" s="5">
        <v>12568.46</v>
      </c>
      <c r="J7342" t="s">
        <v>105</v>
      </c>
      <c r="K7342" t="s">
        <v>106</v>
      </c>
      <c r="L7342">
        <v>2</v>
      </c>
      <c r="M7342">
        <v>0</v>
      </c>
      <c r="N7342">
        <v>5</v>
      </c>
      <c r="O7342" s="6">
        <v>0</v>
      </c>
      <c r="P7342" t="s">
        <v>106</v>
      </c>
      <c r="Q7342" t="s">
        <v>107</v>
      </c>
      <c r="R7342">
        <f>IF(F7342="Monthly",2,0)
+IF(E7342&lt;=6,2,0)
+IF(N7342&lt;=2,2,0)
+IF(L7342&gt;=4,2,0)
+IF(M7342&gt;=2,1,0)
+IF(H7342&gt;=_xlfn.PERCENTILE.INC($H$2:$H$10001,0.75),1,0)</f>
        <v>2</v>
      </c>
      <c r="S7342" t="str">
        <f>IF(R7342&gt;=7,"High",IF(R7342&gt;=4,"Medium","Low"))</f>
        <v>Low</v>
      </c>
    </row>
    <row r="7343" spans="1:19">
      <c r="A7343" t="s">
        <v>7468</v>
      </c>
      <c r="B7343">
        <v>20</v>
      </c>
      <c r="C7343" t="s">
        <v>112</v>
      </c>
      <c r="D7343" t="s">
        <v>128</v>
      </c>
      <c r="E7343">
        <v>7</v>
      </c>
      <c r="F7343" t="s">
        <v>103</v>
      </c>
      <c r="G7343" t="s">
        <v>110</v>
      </c>
      <c r="H7343" s="5">
        <v>778</v>
      </c>
      <c r="I7343" s="5">
        <v>5328.41</v>
      </c>
      <c r="J7343" t="s">
        <v>115</v>
      </c>
      <c r="K7343" t="s">
        <v>106</v>
      </c>
      <c r="L7343">
        <v>0</v>
      </c>
      <c r="M7343">
        <v>0</v>
      </c>
      <c r="N7343">
        <v>5</v>
      </c>
      <c r="O7343" s="6">
        <v>0</v>
      </c>
      <c r="P7343" t="s">
        <v>107</v>
      </c>
      <c r="Q7343" t="s">
        <v>107</v>
      </c>
      <c r="R7343">
        <f>IF(F7343="Monthly",2,0)
+IF(E7343&lt;=6,2,0)
+IF(N7343&lt;=2,2,0)
+IF(L7343&gt;=4,2,0)
+IF(M7343&gt;=2,1,0)
+IF(H7343&gt;=_xlfn.PERCENTILE.INC($H$2:$H$10001,0.75),1,0)</f>
        <v>2</v>
      </c>
      <c r="S7343" t="str">
        <f>IF(R7343&gt;=7,"High",IF(R7343&gt;=4,"Medium","Low"))</f>
        <v>Low</v>
      </c>
    </row>
    <row r="7344" spans="1:19">
      <c r="A7344" t="s">
        <v>7469</v>
      </c>
      <c r="B7344">
        <v>54</v>
      </c>
      <c r="C7344" t="s">
        <v>101</v>
      </c>
      <c r="D7344" t="s">
        <v>133</v>
      </c>
      <c r="E7344">
        <v>62</v>
      </c>
      <c r="F7344" t="s">
        <v>103</v>
      </c>
      <c r="G7344" t="s">
        <v>110</v>
      </c>
      <c r="H7344" s="5">
        <v>761</v>
      </c>
      <c r="I7344" s="5">
        <v>47816.33</v>
      </c>
      <c r="J7344" t="s">
        <v>117</v>
      </c>
      <c r="K7344" t="s">
        <v>106</v>
      </c>
      <c r="L7344">
        <v>0</v>
      </c>
      <c r="M7344">
        <v>0</v>
      </c>
      <c r="N7344">
        <v>5</v>
      </c>
      <c r="O7344" s="6">
        <v>0</v>
      </c>
      <c r="P7344" t="s">
        <v>107</v>
      </c>
      <c r="Q7344" t="s">
        <v>107</v>
      </c>
      <c r="R7344">
        <f>IF(F7344="Monthly",2,0)
+IF(E7344&lt;=6,2,0)
+IF(N7344&lt;=2,2,0)
+IF(L7344&gt;=4,2,0)
+IF(M7344&gt;=2,1,0)
+IF(H7344&gt;=_xlfn.PERCENTILE.INC($H$2:$H$10001,0.75),1,0)</f>
        <v>2</v>
      </c>
      <c r="S7344" t="str">
        <f>IF(R7344&gt;=7,"High",IF(R7344&gt;=4,"Medium","Low"))</f>
        <v>Low</v>
      </c>
    </row>
    <row r="7345" spans="1:19">
      <c r="A7345" t="s">
        <v>7470</v>
      </c>
      <c r="B7345">
        <v>38</v>
      </c>
      <c r="C7345" t="s">
        <v>112</v>
      </c>
      <c r="D7345" t="s">
        <v>137</v>
      </c>
      <c r="E7345">
        <v>41</v>
      </c>
      <c r="F7345" t="s">
        <v>109</v>
      </c>
      <c r="G7345" t="s">
        <v>129</v>
      </c>
      <c r="H7345" s="5">
        <v>995</v>
      </c>
      <c r="I7345" s="5">
        <v>36261.43</v>
      </c>
      <c r="J7345" t="s">
        <v>105</v>
      </c>
      <c r="K7345" t="s">
        <v>106</v>
      </c>
      <c r="L7345">
        <v>1</v>
      </c>
      <c r="M7345">
        <v>0</v>
      </c>
      <c r="N7345">
        <v>5</v>
      </c>
      <c r="O7345" s="6">
        <v>10</v>
      </c>
      <c r="P7345" t="s">
        <v>107</v>
      </c>
      <c r="Q7345" t="s">
        <v>107</v>
      </c>
      <c r="R7345">
        <f>IF(F7345="Monthly",2,0)
+IF(E7345&lt;=6,2,0)
+IF(N7345&lt;=2,2,0)
+IF(L7345&gt;=4,2,0)
+IF(M7345&gt;=2,1,0)
+IF(H7345&gt;=_xlfn.PERCENTILE.INC($H$2:$H$10001,0.75),1,0)</f>
        <v>1</v>
      </c>
      <c r="S7345" t="str">
        <f>IF(R7345&gt;=7,"High",IF(R7345&gt;=4,"Medium","Low"))</f>
        <v>Low</v>
      </c>
    </row>
    <row r="7346" spans="1:19">
      <c r="A7346" t="s">
        <v>7471</v>
      </c>
      <c r="B7346">
        <v>39</v>
      </c>
      <c r="C7346" t="s">
        <v>112</v>
      </c>
      <c r="D7346" t="s">
        <v>126</v>
      </c>
      <c r="E7346">
        <v>27</v>
      </c>
      <c r="F7346" t="s">
        <v>109</v>
      </c>
      <c r="G7346" t="s">
        <v>110</v>
      </c>
      <c r="H7346" s="5">
        <v>687</v>
      </c>
      <c r="I7346" s="5">
        <v>16495.939999999999</v>
      </c>
      <c r="J7346" t="s">
        <v>105</v>
      </c>
      <c r="K7346" t="s">
        <v>106</v>
      </c>
      <c r="L7346">
        <v>5</v>
      </c>
      <c r="M7346">
        <v>2</v>
      </c>
      <c r="N7346">
        <v>4</v>
      </c>
      <c r="O7346" s="6">
        <v>10</v>
      </c>
      <c r="P7346" t="s">
        <v>107</v>
      </c>
      <c r="Q7346" t="s">
        <v>107</v>
      </c>
      <c r="R7346">
        <f>IF(F7346="Monthly",2,0)
+IF(E7346&lt;=6,2,0)
+IF(N7346&lt;=2,2,0)
+IF(L7346&gt;=4,2,0)
+IF(M7346&gt;=2,1,0)
+IF(H7346&gt;=_xlfn.PERCENTILE.INC($H$2:$H$10001,0.75),1,0)</f>
        <v>3</v>
      </c>
      <c r="S7346" t="str">
        <f>IF(R7346&gt;=7,"High",IF(R7346&gt;=4,"Medium","Low"))</f>
        <v>Low</v>
      </c>
    </row>
    <row r="7347" spans="1:19">
      <c r="A7347" t="s">
        <v>7472</v>
      </c>
      <c r="B7347">
        <v>49</v>
      </c>
      <c r="C7347" t="s">
        <v>101</v>
      </c>
      <c r="D7347" t="s">
        <v>119</v>
      </c>
      <c r="E7347">
        <v>70</v>
      </c>
      <c r="F7347" t="s">
        <v>109</v>
      </c>
      <c r="G7347" t="s">
        <v>104</v>
      </c>
      <c r="H7347" s="5">
        <v>475</v>
      </c>
      <c r="I7347" s="5">
        <v>32379.31</v>
      </c>
      <c r="J7347" t="s">
        <v>134</v>
      </c>
      <c r="K7347" t="s">
        <v>106</v>
      </c>
      <c r="L7347">
        <v>2</v>
      </c>
      <c r="M7347">
        <v>2</v>
      </c>
      <c r="N7347">
        <v>4</v>
      </c>
      <c r="O7347" s="6">
        <v>0</v>
      </c>
      <c r="P7347" t="s">
        <v>107</v>
      </c>
      <c r="Q7347" t="s">
        <v>107</v>
      </c>
      <c r="R7347">
        <f>IF(F7347="Monthly",2,0)
+IF(E7347&lt;=6,2,0)
+IF(N7347&lt;=2,2,0)
+IF(L7347&gt;=4,2,0)
+IF(M7347&gt;=2,1,0)
+IF(H7347&gt;=_xlfn.PERCENTILE.INC($H$2:$H$10001,0.75),1,0)</f>
        <v>1</v>
      </c>
      <c r="S7347" t="str">
        <f>IF(R7347&gt;=7,"High",IF(R7347&gt;=4,"Medium","Low"))</f>
        <v>Low</v>
      </c>
    </row>
    <row r="7348" spans="1:19">
      <c r="A7348" t="s">
        <v>7473</v>
      </c>
      <c r="B7348">
        <v>24</v>
      </c>
      <c r="C7348" t="s">
        <v>112</v>
      </c>
      <c r="D7348" t="s">
        <v>119</v>
      </c>
      <c r="E7348">
        <v>52</v>
      </c>
      <c r="F7348" t="s">
        <v>103</v>
      </c>
      <c r="G7348" t="s">
        <v>110</v>
      </c>
      <c r="H7348" s="5">
        <v>693</v>
      </c>
      <c r="I7348" s="5">
        <v>36838.21</v>
      </c>
      <c r="J7348" t="s">
        <v>115</v>
      </c>
      <c r="K7348" t="s">
        <v>106</v>
      </c>
      <c r="L7348">
        <v>0</v>
      </c>
      <c r="M7348">
        <v>0</v>
      </c>
      <c r="N7348">
        <v>5</v>
      </c>
      <c r="O7348" s="6">
        <v>0</v>
      </c>
      <c r="P7348" t="s">
        <v>107</v>
      </c>
      <c r="Q7348" t="s">
        <v>107</v>
      </c>
      <c r="R7348">
        <f>IF(F7348="Monthly",2,0)
+IF(E7348&lt;=6,2,0)
+IF(N7348&lt;=2,2,0)
+IF(L7348&gt;=4,2,0)
+IF(M7348&gt;=2,1,0)
+IF(H7348&gt;=_xlfn.PERCENTILE.INC($H$2:$H$10001,0.75),1,0)</f>
        <v>2</v>
      </c>
      <c r="S7348" t="str">
        <f>IF(R7348&gt;=7,"High",IF(R7348&gt;=4,"Medium","Low"))</f>
        <v>Low</v>
      </c>
    </row>
    <row r="7349" spans="1:19">
      <c r="A7349" t="s">
        <v>7474</v>
      </c>
      <c r="B7349">
        <v>30</v>
      </c>
      <c r="C7349" t="s">
        <v>112</v>
      </c>
      <c r="D7349" t="s">
        <v>137</v>
      </c>
      <c r="E7349">
        <v>2</v>
      </c>
      <c r="F7349" t="s">
        <v>103</v>
      </c>
      <c r="G7349" t="s">
        <v>104</v>
      </c>
      <c r="H7349" s="5">
        <v>484</v>
      </c>
      <c r="I7349" s="5">
        <v>965.04</v>
      </c>
      <c r="J7349" t="s">
        <v>117</v>
      </c>
      <c r="K7349" t="s">
        <v>107</v>
      </c>
      <c r="L7349">
        <v>0</v>
      </c>
      <c r="M7349">
        <v>0</v>
      </c>
      <c r="N7349">
        <v>5</v>
      </c>
      <c r="O7349" s="6">
        <v>0</v>
      </c>
      <c r="P7349" t="s">
        <v>107</v>
      </c>
      <c r="Q7349" t="s">
        <v>106</v>
      </c>
      <c r="R7349">
        <f>IF(F7349="Monthly",2,0)
+IF(E7349&lt;=6,2,0)
+IF(N7349&lt;=2,2,0)
+IF(L7349&gt;=4,2,0)
+IF(M7349&gt;=2,1,0)
+IF(H7349&gt;=_xlfn.PERCENTILE.INC($H$2:$H$10001,0.75),1,0)</f>
        <v>4</v>
      </c>
      <c r="S7349" t="str">
        <f>IF(R7349&gt;=7,"High",IF(R7349&gt;=4,"Medium","Low"))</f>
        <v>Medium</v>
      </c>
    </row>
    <row r="7350" spans="1:19">
      <c r="A7350" t="s">
        <v>7475</v>
      </c>
      <c r="B7350">
        <v>22</v>
      </c>
      <c r="C7350" t="s">
        <v>112</v>
      </c>
      <c r="D7350" t="s">
        <v>119</v>
      </c>
      <c r="E7350">
        <v>32</v>
      </c>
      <c r="F7350" t="s">
        <v>109</v>
      </c>
      <c r="G7350" t="s">
        <v>104</v>
      </c>
      <c r="H7350" s="5">
        <v>483</v>
      </c>
      <c r="I7350" s="5">
        <v>14412.62</v>
      </c>
      <c r="J7350" t="s">
        <v>117</v>
      </c>
      <c r="K7350" t="s">
        <v>106</v>
      </c>
      <c r="L7350">
        <v>1</v>
      </c>
      <c r="M7350">
        <v>0</v>
      </c>
      <c r="N7350">
        <v>5</v>
      </c>
      <c r="O7350" s="6">
        <v>5</v>
      </c>
      <c r="P7350" t="s">
        <v>107</v>
      </c>
      <c r="Q7350" t="s">
        <v>106</v>
      </c>
      <c r="R7350">
        <f>IF(F7350="Monthly",2,0)
+IF(E7350&lt;=6,2,0)
+IF(N7350&lt;=2,2,0)
+IF(L7350&gt;=4,2,0)
+IF(M7350&gt;=2,1,0)
+IF(H7350&gt;=_xlfn.PERCENTILE.INC($H$2:$H$10001,0.75),1,0)</f>
        <v>0</v>
      </c>
      <c r="S7350" t="str">
        <f>IF(R7350&gt;=7,"High",IF(R7350&gt;=4,"Medium","Low"))</f>
        <v>Low</v>
      </c>
    </row>
    <row r="7351" spans="1:19">
      <c r="A7351" t="s">
        <v>7476</v>
      </c>
      <c r="B7351">
        <v>47</v>
      </c>
      <c r="C7351" t="s">
        <v>101</v>
      </c>
      <c r="D7351" t="s">
        <v>123</v>
      </c>
      <c r="E7351">
        <v>12</v>
      </c>
      <c r="F7351" t="s">
        <v>103</v>
      </c>
      <c r="G7351" t="s">
        <v>110</v>
      </c>
      <c r="H7351" s="5">
        <v>782</v>
      </c>
      <c r="I7351" s="5">
        <v>9407.17</v>
      </c>
      <c r="J7351" t="s">
        <v>105</v>
      </c>
      <c r="K7351" t="s">
        <v>106</v>
      </c>
      <c r="L7351">
        <v>0</v>
      </c>
      <c r="M7351">
        <v>0</v>
      </c>
      <c r="N7351">
        <v>5</v>
      </c>
      <c r="O7351" s="6">
        <v>0</v>
      </c>
      <c r="P7351" t="s">
        <v>106</v>
      </c>
      <c r="Q7351" t="s">
        <v>106</v>
      </c>
      <c r="R7351">
        <f>IF(F7351="Monthly",2,0)
+IF(E7351&lt;=6,2,0)
+IF(N7351&lt;=2,2,0)
+IF(L7351&gt;=4,2,0)
+IF(M7351&gt;=2,1,0)
+IF(H7351&gt;=_xlfn.PERCENTILE.INC($H$2:$H$10001,0.75),1,0)</f>
        <v>2</v>
      </c>
      <c r="S7351" t="str">
        <f>IF(R7351&gt;=7,"High",IF(R7351&gt;=4,"Medium","Low"))</f>
        <v>Low</v>
      </c>
    </row>
    <row r="7352" spans="1:19">
      <c r="A7352" t="s">
        <v>7477</v>
      </c>
      <c r="B7352">
        <v>52</v>
      </c>
      <c r="C7352" t="s">
        <v>112</v>
      </c>
      <c r="D7352" t="s">
        <v>102</v>
      </c>
      <c r="E7352">
        <v>47</v>
      </c>
      <c r="F7352" t="s">
        <v>121</v>
      </c>
      <c r="G7352" t="s">
        <v>129</v>
      </c>
      <c r="H7352" s="5">
        <v>1043</v>
      </c>
      <c r="I7352" s="5">
        <v>48199.78</v>
      </c>
      <c r="J7352" t="s">
        <v>105</v>
      </c>
      <c r="K7352" t="s">
        <v>106</v>
      </c>
      <c r="L7352">
        <v>0</v>
      </c>
      <c r="M7352">
        <v>0</v>
      </c>
      <c r="N7352">
        <v>5</v>
      </c>
      <c r="O7352" s="6">
        <v>0</v>
      </c>
      <c r="P7352" t="s">
        <v>106</v>
      </c>
      <c r="Q7352" t="s">
        <v>107</v>
      </c>
      <c r="R7352">
        <f>IF(F7352="Monthly",2,0)
+IF(E7352&lt;=6,2,0)
+IF(N7352&lt;=2,2,0)
+IF(L7352&gt;=4,2,0)
+IF(M7352&gt;=2,1,0)
+IF(H7352&gt;=_xlfn.PERCENTILE.INC($H$2:$H$10001,0.75),1,0)</f>
        <v>1</v>
      </c>
      <c r="S7352" t="str">
        <f>IF(R7352&gt;=7,"High",IF(R7352&gt;=4,"Medium","Low"))</f>
        <v>Low</v>
      </c>
    </row>
    <row r="7353" spans="1:19">
      <c r="A7353" t="s">
        <v>7478</v>
      </c>
      <c r="B7353">
        <v>40</v>
      </c>
      <c r="C7353" t="s">
        <v>101</v>
      </c>
      <c r="D7353" t="s">
        <v>123</v>
      </c>
      <c r="E7353">
        <v>41</v>
      </c>
      <c r="F7353" t="s">
        <v>103</v>
      </c>
      <c r="G7353" t="s">
        <v>104</v>
      </c>
      <c r="H7353" s="5">
        <v>508</v>
      </c>
      <c r="I7353" s="5">
        <v>20839.349999999999</v>
      </c>
      <c r="J7353" t="s">
        <v>117</v>
      </c>
      <c r="K7353" t="s">
        <v>107</v>
      </c>
      <c r="L7353">
        <v>5</v>
      </c>
      <c r="M7353">
        <v>2</v>
      </c>
      <c r="N7353">
        <v>2</v>
      </c>
      <c r="O7353" s="6">
        <v>0</v>
      </c>
      <c r="P7353" t="s">
        <v>107</v>
      </c>
      <c r="Q7353" t="s">
        <v>106</v>
      </c>
      <c r="R7353">
        <f>IF(F7353="Monthly",2,0)
+IF(E7353&lt;=6,2,0)
+IF(N7353&lt;=2,2,0)
+IF(L7353&gt;=4,2,0)
+IF(M7353&gt;=2,1,0)
+IF(H7353&gt;=_xlfn.PERCENTILE.INC($H$2:$H$10001,0.75),1,0)</f>
        <v>7</v>
      </c>
      <c r="S7353" t="str">
        <f>IF(R7353&gt;=7,"High",IF(R7353&gt;=4,"Medium","Low"))</f>
        <v>High</v>
      </c>
    </row>
    <row r="7354" spans="1:19">
      <c r="A7354" t="s">
        <v>7479</v>
      </c>
      <c r="B7354">
        <v>27</v>
      </c>
      <c r="C7354" t="s">
        <v>101</v>
      </c>
      <c r="D7354" t="s">
        <v>119</v>
      </c>
      <c r="E7354">
        <v>61</v>
      </c>
      <c r="F7354" t="s">
        <v>121</v>
      </c>
      <c r="G7354" t="s">
        <v>104</v>
      </c>
      <c r="H7354" s="5">
        <v>530</v>
      </c>
      <c r="I7354" s="5">
        <v>32107.77</v>
      </c>
      <c r="J7354" t="s">
        <v>134</v>
      </c>
      <c r="K7354" t="s">
        <v>107</v>
      </c>
      <c r="L7354">
        <v>1</v>
      </c>
      <c r="M7354">
        <v>0</v>
      </c>
      <c r="N7354">
        <v>5</v>
      </c>
      <c r="O7354" s="6">
        <v>0</v>
      </c>
      <c r="P7354" t="s">
        <v>107</v>
      </c>
      <c r="Q7354" t="s">
        <v>107</v>
      </c>
      <c r="R7354">
        <f>IF(F7354="Monthly",2,0)
+IF(E7354&lt;=6,2,0)
+IF(N7354&lt;=2,2,0)
+IF(L7354&gt;=4,2,0)
+IF(M7354&gt;=2,1,0)
+IF(H7354&gt;=_xlfn.PERCENTILE.INC($H$2:$H$10001,0.75),1,0)</f>
        <v>0</v>
      </c>
      <c r="S7354" t="str">
        <f>IF(R7354&gt;=7,"High",IF(R7354&gt;=4,"Medium","Low"))</f>
        <v>Low</v>
      </c>
    </row>
    <row r="7355" spans="1:19">
      <c r="A7355" t="s">
        <v>7480</v>
      </c>
      <c r="B7355">
        <v>33</v>
      </c>
      <c r="C7355" t="s">
        <v>112</v>
      </c>
      <c r="D7355" t="s">
        <v>126</v>
      </c>
      <c r="E7355">
        <v>27</v>
      </c>
      <c r="F7355" t="s">
        <v>109</v>
      </c>
      <c r="G7355" t="s">
        <v>104</v>
      </c>
      <c r="H7355" s="5">
        <v>496</v>
      </c>
      <c r="I7355" s="5">
        <v>13641.42</v>
      </c>
      <c r="J7355" t="s">
        <v>140</v>
      </c>
      <c r="K7355" t="s">
        <v>106</v>
      </c>
      <c r="L7355">
        <v>0</v>
      </c>
      <c r="M7355">
        <v>0</v>
      </c>
      <c r="N7355">
        <v>5</v>
      </c>
      <c r="O7355" s="6">
        <v>0</v>
      </c>
      <c r="P7355" t="s">
        <v>107</v>
      </c>
      <c r="Q7355" t="s">
        <v>107</v>
      </c>
      <c r="R7355">
        <f>IF(F7355="Monthly",2,0)
+IF(E7355&lt;=6,2,0)
+IF(N7355&lt;=2,2,0)
+IF(L7355&gt;=4,2,0)
+IF(M7355&gt;=2,1,0)
+IF(H7355&gt;=_xlfn.PERCENTILE.INC($H$2:$H$10001,0.75),1,0)</f>
        <v>0</v>
      </c>
      <c r="S7355" t="str">
        <f>IF(R7355&gt;=7,"High",IF(R7355&gt;=4,"Medium","Low"))</f>
        <v>Low</v>
      </c>
    </row>
    <row r="7356" spans="1:19">
      <c r="A7356" t="s">
        <v>7481</v>
      </c>
      <c r="B7356">
        <v>48</v>
      </c>
      <c r="C7356" t="s">
        <v>101</v>
      </c>
      <c r="D7356" t="s">
        <v>126</v>
      </c>
      <c r="E7356">
        <v>40</v>
      </c>
      <c r="F7356" t="s">
        <v>103</v>
      </c>
      <c r="G7356" t="s">
        <v>129</v>
      </c>
      <c r="H7356" s="5">
        <v>989</v>
      </c>
      <c r="I7356" s="5">
        <v>39041.300000000003</v>
      </c>
      <c r="J7356" t="s">
        <v>117</v>
      </c>
      <c r="K7356" t="s">
        <v>106</v>
      </c>
      <c r="L7356">
        <v>0</v>
      </c>
      <c r="M7356">
        <v>0</v>
      </c>
      <c r="N7356">
        <v>5</v>
      </c>
      <c r="O7356" s="6">
        <v>0</v>
      </c>
      <c r="P7356" t="s">
        <v>106</v>
      </c>
      <c r="Q7356" t="s">
        <v>107</v>
      </c>
      <c r="R7356">
        <f>IF(F7356="Monthly",2,0)
+IF(E7356&lt;=6,2,0)
+IF(N7356&lt;=2,2,0)
+IF(L7356&gt;=4,2,0)
+IF(M7356&gt;=2,1,0)
+IF(H7356&gt;=_xlfn.PERCENTILE.INC($H$2:$H$10001,0.75),1,0)</f>
        <v>3</v>
      </c>
      <c r="S7356" t="str">
        <f>IF(R7356&gt;=7,"High",IF(R7356&gt;=4,"Medium","Low"))</f>
        <v>Low</v>
      </c>
    </row>
    <row r="7357" spans="1:19">
      <c r="A7357" t="s">
        <v>7482</v>
      </c>
      <c r="B7357">
        <v>26</v>
      </c>
      <c r="C7357" t="s">
        <v>112</v>
      </c>
      <c r="D7357" t="s">
        <v>133</v>
      </c>
      <c r="E7357">
        <v>47</v>
      </c>
      <c r="F7357" t="s">
        <v>121</v>
      </c>
      <c r="G7357" t="s">
        <v>104</v>
      </c>
      <c r="H7357" s="5">
        <v>499</v>
      </c>
      <c r="I7357" s="5">
        <v>22902.46</v>
      </c>
      <c r="J7357" t="s">
        <v>105</v>
      </c>
      <c r="K7357" t="s">
        <v>106</v>
      </c>
      <c r="L7357">
        <v>0</v>
      </c>
      <c r="M7357">
        <v>0</v>
      </c>
      <c r="N7357">
        <v>5</v>
      </c>
      <c r="O7357" s="6">
        <v>0</v>
      </c>
      <c r="P7357" t="s">
        <v>107</v>
      </c>
      <c r="Q7357" t="s">
        <v>107</v>
      </c>
      <c r="R7357">
        <f>IF(F7357="Monthly",2,0)
+IF(E7357&lt;=6,2,0)
+IF(N7357&lt;=2,2,0)
+IF(L7357&gt;=4,2,0)
+IF(M7357&gt;=2,1,0)
+IF(H7357&gt;=_xlfn.PERCENTILE.INC($H$2:$H$10001,0.75),1,0)</f>
        <v>0</v>
      </c>
      <c r="S7357" t="str">
        <f>IF(R7357&gt;=7,"High",IF(R7357&gt;=4,"Medium","Low"))</f>
        <v>Low</v>
      </c>
    </row>
    <row r="7358" spans="1:19">
      <c r="A7358" t="s">
        <v>7483</v>
      </c>
      <c r="B7358">
        <v>40</v>
      </c>
      <c r="C7358" t="s">
        <v>101</v>
      </c>
      <c r="D7358" t="s">
        <v>133</v>
      </c>
      <c r="E7358">
        <v>31</v>
      </c>
      <c r="F7358" t="s">
        <v>121</v>
      </c>
      <c r="G7358" t="s">
        <v>104</v>
      </c>
      <c r="H7358" s="5">
        <v>396</v>
      </c>
      <c r="I7358" s="5">
        <v>10544.95</v>
      </c>
      <c r="J7358" t="s">
        <v>134</v>
      </c>
      <c r="K7358" t="s">
        <v>106</v>
      </c>
      <c r="L7358">
        <v>1</v>
      </c>
      <c r="M7358">
        <v>0</v>
      </c>
      <c r="N7358">
        <v>5</v>
      </c>
      <c r="O7358" s="6">
        <v>15</v>
      </c>
      <c r="P7358" t="s">
        <v>106</v>
      </c>
      <c r="Q7358" t="s">
        <v>107</v>
      </c>
      <c r="R7358">
        <f>IF(F7358="Monthly",2,0)
+IF(E7358&lt;=6,2,0)
+IF(N7358&lt;=2,2,0)
+IF(L7358&gt;=4,2,0)
+IF(M7358&gt;=2,1,0)
+IF(H7358&gt;=_xlfn.PERCENTILE.INC($H$2:$H$10001,0.75),1,0)</f>
        <v>0</v>
      </c>
      <c r="S7358" t="str">
        <f>IF(R7358&gt;=7,"High",IF(R7358&gt;=4,"Medium","Low"))</f>
        <v>Low</v>
      </c>
    </row>
    <row r="7359" spans="1:19">
      <c r="A7359" t="s">
        <v>7484</v>
      </c>
      <c r="B7359">
        <v>40</v>
      </c>
      <c r="C7359" t="s">
        <v>112</v>
      </c>
      <c r="D7359" t="s">
        <v>137</v>
      </c>
      <c r="E7359">
        <v>11</v>
      </c>
      <c r="F7359" t="s">
        <v>109</v>
      </c>
      <c r="G7359" t="s">
        <v>129</v>
      </c>
      <c r="H7359" s="5">
        <v>972</v>
      </c>
      <c r="I7359" s="5">
        <v>10713.74</v>
      </c>
      <c r="J7359" t="s">
        <v>140</v>
      </c>
      <c r="K7359" t="s">
        <v>106</v>
      </c>
      <c r="L7359">
        <v>0</v>
      </c>
      <c r="M7359">
        <v>0</v>
      </c>
      <c r="N7359">
        <v>4</v>
      </c>
      <c r="O7359" s="6">
        <v>0</v>
      </c>
      <c r="P7359" t="s">
        <v>107</v>
      </c>
      <c r="Q7359" t="s">
        <v>107</v>
      </c>
      <c r="R7359">
        <f>IF(F7359="Monthly",2,0)
+IF(E7359&lt;=6,2,0)
+IF(N7359&lt;=2,2,0)
+IF(L7359&gt;=4,2,0)
+IF(M7359&gt;=2,1,0)
+IF(H7359&gt;=_xlfn.PERCENTILE.INC($H$2:$H$10001,0.75),1,0)</f>
        <v>1</v>
      </c>
      <c r="S7359" t="str">
        <f>IF(R7359&gt;=7,"High",IF(R7359&gt;=4,"Medium","Low"))</f>
        <v>Low</v>
      </c>
    </row>
    <row r="7360" spans="1:19">
      <c r="A7360" t="s">
        <v>7485</v>
      </c>
      <c r="B7360">
        <v>43</v>
      </c>
      <c r="C7360" t="s">
        <v>112</v>
      </c>
      <c r="D7360" t="s">
        <v>113</v>
      </c>
      <c r="E7360">
        <v>18</v>
      </c>
      <c r="F7360" t="s">
        <v>103</v>
      </c>
      <c r="G7360" t="s">
        <v>104</v>
      </c>
      <c r="H7360" s="5">
        <v>535</v>
      </c>
      <c r="I7360" s="5">
        <v>9534.77</v>
      </c>
      <c r="J7360" t="s">
        <v>117</v>
      </c>
      <c r="K7360" t="s">
        <v>106</v>
      </c>
      <c r="L7360">
        <v>1</v>
      </c>
      <c r="M7360">
        <v>0</v>
      </c>
      <c r="N7360">
        <v>5</v>
      </c>
      <c r="O7360" s="6">
        <v>0</v>
      </c>
      <c r="P7360" t="s">
        <v>107</v>
      </c>
      <c r="Q7360" t="s">
        <v>107</v>
      </c>
      <c r="R7360">
        <f>IF(F7360="Monthly",2,0)
+IF(E7360&lt;=6,2,0)
+IF(N7360&lt;=2,2,0)
+IF(L7360&gt;=4,2,0)
+IF(M7360&gt;=2,1,0)
+IF(H7360&gt;=_xlfn.PERCENTILE.INC($H$2:$H$10001,0.75),1,0)</f>
        <v>2</v>
      </c>
      <c r="S7360" t="str">
        <f>IF(R7360&gt;=7,"High",IF(R7360&gt;=4,"Medium","Low"))</f>
        <v>Low</v>
      </c>
    </row>
    <row r="7361" spans="1:19">
      <c r="A7361" t="s">
        <v>7486</v>
      </c>
      <c r="B7361">
        <v>58</v>
      </c>
      <c r="C7361" t="s">
        <v>101</v>
      </c>
      <c r="D7361" t="s">
        <v>102</v>
      </c>
      <c r="E7361">
        <v>34</v>
      </c>
      <c r="F7361" t="s">
        <v>109</v>
      </c>
      <c r="G7361" t="s">
        <v>110</v>
      </c>
      <c r="H7361" s="5">
        <v>748</v>
      </c>
      <c r="I7361" s="5">
        <v>25662.54</v>
      </c>
      <c r="J7361" t="s">
        <v>140</v>
      </c>
      <c r="K7361" t="s">
        <v>106</v>
      </c>
      <c r="L7361">
        <v>1</v>
      </c>
      <c r="M7361">
        <v>0</v>
      </c>
      <c r="N7361">
        <v>5</v>
      </c>
      <c r="O7361" s="6">
        <v>0</v>
      </c>
      <c r="P7361" t="s">
        <v>106</v>
      </c>
      <c r="Q7361" t="s">
        <v>107</v>
      </c>
      <c r="R7361">
        <f>IF(F7361="Monthly",2,0)
+IF(E7361&lt;=6,2,0)
+IF(N7361&lt;=2,2,0)
+IF(L7361&gt;=4,2,0)
+IF(M7361&gt;=2,1,0)
+IF(H7361&gt;=_xlfn.PERCENTILE.INC($H$2:$H$10001,0.75),1,0)</f>
        <v>0</v>
      </c>
      <c r="S7361" t="str">
        <f>IF(R7361&gt;=7,"High",IF(R7361&gt;=4,"Medium","Low"))</f>
        <v>Low</v>
      </c>
    </row>
    <row r="7362" spans="1:19">
      <c r="A7362" t="s">
        <v>7487</v>
      </c>
      <c r="B7362">
        <v>28</v>
      </c>
      <c r="C7362" t="s">
        <v>101</v>
      </c>
      <c r="D7362" t="s">
        <v>113</v>
      </c>
      <c r="E7362">
        <v>13</v>
      </c>
      <c r="F7362" t="s">
        <v>109</v>
      </c>
      <c r="G7362" t="s">
        <v>110</v>
      </c>
      <c r="H7362" s="5">
        <v>761</v>
      </c>
      <c r="I7362" s="5">
        <v>9830.86</v>
      </c>
      <c r="J7362" t="s">
        <v>117</v>
      </c>
      <c r="K7362" t="s">
        <v>106</v>
      </c>
      <c r="L7362">
        <v>0</v>
      </c>
      <c r="M7362">
        <v>0</v>
      </c>
      <c r="N7362">
        <v>4</v>
      </c>
      <c r="O7362" s="6">
        <v>0</v>
      </c>
      <c r="P7362" t="s">
        <v>107</v>
      </c>
      <c r="Q7362" t="s">
        <v>107</v>
      </c>
      <c r="R7362">
        <f>IF(F7362="Monthly",2,0)
+IF(E7362&lt;=6,2,0)
+IF(N7362&lt;=2,2,0)
+IF(L7362&gt;=4,2,0)
+IF(M7362&gt;=2,1,0)
+IF(H7362&gt;=_xlfn.PERCENTILE.INC($H$2:$H$10001,0.75),1,0)</f>
        <v>0</v>
      </c>
      <c r="S7362" t="str">
        <f>IF(R7362&gt;=7,"High",IF(R7362&gt;=4,"Medium","Low"))</f>
        <v>Low</v>
      </c>
    </row>
    <row r="7363" spans="1:19">
      <c r="A7363" t="s">
        <v>7488</v>
      </c>
      <c r="B7363">
        <v>42</v>
      </c>
      <c r="C7363" t="s">
        <v>101</v>
      </c>
      <c r="D7363" t="s">
        <v>113</v>
      </c>
      <c r="E7363">
        <v>57</v>
      </c>
      <c r="F7363" t="s">
        <v>121</v>
      </c>
      <c r="G7363" t="s">
        <v>110</v>
      </c>
      <c r="H7363" s="5">
        <v>766</v>
      </c>
      <c r="I7363" s="5">
        <v>42357.9</v>
      </c>
      <c r="J7363" t="s">
        <v>134</v>
      </c>
      <c r="K7363" t="s">
        <v>106</v>
      </c>
      <c r="L7363">
        <v>1</v>
      </c>
      <c r="M7363">
        <v>0</v>
      </c>
      <c r="N7363">
        <v>5</v>
      </c>
      <c r="O7363" s="6">
        <v>0</v>
      </c>
      <c r="P7363" t="s">
        <v>107</v>
      </c>
      <c r="Q7363" t="s">
        <v>107</v>
      </c>
      <c r="R7363">
        <f>IF(F7363="Monthly",2,0)
+IF(E7363&lt;=6,2,0)
+IF(N7363&lt;=2,2,0)
+IF(L7363&gt;=4,2,0)
+IF(M7363&gt;=2,1,0)
+IF(H7363&gt;=_xlfn.PERCENTILE.INC($H$2:$H$10001,0.75),1,0)</f>
        <v>0</v>
      </c>
      <c r="S7363" t="str">
        <f>IF(R7363&gt;=7,"High",IF(R7363&gt;=4,"Medium","Low"))</f>
        <v>Low</v>
      </c>
    </row>
    <row r="7364" spans="1:19">
      <c r="A7364" t="s">
        <v>7489</v>
      </c>
      <c r="B7364">
        <v>43</v>
      </c>
      <c r="C7364" t="s">
        <v>112</v>
      </c>
      <c r="D7364" t="s">
        <v>133</v>
      </c>
      <c r="E7364">
        <v>29</v>
      </c>
      <c r="F7364" t="s">
        <v>121</v>
      </c>
      <c r="G7364" t="s">
        <v>110</v>
      </c>
      <c r="H7364" s="5">
        <v>642</v>
      </c>
      <c r="I7364" s="5">
        <v>18699.75</v>
      </c>
      <c r="J7364" t="s">
        <v>134</v>
      </c>
      <c r="K7364" t="s">
        <v>106</v>
      </c>
      <c r="L7364">
        <v>1</v>
      </c>
      <c r="M7364">
        <v>0</v>
      </c>
      <c r="N7364">
        <v>5</v>
      </c>
      <c r="O7364" s="6">
        <v>0</v>
      </c>
      <c r="P7364" t="s">
        <v>107</v>
      </c>
      <c r="Q7364" t="s">
        <v>107</v>
      </c>
      <c r="R7364">
        <f>IF(F7364="Monthly",2,0)
+IF(E7364&lt;=6,2,0)
+IF(N7364&lt;=2,2,0)
+IF(L7364&gt;=4,2,0)
+IF(M7364&gt;=2,1,0)
+IF(H7364&gt;=_xlfn.PERCENTILE.INC($H$2:$H$10001,0.75),1,0)</f>
        <v>0</v>
      </c>
      <c r="S7364" t="str">
        <f>IF(R7364&gt;=7,"High",IF(R7364&gt;=4,"Medium","Low"))</f>
        <v>Low</v>
      </c>
    </row>
    <row r="7365" spans="1:19">
      <c r="A7365" t="s">
        <v>7490</v>
      </c>
      <c r="B7365">
        <v>38</v>
      </c>
      <c r="C7365" t="s">
        <v>101</v>
      </c>
      <c r="D7365" t="s">
        <v>119</v>
      </c>
      <c r="E7365">
        <v>23</v>
      </c>
      <c r="F7365" t="s">
        <v>109</v>
      </c>
      <c r="G7365" t="s">
        <v>104</v>
      </c>
      <c r="H7365" s="5">
        <v>498</v>
      </c>
      <c r="I7365" s="5">
        <v>11500</v>
      </c>
      <c r="J7365" t="s">
        <v>105</v>
      </c>
      <c r="K7365" t="s">
        <v>106</v>
      </c>
      <c r="L7365">
        <v>0</v>
      </c>
      <c r="M7365">
        <v>0</v>
      </c>
      <c r="N7365">
        <v>3</v>
      </c>
      <c r="O7365" s="6">
        <v>0</v>
      </c>
      <c r="P7365" t="s">
        <v>107</v>
      </c>
      <c r="Q7365" t="s">
        <v>107</v>
      </c>
      <c r="R7365">
        <f>IF(F7365="Monthly",2,0)
+IF(E7365&lt;=6,2,0)
+IF(N7365&lt;=2,2,0)
+IF(L7365&gt;=4,2,0)
+IF(M7365&gt;=2,1,0)
+IF(H7365&gt;=_xlfn.PERCENTILE.INC($H$2:$H$10001,0.75),1,0)</f>
        <v>0</v>
      </c>
      <c r="S7365" t="str">
        <f>IF(R7365&gt;=7,"High",IF(R7365&gt;=4,"Medium","Low"))</f>
        <v>Low</v>
      </c>
    </row>
    <row r="7366" spans="1:19">
      <c r="A7366" t="s">
        <v>7491</v>
      </c>
      <c r="B7366">
        <v>18</v>
      </c>
      <c r="C7366" t="s">
        <v>101</v>
      </c>
      <c r="D7366" t="s">
        <v>131</v>
      </c>
      <c r="E7366">
        <v>36</v>
      </c>
      <c r="F7366" t="s">
        <v>109</v>
      </c>
      <c r="G7366" t="s">
        <v>129</v>
      </c>
      <c r="H7366" s="5">
        <v>1019</v>
      </c>
      <c r="I7366" s="5">
        <v>35931.32</v>
      </c>
      <c r="J7366" t="s">
        <v>105</v>
      </c>
      <c r="K7366" t="s">
        <v>106</v>
      </c>
      <c r="L7366">
        <v>2</v>
      </c>
      <c r="M7366">
        <v>1</v>
      </c>
      <c r="N7366">
        <v>4</v>
      </c>
      <c r="O7366" s="6">
        <v>0</v>
      </c>
      <c r="P7366" t="s">
        <v>107</v>
      </c>
      <c r="Q7366" t="s">
        <v>107</v>
      </c>
      <c r="R7366">
        <f>IF(F7366="Monthly",2,0)
+IF(E7366&lt;=6,2,0)
+IF(N7366&lt;=2,2,0)
+IF(L7366&gt;=4,2,0)
+IF(M7366&gt;=2,1,0)
+IF(H7366&gt;=_xlfn.PERCENTILE.INC($H$2:$H$10001,0.75),1,0)</f>
        <v>1</v>
      </c>
      <c r="S7366" t="str">
        <f>IF(R7366&gt;=7,"High",IF(R7366&gt;=4,"Medium","Low"))</f>
        <v>Low</v>
      </c>
    </row>
    <row r="7367" spans="1:19">
      <c r="A7367" t="s">
        <v>7492</v>
      </c>
      <c r="B7367">
        <v>48</v>
      </c>
      <c r="C7367" t="s">
        <v>101</v>
      </c>
      <c r="D7367" t="s">
        <v>113</v>
      </c>
      <c r="E7367">
        <v>21</v>
      </c>
      <c r="F7367" t="s">
        <v>103</v>
      </c>
      <c r="G7367" t="s">
        <v>129</v>
      </c>
      <c r="H7367" s="5">
        <v>942</v>
      </c>
      <c r="I7367" s="5">
        <v>19443.23</v>
      </c>
      <c r="J7367" t="s">
        <v>115</v>
      </c>
      <c r="K7367" t="s">
        <v>106</v>
      </c>
      <c r="L7367">
        <v>1</v>
      </c>
      <c r="M7367">
        <v>0</v>
      </c>
      <c r="N7367">
        <v>5</v>
      </c>
      <c r="O7367" s="6">
        <v>0</v>
      </c>
      <c r="P7367" t="s">
        <v>106</v>
      </c>
      <c r="Q7367" t="s">
        <v>106</v>
      </c>
      <c r="R7367">
        <f>IF(F7367="Monthly",2,0)
+IF(E7367&lt;=6,2,0)
+IF(N7367&lt;=2,2,0)
+IF(L7367&gt;=4,2,0)
+IF(M7367&gt;=2,1,0)
+IF(H7367&gt;=_xlfn.PERCENTILE.INC($H$2:$H$10001,0.75),1,0)</f>
        <v>3</v>
      </c>
      <c r="S7367" t="str">
        <f>IF(R7367&gt;=7,"High",IF(R7367&gt;=4,"Medium","Low"))</f>
        <v>Low</v>
      </c>
    </row>
    <row r="7368" spans="1:19">
      <c r="A7368" t="s">
        <v>7493</v>
      </c>
      <c r="B7368">
        <v>31</v>
      </c>
      <c r="C7368" t="s">
        <v>112</v>
      </c>
      <c r="D7368" t="s">
        <v>113</v>
      </c>
      <c r="E7368">
        <v>17</v>
      </c>
      <c r="F7368" t="s">
        <v>103</v>
      </c>
      <c r="G7368" t="s">
        <v>110</v>
      </c>
      <c r="H7368" s="5">
        <v>671</v>
      </c>
      <c r="I7368" s="5">
        <v>11143.44</v>
      </c>
      <c r="J7368" t="s">
        <v>115</v>
      </c>
      <c r="K7368" t="s">
        <v>106</v>
      </c>
      <c r="L7368">
        <v>0</v>
      </c>
      <c r="M7368">
        <v>0</v>
      </c>
      <c r="N7368">
        <v>5</v>
      </c>
      <c r="O7368" s="6">
        <v>0</v>
      </c>
      <c r="P7368" t="s">
        <v>107</v>
      </c>
      <c r="Q7368" t="s">
        <v>107</v>
      </c>
      <c r="R7368">
        <f>IF(F7368="Monthly",2,0)
+IF(E7368&lt;=6,2,0)
+IF(N7368&lt;=2,2,0)
+IF(L7368&gt;=4,2,0)
+IF(M7368&gt;=2,1,0)
+IF(H7368&gt;=_xlfn.PERCENTILE.INC($H$2:$H$10001,0.75),1,0)</f>
        <v>2</v>
      </c>
      <c r="S7368" t="str">
        <f>IF(R7368&gt;=7,"High",IF(R7368&gt;=4,"Medium","Low"))</f>
        <v>Low</v>
      </c>
    </row>
    <row r="7369" spans="1:19">
      <c r="A7369" t="s">
        <v>7494</v>
      </c>
      <c r="B7369">
        <v>29</v>
      </c>
      <c r="C7369" t="s">
        <v>101</v>
      </c>
      <c r="D7369" t="s">
        <v>137</v>
      </c>
      <c r="E7369">
        <v>50</v>
      </c>
      <c r="F7369" t="s">
        <v>103</v>
      </c>
      <c r="G7369" t="s">
        <v>110</v>
      </c>
      <c r="H7369" s="5">
        <v>657</v>
      </c>
      <c r="I7369" s="5">
        <v>31984.51</v>
      </c>
      <c r="J7369" t="s">
        <v>115</v>
      </c>
      <c r="K7369" t="s">
        <v>106</v>
      </c>
      <c r="L7369">
        <v>1</v>
      </c>
      <c r="M7369">
        <v>0</v>
      </c>
      <c r="N7369">
        <v>4</v>
      </c>
      <c r="O7369" s="6">
        <v>0</v>
      </c>
      <c r="P7369" t="s">
        <v>106</v>
      </c>
      <c r="Q7369" t="s">
        <v>107</v>
      </c>
      <c r="R7369">
        <f>IF(F7369="Monthly",2,0)
+IF(E7369&lt;=6,2,0)
+IF(N7369&lt;=2,2,0)
+IF(L7369&gt;=4,2,0)
+IF(M7369&gt;=2,1,0)
+IF(H7369&gt;=_xlfn.PERCENTILE.INC($H$2:$H$10001,0.75),1,0)</f>
        <v>2</v>
      </c>
      <c r="S7369" t="str">
        <f>IF(R7369&gt;=7,"High",IF(R7369&gt;=4,"Medium","Low"))</f>
        <v>Low</v>
      </c>
    </row>
    <row r="7370" spans="1:19">
      <c r="A7370" t="s">
        <v>7495</v>
      </c>
      <c r="B7370">
        <v>21</v>
      </c>
      <c r="C7370" t="s">
        <v>112</v>
      </c>
      <c r="D7370" t="s">
        <v>159</v>
      </c>
      <c r="E7370">
        <v>40</v>
      </c>
      <c r="F7370" t="s">
        <v>103</v>
      </c>
      <c r="G7370" t="s">
        <v>129</v>
      </c>
      <c r="H7370" s="5">
        <v>1014</v>
      </c>
      <c r="I7370" s="5">
        <v>41668.339999999997</v>
      </c>
      <c r="J7370" t="s">
        <v>117</v>
      </c>
      <c r="K7370" t="s">
        <v>106</v>
      </c>
      <c r="L7370">
        <v>1</v>
      </c>
      <c r="M7370">
        <v>0</v>
      </c>
      <c r="N7370">
        <v>3</v>
      </c>
      <c r="O7370" s="6">
        <v>0</v>
      </c>
      <c r="P7370" t="s">
        <v>107</v>
      </c>
      <c r="Q7370" t="s">
        <v>107</v>
      </c>
      <c r="R7370">
        <f>IF(F7370="Monthly",2,0)
+IF(E7370&lt;=6,2,0)
+IF(N7370&lt;=2,2,0)
+IF(L7370&gt;=4,2,0)
+IF(M7370&gt;=2,1,0)
+IF(H7370&gt;=_xlfn.PERCENTILE.INC($H$2:$H$10001,0.75),1,0)</f>
        <v>3</v>
      </c>
      <c r="S7370" t="str">
        <f>IF(R7370&gt;=7,"High",IF(R7370&gt;=4,"Medium","Low"))</f>
        <v>Low</v>
      </c>
    </row>
    <row r="7371" spans="1:19">
      <c r="A7371" t="s">
        <v>7496</v>
      </c>
      <c r="B7371">
        <v>36</v>
      </c>
      <c r="C7371" t="s">
        <v>101</v>
      </c>
      <c r="D7371" t="s">
        <v>137</v>
      </c>
      <c r="E7371">
        <v>59</v>
      </c>
      <c r="F7371" t="s">
        <v>109</v>
      </c>
      <c r="G7371" t="s">
        <v>110</v>
      </c>
      <c r="H7371" s="5">
        <v>767</v>
      </c>
      <c r="I7371" s="5">
        <v>46029.27</v>
      </c>
      <c r="J7371" t="s">
        <v>105</v>
      </c>
      <c r="K7371" t="s">
        <v>106</v>
      </c>
      <c r="L7371">
        <v>4</v>
      </c>
      <c r="M7371">
        <v>0</v>
      </c>
      <c r="N7371">
        <v>5</v>
      </c>
      <c r="O7371" s="6">
        <v>0</v>
      </c>
      <c r="P7371" t="s">
        <v>107</v>
      </c>
      <c r="Q7371" t="s">
        <v>107</v>
      </c>
      <c r="R7371">
        <f>IF(F7371="Monthly",2,0)
+IF(E7371&lt;=6,2,0)
+IF(N7371&lt;=2,2,0)
+IF(L7371&gt;=4,2,0)
+IF(M7371&gt;=2,1,0)
+IF(H7371&gt;=_xlfn.PERCENTILE.INC($H$2:$H$10001,0.75),1,0)</f>
        <v>2</v>
      </c>
      <c r="S7371" t="str">
        <f>IF(R7371&gt;=7,"High",IF(R7371&gt;=4,"Medium","Low"))</f>
        <v>Low</v>
      </c>
    </row>
    <row r="7372" spans="1:19">
      <c r="A7372" t="s">
        <v>7497</v>
      </c>
      <c r="B7372">
        <v>25</v>
      </c>
      <c r="C7372" t="s">
        <v>112</v>
      </c>
      <c r="D7372" t="s">
        <v>102</v>
      </c>
      <c r="E7372">
        <v>5</v>
      </c>
      <c r="F7372" t="s">
        <v>103</v>
      </c>
      <c r="G7372" t="s">
        <v>110</v>
      </c>
      <c r="H7372" s="5">
        <v>825</v>
      </c>
      <c r="I7372" s="5">
        <v>4097.54</v>
      </c>
      <c r="J7372" t="s">
        <v>134</v>
      </c>
      <c r="K7372" t="s">
        <v>106</v>
      </c>
      <c r="L7372">
        <v>1</v>
      </c>
      <c r="M7372">
        <v>0</v>
      </c>
      <c r="N7372">
        <v>5</v>
      </c>
      <c r="O7372" s="6">
        <v>0</v>
      </c>
      <c r="P7372" t="s">
        <v>106</v>
      </c>
      <c r="Q7372" t="s">
        <v>106</v>
      </c>
      <c r="R7372">
        <f>IF(F7372="Monthly",2,0)
+IF(E7372&lt;=6,2,0)
+IF(N7372&lt;=2,2,0)
+IF(L7372&gt;=4,2,0)
+IF(M7372&gt;=2,1,0)
+IF(H7372&gt;=_xlfn.PERCENTILE.INC($H$2:$H$10001,0.75),1,0)</f>
        <v>5</v>
      </c>
      <c r="S7372" t="str">
        <f>IF(R7372&gt;=7,"High",IF(R7372&gt;=4,"Medium","Low"))</f>
        <v>Medium</v>
      </c>
    </row>
    <row r="7373" spans="1:19">
      <c r="A7373" t="s">
        <v>7498</v>
      </c>
      <c r="B7373">
        <v>39</v>
      </c>
      <c r="C7373" t="s">
        <v>101</v>
      </c>
      <c r="D7373" t="s">
        <v>126</v>
      </c>
      <c r="E7373">
        <v>52</v>
      </c>
      <c r="F7373" t="s">
        <v>103</v>
      </c>
      <c r="G7373" t="s">
        <v>110</v>
      </c>
      <c r="H7373" s="5">
        <v>717</v>
      </c>
      <c r="I7373" s="5">
        <v>36987.65</v>
      </c>
      <c r="J7373" t="s">
        <v>140</v>
      </c>
      <c r="K7373" t="s">
        <v>106</v>
      </c>
      <c r="L7373">
        <v>1</v>
      </c>
      <c r="M7373">
        <v>0</v>
      </c>
      <c r="N7373">
        <v>5</v>
      </c>
      <c r="O7373" s="6">
        <v>0</v>
      </c>
      <c r="P7373" t="s">
        <v>106</v>
      </c>
      <c r="Q7373" t="s">
        <v>107</v>
      </c>
      <c r="R7373">
        <f>IF(F7373="Monthly",2,0)
+IF(E7373&lt;=6,2,0)
+IF(N7373&lt;=2,2,0)
+IF(L7373&gt;=4,2,0)
+IF(M7373&gt;=2,1,0)
+IF(H7373&gt;=_xlfn.PERCENTILE.INC($H$2:$H$10001,0.75),1,0)</f>
        <v>2</v>
      </c>
      <c r="S7373" t="str">
        <f>IF(R7373&gt;=7,"High",IF(R7373&gt;=4,"Medium","Low"))</f>
        <v>Low</v>
      </c>
    </row>
    <row r="7374" spans="1:19">
      <c r="A7374" t="s">
        <v>7499</v>
      </c>
      <c r="B7374">
        <v>32</v>
      </c>
      <c r="C7374" t="s">
        <v>101</v>
      </c>
      <c r="D7374" t="s">
        <v>102</v>
      </c>
      <c r="E7374">
        <v>19</v>
      </c>
      <c r="F7374" t="s">
        <v>103</v>
      </c>
      <c r="G7374" t="s">
        <v>104</v>
      </c>
      <c r="H7374" s="5">
        <v>526</v>
      </c>
      <c r="I7374" s="5">
        <v>9863.8700000000008</v>
      </c>
      <c r="J7374" t="s">
        <v>115</v>
      </c>
      <c r="K7374" t="s">
        <v>107</v>
      </c>
      <c r="L7374">
        <v>2</v>
      </c>
      <c r="M7374">
        <v>0</v>
      </c>
      <c r="N7374">
        <v>5</v>
      </c>
      <c r="O7374" s="6">
        <v>0</v>
      </c>
      <c r="P7374" t="s">
        <v>107</v>
      </c>
      <c r="Q7374" t="s">
        <v>107</v>
      </c>
      <c r="R7374">
        <f>IF(F7374="Monthly",2,0)
+IF(E7374&lt;=6,2,0)
+IF(N7374&lt;=2,2,0)
+IF(L7374&gt;=4,2,0)
+IF(M7374&gt;=2,1,0)
+IF(H7374&gt;=_xlfn.PERCENTILE.INC($H$2:$H$10001,0.75),1,0)</f>
        <v>2</v>
      </c>
      <c r="S7374" t="str">
        <f>IF(R7374&gt;=7,"High",IF(R7374&gt;=4,"Medium","Low"))</f>
        <v>Low</v>
      </c>
    </row>
    <row r="7375" spans="1:19">
      <c r="A7375" t="s">
        <v>7500</v>
      </c>
      <c r="B7375">
        <v>30</v>
      </c>
      <c r="C7375" t="s">
        <v>112</v>
      </c>
      <c r="D7375" t="s">
        <v>119</v>
      </c>
      <c r="E7375">
        <v>32</v>
      </c>
      <c r="F7375" t="s">
        <v>109</v>
      </c>
      <c r="G7375" t="s">
        <v>110</v>
      </c>
      <c r="H7375" s="5">
        <v>722</v>
      </c>
      <c r="I7375" s="5">
        <v>23789.55</v>
      </c>
      <c r="J7375" t="s">
        <v>140</v>
      </c>
      <c r="K7375" t="s">
        <v>106</v>
      </c>
      <c r="L7375">
        <v>0</v>
      </c>
      <c r="M7375">
        <v>0</v>
      </c>
      <c r="N7375">
        <v>5</v>
      </c>
      <c r="O7375" s="6">
        <v>0</v>
      </c>
      <c r="P7375" t="s">
        <v>107</v>
      </c>
      <c r="Q7375" t="s">
        <v>106</v>
      </c>
      <c r="R7375">
        <f>IF(F7375="Monthly",2,0)
+IF(E7375&lt;=6,2,0)
+IF(N7375&lt;=2,2,0)
+IF(L7375&gt;=4,2,0)
+IF(M7375&gt;=2,1,0)
+IF(H7375&gt;=_xlfn.PERCENTILE.INC($H$2:$H$10001,0.75),1,0)</f>
        <v>0</v>
      </c>
      <c r="S7375" t="str">
        <f>IF(R7375&gt;=7,"High",IF(R7375&gt;=4,"Medium","Low"))</f>
        <v>Low</v>
      </c>
    </row>
    <row r="7376" spans="1:19">
      <c r="A7376" t="s">
        <v>7501</v>
      </c>
      <c r="B7376">
        <v>26</v>
      </c>
      <c r="C7376" t="s">
        <v>101</v>
      </c>
      <c r="D7376" t="s">
        <v>123</v>
      </c>
      <c r="E7376">
        <v>9</v>
      </c>
      <c r="F7376" t="s">
        <v>103</v>
      </c>
      <c r="G7376" t="s">
        <v>104</v>
      </c>
      <c r="H7376" s="5">
        <v>417</v>
      </c>
      <c r="I7376" s="5">
        <v>3838.87</v>
      </c>
      <c r="J7376" t="s">
        <v>140</v>
      </c>
      <c r="K7376" t="s">
        <v>106</v>
      </c>
      <c r="L7376">
        <v>1</v>
      </c>
      <c r="M7376">
        <v>0</v>
      </c>
      <c r="N7376">
        <v>5</v>
      </c>
      <c r="O7376" s="6">
        <v>0</v>
      </c>
      <c r="P7376" t="s">
        <v>107</v>
      </c>
      <c r="Q7376" t="s">
        <v>107</v>
      </c>
      <c r="R7376">
        <f>IF(F7376="Monthly",2,0)
+IF(E7376&lt;=6,2,0)
+IF(N7376&lt;=2,2,0)
+IF(L7376&gt;=4,2,0)
+IF(M7376&gt;=2,1,0)
+IF(H7376&gt;=_xlfn.PERCENTILE.INC($H$2:$H$10001,0.75),1,0)</f>
        <v>2</v>
      </c>
      <c r="S7376" t="str">
        <f>IF(R7376&gt;=7,"High",IF(R7376&gt;=4,"Medium","Low"))</f>
        <v>Low</v>
      </c>
    </row>
    <row r="7377" spans="1:19">
      <c r="A7377" t="s">
        <v>7502</v>
      </c>
      <c r="B7377">
        <v>18</v>
      </c>
      <c r="C7377" t="s">
        <v>112</v>
      </c>
      <c r="D7377" t="s">
        <v>133</v>
      </c>
      <c r="E7377">
        <v>42</v>
      </c>
      <c r="F7377" t="s">
        <v>109</v>
      </c>
      <c r="G7377" t="s">
        <v>104</v>
      </c>
      <c r="H7377" s="5">
        <v>523</v>
      </c>
      <c r="I7377" s="5">
        <v>22247.84</v>
      </c>
      <c r="J7377" t="s">
        <v>117</v>
      </c>
      <c r="K7377" t="s">
        <v>106</v>
      </c>
      <c r="L7377">
        <v>0</v>
      </c>
      <c r="M7377">
        <v>0</v>
      </c>
      <c r="N7377">
        <v>5</v>
      </c>
      <c r="O7377" s="6">
        <v>0</v>
      </c>
      <c r="P7377" t="s">
        <v>106</v>
      </c>
      <c r="Q7377" t="s">
        <v>107</v>
      </c>
      <c r="R7377">
        <f>IF(F7377="Monthly",2,0)
+IF(E7377&lt;=6,2,0)
+IF(N7377&lt;=2,2,0)
+IF(L7377&gt;=4,2,0)
+IF(M7377&gt;=2,1,0)
+IF(H7377&gt;=_xlfn.PERCENTILE.INC($H$2:$H$10001,0.75),1,0)</f>
        <v>0</v>
      </c>
      <c r="S7377" t="str">
        <f>IF(R7377&gt;=7,"High",IF(R7377&gt;=4,"Medium","Low"))</f>
        <v>Low</v>
      </c>
    </row>
    <row r="7378" spans="1:19">
      <c r="A7378" t="s">
        <v>7503</v>
      </c>
      <c r="B7378">
        <v>21</v>
      </c>
      <c r="C7378" t="s">
        <v>112</v>
      </c>
      <c r="D7378" t="s">
        <v>128</v>
      </c>
      <c r="E7378">
        <v>20</v>
      </c>
      <c r="F7378" t="s">
        <v>103</v>
      </c>
      <c r="G7378" t="s">
        <v>104</v>
      </c>
      <c r="H7378" s="5">
        <v>461</v>
      </c>
      <c r="I7378" s="5">
        <v>9264.68</v>
      </c>
      <c r="J7378" t="s">
        <v>134</v>
      </c>
      <c r="K7378" t="s">
        <v>106</v>
      </c>
      <c r="L7378">
        <v>1</v>
      </c>
      <c r="M7378">
        <v>0</v>
      </c>
      <c r="N7378">
        <v>5</v>
      </c>
      <c r="O7378" s="6">
        <v>0</v>
      </c>
      <c r="P7378" t="s">
        <v>106</v>
      </c>
      <c r="Q7378" t="s">
        <v>107</v>
      </c>
      <c r="R7378">
        <f>IF(F7378="Monthly",2,0)
+IF(E7378&lt;=6,2,0)
+IF(N7378&lt;=2,2,0)
+IF(L7378&gt;=4,2,0)
+IF(M7378&gt;=2,1,0)
+IF(H7378&gt;=_xlfn.PERCENTILE.INC($H$2:$H$10001,0.75),1,0)</f>
        <v>2</v>
      </c>
      <c r="S7378" t="str">
        <f>IF(R7378&gt;=7,"High",IF(R7378&gt;=4,"Medium","Low"))</f>
        <v>Low</v>
      </c>
    </row>
    <row r="7379" spans="1:19">
      <c r="A7379" t="s">
        <v>7504</v>
      </c>
      <c r="B7379">
        <v>42</v>
      </c>
      <c r="C7379" t="s">
        <v>112</v>
      </c>
      <c r="D7379" t="s">
        <v>137</v>
      </c>
      <c r="E7379">
        <v>38</v>
      </c>
      <c r="F7379" t="s">
        <v>121</v>
      </c>
      <c r="G7379" t="s">
        <v>129</v>
      </c>
      <c r="H7379" s="5">
        <v>1025</v>
      </c>
      <c r="I7379" s="5">
        <v>33285.71</v>
      </c>
      <c r="J7379" t="s">
        <v>115</v>
      </c>
      <c r="K7379" t="s">
        <v>106</v>
      </c>
      <c r="L7379">
        <v>0</v>
      </c>
      <c r="M7379">
        <v>0</v>
      </c>
      <c r="N7379">
        <v>5</v>
      </c>
      <c r="O7379" s="6">
        <v>15</v>
      </c>
      <c r="P7379" t="s">
        <v>107</v>
      </c>
      <c r="Q7379" t="s">
        <v>107</v>
      </c>
      <c r="R7379">
        <f>IF(F7379="Monthly",2,0)
+IF(E7379&lt;=6,2,0)
+IF(N7379&lt;=2,2,0)
+IF(L7379&gt;=4,2,0)
+IF(M7379&gt;=2,1,0)
+IF(H7379&gt;=_xlfn.PERCENTILE.INC($H$2:$H$10001,0.75),1,0)</f>
        <v>1</v>
      </c>
      <c r="S7379" t="str">
        <f>IF(R7379&gt;=7,"High",IF(R7379&gt;=4,"Medium","Low"))</f>
        <v>Low</v>
      </c>
    </row>
    <row r="7380" spans="1:19">
      <c r="A7380" t="s">
        <v>7505</v>
      </c>
      <c r="B7380">
        <v>26</v>
      </c>
      <c r="C7380" t="s">
        <v>112</v>
      </c>
      <c r="D7380" t="s">
        <v>137</v>
      </c>
      <c r="E7380">
        <v>16</v>
      </c>
      <c r="F7380" t="s">
        <v>103</v>
      </c>
      <c r="G7380" t="s">
        <v>110</v>
      </c>
      <c r="H7380" s="5">
        <v>672</v>
      </c>
      <c r="I7380" s="5">
        <v>10865.3</v>
      </c>
      <c r="J7380" t="s">
        <v>117</v>
      </c>
      <c r="K7380" t="s">
        <v>106</v>
      </c>
      <c r="L7380">
        <v>0</v>
      </c>
      <c r="M7380">
        <v>0</v>
      </c>
      <c r="N7380">
        <v>5</v>
      </c>
      <c r="O7380" s="6">
        <v>0</v>
      </c>
      <c r="P7380" t="s">
        <v>107</v>
      </c>
      <c r="Q7380" t="s">
        <v>107</v>
      </c>
      <c r="R7380">
        <f>IF(F7380="Monthly",2,0)
+IF(E7380&lt;=6,2,0)
+IF(N7380&lt;=2,2,0)
+IF(L7380&gt;=4,2,0)
+IF(M7380&gt;=2,1,0)
+IF(H7380&gt;=_xlfn.PERCENTILE.INC($H$2:$H$10001,0.75),1,0)</f>
        <v>2</v>
      </c>
      <c r="S7380" t="str">
        <f>IF(R7380&gt;=7,"High",IF(R7380&gt;=4,"Medium","Low"))</f>
        <v>Low</v>
      </c>
    </row>
    <row r="7381" spans="1:19">
      <c r="A7381" t="s">
        <v>7506</v>
      </c>
      <c r="B7381">
        <v>35</v>
      </c>
      <c r="C7381" t="s">
        <v>112</v>
      </c>
      <c r="D7381" t="s">
        <v>137</v>
      </c>
      <c r="E7381">
        <v>35</v>
      </c>
      <c r="F7381" t="s">
        <v>121</v>
      </c>
      <c r="G7381" t="s">
        <v>110</v>
      </c>
      <c r="H7381" s="5">
        <v>705</v>
      </c>
      <c r="I7381" s="5">
        <v>21147.91</v>
      </c>
      <c r="J7381" t="s">
        <v>134</v>
      </c>
      <c r="K7381" t="s">
        <v>106</v>
      </c>
      <c r="L7381">
        <v>5</v>
      </c>
      <c r="M7381">
        <v>1</v>
      </c>
      <c r="N7381">
        <v>4</v>
      </c>
      <c r="O7381" s="6">
        <v>15</v>
      </c>
      <c r="P7381" t="s">
        <v>106</v>
      </c>
      <c r="Q7381" t="s">
        <v>107</v>
      </c>
      <c r="R7381">
        <f>IF(F7381="Monthly",2,0)
+IF(E7381&lt;=6,2,0)
+IF(N7381&lt;=2,2,0)
+IF(L7381&gt;=4,2,0)
+IF(M7381&gt;=2,1,0)
+IF(H7381&gt;=_xlfn.PERCENTILE.INC($H$2:$H$10001,0.75),1,0)</f>
        <v>2</v>
      </c>
      <c r="S7381" t="str">
        <f>IF(R7381&gt;=7,"High",IF(R7381&gt;=4,"Medium","Low"))</f>
        <v>Low</v>
      </c>
    </row>
    <row r="7382" spans="1:19">
      <c r="A7382" t="s">
        <v>7507</v>
      </c>
      <c r="B7382">
        <v>51</v>
      </c>
      <c r="C7382" t="s">
        <v>101</v>
      </c>
      <c r="D7382" t="s">
        <v>159</v>
      </c>
      <c r="E7382">
        <v>19</v>
      </c>
      <c r="F7382" t="s">
        <v>103</v>
      </c>
      <c r="G7382" t="s">
        <v>110</v>
      </c>
      <c r="H7382" s="5">
        <v>741</v>
      </c>
      <c r="I7382" s="5">
        <v>13680.61</v>
      </c>
      <c r="J7382" t="s">
        <v>115</v>
      </c>
      <c r="K7382" t="s">
        <v>106</v>
      </c>
      <c r="L7382">
        <v>3</v>
      </c>
      <c r="M7382">
        <v>0</v>
      </c>
      <c r="N7382">
        <v>4</v>
      </c>
      <c r="O7382" s="6">
        <v>0</v>
      </c>
      <c r="P7382" t="s">
        <v>106</v>
      </c>
      <c r="Q7382" t="s">
        <v>107</v>
      </c>
      <c r="R7382">
        <f>IF(F7382="Monthly",2,0)
+IF(E7382&lt;=6,2,0)
+IF(N7382&lt;=2,2,0)
+IF(L7382&gt;=4,2,0)
+IF(M7382&gt;=2,1,0)
+IF(H7382&gt;=_xlfn.PERCENTILE.INC($H$2:$H$10001,0.75),1,0)</f>
        <v>2</v>
      </c>
      <c r="S7382" t="str">
        <f>IF(R7382&gt;=7,"High",IF(R7382&gt;=4,"Medium","Low"))</f>
        <v>Low</v>
      </c>
    </row>
    <row r="7383" spans="1:19">
      <c r="A7383" t="s">
        <v>7508</v>
      </c>
      <c r="B7383">
        <v>36</v>
      </c>
      <c r="C7383" t="s">
        <v>101</v>
      </c>
      <c r="D7383" t="s">
        <v>102</v>
      </c>
      <c r="E7383">
        <v>26</v>
      </c>
      <c r="F7383" t="s">
        <v>121</v>
      </c>
      <c r="G7383" t="s">
        <v>104</v>
      </c>
      <c r="H7383" s="5">
        <v>510</v>
      </c>
      <c r="I7383" s="5">
        <v>13060.98</v>
      </c>
      <c r="J7383" t="s">
        <v>105</v>
      </c>
      <c r="K7383" t="s">
        <v>107</v>
      </c>
      <c r="L7383">
        <v>3</v>
      </c>
      <c r="M7383">
        <v>0</v>
      </c>
      <c r="N7383">
        <v>5</v>
      </c>
      <c r="O7383" s="6">
        <v>0</v>
      </c>
      <c r="P7383" t="s">
        <v>106</v>
      </c>
      <c r="Q7383" t="s">
        <v>107</v>
      </c>
      <c r="R7383">
        <f>IF(F7383="Monthly",2,0)
+IF(E7383&lt;=6,2,0)
+IF(N7383&lt;=2,2,0)
+IF(L7383&gt;=4,2,0)
+IF(M7383&gt;=2,1,0)
+IF(H7383&gt;=_xlfn.PERCENTILE.INC($H$2:$H$10001,0.75),1,0)</f>
        <v>0</v>
      </c>
      <c r="S7383" t="str">
        <f>IF(R7383&gt;=7,"High",IF(R7383&gt;=4,"Medium","Low"))</f>
        <v>Low</v>
      </c>
    </row>
    <row r="7384" spans="1:19">
      <c r="A7384" t="s">
        <v>7509</v>
      </c>
      <c r="B7384">
        <v>50</v>
      </c>
      <c r="C7384" t="s">
        <v>101</v>
      </c>
      <c r="D7384" t="s">
        <v>137</v>
      </c>
      <c r="E7384">
        <v>32</v>
      </c>
      <c r="F7384" t="s">
        <v>121</v>
      </c>
      <c r="G7384" t="s">
        <v>110</v>
      </c>
      <c r="H7384" s="5">
        <v>687</v>
      </c>
      <c r="I7384" s="5">
        <v>21851.09</v>
      </c>
      <c r="J7384" t="s">
        <v>134</v>
      </c>
      <c r="K7384" t="s">
        <v>106</v>
      </c>
      <c r="L7384">
        <v>1</v>
      </c>
      <c r="M7384">
        <v>0</v>
      </c>
      <c r="N7384">
        <v>5</v>
      </c>
      <c r="O7384" s="6">
        <v>0</v>
      </c>
      <c r="P7384" t="s">
        <v>107</v>
      </c>
      <c r="Q7384" t="s">
        <v>106</v>
      </c>
      <c r="R7384">
        <f>IF(F7384="Monthly",2,0)
+IF(E7384&lt;=6,2,0)
+IF(N7384&lt;=2,2,0)
+IF(L7384&gt;=4,2,0)
+IF(M7384&gt;=2,1,0)
+IF(H7384&gt;=_xlfn.PERCENTILE.INC($H$2:$H$10001,0.75),1,0)</f>
        <v>0</v>
      </c>
      <c r="S7384" t="str">
        <f>IF(R7384&gt;=7,"High",IF(R7384&gt;=4,"Medium","Low"))</f>
        <v>Low</v>
      </c>
    </row>
    <row r="7385" spans="1:19">
      <c r="A7385" t="s">
        <v>7510</v>
      </c>
      <c r="B7385">
        <v>26</v>
      </c>
      <c r="C7385" t="s">
        <v>112</v>
      </c>
      <c r="D7385" t="s">
        <v>102</v>
      </c>
      <c r="E7385">
        <v>54</v>
      </c>
      <c r="F7385" t="s">
        <v>103</v>
      </c>
      <c r="G7385" t="s">
        <v>110</v>
      </c>
      <c r="H7385" s="5">
        <v>706</v>
      </c>
      <c r="I7385" s="5">
        <v>38069.46</v>
      </c>
      <c r="J7385" t="s">
        <v>105</v>
      </c>
      <c r="K7385" t="s">
        <v>106</v>
      </c>
      <c r="L7385">
        <v>2</v>
      </c>
      <c r="M7385">
        <v>2</v>
      </c>
      <c r="N7385">
        <v>4</v>
      </c>
      <c r="O7385" s="6">
        <v>0</v>
      </c>
      <c r="P7385" t="s">
        <v>106</v>
      </c>
      <c r="Q7385" t="s">
        <v>106</v>
      </c>
      <c r="R7385">
        <f>IF(F7385="Monthly",2,0)
+IF(E7385&lt;=6,2,0)
+IF(N7385&lt;=2,2,0)
+IF(L7385&gt;=4,2,0)
+IF(M7385&gt;=2,1,0)
+IF(H7385&gt;=_xlfn.PERCENTILE.INC($H$2:$H$10001,0.75),1,0)</f>
        <v>3</v>
      </c>
      <c r="S7385" t="str">
        <f>IF(R7385&gt;=7,"High",IF(R7385&gt;=4,"Medium","Low"))</f>
        <v>Low</v>
      </c>
    </row>
    <row r="7386" spans="1:19">
      <c r="A7386" t="s">
        <v>7511</v>
      </c>
      <c r="B7386">
        <v>40</v>
      </c>
      <c r="C7386" t="s">
        <v>101</v>
      </c>
      <c r="D7386" t="s">
        <v>123</v>
      </c>
      <c r="E7386">
        <v>28</v>
      </c>
      <c r="F7386" t="s">
        <v>103</v>
      </c>
      <c r="G7386" t="s">
        <v>104</v>
      </c>
      <c r="H7386" s="5">
        <v>397</v>
      </c>
      <c r="I7386" s="5">
        <v>11274.51</v>
      </c>
      <c r="J7386" t="s">
        <v>105</v>
      </c>
      <c r="K7386" t="s">
        <v>107</v>
      </c>
      <c r="L7386">
        <v>5</v>
      </c>
      <c r="M7386">
        <v>2</v>
      </c>
      <c r="N7386">
        <v>3</v>
      </c>
      <c r="O7386" s="6">
        <v>0</v>
      </c>
      <c r="P7386" t="s">
        <v>107</v>
      </c>
      <c r="Q7386" t="s">
        <v>106</v>
      </c>
      <c r="R7386">
        <f>IF(F7386="Monthly",2,0)
+IF(E7386&lt;=6,2,0)
+IF(N7386&lt;=2,2,0)
+IF(L7386&gt;=4,2,0)
+IF(M7386&gt;=2,1,0)
+IF(H7386&gt;=_xlfn.PERCENTILE.INC($H$2:$H$10001,0.75),1,0)</f>
        <v>5</v>
      </c>
      <c r="S7386" t="str">
        <f>IF(R7386&gt;=7,"High",IF(R7386&gt;=4,"Medium","Low"))</f>
        <v>Medium</v>
      </c>
    </row>
    <row r="7387" spans="1:19">
      <c r="A7387" t="s">
        <v>7512</v>
      </c>
      <c r="B7387">
        <v>31</v>
      </c>
      <c r="C7387" t="s">
        <v>112</v>
      </c>
      <c r="D7387" t="s">
        <v>123</v>
      </c>
      <c r="E7387">
        <v>19</v>
      </c>
      <c r="F7387" t="s">
        <v>109</v>
      </c>
      <c r="G7387" t="s">
        <v>110</v>
      </c>
      <c r="H7387" s="5">
        <v>736</v>
      </c>
      <c r="I7387" s="5">
        <v>13300.84</v>
      </c>
      <c r="J7387" t="s">
        <v>105</v>
      </c>
      <c r="K7387" t="s">
        <v>106</v>
      </c>
      <c r="L7387">
        <v>0</v>
      </c>
      <c r="M7387">
        <v>0</v>
      </c>
      <c r="N7387">
        <v>5</v>
      </c>
      <c r="O7387" s="6">
        <v>5</v>
      </c>
      <c r="P7387" t="s">
        <v>106</v>
      </c>
      <c r="Q7387" t="s">
        <v>107</v>
      </c>
      <c r="R7387">
        <f>IF(F7387="Monthly",2,0)
+IF(E7387&lt;=6,2,0)
+IF(N7387&lt;=2,2,0)
+IF(L7387&gt;=4,2,0)
+IF(M7387&gt;=2,1,0)
+IF(H7387&gt;=_xlfn.PERCENTILE.INC($H$2:$H$10001,0.75),1,0)</f>
        <v>0</v>
      </c>
      <c r="S7387" t="str">
        <f>IF(R7387&gt;=7,"High",IF(R7387&gt;=4,"Medium","Low"))</f>
        <v>Low</v>
      </c>
    </row>
    <row r="7388" spans="1:19">
      <c r="A7388" t="s">
        <v>7513</v>
      </c>
      <c r="B7388">
        <v>26</v>
      </c>
      <c r="C7388" t="s">
        <v>101</v>
      </c>
      <c r="D7388" t="s">
        <v>131</v>
      </c>
      <c r="E7388">
        <v>62</v>
      </c>
      <c r="F7388" t="s">
        <v>121</v>
      </c>
      <c r="G7388" t="s">
        <v>129</v>
      </c>
      <c r="H7388" s="5">
        <v>994</v>
      </c>
      <c r="I7388" s="5">
        <v>61365.63</v>
      </c>
      <c r="J7388" t="s">
        <v>105</v>
      </c>
      <c r="K7388" t="s">
        <v>106</v>
      </c>
      <c r="L7388">
        <v>0</v>
      </c>
      <c r="M7388">
        <v>0</v>
      </c>
      <c r="N7388">
        <v>4</v>
      </c>
      <c r="O7388" s="6">
        <v>0</v>
      </c>
      <c r="P7388" t="s">
        <v>106</v>
      </c>
      <c r="Q7388" t="s">
        <v>107</v>
      </c>
      <c r="R7388">
        <f>IF(F7388="Monthly",2,0)
+IF(E7388&lt;=6,2,0)
+IF(N7388&lt;=2,2,0)
+IF(L7388&gt;=4,2,0)
+IF(M7388&gt;=2,1,0)
+IF(H7388&gt;=_xlfn.PERCENTILE.INC($H$2:$H$10001,0.75),1,0)</f>
        <v>1</v>
      </c>
      <c r="S7388" t="str">
        <f>IF(R7388&gt;=7,"High",IF(R7388&gt;=4,"Medium","Low"))</f>
        <v>Low</v>
      </c>
    </row>
    <row r="7389" spans="1:19">
      <c r="A7389" t="s">
        <v>7514</v>
      </c>
      <c r="B7389">
        <v>22</v>
      </c>
      <c r="C7389" t="s">
        <v>112</v>
      </c>
      <c r="D7389" t="s">
        <v>113</v>
      </c>
      <c r="E7389">
        <v>26</v>
      </c>
      <c r="F7389" t="s">
        <v>109</v>
      </c>
      <c r="G7389" t="s">
        <v>104</v>
      </c>
      <c r="H7389" s="5">
        <v>490</v>
      </c>
      <c r="I7389" s="5">
        <v>12906.09</v>
      </c>
      <c r="J7389" t="s">
        <v>105</v>
      </c>
      <c r="K7389" t="s">
        <v>106</v>
      </c>
      <c r="L7389">
        <v>0</v>
      </c>
      <c r="M7389">
        <v>0</v>
      </c>
      <c r="N7389">
        <v>5</v>
      </c>
      <c r="O7389" s="6">
        <v>0</v>
      </c>
      <c r="P7389" t="s">
        <v>106</v>
      </c>
      <c r="Q7389" t="s">
        <v>107</v>
      </c>
      <c r="R7389">
        <f>IF(F7389="Monthly",2,0)
+IF(E7389&lt;=6,2,0)
+IF(N7389&lt;=2,2,0)
+IF(L7389&gt;=4,2,0)
+IF(M7389&gt;=2,1,0)
+IF(H7389&gt;=_xlfn.PERCENTILE.INC($H$2:$H$10001,0.75),1,0)</f>
        <v>0</v>
      </c>
      <c r="S7389" t="str">
        <f>IF(R7389&gt;=7,"High",IF(R7389&gt;=4,"Medium","Low"))</f>
        <v>Low</v>
      </c>
    </row>
    <row r="7390" spans="1:19">
      <c r="A7390" t="s">
        <v>7515</v>
      </c>
      <c r="B7390">
        <v>56</v>
      </c>
      <c r="C7390" t="s">
        <v>112</v>
      </c>
      <c r="D7390" t="s">
        <v>119</v>
      </c>
      <c r="E7390">
        <v>20</v>
      </c>
      <c r="F7390" t="s">
        <v>103</v>
      </c>
      <c r="G7390" t="s">
        <v>110</v>
      </c>
      <c r="H7390" s="5">
        <v>707</v>
      </c>
      <c r="I7390" s="5">
        <v>14321.41</v>
      </c>
      <c r="J7390" t="s">
        <v>105</v>
      </c>
      <c r="K7390" t="s">
        <v>106</v>
      </c>
      <c r="L7390">
        <v>7</v>
      </c>
      <c r="M7390">
        <v>2</v>
      </c>
      <c r="N7390">
        <v>3</v>
      </c>
      <c r="O7390" s="6">
        <v>0</v>
      </c>
      <c r="P7390" t="s">
        <v>106</v>
      </c>
      <c r="Q7390" t="s">
        <v>106</v>
      </c>
      <c r="R7390">
        <f>IF(F7390="Monthly",2,0)
+IF(E7390&lt;=6,2,0)
+IF(N7390&lt;=2,2,0)
+IF(L7390&gt;=4,2,0)
+IF(M7390&gt;=2,1,0)
+IF(H7390&gt;=_xlfn.PERCENTILE.INC($H$2:$H$10001,0.75),1,0)</f>
        <v>5</v>
      </c>
      <c r="S7390" t="str">
        <f>IF(R7390&gt;=7,"High",IF(R7390&gt;=4,"Medium","Low"))</f>
        <v>Medium</v>
      </c>
    </row>
    <row r="7391" spans="1:19">
      <c r="A7391" t="s">
        <v>7516</v>
      </c>
      <c r="B7391">
        <v>41</v>
      </c>
      <c r="C7391" t="s">
        <v>101</v>
      </c>
      <c r="D7391" t="s">
        <v>119</v>
      </c>
      <c r="E7391">
        <v>7</v>
      </c>
      <c r="F7391" t="s">
        <v>103</v>
      </c>
      <c r="G7391" t="s">
        <v>104</v>
      </c>
      <c r="H7391" s="5">
        <v>462</v>
      </c>
      <c r="I7391" s="5">
        <v>3250.49</v>
      </c>
      <c r="J7391" t="s">
        <v>140</v>
      </c>
      <c r="K7391" t="s">
        <v>106</v>
      </c>
      <c r="L7391">
        <v>0</v>
      </c>
      <c r="M7391">
        <v>0</v>
      </c>
      <c r="N7391">
        <v>5</v>
      </c>
      <c r="O7391" s="6">
        <v>0</v>
      </c>
      <c r="P7391" t="s">
        <v>107</v>
      </c>
      <c r="Q7391" t="s">
        <v>107</v>
      </c>
      <c r="R7391">
        <f>IF(F7391="Monthly",2,0)
+IF(E7391&lt;=6,2,0)
+IF(N7391&lt;=2,2,0)
+IF(L7391&gt;=4,2,0)
+IF(M7391&gt;=2,1,0)
+IF(H7391&gt;=_xlfn.PERCENTILE.INC($H$2:$H$10001,0.75),1,0)</f>
        <v>2</v>
      </c>
      <c r="S7391" t="str">
        <f>IF(R7391&gt;=7,"High",IF(R7391&gt;=4,"Medium","Low"))</f>
        <v>Low</v>
      </c>
    </row>
    <row r="7392" spans="1:19">
      <c r="A7392" t="s">
        <v>7517</v>
      </c>
      <c r="B7392">
        <v>47</v>
      </c>
      <c r="C7392" t="s">
        <v>112</v>
      </c>
      <c r="D7392" t="s">
        <v>113</v>
      </c>
      <c r="E7392">
        <v>65</v>
      </c>
      <c r="F7392" t="s">
        <v>103</v>
      </c>
      <c r="G7392" t="s">
        <v>104</v>
      </c>
      <c r="H7392" s="5">
        <v>537</v>
      </c>
      <c r="I7392" s="5">
        <v>35775.39</v>
      </c>
      <c r="J7392" t="s">
        <v>134</v>
      </c>
      <c r="K7392" t="s">
        <v>106</v>
      </c>
      <c r="L7392">
        <v>2</v>
      </c>
      <c r="M7392">
        <v>1</v>
      </c>
      <c r="N7392">
        <v>5</v>
      </c>
      <c r="O7392" s="6">
        <v>0</v>
      </c>
      <c r="P7392" t="s">
        <v>106</v>
      </c>
      <c r="Q7392" t="s">
        <v>107</v>
      </c>
      <c r="R7392">
        <f>IF(F7392="Monthly",2,0)
+IF(E7392&lt;=6,2,0)
+IF(N7392&lt;=2,2,0)
+IF(L7392&gt;=4,2,0)
+IF(M7392&gt;=2,1,0)
+IF(H7392&gt;=_xlfn.PERCENTILE.INC($H$2:$H$10001,0.75),1,0)</f>
        <v>2</v>
      </c>
      <c r="S7392" t="str">
        <f>IF(R7392&gt;=7,"High",IF(R7392&gt;=4,"Medium","Low"))</f>
        <v>Low</v>
      </c>
    </row>
    <row r="7393" spans="1:19">
      <c r="A7393" t="s">
        <v>7518</v>
      </c>
      <c r="B7393">
        <v>30</v>
      </c>
      <c r="C7393" t="s">
        <v>101</v>
      </c>
      <c r="D7393" t="s">
        <v>102</v>
      </c>
      <c r="E7393">
        <v>18</v>
      </c>
      <c r="F7393" t="s">
        <v>109</v>
      </c>
      <c r="G7393" t="s">
        <v>110</v>
      </c>
      <c r="H7393" s="5">
        <v>780</v>
      </c>
      <c r="I7393" s="5">
        <v>14328.52</v>
      </c>
      <c r="J7393" t="s">
        <v>105</v>
      </c>
      <c r="K7393" t="s">
        <v>106</v>
      </c>
      <c r="L7393">
        <v>1</v>
      </c>
      <c r="M7393">
        <v>0</v>
      </c>
      <c r="N7393">
        <v>5</v>
      </c>
      <c r="O7393" s="6">
        <v>0</v>
      </c>
      <c r="P7393" t="s">
        <v>107</v>
      </c>
      <c r="Q7393" t="s">
        <v>107</v>
      </c>
      <c r="R7393">
        <f>IF(F7393="Monthly",2,0)
+IF(E7393&lt;=6,2,0)
+IF(N7393&lt;=2,2,0)
+IF(L7393&gt;=4,2,0)
+IF(M7393&gt;=2,1,0)
+IF(H7393&gt;=_xlfn.PERCENTILE.INC($H$2:$H$10001,0.75),1,0)</f>
        <v>0</v>
      </c>
      <c r="S7393" t="str">
        <f>IF(R7393&gt;=7,"High",IF(R7393&gt;=4,"Medium","Low"))</f>
        <v>Low</v>
      </c>
    </row>
    <row r="7394" spans="1:19">
      <c r="A7394" t="s">
        <v>7519</v>
      </c>
      <c r="B7394">
        <v>56</v>
      </c>
      <c r="C7394" t="s">
        <v>101</v>
      </c>
      <c r="D7394" t="s">
        <v>102</v>
      </c>
      <c r="E7394">
        <v>41</v>
      </c>
      <c r="F7394" t="s">
        <v>103</v>
      </c>
      <c r="G7394" t="s">
        <v>104</v>
      </c>
      <c r="H7394" s="5">
        <v>463</v>
      </c>
      <c r="I7394" s="5">
        <v>19317.599999999999</v>
      </c>
      <c r="J7394" t="s">
        <v>117</v>
      </c>
      <c r="K7394" t="s">
        <v>106</v>
      </c>
      <c r="L7394">
        <v>1</v>
      </c>
      <c r="M7394">
        <v>0</v>
      </c>
      <c r="N7394">
        <v>5</v>
      </c>
      <c r="O7394" s="6">
        <v>0</v>
      </c>
      <c r="P7394" t="s">
        <v>107</v>
      </c>
      <c r="Q7394" t="s">
        <v>106</v>
      </c>
      <c r="R7394">
        <f>IF(F7394="Monthly",2,0)
+IF(E7394&lt;=6,2,0)
+IF(N7394&lt;=2,2,0)
+IF(L7394&gt;=4,2,0)
+IF(M7394&gt;=2,1,0)
+IF(H7394&gt;=_xlfn.PERCENTILE.INC($H$2:$H$10001,0.75),1,0)</f>
        <v>2</v>
      </c>
      <c r="S7394" t="str">
        <f>IF(R7394&gt;=7,"High",IF(R7394&gt;=4,"Medium","Low"))</f>
        <v>Low</v>
      </c>
    </row>
    <row r="7395" spans="1:19">
      <c r="A7395" t="s">
        <v>7520</v>
      </c>
      <c r="B7395">
        <v>18</v>
      </c>
      <c r="C7395" t="s">
        <v>112</v>
      </c>
      <c r="D7395" t="s">
        <v>126</v>
      </c>
      <c r="E7395">
        <v>65</v>
      </c>
      <c r="F7395" t="s">
        <v>109</v>
      </c>
      <c r="G7395" t="s">
        <v>104</v>
      </c>
      <c r="H7395" s="5">
        <v>529</v>
      </c>
      <c r="I7395" s="5">
        <v>30433.69</v>
      </c>
      <c r="J7395" t="s">
        <v>105</v>
      </c>
      <c r="K7395" t="s">
        <v>106</v>
      </c>
      <c r="L7395">
        <v>3</v>
      </c>
      <c r="M7395">
        <v>0</v>
      </c>
      <c r="N7395">
        <v>5</v>
      </c>
      <c r="O7395" s="6">
        <v>10</v>
      </c>
      <c r="P7395" t="s">
        <v>107</v>
      </c>
      <c r="Q7395" t="s">
        <v>107</v>
      </c>
      <c r="R7395">
        <f>IF(F7395="Monthly",2,0)
+IF(E7395&lt;=6,2,0)
+IF(N7395&lt;=2,2,0)
+IF(L7395&gt;=4,2,0)
+IF(M7395&gt;=2,1,0)
+IF(H7395&gt;=_xlfn.PERCENTILE.INC($H$2:$H$10001,0.75),1,0)</f>
        <v>0</v>
      </c>
      <c r="S7395" t="str">
        <f>IF(R7395&gt;=7,"High",IF(R7395&gt;=4,"Medium","Low"))</f>
        <v>Low</v>
      </c>
    </row>
    <row r="7396" spans="1:19">
      <c r="A7396" t="s">
        <v>7521</v>
      </c>
      <c r="B7396">
        <v>36</v>
      </c>
      <c r="C7396" t="s">
        <v>101</v>
      </c>
      <c r="D7396" t="s">
        <v>102</v>
      </c>
      <c r="E7396">
        <v>34</v>
      </c>
      <c r="F7396" t="s">
        <v>103</v>
      </c>
      <c r="G7396" t="s">
        <v>110</v>
      </c>
      <c r="H7396" s="5">
        <v>814</v>
      </c>
      <c r="I7396" s="5">
        <v>28453.89</v>
      </c>
      <c r="J7396" t="s">
        <v>134</v>
      </c>
      <c r="K7396" t="s">
        <v>106</v>
      </c>
      <c r="L7396">
        <v>0</v>
      </c>
      <c r="M7396">
        <v>0</v>
      </c>
      <c r="N7396">
        <v>5</v>
      </c>
      <c r="O7396" s="6">
        <v>0</v>
      </c>
      <c r="P7396" t="s">
        <v>107</v>
      </c>
      <c r="Q7396" t="s">
        <v>107</v>
      </c>
      <c r="R7396">
        <f>IF(F7396="Monthly",2,0)
+IF(E7396&lt;=6,2,0)
+IF(N7396&lt;=2,2,0)
+IF(L7396&gt;=4,2,0)
+IF(M7396&gt;=2,1,0)
+IF(H7396&gt;=_xlfn.PERCENTILE.INC($H$2:$H$10001,0.75),1,0)</f>
        <v>3</v>
      </c>
      <c r="S7396" t="str">
        <f>IF(R7396&gt;=7,"High",IF(R7396&gt;=4,"Medium","Low"))</f>
        <v>Low</v>
      </c>
    </row>
    <row r="7397" spans="1:19">
      <c r="A7397" t="s">
        <v>7522</v>
      </c>
      <c r="B7397">
        <v>40</v>
      </c>
      <c r="C7397" t="s">
        <v>112</v>
      </c>
      <c r="D7397" t="s">
        <v>137</v>
      </c>
      <c r="E7397">
        <v>18</v>
      </c>
      <c r="F7397" t="s">
        <v>109</v>
      </c>
      <c r="G7397" t="s">
        <v>110</v>
      </c>
      <c r="H7397" s="5">
        <v>687</v>
      </c>
      <c r="I7397" s="5">
        <v>12417.38</v>
      </c>
      <c r="J7397" t="s">
        <v>117</v>
      </c>
      <c r="K7397" t="s">
        <v>106</v>
      </c>
      <c r="L7397">
        <v>5</v>
      </c>
      <c r="M7397">
        <v>0</v>
      </c>
      <c r="N7397">
        <v>5</v>
      </c>
      <c r="O7397" s="6">
        <v>0</v>
      </c>
      <c r="P7397" t="s">
        <v>106</v>
      </c>
      <c r="Q7397" t="s">
        <v>107</v>
      </c>
      <c r="R7397">
        <f>IF(F7397="Monthly",2,0)
+IF(E7397&lt;=6,2,0)
+IF(N7397&lt;=2,2,0)
+IF(L7397&gt;=4,2,0)
+IF(M7397&gt;=2,1,0)
+IF(H7397&gt;=_xlfn.PERCENTILE.INC($H$2:$H$10001,0.75),1,0)</f>
        <v>2</v>
      </c>
      <c r="S7397" t="str">
        <f>IF(R7397&gt;=7,"High",IF(R7397&gt;=4,"Medium","Low"))</f>
        <v>Low</v>
      </c>
    </row>
    <row r="7398" spans="1:19">
      <c r="A7398" t="s">
        <v>7523</v>
      </c>
      <c r="B7398">
        <v>38</v>
      </c>
      <c r="C7398" t="s">
        <v>112</v>
      </c>
      <c r="D7398" t="s">
        <v>126</v>
      </c>
      <c r="E7398">
        <v>48</v>
      </c>
      <c r="F7398" t="s">
        <v>109</v>
      </c>
      <c r="G7398" t="s">
        <v>129</v>
      </c>
      <c r="H7398" s="5">
        <v>1107</v>
      </c>
      <c r="I7398" s="5">
        <v>54546.95</v>
      </c>
      <c r="J7398" t="s">
        <v>117</v>
      </c>
      <c r="K7398" t="s">
        <v>106</v>
      </c>
      <c r="L7398">
        <v>1</v>
      </c>
      <c r="M7398">
        <v>0</v>
      </c>
      <c r="N7398">
        <v>4</v>
      </c>
      <c r="O7398" s="6">
        <v>0</v>
      </c>
      <c r="P7398" t="s">
        <v>107</v>
      </c>
      <c r="Q7398" t="s">
        <v>107</v>
      </c>
      <c r="R7398">
        <f>IF(F7398="Monthly",2,0)
+IF(E7398&lt;=6,2,0)
+IF(N7398&lt;=2,2,0)
+IF(L7398&gt;=4,2,0)
+IF(M7398&gt;=2,1,0)
+IF(H7398&gt;=_xlfn.PERCENTILE.INC($H$2:$H$10001,0.75),1,0)</f>
        <v>1</v>
      </c>
      <c r="S7398" t="str">
        <f>IF(R7398&gt;=7,"High",IF(R7398&gt;=4,"Medium","Low"))</f>
        <v>Low</v>
      </c>
    </row>
    <row r="7399" spans="1:19">
      <c r="A7399" t="s">
        <v>7524</v>
      </c>
      <c r="B7399">
        <v>23</v>
      </c>
      <c r="C7399" t="s">
        <v>101</v>
      </c>
      <c r="D7399" t="s">
        <v>113</v>
      </c>
      <c r="E7399">
        <v>18</v>
      </c>
      <c r="F7399" t="s">
        <v>103</v>
      </c>
      <c r="G7399" t="s">
        <v>104</v>
      </c>
      <c r="H7399" s="5">
        <v>424</v>
      </c>
      <c r="I7399" s="5">
        <v>7758.59</v>
      </c>
      <c r="J7399" t="s">
        <v>115</v>
      </c>
      <c r="K7399" t="s">
        <v>106</v>
      </c>
      <c r="L7399">
        <v>2</v>
      </c>
      <c r="M7399">
        <v>1</v>
      </c>
      <c r="N7399">
        <v>5</v>
      </c>
      <c r="O7399" s="6">
        <v>0</v>
      </c>
      <c r="P7399" t="s">
        <v>107</v>
      </c>
      <c r="Q7399" t="s">
        <v>106</v>
      </c>
      <c r="R7399">
        <f>IF(F7399="Monthly",2,0)
+IF(E7399&lt;=6,2,0)
+IF(N7399&lt;=2,2,0)
+IF(L7399&gt;=4,2,0)
+IF(M7399&gt;=2,1,0)
+IF(H7399&gt;=_xlfn.PERCENTILE.INC($H$2:$H$10001,0.75),1,0)</f>
        <v>2</v>
      </c>
      <c r="S7399" t="str">
        <f>IF(R7399&gt;=7,"High",IF(R7399&gt;=4,"Medium","Low"))</f>
        <v>Low</v>
      </c>
    </row>
    <row r="7400" spans="1:19">
      <c r="A7400" t="s">
        <v>7525</v>
      </c>
      <c r="B7400">
        <v>32</v>
      </c>
      <c r="C7400" t="s">
        <v>101</v>
      </c>
      <c r="D7400" t="s">
        <v>102</v>
      </c>
      <c r="E7400">
        <v>31</v>
      </c>
      <c r="F7400" t="s">
        <v>103</v>
      </c>
      <c r="G7400" t="s">
        <v>110</v>
      </c>
      <c r="H7400" s="5">
        <v>791</v>
      </c>
      <c r="I7400" s="5">
        <v>24358.07</v>
      </c>
      <c r="J7400" t="s">
        <v>117</v>
      </c>
      <c r="K7400" t="s">
        <v>106</v>
      </c>
      <c r="L7400">
        <v>1</v>
      </c>
      <c r="M7400">
        <v>0</v>
      </c>
      <c r="N7400">
        <v>5</v>
      </c>
      <c r="O7400" s="6">
        <v>0</v>
      </c>
      <c r="P7400" t="s">
        <v>107</v>
      </c>
      <c r="Q7400" t="s">
        <v>107</v>
      </c>
      <c r="R7400">
        <f>IF(F7400="Monthly",2,0)
+IF(E7400&lt;=6,2,0)
+IF(N7400&lt;=2,2,0)
+IF(L7400&gt;=4,2,0)
+IF(M7400&gt;=2,1,0)
+IF(H7400&gt;=_xlfn.PERCENTILE.INC($H$2:$H$10001,0.75),1,0)</f>
        <v>2</v>
      </c>
      <c r="S7400" t="str">
        <f>IF(R7400&gt;=7,"High",IF(R7400&gt;=4,"Medium","Low"))</f>
        <v>Low</v>
      </c>
    </row>
    <row r="7401" spans="1:19">
      <c r="A7401" t="s">
        <v>7526</v>
      </c>
      <c r="B7401">
        <v>18</v>
      </c>
      <c r="C7401" t="s">
        <v>112</v>
      </c>
      <c r="D7401" t="s">
        <v>113</v>
      </c>
      <c r="E7401">
        <v>44</v>
      </c>
      <c r="F7401" t="s">
        <v>103</v>
      </c>
      <c r="G7401" t="s">
        <v>110</v>
      </c>
      <c r="H7401" s="5">
        <v>666</v>
      </c>
      <c r="I7401" s="5">
        <v>29808.45</v>
      </c>
      <c r="J7401" t="s">
        <v>105</v>
      </c>
      <c r="K7401" t="s">
        <v>106</v>
      </c>
      <c r="L7401">
        <v>2</v>
      </c>
      <c r="M7401">
        <v>0</v>
      </c>
      <c r="N7401">
        <v>5</v>
      </c>
      <c r="O7401" s="6">
        <v>0</v>
      </c>
      <c r="P7401" t="s">
        <v>106</v>
      </c>
      <c r="Q7401" t="s">
        <v>107</v>
      </c>
      <c r="R7401">
        <f>IF(F7401="Monthly",2,0)
+IF(E7401&lt;=6,2,0)
+IF(N7401&lt;=2,2,0)
+IF(L7401&gt;=4,2,0)
+IF(M7401&gt;=2,1,0)
+IF(H7401&gt;=_xlfn.PERCENTILE.INC($H$2:$H$10001,0.75),1,0)</f>
        <v>2</v>
      </c>
      <c r="S7401" t="str">
        <f>IF(R7401&gt;=7,"High",IF(R7401&gt;=4,"Medium","Low"))</f>
        <v>Low</v>
      </c>
    </row>
    <row r="7402" spans="1:19">
      <c r="A7402" t="s">
        <v>7527</v>
      </c>
      <c r="B7402">
        <v>44</v>
      </c>
      <c r="C7402" t="s">
        <v>101</v>
      </c>
      <c r="D7402" t="s">
        <v>123</v>
      </c>
      <c r="E7402">
        <v>30</v>
      </c>
      <c r="F7402" t="s">
        <v>103</v>
      </c>
      <c r="G7402" t="s">
        <v>104</v>
      </c>
      <c r="H7402" s="5">
        <v>541</v>
      </c>
      <c r="I7402" s="5">
        <v>16527.04</v>
      </c>
      <c r="J7402" t="s">
        <v>115</v>
      </c>
      <c r="K7402" t="s">
        <v>107</v>
      </c>
      <c r="L7402">
        <v>0</v>
      </c>
      <c r="M7402">
        <v>0</v>
      </c>
      <c r="N7402">
        <v>5</v>
      </c>
      <c r="O7402" s="6">
        <v>0</v>
      </c>
      <c r="P7402" t="s">
        <v>107</v>
      </c>
      <c r="Q7402" t="s">
        <v>107</v>
      </c>
      <c r="R7402">
        <f>IF(F7402="Monthly",2,0)
+IF(E7402&lt;=6,2,0)
+IF(N7402&lt;=2,2,0)
+IF(L7402&gt;=4,2,0)
+IF(M7402&gt;=2,1,0)
+IF(H7402&gt;=_xlfn.PERCENTILE.INC($H$2:$H$10001,0.75),1,0)</f>
        <v>2</v>
      </c>
      <c r="S7402" t="str">
        <f>IF(R7402&gt;=7,"High",IF(R7402&gt;=4,"Medium","Low"))</f>
        <v>Low</v>
      </c>
    </row>
    <row r="7403" spans="1:19">
      <c r="A7403" t="s">
        <v>7528</v>
      </c>
      <c r="B7403">
        <v>36</v>
      </c>
      <c r="C7403" t="s">
        <v>112</v>
      </c>
      <c r="D7403" t="s">
        <v>102</v>
      </c>
      <c r="E7403">
        <v>34</v>
      </c>
      <c r="F7403" t="s">
        <v>103</v>
      </c>
      <c r="G7403" t="s">
        <v>110</v>
      </c>
      <c r="H7403" s="5">
        <v>717</v>
      </c>
      <c r="I7403" s="5">
        <v>24683.35</v>
      </c>
      <c r="J7403" t="s">
        <v>140</v>
      </c>
      <c r="K7403" t="s">
        <v>106</v>
      </c>
      <c r="L7403">
        <v>3</v>
      </c>
      <c r="M7403">
        <v>0</v>
      </c>
      <c r="N7403">
        <v>4</v>
      </c>
      <c r="O7403" s="6">
        <v>0</v>
      </c>
      <c r="P7403" t="s">
        <v>107</v>
      </c>
      <c r="Q7403" t="s">
        <v>106</v>
      </c>
      <c r="R7403">
        <f>IF(F7403="Monthly",2,0)
+IF(E7403&lt;=6,2,0)
+IF(N7403&lt;=2,2,0)
+IF(L7403&gt;=4,2,0)
+IF(M7403&gt;=2,1,0)
+IF(H7403&gt;=_xlfn.PERCENTILE.INC($H$2:$H$10001,0.75),1,0)</f>
        <v>2</v>
      </c>
      <c r="S7403" t="str">
        <f>IF(R7403&gt;=7,"High",IF(R7403&gt;=4,"Medium","Low"))</f>
        <v>Low</v>
      </c>
    </row>
    <row r="7404" spans="1:19">
      <c r="A7404" t="s">
        <v>7529</v>
      </c>
      <c r="B7404">
        <v>31</v>
      </c>
      <c r="C7404" t="s">
        <v>101</v>
      </c>
      <c r="D7404" t="s">
        <v>102</v>
      </c>
      <c r="E7404">
        <v>46</v>
      </c>
      <c r="F7404" t="s">
        <v>109</v>
      </c>
      <c r="G7404" t="s">
        <v>129</v>
      </c>
      <c r="H7404" s="5">
        <v>970</v>
      </c>
      <c r="I7404" s="5">
        <v>39993.97</v>
      </c>
      <c r="J7404" t="s">
        <v>115</v>
      </c>
      <c r="K7404" t="s">
        <v>106</v>
      </c>
      <c r="L7404">
        <v>0</v>
      </c>
      <c r="M7404">
        <v>0</v>
      </c>
      <c r="N7404">
        <v>4</v>
      </c>
      <c r="O7404" s="6">
        <v>10</v>
      </c>
      <c r="P7404" t="s">
        <v>106</v>
      </c>
      <c r="Q7404" t="s">
        <v>107</v>
      </c>
      <c r="R7404">
        <f>IF(F7404="Monthly",2,0)
+IF(E7404&lt;=6,2,0)
+IF(N7404&lt;=2,2,0)
+IF(L7404&gt;=4,2,0)
+IF(M7404&gt;=2,1,0)
+IF(H7404&gt;=_xlfn.PERCENTILE.INC($H$2:$H$10001,0.75),1,0)</f>
        <v>1</v>
      </c>
      <c r="S7404" t="str">
        <f>IF(R7404&gt;=7,"High",IF(R7404&gt;=4,"Medium","Low"))</f>
        <v>Low</v>
      </c>
    </row>
    <row r="7405" spans="1:19">
      <c r="A7405" t="s">
        <v>7530</v>
      </c>
      <c r="B7405">
        <v>20</v>
      </c>
      <c r="C7405" t="s">
        <v>101</v>
      </c>
      <c r="D7405" t="s">
        <v>102</v>
      </c>
      <c r="E7405">
        <v>25</v>
      </c>
      <c r="F7405" t="s">
        <v>103</v>
      </c>
      <c r="G7405" t="s">
        <v>104</v>
      </c>
      <c r="H7405" s="5">
        <v>485</v>
      </c>
      <c r="I7405" s="5">
        <v>12111.82</v>
      </c>
      <c r="J7405" t="s">
        <v>105</v>
      </c>
      <c r="K7405" t="s">
        <v>107</v>
      </c>
      <c r="L7405">
        <v>0</v>
      </c>
      <c r="M7405">
        <v>0</v>
      </c>
      <c r="N7405">
        <v>4</v>
      </c>
      <c r="O7405" s="6">
        <v>0</v>
      </c>
      <c r="P7405" t="s">
        <v>106</v>
      </c>
      <c r="Q7405" t="s">
        <v>106</v>
      </c>
      <c r="R7405">
        <f>IF(F7405="Monthly",2,0)
+IF(E7405&lt;=6,2,0)
+IF(N7405&lt;=2,2,0)
+IF(L7405&gt;=4,2,0)
+IF(M7405&gt;=2,1,0)
+IF(H7405&gt;=_xlfn.PERCENTILE.INC($H$2:$H$10001,0.75),1,0)</f>
        <v>2</v>
      </c>
      <c r="S7405" t="str">
        <f>IF(R7405&gt;=7,"High",IF(R7405&gt;=4,"Medium","Low"))</f>
        <v>Low</v>
      </c>
    </row>
    <row r="7406" spans="1:19">
      <c r="A7406" t="s">
        <v>7531</v>
      </c>
      <c r="B7406">
        <v>25</v>
      </c>
      <c r="C7406" t="s">
        <v>101</v>
      </c>
      <c r="D7406" t="s">
        <v>133</v>
      </c>
      <c r="E7406">
        <v>35</v>
      </c>
      <c r="F7406" t="s">
        <v>121</v>
      </c>
      <c r="G7406" t="s">
        <v>110</v>
      </c>
      <c r="H7406" s="5">
        <v>718</v>
      </c>
      <c r="I7406" s="5">
        <v>21208.28</v>
      </c>
      <c r="J7406" t="s">
        <v>115</v>
      </c>
      <c r="K7406" t="s">
        <v>106</v>
      </c>
      <c r="L7406">
        <v>3</v>
      </c>
      <c r="M7406">
        <v>0</v>
      </c>
      <c r="N7406">
        <v>4</v>
      </c>
      <c r="O7406" s="6">
        <v>15</v>
      </c>
      <c r="P7406" t="s">
        <v>107</v>
      </c>
      <c r="Q7406" t="s">
        <v>107</v>
      </c>
      <c r="R7406">
        <f>IF(F7406="Monthly",2,0)
+IF(E7406&lt;=6,2,0)
+IF(N7406&lt;=2,2,0)
+IF(L7406&gt;=4,2,0)
+IF(M7406&gt;=2,1,0)
+IF(H7406&gt;=_xlfn.PERCENTILE.INC($H$2:$H$10001,0.75),1,0)</f>
        <v>0</v>
      </c>
      <c r="S7406" t="str">
        <f>IF(R7406&gt;=7,"High",IF(R7406&gt;=4,"Medium","Low"))</f>
        <v>Low</v>
      </c>
    </row>
    <row r="7407" spans="1:19">
      <c r="A7407" t="s">
        <v>7532</v>
      </c>
      <c r="B7407">
        <v>41</v>
      </c>
      <c r="C7407" t="s">
        <v>101</v>
      </c>
      <c r="D7407" t="s">
        <v>131</v>
      </c>
      <c r="E7407">
        <v>15</v>
      </c>
      <c r="F7407" t="s">
        <v>109</v>
      </c>
      <c r="G7407" t="s">
        <v>110</v>
      </c>
      <c r="H7407" s="5">
        <v>717</v>
      </c>
      <c r="I7407" s="5">
        <v>10099.98</v>
      </c>
      <c r="J7407" t="s">
        <v>115</v>
      </c>
      <c r="K7407" t="s">
        <v>106</v>
      </c>
      <c r="L7407">
        <v>4</v>
      </c>
      <c r="M7407">
        <v>1</v>
      </c>
      <c r="N7407">
        <v>5</v>
      </c>
      <c r="O7407" s="6">
        <v>5</v>
      </c>
      <c r="P7407" t="s">
        <v>107</v>
      </c>
      <c r="Q7407" t="s">
        <v>106</v>
      </c>
      <c r="R7407">
        <f>IF(F7407="Monthly",2,0)
+IF(E7407&lt;=6,2,0)
+IF(N7407&lt;=2,2,0)
+IF(L7407&gt;=4,2,0)
+IF(M7407&gt;=2,1,0)
+IF(H7407&gt;=_xlfn.PERCENTILE.INC($H$2:$H$10001,0.75),1,0)</f>
        <v>2</v>
      </c>
      <c r="S7407" t="str">
        <f>IF(R7407&gt;=7,"High",IF(R7407&gt;=4,"Medium","Low"))</f>
        <v>Low</v>
      </c>
    </row>
    <row r="7408" spans="1:19">
      <c r="A7408" t="s">
        <v>7533</v>
      </c>
      <c r="B7408">
        <v>53</v>
      </c>
      <c r="C7408" t="s">
        <v>112</v>
      </c>
      <c r="D7408" t="s">
        <v>102</v>
      </c>
      <c r="E7408">
        <v>69</v>
      </c>
      <c r="F7408" t="s">
        <v>109</v>
      </c>
      <c r="G7408" t="s">
        <v>110</v>
      </c>
      <c r="H7408" s="5">
        <v>803</v>
      </c>
      <c r="I7408" s="5">
        <v>48807.03</v>
      </c>
      <c r="J7408" t="s">
        <v>117</v>
      </c>
      <c r="K7408" t="s">
        <v>106</v>
      </c>
      <c r="L7408">
        <v>2</v>
      </c>
      <c r="M7408">
        <v>0</v>
      </c>
      <c r="N7408">
        <v>5</v>
      </c>
      <c r="O7408" s="6">
        <v>10</v>
      </c>
      <c r="P7408" t="s">
        <v>107</v>
      </c>
      <c r="Q7408" t="s">
        <v>107</v>
      </c>
      <c r="R7408">
        <f>IF(F7408="Monthly",2,0)
+IF(E7408&lt;=6,2,0)
+IF(N7408&lt;=2,2,0)
+IF(L7408&gt;=4,2,0)
+IF(M7408&gt;=2,1,0)
+IF(H7408&gt;=_xlfn.PERCENTILE.INC($H$2:$H$10001,0.75),1,0)</f>
        <v>1</v>
      </c>
      <c r="S7408" t="str">
        <f>IF(R7408&gt;=7,"High",IF(R7408&gt;=4,"Medium","Low"))</f>
        <v>Low</v>
      </c>
    </row>
    <row r="7409" spans="1:19">
      <c r="A7409" t="s">
        <v>7534</v>
      </c>
      <c r="B7409">
        <v>18</v>
      </c>
      <c r="C7409" t="s">
        <v>101</v>
      </c>
      <c r="D7409" t="s">
        <v>126</v>
      </c>
      <c r="E7409">
        <v>71</v>
      </c>
      <c r="F7409" t="s">
        <v>121</v>
      </c>
      <c r="G7409" t="s">
        <v>110</v>
      </c>
      <c r="H7409" s="5">
        <v>676</v>
      </c>
      <c r="I7409" s="5">
        <v>44434.29</v>
      </c>
      <c r="J7409" t="s">
        <v>140</v>
      </c>
      <c r="K7409" t="s">
        <v>106</v>
      </c>
      <c r="L7409">
        <v>0</v>
      </c>
      <c r="M7409">
        <v>0</v>
      </c>
      <c r="N7409">
        <v>5</v>
      </c>
      <c r="O7409" s="6">
        <v>10</v>
      </c>
      <c r="P7409" t="s">
        <v>107</v>
      </c>
      <c r="Q7409" t="s">
        <v>107</v>
      </c>
      <c r="R7409">
        <f>IF(F7409="Monthly",2,0)
+IF(E7409&lt;=6,2,0)
+IF(N7409&lt;=2,2,0)
+IF(L7409&gt;=4,2,0)
+IF(M7409&gt;=2,1,0)
+IF(H7409&gt;=_xlfn.PERCENTILE.INC($H$2:$H$10001,0.75),1,0)</f>
        <v>0</v>
      </c>
      <c r="S7409" t="str">
        <f>IF(R7409&gt;=7,"High",IF(R7409&gt;=4,"Medium","Low"))</f>
        <v>Low</v>
      </c>
    </row>
    <row r="7410" spans="1:19">
      <c r="A7410" t="s">
        <v>7535</v>
      </c>
      <c r="B7410">
        <v>27</v>
      </c>
      <c r="C7410" t="s">
        <v>101</v>
      </c>
      <c r="D7410" t="s">
        <v>137</v>
      </c>
      <c r="E7410">
        <v>46</v>
      </c>
      <c r="F7410" t="s">
        <v>109</v>
      </c>
      <c r="G7410" t="s">
        <v>104</v>
      </c>
      <c r="H7410" s="5">
        <v>545</v>
      </c>
      <c r="I7410" s="5">
        <v>25295.96</v>
      </c>
      <c r="J7410" t="s">
        <v>140</v>
      </c>
      <c r="K7410" t="s">
        <v>107</v>
      </c>
      <c r="L7410">
        <v>0</v>
      </c>
      <c r="M7410">
        <v>0</v>
      </c>
      <c r="N7410">
        <v>5</v>
      </c>
      <c r="O7410" s="6">
        <v>0</v>
      </c>
      <c r="P7410" t="s">
        <v>107</v>
      </c>
      <c r="Q7410" t="s">
        <v>107</v>
      </c>
      <c r="R7410">
        <f>IF(F7410="Monthly",2,0)
+IF(E7410&lt;=6,2,0)
+IF(N7410&lt;=2,2,0)
+IF(L7410&gt;=4,2,0)
+IF(M7410&gt;=2,1,0)
+IF(H7410&gt;=_xlfn.PERCENTILE.INC($H$2:$H$10001,0.75),1,0)</f>
        <v>0</v>
      </c>
      <c r="S7410" t="str">
        <f>IF(R7410&gt;=7,"High",IF(R7410&gt;=4,"Medium","Low"))</f>
        <v>Low</v>
      </c>
    </row>
    <row r="7411" spans="1:19">
      <c r="A7411" t="s">
        <v>7536</v>
      </c>
      <c r="B7411">
        <v>58</v>
      </c>
      <c r="C7411" t="s">
        <v>101</v>
      </c>
      <c r="D7411" t="s">
        <v>128</v>
      </c>
      <c r="E7411">
        <v>38</v>
      </c>
      <c r="F7411" t="s">
        <v>109</v>
      </c>
      <c r="G7411" t="s">
        <v>104</v>
      </c>
      <c r="H7411" s="5">
        <v>524</v>
      </c>
      <c r="I7411" s="5">
        <v>20331.509999999998</v>
      </c>
      <c r="J7411" t="s">
        <v>105</v>
      </c>
      <c r="K7411" t="s">
        <v>106</v>
      </c>
      <c r="L7411">
        <v>4</v>
      </c>
      <c r="M7411">
        <v>1</v>
      </c>
      <c r="N7411">
        <v>4</v>
      </c>
      <c r="O7411" s="6">
        <v>0</v>
      </c>
      <c r="P7411" t="s">
        <v>107</v>
      </c>
      <c r="Q7411" t="s">
        <v>107</v>
      </c>
      <c r="R7411">
        <f>IF(F7411="Monthly",2,0)
+IF(E7411&lt;=6,2,0)
+IF(N7411&lt;=2,2,0)
+IF(L7411&gt;=4,2,0)
+IF(M7411&gt;=2,1,0)
+IF(H7411&gt;=_xlfn.PERCENTILE.INC($H$2:$H$10001,0.75),1,0)</f>
        <v>2</v>
      </c>
      <c r="S7411" t="str">
        <f>IF(R7411&gt;=7,"High",IF(R7411&gt;=4,"Medium","Low"))</f>
        <v>Low</v>
      </c>
    </row>
    <row r="7412" spans="1:19">
      <c r="A7412" t="s">
        <v>7537</v>
      </c>
      <c r="B7412">
        <v>39</v>
      </c>
      <c r="C7412" t="s">
        <v>112</v>
      </c>
      <c r="D7412" t="s">
        <v>113</v>
      </c>
      <c r="E7412">
        <v>29</v>
      </c>
      <c r="F7412" t="s">
        <v>109</v>
      </c>
      <c r="G7412" t="s">
        <v>110</v>
      </c>
      <c r="H7412" s="5">
        <v>765</v>
      </c>
      <c r="I7412" s="5">
        <v>22377.55</v>
      </c>
      <c r="J7412" t="s">
        <v>140</v>
      </c>
      <c r="K7412" t="s">
        <v>106</v>
      </c>
      <c r="L7412">
        <v>3</v>
      </c>
      <c r="M7412">
        <v>0</v>
      </c>
      <c r="N7412">
        <v>4</v>
      </c>
      <c r="O7412" s="6">
        <v>0</v>
      </c>
      <c r="P7412" t="s">
        <v>107</v>
      </c>
      <c r="Q7412" t="s">
        <v>107</v>
      </c>
      <c r="R7412">
        <f>IF(F7412="Monthly",2,0)
+IF(E7412&lt;=6,2,0)
+IF(N7412&lt;=2,2,0)
+IF(L7412&gt;=4,2,0)
+IF(M7412&gt;=2,1,0)
+IF(H7412&gt;=_xlfn.PERCENTILE.INC($H$2:$H$10001,0.75),1,0)</f>
        <v>0</v>
      </c>
      <c r="S7412" t="str">
        <f>IF(R7412&gt;=7,"High",IF(R7412&gt;=4,"Medium","Low"))</f>
        <v>Low</v>
      </c>
    </row>
    <row r="7413" spans="1:19">
      <c r="A7413" t="s">
        <v>7538</v>
      </c>
      <c r="B7413">
        <v>23</v>
      </c>
      <c r="C7413" t="s">
        <v>112</v>
      </c>
      <c r="D7413" t="s">
        <v>137</v>
      </c>
      <c r="E7413">
        <v>25</v>
      </c>
      <c r="F7413" t="s">
        <v>103</v>
      </c>
      <c r="G7413" t="s">
        <v>104</v>
      </c>
      <c r="H7413" s="5">
        <v>540</v>
      </c>
      <c r="I7413" s="5">
        <v>13439.69</v>
      </c>
      <c r="J7413" t="s">
        <v>105</v>
      </c>
      <c r="K7413" t="s">
        <v>106</v>
      </c>
      <c r="L7413">
        <v>1</v>
      </c>
      <c r="M7413">
        <v>0</v>
      </c>
      <c r="N7413">
        <v>5</v>
      </c>
      <c r="O7413" s="6">
        <v>0</v>
      </c>
      <c r="P7413" t="s">
        <v>107</v>
      </c>
      <c r="Q7413" t="s">
        <v>107</v>
      </c>
      <c r="R7413">
        <f>IF(F7413="Monthly",2,0)
+IF(E7413&lt;=6,2,0)
+IF(N7413&lt;=2,2,0)
+IF(L7413&gt;=4,2,0)
+IF(M7413&gt;=2,1,0)
+IF(H7413&gt;=_xlfn.PERCENTILE.INC($H$2:$H$10001,0.75),1,0)</f>
        <v>2</v>
      </c>
      <c r="S7413" t="str">
        <f>IF(R7413&gt;=7,"High",IF(R7413&gt;=4,"Medium","Low"))</f>
        <v>Low</v>
      </c>
    </row>
    <row r="7414" spans="1:19">
      <c r="A7414" t="s">
        <v>7539</v>
      </c>
      <c r="B7414">
        <v>38</v>
      </c>
      <c r="C7414" t="s">
        <v>101</v>
      </c>
      <c r="D7414" t="s">
        <v>137</v>
      </c>
      <c r="E7414">
        <v>57</v>
      </c>
      <c r="F7414" t="s">
        <v>109</v>
      </c>
      <c r="G7414" t="s">
        <v>104</v>
      </c>
      <c r="H7414" s="5">
        <v>479</v>
      </c>
      <c r="I7414" s="5">
        <v>25501.16</v>
      </c>
      <c r="J7414" t="s">
        <v>117</v>
      </c>
      <c r="K7414" t="s">
        <v>106</v>
      </c>
      <c r="L7414">
        <v>0</v>
      </c>
      <c r="M7414">
        <v>0</v>
      </c>
      <c r="N7414">
        <v>5</v>
      </c>
      <c r="O7414" s="6">
        <v>5</v>
      </c>
      <c r="P7414" t="s">
        <v>106</v>
      </c>
      <c r="Q7414" t="s">
        <v>107</v>
      </c>
      <c r="R7414">
        <f>IF(F7414="Monthly",2,0)
+IF(E7414&lt;=6,2,0)
+IF(N7414&lt;=2,2,0)
+IF(L7414&gt;=4,2,0)
+IF(M7414&gt;=2,1,0)
+IF(H7414&gt;=_xlfn.PERCENTILE.INC($H$2:$H$10001,0.75),1,0)</f>
        <v>0</v>
      </c>
      <c r="S7414" t="str">
        <f>IF(R7414&gt;=7,"High",IF(R7414&gt;=4,"Medium","Low"))</f>
        <v>Low</v>
      </c>
    </row>
    <row r="7415" spans="1:19">
      <c r="A7415" t="s">
        <v>7540</v>
      </c>
      <c r="B7415">
        <v>23</v>
      </c>
      <c r="C7415" t="s">
        <v>112</v>
      </c>
      <c r="D7415" t="s">
        <v>131</v>
      </c>
      <c r="E7415">
        <v>28</v>
      </c>
      <c r="F7415" t="s">
        <v>109</v>
      </c>
      <c r="G7415" t="s">
        <v>104</v>
      </c>
      <c r="H7415" s="5">
        <v>450</v>
      </c>
      <c r="I7415" s="5">
        <v>11368.6</v>
      </c>
      <c r="J7415" t="s">
        <v>134</v>
      </c>
      <c r="K7415" t="s">
        <v>106</v>
      </c>
      <c r="L7415">
        <v>0</v>
      </c>
      <c r="M7415">
        <v>0</v>
      </c>
      <c r="N7415">
        <v>5</v>
      </c>
      <c r="O7415" s="6">
        <v>10</v>
      </c>
      <c r="P7415" t="s">
        <v>106</v>
      </c>
      <c r="Q7415" t="s">
        <v>107</v>
      </c>
      <c r="R7415">
        <f>IF(F7415="Monthly",2,0)
+IF(E7415&lt;=6,2,0)
+IF(N7415&lt;=2,2,0)
+IF(L7415&gt;=4,2,0)
+IF(M7415&gt;=2,1,0)
+IF(H7415&gt;=_xlfn.PERCENTILE.INC($H$2:$H$10001,0.75),1,0)</f>
        <v>0</v>
      </c>
      <c r="S7415" t="str">
        <f>IF(R7415&gt;=7,"High",IF(R7415&gt;=4,"Medium","Low"))</f>
        <v>Low</v>
      </c>
    </row>
    <row r="7416" spans="1:19">
      <c r="A7416" t="s">
        <v>7541</v>
      </c>
      <c r="B7416">
        <v>42</v>
      </c>
      <c r="C7416" t="s">
        <v>101</v>
      </c>
      <c r="D7416" t="s">
        <v>137</v>
      </c>
      <c r="E7416">
        <v>31</v>
      </c>
      <c r="F7416" t="s">
        <v>103</v>
      </c>
      <c r="G7416" t="s">
        <v>104</v>
      </c>
      <c r="H7416" s="5">
        <v>481</v>
      </c>
      <c r="I7416" s="5">
        <v>14715.02</v>
      </c>
      <c r="J7416" t="s">
        <v>134</v>
      </c>
      <c r="K7416" t="s">
        <v>107</v>
      </c>
      <c r="L7416">
        <v>0</v>
      </c>
      <c r="M7416">
        <v>0</v>
      </c>
      <c r="N7416">
        <v>5</v>
      </c>
      <c r="O7416" s="6">
        <v>0</v>
      </c>
      <c r="P7416" t="s">
        <v>107</v>
      </c>
      <c r="Q7416" t="s">
        <v>107</v>
      </c>
      <c r="R7416">
        <f>IF(F7416="Monthly",2,0)
+IF(E7416&lt;=6,2,0)
+IF(N7416&lt;=2,2,0)
+IF(L7416&gt;=4,2,0)
+IF(M7416&gt;=2,1,0)
+IF(H7416&gt;=_xlfn.PERCENTILE.INC($H$2:$H$10001,0.75),1,0)</f>
        <v>2</v>
      </c>
      <c r="S7416" t="str">
        <f>IF(R7416&gt;=7,"High",IF(R7416&gt;=4,"Medium","Low"))</f>
        <v>Low</v>
      </c>
    </row>
    <row r="7417" spans="1:19">
      <c r="A7417" t="s">
        <v>7542</v>
      </c>
      <c r="B7417">
        <v>43</v>
      </c>
      <c r="C7417" t="s">
        <v>112</v>
      </c>
      <c r="D7417" t="s">
        <v>113</v>
      </c>
      <c r="E7417">
        <v>22</v>
      </c>
      <c r="F7417" t="s">
        <v>103</v>
      </c>
      <c r="G7417" t="s">
        <v>110</v>
      </c>
      <c r="H7417" s="5">
        <v>747</v>
      </c>
      <c r="I7417" s="5">
        <v>16838.79</v>
      </c>
      <c r="J7417" t="s">
        <v>134</v>
      </c>
      <c r="K7417" t="s">
        <v>106</v>
      </c>
      <c r="L7417">
        <v>0</v>
      </c>
      <c r="M7417">
        <v>0</v>
      </c>
      <c r="N7417">
        <v>4</v>
      </c>
      <c r="O7417" s="6">
        <v>0</v>
      </c>
      <c r="P7417" t="s">
        <v>107</v>
      </c>
      <c r="Q7417" t="s">
        <v>107</v>
      </c>
      <c r="R7417">
        <f>IF(F7417="Monthly",2,0)
+IF(E7417&lt;=6,2,0)
+IF(N7417&lt;=2,2,0)
+IF(L7417&gt;=4,2,0)
+IF(M7417&gt;=2,1,0)
+IF(H7417&gt;=_xlfn.PERCENTILE.INC($H$2:$H$10001,0.75),1,0)</f>
        <v>2</v>
      </c>
      <c r="S7417" t="str">
        <f>IF(R7417&gt;=7,"High",IF(R7417&gt;=4,"Medium","Low"))</f>
        <v>Low</v>
      </c>
    </row>
    <row r="7418" spans="1:19">
      <c r="A7418" t="s">
        <v>7543</v>
      </c>
      <c r="B7418">
        <v>30</v>
      </c>
      <c r="C7418" t="s">
        <v>101</v>
      </c>
      <c r="D7418" t="s">
        <v>131</v>
      </c>
      <c r="E7418">
        <v>36</v>
      </c>
      <c r="F7418" t="s">
        <v>103</v>
      </c>
      <c r="G7418" t="s">
        <v>129</v>
      </c>
      <c r="H7418" s="5">
        <v>1133</v>
      </c>
      <c r="I7418" s="5">
        <v>39651.620000000003</v>
      </c>
      <c r="J7418" t="s">
        <v>105</v>
      </c>
      <c r="K7418" t="s">
        <v>106</v>
      </c>
      <c r="L7418">
        <v>1</v>
      </c>
      <c r="M7418">
        <v>0</v>
      </c>
      <c r="N7418">
        <v>5</v>
      </c>
      <c r="O7418" s="6">
        <v>0</v>
      </c>
      <c r="P7418" t="s">
        <v>106</v>
      </c>
      <c r="Q7418" t="s">
        <v>107</v>
      </c>
      <c r="R7418">
        <f>IF(F7418="Monthly",2,0)
+IF(E7418&lt;=6,2,0)
+IF(N7418&lt;=2,2,0)
+IF(L7418&gt;=4,2,0)
+IF(M7418&gt;=2,1,0)
+IF(H7418&gt;=_xlfn.PERCENTILE.INC($H$2:$H$10001,0.75),1,0)</f>
        <v>3</v>
      </c>
      <c r="S7418" t="str">
        <f>IF(R7418&gt;=7,"High",IF(R7418&gt;=4,"Medium","Low"))</f>
        <v>Low</v>
      </c>
    </row>
    <row r="7419" spans="1:19">
      <c r="A7419" t="s">
        <v>7544</v>
      </c>
      <c r="B7419">
        <v>44</v>
      </c>
      <c r="C7419" t="s">
        <v>101</v>
      </c>
      <c r="D7419" t="s">
        <v>113</v>
      </c>
      <c r="E7419">
        <v>61</v>
      </c>
      <c r="F7419" t="s">
        <v>103</v>
      </c>
      <c r="G7419" t="s">
        <v>104</v>
      </c>
      <c r="H7419" s="5">
        <v>450</v>
      </c>
      <c r="I7419" s="5">
        <v>27020.43</v>
      </c>
      <c r="J7419" t="s">
        <v>105</v>
      </c>
      <c r="K7419" t="s">
        <v>106</v>
      </c>
      <c r="L7419">
        <v>0</v>
      </c>
      <c r="M7419">
        <v>0</v>
      </c>
      <c r="N7419">
        <v>5</v>
      </c>
      <c r="O7419" s="6">
        <v>0</v>
      </c>
      <c r="P7419" t="s">
        <v>107</v>
      </c>
      <c r="Q7419" t="s">
        <v>107</v>
      </c>
      <c r="R7419">
        <f>IF(F7419="Monthly",2,0)
+IF(E7419&lt;=6,2,0)
+IF(N7419&lt;=2,2,0)
+IF(L7419&gt;=4,2,0)
+IF(M7419&gt;=2,1,0)
+IF(H7419&gt;=_xlfn.PERCENTILE.INC($H$2:$H$10001,0.75),1,0)</f>
        <v>2</v>
      </c>
      <c r="S7419" t="str">
        <f>IF(R7419&gt;=7,"High",IF(R7419&gt;=4,"Medium","Low"))</f>
        <v>Low</v>
      </c>
    </row>
    <row r="7420" spans="1:19">
      <c r="A7420" t="s">
        <v>7545</v>
      </c>
      <c r="B7420">
        <v>21</v>
      </c>
      <c r="C7420" t="s">
        <v>112</v>
      </c>
      <c r="D7420" t="s">
        <v>123</v>
      </c>
      <c r="E7420">
        <v>30</v>
      </c>
      <c r="F7420" t="s">
        <v>103</v>
      </c>
      <c r="G7420" t="s">
        <v>110</v>
      </c>
      <c r="H7420" s="5">
        <v>770</v>
      </c>
      <c r="I7420" s="5">
        <v>23434.69</v>
      </c>
      <c r="J7420" t="s">
        <v>140</v>
      </c>
      <c r="K7420" t="s">
        <v>106</v>
      </c>
      <c r="L7420">
        <v>0</v>
      </c>
      <c r="M7420">
        <v>0</v>
      </c>
      <c r="N7420">
        <v>5</v>
      </c>
      <c r="O7420" s="6">
        <v>0</v>
      </c>
      <c r="P7420" t="s">
        <v>106</v>
      </c>
      <c r="Q7420" t="s">
        <v>107</v>
      </c>
      <c r="R7420">
        <f>IF(F7420="Monthly",2,0)
+IF(E7420&lt;=6,2,0)
+IF(N7420&lt;=2,2,0)
+IF(L7420&gt;=4,2,0)
+IF(M7420&gt;=2,1,0)
+IF(H7420&gt;=_xlfn.PERCENTILE.INC($H$2:$H$10001,0.75),1,0)</f>
        <v>2</v>
      </c>
      <c r="S7420" t="str">
        <f>IF(R7420&gt;=7,"High",IF(R7420&gt;=4,"Medium","Low"))</f>
        <v>Low</v>
      </c>
    </row>
    <row r="7421" spans="1:19">
      <c r="A7421" t="s">
        <v>7546</v>
      </c>
      <c r="B7421">
        <v>45</v>
      </c>
      <c r="C7421" t="s">
        <v>101</v>
      </c>
      <c r="D7421" t="s">
        <v>137</v>
      </c>
      <c r="E7421">
        <v>61</v>
      </c>
      <c r="F7421" t="s">
        <v>109</v>
      </c>
      <c r="G7421" t="s">
        <v>110</v>
      </c>
      <c r="H7421" s="5">
        <v>693</v>
      </c>
      <c r="I7421" s="5">
        <v>42796.75</v>
      </c>
      <c r="J7421" t="s">
        <v>117</v>
      </c>
      <c r="K7421" t="s">
        <v>106</v>
      </c>
      <c r="L7421">
        <v>1</v>
      </c>
      <c r="M7421">
        <v>0</v>
      </c>
      <c r="N7421">
        <v>4</v>
      </c>
      <c r="O7421" s="6">
        <v>0</v>
      </c>
      <c r="P7421" t="s">
        <v>107</v>
      </c>
      <c r="Q7421" t="s">
        <v>107</v>
      </c>
      <c r="R7421">
        <f>IF(F7421="Monthly",2,0)
+IF(E7421&lt;=6,2,0)
+IF(N7421&lt;=2,2,0)
+IF(L7421&gt;=4,2,0)
+IF(M7421&gt;=2,1,0)
+IF(H7421&gt;=_xlfn.PERCENTILE.INC($H$2:$H$10001,0.75),1,0)</f>
        <v>0</v>
      </c>
      <c r="S7421" t="str">
        <f>IF(R7421&gt;=7,"High",IF(R7421&gt;=4,"Medium","Low"))</f>
        <v>Low</v>
      </c>
    </row>
    <row r="7422" spans="1:19">
      <c r="A7422" t="s">
        <v>7547</v>
      </c>
      <c r="B7422">
        <v>52</v>
      </c>
      <c r="C7422" t="s">
        <v>112</v>
      </c>
      <c r="D7422" t="s">
        <v>128</v>
      </c>
      <c r="E7422">
        <v>39</v>
      </c>
      <c r="F7422" t="s">
        <v>103</v>
      </c>
      <c r="G7422" t="s">
        <v>110</v>
      </c>
      <c r="H7422" s="5">
        <v>646</v>
      </c>
      <c r="I7422" s="5">
        <v>24696.71</v>
      </c>
      <c r="J7422" t="s">
        <v>140</v>
      </c>
      <c r="K7422" t="s">
        <v>106</v>
      </c>
      <c r="L7422">
        <v>1</v>
      </c>
      <c r="M7422">
        <v>0</v>
      </c>
      <c r="N7422">
        <v>5</v>
      </c>
      <c r="O7422" s="6">
        <v>0</v>
      </c>
      <c r="P7422" t="s">
        <v>106</v>
      </c>
      <c r="Q7422" t="s">
        <v>107</v>
      </c>
      <c r="R7422">
        <f>IF(F7422="Monthly",2,0)
+IF(E7422&lt;=6,2,0)
+IF(N7422&lt;=2,2,0)
+IF(L7422&gt;=4,2,0)
+IF(M7422&gt;=2,1,0)
+IF(H7422&gt;=_xlfn.PERCENTILE.INC($H$2:$H$10001,0.75),1,0)</f>
        <v>2</v>
      </c>
      <c r="S7422" t="str">
        <f>IF(R7422&gt;=7,"High",IF(R7422&gt;=4,"Medium","Low"))</f>
        <v>Low</v>
      </c>
    </row>
    <row r="7423" spans="1:19">
      <c r="A7423" t="s">
        <v>7548</v>
      </c>
      <c r="B7423">
        <v>47</v>
      </c>
      <c r="C7423" t="s">
        <v>112</v>
      </c>
      <c r="D7423" t="s">
        <v>159</v>
      </c>
      <c r="E7423">
        <v>67</v>
      </c>
      <c r="F7423" t="s">
        <v>109</v>
      </c>
      <c r="G7423" t="s">
        <v>104</v>
      </c>
      <c r="H7423" s="5">
        <v>435</v>
      </c>
      <c r="I7423" s="5">
        <v>29769.15</v>
      </c>
      <c r="J7423" t="s">
        <v>134</v>
      </c>
      <c r="K7423" t="s">
        <v>106</v>
      </c>
      <c r="L7423">
        <v>1</v>
      </c>
      <c r="M7423">
        <v>0</v>
      </c>
      <c r="N7423">
        <v>5</v>
      </c>
      <c r="O7423" s="6">
        <v>0</v>
      </c>
      <c r="P7423" t="s">
        <v>107</v>
      </c>
      <c r="Q7423" t="s">
        <v>107</v>
      </c>
      <c r="R7423">
        <f>IF(F7423="Monthly",2,0)
+IF(E7423&lt;=6,2,0)
+IF(N7423&lt;=2,2,0)
+IF(L7423&gt;=4,2,0)
+IF(M7423&gt;=2,1,0)
+IF(H7423&gt;=_xlfn.PERCENTILE.INC($H$2:$H$10001,0.75),1,0)</f>
        <v>0</v>
      </c>
      <c r="S7423" t="str">
        <f>IF(R7423&gt;=7,"High",IF(R7423&gt;=4,"Medium","Low"))</f>
        <v>Low</v>
      </c>
    </row>
    <row r="7424" spans="1:19">
      <c r="A7424" t="s">
        <v>7549</v>
      </c>
      <c r="B7424">
        <v>26</v>
      </c>
      <c r="C7424" t="s">
        <v>112</v>
      </c>
      <c r="D7424" t="s">
        <v>102</v>
      </c>
      <c r="E7424">
        <v>61</v>
      </c>
      <c r="F7424" t="s">
        <v>109</v>
      </c>
      <c r="G7424" t="s">
        <v>129</v>
      </c>
      <c r="H7424" s="5">
        <v>1054</v>
      </c>
      <c r="I7424" s="5">
        <v>64234.46</v>
      </c>
      <c r="J7424" t="s">
        <v>105</v>
      </c>
      <c r="K7424" t="s">
        <v>106</v>
      </c>
      <c r="L7424">
        <v>0</v>
      </c>
      <c r="M7424">
        <v>0</v>
      </c>
      <c r="N7424">
        <v>5</v>
      </c>
      <c r="O7424" s="6">
        <v>0</v>
      </c>
      <c r="P7424" t="s">
        <v>106</v>
      </c>
      <c r="Q7424" t="s">
        <v>107</v>
      </c>
      <c r="R7424">
        <f>IF(F7424="Monthly",2,0)
+IF(E7424&lt;=6,2,0)
+IF(N7424&lt;=2,2,0)
+IF(L7424&gt;=4,2,0)
+IF(M7424&gt;=2,1,0)
+IF(H7424&gt;=_xlfn.PERCENTILE.INC($H$2:$H$10001,0.75),1,0)</f>
        <v>1</v>
      </c>
      <c r="S7424" t="str">
        <f>IF(R7424&gt;=7,"High",IF(R7424&gt;=4,"Medium","Low"))</f>
        <v>Low</v>
      </c>
    </row>
    <row r="7425" spans="1:19">
      <c r="A7425" t="s">
        <v>7550</v>
      </c>
      <c r="B7425">
        <v>31</v>
      </c>
      <c r="C7425" t="s">
        <v>112</v>
      </c>
      <c r="D7425" t="s">
        <v>137</v>
      </c>
      <c r="E7425">
        <v>38</v>
      </c>
      <c r="F7425" t="s">
        <v>103</v>
      </c>
      <c r="G7425" t="s">
        <v>104</v>
      </c>
      <c r="H7425" s="5">
        <v>517</v>
      </c>
      <c r="I7425" s="5">
        <v>19187.080000000002</v>
      </c>
      <c r="J7425" t="s">
        <v>115</v>
      </c>
      <c r="K7425" t="s">
        <v>106</v>
      </c>
      <c r="L7425">
        <v>0</v>
      </c>
      <c r="M7425">
        <v>0</v>
      </c>
      <c r="N7425">
        <v>5</v>
      </c>
      <c r="O7425" s="6">
        <v>0</v>
      </c>
      <c r="P7425" t="s">
        <v>107</v>
      </c>
      <c r="Q7425" t="s">
        <v>106</v>
      </c>
      <c r="R7425">
        <f>IF(F7425="Monthly",2,0)
+IF(E7425&lt;=6,2,0)
+IF(N7425&lt;=2,2,0)
+IF(L7425&gt;=4,2,0)
+IF(M7425&gt;=2,1,0)
+IF(H7425&gt;=_xlfn.PERCENTILE.INC($H$2:$H$10001,0.75),1,0)</f>
        <v>2</v>
      </c>
      <c r="S7425" t="str">
        <f>IF(R7425&gt;=7,"High",IF(R7425&gt;=4,"Medium","Low"))</f>
        <v>Low</v>
      </c>
    </row>
    <row r="7426" spans="1:19">
      <c r="A7426" t="s">
        <v>7551</v>
      </c>
      <c r="B7426">
        <v>26</v>
      </c>
      <c r="C7426" t="s">
        <v>112</v>
      </c>
      <c r="D7426" t="s">
        <v>123</v>
      </c>
      <c r="E7426">
        <v>33</v>
      </c>
      <c r="F7426" t="s">
        <v>109</v>
      </c>
      <c r="G7426" t="s">
        <v>110</v>
      </c>
      <c r="H7426" s="5">
        <v>639</v>
      </c>
      <c r="I7426" s="5">
        <v>20670.82</v>
      </c>
      <c r="J7426" t="s">
        <v>117</v>
      </c>
      <c r="K7426" t="s">
        <v>106</v>
      </c>
      <c r="L7426">
        <v>0</v>
      </c>
      <c r="M7426">
        <v>0</v>
      </c>
      <c r="N7426">
        <v>5</v>
      </c>
      <c r="O7426" s="6">
        <v>0</v>
      </c>
      <c r="P7426" t="s">
        <v>107</v>
      </c>
      <c r="Q7426" t="s">
        <v>107</v>
      </c>
      <c r="R7426">
        <f>IF(F7426="Monthly",2,0)
+IF(E7426&lt;=6,2,0)
+IF(N7426&lt;=2,2,0)
+IF(L7426&gt;=4,2,0)
+IF(M7426&gt;=2,1,0)
+IF(H7426&gt;=_xlfn.PERCENTILE.INC($H$2:$H$10001,0.75),1,0)</f>
        <v>0</v>
      </c>
      <c r="S7426" t="str">
        <f>IF(R7426&gt;=7,"High",IF(R7426&gt;=4,"Medium","Low"))</f>
        <v>Low</v>
      </c>
    </row>
    <row r="7427" spans="1:19">
      <c r="A7427" t="s">
        <v>7552</v>
      </c>
      <c r="B7427">
        <v>40</v>
      </c>
      <c r="C7427" t="s">
        <v>101</v>
      </c>
      <c r="D7427" t="s">
        <v>123</v>
      </c>
      <c r="E7427">
        <v>16</v>
      </c>
      <c r="F7427" t="s">
        <v>103</v>
      </c>
      <c r="G7427" t="s">
        <v>129</v>
      </c>
      <c r="H7427" s="5">
        <v>1005</v>
      </c>
      <c r="I7427" s="5">
        <v>16049.23</v>
      </c>
      <c r="J7427" t="s">
        <v>117</v>
      </c>
      <c r="K7427" t="s">
        <v>106</v>
      </c>
      <c r="L7427">
        <v>1</v>
      </c>
      <c r="M7427">
        <v>0</v>
      </c>
      <c r="N7427">
        <v>5</v>
      </c>
      <c r="O7427" s="6">
        <v>0</v>
      </c>
      <c r="P7427" t="s">
        <v>107</v>
      </c>
      <c r="Q7427" t="s">
        <v>107</v>
      </c>
      <c r="R7427">
        <f>IF(F7427="Monthly",2,0)
+IF(E7427&lt;=6,2,0)
+IF(N7427&lt;=2,2,0)
+IF(L7427&gt;=4,2,0)
+IF(M7427&gt;=2,1,0)
+IF(H7427&gt;=_xlfn.PERCENTILE.INC($H$2:$H$10001,0.75),1,0)</f>
        <v>3</v>
      </c>
      <c r="S7427" t="str">
        <f>IF(R7427&gt;=7,"High",IF(R7427&gt;=4,"Medium","Low"))</f>
        <v>Low</v>
      </c>
    </row>
    <row r="7428" spans="1:19">
      <c r="A7428" t="s">
        <v>7553</v>
      </c>
      <c r="B7428">
        <v>44</v>
      </c>
      <c r="C7428" t="s">
        <v>112</v>
      </c>
      <c r="D7428" t="s">
        <v>102</v>
      </c>
      <c r="E7428">
        <v>38</v>
      </c>
      <c r="F7428" t="s">
        <v>103</v>
      </c>
      <c r="G7428" t="s">
        <v>129</v>
      </c>
      <c r="H7428" s="5">
        <v>1026</v>
      </c>
      <c r="I7428" s="5">
        <v>38189.019999999997</v>
      </c>
      <c r="J7428" t="s">
        <v>140</v>
      </c>
      <c r="K7428" t="s">
        <v>106</v>
      </c>
      <c r="L7428">
        <v>0</v>
      </c>
      <c r="M7428">
        <v>0</v>
      </c>
      <c r="N7428">
        <v>5</v>
      </c>
      <c r="O7428" s="6">
        <v>0</v>
      </c>
      <c r="P7428" t="s">
        <v>106</v>
      </c>
      <c r="Q7428" t="s">
        <v>107</v>
      </c>
      <c r="R7428">
        <f>IF(F7428="Monthly",2,0)
+IF(E7428&lt;=6,2,0)
+IF(N7428&lt;=2,2,0)
+IF(L7428&gt;=4,2,0)
+IF(M7428&gt;=2,1,0)
+IF(H7428&gt;=_xlfn.PERCENTILE.INC($H$2:$H$10001,0.75),1,0)</f>
        <v>3</v>
      </c>
      <c r="S7428" t="str">
        <f>IF(R7428&gt;=7,"High",IF(R7428&gt;=4,"Medium","Low"))</f>
        <v>Low</v>
      </c>
    </row>
    <row r="7429" spans="1:19">
      <c r="A7429" t="s">
        <v>7554</v>
      </c>
      <c r="B7429">
        <v>18</v>
      </c>
      <c r="C7429" t="s">
        <v>112</v>
      </c>
      <c r="D7429" t="s">
        <v>113</v>
      </c>
      <c r="E7429">
        <v>27</v>
      </c>
      <c r="F7429" t="s">
        <v>103</v>
      </c>
      <c r="G7429" t="s">
        <v>104</v>
      </c>
      <c r="H7429" s="5">
        <v>492</v>
      </c>
      <c r="I7429" s="5">
        <v>13220.43</v>
      </c>
      <c r="J7429" t="s">
        <v>105</v>
      </c>
      <c r="K7429" t="s">
        <v>106</v>
      </c>
      <c r="L7429">
        <v>0</v>
      </c>
      <c r="M7429">
        <v>0</v>
      </c>
      <c r="N7429">
        <v>5</v>
      </c>
      <c r="O7429" s="6">
        <v>0</v>
      </c>
      <c r="P7429" t="s">
        <v>106</v>
      </c>
      <c r="Q7429" t="s">
        <v>107</v>
      </c>
      <c r="R7429">
        <f>IF(F7429="Monthly",2,0)
+IF(E7429&lt;=6,2,0)
+IF(N7429&lt;=2,2,0)
+IF(L7429&gt;=4,2,0)
+IF(M7429&gt;=2,1,0)
+IF(H7429&gt;=_xlfn.PERCENTILE.INC($H$2:$H$10001,0.75),1,0)</f>
        <v>2</v>
      </c>
      <c r="S7429" t="str">
        <f>IF(R7429&gt;=7,"High",IF(R7429&gt;=4,"Medium","Low"))</f>
        <v>Low</v>
      </c>
    </row>
    <row r="7430" spans="1:19">
      <c r="A7430" t="s">
        <v>7555</v>
      </c>
      <c r="B7430">
        <v>46</v>
      </c>
      <c r="C7430" t="s">
        <v>101</v>
      </c>
      <c r="D7430" t="s">
        <v>102</v>
      </c>
      <c r="E7430">
        <v>13</v>
      </c>
      <c r="F7430" t="s">
        <v>103</v>
      </c>
      <c r="G7430" t="s">
        <v>104</v>
      </c>
      <c r="H7430" s="5">
        <v>518</v>
      </c>
      <c r="I7430" s="5">
        <v>6780.76</v>
      </c>
      <c r="J7430" t="s">
        <v>140</v>
      </c>
      <c r="K7430" t="s">
        <v>106</v>
      </c>
      <c r="L7430">
        <v>0</v>
      </c>
      <c r="M7430">
        <v>0</v>
      </c>
      <c r="N7430">
        <v>5</v>
      </c>
      <c r="O7430" s="6">
        <v>0</v>
      </c>
      <c r="P7430" t="s">
        <v>107</v>
      </c>
      <c r="Q7430" t="s">
        <v>106</v>
      </c>
      <c r="R7430">
        <f>IF(F7430="Monthly",2,0)
+IF(E7430&lt;=6,2,0)
+IF(N7430&lt;=2,2,0)
+IF(L7430&gt;=4,2,0)
+IF(M7430&gt;=2,1,0)
+IF(H7430&gt;=_xlfn.PERCENTILE.INC($H$2:$H$10001,0.75),1,0)</f>
        <v>2</v>
      </c>
      <c r="S7430" t="str">
        <f>IF(R7430&gt;=7,"High",IF(R7430&gt;=4,"Medium","Low"))</f>
        <v>Low</v>
      </c>
    </row>
    <row r="7431" spans="1:19">
      <c r="A7431" t="s">
        <v>7556</v>
      </c>
      <c r="B7431">
        <v>23</v>
      </c>
      <c r="C7431" t="s">
        <v>101</v>
      </c>
      <c r="D7431" t="s">
        <v>137</v>
      </c>
      <c r="E7431">
        <v>45</v>
      </c>
      <c r="F7431" t="s">
        <v>109</v>
      </c>
      <c r="G7431" t="s">
        <v>129</v>
      </c>
      <c r="H7431" s="5">
        <v>947</v>
      </c>
      <c r="I7431" s="5">
        <v>42086.79</v>
      </c>
      <c r="J7431" t="s">
        <v>117</v>
      </c>
      <c r="K7431" t="s">
        <v>106</v>
      </c>
      <c r="L7431">
        <v>1</v>
      </c>
      <c r="M7431">
        <v>0</v>
      </c>
      <c r="N7431">
        <v>4</v>
      </c>
      <c r="O7431" s="6">
        <v>0</v>
      </c>
      <c r="P7431" t="s">
        <v>107</v>
      </c>
      <c r="Q7431" t="s">
        <v>107</v>
      </c>
      <c r="R7431">
        <f>IF(F7431="Monthly",2,0)
+IF(E7431&lt;=6,2,0)
+IF(N7431&lt;=2,2,0)
+IF(L7431&gt;=4,2,0)
+IF(M7431&gt;=2,1,0)
+IF(H7431&gt;=_xlfn.PERCENTILE.INC($H$2:$H$10001,0.75),1,0)</f>
        <v>1</v>
      </c>
      <c r="S7431" t="str">
        <f>IF(R7431&gt;=7,"High",IF(R7431&gt;=4,"Medium","Low"))</f>
        <v>Low</v>
      </c>
    </row>
    <row r="7432" spans="1:19">
      <c r="A7432" t="s">
        <v>7557</v>
      </c>
      <c r="B7432">
        <v>34</v>
      </c>
      <c r="C7432" t="s">
        <v>112</v>
      </c>
      <c r="D7432" t="s">
        <v>133</v>
      </c>
      <c r="E7432">
        <v>50</v>
      </c>
      <c r="F7432" t="s">
        <v>109</v>
      </c>
      <c r="G7432" t="s">
        <v>104</v>
      </c>
      <c r="H7432" s="5">
        <v>502</v>
      </c>
      <c r="I7432" s="5">
        <v>25285.69</v>
      </c>
      <c r="J7432" t="s">
        <v>140</v>
      </c>
      <c r="K7432" t="s">
        <v>107</v>
      </c>
      <c r="L7432">
        <v>1</v>
      </c>
      <c r="M7432">
        <v>0</v>
      </c>
      <c r="N7432">
        <v>5</v>
      </c>
      <c r="O7432" s="6">
        <v>0</v>
      </c>
      <c r="P7432" t="s">
        <v>107</v>
      </c>
      <c r="Q7432" t="s">
        <v>107</v>
      </c>
      <c r="R7432">
        <f>IF(F7432="Monthly",2,0)
+IF(E7432&lt;=6,2,0)
+IF(N7432&lt;=2,2,0)
+IF(L7432&gt;=4,2,0)
+IF(M7432&gt;=2,1,0)
+IF(H7432&gt;=_xlfn.PERCENTILE.INC($H$2:$H$10001,0.75),1,0)</f>
        <v>0</v>
      </c>
      <c r="S7432" t="str">
        <f>IF(R7432&gt;=7,"High",IF(R7432&gt;=4,"Medium","Low"))</f>
        <v>Low</v>
      </c>
    </row>
    <row r="7433" spans="1:19">
      <c r="A7433" t="s">
        <v>7558</v>
      </c>
      <c r="B7433">
        <v>41</v>
      </c>
      <c r="C7433" t="s">
        <v>101</v>
      </c>
      <c r="D7433" t="s">
        <v>159</v>
      </c>
      <c r="E7433">
        <v>30</v>
      </c>
      <c r="F7433" t="s">
        <v>121</v>
      </c>
      <c r="G7433" t="s">
        <v>110</v>
      </c>
      <c r="H7433" s="5">
        <v>755</v>
      </c>
      <c r="I7433" s="5">
        <v>18861.96</v>
      </c>
      <c r="J7433" t="s">
        <v>115</v>
      </c>
      <c r="K7433" t="s">
        <v>106</v>
      </c>
      <c r="L7433">
        <v>0</v>
      </c>
      <c r="M7433">
        <v>0</v>
      </c>
      <c r="N7433">
        <v>5</v>
      </c>
      <c r="O7433" s="6">
        <v>15</v>
      </c>
      <c r="P7433" t="s">
        <v>107</v>
      </c>
      <c r="Q7433" t="s">
        <v>107</v>
      </c>
      <c r="R7433">
        <f>IF(F7433="Monthly",2,0)
+IF(E7433&lt;=6,2,0)
+IF(N7433&lt;=2,2,0)
+IF(L7433&gt;=4,2,0)
+IF(M7433&gt;=2,1,0)
+IF(H7433&gt;=_xlfn.PERCENTILE.INC($H$2:$H$10001,0.75),1,0)</f>
        <v>0</v>
      </c>
      <c r="S7433" t="str">
        <f>IF(R7433&gt;=7,"High",IF(R7433&gt;=4,"Medium","Low"))</f>
        <v>Low</v>
      </c>
    </row>
    <row r="7434" spans="1:19">
      <c r="A7434" t="s">
        <v>7559</v>
      </c>
      <c r="B7434">
        <v>34</v>
      </c>
      <c r="C7434" t="s">
        <v>101</v>
      </c>
      <c r="D7434" t="s">
        <v>102</v>
      </c>
      <c r="E7434">
        <v>7</v>
      </c>
      <c r="F7434" t="s">
        <v>109</v>
      </c>
      <c r="G7434" t="s">
        <v>129</v>
      </c>
      <c r="H7434" s="5">
        <v>1110</v>
      </c>
      <c r="I7434" s="5">
        <v>7597.03</v>
      </c>
      <c r="J7434" t="s">
        <v>105</v>
      </c>
      <c r="K7434" t="s">
        <v>106</v>
      </c>
      <c r="L7434">
        <v>0</v>
      </c>
      <c r="M7434">
        <v>0</v>
      </c>
      <c r="N7434">
        <v>4</v>
      </c>
      <c r="O7434" s="6">
        <v>0</v>
      </c>
      <c r="P7434" t="s">
        <v>106</v>
      </c>
      <c r="Q7434" t="s">
        <v>107</v>
      </c>
      <c r="R7434">
        <f>IF(F7434="Monthly",2,0)
+IF(E7434&lt;=6,2,0)
+IF(N7434&lt;=2,2,0)
+IF(L7434&gt;=4,2,0)
+IF(M7434&gt;=2,1,0)
+IF(H7434&gt;=_xlfn.PERCENTILE.INC($H$2:$H$10001,0.75),1,0)</f>
        <v>1</v>
      </c>
      <c r="S7434" t="str">
        <f>IF(R7434&gt;=7,"High",IF(R7434&gt;=4,"Medium","Low"))</f>
        <v>Low</v>
      </c>
    </row>
    <row r="7435" spans="1:19">
      <c r="A7435" t="s">
        <v>7560</v>
      </c>
      <c r="B7435">
        <v>51</v>
      </c>
      <c r="C7435" t="s">
        <v>112</v>
      </c>
      <c r="D7435" t="s">
        <v>119</v>
      </c>
      <c r="E7435">
        <v>18</v>
      </c>
      <c r="F7435" t="s">
        <v>103</v>
      </c>
      <c r="G7435" t="s">
        <v>129</v>
      </c>
      <c r="H7435" s="5">
        <v>979</v>
      </c>
      <c r="I7435" s="5">
        <v>18138.59</v>
      </c>
      <c r="J7435" t="s">
        <v>134</v>
      </c>
      <c r="K7435" t="s">
        <v>106</v>
      </c>
      <c r="L7435">
        <v>1</v>
      </c>
      <c r="M7435">
        <v>0</v>
      </c>
      <c r="N7435">
        <v>4</v>
      </c>
      <c r="O7435" s="6">
        <v>0</v>
      </c>
      <c r="P7435" t="s">
        <v>106</v>
      </c>
      <c r="Q7435" t="s">
        <v>107</v>
      </c>
      <c r="R7435">
        <f>IF(F7435="Monthly",2,0)
+IF(E7435&lt;=6,2,0)
+IF(N7435&lt;=2,2,0)
+IF(L7435&gt;=4,2,0)
+IF(M7435&gt;=2,1,0)
+IF(H7435&gt;=_xlfn.PERCENTILE.INC($H$2:$H$10001,0.75),1,0)</f>
        <v>3</v>
      </c>
      <c r="S7435" t="str">
        <f>IF(R7435&gt;=7,"High",IF(R7435&gt;=4,"Medium","Low"))</f>
        <v>Low</v>
      </c>
    </row>
    <row r="7436" spans="1:19">
      <c r="A7436" t="s">
        <v>7561</v>
      </c>
      <c r="B7436">
        <v>18</v>
      </c>
      <c r="C7436" t="s">
        <v>112</v>
      </c>
      <c r="D7436" t="s">
        <v>128</v>
      </c>
      <c r="E7436">
        <v>32</v>
      </c>
      <c r="F7436" t="s">
        <v>103</v>
      </c>
      <c r="G7436" t="s">
        <v>129</v>
      </c>
      <c r="H7436" s="5">
        <v>1044</v>
      </c>
      <c r="I7436" s="5">
        <v>34032.730000000003</v>
      </c>
      <c r="J7436" t="s">
        <v>115</v>
      </c>
      <c r="K7436" t="s">
        <v>106</v>
      </c>
      <c r="L7436">
        <v>0</v>
      </c>
      <c r="M7436">
        <v>0</v>
      </c>
      <c r="N7436">
        <v>5</v>
      </c>
      <c r="O7436" s="6">
        <v>0</v>
      </c>
      <c r="P7436" t="s">
        <v>107</v>
      </c>
      <c r="Q7436" t="s">
        <v>106</v>
      </c>
      <c r="R7436">
        <f>IF(F7436="Monthly",2,0)
+IF(E7436&lt;=6,2,0)
+IF(N7436&lt;=2,2,0)
+IF(L7436&gt;=4,2,0)
+IF(M7436&gt;=2,1,0)
+IF(H7436&gt;=_xlfn.PERCENTILE.INC($H$2:$H$10001,0.75),1,0)</f>
        <v>3</v>
      </c>
      <c r="S7436" t="str">
        <f>IF(R7436&gt;=7,"High",IF(R7436&gt;=4,"Medium","Low"))</f>
        <v>Low</v>
      </c>
    </row>
    <row r="7437" spans="1:19">
      <c r="A7437" t="s">
        <v>7562</v>
      </c>
      <c r="B7437">
        <v>38</v>
      </c>
      <c r="C7437" t="s">
        <v>112</v>
      </c>
      <c r="D7437" t="s">
        <v>159</v>
      </c>
      <c r="E7437">
        <v>14</v>
      </c>
      <c r="F7437" t="s">
        <v>103</v>
      </c>
      <c r="G7437" t="s">
        <v>104</v>
      </c>
      <c r="H7437" s="5">
        <v>446</v>
      </c>
      <c r="I7437" s="5">
        <v>6113.01</v>
      </c>
      <c r="J7437" t="s">
        <v>140</v>
      </c>
      <c r="K7437" t="s">
        <v>106</v>
      </c>
      <c r="L7437">
        <v>0</v>
      </c>
      <c r="M7437">
        <v>0</v>
      </c>
      <c r="N7437">
        <v>5</v>
      </c>
      <c r="O7437" s="6">
        <v>0</v>
      </c>
      <c r="P7437" t="s">
        <v>107</v>
      </c>
      <c r="Q7437" t="s">
        <v>107</v>
      </c>
      <c r="R7437">
        <f>IF(F7437="Monthly",2,0)
+IF(E7437&lt;=6,2,0)
+IF(N7437&lt;=2,2,0)
+IF(L7437&gt;=4,2,0)
+IF(M7437&gt;=2,1,0)
+IF(H7437&gt;=_xlfn.PERCENTILE.INC($H$2:$H$10001,0.75),1,0)</f>
        <v>2</v>
      </c>
      <c r="S7437" t="str">
        <f>IF(R7437&gt;=7,"High",IF(R7437&gt;=4,"Medium","Low"))</f>
        <v>Low</v>
      </c>
    </row>
    <row r="7438" spans="1:19">
      <c r="A7438" t="s">
        <v>7563</v>
      </c>
      <c r="B7438">
        <v>45</v>
      </c>
      <c r="C7438" t="s">
        <v>101</v>
      </c>
      <c r="D7438" t="s">
        <v>131</v>
      </c>
      <c r="E7438">
        <v>30</v>
      </c>
      <c r="F7438" t="s">
        <v>109</v>
      </c>
      <c r="G7438" t="s">
        <v>110</v>
      </c>
      <c r="H7438" s="5">
        <v>792</v>
      </c>
      <c r="I7438" s="5">
        <v>24002.84</v>
      </c>
      <c r="J7438" t="s">
        <v>140</v>
      </c>
      <c r="K7438" t="s">
        <v>106</v>
      </c>
      <c r="L7438">
        <v>1</v>
      </c>
      <c r="M7438">
        <v>0</v>
      </c>
      <c r="N7438">
        <v>4</v>
      </c>
      <c r="O7438" s="6">
        <v>0</v>
      </c>
      <c r="P7438" t="s">
        <v>107</v>
      </c>
      <c r="Q7438" t="s">
        <v>107</v>
      </c>
      <c r="R7438">
        <f>IF(F7438="Monthly",2,0)
+IF(E7438&lt;=6,2,0)
+IF(N7438&lt;=2,2,0)
+IF(L7438&gt;=4,2,0)
+IF(M7438&gt;=2,1,0)
+IF(H7438&gt;=_xlfn.PERCENTILE.INC($H$2:$H$10001,0.75),1,0)</f>
        <v>0</v>
      </c>
      <c r="S7438" t="str">
        <f>IF(R7438&gt;=7,"High",IF(R7438&gt;=4,"Medium","Low"))</f>
        <v>Low</v>
      </c>
    </row>
    <row r="7439" spans="1:19">
      <c r="A7439" t="s">
        <v>7564</v>
      </c>
      <c r="B7439">
        <v>25</v>
      </c>
      <c r="C7439" t="s">
        <v>112</v>
      </c>
      <c r="D7439" t="s">
        <v>126</v>
      </c>
      <c r="E7439">
        <v>27</v>
      </c>
      <c r="F7439" t="s">
        <v>103</v>
      </c>
      <c r="G7439" t="s">
        <v>104</v>
      </c>
      <c r="H7439" s="5">
        <v>456</v>
      </c>
      <c r="I7439" s="5">
        <v>11949.34</v>
      </c>
      <c r="J7439" t="s">
        <v>117</v>
      </c>
      <c r="K7439" t="s">
        <v>107</v>
      </c>
      <c r="L7439">
        <v>0</v>
      </c>
      <c r="M7439">
        <v>0</v>
      </c>
      <c r="N7439">
        <v>4</v>
      </c>
      <c r="O7439" s="6">
        <v>0</v>
      </c>
      <c r="P7439" t="s">
        <v>106</v>
      </c>
      <c r="Q7439" t="s">
        <v>107</v>
      </c>
      <c r="R7439">
        <f>IF(F7439="Monthly",2,0)
+IF(E7439&lt;=6,2,0)
+IF(N7439&lt;=2,2,0)
+IF(L7439&gt;=4,2,0)
+IF(M7439&gt;=2,1,0)
+IF(H7439&gt;=_xlfn.PERCENTILE.INC($H$2:$H$10001,0.75),1,0)</f>
        <v>2</v>
      </c>
      <c r="S7439" t="str">
        <f>IF(R7439&gt;=7,"High",IF(R7439&gt;=4,"Medium","Low"))</f>
        <v>Low</v>
      </c>
    </row>
    <row r="7440" spans="1:19">
      <c r="A7440" t="s">
        <v>7565</v>
      </c>
      <c r="B7440">
        <v>58</v>
      </c>
      <c r="C7440" t="s">
        <v>101</v>
      </c>
      <c r="D7440" t="s">
        <v>131</v>
      </c>
      <c r="E7440">
        <v>28</v>
      </c>
      <c r="F7440" t="s">
        <v>103</v>
      </c>
      <c r="G7440" t="s">
        <v>104</v>
      </c>
      <c r="H7440" s="5">
        <v>535</v>
      </c>
      <c r="I7440" s="5">
        <v>14912.16</v>
      </c>
      <c r="J7440" t="s">
        <v>140</v>
      </c>
      <c r="K7440" t="s">
        <v>106</v>
      </c>
      <c r="L7440">
        <v>0</v>
      </c>
      <c r="M7440">
        <v>0</v>
      </c>
      <c r="N7440">
        <v>4</v>
      </c>
      <c r="O7440" s="6">
        <v>0</v>
      </c>
      <c r="P7440" t="s">
        <v>106</v>
      </c>
      <c r="Q7440" t="s">
        <v>107</v>
      </c>
      <c r="R7440">
        <f>IF(F7440="Monthly",2,0)
+IF(E7440&lt;=6,2,0)
+IF(N7440&lt;=2,2,0)
+IF(L7440&gt;=4,2,0)
+IF(M7440&gt;=2,1,0)
+IF(H7440&gt;=_xlfn.PERCENTILE.INC($H$2:$H$10001,0.75),1,0)</f>
        <v>2</v>
      </c>
      <c r="S7440" t="str">
        <f>IF(R7440&gt;=7,"High",IF(R7440&gt;=4,"Medium","Low"))</f>
        <v>Low</v>
      </c>
    </row>
    <row r="7441" spans="1:19">
      <c r="A7441" t="s">
        <v>7566</v>
      </c>
      <c r="B7441">
        <v>39</v>
      </c>
      <c r="C7441" t="s">
        <v>112</v>
      </c>
      <c r="D7441" t="s">
        <v>119</v>
      </c>
      <c r="E7441">
        <v>20</v>
      </c>
      <c r="F7441" t="s">
        <v>121</v>
      </c>
      <c r="G7441" t="s">
        <v>110</v>
      </c>
      <c r="H7441" s="5">
        <v>740</v>
      </c>
      <c r="I7441" s="5">
        <v>13350.78</v>
      </c>
      <c r="J7441" t="s">
        <v>117</v>
      </c>
      <c r="K7441" t="s">
        <v>106</v>
      </c>
      <c r="L7441">
        <v>1</v>
      </c>
      <c r="M7441">
        <v>0</v>
      </c>
      <c r="N7441">
        <v>5</v>
      </c>
      <c r="O7441" s="6">
        <v>10</v>
      </c>
      <c r="P7441" t="s">
        <v>107</v>
      </c>
      <c r="Q7441" t="s">
        <v>107</v>
      </c>
      <c r="R7441">
        <f>IF(F7441="Monthly",2,0)
+IF(E7441&lt;=6,2,0)
+IF(N7441&lt;=2,2,0)
+IF(L7441&gt;=4,2,0)
+IF(M7441&gt;=2,1,0)
+IF(H7441&gt;=_xlfn.PERCENTILE.INC($H$2:$H$10001,0.75),1,0)</f>
        <v>0</v>
      </c>
      <c r="S7441" t="str">
        <f>IF(R7441&gt;=7,"High",IF(R7441&gt;=4,"Medium","Low"))</f>
        <v>Low</v>
      </c>
    </row>
    <row r="7442" spans="1:19">
      <c r="A7442" t="s">
        <v>7567</v>
      </c>
      <c r="B7442">
        <v>40</v>
      </c>
      <c r="C7442" t="s">
        <v>112</v>
      </c>
      <c r="D7442" t="s">
        <v>137</v>
      </c>
      <c r="E7442">
        <v>11</v>
      </c>
      <c r="F7442" t="s">
        <v>103</v>
      </c>
      <c r="G7442" t="s">
        <v>104</v>
      </c>
      <c r="H7442" s="5">
        <v>479</v>
      </c>
      <c r="I7442" s="5">
        <v>5112.07</v>
      </c>
      <c r="J7442" t="s">
        <v>140</v>
      </c>
      <c r="K7442" t="s">
        <v>107</v>
      </c>
      <c r="L7442">
        <v>0</v>
      </c>
      <c r="M7442">
        <v>0</v>
      </c>
      <c r="N7442">
        <v>4</v>
      </c>
      <c r="O7442" s="6">
        <v>0</v>
      </c>
      <c r="P7442" t="s">
        <v>107</v>
      </c>
      <c r="Q7442" t="s">
        <v>106</v>
      </c>
      <c r="R7442">
        <f>IF(F7442="Monthly",2,0)
+IF(E7442&lt;=6,2,0)
+IF(N7442&lt;=2,2,0)
+IF(L7442&gt;=4,2,0)
+IF(M7442&gt;=2,1,0)
+IF(H7442&gt;=_xlfn.PERCENTILE.INC($H$2:$H$10001,0.75),1,0)</f>
        <v>2</v>
      </c>
      <c r="S7442" t="str">
        <f>IF(R7442&gt;=7,"High",IF(R7442&gt;=4,"Medium","Low"))</f>
        <v>Low</v>
      </c>
    </row>
    <row r="7443" spans="1:19">
      <c r="A7443" t="s">
        <v>7568</v>
      </c>
      <c r="B7443">
        <v>31</v>
      </c>
      <c r="C7443" t="s">
        <v>112</v>
      </c>
      <c r="D7443" t="s">
        <v>102</v>
      </c>
      <c r="E7443">
        <v>38</v>
      </c>
      <c r="F7443" t="s">
        <v>103</v>
      </c>
      <c r="G7443" t="s">
        <v>129</v>
      </c>
      <c r="H7443" s="5">
        <v>998</v>
      </c>
      <c r="I7443" s="5">
        <v>36818.410000000003</v>
      </c>
      <c r="J7443" t="s">
        <v>140</v>
      </c>
      <c r="K7443" t="s">
        <v>106</v>
      </c>
      <c r="L7443">
        <v>0</v>
      </c>
      <c r="M7443">
        <v>0</v>
      </c>
      <c r="N7443">
        <v>5</v>
      </c>
      <c r="O7443" s="6">
        <v>0</v>
      </c>
      <c r="P7443" t="s">
        <v>107</v>
      </c>
      <c r="Q7443" t="s">
        <v>107</v>
      </c>
      <c r="R7443">
        <f>IF(F7443="Monthly",2,0)
+IF(E7443&lt;=6,2,0)
+IF(N7443&lt;=2,2,0)
+IF(L7443&gt;=4,2,0)
+IF(M7443&gt;=2,1,0)
+IF(H7443&gt;=_xlfn.PERCENTILE.INC($H$2:$H$10001,0.75),1,0)</f>
        <v>3</v>
      </c>
      <c r="S7443" t="str">
        <f>IF(R7443&gt;=7,"High",IF(R7443&gt;=4,"Medium","Low"))</f>
        <v>Low</v>
      </c>
    </row>
    <row r="7444" spans="1:19">
      <c r="A7444" t="s">
        <v>7569</v>
      </c>
      <c r="B7444">
        <v>27</v>
      </c>
      <c r="C7444" t="s">
        <v>112</v>
      </c>
      <c r="D7444" t="s">
        <v>159</v>
      </c>
      <c r="E7444">
        <v>54</v>
      </c>
      <c r="F7444" t="s">
        <v>121</v>
      </c>
      <c r="G7444" t="s">
        <v>110</v>
      </c>
      <c r="H7444" s="5">
        <v>656</v>
      </c>
      <c r="I7444" s="5">
        <v>35797.49</v>
      </c>
      <c r="J7444" t="s">
        <v>105</v>
      </c>
      <c r="K7444" t="s">
        <v>106</v>
      </c>
      <c r="L7444">
        <v>3</v>
      </c>
      <c r="M7444">
        <v>0</v>
      </c>
      <c r="N7444">
        <v>4</v>
      </c>
      <c r="O7444" s="6">
        <v>0</v>
      </c>
      <c r="P7444" t="s">
        <v>107</v>
      </c>
      <c r="Q7444" t="s">
        <v>107</v>
      </c>
      <c r="R7444">
        <f>IF(F7444="Monthly",2,0)
+IF(E7444&lt;=6,2,0)
+IF(N7444&lt;=2,2,0)
+IF(L7444&gt;=4,2,0)
+IF(M7444&gt;=2,1,0)
+IF(H7444&gt;=_xlfn.PERCENTILE.INC($H$2:$H$10001,0.75),1,0)</f>
        <v>0</v>
      </c>
      <c r="S7444" t="str">
        <f>IF(R7444&gt;=7,"High",IF(R7444&gt;=4,"Medium","Low"))</f>
        <v>Low</v>
      </c>
    </row>
    <row r="7445" spans="1:19">
      <c r="A7445" t="s">
        <v>7570</v>
      </c>
      <c r="B7445">
        <v>36</v>
      </c>
      <c r="C7445" t="s">
        <v>112</v>
      </c>
      <c r="D7445" t="s">
        <v>137</v>
      </c>
      <c r="E7445">
        <v>40</v>
      </c>
      <c r="F7445" t="s">
        <v>103</v>
      </c>
      <c r="G7445" t="s">
        <v>129</v>
      </c>
      <c r="H7445" s="5">
        <v>958</v>
      </c>
      <c r="I7445" s="5">
        <v>39061.43</v>
      </c>
      <c r="J7445" t="s">
        <v>134</v>
      </c>
      <c r="K7445" t="s">
        <v>106</v>
      </c>
      <c r="L7445">
        <v>0</v>
      </c>
      <c r="M7445">
        <v>0</v>
      </c>
      <c r="N7445">
        <v>4</v>
      </c>
      <c r="O7445" s="6">
        <v>0</v>
      </c>
      <c r="P7445" t="s">
        <v>107</v>
      </c>
      <c r="Q7445" t="s">
        <v>107</v>
      </c>
      <c r="R7445">
        <f>IF(F7445="Monthly",2,0)
+IF(E7445&lt;=6,2,0)
+IF(N7445&lt;=2,2,0)
+IF(L7445&gt;=4,2,0)
+IF(M7445&gt;=2,1,0)
+IF(H7445&gt;=_xlfn.PERCENTILE.INC($H$2:$H$10001,0.75),1,0)</f>
        <v>3</v>
      </c>
      <c r="S7445" t="str">
        <f>IF(R7445&gt;=7,"High",IF(R7445&gt;=4,"Medium","Low"))</f>
        <v>Low</v>
      </c>
    </row>
    <row r="7446" spans="1:19">
      <c r="A7446" t="s">
        <v>7571</v>
      </c>
      <c r="B7446">
        <v>40</v>
      </c>
      <c r="C7446" t="s">
        <v>112</v>
      </c>
      <c r="D7446" t="s">
        <v>102</v>
      </c>
      <c r="E7446">
        <v>12</v>
      </c>
      <c r="F7446" t="s">
        <v>103</v>
      </c>
      <c r="G7446" t="s">
        <v>110</v>
      </c>
      <c r="H7446" s="5">
        <v>809</v>
      </c>
      <c r="I7446" s="5">
        <v>9534.67</v>
      </c>
      <c r="J7446" t="s">
        <v>105</v>
      </c>
      <c r="K7446" t="s">
        <v>106</v>
      </c>
      <c r="L7446">
        <v>2</v>
      </c>
      <c r="M7446">
        <v>3</v>
      </c>
      <c r="N7446">
        <v>2</v>
      </c>
      <c r="O7446" s="6">
        <v>0</v>
      </c>
      <c r="P7446" t="s">
        <v>107</v>
      </c>
      <c r="Q7446" t="s">
        <v>106</v>
      </c>
      <c r="R7446">
        <f>IF(F7446="Monthly",2,0)
+IF(E7446&lt;=6,2,0)
+IF(N7446&lt;=2,2,0)
+IF(L7446&gt;=4,2,0)
+IF(M7446&gt;=2,1,0)
+IF(H7446&gt;=_xlfn.PERCENTILE.INC($H$2:$H$10001,0.75),1,0)</f>
        <v>6</v>
      </c>
      <c r="S7446" t="str">
        <f>IF(R7446&gt;=7,"High",IF(R7446&gt;=4,"Medium","Low"))</f>
        <v>Medium</v>
      </c>
    </row>
    <row r="7447" spans="1:19">
      <c r="A7447" t="s">
        <v>7572</v>
      </c>
      <c r="B7447">
        <v>36</v>
      </c>
      <c r="C7447" t="s">
        <v>101</v>
      </c>
      <c r="D7447" t="s">
        <v>131</v>
      </c>
      <c r="E7447">
        <v>15</v>
      </c>
      <c r="F7447" t="s">
        <v>109</v>
      </c>
      <c r="G7447" t="s">
        <v>104</v>
      </c>
      <c r="H7447" s="5">
        <v>480</v>
      </c>
      <c r="I7447" s="5">
        <v>7175.92</v>
      </c>
      <c r="J7447" t="s">
        <v>105</v>
      </c>
      <c r="K7447" t="s">
        <v>107</v>
      </c>
      <c r="L7447">
        <v>1</v>
      </c>
      <c r="M7447">
        <v>0</v>
      </c>
      <c r="N7447">
        <v>5</v>
      </c>
      <c r="O7447" s="6">
        <v>0</v>
      </c>
      <c r="P7447" t="s">
        <v>107</v>
      </c>
      <c r="Q7447" t="s">
        <v>107</v>
      </c>
      <c r="R7447">
        <f>IF(F7447="Monthly",2,0)
+IF(E7447&lt;=6,2,0)
+IF(N7447&lt;=2,2,0)
+IF(L7447&gt;=4,2,0)
+IF(M7447&gt;=2,1,0)
+IF(H7447&gt;=_xlfn.PERCENTILE.INC($H$2:$H$10001,0.75),1,0)</f>
        <v>0</v>
      </c>
      <c r="S7447" t="str">
        <f>IF(R7447&gt;=7,"High",IF(R7447&gt;=4,"Medium","Low"))</f>
        <v>Low</v>
      </c>
    </row>
    <row r="7448" spans="1:19">
      <c r="A7448" t="s">
        <v>7573</v>
      </c>
      <c r="B7448">
        <v>30</v>
      </c>
      <c r="C7448" t="s">
        <v>112</v>
      </c>
      <c r="D7448" t="s">
        <v>102</v>
      </c>
      <c r="E7448">
        <v>45</v>
      </c>
      <c r="F7448" t="s">
        <v>103</v>
      </c>
      <c r="G7448" t="s">
        <v>104</v>
      </c>
      <c r="H7448" s="5">
        <v>532</v>
      </c>
      <c r="I7448" s="5">
        <v>23300</v>
      </c>
      <c r="J7448" t="s">
        <v>134</v>
      </c>
      <c r="K7448" t="s">
        <v>106</v>
      </c>
      <c r="L7448">
        <v>0</v>
      </c>
      <c r="M7448">
        <v>0</v>
      </c>
      <c r="N7448">
        <v>5</v>
      </c>
      <c r="O7448" s="6">
        <v>0</v>
      </c>
      <c r="P7448" t="s">
        <v>107</v>
      </c>
      <c r="Q7448" t="s">
        <v>106</v>
      </c>
      <c r="R7448">
        <f>IF(F7448="Monthly",2,0)
+IF(E7448&lt;=6,2,0)
+IF(N7448&lt;=2,2,0)
+IF(L7448&gt;=4,2,0)
+IF(M7448&gt;=2,1,0)
+IF(H7448&gt;=_xlfn.PERCENTILE.INC($H$2:$H$10001,0.75),1,0)</f>
        <v>2</v>
      </c>
      <c r="S7448" t="str">
        <f>IF(R7448&gt;=7,"High",IF(R7448&gt;=4,"Medium","Low"))</f>
        <v>Low</v>
      </c>
    </row>
    <row r="7449" spans="1:19">
      <c r="A7449" t="s">
        <v>7574</v>
      </c>
      <c r="B7449">
        <v>50</v>
      </c>
      <c r="C7449" t="s">
        <v>101</v>
      </c>
      <c r="D7449" t="s">
        <v>102</v>
      </c>
      <c r="E7449">
        <v>4</v>
      </c>
      <c r="F7449" t="s">
        <v>103</v>
      </c>
      <c r="G7449" t="s">
        <v>129</v>
      </c>
      <c r="H7449" s="5">
        <v>1090</v>
      </c>
      <c r="I7449" s="5">
        <v>4139.8999999999996</v>
      </c>
      <c r="J7449" t="s">
        <v>140</v>
      </c>
      <c r="K7449" t="s">
        <v>106</v>
      </c>
      <c r="L7449">
        <v>7</v>
      </c>
      <c r="M7449">
        <v>4</v>
      </c>
      <c r="N7449">
        <v>1</v>
      </c>
      <c r="O7449" s="6">
        <v>5</v>
      </c>
      <c r="P7449" t="s">
        <v>107</v>
      </c>
      <c r="Q7449" t="s">
        <v>106</v>
      </c>
      <c r="R7449">
        <f>IF(F7449="Monthly",2,0)
+IF(E7449&lt;=6,2,0)
+IF(N7449&lt;=2,2,0)
+IF(L7449&gt;=4,2,0)
+IF(M7449&gt;=2,1,0)
+IF(H7449&gt;=_xlfn.PERCENTILE.INC($H$2:$H$10001,0.75),1,0)</f>
        <v>10</v>
      </c>
      <c r="S7449" t="str">
        <f>IF(R7449&gt;=7,"High",IF(R7449&gt;=4,"Medium","Low"))</f>
        <v>High</v>
      </c>
    </row>
    <row r="7450" spans="1:19">
      <c r="A7450" t="s">
        <v>7575</v>
      </c>
      <c r="B7450">
        <v>27</v>
      </c>
      <c r="C7450" t="s">
        <v>112</v>
      </c>
      <c r="D7450" t="s">
        <v>102</v>
      </c>
      <c r="E7450">
        <v>28</v>
      </c>
      <c r="F7450" t="s">
        <v>103</v>
      </c>
      <c r="G7450" t="s">
        <v>110</v>
      </c>
      <c r="H7450" s="5">
        <v>772</v>
      </c>
      <c r="I7450" s="5">
        <v>21870.94</v>
      </c>
      <c r="J7450" t="s">
        <v>134</v>
      </c>
      <c r="K7450" t="s">
        <v>106</v>
      </c>
      <c r="L7450">
        <v>0</v>
      </c>
      <c r="M7450">
        <v>0</v>
      </c>
      <c r="N7450">
        <v>5</v>
      </c>
      <c r="O7450" s="6">
        <v>0</v>
      </c>
      <c r="P7450" t="s">
        <v>107</v>
      </c>
      <c r="Q7450" t="s">
        <v>107</v>
      </c>
      <c r="R7450">
        <f>IF(F7450="Monthly",2,0)
+IF(E7450&lt;=6,2,0)
+IF(N7450&lt;=2,2,0)
+IF(L7450&gt;=4,2,0)
+IF(M7450&gt;=2,1,0)
+IF(H7450&gt;=_xlfn.PERCENTILE.INC($H$2:$H$10001,0.75),1,0)</f>
        <v>2</v>
      </c>
      <c r="S7450" t="str">
        <f>IF(R7450&gt;=7,"High",IF(R7450&gt;=4,"Medium","Low"))</f>
        <v>Low</v>
      </c>
    </row>
    <row r="7451" spans="1:19">
      <c r="A7451" t="s">
        <v>7576</v>
      </c>
      <c r="B7451">
        <v>46</v>
      </c>
      <c r="C7451" t="s">
        <v>101</v>
      </c>
      <c r="D7451" t="s">
        <v>126</v>
      </c>
      <c r="E7451">
        <v>15</v>
      </c>
      <c r="F7451" t="s">
        <v>109</v>
      </c>
      <c r="G7451" t="s">
        <v>104</v>
      </c>
      <c r="H7451" s="5">
        <v>428</v>
      </c>
      <c r="I7451" s="5">
        <v>6501.71</v>
      </c>
      <c r="J7451" t="s">
        <v>134</v>
      </c>
      <c r="K7451" t="s">
        <v>107</v>
      </c>
      <c r="L7451">
        <v>2</v>
      </c>
      <c r="M7451">
        <v>0</v>
      </c>
      <c r="N7451">
        <v>5</v>
      </c>
      <c r="O7451" s="6">
        <v>0</v>
      </c>
      <c r="P7451" t="s">
        <v>107</v>
      </c>
      <c r="Q7451" t="s">
        <v>107</v>
      </c>
      <c r="R7451">
        <f>IF(F7451="Monthly",2,0)
+IF(E7451&lt;=6,2,0)
+IF(N7451&lt;=2,2,0)
+IF(L7451&gt;=4,2,0)
+IF(M7451&gt;=2,1,0)
+IF(H7451&gt;=_xlfn.PERCENTILE.INC($H$2:$H$10001,0.75),1,0)</f>
        <v>0</v>
      </c>
      <c r="S7451" t="str">
        <f>IF(R7451&gt;=7,"High",IF(R7451&gt;=4,"Medium","Low"))</f>
        <v>Low</v>
      </c>
    </row>
    <row r="7452" spans="1:19">
      <c r="A7452" t="s">
        <v>7577</v>
      </c>
      <c r="B7452">
        <v>38</v>
      </c>
      <c r="C7452" t="s">
        <v>112</v>
      </c>
      <c r="D7452" t="s">
        <v>137</v>
      </c>
      <c r="E7452">
        <v>55</v>
      </c>
      <c r="F7452" t="s">
        <v>121</v>
      </c>
      <c r="G7452" t="s">
        <v>110</v>
      </c>
      <c r="H7452" s="5">
        <v>713</v>
      </c>
      <c r="I7452" s="5">
        <v>39545.21</v>
      </c>
      <c r="J7452" t="s">
        <v>134</v>
      </c>
      <c r="K7452" t="s">
        <v>106</v>
      </c>
      <c r="L7452">
        <v>4</v>
      </c>
      <c r="M7452">
        <v>2</v>
      </c>
      <c r="N7452">
        <v>2</v>
      </c>
      <c r="O7452" s="6">
        <v>0</v>
      </c>
      <c r="P7452" t="s">
        <v>107</v>
      </c>
      <c r="Q7452" t="s">
        <v>107</v>
      </c>
      <c r="R7452">
        <f>IF(F7452="Monthly",2,0)
+IF(E7452&lt;=6,2,0)
+IF(N7452&lt;=2,2,0)
+IF(L7452&gt;=4,2,0)
+IF(M7452&gt;=2,1,0)
+IF(H7452&gt;=_xlfn.PERCENTILE.INC($H$2:$H$10001,0.75),1,0)</f>
        <v>5</v>
      </c>
      <c r="S7452" t="str">
        <f>IF(R7452&gt;=7,"High",IF(R7452&gt;=4,"Medium","Low"))</f>
        <v>Medium</v>
      </c>
    </row>
    <row r="7453" spans="1:19">
      <c r="A7453" t="s">
        <v>7578</v>
      </c>
      <c r="B7453">
        <v>31</v>
      </c>
      <c r="C7453" t="s">
        <v>112</v>
      </c>
      <c r="D7453" t="s">
        <v>131</v>
      </c>
      <c r="E7453">
        <v>40</v>
      </c>
      <c r="F7453" t="s">
        <v>103</v>
      </c>
      <c r="G7453" t="s">
        <v>104</v>
      </c>
      <c r="H7453" s="5">
        <v>483</v>
      </c>
      <c r="I7453" s="5">
        <v>19104</v>
      </c>
      <c r="J7453" t="s">
        <v>134</v>
      </c>
      <c r="K7453" t="s">
        <v>106</v>
      </c>
      <c r="L7453">
        <v>1</v>
      </c>
      <c r="M7453">
        <v>0</v>
      </c>
      <c r="N7453">
        <v>5</v>
      </c>
      <c r="O7453" s="6">
        <v>0</v>
      </c>
      <c r="P7453" t="s">
        <v>107</v>
      </c>
      <c r="Q7453" t="s">
        <v>107</v>
      </c>
      <c r="R7453">
        <f>IF(F7453="Monthly",2,0)
+IF(E7453&lt;=6,2,0)
+IF(N7453&lt;=2,2,0)
+IF(L7453&gt;=4,2,0)
+IF(M7453&gt;=2,1,0)
+IF(H7453&gt;=_xlfn.PERCENTILE.INC($H$2:$H$10001,0.75),1,0)</f>
        <v>2</v>
      </c>
      <c r="S7453" t="str">
        <f>IF(R7453&gt;=7,"High",IF(R7453&gt;=4,"Medium","Low"))</f>
        <v>Low</v>
      </c>
    </row>
    <row r="7454" spans="1:19">
      <c r="A7454" t="s">
        <v>7579</v>
      </c>
      <c r="B7454">
        <v>32</v>
      </c>
      <c r="C7454" t="s">
        <v>101</v>
      </c>
      <c r="D7454" t="s">
        <v>131</v>
      </c>
      <c r="E7454">
        <v>21</v>
      </c>
      <c r="F7454" t="s">
        <v>103</v>
      </c>
      <c r="G7454" t="s">
        <v>104</v>
      </c>
      <c r="H7454" s="5">
        <v>476</v>
      </c>
      <c r="I7454" s="5">
        <v>10122.469999999999</v>
      </c>
      <c r="J7454" t="s">
        <v>117</v>
      </c>
      <c r="K7454" t="s">
        <v>106</v>
      </c>
      <c r="L7454">
        <v>0</v>
      </c>
      <c r="M7454">
        <v>0</v>
      </c>
      <c r="N7454">
        <v>5</v>
      </c>
      <c r="O7454" s="6">
        <v>0</v>
      </c>
      <c r="P7454" t="s">
        <v>107</v>
      </c>
      <c r="Q7454" t="s">
        <v>107</v>
      </c>
      <c r="R7454">
        <f>IF(F7454="Monthly",2,0)
+IF(E7454&lt;=6,2,0)
+IF(N7454&lt;=2,2,0)
+IF(L7454&gt;=4,2,0)
+IF(M7454&gt;=2,1,0)
+IF(H7454&gt;=_xlfn.PERCENTILE.INC($H$2:$H$10001,0.75),1,0)</f>
        <v>2</v>
      </c>
      <c r="S7454" t="str">
        <f>IF(R7454&gt;=7,"High",IF(R7454&gt;=4,"Medium","Low"))</f>
        <v>Low</v>
      </c>
    </row>
    <row r="7455" spans="1:19">
      <c r="A7455" t="s">
        <v>7580</v>
      </c>
      <c r="B7455">
        <v>26</v>
      </c>
      <c r="C7455" t="s">
        <v>112</v>
      </c>
      <c r="D7455" t="s">
        <v>131</v>
      </c>
      <c r="E7455">
        <v>56</v>
      </c>
      <c r="F7455" t="s">
        <v>109</v>
      </c>
      <c r="G7455" t="s">
        <v>129</v>
      </c>
      <c r="H7455" s="5">
        <v>1011</v>
      </c>
      <c r="I7455" s="5">
        <v>56503.5</v>
      </c>
      <c r="J7455" t="s">
        <v>140</v>
      </c>
      <c r="K7455" t="s">
        <v>106</v>
      </c>
      <c r="L7455">
        <v>0</v>
      </c>
      <c r="M7455">
        <v>0</v>
      </c>
      <c r="N7455">
        <v>5</v>
      </c>
      <c r="O7455" s="6">
        <v>0</v>
      </c>
      <c r="P7455" t="s">
        <v>107</v>
      </c>
      <c r="Q7455" t="s">
        <v>107</v>
      </c>
      <c r="R7455">
        <f>IF(F7455="Monthly",2,0)
+IF(E7455&lt;=6,2,0)
+IF(N7455&lt;=2,2,0)
+IF(L7455&gt;=4,2,0)
+IF(M7455&gt;=2,1,0)
+IF(H7455&gt;=_xlfn.PERCENTILE.INC($H$2:$H$10001,0.75),1,0)</f>
        <v>1</v>
      </c>
      <c r="S7455" t="str">
        <f>IF(R7455&gt;=7,"High",IF(R7455&gt;=4,"Medium","Low"))</f>
        <v>Low</v>
      </c>
    </row>
    <row r="7456" spans="1:19">
      <c r="A7456" t="s">
        <v>7581</v>
      </c>
      <c r="B7456">
        <v>41</v>
      </c>
      <c r="C7456" t="s">
        <v>112</v>
      </c>
      <c r="D7456" t="s">
        <v>119</v>
      </c>
      <c r="E7456">
        <v>31</v>
      </c>
      <c r="F7456" t="s">
        <v>121</v>
      </c>
      <c r="G7456" t="s">
        <v>129</v>
      </c>
      <c r="H7456" s="5">
        <v>1052</v>
      </c>
      <c r="I7456" s="5">
        <v>27703.26</v>
      </c>
      <c r="J7456" t="s">
        <v>134</v>
      </c>
      <c r="K7456" t="s">
        <v>106</v>
      </c>
      <c r="L7456">
        <v>4</v>
      </c>
      <c r="M7456">
        <v>2</v>
      </c>
      <c r="N7456">
        <v>3</v>
      </c>
      <c r="O7456" s="6">
        <v>15</v>
      </c>
      <c r="P7456" t="s">
        <v>107</v>
      </c>
      <c r="Q7456" t="s">
        <v>107</v>
      </c>
      <c r="R7456">
        <f>IF(F7456="Monthly",2,0)
+IF(E7456&lt;=6,2,0)
+IF(N7456&lt;=2,2,0)
+IF(L7456&gt;=4,2,0)
+IF(M7456&gt;=2,1,0)
+IF(H7456&gt;=_xlfn.PERCENTILE.INC($H$2:$H$10001,0.75),1,0)</f>
        <v>4</v>
      </c>
      <c r="S7456" t="str">
        <f>IF(R7456&gt;=7,"High",IF(R7456&gt;=4,"Medium","Low"))</f>
        <v>Medium</v>
      </c>
    </row>
    <row r="7457" spans="1:19">
      <c r="A7457" t="s">
        <v>7582</v>
      </c>
      <c r="B7457">
        <v>47</v>
      </c>
      <c r="C7457" t="s">
        <v>112</v>
      </c>
      <c r="D7457" t="s">
        <v>137</v>
      </c>
      <c r="E7457">
        <v>18</v>
      </c>
      <c r="F7457" t="s">
        <v>121</v>
      </c>
      <c r="G7457" t="s">
        <v>110</v>
      </c>
      <c r="H7457" s="5">
        <v>711</v>
      </c>
      <c r="I7457" s="5">
        <v>12703.33</v>
      </c>
      <c r="J7457" t="s">
        <v>134</v>
      </c>
      <c r="K7457" t="s">
        <v>106</v>
      </c>
      <c r="L7457">
        <v>1</v>
      </c>
      <c r="M7457">
        <v>0</v>
      </c>
      <c r="N7457">
        <v>5</v>
      </c>
      <c r="O7457" s="6">
        <v>0</v>
      </c>
      <c r="P7457" t="s">
        <v>107</v>
      </c>
      <c r="Q7457" t="s">
        <v>106</v>
      </c>
      <c r="R7457">
        <f>IF(F7457="Monthly",2,0)
+IF(E7457&lt;=6,2,0)
+IF(N7457&lt;=2,2,0)
+IF(L7457&gt;=4,2,0)
+IF(M7457&gt;=2,1,0)
+IF(H7457&gt;=_xlfn.PERCENTILE.INC($H$2:$H$10001,0.75),1,0)</f>
        <v>0</v>
      </c>
      <c r="S7457" t="str">
        <f>IF(R7457&gt;=7,"High",IF(R7457&gt;=4,"Medium","Low"))</f>
        <v>Low</v>
      </c>
    </row>
    <row r="7458" spans="1:19">
      <c r="A7458" t="s">
        <v>7583</v>
      </c>
      <c r="B7458">
        <v>36</v>
      </c>
      <c r="C7458" t="s">
        <v>112</v>
      </c>
      <c r="D7458" t="s">
        <v>113</v>
      </c>
      <c r="E7458">
        <v>25</v>
      </c>
      <c r="F7458" t="s">
        <v>109</v>
      </c>
      <c r="G7458" t="s">
        <v>104</v>
      </c>
      <c r="H7458" s="5">
        <v>481</v>
      </c>
      <c r="I7458" s="5">
        <v>11778.71</v>
      </c>
      <c r="J7458" t="s">
        <v>117</v>
      </c>
      <c r="K7458" t="s">
        <v>107</v>
      </c>
      <c r="L7458">
        <v>1</v>
      </c>
      <c r="M7458">
        <v>0</v>
      </c>
      <c r="N7458">
        <v>5</v>
      </c>
      <c r="O7458" s="6">
        <v>0</v>
      </c>
      <c r="P7458" t="s">
        <v>106</v>
      </c>
      <c r="Q7458" t="s">
        <v>107</v>
      </c>
      <c r="R7458">
        <f>IF(F7458="Monthly",2,0)
+IF(E7458&lt;=6,2,0)
+IF(N7458&lt;=2,2,0)
+IF(L7458&gt;=4,2,0)
+IF(M7458&gt;=2,1,0)
+IF(H7458&gt;=_xlfn.PERCENTILE.INC($H$2:$H$10001,0.75),1,0)</f>
        <v>0</v>
      </c>
      <c r="S7458" t="str">
        <f>IF(R7458&gt;=7,"High",IF(R7458&gt;=4,"Medium","Low"))</f>
        <v>Low</v>
      </c>
    </row>
    <row r="7459" spans="1:19">
      <c r="A7459" t="s">
        <v>7584</v>
      </c>
      <c r="B7459">
        <v>48</v>
      </c>
      <c r="C7459" t="s">
        <v>101</v>
      </c>
      <c r="D7459" t="s">
        <v>137</v>
      </c>
      <c r="E7459">
        <v>23</v>
      </c>
      <c r="F7459" t="s">
        <v>121</v>
      </c>
      <c r="G7459" t="s">
        <v>110</v>
      </c>
      <c r="H7459" s="5">
        <v>798</v>
      </c>
      <c r="I7459" s="5">
        <v>18518.419999999998</v>
      </c>
      <c r="J7459" t="s">
        <v>117</v>
      </c>
      <c r="K7459" t="s">
        <v>106</v>
      </c>
      <c r="L7459">
        <v>1</v>
      </c>
      <c r="M7459">
        <v>0</v>
      </c>
      <c r="N7459">
        <v>5</v>
      </c>
      <c r="O7459" s="6">
        <v>0</v>
      </c>
      <c r="P7459" t="s">
        <v>106</v>
      </c>
      <c r="Q7459" t="s">
        <v>107</v>
      </c>
      <c r="R7459">
        <f>IF(F7459="Monthly",2,0)
+IF(E7459&lt;=6,2,0)
+IF(N7459&lt;=2,2,0)
+IF(L7459&gt;=4,2,0)
+IF(M7459&gt;=2,1,0)
+IF(H7459&gt;=_xlfn.PERCENTILE.INC($H$2:$H$10001,0.75),1,0)</f>
        <v>1</v>
      </c>
      <c r="S7459" t="str">
        <f>IF(R7459&gt;=7,"High",IF(R7459&gt;=4,"Medium","Low"))</f>
        <v>Low</v>
      </c>
    </row>
    <row r="7460" spans="1:19">
      <c r="A7460" t="s">
        <v>7585</v>
      </c>
      <c r="B7460">
        <v>32</v>
      </c>
      <c r="C7460" t="s">
        <v>101</v>
      </c>
      <c r="D7460" t="s">
        <v>102</v>
      </c>
      <c r="E7460">
        <v>49</v>
      </c>
      <c r="F7460" t="s">
        <v>109</v>
      </c>
      <c r="G7460" t="s">
        <v>110</v>
      </c>
      <c r="H7460" s="5">
        <v>760</v>
      </c>
      <c r="I7460" s="5">
        <v>36139.120000000003</v>
      </c>
      <c r="J7460" t="s">
        <v>115</v>
      </c>
      <c r="K7460" t="s">
        <v>106</v>
      </c>
      <c r="L7460">
        <v>1</v>
      </c>
      <c r="M7460">
        <v>0</v>
      </c>
      <c r="N7460">
        <v>5</v>
      </c>
      <c r="O7460" s="6">
        <v>0</v>
      </c>
      <c r="P7460" t="s">
        <v>107</v>
      </c>
      <c r="Q7460" t="s">
        <v>107</v>
      </c>
      <c r="R7460">
        <f>IF(F7460="Monthly",2,0)
+IF(E7460&lt;=6,2,0)
+IF(N7460&lt;=2,2,0)
+IF(L7460&gt;=4,2,0)
+IF(M7460&gt;=2,1,0)
+IF(H7460&gt;=_xlfn.PERCENTILE.INC($H$2:$H$10001,0.75),1,0)</f>
        <v>0</v>
      </c>
      <c r="S7460" t="str">
        <f>IF(R7460&gt;=7,"High",IF(R7460&gt;=4,"Medium","Low"))</f>
        <v>Low</v>
      </c>
    </row>
    <row r="7461" spans="1:19">
      <c r="A7461" t="s">
        <v>7586</v>
      </c>
      <c r="B7461">
        <v>42</v>
      </c>
      <c r="C7461" t="s">
        <v>101</v>
      </c>
      <c r="D7461" t="s">
        <v>126</v>
      </c>
      <c r="E7461">
        <v>26</v>
      </c>
      <c r="F7461" t="s">
        <v>109</v>
      </c>
      <c r="G7461" t="s">
        <v>129</v>
      </c>
      <c r="H7461" s="5">
        <v>994</v>
      </c>
      <c r="I7461" s="5">
        <v>24217.46</v>
      </c>
      <c r="J7461" t="s">
        <v>140</v>
      </c>
      <c r="K7461" t="s">
        <v>106</v>
      </c>
      <c r="L7461">
        <v>1</v>
      </c>
      <c r="M7461">
        <v>0</v>
      </c>
      <c r="N7461">
        <v>5</v>
      </c>
      <c r="O7461" s="6">
        <v>5</v>
      </c>
      <c r="P7461" t="s">
        <v>107</v>
      </c>
      <c r="Q7461" t="s">
        <v>107</v>
      </c>
      <c r="R7461">
        <f>IF(F7461="Monthly",2,0)
+IF(E7461&lt;=6,2,0)
+IF(N7461&lt;=2,2,0)
+IF(L7461&gt;=4,2,0)
+IF(M7461&gt;=2,1,0)
+IF(H7461&gt;=_xlfn.PERCENTILE.INC($H$2:$H$10001,0.75),1,0)</f>
        <v>1</v>
      </c>
      <c r="S7461" t="str">
        <f>IF(R7461&gt;=7,"High",IF(R7461&gt;=4,"Medium","Low"))</f>
        <v>Low</v>
      </c>
    </row>
    <row r="7462" spans="1:19">
      <c r="A7462" t="s">
        <v>7587</v>
      </c>
      <c r="B7462">
        <v>31</v>
      </c>
      <c r="C7462" t="s">
        <v>101</v>
      </c>
      <c r="D7462" t="s">
        <v>131</v>
      </c>
      <c r="E7462">
        <v>57</v>
      </c>
      <c r="F7462" t="s">
        <v>103</v>
      </c>
      <c r="G7462" t="s">
        <v>129</v>
      </c>
      <c r="H7462" s="5">
        <v>1061</v>
      </c>
      <c r="I7462" s="5">
        <v>62219.38</v>
      </c>
      <c r="J7462" t="s">
        <v>140</v>
      </c>
      <c r="K7462" t="s">
        <v>106</v>
      </c>
      <c r="L7462">
        <v>0</v>
      </c>
      <c r="M7462">
        <v>0</v>
      </c>
      <c r="N7462">
        <v>5</v>
      </c>
      <c r="O7462" s="6">
        <v>0</v>
      </c>
      <c r="P7462" t="s">
        <v>106</v>
      </c>
      <c r="Q7462" t="s">
        <v>107</v>
      </c>
      <c r="R7462">
        <f>IF(F7462="Monthly",2,0)
+IF(E7462&lt;=6,2,0)
+IF(N7462&lt;=2,2,0)
+IF(L7462&gt;=4,2,0)
+IF(M7462&gt;=2,1,0)
+IF(H7462&gt;=_xlfn.PERCENTILE.INC($H$2:$H$10001,0.75),1,0)</f>
        <v>3</v>
      </c>
      <c r="S7462" t="str">
        <f>IF(R7462&gt;=7,"High",IF(R7462&gt;=4,"Medium","Low"))</f>
        <v>Low</v>
      </c>
    </row>
    <row r="7463" spans="1:19">
      <c r="A7463" t="s">
        <v>7588</v>
      </c>
      <c r="B7463">
        <v>29</v>
      </c>
      <c r="C7463" t="s">
        <v>101</v>
      </c>
      <c r="D7463" t="s">
        <v>137</v>
      </c>
      <c r="E7463">
        <v>45</v>
      </c>
      <c r="F7463" t="s">
        <v>103</v>
      </c>
      <c r="G7463" t="s">
        <v>110</v>
      </c>
      <c r="H7463" s="5">
        <v>660</v>
      </c>
      <c r="I7463" s="5">
        <v>28995.48</v>
      </c>
      <c r="J7463" t="s">
        <v>115</v>
      </c>
      <c r="K7463" t="s">
        <v>106</v>
      </c>
      <c r="L7463">
        <v>3</v>
      </c>
      <c r="M7463">
        <v>1</v>
      </c>
      <c r="N7463">
        <v>3</v>
      </c>
      <c r="O7463" s="6">
        <v>0</v>
      </c>
      <c r="P7463" t="s">
        <v>107</v>
      </c>
      <c r="Q7463" t="s">
        <v>107</v>
      </c>
      <c r="R7463">
        <f>IF(F7463="Monthly",2,0)
+IF(E7463&lt;=6,2,0)
+IF(N7463&lt;=2,2,0)
+IF(L7463&gt;=4,2,0)
+IF(M7463&gt;=2,1,0)
+IF(H7463&gt;=_xlfn.PERCENTILE.INC($H$2:$H$10001,0.75),1,0)</f>
        <v>2</v>
      </c>
      <c r="S7463" t="str">
        <f>IF(R7463&gt;=7,"High",IF(R7463&gt;=4,"Medium","Low"))</f>
        <v>Low</v>
      </c>
    </row>
    <row r="7464" spans="1:19">
      <c r="A7464" t="s">
        <v>7589</v>
      </c>
      <c r="B7464">
        <v>18</v>
      </c>
      <c r="C7464" t="s">
        <v>101</v>
      </c>
      <c r="D7464" t="s">
        <v>128</v>
      </c>
      <c r="E7464">
        <v>22</v>
      </c>
      <c r="F7464" t="s">
        <v>103</v>
      </c>
      <c r="G7464" t="s">
        <v>104</v>
      </c>
      <c r="H7464" s="5">
        <v>431</v>
      </c>
      <c r="I7464" s="5">
        <v>9580.34</v>
      </c>
      <c r="J7464" t="s">
        <v>140</v>
      </c>
      <c r="K7464" t="s">
        <v>106</v>
      </c>
      <c r="L7464">
        <v>0</v>
      </c>
      <c r="M7464">
        <v>0</v>
      </c>
      <c r="N7464">
        <v>5</v>
      </c>
      <c r="O7464" s="6">
        <v>0</v>
      </c>
      <c r="P7464" t="s">
        <v>107</v>
      </c>
      <c r="Q7464" t="s">
        <v>107</v>
      </c>
      <c r="R7464">
        <f>IF(F7464="Monthly",2,0)
+IF(E7464&lt;=6,2,0)
+IF(N7464&lt;=2,2,0)
+IF(L7464&gt;=4,2,0)
+IF(M7464&gt;=2,1,0)
+IF(H7464&gt;=_xlfn.PERCENTILE.INC($H$2:$H$10001,0.75),1,0)</f>
        <v>2</v>
      </c>
      <c r="S7464" t="str">
        <f>IF(R7464&gt;=7,"High",IF(R7464&gt;=4,"Medium","Low"))</f>
        <v>Low</v>
      </c>
    </row>
    <row r="7465" spans="1:19">
      <c r="A7465" t="s">
        <v>7590</v>
      </c>
      <c r="B7465">
        <v>46</v>
      </c>
      <c r="C7465" t="s">
        <v>101</v>
      </c>
      <c r="D7465" t="s">
        <v>131</v>
      </c>
      <c r="E7465">
        <v>54</v>
      </c>
      <c r="F7465" t="s">
        <v>121</v>
      </c>
      <c r="G7465" t="s">
        <v>110</v>
      </c>
      <c r="H7465" s="5">
        <v>686</v>
      </c>
      <c r="I7465" s="5">
        <v>32197.59</v>
      </c>
      <c r="J7465" t="s">
        <v>115</v>
      </c>
      <c r="K7465" t="s">
        <v>106</v>
      </c>
      <c r="L7465">
        <v>2</v>
      </c>
      <c r="M7465">
        <v>0</v>
      </c>
      <c r="N7465">
        <v>5</v>
      </c>
      <c r="O7465" s="6">
        <v>15</v>
      </c>
      <c r="P7465" t="s">
        <v>107</v>
      </c>
      <c r="Q7465" t="s">
        <v>107</v>
      </c>
      <c r="R7465">
        <f>IF(F7465="Monthly",2,0)
+IF(E7465&lt;=6,2,0)
+IF(N7465&lt;=2,2,0)
+IF(L7465&gt;=4,2,0)
+IF(M7465&gt;=2,1,0)
+IF(H7465&gt;=_xlfn.PERCENTILE.INC($H$2:$H$10001,0.75),1,0)</f>
        <v>0</v>
      </c>
      <c r="S7465" t="str">
        <f>IF(R7465&gt;=7,"High",IF(R7465&gt;=4,"Medium","Low"))</f>
        <v>Low</v>
      </c>
    </row>
    <row r="7466" spans="1:19">
      <c r="A7466" t="s">
        <v>7591</v>
      </c>
      <c r="B7466">
        <v>39</v>
      </c>
      <c r="C7466" t="s">
        <v>101</v>
      </c>
      <c r="D7466" t="s">
        <v>123</v>
      </c>
      <c r="E7466">
        <v>50</v>
      </c>
      <c r="F7466" t="s">
        <v>103</v>
      </c>
      <c r="G7466" t="s">
        <v>110</v>
      </c>
      <c r="H7466" s="5">
        <v>734</v>
      </c>
      <c r="I7466" s="5">
        <v>37345.06</v>
      </c>
      <c r="J7466" t="s">
        <v>117</v>
      </c>
      <c r="K7466" t="s">
        <v>106</v>
      </c>
      <c r="L7466">
        <v>0</v>
      </c>
      <c r="M7466">
        <v>0</v>
      </c>
      <c r="N7466">
        <v>3</v>
      </c>
      <c r="O7466" s="6">
        <v>0</v>
      </c>
      <c r="P7466" t="s">
        <v>107</v>
      </c>
      <c r="Q7466" t="s">
        <v>107</v>
      </c>
      <c r="R7466">
        <f>IF(F7466="Monthly",2,0)
+IF(E7466&lt;=6,2,0)
+IF(N7466&lt;=2,2,0)
+IF(L7466&gt;=4,2,0)
+IF(M7466&gt;=2,1,0)
+IF(H7466&gt;=_xlfn.PERCENTILE.INC($H$2:$H$10001,0.75),1,0)</f>
        <v>2</v>
      </c>
      <c r="S7466" t="str">
        <f>IF(R7466&gt;=7,"High",IF(R7466&gt;=4,"Medium","Low"))</f>
        <v>Low</v>
      </c>
    </row>
    <row r="7467" spans="1:19">
      <c r="A7467" t="s">
        <v>7592</v>
      </c>
      <c r="B7467">
        <v>42</v>
      </c>
      <c r="C7467" t="s">
        <v>101</v>
      </c>
      <c r="D7467" t="s">
        <v>137</v>
      </c>
      <c r="E7467">
        <v>26</v>
      </c>
      <c r="F7467" t="s">
        <v>103</v>
      </c>
      <c r="G7467" t="s">
        <v>104</v>
      </c>
      <c r="H7467" s="5">
        <v>437</v>
      </c>
      <c r="I7467" s="5">
        <v>11196.95</v>
      </c>
      <c r="J7467" t="s">
        <v>134</v>
      </c>
      <c r="K7467" t="s">
        <v>106</v>
      </c>
      <c r="L7467">
        <v>0</v>
      </c>
      <c r="M7467">
        <v>0</v>
      </c>
      <c r="N7467">
        <v>5</v>
      </c>
      <c r="O7467" s="6">
        <v>0</v>
      </c>
      <c r="P7467" t="s">
        <v>107</v>
      </c>
      <c r="Q7467" t="s">
        <v>106</v>
      </c>
      <c r="R7467">
        <f>IF(F7467="Monthly",2,0)
+IF(E7467&lt;=6,2,0)
+IF(N7467&lt;=2,2,0)
+IF(L7467&gt;=4,2,0)
+IF(M7467&gt;=2,1,0)
+IF(H7467&gt;=_xlfn.PERCENTILE.INC($H$2:$H$10001,0.75),1,0)</f>
        <v>2</v>
      </c>
      <c r="S7467" t="str">
        <f>IF(R7467&gt;=7,"High",IF(R7467&gt;=4,"Medium","Low"))</f>
        <v>Low</v>
      </c>
    </row>
    <row r="7468" spans="1:19">
      <c r="A7468" t="s">
        <v>7593</v>
      </c>
      <c r="B7468">
        <v>22</v>
      </c>
      <c r="C7468" t="s">
        <v>101</v>
      </c>
      <c r="D7468" t="s">
        <v>126</v>
      </c>
      <c r="E7468">
        <v>25</v>
      </c>
      <c r="F7468" t="s">
        <v>103</v>
      </c>
      <c r="G7468" t="s">
        <v>110</v>
      </c>
      <c r="H7468" s="5">
        <v>787</v>
      </c>
      <c r="I7468" s="5">
        <v>19113.75</v>
      </c>
      <c r="J7468" t="s">
        <v>134</v>
      </c>
      <c r="K7468" t="s">
        <v>107</v>
      </c>
      <c r="L7468">
        <v>0</v>
      </c>
      <c r="M7468">
        <v>0</v>
      </c>
      <c r="N7468">
        <v>5</v>
      </c>
      <c r="O7468" s="6">
        <v>0</v>
      </c>
      <c r="P7468" t="s">
        <v>107</v>
      </c>
      <c r="Q7468" t="s">
        <v>107</v>
      </c>
      <c r="R7468">
        <f>IF(F7468="Monthly",2,0)
+IF(E7468&lt;=6,2,0)
+IF(N7468&lt;=2,2,0)
+IF(L7468&gt;=4,2,0)
+IF(M7468&gt;=2,1,0)
+IF(H7468&gt;=_xlfn.PERCENTILE.INC($H$2:$H$10001,0.75),1,0)</f>
        <v>2</v>
      </c>
      <c r="S7468" t="str">
        <f>IF(R7468&gt;=7,"High",IF(R7468&gt;=4,"Medium","Low"))</f>
        <v>Low</v>
      </c>
    </row>
    <row r="7469" spans="1:19">
      <c r="A7469" t="s">
        <v>7594</v>
      </c>
      <c r="B7469">
        <v>35</v>
      </c>
      <c r="C7469" t="s">
        <v>101</v>
      </c>
      <c r="D7469" t="s">
        <v>137</v>
      </c>
      <c r="E7469">
        <v>37</v>
      </c>
      <c r="F7469" t="s">
        <v>103</v>
      </c>
      <c r="G7469" t="s">
        <v>104</v>
      </c>
      <c r="H7469" s="5">
        <v>391</v>
      </c>
      <c r="I7469" s="5">
        <v>14133.64</v>
      </c>
      <c r="J7469" t="s">
        <v>140</v>
      </c>
      <c r="K7469" t="s">
        <v>106</v>
      </c>
      <c r="L7469">
        <v>0</v>
      </c>
      <c r="M7469">
        <v>0</v>
      </c>
      <c r="N7469">
        <v>4</v>
      </c>
      <c r="O7469" s="6">
        <v>0</v>
      </c>
      <c r="P7469" t="s">
        <v>106</v>
      </c>
      <c r="Q7469" t="s">
        <v>107</v>
      </c>
      <c r="R7469">
        <f>IF(F7469="Monthly",2,0)
+IF(E7469&lt;=6,2,0)
+IF(N7469&lt;=2,2,0)
+IF(L7469&gt;=4,2,0)
+IF(M7469&gt;=2,1,0)
+IF(H7469&gt;=_xlfn.PERCENTILE.INC($H$2:$H$10001,0.75),1,0)</f>
        <v>2</v>
      </c>
      <c r="S7469" t="str">
        <f>IF(R7469&gt;=7,"High",IF(R7469&gt;=4,"Medium","Low"))</f>
        <v>Low</v>
      </c>
    </row>
    <row r="7470" spans="1:19">
      <c r="A7470" t="s">
        <v>7595</v>
      </c>
      <c r="B7470">
        <v>24</v>
      </c>
      <c r="C7470" t="s">
        <v>112</v>
      </c>
      <c r="D7470" t="s">
        <v>123</v>
      </c>
      <c r="E7470">
        <v>45</v>
      </c>
      <c r="F7470" t="s">
        <v>109</v>
      </c>
      <c r="G7470" t="s">
        <v>110</v>
      </c>
      <c r="H7470" s="5">
        <v>650</v>
      </c>
      <c r="I7470" s="5">
        <v>28681.72</v>
      </c>
      <c r="J7470" t="s">
        <v>134</v>
      </c>
      <c r="K7470" t="s">
        <v>106</v>
      </c>
      <c r="L7470">
        <v>0</v>
      </c>
      <c r="M7470">
        <v>0</v>
      </c>
      <c r="N7470">
        <v>4</v>
      </c>
      <c r="O7470" s="6">
        <v>0</v>
      </c>
      <c r="P7470" t="s">
        <v>107</v>
      </c>
      <c r="Q7470" t="s">
        <v>107</v>
      </c>
      <c r="R7470">
        <f>IF(F7470="Monthly",2,0)
+IF(E7470&lt;=6,2,0)
+IF(N7470&lt;=2,2,0)
+IF(L7470&gt;=4,2,0)
+IF(M7470&gt;=2,1,0)
+IF(H7470&gt;=_xlfn.PERCENTILE.INC($H$2:$H$10001,0.75),1,0)</f>
        <v>0</v>
      </c>
      <c r="S7470" t="str">
        <f>IF(R7470&gt;=7,"High",IF(R7470&gt;=4,"Medium","Low"))</f>
        <v>Low</v>
      </c>
    </row>
    <row r="7471" spans="1:19">
      <c r="A7471" t="s">
        <v>7596</v>
      </c>
      <c r="B7471">
        <v>18</v>
      </c>
      <c r="C7471" t="s">
        <v>112</v>
      </c>
      <c r="D7471" t="s">
        <v>126</v>
      </c>
      <c r="E7471">
        <v>10</v>
      </c>
      <c r="F7471" t="s">
        <v>103</v>
      </c>
      <c r="G7471" t="s">
        <v>104</v>
      </c>
      <c r="H7471" s="5">
        <v>444</v>
      </c>
      <c r="I7471" s="5">
        <v>4390.0200000000004</v>
      </c>
      <c r="J7471" t="s">
        <v>117</v>
      </c>
      <c r="K7471" t="s">
        <v>106</v>
      </c>
      <c r="L7471">
        <v>4</v>
      </c>
      <c r="M7471">
        <v>2</v>
      </c>
      <c r="N7471">
        <v>2</v>
      </c>
      <c r="O7471" s="6">
        <v>0</v>
      </c>
      <c r="P7471" t="s">
        <v>107</v>
      </c>
      <c r="Q7471" t="s">
        <v>106</v>
      </c>
      <c r="R7471">
        <f>IF(F7471="Monthly",2,0)
+IF(E7471&lt;=6,2,0)
+IF(N7471&lt;=2,2,0)
+IF(L7471&gt;=4,2,0)
+IF(M7471&gt;=2,1,0)
+IF(H7471&gt;=_xlfn.PERCENTILE.INC($H$2:$H$10001,0.75),1,0)</f>
        <v>7</v>
      </c>
      <c r="S7471" t="str">
        <f>IF(R7471&gt;=7,"High",IF(R7471&gt;=4,"Medium","Low"))</f>
        <v>High</v>
      </c>
    </row>
    <row r="7472" spans="1:19">
      <c r="A7472" t="s">
        <v>7597</v>
      </c>
      <c r="B7472">
        <v>36</v>
      </c>
      <c r="C7472" t="s">
        <v>101</v>
      </c>
      <c r="D7472" t="s">
        <v>131</v>
      </c>
      <c r="E7472">
        <v>26</v>
      </c>
      <c r="F7472" t="s">
        <v>103</v>
      </c>
      <c r="G7472" t="s">
        <v>104</v>
      </c>
      <c r="H7472" s="5">
        <v>453</v>
      </c>
      <c r="I7472" s="5">
        <v>11565.76</v>
      </c>
      <c r="J7472" t="s">
        <v>105</v>
      </c>
      <c r="K7472" t="s">
        <v>106</v>
      </c>
      <c r="L7472">
        <v>0</v>
      </c>
      <c r="M7472">
        <v>0</v>
      </c>
      <c r="N7472">
        <v>4</v>
      </c>
      <c r="O7472" s="6">
        <v>0</v>
      </c>
      <c r="P7472" t="s">
        <v>106</v>
      </c>
      <c r="Q7472" t="s">
        <v>107</v>
      </c>
      <c r="R7472">
        <f>IF(F7472="Monthly",2,0)
+IF(E7472&lt;=6,2,0)
+IF(N7472&lt;=2,2,0)
+IF(L7472&gt;=4,2,0)
+IF(M7472&gt;=2,1,0)
+IF(H7472&gt;=_xlfn.PERCENTILE.INC($H$2:$H$10001,0.75),1,0)</f>
        <v>2</v>
      </c>
      <c r="S7472" t="str">
        <f>IF(R7472&gt;=7,"High",IF(R7472&gt;=4,"Medium","Low"))</f>
        <v>Low</v>
      </c>
    </row>
    <row r="7473" spans="1:19">
      <c r="A7473" t="s">
        <v>7598</v>
      </c>
      <c r="B7473">
        <v>42</v>
      </c>
      <c r="C7473" t="s">
        <v>101</v>
      </c>
      <c r="D7473" t="s">
        <v>102</v>
      </c>
      <c r="E7473">
        <v>57</v>
      </c>
      <c r="F7473" t="s">
        <v>109</v>
      </c>
      <c r="G7473" t="s">
        <v>110</v>
      </c>
      <c r="H7473" s="5">
        <v>759</v>
      </c>
      <c r="I7473" s="5">
        <v>44256.63</v>
      </c>
      <c r="J7473" t="s">
        <v>105</v>
      </c>
      <c r="K7473" t="s">
        <v>106</v>
      </c>
      <c r="L7473">
        <v>1</v>
      </c>
      <c r="M7473">
        <v>0</v>
      </c>
      <c r="N7473">
        <v>4</v>
      </c>
      <c r="O7473" s="6">
        <v>0</v>
      </c>
      <c r="P7473" t="s">
        <v>107</v>
      </c>
      <c r="Q7473" t="s">
        <v>107</v>
      </c>
      <c r="R7473">
        <f>IF(F7473="Monthly",2,0)
+IF(E7473&lt;=6,2,0)
+IF(N7473&lt;=2,2,0)
+IF(L7473&gt;=4,2,0)
+IF(M7473&gt;=2,1,0)
+IF(H7473&gt;=_xlfn.PERCENTILE.INC($H$2:$H$10001,0.75),1,0)</f>
        <v>0</v>
      </c>
      <c r="S7473" t="str">
        <f>IF(R7473&gt;=7,"High",IF(R7473&gt;=4,"Medium","Low"))</f>
        <v>Low</v>
      </c>
    </row>
    <row r="7474" spans="1:19">
      <c r="A7474" t="s">
        <v>7599</v>
      </c>
      <c r="B7474">
        <v>25</v>
      </c>
      <c r="C7474" t="s">
        <v>112</v>
      </c>
      <c r="D7474" t="s">
        <v>102</v>
      </c>
      <c r="E7474">
        <v>35</v>
      </c>
      <c r="F7474" t="s">
        <v>103</v>
      </c>
      <c r="G7474" t="s">
        <v>104</v>
      </c>
      <c r="H7474" s="5">
        <v>536</v>
      </c>
      <c r="I7474" s="5">
        <v>18832.46</v>
      </c>
      <c r="J7474" t="s">
        <v>115</v>
      </c>
      <c r="K7474" t="s">
        <v>106</v>
      </c>
      <c r="L7474">
        <v>3</v>
      </c>
      <c r="M7474">
        <v>1</v>
      </c>
      <c r="N7474">
        <v>4</v>
      </c>
      <c r="O7474" s="6">
        <v>0</v>
      </c>
      <c r="P7474" t="s">
        <v>107</v>
      </c>
      <c r="Q7474" t="s">
        <v>107</v>
      </c>
      <c r="R7474">
        <f>IF(F7474="Monthly",2,0)
+IF(E7474&lt;=6,2,0)
+IF(N7474&lt;=2,2,0)
+IF(L7474&gt;=4,2,0)
+IF(M7474&gt;=2,1,0)
+IF(H7474&gt;=_xlfn.PERCENTILE.INC($H$2:$H$10001,0.75),1,0)</f>
        <v>2</v>
      </c>
      <c r="S7474" t="str">
        <f>IF(R7474&gt;=7,"High",IF(R7474&gt;=4,"Medium","Low"))</f>
        <v>Low</v>
      </c>
    </row>
    <row r="7475" spans="1:19">
      <c r="A7475" t="s">
        <v>7600</v>
      </c>
      <c r="B7475">
        <v>44</v>
      </c>
      <c r="C7475" t="s">
        <v>101</v>
      </c>
      <c r="D7475" t="s">
        <v>131</v>
      </c>
      <c r="E7475">
        <v>31</v>
      </c>
      <c r="F7475" t="s">
        <v>103</v>
      </c>
      <c r="G7475" t="s">
        <v>129</v>
      </c>
      <c r="H7475" s="5">
        <v>1129</v>
      </c>
      <c r="I7475" s="5">
        <v>35248.26</v>
      </c>
      <c r="J7475" t="s">
        <v>134</v>
      </c>
      <c r="K7475" t="s">
        <v>106</v>
      </c>
      <c r="L7475">
        <v>1</v>
      </c>
      <c r="M7475">
        <v>0</v>
      </c>
      <c r="N7475">
        <v>5</v>
      </c>
      <c r="O7475" s="6">
        <v>0</v>
      </c>
      <c r="P7475" t="s">
        <v>107</v>
      </c>
      <c r="Q7475" t="s">
        <v>107</v>
      </c>
      <c r="R7475">
        <f>IF(F7475="Monthly",2,0)
+IF(E7475&lt;=6,2,0)
+IF(N7475&lt;=2,2,0)
+IF(L7475&gt;=4,2,0)
+IF(M7475&gt;=2,1,0)
+IF(H7475&gt;=_xlfn.PERCENTILE.INC($H$2:$H$10001,0.75),1,0)</f>
        <v>3</v>
      </c>
      <c r="S7475" t="str">
        <f>IF(R7475&gt;=7,"High",IF(R7475&gt;=4,"Medium","Low"))</f>
        <v>Low</v>
      </c>
    </row>
    <row r="7476" spans="1:19">
      <c r="A7476" t="s">
        <v>7601</v>
      </c>
      <c r="B7476">
        <v>51</v>
      </c>
      <c r="C7476" t="s">
        <v>101</v>
      </c>
      <c r="D7476" t="s">
        <v>113</v>
      </c>
      <c r="E7476">
        <v>28</v>
      </c>
      <c r="F7476" t="s">
        <v>103</v>
      </c>
      <c r="G7476" t="s">
        <v>104</v>
      </c>
      <c r="H7476" s="5">
        <v>497</v>
      </c>
      <c r="I7476" s="5">
        <v>14329.84</v>
      </c>
      <c r="J7476" t="s">
        <v>134</v>
      </c>
      <c r="K7476" t="s">
        <v>106</v>
      </c>
      <c r="L7476">
        <v>4</v>
      </c>
      <c r="M7476">
        <v>2</v>
      </c>
      <c r="N7476">
        <v>4</v>
      </c>
      <c r="O7476" s="6">
        <v>0</v>
      </c>
      <c r="P7476" t="s">
        <v>107</v>
      </c>
      <c r="Q7476" t="s">
        <v>107</v>
      </c>
      <c r="R7476">
        <f>IF(F7476="Monthly",2,0)
+IF(E7476&lt;=6,2,0)
+IF(N7476&lt;=2,2,0)
+IF(L7476&gt;=4,2,0)
+IF(M7476&gt;=2,1,0)
+IF(H7476&gt;=_xlfn.PERCENTILE.INC($H$2:$H$10001,0.75),1,0)</f>
        <v>5</v>
      </c>
      <c r="S7476" t="str">
        <f>IF(R7476&gt;=7,"High",IF(R7476&gt;=4,"Medium","Low"))</f>
        <v>Medium</v>
      </c>
    </row>
    <row r="7477" spans="1:19">
      <c r="A7477" t="s">
        <v>7602</v>
      </c>
      <c r="B7477">
        <v>43</v>
      </c>
      <c r="C7477" t="s">
        <v>101</v>
      </c>
      <c r="D7477" t="s">
        <v>159</v>
      </c>
      <c r="E7477">
        <v>35</v>
      </c>
      <c r="F7477" t="s">
        <v>103</v>
      </c>
      <c r="G7477" t="s">
        <v>110</v>
      </c>
      <c r="H7477" s="5">
        <v>729</v>
      </c>
      <c r="I7477" s="5">
        <v>26124.07</v>
      </c>
      <c r="J7477" t="s">
        <v>134</v>
      </c>
      <c r="K7477" t="s">
        <v>106</v>
      </c>
      <c r="L7477">
        <v>0</v>
      </c>
      <c r="M7477">
        <v>0</v>
      </c>
      <c r="N7477">
        <v>5</v>
      </c>
      <c r="O7477" s="6">
        <v>0</v>
      </c>
      <c r="P7477" t="s">
        <v>107</v>
      </c>
      <c r="Q7477" t="s">
        <v>107</v>
      </c>
      <c r="R7477">
        <f>IF(F7477="Monthly",2,0)
+IF(E7477&lt;=6,2,0)
+IF(N7477&lt;=2,2,0)
+IF(L7477&gt;=4,2,0)
+IF(M7477&gt;=2,1,0)
+IF(H7477&gt;=_xlfn.PERCENTILE.INC($H$2:$H$10001,0.75),1,0)</f>
        <v>2</v>
      </c>
      <c r="S7477" t="str">
        <f>IF(R7477&gt;=7,"High",IF(R7477&gt;=4,"Medium","Low"))</f>
        <v>Low</v>
      </c>
    </row>
    <row r="7478" spans="1:19">
      <c r="A7478" t="s">
        <v>7603</v>
      </c>
      <c r="B7478">
        <v>38</v>
      </c>
      <c r="C7478" t="s">
        <v>101</v>
      </c>
      <c r="D7478" t="s">
        <v>131</v>
      </c>
      <c r="E7478">
        <v>10</v>
      </c>
      <c r="F7478" t="s">
        <v>103</v>
      </c>
      <c r="G7478" t="s">
        <v>104</v>
      </c>
      <c r="H7478" s="5">
        <v>494</v>
      </c>
      <c r="I7478" s="5">
        <v>5019.83</v>
      </c>
      <c r="J7478" t="s">
        <v>140</v>
      </c>
      <c r="K7478" t="s">
        <v>106</v>
      </c>
      <c r="L7478">
        <v>10</v>
      </c>
      <c r="M7478">
        <v>3</v>
      </c>
      <c r="N7478">
        <v>2</v>
      </c>
      <c r="O7478" s="6">
        <v>0</v>
      </c>
      <c r="P7478" t="s">
        <v>107</v>
      </c>
      <c r="Q7478" t="s">
        <v>106</v>
      </c>
      <c r="R7478">
        <f>IF(F7478="Monthly",2,0)
+IF(E7478&lt;=6,2,0)
+IF(N7478&lt;=2,2,0)
+IF(L7478&gt;=4,2,0)
+IF(M7478&gt;=2,1,0)
+IF(H7478&gt;=_xlfn.PERCENTILE.INC($H$2:$H$10001,0.75),1,0)</f>
        <v>7</v>
      </c>
      <c r="S7478" t="str">
        <f>IF(R7478&gt;=7,"High",IF(R7478&gt;=4,"Medium","Low"))</f>
        <v>High</v>
      </c>
    </row>
    <row r="7479" spans="1:19">
      <c r="A7479" t="s">
        <v>7604</v>
      </c>
      <c r="B7479">
        <v>32</v>
      </c>
      <c r="C7479" t="s">
        <v>101</v>
      </c>
      <c r="D7479" t="s">
        <v>131</v>
      </c>
      <c r="E7479">
        <v>35</v>
      </c>
      <c r="F7479" t="s">
        <v>103</v>
      </c>
      <c r="G7479" t="s">
        <v>110</v>
      </c>
      <c r="H7479" s="5">
        <v>765</v>
      </c>
      <c r="I7479" s="5">
        <v>26838.720000000001</v>
      </c>
      <c r="J7479" t="s">
        <v>117</v>
      </c>
      <c r="K7479" t="s">
        <v>106</v>
      </c>
      <c r="L7479">
        <v>1</v>
      </c>
      <c r="M7479">
        <v>0</v>
      </c>
      <c r="N7479">
        <v>5</v>
      </c>
      <c r="O7479" s="6">
        <v>0</v>
      </c>
      <c r="P7479" t="s">
        <v>106</v>
      </c>
      <c r="Q7479" t="s">
        <v>106</v>
      </c>
      <c r="R7479">
        <f>IF(F7479="Monthly",2,0)
+IF(E7479&lt;=6,2,0)
+IF(N7479&lt;=2,2,0)
+IF(L7479&gt;=4,2,0)
+IF(M7479&gt;=2,1,0)
+IF(H7479&gt;=_xlfn.PERCENTILE.INC($H$2:$H$10001,0.75),1,0)</f>
        <v>2</v>
      </c>
      <c r="S7479" t="str">
        <f>IF(R7479&gt;=7,"High",IF(R7479&gt;=4,"Medium","Low"))</f>
        <v>Low</v>
      </c>
    </row>
    <row r="7480" spans="1:19">
      <c r="A7480" t="s">
        <v>7605</v>
      </c>
      <c r="B7480">
        <v>34</v>
      </c>
      <c r="C7480" t="s">
        <v>101</v>
      </c>
      <c r="D7480" t="s">
        <v>102</v>
      </c>
      <c r="E7480">
        <v>21</v>
      </c>
      <c r="F7480" t="s">
        <v>103</v>
      </c>
      <c r="G7480" t="s">
        <v>110</v>
      </c>
      <c r="H7480" s="5">
        <v>765</v>
      </c>
      <c r="I7480" s="5">
        <v>16364.37</v>
      </c>
      <c r="J7480" t="s">
        <v>140</v>
      </c>
      <c r="K7480" t="s">
        <v>106</v>
      </c>
      <c r="L7480">
        <v>4</v>
      </c>
      <c r="M7480">
        <v>2</v>
      </c>
      <c r="N7480">
        <v>4</v>
      </c>
      <c r="O7480" s="6">
        <v>0</v>
      </c>
      <c r="P7480" t="s">
        <v>107</v>
      </c>
      <c r="Q7480" t="s">
        <v>106</v>
      </c>
      <c r="R7480">
        <f>IF(F7480="Monthly",2,0)
+IF(E7480&lt;=6,2,0)
+IF(N7480&lt;=2,2,0)
+IF(L7480&gt;=4,2,0)
+IF(M7480&gt;=2,1,0)
+IF(H7480&gt;=_xlfn.PERCENTILE.INC($H$2:$H$10001,0.75),1,0)</f>
        <v>5</v>
      </c>
      <c r="S7480" t="str">
        <f>IF(R7480&gt;=7,"High",IF(R7480&gt;=4,"Medium","Low"))</f>
        <v>Medium</v>
      </c>
    </row>
    <row r="7481" spans="1:19">
      <c r="A7481" t="s">
        <v>7606</v>
      </c>
      <c r="B7481">
        <v>26</v>
      </c>
      <c r="C7481" t="s">
        <v>101</v>
      </c>
      <c r="D7481" t="s">
        <v>131</v>
      </c>
      <c r="E7481">
        <v>51</v>
      </c>
      <c r="F7481" t="s">
        <v>103</v>
      </c>
      <c r="G7481" t="s">
        <v>110</v>
      </c>
      <c r="H7481" s="5">
        <v>762</v>
      </c>
      <c r="I7481" s="5">
        <v>38799.97</v>
      </c>
      <c r="J7481" t="s">
        <v>134</v>
      </c>
      <c r="K7481" t="s">
        <v>106</v>
      </c>
      <c r="L7481">
        <v>1</v>
      </c>
      <c r="M7481">
        <v>0</v>
      </c>
      <c r="N7481">
        <v>5</v>
      </c>
      <c r="O7481" s="6">
        <v>0</v>
      </c>
      <c r="P7481" t="s">
        <v>107</v>
      </c>
      <c r="Q7481" t="s">
        <v>107</v>
      </c>
      <c r="R7481">
        <f>IF(F7481="Monthly",2,0)
+IF(E7481&lt;=6,2,0)
+IF(N7481&lt;=2,2,0)
+IF(L7481&gt;=4,2,0)
+IF(M7481&gt;=2,1,0)
+IF(H7481&gt;=_xlfn.PERCENTILE.INC($H$2:$H$10001,0.75),1,0)</f>
        <v>2</v>
      </c>
      <c r="S7481" t="str">
        <f>IF(R7481&gt;=7,"High",IF(R7481&gt;=4,"Medium","Low"))</f>
        <v>Low</v>
      </c>
    </row>
    <row r="7482" spans="1:19">
      <c r="A7482" t="s">
        <v>7607</v>
      </c>
      <c r="B7482">
        <v>30</v>
      </c>
      <c r="C7482" t="s">
        <v>101</v>
      </c>
      <c r="D7482" t="s">
        <v>159</v>
      </c>
      <c r="E7482">
        <v>25</v>
      </c>
      <c r="F7482" t="s">
        <v>103</v>
      </c>
      <c r="G7482" t="s">
        <v>104</v>
      </c>
      <c r="H7482" s="5">
        <v>491</v>
      </c>
      <c r="I7482" s="5">
        <v>12000.69</v>
      </c>
      <c r="J7482" t="s">
        <v>134</v>
      </c>
      <c r="K7482" t="s">
        <v>106</v>
      </c>
      <c r="L7482">
        <v>1</v>
      </c>
      <c r="M7482">
        <v>0</v>
      </c>
      <c r="N7482">
        <v>5</v>
      </c>
      <c r="O7482" s="6">
        <v>0</v>
      </c>
      <c r="P7482" t="s">
        <v>107</v>
      </c>
      <c r="Q7482" t="s">
        <v>107</v>
      </c>
      <c r="R7482">
        <f>IF(F7482="Monthly",2,0)
+IF(E7482&lt;=6,2,0)
+IF(N7482&lt;=2,2,0)
+IF(L7482&gt;=4,2,0)
+IF(M7482&gt;=2,1,0)
+IF(H7482&gt;=_xlfn.PERCENTILE.INC($H$2:$H$10001,0.75),1,0)</f>
        <v>2</v>
      </c>
      <c r="S7482" t="str">
        <f>IF(R7482&gt;=7,"High",IF(R7482&gt;=4,"Medium","Low"))</f>
        <v>Low</v>
      </c>
    </row>
    <row r="7483" spans="1:19">
      <c r="A7483" t="s">
        <v>7608</v>
      </c>
      <c r="B7483">
        <v>31</v>
      </c>
      <c r="C7483" t="s">
        <v>112</v>
      </c>
      <c r="D7483" t="s">
        <v>102</v>
      </c>
      <c r="E7483">
        <v>42</v>
      </c>
      <c r="F7483" t="s">
        <v>109</v>
      </c>
      <c r="G7483" t="s">
        <v>104</v>
      </c>
      <c r="H7483" s="5">
        <v>577</v>
      </c>
      <c r="I7483" s="5">
        <v>23694.11</v>
      </c>
      <c r="J7483" t="s">
        <v>105</v>
      </c>
      <c r="K7483" t="s">
        <v>106</v>
      </c>
      <c r="L7483">
        <v>3</v>
      </c>
      <c r="M7483">
        <v>0</v>
      </c>
      <c r="N7483">
        <v>4</v>
      </c>
      <c r="O7483" s="6">
        <v>0</v>
      </c>
      <c r="P7483" t="s">
        <v>106</v>
      </c>
      <c r="Q7483" t="s">
        <v>107</v>
      </c>
      <c r="R7483">
        <f>IF(F7483="Monthly",2,0)
+IF(E7483&lt;=6,2,0)
+IF(N7483&lt;=2,2,0)
+IF(L7483&gt;=4,2,0)
+IF(M7483&gt;=2,1,0)
+IF(H7483&gt;=_xlfn.PERCENTILE.INC($H$2:$H$10001,0.75),1,0)</f>
        <v>0</v>
      </c>
      <c r="S7483" t="str">
        <f>IF(R7483&gt;=7,"High",IF(R7483&gt;=4,"Medium","Low"))</f>
        <v>Low</v>
      </c>
    </row>
    <row r="7484" spans="1:19">
      <c r="A7484" t="s">
        <v>7609</v>
      </c>
      <c r="B7484">
        <v>41</v>
      </c>
      <c r="C7484" t="s">
        <v>101</v>
      </c>
      <c r="D7484" t="s">
        <v>131</v>
      </c>
      <c r="E7484">
        <v>47</v>
      </c>
      <c r="F7484" t="s">
        <v>109</v>
      </c>
      <c r="G7484" t="s">
        <v>104</v>
      </c>
      <c r="H7484" s="5">
        <v>554</v>
      </c>
      <c r="I7484" s="5">
        <v>25975.27</v>
      </c>
      <c r="J7484" t="s">
        <v>134</v>
      </c>
      <c r="K7484" t="s">
        <v>106</v>
      </c>
      <c r="L7484">
        <v>0</v>
      </c>
      <c r="M7484">
        <v>0</v>
      </c>
      <c r="N7484">
        <v>5</v>
      </c>
      <c r="O7484" s="6">
        <v>0</v>
      </c>
      <c r="P7484" t="s">
        <v>106</v>
      </c>
      <c r="Q7484" t="s">
        <v>107</v>
      </c>
      <c r="R7484">
        <f>IF(F7484="Monthly",2,0)
+IF(E7484&lt;=6,2,0)
+IF(N7484&lt;=2,2,0)
+IF(L7484&gt;=4,2,0)
+IF(M7484&gt;=2,1,0)
+IF(H7484&gt;=_xlfn.PERCENTILE.INC($H$2:$H$10001,0.75),1,0)</f>
        <v>0</v>
      </c>
      <c r="S7484" t="str">
        <f>IF(R7484&gt;=7,"High",IF(R7484&gt;=4,"Medium","Low"))</f>
        <v>Low</v>
      </c>
    </row>
    <row r="7485" spans="1:19">
      <c r="A7485" t="s">
        <v>7610</v>
      </c>
      <c r="B7485">
        <v>46</v>
      </c>
      <c r="C7485" t="s">
        <v>112</v>
      </c>
      <c r="D7485" t="s">
        <v>137</v>
      </c>
      <c r="E7485">
        <v>6</v>
      </c>
      <c r="F7485" t="s">
        <v>103</v>
      </c>
      <c r="G7485" t="s">
        <v>110</v>
      </c>
      <c r="H7485" s="5">
        <v>730</v>
      </c>
      <c r="I7485" s="5">
        <v>4487.5</v>
      </c>
      <c r="J7485" t="s">
        <v>117</v>
      </c>
      <c r="K7485" t="s">
        <v>107</v>
      </c>
      <c r="L7485">
        <v>1</v>
      </c>
      <c r="M7485">
        <v>0</v>
      </c>
      <c r="N7485">
        <v>5</v>
      </c>
      <c r="O7485" s="6">
        <v>0</v>
      </c>
      <c r="P7485" t="s">
        <v>107</v>
      </c>
      <c r="Q7485" t="s">
        <v>107</v>
      </c>
      <c r="R7485">
        <f>IF(F7485="Monthly",2,0)
+IF(E7485&lt;=6,2,0)
+IF(N7485&lt;=2,2,0)
+IF(L7485&gt;=4,2,0)
+IF(M7485&gt;=2,1,0)
+IF(H7485&gt;=_xlfn.PERCENTILE.INC($H$2:$H$10001,0.75),1,0)</f>
        <v>4</v>
      </c>
      <c r="S7485" t="str">
        <f>IF(R7485&gt;=7,"High",IF(R7485&gt;=4,"Medium","Low"))</f>
        <v>Medium</v>
      </c>
    </row>
    <row r="7486" spans="1:19">
      <c r="A7486" t="s">
        <v>7611</v>
      </c>
      <c r="B7486">
        <v>23</v>
      </c>
      <c r="C7486" t="s">
        <v>101</v>
      </c>
      <c r="D7486" t="s">
        <v>159</v>
      </c>
      <c r="E7486">
        <v>58</v>
      </c>
      <c r="F7486" t="s">
        <v>121</v>
      </c>
      <c r="G7486" t="s">
        <v>104</v>
      </c>
      <c r="H7486" s="5">
        <v>538</v>
      </c>
      <c r="I7486" s="5">
        <v>25900.71</v>
      </c>
      <c r="J7486" t="s">
        <v>117</v>
      </c>
      <c r="K7486" t="s">
        <v>106</v>
      </c>
      <c r="L7486">
        <v>1</v>
      </c>
      <c r="M7486">
        <v>0</v>
      </c>
      <c r="N7486">
        <v>5</v>
      </c>
      <c r="O7486" s="6">
        <v>15</v>
      </c>
      <c r="P7486" t="s">
        <v>107</v>
      </c>
      <c r="Q7486" t="s">
        <v>107</v>
      </c>
      <c r="R7486">
        <f>IF(F7486="Monthly",2,0)
+IF(E7486&lt;=6,2,0)
+IF(N7486&lt;=2,2,0)
+IF(L7486&gt;=4,2,0)
+IF(M7486&gt;=2,1,0)
+IF(H7486&gt;=_xlfn.PERCENTILE.INC($H$2:$H$10001,0.75),1,0)</f>
        <v>0</v>
      </c>
      <c r="S7486" t="str">
        <f>IF(R7486&gt;=7,"High",IF(R7486&gt;=4,"Medium","Low"))</f>
        <v>Low</v>
      </c>
    </row>
    <row r="7487" spans="1:19">
      <c r="A7487" t="s">
        <v>7612</v>
      </c>
      <c r="B7487">
        <v>51</v>
      </c>
      <c r="C7487" t="s">
        <v>101</v>
      </c>
      <c r="D7487" t="s">
        <v>128</v>
      </c>
      <c r="E7487">
        <v>37</v>
      </c>
      <c r="F7487" t="s">
        <v>109</v>
      </c>
      <c r="G7487" t="s">
        <v>104</v>
      </c>
      <c r="H7487" s="5">
        <v>494</v>
      </c>
      <c r="I7487" s="5">
        <v>17900.990000000002</v>
      </c>
      <c r="J7487" t="s">
        <v>115</v>
      </c>
      <c r="K7487" t="s">
        <v>106</v>
      </c>
      <c r="L7487">
        <v>1</v>
      </c>
      <c r="M7487">
        <v>0</v>
      </c>
      <c r="N7487">
        <v>4</v>
      </c>
      <c r="O7487" s="6">
        <v>0</v>
      </c>
      <c r="P7487" t="s">
        <v>107</v>
      </c>
      <c r="Q7487" t="s">
        <v>107</v>
      </c>
      <c r="R7487">
        <f>IF(F7487="Monthly",2,0)
+IF(E7487&lt;=6,2,0)
+IF(N7487&lt;=2,2,0)
+IF(L7487&gt;=4,2,0)
+IF(M7487&gt;=2,1,0)
+IF(H7487&gt;=_xlfn.PERCENTILE.INC($H$2:$H$10001,0.75),1,0)</f>
        <v>0</v>
      </c>
      <c r="S7487" t="str">
        <f>IF(R7487&gt;=7,"High",IF(R7487&gt;=4,"Medium","Low"))</f>
        <v>Low</v>
      </c>
    </row>
    <row r="7488" spans="1:19">
      <c r="A7488" t="s">
        <v>7613</v>
      </c>
      <c r="B7488">
        <v>37</v>
      </c>
      <c r="C7488" t="s">
        <v>101</v>
      </c>
      <c r="D7488" t="s">
        <v>119</v>
      </c>
      <c r="E7488">
        <v>38</v>
      </c>
      <c r="F7488" t="s">
        <v>109</v>
      </c>
      <c r="G7488" t="s">
        <v>110</v>
      </c>
      <c r="H7488" s="5">
        <v>711</v>
      </c>
      <c r="I7488" s="5">
        <v>26374.85</v>
      </c>
      <c r="J7488" t="s">
        <v>105</v>
      </c>
      <c r="K7488" t="s">
        <v>106</v>
      </c>
      <c r="L7488">
        <v>4</v>
      </c>
      <c r="M7488">
        <v>3</v>
      </c>
      <c r="N7488">
        <v>3</v>
      </c>
      <c r="O7488" s="6">
        <v>5</v>
      </c>
      <c r="P7488" t="s">
        <v>107</v>
      </c>
      <c r="Q7488" t="s">
        <v>107</v>
      </c>
      <c r="R7488">
        <f>IF(F7488="Monthly",2,0)
+IF(E7488&lt;=6,2,0)
+IF(N7488&lt;=2,2,0)
+IF(L7488&gt;=4,2,0)
+IF(M7488&gt;=2,1,0)
+IF(H7488&gt;=_xlfn.PERCENTILE.INC($H$2:$H$10001,0.75),1,0)</f>
        <v>3</v>
      </c>
      <c r="S7488" t="str">
        <f>IF(R7488&gt;=7,"High",IF(R7488&gt;=4,"Medium","Low"))</f>
        <v>Low</v>
      </c>
    </row>
    <row r="7489" spans="1:19">
      <c r="A7489" t="s">
        <v>7614</v>
      </c>
      <c r="B7489">
        <v>18</v>
      </c>
      <c r="C7489" t="s">
        <v>112</v>
      </c>
      <c r="D7489" t="s">
        <v>133</v>
      </c>
      <c r="E7489">
        <v>17</v>
      </c>
      <c r="F7489" t="s">
        <v>103</v>
      </c>
      <c r="G7489" t="s">
        <v>110</v>
      </c>
      <c r="H7489" s="5">
        <v>683</v>
      </c>
      <c r="I7489" s="5">
        <v>11507.47</v>
      </c>
      <c r="J7489" t="s">
        <v>140</v>
      </c>
      <c r="K7489" t="s">
        <v>106</v>
      </c>
      <c r="L7489">
        <v>4</v>
      </c>
      <c r="M7489">
        <v>2</v>
      </c>
      <c r="N7489">
        <v>3</v>
      </c>
      <c r="O7489" s="6">
        <v>0</v>
      </c>
      <c r="P7489" t="s">
        <v>107</v>
      </c>
      <c r="Q7489" t="s">
        <v>106</v>
      </c>
      <c r="R7489">
        <f>IF(F7489="Monthly",2,0)
+IF(E7489&lt;=6,2,0)
+IF(N7489&lt;=2,2,0)
+IF(L7489&gt;=4,2,0)
+IF(M7489&gt;=2,1,0)
+IF(H7489&gt;=_xlfn.PERCENTILE.INC($H$2:$H$10001,0.75),1,0)</f>
        <v>5</v>
      </c>
      <c r="S7489" t="str">
        <f>IF(R7489&gt;=7,"High",IF(R7489&gt;=4,"Medium","Low"))</f>
        <v>Medium</v>
      </c>
    </row>
    <row r="7490" spans="1:19">
      <c r="A7490" t="s">
        <v>7615</v>
      </c>
      <c r="B7490">
        <v>36</v>
      </c>
      <c r="C7490" t="s">
        <v>101</v>
      </c>
      <c r="D7490" t="s">
        <v>159</v>
      </c>
      <c r="E7490">
        <v>42</v>
      </c>
      <c r="F7490" t="s">
        <v>109</v>
      </c>
      <c r="G7490" t="s">
        <v>110</v>
      </c>
      <c r="H7490" s="5">
        <v>754</v>
      </c>
      <c r="I7490" s="5">
        <v>29326.560000000001</v>
      </c>
      <c r="J7490" t="s">
        <v>134</v>
      </c>
      <c r="K7490" t="s">
        <v>106</v>
      </c>
      <c r="L7490">
        <v>0</v>
      </c>
      <c r="M7490">
        <v>0</v>
      </c>
      <c r="N7490">
        <v>5</v>
      </c>
      <c r="O7490" s="6">
        <v>10</v>
      </c>
      <c r="P7490" t="s">
        <v>107</v>
      </c>
      <c r="Q7490" t="s">
        <v>107</v>
      </c>
      <c r="R7490">
        <f>IF(F7490="Monthly",2,0)
+IF(E7490&lt;=6,2,0)
+IF(N7490&lt;=2,2,0)
+IF(L7490&gt;=4,2,0)
+IF(M7490&gt;=2,1,0)
+IF(H7490&gt;=_xlfn.PERCENTILE.INC($H$2:$H$10001,0.75),1,0)</f>
        <v>0</v>
      </c>
      <c r="S7490" t="str">
        <f>IF(R7490&gt;=7,"High",IF(R7490&gt;=4,"Medium","Low"))</f>
        <v>Low</v>
      </c>
    </row>
    <row r="7491" spans="1:19">
      <c r="A7491" t="s">
        <v>7616</v>
      </c>
      <c r="B7491">
        <v>27</v>
      </c>
      <c r="C7491" t="s">
        <v>112</v>
      </c>
      <c r="D7491" t="s">
        <v>119</v>
      </c>
      <c r="E7491">
        <v>26</v>
      </c>
      <c r="F7491" t="s">
        <v>109</v>
      </c>
      <c r="G7491" t="s">
        <v>129</v>
      </c>
      <c r="H7491" s="5">
        <v>1055</v>
      </c>
      <c r="I7491" s="5">
        <v>24950.29</v>
      </c>
      <c r="J7491" t="s">
        <v>117</v>
      </c>
      <c r="K7491" t="s">
        <v>106</v>
      </c>
      <c r="L7491">
        <v>0</v>
      </c>
      <c r="M7491">
        <v>0</v>
      </c>
      <c r="N7491">
        <v>5</v>
      </c>
      <c r="O7491" s="6">
        <v>10</v>
      </c>
      <c r="P7491" t="s">
        <v>107</v>
      </c>
      <c r="Q7491" t="s">
        <v>107</v>
      </c>
      <c r="R7491">
        <f>IF(F7491="Monthly",2,0)
+IF(E7491&lt;=6,2,0)
+IF(N7491&lt;=2,2,0)
+IF(L7491&gt;=4,2,0)
+IF(M7491&gt;=2,1,0)
+IF(H7491&gt;=_xlfn.PERCENTILE.INC($H$2:$H$10001,0.75),1,0)</f>
        <v>1</v>
      </c>
      <c r="S7491" t="str">
        <f>IF(R7491&gt;=7,"High",IF(R7491&gt;=4,"Medium","Low"))</f>
        <v>Low</v>
      </c>
    </row>
    <row r="7492" spans="1:19">
      <c r="A7492" t="s">
        <v>7617</v>
      </c>
      <c r="B7492">
        <v>51</v>
      </c>
      <c r="C7492" t="s">
        <v>101</v>
      </c>
      <c r="D7492" t="s">
        <v>137</v>
      </c>
      <c r="E7492">
        <v>16</v>
      </c>
      <c r="F7492" t="s">
        <v>109</v>
      </c>
      <c r="G7492" t="s">
        <v>110</v>
      </c>
      <c r="H7492" s="5">
        <v>729</v>
      </c>
      <c r="I7492" s="5">
        <v>11880.12</v>
      </c>
      <c r="J7492" t="s">
        <v>134</v>
      </c>
      <c r="K7492" t="s">
        <v>106</v>
      </c>
      <c r="L7492">
        <v>4</v>
      </c>
      <c r="M7492">
        <v>0</v>
      </c>
      <c r="N7492">
        <v>5</v>
      </c>
      <c r="O7492" s="6">
        <v>0</v>
      </c>
      <c r="P7492" t="s">
        <v>106</v>
      </c>
      <c r="Q7492" t="s">
        <v>107</v>
      </c>
      <c r="R7492">
        <f>IF(F7492="Monthly",2,0)
+IF(E7492&lt;=6,2,0)
+IF(N7492&lt;=2,2,0)
+IF(L7492&gt;=4,2,0)
+IF(M7492&gt;=2,1,0)
+IF(H7492&gt;=_xlfn.PERCENTILE.INC($H$2:$H$10001,0.75),1,0)</f>
        <v>2</v>
      </c>
      <c r="S7492" t="str">
        <f>IF(R7492&gt;=7,"High",IF(R7492&gt;=4,"Medium","Low"))</f>
        <v>Low</v>
      </c>
    </row>
    <row r="7493" spans="1:19">
      <c r="A7493" t="s">
        <v>7618</v>
      </c>
      <c r="B7493">
        <v>29</v>
      </c>
      <c r="C7493" t="s">
        <v>101</v>
      </c>
      <c r="D7493" t="s">
        <v>131</v>
      </c>
      <c r="E7493">
        <v>31</v>
      </c>
      <c r="F7493" t="s">
        <v>103</v>
      </c>
      <c r="G7493" t="s">
        <v>104</v>
      </c>
      <c r="H7493" s="5">
        <v>559</v>
      </c>
      <c r="I7493" s="5">
        <v>16948.23</v>
      </c>
      <c r="J7493" t="s">
        <v>115</v>
      </c>
      <c r="K7493" t="s">
        <v>107</v>
      </c>
      <c r="L7493">
        <v>10</v>
      </c>
      <c r="M7493">
        <v>4</v>
      </c>
      <c r="N7493">
        <v>1</v>
      </c>
      <c r="O7493" s="6">
        <v>0</v>
      </c>
      <c r="P7493" t="s">
        <v>107</v>
      </c>
      <c r="Q7493" t="s">
        <v>106</v>
      </c>
      <c r="R7493">
        <f>IF(F7493="Monthly",2,0)
+IF(E7493&lt;=6,2,0)
+IF(N7493&lt;=2,2,0)
+IF(L7493&gt;=4,2,0)
+IF(M7493&gt;=2,1,0)
+IF(H7493&gt;=_xlfn.PERCENTILE.INC($H$2:$H$10001,0.75),1,0)</f>
        <v>7</v>
      </c>
      <c r="S7493" t="str">
        <f>IF(R7493&gt;=7,"High",IF(R7493&gt;=4,"Medium","Low"))</f>
        <v>High</v>
      </c>
    </row>
    <row r="7494" spans="1:19">
      <c r="A7494" t="s">
        <v>7619</v>
      </c>
      <c r="B7494">
        <v>29</v>
      </c>
      <c r="C7494" t="s">
        <v>112</v>
      </c>
      <c r="D7494" t="s">
        <v>128</v>
      </c>
      <c r="E7494">
        <v>20</v>
      </c>
      <c r="F7494" t="s">
        <v>103</v>
      </c>
      <c r="G7494" t="s">
        <v>104</v>
      </c>
      <c r="H7494" s="5">
        <v>506</v>
      </c>
      <c r="I7494" s="5">
        <v>9878.31</v>
      </c>
      <c r="J7494" t="s">
        <v>115</v>
      </c>
      <c r="K7494" t="s">
        <v>107</v>
      </c>
      <c r="L7494">
        <v>1</v>
      </c>
      <c r="M7494">
        <v>0</v>
      </c>
      <c r="N7494">
        <v>4</v>
      </c>
      <c r="O7494" s="6">
        <v>0</v>
      </c>
      <c r="P7494" t="s">
        <v>107</v>
      </c>
      <c r="Q7494" t="s">
        <v>107</v>
      </c>
      <c r="R7494">
        <f>IF(F7494="Monthly",2,0)
+IF(E7494&lt;=6,2,0)
+IF(N7494&lt;=2,2,0)
+IF(L7494&gt;=4,2,0)
+IF(M7494&gt;=2,1,0)
+IF(H7494&gt;=_xlfn.PERCENTILE.INC($H$2:$H$10001,0.75),1,0)</f>
        <v>2</v>
      </c>
      <c r="S7494" t="str">
        <f>IF(R7494&gt;=7,"High",IF(R7494&gt;=4,"Medium","Low"))</f>
        <v>Low</v>
      </c>
    </row>
    <row r="7495" spans="1:19">
      <c r="A7495" t="s">
        <v>7620</v>
      </c>
      <c r="B7495">
        <v>26</v>
      </c>
      <c r="C7495" t="s">
        <v>112</v>
      </c>
      <c r="D7495" t="s">
        <v>123</v>
      </c>
      <c r="E7495">
        <v>13</v>
      </c>
      <c r="F7495" t="s">
        <v>103</v>
      </c>
      <c r="G7495" t="s">
        <v>110</v>
      </c>
      <c r="H7495" s="5">
        <v>740</v>
      </c>
      <c r="I7495" s="5">
        <v>9834.15</v>
      </c>
      <c r="J7495" t="s">
        <v>140</v>
      </c>
      <c r="K7495" t="s">
        <v>106</v>
      </c>
      <c r="L7495">
        <v>1</v>
      </c>
      <c r="M7495">
        <v>0</v>
      </c>
      <c r="N7495">
        <v>5</v>
      </c>
      <c r="O7495" s="6">
        <v>0</v>
      </c>
      <c r="P7495" t="s">
        <v>106</v>
      </c>
      <c r="Q7495" t="s">
        <v>107</v>
      </c>
      <c r="R7495">
        <f>IF(F7495="Monthly",2,0)
+IF(E7495&lt;=6,2,0)
+IF(N7495&lt;=2,2,0)
+IF(L7495&gt;=4,2,0)
+IF(M7495&gt;=2,1,0)
+IF(H7495&gt;=_xlfn.PERCENTILE.INC($H$2:$H$10001,0.75),1,0)</f>
        <v>2</v>
      </c>
      <c r="S7495" t="str">
        <f>IF(R7495&gt;=7,"High",IF(R7495&gt;=4,"Medium","Low"))</f>
        <v>Low</v>
      </c>
    </row>
    <row r="7496" spans="1:19">
      <c r="A7496" t="s">
        <v>7621</v>
      </c>
      <c r="B7496">
        <v>39</v>
      </c>
      <c r="C7496" t="s">
        <v>112</v>
      </c>
      <c r="D7496" t="s">
        <v>113</v>
      </c>
      <c r="E7496">
        <v>26</v>
      </c>
      <c r="F7496" t="s">
        <v>103</v>
      </c>
      <c r="G7496" t="s">
        <v>110</v>
      </c>
      <c r="H7496" s="5">
        <v>794</v>
      </c>
      <c r="I7496" s="5">
        <v>20844.689999999999</v>
      </c>
      <c r="J7496" t="s">
        <v>134</v>
      </c>
      <c r="K7496" t="s">
        <v>106</v>
      </c>
      <c r="L7496">
        <v>0</v>
      </c>
      <c r="M7496">
        <v>0</v>
      </c>
      <c r="N7496">
        <v>5</v>
      </c>
      <c r="O7496" s="6">
        <v>0</v>
      </c>
      <c r="P7496" t="s">
        <v>107</v>
      </c>
      <c r="Q7496" t="s">
        <v>106</v>
      </c>
      <c r="R7496">
        <f>IF(F7496="Monthly",2,0)
+IF(E7496&lt;=6,2,0)
+IF(N7496&lt;=2,2,0)
+IF(L7496&gt;=4,2,0)
+IF(M7496&gt;=2,1,0)
+IF(H7496&gt;=_xlfn.PERCENTILE.INC($H$2:$H$10001,0.75),1,0)</f>
        <v>3</v>
      </c>
      <c r="S7496" t="str">
        <f>IF(R7496&gt;=7,"High",IF(R7496&gt;=4,"Medium","Low"))</f>
        <v>Low</v>
      </c>
    </row>
    <row r="7497" spans="1:19">
      <c r="A7497" t="s">
        <v>7622</v>
      </c>
      <c r="B7497">
        <v>22</v>
      </c>
      <c r="C7497" t="s">
        <v>112</v>
      </c>
      <c r="D7497" t="s">
        <v>131</v>
      </c>
      <c r="E7497">
        <v>18</v>
      </c>
      <c r="F7497" t="s">
        <v>109</v>
      </c>
      <c r="G7497" t="s">
        <v>104</v>
      </c>
      <c r="H7497" s="5">
        <v>458</v>
      </c>
      <c r="I7497" s="5">
        <v>8123.84</v>
      </c>
      <c r="J7497" t="s">
        <v>117</v>
      </c>
      <c r="K7497" t="s">
        <v>107</v>
      </c>
      <c r="L7497">
        <v>3</v>
      </c>
      <c r="M7497">
        <v>1</v>
      </c>
      <c r="N7497">
        <v>4</v>
      </c>
      <c r="O7497" s="6">
        <v>0</v>
      </c>
      <c r="P7497" t="s">
        <v>107</v>
      </c>
      <c r="Q7497" t="s">
        <v>107</v>
      </c>
      <c r="R7497">
        <f>IF(F7497="Monthly",2,0)
+IF(E7497&lt;=6,2,0)
+IF(N7497&lt;=2,2,0)
+IF(L7497&gt;=4,2,0)
+IF(M7497&gt;=2,1,0)
+IF(H7497&gt;=_xlfn.PERCENTILE.INC($H$2:$H$10001,0.75),1,0)</f>
        <v>0</v>
      </c>
      <c r="S7497" t="str">
        <f>IF(R7497&gt;=7,"High",IF(R7497&gt;=4,"Medium","Low"))</f>
        <v>Low</v>
      </c>
    </row>
    <row r="7498" spans="1:19">
      <c r="A7498" t="s">
        <v>7623</v>
      </c>
      <c r="B7498">
        <v>24</v>
      </c>
      <c r="C7498" t="s">
        <v>112</v>
      </c>
      <c r="D7498" t="s">
        <v>133</v>
      </c>
      <c r="E7498">
        <v>56</v>
      </c>
      <c r="F7498" t="s">
        <v>109</v>
      </c>
      <c r="G7498" t="s">
        <v>110</v>
      </c>
      <c r="H7498" s="5">
        <v>641</v>
      </c>
      <c r="I7498" s="5">
        <v>33146.949999999997</v>
      </c>
      <c r="J7498" t="s">
        <v>134</v>
      </c>
      <c r="K7498" t="s">
        <v>106</v>
      </c>
      <c r="L7498">
        <v>0</v>
      </c>
      <c r="M7498">
        <v>0</v>
      </c>
      <c r="N7498">
        <v>4</v>
      </c>
      <c r="O7498" s="6">
        <v>5</v>
      </c>
      <c r="P7498" t="s">
        <v>107</v>
      </c>
      <c r="Q7498" t="s">
        <v>107</v>
      </c>
      <c r="R7498">
        <f>IF(F7498="Monthly",2,0)
+IF(E7498&lt;=6,2,0)
+IF(N7498&lt;=2,2,0)
+IF(L7498&gt;=4,2,0)
+IF(M7498&gt;=2,1,0)
+IF(H7498&gt;=_xlfn.PERCENTILE.INC($H$2:$H$10001,0.75),1,0)</f>
        <v>0</v>
      </c>
      <c r="S7498" t="str">
        <f>IF(R7498&gt;=7,"High",IF(R7498&gt;=4,"Medium","Low"))</f>
        <v>Low</v>
      </c>
    </row>
    <row r="7499" spans="1:19">
      <c r="A7499" t="s">
        <v>7624</v>
      </c>
      <c r="B7499">
        <v>30</v>
      </c>
      <c r="C7499" t="s">
        <v>112</v>
      </c>
      <c r="D7499" t="s">
        <v>159</v>
      </c>
      <c r="E7499">
        <v>31</v>
      </c>
      <c r="F7499" t="s">
        <v>109</v>
      </c>
      <c r="G7499" t="s">
        <v>104</v>
      </c>
      <c r="H7499" s="5">
        <v>467</v>
      </c>
      <c r="I7499" s="5">
        <v>13501.33</v>
      </c>
      <c r="J7499" t="s">
        <v>134</v>
      </c>
      <c r="K7499" t="s">
        <v>106</v>
      </c>
      <c r="L7499">
        <v>0</v>
      </c>
      <c r="M7499">
        <v>0</v>
      </c>
      <c r="N7499">
        <v>5</v>
      </c>
      <c r="O7499" s="6">
        <v>5</v>
      </c>
      <c r="P7499" t="s">
        <v>107</v>
      </c>
      <c r="Q7499" t="s">
        <v>107</v>
      </c>
      <c r="R7499">
        <f>IF(F7499="Monthly",2,0)
+IF(E7499&lt;=6,2,0)
+IF(N7499&lt;=2,2,0)
+IF(L7499&gt;=4,2,0)
+IF(M7499&gt;=2,1,0)
+IF(H7499&gt;=_xlfn.PERCENTILE.INC($H$2:$H$10001,0.75),1,0)</f>
        <v>0</v>
      </c>
      <c r="S7499" t="str">
        <f>IF(R7499&gt;=7,"High",IF(R7499&gt;=4,"Medium","Low"))</f>
        <v>Low</v>
      </c>
    </row>
    <row r="7500" spans="1:19">
      <c r="A7500" t="s">
        <v>7625</v>
      </c>
      <c r="B7500">
        <v>37</v>
      </c>
      <c r="C7500" t="s">
        <v>101</v>
      </c>
      <c r="D7500" t="s">
        <v>137</v>
      </c>
      <c r="E7500">
        <v>56</v>
      </c>
      <c r="F7500" t="s">
        <v>103</v>
      </c>
      <c r="G7500" t="s">
        <v>129</v>
      </c>
      <c r="H7500" s="5">
        <v>1007</v>
      </c>
      <c r="I7500" s="5">
        <v>55399.87</v>
      </c>
      <c r="J7500" t="s">
        <v>105</v>
      </c>
      <c r="K7500" t="s">
        <v>106</v>
      </c>
      <c r="L7500">
        <v>0</v>
      </c>
      <c r="M7500">
        <v>0</v>
      </c>
      <c r="N7500">
        <v>5</v>
      </c>
      <c r="O7500" s="6">
        <v>0</v>
      </c>
      <c r="P7500" t="s">
        <v>107</v>
      </c>
      <c r="Q7500" t="s">
        <v>107</v>
      </c>
      <c r="R7500">
        <f>IF(F7500="Monthly",2,0)
+IF(E7500&lt;=6,2,0)
+IF(N7500&lt;=2,2,0)
+IF(L7500&gt;=4,2,0)
+IF(M7500&gt;=2,1,0)
+IF(H7500&gt;=_xlfn.PERCENTILE.INC($H$2:$H$10001,0.75),1,0)</f>
        <v>3</v>
      </c>
      <c r="S7500" t="str">
        <f>IF(R7500&gt;=7,"High",IF(R7500&gt;=4,"Medium","Low"))</f>
        <v>Low</v>
      </c>
    </row>
    <row r="7501" spans="1:19">
      <c r="A7501" t="s">
        <v>7626</v>
      </c>
      <c r="B7501">
        <v>41</v>
      </c>
      <c r="C7501" t="s">
        <v>101</v>
      </c>
      <c r="D7501" t="s">
        <v>113</v>
      </c>
      <c r="E7501">
        <v>44</v>
      </c>
      <c r="F7501" t="s">
        <v>121</v>
      </c>
      <c r="G7501" t="s">
        <v>110</v>
      </c>
      <c r="H7501" s="5">
        <v>760</v>
      </c>
      <c r="I7501" s="5">
        <v>34279.93</v>
      </c>
      <c r="J7501" t="s">
        <v>105</v>
      </c>
      <c r="K7501" t="s">
        <v>106</v>
      </c>
      <c r="L7501">
        <v>0</v>
      </c>
      <c r="M7501">
        <v>0</v>
      </c>
      <c r="N7501">
        <v>5</v>
      </c>
      <c r="O7501" s="6">
        <v>0</v>
      </c>
      <c r="P7501" t="s">
        <v>107</v>
      </c>
      <c r="Q7501" t="s">
        <v>107</v>
      </c>
      <c r="R7501">
        <f>IF(F7501="Monthly",2,0)
+IF(E7501&lt;=6,2,0)
+IF(N7501&lt;=2,2,0)
+IF(L7501&gt;=4,2,0)
+IF(M7501&gt;=2,1,0)
+IF(H7501&gt;=_xlfn.PERCENTILE.INC($H$2:$H$10001,0.75),1,0)</f>
        <v>0</v>
      </c>
      <c r="S7501" t="str">
        <f>IF(R7501&gt;=7,"High",IF(R7501&gt;=4,"Medium","Low"))</f>
        <v>Low</v>
      </c>
    </row>
    <row r="7502" spans="1:19">
      <c r="A7502" t="s">
        <v>7627</v>
      </c>
      <c r="B7502">
        <v>62</v>
      </c>
      <c r="C7502" t="s">
        <v>112</v>
      </c>
      <c r="D7502" t="s">
        <v>113</v>
      </c>
      <c r="E7502">
        <v>24</v>
      </c>
      <c r="F7502" t="s">
        <v>103</v>
      </c>
      <c r="G7502" t="s">
        <v>110</v>
      </c>
      <c r="H7502" s="5">
        <v>776</v>
      </c>
      <c r="I7502" s="5">
        <v>18536.240000000002</v>
      </c>
      <c r="J7502" t="s">
        <v>140</v>
      </c>
      <c r="K7502" t="s">
        <v>106</v>
      </c>
      <c r="L7502">
        <v>2</v>
      </c>
      <c r="M7502">
        <v>0</v>
      </c>
      <c r="N7502">
        <v>4</v>
      </c>
      <c r="O7502" s="6">
        <v>0</v>
      </c>
      <c r="P7502" t="s">
        <v>107</v>
      </c>
      <c r="Q7502" t="s">
        <v>107</v>
      </c>
      <c r="R7502">
        <f>IF(F7502="Monthly",2,0)
+IF(E7502&lt;=6,2,0)
+IF(N7502&lt;=2,2,0)
+IF(L7502&gt;=4,2,0)
+IF(M7502&gt;=2,1,0)
+IF(H7502&gt;=_xlfn.PERCENTILE.INC($H$2:$H$10001,0.75),1,0)</f>
        <v>2</v>
      </c>
      <c r="S7502" t="str">
        <f>IF(R7502&gt;=7,"High",IF(R7502&gt;=4,"Medium","Low"))</f>
        <v>Low</v>
      </c>
    </row>
    <row r="7503" spans="1:19">
      <c r="A7503" t="s">
        <v>7628</v>
      </c>
      <c r="B7503">
        <v>29</v>
      </c>
      <c r="C7503" t="s">
        <v>101</v>
      </c>
      <c r="D7503" t="s">
        <v>128</v>
      </c>
      <c r="E7503">
        <v>67</v>
      </c>
      <c r="F7503" t="s">
        <v>103</v>
      </c>
      <c r="G7503" t="s">
        <v>110</v>
      </c>
      <c r="H7503" s="5">
        <v>797</v>
      </c>
      <c r="I7503" s="5">
        <v>54600.76</v>
      </c>
      <c r="J7503" t="s">
        <v>134</v>
      </c>
      <c r="K7503" t="s">
        <v>106</v>
      </c>
      <c r="L7503">
        <v>0</v>
      </c>
      <c r="M7503">
        <v>0</v>
      </c>
      <c r="N7503">
        <v>5</v>
      </c>
      <c r="O7503" s="6">
        <v>0</v>
      </c>
      <c r="P7503" t="s">
        <v>107</v>
      </c>
      <c r="Q7503" t="s">
        <v>107</v>
      </c>
      <c r="R7503">
        <f>IF(F7503="Monthly",2,0)
+IF(E7503&lt;=6,2,0)
+IF(N7503&lt;=2,2,0)
+IF(L7503&gt;=4,2,0)
+IF(M7503&gt;=2,1,0)
+IF(H7503&gt;=_xlfn.PERCENTILE.INC($H$2:$H$10001,0.75),1,0)</f>
        <v>3</v>
      </c>
      <c r="S7503" t="str">
        <f>IF(R7503&gt;=7,"High",IF(R7503&gt;=4,"Medium","Low"))</f>
        <v>Low</v>
      </c>
    </row>
    <row r="7504" spans="1:19">
      <c r="A7504" t="s">
        <v>7629</v>
      </c>
      <c r="B7504">
        <v>29</v>
      </c>
      <c r="C7504" t="s">
        <v>101</v>
      </c>
      <c r="D7504" t="s">
        <v>131</v>
      </c>
      <c r="E7504">
        <v>42</v>
      </c>
      <c r="F7504" t="s">
        <v>109</v>
      </c>
      <c r="G7504" t="s">
        <v>110</v>
      </c>
      <c r="H7504" s="5">
        <v>773</v>
      </c>
      <c r="I7504" s="5">
        <v>33161.79</v>
      </c>
      <c r="J7504" t="s">
        <v>134</v>
      </c>
      <c r="K7504" t="s">
        <v>106</v>
      </c>
      <c r="L7504">
        <v>0</v>
      </c>
      <c r="M7504">
        <v>0</v>
      </c>
      <c r="N7504">
        <v>5</v>
      </c>
      <c r="O7504" s="6">
        <v>0</v>
      </c>
      <c r="P7504" t="s">
        <v>107</v>
      </c>
      <c r="Q7504" t="s">
        <v>107</v>
      </c>
      <c r="R7504">
        <f>IF(F7504="Monthly",2,0)
+IF(E7504&lt;=6,2,0)
+IF(N7504&lt;=2,2,0)
+IF(L7504&gt;=4,2,0)
+IF(M7504&gt;=2,1,0)
+IF(H7504&gt;=_xlfn.PERCENTILE.INC($H$2:$H$10001,0.75),1,0)</f>
        <v>0</v>
      </c>
      <c r="S7504" t="str">
        <f>IF(R7504&gt;=7,"High",IF(R7504&gt;=4,"Medium","Low"))</f>
        <v>Low</v>
      </c>
    </row>
    <row r="7505" spans="1:19">
      <c r="A7505" t="s">
        <v>7630</v>
      </c>
      <c r="B7505">
        <v>36</v>
      </c>
      <c r="C7505" t="s">
        <v>112</v>
      </c>
      <c r="D7505" t="s">
        <v>137</v>
      </c>
      <c r="E7505">
        <v>54</v>
      </c>
      <c r="F7505" t="s">
        <v>109</v>
      </c>
      <c r="G7505" t="s">
        <v>110</v>
      </c>
      <c r="H7505" s="5">
        <v>736</v>
      </c>
      <c r="I7505" s="5">
        <v>38996.54</v>
      </c>
      <c r="J7505" t="s">
        <v>115</v>
      </c>
      <c r="K7505" t="s">
        <v>106</v>
      </c>
      <c r="L7505">
        <v>0</v>
      </c>
      <c r="M7505">
        <v>0</v>
      </c>
      <c r="N7505">
        <v>5</v>
      </c>
      <c r="O7505" s="6">
        <v>0</v>
      </c>
      <c r="P7505" t="s">
        <v>106</v>
      </c>
      <c r="Q7505" t="s">
        <v>107</v>
      </c>
      <c r="R7505">
        <f>IF(F7505="Monthly",2,0)
+IF(E7505&lt;=6,2,0)
+IF(N7505&lt;=2,2,0)
+IF(L7505&gt;=4,2,0)
+IF(M7505&gt;=2,1,0)
+IF(H7505&gt;=_xlfn.PERCENTILE.INC($H$2:$H$10001,0.75),1,0)</f>
        <v>0</v>
      </c>
      <c r="S7505" t="str">
        <f>IF(R7505&gt;=7,"High",IF(R7505&gt;=4,"Medium","Low"))</f>
        <v>Low</v>
      </c>
    </row>
    <row r="7506" spans="1:19">
      <c r="A7506" t="s">
        <v>7631</v>
      </c>
      <c r="B7506">
        <v>39</v>
      </c>
      <c r="C7506" t="s">
        <v>101</v>
      </c>
      <c r="D7506" t="s">
        <v>126</v>
      </c>
      <c r="E7506">
        <v>42</v>
      </c>
      <c r="F7506" t="s">
        <v>121</v>
      </c>
      <c r="G7506" t="s">
        <v>110</v>
      </c>
      <c r="H7506" s="5">
        <v>691</v>
      </c>
      <c r="I7506" s="5">
        <v>29539.439999999999</v>
      </c>
      <c r="J7506" t="s">
        <v>105</v>
      </c>
      <c r="K7506" t="s">
        <v>107</v>
      </c>
      <c r="L7506">
        <v>1</v>
      </c>
      <c r="M7506">
        <v>0</v>
      </c>
      <c r="N7506">
        <f>MEDIAN(1,5)</f>
        <v>3</v>
      </c>
      <c r="O7506" s="6">
        <v>0</v>
      </c>
      <c r="P7506" t="s">
        <v>107</v>
      </c>
      <c r="Q7506" t="s">
        <v>107</v>
      </c>
      <c r="R7506">
        <f>IF(F7506="Monthly",2,0)
+IF(E7506&lt;=6,2,0)
+IF(N7506&lt;=2,2,0)
+IF(L7506&gt;=4,2,0)
+IF(M7506&gt;=2,1,0)
+IF(H7506&gt;=_xlfn.PERCENTILE.INC($H$2:$H$10001,0.75),1,0)</f>
        <v>0</v>
      </c>
      <c r="S7506" t="str">
        <f>IF(R7506&gt;=7,"High",IF(R7506&gt;=4,"Medium","Low"))</f>
        <v>Low</v>
      </c>
    </row>
    <row r="7507" spans="1:19">
      <c r="A7507" t="s">
        <v>7632</v>
      </c>
      <c r="B7507">
        <v>33</v>
      </c>
      <c r="C7507" t="s">
        <v>101</v>
      </c>
      <c r="D7507" t="s">
        <v>128</v>
      </c>
      <c r="E7507">
        <v>21</v>
      </c>
      <c r="F7507" t="s">
        <v>103</v>
      </c>
      <c r="G7507" t="s">
        <v>129</v>
      </c>
      <c r="H7507" s="5">
        <v>949</v>
      </c>
      <c r="I7507" s="5">
        <v>20495.560000000001</v>
      </c>
      <c r="J7507" t="s">
        <v>117</v>
      </c>
      <c r="K7507" t="s">
        <v>106</v>
      </c>
      <c r="L7507">
        <v>0</v>
      </c>
      <c r="M7507">
        <v>0</v>
      </c>
      <c r="N7507">
        <v>5</v>
      </c>
      <c r="O7507" s="6">
        <v>0</v>
      </c>
      <c r="P7507" t="s">
        <v>107</v>
      </c>
      <c r="Q7507" t="s">
        <v>107</v>
      </c>
      <c r="R7507">
        <f>IF(F7507="Monthly",2,0)
+IF(E7507&lt;=6,2,0)
+IF(N7507&lt;=2,2,0)
+IF(L7507&gt;=4,2,0)
+IF(M7507&gt;=2,1,0)
+IF(H7507&gt;=_xlfn.PERCENTILE.INC($H$2:$H$10001,0.75),1,0)</f>
        <v>3</v>
      </c>
      <c r="S7507" t="str">
        <f>IF(R7507&gt;=7,"High",IF(R7507&gt;=4,"Medium","Low"))</f>
        <v>Low</v>
      </c>
    </row>
    <row r="7508" spans="1:19">
      <c r="A7508" t="s">
        <v>7633</v>
      </c>
      <c r="B7508">
        <v>40</v>
      </c>
      <c r="C7508" t="s">
        <v>101</v>
      </c>
      <c r="D7508" t="s">
        <v>126</v>
      </c>
      <c r="E7508">
        <v>37</v>
      </c>
      <c r="F7508" t="s">
        <v>103</v>
      </c>
      <c r="G7508" t="s">
        <v>104</v>
      </c>
      <c r="H7508" s="5">
        <v>535</v>
      </c>
      <c r="I7508" s="5">
        <v>19780.32</v>
      </c>
      <c r="J7508" t="s">
        <v>134</v>
      </c>
      <c r="K7508" t="s">
        <v>106</v>
      </c>
      <c r="L7508">
        <v>1</v>
      </c>
      <c r="M7508">
        <v>0</v>
      </c>
      <c r="N7508">
        <v>5</v>
      </c>
      <c r="O7508" s="6">
        <v>0</v>
      </c>
      <c r="P7508" t="s">
        <v>106</v>
      </c>
      <c r="Q7508" t="s">
        <v>107</v>
      </c>
      <c r="R7508">
        <f>IF(F7508="Monthly",2,0)
+IF(E7508&lt;=6,2,0)
+IF(N7508&lt;=2,2,0)
+IF(L7508&gt;=4,2,0)
+IF(M7508&gt;=2,1,0)
+IF(H7508&gt;=_xlfn.PERCENTILE.INC($H$2:$H$10001,0.75),1,0)</f>
        <v>2</v>
      </c>
      <c r="S7508" t="str">
        <f>IF(R7508&gt;=7,"High",IF(R7508&gt;=4,"Medium","Low"))</f>
        <v>Low</v>
      </c>
    </row>
    <row r="7509" spans="1:19">
      <c r="A7509" t="s">
        <v>7634</v>
      </c>
      <c r="B7509">
        <v>45</v>
      </c>
      <c r="C7509" t="s">
        <v>101</v>
      </c>
      <c r="D7509" t="s">
        <v>102</v>
      </c>
      <c r="E7509">
        <v>14</v>
      </c>
      <c r="F7509" t="s">
        <v>103</v>
      </c>
      <c r="G7509" t="s">
        <v>129</v>
      </c>
      <c r="H7509" s="5">
        <v>1137</v>
      </c>
      <c r="I7509" s="5">
        <v>16319.62</v>
      </c>
      <c r="J7509" t="s">
        <v>117</v>
      </c>
      <c r="K7509" t="s">
        <v>106</v>
      </c>
      <c r="L7509">
        <v>0</v>
      </c>
      <c r="M7509">
        <v>0</v>
      </c>
      <c r="N7509">
        <v>5</v>
      </c>
      <c r="O7509" s="6">
        <v>0</v>
      </c>
      <c r="P7509" t="s">
        <v>107</v>
      </c>
      <c r="Q7509" t="s">
        <v>107</v>
      </c>
      <c r="R7509">
        <f>IF(F7509="Monthly",2,0)
+IF(E7509&lt;=6,2,0)
+IF(N7509&lt;=2,2,0)
+IF(L7509&gt;=4,2,0)
+IF(M7509&gt;=2,1,0)
+IF(H7509&gt;=_xlfn.PERCENTILE.INC($H$2:$H$10001,0.75),1,0)</f>
        <v>3</v>
      </c>
      <c r="S7509" t="str">
        <f>IF(R7509&gt;=7,"High",IF(R7509&gt;=4,"Medium","Low"))</f>
        <v>Low</v>
      </c>
    </row>
    <row r="7510" spans="1:19">
      <c r="A7510" t="s">
        <v>7635</v>
      </c>
      <c r="B7510">
        <v>29</v>
      </c>
      <c r="C7510" t="s">
        <v>101</v>
      </c>
      <c r="D7510" t="s">
        <v>131</v>
      </c>
      <c r="E7510">
        <v>14</v>
      </c>
      <c r="F7510" t="s">
        <v>103</v>
      </c>
      <c r="G7510" t="s">
        <v>110</v>
      </c>
      <c r="H7510" s="5">
        <v>682</v>
      </c>
      <c r="I7510" s="5">
        <v>9543.68</v>
      </c>
      <c r="J7510" t="s">
        <v>134</v>
      </c>
      <c r="K7510" t="s">
        <v>106</v>
      </c>
      <c r="L7510">
        <v>0</v>
      </c>
      <c r="M7510">
        <v>0</v>
      </c>
      <c r="N7510">
        <v>5</v>
      </c>
      <c r="O7510" s="6">
        <v>0</v>
      </c>
      <c r="P7510" t="s">
        <v>106</v>
      </c>
      <c r="Q7510" t="s">
        <v>107</v>
      </c>
      <c r="R7510">
        <f>IF(F7510="Monthly",2,0)
+IF(E7510&lt;=6,2,0)
+IF(N7510&lt;=2,2,0)
+IF(L7510&gt;=4,2,0)
+IF(M7510&gt;=2,1,0)
+IF(H7510&gt;=_xlfn.PERCENTILE.INC($H$2:$H$10001,0.75),1,0)</f>
        <v>2</v>
      </c>
      <c r="S7510" t="str">
        <f>IF(R7510&gt;=7,"High",IF(R7510&gt;=4,"Medium","Low"))</f>
        <v>Low</v>
      </c>
    </row>
    <row r="7511" spans="1:19">
      <c r="A7511" t="s">
        <v>7636</v>
      </c>
      <c r="B7511">
        <v>43</v>
      </c>
      <c r="C7511" t="s">
        <v>112</v>
      </c>
      <c r="D7511" t="s">
        <v>159</v>
      </c>
      <c r="E7511">
        <v>32</v>
      </c>
      <c r="F7511" t="s">
        <v>121</v>
      </c>
      <c r="G7511" t="s">
        <v>110</v>
      </c>
      <c r="H7511" s="5">
        <v>776</v>
      </c>
      <c r="I7511" s="5">
        <v>21212.9</v>
      </c>
      <c r="J7511" t="s">
        <v>115</v>
      </c>
      <c r="K7511" t="s">
        <v>107</v>
      </c>
      <c r="L7511">
        <v>5</v>
      </c>
      <c r="M7511">
        <v>1</v>
      </c>
      <c r="N7511">
        <v>4</v>
      </c>
      <c r="O7511" s="6">
        <v>15</v>
      </c>
      <c r="P7511" t="s">
        <v>107</v>
      </c>
      <c r="Q7511" t="s">
        <v>107</v>
      </c>
      <c r="R7511">
        <f>IF(F7511="Monthly",2,0)
+IF(E7511&lt;=6,2,0)
+IF(N7511&lt;=2,2,0)
+IF(L7511&gt;=4,2,0)
+IF(M7511&gt;=2,1,0)
+IF(H7511&gt;=_xlfn.PERCENTILE.INC($H$2:$H$10001,0.75),1,0)</f>
        <v>2</v>
      </c>
      <c r="S7511" t="str">
        <f>IF(R7511&gt;=7,"High",IF(R7511&gt;=4,"Medium","Low"))</f>
        <v>Low</v>
      </c>
    </row>
    <row r="7512" spans="1:19">
      <c r="A7512" t="s">
        <v>7637</v>
      </c>
      <c r="B7512">
        <v>37</v>
      </c>
      <c r="C7512" t="s">
        <v>101</v>
      </c>
      <c r="D7512" t="s">
        <v>113</v>
      </c>
      <c r="E7512">
        <v>25</v>
      </c>
      <c r="F7512" t="s">
        <v>103</v>
      </c>
      <c r="G7512" t="s">
        <v>104</v>
      </c>
      <c r="H7512" s="5">
        <v>465</v>
      </c>
      <c r="I7512" s="5">
        <v>11742.25</v>
      </c>
      <c r="J7512" t="s">
        <v>105</v>
      </c>
      <c r="K7512" t="s">
        <v>106</v>
      </c>
      <c r="L7512">
        <v>1</v>
      </c>
      <c r="M7512">
        <v>0</v>
      </c>
      <c r="N7512">
        <v>5</v>
      </c>
      <c r="O7512" s="6">
        <v>0</v>
      </c>
      <c r="P7512" t="s">
        <v>106</v>
      </c>
      <c r="Q7512" t="s">
        <v>106</v>
      </c>
      <c r="R7512">
        <f>IF(F7512="Monthly",2,0)
+IF(E7512&lt;=6,2,0)
+IF(N7512&lt;=2,2,0)
+IF(L7512&gt;=4,2,0)
+IF(M7512&gt;=2,1,0)
+IF(H7512&gt;=_xlfn.PERCENTILE.INC($H$2:$H$10001,0.75),1,0)</f>
        <v>2</v>
      </c>
      <c r="S7512" t="str">
        <f>IF(R7512&gt;=7,"High",IF(R7512&gt;=4,"Medium","Low"))</f>
        <v>Low</v>
      </c>
    </row>
    <row r="7513" spans="1:19">
      <c r="A7513" t="s">
        <v>7638</v>
      </c>
      <c r="B7513">
        <v>36</v>
      </c>
      <c r="C7513" t="s">
        <v>101</v>
      </c>
      <c r="D7513" t="s">
        <v>113</v>
      </c>
      <c r="E7513">
        <v>12</v>
      </c>
      <c r="F7513" t="s">
        <v>109</v>
      </c>
      <c r="G7513" t="s">
        <v>110</v>
      </c>
      <c r="H7513" s="5">
        <v>677</v>
      </c>
      <c r="I7513" s="5">
        <v>8204.32</v>
      </c>
      <c r="J7513" t="s">
        <v>140</v>
      </c>
      <c r="K7513" t="s">
        <v>106</v>
      </c>
      <c r="L7513">
        <v>0</v>
      </c>
      <c r="M7513">
        <v>0</v>
      </c>
      <c r="N7513">
        <v>5</v>
      </c>
      <c r="O7513" s="6">
        <v>0</v>
      </c>
      <c r="P7513" t="s">
        <v>107</v>
      </c>
      <c r="Q7513" t="s">
        <v>107</v>
      </c>
      <c r="R7513">
        <f>IF(F7513="Monthly",2,0)
+IF(E7513&lt;=6,2,0)
+IF(N7513&lt;=2,2,0)
+IF(L7513&gt;=4,2,0)
+IF(M7513&gt;=2,1,0)
+IF(H7513&gt;=_xlfn.PERCENTILE.INC($H$2:$H$10001,0.75),1,0)</f>
        <v>0</v>
      </c>
      <c r="S7513" t="str">
        <f>IF(R7513&gt;=7,"High",IF(R7513&gt;=4,"Medium","Low"))</f>
        <v>Low</v>
      </c>
    </row>
    <row r="7514" spans="1:19">
      <c r="A7514" t="s">
        <v>7639</v>
      </c>
      <c r="B7514">
        <v>27</v>
      </c>
      <c r="C7514" t="s">
        <v>112</v>
      </c>
      <c r="D7514" t="s">
        <v>131</v>
      </c>
      <c r="E7514">
        <v>32</v>
      </c>
      <c r="F7514" t="s">
        <v>121</v>
      </c>
      <c r="G7514" t="s">
        <v>104</v>
      </c>
      <c r="H7514" s="5">
        <v>546</v>
      </c>
      <c r="I7514" s="5">
        <v>17802.349999999999</v>
      </c>
      <c r="J7514" t="s">
        <v>140</v>
      </c>
      <c r="K7514" t="s">
        <v>106</v>
      </c>
      <c r="L7514">
        <v>8</v>
      </c>
      <c r="M7514">
        <v>1</v>
      </c>
      <c r="N7514">
        <v>4</v>
      </c>
      <c r="O7514" s="6">
        <v>0</v>
      </c>
      <c r="P7514" t="s">
        <v>107</v>
      </c>
      <c r="Q7514" t="s">
        <v>107</v>
      </c>
      <c r="R7514">
        <f>IF(F7514="Monthly",2,0)
+IF(E7514&lt;=6,2,0)
+IF(N7514&lt;=2,2,0)
+IF(L7514&gt;=4,2,0)
+IF(M7514&gt;=2,1,0)
+IF(H7514&gt;=_xlfn.PERCENTILE.INC($H$2:$H$10001,0.75),1,0)</f>
        <v>2</v>
      </c>
      <c r="S7514" t="str">
        <f>IF(R7514&gt;=7,"High",IF(R7514&gt;=4,"Medium","Low"))</f>
        <v>Low</v>
      </c>
    </row>
    <row r="7515" spans="1:19">
      <c r="A7515" t="s">
        <v>7640</v>
      </c>
      <c r="B7515">
        <v>29</v>
      </c>
      <c r="C7515" t="s">
        <v>112</v>
      </c>
      <c r="D7515" t="s">
        <v>131</v>
      </c>
      <c r="E7515">
        <v>16</v>
      </c>
      <c r="F7515" t="s">
        <v>109</v>
      </c>
      <c r="G7515" t="s">
        <v>104</v>
      </c>
      <c r="H7515" s="5">
        <v>505</v>
      </c>
      <c r="I7515" s="5">
        <v>7598.83</v>
      </c>
      <c r="J7515" t="s">
        <v>140</v>
      </c>
      <c r="K7515" t="s">
        <v>107</v>
      </c>
      <c r="L7515">
        <v>2</v>
      </c>
      <c r="M7515">
        <v>0</v>
      </c>
      <c r="N7515">
        <v>5</v>
      </c>
      <c r="O7515" s="6">
        <v>5</v>
      </c>
      <c r="P7515" t="s">
        <v>106</v>
      </c>
      <c r="Q7515" t="s">
        <v>107</v>
      </c>
      <c r="R7515">
        <f>IF(F7515="Monthly",2,0)
+IF(E7515&lt;=6,2,0)
+IF(N7515&lt;=2,2,0)
+IF(L7515&gt;=4,2,0)
+IF(M7515&gt;=2,1,0)
+IF(H7515&gt;=_xlfn.PERCENTILE.INC($H$2:$H$10001,0.75),1,0)</f>
        <v>0</v>
      </c>
      <c r="S7515" t="str">
        <f>IF(R7515&gt;=7,"High",IF(R7515&gt;=4,"Medium","Low"))</f>
        <v>Low</v>
      </c>
    </row>
    <row r="7516" spans="1:19">
      <c r="A7516" t="s">
        <v>7641</v>
      </c>
      <c r="B7516">
        <v>41</v>
      </c>
      <c r="C7516" t="s">
        <v>101</v>
      </c>
      <c r="D7516" t="s">
        <v>102</v>
      </c>
      <c r="E7516">
        <v>52</v>
      </c>
      <c r="F7516" t="s">
        <v>103</v>
      </c>
      <c r="G7516" t="s">
        <v>110</v>
      </c>
      <c r="H7516" s="5">
        <v>705</v>
      </c>
      <c r="I7516" s="5">
        <v>36642.730000000003</v>
      </c>
      <c r="J7516" t="s">
        <v>115</v>
      </c>
      <c r="K7516" t="s">
        <v>106</v>
      </c>
      <c r="L7516">
        <v>2</v>
      </c>
      <c r="M7516">
        <v>0</v>
      </c>
      <c r="N7516">
        <v>3</v>
      </c>
      <c r="O7516" s="6">
        <v>0</v>
      </c>
      <c r="P7516" t="s">
        <v>107</v>
      </c>
      <c r="Q7516" t="s">
        <v>106</v>
      </c>
      <c r="R7516">
        <f>IF(F7516="Monthly",2,0)
+IF(E7516&lt;=6,2,0)
+IF(N7516&lt;=2,2,0)
+IF(L7516&gt;=4,2,0)
+IF(M7516&gt;=2,1,0)
+IF(H7516&gt;=_xlfn.PERCENTILE.INC($H$2:$H$10001,0.75),1,0)</f>
        <v>2</v>
      </c>
      <c r="S7516" t="str">
        <f>IF(R7516&gt;=7,"High",IF(R7516&gt;=4,"Medium","Low"))</f>
        <v>Low</v>
      </c>
    </row>
    <row r="7517" spans="1:19">
      <c r="A7517" t="s">
        <v>7642</v>
      </c>
      <c r="B7517">
        <v>51</v>
      </c>
      <c r="C7517" t="s">
        <v>101</v>
      </c>
      <c r="D7517" t="s">
        <v>137</v>
      </c>
      <c r="E7517">
        <v>62</v>
      </c>
      <c r="F7517" t="s">
        <v>121</v>
      </c>
      <c r="G7517" t="s">
        <v>110</v>
      </c>
      <c r="H7517" s="5">
        <v>702</v>
      </c>
      <c r="I7517" s="5">
        <v>37962.300000000003</v>
      </c>
      <c r="J7517" t="s">
        <v>115</v>
      </c>
      <c r="K7517" t="s">
        <v>106</v>
      </c>
      <c r="L7517">
        <v>0</v>
      </c>
      <c r="M7517">
        <v>0</v>
      </c>
      <c r="N7517">
        <v>5</v>
      </c>
      <c r="O7517" s="6">
        <v>15</v>
      </c>
      <c r="P7517" t="s">
        <v>106</v>
      </c>
      <c r="Q7517" t="s">
        <v>107</v>
      </c>
      <c r="R7517">
        <f>IF(F7517="Monthly",2,0)
+IF(E7517&lt;=6,2,0)
+IF(N7517&lt;=2,2,0)
+IF(L7517&gt;=4,2,0)
+IF(M7517&gt;=2,1,0)
+IF(H7517&gt;=_xlfn.PERCENTILE.INC($H$2:$H$10001,0.75),1,0)</f>
        <v>0</v>
      </c>
      <c r="S7517" t="str">
        <f>IF(R7517&gt;=7,"High",IF(R7517&gt;=4,"Medium","Low"))</f>
        <v>Low</v>
      </c>
    </row>
    <row r="7518" spans="1:19">
      <c r="A7518" t="s">
        <v>7643</v>
      </c>
      <c r="B7518">
        <v>31</v>
      </c>
      <c r="C7518" t="s">
        <v>112</v>
      </c>
      <c r="D7518" t="s">
        <v>128</v>
      </c>
      <c r="E7518">
        <v>48</v>
      </c>
      <c r="F7518" t="s">
        <v>103</v>
      </c>
      <c r="G7518" t="s">
        <v>110</v>
      </c>
      <c r="H7518" s="5">
        <v>693</v>
      </c>
      <c r="I7518" s="5">
        <v>33071.03</v>
      </c>
      <c r="J7518" t="s">
        <v>134</v>
      </c>
      <c r="K7518" t="s">
        <v>106</v>
      </c>
      <c r="L7518">
        <v>3</v>
      </c>
      <c r="M7518">
        <v>0</v>
      </c>
      <c r="N7518">
        <v>5</v>
      </c>
      <c r="O7518" s="6">
        <v>0</v>
      </c>
      <c r="P7518" t="s">
        <v>107</v>
      </c>
      <c r="Q7518" t="s">
        <v>107</v>
      </c>
      <c r="R7518">
        <f>IF(F7518="Monthly",2,0)
+IF(E7518&lt;=6,2,0)
+IF(N7518&lt;=2,2,0)
+IF(L7518&gt;=4,2,0)
+IF(M7518&gt;=2,1,0)
+IF(H7518&gt;=_xlfn.PERCENTILE.INC($H$2:$H$10001,0.75),1,0)</f>
        <v>2</v>
      </c>
      <c r="S7518" t="str">
        <f>IF(R7518&gt;=7,"High",IF(R7518&gt;=4,"Medium","Low"))</f>
        <v>Low</v>
      </c>
    </row>
    <row r="7519" spans="1:19">
      <c r="A7519" t="s">
        <v>7644</v>
      </c>
      <c r="B7519">
        <v>42</v>
      </c>
      <c r="C7519" t="s">
        <v>112</v>
      </c>
      <c r="D7519" t="s">
        <v>133</v>
      </c>
      <c r="E7519">
        <v>32</v>
      </c>
      <c r="F7519" t="s">
        <v>121</v>
      </c>
      <c r="G7519" t="s">
        <v>104</v>
      </c>
      <c r="H7519" s="5">
        <v>472</v>
      </c>
      <c r="I7519" s="5">
        <v>13006.73</v>
      </c>
      <c r="J7519" t="s">
        <v>105</v>
      </c>
      <c r="K7519" t="s">
        <v>107</v>
      </c>
      <c r="L7519">
        <v>0</v>
      </c>
      <c r="M7519">
        <v>0</v>
      </c>
      <c r="N7519">
        <v>5</v>
      </c>
      <c r="O7519" s="6">
        <v>15</v>
      </c>
      <c r="P7519" t="s">
        <v>107</v>
      </c>
      <c r="Q7519" t="s">
        <v>107</v>
      </c>
      <c r="R7519">
        <f>IF(F7519="Monthly",2,0)
+IF(E7519&lt;=6,2,0)
+IF(N7519&lt;=2,2,0)
+IF(L7519&gt;=4,2,0)
+IF(M7519&gt;=2,1,0)
+IF(H7519&gt;=_xlfn.PERCENTILE.INC($H$2:$H$10001,0.75),1,0)</f>
        <v>0</v>
      </c>
      <c r="S7519" t="str">
        <f>IF(R7519&gt;=7,"High",IF(R7519&gt;=4,"Medium","Low"))</f>
        <v>Low</v>
      </c>
    </row>
    <row r="7520" spans="1:19">
      <c r="A7520" t="s">
        <v>7645</v>
      </c>
      <c r="B7520">
        <v>32</v>
      </c>
      <c r="C7520" t="s">
        <v>112</v>
      </c>
      <c r="D7520" t="s">
        <v>133</v>
      </c>
      <c r="E7520">
        <v>10</v>
      </c>
      <c r="F7520" t="s">
        <v>103</v>
      </c>
      <c r="G7520" t="s">
        <v>104</v>
      </c>
      <c r="H7520" s="5">
        <v>429</v>
      </c>
      <c r="I7520" s="5">
        <v>4308.07</v>
      </c>
      <c r="J7520" t="s">
        <v>117</v>
      </c>
      <c r="K7520" t="s">
        <v>107</v>
      </c>
      <c r="L7520">
        <v>2</v>
      </c>
      <c r="M7520">
        <v>1</v>
      </c>
      <c r="N7520">
        <v>5</v>
      </c>
      <c r="O7520" s="6">
        <v>0</v>
      </c>
      <c r="P7520" t="s">
        <v>107</v>
      </c>
      <c r="Q7520" t="s">
        <v>107</v>
      </c>
      <c r="R7520">
        <f>IF(F7520="Monthly",2,0)
+IF(E7520&lt;=6,2,0)
+IF(N7520&lt;=2,2,0)
+IF(L7520&gt;=4,2,0)
+IF(M7520&gt;=2,1,0)
+IF(H7520&gt;=_xlfn.PERCENTILE.INC($H$2:$H$10001,0.75),1,0)</f>
        <v>2</v>
      </c>
      <c r="S7520" t="str">
        <f>IF(R7520&gt;=7,"High",IF(R7520&gt;=4,"Medium","Low"))</f>
        <v>Low</v>
      </c>
    </row>
    <row r="7521" spans="1:19">
      <c r="A7521" t="s">
        <v>7646</v>
      </c>
      <c r="B7521">
        <v>39</v>
      </c>
      <c r="C7521" t="s">
        <v>112</v>
      </c>
      <c r="D7521" t="s">
        <v>119</v>
      </c>
      <c r="E7521">
        <v>31</v>
      </c>
      <c r="F7521" t="s">
        <v>103</v>
      </c>
      <c r="G7521" t="s">
        <v>110</v>
      </c>
      <c r="H7521" s="5">
        <v>716</v>
      </c>
      <c r="I7521" s="5">
        <v>22548.37</v>
      </c>
      <c r="J7521" t="s">
        <v>115</v>
      </c>
      <c r="K7521" t="s">
        <v>106</v>
      </c>
      <c r="L7521">
        <v>2</v>
      </c>
      <c r="M7521">
        <v>0</v>
      </c>
      <c r="N7521">
        <v>5</v>
      </c>
      <c r="O7521" s="6">
        <v>0</v>
      </c>
      <c r="P7521" t="s">
        <v>107</v>
      </c>
      <c r="Q7521" t="s">
        <v>107</v>
      </c>
      <c r="R7521">
        <f>IF(F7521="Monthly",2,0)
+IF(E7521&lt;=6,2,0)
+IF(N7521&lt;=2,2,0)
+IF(L7521&gt;=4,2,0)
+IF(M7521&gt;=2,1,0)
+IF(H7521&gt;=_xlfn.PERCENTILE.INC($H$2:$H$10001,0.75),1,0)</f>
        <v>2</v>
      </c>
      <c r="S7521" t="str">
        <f>IF(R7521&gt;=7,"High",IF(R7521&gt;=4,"Medium","Low"))</f>
        <v>Low</v>
      </c>
    </row>
    <row r="7522" spans="1:19">
      <c r="A7522" t="s">
        <v>7647</v>
      </c>
      <c r="B7522">
        <v>42</v>
      </c>
      <c r="C7522" t="s">
        <v>101</v>
      </c>
      <c r="D7522" t="s">
        <v>102</v>
      </c>
      <c r="E7522">
        <v>32</v>
      </c>
      <c r="F7522" t="s">
        <v>121</v>
      </c>
      <c r="G7522" t="s">
        <v>129</v>
      </c>
      <c r="H7522" s="5">
        <v>1106</v>
      </c>
      <c r="I7522" s="5">
        <v>34336.65</v>
      </c>
      <c r="J7522" t="s">
        <v>115</v>
      </c>
      <c r="K7522" t="s">
        <v>106</v>
      </c>
      <c r="L7522">
        <v>2</v>
      </c>
      <c r="M7522">
        <v>1</v>
      </c>
      <c r="N7522">
        <v>4</v>
      </c>
      <c r="O7522" s="6">
        <v>0</v>
      </c>
      <c r="P7522" t="s">
        <v>106</v>
      </c>
      <c r="Q7522" t="s">
        <v>107</v>
      </c>
      <c r="R7522">
        <f>IF(F7522="Monthly",2,0)
+IF(E7522&lt;=6,2,0)
+IF(N7522&lt;=2,2,0)
+IF(L7522&gt;=4,2,0)
+IF(M7522&gt;=2,1,0)
+IF(H7522&gt;=_xlfn.PERCENTILE.INC($H$2:$H$10001,0.75),1,0)</f>
        <v>1</v>
      </c>
      <c r="S7522" t="str">
        <f>IF(R7522&gt;=7,"High",IF(R7522&gt;=4,"Medium","Low"))</f>
        <v>Low</v>
      </c>
    </row>
    <row r="7523" spans="1:19">
      <c r="A7523" t="s">
        <v>7648</v>
      </c>
      <c r="B7523">
        <v>30</v>
      </c>
      <c r="C7523" t="s">
        <v>112</v>
      </c>
      <c r="D7523" t="s">
        <v>126</v>
      </c>
      <c r="E7523">
        <v>27</v>
      </c>
      <c r="F7523" t="s">
        <v>109</v>
      </c>
      <c r="G7523" t="s">
        <v>110</v>
      </c>
      <c r="H7523" s="5">
        <v>670</v>
      </c>
      <c r="I7523" s="5">
        <v>17668.8</v>
      </c>
      <c r="J7523" t="s">
        <v>115</v>
      </c>
      <c r="K7523" t="s">
        <v>106</v>
      </c>
      <c r="L7523">
        <v>2</v>
      </c>
      <c r="M7523">
        <v>0</v>
      </c>
      <c r="N7523">
        <v>5</v>
      </c>
      <c r="O7523" s="6">
        <v>0</v>
      </c>
      <c r="P7523" t="s">
        <v>107</v>
      </c>
      <c r="Q7523" t="s">
        <v>107</v>
      </c>
      <c r="R7523">
        <f>IF(F7523="Monthly",2,0)
+IF(E7523&lt;=6,2,0)
+IF(N7523&lt;=2,2,0)
+IF(L7523&gt;=4,2,0)
+IF(M7523&gt;=2,1,0)
+IF(H7523&gt;=_xlfn.PERCENTILE.INC($H$2:$H$10001,0.75),1,0)</f>
        <v>0</v>
      </c>
      <c r="S7523" t="str">
        <f>IF(R7523&gt;=7,"High",IF(R7523&gt;=4,"Medium","Low"))</f>
        <v>Low</v>
      </c>
    </row>
    <row r="7524" spans="1:19">
      <c r="A7524" t="s">
        <v>7649</v>
      </c>
      <c r="B7524">
        <v>44</v>
      </c>
      <c r="C7524" t="s">
        <v>112</v>
      </c>
      <c r="D7524" t="s">
        <v>133</v>
      </c>
      <c r="E7524">
        <v>22</v>
      </c>
      <c r="F7524" t="s">
        <v>103</v>
      </c>
      <c r="G7524" t="s">
        <v>104</v>
      </c>
      <c r="H7524" s="5">
        <v>460</v>
      </c>
      <c r="I7524" s="5">
        <v>9859.9500000000007</v>
      </c>
      <c r="J7524" t="s">
        <v>117</v>
      </c>
      <c r="K7524" t="s">
        <v>106</v>
      </c>
      <c r="L7524">
        <v>0</v>
      </c>
      <c r="M7524">
        <v>0</v>
      </c>
      <c r="N7524">
        <v>5</v>
      </c>
      <c r="O7524" s="6">
        <v>0</v>
      </c>
      <c r="P7524" t="s">
        <v>106</v>
      </c>
      <c r="Q7524" t="s">
        <v>107</v>
      </c>
      <c r="R7524">
        <f>IF(F7524="Monthly",2,0)
+IF(E7524&lt;=6,2,0)
+IF(N7524&lt;=2,2,0)
+IF(L7524&gt;=4,2,0)
+IF(M7524&gt;=2,1,0)
+IF(H7524&gt;=_xlfn.PERCENTILE.INC($H$2:$H$10001,0.75),1,0)</f>
        <v>2</v>
      </c>
      <c r="S7524" t="str">
        <f>IF(R7524&gt;=7,"High",IF(R7524&gt;=4,"Medium","Low"))</f>
        <v>Low</v>
      </c>
    </row>
    <row r="7525" spans="1:19">
      <c r="A7525" t="s">
        <v>7650</v>
      </c>
      <c r="B7525">
        <v>61</v>
      </c>
      <c r="C7525" t="s">
        <v>101</v>
      </c>
      <c r="D7525" t="s">
        <v>119</v>
      </c>
      <c r="E7525">
        <v>5</v>
      </c>
      <c r="F7525" t="s">
        <v>103</v>
      </c>
      <c r="G7525" t="s">
        <v>104</v>
      </c>
      <c r="H7525" s="5">
        <v>511</v>
      </c>
      <c r="I7525" s="5">
        <v>2451.41</v>
      </c>
      <c r="J7525" t="s">
        <v>117</v>
      </c>
      <c r="K7525" t="s">
        <v>106</v>
      </c>
      <c r="L7525">
        <v>3</v>
      </c>
      <c r="M7525">
        <v>2</v>
      </c>
      <c r="N7525">
        <v>3</v>
      </c>
      <c r="O7525" s="6">
        <v>5</v>
      </c>
      <c r="P7525" t="s">
        <v>106</v>
      </c>
      <c r="Q7525" t="s">
        <v>106</v>
      </c>
      <c r="R7525">
        <f>IF(F7525="Monthly",2,0)
+IF(E7525&lt;=6,2,0)
+IF(N7525&lt;=2,2,0)
+IF(L7525&gt;=4,2,0)
+IF(M7525&gt;=2,1,0)
+IF(H7525&gt;=_xlfn.PERCENTILE.INC($H$2:$H$10001,0.75),1,0)</f>
        <v>5</v>
      </c>
      <c r="S7525" t="str">
        <f>IF(R7525&gt;=7,"High",IF(R7525&gt;=4,"Medium","Low"))</f>
        <v>Medium</v>
      </c>
    </row>
    <row r="7526" spans="1:19">
      <c r="A7526" t="s">
        <v>7651</v>
      </c>
      <c r="B7526">
        <v>44</v>
      </c>
      <c r="C7526" t="s">
        <v>112</v>
      </c>
      <c r="D7526" t="s">
        <v>137</v>
      </c>
      <c r="E7526">
        <v>45</v>
      </c>
      <c r="F7526" t="s">
        <v>103</v>
      </c>
      <c r="G7526" t="s">
        <v>104</v>
      </c>
      <c r="H7526" s="5">
        <v>510</v>
      </c>
      <c r="I7526" s="5">
        <v>23227.13</v>
      </c>
      <c r="J7526" t="s">
        <v>134</v>
      </c>
      <c r="K7526" t="s">
        <v>106</v>
      </c>
      <c r="L7526">
        <v>3</v>
      </c>
      <c r="M7526">
        <v>1</v>
      </c>
      <c r="N7526">
        <v>4</v>
      </c>
      <c r="O7526" s="6">
        <v>0</v>
      </c>
      <c r="P7526" t="s">
        <v>107</v>
      </c>
      <c r="Q7526" t="s">
        <v>107</v>
      </c>
      <c r="R7526">
        <f>IF(F7526="Monthly",2,0)
+IF(E7526&lt;=6,2,0)
+IF(N7526&lt;=2,2,0)
+IF(L7526&gt;=4,2,0)
+IF(M7526&gt;=2,1,0)
+IF(H7526&gt;=_xlfn.PERCENTILE.INC($H$2:$H$10001,0.75),1,0)</f>
        <v>2</v>
      </c>
      <c r="S7526" t="str">
        <f>IF(R7526&gt;=7,"High",IF(R7526&gt;=4,"Medium","Low"))</f>
        <v>Low</v>
      </c>
    </row>
    <row r="7527" spans="1:19">
      <c r="A7527" t="s">
        <v>7652</v>
      </c>
      <c r="B7527">
        <v>36</v>
      </c>
      <c r="C7527" t="s">
        <v>101</v>
      </c>
      <c r="D7527" t="s">
        <v>137</v>
      </c>
      <c r="E7527">
        <v>16</v>
      </c>
      <c r="F7527" t="s">
        <v>103</v>
      </c>
      <c r="G7527" t="s">
        <v>104</v>
      </c>
      <c r="H7527" s="5">
        <v>477</v>
      </c>
      <c r="I7527" s="5">
        <v>7466.35</v>
      </c>
      <c r="J7527" t="s">
        <v>134</v>
      </c>
      <c r="K7527" t="s">
        <v>106</v>
      </c>
      <c r="L7527">
        <v>1</v>
      </c>
      <c r="M7527">
        <v>0</v>
      </c>
      <c r="N7527">
        <v>5</v>
      </c>
      <c r="O7527" s="6">
        <v>0</v>
      </c>
      <c r="P7527" t="s">
        <v>107</v>
      </c>
      <c r="Q7527" t="s">
        <v>106</v>
      </c>
      <c r="R7527">
        <f>IF(F7527="Monthly",2,0)
+IF(E7527&lt;=6,2,0)
+IF(N7527&lt;=2,2,0)
+IF(L7527&gt;=4,2,0)
+IF(M7527&gt;=2,1,0)
+IF(H7527&gt;=_xlfn.PERCENTILE.INC($H$2:$H$10001,0.75),1,0)</f>
        <v>2</v>
      </c>
      <c r="S7527" t="str">
        <f>IF(R7527&gt;=7,"High",IF(R7527&gt;=4,"Medium","Low"))</f>
        <v>Low</v>
      </c>
    </row>
    <row r="7528" spans="1:19">
      <c r="A7528" t="s">
        <v>7653</v>
      </c>
      <c r="B7528">
        <v>45</v>
      </c>
      <c r="C7528" t="s">
        <v>112</v>
      </c>
      <c r="D7528" t="s">
        <v>123</v>
      </c>
      <c r="E7528">
        <v>60</v>
      </c>
      <c r="F7528" t="s">
        <v>109</v>
      </c>
      <c r="G7528" t="s">
        <v>129</v>
      </c>
      <c r="H7528" s="5">
        <v>1005</v>
      </c>
      <c r="I7528" s="5">
        <v>58741.22</v>
      </c>
      <c r="J7528" t="s">
        <v>134</v>
      </c>
      <c r="K7528" t="s">
        <v>106</v>
      </c>
      <c r="L7528">
        <v>0</v>
      </c>
      <c r="M7528">
        <v>0</v>
      </c>
      <c r="N7528">
        <v>5</v>
      </c>
      <c r="O7528" s="6">
        <v>0</v>
      </c>
      <c r="P7528" t="s">
        <v>107</v>
      </c>
      <c r="Q7528" t="s">
        <v>107</v>
      </c>
      <c r="R7528">
        <f>IF(F7528="Monthly",2,0)
+IF(E7528&lt;=6,2,0)
+IF(N7528&lt;=2,2,0)
+IF(L7528&gt;=4,2,0)
+IF(M7528&gt;=2,1,0)
+IF(H7528&gt;=_xlfn.PERCENTILE.INC($H$2:$H$10001,0.75),1,0)</f>
        <v>1</v>
      </c>
      <c r="S7528" t="str">
        <f>IF(R7528&gt;=7,"High",IF(R7528&gt;=4,"Medium","Low"))</f>
        <v>Low</v>
      </c>
    </row>
    <row r="7529" spans="1:19">
      <c r="A7529" t="s">
        <v>7654</v>
      </c>
      <c r="B7529">
        <v>18</v>
      </c>
      <c r="C7529" t="s">
        <v>112</v>
      </c>
      <c r="D7529" t="s">
        <v>133</v>
      </c>
      <c r="E7529">
        <v>18</v>
      </c>
      <c r="F7529" t="s">
        <v>103</v>
      </c>
      <c r="G7529" t="s">
        <v>104</v>
      </c>
      <c r="H7529" s="5">
        <v>442</v>
      </c>
      <c r="I7529" s="5">
        <v>8042.02</v>
      </c>
      <c r="J7529" t="s">
        <v>105</v>
      </c>
      <c r="K7529" t="s">
        <v>106</v>
      </c>
      <c r="L7529">
        <v>1</v>
      </c>
      <c r="M7529">
        <v>0</v>
      </c>
      <c r="N7529">
        <v>5</v>
      </c>
      <c r="O7529" s="6">
        <v>0</v>
      </c>
      <c r="P7529" t="s">
        <v>106</v>
      </c>
      <c r="Q7529" t="s">
        <v>107</v>
      </c>
      <c r="R7529">
        <f>IF(F7529="Monthly",2,0)
+IF(E7529&lt;=6,2,0)
+IF(N7529&lt;=2,2,0)
+IF(L7529&gt;=4,2,0)
+IF(M7529&gt;=2,1,0)
+IF(H7529&gt;=_xlfn.PERCENTILE.INC($H$2:$H$10001,0.75),1,0)</f>
        <v>2</v>
      </c>
      <c r="S7529" t="str">
        <f>IF(R7529&gt;=7,"High",IF(R7529&gt;=4,"Medium","Low"))</f>
        <v>Low</v>
      </c>
    </row>
    <row r="7530" spans="1:19">
      <c r="A7530" t="s">
        <v>7655</v>
      </c>
      <c r="B7530">
        <v>18</v>
      </c>
      <c r="C7530" t="s">
        <v>101</v>
      </c>
      <c r="D7530" t="s">
        <v>126</v>
      </c>
      <c r="E7530">
        <v>30</v>
      </c>
      <c r="F7530" t="s">
        <v>109</v>
      </c>
      <c r="G7530" t="s">
        <v>104</v>
      </c>
      <c r="H7530" s="5">
        <v>550</v>
      </c>
      <c r="I7530" s="5">
        <v>15019.22</v>
      </c>
      <c r="J7530" t="s">
        <v>105</v>
      </c>
      <c r="K7530" t="s">
        <v>106</v>
      </c>
      <c r="L7530">
        <v>7</v>
      </c>
      <c r="M7530">
        <v>3</v>
      </c>
      <c r="N7530">
        <v>1</v>
      </c>
      <c r="O7530" s="6">
        <v>10</v>
      </c>
      <c r="P7530" t="s">
        <v>107</v>
      </c>
      <c r="Q7530" t="s">
        <v>106</v>
      </c>
      <c r="R7530">
        <f>IF(F7530="Monthly",2,0)
+IF(E7530&lt;=6,2,0)
+IF(N7530&lt;=2,2,0)
+IF(L7530&gt;=4,2,0)
+IF(M7530&gt;=2,1,0)
+IF(H7530&gt;=_xlfn.PERCENTILE.INC($H$2:$H$10001,0.75),1,0)</f>
        <v>5</v>
      </c>
      <c r="S7530" t="str">
        <f>IF(R7530&gt;=7,"High",IF(R7530&gt;=4,"Medium","Low"))</f>
        <v>Medium</v>
      </c>
    </row>
    <row r="7531" spans="1:19">
      <c r="A7531" t="s">
        <v>7656</v>
      </c>
      <c r="B7531">
        <v>21</v>
      </c>
      <c r="C7531" t="s">
        <v>112</v>
      </c>
      <c r="D7531" t="s">
        <v>123</v>
      </c>
      <c r="E7531">
        <v>51</v>
      </c>
      <c r="F7531" t="s">
        <v>103</v>
      </c>
      <c r="G7531" t="s">
        <v>104</v>
      </c>
      <c r="H7531" s="5">
        <v>467</v>
      </c>
      <c r="I7531" s="5">
        <v>23298.32</v>
      </c>
      <c r="J7531" t="s">
        <v>115</v>
      </c>
      <c r="K7531" t="s">
        <v>107</v>
      </c>
      <c r="L7531">
        <v>2</v>
      </c>
      <c r="M7531">
        <v>1</v>
      </c>
      <c r="N7531">
        <v>4</v>
      </c>
      <c r="O7531" s="6">
        <v>0</v>
      </c>
      <c r="P7531" t="s">
        <v>106</v>
      </c>
      <c r="Q7531" t="s">
        <v>107</v>
      </c>
      <c r="R7531">
        <f>IF(F7531="Monthly",2,0)
+IF(E7531&lt;=6,2,0)
+IF(N7531&lt;=2,2,0)
+IF(L7531&gt;=4,2,0)
+IF(M7531&gt;=2,1,0)
+IF(H7531&gt;=_xlfn.PERCENTILE.INC($H$2:$H$10001,0.75),1,0)</f>
        <v>2</v>
      </c>
      <c r="S7531" t="str">
        <f>IF(R7531&gt;=7,"High",IF(R7531&gt;=4,"Medium","Low"))</f>
        <v>Low</v>
      </c>
    </row>
    <row r="7532" spans="1:19">
      <c r="A7532" t="s">
        <v>7657</v>
      </c>
      <c r="B7532">
        <v>43</v>
      </c>
      <c r="C7532" t="s">
        <v>101</v>
      </c>
      <c r="D7532" t="s">
        <v>133</v>
      </c>
      <c r="E7532">
        <v>31</v>
      </c>
      <c r="F7532" t="s">
        <v>103</v>
      </c>
      <c r="G7532" t="s">
        <v>110</v>
      </c>
      <c r="H7532" s="5">
        <v>763</v>
      </c>
      <c r="I7532" s="5">
        <v>24234.7</v>
      </c>
      <c r="J7532" t="s">
        <v>134</v>
      </c>
      <c r="K7532" t="s">
        <v>106</v>
      </c>
      <c r="L7532">
        <v>1</v>
      </c>
      <c r="M7532">
        <v>0</v>
      </c>
      <c r="N7532">
        <v>5</v>
      </c>
      <c r="O7532" s="6">
        <v>0</v>
      </c>
      <c r="P7532" t="s">
        <v>107</v>
      </c>
      <c r="Q7532" t="s">
        <v>107</v>
      </c>
      <c r="R7532">
        <f>IF(F7532="Monthly",2,0)
+IF(E7532&lt;=6,2,0)
+IF(N7532&lt;=2,2,0)
+IF(L7532&gt;=4,2,0)
+IF(M7532&gt;=2,1,0)
+IF(H7532&gt;=_xlfn.PERCENTILE.INC($H$2:$H$10001,0.75),1,0)</f>
        <v>2</v>
      </c>
      <c r="S7532" t="str">
        <f>IF(R7532&gt;=7,"High",IF(R7532&gt;=4,"Medium","Low"))</f>
        <v>Low</v>
      </c>
    </row>
    <row r="7533" spans="1:19">
      <c r="A7533" t="s">
        <v>7658</v>
      </c>
      <c r="B7533">
        <v>56</v>
      </c>
      <c r="C7533" t="s">
        <v>101</v>
      </c>
      <c r="D7533" t="s">
        <v>131</v>
      </c>
      <c r="E7533">
        <v>20</v>
      </c>
      <c r="F7533" t="s">
        <v>121</v>
      </c>
      <c r="G7533" t="s">
        <v>129</v>
      </c>
      <c r="H7533" s="5">
        <v>1112</v>
      </c>
      <c r="I7533" s="5">
        <v>22545.34</v>
      </c>
      <c r="J7533" t="s">
        <v>117</v>
      </c>
      <c r="K7533" t="s">
        <v>106</v>
      </c>
      <c r="L7533">
        <v>0</v>
      </c>
      <c r="M7533">
        <v>0</v>
      </c>
      <c r="N7533">
        <v>5</v>
      </c>
      <c r="O7533" s="6">
        <v>0</v>
      </c>
      <c r="P7533" t="s">
        <v>106</v>
      </c>
      <c r="Q7533" t="s">
        <v>107</v>
      </c>
      <c r="R7533">
        <f>IF(F7533="Monthly",2,0)
+IF(E7533&lt;=6,2,0)
+IF(N7533&lt;=2,2,0)
+IF(L7533&gt;=4,2,0)
+IF(M7533&gt;=2,1,0)
+IF(H7533&gt;=_xlfn.PERCENTILE.INC($H$2:$H$10001,0.75),1,0)</f>
        <v>1</v>
      </c>
      <c r="S7533" t="str">
        <f>IF(R7533&gt;=7,"High",IF(R7533&gt;=4,"Medium","Low"))</f>
        <v>Low</v>
      </c>
    </row>
    <row r="7534" spans="1:19">
      <c r="A7534" t="s">
        <v>7659</v>
      </c>
      <c r="B7534">
        <v>34</v>
      </c>
      <c r="C7534" t="s">
        <v>101</v>
      </c>
      <c r="D7534" t="s">
        <v>131</v>
      </c>
      <c r="E7534">
        <v>17</v>
      </c>
      <c r="F7534" t="s">
        <v>103</v>
      </c>
      <c r="G7534" t="s">
        <v>129</v>
      </c>
      <c r="H7534" s="5">
        <v>1013</v>
      </c>
      <c r="I7534" s="5">
        <v>17231.990000000002</v>
      </c>
      <c r="J7534" t="s">
        <v>105</v>
      </c>
      <c r="K7534" t="s">
        <v>106</v>
      </c>
      <c r="L7534">
        <v>0</v>
      </c>
      <c r="M7534">
        <v>0</v>
      </c>
      <c r="N7534">
        <v>5</v>
      </c>
      <c r="O7534" s="6">
        <v>0</v>
      </c>
      <c r="P7534" t="s">
        <v>106</v>
      </c>
      <c r="Q7534" t="s">
        <v>107</v>
      </c>
      <c r="R7534">
        <f>IF(F7534="Monthly",2,0)
+IF(E7534&lt;=6,2,0)
+IF(N7534&lt;=2,2,0)
+IF(L7534&gt;=4,2,0)
+IF(M7534&gt;=2,1,0)
+IF(H7534&gt;=_xlfn.PERCENTILE.INC($H$2:$H$10001,0.75),1,0)</f>
        <v>3</v>
      </c>
      <c r="S7534" t="str">
        <f>IF(R7534&gt;=7,"High",IF(R7534&gt;=4,"Medium","Low"))</f>
        <v>Low</v>
      </c>
    </row>
    <row r="7535" spans="1:19">
      <c r="A7535" t="s">
        <v>7660</v>
      </c>
      <c r="B7535">
        <v>24</v>
      </c>
      <c r="C7535" t="s">
        <v>101</v>
      </c>
      <c r="D7535" t="s">
        <v>126</v>
      </c>
      <c r="E7535">
        <v>31</v>
      </c>
      <c r="F7535" t="s">
        <v>109</v>
      </c>
      <c r="G7535" t="s">
        <v>104</v>
      </c>
      <c r="H7535" s="5">
        <v>484</v>
      </c>
      <c r="I7535" s="5">
        <v>15337.01</v>
      </c>
      <c r="J7535" t="s">
        <v>134</v>
      </c>
      <c r="K7535" t="s">
        <v>107</v>
      </c>
      <c r="L7535">
        <v>3</v>
      </c>
      <c r="M7535">
        <v>0</v>
      </c>
      <c r="N7535">
        <v>5</v>
      </c>
      <c r="O7535" s="6">
        <v>0</v>
      </c>
      <c r="P7535" t="s">
        <v>107</v>
      </c>
      <c r="Q7535" t="s">
        <v>107</v>
      </c>
      <c r="R7535">
        <f>IF(F7535="Monthly",2,0)
+IF(E7535&lt;=6,2,0)
+IF(N7535&lt;=2,2,0)
+IF(L7535&gt;=4,2,0)
+IF(M7535&gt;=2,1,0)
+IF(H7535&gt;=_xlfn.PERCENTILE.INC($H$2:$H$10001,0.75),1,0)</f>
        <v>0</v>
      </c>
      <c r="S7535" t="str">
        <f>IF(R7535&gt;=7,"High",IF(R7535&gt;=4,"Medium","Low"))</f>
        <v>Low</v>
      </c>
    </row>
    <row r="7536" spans="1:19">
      <c r="A7536" t="s">
        <v>7661</v>
      </c>
      <c r="B7536">
        <v>39</v>
      </c>
      <c r="C7536" t="s">
        <v>112</v>
      </c>
      <c r="D7536" t="s">
        <v>126</v>
      </c>
      <c r="E7536">
        <v>29</v>
      </c>
      <c r="F7536" t="s">
        <v>103</v>
      </c>
      <c r="G7536" t="s">
        <v>104</v>
      </c>
      <c r="H7536" s="5">
        <v>547</v>
      </c>
      <c r="I7536" s="5">
        <v>15974.03</v>
      </c>
      <c r="J7536" t="s">
        <v>115</v>
      </c>
      <c r="K7536" t="s">
        <v>106</v>
      </c>
      <c r="L7536">
        <v>2</v>
      </c>
      <c r="M7536">
        <v>1</v>
      </c>
      <c r="N7536">
        <v>5</v>
      </c>
      <c r="O7536" s="6">
        <v>0</v>
      </c>
      <c r="P7536" t="s">
        <v>107</v>
      </c>
      <c r="Q7536" t="s">
        <v>106</v>
      </c>
      <c r="R7536">
        <f>IF(F7536="Monthly",2,0)
+IF(E7536&lt;=6,2,0)
+IF(N7536&lt;=2,2,0)
+IF(L7536&gt;=4,2,0)
+IF(M7536&gt;=2,1,0)
+IF(H7536&gt;=_xlfn.PERCENTILE.INC($H$2:$H$10001,0.75),1,0)</f>
        <v>2</v>
      </c>
      <c r="S7536" t="str">
        <f>IF(R7536&gt;=7,"High",IF(R7536&gt;=4,"Medium","Low"))</f>
        <v>Low</v>
      </c>
    </row>
    <row r="7537" spans="1:19">
      <c r="A7537" t="s">
        <v>7662</v>
      </c>
      <c r="B7537">
        <v>24</v>
      </c>
      <c r="C7537" t="s">
        <v>112</v>
      </c>
      <c r="D7537" t="s">
        <v>126</v>
      </c>
      <c r="E7537">
        <v>53</v>
      </c>
      <c r="F7537" t="s">
        <v>109</v>
      </c>
      <c r="G7537" t="s">
        <v>110</v>
      </c>
      <c r="H7537" s="5">
        <v>679</v>
      </c>
      <c r="I7537" s="5">
        <v>36601.31</v>
      </c>
      <c r="J7537" t="s">
        <v>117</v>
      </c>
      <c r="K7537" t="s">
        <v>106</v>
      </c>
      <c r="L7537">
        <v>0</v>
      </c>
      <c r="M7537">
        <v>0</v>
      </c>
      <c r="N7537">
        <v>5</v>
      </c>
      <c r="O7537" s="6">
        <v>0</v>
      </c>
      <c r="P7537" t="s">
        <v>107</v>
      </c>
      <c r="Q7537" t="s">
        <v>106</v>
      </c>
      <c r="R7537">
        <f>IF(F7537="Monthly",2,0)
+IF(E7537&lt;=6,2,0)
+IF(N7537&lt;=2,2,0)
+IF(L7537&gt;=4,2,0)
+IF(M7537&gt;=2,1,0)
+IF(H7537&gt;=_xlfn.PERCENTILE.INC($H$2:$H$10001,0.75),1,0)</f>
        <v>0</v>
      </c>
      <c r="S7537" t="str">
        <f>IF(R7537&gt;=7,"High",IF(R7537&gt;=4,"Medium","Low"))</f>
        <v>Low</v>
      </c>
    </row>
    <row r="7538" spans="1:19">
      <c r="A7538" t="s">
        <v>7663</v>
      </c>
      <c r="B7538">
        <v>31</v>
      </c>
      <c r="C7538" t="s">
        <v>101</v>
      </c>
      <c r="D7538" t="s">
        <v>113</v>
      </c>
      <c r="E7538">
        <v>61</v>
      </c>
      <c r="F7538" t="s">
        <v>103</v>
      </c>
      <c r="G7538" t="s">
        <v>129</v>
      </c>
      <c r="H7538" s="5">
        <v>1025</v>
      </c>
      <c r="I7538" s="5">
        <v>60800.39</v>
      </c>
      <c r="J7538" t="s">
        <v>105</v>
      </c>
      <c r="K7538" t="s">
        <v>106</v>
      </c>
      <c r="L7538">
        <v>1</v>
      </c>
      <c r="M7538">
        <v>0</v>
      </c>
      <c r="N7538">
        <v>5</v>
      </c>
      <c r="O7538" s="6">
        <v>0</v>
      </c>
      <c r="P7538" t="s">
        <v>107</v>
      </c>
      <c r="Q7538" t="s">
        <v>107</v>
      </c>
      <c r="R7538">
        <f>IF(F7538="Monthly",2,0)
+IF(E7538&lt;=6,2,0)
+IF(N7538&lt;=2,2,0)
+IF(L7538&gt;=4,2,0)
+IF(M7538&gt;=2,1,0)
+IF(H7538&gt;=_xlfn.PERCENTILE.INC($H$2:$H$10001,0.75),1,0)</f>
        <v>3</v>
      </c>
      <c r="S7538" t="str">
        <f>IF(R7538&gt;=7,"High",IF(R7538&gt;=4,"Medium","Low"))</f>
        <v>Low</v>
      </c>
    </row>
    <row r="7539" spans="1:19">
      <c r="A7539" t="s">
        <v>7664</v>
      </c>
      <c r="B7539">
        <v>32</v>
      </c>
      <c r="C7539" t="s">
        <v>101</v>
      </c>
      <c r="D7539" t="s">
        <v>126</v>
      </c>
      <c r="E7539">
        <v>25</v>
      </c>
      <c r="F7539" t="s">
        <v>103</v>
      </c>
      <c r="G7539" t="s">
        <v>129</v>
      </c>
      <c r="H7539" s="5">
        <v>991</v>
      </c>
      <c r="I7539" s="5">
        <v>25040.26</v>
      </c>
      <c r="J7539" t="s">
        <v>140</v>
      </c>
      <c r="K7539" t="s">
        <v>106</v>
      </c>
      <c r="L7539">
        <v>0</v>
      </c>
      <c r="M7539">
        <v>0</v>
      </c>
      <c r="N7539">
        <v>4</v>
      </c>
      <c r="O7539" s="6">
        <v>0</v>
      </c>
      <c r="P7539" t="s">
        <v>107</v>
      </c>
      <c r="Q7539" t="s">
        <v>106</v>
      </c>
      <c r="R7539">
        <f>IF(F7539="Monthly",2,0)
+IF(E7539&lt;=6,2,0)
+IF(N7539&lt;=2,2,0)
+IF(L7539&gt;=4,2,0)
+IF(M7539&gt;=2,1,0)
+IF(H7539&gt;=_xlfn.PERCENTILE.INC($H$2:$H$10001,0.75),1,0)</f>
        <v>3</v>
      </c>
      <c r="S7539" t="str">
        <f>IF(R7539&gt;=7,"High",IF(R7539&gt;=4,"Medium","Low"))</f>
        <v>Low</v>
      </c>
    </row>
    <row r="7540" spans="1:19">
      <c r="A7540" t="s">
        <v>7665</v>
      </c>
      <c r="B7540">
        <v>18</v>
      </c>
      <c r="C7540" t="s">
        <v>112</v>
      </c>
      <c r="D7540" t="s">
        <v>102</v>
      </c>
      <c r="E7540">
        <v>20</v>
      </c>
      <c r="F7540" t="s">
        <v>103</v>
      </c>
      <c r="G7540" t="s">
        <v>110</v>
      </c>
      <c r="H7540" s="5">
        <v>722</v>
      </c>
      <c r="I7540" s="5">
        <v>14109.19</v>
      </c>
      <c r="J7540" t="s">
        <v>105</v>
      </c>
      <c r="K7540" t="s">
        <v>107</v>
      </c>
      <c r="L7540">
        <v>0</v>
      </c>
      <c r="M7540">
        <v>0</v>
      </c>
      <c r="N7540">
        <v>5</v>
      </c>
      <c r="O7540" s="6">
        <v>0</v>
      </c>
      <c r="P7540" t="s">
        <v>106</v>
      </c>
      <c r="Q7540" t="s">
        <v>107</v>
      </c>
      <c r="R7540">
        <f>IF(F7540="Monthly",2,0)
+IF(E7540&lt;=6,2,0)
+IF(N7540&lt;=2,2,0)
+IF(L7540&gt;=4,2,0)
+IF(M7540&gt;=2,1,0)
+IF(H7540&gt;=_xlfn.PERCENTILE.INC($H$2:$H$10001,0.75),1,0)</f>
        <v>2</v>
      </c>
      <c r="S7540" t="str">
        <f>IF(R7540&gt;=7,"High",IF(R7540&gt;=4,"Medium","Low"))</f>
        <v>Low</v>
      </c>
    </row>
    <row r="7541" spans="1:19">
      <c r="A7541" t="s">
        <v>7666</v>
      </c>
      <c r="B7541">
        <v>33</v>
      </c>
      <c r="C7541" t="s">
        <v>112</v>
      </c>
      <c r="D7541" t="s">
        <v>123</v>
      </c>
      <c r="E7541">
        <v>12</v>
      </c>
      <c r="F7541" t="s">
        <v>109</v>
      </c>
      <c r="G7541" t="s">
        <v>104</v>
      </c>
      <c r="H7541" s="5">
        <v>511</v>
      </c>
      <c r="I7541" s="5">
        <v>6066.83</v>
      </c>
      <c r="J7541" t="s">
        <v>140</v>
      </c>
      <c r="K7541" t="s">
        <v>106</v>
      </c>
      <c r="L7541">
        <v>0</v>
      </c>
      <c r="M7541">
        <v>0</v>
      </c>
      <c r="N7541">
        <f>MEDIAN(1,5)</f>
        <v>3</v>
      </c>
      <c r="O7541" s="6">
        <v>0</v>
      </c>
      <c r="P7541" t="s">
        <v>107</v>
      </c>
      <c r="Q7541" t="s">
        <v>107</v>
      </c>
      <c r="R7541">
        <f>IF(F7541="Monthly",2,0)
+IF(E7541&lt;=6,2,0)
+IF(N7541&lt;=2,2,0)
+IF(L7541&gt;=4,2,0)
+IF(M7541&gt;=2,1,0)
+IF(H7541&gt;=_xlfn.PERCENTILE.INC($H$2:$H$10001,0.75),1,0)</f>
        <v>0</v>
      </c>
      <c r="S7541" t="str">
        <f>IF(R7541&gt;=7,"High",IF(R7541&gt;=4,"Medium","Low"))</f>
        <v>Low</v>
      </c>
    </row>
    <row r="7542" spans="1:19">
      <c r="A7542" t="s">
        <v>7667</v>
      </c>
      <c r="B7542">
        <v>40</v>
      </c>
      <c r="C7542" t="s">
        <v>112</v>
      </c>
      <c r="D7542" t="s">
        <v>123</v>
      </c>
      <c r="E7542">
        <v>6</v>
      </c>
      <c r="F7542" t="s">
        <v>103</v>
      </c>
      <c r="G7542" t="s">
        <v>129</v>
      </c>
      <c r="H7542" s="5">
        <v>1059</v>
      </c>
      <c r="I7542" s="5">
        <v>6483.38</v>
      </c>
      <c r="J7542" t="s">
        <v>105</v>
      </c>
      <c r="K7542" t="s">
        <v>106</v>
      </c>
      <c r="L7542">
        <v>0</v>
      </c>
      <c r="M7542">
        <v>0</v>
      </c>
      <c r="N7542">
        <v>5</v>
      </c>
      <c r="O7542" s="6">
        <v>0</v>
      </c>
      <c r="P7542" t="s">
        <v>106</v>
      </c>
      <c r="Q7542" t="s">
        <v>106</v>
      </c>
      <c r="R7542">
        <f>IF(F7542="Monthly",2,0)
+IF(E7542&lt;=6,2,0)
+IF(N7542&lt;=2,2,0)
+IF(L7542&gt;=4,2,0)
+IF(M7542&gt;=2,1,0)
+IF(H7542&gt;=_xlfn.PERCENTILE.INC($H$2:$H$10001,0.75),1,0)</f>
        <v>5</v>
      </c>
      <c r="S7542" t="str">
        <f>IF(R7542&gt;=7,"High",IF(R7542&gt;=4,"Medium","Low"))</f>
        <v>Medium</v>
      </c>
    </row>
    <row r="7543" spans="1:19">
      <c r="A7543" t="s">
        <v>7668</v>
      </c>
      <c r="B7543">
        <v>36</v>
      </c>
      <c r="C7543" t="s">
        <v>112</v>
      </c>
      <c r="D7543" t="s">
        <v>119</v>
      </c>
      <c r="E7543">
        <v>17</v>
      </c>
      <c r="F7543" t="s">
        <v>103</v>
      </c>
      <c r="G7543" t="s">
        <v>110</v>
      </c>
      <c r="H7543" s="5">
        <v>790</v>
      </c>
      <c r="I7543" s="5">
        <v>13270.2</v>
      </c>
      <c r="J7543" t="s">
        <v>117</v>
      </c>
      <c r="K7543" t="s">
        <v>106</v>
      </c>
      <c r="L7543">
        <v>2</v>
      </c>
      <c r="M7543">
        <v>0</v>
      </c>
      <c r="N7543">
        <v>4</v>
      </c>
      <c r="O7543" s="6">
        <v>0</v>
      </c>
      <c r="P7543" t="s">
        <v>107</v>
      </c>
      <c r="Q7543" t="s">
        <v>107</v>
      </c>
      <c r="R7543">
        <f>IF(F7543="Monthly",2,0)
+IF(E7543&lt;=6,2,0)
+IF(N7543&lt;=2,2,0)
+IF(L7543&gt;=4,2,0)
+IF(M7543&gt;=2,1,0)
+IF(H7543&gt;=_xlfn.PERCENTILE.INC($H$2:$H$10001,0.75),1,0)</f>
        <v>2</v>
      </c>
      <c r="S7543" t="str">
        <f>IF(R7543&gt;=7,"High",IF(R7543&gt;=4,"Medium","Low"))</f>
        <v>Low</v>
      </c>
    </row>
    <row r="7544" spans="1:19">
      <c r="A7544" t="s">
        <v>7669</v>
      </c>
      <c r="B7544">
        <v>45</v>
      </c>
      <c r="C7544" t="s">
        <v>112</v>
      </c>
      <c r="D7544" t="s">
        <v>113</v>
      </c>
      <c r="E7544">
        <v>48</v>
      </c>
      <c r="F7544" t="s">
        <v>103</v>
      </c>
      <c r="G7544" t="s">
        <v>129</v>
      </c>
      <c r="H7544" s="5">
        <v>1065</v>
      </c>
      <c r="I7544" s="5">
        <v>52613.919999999998</v>
      </c>
      <c r="J7544" t="s">
        <v>105</v>
      </c>
      <c r="K7544" t="s">
        <v>106</v>
      </c>
      <c r="L7544">
        <v>0</v>
      </c>
      <c r="M7544">
        <v>0</v>
      </c>
      <c r="N7544">
        <v>4</v>
      </c>
      <c r="O7544" s="6">
        <v>0</v>
      </c>
      <c r="P7544" t="s">
        <v>107</v>
      </c>
      <c r="Q7544" t="s">
        <v>106</v>
      </c>
      <c r="R7544">
        <f>IF(F7544="Monthly",2,0)
+IF(E7544&lt;=6,2,0)
+IF(N7544&lt;=2,2,0)
+IF(L7544&gt;=4,2,0)
+IF(M7544&gt;=2,1,0)
+IF(H7544&gt;=_xlfn.PERCENTILE.INC($H$2:$H$10001,0.75),1,0)</f>
        <v>3</v>
      </c>
      <c r="S7544" t="str">
        <f>IF(R7544&gt;=7,"High",IF(R7544&gt;=4,"Medium","Low"))</f>
        <v>Low</v>
      </c>
    </row>
    <row r="7545" spans="1:19">
      <c r="A7545" t="s">
        <v>7670</v>
      </c>
      <c r="B7545">
        <v>51</v>
      </c>
      <c r="C7545" t="s">
        <v>112</v>
      </c>
      <c r="D7545" t="s">
        <v>131</v>
      </c>
      <c r="E7545">
        <v>17</v>
      </c>
      <c r="F7545" t="s">
        <v>103</v>
      </c>
      <c r="G7545" t="s">
        <v>104</v>
      </c>
      <c r="H7545" s="5">
        <v>480</v>
      </c>
      <c r="I7545" s="5">
        <v>8031.07</v>
      </c>
      <c r="J7545" t="s">
        <v>140</v>
      </c>
      <c r="K7545" t="s">
        <v>106</v>
      </c>
      <c r="L7545">
        <v>0</v>
      </c>
      <c r="M7545">
        <v>0</v>
      </c>
      <c r="N7545">
        <v>4</v>
      </c>
      <c r="O7545" s="6">
        <v>0</v>
      </c>
      <c r="P7545" t="s">
        <v>107</v>
      </c>
      <c r="Q7545" t="s">
        <v>107</v>
      </c>
      <c r="R7545">
        <f>IF(F7545="Monthly",2,0)
+IF(E7545&lt;=6,2,0)
+IF(N7545&lt;=2,2,0)
+IF(L7545&gt;=4,2,0)
+IF(M7545&gt;=2,1,0)
+IF(H7545&gt;=_xlfn.PERCENTILE.INC($H$2:$H$10001,0.75),1,0)</f>
        <v>2</v>
      </c>
      <c r="S7545" t="str">
        <f>IF(R7545&gt;=7,"High",IF(R7545&gt;=4,"Medium","Low"))</f>
        <v>Low</v>
      </c>
    </row>
    <row r="7546" spans="1:19">
      <c r="A7546" t="s">
        <v>7671</v>
      </c>
      <c r="B7546">
        <v>36</v>
      </c>
      <c r="C7546" t="s">
        <v>101</v>
      </c>
      <c r="D7546" t="s">
        <v>131</v>
      </c>
      <c r="E7546">
        <v>22</v>
      </c>
      <c r="F7546" t="s">
        <v>121</v>
      </c>
      <c r="G7546" t="s">
        <v>129</v>
      </c>
      <c r="H7546" s="5">
        <v>1029</v>
      </c>
      <c r="I7546" s="5">
        <v>22116.49</v>
      </c>
      <c r="J7546" t="s">
        <v>105</v>
      </c>
      <c r="K7546" t="s">
        <v>106</v>
      </c>
      <c r="L7546">
        <v>4</v>
      </c>
      <c r="M7546">
        <v>1</v>
      </c>
      <c r="N7546">
        <v>4</v>
      </c>
      <c r="O7546" s="6">
        <v>0</v>
      </c>
      <c r="P7546" t="s">
        <v>107</v>
      </c>
      <c r="Q7546" t="s">
        <v>106</v>
      </c>
      <c r="R7546">
        <f>IF(F7546="Monthly",2,0)
+IF(E7546&lt;=6,2,0)
+IF(N7546&lt;=2,2,0)
+IF(L7546&gt;=4,2,0)
+IF(M7546&gt;=2,1,0)
+IF(H7546&gt;=_xlfn.PERCENTILE.INC($H$2:$H$10001,0.75),1,0)</f>
        <v>3</v>
      </c>
      <c r="S7546" t="str">
        <f>IF(R7546&gt;=7,"High",IF(R7546&gt;=4,"Medium","Low"))</f>
        <v>Low</v>
      </c>
    </row>
    <row r="7547" spans="1:19">
      <c r="A7547" t="s">
        <v>7672</v>
      </c>
      <c r="B7547">
        <v>46</v>
      </c>
      <c r="C7547" t="s">
        <v>112</v>
      </c>
      <c r="D7547" t="s">
        <v>123</v>
      </c>
      <c r="E7547">
        <v>38</v>
      </c>
      <c r="F7547" t="s">
        <v>109</v>
      </c>
      <c r="G7547" t="s">
        <v>104</v>
      </c>
      <c r="H7547" s="5">
        <v>460</v>
      </c>
      <c r="I7547" s="5">
        <v>16974.61</v>
      </c>
      <c r="J7547" t="s">
        <v>115</v>
      </c>
      <c r="K7547" t="s">
        <v>106</v>
      </c>
      <c r="L7547">
        <v>1</v>
      </c>
      <c r="M7547">
        <v>0</v>
      </c>
      <c r="N7547">
        <v>5</v>
      </c>
      <c r="O7547" s="6">
        <v>0</v>
      </c>
      <c r="P7547" t="s">
        <v>107</v>
      </c>
      <c r="Q7547" t="s">
        <v>107</v>
      </c>
      <c r="R7547">
        <f>IF(F7547="Monthly",2,0)
+IF(E7547&lt;=6,2,0)
+IF(N7547&lt;=2,2,0)
+IF(L7547&gt;=4,2,0)
+IF(M7547&gt;=2,1,0)
+IF(H7547&gt;=_xlfn.PERCENTILE.INC($H$2:$H$10001,0.75),1,0)</f>
        <v>0</v>
      </c>
      <c r="S7547" t="str">
        <f>IF(R7547&gt;=7,"High",IF(R7547&gt;=4,"Medium","Low"))</f>
        <v>Low</v>
      </c>
    </row>
    <row r="7548" spans="1:19">
      <c r="A7548" t="s">
        <v>7673</v>
      </c>
      <c r="B7548">
        <v>38</v>
      </c>
      <c r="C7548" t="s">
        <v>101</v>
      </c>
      <c r="D7548" t="s">
        <v>119</v>
      </c>
      <c r="E7548">
        <v>10</v>
      </c>
      <c r="F7548" t="s">
        <v>103</v>
      </c>
      <c r="G7548" t="s">
        <v>110</v>
      </c>
      <c r="H7548" s="5">
        <v>649</v>
      </c>
      <c r="I7548" s="5">
        <v>6309.42</v>
      </c>
      <c r="J7548" t="s">
        <v>105</v>
      </c>
      <c r="K7548" t="s">
        <v>106</v>
      </c>
      <c r="L7548">
        <v>6</v>
      </c>
      <c r="M7548">
        <v>1</v>
      </c>
      <c r="N7548">
        <v>3</v>
      </c>
      <c r="O7548" s="6">
        <v>0</v>
      </c>
      <c r="P7548" t="s">
        <v>107</v>
      </c>
      <c r="Q7548" t="s">
        <v>106</v>
      </c>
      <c r="R7548">
        <f>IF(F7548="Monthly",2,0)
+IF(E7548&lt;=6,2,0)
+IF(N7548&lt;=2,2,0)
+IF(L7548&gt;=4,2,0)
+IF(M7548&gt;=2,1,0)
+IF(H7548&gt;=_xlfn.PERCENTILE.INC($H$2:$H$10001,0.75),1,0)</f>
        <v>4</v>
      </c>
      <c r="S7548" t="str">
        <f>IF(R7548&gt;=7,"High",IF(R7548&gt;=4,"Medium","Low"))</f>
        <v>Medium</v>
      </c>
    </row>
    <row r="7549" spans="1:19">
      <c r="A7549" t="s">
        <v>7674</v>
      </c>
      <c r="B7549">
        <v>33</v>
      </c>
      <c r="C7549" t="s">
        <v>112</v>
      </c>
      <c r="D7549" t="s">
        <v>113</v>
      </c>
      <c r="E7549">
        <v>29</v>
      </c>
      <c r="F7549" t="s">
        <v>109</v>
      </c>
      <c r="G7549" t="s">
        <v>104</v>
      </c>
      <c r="H7549" s="5">
        <v>429</v>
      </c>
      <c r="I7549" s="5">
        <v>10955.87</v>
      </c>
      <c r="J7549" t="s">
        <v>134</v>
      </c>
      <c r="K7549" t="s">
        <v>106</v>
      </c>
      <c r="L7549">
        <v>2</v>
      </c>
      <c r="M7549">
        <v>2</v>
      </c>
      <c r="N7549">
        <v>3</v>
      </c>
      <c r="O7549" s="6">
        <v>10</v>
      </c>
      <c r="P7549" t="s">
        <v>107</v>
      </c>
      <c r="Q7549" t="s">
        <v>106</v>
      </c>
      <c r="R7549">
        <f>IF(F7549="Monthly",2,0)
+IF(E7549&lt;=6,2,0)
+IF(N7549&lt;=2,2,0)
+IF(L7549&gt;=4,2,0)
+IF(M7549&gt;=2,1,0)
+IF(H7549&gt;=_xlfn.PERCENTILE.INC($H$2:$H$10001,0.75),1,0)</f>
        <v>1</v>
      </c>
      <c r="S7549" t="str">
        <f>IF(R7549&gt;=7,"High",IF(R7549&gt;=4,"Medium","Low"))</f>
        <v>Low</v>
      </c>
    </row>
    <row r="7550" spans="1:19">
      <c r="A7550" t="s">
        <v>7675</v>
      </c>
      <c r="B7550">
        <v>37</v>
      </c>
      <c r="C7550" t="s">
        <v>112</v>
      </c>
      <c r="D7550" t="s">
        <v>102</v>
      </c>
      <c r="E7550">
        <v>62</v>
      </c>
      <c r="F7550" t="s">
        <v>103</v>
      </c>
      <c r="G7550" t="s">
        <v>110</v>
      </c>
      <c r="H7550" s="5">
        <v>761</v>
      </c>
      <c r="I7550" s="5">
        <v>48335.66</v>
      </c>
      <c r="J7550" t="s">
        <v>134</v>
      </c>
      <c r="K7550" t="s">
        <v>106</v>
      </c>
      <c r="L7550">
        <v>0</v>
      </c>
      <c r="M7550">
        <v>0</v>
      </c>
      <c r="N7550">
        <v>5</v>
      </c>
      <c r="O7550" s="6">
        <v>0</v>
      </c>
      <c r="P7550" t="s">
        <v>107</v>
      </c>
      <c r="Q7550" t="s">
        <v>107</v>
      </c>
      <c r="R7550">
        <f>IF(F7550="Monthly",2,0)
+IF(E7550&lt;=6,2,0)
+IF(N7550&lt;=2,2,0)
+IF(L7550&gt;=4,2,0)
+IF(M7550&gt;=2,1,0)
+IF(H7550&gt;=_xlfn.PERCENTILE.INC($H$2:$H$10001,0.75),1,0)</f>
        <v>2</v>
      </c>
      <c r="S7550" t="str">
        <f>IF(R7550&gt;=7,"High",IF(R7550&gt;=4,"Medium","Low"))</f>
        <v>Low</v>
      </c>
    </row>
    <row r="7551" spans="1:19">
      <c r="A7551" t="s">
        <v>7676</v>
      </c>
      <c r="B7551">
        <v>28</v>
      </c>
      <c r="C7551" t="s">
        <v>112</v>
      </c>
      <c r="D7551" t="s">
        <v>131</v>
      </c>
      <c r="E7551">
        <v>31</v>
      </c>
      <c r="F7551" t="s">
        <v>103</v>
      </c>
      <c r="G7551" t="s">
        <v>129</v>
      </c>
      <c r="H7551" s="5">
        <v>1106</v>
      </c>
      <c r="I7551" s="5">
        <v>33678.67</v>
      </c>
      <c r="J7551" t="s">
        <v>105</v>
      </c>
      <c r="K7551" t="s">
        <v>106</v>
      </c>
      <c r="L7551">
        <v>4</v>
      </c>
      <c r="M7551">
        <v>2</v>
      </c>
      <c r="N7551">
        <v>4</v>
      </c>
      <c r="O7551" s="6">
        <v>0</v>
      </c>
      <c r="P7551" t="s">
        <v>106</v>
      </c>
      <c r="Q7551" t="s">
        <v>106</v>
      </c>
      <c r="R7551">
        <f>IF(F7551="Monthly",2,0)
+IF(E7551&lt;=6,2,0)
+IF(N7551&lt;=2,2,0)
+IF(L7551&gt;=4,2,0)
+IF(M7551&gt;=2,1,0)
+IF(H7551&gt;=_xlfn.PERCENTILE.INC($H$2:$H$10001,0.75),1,0)</f>
        <v>6</v>
      </c>
      <c r="S7551" t="str">
        <f>IF(R7551&gt;=7,"High",IF(R7551&gt;=4,"Medium","Low"))</f>
        <v>Medium</v>
      </c>
    </row>
    <row r="7552" spans="1:19">
      <c r="A7552" t="s">
        <v>7677</v>
      </c>
      <c r="B7552">
        <v>47</v>
      </c>
      <c r="C7552" t="s">
        <v>101</v>
      </c>
      <c r="D7552" t="s">
        <v>123</v>
      </c>
      <c r="E7552">
        <v>44</v>
      </c>
      <c r="F7552" t="s">
        <v>121</v>
      </c>
      <c r="G7552" t="s">
        <v>110</v>
      </c>
      <c r="H7552" s="5">
        <v>786</v>
      </c>
      <c r="I7552" s="5">
        <v>30552.720000000001</v>
      </c>
      <c r="J7552" t="s">
        <v>105</v>
      </c>
      <c r="K7552" t="s">
        <v>106</v>
      </c>
      <c r="L7552">
        <v>0</v>
      </c>
      <c r="M7552">
        <v>0</v>
      </c>
      <c r="N7552">
        <v>5</v>
      </c>
      <c r="O7552" s="6">
        <v>10</v>
      </c>
      <c r="P7552" t="s">
        <v>107</v>
      </c>
      <c r="Q7552" t="s">
        <v>107</v>
      </c>
      <c r="R7552">
        <f>IF(F7552="Monthly",2,0)
+IF(E7552&lt;=6,2,0)
+IF(N7552&lt;=2,2,0)
+IF(L7552&gt;=4,2,0)
+IF(M7552&gt;=2,1,0)
+IF(H7552&gt;=_xlfn.PERCENTILE.INC($H$2:$H$10001,0.75),1,0)</f>
        <v>0</v>
      </c>
      <c r="S7552" t="str">
        <f>IF(R7552&gt;=7,"High",IF(R7552&gt;=4,"Medium","Low"))</f>
        <v>Low</v>
      </c>
    </row>
    <row r="7553" spans="1:19">
      <c r="A7553" t="s">
        <v>7678</v>
      </c>
      <c r="B7553">
        <v>33</v>
      </c>
      <c r="C7553" t="s">
        <v>112</v>
      </c>
      <c r="D7553" t="s">
        <v>126</v>
      </c>
      <c r="E7553">
        <v>64</v>
      </c>
      <c r="F7553" t="s">
        <v>121</v>
      </c>
      <c r="G7553" t="s">
        <v>104</v>
      </c>
      <c r="H7553" s="5">
        <v>577</v>
      </c>
      <c r="I7553" s="5">
        <v>35974.46</v>
      </c>
      <c r="J7553" t="s">
        <v>140</v>
      </c>
      <c r="K7553" t="s">
        <v>107</v>
      </c>
      <c r="L7553">
        <v>0</v>
      </c>
      <c r="M7553">
        <v>0</v>
      </c>
      <c r="N7553">
        <v>5</v>
      </c>
      <c r="O7553" s="6">
        <v>0</v>
      </c>
      <c r="P7553" t="s">
        <v>106</v>
      </c>
      <c r="Q7553" t="s">
        <v>107</v>
      </c>
      <c r="R7553">
        <f>IF(F7553="Monthly",2,0)
+IF(E7553&lt;=6,2,0)
+IF(N7553&lt;=2,2,0)
+IF(L7553&gt;=4,2,0)
+IF(M7553&gt;=2,1,0)
+IF(H7553&gt;=_xlfn.PERCENTILE.INC($H$2:$H$10001,0.75),1,0)</f>
        <v>0</v>
      </c>
      <c r="S7553" t="str">
        <f>IF(R7553&gt;=7,"High",IF(R7553&gt;=4,"Medium","Low"))</f>
        <v>Low</v>
      </c>
    </row>
    <row r="7554" spans="1:19">
      <c r="A7554" t="s">
        <v>7679</v>
      </c>
      <c r="B7554">
        <v>41</v>
      </c>
      <c r="C7554" t="s">
        <v>112</v>
      </c>
      <c r="D7554" t="s">
        <v>133</v>
      </c>
      <c r="E7554">
        <v>47</v>
      </c>
      <c r="F7554" t="s">
        <v>121</v>
      </c>
      <c r="G7554" t="s">
        <v>110</v>
      </c>
      <c r="H7554" s="5">
        <v>705</v>
      </c>
      <c r="I7554" s="5">
        <v>32737.49</v>
      </c>
      <c r="J7554" t="s">
        <v>117</v>
      </c>
      <c r="K7554" t="s">
        <v>106</v>
      </c>
      <c r="L7554">
        <v>6</v>
      </c>
      <c r="M7554">
        <v>3</v>
      </c>
      <c r="N7554">
        <v>2</v>
      </c>
      <c r="O7554" s="6">
        <v>0</v>
      </c>
      <c r="P7554" t="s">
        <v>107</v>
      </c>
      <c r="Q7554" t="s">
        <v>107</v>
      </c>
      <c r="R7554">
        <f>IF(F7554="Monthly",2,0)
+IF(E7554&lt;=6,2,0)
+IF(N7554&lt;=2,2,0)
+IF(L7554&gt;=4,2,0)
+IF(M7554&gt;=2,1,0)
+IF(H7554&gt;=_xlfn.PERCENTILE.INC($H$2:$H$10001,0.75),1,0)</f>
        <v>5</v>
      </c>
      <c r="S7554" t="str">
        <f>IF(R7554&gt;=7,"High",IF(R7554&gt;=4,"Medium","Low"))</f>
        <v>Medium</v>
      </c>
    </row>
    <row r="7555" spans="1:19">
      <c r="A7555" t="s">
        <v>7680</v>
      </c>
      <c r="B7555">
        <v>46</v>
      </c>
      <c r="C7555" t="s">
        <v>112</v>
      </c>
      <c r="D7555" t="s">
        <v>123</v>
      </c>
      <c r="E7555">
        <v>56</v>
      </c>
      <c r="F7555" t="s">
        <v>109</v>
      </c>
      <c r="G7555" t="s">
        <v>110</v>
      </c>
      <c r="H7555" s="5">
        <v>684</v>
      </c>
      <c r="I7555" s="5">
        <v>37233</v>
      </c>
      <c r="J7555" t="s">
        <v>105</v>
      </c>
      <c r="K7555" t="s">
        <v>106</v>
      </c>
      <c r="L7555">
        <v>0</v>
      </c>
      <c r="M7555">
        <v>0</v>
      </c>
      <c r="N7555">
        <v>5</v>
      </c>
      <c r="O7555" s="6">
        <v>5</v>
      </c>
      <c r="P7555" t="s">
        <v>106</v>
      </c>
      <c r="Q7555" t="s">
        <v>107</v>
      </c>
      <c r="R7555">
        <f>IF(F7555="Monthly",2,0)
+IF(E7555&lt;=6,2,0)
+IF(N7555&lt;=2,2,0)
+IF(L7555&gt;=4,2,0)
+IF(M7555&gt;=2,1,0)
+IF(H7555&gt;=_xlfn.PERCENTILE.INC($H$2:$H$10001,0.75),1,0)</f>
        <v>0</v>
      </c>
      <c r="S7555" t="str">
        <f>IF(R7555&gt;=7,"High",IF(R7555&gt;=4,"Medium","Low"))</f>
        <v>Low</v>
      </c>
    </row>
    <row r="7556" spans="1:19">
      <c r="A7556" t="s">
        <v>7681</v>
      </c>
      <c r="B7556">
        <v>47</v>
      </c>
      <c r="C7556" t="s">
        <v>101</v>
      </c>
      <c r="D7556" t="s">
        <v>126</v>
      </c>
      <c r="E7556">
        <v>18</v>
      </c>
      <c r="F7556" t="s">
        <v>103</v>
      </c>
      <c r="G7556" t="s">
        <v>104</v>
      </c>
      <c r="H7556" s="5">
        <v>545</v>
      </c>
      <c r="I7556" s="5">
        <v>10009.75</v>
      </c>
      <c r="J7556" t="s">
        <v>105</v>
      </c>
      <c r="K7556" t="s">
        <v>106</v>
      </c>
      <c r="L7556">
        <v>0</v>
      </c>
      <c r="M7556">
        <v>0</v>
      </c>
      <c r="N7556">
        <v>5</v>
      </c>
      <c r="O7556" s="6">
        <v>0</v>
      </c>
      <c r="P7556" t="s">
        <v>106</v>
      </c>
      <c r="Q7556" t="s">
        <v>106</v>
      </c>
      <c r="R7556">
        <f>IF(F7556="Monthly",2,0)
+IF(E7556&lt;=6,2,0)
+IF(N7556&lt;=2,2,0)
+IF(L7556&gt;=4,2,0)
+IF(M7556&gt;=2,1,0)
+IF(H7556&gt;=_xlfn.PERCENTILE.INC($H$2:$H$10001,0.75),1,0)</f>
        <v>2</v>
      </c>
      <c r="S7556" t="str">
        <f>IF(R7556&gt;=7,"High",IF(R7556&gt;=4,"Medium","Low"))</f>
        <v>Low</v>
      </c>
    </row>
    <row r="7557" spans="1:19">
      <c r="A7557" t="s">
        <v>7682</v>
      </c>
      <c r="B7557">
        <v>39</v>
      </c>
      <c r="C7557" t="s">
        <v>101</v>
      </c>
      <c r="D7557" t="s">
        <v>133</v>
      </c>
      <c r="E7557">
        <v>47</v>
      </c>
      <c r="F7557" t="s">
        <v>103</v>
      </c>
      <c r="G7557" t="s">
        <v>104</v>
      </c>
      <c r="H7557" s="5">
        <v>467</v>
      </c>
      <c r="I7557" s="5">
        <v>22306.26</v>
      </c>
      <c r="J7557" t="s">
        <v>105</v>
      </c>
      <c r="K7557" t="s">
        <v>106</v>
      </c>
      <c r="L7557">
        <v>0</v>
      </c>
      <c r="M7557">
        <v>0</v>
      </c>
      <c r="N7557">
        <v>5</v>
      </c>
      <c r="O7557" s="6">
        <v>0</v>
      </c>
      <c r="P7557" t="s">
        <v>106</v>
      </c>
      <c r="Q7557" t="s">
        <v>107</v>
      </c>
      <c r="R7557">
        <f>IF(F7557="Monthly",2,0)
+IF(E7557&lt;=6,2,0)
+IF(N7557&lt;=2,2,0)
+IF(L7557&gt;=4,2,0)
+IF(M7557&gt;=2,1,0)
+IF(H7557&gt;=_xlfn.PERCENTILE.INC($H$2:$H$10001,0.75),1,0)</f>
        <v>2</v>
      </c>
      <c r="S7557" t="str">
        <f>IF(R7557&gt;=7,"High",IF(R7557&gt;=4,"Medium","Low"))</f>
        <v>Low</v>
      </c>
    </row>
    <row r="7558" spans="1:19">
      <c r="A7558" t="s">
        <v>7683</v>
      </c>
      <c r="B7558">
        <v>18</v>
      </c>
      <c r="C7558" t="s">
        <v>112</v>
      </c>
      <c r="D7558" t="s">
        <v>159</v>
      </c>
      <c r="E7558">
        <v>42</v>
      </c>
      <c r="F7558" t="s">
        <v>103</v>
      </c>
      <c r="G7558" t="s">
        <v>129</v>
      </c>
      <c r="H7558" s="5">
        <v>963</v>
      </c>
      <c r="I7558" s="5">
        <v>41540.1</v>
      </c>
      <c r="J7558" t="s">
        <v>105</v>
      </c>
      <c r="K7558" t="s">
        <v>106</v>
      </c>
      <c r="L7558">
        <v>1</v>
      </c>
      <c r="M7558">
        <v>0</v>
      </c>
      <c r="N7558">
        <v>5</v>
      </c>
      <c r="O7558" s="6">
        <v>0</v>
      </c>
      <c r="P7558" t="s">
        <v>107</v>
      </c>
      <c r="Q7558" t="s">
        <v>106</v>
      </c>
      <c r="R7558">
        <f>IF(F7558="Monthly",2,0)
+IF(E7558&lt;=6,2,0)
+IF(N7558&lt;=2,2,0)
+IF(L7558&gt;=4,2,0)
+IF(M7558&gt;=2,1,0)
+IF(H7558&gt;=_xlfn.PERCENTILE.INC($H$2:$H$10001,0.75),1,0)</f>
        <v>3</v>
      </c>
      <c r="S7558" t="str">
        <f>IF(R7558&gt;=7,"High",IF(R7558&gt;=4,"Medium","Low"))</f>
        <v>Low</v>
      </c>
    </row>
    <row r="7559" spans="1:19">
      <c r="A7559" t="s">
        <v>7684</v>
      </c>
      <c r="B7559">
        <v>45</v>
      </c>
      <c r="C7559" t="s">
        <v>101</v>
      </c>
      <c r="D7559" t="s">
        <v>113</v>
      </c>
      <c r="E7559">
        <v>34</v>
      </c>
      <c r="F7559" t="s">
        <v>103</v>
      </c>
      <c r="G7559" t="s">
        <v>104</v>
      </c>
      <c r="H7559" s="5">
        <v>475</v>
      </c>
      <c r="I7559" s="5">
        <v>15748.55</v>
      </c>
      <c r="J7559" t="s">
        <v>115</v>
      </c>
      <c r="K7559" t="s">
        <v>106</v>
      </c>
      <c r="L7559">
        <v>2</v>
      </c>
      <c r="M7559">
        <v>0</v>
      </c>
      <c r="N7559">
        <v>5</v>
      </c>
      <c r="O7559" s="6">
        <v>0</v>
      </c>
      <c r="P7559" t="s">
        <v>107</v>
      </c>
      <c r="Q7559" t="s">
        <v>107</v>
      </c>
      <c r="R7559">
        <f>IF(F7559="Monthly",2,0)
+IF(E7559&lt;=6,2,0)
+IF(N7559&lt;=2,2,0)
+IF(L7559&gt;=4,2,0)
+IF(M7559&gt;=2,1,0)
+IF(H7559&gt;=_xlfn.PERCENTILE.INC($H$2:$H$10001,0.75),1,0)</f>
        <v>2</v>
      </c>
      <c r="S7559" t="str">
        <f>IF(R7559&gt;=7,"High",IF(R7559&gt;=4,"Medium","Low"))</f>
        <v>Low</v>
      </c>
    </row>
    <row r="7560" spans="1:19">
      <c r="A7560" t="s">
        <v>7685</v>
      </c>
      <c r="B7560">
        <v>41</v>
      </c>
      <c r="C7560" t="s">
        <v>101</v>
      </c>
      <c r="D7560" t="s">
        <v>159</v>
      </c>
      <c r="E7560">
        <v>23</v>
      </c>
      <c r="F7560" t="s">
        <v>109</v>
      </c>
      <c r="G7560" t="s">
        <v>110</v>
      </c>
      <c r="H7560" s="5">
        <v>662</v>
      </c>
      <c r="I7560" s="5">
        <v>15041.61</v>
      </c>
      <c r="J7560" t="s">
        <v>105</v>
      </c>
      <c r="K7560" t="s">
        <v>106</v>
      </c>
      <c r="L7560">
        <v>1</v>
      </c>
      <c r="M7560">
        <v>0</v>
      </c>
      <c r="N7560">
        <v>5</v>
      </c>
      <c r="O7560" s="6">
        <v>0</v>
      </c>
      <c r="P7560" t="s">
        <v>107</v>
      </c>
      <c r="Q7560" t="s">
        <v>107</v>
      </c>
      <c r="R7560">
        <f>IF(F7560="Monthly",2,0)
+IF(E7560&lt;=6,2,0)
+IF(N7560&lt;=2,2,0)
+IF(L7560&gt;=4,2,0)
+IF(M7560&gt;=2,1,0)
+IF(H7560&gt;=_xlfn.PERCENTILE.INC($H$2:$H$10001,0.75),1,0)</f>
        <v>0</v>
      </c>
      <c r="S7560" t="str">
        <f>IF(R7560&gt;=7,"High",IF(R7560&gt;=4,"Medium","Low"))</f>
        <v>Low</v>
      </c>
    </row>
    <row r="7561" spans="1:19">
      <c r="A7561" t="s">
        <v>7686</v>
      </c>
      <c r="B7561">
        <v>48</v>
      </c>
      <c r="C7561" t="s">
        <v>101</v>
      </c>
      <c r="D7561" t="s">
        <v>137</v>
      </c>
      <c r="E7561">
        <v>18</v>
      </c>
      <c r="F7561" t="s">
        <v>103</v>
      </c>
      <c r="G7561" t="s">
        <v>104</v>
      </c>
      <c r="H7561" s="5">
        <v>499</v>
      </c>
      <c r="I7561" s="5">
        <v>9040.43</v>
      </c>
      <c r="J7561" t="s">
        <v>134</v>
      </c>
      <c r="K7561" t="s">
        <v>106</v>
      </c>
      <c r="L7561">
        <v>4</v>
      </c>
      <c r="M7561">
        <v>0</v>
      </c>
      <c r="N7561">
        <v>4</v>
      </c>
      <c r="O7561" s="6">
        <v>0</v>
      </c>
      <c r="P7561" t="s">
        <v>107</v>
      </c>
      <c r="Q7561" t="s">
        <v>107</v>
      </c>
      <c r="R7561">
        <f>IF(F7561="Monthly",2,0)
+IF(E7561&lt;=6,2,0)
+IF(N7561&lt;=2,2,0)
+IF(L7561&gt;=4,2,0)
+IF(M7561&gt;=2,1,0)
+IF(H7561&gt;=_xlfn.PERCENTILE.INC($H$2:$H$10001,0.75),1,0)</f>
        <v>4</v>
      </c>
      <c r="S7561" t="str">
        <f>IF(R7561&gt;=7,"High",IF(R7561&gt;=4,"Medium","Low"))</f>
        <v>Medium</v>
      </c>
    </row>
    <row r="7562" spans="1:19">
      <c r="A7562" t="s">
        <v>7687</v>
      </c>
      <c r="B7562">
        <v>31</v>
      </c>
      <c r="C7562" t="s">
        <v>101</v>
      </c>
      <c r="D7562" t="s">
        <v>159</v>
      </c>
      <c r="E7562">
        <v>27</v>
      </c>
      <c r="F7562" t="s">
        <v>103</v>
      </c>
      <c r="G7562" t="s">
        <v>129</v>
      </c>
      <c r="H7562" s="5">
        <v>978</v>
      </c>
      <c r="I7562" s="5">
        <v>26902.880000000001</v>
      </c>
      <c r="J7562" t="s">
        <v>117</v>
      </c>
      <c r="K7562" t="s">
        <v>106</v>
      </c>
      <c r="L7562">
        <v>0</v>
      </c>
      <c r="M7562">
        <v>0</v>
      </c>
      <c r="N7562">
        <v>4</v>
      </c>
      <c r="O7562" s="6">
        <v>0</v>
      </c>
      <c r="P7562" t="s">
        <v>107</v>
      </c>
      <c r="Q7562" t="s">
        <v>106</v>
      </c>
      <c r="R7562">
        <f>IF(F7562="Monthly",2,0)
+IF(E7562&lt;=6,2,0)
+IF(N7562&lt;=2,2,0)
+IF(L7562&gt;=4,2,0)
+IF(M7562&gt;=2,1,0)
+IF(H7562&gt;=_xlfn.PERCENTILE.INC($H$2:$H$10001,0.75),1,0)</f>
        <v>3</v>
      </c>
      <c r="S7562" t="str">
        <f>IF(R7562&gt;=7,"High",IF(R7562&gt;=4,"Medium","Low"))</f>
        <v>Low</v>
      </c>
    </row>
    <row r="7563" spans="1:19">
      <c r="A7563" t="s">
        <v>7688</v>
      </c>
      <c r="B7563">
        <v>29</v>
      </c>
      <c r="C7563" t="s">
        <v>112</v>
      </c>
      <c r="D7563" t="s">
        <v>133</v>
      </c>
      <c r="E7563">
        <v>44</v>
      </c>
      <c r="F7563" t="s">
        <v>103</v>
      </c>
      <c r="G7563" t="s">
        <v>110</v>
      </c>
      <c r="H7563" s="5">
        <v>666</v>
      </c>
      <c r="I7563" s="5">
        <v>29898.73</v>
      </c>
      <c r="J7563" t="s">
        <v>115</v>
      </c>
      <c r="K7563" t="s">
        <v>106</v>
      </c>
      <c r="L7563">
        <v>0</v>
      </c>
      <c r="M7563">
        <v>0</v>
      </c>
      <c r="N7563">
        <v>5</v>
      </c>
      <c r="O7563" s="6">
        <v>0</v>
      </c>
      <c r="P7563" t="s">
        <v>107</v>
      </c>
      <c r="Q7563" t="s">
        <v>107</v>
      </c>
      <c r="R7563">
        <f>IF(F7563="Monthly",2,0)
+IF(E7563&lt;=6,2,0)
+IF(N7563&lt;=2,2,0)
+IF(L7563&gt;=4,2,0)
+IF(M7563&gt;=2,1,0)
+IF(H7563&gt;=_xlfn.PERCENTILE.INC($H$2:$H$10001,0.75),1,0)</f>
        <v>2</v>
      </c>
      <c r="S7563" t="str">
        <f>IF(R7563&gt;=7,"High",IF(R7563&gt;=4,"Medium","Low"))</f>
        <v>Low</v>
      </c>
    </row>
    <row r="7564" spans="1:19">
      <c r="A7564" t="s">
        <v>7689</v>
      </c>
      <c r="B7564">
        <v>42</v>
      </c>
      <c r="C7564" t="s">
        <v>101</v>
      </c>
      <c r="D7564" t="s">
        <v>119</v>
      </c>
      <c r="E7564">
        <v>40</v>
      </c>
      <c r="F7564" t="s">
        <v>109</v>
      </c>
      <c r="G7564" t="s">
        <v>104</v>
      </c>
      <c r="H7564" s="5">
        <v>439</v>
      </c>
      <c r="I7564" s="5">
        <v>18065.849999999999</v>
      </c>
      <c r="J7564" t="s">
        <v>134</v>
      </c>
      <c r="K7564" t="s">
        <v>106</v>
      </c>
      <c r="L7564">
        <v>2</v>
      </c>
      <c r="M7564">
        <v>0</v>
      </c>
      <c r="N7564">
        <v>5</v>
      </c>
      <c r="O7564" s="6">
        <v>0</v>
      </c>
      <c r="P7564" t="s">
        <v>106</v>
      </c>
      <c r="Q7564" t="s">
        <v>107</v>
      </c>
      <c r="R7564">
        <f>IF(F7564="Monthly",2,0)
+IF(E7564&lt;=6,2,0)
+IF(N7564&lt;=2,2,0)
+IF(L7564&gt;=4,2,0)
+IF(M7564&gt;=2,1,0)
+IF(H7564&gt;=_xlfn.PERCENTILE.INC($H$2:$H$10001,0.75),1,0)</f>
        <v>0</v>
      </c>
      <c r="S7564" t="str">
        <f>IF(R7564&gt;=7,"High",IF(R7564&gt;=4,"Medium","Low"))</f>
        <v>Low</v>
      </c>
    </row>
    <row r="7565" spans="1:19">
      <c r="A7565" t="s">
        <v>7690</v>
      </c>
      <c r="B7565">
        <v>27</v>
      </c>
      <c r="C7565" t="s">
        <v>101</v>
      </c>
      <c r="D7565" t="s">
        <v>131</v>
      </c>
      <c r="E7565">
        <v>30</v>
      </c>
      <c r="F7565" t="s">
        <v>103</v>
      </c>
      <c r="G7565" t="s">
        <v>104</v>
      </c>
      <c r="H7565" s="5">
        <v>500</v>
      </c>
      <c r="I7565" s="5">
        <v>14919.08</v>
      </c>
      <c r="J7565" t="s">
        <v>117</v>
      </c>
      <c r="K7565" t="s">
        <v>106</v>
      </c>
      <c r="L7565">
        <v>0</v>
      </c>
      <c r="M7565">
        <v>0</v>
      </c>
      <c r="N7565">
        <v>5</v>
      </c>
      <c r="O7565" s="6">
        <v>0</v>
      </c>
      <c r="P7565" t="s">
        <v>106</v>
      </c>
      <c r="Q7565" t="s">
        <v>107</v>
      </c>
      <c r="R7565">
        <f>IF(F7565="Monthly",2,0)
+IF(E7565&lt;=6,2,0)
+IF(N7565&lt;=2,2,0)
+IF(L7565&gt;=4,2,0)
+IF(M7565&gt;=2,1,0)
+IF(H7565&gt;=_xlfn.PERCENTILE.INC($H$2:$H$10001,0.75),1,0)</f>
        <v>2</v>
      </c>
      <c r="S7565" t="str">
        <f>IF(R7565&gt;=7,"High",IF(R7565&gt;=4,"Medium","Low"))</f>
        <v>Low</v>
      </c>
    </row>
    <row r="7566" spans="1:19">
      <c r="A7566" t="s">
        <v>7691</v>
      </c>
      <c r="B7566">
        <v>29</v>
      </c>
      <c r="C7566" t="s">
        <v>101</v>
      </c>
      <c r="D7566" t="s">
        <v>131</v>
      </c>
      <c r="E7566">
        <v>17</v>
      </c>
      <c r="F7566" t="s">
        <v>109</v>
      </c>
      <c r="G7566" t="s">
        <v>110</v>
      </c>
      <c r="H7566" s="5">
        <v>766</v>
      </c>
      <c r="I7566" s="5">
        <v>13273.41</v>
      </c>
      <c r="J7566" t="s">
        <v>105</v>
      </c>
      <c r="K7566" t="s">
        <v>106</v>
      </c>
      <c r="L7566">
        <v>3</v>
      </c>
      <c r="M7566">
        <v>0</v>
      </c>
      <c r="N7566">
        <v>5</v>
      </c>
      <c r="O7566" s="6">
        <v>0</v>
      </c>
      <c r="P7566" t="s">
        <v>106</v>
      </c>
      <c r="Q7566" t="s">
        <v>107</v>
      </c>
      <c r="R7566">
        <f>IF(F7566="Monthly",2,0)
+IF(E7566&lt;=6,2,0)
+IF(N7566&lt;=2,2,0)
+IF(L7566&gt;=4,2,0)
+IF(M7566&gt;=2,1,0)
+IF(H7566&gt;=_xlfn.PERCENTILE.INC($H$2:$H$10001,0.75),1,0)</f>
        <v>0</v>
      </c>
      <c r="S7566" t="str">
        <f>IF(R7566&gt;=7,"High",IF(R7566&gt;=4,"Medium","Low"))</f>
        <v>Low</v>
      </c>
    </row>
    <row r="7567" spans="1:19">
      <c r="A7567" t="s">
        <v>7692</v>
      </c>
      <c r="B7567">
        <v>40</v>
      </c>
      <c r="C7567" t="s">
        <v>112</v>
      </c>
      <c r="D7567" t="s">
        <v>133</v>
      </c>
      <c r="E7567">
        <v>52</v>
      </c>
      <c r="F7567" t="s">
        <v>109</v>
      </c>
      <c r="G7567" t="s">
        <v>104</v>
      </c>
      <c r="H7567" s="5">
        <v>514</v>
      </c>
      <c r="I7567" s="5">
        <v>26319.87</v>
      </c>
      <c r="J7567" t="s">
        <v>105</v>
      </c>
      <c r="K7567" t="s">
        <v>106</v>
      </c>
      <c r="L7567">
        <v>0</v>
      </c>
      <c r="M7567">
        <v>0</v>
      </c>
      <c r="N7567">
        <v>5</v>
      </c>
      <c r="O7567" s="6">
        <v>0</v>
      </c>
      <c r="P7567" t="s">
        <v>106</v>
      </c>
      <c r="Q7567" t="s">
        <v>107</v>
      </c>
      <c r="R7567">
        <f>IF(F7567="Monthly",2,0)
+IF(E7567&lt;=6,2,0)
+IF(N7567&lt;=2,2,0)
+IF(L7567&gt;=4,2,0)
+IF(M7567&gt;=2,1,0)
+IF(H7567&gt;=_xlfn.PERCENTILE.INC($H$2:$H$10001,0.75),1,0)</f>
        <v>0</v>
      </c>
      <c r="S7567" t="str">
        <f>IF(R7567&gt;=7,"High",IF(R7567&gt;=4,"Medium","Low"))</f>
        <v>Low</v>
      </c>
    </row>
    <row r="7568" spans="1:19">
      <c r="A7568" t="s">
        <v>7693</v>
      </c>
      <c r="B7568">
        <v>31</v>
      </c>
      <c r="C7568" t="s">
        <v>101</v>
      </c>
      <c r="D7568" t="s">
        <v>126</v>
      </c>
      <c r="E7568">
        <v>46</v>
      </c>
      <c r="F7568" t="s">
        <v>103</v>
      </c>
      <c r="G7568" t="s">
        <v>129</v>
      </c>
      <c r="H7568" s="5">
        <v>1077</v>
      </c>
      <c r="I7568" s="5">
        <v>50759.38</v>
      </c>
      <c r="J7568" t="s">
        <v>105</v>
      </c>
      <c r="K7568" t="s">
        <v>106</v>
      </c>
      <c r="L7568">
        <v>0</v>
      </c>
      <c r="M7568">
        <v>0</v>
      </c>
      <c r="N7568">
        <v>5</v>
      </c>
      <c r="O7568" s="6">
        <v>0</v>
      </c>
      <c r="P7568" t="s">
        <v>107</v>
      </c>
      <c r="Q7568" t="s">
        <v>107</v>
      </c>
      <c r="R7568">
        <f>IF(F7568="Monthly",2,0)
+IF(E7568&lt;=6,2,0)
+IF(N7568&lt;=2,2,0)
+IF(L7568&gt;=4,2,0)
+IF(M7568&gt;=2,1,0)
+IF(H7568&gt;=_xlfn.PERCENTILE.INC($H$2:$H$10001,0.75),1,0)</f>
        <v>3</v>
      </c>
      <c r="S7568" t="str">
        <f>IF(R7568&gt;=7,"High",IF(R7568&gt;=4,"Medium","Low"))</f>
        <v>Low</v>
      </c>
    </row>
    <row r="7569" spans="1:19">
      <c r="A7569" t="s">
        <v>7694</v>
      </c>
      <c r="B7569">
        <v>37</v>
      </c>
      <c r="C7569" t="s">
        <v>112</v>
      </c>
      <c r="D7569" t="s">
        <v>119</v>
      </c>
      <c r="E7569">
        <v>42</v>
      </c>
      <c r="F7569" t="s">
        <v>109</v>
      </c>
      <c r="G7569" t="s">
        <v>110</v>
      </c>
      <c r="H7569" s="5">
        <v>704</v>
      </c>
      <c r="I7569" s="5">
        <v>28926.11</v>
      </c>
      <c r="J7569" t="s">
        <v>115</v>
      </c>
      <c r="K7569" t="s">
        <v>106</v>
      </c>
      <c r="L7569">
        <v>0</v>
      </c>
      <c r="M7569">
        <v>0</v>
      </c>
      <c r="N7569">
        <v>5</v>
      </c>
      <c r="O7569" s="6">
        <v>5</v>
      </c>
      <c r="P7569" t="s">
        <v>107</v>
      </c>
      <c r="Q7569" t="s">
        <v>107</v>
      </c>
      <c r="R7569">
        <f>IF(F7569="Monthly",2,0)
+IF(E7569&lt;=6,2,0)
+IF(N7569&lt;=2,2,0)
+IF(L7569&gt;=4,2,0)
+IF(M7569&gt;=2,1,0)
+IF(H7569&gt;=_xlfn.PERCENTILE.INC($H$2:$H$10001,0.75),1,0)</f>
        <v>0</v>
      </c>
      <c r="S7569" t="str">
        <f>IF(R7569&gt;=7,"High",IF(R7569&gt;=4,"Medium","Low"))</f>
        <v>Low</v>
      </c>
    </row>
    <row r="7570" spans="1:19">
      <c r="A7570" t="s">
        <v>7695</v>
      </c>
      <c r="B7570">
        <v>55</v>
      </c>
      <c r="C7570" t="s">
        <v>101</v>
      </c>
      <c r="D7570" t="s">
        <v>102</v>
      </c>
      <c r="E7570">
        <v>17</v>
      </c>
      <c r="F7570" t="s">
        <v>109</v>
      </c>
      <c r="G7570" t="s">
        <v>110</v>
      </c>
      <c r="H7570" s="5">
        <v>788</v>
      </c>
      <c r="I7570" s="5">
        <v>12031.92</v>
      </c>
      <c r="J7570" t="s">
        <v>105</v>
      </c>
      <c r="K7570" t="s">
        <v>106</v>
      </c>
      <c r="L7570">
        <v>1</v>
      </c>
      <c r="M7570">
        <v>0</v>
      </c>
      <c r="N7570">
        <v>4</v>
      </c>
      <c r="O7570" s="6">
        <v>10</v>
      </c>
      <c r="P7570" t="s">
        <v>106</v>
      </c>
      <c r="Q7570" t="s">
        <v>107</v>
      </c>
      <c r="R7570">
        <f>IF(F7570="Monthly",2,0)
+IF(E7570&lt;=6,2,0)
+IF(N7570&lt;=2,2,0)
+IF(L7570&gt;=4,2,0)
+IF(M7570&gt;=2,1,0)
+IF(H7570&gt;=_xlfn.PERCENTILE.INC($H$2:$H$10001,0.75),1,0)</f>
        <v>0</v>
      </c>
      <c r="S7570" t="str">
        <f>IF(R7570&gt;=7,"High",IF(R7570&gt;=4,"Medium","Low"))</f>
        <v>Low</v>
      </c>
    </row>
    <row r="7571" spans="1:19">
      <c r="A7571" t="s">
        <v>7696</v>
      </c>
      <c r="B7571">
        <v>27</v>
      </c>
      <c r="C7571" t="s">
        <v>112</v>
      </c>
      <c r="D7571" t="s">
        <v>133</v>
      </c>
      <c r="E7571">
        <v>22</v>
      </c>
      <c r="F7571" t="s">
        <v>103</v>
      </c>
      <c r="G7571" t="s">
        <v>104</v>
      </c>
      <c r="H7571" s="5">
        <v>496</v>
      </c>
      <c r="I7571" s="5">
        <v>11036.08</v>
      </c>
      <c r="J7571" t="s">
        <v>140</v>
      </c>
      <c r="K7571" t="s">
        <v>107</v>
      </c>
      <c r="L7571">
        <v>2</v>
      </c>
      <c r="M7571">
        <v>1</v>
      </c>
      <c r="N7571">
        <v>4</v>
      </c>
      <c r="O7571" s="6">
        <v>0</v>
      </c>
      <c r="P7571" t="s">
        <v>107</v>
      </c>
      <c r="Q7571" t="s">
        <v>106</v>
      </c>
      <c r="R7571">
        <f>IF(F7571="Monthly",2,0)
+IF(E7571&lt;=6,2,0)
+IF(N7571&lt;=2,2,0)
+IF(L7571&gt;=4,2,0)
+IF(M7571&gt;=2,1,0)
+IF(H7571&gt;=_xlfn.PERCENTILE.INC($H$2:$H$10001,0.75),1,0)</f>
        <v>2</v>
      </c>
      <c r="S7571" t="str">
        <f>IF(R7571&gt;=7,"High",IF(R7571&gt;=4,"Medium","Low"))</f>
        <v>Low</v>
      </c>
    </row>
    <row r="7572" spans="1:19">
      <c r="A7572" t="s">
        <v>7697</v>
      </c>
      <c r="B7572">
        <v>26</v>
      </c>
      <c r="C7572" t="s">
        <v>112</v>
      </c>
      <c r="D7572" t="s">
        <v>126</v>
      </c>
      <c r="E7572">
        <v>36</v>
      </c>
      <c r="F7572" t="s">
        <v>109</v>
      </c>
      <c r="G7572" t="s">
        <v>129</v>
      </c>
      <c r="H7572" s="5">
        <v>1043</v>
      </c>
      <c r="I7572" s="5">
        <v>37755.599999999999</v>
      </c>
      <c r="J7572" t="s">
        <v>117</v>
      </c>
      <c r="K7572" t="s">
        <v>106</v>
      </c>
      <c r="L7572">
        <v>0</v>
      </c>
      <c r="M7572">
        <v>0</v>
      </c>
      <c r="N7572">
        <v>5</v>
      </c>
      <c r="O7572" s="6">
        <v>0</v>
      </c>
      <c r="P7572" t="s">
        <v>106</v>
      </c>
      <c r="Q7572" t="s">
        <v>107</v>
      </c>
      <c r="R7572">
        <f>IF(F7572="Monthly",2,0)
+IF(E7572&lt;=6,2,0)
+IF(N7572&lt;=2,2,0)
+IF(L7572&gt;=4,2,0)
+IF(M7572&gt;=2,1,0)
+IF(H7572&gt;=_xlfn.PERCENTILE.INC($H$2:$H$10001,0.75),1,0)</f>
        <v>1</v>
      </c>
      <c r="S7572" t="str">
        <f>IF(R7572&gt;=7,"High",IF(R7572&gt;=4,"Medium","Low"))</f>
        <v>Low</v>
      </c>
    </row>
    <row r="7573" spans="1:19">
      <c r="A7573" t="s">
        <v>7698</v>
      </c>
      <c r="B7573">
        <v>40</v>
      </c>
      <c r="C7573" t="s">
        <v>101</v>
      </c>
      <c r="D7573" t="s">
        <v>137</v>
      </c>
      <c r="E7573">
        <v>35</v>
      </c>
      <c r="F7573" t="s">
        <v>109</v>
      </c>
      <c r="G7573" t="s">
        <v>104</v>
      </c>
      <c r="H7573" s="5">
        <v>510</v>
      </c>
      <c r="I7573" s="5">
        <v>15665.6</v>
      </c>
      <c r="J7573" t="s">
        <v>134</v>
      </c>
      <c r="K7573" t="s">
        <v>106</v>
      </c>
      <c r="L7573">
        <v>2</v>
      </c>
      <c r="M7573">
        <v>1</v>
      </c>
      <c r="N7573">
        <v>4</v>
      </c>
      <c r="O7573" s="6">
        <v>10</v>
      </c>
      <c r="P7573" t="s">
        <v>107</v>
      </c>
      <c r="Q7573" t="s">
        <v>107</v>
      </c>
      <c r="R7573">
        <f>IF(F7573="Monthly",2,0)
+IF(E7573&lt;=6,2,0)
+IF(N7573&lt;=2,2,0)
+IF(L7573&gt;=4,2,0)
+IF(M7573&gt;=2,1,0)
+IF(H7573&gt;=_xlfn.PERCENTILE.INC($H$2:$H$10001,0.75),1,0)</f>
        <v>0</v>
      </c>
      <c r="S7573" t="str">
        <f>IF(R7573&gt;=7,"High",IF(R7573&gt;=4,"Medium","Low"))</f>
        <v>Low</v>
      </c>
    </row>
    <row r="7574" spans="1:19">
      <c r="A7574" t="s">
        <v>7699</v>
      </c>
      <c r="B7574">
        <v>57</v>
      </c>
      <c r="C7574" t="s">
        <v>112</v>
      </c>
      <c r="D7574" t="s">
        <v>137</v>
      </c>
      <c r="E7574">
        <v>45</v>
      </c>
      <c r="F7574" t="s">
        <v>103</v>
      </c>
      <c r="G7574" t="s">
        <v>104</v>
      </c>
      <c r="H7574" s="5">
        <v>466</v>
      </c>
      <c r="I7574" s="5">
        <v>21090.400000000001</v>
      </c>
      <c r="J7574" t="s">
        <v>115</v>
      </c>
      <c r="K7574" t="s">
        <v>106</v>
      </c>
      <c r="L7574">
        <v>0</v>
      </c>
      <c r="M7574">
        <v>0</v>
      </c>
      <c r="N7574">
        <v>5</v>
      </c>
      <c r="O7574" s="6">
        <v>0</v>
      </c>
      <c r="P7574" t="s">
        <v>107</v>
      </c>
      <c r="Q7574" t="s">
        <v>107</v>
      </c>
      <c r="R7574">
        <f>IF(F7574="Monthly",2,0)
+IF(E7574&lt;=6,2,0)
+IF(N7574&lt;=2,2,0)
+IF(L7574&gt;=4,2,0)
+IF(M7574&gt;=2,1,0)
+IF(H7574&gt;=_xlfn.PERCENTILE.INC($H$2:$H$10001,0.75),1,0)</f>
        <v>2</v>
      </c>
      <c r="S7574" t="str">
        <f>IF(R7574&gt;=7,"High",IF(R7574&gt;=4,"Medium","Low"))</f>
        <v>Low</v>
      </c>
    </row>
    <row r="7575" spans="1:19">
      <c r="A7575" t="s">
        <v>7700</v>
      </c>
      <c r="B7575">
        <v>32</v>
      </c>
      <c r="C7575" t="s">
        <v>101</v>
      </c>
      <c r="D7575" t="s">
        <v>113</v>
      </c>
      <c r="E7575">
        <v>47</v>
      </c>
      <c r="F7575" t="s">
        <v>103</v>
      </c>
      <c r="G7575" t="s">
        <v>104</v>
      </c>
      <c r="H7575" s="5">
        <v>389</v>
      </c>
      <c r="I7575" s="5">
        <v>18175.04</v>
      </c>
      <c r="J7575" t="s">
        <v>105</v>
      </c>
      <c r="K7575" t="s">
        <v>107</v>
      </c>
      <c r="L7575">
        <v>0</v>
      </c>
      <c r="M7575">
        <v>0</v>
      </c>
      <c r="N7575">
        <v>5</v>
      </c>
      <c r="O7575" s="6">
        <v>0</v>
      </c>
      <c r="P7575" t="s">
        <v>106</v>
      </c>
      <c r="Q7575" t="s">
        <v>107</v>
      </c>
      <c r="R7575">
        <f>IF(F7575="Monthly",2,0)
+IF(E7575&lt;=6,2,0)
+IF(N7575&lt;=2,2,0)
+IF(L7575&gt;=4,2,0)
+IF(M7575&gt;=2,1,0)
+IF(H7575&gt;=_xlfn.PERCENTILE.INC($H$2:$H$10001,0.75),1,0)</f>
        <v>2</v>
      </c>
      <c r="S7575" t="str">
        <f>IF(R7575&gt;=7,"High",IF(R7575&gt;=4,"Medium","Low"))</f>
        <v>Low</v>
      </c>
    </row>
    <row r="7576" spans="1:19">
      <c r="A7576" t="s">
        <v>7701</v>
      </c>
      <c r="B7576">
        <v>44</v>
      </c>
      <c r="C7576" t="s">
        <v>112</v>
      </c>
      <c r="D7576" t="s">
        <v>137</v>
      </c>
      <c r="E7576">
        <v>38</v>
      </c>
      <c r="F7576" t="s">
        <v>109</v>
      </c>
      <c r="G7576" t="s">
        <v>110</v>
      </c>
      <c r="H7576" s="5">
        <v>661</v>
      </c>
      <c r="I7576" s="5">
        <v>25205.18</v>
      </c>
      <c r="J7576" t="s">
        <v>134</v>
      </c>
      <c r="K7576" t="s">
        <v>106</v>
      </c>
      <c r="L7576">
        <v>0</v>
      </c>
      <c r="M7576">
        <v>0</v>
      </c>
      <c r="N7576">
        <v>5</v>
      </c>
      <c r="O7576" s="6">
        <v>0</v>
      </c>
      <c r="P7576" t="s">
        <v>107</v>
      </c>
      <c r="Q7576" t="s">
        <v>107</v>
      </c>
      <c r="R7576">
        <f>IF(F7576="Monthly",2,0)
+IF(E7576&lt;=6,2,0)
+IF(N7576&lt;=2,2,0)
+IF(L7576&gt;=4,2,0)
+IF(M7576&gt;=2,1,0)
+IF(H7576&gt;=_xlfn.PERCENTILE.INC($H$2:$H$10001,0.75),1,0)</f>
        <v>0</v>
      </c>
      <c r="S7576" t="str">
        <f>IF(R7576&gt;=7,"High",IF(R7576&gt;=4,"Medium","Low"))</f>
        <v>Low</v>
      </c>
    </row>
    <row r="7577" spans="1:19">
      <c r="A7577" t="s">
        <v>7702</v>
      </c>
      <c r="B7577">
        <v>34</v>
      </c>
      <c r="C7577" t="s">
        <v>112</v>
      </c>
      <c r="D7577" t="s">
        <v>126</v>
      </c>
      <c r="E7577">
        <v>25</v>
      </c>
      <c r="F7577" t="s">
        <v>103</v>
      </c>
      <c r="G7577" t="s">
        <v>110</v>
      </c>
      <c r="H7577" s="5">
        <v>755</v>
      </c>
      <c r="I7577" s="5">
        <v>19082.009999999998</v>
      </c>
      <c r="J7577" t="s">
        <v>117</v>
      </c>
      <c r="K7577" t="s">
        <v>106</v>
      </c>
      <c r="L7577">
        <v>1</v>
      </c>
      <c r="M7577">
        <v>0</v>
      </c>
      <c r="N7577">
        <v>5</v>
      </c>
      <c r="O7577" s="6">
        <v>0</v>
      </c>
      <c r="P7577" t="s">
        <v>107</v>
      </c>
      <c r="Q7577" t="s">
        <v>107</v>
      </c>
      <c r="R7577">
        <f>IF(F7577="Monthly",2,0)
+IF(E7577&lt;=6,2,0)
+IF(N7577&lt;=2,2,0)
+IF(L7577&gt;=4,2,0)
+IF(M7577&gt;=2,1,0)
+IF(H7577&gt;=_xlfn.PERCENTILE.INC($H$2:$H$10001,0.75),1,0)</f>
        <v>2</v>
      </c>
      <c r="S7577" t="str">
        <f>IF(R7577&gt;=7,"High",IF(R7577&gt;=4,"Medium","Low"))</f>
        <v>Low</v>
      </c>
    </row>
    <row r="7578" spans="1:19">
      <c r="A7578" t="s">
        <v>7703</v>
      </c>
      <c r="B7578">
        <v>18</v>
      </c>
      <c r="C7578" t="s">
        <v>101</v>
      </c>
      <c r="D7578" t="s">
        <v>126</v>
      </c>
      <c r="E7578">
        <v>14</v>
      </c>
      <c r="F7578" t="s">
        <v>109</v>
      </c>
      <c r="G7578" t="s">
        <v>110</v>
      </c>
      <c r="H7578" s="5">
        <v>754</v>
      </c>
      <c r="I7578" s="5">
        <v>10756.82</v>
      </c>
      <c r="J7578" t="s">
        <v>117</v>
      </c>
      <c r="K7578" t="s">
        <v>106</v>
      </c>
      <c r="L7578">
        <v>0</v>
      </c>
      <c r="M7578">
        <v>0</v>
      </c>
      <c r="N7578">
        <v>3</v>
      </c>
      <c r="O7578" s="6">
        <v>0</v>
      </c>
      <c r="P7578" t="s">
        <v>107</v>
      </c>
      <c r="Q7578" t="s">
        <v>107</v>
      </c>
      <c r="R7578">
        <f>IF(F7578="Monthly",2,0)
+IF(E7578&lt;=6,2,0)
+IF(N7578&lt;=2,2,0)
+IF(L7578&gt;=4,2,0)
+IF(M7578&gt;=2,1,0)
+IF(H7578&gt;=_xlfn.PERCENTILE.INC($H$2:$H$10001,0.75),1,0)</f>
        <v>0</v>
      </c>
      <c r="S7578" t="str">
        <f>IF(R7578&gt;=7,"High",IF(R7578&gt;=4,"Medium","Low"))</f>
        <v>Low</v>
      </c>
    </row>
    <row r="7579" spans="1:19">
      <c r="A7579" t="s">
        <v>7704</v>
      </c>
      <c r="B7579">
        <v>31</v>
      </c>
      <c r="C7579" t="s">
        <v>101</v>
      </c>
      <c r="D7579" t="s">
        <v>102</v>
      </c>
      <c r="E7579">
        <v>53</v>
      </c>
      <c r="F7579" t="s">
        <v>103</v>
      </c>
      <c r="G7579" t="s">
        <v>104</v>
      </c>
      <c r="H7579" s="5">
        <v>449</v>
      </c>
      <c r="I7579" s="5">
        <v>24239.16</v>
      </c>
      <c r="J7579" t="s">
        <v>134</v>
      </c>
      <c r="K7579" t="s">
        <v>106</v>
      </c>
      <c r="L7579">
        <v>0</v>
      </c>
      <c r="M7579">
        <v>0</v>
      </c>
      <c r="N7579">
        <v>5</v>
      </c>
      <c r="O7579" s="6">
        <v>0</v>
      </c>
      <c r="P7579" t="s">
        <v>107</v>
      </c>
      <c r="Q7579" t="s">
        <v>107</v>
      </c>
      <c r="R7579">
        <f>IF(F7579="Monthly",2,0)
+IF(E7579&lt;=6,2,0)
+IF(N7579&lt;=2,2,0)
+IF(L7579&gt;=4,2,0)
+IF(M7579&gt;=2,1,0)
+IF(H7579&gt;=_xlfn.PERCENTILE.INC($H$2:$H$10001,0.75),1,0)</f>
        <v>2</v>
      </c>
      <c r="S7579" t="str">
        <f>IF(R7579&gt;=7,"High",IF(R7579&gt;=4,"Medium","Low"))</f>
        <v>Low</v>
      </c>
    </row>
    <row r="7580" spans="1:19">
      <c r="A7580" t="s">
        <v>7705</v>
      </c>
      <c r="B7580">
        <v>41</v>
      </c>
      <c r="C7580" t="s">
        <v>112</v>
      </c>
      <c r="D7580" t="s">
        <v>131</v>
      </c>
      <c r="E7580">
        <v>31</v>
      </c>
      <c r="F7580" t="s">
        <v>109</v>
      </c>
      <c r="G7580" t="s">
        <v>110</v>
      </c>
      <c r="H7580" s="5">
        <v>740</v>
      </c>
      <c r="I7580" s="5">
        <v>22341.25</v>
      </c>
      <c r="J7580" t="s">
        <v>105</v>
      </c>
      <c r="K7580" t="s">
        <v>106</v>
      </c>
      <c r="L7580">
        <v>5</v>
      </c>
      <c r="M7580">
        <v>1</v>
      </c>
      <c r="N7580">
        <v>4</v>
      </c>
      <c r="O7580" s="6">
        <v>0</v>
      </c>
      <c r="P7580" t="s">
        <v>106</v>
      </c>
      <c r="Q7580" t="s">
        <v>107</v>
      </c>
      <c r="R7580">
        <f>IF(F7580="Monthly",2,0)
+IF(E7580&lt;=6,2,0)
+IF(N7580&lt;=2,2,0)
+IF(L7580&gt;=4,2,0)
+IF(M7580&gt;=2,1,0)
+IF(H7580&gt;=_xlfn.PERCENTILE.INC($H$2:$H$10001,0.75),1,0)</f>
        <v>2</v>
      </c>
      <c r="S7580" t="str">
        <f>IF(R7580&gt;=7,"High",IF(R7580&gt;=4,"Medium","Low"))</f>
        <v>Low</v>
      </c>
    </row>
    <row r="7581" spans="1:19">
      <c r="A7581" t="s">
        <v>7706</v>
      </c>
      <c r="B7581">
        <v>27</v>
      </c>
      <c r="C7581" t="s">
        <v>101</v>
      </c>
      <c r="D7581" t="s">
        <v>133</v>
      </c>
      <c r="E7581">
        <v>33</v>
      </c>
      <c r="F7581" t="s">
        <v>109</v>
      </c>
      <c r="G7581" t="s">
        <v>104</v>
      </c>
      <c r="H7581" s="5">
        <v>409</v>
      </c>
      <c r="I7581" s="5">
        <v>13150.73</v>
      </c>
      <c r="J7581" t="s">
        <v>115</v>
      </c>
      <c r="K7581" t="s">
        <v>106</v>
      </c>
      <c r="L7581">
        <v>2</v>
      </c>
      <c r="M7581">
        <v>2</v>
      </c>
      <c r="N7581">
        <v>3</v>
      </c>
      <c r="O7581" s="6">
        <v>5</v>
      </c>
      <c r="P7581" t="s">
        <v>107</v>
      </c>
      <c r="Q7581" t="s">
        <v>106</v>
      </c>
      <c r="R7581">
        <f>IF(F7581="Monthly",2,0)
+IF(E7581&lt;=6,2,0)
+IF(N7581&lt;=2,2,0)
+IF(L7581&gt;=4,2,0)
+IF(M7581&gt;=2,1,0)
+IF(H7581&gt;=_xlfn.PERCENTILE.INC($H$2:$H$10001,0.75),1,0)</f>
        <v>1</v>
      </c>
      <c r="S7581" t="str">
        <f>IF(R7581&gt;=7,"High",IF(R7581&gt;=4,"Medium","Low"))</f>
        <v>Low</v>
      </c>
    </row>
    <row r="7582" spans="1:19">
      <c r="A7582" t="s">
        <v>7707</v>
      </c>
      <c r="B7582">
        <v>26</v>
      </c>
      <c r="C7582" t="s">
        <v>101</v>
      </c>
      <c r="D7582" t="s">
        <v>131</v>
      </c>
      <c r="E7582">
        <v>29</v>
      </c>
      <c r="F7582" t="s">
        <v>121</v>
      </c>
      <c r="G7582" t="s">
        <v>110</v>
      </c>
      <c r="H7582" s="5">
        <v>765</v>
      </c>
      <c r="I7582" s="5">
        <v>22237.16</v>
      </c>
      <c r="J7582" t="s">
        <v>115</v>
      </c>
      <c r="K7582" t="s">
        <v>106</v>
      </c>
      <c r="L7582">
        <v>2</v>
      </c>
      <c r="M7582">
        <v>0</v>
      </c>
      <c r="N7582">
        <v>4</v>
      </c>
      <c r="O7582" s="6">
        <v>0</v>
      </c>
      <c r="P7582" t="s">
        <v>106</v>
      </c>
      <c r="Q7582" t="s">
        <v>107</v>
      </c>
      <c r="R7582">
        <f>IF(F7582="Monthly",2,0)
+IF(E7582&lt;=6,2,0)
+IF(N7582&lt;=2,2,0)
+IF(L7582&gt;=4,2,0)
+IF(M7582&gt;=2,1,0)
+IF(H7582&gt;=_xlfn.PERCENTILE.INC($H$2:$H$10001,0.75),1,0)</f>
        <v>0</v>
      </c>
      <c r="S7582" t="str">
        <f>IF(R7582&gt;=7,"High",IF(R7582&gt;=4,"Medium","Low"))</f>
        <v>Low</v>
      </c>
    </row>
    <row r="7583" spans="1:19">
      <c r="A7583" t="s">
        <v>7708</v>
      </c>
      <c r="B7583">
        <v>39</v>
      </c>
      <c r="C7583" t="s">
        <v>101</v>
      </c>
      <c r="D7583" t="s">
        <v>131</v>
      </c>
      <c r="E7583">
        <v>51</v>
      </c>
      <c r="F7583" t="s">
        <v>103</v>
      </c>
      <c r="G7583" t="s">
        <v>104</v>
      </c>
      <c r="H7583" s="5">
        <v>541</v>
      </c>
      <c r="I7583" s="5">
        <v>27133.09</v>
      </c>
      <c r="J7583" t="s">
        <v>134</v>
      </c>
      <c r="K7583" t="s">
        <v>107</v>
      </c>
      <c r="L7583">
        <v>0</v>
      </c>
      <c r="M7583">
        <v>0</v>
      </c>
      <c r="N7583">
        <v>5</v>
      </c>
      <c r="O7583" s="6">
        <v>0</v>
      </c>
      <c r="P7583" t="s">
        <v>106</v>
      </c>
      <c r="Q7583" t="s">
        <v>107</v>
      </c>
      <c r="R7583">
        <f>IF(F7583="Monthly",2,0)
+IF(E7583&lt;=6,2,0)
+IF(N7583&lt;=2,2,0)
+IF(L7583&gt;=4,2,0)
+IF(M7583&gt;=2,1,0)
+IF(H7583&gt;=_xlfn.PERCENTILE.INC($H$2:$H$10001,0.75),1,0)</f>
        <v>2</v>
      </c>
      <c r="S7583" t="str">
        <f>IF(R7583&gt;=7,"High",IF(R7583&gt;=4,"Medium","Low"))</f>
        <v>Low</v>
      </c>
    </row>
    <row r="7584" spans="1:19">
      <c r="A7584" t="s">
        <v>7709</v>
      </c>
      <c r="B7584">
        <v>19</v>
      </c>
      <c r="C7584" t="s">
        <v>112</v>
      </c>
      <c r="D7584" t="s">
        <v>128</v>
      </c>
      <c r="E7584">
        <v>38</v>
      </c>
      <c r="F7584" t="s">
        <v>109</v>
      </c>
      <c r="G7584" t="s">
        <v>110</v>
      </c>
      <c r="H7584" s="5">
        <v>731</v>
      </c>
      <c r="I7584" s="5">
        <v>26984.7</v>
      </c>
      <c r="J7584" t="s">
        <v>134</v>
      </c>
      <c r="K7584" t="s">
        <v>106</v>
      </c>
      <c r="L7584">
        <v>2</v>
      </c>
      <c r="M7584">
        <v>0</v>
      </c>
      <c r="N7584">
        <v>5</v>
      </c>
      <c r="O7584" s="6">
        <v>0</v>
      </c>
      <c r="P7584" t="s">
        <v>107</v>
      </c>
      <c r="Q7584" t="s">
        <v>107</v>
      </c>
      <c r="R7584">
        <f>IF(F7584="Monthly",2,0)
+IF(E7584&lt;=6,2,0)
+IF(N7584&lt;=2,2,0)
+IF(L7584&gt;=4,2,0)
+IF(M7584&gt;=2,1,0)
+IF(H7584&gt;=_xlfn.PERCENTILE.INC($H$2:$H$10001,0.75),1,0)</f>
        <v>0</v>
      </c>
      <c r="S7584" t="str">
        <f>IF(R7584&gt;=7,"High",IF(R7584&gt;=4,"Medium","Low"))</f>
        <v>Low</v>
      </c>
    </row>
    <row r="7585" spans="1:19">
      <c r="A7585" t="s">
        <v>7710</v>
      </c>
      <c r="B7585">
        <v>48</v>
      </c>
      <c r="C7585" t="s">
        <v>112</v>
      </c>
      <c r="D7585" t="s">
        <v>119</v>
      </c>
      <c r="E7585">
        <v>36</v>
      </c>
      <c r="F7585" t="s">
        <v>103</v>
      </c>
      <c r="G7585" t="s">
        <v>110</v>
      </c>
      <c r="H7585" s="5">
        <v>639</v>
      </c>
      <c r="I7585" s="5">
        <v>23351.96</v>
      </c>
      <c r="J7585" t="s">
        <v>105</v>
      </c>
      <c r="K7585" t="s">
        <v>106</v>
      </c>
      <c r="L7585">
        <v>5</v>
      </c>
      <c r="M7585">
        <v>2</v>
      </c>
      <c r="N7585">
        <v>3</v>
      </c>
      <c r="O7585" s="6">
        <v>0</v>
      </c>
      <c r="P7585" t="s">
        <v>107</v>
      </c>
      <c r="Q7585" t="s">
        <v>106</v>
      </c>
      <c r="R7585">
        <f>IF(F7585="Monthly",2,0)
+IF(E7585&lt;=6,2,0)
+IF(N7585&lt;=2,2,0)
+IF(L7585&gt;=4,2,0)
+IF(M7585&gt;=2,1,0)
+IF(H7585&gt;=_xlfn.PERCENTILE.INC($H$2:$H$10001,0.75),1,0)</f>
        <v>5</v>
      </c>
      <c r="S7585" t="str">
        <f>IF(R7585&gt;=7,"High",IF(R7585&gt;=4,"Medium","Low"))</f>
        <v>Medium</v>
      </c>
    </row>
    <row r="7586" spans="1:19">
      <c r="A7586" t="s">
        <v>7711</v>
      </c>
      <c r="B7586">
        <v>32</v>
      </c>
      <c r="C7586" t="s">
        <v>101</v>
      </c>
      <c r="D7586" t="s">
        <v>137</v>
      </c>
      <c r="E7586">
        <v>52</v>
      </c>
      <c r="F7586" t="s">
        <v>121</v>
      </c>
      <c r="G7586" t="s">
        <v>110</v>
      </c>
      <c r="H7586" s="5">
        <v>662</v>
      </c>
      <c r="I7586" s="5">
        <v>33580.120000000003</v>
      </c>
      <c r="J7586" t="s">
        <v>115</v>
      </c>
      <c r="K7586" t="s">
        <v>106</v>
      </c>
      <c r="L7586">
        <v>2</v>
      </c>
      <c r="M7586">
        <v>1</v>
      </c>
      <c r="N7586">
        <v>5</v>
      </c>
      <c r="O7586" s="6">
        <v>0</v>
      </c>
      <c r="P7586" t="s">
        <v>106</v>
      </c>
      <c r="Q7586" t="s">
        <v>106</v>
      </c>
      <c r="R7586">
        <f>IF(F7586="Monthly",2,0)
+IF(E7586&lt;=6,2,0)
+IF(N7586&lt;=2,2,0)
+IF(L7586&gt;=4,2,0)
+IF(M7586&gt;=2,1,0)
+IF(H7586&gt;=_xlfn.PERCENTILE.INC($H$2:$H$10001,0.75),1,0)</f>
        <v>0</v>
      </c>
      <c r="S7586" t="str">
        <f>IF(R7586&gt;=7,"High",IF(R7586&gt;=4,"Medium","Low"))</f>
        <v>Low</v>
      </c>
    </row>
    <row r="7587" spans="1:19">
      <c r="A7587" t="s">
        <v>7712</v>
      </c>
      <c r="B7587">
        <v>24</v>
      </c>
      <c r="C7587" t="s">
        <v>112</v>
      </c>
      <c r="D7587" t="s">
        <v>102</v>
      </c>
      <c r="E7587">
        <v>30</v>
      </c>
      <c r="F7587" t="s">
        <v>103</v>
      </c>
      <c r="G7587" t="s">
        <v>129</v>
      </c>
      <c r="H7587" s="5">
        <v>1135</v>
      </c>
      <c r="I7587" s="5">
        <v>34218.19</v>
      </c>
      <c r="J7587" t="s">
        <v>117</v>
      </c>
      <c r="K7587" t="s">
        <v>106</v>
      </c>
      <c r="L7587">
        <v>3</v>
      </c>
      <c r="M7587">
        <v>1</v>
      </c>
      <c r="N7587">
        <v>4</v>
      </c>
      <c r="O7587" s="6">
        <v>0</v>
      </c>
      <c r="P7587" t="s">
        <v>106</v>
      </c>
      <c r="Q7587" t="s">
        <v>107</v>
      </c>
      <c r="R7587">
        <f>IF(F7587="Monthly",2,0)
+IF(E7587&lt;=6,2,0)
+IF(N7587&lt;=2,2,0)
+IF(L7587&gt;=4,2,0)
+IF(M7587&gt;=2,1,0)
+IF(H7587&gt;=_xlfn.PERCENTILE.INC($H$2:$H$10001,0.75),1,0)</f>
        <v>3</v>
      </c>
      <c r="S7587" t="str">
        <f>IF(R7587&gt;=7,"High",IF(R7587&gt;=4,"Medium","Low"))</f>
        <v>Low</v>
      </c>
    </row>
    <row r="7588" spans="1:19">
      <c r="A7588" t="s">
        <v>7713</v>
      </c>
      <c r="B7588">
        <v>46</v>
      </c>
      <c r="C7588" t="s">
        <v>101</v>
      </c>
      <c r="D7588" t="s">
        <v>133</v>
      </c>
      <c r="E7588">
        <v>31</v>
      </c>
      <c r="F7588" t="s">
        <v>103</v>
      </c>
      <c r="G7588" t="s">
        <v>110</v>
      </c>
      <c r="H7588" s="5">
        <v>642</v>
      </c>
      <c r="I7588" s="5">
        <v>20395.259999999998</v>
      </c>
      <c r="J7588" t="s">
        <v>105</v>
      </c>
      <c r="K7588" t="s">
        <v>106</v>
      </c>
      <c r="L7588">
        <v>1</v>
      </c>
      <c r="M7588">
        <v>0</v>
      </c>
      <c r="N7588">
        <v>5</v>
      </c>
      <c r="O7588" s="6">
        <v>0</v>
      </c>
      <c r="P7588" t="s">
        <v>107</v>
      </c>
      <c r="Q7588" t="s">
        <v>106</v>
      </c>
      <c r="R7588">
        <f>IF(F7588="Monthly",2,0)
+IF(E7588&lt;=6,2,0)
+IF(N7588&lt;=2,2,0)
+IF(L7588&gt;=4,2,0)
+IF(M7588&gt;=2,1,0)
+IF(H7588&gt;=_xlfn.PERCENTILE.INC($H$2:$H$10001,0.75),1,0)</f>
        <v>2</v>
      </c>
      <c r="S7588" t="str">
        <f>IF(R7588&gt;=7,"High",IF(R7588&gt;=4,"Medium","Low"))</f>
        <v>Low</v>
      </c>
    </row>
    <row r="7589" spans="1:19">
      <c r="A7589" t="s">
        <v>7714</v>
      </c>
      <c r="B7589">
        <v>28</v>
      </c>
      <c r="C7589" t="s">
        <v>101</v>
      </c>
      <c r="D7589" t="s">
        <v>126</v>
      </c>
      <c r="E7589">
        <v>50</v>
      </c>
      <c r="F7589" t="s">
        <v>109</v>
      </c>
      <c r="G7589" t="s">
        <v>104</v>
      </c>
      <c r="H7589" s="5">
        <v>553</v>
      </c>
      <c r="I7589" s="5">
        <v>28032.38</v>
      </c>
      <c r="J7589" t="s">
        <v>115</v>
      </c>
      <c r="K7589" t="s">
        <v>106</v>
      </c>
      <c r="L7589">
        <v>1</v>
      </c>
      <c r="M7589">
        <v>0</v>
      </c>
      <c r="N7589">
        <v>5</v>
      </c>
      <c r="O7589" s="6">
        <v>0</v>
      </c>
      <c r="P7589" t="s">
        <v>107</v>
      </c>
      <c r="Q7589" t="s">
        <v>107</v>
      </c>
      <c r="R7589">
        <f>IF(F7589="Monthly",2,0)
+IF(E7589&lt;=6,2,0)
+IF(N7589&lt;=2,2,0)
+IF(L7589&gt;=4,2,0)
+IF(M7589&gt;=2,1,0)
+IF(H7589&gt;=_xlfn.PERCENTILE.INC($H$2:$H$10001,0.75),1,0)</f>
        <v>0</v>
      </c>
      <c r="S7589" t="str">
        <f>IF(R7589&gt;=7,"High",IF(R7589&gt;=4,"Medium","Low"))</f>
        <v>Low</v>
      </c>
    </row>
    <row r="7590" spans="1:19">
      <c r="A7590" t="s">
        <v>7715</v>
      </c>
      <c r="B7590">
        <v>32</v>
      </c>
      <c r="C7590" t="s">
        <v>101</v>
      </c>
      <c r="D7590" t="s">
        <v>137</v>
      </c>
      <c r="E7590">
        <v>65</v>
      </c>
      <c r="F7590" t="s">
        <v>103</v>
      </c>
      <c r="G7590" t="s">
        <v>104</v>
      </c>
      <c r="H7590" s="5">
        <v>450</v>
      </c>
      <c r="I7590" s="5">
        <v>28522.66</v>
      </c>
      <c r="J7590" t="s">
        <v>117</v>
      </c>
      <c r="K7590" t="s">
        <v>106</v>
      </c>
      <c r="L7590">
        <v>0</v>
      </c>
      <c r="M7590">
        <v>0</v>
      </c>
      <c r="N7590">
        <v>5</v>
      </c>
      <c r="O7590" s="6">
        <v>0</v>
      </c>
      <c r="P7590" t="s">
        <v>107</v>
      </c>
      <c r="Q7590" t="s">
        <v>107</v>
      </c>
      <c r="R7590">
        <f>IF(F7590="Monthly",2,0)
+IF(E7590&lt;=6,2,0)
+IF(N7590&lt;=2,2,0)
+IF(L7590&gt;=4,2,0)
+IF(M7590&gt;=2,1,0)
+IF(H7590&gt;=_xlfn.PERCENTILE.INC($H$2:$H$10001,0.75),1,0)</f>
        <v>2</v>
      </c>
      <c r="S7590" t="str">
        <f>IF(R7590&gt;=7,"High",IF(R7590&gt;=4,"Medium","Low"))</f>
        <v>Low</v>
      </c>
    </row>
    <row r="7591" spans="1:19">
      <c r="A7591" t="s">
        <v>7716</v>
      </c>
      <c r="B7591">
        <v>57</v>
      </c>
      <c r="C7591" t="s">
        <v>101</v>
      </c>
      <c r="D7591" t="s">
        <v>159</v>
      </c>
      <c r="E7591">
        <v>44</v>
      </c>
      <c r="F7591" t="s">
        <v>103</v>
      </c>
      <c r="G7591" t="s">
        <v>104</v>
      </c>
      <c r="H7591" s="5">
        <v>451</v>
      </c>
      <c r="I7591" s="5">
        <v>20020.400000000001</v>
      </c>
      <c r="J7591" t="s">
        <v>140</v>
      </c>
      <c r="K7591" t="s">
        <v>106</v>
      </c>
      <c r="L7591">
        <v>4</v>
      </c>
      <c r="M7591">
        <v>2</v>
      </c>
      <c r="N7591">
        <v>3</v>
      </c>
      <c r="O7591" s="6">
        <v>0</v>
      </c>
      <c r="P7591" t="s">
        <v>107</v>
      </c>
      <c r="Q7591" t="s">
        <v>106</v>
      </c>
      <c r="R7591">
        <f>IF(F7591="Monthly",2,0)
+IF(E7591&lt;=6,2,0)
+IF(N7591&lt;=2,2,0)
+IF(L7591&gt;=4,2,0)
+IF(M7591&gt;=2,1,0)
+IF(H7591&gt;=_xlfn.PERCENTILE.INC($H$2:$H$10001,0.75),1,0)</f>
        <v>5</v>
      </c>
      <c r="S7591" t="str">
        <f>IF(R7591&gt;=7,"High",IF(R7591&gt;=4,"Medium","Low"))</f>
        <v>Medium</v>
      </c>
    </row>
    <row r="7592" spans="1:19">
      <c r="A7592" t="s">
        <v>7717</v>
      </c>
      <c r="B7592">
        <v>34</v>
      </c>
      <c r="C7592" t="s">
        <v>101</v>
      </c>
      <c r="D7592" t="s">
        <v>131</v>
      </c>
      <c r="E7592">
        <v>33</v>
      </c>
      <c r="F7592" t="s">
        <v>103</v>
      </c>
      <c r="G7592" t="s">
        <v>104</v>
      </c>
      <c r="H7592" s="5">
        <v>542</v>
      </c>
      <c r="I7592" s="5">
        <v>18050.599999999999</v>
      </c>
      <c r="J7592" t="s">
        <v>115</v>
      </c>
      <c r="K7592" t="s">
        <v>106</v>
      </c>
      <c r="L7592">
        <v>0</v>
      </c>
      <c r="M7592">
        <v>0</v>
      </c>
      <c r="N7592">
        <v>5</v>
      </c>
      <c r="O7592" s="6">
        <v>0</v>
      </c>
      <c r="P7592" t="s">
        <v>107</v>
      </c>
      <c r="Q7592" t="s">
        <v>107</v>
      </c>
      <c r="R7592">
        <f>IF(F7592="Monthly",2,0)
+IF(E7592&lt;=6,2,0)
+IF(N7592&lt;=2,2,0)
+IF(L7592&gt;=4,2,0)
+IF(M7592&gt;=2,1,0)
+IF(H7592&gt;=_xlfn.PERCENTILE.INC($H$2:$H$10001,0.75),1,0)</f>
        <v>2</v>
      </c>
      <c r="S7592" t="str">
        <f>IF(R7592&gt;=7,"High",IF(R7592&gt;=4,"Medium","Low"))</f>
        <v>Low</v>
      </c>
    </row>
    <row r="7593" spans="1:19">
      <c r="A7593" t="s">
        <v>7718</v>
      </c>
      <c r="B7593">
        <v>34</v>
      </c>
      <c r="C7593" t="s">
        <v>101</v>
      </c>
      <c r="D7593" t="s">
        <v>131</v>
      </c>
      <c r="E7593">
        <v>70</v>
      </c>
      <c r="F7593" t="s">
        <v>121</v>
      </c>
      <c r="G7593" t="s">
        <v>110</v>
      </c>
      <c r="H7593" s="5">
        <v>804</v>
      </c>
      <c r="I7593" s="5">
        <v>46611.53</v>
      </c>
      <c r="J7593" t="s">
        <v>140</v>
      </c>
      <c r="K7593" t="s">
        <v>107</v>
      </c>
      <c r="L7593">
        <v>1</v>
      </c>
      <c r="M7593">
        <v>0</v>
      </c>
      <c r="N7593">
        <v>5</v>
      </c>
      <c r="O7593" s="6">
        <v>15</v>
      </c>
      <c r="P7593" t="s">
        <v>106</v>
      </c>
      <c r="Q7593" t="s">
        <v>107</v>
      </c>
      <c r="R7593">
        <f>IF(F7593="Monthly",2,0)
+IF(E7593&lt;=6,2,0)
+IF(N7593&lt;=2,2,0)
+IF(L7593&gt;=4,2,0)
+IF(M7593&gt;=2,1,0)
+IF(H7593&gt;=_xlfn.PERCENTILE.INC($H$2:$H$10001,0.75),1,0)</f>
        <v>1</v>
      </c>
      <c r="S7593" t="str">
        <f>IF(R7593&gt;=7,"High",IF(R7593&gt;=4,"Medium","Low"))</f>
        <v>Low</v>
      </c>
    </row>
    <row r="7594" spans="1:19">
      <c r="A7594" t="s">
        <v>7719</v>
      </c>
      <c r="B7594">
        <v>30</v>
      </c>
      <c r="C7594" t="s">
        <v>101</v>
      </c>
      <c r="D7594" t="s">
        <v>102</v>
      </c>
      <c r="E7594">
        <v>62</v>
      </c>
      <c r="F7594" t="s">
        <v>103</v>
      </c>
      <c r="G7594" t="s">
        <v>110</v>
      </c>
      <c r="H7594" s="5">
        <v>685</v>
      </c>
      <c r="I7594" s="5">
        <v>43680.76</v>
      </c>
      <c r="J7594" t="s">
        <v>140</v>
      </c>
      <c r="K7594" t="s">
        <v>106</v>
      </c>
      <c r="L7594">
        <v>1</v>
      </c>
      <c r="M7594">
        <v>0</v>
      </c>
      <c r="N7594">
        <v>5</v>
      </c>
      <c r="O7594" s="6">
        <v>0</v>
      </c>
      <c r="P7594" t="s">
        <v>107</v>
      </c>
      <c r="Q7594" t="s">
        <v>107</v>
      </c>
      <c r="R7594">
        <f>IF(F7594="Monthly",2,0)
+IF(E7594&lt;=6,2,0)
+IF(N7594&lt;=2,2,0)
+IF(L7594&gt;=4,2,0)
+IF(M7594&gt;=2,1,0)
+IF(H7594&gt;=_xlfn.PERCENTILE.INC($H$2:$H$10001,0.75),1,0)</f>
        <v>2</v>
      </c>
      <c r="S7594" t="str">
        <f>IF(R7594&gt;=7,"High",IF(R7594&gt;=4,"Medium","Low"))</f>
        <v>Low</v>
      </c>
    </row>
    <row r="7595" spans="1:19">
      <c r="A7595" t="s">
        <v>7720</v>
      </c>
      <c r="B7595">
        <v>27</v>
      </c>
      <c r="C7595" t="s">
        <v>112</v>
      </c>
      <c r="D7595" t="s">
        <v>137</v>
      </c>
      <c r="E7595">
        <v>37</v>
      </c>
      <c r="F7595" t="s">
        <v>109</v>
      </c>
      <c r="G7595" t="s">
        <v>104</v>
      </c>
      <c r="H7595" s="5">
        <v>545</v>
      </c>
      <c r="I7595" s="5">
        <v>19543.84</v>
      </c>
      <c r="J7595" t="s">
        <v>134</v>
      </c>
      <c r="K7595" t="s">
        <v>106</v>
      </c>
      <c r="L7595">
        <v>0</v>
      </c>
      <c r="M7595">
        <v>0</v>
      </c>
      <c r="N7595">
        <v>4</v>
      </c>
      <c r="O7595" s="6">
        <v>5</v>
      </c>
      <c r="P7595" t="s">
        <v>106</v>
      </c>
      <c r="Q7595" t="s">
        <v>107</v>
      </c>
      <c r="R7595">
        <f>IF(F7595="Monthly",2,0)
+IF(E7595&lt;=6,2,0)
+IF(N7595&lt;=2,2,0)
+IF(L7595&gt;=4,2,0)
+IF(M7595&gt;=2,1,0)
+IF(H7595&gt;=_xlfn.PERCENTILE.INC($H$2:$H$10001,0.75),1,0)</f>
        <v>0</v>
      </c>
      <c r="S7595" t="str">
        <f>IF(R7595&gt;=7,"High",IF(R7595&gt;=4,"Medium","Low"))</f>
        <v>Low</v>
      </c>
    </row>
    <row r="7596" spans="1:19">
      <c r="A7596" t="s">
        <v>7721</v>
      </c>
      <c r="B7596">
        <v>25</v>
      </c>
      <c r="C7596" t="s">
        <v>112</v>
      </c>
      <c r="D7596" t="s">
        <v>128</v>
      </c>
      <c r="E7596">
        <v>64</v>
      </c>
      <c r="F7596" t="s">
        <v>121</v>
      </c>
      <c r="G7596" t="s">
        <v>129</v>
      </c>
      <c r="H7596" s="5">
        <v>974</v>
      </c>
      <c r="I7596" s="5">
        <v>63058.62</v>
      </c>
      <c r="J7596" t="s">
        <v>134</v>
      </c>
      <c r="K7596" t="s">
        <v>106</v>
      </c>
      <c r="L7596">
        <v>1</v>
      </c>
      <c r="M7596">
        <v>0</v>
      </c>
      <c r="N7596">
        <v>5</v>
      </c>
      <c r="O7596" s="6">
        <v>0</v>
      </c>
      <c r="P7596" t="s">
        <v>107</v>
      </c>
      <c r="Q7596" t="s">
        <v>107</v>
      </c>
      <c r="R7596">
        <f>IF(F7596="Monthly",2,0)
+IF(E7596&lt;=6,2,0)
+IF(N7596&lt;=2,2,0)
+IF(L7596&gt;=4,2,0)
+IF(M7596&gt;=2,1,0)
+IF(H7596&gt;=_xlfn.PERCENTILE.INC($H$2:$H$10001,0.75),1,0)</f>
        <v>1</v>
      </c>
      <c r="S7596" t="str">
        <f>IF(R7596&gt;=7,"High",IF(R7596&gt;=4,"Medium","Low"))</f>
        <v>Low</v>
      </c>
    </row>
    <row r="7597" spans="1:19">
      <c r="A7597" t="s">
        <v>7722</v>
      </c>
      <c r="B7597">
        <v>43</v>
      </c>
      <c r="C7597" t="s">
        <v>101</v>
      </c>
      <c r="D7597" t="s">
        <v>123</v>
      </c>
      <c r="E7597">
        <v>36</v>
      </c>
      <c r="F7597" t="s">
        <v>121</v>
      </c>
      <c r="G7597" t="s">
        <v>104</v>
      </c>
      <c r="H7597" s="5">
        <v>512</v>
      </c>
      <c r="I7597" s="5">
        <v>15681.78</v>
      </c>
      <c r="J7597" t="s">
        <v>140</v>
      </c>
      <c r="K7597" t="s">
        <v>106</v>
      </c>
      <c r="L7597">
        <v>1</v>
      </c>
      <c r="M7597">
        <v>0</v>
      </c>
      <c r="N7597">
        <v>5</v>
      </c>
      <c r="O7597" s="6">
        <v>15</v>
      </c>
      <c r="P7597" t="s">
        <v>107</v>
      </c>
      <c r="Q7597" t="s">
        <v>107</v>
      </c>
      <c r="R7597">
        <f>IF(F7597="Monthly",2,0)
+IF(E7597&lt;=6,2,0)
+IF(N7597&lt;=2,2,0)
+IF(L7597&gt;=4,2,0)
+IF(M7597&gt;=2,1,0)
+IF(H7597&gt;=_xlfn.PERCENTILE.INC($H$2:$H$10001,0.75),1,0)</f>
        <v>0</v>
      </c>
      <c r="S7597" t="str">
        <f>IF(R7597&gt;=7,"High",IF(R7597&gt;=4,"Medium","Low"))</f>
        <v>Low</v>
      </c>
    </row>
    <row r="7598" spans="1:19">
      <c r="A7598" t="s">
        <v>7723</v>
      </c>
      <c r="B7598">
        <v>27</v>
      </c>
      <c r="C7598" t="s">
        <v>101</v>
      </c>
      <c r="D7598" t="s">
        <v>137</v>
      </c>
      <c r="E7598">
        <v>30</v>
      </c>
      <c r="F7598" t="s">
        <v>103</v>
      </c>
      <c r="G7598" t="s">
        <v>104</v>
      </c>
      <c r="H7598" s="5">
        <v>456</v>
      </c>
      <c r="I7598" s="5">
        <v>13440.03</v>
      </c>
      <c r="J7598" t="s">
        <v>117</v>
      </c>
      <c r="K7598" t="s">
        <v>106</v>
      </c>
      <c r="L7598">
        <v>0</v>
      </c>
      <c r="M7598">
        <v>0</v>
      </c>
      <c r="N7598">
        <v>5</v>
      </c>
      <c r="O7598" s="6">
        <v>0</v>
      </c>
      <c r="P7598" t="s">
        <v>106</v>
      </c>
      <c r="Q7598" t="s">
        <v>107</v>
      </c>
      <c r="R7598">
        <f>IF(F7598="Monthly",2,0)
+IF(E7598&lt;=6,2,0)
+IF(N7598&lt;=2,2,0)
+IF(L7598&gt;=4,2,0)
+IF(M7598&gt;=2,1,0)
+IF(H7598&gt;=_xlfn.PERCENTILE.INC($H$2:$H$10001,0.75),1,0)</f>
        <v>2</v>
      </c>
      <c r="S7598" t="str">
        <f>IF(R7598&gt;=7,"High",IF(R7598&gt;=4,"Medium","Low"))</f>
        <v>Low</v>
      </c>
    </row>
    <row r="7599" spans="1:19">
      <c r="A7599" t="s">
        <v>7724</v>
      </c>
      <c r="B7599">
        <v>37</v>
      </c>
      <c r="C7599" t="s">
        <v>112</v>
      </c>
      <c r="D7599" t="s">
        <v>102</v>
      </c>
      <c r="E7599">
        <v>45</v>
      </c>
      <c r="F7599" t="s">
        <v>109</v>
      </c>
      <c r="G7599" t="s">
        <v>110</v>
      </c>
      <c r="H7599" s="5">
        <v>738</v>
      </c>
      <c r="I7599" s="5">
        <v>33994.76</v>
      </c>
      <c r="J7599" t="s">
        <v>134</v>
      </c>
      <c r="K7599" t="s">
        <v>106</v>
      </c>
      <c r="L7599">
        <v>0</v>
      </c>
      <c r="M7599">
        <v>0</v>
      </c>
      <c r="N7599">
        <v>5</v>
      </c>
      <c r="O7599" s="6">
        <v>0</v>
      </c>
      <c r="P7599" t="s">
        <v>107</v>
      </c>
      <c r="Q7599" t="s">
        <v>107</v>
      </c>
      <c r="R7599">
        <f>IF(F7599="Monthly",2,0)
+IF(E7599&lt;=6,2,0)
+IF(N7599&lt;=2,2,0)
+IF(L7599&gt;=4,2,0)
+IF(M7599&gt;=2,1,0)
+IF(H7599&gt;=_xlfn.PERCENTILE.INC($H$2:$H$10001,0.75),1,0)</f>
        <v>0</v>
      </c>
      <c r="S7599" t="str">
        <f>IF(R7599&gt;=7,"High",IF(R7599&gt;=4,"Medium","Low"))</f>
        <v>Low</v>
      </c>
    </row>
    <row r="7600" spans="1:19">
      <c r="A7600" t="s">
        <v>7725</v>
      </c>
      <c r="B7600">
        <v>46</v>
      </c>
      <c r="C7600" t="s">
        <v>112</v>
      </c>
      <c r="D7600" t="s">
        <v>123</v>
      </c>
      <c r="E7600">
        <v>43</v>
      </c>
      <c r="F7600" t="s">
        <v>109</v>
      </c>
      <c r="G7600" t="s">
        <v>110</v>
      </c>
      <c r="H7600" s="5">
        <v>650</v>
      </c>
      <c r="I7600" s="5">
        <v>28177.040000000001</v>
      </c>
      <c r="J7600" t="s">
        <v>140</v>
      </c>
      <c r="K7600" t="s">
        <v>106</v>
      </c>
      <c r="L7600">
        <v>0</v>
      </c>
      <c r="M7600">
        <v>0</v>
      </c>
      <c r="N7600">
        <v>5</v>
      </c>
      <c r="O7600" s="6">
        <v>0</v>
      </c>
      <c r="P7600" t="s">
        <v>107</v>
      </c>
      <c r="Q7600" t="s">
        <v>107</v>
      </c>
      <c r="R7600">
        <f>IF(F7600="Monthly",2,0)
+IF(E7600&lt;=6,2,0)
+IF(N7600&lt;=2,2,0)
+IF(L7600&gt;=4,2,0)
+IF(M7600&gt;=2,1,0)
+IF(H7600&gt;=_xlfn.PERCENTILE.INC($H$2:$H$10001,0.75),1,0)</f>
        <v>0</v>
      </c>
      <c r="S7600" t="str">
        <f>IF(R7600&gt;=7,"High",IF(R7600&gt;=4,"Medium","Low"))</f>
        <v>Low</v>
      </c>
    </row>
    <row r="7601" spans="1:19">
      <c r="A7601" t="s">
        <v>7726</v>
      </c>
      <c r="B7601">
        <v>44</v>
      </c>
      <c r="C7601" t="s">
        <v>101</v>
      </c>
      <c r="D7601" t="s">
        <v>133</v>
      </c>
      <c r="E7601">
        <v>57</v>
      </c>
      <c r="F7601" t="s">
        <v>109</v>
      </c>
      <c r="G7601" t="s">
        <v>129</v>
      </c>
      <c r="H7601" s="5">
        <v>1049</v>
      </c>
      <c r="I7601" s="5">
        <v>61437.81</v>
      </c>
      <c r="J7601" t="s">
        <v>134</v>
      </c>
      <c r="K7601" t="s">
        <v>106</v>
      </c>
      <c r="L7601">
        <v>2</v>
      </c>
      <c r="M7601">
        <v>0</v>
      </c>
      <c r="N7601">
        <v>5</v>
      </c>
      <c r="O7601" s="6">
        <v>0</v>
      </c>
      <c r="P7601" t="s">
        <v>107</v>
      </c>
      <c r="Q7601" t="s">
        <v>107</v>
      </c>
      <c r="R7601">
        <f>IF(F7601="Monthly",2,0)
+IF(E7601&lt;=6,2,0)
+IF(N7601&lt;=2,2,0)
+IF(L7601&gt;=4,2,0)
+IF(M7601&gt;=2,1,0)
+IF(H7601&gt;=_xlfn.PERCENTILE.INC($H$2:$H$10001,0.75),1,0)</f>
        <v>1</v>
      </c>
      <c r="S7601" t="str">
        <f>IF(R7601&gt;=7,"High",IF(R7601&gt;=4,"Medium","Low"))</f>
        <v>Low</v>
      </c>
    </row>
    <row r="7602" spans="1:19">
      <c r="A7602" t="s">
        <v>7727</v>
      </c>
      <c r="B7602">
        <v>53</v>
      </c>
      <c r="C7602" t="s">
        <v>101</v>
      </c>
      <c r="D7602" t="s">
        <v>131</v>
      </c>
      <c r="E7602">
        <v>14</v>
      </c>
      <c r="F7602" t="s">
        <v>103</v>
      </c>
      <c r="G7602" t="s">
        <v>104</v>
      </c>
      <c r="H7602" s="5">
        <v>558</v>
      </c>
      <c r="I7602" s="5">
        <v>7726.8</v>
      </c>
      <c r="J7602" t="s">
        <v>115</v>
      </c>
      <c r="K7602" t="s">
        <v>106</v>
      </c>
      <c r="L7602">
        <v>1</v>
      </c>
      <c r="M7602">
        <v>0</v>
      </c>
      <c r="N7602">
        <v>5</v>
      </c>
      <c r="O7602" s="6">
        <v>0</v>
      </c>
      <c r="P7602" t="s">
        <v>107</v>
      </c>
      <c r="Q7602" t="s">
        <v>107</v>
      </c>
      <c r="R7602">
        <f>IF(F7602="Monthly",2,0)
+IF(E7602&lt;=6,2,0)
+IF(N7602&lt;=2,2,0)
+IF(L7602&gt;=4,2,0)
+IF(M7602&gt;=2,1,0)
+IF(H7602&gt;=_xlfn.PERCENTILE.INC($H$2:$H$10001,0.75),1,0)</f>
        <v>2</v>
      </c>
      <c r="S7602" t="str">
        <f>IF(R7602&gt;=7,"High",IF(R7602&gt;=4,"Medium","Low"))</f>
        <v>Low</v>
      </c>
    </row>
    <row r="7603" spans="1:19">
      <c r="A7603" t="s">
        <v>7728</v>
      </c>
      <c r="B7603">
        <v>40</v>
      </c>
      <c r="C7603" t="s">
        <v>112</v>
      </c>
      <c r="D7603" t="s">
        <v>126</v>
      </c>
      <c r="E7603">
        <v>25</v>
      </c>
      <c r="F7603" t="s">
        <v>109</v>
      </c>
      <c r="G7603" t="s">
        <v>110</v>
      </c>
      <c r="H7603" s="5">
        <v>774</v>
      </c>
      <c r="I7603" s="5">
        <v>19046.96</v>
      </c>
      <c r="J7603" t="s">
        <v>134</v>
      </c>
      <c r="K7603" t="s">
        <v>106</v>
      </c>
      <c r="L7603">
        <v>0</v>
      </c>
      <c r="M7603">
        <v>0</v>
      </c>
      <c r="N7603">
        <v>5</v>
      </c>
      <c r="O7603" s="6">
        <v>0</v>
      </c>
      <c r="P7603" t="s">
        <v>107</v>
      </c>
      <c r="Q7603" t="s">
        <v>106</v>
      </c>
      <c r="R7603">
        <f>IF(F7603="Monthly",2,0)
+IF(E7603&lt;=6,2,0)
+IF(N7603&lt;=2,2,0)
+IF(L7603&gt;=4,2,0)
+IF(M7603&gt;=2,1,0)
+IF(H7603&gt;=_xlfn.PERCENTILE.INC($H$2:$H$10001,0.75),1,0)</f>
        <v>0</v>
      </c>
      <c r="S7603" t="str">
        <f>IF(R7603&gt;=7,"High",IF(R7603&gt;=4,"Medium","Low"))</f>
        <v>Low</v>
      </c>
    </row>
    <row r="7604" spans="1:19">
      <c r="A7604" t="s">
        <v>7729</v>
      </c>
      <c r="B7604">
        <v>42</v>
      </c>
      <c r="C7604" t="s">
        <v>101</v>
      </c>
      <c r="D7604" t="s">
        <v>128</v>
      </c>
      <c r="E7604">
        <v>43</v>
      </c>
      <c r="F7604" t="s">
        <v>109</v>
      </c>
      <c r="G7604" t="s">
        <v>104</v>
      </c>
      <c r="H7604" s="5">
        <v>467</v>
      </c>
      <c r="I7604" s="5">
        <v>17897.84</v>
      </c>
      <c r="J7604" t="s">
        <v>115</v>
      </c>
      <c r="K7604" t="s">
        <v>106</v>
      </c>
      <c r="L7604">
        <v>0</v>
      </c>
      <c r="M7604">
        <v>0</v>
      </c>
      <c r="N7604">
        <v>5</v>
      </c>
      <c r="O7604" s="6">
        <v>10</v>
      </c>
      <c r="P7604" t="s">
        <v>106</v>
      </c>
      <c r="Q7604" t="s">
        <v>107</v>
      </c>
      <c r="R7604">
        <f>IF(F7604="Monthly",2,0)
+IF(E7604&lt;=6,2,0)
+IF(N7604&lt;=2,2,0)
+IF(L7604&gt;=4,2,0)
+IF(M7604&gt;=2,1,0)
+IF(H7604&gt;=_xlfn.PERCENTILE.INC($H$2:$H$10001,0.75),1,0)</f>
        <v>0</v>
      </c>
      <c r="S7604" t="str">
        <f>IF(R7604&gt;=7,"High",IF(R7604&gt;=4,"Medium","Low"))</f>
        <v>Low</v>
      </c>
    </row>
    <row r="7605" spans="1:19">
      <c r="A7605" t="s">
        <v>7730</v>
      </c>
      <c r="B7605">
        <v>39</v>
      </c>
      <c r="C7605" t="s">
        <v>101</v>
      </c>
      <c r="D7605" t="s">
        <v>137</v>
      </c>
      <c r="E7605">
        <v>27</v>
      </c>
      <c r="F7605" t="s">
        <v>109</v>
      </c>
      <c r="G7605" t="s">
        <v>129</v>
      </c>
      <c r="H7605" s="5">
        <v>966</v>
      </c>
      <c r="I7605" s="5">
        <v>24172.57</v>
      </c>
      <c r="J7605" t="s">
        <v>105</v>
      </c>
      <c r="K7605" t="s">
        <v>106</v>
      </c>
      <c r="L7605">
        <v>0</v>
      </c>
      <c r="M7605">
        <v>0</v>
      </c>
      <c r="N7605">
        <v>4</v>
      </c>
      <c r="O7605" s="6">
        <v>10</v>
      </c>
      <c r="P7605" t="s">
        <v>106</v>
      </c>
      <c r="Q7605" t="s">
        <v>107</v>
      </c>
      <c r="R7605">
        <f>IF(F7605="Monthly",2,0)
+IF(E7605&lt;=6,2,0)
+IF(N7605&lt;=2,2,0)
+IF(L7605&gt;=4,2,0)
+IF(M7605&gt;=2,1,0)
+IF(H7605&gt;=_xlfn.PERCENTILE.INC($H$2:$H$10001,0.75),1,0)</f>
        <v>1</v>
      </c>
      <c r="S7605" t="str">
        <f>IF(R7605&gt;=7,"High",IF(R7605&gt;=4,"Medium","Low"))</f>
        <v>Low</v>
      </c>
    </row>
    <row r="7606" spans="1:19">
      <c r="A7606" t="s">
        <v>7731</v>
      </c>
      <c r="B7606">
        <v>31</v>
      </c>
      <c r="C7606" t="s">
        <v>112</v>
      </c>
      <c r="D7606" t="s">
        <v>137</v>
      </c>
      <c r="E7606">
        <v>17</v>
      </c>
      <c r="F7606" t="s">
        <v>103</v>
      </c>
      <c r="G7606" t="s">
        <v>104</v>
      </c>
      <c r="H7606" s="5">
        <v>454</v>
      </c>
      <c r="I7606" s="5">
        <v>7499.43</v>
      </c>
      <c r="J7606" t="s">
        <v>140</v>
      </c>
      <c r="K7606" t="s">
        <v>106</v>
      </c>
      <c r="L7606">
        <v>3</v>
      </c>
      <c r="M7606">
        <v>0</v>
      </c>
      <c r="N7606">
        <v>5</v>
      </c>
      <c r="O7606" s="6">
        <v>0</v>
      </c>
      <c r="P7606" t="s">
        <v>106</v>
      </c>
      <c r="Q7606" t="s">
        <v>106</v>
      </c>
      <c r="R7606">
        <f>IF(F7606="Monthly",2,0)
+IF(E7606&lt;=6,2,0)
+IF(N7606&lt;=2,2,0)
+IF(L7606&gt;=4,2,0)
+IF(M7606&gt;=2,1,0)
+IF(H7606&gt;=_xlfn.PERCENTILE.INC($H$2:$H$10001,0.75),1,0)</f>
        <v>2</v>
      </c>
      <c r="S7606" t="str">
        <f>IF(R7606&gt;=7,"High",IF(R7606&gt;=4,"Medium","Low"))</f>
        <v>Low</v>
      </c>
    </row>
    <row r="7607" spans="1:19">
      <c r="A7607" t="s">
        <v>7732</v>
      </c>
      <c r="B7607">
        <v>51</v>
      </c>
      <c r="C7607" t="s">
        <v>101</v>
      </c>
      <c r="D7607" t="s">
        <v>133</v>
      </c>
      <c r="E7607">
        <v>18</v>
      </c>
      <c r="F7607" t="s">
        <v>103</v>
      </c>
      <c r="G7607" t="s">
        <v>129</v>
      </c>
      <c r="H7607" s="5">
        <v>1046</v>
      </c>
      <c r="I7607" s="5">
        <v>19129.25</v>
      </c>
      <c r="J7607" t="s">
        <v>140</v>
      </c>
      <c r="K7607" t="s">
        <v>106</v>
      </c>
      <c r="L7607">
        <v>1</v>
      </c>
      <c r="M7607">
        <v>0</v>
      </c>
      <c r="N7607">
        <v>5</v>
      </c>
      <c r="O7607" s="6">
        <v>0</v>
      </c>
      <c r="P7607" t="s">
        <v>107</v>
      </c>
      <c r="Q7607" t="s">
        <v>107</v>
      </c>
      <c r="R7607">
        <f>IF(F7607="Monthly",2,0)
+IF(E7607&lt;=6,2,0)
+IF(N7607&lt;=2,2,0)
+IF(L7607&gt;=4,2,0)
+IF(M7607&gt;=2,1,0)
+IF(H7607&gt;=_xlfn.PERCENTILE.INC($H$2:$H$10001,0.75),1,0)</f>
        <v>3</v>
      </c>
      <c r="S7607" t="str">
        <f>IF(R7607&gt;=7,"High",IF(R7607&gt;=4,"Medium","Low"))</f>
        <v>Low</v>
      </c>
    </row>
    <row r="7608" spans="1:19">
      <c r="A7608" t="s">
        <v>7733</v>
      </c>
      <c r="B7608">
        <v>53</v>
      </c>
      <c r="C7608" t="s">
        <v>101</v>
      </c>
      <c r="D7608" t="s">
        <v>128</v>
      </c>
      <c r="E7608">
        <v>58</v>
      </c>
      <c r="F7608" t="s">
        <v>109</v>
      </c>
      <c r="G7608" t="s">
        <v>104</v>
      </c>
      <c r="H7608" s="5">
        <v>410</v>
      </c>
      <c r="I7608" s="5">
        <v>22030.81</v>
      </c>
      <c r="J7608" t="s">
        <v>117</v>
      </c>
      <c r="K7608" t="s">
        <v>107</v>
      </c>
      <c r="L7608">
        <v>1</v>
      </c>
      <c r="M7608">
        <v>0</v>
      </c>
      <c r="N7608">
        <v>5</v>
      </c>
      <c r="O7608" s="6">
        <v>10</v>
      </c>
      <c r="P7608" t="s">
        <v>107</v>
      </c>
      <c r="Q7608" t="s">
        <v>107</v>
      </c>
      <c r="R7608">
        <f>IF(F7608="Monthly",2,0)
+IF(E7608&lt;=6,2,0)
+IF(N7608&lt;=2,2,0)
+IF(L7608&gt;=4,2,0)
+IF(M7608&gt;=2,1,0)
+IF(H7608&gt;=_xlfn.PERCENTILE.INC($H$2:$H$10001,0.75),1,0)</f>
        <v>0</v>
      </c>
      <c r="S7608" t="str">
        <f>IF(R7608&gt;=7,"High",IF(R7608&gt;=4,"Medium","Low"))</f>
        <v>Low</v>
      </c>
    </row>
    <row r="7609" spans="1:19">
      <c r="A7609" t="s">
        <v>7734</v>
      </c>
      <c r="B7609">
        <v>27</v>
      </c>
      <c r="C7609" t="s">
        <v>101</v>
      </c>
      <c r="D7609" t="s">
        <v>128</v>
      </c>
      <c r="E7609">
        <v>51</v>
      </c>
      <c r="F7609" t="s">
        <v>109</v>
      </c>
      <c r="G7609" t="s">
        <v>110</v>
      </c>
      <c r="H7609" s="5">
        <v>794</v>
      </c>
      <c r="I7609" s="5">
        <v>40778.339999999997</v>
      </c>
      <c r="J7609" t="s">
        <v>134</v>
      </c>
      <c r="K7609" t="s">
        <v>106</v>
      </c>
      <c r="L7609">
        <v>0</v>
      </c>
      <c r="M7609">
        <v>0</v>
      </c>
      <c r="N7609">
        <v>5</v>
      </c>
      <c r="O7609" s="6">
        <v>0</v>
      </c>
      <c r="P7609" t="s">
        <v>106</v>
      </c>
      <c r="Q7609" t="s">
        <v>107</v>
      </c>
      <c r="R7609">
        <f>IF(F7609="Monthly",2,0)
+IF(E7609&lt;=6,2,0)
+IF(N7609&lt;=2,2,0)
+IF(L7609&gt;=4,2,0)
+IF(M7609&gt;=2,1,0)
+IF(H7609&gt;=_xlfn.PERCENTILE.INC($H$2:$H$10001,0.75),1,0)</f>
        <v>1</v>
      </c>
      <c r="S7609" t="str">
        <f>IF(R7609&gt;=7,"High",IF(R7609&gt;=4,"Medium","Low"))</f>
        <v>Low</v>
      </c>
    </row>
    <row r="7610" spans="1:19">
      <c r="A7610" t="s">
        <v>7735</v>
      </c>
      <c r="B7610">
        <v>39</v>
      </c>
      <c r="C7610" t="s">
        <v>112</v>
      </c>
      <c r="D7610" t="s">
        <v>102</v>
      </c>
      <c r="E7610">
        <v>37</v>
      </c>
      <c r="F7610" t="s">
        <v>103</v>
      </c>
      <c r="G7610" t="s">
        <v>104</v>
      </c>
      <c r="H7610" s="5">
        <v>478</v>
      </c>
      <c r="I7610" s="5">
        <v>17410.28</v>
      </c>
      <c r="J7610" t="s">
        <v>140</v>
      </c>
      <c r="K7610" t="s">
        <v>106</v>
      </c>
      <c r="L7610">
        <v>0</v>
      </c>
      <c r="M7610">
        <v>0</v>
      </c>
      <c r="N7610">
        <v>5</v>
      </c>
      <c r="O7610" s="6">
        <v>0</v>
      </c>
      <c r="P7610" t="s">
        <v>106</v>
      </c>
      <c r="Q7610" t="s">
        <v>107</v>
      </c>
      <c r="R7610">
        <f>IF(F7610="Monthly",2,0)
+IF(E7610&lt;=6,2,0)
+IF(N7610&lt;=2,2,0)
+IF(L7610&gt;=4,2,0)
+IF(M7610&gt;=2,1,0)
+IF(H7610&gt;=_xlfn.PERCENTILE.INC($H$2:$H$10001,0.75),1,0)</f>
        <v>2</v>
      </c>
      <c r="S7610" t="str">
        <f>IF(R7610&gt;=7,"High",IF(R7610&gt;=4,"Medium","Low"))</f>
        <v>Low</v>
      </c>
    </row>
    <row r="7611" spans="1:19">
      <c r="A7611" t="s">
        <v>7736</v>
      </c>
      <c r="B7611">
        <v>33</v>
      </c>
      <c r="C7611" t="s">
        <v>112</v>
      </c>
      <c r="D7611" t="s">
        <v>131</v>
      </c>
      <c r="E7611">
        <v>67</v>
      </c>
      <c r="F7611" t="s">
        <v>103</v>
      </c>
      <c r="G7611" t="s">
        <v>110</v>
      </c>
      <c r="H7611" s="5">
        <v>690</v>
      </c>
      <c r="I7611" s="5">
        <v>46276.63</v>
      </c>
      <c r="J7611" t="s">
        <v>140</v>
      </c>
      <c r="K7611" t="s">
        <v>106</v>
      </c>
      <c r="L7611">
        <v>0</v>
      </c>
      <c r="M7611">
        <v>0</v>
      </c>
      <c r="N7611">
        <v>5</v>
      </c>
      <c r="O7611" s="6">
        <v>0</v>
      </c>
      <c r="P7611" t="s">
        <v>106</v>
      </c>
      <c r="Q7611" t="s">
        <v>107</v>
      </c>
      <c r="R7611">
        <f>IF(F7611="Monthly",2,0)
+IF(E7611&lt;=6,2,0)
+IF(N7611&lt;=2,2,0)
+IF(L7611&gt;=4,2,0)
+IF(M7611&gt;=2,1,0)
+IF(H7611&gt;=_xlfn.PERCENTILE.INC($H$2:$H$10001,0.75),1,0)</f>
        <v>2</v>
      </c>
      <c r="S7611" t="str">
        <f>IF(R7611&gt;=7,"High",IF(R7611&gt;=4,"Medium","Low"))</f>
        <v>Low</v>
      </c>
    </row>
    <row r="7612" spans="1:19">
      <c r="A7612" t="s">
        <v>7737</v>
      </c>
      <c r="B7612">
        <v>40</v>
      </c>
      <c r="C7612" t="s">
        <v>101</v>
      </c>
      <c r="D7612" t="s">
        <v>102</v>
      </c>
      <c r="E7612">
        <v>66</v>
      </c>
      <c r="F7612" t="s">
        <v>121</v>
      </c>
      <c r="G7612" t="s">
        <v>129</v>
      </c>
      <c r="H7612" s="5">
        <v>1127</v>
      </c>
      <c r="I7612" s="5">
        <v>65222.65</v>
      </c>
      <c r="J7612" t="s">
        <v>117</v>
      </c>
      <c r="K7612" t="s">
        <v>106</v>
      </c>
      <c r="L7612">
        <v>0</v>
      </c>
      <c r="M7612">
        <v>0</v>
      </c>
      <c r="N7612">
        <v>5</v>
      </c>
      <c r="O7612" s="6">
        <v>10</v>
      </c>
      <c r="P7612" t="s">
        <v>106</v>
      </c>
      <c r="Q7612" t="s">
        <v>107</v>
      </c>
      <c r="R7612">
        <f>IF(F7612="Monthly",2,0)
+IF(E7612&lt;=6,2,0)
+IF(N7612&lt;=2,2,0)
+IF(L7612&gt;=4,2,0)
+IF(M7612&gt;=2,1,0)
+IF(H7612&gt;=_xlfn.PERCENTILE.INC($H$2:$H$10001,0.75),1,0)</f>
        <v>1</v>
      </c>
      <c r="S7612" t="str">
        <f>IF(R7612&gt;=7,"High",IF(R7612&gt;=4,"Medium","Low"))</f>
        <v>Low</v>
      </c>
    </row>
    <row r="7613" spans="1:19">
      <c r="A7613" t="s">
        <v>7738</v>
      </c>
      <c r="B7613">
        <v>42</v>
      </c>
      <c r="C7613" t="s">
        <v>101</v>
      </c>
      <c r="D7613" t="s">
        <v>126</v>
      </c>
      <c r="E7613">
        <v>25</v>
      </c>
      <c r="F7613" t="s">
        <v>103</v>
      </c>
      <c r="G7613" t="s">
        <v>110</v>
      </c>
      <c r="H7613" s="5">
        <v>835</v>
      </c>
      <c r="I7613" s="5">
        <v>20706.22</v>
      </c>
      <c r="J7613" t="s">
        <v>115</v>
      </c>
      <c r="K7613" t="s">
        <v>106</v>
      </c>
      <c r="L7613">
        <v>1</v>
      </c>
      <c r="M7613">
        <v>0</v>
      </c>
      <c r="N7613">
        <v>5</v>
      </c>
      <c r="O7613" s="6">
        <v>0</v>
      </c>
      <c r="P7613" t="s">
        <v>107</v>
      </c>
      <c r="Q7613" t="s">
        <v>107</v>
      </c>
      <c r="R7613">
        <f>IF(F7613="Monthly",2,0)
+IF(E7613&lt;=6,2,0)
+IF(N7613&lt;=2,2,0)
+IF(L7613&gt;=4,2,0)
+IF(M7613&gt;=2,1,0)
+IF(H7613&gt;=_xlfn.PERCENTILE.INC($H$2:$H$10001,0.75),1,0)</f>
        <v>3</v>
      </c>
      <c r="S7613" t="str">
        <f>IF(R7613&gt;=7,"High",IF(R7613&gt;=4,"Medium","Low"))</f>
        <v>Low</v>
      </c>
    </row>
    <row r="7614" spans="1:19">
      <c r="A7614" t="s">
        <v>7739</v>
      </c>
      <c r="B7614">
        <v>34</v>
      </c>
      <c r="C7614" t="s">
        <v>101</v>
      </c>
      <c r="D7614" t="s">
        <v>131</v>
      </c>
      <c r="E7614">
        <v>33</v>
      </c>
      <c r="F7614" t="s">
        <v>103</v>
      </c>
      <c r="G7614" t="s">
        <v>110</v>
      </c>
      <c r="H7614" s="5">
        <v>710</v>
      </c>
      <c r="I7614" s="5">
        <v>23680.06</v>
      </c>
      <c r="J7614" t="s">
        <v>115</v>
      </c>
      <c r="K7614" t="s">
        <v>106</v>
      </c>
      <c r="L7614">
        <v>0</v>
      </c>
      <c r="M7614">
        <v>0</v>
      </c>
      <c r="N7614">
        <v>5</v>
      </c>
      <c r="O7614" s="6">
        <v>0</v>
      </c>
      <c r="P7614" t="s">
        <v>106</v>
      </c>
      <c r="Q7614" t="s">
        <v>106</v>
      </c>
      <c r="R7614">
        <f>IF(F7614="Monthly",2,0)
+IF(E7614&lt;=6,2,0)
+IF(N7614&lt;=2,2,0)
+IF(L7614&gt;=4,2,0)
+IF(M7614&gt;=2,1,0)
+IF(H7614&gt;=_xlfn.PERCENTILE.INC($H$2:$H$10001,0.75),1,0)</f>
        <v>2</v>
      </c>
      <c r="S7614" t="str">
        <f>IF(R7614&gt;=7,"High",IF(R7614&gt;=4,"Medium","Low"))</f>
        <v>Low</v>
      </c>
    </row>
    <row r="7615" spans="1:19">
      <c r="A7615" t="s">
        <v>7740</v>
      </c>
      <c r="B7615">
        <v>47</v>
      </c>
      <c r="C7615" t="s">
        <v>101</v>
      </c>
      <c r="D7615" t="s">
        <v>119</v>
      </c>
      <c r="E7615">
        <v>30</v>
      </c>
      <c r="F7615" t="s">
        <v>109</v>
      </c>
      <c r="G7615" t="s">
        <v>110</v>
      </c>
      <c r="H7615" s="5">
        <v>712</v>
      </c>
      <c r="I7615" s="5">
        <v>20924.2</v>
      </c>
      <c r="J7615" t="s">
        <v>117</v>
      </c>
      <c r="K7615" t="s">
        <v>106</v>
      </c>
      <c r="L7615">
        <v>0</v>
      </c>
      <c r="M7615">
        <v>0</v>
      </c>
      <c r="N7615">
        <v>4</v>
      </c>
      <c r="O7615" s="6">
        <v>0</v>
      </c>
      <c r="P7615" t="s">
        <v>107</v>
      </c>
      <c r="Q7615" t="s">
        <v>107</v>
      </c>
      <c r="R7615">
        <f>IF(F7615="Monthly",2,0)
+IF(E7615&lt;=6,2,0)
+IF(N7615&lt;=2,2,0)
+IF(L7615&gt;=4,2,0)
+IF(M7615&gt;=2,1,0)
+IF(H7615&gt;=_xlfn.PERCENTILE.INC($H$2:$H$10001,0.75),1,0)</f>
        <v>0</v>
      </c>
      <c r="S7615" t="str">
        <f>IF(R7615&gt;=7,"High",IF(R7615&gt;=4,"Medium","Low"))</f>
        <v>Low</v>
      </c>
    </row>
    <row r="7616" spans="1:19">
      <c r="A7616" t="s">
        <v>7741</v>
      </c>
      <c r="B7616">
        <v>18</v>
      </c>
      <c r="C7616" t="s">
        <v>112</v>
      </c>
      <c r="D7616" t="s">
        <v>133</v>
      </c>
      <c r="E7616">
        <v>60</v>
      </c>
      <c r="F7616" t="s">
        <v>103</v>
      </c>
      <c r="G7616" t="s">
        <v>129</v>
      </c>
      <c r="H7616" s="5">
        <v>1062</v>
      </c>
      <c r="I7616" s="5">
        <v>64236.01</v>
      </c>
      <c r="J7616" t="s">
        <v>134</v>
      </c>
      <c r="K7616" t="s">
        <v>106</v>
      </c>
      <c r="L7616">
        <v>1</v>
      </c>
      <c r="M7616">
        <v>0</v>
      </c>
      <c r="N7616">
        <v>5</v>
      </c>
      <c r="O7616" s="6">
        <v>0</v>
      </c>
      <c r="P7616" t="s">
        <v>107</v>
      </c>
      <c r="Q7616" t="s">
        <v>106</v>
      </c>
      <c r="R7616">
        <f>IF(F7616="Monthly",2,0)
+IF(E7616&lt;=6,2,0)
+IF(N7616&lt;=2,2,0)
+IF(L7616&gt;=4,2,0)
+IF(M7616&gt;=2,1,0)
+IF(H7616&gt;=_xlfn.PERCENTILE.INC($H$2:$H$10001,0.75),1,0)</f>
        <v>3</v>
      </c>
      <c r="S7616" t="str">
        <f>IF(R7616&gt;=7,"High",IF(R7616&gt;=4,"Medium","Low"))</f>
        <v>Low</v>
      </c>
    </row>
    <row r="7617" spans="1:19">
      <c r="A7617" t="s">
        <v>7742</v>
      </c>
      <c r="B7617">
        <v>23</v>
      </c>
      <c r="C7617" t="s">
        <v>112</v>
      </c>
      <c r="D7617" t="s">
        <v>133</v>
      </c>
      <c r="E7617">
        <v>29</v>
      </c>
      <c r="F7617" t="s">
        <v>103</v>
      </c>
      <c r="G7617" t="s">
        <v>129</v>
      </c>
      <c r="H7617" s="5">
        <v>1016</v>
      </c>
      <c r="I7617" s="5">
        <v>29124.39</v>
      </c>
      <c r="J7617" t="s">
        <v>134</v>
      </c>
      <c r="K7617" t="s">
        <v>106</v>
      </c>
      <c r="L7617">
        <v>1</v>
      </c>
      <c r="M7617">
        <v>0</v>
      </c>
      <c r="N7617">
        <v>5</v>
      </c>
      <c r="O7617" s="6">
        <v>0</v>
      </c>
      <c r="P7617" t="s">
        <v>107</v>
      </c>
      <c r="Q7617" t="s">
        <v>107</v>
      </c>
      <c r="R7617">
        <f>IF(F7617="Monthly",2,0)
+IF(E7617&lt;=6,2,0)
+IF(N7617&lt;=2,2,0)
+IF(L7617&gt;=4,2,0)
+IF(M7617&gt;=2,1,0)
+IF(H7617&gt;=_xlfn.PERCENTILE.INC($H$2:$H$10001,0.75),1,0)</f>
        <v>3</v>
      </c>
      <c r="S7617" t="str">
        <f>IF(R7617&gt;=7,"High",IF(R7617&gt;=4,"Medium","Low"))</f>
        <v>Low</v>
      </c>
    </row>
    <row r="7618" spans="1:19">
      <c r="A7618" t="s">
        <v>7743</v>
      </c>
      <c r="B7618">
        <v>35</v>
      </c>
      <c r="C7618" t="s">
        <v>101</v>
      </c>
      <c r="D7618" t="s">
        <v>133</v>
      </c>
      <c r="E7618">
        <v>45</v>
      </c>
      <c r="F7618" t="s">
        <v>103</v>
      </c>
      <c r="G7618" t="s">
        <v>104</v>
      </c>
      <c r="H7618" s="5">
        <v>441</v>
      </c>
      <c r="I7618" s="5">
        <v>19395.97</v>
      </c>
      <c r="J7618" t="s">
        <v>117</v>
      </c>
      <c r="K7618" t="s">
        <v>106</v>
      </c>
      <c r="L7618">
        <v>2</v>
      </c>
      <c r="M7618">
        <v>0</v>
      </c>
      <c r="N7618">
        <v>5</v>
      </c>
      <c r="O7618" s="6">
        <v>0</v>
      </c>
      <c r="P7618" t="s">
        <v>107</v>
      </c>
      <c r="Q7618" t="s">
        <v>107</v>
      </c>
      <c r="R7618">
        <f>IF(F7618="Monthly",2,0)
+IF(E7618&lt;=6,2,0)
+IF(N7618&lt;=2,2,0)
+IF(L7618&gt;=4,2,0)
+IF(M7618&gt;=2,1,0)
+IF(H7618&gt;=_xlfn.PERCENTILE.INC($H$2:$H$10001,0.75),1,0)</f>
        <v>2</v>
      </c>
      <c r="S7618" t="str">
        <f>IF(R7618&gt;=7,"High",IF(R7618&gt;=4,"Medium","Low"))</f>
        <v>Low</v>
      </c>
    </row>
    <row r="7619" spans="1:19">
      <c r="A7619" t="s">
        <v>7744</v>
      </c>
      <c r="B7619">
        <v>39</v>
      </c>
      <c r="C7619" t="s">
        <v>112</v>
      </c>
      <c r="D7619" t="s">
        <v>119</v>
      </c>
      <c r="E7619">
        <v>28</v>
      </c>
      <c r="F7619" t="s">
        <v>121</v>
      </c>
      <c r="G7619" t="s">
        <v>104</v>
      </c>
      <c r="H7619" s="5">
        <v>545</v>
      </c>
      <c r="I7619" s="5">
        <v>15418.45</v>
      </c>
      <c r="J7619" t="s">
        <v>134</v>
      </c>
      <c r="K7619" t="s">
        <v>107</v>
      </c>
      <c r="L7619">
        <v>0</v>
      </c>
      <c r="M7619">
        <v>0</v>
      </c>
      <c r="N7619">
        <v>4</v>
      </c>
      <c r="O7619" s="6">
        <v>0</v>
      </c>
      <c r="P7619" t="s">
        <v>107</v>
      </c>
      <c r="Q7619" t="s">
        <v>107</v>
      </c>
      <c r="R7619">
        <f>IF(F7619="Monthly",2,0)
+IF(E7619&lt;=6,2,0)
+IF(N7619&lt;=2,2,0)
+IF(L7619&gt;=4,2,0)
+IF(M7619&gt;=2,1,0)
+IF(H7619&gt;=_xlfn.PERCENTILE.INC($H$2:$H$10001,0.75),1,0)</f>
        <v>0</v>
      </c>
      <c r="S7619" t="str">
        <f>IF(R7619&gt;=7,"High",IF(R7619&gt;=4,"Medium","Low"))</f>
        <v>Low</v>
      </c>
    </row>
    <row r="7620" spans="1:19">
      <c r="A7620" t="s">
        <v>7745</v>
      </c>
      <c r="B7620">
        <v>51</v>
      </c>
      <c r="C7620" t="s">
        <v>101</v>
      </c>
      <c r="D7620" t="s">
        <v>119</v>
      </c>
      <c r="E7620">
        <v>63</v>
      </c>
      <c r="F7620" t="s">
        <v>121</v>
      </c>
      <c r="G7620" t="s">
        <v>129</v>
      </c>
      <c r="H7620" s="5">
        <v>1056</v>
      </c>
      <c r="I7620" s="5">
        <v>58758.91</v>
      </c>
      <c r="J7620" t="s">
        <v>134</v>
      </c>
      <c r="K7620" t="s">
        <v>106</v>
      </c>
      <c r="L7620">
        <v>2</v>
      </c>
      <c r="M7620">
        <v>1</v>
      </c>
      <c r="N7620">
        <v>5</v>
      </c>
      <c r="O7620" s="6">
        <v>10</v>
      </c>
      <c r="P7620" t="s">
        <v>107</v>
      </c>
      <c r="Q7620" t="s">
        <v>107</v>
      </c>
      <c r="R7620">
        <f>IF(F7620="Monthly",2,0)
+IF(E7620&lt;=6,2,0)
+IF(N7620&lt;=2,2,0)
+IF(L7620&gt;=4,2,0)
+IF(M7620&gt;=2,1,0)
+IF(H7620&gt;=_xlfn.PERCENTILE.INC($H$2:$H$10001,0.75),1,0)</f>
        <v>1</v>
      </c>
      <c r="S7620" t="str">
        <f>IF(R7620&gt;=7,"High",IF(R7620&gt;=4,"Medium","Low"))</f>
        <v>Low</v>
      </c>
    </row>
    <row r="7621" spans="1:19">
      <c r="A7621" t="s">
        <v>7746</v>
      </c>
      <c r="B7621">
        <v>35</v>
      </c>
      <c r="C7621" t="s">
        <v>112</v>
      </c>
      <c r="D7621" t="s">
        <v>133</v>
      </c>
      <c r="E7621">
        <v>30</v>
      </c>
      <c r="F7621" t="s">
        <v>109</v>
      </c>
      <c r="G7621" t="s">
        <v>104</v>
      </c>
      <c r="H7621" s="5">
        <v>509</v>
      </c>
      <c r="I7621" s="5">
        <v>14096.25</v>
      </c>
      <c r="J7621" t="s">
        <v>140</v>
      </c>
      <c r="K7621" t="s">
        <v>106</v>
      </c>
      <c r="L7621">
        <v>4</v>
      </c>
      <c r="M7621">
        <v>1</v>
      </c>
      <c r="N7621">
        <v>5</v>
      </c>
      <c r="O7621" s="6">
        <v>10</v>
      </c>
      <c r="P7621" t="s">
        <v>107</v>
      </c>
      <c r="Q7621" t="s">
        <v>107</v>
      </c>
      <c r="R7621">
        <f>IF(F7621="Monthly",2,0)
+IF(E7621&lt;=6,2,0)
+IF(N7621&lt;=2,2,0)
+IF(L7621&gt;=4,2,0)
+IF(M7621&gt;=2,1,0)
+IF(H7621&gt;=_xlfn.PERCENTILE.INC($H$2:$H$10001,0.75),1,0)</f>
        <v>2</v>
      </c>
      <c r="S7621" t="str">
        <f>IF(R7621&gt;=7,"High",IF(R7621&gt;=4,"Medium","Low"))</f>
        <v>Low</v>
      </c>
    </row>
    <row r="7622" spans="1:19">
      <c r="A7622" t="s">
        <v>7747</v>
      </c>
      <c r="B7622">
        <v>18</v>
      </c>
      <c r="C7622" t="s">
        <v>101</v>
      </c>
      <c r="D7622" t="s">
        <v>159</v>
      </c>
      <c r="E7622">
        <v>54</v>
      </c>
      <c r="F7622" t="s">
        <v>109</v>
      </c>
      <c r="G7622" t="s">
        <v>129</v>
      </c>
      <c r="H7622" s="5">
        <v>961</v>
      </c>
      <c r="I7622" s="5">
        <v>49959.65</v>
      </c>
      <c r="J7622" t="s">
        <v>105</v>
      </c>
      <c r="K7622" t="s">
        <v>106</v>
      </c>
      <c r="L7622">
        <v>0</v>
      </c>
      <c r="M7622">
        <v>0</v>
      </c>
      <c r="N7622">
        <v>5</v>
      </c>
      <c r="O7622" s="6">
        <v>5</v>
      </c>
      <c r="P7622" t="s">
        <v>106</v>
      </c>
      <c r="Q7622" t="s">
        <v>107</v>
      </c>
      <c r="R7622">
        <f>IF(F7622="Monthly",2,0)
+IF(E7622&lt;=6,2,0)
+IF(N7622&lt;=2,2,0)
+IF(L7622&gt;=4,2,0)
+IF(M7622&gt;=2,1,0)
+IF(H7622&gt;=_xlfn.PERCENTILE.INC($H$2:$H$10001,0.75),1,0)</f>
        <v>1</v>
      </c>
      <c r="S7622" t="str">
        <f>IF(R7622&gt;=7,"High",IF(R7622&gt;=4,"Medium","Low"))</f>
        <v>Low</v>
      </c>
    </row>
    <row r="7623" spans="1:19">
      <c r="A7623" t="s">
        <v>7748</v>
      </c>
      <c r="B7623">
        <v>18</v>
      </c>
      <c r="C7623" t="s">
        <v>101</v>
      </c>
      <c r="D7623" t="s">
        <v>133</v>
      </c>
      <c r="E7623">
        <v>15</v>
      </c>
      <c r="F7623" t="s">
        <v>109</v>
      </c>
      <c r="G7623" t="s">
        <v>104</v>
      </c>
      <c r="H7623" s="5">
        <v>389</v>
      </c>
      <c r="I7623" s="5">
        <v>5933.02</v>
      </c>
      <c r="J7623" t="s">
        <v>134</v>
      </c>
      <c r="K7623" t="s">
        <v>106</v>
      </c>
      <c r="L7623">
        <v>1</v>
      </c>
      <c r="M7623">
        <v>0</v>
      </c>
      <c r="N7623">
        <v>5</v>
      </c>
      <c r="O7623" s="6">
        <v>0</v>
      </c>
      <c r="P7623" t="s">
        <v>107</v>
      </c>
      <c r="Q7623" t="s">
        <v>107</v>
      </c>
      <c r="R7623">
        <f>IF(F7623="Monthly",2,0)
+IF(E7623&lt;=6,2,0)
+IF(N7623&lt;=2,2,0)
+IF(L7623&gt;=4,2,0)
+IF(M7623&gt;=2,1,0)
+IF(H7623&gt;=_xlfn.PERCENTILE.INC($H$2:$H$10001,0.75),1,0)</f>
        <v>0</v>
      </c>
      <c r="S7623" t="str">
        <f>IF(R7623&gt;=7,"High",IF(R7623&gt;=4,"Medium","Low"))</f>
        <v>Low</v>
      </c>
    </row>
    <row r="7624" spans="1:19">
      <c r="A7624" t="s">
        <v>7749</v>
      </c>
      <c r="B7624">
        <v>31</v>
      </c>
      <c r="C7624" t="s">
        <v>112</v>
      </c>
      <c r="D7624" t="s">
        <v>131</v>
      </c>
      <c r="E7624">
        <v>47</v>
      </c>
      <c r="F7624" t="s">
        <v>103</v>
      </c>
      <c r="G7624" t="s">
        <v>104</v>
      </c>
      <c r="H7624" s="5">
        <v>546</v>
      </c>
      <c r="I7624" s="5">
        <v>25635.09</v>
      </c>
      <c r="J7624" t="s">
        <v>140</v>
      </c>
      <c r="K7624" t="s">
        <v>107</v>
      </c>
      <c r="L7624">
        <v>0</v>
      </c>
      <c r="M7624">
        <v>0</v>
      </c>
      <c r="N7624">
        <v>5</v>
      </c>
      <c r="O7624" s="6">
        <v>0</v>
      </c>
      <c r="P7624" t="s">
        <v>107</v>
      </c>
      <c r="Q7624" t="s">
        <v>107</v>
      </c>
      <c r="R7624">
        <f>IF(F7624="Monthly",2,0)
+IF(E7624&lt;=6,2,0)
+IF(N7624&lt;=2,2,0)
+IF(L7624&gt;=4,2,0)
+IF(M7624&gt;=2,1,0)
+IF(H7624&gt;=_xlfn.PERCENTILE.INC($H$2:$H$10001,0.75),1,0)</f>
        <v>2</v>
      </c>
      <c r="S7624" t="str">
        <f>IF(R7624&gt;=7,"High",IF(R7624&gt;=4,"Medium","Low"))</f>
        <v>Low</v>
      </c>
    </row>
    <row r="7625" spans="1:19">
      <c r="A7625" t="s">
        <v>7750</v>
      </c>
      <c r="B7625">
        <v>40</v>
      </c>
      <c r="C7625" t="s">
        <v>101</v>
      </c>
      <c r="D7625" t="s">
        <v>126</v>
      </c>
      <c r="E7625">
        <v>54</v>
      </c>
      <c r="F7625" t="s">
        <v>103</v>
      </c>
      <c r="G7625" t="s">
        <v>104</v>
      </c>
      <c r="H7625" s="5">
        <v>556</v>
      </c>
      <c r="I7625" s="5">
        <v>30557.279999999999</v>
      </c>
      <c r="J7625" t="s">
        <v>105</v>
      </c>
      <c r="K7625" t="s">
        <v>106</v>
      </c>
      <c r="L7625">
        <v>0</v>
      </c>
      <c r="M7625">
        <v>0</v>
      </c>
      <c r="N7625">
        <v>5</v>
      </c>
      <c r="O7625" s="6">
        <v>0</v>
      </c>
      <c r="P7625" t="s">
        <v>107</v>
      </c>
      <c r="Q7625" t="s">
        <v>106</v>
      </c>
      <c r="R7625">
        <f>IF(F7625="Monthly",2,0)
+IF(E7625&lt;=6,2,0)
+IF(N7625&lt;=2,2,0)
+IF(L7625&gt;=4,2,0)
+IF(M7625&gt;=2,1,0)
+IF(H7625&gt;=_xlfn.PERCENTILE.INC($H$2:$H$10001,0.75),1,0)</f>
        <v>2</v>
      </c>
      <c r="S7625" t="str">
        <f>IF(R7625&gt;=7,"High",IF(R7625&gt;=4,"Medium","Low"))</f>
        <v>Low</v>
      </c>
    </row>
    <row r="7626" spans="1:19">
      <c r="A7626" t="s">
        <v>7751</v>
      </c>
      <c r="B7626">
        <v>47</v>
      </c>
      <c r="C7626" t="s">
        <v>101</v>
      </c>
      <c r="D7626" t="s">
        <v>102</v>
      </c>
      <c r="E7626">
        <v>18</v>
      </c>
      <c r="F7626" t="s">
        <v>121</v>
      </c>
      <c r="G7626" t="s">
        <v>104</v>
      </c>
      <c r="H7626" s="5">
        <v>467</v>
      </c>
      <c r="I7626" s="5">
        <v>7781.25</v>
      </c>
      <c r="J7626" t="s">
        <v>117</v>
      </c>
      <c r="K7626" t="s">
        <v>106</v>
      </c>
      <c r="L7626">
        <v>6</v>
      </c>
      <c r="M7626">
        <v>3</v>
      </c>
      <c r="N7626">
        <v>2</v>
      </c>
      <c r="O7626" s="6">
        <v>10</v>
      </c>
      <c r="P7626" t="s">
        <v>107</v>
      </c>
      <c r="Q7626" t="s">
        <v>106</v>
      </c>
      <c r="R7626">
        <f>IF(F7626="Monthly",2,0)
+IF(E7626&lt;=6,2,0)
+IF(N7626&lt;=2,2,0)
+IF(L7626&gt;=4,2,0)
+IF(M7626&gt;=2,1,0)
+IF(H7626&gt;=_xlfn.PERCENTILE.INC($H$2:$H$10001,0.75),1,0)</f>
        <v>5</v>
      </c>
      <c r="S7626" t="str">
        <f>IF(R7626&gt;=7,"High",IF(R7626&gt;=4,"Medium","Low"))</f>
        <v>Medium</v>
      </c>
    </row>
    <row r="7627" spans="1:19">
      <c r="A7627" t="s">
        <v>7752</v>
      </c>
      <c r="B7627">
        <v>19</v>
      </c>
      <c r="C7627" t="s">
        <v>112</v>
      </c>
      <c r="D7627" t="s">
        <v>159</v>
      </c>
      <c r="E7627">
        <v>59</v>
      </c>
      <c r="F7627" t="s">
        <v>109</v>
      </c>
      <c r="G7627" t="s">
        <v>110</v>
      </c>
      <c r="H7627" s="5">
        <v>683</v>
      </c>
      <c r="I7627" s="5">
        <v>36440.04</v>
      </c>
      <c r="J7627" t="s">
        <v>140</v>
      </c>
      <c r="K7627" t="s">
        <v>106</v>
      </c>
      <c r="L7627">
        <v>0</v>
      </c>
      <c r="M7627">
        <v>0</v>
      </c>
      <c r="N7627">
        <v>5</v>
      </c>
      <c r="O7627" s="6">
        <v>10</v>
      </c>
      <c r="P7627" t="s">
        <v>107</v>
      </c>
      <c r="Q7627" t="s">
        <v>107</v>
      </c>
      <c r="R7627">
        <f>IF(F7627="Monthly",2,0)
+IF(E7627&lt;=6,2,0)
+IF(N7627&lt;=2,2,0)
+IF(L7627&gt;=4,2,0)
+IF(M7627&gt;=2,1,0)
+IF(H7627&gt;=_xlfn.PERCENTILE.INC($H$2:$H$10001,0.75),1,0)</f>
        <v>0</v>
      </c>
      <c r="S7627" t="str">
        <f>IF(R7627&gt;=7,"High",IF(R7627&gt;=4,"Medium","Low"))</f>
        <v>Low</v>
      </c>
    </row>
    <row r="7628" spans="1:19">
      <c r="A7628" t="s">
        <v>7753</v>
      </c>
      <c r="B7628">
        <v>47</v>
      </c>
      <c r="C7628" t="s">
        <v>112</v>
      </c>
      <c r="D7628" t="s">
        <v>159</v>
      </c>
      <c r="E7628">
        <v>36</v>
      </c>
      <c r="F7628" t="s">
        <v>103</v>
      </c>
      <c r="G7628" t="s">
        <v>110</v>
      </c>
      <c r="H7628" s="5">
        <v>743</v>
      </c>
      <c r="I7628" s="5">
        <v>26745.72</v>
      </c>
      <c r="J7628" t="s">
        <v>105</v>
      </c>
      <c r="K7628" t="s">
        <v>106</v>
      </c>
      <c r="L7628">
        <v>0</v>
      </c>
      <c r="M7628">
        <v>0</v>
      </c>
      <c r="N7628">
        <v>5</v>
      </c>
      <c r="O7628" s="6">
        <v>0</v>
      </c>
      <c r="P7628" t="s">
        <v>107</v>
      </c>
      <c r="Q7628" t="s">
        <v>106</v>
      </c>
      <c r="R7628">
        <f>IF(F7628="Monthly",2,0)
+IF(E7628&lt;=6,2,0)
+IF(N7628&lt;=2,2,0)
+IF(L7628&gt;=4,2,0)
+IF(M7628&gt;=2,1,0)
+IF(H7628&gt;=_xlfn.PERCENTILE.INC($H$2:$H$10001,0.75),1,0)</f>
        <v>2</v>
      </c>
      <c r="S7628" t="str">
        <f>IF(R7628&gt;=7,"High",IF(R7628&gt;=4,"Medium","Low"))</f>
        <v>Low</v>
      </c>
    </row>
    <row r="7629" spans="1:19">
      <c r="A7629" t="s">
        <v>7754</v>
      </c>
      <c r="B7629">
        <v>37</v>
      </c>
      <c r="C7629" t="s">
        <v>112</v>
      </c>
      <c r="D7629" t="s">
        <v>126</v>
      </c>
      <c r="E7629">
        <v>65</v>
      </c>
      <c r="F7629" t="s">
        <v>109</v>
      </c>
      <c r="G7629" t="s">
        <v>104</v>
      </c>
      <c r="H7629" s="5">
        <v>463</v>
      </c>
      <c r="I7629" s="5">
        <v>26544.07</v>
      </c>
      <c r="J7629" t="s">
        <v>105</v>
      </c>
      <c r="K7629" t="s">
        <v>106</v>
      </c>
      <c r="L7629">
        <v>1</v>
      </c>
      <c r="M7629">
        <v>0</v>
      </c>
      <c r="N7629">
        <v>5</v>
      </c>
      <c r="O7629" s="6">
        <v>10</v>
      </c>
      <c r="P7629" t="s">
        <v>106</v>
      </c>
      <c r="Q7629" t="s">
        <v>107</v>
      </c>
      <c r="R7629">
        <f>IF(F7629="Monthly",2,0)
+IF(E7629&lt;=6,2,0)
+IF(N7629&lt;=2,2,0)
+IF(L7629&gt;=4,2,0)
+IF(M7629&gt;=2,1,0)
+IF(H7629&gt;=_xlfn.PERCENTILE.INC($H$2:$H$10001,0.75),1,0)</f>
        <v>0</v>
      </c>
      <c r="S7629" t="str">
        <f>IF(R7629&gt;=7,"High",IF(R7629&gt;=4,"Medium","Low"))</f>
        <v>Low</v>
      </c>
    </row>
    <row r="7630" spans="1:19">
      <c r="A7630" t="s">
        <v>7755</v>
      </c>
      <c r="B7630">
        <v>47</v>
      </c>
      <c r="C7630" t="s">
        <v>112</v>
      </c>
      <c r="D7630" t="s">
        <v>102</v>
      </c>
      <c r="E7630">
        <v>24</v>
      </c>
      <c r="F7630" t="s">
        <v>121</v>
      </c>
      <c r="G7630" t="s">
        <v>110</v>
      </c>
      <c r="H7630" s="5">
        <v>766</v>
      </c>
      <c r="I7630" s="5">
        <v>15185.58</v>
      </c>
      <c r="J7630" t="s">
        <v>134</v>
      </c>
      <c r="K7630" t="s">
        <v>106</v>
      </c>
      <c r="L7630">
        <v>1</v>
      </c>
      <c r="M7630">
        <v>0</v>
      </c>
      <c r="N7630">
        <v>5</v>
      </c>
      <c r="O7630" s="6">
        <v>15</v>
      </c>
      <c r="P7630" t="s">
        <v>107</v>
      </c>
      <c r="Q7630" t="s">
        <v>107</v>
      </c>
      <c r="R7630">
        <f>IF(F7630="Monthly",2,0)
+IF(E7630&lt;=6,2,0)
+IF(N7630&lt;=2,2,0)
+IF(L7630&gt;=4,2,0)
+IF(M7630&gt;=2,1,0)
+IF(H7630&gt;=_xlfn.PERCENTILE.INC($H$2:$H$10001,0.75),1,0)</f>
        <v>0</v>
      </c>
      <c r="S7630" t="str">
        <f>IF(R7630&gt;=7,"High",IF(R7630&gt;=4,"Medium","Low"))</f>
        <v>Low</v>
      </c>
    </row>
    <row r="7631" spans="1:19">
      <c r="A7631" t="s">
        <v>7756</v>
      </c>
      <c r="B7631">
        <v>46</v>
      </c>
      <c r="C7631" t="s">
        <v>112</v>
      </c>
      <c r="D7631" t="s">
        <v>102</v>
      </c>
      <c r="E7631">
        <v>37</v>
      </c>
      <c r="F7631" t="s">
        <v>103</v>
      </c>
      <c r="G7631" t="s">
        <v>110</v>
      </c>
      <c r="H7631" s="5">
        <v>707</v>
      </c>
      <c r="I7631" s="5">
        <v>26270.79</v>
      </c>
      <c r="J7631" t="s">
        <v>140</v>
      </c>
      <c r="K7631" t="s">
        <v>106</v>
      </c>
      <c r="L7631">
        <v>1</v>
      </c>
      <c r="M7631">
        <v>0</v>
      </c>
      <c r="N7631">
        <v>5</v>
      </c>
      <c r="O7631" s="6">
        <v>0</v>
      </c>
      <c r="P7631" t="s">
        <v>107</v>
      </c>
      <c r="Q7631" t="s">
        <v>107</v>
      </c>
      <c r="R7631">
        <f>IF(F7631="Monthly",2,0)
+IF(E7631&lt;=6,2,0)
+IF(N7631&lt;=2,2,0)
+IF(L7631&gt;=4,2,0)
+IF(M7631&gt;=2,1,0)
+IF(H7631&gt;=_xlfn.PERCENTILE.INC($H$2:$H$10001,0.75),1,0)</f>
        <v>2</v>
      </c>
      <c r="S7631" t="str">
        <f>IF(R7631&gt;=7,"High",IF(R7631&gt;=4,"Medium","Low"))</f>
        <v>Low</v>
      </c>
    </row>
    <row r="7632" spans="1:19">
      <c r="A7632" t="s">
        <v>7757</v>
      </c>
      <c r="B7632">
        <v>27</v>
      </c>
      <c r="C7632" t="s">
        <v>112</v>
      </c>
      <c r="D7632" t="s">
        <v>159</v>
      </c>
      <c r="E7632">
        <v>31</v>
      </c>
      <c r="F7632" t="s">
        <v>103</v>
      </c>
      <c r="G7632" t="s">
        <v>110</v>
      </c>
      <c r="H7632" s="5">
        <v>642</v>
      </c>
      <c r="I7632" s="5">
        <v>19826.04</v>
      </c>
      <c r="J7632" t="s">
        <v>117</v>
      </c>
      <c r="K7632" t="s">
        <v>106</v>
      </c>
      <c r="L7632">
        <v>0</v>
      </c>
      <c r="M7632">
        <v>0</v>
      </c>
      <c r="N7632">
        <v>5</v>
      </c>
      <c r="O7632" s="6">
        <v>0</v>
      </c>
      <c r="P7632" t="s">
        <v>106</v>
      </c>
      <c r="Q7632" t="s">
        <v>107</v>
      </c>
      <c r="R7632">
        <f>IF(F7632="Monthly",2,0)
+IF(E7632&lt;=6,2,0)
+IF(N7632&lt;=2,2,0)
+IF(L7632&gt;=4,2,0)
+IF(M7632&gt;=2,1,0)
+IF(H7632&gt;=_xlfn.PERCENTILE.INC($H$2:$H$10001,0.75),1,0)</f>
        <v>2</v>
      </c>
      <c r="S7632" t="str">
        <f>IF(R7632&gt;=7,"High",IF(R7632&gt;=4,"Medium","Low"))</f>
        <v>Low</v>
      </c>
    </row>
    <row r="7633" spans="1:19">
      <c r="A7633" t="s">
        <v>7758</v>
      </c>
      <c r="B7633">
        <v>34</v>
      </c>
      <c r="C7633" t="s">
        <v>101</v>
      </c>
      <c r="D7633" t="s">
        <v>126</v>
      </c>
      <c r="E7633">
        <v>32</v>
      </c>
      <c r="F7633" t="s">
        <v>103</v>
      </c>
      <c r="G7633" t="s">
        <v>110</v>
      </c>
      <c r="H7633" s="5">
        <v>754</v>
      </c>
      <c r="I7633" s="5">
        <v>24679.63</v>
      </c>
      <c r="J7633" t="s">
        <v>115</v>
      </c>
      <c r="K7633" t="s">
        <v>106</v>
      </c>
      <c r="L7633">
        <v>0</v>
      </c>
      <c r="M7633">
        <v>0</v>
      </c>
      <c r="N7633">
        <v>5</v>
      </c>
      <c r="O7633" s="6">
        <v>0</v>
      </c>
      <c r="P7633" t="s">
        <v>107</v>
      </c>
      <c r="Q7633" t="s">
        <v>106</v>
      </c>
      <c r="R7633">
        <f>IF(F7633="Monthly",2,0)
+IF(E7633&lt;=6,2,0)
+IF(N7633&lt;=2,2,0)
+IF(L7633&gt;=4,2,0)
+IF(M7633&gt;=2,1,0)
+IF(H7633&gt;=_xlfn.PERCENTILE.INC($H$2:$H$10001,0.75),1,0)</f>
        <v>2</v>
      </c>
      <c r="S7633" t="str">
        <f>IF(R7633&gt;=7,"High",IF(R7633&gt;=4,"Medium","Low"))</f>
        <v>Low</v>
      </c>
    </row>
    <row r="7634" spans="1:19">
      <c r="A7634" t="s">
        <v>7759</v>
      </c>
      <c r="B7634">
        <v>18</v>
      </c>
      <c r="C7634" t="s">
        <v>112</v>
      </c>
      <c r="D7634" t="s">
        <v>159</v>
      </c>
      <c r="E7634">
        <v>32</v>
      </c>
      <c r="F7634" t="s">
        <v>121</v>
      </c>
      <c r="G7634" t="s">
        <v>104</v>
      </c>
      <c r="H7634" s="5">
        <v>450</v>
      </c>
      <c r="I7634" s="5">
        <v>12128.82</v>
      </c>
      <c r="J7634" t="s">
        <v>134</v>
      </c>
      <c r="K7634" t="s">
        <v>106</v>
      </c>
      <c r="L7634">
        <v>0</v>
      </c>
      <c r="M7634">
        <v>0</v>
      </c>
      <c r="N7634">
        <v>5</v>
      </c>
      <c r="O7634" s="6">
        <v>15</v>
      </c>
      <c r="P7634" t="s">
        <v>107</v>
      </c>
      <c r="Q7634" t="s">
        <v>107</v>
      </c>
      <c r="R7634">
        <f>IF(F7634="Monthly",2,0)
+IF(E7634&lt;=6,2,0)
+IF(N7634&lt;=2,2,0)
+IF(L7634&gt;=4,2,0)
+IF(M7634&gt;=2,1,0)
+IF(H7634&gt;=_xlfn.PERCENTILE.INC($H$2:$H$10001,0.75),1,0)</f>
        <v>0</v>
      </c>
      <c r="S7634" t="str">
        <f>IF(R7634&gt;=7,"High",IF(R7634&gt;=4,"Medium","Low"))</f>
        <v>Low</v>
      </c>
    </row>
    <row r="7635" spans="1:19">
      <c r="A7635" t="s">
        <v>7760</v>
      </c>
      <c r="B7635">
        <v>37</v>
      </c>
      <c r="C7635" t="s">
        <v>101</v>
      </c>
      <c r="D7635" t="s">
        <v>126</v>
      </c>
      <c r="E7635">
        <v>11</v>
      </c>
      <c r="F7635" t="s">
        <v>103</v>
      </c>
      <c r="G7635" t="s">
        <v>129</v>
      </c>
      <c r="H7635" s="5">
        <v>1013</v>
      </c>
      <c r="I7635" s="5">
        <v>10920.59</v>
      </c>
      <c r="J7635" t="s">
        <v>140</v>
      </c>
      <c r="K7635" t="s">
        <v>106</v>
      </c>
      <c r="L7635">
        <v>0</v>
      </c>
      <c r="M7635">
        <v>0</v>
      </c>
      <c r="N7635">
        <v>5</v>
      </c>
      <c r="O7635" s="6">
        <v>0</v>
      </c>
      <c r="P7635" t="s">
        <v>107</v>
      </c>
      <c r="Q7635" t="s">
        <v>107</v>
      </c>
      <c r="R7635">
        <f>IF(F7635="Monthly",2,0)
+IF(E7635&lt;=6,2,0)
+IF(N7635&lt;=2,2,0)
+IF(L7635&gt;=4,2,0)
+IF(M7635&gt;=2,1,0)
+IF(H7635&gt;=_xlfn.PERCENTILE.INC($H$2:$H$10001,0.75),1,0)</f>
        <v>3</v>
      </c>
      <c r="S7635" t="str">
        <f>IF(R7635&gt;=7,"High",IF(R7635&gt;=4,"Medium","Low"))</f>
        <v>Low</v>
      </c>
    </row>
    <row r="7636" spans="1:19">
      <c r="A7636" t="s">
        <v>7761</v>
      </c>
      <c r="B7636">
        <v>33</v>
      </c>
      <c r="C7636" t="s">
        <v>112</v>
      </c>
      <c r="D7636" t="s">
        <v>102</v>
      </c>
      <c r="E7636">
        <v>15</v>
      </c>
      <c r="F7636" t="s">
        <v>103</v>
      </c>
      <c r="G7636" t="s">
        <v>104</v>
      </c>
      <c r="H7636" s="5">
        <v>512</v>
      </c>
      <c r="I7636" s="5">
        <v>7735.74</v>
      </c>
      <c r="J7636" t="s">
        <v>105</v>
      </c>
      <c r="K7636" t="s">
        <v>106</v>
      </c>
      <c r="L7636">
        <v>1</v>
      </c>
      <c r="M7636">
        <v>0</v>
      </c>
      <c r="N7636">
        <v>4</v>
      </c>
      <c r="O7636" s="6">
        <v>0</v>
      </c>
      <c r="P7636" t="s">
        <v>106</v>
      </c>
      <c r="Q7636" t="s">
        <v>107</v>
      </c>
      <c r="R7636">
        <f>IF(F7636="Monthly",2,0)
+IF(E7636&lt;=6,2,0)
+IF(N7636&lt;=2,2,0)
+IF(L7636&gt;=4,2,0)
+IF(M7636&gt;=2,1,0)
+IF(H7636&gt;=_xlfn.PERCENTILE.INC($H$2:$H$10001,0.75),1,0)</f>
        <v>2</v>
      </c>
      <c r="S7636" t="str">
        <f>IF(R7636&gt;=7,"High",IF(R7636&gt;=4,"Medium","Low"))</f>
        <v>Low</v>
      </c>
    </row>
    <row r="7637" spans="1:19">
      <c r="A7637" t="s">
        <v>7762</v>
      </c>
      <c r="B7637">
        <v>21</v>
      </c>
      <c r="C7637" t="s">
        <v>112</v>
      </c>
      <c r="D7637" t="s">
        <v>133</v>
      </c>
      <c r="E7637">
        <v>10</v>
      </c>
      <c r="F7637" t="s">
        <v>103</v>
      </c>
      <c r="G7637" t="s">
        <v>104</v>
      </c>
      <c r="H7637" s="5">
        <v>453</v>
      </c>
      <c r="I7637" s="5">
        <v>4608.04</v>
      </c>
      <c r="J7637" t="s">
        <v>115</v>
      </c>
      <c r="K7637" t="s">
        <v>106</v>
      </c>
      <c r="L7637">
        <v>5</v>
      </c>
      <c r="M7637">
        <v>1</v>
      </c>
      <c r="N7637">
        <v>3</v>
      </c>
      <c r="O7637" s="6">
        <v>0</v>
      </c>
      <c r="P7637" t="s">
        <v>107</v>
      </c>
      <c r="Q7637" t="s">
        <v>107</v>
      </c>
      <c r="R7637">
        <f>IF(F7637="Monthly",2,0)
+IF(E7637&lt;=6,2,0)
+IF(N7637&lt;=2,2,0)
+IF(L7637&gt;=4,2,0)
+IF(M7637&gt;=2,1,0)
+IF(H7637&gt;=_xlfn.PERCENTILE.INC($H$2:$H$10001,0.75),1,0)</f>
        <v>4</v>
      </c>
      <c r="S7637" t="str">
        <f>IF(R7637&gt;=7,"High",IF(R7637&gt;=4,"Medium","Low"))</f>
        <v>Medium</v>
      </c>
    </row>
    <row r="7638" spans="1:19">
      <c r="A7638" t="s">
        <v>7763</v>
      </c>
      <c r="B7638">
        <v>44</v>
      </c>
      <c r="C7638" t="s">
        <v>101</v>
      </c>
      <c r="D7638" t="s">
        <v>133</v>
      </c>
      <c r="E7638">
        <v>20</v>
      </c>
      <c r="F7638" t="s">
        <v>103</v>
      </c>
      <c r="G7638" t="s">
        <v>129</v>
      </c>
      <c r="H7638" s="5">
        <v>1078</v>
      </c>
      <c r="I7638" s="5">
        <v>22147.23</v>
      </c>
      <c r="J7638" t="s">
        <v>134</v>
      </c>
      <c r="K7638" t="s">
        <v>106</v>
      </c>
      <c r="L7638">
        <v>1</v>
      </c>
      <c r="M7638">
        <v>0</v>
      </c>
      <c r="N7638">
        <v>5</v>
      </c>
      <c r="O7638" s="6">
        <v>0</v>
      </c>
      <c r="P7638" t="s">
        <v>107</v>
      </c>
      <c r="Q7638" t="s">
        <v>106</v>
      </c>
      <c r="R7638">
        <f>IF(F7638="Monthly",2,0)
+IF(E7638&lt;=6,2,0)
+IF(N7638&lt;=2,2,0)
+IF(L7638&gt;=4,2,0)
+IF(M7638&gt;=2,1,0)
+IF(H7638&gt;=_xlfn.PERCENTILE.INC($H$2:$H$10001,0.75),1,0)</f>
        <v>3</v>
      </c>
      <c r="S7638" t="str">
        <f>IF(R7638&gt;=7,"High",IF(R7638&gt;=4,"Medium","Low"))</f>
        <v>Low</v>
      </c>
    </row>
    <row r="7639" spans="1:19">
      <c r="A7639" t="s">
        <v>7764</v>
      </c>
      <c r="B7639">
        <v>30</v>
      </c>
      <c r="C7639" t="s">
        <v>112</v>
      </c>
      <c r="D7639" t="s">
        <v>102</v>
      </c>
      <c r="E7639">
        <v>47</v>
      </c>
      <c r="F7639" t="s">
        <v>103</v>
      </c>
      <c r="G7639" t="s">
        <v>110</v>
      </c>
      <c r="H7639" s="5">
        <v>780</v>
      </c>
      <c r="I7639" s="5">
        <v>35660.379999999997</v>
      </c>
      <c r="J7639" t="s">
        <v>140</v>
      </c>
      <c r="K7639" t="s">
        <v>106</v>
      </c>
      <c r="L7639">
        <v>0</v>
      </c>
      <c r="M7639">
        <v>0</v>
      </c>
      <c r="N7639">
        <v>5</v>
      </c>
      <c r="O7639" s="6">
        <v>0</v>
      </c>
      <c r="P7639" t="s">
        <v>106</v>
      </c>
      <c r="Q7639" t="s">
        <v>107</v>
      </c>
      <c r="R7639">
        <f>IF(F7639="Monthly",2,0)
+IF(E7639&lt;=6,2,0)
+IF(N7639&lt;=2,2,0)
+IF(L7639&gt;=4,2,0)
+IF(M7639&gt;=2,1,0)
+IF(H7639&gt;=_xlfn.PERCENTILE.INC($H$2:$H$10001,0.75),1,0)</f>
        <v>2</v>
      </c>
      <c r="S7639" t="str">
        <f>IF(R7639&gt;=7,"High",IF(R7639&gt;=4,"Medium","Low"))</f>
        <v>Low</v>
      </c>
    </row>
    <row r="7640" spans="1:19">
      <c r="A7640" t="s">
        <v>7765</v>
      </c>
      <c r="B7640">
        <v>39</v>
      </c>
      <c r="C7640" t="s">
        <v>112</v>
      </c>
      <c r="D7640" t="s">
        <v>137</v>
      </c>
      <c r="E7640">
        <v>13</v>
      </c>
      <c r="F7640" t="s">
        <v>109</v>
      </c>
      <c r="G7640" t="s">
        <v>110</v>
      </c>
      <c r="H7640" s="5">
        <v>695</v>
      </c>
      <c r="I7640" s="5">
        <v>8949.44</v>
      </c>
      <c r="J7640" t="s">
        <v>115</v>
      </c>
      <c r="K7640" t="s">
        <v>106</v>
      </c>
      <c r="L7640">
        <v>0</v>
      </c>
      <c r="M7640">
        <v>0</v>
      </c>
      <c r="N7640">
        <v>5</v>
      </c>
      <c r="O7640" s="6">
        <v>0</v>
      </c>
      <c r="P7640" t="s">
        <v>107</v>
      </c>
      <c r="Q7640" t="s">
        <v>107</v>
      </c>
      <c r="R7640">
        <f>IF(F7640="Monthly",2,0)
+IF(E7640&lt;=6,2,0)
+IF(N7640&lt;=2,2,0)
+IF(L7640&gt;=4,2,0)
+IF(M7640&gt;=2,1,0)
+IF(H7640&gt;=_xlfn.PERCENTILE.INC($H$2:$H$10001,0.75),1,0)</f>
        <v>0</v>
      </c>
      <c r="S7640" t="str">
        <f>IF(R7640&gt;=7,"High",IF(R7640&gt;=4,"Medium","Low"))</f>
        <v>Low</v>
      </c>
    </row>
    <row r="7641" spans="1:19">
      <c r="A7641" t="s">
        <v>7766</v>
      </c>
      <c r="B7641">
        <v>27</v>
      </c>
      <c r="C7641" t="s">
        <v>112</v>
      </c>
      <c r="D7641" t="s">
        <v>126</v>
      </c>
      <c r="E7641">
        <v>35</v>
      </c>
      <c r="F7641" t="s">
        <v>103</v>
      </c>
      <c r="G7641" t="s">
        <v>110</v>
      </c>
      <c r="H7641" s="5">
        <v>707</v>
      </c>
      <c r="I7641" s="5">
        <v>25422.39</v>
      </c>
      <c r="J7641" t="s">
        <v>117</v>
      </c>
      <c r="K7641" t="s">
        <v>106</v>
      </c>
      <c r="L7641">
        <v>3</v>
      </c>
      <c r="M7641">
        <v>0</v>
      </c>
      <c r="N7641">
        <v>5</v>
      </c>
      <c r="O7641" s="6">
        <v>0</v>
      </c>
      <c r="P7641" t="s">
        <v>107</v>
      </c>
      <c r="Q7641" t="s">
        <v>106</v>
      </c>
      <c r="R7641">
        <f>IF(F7641="Monthly",2,0)
+IF(E7641&lt;=6,2,0)
+IF(N7641&lt;=2,2,0)
+IF(L7641&gt;=4,2,0)
+IF(M7641&gt;=2,1,0)
+IF(H7641&gt;=_xlfn.PERCENTILE.INC($H$2:$H$10001,0.75),1,0)</f>
        <v>2</v>
      </c>
      <c r="S7641" t="str">
        <f>IF(R7641&gt;=7,"High",IF(R7641&gt;=4,"Medium","Low"))</f>
        <v>Low</v>
      </c>
    </row>
    <row r="7642" spans="1:19">
      <c r="A7642" t="s">
        <v>7767</v>
      </c>
      <c r="B7642">
        <v>36</v>
      </c>
      <c r="C7642" t="s">
        <v>112</v>
      </c>
      <c r="D7642" t="s">
        <v>137</v>
      </c>
      <c r="E7642">
        <v>19</v>
      </c>
      <c r="F7642" t="s">
        <v>109</v>
      </c>
      <c r="G7642" t="s">
        <v>110</v>
      </c>
      <c r="H7642" s="5">
        <v>796</v>
      </c>
      <c r="I7642" s="5">
        <v>15183.29</v>
      </c>
      <c r="J7642" t="s">
        <v>117</v>
      </c>
      <c r="K7642" t="s">
        <v>106</v>
      </c>
      <c r="L7642">
        <v>2</v>
      </c>
      <c r="M7642">
        <v>1</v>
      </c>
      <c r="N7642">
        <v>4</v>
      </c>
      <c r="O7642" s="6">
        <v>0</v>
      </c>
      <c r="P7642" t="s">
        <v>107</v>
      </c>
      <c r="Q7642" t="s">
        <v>107</v>
      </c>
      <c r="R7642">
        <f>IF(F7642="Monthly",2,0)
+IF(E7642&lt;=6,2,0)
+IF(N7642&lt;=2,2,0)
+IF(L7642&gt;=4,2,0)
+IF(M7642&gt;=2,1,0)
+IF(H7642&gt;=_xlfn.PERCENTILE.INC($H$2:$H$10001,0.75),1,0)</f>
        <v>1</v>
      </c>
      <c r="S7642" t="str">
        <f>IF(R7642&gt;=7,"High",IF(R7642&gt;=4,"Medium","Low"))</f>
        <v>Low</v>
      </c>
    </row>
    <row r="7643" spans="1:19">
      <c r="A7643" t="s">
        <v>7768</v>
      </c>
      <c r="B7643">
        <v>27</v>
      </c>
      <c r="C7643" t="s">
        <v>101</v>
      </c>
      <c r="D7643" t="s">
        <v>131</v>
      </c>
      <c r="E7643">
        <v>32</v>
      </c>
      <c r="F7643" t="s">
        <v>103</v>
      </c>
      <c r="G7643" t="s">
        <v>104</v>
      </c>
      <c r="H7643" s="5">
        <v>441</v>
      </c>
      <c r="I7643" s="5">
        <v>14352.59</v>
      </c>
      <c r="J7643" t="s">
        <v>115</v>
      </c>
      <c r="K7643" t="s">
        <v>106</v>
      </c>
      <c r="L7643">
        <v>4</v>
      </c>
      <c r="M7643">
        <v>0</v>
      </c>
      <c r="N7643">
        <v>4</v>
      </c>
      <c r="O7643" s="6">
        <v>0</v>
      </c>
      <c r="P7643" t="s">
        <v>106</v>
      </c>
      <c r="Q7643" t="s">
        <v>107</v>
      </c>
      <c r="R7643">
        <f>IF(F7643="Monthly",2,0)
+IF(E7643&lt;=6,2,0)
+IF(N7643&lt;=2,2,0)
+IF(L7643&gt;=4,2,0)
+IF(M7643&gt;=2,1,0)
+IF(H7643&gt;=_xlfn.PERCENTILE.INC($H$2:$H$10001,0.75),1,0)</f>
        <v>4</v>
      </c>
      <c r="S7643" t="str">
        <f>IF(R7643&gt;=7,"High",IF(R7643&gt;=4,"Medium","Low"))</f>
        <v>Medium</v>
      </c>
    </row>
    <row r="7644" spans="1:19">
      <c r="A7644" t="s">
        <v>7769</v>
      </c>
      <c r="B7644">
        <v>26</v>
      </c>
      <c r="C7644" t="s">
        <v>112</v>
      </c>
      <c r="D7644" t="s">
        <v>126</v>
      </c>
      <c r="E7644">
        <v>56</v>
      </c>
      <c r="F7644" t="s">
        <v>121</v>
      </c>
      <c r="G7644" t="s">
        <v>110</v>
      </c>
      <c r="H7644" s="5">
        <v>808</v>
      </c>
      <c r="I7644" s="5">
        <v>45972.54</v>
      </c>
      <c r="J7644" t="s">
        <v>105</v>
      </c>
      <c r="K7644" t="s">
        <v>106</v>
      </c>
      <c r="L7644">
        <v>0</v>
      </c>
      <c r="M7644">
        <v>0</v>
      </c>
      <c r="N7644">
        <v>5</v>
      </c>
      <c r="O7644" s="6">
        <v>0</v>
      </c>
      <c r="P7644" t="s">
        <v>106</v>
      </c>
      <c r="Q7644" t="s">
        <v>107</v>
      </c>
      <c r="R7644">
        <f>IF(F7644="Monthly",2,0)
+IF(E7644&lt;=6,2,0)
+IF(N7644&lt;=2,2,0)
+IF(L7644&gt;=4,2,0)
+IF(M7644&gt;=2,1,0)
+IF(H7644&gt;=_xlfn.PERCENTILE.INC($H$2:$H$10001,0.75),1,0)</f>
        <v>1</v>
      </c>
      <c r="S7644" t="str">
        <f>IF(R7644&gt;=7,"High",IF(R7644&gt;=4,"Medium","Low"))</f>
        <v>Low</v>
      </c>
    </row>
    <row r="7645" spans="1:19">
      <c r="A7645" t="s">
        <v>7770</v>
      </c>
      <c r="B7645">
        <v>25</v>
      </c>
      <c r="C7645" t="s">
        <v>112</v>
      </c>
      <c r="D7645" t="s">
        <v>126</v>
      </c>
      <c r="E7645">
        <v>34</v>
      </c>
      <c r="F7645" t="s">
        <v>103</v>
      </c>
      <c r="G7645" t="s">
        <v>110</v>
      </c>
      <c r="H7645" s="5">
        <v>679</v>
      </c>
      <c r="I7645" s="5">
        <v>23008.2</v>
      </c>
      <c r="J7645" t="s">
        <v>140</v>
      </c>
      <c r="K7645" t="s">
        <v>107</v>
      </c>
      <c r="L7645">
        <v>1</v>
      </c>
      <c r="M7645">
        <v>0</v>
      </c>
      <c r="N7645">
        <v>5</v>
      </c>
      <c r="O7645" s="6">
        <v>0</v>
      </c>
      <c r="P7645" t="s">
        <v>107</v>
      </c>
      <c r="Q7645" t="s">
        <v>106</v>
      </c>
      <c r="R7645">
        <f>IF(F7645="Monthly",2,0)
+IF(E7645&lt;=6,2,0)
+IF(N7645&lt;=2,2,0)
+IF(L7645&gt;=4,2,0)
+IF(M7645&gt;=2,1,0)
+IF(H7645&gt;=_xlfn.PERCENTILE.INC($H$2:$H$10001,0.75),1,0)</f>
        <v>2</v>
      </c>
      <c r="S7645" t="str">
        <f>IF(R7645&gt;=7,"High",IF(R7645&gt;=4,"Medium","Low"))</f>
        <v>Low</v>
      </c>
    </row>
    <row r="7646" spans="1:19">
      <c r="A7646" t="s">
        <v>7771</v>
      </c>
      <c r="B7646">
        <v>18</v>
      </c>
      <c r="C7646" t="s">
        <v>101</v>
      </c>
      <c r="D7646" t="s">
        <v>159</v>
      </c>
      <c r="E7646">
        <v>33</v>
      </c>
      <c r="F7646" t="s">
        <v>109</v>
      </c>
      <c r="G7646" t="s">
        <v>110</v>
      </c>
      <c r="H7646" s="5">
        <v>670</v>
      </c>
      <c r="I7646" s="5">
        <v>20852.330000000002</v>
      </c>
      <c r="J7646" t="s">
        <v>115</v>
      </c>
      <c r="K7646" t="s">
        <v>106</v>
      </c>
      <c r="L7646">
        <v>0</v>
      </c>
      <c r="M7646">
        <v>0</v>
      </c>
      <c r="N7646">
        <v>5</v>
      </c>
      <c r="O7646" s="6">
        <v>5</v>
      </c>
      <c r="P7646" t="s">
        <v>107</v>
      </c>
      <c r="Q7646" t="s">
        <v>107</v>
      </c>
      <c r="R7646">
        <f>IF(F7646="Monthly",2,0)
+IF(E7646&lt;=6,2,0)
+IF(N7646&lt;=2,2,0)
+IF(L7646&gt;=4,2,0)
+IF(M7646&gt;=2,1,0)
+IF(H7646&gt;=_xlfn.PERCENTILE.INC($H$2:$H$10001,0.75),1,0)</f>
        <v>0</v>
      </c>
      <c r="S7646" t="str">
        <f>IF(R7646&gt;=7,"High",IF(R7646&gt;=4,"Medium","Low"))</f>
        <v>Low</v>
      </c>
    </row>
    <row r="7647" spans="1:19">
      <c r="A7647" t="s">
        <v>7772</v>
      </c>
      <c r="B7647">
        <v>34</v>
      </c>
      <c r="C7647" t="s">
        <v>112</v>
      </c>
      <c r="D7647" t="s">
        <v>137</v>
      </c>
      <c r="E7647">
        <v>65</v>
      </c>
      <c r="F7647" t="s">
        <v>109</v>
      </c>
      <c r="G7647" t="s">
        <v>110</v>
      </c>
      <c r="H7647" s="5">
        <v>718</v>
      </c>
      <c r="I7647" s="5">
        <v>45765.65</v>
      </c>
      <c r="J7647" t="s">
        <v>105</v>
      </c>
      <c r="K7647" t="s">
        <v>106</v>
      </c>
      <c r="L7647">
        <v>2</v>
      </c>
      <c r="M7647">
        <v>2</v>
      </c>
      <c r="N7647">
        <v>4</v>
      </c>
      <c r="O7647" s="6">
        <v>0</v>
      </c>
      <c r="P7647" t="s">
        <v>107</v>
      </c>
      <c r="Q7647" t="s">
        <v>107</v>
      </c>
      <c r="R7647">
        <f>IF(F7647="Monthly",2,0)
+IF(E7647&lt;=6,2,0)
+IF(N7647&lt;=2,2,0)
+IF(L7647&gt;=4,2,0)
+IF(M7647&gt;=2,1,0)
+IF(H7647&gt;=_xlfn.PERCENTILE.INC($H$2:$H$10001,0.75),1,0)</f>
        <v>1</v>
      </c>
      <c r="S7647" t="str">
        <f>IF(R7647&gt;=7,"High",IF(R7647&gt;=4,"Medium","Low"))</f>
        <v>Low</v>
      </c>
    </row>
    <row r="7648" spans="1:19">
      <c r="A7648" t="s">
        <v>7773</v>
      </c>
      <c r="B7648">
        <v>18</v>
      </c>
      <c r="C7648" t="s">
        <v>101</v>
      </c>
      <c r="D7648" t="s">
        <v>128</v>
      </c>
      <c r="E7648">
        <v>16</v>
      </c>
      <c r="F7648" t="s">
        <v>103</v>
      </c>
      <c r="G7648" t="s">
        <v>104</v>
      </c>
      <c r="H7648" s="5">
        <v>403</v>
      </c>
      <c r="I7648" s="5">
        <v>6454.41</v>
      </c>
      <c r="J7648" t="s">
        <v>117</v>
      </c>
      <c r="K7648" t="s">
        <v>106</v>
      </c>
      <c r="L7648">
        <v>2</v>
      </c>
      <c r="M7648">
        <v>0</v>
      </c>
      <c r="N7648">
        <v>5</v>
      </c>
      <c r="O7648" s="6">
        <v>0</v>
      </c>
      <c r="P7648" t="s">
        <v>107</v>
      </c>
      <c r="Q7648" t="s">
        <v>107</v>
      </c>
      <c r="R7648">
        <f>IF(F7648="Monthly",2,0)
+IF(E7648&lt;=6,2,0)
+IF(N7648&lt;=2,2,0)
+IF(L7648&gt;=4,2,0)
+IF(M7648&gt;=2,1,0)
+IF(H7648&gt;=_xlfn.PERCENTILE.INC($H$2:$H$10001,0.75),1,0)</f>
        <v>2</v>
      </c>
      <c r="S7648" t="str">
        <f>IF(R7648&gt;=7,"High",IF(R7648&gt;=4,"Medium","Low"))</f>
        <v>Low</v>
      </c>
    </row>
    <row r="7649" spans="1:19">
      <c r="A7649" t="s">
        <v>7774</v>
      </c>
      <c r="B7649">
        <v>28</v>
      </c>
      <c r="C7649" t="s">
        <v>101</v>
      </c>
      <c r="D7649" t="s">
        <v>119</v>
      </c>
      <c r="E7649">
        <v>22</v>
      </c>
      <c r="F7649" t="s">
        <v>103</v>
      </c>
      <c r="G7649" t="s">
        <v>110</v>
      </c>
      <c r="H7649" s="5">
        <v>729</v>
      </c>
      <c r="I7649" s="5">
        <v>16331.38</v>
      </c>
      <c r="J7649" t="s">
        <v>134</v>
      </c>
      <c r="K7649" t="s">
        <v>106</v>
      </c>
      <c r="L7649">
        <v>4</v>
      </c>
      <c r="M7649">
        <v>2</v>
      </c>
      <c r="N7649">
        <v>3</v>
      </c>
      <c r="O7649" s="6">
        <v>0</v>
      </c>
      <c r="P7649" t="s">
        <v>106</v>
      </c>
      <c r="Q7649" t="s">
        <v>106</v>
      </c>
      <c r="R7649">
        <f>IF(F7649="Monthly",2,0)
+IF(E7649&lt;=6,2,0)
+IF(N7649&lt;=2,2,0)
+IF(L7649&gt;=4,2,0)
+IF(M7649&gt;=2,1,0)
+IF(H7649&gt;=_xlfn.PERCENTILE.INC($H$2:$H$10001,0.75),1,0)</f>
        <v>5</v>
      </c>
      <c r="S7649" t="str">
        <f>IF(R7649&gt;=7,"High",IF(R7649&gt;=4,"Medium","Low"))</f>
        <v>Medium</v>
      </c>
    </row>
    <row r="7650" spans="1:19">
      <c r="A7650" t="s">
        <v>7775</v>
      </c>
      <c r="B7650">
        <v>25</v>
      </c>
      <c r="C7650" t="s">
        <v>101</v>
      </c>
      <c r="D7650" t="s">
        <v>113</v>
      </c>
      <c r="E7650">
        <v>36</v>
      </c>
      <c r="F7650" t="s">
        <v>109</v>
      </c>
      <c r="G7650" t="s">
        <v>129</v>
      </c>
      <c r="H7650" s="5">
        <v>1075</v>
      </c>
      <c r="I7650" s="5">
        <v>38924.519999999997</v>
      </c>
      <c r="J7650" t="s">
        <v>115</v>
      </c>
      <c r="K7650" t="s">
        <v>106</v>
      </c>
      <c r="L7650">
        <v>1</v>
      </c>
      <c r="M7650">
        <v>0</v>
      </c>
      <c r="N7650">
        <v>5</v>
      </c>
      <c r="O7650" s="6">
        <v>0</v>
      </c>
      <c r="P7650" t="s">
        <v>106</v>
      </c>
      <c r="Q7650" t="s">
        <v>107</v>
      </c>
      <c r="R7650">
        <f>IF(F7650="Monthly",2,0)
+IF(E7650&lt;=6,2,0)
+IF(N7650&lt;=2,2,0)
+IF(L7650&gt;=4,2,0)
+IF(M7650&gt;=2,1,0)
+IF(H7650&gt;=_xlfn.PERCENTILE.INC($H$2:$H$10001,0.75),1,0)</f>
        <v>1</v>
      </c>
      <c r="S7650" t="str">
        <f>IF(R7650&gt;=7,"High",IF(R7650&gt;=4,"Medium","Low"))</f>
        <v>Low</v>
      </c>
    </row>
    <row r="7651" spans="1:19">
      <c r="A7651" t="s">
        <v>7776</v>
      </c>
      <c r="B7651">
        <v>25</v>
      </c>
      <c r="C7651" t="s">
        <v>112</v>
      </c>
      <c r="D7651" t="s">
        <v>102</v>
      </c>
      <c r="E7651">
        <v>37</v>
      </c>
      <c r="F7651" t="s">
        <v>109</v>
      </c>
      <c r="G7651" t="s">
        <v>104</v>
      </c>
      <c r="H7651" s="5">
        <v>415</v>
      </c>
      <c r="I7651" s="5">
        <v>15763.69</v>
      </c>
      <c r="J7651" t="s">
        <v>105</v>
      </c>
      <c r="K7651" t="s">
        <v>107</v>
      </c>
      <c r="L7651">
        <v>1</v>
      </c>
      <c r="M7651">
        <v>0</v>
      </c>
      <c r="N7651">
        <v>5</v>
      </c>
      <c r="O7651" s="6">
        <v>0</v>
      </c>
      <c r="P7651" t="s">
        <v>107</v>
      </c>
      <c r="Q7651" t="s">
        <v>107</v>
      </c>
      <c r="R7651">
        <f>IF(F7651="Monthly",2,0)
+IF(E7651&lt;=6,2,0)
+IF(N7651&lt;=2,2,0)
+IF(L7651&gt;=4,2,0)
+IF(M7651&gt;=2,1,0)
+IF(H7651&gt;=_xlfn.PERCENTILE.INC($H$2:$H$10001,0.75),1,0)</f>
        <v>0</v>
      </c>
      <c r="S7651" t="str">
        <f>IF(R7651&gt;=7,"High",IF(R7651&gt;=4,"Medium","Low"))</f>
        <v>Low</v>
      </c>
    </row>
    <row r="7652" spans="1:19">
      <c r="A7652" t="s">
        <v>7777</v>
      </c>
      <c r="B7652">
        <v>32</v>
      </c>
      <c r="C7652" t="s">
        <v>101</v>
      </c>
      <c r="D7652" t="s">
        <v>131</v>
      </c>
      <c r="E7652">
        <v>47</v>
      </c>
      <c r="F7652" t="s">
        <v>103</v>
      </c>
      <c r="G7652" t="s">
        <v>129</v>
      </c>
      <c r="H7652" s="5">
        <v>997</v>
      </c>
      <c r="I7652" s="5">
        <v>46153.82</v>
      </c>
      <c r="J7652" t="s">
        <v>115</v>
      </c>
      <c r="K7652" t="s">
        <v>106</v>
      </c>
      <c r="L7652">
        <v>0</v>
      </c>
      <c r="M7652">
        <v>0</v>
      </c>
      <c r="N7652">
        <v>5</v>
      </c>
      <c r="O7652" s="6">
        <v>0</v>
      </c>
      <c r="P7652" t="s">
        <v>106</v>
      </c>
      <c r="Q7652" t="s">
        <v>107</v>
      </c>
      <c r="R7652">
        <f>IF(F7652="Monthly",2,0)
+IF(E7652&lt;=6,2,0)
+IF(N7652&lt;=2,2,0)
+IF(L7652&gt;=4,2,0)
+IF(M7652&gt;=2,1,0)
+IF(H7652&gt;=_xlfn.PERCENTILE.INC($H$2:$H$10001,0.75),1,0)</f>
        <v>3</v>
      </c>
      <c r="S7652" t="str">
        <f>IF(R7652&gt;=7,"High",IF(R7652&gt;=4,"Medium","Low"))</f>
        <v>Low</v>
      </c>
    </row>
    <row r="7653" spans="1:19">
      <c r="A7653" t="s">
        <v>7778</v>
      </c>
      <c r="B7653">
        <v>38</v>
      </c>
      <c r="C7653" t="s">
        <v>101</v>
      </c>
      <c r="D7653" t="s">
        <v>123</v>
      </c>
      <c r="E7653">
        <v>43</v>
      </c>
      <c r="F7653" t="s">
        <v>109</v>
      </c>
      <c r="G7653" t="s">
        <v>104</v>
      </c>
      <c r="H7653" s="5">
        <v>515</v>
      </c>
      <c r="I7653" s="5">
        <v>19535.330000000002</v>
      </c>
      <c r="J7653" t="s">
        <v>134</v>
      </c>
      <c r="K7653" t="s">
        <v>106</v>
      </c>
      <c r="L7653">
        <v>0</v>
      </c>
      <c r="M7653">
        <v>0</v>
      </c>
      <c r="N7653">
        <v>5</v>
      </c>
      <c r="O7653" s="6">
        <v>10</v>
      </c>
      <c r="P7653" t="s">
        <v>107</v>
      </c>
      <c r="Q7653" t="s">
        <v>107</v>
      </c>
      <c r="R7653">
        <f>IF(F7653="Monthly",2,0)
+IF(E7653&lt;=6,2,0)
+IF(N7653&lt;=2,2,0)
+IF(L7653&gt;=4,2,0)
+IF(M7653&gt;=2,1,0)
+IF(H7653&gt;=_xlfn.PERCENTILE.INC($H$2:$H$10001,0.75),1,0)</f>
        <v>0</v>
      </c>
      <c r="S7653" t="str">
        <f>IF(R7653&gt;=7,"High",IF(R7653&gt;=4,"Medium","Low"))</f>
        <v>Low</v>
      </c>
    </row>
    <row r="7654" spans="1:19">
      <c r="A7654" t="s">
        <v>7779</v>
      </c>
      <c r="B7654">
        <v>43</v>
      </c>
      <c r="C7654" t="s">
        <v>101</v>
      </c>
      <c r="D7654" t="s">
        <v>133</v>
      </c>
      <c r="E7654">
        <v>22</v>
      </c>
      <c r="F7654" t="s">
        <v>121</v>
      </c>
      <c r="G7654" t="s">
        <v>104</v>
      </c>
      <c r="H7654" s="5">
        <v>455</v>
      </c>
      <c r="I7654" s="5">
        <v>9914.1299999999992</v>
      </c>
      <c r="J7654" t="s">
        <v>115</v>
      </c>
      <c r="K7654" t="s">
        <v>106</v>
      </c>
      <c r="L7654">
        <v>1</v>
      </c>
      <c r="M7654">
        <v>0</v>
      </c>
      <c r="N7654">
        <v>5</v>
      </c>
      <c r="O7654" s="6">
        <v>0</v>
      </c>
      <c r="P7654" t="s">
        <v>107</v>
      </c>
      <c r="Q7654" t="s">
        <v>107</v>
      </c>
      <c r="R7654">
        <f>IF(F7654="Monthly",2,0)
+IF(E7654&lt;=6,2,0)
+IF(N7654&lt;=2,2,0)
+IF(L7654&gt;=4,2,0)
+IF(M7654&gt;=2,1,0)
+IF(H7654&gt;=_xlfn.PERCENTILE.INC($H$2:$H$10001,0.75),1,0)</f>
        <v>0</v>
      </c>
      <c r="S7654" t="str">
        <f>IF(R7654&gt;=7,"High",IF(R7654&gt;=4,"Medium","Low"))</f>
        <v>Low</v>
      </c>
    </row>
    <row r="7655" spans="1:19">
      <c r="A7655" t="s">
        <v>7780</v>
      </c>
      <c r="B7655">
        <v>31</v>
      </c>
      <c r="C7655" t="s">
        <v>101</v>
      </c>
      <c r="D7655" t="s">
        <v>137</v>
      </c>
      <c r="E7655">
        <v>22</v>
      </c>
      <c r="F7655" t="s">
        <v>103</v>
      </c>
      <c r="G7655" t="s">
        <v>104</v>
      </c>
      <c r="H7655" s="5">
        <v>513</v>
      </c>
      <c r="I7655" s="5">
        <v>11039.15</v>
      </c>
      <c r="J7655" t="s">
        <v>105</v>
      </c>
      <c r="K7655" t="s">
        <v>107</v>
      </c>
      <c r="L7655">
        <v>0</v>
      </c>
      <c r="M7655">
        <v>0</v>
      </c>
      <c r="N7655">
        <v>5</v>
      </c>
      <c r="O7655" s="6">
        <v>0</v>
      </c>
      <c r="P7655" t="s">
        <v>107</v>
      </c>
      <c r="Q7655" t="s">
        <v>107</v>
      </c>
      <c r="R7655">
        <f>IF(F7655="Monthly",2,0)
+IF(E7655&lt;=6,2,0)
+IF(N7655&lt;=2,2,0)
+IF(L7655&gt;=4,2,0)
+IF(M7655&gt;=2,1,0)
+IF(H7655&gt;=_xlfn.PERCENTILE.INC($H$2:$H$10001,0.75),1,0)</f>
        <v>2</v>
      </c>
      <c r="S7655" t="str">
        <f>IF(R7655&gt;=7,"High",IF(R7655&gt;=4,"Medium","Low"))</f>
        <v>Low</v>
      </c>
    </row>
    <row r="7656" spans="1:19">
      <c r="A7656" t="s">
        <v>7781</v>
      </c>
      <c r="B7656">
        <v>34</v>
      </c>
      <c r="C7656" t="s">
        <v>101</v>
      </c>
      <c r="D7656" t="s">
        <v>123</v>
      </c>
      <c r="E7656">
        <v>20</v>
      </c>
      <c r="F7656" t="s">
        <v>103</v>
      </c>
      <c r="G7656" t="s">
        <v>110</v>
      </c>
      <c r="H7656" s="5">
        <v>796</v>
      </c>
      <c r="I7656" s="5">
        <v>16305.03</v>
      </c>
      <c r="J7656" t="s">
        <v>115</v>
      </c>
      <c r="K7656" t="s">
        <v>107</v>
      </c>
      <c r="L7656">
        <v>0</v>
      </c>
      <c r="M7656">
        <v>0</v>
      </c>
      <c r="N7656">
        <v>4</v>
      </c>
      <c r="O7656" s="6">
        <v>0</v>
      </c>
      <c r="P7656" t="s">
        <v>106</v>
      </c>
      <c r="Q7656" t="s">
        <v>107</v>
      </c>
      <c r="R7656">
        <f>IF(F7656="Monthly",2,0)
+IF(E7656&lt;=6,2,0)
+IF(N7656&lt;=2,2,0)
+IF(L7656&gt;=4,2,0)
+IF(M7656&gt;=2,1,0)
+IF(H7656&gt;=_xlfn.PERCENTILE.INC($H$2:$H$10001,0.75),1,0)</f>
        <v>3</v>
      </c>
      <c r="S7656" t="str">
        <f>IF(R7656&gt;=7,"High",IF(R7656&gt;=4,"Medium","Low"))</f>
        <v>Low</v>
      </c>
    </row>
    <row r="7657" spans="1:19">
      <c r="A7657" t="s">
        <v>7782</v>
      </c>
      <c r="B7657">
        <v>44</v>
      </c>
      <c r="C7657" t="s">
        <v>112</v>
      </c>
      <c r="D7657" t="s">
        <v>159</v>
      </c>
      <c r="E7657">
        <v>20</v>
      </c>
      <c r="F7657" t="s">
        <v>103</v>
      </c>
      <c r="G7657" t="s">
        <v>110</v>
      </c>
      <c r="H7657" s="5">
        <v>647</v>
      </c>
      <c r="I7657" s="5">
        <v>12900.52</v>
      </c>
      <c r="J7657" t="s">
        <v>105</v>
      </c>
      <c r="K7657" t="s">
        <v>106</v>
      </c>
      <c r="L7657">
        <v>0</v>
      </c>
      <c r="M7657">
        <v>0</v>
      </c>
      <c r="N7657">
        <v>4</v>
      </c>
      <c r="O7657" s="6">
        <v>0</v>
      </c>
      <c r="P7657" t="s">
        <v>106</v>
      </c>
      <c r="Q7657" t="s">
        <v>107</v>
      </c>
      <c r="R7657">
        <f>IF(F7657="Monthly",2,0)
+IF(E7657&lt;=6,2,0)
+IF(N7657&lt;=2,2,0)
+IF(L7657&gt;=4,2,0)
+IF(M7657&gt;=2,1,0)
+IF(H7657&gt;=_xlfn.PERCENTILE.INC($H$2:$H$10001,0.75),1,0)</f>
        <v>2</v>
      </c>
      <c r="S7657" t="str">
        <f>IF(R7657&gt;=7,"High",IF(R7657&gt;=4,"Medium","Low"))</f>
        <v>Low</v>
      </c>
    </row>
    <row r="7658" spans="1:19">
      <c r="A7658" t="s">
        <v>7783</v>
      </c>
      <c r="B7658">
        <v>19</v>
      </c>
      <c r="C7658" t="s">
        <v>112</v>
      </c>
      <c r="D7658" t="s">
        <v>131</v>
      </c>
      <c r="E7658">
        <v>43</v>
      </c>
      <c r="F7658" t="s">
        <v>103</v>
      </c>
      <c r="G7658" t="s">
        <v>110</v>
      </c>
      <c r="H7658" s="5">
        <v>768</v>
      </c>
      <c r="I7658" s="5">
        <v>32420.94</v>
      </c>
      <c r="J7658" t="s">
        <v>140</v>
      </c>
      <c r="K7658" t="s">
        <v>106</v>
      </c>
      <c r="L7658">
        <v>0</v>
      </c>
      <c r="M7658">
        <v>0</v>
      </c>
      <c r="N7658">
        <v>5</v>
      </c>
      <c r="O7658" s="6">
        <v>0</v>
      </c>
      <c r="P7658" t="s">
        <v>107</v>
      </c>
      <c r="Q7658" t="s">
        <v>107</v>
      </c>
      <c r="R7658">
        <f>IF(F7658="Monthly",2,0)
+IF(E7658&lt;=6,2,0)
+IF(N7658&lt;=2,2,0)
+IF(L7658&gt;=4,2,0)
+IF(M7658&gt;=2,1,0)
+IF(H7658&gt;=_xlfn.PERCENTILE.INC($H$2:$H$10001,0.75),1,0)</f>
        <v>2</v>
      </c>
      <c r="S7658" t="str">
        <f>IF(R7658&gt;=7,"High",IF(R7658&gt;=4,"Medium","Low"))</f>
        <v>Low</v>
      </c>
    </row>
    <row r="7659" spans="1:19">
      <c r="A7659" t="s">
        <v>7784</v>
      </c>
      <c r="B7659">
        <v>22</v>
      </c>
      <c r="C7659" t="s">
        <v>112</v>
      </c>
      <c r="D7659" t="s">
        <v>131</v>
      </c>
      <c r="E7659">
        <v>52</v>
      </c>
      <c r="F7659" t="s">
        <v>103</v>
      </c>
      <c r="G7659" t="s">
        <v>110</v>
      </c>
      <c r="H7659" s="5">
        <v>796</v>
      </c>
      <c r="I7659" s="5">
        <v>41234.089999999997</v>
      </c>
      <c r="J7659" t="s">
        <v>115</v>
      </c>
      <c r="K7659" t="s">
        <v>106</v>
      </c>
      <c r="L7659">
        <v>1</v>
      </c>
      <c r="M7659">
        <v>0</v>
      </c>
      <c r="N7659">
        <v>4</v>
      </c>
      <c r="O7659" s="6">
        <v>0</v>
      </c>
      <c r="P7659" t="s">
        <v>107</v>
      </c>
      <c r="Q7659" t="s">
        <v>107</v>
      </c>
      <c r="R7659">
        <f>IF(F7659="Monthly",2,0)
+IF(E7659&lt;=6,2,0)
+IF(N7659&lt;=2,2,0)
+IF(L7659&gt;=4,2,0)
+IF(M7659&gt;=2,1,0)
+IF(H7659&gt;=_xlfn.PERCENTILE.INC($H$2:$H$10001,0.75),1,0)</f>
        <v>3</v>
      </c>
      <c r="S7659" t="str">
        <f>IF(R7659&gt;=7,"High",IF(R7659&gt;=4,"Medium","Low"))</f>
        <v>Low</v>
      </c>
    </row>
    <row r="7660" spans="1:19">
      <c r="A7660" t="s">
        <v>7785</v>
      </c>
      <c r="B7660">
        <v>47</v>
      </c>
      <c r="C7660" t="s">
        <v>101</v>
      </c>
      <c r="D7660" t="s">
        <v>137</v>
      </c>
      <c r="E7660">
        <v>22</v>
      </c>
      <c r="F7660" t="s">
        <v>103</v>
      </c>
      <c r="G7660" t="s">
        <v>110</v>
      </c>
      <c r="H7660" s="5">
        <v>670</v>
      </c>
      <c r="I7660" s="5">
        <v>14871.84</v>
      </c>
      <c r="J7660" t="s">
        <v>134</v>
      </c>
      <c r="K7660" t="s">
        <v>106</v>
      </c>
      <c r="L7660">
        <v>1</v>
      </c>
      <c r="M7660">
        <v>0</v>
      </c>
      <c r="N7660">
        <v>5</v>
      </c>
      <c r="O7660" s="6">
        <v>0</v>
      </c>
      <c r="P7660" t="s">
        <v>106</v>
      </c>
      <c r="Q7660" t="s">
        <v>106</v>
      </c>
      <c r="R7660">
        <f>IF(F7660="Monthly",2,0)
+IF(E7660&lt;=6,2,0)
+IF(N7660&lt;=2,2,0)
+IF(L7660&gt;=4,2,0)
+IF(M7660&gt;=2,1,0)
+IF(H7660&gt;=_xlfn.PERCENTILE.INC($H$2:$H$10001,0.75),1,0)</f>
        <v>2</v>
      </c>
      <c r="S7660" t="str">
        <f>IF(R7660&gt;=7,"High",IF(R7660&gt;=4,"Medium","Low"))</f>
        <v>Low</v>
      </c>
    </row>
    <row r="7661" spans="1:19">
      <c r="A7661" t="s">
        <v>7786</v>
      </c>
      <c r="B7661">
        <v>28</v>
      </c>
      <c r="C7661" t="s">
        <v>112</v>
      </c>
      <c r="D7661" t="s">
        <v>133</v>
      </c>
      <c r="E7661">
        <v>48</v>
      </c>
      <c r="F7661" t="s">
        <v>103</v>
      </c>
      <c r="G7661" t="s">
        <v>129</v>
      </c>
      <c r="H7661" s="5">
        <v>992</v>
      </c>
      <c r="I7661" s="5">
        <v>46907.81</v>
      </c>
      <c r="J7661" t="s">
        <v>115</v>
      </c>
      <c r="K7661" t="s">
        <v>106</v>
      </c>
      <c r="L7661">
        <v>0</v>
      </c>
      <c r="M7661">
        <v>0</v>
      </c>
      <c r="N7661">
        <v>5</v>
      </c>
      <c r="O7661" s="6">
        <v>0</v>
      </c>
      <c r="P7661" t="s">
        <v>107</v>
      </c>
      <c r="Q7661" t="s">
        <v>106</v>
      </c>
      <c r="R7661">
        <f>IF(F7661="Monthly",2,0)
+IF(E7661&lt;=6,2,0)
+IF(N7661&lt;=2,2,0)
+IF(L7661&gt;=4,2,0)
+IF(M7661&gt;=2,1,0)
+IF(H7661&gt;=_xlfn.PERCENTILE.INC($H$2:$H$10001,0.75),1,0)</f>
        <v>3</v>
      </c>
      <c r="S7661" t="str">
        <f>IF(R7661&gt;=7,"High",IF(R7661&gt;=4,"Medium","Low"))</f>
        <v>Low</v>
      </c>
    </row>
    <row r="7662" spans="1:19">
      <c r="A7662" t="s">
        <v>7787</v>
      </c>
      <c r="B7662">
        <v>23</v>
      </c>
      <c r="C7662" t="s">
        <v>112</v>
      </c>
      <c r="D7662" t="s">
        <v>131</v>
      </c>
      <c r="E7662">
        <v>47</v>
      </c>
      <c r="F7662" t="s">
        <v>103</v>
      </c>
      <c r="G7662" t="s">
        <v>129</v>
      </c>
      <c r="H7662" s="5">
        <v>988</v>
      </c>
      <c r="I7662" s="5">
        <v>46700.73</v>
      </c>
      <c r="J7662" t="s">
        <v>140</v>
      </c>
      <c r="K7662" t="s">
        <v>106</v>
      </c>
      <c r="L7662">
        <v>0</v>
      </c>
      <c r="M7662">
        <v>0</v>
      </c>
      <c r="N7662">
        <v>5</v>
      </c>
      <c r="O7662" s="6">
        <v>0</v>
      </c>
      <c r="P7662" t="s">
        <v>106</v>
      </c>
      <c r="Q7662" t="s">
        <v>107</v>
      </c>
      <c r="R7662">
        <f>IF(F7662="Monthly",2,0)
+IF(E7662&lt;=6,2,0)
+IF(N7662&lt;=2,2,0)
+IF(L7662&gt;=4,2,0)
+IF(M7662&gt;=2,1,0)
+IF(H7662&gt;=_xlfn.PERCENTILE.INC($H$2:$H$10001,0.75),1,0)</f>
        <v>3</v>
      </c>
      <c r="S7662" t="str">
        <f>IF(R7662&gt;=7,"High",IF(R7662&gt;=4,"Medium","Low"))</f>
        <v>Low</v>
      </c>
    </row>
    <row r="7663" spans="1:19">
      <c r="A7663" t="s">
        <v>7788</v>
      </c>
      <c r="B7663">
        <v>35</v>
      </c>
      <c r="C7663" t="s">
        <v>101</v>
      </c>
      <c r="D7663" t="s">
        <v>137</v>
      </c>
      <c r="E7663">
        <v>23</v>
      </c>
      <c r="F7663" t="s">
        <v>121</v>
      </c>
      <c r="G7663" t="s">
        <v>129</v>
      </c>
      <c r="H7663" s="5">
        <v>1042</v>
      </c>
      <c r="I7663" s="5">
        <v>21958.81</v>
      </c>
      <c r="J7663" t="s">
        <v>105</v>
      </c>
      <c r="K7663" t="s">
        <v>106</v>
      </c>
      <c r="L7663">
        <v>0</v>
      </c>
      <c r="M7663">
        <v>0</v>
      </c>
      <c r="N7663">
        <v>5</v>
      </c>
      <c r="O7663" s="6">
        <v>10</v>
      </c>
      <c r="P7663" t="s">
        <v>107</v>
      </c>
      <c r="Q7663" t="s">
        <v>107</v>
      </c>
      <c r="R7663">
        <f>IF(F7663="Monthly",2,0)
+IF(E7663&lt;=6,2,0)
+IF(N7663&lt;=2,2,0)
+IF(L7663&gt;=4,2,0)
+IF(M7663&gt;=2,1,0)
+IF(H7663&gt;=_xlfn.PERCENTILE.INC($H$2:$H$10001,0.75),1,0)</f>
        <v>1</v>
      </c>
      <c r="S7663" t="str">
        <f>IF(R7663&gt;=7,"High",IF(R7663&gt;=4,"Medium","Low"))</f>
        <v>Low</v>
      </c>
    </row>
    <row r="7664" spans="1:19">
      <c r="A7664" t="s">
        <v>7789</v>
      </c>
      <c r="B7664">
        <v>24</v>
      </c>
      <c r="C7664" t="s">
        <v>101</v>
      </c>
      <c r="D7664" t="s">
        <v>133</v>
      </c>
      <c r="E7664">
        <v>56</v>
      </c>
      <c r="F7664" t="s">
        <v>121</v>
      </c>
      <c r="G7664" t="s">
        <v>110</v>
      </c>
      <c r="H7664" s="5">
        <v>742</v>
      </c>
      <c r="I7664" s="5">
        <v>34869.21</v>
      </c>
      <c r="J7664" t="s">
        <v>105</v>
      </c>
      <c r="K7664" t="s">
        <v>106</v>
      </c>
      <c r="L7664">
        <v>1</v>
      </c>
      <c r="M7664">
        <v>0</v>
      </c>
      <c r="N7664">
        <v>5</v>
      </c>
      <c r="O7664" s="6">
        <v>15</v>
      </c>
      <c r="P7664" t="s">
        <v>106</v>
      </c>
      <c r="Q7664" t="s">
        <v>107</v>
      </c>
      <c r="R7664">
        <f>IF(F7664="Monthly",2,0)
+IF(E7664&lt;=6,2,0)
+IF(N7664&lt;=2,2,0)
+IF(L7664&gt;=4,2,0)
+IF(M7664&gt;=2,1,0)
+IF(H7664&gt;=_xlfn.PERCENTILE.INC($H$2:$H$10001,0.75),1,0)</f>
        <v>0</v>
      </c>
      <c r="S7664" t="str">
        <f>IF(R7664&gt;=7,"High",IF(R7664&gt;=4,"Medium","Low"))</f>
        <v>Low</v>
      </c>
    </row>
    <row r="7665" spans="1:19">
      <c r="A7665" t="s">
        <v>7790</v>
      </c>
      <c r="B7665">
        <v>18</v>
      </c>
      <c r="C7665" t="s">
        <v>112</v>
      </c>
      <c r="D7665" t="s">
        <v>102</v>
      </c>
      <c r="E7665">
        <v>56</v>
      </c>
      <c r="F7665" t="s">
        <v>103</v>
      </c>
      <c r="G7665" t="s">
        <v>110</v>
      </c>
      <c r="H7665" s="5">
        <v>722</v>
      </c>
      <c r="I7665" s="5">
        <v>39758.57</v>
      </c>
      <c r="J7665" t="s">
        <v>117</v>
      </c>
      <c r="K7665" t="s">
        <v>106</v>
      </c>
      <c r="L7665">
        <v>0</v>
      </c>
      <c r="M7665">
        <v>0</v>
      </c>
      <c r="N7665">
        <v>5</v>
      </c>
      <c r="O7665" s="6">
        <v>0</v>
      </c>
      <c r="P7665" t="s">
        <v>107</v>
      </c>
      <c r="Q7665" t="s">
        <v>107</v>
      </c>
      <c r="R7665">
        <f>IF(F7665="Monthly",2,0)
+IF(E7665&lt;=6,2,0)
+IF(N7665&lt;=2,2,0)
+IF(L7665&gt;=4,2,0)
+IF(M7665&gt;=2,1,0)
+IF(H7665&gt;=_xlfn.PERCENTILE.INC($H$2:$H$10001,0.75),1,0)</f>
        <v>2</v>
      </c>
      <c r="S7665" t="str">
        <f>IF(R7665&gt;=7,"High",IF(R7665&gt;=4,"Medium","Low"))</f>
        <v>Low</v>
      </c>
    </row>
    <row r="7666" spans="1:19">
      <c r="A7666" t="s">
        <v>7791</v>
      </c>
      <c r="B7666">
        <v>25</v>
      </c>
      <c r="C7666" t="s">
        <v>101</v>
      </c>
      <c r="D7666" t="s">
        <v>131</v>
      </c>
      <c r="E7666">
        <v>69</v>
      </c>
      <c r="F7666" t="s">
        <v>109</v>
      </c>
      <c r="G7666" t="s">
        <v>110</v>
      </c>
      <c r="H7666" s="5">
        <v>726</v>
      </c>
      <c r="I7666" s="5">
        <v>47968.46</v>
      </c>
      <c r="J7666" t="s">
        <v>117</v>
      </c>
      <c r="K7666" t="s">
        <v>107</v>
      </c>
      <c r="L7666">
        <v>2</v>
      </c>
      <c r="M7666">
        <v>0</v>
      </c>
      <c r="N7666">
        <v>5</v>
      </c>
      <c r="O7666" s="6">
        <v>5</v>
      </c>
      <c r="P7666" t="s">
        <v>107</v>
      </c>
      <c r="Q7666" t="s">
        <v>107</v>
      </c>
      <c r="R7666">
        <f>IF(F7666="Monthly",2,0)
+IF(E7666&lt;=6,2,0)
+IF(N7666&lt;=2,2,0)
+IF(L7666&gt;=4,2,0)
+IF(M7666&gt;=2,1,0)
+IF(H7666&gt;=_xlfn.PERCENTILE.INC($H$2:$H$10001,0.75),1,0)</f>
        <v>0</v>
      </c>
      <c r="S7666" t="str">
        <f>IF(R7666&gt;=7,"High",IF(R7666&gt;=4,"Medium","Low"))</f>
        <v>Low</v>
      </c>
    </row>
    <row r="7667" spans="1:19">
      <c r="A7667" t="s">
        <v>7792</v>
      </c>
      <c r="B7667">
        <v>49</v>
      </c>
      <c r="C7667" t="s">
        <v>101</v>
      </c>
      <c r="D7667" t="s">
        <v>137</v>
      </c>
      <c r="E7667">
        <v>32</v>
      </c>
      <c r="F7667" t="s">
        <v>103</v>
      </c>
      <c r="G7667" t="s">
        <v>110</v>
      </c>
      <c r="H7667" s="5">
        <v>779</v>
      </c>
      <c r="I7667" s="5">
        <v>25287.8</v>
      </c>
      <c r="J7667" t="s">
        <v>10127</v>
      </c>
      <c r="K7667" t="s">
        <v>106</v>
      </c>
      <c r="L7667">
        <v>3</v>
      </c>
      <c r="M7667">
        <v>1</v>
      </c>
      <c r="N7667">
        <v>3</v>
      </c>
      <c r="O7667" s="6">
        <v>0</v>
      </c>
      <c r="P7667" t="s">
        <v>107</v>
      </c>
      <c r="Q7667" t="s">
        <v>107</v>
      </c>
      <c r="R7667">
        <f>IF(F7667="Monthly",2,0)
+IF(E7667&lt;=6,2,0)
+IF(N7667&lt;=2,2,0)
+IF(L7667&gt;=4,2,0)
+IF(M7667&gt;=2,1,0)
+IF(H7667&gt;=_xlfn.PERCENTILE.INC($H$2:$H$10001,0.75),1,0)</f>
        <v>2</v>
      </c>
      <c r="S7667" t="str">
        <f>IF(R7667&gt;=7,"High",IF(R7667&gt;=4,"Medium","Low"))</f>
        <v>Low</v>
      </c>
    </row>
    <row r="7668" spans="1:19">
      <c r="A7668" t="s">
        <v>7793</v>
      </c>
      <c r="B7668">
        <v>51</v>
      </c>
      <c r="C7668" t="s">
        <v>112</v>
      </c>
      <c r="D7668" t="s">
        <v>123</v>
      </c>
      <c r="E7668">
        <v>35</v>
      </c>
      <c r="F7668" t="s">
        <v>109</v>
      </c>
      <c r="G7668" t="s">
        <v>110</v>
      </c>
      <c r="H7668" s="5">
        <v>726</v>
      </c>
      <c r="I7668" s="5">
        <v>25759.61</v>
      </c>
      <c r="J7668" t="s">
        <v>134</v>
      </c>
      <c r="K7668" t="s">
        <v>106</v>
      </c>
      <c r="L7668">
        <v>0</v>
      </c>
      <c r="M7668">
        <v>0</v>
      </c>
      <c r="N7668">
        <v>5</v>
      </c>
      <c r="O7668" s="6">
        <v>0</v>
      </c>
      <c r="P7668" t="s">
        <v>107</v>
      </c>
      <c r="Q7668" t="s">
        <v>107</v>
      </c>
      <c r="R7668">
        <f>IF(F7668="Monthly",2,0)
+IF(E7668&lt;=6,2,0)
+IF(N7668&lt;=2,2,0)
+IF(L7668&gt;=4,2,0)
+IF(M7668&gt;=2,1,0)
+IF(H7668&gt;=_xlfn.PERCENTILE.INC($H$2:$H$10001,0.75),1,0)</f>
        <v>0</v>
      </c>
      <c r="S7668" t="str">
        <f>IF(R7668&gt;=7,"High",IF(R7668&gt;=4,"Medium","Low"))</f>
        <v>Low</v>
      </c>
    </row>
    <row r="7669" spans="1:19">
      <c r="A7669" t="s">
        <v>7794</v>
      </c>
      <c r="B7669">
        <v>22</v>
      </c>
      <c r="C7669" t="s">
        <v>101</v>
      </c>
      <c r="D7669" t="s">
        <v>137</v>
      </c>
      <c r="E7669">
        <v>52</v>
      </c>
      <c r="F7669" t="s">
        <v>109</v>
      </c>
      <c r="G7669" t="s">
        <v>104</v>
      </c>
      <c r="H7669" s="5">
        <v>452</v>
      </c>
      <c r="I7669" s="5">
        <v>21121.279999999999</v>
      </c>
      <c r="J7669" t="s">
        <v>134</v>
      </c>
      <c r="K7669" t="s">
        <v>106</v>
      </c>
      <c r="L7669">
        <v>2</v>
      </c>
      <c r="M7669">
        <v>1</v>
      </c>
      <c r="N7669">
        <v>4</v>
      </c>
      <c r="O7669" s="6">
        <v>10</v>
      </c>
      <c r="P7669" t="s">
        <v>107</v>
      </c>
      <c r="Q7669" t="s">
        <v>107</v>
      </c>
      <c r="R7669">
        <f>IF(F7669="Monthly",2,0)
+IF(E7669&lt;=6,2,0)
+IF(N7669&lt;=2,2,0)
+IF(L7669&gt;=4,2,0)
+IF(M7669&gt;=2,1,0)
+IF(H7669&gt;=_xlfn.PERCENTILE.INC($H$2:$H$10001,0.75),1,0)</f>
        <v>0</v>
      </c>
      <c r="S7669" t="str">
        <f>IF(R7669&gt;=7,"High",IF(R7669&gt;=4,"Medium","Low"))</f>
        <v>Low</v>
      </c>
    </row>
    <row r="7670" spans="1:19">
      <c r="A7670" t="s">
        <v>7795</v>
      </c>
      <c r="B7670">
        <v>44</v>
      </c>
      <c r="C7670" t="s">
        <v>112</v>
      </c>
      <c r="D7670" t="s">
        <v>133</v>
      </c>
      <c r="E7670">
        <v>12</v>
      </c>
      <c r="F7670" t="s">
        <v>109</v>
      </c>
      <c r="G7670" t="s">
        <v>104</v>
      </c>
      <c r="H7670" s="5">
        <v>451</v>
      </c>
      <c r="I7670" s="5">
        <v>5263.58</v>
      </c>
      <c r="J7670" t="s">
        <v>117</v>
      </c>
      <c r="K7670" t="s">
        <v>106</v>
      </c>
      <c r="L7670">
        <v>0</v>
      </c>
      <c r="M7670">
        <v>0</v>
      </c>
      <c r="N7670">
        <v>5</v>
      </c>
      <c r="O7670" s="6">
        <v>0</v>
      </c>
      <c r="P7670" t="s">
        <v>107</v>
      </c>
      <c r="Q7670" t="s">
        <v>107</v>
      </c>
      <c r="R7670">
        <f>IF(F7670="Monthly",2,0)
+IF(E7670&lt;=6,2,0)
+IF(N7670&lt;=2,2,0)
+IF(L7670&gt;=4,2,0)
+IF(M7670&gt;=2,1,0)
+IF(H7670&gt;=_xlfn.PERCENTILE.INC($H$2:$H$10001,0.75),1,0)</f>
        <v>0</v>
      </c>
      <c r="S7670" t="str">
        <f>IF(R7670&gt;=7,"High",IF(R7670&gt;=4,"Medium","Low"))</f>
        <v>Low</v>
      </c>
    </row>
    <row r="7671" spans="1:19">
      <c r="A7671" t="s">
        <v>7796</v>
      </c>
      <c r="B7671">
        <v>28</v>
      </c>
      <c r="C7671" t="s">
        <v>101</v>
      </c>
      <c r="D7671" t="s">
        <v>159</v>
      </c>
      <c r="E7671">
        <v>20</v>
      </c>
      <c r="F7671" t="s">
        <v>103</v>
      </c>
      <c r="G7671" t="s">
        <v>129</v>
      </c>
      <c r="H7671" s="5">
        <v>939</v>
      </c>
      <c r="I7671" s="5">
        <v>19089.87</v>
      </c>
      <c r="J7671" t="s">
        <v>115</v>
      </c>
      <c r="K7671" t="s">
        <v>106</v>
      </c>
      <c r="L7671">
        <v>9</v>
      </c>
      <c r="M7671">
        <v>4</v>
      </c>
      <c r="N7671">
        <v>1</v>
      </c>
      <c r="O7671" s="6">
        <v>0</v>
      </c>
      <c r="P7671" t="s">
        <v>107</v>
      </c>
      <c r="Q7671" t="s">
        <v>106</v>
      </c>
      <c r="R7671">
        <f>IF(F7671="Monthly",2,0)
+IF(E7671&lt;=6,2,0)
+IF(N7671&lt;=2,2,0)
+IF(L7671&gt;=4,2,0)
+IF(M7671&gt;=2,1,0)
+IF(H7671&gt;=_xlfn.PERCENTILE.INC($H$2:$H$10001,0.75),1,0)</f>
        <v>8</v>
      </c>
      <c r="S7671" t="str">
        <f>IF(R7671&gt;=7,"High",IF(R7671&gt;=4,"Medium","Low"))</f>
        <v>High</v>
      </c>
    </row>
    <row r="7672" spans="1:19">
      <c r="A7672" t="s">
        <v>7797</v>
      </c>
      <c r="B7672">
        <v>49</v>
      </c>
      <c r="C7672" t="s">
        <v>101</v>
      </c>
      <c r="D7672" t="s">
        <v>126</v>
      </c>
      <c r="E7672">
        <v>24</v>
      </c>
      <c r="F7672" t="s">
        <v>109</v>
      </c>
      <c r="G7672" t="s">
        <v>104</v>
      </c>
      <c r="H7672" s="5">
        <v>411</v>
      </c>
      <c r="I7672" s="5">
        <v>9938.27</v>
      </c>
      <c r="J7672" t="s">
        <v>115</v>
      </c>
      <c r="K7672" t="s">
        <v>107</v>
      </c>
      <c r="L7672">
        <v>5</v>
      </c>
      <c r="M7672">
        <v>2</v>
      </c>
      <c r="N7672">
        <v>2</v>
      </c>
      <c r="O7672" s="6">
        <v>0</v>
      </c>
      <c r="P7672" t="s">
        <v>107</v>
      </c>
      <c r="Q7672" t="s">
        <v>107</v>
      </c>
      <c r="R7672">
        <f>IF(F7672="Monthly",2,0)
+IF(E7672&lt;=6,2,0)
+IF(N7672&lt;=2,2,0)
+IF(L7672&gt;=4,2,0)
+IF(M7672&gt;=2,1,0)
+IF(H7672&gt;=_xlfn.PERCENTILE.INC($H$2:$H$10001,0.75),1,0)</f>
        <v>5</v>
      </c>
      <c r="S7672" t="str">
        <f>IF(R7672&gt;=7,"High",IF(R7672&gt;=4,"Medium","Low"))</f>
        <v>Medium</v>
      </c>
    </row>
    <row r="7673" spans="1:19">
      <c r="A7673" t="s">
        <v>7798</v>
      </c>
      <c r="B7673">
        <v>26</v>
      </c>
      <c r="C7673" t="s">
        <v>112</v>
      </c>
      <c r="D7673" t="s">
        <v>131</v>
      </c>
      <c r="E7673">
        <v>29</v>
      </c>
      <c r="F7673" t="s">
        <v>109</v>
      </c>
      <c r="G7673" t="s">
        <v>129</v>
      </c>
      <c r="H7673" s="5">
        <v>1084</v>
      </c>
      <c r="I7673" s="5">
        <v>30063.45</v>
      </c>
      <c r="J7673" t="s">
        <v>117</v>
      </c>
      <c r="K7673" t="s">
        <v>106</v>
      </c>
      <c r="L7673">
        <v>0</v>
      </c>
      <c r="M7673">
        <v>0</v>
      </c>
      <c r="N7673">
        <v>5</v>
      </c>
      <c r="O7673" s="6">
        <v>5</v>
      </c>
      <c r="P7673" t="s">
        <v>107</v>
      </c>
      <c r="Q7673" t="s">
        <v>107</v>
      </c>
      <c r="R7673">
        <f>IF(F7673="Monthly",2,0)
+IF(E7673&lt;=6,2,0)
+IF(N7673&lt;=2,2,0)
+IF(L7673&gt;=4,2,0)
+IF(M7673&gt;=2,1,0)
+IF(H7673&gt;=_xlfn.PERCENTILE.INC($H$2:$H$10001,0.75),1,0)</f>
        <v>1</v>
      </c>
      <c r="S7673" t="str">
        <f>IF(R7673&gt;=7,"High",IF(R7673&gt;=4,"Medium","Low"))</f>
        <v>Low</v>
      </c>
    </row>
    <row r="7674" spans="1:19">
      <c r="A7674" t="s">
        <v>7799</v>
      </c>
      <c r="B7674">
        <v>43</v>
      </c>
      <c r="C7674" t="s">
        <v>112</v>
      </c>
      <c r="D7674" t="s">
        <v>159</v>
      </c>
      <c r="E7674">
        <v>10</v>
      </c>
      <c r="F7674" t="s">
        <v>109</v>
      </c>
      <c r="G7674" t="s">
        <v>104</v>
      </c>
      <c r="H7674" s="5">
        <v>545</v>
      </c>
      <c r="I7674" s="5">
        <v>5205.58</v>
      </c>
      <c r="J7674" t="s">
        <v>117</v>
      </c>
      <c r="K7674" t="s">
        <v>106</v>
      </c>
      <c r="L7674">
        <v>2</v>
      </c>
      <c r="M7674">
        <v>1</v>
      </c>
      <c r="N7674">
        <v>5</v>
      </c>
      <c r="O7674" s="6">
        <v>5</v>
      </c>
      <c r="P7674" t="s">
        <v>106</v>
      </c>
      <c r="Q7674" t="s">
        <v>107</v>
      </c>
      <c r="R7674">
        <f>IF(F7674="Monthly",2,0)
+IF(E7674&lt;=6,2,0)
+IF(N7674&lt;=2,2,0)
+IF(L7674&gt;=4,2,0)
+IF(M7674&gt;=2,1,0)
+IF(H7674&gt;=_xlfn.PERCENTILE.INC($H$2:$H$10001,0.75),1,0)</f>
        <v>0</v>
      </c>
      <c r="S7674" t="str">
        <f>IF(R7674&gt;=7,"High",IF(R7674&gt;=4,"Medium","Low"))</f>
        <v>Low</v>
      </c>
    </row>
    <row r="7675" spans="1:19">
      <c r="A7675" t="s">
        <v>7800</v>
      </c>
      <c r="B7675">
        <v>50</v>
      </c>
      <c r="C7675" t="s">
        <v>112</v>
      </c>
      <c r="D7675" t="s">
        <v>126</v>
      </c>
      <c r="E7675">
        <v>45</v>
      </c>
      <c r="F7675" t="s">
        <v>103</v>
      </c>
      <c r="G7675" t="s">
        <v>110</v>
      </c>
      <c r="H7675" s="5">
        <v>811</v>
      </c>
      <c r="I7675" s="5">
        <v>35945.39</v>
      </c>
      <c r="J7675" t="s">
        <v>117</v>
      </c>
      <c r="K7675" t="s">
        <v>106</v>
      </c>
      <c r="L7675">
        <v>0</v>
      </c>
      <c r="M7675">
        <v>0</v>
      </c>
      <c r="N7675">
        <v>5</v>
      </c>
      <c r="O7675" s="6">
        <v>0</v>
      </c>
      <c r="P7675" t="s">
        <v>107</v>
      </c>
      <c r="Q7675" t="s">
        <v>107</v>
      </c>
      <c r="R7675">
        <f>IF(F7675="Monthly",2,0)
+IF(E7675&lt;=6,2,0)
+IF(N7675&lt;=2,2,0)
+IF(L7675&gt;=4,2,0)
+IF(M7675&gt;=2,1,0)
+IF(H7675&gt;=_xlfn.PERCENTILE.INC($H$2:$H$10001,0.75),1,0)</f>
        <v>3</v>
      </c>
      <c r="S7675" t="str">
        <f>IF(R7675&gt;=7,"High",IF(R7675&gt;=4,"Medium","Low"))</f>
        <v>Low</v>
      </c>
    </row>
    <row r="7676" spans="1:19">
      <c r="A7676" t="s">
        <v>7801</v>
      </c>
      <c r="B7676">
        <v>29</v>
      </c>
      <c r="C7676" t="s">
        <v>112</v>
      </c>
      <c r="D7676" t="s">
        <v>131</v>
      </c>
      <c r="E7676">
        <v>17</v>
      </c>
      <c r="F7676" t="s">
        <v>103</v>
      </c>
      <c r="G7676" t="s">
        <v>110</v>
      </c>
      <c r="H7676" s="5">
        <v>681</v>
      </c>
      <c r="I7676" s="5">
        <v>11672.22</v>
      </c>
      <c r="J7676" t="s">
        <v>115</v>
      </c>
      <c r="K7676" t="s">
        <v>106</v>
      </c>
      <c r="L7676">
        <v>1</v>
      </c>
      <c r="M7676">
        <v>0</v>
      </c>
      <c r="N7676">
        <v>4</v>
      </c>
      <c r="O7676" s="6">
        <v>0</v>
      </c>
      <c r="P7676" t="s">
        <v>107</v>
      </c>
      <c r="Q7676" t="s">
        <v>107</v>
      </c>
      <c r="R7676">
        <f>IF(F7676="Monthly",2,0)
+IF(E7676&lt;=6,2,0)
+IF(N7676&lt;=2,2,0)
+IF(L7676&gt;=4,2,0)
+IF(M7676&gt;=2,1,0)
+IF(H7676&gt;=_xlfn.PERCENTILE.INC($H$2:$H$10001,0.75),1,0)</f>
        <v>2</v>
      </c>
      <c r="S7676" t="str">
        <f>IF(R7676&gt;=7,"High",IF(R7676&gt;=4,"Medium","Low"))</f>
        <v>Low</v>
      </c>
    </row>
    <row r="7677" spans="1:19">
      <c r="A7677" t="s">
        <v>7802</v>
      </c>
      <c r="B7677">
        <v>44</v>
      </c>
      <c r="C7677" t="s">
        <v>112</v>
      </c>
      <c r="D7677" t="s">
        <v>126</v>
      </c>
      <c r="E7677">
        <v>16</v>
      </c>
      <c r="F7677" t="s">
        <v>103</v>
      </c>
      <c r="G7677" t="s">
        <v>129</v>
      </c>
      <c r="H7677" s="5">
        <v>1028</v>
      </c>
      <c r="I7677" s="5">
        <v>16400.43</v>
      </c>
      <c r="J7677" t="s">
        <v>105</v>
      </c>
      <c r="K7677" t="s">
        <v>106</v>
      </c>
      <c r="L7677">
        <v>4</v>
      </c>
      <c r="M7677">
        <v>0</v>
      </c>
      <c r="N7677">
        <v>4</v>
      </c>
      <c r="O7677" s="6">
        <v>0</v>
      </c>
      <c r="P7677" t="s">
        <v>106</v>
      </c>
      <c r="Q7677" t="s">
        <v>107</v>
      </c>
      <c r="R7677">
        <f>IF(F7677="Monthly",2,0)
+IF(E7677&lt;=6,2,0)
+IF(N7677&lt;=2,2,0)
+IF(L7677&gt;=4,2,0)
+IF(M7677&gt;=2,1,0)
+IF(H7677&gt;=_xlfn.PERCENTILE.INC($H$2:$H$10001,0.75),1,0)</f>
        <v>5</v>
      </c>
      <c r="S7677" t="str">
        <f>IF(R7677&gt;=7,"High",IF(R7677&gt;=4,"Medium","Low"))</f>
        <v>Medium</v>
      </c>
    </row>
    <row r="7678" spans="1:19">
      <c r="A7678" t="s">
        <v>7803</v>
      </c>
      <c r="B7678">
        <v>34</v>
      </c>
      <c r="C7678" t="s">
        <v>112</v>
      </c>
      <c r="D7678" t="s">
        <v>126</v>
      </c>
      <c r="E7678">
        <v>36</v>
      </c>
      <c r="F7678" t="s">
        <v>103</v>
      </c>
      <c r="G7678" t="s">
        <v>110</v>
      </c>
      <c r="H7678" s="5">
        <v>805</v>
      </c>
      <c r="I7678" s="5">
        <v>29233.81</v>
      </c>
      <c r="J7678" t="s">
        <v>117</v>
      </c>
      <c r="K7678" t="s">
        <v>106</v>
      </c>
      <c r="L7678">
        <v>4</v>
      </c>
      <c r="M7678">
        <v>2</v>
      </c>
      <c r="N7678">
        <v>2</v>
      </c>
      <c r="O7678" s="6">
        <v>0</v>
      </c>
      <c r="P7678" t="s">
        <v>107</v>
      </c>
      <c r="Q7678" t="s">
        <v>106</v>
      </c>
      <c r="R7678">
        <f>IF(F7678="Monthly",2,0)
+IF(E7678&lt;=6,2,0)
+IF(N7678&lt;=2,2,0)
+IF(L7678&gt;=4,2,0)
+IF(M7678&gt;=2,1,0)
+IF(H7678&gt;=_xlfn.PERCENTILE.INC($H$2:$H$10001,0.75),1,0)</f>
        <v>8</v>
      </c>
      <c r="S7678" t="str">
        <f>IF(R7678&gt;=7,"High",IF(R7678&gt;=4,"Medium","Low"))</f>
        <v>High</v>
      </c>
    </row>
    <row r="7679" spans="1:19">
      <c r="A7679" t="s">
        <v>7804</v>
      </c>
      <c r="B7679">
        <v>31</v>
      </c>
      <c r="C7679" t="s">
        <v>112</v>
      </c>
      <c r="D7679" t="s">
        <v>137</v>
      </c>
      <c r="E7679">
        <v>23</v>
      </c>
      <c r="F7679" t="s">
        <v>121</v>
      </c>
      <c r="G7679" t="s">
        <v>104</v>
      </c>
      <c r="H7679" s="5">
        <v>489</v>
      </c>
      <c r="I7679" s="5">
        <v>9598.3799999999992</v>
      </c>
      <c r="J7679" t="s">
        <v>115</v>
      </c>
      <c r="K7679" t="s">
        <v>107</v>
      </c>
      <c r="L7679">
        <v>2</v>
      </c>
      <c r="M7679">
        <v>0</v>
      </c>
      <c r="N7679">
        <v>4</v>
      </c>
      <c r="O7679" s="6">
        <v>15</v>
      </c>
      <c r="P7679" t="s">
        <v>107</v>
      </c>
      <c r="Q7679" t="s">
        <v>107</v>
      </c>
      <c r="R7679">
        <f>IF(F7679="Monthly",2,0)
+IF(E7679&lt;=6,2,0)
+IF(N7679&lt;=2,2,0)
+IF(L7679&gt;=4,2,0)
+IF(M7679&gt;=2,1,0)
+IF(H7679&gt;=_xlfn.PERCENTILE.INC($H$2:$H$10001,0.75),1,0)</f>
        <v>0</v>
      </c>
      <c r="S7679" t="str">
        <f>IF(R7679&gt;=7,"High",IF(R7679&gt;=4,"Medium","Low"))</f>
        <v>Low</v>
      </c>
    </row>
    <row r="7680" spans="1:19">
      <c r="A7680" t="s">
        <v>7805</v>
      </c>
      <c r="B7680">
        <v>18</v>
      </c>
      <c r="C7680" t="s">
        <v>112</v>
      </c>
      <c r="D7680" t="s">
        <v>119</v>
      </c>
      <c r="E7680">
        <v>17</v>
      </c>
      <c r="F7680" t="s">
        <v>103</v>
      </c>
      <c r="G7680" t="s">
        <v>110</v>
      </c>
      <c r="H7680" s="5">
        <v>792</v>
      </c>
      <c r="I7680" s="5">
        <v>13782.46</v>
      </c>
      <c r="J7680" t="s">
        <v>117</v>
      </c>
      <c r="K7680" t="s">
        <v>106</v>
      </c>
      <c r="L7680">
        <v>6</v>
      </c>
      <c r="M7680">
        <v>2</v>
      </c>
      <c r="N7680">
        <v>3</v>
      </c>
      <c r="O7680" s="6">
        <v>0</v>
      </c>
      <c r="P7680" t="s">
        <v>107</v>
      </c>
      <c r="Q7680" t="s">
        <v>106</v>
      </c>
      <c r="R7680">
        <f>IF(F7680="Monthly",2,0)
+IF(E7680&lt;=6,2,0)
+IF(N7680&lt;=2,2,0)
+IF(L7680&gt;=4,2,0)
+IF(M7680&gt;=2,1,0)
+IF(H7680&gt;=_xlfn.PERCENTILE.INC($H$2:$H$10001,0.75),1,0)</f>
        <v>5</v>
      </c>
      <c r="S7680" t="str">
        <f>IF(R7680&gt;=7,"High",IF(R7680&gt;=4,"Medium","Low"))</f>
        <v>Medium</v>
      </c>
    </row>
    <row r="7681" spans="1:19">
      <c r="A7681" t="s">
        <v>7806</v>
      </c>
      <c r="B7681">
        <v>26</v>
      </c>
      <c r="C7681" t="s">
        <v>101</v>
      </c>
      <c r="D7681" t="s">
        <v>137</v>
      </c>
      <c r="E7681">
        <v>33</v>
      </c>
      <c r="F7681" t="s">
        <v>121</v>
      </c>
      <c r="G7681" t="s">
        <v>110</v>
      </c>
      <c r="H7681" s="5">
        <v>765</v>
      </c>
      <c r="I7681" s="5">
        <v>22295.54</v>
      </c>
      <c r="J7681" t="s">
        <v>115</v>
      </c>
      <c r="K7681" t="s">
        <v>106</v>
      </c>
      <c r="L7681">
        <v>0</v>
      </c>
      <c r="M7681">
        <v>0</v>
      </c>
      <c r="N7681">
        <v>5</v>
      </c>
      <c r="O7681" s="6">
        <v>10</v>
      </c>
      <c r="P7681" t="s">
        <v>107</v>
      </c>
      <c r="Q7681" t="s">
        <v>107</v>
      </c>
      <c r="R7681">
        <f>IF(F7681="Monthly",2,0)
+IF(E7681&lt;=6,2,0)
+IF(N7681&lt;=2,2,0)
+IF(L7681&gt;=4,2,0)
+IF(M7681&gt;=2,1,0)
+IF(H7681&gt;=_xlfn.PERCENTILE.INC($H$2:$H$10001,0.75),1,0)</f>
        <v>0</v>
      </c>
      <c r="S7681" t="str">
        <f>IF(R7681&gt;=7,"High",IF(R7681&gt;=4,"Medium","Low"))</f>
        <v>Low</v>
      </c>
    </row>
    <row r="7682" spans="1:19">
      <c r="A7682" t="s">
        <v>7807</v>
      </c>
      <c r="B7682">
        <v>43</v>
      </c>
      <c r="C7682" t="s">
        <v>101</v>
      </c>
      <c r="D7682" t="s">
        <v>126</v>
      </c>
      <c r="E7682">
        <v>29</v>
      </c>
      <c r="F7682" t="s">
        <v>109</v>
      </c>
      <c r="G7682" t="s">
        <v>104</v>
      </c>
      <c r="H7682" s="5">
        <v>595</v>
      </c>
      <c r="I7682" s="5">
        <v>17528.68</v>
      </c>
      <c r="J7682" t="s">
        <v>117</v>
      </c>
      <c r="K7682" t="s">
        <v>106</v>
      </c>
      <c r="L7682">
        <v>0</v>
      </c>
      <c r="M7682">
        <v>0</v>
      </c>
      <c r="N7682">
        <v>4</v>
      </c>
      <c r="O7682" s="6">
        <v>0</v>
      </c>
      <c r="P7682" t="s">
        <v>106</v>
      </c>
      <c r="Q7682" t="s">
        <v>107</v>
      </c>
      <c r="R7682">
        <f>IF(F7682="Monthly",2,0)
+IF(E7682&lt;=6,2,0)
+IF(N7682&lt;=2,2,0)
+IF(L7682&gt;=4,2,0)
+IF(M7682&gt;=2,1,0)
+IF(H7682&gt;=_xlfn.PERCENTILE.INC($H$2:$H$10001,0.75),1,0)</f>
        <v>0</v>
      </c>
      <c r="S7682" t="str">
        <f>IF(R7682&gt;=7,"High",IF(R7682&gt;=4,"Medium","Low"))</f>
        <v>Low</v>
      </c>
    </row>
    <row r="7683" spans="1:19">
      <c r="A7683" t="s">
        <v>7808</v>
      </c>
      <c r="B7683">
        <v>37</v>
      </c>
      <c r="C7683" t="s">
        <v>101</v>
      </c>
      <c r="D7683" t="s">
        <v>119</v>
      </c>
      <c r="E7683">
        <v>43</v>
      </c>
      <c r="F7683" t="s">
        <v>109</v>
      </c>
      <c r="G7683" t="s">
        <v>129</v>
      </c>
      <c r="H7683" s="5">
        <v>953</v>
      </c>
      <c r="I7683" s="5">
        <v>41647.26</v>
      </c>
      <c r="J7683" t="s">
        <v>117</v>
      </c>
      <c r="K7683" t="s">
        <v>106</v>
      </c>
      <c r="L7683">
        <v>0</v>
      </c>
      <c r="M7683">
        <v>0</v>
      </c>
      <c r="N7683">
        <v>5</v>
      </c>
      <c r="O7683" s="6">
        <v>0</v>
      </c>
      <c r="P7683" t="s">
        <v>107</v>
      </c>
      <c r="Q7683" t="s">
        <v>107</v>
      </c>
      <c r="R7683">
        <f>IF(F7683="Monthly",2,0)
+IF(E7683&lt;=6,2,0)
+IF(N7683&lt;=2,2,0)
+IF(L7683&gt;=4,2,0)
+IF(M7683&gt;=2,1,0)
+IF(H7683&gt;=_xlfn.PERCENTILE.INC($H$2:$H$10001,0.75),1,0)</f>
        <v>1</v>
      </c>
      <c r="S7683" t="str">
        <f>IF(R7683&gt;=7,"High",IF(R7683&gt;=4,"Medium","Low"))</f>
        <v>Low</v>
      </c>
    </row>
    <row r="7684" spans="1:19">
      <c r="A7684" t="s">
        <v>7809</v>
      </c>
      <c r="B7684">
        <v>28</v>
      </c>
      <c r="C7684" t="s">
        <v>112</v>
      </c>
      <c r="D7684" t="s">
        <v>131</v>
      </c>
      <c r="E7684">
        <v>43</v>
      </c>
      <c r="F7684" t="s">
        <v>109</v>
      </c>
      <c r="G7684" t="s">
        <v>110</v>
      </c>
      <c r="H7684" s="5">
        <v>713</v>
      </c>
      <c r="I7684" s="5">
        <v>29769.4</v>
      </c>
      <c r="J7684" t="s">
        <v>134</v>
      </c>
      <c r="K7684" t="s">
        <v>106</v>
      </c>
      <c r="L7684">
        <v>4</v>
      </c>
      <c r="M7684">
        <v>0</v>
      </c>
      <c r="N7684">
        <v>5</v>
      </c>
      <c r="O7684" s="6">
        <v>0</v>
      </c>
      <c r="P7684" t="s">
        <v>106</v>
      </c>
      <c r="Q7684" t="s">
        <v>107</v>
      </c>
      <c r="R7684">
        <f>IF(F7684="Monthly",2,0)
+IF(E7684&lt;=6,2,0)
+IF(N7684&lt;=2,2,0)
+IF(L7684&gt;=4,2,0)
+IF(M7684&gt;=2,1,0)
+IF(H7684&gt;=_xlfn.PERCENTILE.INC($H$2:$H$10001,0.75),1,0)</f>
        <v>2</v>
      </c>
      <c r="S7684" t="str">
        <f>IF(R7684&gt;=7,"High",IF(R7684&gt;=4,"Medium","Low"))</f>
        <v>Low</v>
      </c>
    </row>
    <row r="7685" spans="1:19">
      <c r="A7685" t="s">
        <v>7810</v>
      </c>
      <c r="B7685">
        <v>33</v>
      </c>
      <c r="C7685" t="s">
        <v>112</v>
      </c>
      <c r="D7685" t="s">
        <v>133</v>
      </c>
      <c r="E7685">
        <v>39</v>
      </c>
      <c r="F7685" t="s">
        <v>121</v>
      </c>
      <c r="G7685" t="s">
        <v>104</v>
      </c>
      <c r="H7685" s="5">
        <v>402</v>
      </c>
      <c r="I7685" s="5">
        <v>15329.7</v>
      </c>
      <c r="J7685" t="s">
        <v>117</v>
      </c>
      <c r="K7685" t="s">
        <v>106</v>
      </c>
      <c r="L7685">
        <v>0</v>
      </c>
      <c r="M7685">
        <v>0</v>
      </c>
      <c r="N7685">
        <v>5</v>
      </c>
      <c r="O7685" s="6">
        <v>0</v>
      </c>
      <c r="P7685" t="s">
        <v>107</v>
      </c>
      <c r="Q7685" t="s">
        <v>107</v>
      </c>
      <c r="R7685">
        <f>IF(F7685="Monthly",2,0)
+IF(E7685&lt;=6,2,0)
+IF(N7685&lt;=2,2,0)
+IF(L7685&gt;=4,2,0)
+IF(M7685&gt;=2,1,0)
+IF(H7685&gt;=_xlfn.PERCENTILE.INC($H$2:$H$10001,0.75),1,0)</f>
        <v>0</v>
      </c>
      <c r="S7685" t="str">
        <f>IF(R7685&gt;=7,"High",IF(R7685&gt;=4,"Medium","Low"))</f>
        <v>Low</v>
      </c>
    </row>
    <row r="7686" spans="1:19">
      <c r="A7686" t="s">
        <v>7811</v>
      </c>
      <c r="B7686">
        <v>34</v>
      </c>
      <c r="C7686" t="s">
        <v>112</v>
      </c>
      <c r="D7686" t="s">
        <v>123</v>
      </c>
      <c r="E7686">
        <v>64</v>
      </c>
      <c r="F7686" t="s">
        <v>121</v>
      </c>
      <c r="G7686" t="s">
        <v>104</v>
      </c>
      <c r="H7686" s="5">
        <v>488</v>
      </c>
      <c r="I7686" s="5">
        <v>28940.39</v>
      </c>
      <c r="J7686" t="s">
        <v>117</v>
      </c>
      <c r="K7686" t="s">
        <v>106</v>
      </c>
      <c r="L7686">
        <v>0</v>
      </c>
      <c r="M7686">
        <v>0</v>
      </c>
      <c r="N7686">
        <v>5</v>
      </c>
      <c r="O7686" s="6">
        <v>10</v>
      </c>
      <c r="P7686" t="s">
        <v>107</v>
      </c>
      <c r="Q7686" t="s">
        <v>107</v>
      </c>
      <c r="R7686">
        <f>IF(F7686="Monthly",2,0)
+IF(E7686&lt;=6,2,0)
+IF(N7686&lt;=2,2,0)
+IF(L7686&gt;=4,2,0)
+IF(M7686&gt;=2,1,0)
+IF(H7686&gt;=_xlfn.PERCENTILE.INC($H$2:$H$10001,0.75),1,0)</f>
        <v>0</v>
      </c>
      <c r="S7686" t="str">
        <f>IF(R7686&gt;=7,"High",IF(R7686&gt;=4,"Medium","Low"))</f>
        <v>Low</v>
      </c>
    </row>
    <row r="7687" spans="1:19">
      <c r="A7687" t="s">
        <v>7812</v>
      </c>
      <c r="B7687">
        <v>52</v>
      </c>
      <c r="C7687" t="s">
        <v>112</v>
      </c>
      <c r="D7687" t="s">
        <v>113</v>
      </c>
      <c r="E7687">
        <v>42</v>
      </c>
      <c r="F7687" t="s">
        <v>103</v>
      </c>
      <c r="G7687" t="s">
        <v>129</v>
      </c>
      <c r="H7687" s="5">
        <v>982</v>
      </c>
      <c r="I7687" s="5">
        <v>40499.699999999997</v>
      </c>
      <c r="J7687" t="s">
        <v>115</v>
      </c>
      <c r="K7687" t="s">
        <v>106</v>
      </c>
      <c r="L7687">
        <v>0</v>
      </c>
      <c r="M7687">
        <v>0</v>
      </c>
      <c r="N7687">
        <v>5</v>
      </c>
      <c r="O7687" s="6">
        <v>0</v>
      </c>
      <c r="P7687" t="s">
        <v>107</v>
      </c>
      <c r="Q7687" t="s">
        <v>107</v>
      </c>
      <c r="R7687">
        <f>IF(F7687="Monthly",2,0)
+IF(E7687&lt;=6,2,0)
+IF(N7687&lt;=2,2,0)
+IF(L7687&gt;=4,2,0)
+IF(M7687&gt;=2,1,0)
+IF(H7687&gt;=_xlfn.PERCENTILE.INC($H$2:$H$10001,0.75),1,0)</f>
        <v>3</v>
      </c>
      <c r="S7687" t="str">
        <f>IF(R7687&gt;=7,"High",IF(R7687&gt;=4,"Medium","Low"))</f>
        <v>Low</v>
      </c>
    </row>
    <row r="7688" spans="1:19">
      <c r="A7688" t="s">
        <v>7813</v>
      </c>
      <c r="B7688">
        <v>26</v>
      </c>
      <c r="C7688" t="s">
        <v>101</v>
      </c>
      <c r="D7688" t="s">
        <v>113</v>
      </c>
      <c r="E7688">
        <v>32</v>
      </c>
      <c r="F7688" t="s">
        <v>109</v>
      </c>
      <c r="G7688" t="s">
        <v>104</v>
      </c>
      <c r="H7688" s="5">
        <v>389</v>
      </c>
      <c r="I7688" s="5">
        <v>11760.74</v>
      </c>
      <c r="J7688" t="s">
        <v>105</v>
      </c>
      <c r="K7688" t="s">
        <v>107</v>
      </c>
      <c r="L7688">
        <v>0</v>
      </c>
      <c r="M7688">
        <v>0</v>
      </c>
      <c r="N7688">
        <v>4</v>
      </c>
      <c r="O7688" s="6">
        <v>5</v>
      </c>
      <c r="P7688" t="s">
        <v>107</v>
      </c>
      <c r="Q7688" t="s">
        <v>107</v>
      </c>
      <c r="R7688">
        <f>IF(F7688="Monthly",2,0)
+IF(E7688&lt;=6,2,0)
+IF(N7688&lt;=2,2,0)
+IF(L7688&gt;=4,2,0)
+IF(M7688&gt;=2,1,0)
+IF(H7688&gt;=_xlfn.PERCENTILE.INC($H$2:$H$10001,0.75),1,0)</f>
        <v>0</v>
      </c>
      <c r="S7688" t="str">
        <f>IF(R7688&gt;=7,"High",IF(R7688&gt;=4,"Medium","Low"))</f>
        <v>Low</v>
      </c>
    </row>
    <row r="7689" spans="1:19">
      <c r="A7689" t="s">
        <v>7814</v>
      </c>
      <c r="B7689">
        <v>40</v>
      </c>
      <c r="C7689" t="s">
        <v>101</v>
      </c>
      <c r="D7689" t="s">
        <v>126</v>
      </c>
      <c r="E7689">
        <v>27</v>
      </c>
      <c r="F7689" t="s">
        <v>109</v>
      </c>
      <c r="G7689" t="s">
        <v>110</v>
      </c>
      <c r="H7689" s="5">
        <v>812</v>
      </c>
      <c r="I7689" s="5">
        <v>21954.5</v>
      </c>
      <c r="J7689" t="s">
        <v>134</v>
      </c>
      <c r="K7689" t="s">
        <v>106</v>
      </c>
      <c r="L7689">
        <v>1</v>
      </c>
      <c r="M7689">
        <v>0</v>
      </c>
      <c r="N7689">
        <v>5</v>
      </c>
      <c r="O7689" s="6">
        <v>0</v>
      </c>
      <c r="P7689" t="s">
        <v>107</v>
      </c>
      <c r="Q7689" t="s">
        <v>107</v>
      </c>
      <c r="R7689">
        <f>IF(F7689="Monthly",2,0)
+IF(E7689&lt;=6,2,0)
+IF(N7689&lt;=2,2,0)
+IF(L7689&gt;=4,2,0)
+IF(M7689&gt;=2,1,0)
+IF(H7689&gt;=_xlfn.PERCENTILE.INC($H$2:$H$10001,0.75),1,0)</f>
        <v>1</v>
      </c>
      <c r="S7689" t="str">
        <f>IF(R7689&gt;=7,"High",IF(R7689&gt;=4,"Medium","Low"))</f>
        <v>Low</v>
      </c>
    </row>
    <row r="7690" spans="1:19">
      <c r="A7690" t="s">
        <v>7815</v>
      </c>
      <c r="B7690">
        <v>41</v>
      </c>
      <c r="C7690" t="s">
        <v>112</v>
      </c>
      <c r="D7690" t="s">
        <v>102</v>
      </c>
      <c r="E7690">
        <v>63</v>
      </c>
      <c r="F7690" t="s">
        <v>121</v>
      </c>
      <c r="G7690" t="s">
        <v>110</v>
      </c>
      <c r="H7690" s="5">
        <v>797</v>
      </c>
      <c r="I7690" s="5">
        <v>51468.28</v>
      </c>
      <c r="J7690" t="s">
        <v>140</v>
      </c>
      <c r="K7690" t="s">
        <v>106</v>
      </c>
      <c r="L7690">
        <v>0</v>
      </c>
      <c r="M7690">
        <v>0</v>
      </c>
      <c r="N7690">
        <v>5</v>
      </c>
      <c r="O7690" s="6">
        <v>0</v>
      </c>
      <c r="P7690" t="s">
        <v>107</v>
      </c>
      <c r="Q7690" t="s">
        <v>107</v>
      </c>
      <c r="R7690">
        <f>IF(F7690="Monthly",2,0)
+IF(E7690&lt;=6,2,0)
+IF(N7690&lt;=2,2,0)
+IF(L7690&gt;=4,2,0)
+IF(M7690&gt;=2,1,0)
+IF(H7690&gt;=_xlfn.PERCENTILE.INC($H$2:$H$10001,0.75),1,0)</f>
        <v>1</v>
      </c>
      <c r="S7690" t="str">
        <f>IF(R7690&gt;=7,"High",IF(R7690&gt;=4,"Medium","Low"))</f>
        <v>Low</v>
      </c>
    </row>
    <row r="7691" spans="1:19">
      <c r="A7691" t="s">
        <v>7816</v>
      </c>
      <c r="B7691">
        <v>52</v>
      </c>
      <c r="C7691" t="s">
        <v>112</v>
      </c>
      <c r="D7691" t="s">
        <v>137</v>
      </c>
      <c r="E7691">
        <v>52</v>
      </c>
      <c r="F7691" t="s">
        <v>121</v>
      </c>
      <c r="G7691" t="s">
        <v>129</v>
      </c>
      <c r="H7691" s="5">
        <v>1052</v>
      </c>
      <c r="I7691" s="5">
        <v>55930.76</v>
      </c>
      <c r="J7691" t="s">
        <v>115</v>
      </c>
      <c r="K7691" t="s">
        <v>106</v>
      </c>
      <c r="L7691">
        <v>1</v>
      </c>
      <c r="M7691">
        <v>0</v>
      </c>
      <c r="N7691">
        <v>5</v>
      </c>
      <c r="O7691" s="6">
        <v>0</v>
      </c>
      <c r="P7691" t="s">
        <v>107</v>
      </c>
      <c r="Q7691" t="s">
        <v>107</v>
      </c>
      <c r="R7691">
        <f>IF(F7691="Monthly",2,0)
+IF(E7691&lt;=6,2,0)
+IF(N7691&lt;=2,2,0)
+IF(L7691&gt;=4,2,0)
+IF(M7691&gt;=2,1,0)
+IF(H7691&gt;=_xlfn.PERCENTILE.INC($H$2:$H$10001,0.75),1,0)</f>
        <v>1</v>
      </c>
      <c r="S7691" t="str">
        <f>IF(R7691&gt;=7,"High",IF(R7691&gt;=4,"Medium","Low"))</f>
        <v>Low</v>
      </c>
    </row>
    <row r="7692" spans="1:19">
      <c r="A7692" t="s">
        <v>7817</v>
      </c>
      <c r="B7692">
        <v>25</v>
      </c>
      <c r="C7692" t="s">
        <v>112</v>
      </c>
      <c r="D7692" t="s">
        <v>113</v>
      </c>
      <c r="E7692">
        <v>62</v>
      </c>
      <c r="F7692" t="s">
        <v>109</v>
      </c>
      <c r="G7692" t="s">
        <v>129</v>
      </c>
      <c r="H7692" s="5">
        <v>1087</v>
      </c>
      <c r="I7692" s="5">
        <f>RawCustomerTable[[#This Row],[Monthly_Charges]]*RawCustomerTable[[#This Row],[Tenure_Months]]*(1-RawCustomerTable[[#This Row],[Discount_Percent]]/100)</f>
        <v>64024.299999999996</v>
      </c>
      <c r="J7692" t="s">
        <v>105</v>
      </c>
      <c r="K7692" t="s">
        <v>106</v>
      </c>
      <c r="L7692">
        <v>2</v>
      </c>
      <c r="M7692">
        <v>0</v>
      </c>
      <c r="N7692">
        <v>4</v>
      </c>
      <c r="O7692" s="6">
        <v>5</v>
      </c>
      <c r="P7692" t="s">
        <v>106</v>
      </c>
      <c r="Q7692" t="s">
        <v>107</v>
      </c>
      <c r="R7692">
        <f>IF(F7692="Monthly",2,0)
+IF(E7692&lt;=6,2,0)
+IF(N7692&lt;=2,2,0)
+IF(L7692&gt;=4,2,0)
+IF(M7692&gt;=2,1,0)
+IF(H7692&gt;=_xlfn.PERCENTILE.INC($H$2:$H$10001,0.75),1,0)</f>
        <v>1</v>
      </c>
      <c r="S7692" t="str">
        <f>IF(R7692&gt;=7,"High",IF(R7692&gt;=4,"Medium","Low"))</f>
        <v>Low</v>
      </c>
    </row>
    <row r="7693" spans="1:19">
      <c r="A7693" t="s">
        <v>7818</v>
      </c>
      <c r="B7693">
        <v>40</v>
      </c>
      <c r="C7693" t="s">
        <v>112</v>
      </c>
      <c r="D7693" t="s">
        <v>133</v>
      </c>
      <c r="E7693">
        <v>20</v>
      </c>
      <c r="F7693" t="s">
        <v>121</v>
      </c>
      <c r="G7693" t="s">
        <v>110</v>
      </c>
      <c r="H7693" s="5">
        <v>703</v>
      </c>
      <c r="I7693" s="5">
        <v>11963.61</v>
      </c>
      <c r="J7693" t="s">
        <v>105</v>
      </c>
      <c r="K7693" t="s">
        <v>106</v>
      </c>
      <c r="L7693">
        <v>2</v>
      </c>
      <c r="M7693">
        <v>1</v>
      </c>
      <c r="N7693">
        <v>3</v>
      </c>
      <c r="O7693" s="6">
        <v>15</v>
      </c>
      <c r="P7693" t="s">
        <v>107</v>
      </c>
      <c r="Q7693" t="s">
        <v>107</v>
      </c>
      <c r="R7693">
        <f>IF(F7693="Monthly",2,0)
+IF(E7693&lt;=6,2,0)
+IF(N7693&lt;=2,2,0)
+IF(L7693&gt;=4,2,0)
+IF(M7693&gt;=2,1,0)
+IF(H7693&gt;=_xlfn.PERCENTILE.INC($H$2:$H$10001,0.75),1,0)</f>
        <v>0</v>
      </c>
      <c r="S7693" t="str">
        <f>IF(R7693&gt;=7,"High",IF(R7693&gt;=4,"Medium","Low"))</f>
        <v>Low</v>
      </c>
    </row>
    <row r="7694" spans="1:19">
      <c r="A7694" t="s">
        <v>7819</v>
      </c>
      <c r="B7694">
        <v>53</v>
      </c>
      <c r="C7694" t="s">
        <v>101</v>
      </c>
      <c r="D7694" t="s">
        <v>123</v>
      </c>
      <c r="E7694">
        <v>43</v>
      </c>
      <c r="F7694" t="s">
        <v>109</v>
      </c>
      <c r="G7694" t="s">
        <v>104</v>
      </c>
      <c r="H7694" s="5">
        <v>431</v>
      </c>
      <c r="I7694" s="5">
        <v>17603.509999999998</v>
      </c>
      <c r="J7694" t="s">
        <v>115</v>
      </c>
      <c r="K7694" t="s">
        <v>107</v>
      </c>
      <c r="L7694">
        <v>1</v>
      </c>
      <c r="M7694">
        <v>0</v>
      </c>
      <c r="N7694">
        <f>MEDIAN(1,5)</f>
        <v>3</v>
      </c>
      <c r="O7694" s="6">
        <v>5</v>
      </c>
      <c r="P7694" t="s">
        <v>106</v>
      </c>
      <c r="Q7694" t="s">
        <v>107</v>
      </c>
      <c r="R7694">
        <f>IF(F7694="Monthly",2,0)
+IF(E7694&lt;=6,2,0)
+IF(N7694&lt;=2,2,0)
+IF(L7694&gt;=4,2,0)
+IF(M7694&gt;=2,1,0)
+IF(H7694&gt;=_xlfn.PERCENTILE.INC($H$2:$H$10001,0.75),1,0)</f>
        <v>0</v>
      </c>
      <c r="S7694" t="str">
        <f>IF(R7694&gt;=7,"High",IF(R7694&gt;=4,"Medium","Low"))</f>
        <v>Low</v>
      </c>
    </row>
    <row r="7695" spans="1:19">
      <c r="A7695" t="s">
        <v>7820</v>
      </c>
      <c r="B7695">
        <v>35</v>
      </c>
      <c r="C7695" t="s">
        <v>101</v>
      </c>
      <c r="D7695" t="s">
        <v>119</v>
      </c>
      <c r="E7695">
        <v>32</v>
      </c>
      <c r="F7695" t="s">
        <v>103</v>
      </c>
      <c r="G7695" t="s">
        <v>110</v>
      </c>
      <c r="H7695" s="5">
        <v>679</v>
      </c>
      <c r="I7695" s="5">
        <v>21192.58</v>
      </c>
      <c r="J7695" t="s">
        <v>140</v>
      </c>
      <c r="K7695" t="s">
        <v>106</v>
      </c>
      <c r="L7695">
        <v>0</v>
      </c>
      <c r="M7695">
        <v>0</v>
      </c>
      <c r="N7695">
        <v>4</v>
      </c>
      <c r="O7695" s="6">
        <v>0</v>
      </c>
      <c r="P7695" t="s">
        <v>107</v>
      </c>
      <c r="Q7695" t="s">
        <v>107</v>
      </c>
      <c r="R7695">
        <f>IF(F7695="Monthly",2,0)
+IF(E7695&lt;=6,2,0)
+IF(N7695&lt;=2,2,0)
+IF(L7695&gt;=4,2,0)
+IF(M7695&gt;=2,1,0)
+IF(H7695&gt;=_xlfn.PERCENTILE.INC($H$2:$H$10001,0.75),1,0)</f>
        <v>2</v>
      </c>
      <c r="S7695" t="str">
        <f>IF(R7695&gt;=7,"High",IF(R7695&gt;=4,"Medium","Low"))</f>
        <v>Low</v>
      </c>
    </row>
    <row r="7696" spans="1:19">
      <c r="A7696" t="s">
        <v>7821</v>
      </c>
      <c r="B7696">
        <v>18</v>
      </c>
      <c r="C7696" t="s">
        <v>101</v>
      </c>
      <c r="D7696" t="s">
        <v>126</v>
      </c>
      <c r="E7696">
        <v>22</v>
      </c>
      <c r="F7696" t="s">
        <v>109</v>
      </c>
      <c r="G7696" t="s">
        <v>129</v>
      </c>
      <c r="H7696" s="5">
        <v>1006</v>
      </c>
      <c r="I7696" s="5">
        <v>22016.53</v>
      </c>
      <c r="J7696" t="s">
        <v>105</v>
      </c>
      <c r="K7696" t="s">
        <v>106</v>
      </c>
      <c r="L7696">
        <v>0</v>
      </c>
      <c r="M7696">
        <v>0</v>
      </c>
      <c r="N7696">
        <v>5</v>
      </c>
      <c r="O7696" s="6">
        <v>0</v>
      </c>
      <c r="P7696" t="s">
        <v>107</v>
      </c>
      <c r="Q7696" t="s">
        <v>107</v>
      </c>
      <c r="R7696">
        <f>IF(F7696="Monthly",2,0)
+IF(E7696&lt;=6,2,0)
+IF(N7696&lt;=2,2,0)
+IF(L7696&gt;=4,2,0)
+IF(M7696&gt;=2,1,0)
+IF(H7696&gt;=_xlfn.PERCENTILE.INC($H$2:$H$10001,0.75),1,0)</f>
        <v>1</v>
      </c>
      <c r="S7696" t="str">
        <f>IF(R7696&gt;=7,"High",IF(R7696&gt;=4,"Medium","Low"))</f>
        <v>Low</v>
      </c>
    </row>
    <row r="7697" spans="1:19">
      <c r="A7697" t="s">
        <v>7822</v>
      </c>
      <c r="B7697">
        <v>45</v>
      </c>
      <c r="C7697" t="s">
        <v>101</v>
      </c>
      <c r="D7697" t="s">
        <v>113</v>
      </c>
      <c r="E7697">
        <v>69</v>
      </c>
      <c r="F7697" t="s">
        <v>109</v>
      </c>
      <c r="G7697" t="s">
        <v>110</v>
      </c>
      <c r="H7697" s="5">
        <v>694</v>
      </c>
      <c r="I7697" s="5">
        <v>47578.16</v>
      </c>
      <c r="J7697" t="s">
        <v>140</v>
      </c>
      <c r="K7697" t="s">
        <v>107</v>
      </c>
      <c r="L7697">
        <v>0</v>
      </c>
      <c r="M7697">
        <v>0</v>
      </c>
      <c r="N7697">
        <v>5</v>
      </c>
      <c r="O7697" s="6">
        <v>0</v>
      </c>
      <c r="P7697" t="s">
        <v>106</v>
      </c>
      <c r="Q7697" t="s">
        <v>107</v>
      </c>
      <c r="R7697">
        <f>IF(F7697="Monthly",2,0)
+IF(E7697&lt;=6,2,0)
+IF(N7697&lt;=2,2,0)
+IF(L7697&gt;=4,2,0)
+IF(M7697&gt;=2,1,0)
+IF(H7697&gt;=_xlfn.PERCENTILE.INC($H$2:$H$10001,0.75),1,0)</f>
        <v>0</v>
      </c>
      <c r="S7697" t="str">
        <f>IF(R7697&gt;=7,"High",IF(R7697&gt;=4,"Medium","Low"))</f>
        <v>Low</v>
      </c>
    </row>
    <row r="7698" spans="1:19">
      <c r="A7698" t="s">
        <v>7823</v>
      </c>
      <c r="B7698">
        <v>23</v>
      </c>
      <c r="C7698" t="s">
        <v>101</v>
      </c>
      <c r="D7698" t="s">
        <v>131</v>
      </c>
      <c r="E7698">
        <v>36</v>
      </c>
      <c r="F7698" t="s">
        <v>109</v>
      </c>
      <c r="G7698" t="s">
        <v>129</v>
      </c>
      <c r="H7698" s="5">
        <v>1145</v>
      </c>
      <c r="I7698" s="5">
        <v>40058.33</v>
      </c>
      <c r="J7698" t="s">
        <v>117</v>
      </c>
      <c r="K7698" t="s">
        <v>106</v>
      </c>
      <c r="L7698">
        <v>0</v>
      </c>
      <c r="M7698">
        <v>0</v>
      </c>
      <c r="N7698">
        <v>5</v>
      </c>
      <c r="O7698" s="6">
        <v>0</v>
      </c>
      <c r="P7698" t="s">
        <v>107</v>
      </c>
      <c r="Q7698" t="s">
        <v>107</v>
      </c>
      <c r="R7698">
        <f>IF(F7698="Monthly",2,0)
+IF(E7698&lt;=6,2,0)
+IF(N7698&lt;=2,2,0)
+IF(L7698&gt;=4,2,0)
+IF(M7698&gt;=2,1,0)
+IF(H7698&gt;=_xlfn.PERCENTILE.INC($H$2:$H$10001,0.75),1,0)</f>
        <v>1</v>
      </c>
      <c r="S7698" t="str">
        <f>IF(R7698&gt;=7,"High",IF(R7698&gt;=4,"Medium","Low"))</f>
        <v>Low</v>
      </c>
    </row>
    <row r="7699" spans="1:19">
      <c r="A7699" t="s">
        <v>7824</v>
      </c>
      <c r="B7699">
        <v>45</v>
      </c>
      <c r="C7699" t="s">
        <v>112</v>
      </c>
      <c r="D7699" t="s">
        <v>159</v>
      </c>
      <c r="E7699">
        <v>46</v>
      </c>
      <c r="F7699" t="s">
        <v>121</v>
      </c>
      <c r="G7699" t="s">
        <v>110</v>
      </c>
      <c r="H7699" s="5">
        <v>702</v>
      </c>
      <c r="I7699" s="5">
        <v>27436.31</v>
      </c>
      <c r="J7699" t="s">
        <v>134</v>
      </c>
      <c r="K7699" t="s">
        <v>106</v>
      </c>
      <c r="L7699">
        <v>0</v>
      </c>
      <c r="M7699">
        <v>0</v>
      </c>
      <c r="N7699">
        <v>5</v>
      </c>
      <c r="O7699" s="6">
        <v>15</v>
      </c>
      <c r="P7699" t="s">
        <v>107</v>
      </c>
      <c r="Q7699" t="s">
        <v>107</v>
      </c>
      <c r="R7699">
        <f>IF(F7699="Monthly",2,0)
+IF(E7699&lt;=6,2,0)
+IF(N7699&lt;=2,2,0)
+IF(L7699&gt;=4,2,0)
+IF(M7699&gt;=2,1,0)
+IF(H7699&gt;=_xlfn.PERCENTILE.INC($H$2:$H$10001,0.75),1,0)</f>
        <v>0</v>
      </c>
      <c r="S7699" t="str">
        <f>IF(R7699&gt;=7,"High",IF(R7699&gt;=4,"Medium","Low"))</f>
        <v>Low</v>
      </c>
    </row>
    <row r="7700" spans="1:19">
      <c r="A7700" t="s">
        <v>7825</v>
      </c>
      <c r="B7700">
        <v>31</v>
      </c>
      <c r="C7700" t="s">
        <v>101</v>
      </c>
      <c r="D7700" t="s">
        <v>133</v>
      </c>
      <c r="E7700">
        <v>46</v>
      </c>
      <c r="F7700" t="s">
        <v>103</v>
      </c>
      <c r="G7700" t="s">
        <v>129</v>
      </c>
      <c r="H7700" s="5">
        <v>1051</v>
      </c>
      <c r="I7700" s="5">
        <v>48788.480000000003</v>
      </c>
      <c r="J7700" t="s">
        <v>117</v>
      </c>
      <c r="K7700" t="s">
        <v>106</v>
      </c>
      <c r="L7700">
        <v>0</v>
      </c>
      <c r="M7700">
        <v>0</v>
      </c>
      <c r="N7700">
        <v>4</v>
      </c>
      <c r="O7700" s="6">
        <v>0</v>
      </c>
      <c r="P7700" t="s">
        <v>106</v>
      </c>
      <c r="Q7700" t="s">
        <v>107</v>
      </c>
      <c r="R7700">
        <f>IF(F7700="Monthly",2,0)
+IF(E7700&lt;=6,2,0)
+IF(N7700&lt;=2,2,0)
+IF(L7700&gt;=4,2,0)
+IF(M7700&gt;=2,1,0)
+IF(H7700&gt;=_xlfn.PERCENTILE.INC($H$2:$H$10001,0.75),1,0)</f>
        <v>3</v>
      </c>
      <c r="S7700" t="str">
        <f>IF(R7700&gt;=7,"High",IF(R7700&gt;=4,"Medium","Low"))</f>
        <v>Low</v>
      </c>
    </row>
    <row r="7701" spans="1:19">
      <c r="A7701" t="s">
        <v>7826</v>
      </c>
      <c r="B7701">
        <v>24</v>
      </c>
      <c r="C7701" t="s">
        <v>101</v>
      </c>
      <c r="D7701" t="s">
        <v>126</v>
      </c>
      <c r="E7701">
        <v>33</v>
      </c>
      <c r="F7701" t="s">
        <v>103</v>
      </c>
      <c r="G7701" t="s">
        <v>104</v>
      </c>
      <c r="H7701" s="5">
        <v>546</v>
      </c>
      <c r="I7701" s="5">
        <v>17963.650000000001</v>
      </c>
      <c r="J7701" t="s">
        <v>134</v>
      </c>
      <c r="K7701" t="s">
        <v>106</v>
      </c>
      <c r="L7701">
        <v>0</v>
      </c>
      <c r="M7701">
        <v>0</v>
      </c>
      <c r="N7701">
        <v>5</v>
      </c>
      <c r="O7701" s="6">
        <v>0</v>
      </c>
      <c r="P7701" t="s">
        <v>106</v>
      </c>
      <c r="Q7701" t="s">
        <v>107</v>
      </c>
      <c r="R7701">
        <f>IF(F7701="Monthly",2,0)
+IF(E7701&lt;=6,2,0)
+IF(N7701&lt;=2,2,0)
+IF(L7701&gt;=4,2,0)
+IF(M7701&gt;=2,1,0)
+IF(H7701&gt;=_xlfn.PERCENTILE.INC($H$2:$H$10001,0.75),1,0)</f>
        <v>2</v>
      </c>
      <c r="S7701" t="str">
        <f>IF(R7701&gt;=7,"High",IF(R7701&gt;=4,"Medium","Low"))</f>
        <v>Low</v>
      </c>
    </row>
    <row r="7702" spans="1:19">
      <c r="A7702" t="s">
        <v>7827</v>
      </c>
      <c r="B7702">
        <v>52</v>
      </c>
      <c r="C7702" t="s">
        <v>112</v>
      </c>
      <c r="D7702" t="s">
        <v>133</v>
      </c>
      <c r="E7702">
        <v>20</v>
      </c>
      <c r="F7702" t="s">
        <v>103</v>
      </c>
      <c r="G7702" t="s">
        <v>129</v>
      </c>
      <c r="H7702" s="5">
        <v>973</v>
      </c>
      <c r="I7702" s="5">
        <v>19905.25</v>
      </c>
      <c r="J7702" t="s">
        <v>117</v>
      </c>
      <c r="K7702" t="s">
        <v>106</v>
      </c>
      <c r="L7702">
        <v>2</v>
      </c>
      <c r="M7702">
        <v>1</v>
      </c>
      <c r="N7702">
        <v>3</v>
      </c>
      <c r="O7702" s="6">
        <v>0</v>
      </c>
      <c r="P7702" t="s">
        <v>107</v>
      </c>
      <c r="Q7702" t="s">
        <v>107</v>
      </c>
      <c r="R7702">
        <f>IF(F7702="Monthly",2,0)
+IF(E7702&lt;=6,2,0)
+IF(N7702&lt;=2,2,0)
+IF(L7702&gt;=4,2,0)
+IF(M7702&gt;=2,1,0)
+IF(H7702&gt;=_xlfn.PERCENTILE.INC($H$2:$H$10001,0.75),1,0)</f>
        <v>3</v>
      </c>
      <c r="S7702" t="str">
        <f>IF(R7702&gt;=7,"High",IF(R7702&gt;=4,"Medium","Low"))</f>
        <v>Low</v>
      </c>
    </row>
    <row r="7703" spans="1:19">
      <c r="A7703" t="s">
        <v>7828</v>
      </c>
      <c r="B7703">
        <v>45</v>
      </c>
      <c r="C7703" t="s">
        <v>101</v>
      </c>
      <c r="D7703" t="s">
        <v>131</v>
      </c>
      <c r="E7703">
        <v>7</v>
      </c>
      <c r="F7703" t="s">
        <v>109</v>
      </c>
      <c r="G7703" t="s">
        <v>129</v>
      </c>
      <c r="H7703" s="5">
        <v>1001</v>
      </c>
      <c r="I7703" s="5">
        <v>6366.37</v>
      </c>
      <c r="J7703" t="s">
        <v>105</v>
      </c>
      <c r="K7703" t="s">
        <v>106</v>
      </c>
      <c r="L7703">
        <v>0</v>
      </c>
      <c r="M7703">
        <v>0</v>
      </c>
      <c r="N7703">
        <v>5</v>
      </c>
      <c r="O7703" s="6">
        <v>10</v>
      </c>
      <c r="P7703" t="s">
        <v>107</v>
      </c>
      <c r="Q7703" t="s">
        <v>106</v>
      </c>
      <c r="R7703">
        <f>IF(F7703="Monthly",2,0)
+IF(E7703&lt;=6,2,0)
+IF(N7703&lt;=2,2,0)
+IF(L7703&gt;=4,2,0)
+IF(M7703&gt;=2,1,0)
+IF(H7703&gt;=_xlfn.PERCENTILE.INC($H$2:$H$10001,0.75),1,0)</f>
        <v>1</v>
      </c>
      <c r="S7703" t="str">
        <f>IF(R7703&gt;=7,"High",IF(R7703&gt;=4,"Medium","Low"))</f>
        <v>Low</v>
      </c>
    </row>
    <row r="7704" spans="1:19">
      <c r="A7704" t="s">
        <v>7829</v>
      </c>
      <c r="B7704">
        <v>39</v>
      </c>
      <c r="C7704" t="s">
        <v>101</v>
      </c>
      <c r="D7704" t="s">
        <v>113</v>
      </c>
      <c r="E7704">
        <v>26</v>
      </c>
      <c r="F7704" t="s">
        <v>103</v>
      </c>
      <c r="G7704" t="s">
        <v>110</v>
      </c>
      <c r="H7704" s="5">
        <v>696</v>
      </c>
      <c r="I7704" s="5">
        <v>18174.47</v>
      </c>
      <c r="J7704" t="s">
        <v>105</v>
      </c>
      <c r="K7704" t="s">
        <v>106</v>
      </c>
      <c r="L7704">
        <v>0</v>
      </c>
      <c r="M7704">
        <v>0</v>
      </c>
      <c r="N7704">
        <v>5</v>
      </c>
      <c r="O7704" s="6">
        <v>0</v>
      </c>
      <c r="P7704" t="s">
        <v>107</v>
      </c>
      <c r="Q7704" t="s">
        <v>107</v>
      </c>
      <c r="R7704">
        <f>IF(F7704="Monthly",2,0)
+IF(E7704&lt;=6,2,0)
+IF(N7704&lt;=2,2,0)
+IF(L7704&gt;=4,2,0)
+IF(M7704&gt;=2,1,0)
+IF(H7704&gt;=_xlfn.PERCENTILE.INC($H$2:$H$10001,0.75),1,0)</f>
        <v>2</v>
      </c>
      <c r="S7704" t="str">
        <f>IF(R7704&gt;=7,"High",IF(R7704&gt;=4,"Medium","Low"))</f>
        <v>Low</v>
      </c>
    </row>
    <row r="7705" spans="1:19">
      <c r="A7705" t="s">
        <v>7830</v>
      </c>
      <c r="B7705">
        <v>18</v>
      </c>
      <c r="C7705" t="s">
        <v>101</v>
      </c>
      <c r="D7705" t="s">
        <v>133</v>
      </c>
      <c r="E7705">
        <v>72</v>
      </c>
      <c r="F7705" t="s">
        <v>109</v>
      </c>
      <c r="G7705" t="s">
        <v>104</v>
      </c>
      <c r="H7705" s="5">
        <v>403</v>
      </c>
      <c r="I7705" s="5">
        <v>28704.14</v>
      </c>
      <c r="J7705" t="s">
        <v>117</v>
      </c>
      <c r="K7705" t="s">
        <v>106</v>
      </c>
      <c r="L7705">
        <v>0</v>
      </c>
      <c r="M7705">
        <v>0</v>
      </c>
      <c r="N7705">
        <v>5</v>
      </c>
      <c r="O7705" s="6">
        <v>0</v>
      </c>
      <c r="P7705" t="s">
        <v>107</v>
      </c>
      <c r="Q7705" t="s">
        <v>107</v>
      </c>
      <c r="R7705">
        <f>IF(F7705="Monthly",2,0)
+IF(E7705&lt;=6,2,0)
+IF(N7705&lt;=2,2,0)
+IF(L7705&gt;=4,2,0)
+IF(M7705&gt;=2,1,0)
+IF(H7705&gt;=_xlfn.PERCENTILE.INC($H$2:$H$10001,0.75),1,0)</f>
        <v>0</v>
      </c>
      <c r="S7705" t="str">
        <f>IF(R7705&gt;=7,"High",IF(R7705&gt;=4,"Medium","Low"))</f>
        <v>Low</v>
      </c>
    </row>
    <row r="7706" spans="1:19">
      <c r="A7706" t="s">
        <v>7831</v>
      </c>
      <c r="B7706">
        <v>59</v>
      </c>
      <c r="C7706" t="s">
        <v>101</v>
      </c>
      <c r="D7706" t="s">
        <v>137</v>
      </c>
      <c r="E7706">
        <v>40</v>
      </c>
      <c r="F7706" t="s">
        <v>121</v>
      </c>
      <c r="G7706" t="s">
        <v>104</v>
      </c>
      <c r="H7706" s="5">
        <v>508</v>
      </c>
      <c r="I7706" s="5">
        <v>19841.48</v>
      </c>
      <c r="J7706" t="s">
        <v>117</v>
      </c>
      <c r="K7706" t="s">
        <v>106</v>
      </c>
      <c r="L7706">
        <v>5</v>
      </c>
      <c r="M7706">
        <v>2</v>
      </c>
      <c r="N7706">
        <v>4</v>
      </c>
      <c r="O7706" s="6">
        <v>0</v>
      </c>
      <c r="P7706" t="s">
        <v>107</v>
      </c>
      <c r="Q7706" t="s">
        <v>107</v>
      </c>
      <c r="R7706">
        <f>IF(F7706="Monthly",2,0)
+IF(E7706&lt;=6,2,0)
+IF(N7706&lt;=2,2,0)
+IF(L7706&gt;=4,2,0)
+IF(M7706&gt;=2,1,0)
+IF(H7706&gt;=_xlfn.PERCENTILE.INC($H$2:$H$10001,0.75),1,0)</f>
        <v>3</v>
      </c>
      <c r="S7706" t="str">
        <f>IF(R7706&gt;=7,"High",IF(R7706&gt;=4,"Medium","Low"))</f>
        <v>Low</v>
      </c>
    </row>
    <row r="7707" spans="1:19">
      <c r="A7707" t="s">
        <v>7832</v>
      </c>
      <c r="B7707">
        <v>27</v>
      </c>
      <c r="C7707" t="s">
        <v>112</v>
      </c>
      <c r="D7707" t="s">
        <v>159</v>
      </c>
      <c r="E7707">
        <v>22</v>
      </c>
      <c r="F7707" t="s">
        <v>121</v>
      </c>
      <c r="G7707" t="s">
        <v>110</v>
      </c>
      <c r="H7707" s="5">
        <v>751</v>
      </c>
      <c r="I7707" s="5">
        <v>14310.54</v>
      </c>
      <c r="J7707" t="s">
        <v>134</v>
      </c>
      <c r="K7707" t="s">
        <v>106</v>
      </c>
      <c r="L7707">
        <v>4</v>
      </c>
      <c r="M7707">
        <v>2</v>
      </c>
      <c r="N7707">
        <v>4</v>
      </c>
      <c r="O7707" s="6">
        <v>15</v>
      </c>
      <c r="P7707" t="s">
        <v>106</v>
      </c>
      <c r="Q7707" t="s">
        <v>107</v>
      </c>
      <c r="R7707">
        <f>IF(F7707="Monthly",2,0)
+IF(E7707&lt;=6,2,0)
+IF(N7707&lt;=2,2,0)
+IF(L7707&gt;=4,2,0)
+IF(M7707&gt;=2,1,0)
+IF(H7707&gt;=_xlfn.PERCENTILE.INC($H$2:$H$10001,0.75),1,0)</f>
        <v>3</v>
      </c>
      <c r="S7707" t="str">
        <f>IF(R7707&gt;=7,"High",IF(R7707&gt;=4,"Medium","Low"))</f>
        <v>Low</v>
      </c>
    </row>
    <row r="7708" spans="1:19">
      <c r="A7708" t="s">
        <v>7833</v>
      </c>
      <c r="B7708">
        <v>27</v>
      </c>
      <c r="C7708" t="s">
        <v>101</v>
      </c>
      <c r="D7708" t="s">
        <v>133</v>
      </c>
      <c r="E7708">
        <v>27</v>
      </c>
      <c r="F7708" t="s">
        <v>121</v>
      </c>
      <c r="G7708" t="s">
        <v>110</v>
      </c>
      <c r="H7708" s="5">
        <v>747</v>
      </c>
      <c r="I7708" s="5">
        <v>18460.060000000001</v>
      </c>
      <c r="J7708" t="s">
        <v>140</v>
      </c>
      <c r="K7708" t="s">
        <v>106</v>
      </c>
      <c r="L7708">
        <v>0</v>
      </c>
      <c r="M7708">
        <v>0</v>
      </c>
      <c r="N7708">
        <v>5</v>
      </c>
      <c r="O7708" s="6">
        <v>10</v>
      </c>
      <c r="P7708" t="s">
        <v>107</v>
      </c>
      <c r="Q7708" t="s">
        <v>107</v>
      </c>
      <c r="R7708">
        <f>IF(F7708="Monthly",2,0)
+IF(E7708&lt;=6,2,0)
+IF(N7708&lt;=2,2,0)
+IF(L7708&gt;=4,2,0)
+IF(M7708&gt;=2,1,0)
+IF(H7708&gt;=_xlfn.PERCENTILE.INC($H$2:$H$10001,0.75),1,0)</f>
        <v>0</v>
      </c>
      <c r="S7708" t="str">
        <f>IF(R7708&gt;=7,"High",IF(R7708&gt;=4,"Medium","Low"))</f>
        <v>Low</v>
      </c>
    </row>
    <row r="7709" spans="1:19">
      <c r="A7709" t="s">
        <v>7834</v>
      </c>
      <c r="B7709">
        <v>28</v>
      </c>
      <c r="C7709" t="s">
        <v>112</v>
      </c>
      <c r="D7709" t="s">
        <v>102</v>
      </c>
      <c r="E7709">
        <v>29</v>
      </c>
      <c r="F7709" t="s">
        <v>121</v>
      </c>
      <c r="G7709" t="s">
        <v>110</v>
      </c>
      <c r="H7709" s="5">
        <v>659</v>
      </c>
      <c r="I7709" s="5">
        <v>17027.43</v>
      </c>
      <c r="J7709" t="s">
        <v>105</v>
      </c>
      <c r="K7709" t="s">
        <v>106</v>
      </c>
      <c r="L7709">
        <v>4</v>
      </c>
      <c r="M7709">
        <v>2</v>
      </c>
      <c r="N7709">
        <v>3</v>
      </c>
      <c r="O7709" s="6">
        <v>10</v>
      </c>
      <c r="P7709" t="s">
        <v>107</v>
      </c>
      <c r="Q7709" t="s">
        <v>106</v>
      </c>
      <c r="R7709">
        <f>IF(F7709="Monthly",2,0)
+IF(E7709&lt;=6,2,0)
+IF(N7709&lt;=2,2,0)
+IF(L7709&gt;=4,2,0)
+IF(M7709&gt;=2,1,0)
+IF(H7709&gt;=_xlfn.PERCENTILE.INC($H$2:$H$10001,0.75),1,0)</f>
        <v>3</v>
      </c>
      <c r="S7709" t="str">
        <f>IF(R7709&gt;=7,"High",IF(R7709&gt;=4,"Medium","Low"))</f>
        <v>Low</v>
      </c>
    </row>
    <row r="7710" spans="1:19">
      <c r="A7710" t="s">
        <v>7835</v>
      </c>
      <c r="B7710">
        <v>23</v>
      </c>
      <c r="C7710" t="s">
        <v>101</v>
      </c>
      <c r="D7710" t="s">
        <v>133</v>
      </c>
      <c r="E7710">
        <v>20</v>
      </c>
      <c r="F7710" t="s">
        <v>103</v>
      </c>
      <c r="G7710" t="s">
        <v>110</v>
      </c>
      <c r="H7710" s="5">
        <v>729</v>
      </c>
      <c r="I7710" s="5">
        <v>14924.31</v>
      </c>
      <c r="J7710" t="s">
        <v>134</v>
      </c>
      <c r="K7710" t="s">
        <v>107</v>
      </c>
      <c r="L7710">
        <v>1</v>
      </c>
      <c r="M7710">
        <v>0</v>
      </c>
      <c r="N7710">
        <v>5</v>
      </c>
      <c r="O7710" s="6">
        <v>0</v>
      </c>
      <c r="P7710" t="s">
        <v>106</v>
      </c>
      <c r="Q7710" t="s">
        <v>107</v>
      </c>
      <c r="R7710">
        <f>IF(F7710="Monthly",2,0)
+IF(E7710&lt;=6,2,0)
+IF(N7710&lt;=2,2,0)
+IF(L7710&gt;=4,2,0)
+IF(M7710&gt;=2,1,0)
+IF(H7710&gt;=_xlfn.PERCENTILE.INC($H$2:$H$10001,0.75),1,0)</f>
        <v>2</v>
      </c>
      <c r="S7710" t="str">
        <f>IF(R7710&gt;=7,"High",IF(R7710&gt;=4,"Medium","Low"))</f>
        <v>Low</v>
      </c>
    </row>
    <row r="7711" spans="1:19">
      <c r="A7711" t="s">
        <v>7836</v>
      </c>
      <c r="B7711">
        <v>18</v>
      </c>
      <c r="C7711" t="s">
        <v>112</v>
      </c>
      <c r="D7711" t="s">
        <v>102</v>
      </c>
      <c r="E7711">
        <v>25</v>
      </c>
      <c r="F7711" t="s">
        <v>109</v>
      </c>
      <c r="G7711" t="s">
        <v>110</v>
      </c>
      <c r="H7711" s="5">
        <v>762</v>
      </c>
      <c r="I7711" s="5">
        <v>19325.919999999998</v>
      </c>
      <c r="J7711" t="s">
        <v>117</v>
      </c>
      <c r="K7711" t="s">
        <v>106</v>
      </c>
      <c r="L7711">
        <v>0</v>
      </c>
      <c r="M7711">
        <v>0</v>
      </c>
      <c r="N7711">
        <v>5</v>
      </c>
      <c r="O7711" s="6">
        <v>0</v>
      </c>
      <c r="P7711" t="s">
        <v>107</v>
      </c>
      <c r="Q7711" t="s">
        <v>107</v>
      </c>
      <c r="R7711">
        <f>IF(F7711="Monthly",2,0)
+IF(E7711&lt;=6,2,0)
+IF(N7711&lt;=2,2,0)
+IF(L7711&gt;=4,2,0)
+IF(M7711&gt;=2,1,0)
+IF(H7711&gt;=_xlfn.PERCENTILE.INC($H$2:$H$10001,0.75),1,0)</f>
        <v>0</v>
      </c>
      <c r="S7711" t="str">
        <f>IF(R7711&gt;=7,"High",IF(R7711&gt;=4,"Medium","Low"))</f>
        <v>Low</v>
      </c>
    </row>
    <row r="7712" spans="1:19">
      <c r="A7712" t="s">
        <v>7837</v>
      </c>
      <c r="B7712">
        <v>37</v>
      </c>
      <c r="C7712" t="s">
        <v>112</v>
      </c>
      <c r="D7712" t="s">
        <v>133</v>
      </c>
      <c r="E7712">
        <v>44</v>
      </c>
      <c r="F7712" t="s">
        <v>103</v>
      </c>
      <c r="G7712" t="s">
        <v>110</v>
      </c>
      <c r="H7712" s="5">
        <v>747</v>
      </c>
      <c r="I7712" s="5">
        <v>33318.480000000003</v>
      </c>
      <c r="J7712" t="s">
        <v>140</v>
      </c>
      <c r="K7712" t="s">
        <v>106</v>
      </c>
      <c r="L7712">
        <v>1</v>
      </c>
      <c r="M7712">
        <v>0</v>
      </c>
      <c r="N7712">
        <v>5</v>
      </c>
      <c r="O7712" s="6">
        <v>0</v>
      </c>
      <c r="P7712" t="s">
        <v>107</v>
      </c>
      <c r="Q7712" t="s">
        <v>106</v>
      </c>
      <c r="R7712">
        <f>IF(F7712="Monthly",2,0)
+IF(E7712&lt;=6,2,0)
+IF(N7712&lt;=2,2,0)
+IF(L7712&gt;=4,2,0)
+IF(M7712&gt;=2,1,0)
+IF(H7712&gt;=_xlfn.PERCENTILE.INC($H$2:$H$10001,0.75),1,0)</f>
        <v>2</v>
      </c>
      <c r="S7712" t="str">
        <f>IF(R7712&gt;=7,"High",IF(R7712&gt;=4,"Medium","Low"))</f>
        <v>Low</v>
      </c>
    </row>
    <row r="7713" spans="1:19">
      <c r="A7713" t="s">
        <v>7838</v>
      </c>
      <c r="B7713">
        <v>33</v>
      </c>
      <c r="C7713" t="s">
        <v>112</v>
      </c>
      <c r="D7713" t="s">
        <v>159</v>
      </c>
      <c r="E7713">
        <v>10</v>
      </c>
      <c r="F7713" t="s">
        <v>103</v>
      </c>
      <c r="G7713" t="s">
        <v>110</v>
      </c>
      <c r="H7713" s="5">
        <v>769</v>
      </c>
      <c r="I7713" s="5">
        <v>7763.25</v>
      </c>
      <c r="J7713" t="s">
        <v>115</v>
      </c>
      <c r="K7713" t="s">
        <v>106</v>
      </c>
      <c r="L7713">
        <v>0</v>
      </c>
      <c r="M7713">
        <v>0</v>
      </c>
      <c r="N7713">
        <v>5</v>
      </c>
      <c r="O7713" s="6">
        <v>0</v>
      </c>
      <c r="P7713" t="s">
        <v>106</v>
      </c>
      <c r="Q7713" t="s">
        <v>106</v>
      </c>
      <c r="R7713">
        <f>IF(F7713="Monthly",2,0)
+IF(E7713&lt;=6,2,0)
+IF(N7713&lt;=2,2,0)
+IF(L7713&gt;=4,2,0)
+IF(M7713&gt;=2,1,0)
+IF(H7713&gt;=_xlfn.PERCENTILE.INC($H$2:$H$10001,0.75),1,0)</f>
        <v>2</v>
      </c>
      <c r="S7713" t="str">
        <f>IF(R7713&gt;=7,"High",IF(R7713&gt;=4,"Medium","Low"))</f>
        <v>Low</v>
      </c>
    </row>
    <row r="7714" spans="1:19">
      <c r="A7714" t="s">
        <v>7839</v>
      </c>
      <c r="B7714">
        <v>28</v>
      </c>
      <c r="C7714" t="s">
        <v>101</v>
      </c>
      <c r="D7714" t="s">
        <v>102</v>
      </c>
      <c r="E7714">
        <v>17</v>
      </c>
      <c r="F7714" t="s">
        <v>103</v>
      </c>
      <c r="G7714" t="s">
        <v>110</v>
      </c>
      <c r="H7714" s="5">
        <v>759</v>
      </c>
      <c r="I7714" s="5">
        <v>12658.56</v>
      </c>
      <c r="J7714" t="s">
        <v>115</v>
      </c>
      <c r="K7714" t="s">
        <v>106</v>
      </c>
      <c r="L7714">
        <v>1</v>
      </c>
      <c r="M7714">
        <v>0</v>
      </c>
      <c r="N7714">
        <v>5</v>
      </c>
      <c r="O7714" s="6">
        <v>0</v>
      </c>
      <c r="P7714" t="s">
        <v>107</v>
      </c>
      <c r="Q7714" t="s">
        <v>107</v>
      </c>
      <c r="R7714">
        <f>IF(F7714="Monthly",2,0)
+IF(E7714&lt;=6,2,0)
+IF(N7714&lt;=2,2,0)
+IF(L7714&gt;=4,2,0)
+IF(M7714&gt;=2,1,0)
+IF(H7714&gt;=_xlfn.PERCENTILE.INC($H$2:$H$10001,0.75),1,0)</f>
        <v>2</v>
      </c>
      <c r="S7714" t="str">
        <f>IF(R7714&gt;=7,"High",IF(R7714&gt;=4,"Medium","Low"))</f>
        <v>Low</v>
      </c>
    </row>
    <row r="7715" spans="1:19">
      <c r="A7715" t="s">
        <v>7840</v>
      </c>
      <c r="B7715">
        <v>30</v>
      </c>
      <c r="C7715" t="s">
        <v>101</v>
      </c>
      <c r="D7715" t="s">
        <v>137</v>
      </c>
      <c r="E7715">
        <v>21</v>
      </c>
      <c r="F7715" t="s">
        <v>103</v>
      </c>
      <c r="G7715" t="s">
        <v>129</v>
      </c>
      <c r="H7715" s="5">
        <v>985</v>
      </c>
      <c r="I7715" s="5">
        <v>20428.41</v>
      </c>
      <c r="J7715" t="s">
        <v>134</v>
      </c>
      <c r="K7715" t="s">
        <v>106</v>
      </c>
      <c r="L7715">
        <v>0</v>
      </c>
      <c r="M7715">
        <v>0</v>
      </c>
      <c r="N7715">
        <v>5</v>
      </c>
      <c r="O7715" s="6">
        <v>0</v>
      </c>
      <c r="P7715" t="s">
        <v>107</v>
      </c>
      <c r="Q7715" t="s">
        <v>107</v>
      </c>
      <c r="R7715">
        <f>IF(F7715="Monthly",2,0)
+IF(E7715&lt;=6,2,0)
+IF(N7715&lt;=2,2,0)
+IF(L7715&gt;=4,2,0)
+IF(M7715&gt;=2,1,0)
+IF(H7715&gt;=_xlfn.PERCENTILE.INC($H$2:$H$10001,0.75),1,0)</f>
        <v>3</v>
      </c>
      <c r="S7715" t="str">
        <f>IF(R7715&gt;=7,"High",IF(R7715&gt;=4,"Medium","Low"))</f>
        <v>Low</v>
      </c>
    </row>
    <row r="7716" spans="1:19">
      <c r="A7716" t="s">
        <v>7841</v>
      </c>
      <c r="B7716">
        <v>24</v>
      </c>
      <c r="C7716" t="s">
        <v>112</v>
      </c>
      <c r="D7716" t="s">
        <v>131</v>
      </c>
      <c r="E7716">
        <v>24</v>
      </c>
      <c r="F7716" t="s">
        <v>109</v>
      </c>
      <c r="G7716" t="s">
        <v>110</v>
      </c>
      <c r="H7716" s="5">
        <v>697</v>
      </c>
      <c r="I7716" s="5">
        <v>16442.14</v>
      </c>
      <c r="J7716" t="s">
        <v>134</v>
      </c>
      <c r="K7716" t="s">
        <v>106</v>
      </c>
      <c r="L7716">
        <v>1</v>
      </c>
      <c r="M7716">
        <v>0</v>
      </c>
      <c r="N7716">
        <v>5</v>
      </c>
      <c r="O7716" s="6">
        <v>0</v>
      </c>
      <c r="P7716" t="s">
        <v>107</v>
      </c>
      <c r="Q7716" t="s">
        <v>107</v>
      </c>
      <c r="R7716">
        <f>IF(F7716="Monthly",2,0)
+IF(E7716&lt;=6,2,0)
+IF(N7716&lt;=2,2,0)
+IF(L7716&gt;=4,2,0)
+IF(M7716&gt;=2,1,0)
+IF(H7716&gt;=_xlfn.PERCENTILE.INC($H$2:$H$10001,0.75),1,0)</f>
        <v>0</v>
      </c>
      <c r="S7716" t="str">
        <f>IF(R7716&gt;=7,"High",IF(R7716&gt;=4,"Medium","Low"))</f>
        <v>Low</v>
      </c>
    </row>
    <row r="7717" spans="1:19">
      <c r="A7717" t="s">
        <v>7842</v>
      </c>
      <c r="B7717">
        <v>26</v>
      </c>
      <c r="C7717" t="s">
        <v>101</v>
      </c>
      <c r="D7717" t="s">
        <v>126</v>
      </c>
      <c r="E7717">
        <v>48</v>
      </c>
      <c r="F7717" t="s">
        <v>109</v>
      </c>
      <c r="G7717" t="s">
        <v>104</v>
      </c>
      <c r="H7717" s="5">
        <v>581</v>
      </c>
      <c r="I7717" s="5">
        <v>25400.84</v>
      </c>
      <c r="J7717" t="s">
        <v>105</v>
      </c>
      <c r="K7717" t="s">
        <v>107</v>
      </c>
      <c r="L7717">
        <v>0</v>
      </c>
      <c r="M7717">
        <v>0</v>
      </c>
      <c r="N7717">
        <v>5</v>
      </c>
      <c r="O7717" s="6">
        <v>10</v>
      </c>
      <c r="P7717" t="s">
        <v>107</v>
      </c>
      <c r="Q7717" t="s">
        <v>107</v>
      </c>
      <c r="R7717">
        <f>IF(F7717="Monthly",2,0)
+IF(E7717&lt;=6,2,0)
+IF(N7717&lt;=2,2,0)
+IF(L7717&gt;=4,2,0)
+IF(M7717&gt;=2,1,0)
+IF(H7717&gt;=_xlfn.PERCENTILE.INC($H$2:$H$10001,0.75),1,0)</f>
        <v>0</v>
      </c>
      <c r="S7717" t="str">
        <f>IF(R7717&gt;=7,"High",IF(R7717&gt;=4,"Medium","Low"))</f>
        <v>Low</v>
      </c>
    </row>
    <row r="7718" spans="1:19">
      <c r="A7718" t="s">
        <v>7843</v>
      </c>
      <c r="B7718">
        <v>18</v>
      </c>
      <c r="C7718" t="s">
        <v>101</v>
      </c>
      <c r="D7718" t="s">
        <v>131</v>
      </c>
      <c r="E7718">
        <v>13</v>
      </c>
      <c r="F7718" t="s">
        <v>103</v>
      </c>
      <c r="G7718" t="s">
        <v>104</v>
      </c>
      <c r="H7718" s="5">
        <v>480</v>
      </c>
      <c r="I7718" s="5">
        <v>6143.95</v>
      </c>
      <c r="J7718" t="s">
        <v>140</v>
      </c>
      <c r="K7718" t="s">
        <v>106</v>
      </c>
      <c r="L7718">
        <v>3</v>
      </c>
      <c r="M7718">
        <v>0</v>
      </c>
      <c r="N7718">
        <v>5</v>
      </c>
      <c r="O7718" s="6">
        <v>0</v>
      </c>
      <c r="P7718" t="s">
        <v>107</v>
      </c>
      <c r="Q7718" t="s">
        <v>106</v>
      </c>
      <c r="R7718">
        <f>IF(F7718="Monthly",2,0)
+IF(E7718&lt;=6,2,0)
+IF(N7718&lt;=2,2,0)
+IF(L7718&gt;=4,2,0)
+IF(M7718&gt;=2,1,0)
+IF(H7718&gt;=_xlfn.PERCENTILE.INC($H$2:$H$10001,0.75),1,0)</f>
        <v>2</v>
      </c>
      <c r="S7718" t="str">
        <f>IF(R7718&gt;=7,"High",IF(R7718&gt;=4,"Medium","Low"))</f>
        <v>Low</v>
      </c>
    </row>
    <row r="7719" spans="1:19">
      <c r="A7719" t="s">
        <v>7844</v>
      </c>
      <c r="B7719">
        <v>32</v>
      </c>
      <c r="C7719" t="s">
        <v>101</v>
      </c>
      <c r="D7719" t="s">
        <v>131</v>
      </c>
      <c r="E7719">
        <v>13</v>
      </c>
      <c r="F7719" t="s">
        <v>103</v>
      </c>
      <c r="G7719" t="s">
        <v>110</v>
      </c>
      <c r="H7719" s="5">
        <v>808</v>
      </c>
      <c r="I7719" s="5">
        <v>10358.959999999999</v>
      </c>
      <c r="J7719" t="s">
        <v>140</v>
      </c>
      <c r="K7719" t="s">
        <v>106</v>
      </c>
      <c r="L7719">
        <v>1</v>
      </c>
      <c r="M7719">
        <v>0</v>
      </c>
      <c r="N7719">
        <v>5</v>
      </c>
      <c r="O7719" s="6">
        <v>0</v>
      </c>
      <c r="P7719" t="s">
        <v>107</v>
      </c>
      <c r="Q7719" t="s">
        <v>107</v>
      </c>
      <c r="R7719">
        <f>IF(F7719="Monthly",2,0)
+IF(E7719&lt;=6,2,0)
+IF(N7719&lt;=2,2,0)
+IF(L7719&gt;=4,2,0)
+IF(M7719&gt;=2,1,0)
+IF(H7719&gt;=_xlfn.PERCENTILE.INC($H$2:$H$10001,0.75),1,0)</f>
        <v>3</v>
      </c>
      <c r="S7719" t="str">
        <f>IF(R7719&gt;=7,"High",IF(R7719&gt;=4,"Medium","Low"))</f>
        <v>Low</v>
      </c>
    </row>
    <row r="7720" spans="1:19">
      <c r="A7720" t="s">
        <v>7845</v>
      </c>
      <c r="B7720">
        <v>30</v>
      </c>
      <c r="C7720" t="s">
        <v>112</v>
      </c>
      <c r="D7720" t="s">
        <v>159</v>
      </c>
      <c r="E7720">
        <v>43</v>
      </c>
      <c r="F7720" t="s">
        <v>103</v>
      </c>
      <c r="G7720" t="s">
        <v>104</v>
      </c>
      <c r="H7720" s="5">
        <v>446</v>
      </c>
      <c r="I7720" s="5">
        <v>18640.93</v>
      </c>
      <c r="J7720" t="s">
        <v>105</v>
      </c>
      <c r="K7720" t="s">
        <v>106</v>
      </c>
      <c r="L7720">
        <v>2</v>
      </c>
      <c r="M7720">
        <v>1</v>
      </c>
      <c r="N7720">
        <v>4</v>
      </c>
      <c r="O7720" s="6">
        <v>0</v>
      </c>
      <c r="P7720" t="s">
        <v>107</v>
      </c>
      <c r="Q7720" t="s">
        <v>107</v>
      </c>
      <c r="R7720">
        <f>IF(F7720="Monthly",2,0)
+IF(E7720&lt;=6,2,0)
+IF(N7720&lt;=2,2,0)
+IF(L7720&gt;=4,2,0)
+IF(M7720&gt;=2,1,0)
+IF(H7720&gt;=_xlfn.PERCENTILE.INC($H$2:$H$10001,0.75),1,0)</f>
        <v>2</v>
      </c>
      <c r="S7720" t="str">
        <f>IF(R7720&gt;=7,"High",IF(R7720&gt;=4,"Medium","Low"))</f>
        <v>Low</v>
      </c>
    </row>
    <row r="7721" spans="1:19">
      <c r="A7721" t="s">
        <v>7846</v>
      </c>
      <c r="B7721">
        <v>29</v>
      </c>
      <c r="C7721" t="s">
        <v>101</v>
      </c>
      <c r="D7721" t="s">
        <v>159</v>
      </c>
      <c r="E7721">
        <v>53</v>
      </c>
      <c r="F7721" t="s">
        <v>109</v>
      </c>
      <c r="G7721" t="s">
        <v>110</v>
      </c>
      <c r="H7721" s="5">
        <v>777</v>
      </c>
      <c r="I7721" s="5">
        <v>40120.11</v>
      </c>
      <c r="J7721" t="s">
        <v>115</v>
      </c>
      <c r="K7721" t="s">
        <v>106</v>
      </c>
      <c r="L7721">
        <v>5</v>
      </c>
      <c r="M7721">
        <v>4</v>
      </c>
      <c r="N7721">
        <v>1</v>
      </c>
      <c r="O7721" s="6">
        <v>0</v>
      </c>
      <c r="P7721" t="s">
        <v>107</v>
      </c>
      <c r="Q7721" t="s">
        <v>106</v>
      </c>
      <c r="R7721">
        <f>IF(F7721="Monthly",2,0)
+IF(E7721&lt;=6,2,0)
+IF(N7721&lt;=2,2,0)
+IF(L7721&gt;=4,2,0)
+IF(M7721&gt;=2,1,0)
+IF(H7721&gt;=_xlfn.PERCENTILE.INC($H$2:$H$10001,0.75),1,0)</f>
        <v>5</v>
      </c>
      <c r="S7721" t="str">
        <f>IF(R7721&gt;=7,"High",IF(R7721&gt;=4,"Medium","Low"))</f>
        <v>Medium</v>
      </c>
    </row>
    <row r="7722" spans="1:19">
      <c r="A7722" t="s">
        <v>7847</v>
      </c>
      <c r="B7722">
        <v>29</v>
      </c>
      <c r="C7722" t="s">
        <v>112</v>
      </c>
      <c r="D7722" t="s">
        <v>126</v>
      </c>
      <c r="E7722">
        <v>48</v>
      </c>
      <c r="F7722" t="s">
        <v>109</v>
      </c>
      <c r="G7722" t="s">
        <v>110</v>
      </c>
      <c r="H7722" s="5">
        <v>734</v>
      </c>
      <c r="I7722" s="5">
        <v>31278.720000000001</v>
      </c>
      <c r="J7722" t="s">
        <v>115</v>
      </c>
      <c r="K7722" t="s">
        <v>106</v>
      </c>
      <c r="L7722">
        <v>1</v>
      </c>
      <c r="M7722">
        <v>0</v>
      </c>
      <c r="N7722">
        <v>5</v>
      </c>
      <c r="O7722" s="6">
        <v>10</v>
      </c>
      <c r="P7722" t="s">
        <v>107</v>
      </c>
      <c r="Q7722" t="s">
        <v>107</v>
      </c>
      <c r="R7722">
        <f>IF(F7722="Monthly",2,0)
+IF(E7722&lt;=6,2,0)
+IF(N7722&lt;=2,2,0)
+IF(L7722&gt;=4,2,0)
+IF(M7722&gt;=2,1,0)
+IF(H7722&gt;=_xlfn.PERCENTILE.INC($H$2:$H$10001,0.75),1,0)</f>
        <v>0</v>
      </c>
      <c r="S7722" t="str">
        <f>IF(R7722&gt;=7,"High",IF(R7722&gt;=4,"Medium","Low"))</f>
        <v>Low</v>
      </c>
    </row>
    <row r="7723" spans="1:19">
      <c r="A7723" t="s">
        <v>7848</v>
      </c>
      <c r="B7723">
        <v>20</v>
      </c>
      <c r="C7723" t="s">
        <v>101</v>
      </c>
      <c r="D7723" t="s">
        <v>126</v>
      </c>
      <c r="E7723">
        <v>15</v>
      </c>
      <c r="F7723" t="s">
        <v>103</v>
      </c>
      <c r="G7723" t="s">
        <v>110</v>
      </c>
      <c r="H7723" s="5">
        <v>777</v>
      </c>
      <c r="I7723" s="5">
        <v>11321.11</v>
      </c>
      <c r="J7723" t="s">
        <v>115</v>
      </c>
      <c r="K7723" t="s">
        <v>106</v>
      </c>
      <c r="L7723">
        <v>0</v>
      </c>
      <c r="M7723">
        <v>0</v>
      </c>
      <c r="N7723">
        <v>5</v>
      </c>
      <c r="O7723" s="6">
        <v>0</v>
      </c>
      <c r="P7723" t="s">
        <v>106</v>
      </c>
      <c r="Q7723" t="s">
        <v>106</v>
      </c>
      <c r="R7723">
        <f>IF(F7723="Monthly",2,0)
+IF(E7723&lt;=6,2,0)
+IF(N7723&lt;=2,2,0)
+IF(L7723&gt;=4,2,0)
+IF(M7723&gt;=2,1,0)
+IF(H7723&gt;=_xlfn.PERCENTILE.INC($H$2:$H$10001,0.75),1,0)</f>
        <v>2</v>
      </c>
      <c r="S7723" t="str">
        <f>IF(R7723&gt;=7,"High",IF(R7723&gt;=4,"Medium","Low"))</f>
        <v>Low</v>
      </c>
    </row>
    <row r="7724" spans="1:19">
      <c r="A7724" t="s">
        <v>7849</v>
      </c>
      <c r="B7724">
        <v>37</v>
      </c>
      <c r="C7724" t="s">
        <v>112</v>
      </c>
      <c r="D7724" t="s">
        <v>131</v>
      </c>
      <c r="E7724">
        <v>24</v>
      </c>
      <c r="F7724" t="s">
        <v>103</v>
      </c>
      <c r="G7724" t="s">
        <v>104</v>
      </c>
      <c r="H7724" s="5">
        <v>430</v>
      </c>
      <c r="I7724" s="5">
        <v>10081.64</v>
      </c>
      <c r="J7724" t="s">
        <v>105</v>
      </c>
      <c r="K7724" t="s">
        <v>106</v>
      </c>
      <c r="L7724">
        <v>4</v>
      </c>
      <c r="M7724">
        <v>1</v>
      </c>
      <c r="N7724">
        <v>3</v>
      </c>
      <c r="O7724" s="6">
        <v>0</v>
      </c>
      <c r="P7724" t="s">
        <v>107</v>
      </c>
      <c r="Q7724" t="s">
        <v>107</v>
      </c>
      <c r="R7724">
        <f>IF(F7724="Monthly",2,0)
+IF(E7724&lt;=6,2,0)
+IF(N7724&lt;=2,2,0)
+IF(L7724&gt;=4,2,0)
+IF(M7724&gt;=2,1,0)
+IF(H7724&gt;=_xlfn.PERCENTILE.INC($H$2:$H$10001,0.75),1,0)</f>
        <v>4</v>
      </c>
      <c r="S7724" t="str">
        <f>IF(R7724&gt;=7,"High",IF(R7724&gt;=4,"Medium","Low"))</f>
        <v>Medium</v>
      </c>
    </row>
    <row r="7725" spans="1:19">
      <c r="A7725" t="s">
        <v>7850</v>
      </c>
      <c r="B7725">
        <v>35</v>
      </c>
      <c r="C7725" t="s">
        <v>112</v>
      </c>
      <c r="D7725" t="s">
        <v>119</v>
      </c>
      <c r="E7725">
        <v>65</v>
      </c>
      <c r="F7725" t="s">
        <v>109</v>
      </c>
      <c r="G7725" t="s">
        <v>104</v>
      </c>
      <c r="H7725" s="5">
        <v>468</v>
      </c>
      <c r="I7725" s="5">
        <v>29638.54</v>
      </c>
      <c r="J7725" t="s">
        <v>117</v>
      </c>
      <c r="K7725" t="s">
        <v>106</v>
      </c>
      <c r="L7725">
        <v>0</v>
      </c>
      <c r="M7725">
        <v>0</v>
      </c>
      <c r="N7725">
        <v>4</v>
      </c>
      <c r="O7725" s="6">
        <v>5</v>
      </c>
      <c r="P7725" t="s">
        <v>106</v>
      </c>
      <c r="Q7725" t="s">
        <v>107</v>
      </c>
      <c r="R7725">
        <f>IF(F7725="Monthly",2,0)
+IF(E7725&lt;=6,2,0)
+IF(N7725&lt;=2,2,0)
+IF(L7725&gt;=4,2,0)
+IF(M7725&gt;=2,1,0)
+IF(H7725&gt;=_xlfn.PERCENTILE.INC($H$2:$H$10001,0.75),1,0)</f>
        <v>0</v>
      </c>
      <c r="S7725" t="str">
        <f>IF(R7725&gt;=7,"High",IF(R7725&gt;=4,"Medium","Low"))</f>
        <v>Low</v>
      </c>
    </row>
    <row r="7726" spans="1:19">
      <c r="A7726" t="s">
        <v>7851</v>
      </c>
      <c r="B7726">
        <v>40</v>
      </c>
      <c r="C7726" t="s">
        <v>112</v>
      </c>
      <c r="D7726" t="s">
        <v>113</v>
      </c>
      <c r="E7726">
        <v>21</v>
      </c>
      <c r="F7726" t="s">
        <v>121</v>
      </c>
      <c r="G7726" t="s">
        <v>110</v>
      </c>
      <c r="H7726" s="5">
        <v>645</v>
      </c>
      <c r="I7726" s="5">
        <v>13667.09</v>
      </c>
      <c r="J7726" t="s">
        <v>105</v>
      </c>
      <c r="K7726" t="s">
        <v>106</v>
      </c>
      <c r="L7726">
        <v>1</v>
      </c>
      <c r="M7726">
        <v>0</v>
      </c>
      <c r="N7726">
        <v>4</v>
      </c>
      <c r="O7726" s="6">
        <v>0</v>
      </c>
      <c r="P7726" t="s">
        <v>106</v>
      </c>
      <c r="Q7726" t="s">
        <v>106</v>
      </c>
      <c r="R7726">
        <f>IF(F7726="Monthly",2,0)
+IF(E7726&lt;=6,2,0)
+IF(N7726&lt;=2,2,0)
+IF(L7726&gt;=4,2,0)
+IF(M7726&gt;=2,1,0)
+IF(H7726&gt;=_xlfn.PERCENTILE.INC($H$2:$H$10001,0.75),1,0)</f>
        <v>0</v>
      </c>
      <c r="S7726" t="str">
        <f>IF(R7726&gt;=7,"High",IF(R7726&gt;=4,"Medium","Low"))</f>
        <v>Low</v>
      </c>
    </row>
    <row r="7727" spans="1:19">
      <c r="A7727" t="s">
        <v>7852</v>
      </c>
      <c r="B7727">
        <v>52</v>
      </c>
      <c r="C7727" t="s">
        <v>112</v>
      </c>
      <c r="D7727" t="s">
        <v>137</v>
      </c>
      <c r="E7727">
        <v>12</v>
      </c>
      <c r="F7727" t="s">
        <v>103</v>
      </c>
      <c r="G7727" t="s">
        <v>110</v>
      </c>
      <c r="H7727" s="5">
        <v>713</v>
      </c>
      <c r="I7727" s="5">
        <v>8346.17</v>
      </c>
      <c r="J7727" t="s">
        <v>115</v>
      </c>
      <c r="K7727" t="s">
        <v>106</v>
      </c>
      <c r="L7727">
        <v>0</v>
      </c>
      <c r="M7727">
        <v>0</v>
      </c>
      <c r="N7727">
        <v>5</v>
      </c>
      <c r="O7727" s="6">
        <v>0</v>
      </c>
      <c r="P7727" t="s">
        <v>107</v>
      </c>
      <c r="Q7727" t="s">
        <v>107</v>
      </c>
      <c r="R7727">
        <f>IF(F7727="Monthly",2,0)
+IF(E7727&lt;=6,2,0)
+IF(N7727&lt;=2,2,0)
+IF(L7727&gt;=4,2,0)
+IF(M7727&gt;=2,1,0)
+IF(H7727&gt;=_xlfn.PERCENTILE.INC($H$2:$H$10001,0.75),1,0)</f>
        <v>2</v>
      </c>
      <c r="S7727" t="str">
        <f>IF(R7727&gt;=7,"High",IF(R7727&gt;=4,"Medium","Low"))</f>
        <v>Low</v>
      </c>
    </row>
    <row r="7728" spans="1:19">
      <c r="A7728" t="s">
        <v>7853</v>
      </c>
      <c r="B7728">
        <v>47</v>
      </c>
      <c r="C7728" t="s">
        <v>101</v>
      </c>
      <c r="D7728" t="s">
        <v>102</v>
      </c>
      <c r="E7728">
        <v>39</v>
      </c>
      <c r="F7728" t="s">
        <v>103</v>
      </c>
      <c r="G7728" t="s">
        <v>129</v>
      </c>
      <c r="H7728" s="5">
        <v>1106</v>
      </c>
      <c r="I7728" s="5">
        <v>42697.79</v>
      </c>
      <c r="J7728" t="s">
        <v>105</v>
      </c>
      <c r="K7728" t="s">
        <v>106</v>
      </c>
      <c r="L7728">
        <v>2</v>
      </c>
      <c r="M7728">
        <v>0</v>
      </c>
      <c r="N7728">
        <v>5</v>
      </c>
      <c r="O7728" s="6">
        <v>0</v>
      </c>
      <c r="P7728" t="s">
        <v>107</v>
      </c>
      <c r="Q7728" t="s">
        <v>106</v>
      </c>
      <c r="R7728">
        <f>IF(F7728="Monthly",2,0)
+IF(E7728&lt;=6,2,0)
+IF(N7728&lt;=2,2,0)
+IF(L7728&gt;=4,2,0)
+IF(M7728&gt;=2,1,0)
+IF(H7728&gt;=_xlfn.PERCENTILE.INC($H$2:$H$10001,0.75),1,0)</f>
        <v>3</v>
      </c>
      <c r="S7728" t="str">
        <f>IF(R7728&gt;=7,"High",IF(R7728&gt;=4,"Medium","Low"))</f>
        <v>Low</v>
      </c>
    </row>
    <row r="7729" spans="1:19">
      <c r="A7729" t="s">
        <v>7854</v>
      </c>
      <c r="B7729">
        <v>39</v>
      </c>
      <c r="C7729" t="s">
        <v>101</v>
      </c>
      <c r="D7729" t="s">
        <v>128</v>
      </c>
      <c r="E7729">
        <v>18</v>
      </c>
      <c r="F7729" t="s">
        <v>103</v>
      </c>
      <c r="G7729" t="s">
        <v>104</v>
      </c>
      <c r="H7729" s="5">
        <v>442</v>
      </c>
      <c r="I7729" s="5">
        <v>8004.55</v>
      </c>
      <c r="J7729" t="s">
        <v>140</v>
      </c>
      <c r="K7729" t="s">
        <v>106</v>
      </c>
      <c r="L7729">
        <v>3</v>
      </c>
      <c r="M7729">
        <v>1</v>
      </c>
      <c r="N7729">
        <v>4</v>
      </c>
      <c r="O7729" s="6">
        <v>0</v>
      </c>
      <c r="P7729" t="s">
        <v>107</v>
      </c>
      <c r="Q7729" t="s">
        <v>107</v>
      </c>
      <c r="R7729">
        <f>IF(F7729="Monthly",2,0)
+IF(E7729&lt;=6,2,0)
+IF(N7729&lt;=2,2,0)
+IF(L7729&gt;=4,2,0)
+IF(M7729&gt;=2,1,0)
+IF(H7729&gt;=_xlfn.PERCENTILE.INC($H$2:$H$10001,0.75),1,0)</f>
        <v>2</v>
      </c>
      <c r="S7729" t="str">
        <f>IF(R7729&gt;=7,"High",IF(R7729&gt;=4,"Medium","Low"))</f>
        <v>Low</v>
      </c>
    </row>
    <row r="7730" spans="1:19">
      <c r="A7730" t="s">
        <v>7855</v>
      </c>
      <c r="B7730">
        <v>37</v>
      </c>
      <c r="C7730" t="s">
        <v>101</v>
      </c>
      <c r="D7730" t="s">
        <v>126</v>
      </c>
      <c r="E7730">
        <v>20</v>
      </c>
      <c r="F7730" t="s">
        <v>109</v>
      </c>
      <c r="G7730" t="s">
        <v>129</v>
      </c>
      <c r="H7730" s="5">
        <v>1097</v>
      </c>
      <c r="I7730" s="5">
        <v>22448.63</v>
      </c>
      <c r="J7730" t="s">
        <v>105</v>
      </c>
      <c r="K7730" t="s">
        <v>106</v>
      </c>
      <c r="L7730">
        <v>0</v>
      </c>
      <c r="M7730">
        <v>0</v>
      </c>
      <c r="N7730">
        <v>5</v>
      </c>
      <c r="O7730" s="6">
        <v>0</v>
      </c>
      <c r="P7730" t="s">
        <v>107</v>
      </c>
      <c r="Q7730" t="s">
        <v>107</v>
      </c>
      <c r="R7730">
        <f>IF(F7730="Monthly",2,0)
+IF(E7730&lt;=6,2,0)
+IF(N7730&lt;=2,2,0)
+IF(L7730&gt;=4,2,0)
+IF(M7730&gt;=2,1,0)
+IF(H7730&gt;=_xlfn.PERCENTILE.INC($H$2:$H$10001,0.75),1,0)</f>
        <v>1</v>
      </c>
      <c r="S7730" t="str">
        <f>IF(R7730&gt;=7,"High",IF(R7730&gt;=4,"Medium","Low"))</f>
        <v>Low</v>
      </c>
    </row>
    <row r="7731" spans="1:19">
      <c r="A7731" t="s">
        <v>7856</v>
      </c>
      <c r="B7731">
        <v>33</v>
      </c>
      <c r="C7731" t="s">
        <v>101</v>
      </c>
      <c r="D7731" t="s">
        <v>133</v>
      </c>
      <c r="E7731">
        <v>23</v>
      </c>
      <c r="F7731" t="s">
        <v>109</v>
      </c>
      <c r="G7731" t="s">
        <v>104</v>
      </c>
      <c r="H7731" s="5">
        <v>455</v>
      </c>
      <c r="I7731" s="5">
        <v>10733.81</v>
      </c>
      <c r="J7731" t="s">
        <v>117</v>
      </c>
      <c r="K7731" t="s">
        <v>106</v>
      </c>
      <c r="L7731">
        <v>2</v>
      </c>
      <c r="M7731">
        <v>1</v>
      </c>
      <c r="N7731">
        <v>5</v>
      </c>
      <c r="O7731" s="6">
        <v>0</v>
      </c>
      <c r="P7731" t="s">
        <v>107</v>
      </c>
      <c r="Q7731" t="s">
        <v>106</v>
      </c>
      <c r="R7731">
        <f>IF(F7731="Monthly",2,0)
+IF(E7731&lt;=6,2,0)
+IF(N7731&lt;=2,2,0)
+IF(L7731&gt;=4,2,0)
+IF(M7731&gt;=2,1,0)
+IF(H7731&gt;=_xlfn.PERCENTILE.INC($H$2:$H$10001,0.75),1,0)</f>
        <v>0</v>
      </c>
      <c r="S7731" t="str">
        <f>IF(R7731&gt;=7,"High",IF(R7731&gt;=4,"Medium","Low"))</f>
        <v>Low</v>
      </c>
    </row>
    <row r="7732" spans="1:19">
      <c r="A7732" t="s">
        <v>7857</v>
      </c>
      <c r="B7732">
        <v>27</v>
      </c>
      <c r="C7732" t="s">
        <v>101</v>
      </c>
      <c r="D7732" t="s">
        <v>126</v>
      </c>
      <c r="E7732">
        <v>21</v>
      </c>
      <c r="F7732" t="s">
        <v>103</v>
      </c>
      <c r="G7732" t="s">
        <v>104</v>
      </c>
      <c r="H7732" s="5">
        <v>524</v>
      </c>
      <c r="I7732" s="5">
        <v>11272.62</v>
      </c>
      <c r="J7732" t="s">
        <v>115</v>
      </c>
      <c r="K7732" t="s">
        <v>106</v>
      </c>
      <c r="L7732">
        <v>2</v>
      </c>
      <c r="M7732">
        <v>0</v>
      </c>
      <c r="N7732">
        <v>5</v>
      </c>
      <c r="O7732" s="6">
        <v>0</v>
      </c>
      <c r="P7732" t="s">
        <v>107</v>
      </c>
      <c r="Q7732" t="s">
        <v>107</v>
      </c>
      <c r="R7732">
        <f>IF(F7732="Monthly",2,0)
+IF(E7732&lt;=6,2,0)
+IF(N7732&lt;=2,2,0)
+IF(L7732&gt;=4,2,0)
+IF(M7732&gt;=2,1,0)
+IF(H7732&gt;=_xlfn.PERCENTILE.INC($H$2:$H$10001,0.75),1,0)</f>
        <v>2</v>
      </c>
      <c r="S7732" t="str">
        <f>IF(R7732&gt;=7,"High",IF(R7732&gt;=4,"Medium","Low"))</f>
        <v>Low</v>
      </c>
    </row>
    <row r="7733" spans="1:19">
      <c r="A7733" t="s">
        <v>7858</v>
      </c>
      <c r="B7733">
        <v>47</v>
      </c>
      <c r="C7733" t="s">
        <v>112</v>
      </c>
      <c r="D7733" t="s">
        <v>113</v>
      </c>
      <c r="E7733">
        <v>25</v>
      </c>
      <c r="F7733" t="s">
        <v>109</v>
      </c>
      <c r="G7733" t="s">
        <v>104</v>
      </c>
      <c r="H7733" s="5">
        <v>526</v>
      </c>
      <c r="I7733" s="5">
        <v>13402.93</v>
      </c>
      <c r="J7733" t="s">
        <v>117</v>
      </c>
      <c r="K7733" t="s">
        <v>106</v>
      </c>
      <c r="L7733">
        <v>0</v>
      </c>
      <c r="M7733">
        <v>0</v>
      </c>
      <c r="N7733">
        <v>4</v>
      </c>
      <c r="O7733" s="6">
        <v>0</v>
      </c>
      <c r="P7733" t="s">
        <v>107</v>
      </c>
      <c r="Q7733" t="s">
        <v>106</v>
      </c>
      <c r="R7733">
        <f>IF(F7733="Monthly",2,0)
+IF(E7733&lt;=6,2,0)
+IF(N7733&lt;=2,2,0)
+IF(L7733&gt;=4,2,0)
+IF(M7733&gt;=2,1,0)
+IF(H7733&gt;=_xlfn.PERCENTILE.INC($H$2:$H$10001,0.75),1,0)</f>
        <v>0</v>
      </c>
      <c r="S7733" t="str">
        <f>IF(R7733&gt;=7,"High",IF(R7733&gt;=4,"Medium","Low"))</f>
        <v>Low</v>
      </c>
    </row>
    <row r="7734" spans="1:19">
      <c r="A7734" t="s">
        <v>7859</v>
      </c>
      <c r="B7734">
        <v>45</v>
      </c>
      <c r="C7734" t="s">
        <v>112</v>
      </c>
      <c r="D7734" t="s">
        <v>128</v>
      </c>
      <c r="E7734">
        <v>14</v>
      </c>
      <c r="F7734" t="s">
        <v>109</v>
      </c>
      <c r="G7734" t="s">
        <v>129</v>
      </c>
      <c r="H7734" s="5">
        <v>978</v>
      </c>
      <c r="I7734" s="5">
        <v>13534.41</v>
      </c>
      <c r="J7734" t="s">
        <v>134</v>
      </c>
      <c r="K7734" t="s">
        <v>106</v>
      </c>
      <c r="L7734">
        <v>0</v>
      </c>
      <c r="M7734">
        <v>0</v>
      </c>
      <c r="N7734">
        <v>5</v>
      </c>
      <c r="O7734" s="6">
        <v>0</v>
      </c>
      <c r="P7734" t="s">
        <v>107</v>
      </c>
      <c r="Q7734" t="s">
        <v>107</v>
      </c>
      <c r="R7734">
        <f>IF(F7734="Monthly",2,0)
+IF(E7734&lt;=6,2,0)
+IF(N7734&lt;=2,2,0)
+IF(L7734&gt;=4,2,0)
+IF(M7734&gt;=2,1,0)
+IF(H7734&gt;=_xlfn.PERCENTILE.INC($H$2:$H$10001,0.75),1,0)</f>
        <v>1</v>
      </c>
      <c r="S7734" t="str">
        <f>IF(R7734&gt;=7,"High",IF(R7734&gt;=4,"Medium","Low"))</f>
        <v>Low</v>
      </c>
    </row>
    <row r="7735" spans="1:19">
      <c r="A7735" t="s">
        <v>7860</v>
      </c>
      <c r="B7735">
        <v>34</v>
      </c>
      <c r="C7735" t="s">
        <v>101</v>
      </c>
      <c r="D7735" t="s">
        <v>133</v>
      </c>
      <c r="E7735">
        <v>41</v>
      </c>
      <c r="F7735" t="s">
        <v>103</v>
      </c>
      <c r="G7735" t="s">
        <v>104</v>
      </c>
      <c r="H7735" s="5">
        <v>530</v>
      </c>
      <c r="I7735" s="5">
        <v>21705.200000000001</v>
      </c>
      <c r="J7735" t="s">
        <v>117</v>
      </c>
      <c r="K7735" t="s">
        <v>107</v>
      </c>
      <c r="L7735">
        <v>6</v>
      </c>
      <c r="M7735">
        <v>2</v>
      </c>
      <c r="N7735">
        <v>2</v>
      </c>
      <c r="O7735" s="6">
        <v>0</v>
      </c>
      <c r="P7735" t="s">
        <v>107</v>
      </c>
      <c r="Q7735" t="s">
        <v>106</v>
      </c>
      <c r="R7735">
        <f>IF(F7735="Monthly",2,0)
+IF(E7735&lt;=6,2,0)
+IF(N7735&lt;=2,2,0)
+IF(L7735&gt;=4,2,0)
+IF(M7735&gt;=2,1,0)
+IF(H7735&gt;=_xlfn.PERCENTILE.INC($H$2:$H$10001,0.75),1,0)</f>
        <v>7</v>
      </c>
      <c r="S7735" t="str">
        <f>IF(R7735&gt;=7,"High",IF(R7735&gt;=4,"Medium","Low"))</f>
        <v>High</v>
      </c>
    </row>
    <row r="7736" spans="1:19">
      <c r="A7736" t="s">
        <v>7861</v>
      </c>
      <c r="B7736">
        <v>33</v>
      </c>
      <c r="C7736" t="s">
        <v>112</v>
      </c>
      <c r="D7736" t="s">
        <v>137</v>
      </c>
      <c r="E7736">
        <v>19</v>
      </c>
      <c r="F7736" t="s">
        <v>103</v>
      </c>
      <c r="G7736" t="s">
        <v>104</v>
      </c>
      <c r="H7736" s="5">
        <v>481</v>
      </c>
      <c r="I7736" s="5">
        <v>9071.08</v>
      </c>
      <c r="J7736" t="s">
        <v>117</v>
      </c>
      <c r="K7736" t="s">
        <v>106</v>
      </c>
      <c r="L7736">
        <v>3</v>
      </c>
      <c r="M7736">
        <v>2</v>
      </c>
      <c r="N7736">
        <v>3</v>
      </c>
      <c r="O7736" s="6">
        <v>0</v>
      </c>
      <c r="P7736" t="s">
        <v>107</v>
      </c>
      <c r="Q7736" t="s">
        <v>106</v>
      </c>
      <c r="R7736">
        <f>IF(F7736="Monthly",2,0)
+IF(E7736&lt;=6,2,0)
+IF(N7736&lt;=2,2,0)
+IF(L7736&gt;=4,2,0)
+IF(M7736&gt;=2,1,0)
+IF(H7736&gt;=_xlfn.PERCENTILE.INC($H$2:$H$10001,0.75),1,0)</f>
        <v>3</v>
      </c>
      <c r="S7736" t="str">
        <f>IF(R7736&gt;=7,"High",IF(R7736&gt;=4,"Medium","Low"))</f>
        <v>Low</v>
      </c>
    </row>
    <row r="7737" spans="1:19">
      <c r="A7737" t="s">
        <v>7862</v>
      </c>
      <c r="B7737">
        <v>34</v>
      </c>
      <c r="C7737" t="s">
        <v>101</v>
      </c>
      <c r="D7737" t="s">
        <v>102</v>
      </c>
      <c r="E7737">
        <v>27</v>
      </c>
      <c r="F7737" t="s">
        <v>103</v>
      </c>
      <c r="G7737" t="s">
        <v>104</v>
      </c>
      <c r="H7737" s="5">
        <v>502</v>
      </c>
      <c r="I7737" s="5">
        <v>13581.37</v>
      </c>
      <c r="J7737" t="s">
        <v>115</v>
      </c>
      <c r="K7737" t="s">
        <v>106</v>
      </c>
      <c r="L7737">
        <v>1</v>
      </c>
      <c r="M7737">
        <v>0</v>
      </c>
      <c r="N7737">
        <v>5</v>
      </c>
      <c r="O7737" s="6">
        <v>0</v>
      </c>
      <c r="P7737" t="s">
        <v>107</v>
      </c>
      <c r="Q7737" t="s">
        <v>107</v>
      </c>
      <c r="R7737">
        <f>IF(F7737="Monthly",2,0)
+IF(E7737&lt;=6,2,0)
+IF(N7737&lt;=2,2,0)
+IF(L7737&gt;=4,2,0)
+IF(M7737&gt;=2,1,0)
+IF(H7737&gt;=_xlfn.PERCENTILE.INC($H$2:$H$10001,0.75),1,0)</f>
        <v>2</v>
      </c>
      <c r="S7737" t="str">
        <f>IF(R7737&gt;=7,"High",IF(R7737&gt;=4,"Medium","Low"))</f>
        <v>Low</v>
      </c>
    </row>
    <row r="7738" spans="1:19">
      <c r="A7738" t="s">
        <v>7863</v>
      </c>
      <c r="B7738">
        <v>18</v>
      </c>
      <c r="C7738" t="s">
        <v>101</v>
      </c>
      <c r="D7738" t="s">
        <v>131</v>
      </c>
      <c r="E7738">
        <v>19</v>
      </c>
      <c r="F7738" t="s">
        <v>109</v>
      </c>
      <c r="G7738" t="s">
        <v>104</v>
      </c>
      <c r="H7738" s="5">
        <v>546</v>
      </c>
      <c r="I7738" s="5">
        <v>10263.23</v>
      </c>
      <c r="J7738" t="s">
        <v>134</v>
      </c>
      <c r="K7738" t="s">
        <v>106</v>
      </c>
      <c r="L7738">
        <v>0</v>
      </c>
      <c r="M7738">
        <v>0</v>
      </c>
      <c r="N7738">
        <v>5</v>
      </c>
      <c r="O7738" s="6">
        <v>0</v>
      </c>
      <c r="P7738" t="s">
        <v>106</v>
      </c>
      <c r="Q7738" t="s">
        <v>107</v>
      </c>
      <c r="R7738">
        <f>IF(F7738="Monthly",2,0)
+IF(E7738&lt;=6,2,0)
+IF(N7738&lt;=2,2,0)
+IF(L7738&gt;=4,2,0)
+IF(M7738&gt;=2,1,0)
+IF(H7738&gt;=_xlfn.PERCENTILE.INC($H$2:$H$10001,0.75),1,0)</f>
        <v>0</v>
      </c>
      <c r="S7738" t="str">
        <f>IF(R7738&gt;=7,"High",IF(R7738&gt;=4,"Medium","Low"))</f>
        <v>Low</v>
      </c>
    </row>
    <row r="7739" spans="1:19">
      <c r="A7739" t="s">
        <v>7864</v>
      </c>
      <c r="B7739">
        <v>31</v>
      </c>
      <c r="C7739" t="s">
        <v>112</v>
      </c>
      <c r="D7739" t="s">
        <v>123</v>
      </c>
      <c r="E7739">
        <v>37</v>
      </c>
      <c r="F7739" t="s">
        <v>103</v>
      </c>
      <c r="G7739" t="s">
        <v>104</v>
      </c>
      <c r="H7739" s="5">
        <v>542</v>
      </c>
      <c r="I7739" s="5">
        <v>20015.61</v>
      </c>
      <c r="J7739" t="s">
        <v>117</v>
      </c>
      <c r="K7739" t="s">
        <v>106</v>
      </c>
      <c r="L7739">
        <v>2</v>
      </c>
      <c r="M7739">
        <v>0</v>
      </c>
      <c r="N7739">
        <v>5</v>
      </c>
      <c r="O7739" s="6">
        <v>0</v>
      </c>
      <c r="P7739" t="s">
        <v>107</v>
      </c>
      <c r="Q7739" t="s">
        <v>107</v>
      </c>
      <c r="R7739">
        <f>IF(F7739="Monthly",2,0)
+IF(E7739&lt;=6,2,0)
+IF(N7739&lt;=2,2,0)
+IF(L7739&gt;=4,2,0)
+IF(M7739&gt;=2,1,0)
+IF(H7739&gt;=_xlfn.PERCENTILE.INC($H$2:$H$10001,0.75),1,0)</f>
        <v>2</v>
      </c>
      <c r="S7739" t="str">
        <f>IF(R7739&gt;=7,"High",IF(R7739&gt;=4,"Medium","Low"))</f>
        <v>Low</v>
      </c>
    </row>
    <row r="7740" spans="1:19">
      <c r="A7740" t="s">
        <v>7865</v>
      </c>
      <c r="B7740">
        <v>74</v>
      </c>
      <c r="C7740" t="s">
        <v>112</v>
      </c>
      <c r="D7740" t="s">
        <v>119</v>
      </c>
      <c r="E7740">
        <v>29</v>
      </c>
      <c r="F7740" t="s">
        <v>103</v>
      </c>
      <c r="G7740" t="s">
        <v>110</v>
      </c>
      <c r="H7740" s="5">
        <v>737</v>
      </c>
      <c r="I7740" s="5">
        <v>21800.29</v>
      </c>
      <c r="J7740" t="s">
        <v>134</v>
      </c>
      <c r="K7740" t="s">
        <v>106</v>
      </c>
      <c r="L7740">
        <v>1</v>
      </c>
      <c r="M7740">
        <v>0</v>
      </c>
      <c r="N7740">
        <v>5</v>
      </c>
      <c r="O7740" s="6">
        <v>0</v>
      </c>
      <c r="P7740" t="s">
        <v>107</v>
      </c>
      <c r="Q7740" t="s">
        <v>106</v>
      </c>
      <c r="R7740">
        <f>IF(F7740="Monthly",2,0)
+IF(E7740&lt;=6,2,0)
+IF(N7740&lt;=2,2,0)
+IF(L7740&gt;=4,2,0)
+IF(M7740&gt;=2,1,0)
+IF(H7740&gt;=_xlfn.PERCENTILE.INC($H$2:$H$10001,0.75),1,0)</f>
        <v>2</v>
      </c>
      <c r="S7740" t="str">
        <f>IF(R7740&gt;=7,"High",IF(R7740&gt;=4,"Medium","Low"))</f>
        <v>Low</v>
      </c>
    </row>
    <row r="7741" spans="1:19">
      <c r="A7741" t="s">
        <v>7866</v>
      </c>
      <c r="B7741">
        <v>40</v>
      </c>
      <c r="C7741" t="s">
        <v>112</v>
      </c>
      <c r="D7741" t="s">
        <v>133</v>
      </c>
      <c r="E7741">
        <v>7</v>
      </c>
      <c r="F7741" t="s">
        <v>103</v>
      </c>
      <c r="G7741" t="s">
        <v>104</v>
      </c>
      <c r="H7741" s="5">
        <v>523</v>
      </c>
      <c r="I7741" s="5">
        <v>3724.73</v>
      </c>
      <c r="J7741" t="s">
        <v>134</v>
      </c>
      <c r="K7741" t="s">
        <v>106</v>
      </c>
      <c r="L7741">
        <v>3</v>
      </c>
      <c r="M7741">
        <v>0</v>
      </c>
      <c r="N7741">
        <v>5</v>
      </c>
      <c r="O7741" s="6">
        <v>0</v>
      </c>
      <c r="P7741" t="s">
        <v>107</v>
      </c>
      <c r="Q7741" t="s">
        <v>107</v>
      </c>
      <c r="R7741">
        <f>IF(F7741="Monthly",2,0)
+IF(E7741&lt;=6,2,0)
+IF(N7741&lt;=2,2,0)
+IF(L7741&gt;=4,2,0)
+IF(M7741&gt;=2,1,0)
+IF(H7741&gt;=_xlfn.PERCENTILE.INC($H$2:$H$10001,0.75),1,0)</f>
        <v>2</v>
      </c>
      <c r="S7741" t="str">
        <f>IF(R7741&gt;=7,"High",IF(R7741&gt;=4,"Medium","Low"))</f>
        <v>Low</v>
      </c>
    </row>
    <row r="7742" spans="1:19">
      <c r="A7742" t="s">
        <v>7867</v>
      </c>
      <c r="B7742">
        <v>36</v>
      </c>
      <c r="C7742" t="s">
        <v>101</v>
      </c>
      <c r="D7742" t="s">
        <v>102</v>
      </c>
      <c r="E7742">
        <v>26</v>
      </c>
      <c r="F7742" t="s">
        <v>103</v>
      </c>
      <c r="G7742" t="s">
        <v>129</v>
      </c>
      <c r="H7742" s="5">
        <v>1073</v>
      </c>
      <c r="I7742" s="5">
        <v>27601.74</v>
      </c>
      <c r="J7742" t="s">
        <v>105</v>
      </c>
      <c r="K7742" t="s">
        <v>106</v>
      </c>
      <c r="L7742">
        <v>1</v>
      </c>
      <c r="M7742">
        <v>0</v>
      </c>
      <c r="N7742">
        <v>5</v>
      </c>
      <c r="O7742" s="6">
        <v>0</v>
      </c>
      <c r="P7742" t="s">
        <v>107</v>
      </c>
      <c r="Q7742" t="s">
        <v>106</v>
      </c>
      <c r="R7742">
        <f>IF(F7742="Monthly",2,0)
+IF(E7742&lt;=6,2,0)
+IF(N7742&lt;=2,2,0)
+IF(L7742&gt;=4,2,0)
+IF(M7742&gt;=2,1,0)
+IF(H7742&gt;=_xlfn.PERCENTILE.INC($H$2:$H$10001,0.75),1,0)</f>
        <v>3</v>
      </c>
      <c r="S7742" t="str">
        <f>IF(R7742&gt;=7,"High",IF(R7742&gt;=4,"Medium","Low"))</f>
        <v>Low</v>
      </c>
    </row>
    <row r="7743" spans="1:19">
      <c r="A7743" t="s">
        <v>7868</v>
      </c>
      <c r="B7743">
        <v>27</v>
      </c>
      <c r="C7743" t="s">
        <v>112</v>
      </c>
      <c r="D7743" t="s">
        <v>159</v>
      </c>
      <c r="E7743">
        <v>16</v>
      </c>
      <c r="F7743" t="s">
        <v>103</v>
      </c>
      <c r="G7743" t="s">
        <v>104</v>
      </c>
      <c r="H7743" s="5">
        <v>496</v>
      </c>
      <c r="I7743" s="5">
        <v>7756.08</v>
      </c>
      <c r="J7743" t="s">
        <v>105</v>
      </c>
      <c r="K7743" t="s">
        <v>107</v>
      </c>
      <c r="L7743">
        <v>1</v>
      </c>
      <c r="M7743">
        <v>0</v>
      </c>
      <c r="N7743">
        <v>5</v>
      </c>
      <c r="O7743" s="6">
        <v>0</v>
      </c>
      <c r="P7743" t="s">
        <v>107</v>
      </c>
      <c r="Q7743" t="s">
        <v>107</v>
      </c>
      <c r="R7743">
        <f>IF(F7743="Monthly",2,0)
+IF(E7743&lt;=6,2,0)
+IF(N7743&lt;=2,2,0)
+IF(L7743&gt;=4,2,0)
+IF(M7743&gt;=2,1,0)
+IF(H7743&gt;=_xlfn.PERCENTILE.INC($H$2:$H$10001,0.75),1,0)</f>
        <v>2</v>
      </c>
      <c r="S7743" t="str">
        <f>IF(R7743&gt;=7,"High",IF(R7743&gt;=4,"Medium","Low"))</f>
        <v>Low</v>
      </c>
    </row>
    <row r="7744" spans="1:19">
      <c r="A7744" t="s">
        <v>7869</v>
      </c>
      <c r="B7744">
        <v>29</v>
      </c>
      <c r="C7744" t="s">
        <v>112</v>
      </c>
      <c r="D7744" t="s">
        <v>102</v>
      </c>
      <c r="E7744">
        <v>39</v>
      </c>
      <c r="F7744" t="s">
        <v>109</v>
      </c>
      <c r="G7744" t="s">
        <v>110</v>
      </c>
      <c r="H7744" s="5">
        <v>817</v>
      </c>
      <c r="I7744" s="5">
        <v>28394.07</v>
      </c>
      <c r="J7744" t="s">
        <v>140</v>
      </c>
      <c r="K7744" t="s">
        <v>106</v>
      </c>
      <c r="L7744">
        <v>0</v>
      </c>
      <c r="M7744">
        <v>0</v>
      </c>
      <c r="N7744">
        <v>5</v>
      </c>
      <c r="O7744" s="6">
        <v>10</v>
      </c>
      <c r="P7744" t="s">
        <v>106</v>
      </c>
      <c r="Q7744" t="s">
        <v>107</v>
      </c>
      <c r="R7744">
        <f>IF(F7744="Monthly",2,0)
+IF(E7744&lt;=6,2,0)
+IF(N7744&lt;=2,2,0)
+IF(L7744&gt;=4,2,0)
+IF(M7744&gt;=2,1,0)
+IF(H7744&gt;=_xlfn.PERCENTILE.INC($H$2:$H$10001,0.75),1,0)</f>
        <v>1</v>
      </c>
      <c r="S7744" t="str">
        <f>IF(R7744&gt;=7,"High",IF(R7744&gt;=4,"Medium","Low"))</f>
        <v>Low</v>
      </c>
    </row>
    <row r="7745" spans="1:19">
      <c r="A7745" t="s">
        <v>7870</v>
      </c>
      <c r="B7745">
        <v>30</v>
      </c>
      <c r="C7745" t="s">
        <v>101</v>
      </c>
      <c r="D7745" t="s">
        <v>102</v>
      </c>
      <c r="E7745">
        <v>39</v>
      </c>
      <c r="F7745" t="s">
        <v>103</v>
      </c>
      <c r="G7745" t="s">
        <v>104</v>
      </c>
      <c r="H7745" s="5">
        <v>508</v>
      </c>
      <c r="I7745" s="5">
        <v>20000.86</v>
      </c>
      <c r="J7745" t="s">
        <v>140</v>
      </c>
      <c r="K7745" t="s">
        <v>106</v>
      </c>
      <c r="L7745">
        <v>0</v>
      </c>
      <c r="M7745">
        <v>0</v>
      </c>
      <c r="N7745">
        <v>5</v>
      </c>
      <c r="O7745" s="6">
        <v>0</v>
      </c>
      <c r="P7745" t="s">
        <v>106</v>
      </c>
      <c r="Q7745" t="s">
        <v>107</v>
      </c>
      <c r="R7745">
        <f>IF(F7745="Monthly",2,0)
+IF(E7745&lt;=6,2,0)
+IF(N7745&lt;=2,2,0)
+IF(L7745&gt;=4,2,0)
+IF(M7745&gt;=2,1,0)
+IF(H7745&gt;=_xlfn.PERCENTILE.INC($H$2:$H$10001,0.75),1,0)</f>
        <v>2</v>
      </c>
      <c r="S7745" t="str">
        <f>IF(R7745&gt;=7,"High",IF(R7745&gt;=4,"Medium","Low"))</f>
        <v>Low</v>
      </c>
    </row>
    <row r="7746" spans="1:19">
      <c r="A7746" t="s">
        <v>7871</v>
      </c>
      <c r="B7746">
        <v>33</v>
      </c>
      <c r="C7746" t="s">
        <v>112</v>
      </c>
      <c r="D7746" t="s">
        <v>131</v>
      </c>
      <c r="E7746">
        <v>19</v>
      </c>
      <c r="F7746" t="s">
        <v>103</v>
      </c>
      <c r="G7746" t="s">
        <v>110</v>
      </c>
      <c r="H7746" s="5">
        <v>779</v>
      </c>
      <c r="I7746" s="5">
        <v>15100.69</v>
      </c>
      <c r="J7746" t="s">
        <v>134</v>
      </c>
      <c r="K7746" t="s">
        <v>106</v>
      </c>
      <c r="L7746">
        <v>0</v>
      </c>
      <c r="M7746">
        <v>0</v>
      </c>
      <c r="N7746">
        <v>4</v>
      </c>
      <c r="O7746" s="6">
        <v>0</v>
      </c>
      <c r="P7746" t="s">
        <v>106</v>
      </c>
      <c r="Q7746" t="s">
        <v>107</v>
      </c>
      <c r="R7746">
        <f>IF(F7746="Monthly",2,0)
+IF(E7746&lt;=6,2,0)
+IF(N7746&lt;=2,2,0)
+IF(L7746&gt;=4,2,0)
+IF(M7746&gt;=2,1,0)
+IF(H7746&gt;=_xlfn.PERCENTILE.INC($H$2:$H$10001,0.75),1,0)</f>
        <v>2</v>
      </c>
      <c r="S7746" t="str">
        <f>IF(R7746&gt;=7,"High",IF(R7746&gt;=4,"Medium","Low"))</f>
        <v>Low</v>
      </c>
    </row>
    <row r="7747" spans="1:19">
      <c r="A7747" t="s">
        <v>7872</v>
      </c>
      <c r="B7747">
        <v>37</v>
      </c>
      <c r="C7747" t="s">
        <v>101</v>
      </c>
      <c r="D7747" t="s">
        <v>128</v>
      </c>
      <c r="E7747">
        <v>31</v>
      </c>
      <c r="F7747" t="s">
        <v>103</v>
      </c>
      <c r="G7747" t="s">
        <v>104</v>
      </c>
      <c r="H7747" s="5">
        <v>540</v>
      </c>
      <c r="I7747" s="5">
        <v>16505.8</v>
      </c>
      <c r="J7747" t="s">
        <v>117</v>
      </c>
      <c r="K7747" t="s">
        <v>106</v>
      </c>
      <c r="L7747">
        <v>0</v>
      </c>
      <c r="M7747">
        <v>0</v>
      </c>
      <c r="N7747">
        <v>5</v>
      </c>
      <c r="O7747" s="6">
        <v>0</v>
      </c>
      <c r="P7747" t="s">
        <v>106</v>
      </c>
      <c r="Q7747" t="s">
        <v>107</v>
      </c>
      <c r="R7747">
        <f>IF(F7747="Monthly",2,0)
+IF(E7747&lt;=6,2,0)
+IF(N7747&lt;=2,2,0)
+IF(L7747&gt;=4,2,0)
+IF(M7747&gt;=2,1,0)
+IF(H7747&gt;=_xlfn.PERCENTILE.INC($H$2:$H$10001,0.75),1,0)</f>
        <v>2</v>
      </c>
      <c r="S7747" t="str">
        <f>IF(R7747&gt;=7,"High",IF(R7747&gt;=4,"Medium","Low"))</f>
        <v>Low</v>
      </c>
    </row>
    <row r="7748" spans="1:19">
      <c r="A7748" t="s">
        <v>7873</v>
      </c>
      <c r="B7748">
        <v>26</v>
      </c>
      <c r="C7748" t="s">
        <v>101</v>
      </c>
      <c r="D7748" t="s">
        <v>159</v>
      </c>
      <c r="E7748">
        <v>68</v>
      </c>
      <c r="F7748" t="s">
        <v>103</v>
      </c>
      <c r="G7748" t="s">
        <v>104</v>
      </c>
      <c r="H7748" s="5">
        <v>390</v>
      </c>
      <c r="I7748" s="5">
        <v>26384.86</v>
      </c>
      <c r="J7748" t="s">
        <v>105</v>
      </c>
      <c r="K7748" t="s">
        <v>106</v>
      </c>
      <c r="L7748">
        <v>0</v>
      </c>
      <c r="M7748">
        <v>0</v>
      </c>
      <c r="N7748">
        <v>5</v>
      </c>
      <c r="O7748" s="6">
        <v>0</v>
      </c>
      <c r="P7748" t="s">
        <v>107</v>
      </c>
      <c r="Q7748" t="s">
        <v>107</v>
      </c>
      <c r="R7748">
        <f>IF(F7748="Monthly",2,0)
+IF(E7748&lt;=6,2,0)
+IF(N7748&lt;=2,2,0)
+IF(L7748&gt;=4,2,0)
+IF(M7748&gt;=2,1,0)
+IF(H7748&gt;=_xlfn.PERCENTILE.INC($H$2:$H$10001,0.75),1,0)</f>
        <v>2</v>
      </c>
      <c r="S7748" t="str">
        <f>IF(R7748&gt;=7,"High",IF(R7748&gt;=4,"Medium","Low"))</f>
        <v>Low</v>
      </c>
    </row>
    <row r="7749" spans="1:19">
      <c r="A7749" t="s">
        <v>7874</v>
      </c>
      <c r="B7749">
        <v>18</v>
      </c>
      <c r="C7749" t="s">
        <v>101</v>
      </c>
      <c r="D7749" t="s">
        <v>131</v>
      </c>
      <c r="E7749">
        <v>61</v>
      </c>
      <c r="F7749" t="s">
        <v>103</v>
      </c>
      <c r="G7749" t="s">
        <v>129</v>
      </c>
      <c r="H7749" s="5">
        <v>1073</v>
      </c>
      <c r="I7749" s="5">
        <v>66573.53</v>
      </c>
      <c r="J7749" t="s">
        <v>105</v>
      </c>
      <c r="K7749" t="s">
        <v>106</v>
      </c>
      <c r="L7749">
        <v>1</v>
      </c>
      <c r="M7749">
        <v>0</v>
      </c>
      <c r="N7749">
        <v>5</v>
      </c>
      <c r="O7749" s="6">
        <v>0</v>
      </c>
      <c r="P7749" t="s">
        <v>107</v>
      </c>
      <c r="Q7749" t="s">
        <v>107</v>
      </c>
      <c r="R7749">
        <f>IF(F7749="Monthly",2,0)
+IF(E7749&lt;=6,2,0)
+IF(N7749&lt;=2,2,0)
+IF(L7749&gt;=4,2,0)
+IF(M7749&gt;=2,1,0)
+IF(H7749&gt;=_xlfn.PERCENTILE.INC($H$2:$H$10001,0.75),1,0)</f>
        <v>3</v>
      </c>
      <c r="S7749" t="str">
        <f>IF(R7749&gt;=7,"High",IF(R7749&gt;=4,"Medium","Low"))</f>
        <v>Low</v>
      </c>
    </row>
    <row r="7750" spans="1:19">
      <c r="A7750" t="s">
        <v>7875</v>
      </c>
      <c r="B7750">
        <v>18</v>
      </c>
      <c r="C7750" t="s">
        <v>101</v>
      </c>
      <c r="D7750" t="s">
        <v>131</v>
      </c>
      <c r="E7750">
        <v>36</v>
      </c>
      <c r="F7750" t="s">
        <v>103</v>
      </c>
      <c r="G7750" t="s">
        <v>110</v>
      </c>
      <c r="H7750" s="5">
        <v>674</v>
      </c>
      <c r="I7750" s="5">
        <v>23757.68</v>
      </c>
      <c r="J7750" t="s">
        <v>115</v>
      </c>
      <c r="K7750" t="s">
        <v>106</v>
      </c>
      <c r="L7750">
        <v>1</v>
      </c>
      <c r="M7750">
        <v>0</v>
      </c>
      <c r="N7750">
        <v>5</v>
      </c>
      <c r="O7750" s="6">
        <v>0</v>
      </c>
      <c r="P7750" t="s">
        <v>107</v>
      </c>
      <c r="Q7750" t="s">
        <v>107</v>
      </c>
      <c r="R7750">
        <f>IF(F7750="Monthly",2,0)
+IF(E7750&lt;=6,2,0)
+IF(N7750&lt;=2,2,0)
+IF(L7750&gt;=4,2,0)
+IF(M7750&gt;=2,1,0)
+IF(H7750&gt;=_xlfn.PERCENTILE.INC($H$2:$H$10001,0.75),1,0)</f>
        <v>2</v>
      </c>
      <c r="S7750" t="str">
        <f>IF(R7750&gt;=7,"High",IF(R7750&gt;=4,"Medium","Low"))</f>
        <v>Low</v>
      </c>
    </row>
    <row r="7751" spans="1:19">
      <c r="A7751" t="s">
        <v>7876</v>
      </c>
      <c r="B7751">
        <v>28</v>
      </c>
      <c r="C7751" t="s">
        <v>101</v>
      </c>
      <c r="D7751" t="s">
        <v>133</v>
      </c>
      <c r="E7751">
        <v>32</v>
      </c>
      <c r="F7751" t="s">
        <v>109</v>
      </c>
      <c r="G7751" t="s">
        <v>129</v>
      </c>
      <c r="H7751" s="5">
        <v>968</v>
      </c>
      <c r="I7751" s="5">
        <v>28935.56</v>
      </c>
      <c r="J7751" t="s">
        <v>115</v>
      </c>
      <c r="K7751" t="s">
        <v>106</v>
      </c>
      <c r="L7751">
        <v>0</v>
      </c>
      <c r="M7751">
        <v>0</v>
      </c>
      <c r="N7751">
        <v>5</v>
      </c>
      <c r="O7751" s="6">
        <v>5</v>
      </c>
      <c r="P7751" t="s">
        <v>107</v>
      </c>
      <c r="Q7751" t="s">
        <v>107</v>
      </c>
      <c r="R7751">
        <f>IF(F7751="Monthly",2,0)
+IF(E7751&lt;=6,2,0)
+IF(N7751&lt;=2,2,0)
+IF(L7751&gt;=4,2,0)
+IF(M7751&gt;=2,1,0)
+IF(H7751&gt;=_xlfn.PERCENTILE.INC($H$2:$H$10001,0.75),1,0)</f>
        <v>1</v>
      </c>
      <c r="S7751" t="str">
        <f>IF(R7751&gt;=7,"High",IF(R7751&gt;=4,"Medium","Low"))</f>
        <v>Low</v>
      </c>
    </row>
    <row r="7752" spans="1:19">
      <c r="A7752" t="s">
        <v>7877</v>
      </c>
      <c r="B7752">
        <v>18</v>
      </c>
      <c r="C7752" t="s">
        <v>112</v>
      </c>
      <c r="D7752" t="s">
        <v>131</v>
      </c>
      <c r="E7752">
        <v>56</v>
      </c>
      <c r="F7752" t="s">
        <v>121</v>
      </c>
      <c r="G7752" t="s">
        <v>129</v>
      </c>
      <c r="H7752" s="5">
        <v>1006</v>
      </c>
      <c r="I7752" s="5">
        <v>47689.13</v>
      </c>
      <c r="J7752" t="s">
        <v>140</v>
      </c>
      <c r="K7752" t="s">
        <v>106</v>
      </c>
      <c r="L7752">
        <v>0</v>
      </c>
      <c r="M7752">
        <v>0</v>
      </c>
      <c r="N7752">
        <v>5</v>
      </c>
      <c r="O7752" s="6">
        <v>15</v>
      </c>
      <c r="P7752" t="s">
        <v>106</v>
      </c>
      <c r="Q7752" t="s">
        <v>107</v>
      </c>
      <c r="R7752">
        <f>IF(F7752="Monthly",2,0)
+IF(E7752&lt;=6,2,0)
+IF(N7752&lt;=2,2,0)
+IF(L7752&gt;=4,2,0)
+IF(M7752&gt;=2,1,0)
+IF(H7752&gt;=_xlfn.PERCENTILE.INC($H$2:$H$10001,0.75),1,0)</f>
        <v>1</v>
      </c>
      <c r="S7752" t="str">
        <f>IF(R7752&gt;=7,"High",IF(R7752&gt;=4,"Medium","Low"))</f>
        <v>Low</v>
      </c>
    </row>
    <row r="7753" spans="1:19">
      <c r="A7753" t="s">
        <v>7878</v>
      </c>
      <c r="B7753">
        <v>37</v>
      </c>
      <c r="C7753" t="s">
        <v>112</v>
      </c>
      <c r="D7753" t="s">
        <v>102</v>
      </c>
      <c r="E7753">
        <v>31</v>
      </c>
      <c r="F7753" t="s">
        <v>109</v>
      </c>
      <c r="G7753" t="s">
        <v>110</v>
      </c>
      <c r="H7753" s="5">
        <v>753</v>
      </c>
      <c r="I7753" s="5">
        <v>23148.720000000001</v>
      </c>
      <c r="J7753" t="s">
        <v>134</v>
      </c>
      <c r="K7753" t="s">
        <v>107</v>
      </c>
      <c r="L7753">
        <v>2</v>
      </c>
      <c r="M7753">
        <v>0</v>
      </c>
      <c r="N7753">
        <v>4</v>
      </c>
      <c r="O7753" s="6">
        <v>0</v>
      </c>
      <c r="P7753" t="s">
        <v>106</v>
      </c>
      <c r="Q7753" t="s">
        <v>107</v>
      </c>
      <c r="R7753">
        <f>IF(F7753="Monthly",2,0)
+IF(E7753&lt;=6,2,0)
+IF(N7753&lt;=2,2,0)
+IF(L7753&gt;=4,2,0)
+IF(M7753&gt;=2,1,0)
+IF(H7753&gt;=_xlfn.PERCENTILE.INC($H$2:$H$10001,0.75),1,0)</f>
        <v>0</v>
      </c>
      <c r="S7753" t="str">
        <f>IF(R7753&gt;=7,"High",IF(R7753&gt;=4,"Medium","Low"))</f>
        <v>Low</v>
      </c>
    </row>
    <row r="7754" spans="1:19">
      <c r="A7754" t="s">
        <v>7879</v>
      </c>
      <c r="B7754">
        <v>49</v>
      </c>
      <c r="C7754" t="s">
        <v>112</v>
      </c>
      <c r="D7754" t="s">
        <v>133</v>
      </c>
      <c r="E7754">
        <v>21</v>
      </c>
      <c r="F7754" t="s">
        <v>103</v>
      </c>
      <c r="G7754" t="s">
        <v>129</v>
      </c>
      <c r="H7754" s="5">
        <v>1080</v>
      </c>
      <c r="I7754" s="5">
        <v>22225.96</v>
      </c>
      <c r="J7754" t="s">
        <v>115</v>
      </c>
      <c r="K7754" t="s">
        <v>106</v>
      </c>
      <c r="L7754">
        <v>1</v>
      </c>
      <c r="M7754">
        <v>0</v>
      </c>
      <c r="N7754">
        <v>4</v>
      </c>
      <c r="O7754" s="6">
        <v>0</v>
      </c>
      <c r="P7754" t="s">
        <v>106</v>
      </c>
      <c r="Q7754" t="s">
        <v>106</v>
      </c>
      <c r="R7754">
        <f>IF(F7754="Monthly",2,0)
+IF(E7754&lt;=6,2,0)
+IF(N7754&lt;=2,2,0)
+IF(L7754&gt;=4,2,0)
+IF(M7754&gt;=2,1,0)
+IF(H7754&gt;=_xlfn.PERCENTILE.INC($H$2:$H$10001,0.75),1,0)</f>
        <v>3</v>
      </c>
      <c r="S7754" t="str">
        <f>IF(R7754&gt;=7,"High",IF(R7754&gt;=4,"Medium","Low"))</f>
        <v>Low</v>
      </c>
    </row>
    <row r="7755" spans="1:19">
      <c r="A7755" t="s">
        <v>7880</v>
      </c>
      <c r="B7755">
        <v>29</v>
      </c>
      <c r="C7755" t="s">
        <v>101</v>
      </c>
      <c r="D7755" t="s">
        <v>133</v>
      </c>
      <c r="E7755">
        <v>19</v>
      </c>
      <c r="F7755" t="s">
        <v>103</v>
      </c>
      <c r="G7755" t="s">
        <v>104</v>
      </c>
      <c r="H7755" s="5">
        <v>459</v>
      </c>
      <c r="I7755" s="5">
        <v>8696.7099999999991</v>
      </c>
      <c r="J7755" t="s">
        <v>105</v>
      </c>
      <c r="K7755" t="s">
        <v>106</v>
      </c>
      <c r="L7755">
        <v>1</v>
      </c>
      <c r="M7755">
        <v>0</v>
      </c>
      <c r="N7755">
        <v>5</v>
      </c>
      <c r="O7755" s="6">
        <v>0</v>
      </c>
      <c r="P7755" t="s">
        <v>107</v>
      </c>
      <c r="Q7755" t="s">
        <v>107</v>
      </c>
      <c r="R7755">
        <f>IF(F7755="Monthly",2,0)
+IF(E7755&lt;=6,2,0)
+IF(N7755&lt;=2,2,0)
+IF(L7755&gt;=4,2,0)
+IF(M7755&gt;=2,1,0)
+IF(H7755&gt;=_xlfn.PERCENTILE.INC($H$2:$H$10001,0.75),1,0)</f>
        <v>2</v>
      </c>
      <c r="S7755" t="str">
        <f>IF(R7755&gt;=7,"High",IF(R7755&gt;=4,"Medium","Low"))</f>
        <v>Low</v>
      </c>
    </row>
    <row r="7756" spans="1:19">
      <c r="A7756" t="s">
        <v>7881</v>
      </c>
      <c r="B7756">
        <v>38</v>
      </c>
      <c r="C7756" t="s">
        <v>112</v>
      </c>
      <c r="D7756" t="s">
        <v>137</v>
      </c>
      <c r="E7756">
        <v>39</v>
      </c>
      <c r="F7756" t="s">
        <v>103</v>
      </c>
      <c r="G7756" t="s">
        <v>104</v>
      </c>
      <c r="H7756" s="5">
        <v>458</v>
      </c>
      <c r="I7756" s="5">
        <v>18077.939999999999</v>
      </c>
      <c r="J7756" t="s">
        <v>134</v>
      </c>
      <c r="K7756" t="s">
        <v>107</v>
      </c>
      <c r="L7756">
        <v>0</v>
      </c>
      <c r="M7756">
        <v>0</v>
      </c>
      <c r="N7756">
        <v>5</v>
      </c>
      <c r="O7756" s="6">
        <v>0</v>
      </c>
      <c r="P7756" t="s">
        <v>106</v>
      </c>
      <c r="Q7756" t="s">
        <v>107</v>
      </c>
      <c r="R7756">
        <f>IF(F7756="Monthly",2,0)
+IF(E7756&lt;=6,2,0)
+IF(N7756&lt;=2,2,0)
+IF(L7756&gt;=4,2,0)
+IF(M7756&gt;=2,1,0)
+IF(H7756&gt;=_xlfn.PERCENTILE.INC($H$2:$H$10001,0.75),1,0)</f>
        <v>2</v>
      </c>
      <c r="S7756" t="str">
        <f>IF(R7756&gt;=7,"High",IF(R7756&gt;=4,"Medium","Low"))</f>
        <v>Low</v>
      </c>
    </row>
    <row r="7757" spans="1:19">
      <c r="A7757" t="s">
        <v>7882</v>
      </c>
      <c r="B7757">
        <v>30</v>
      </c>
      <c r="C7757" t="s">
        <v>112</v>
      </c>
      <c r="D7757" t="s">
        <v>102</v>
      </c>
      <c r="E7757">
        <v>63</v>
      </c>
      <c r="F7757" t="s">
        <v>109</v>
      </c>
      <c r="G7757" t="s">
        <v>129</v>
      </c>
      <c r="H7757" s="5">
        <v>1039</v>
      </c>
      <c r="I7757" s="5">
        <v>63618.91</v>
      </c>
      <c r="J7757" t="s">
        <v>140</v>
      </c>
      <c r="K7757" t="s">
        <v>106</v>
      </c>
      <c r="L7757">
        <v>0</v>
      </c>
      <c r="M7757">
        <v>0</v>
      </c>
      <c r="N7757">
        <v>5</v>
      </c>
      <c r="O7757" s="6">
        <v>0</v>
      </c>
      <c r="P7757" t="s">
        <v>107</v>
      </c>
      <c r="Q7757" t="s">
        <v>106</v>
      </c>
      <c r="R7757">
        <f>IF(F7757="Monthly",2,0)
+IF(E7757&lt;=6,2,0)
+IF(N7757&lt;=2,2,0)
+IF(L7757&gt;=4,2,0)
+IF(M7757&gt;=2,1,0)
+IF(H7757&gt;=_xlfn.PERCENTILE.INC($H$2:$H$10001,0.75),1,0)</f>
        <v>1</v>
      </c>
      <c r="S7757" t="str">
        <f>IF(R7757&gt;=7,"High",IF(R7757&gt;=4,"Medium","Low"))</f>
        <v>Low</v>
      </c>
    </row>
    <row r="7758" spans="1:19">
      <c r="A7758" t="s">
        <v>7883</v>
      </c>
      <c r="B7758">
        <v>40</v>
      </c>
      <c r="C7758" t="s">
        <v>112</v>
      </c>
      <c r="D7758" t="s">
        <v>133</v>
      </c>
      <c r="E7758">
        <v>21</v>
      </c>
      <c r="F7758" t="s">
        <v>103</v>
      </c>
      <c r="G7758" t="s">
        <v>110</v>
      </c>
      <c r="H7758" s="5">
        <v>765</v>
      </c>
      <c r="I7758" s="5">
        <v>15832.92</v>
      </c>
      <c r="J7758" t="s">
        <v>134</v>
      </c>
      <c r="K7758" t="s">
        <v>106</v>
      </c>
      <c r="L7758">
        <v>0</v>
      </c>
      <c r="M7758">
        <v>0</v>
      </c>
      <c r="N7758">
        <v>5</v>
      </c>
      <c r="O7758" s="6">
        <v>0</v>
      </c>
      <c r="P7758" t="s">
        <v>107</v>
      </c>
      <c r="Q7758" t="s">
        <v>107</v>
      </c>
      <c r="R7758">
        <f>IF(F7758="Monthly",2,0)
+IF(E7758&lt;=6,2,0)
+IF(N7758&lt;=2,2,0)
+IF(L7758&gt;=4,2,0)
+IF(M7758&gt;=2,1,0)
+IF(H7758&gt;=_xlfn.PERCENTILE.INC($H$2:$H$10001,0.75),1,0)</f>
        <v>2</v>
      </c>
      <c r="S7758" t="str">
        <f>IF(R7758&gt;=7,"High",IF(R7758&gt;=4,"Medium","Low"))</f>
        <v>Low</v>
      </c>
    </row>
    <row r="7759" spans="1:19">
      <c r="A7759" t="s">
        <v>7884</v>
      </c>
      <c r="B7759">
        <v>26</v>
      </c>
      <c r="C7759" t="s">
        <v>101</v>
      </c>
      <c r="D7759" t="s">
        <v>137</v>
      </c>
      <c r="E7759">
        <v>55</v>
      </c>
      <c r="F7759" t="s">
        <v>103</v>
      </c>
      <c r="G7759" t="s">
        <v>110</v>
      </c>
      <c r="H7759" s="5">
        <v>749</v>
      </c>
      <c r="I7759" s="5">
        <v>41013.58</v>
      </c>
      <c r="J7759" t="s">
        <v>117</v>
      </c>
      <c r="K7759" t="s">
        <v>106</v>
      </c>
      <c r="L7759">
        <v>1</v>
      </c>
      <c r="M7759">
        <v>0</v>
      </c>
      <c r="N7759">
        <v>5</v>
      </c>
      <c r="O7759" s="6">
        <v>0</v>
      </c>
      <c r="P7759" t="s">
        <v>107</v>
      </c>
      <c r="Q7759" t="s">
        <v>107</v>
      </c>
      <c r="R7759">
        <f>IF(F7759="Monthly",2,0)
+IF(E7759&lt;=6,2,0)
+IF(N7759&lt;=2,2,0)
+IF(L7759&gt;=4,2,0)
+IF(M7759&gt;=2,1,0)
+IF(H7759&gt;=_xlfn.PERCENTILE.INC($H$2:$H$10001,0.75),1,0)</f>
        <v>2</v>
      </c>
      <c r="S7759" t="str">
        <f>IF(R7759&gt;=7,"High",IF(R7759&gt;=4,"Medium","Low"))</f>
        <v>Low</v>
      </c>
    </row>
    <row r="7760" spans="1:19">
      <c r="A7760" t="s">
        <v>7885</v>
      </c>
      <c r="B7760">
        <v>21</v>
      </c>
      <c r="C7760" t="s">
        <v>101</v>
      </c>
      <c r="D7760" t="s">
        <v>131</v>
      </c>
      <c r="E7760">
        <v>47</v>
      </c>
      <c r="F7760" t="s">
        <v>121</v>
      </c>
      <c r="G7760" t="s">
        <v>110</v>
      </c>
      <c r="H7760" s="5">
        <v>782</v>
      </c>
      <c r="I7760" s="5">
        <v>37415.440000000002</v>
      </c>
      <c r="J7760" t="s">
        <v>117</v>
      </c>
      <c r="K7760" t="s">
        <v>106</v>
      </c>
      <c r="L7760">
        <v>0</v>
      </c>
      <c r="M7760">
        <v>0</v>
      </c>
      <c r="N7760">
        <v>5</v>
      </c>
      <c r="O7760" s="6">
        <v>0</v>
      </c>
      <c r="P7760" t="s">
        <v>107</v>
      </c>
      <c r="Q7760" t="s">
        <v>107</v>
      </c>
      <c r="R7760">
        <f>IF(F7760="Monthly",2,0)
+IF(E7760&lt;=6,2,0)
+IF(N7760&lt;=2,2,0)
+IF(L7760&gt;=4,2,0)
+IF(M7760&gt;=2,1,0)
+IF(H7760&gt;=_xlfn.PERCENTILE.INC($H$2:$H$10001,0.75),1,0)</f>
        <v>0</v>
      </c>
      <c r="S7760" t="str">
        <f>IF(R7760&gt;=7,"High",IF(R7760&gt;=4,"Medium","Low"))</f>
        <v>Low</v>
      </c>
    </row>
    <row r="7761" spans="1:19">
      <c r="A7761" t="s">
        <v>7886</v>
      </c>
      <c r="B7761">
        <v>32</v>
      </c>
      <c r="C7761" t="s">
        <v>101</v>
      </c>
      <c r="D7761" t="s">
        <v>126</v>
      </c>
      <c r="E7761">
        <v>46</v>
      </c>
      <c r="F7761" t="s">
        <v>109</v>
      </c>
      <c r="G7761" t="s">
        <v>104</v>
      </c>
      <c r="H7761" s="5">
        <v>456</v>
      </c>
      <c r="I7761" s="5">
        <v>20610.5</v>
      </c>
      <c r="J7761" t="s">
        <v>115</v>
      </c>
      <c r="K7761" t="s">
        <v>107</v>
      </c>
      <c r="L7761">
        <v>0</v>
      </c>
      <c r="M7761">
        <v>0</v>
      </c>
      <c r="N7761">
        <v>5</v>
      </c>
      <c r="O7761" s="6">
        <v>0</v>
      </c>
      <c r="P7761" t="s">
        <v>107</v>
      </c>
      <c r="Q7761" t="s">
        <v>107</v>
      </c>
      <c r="R7761">
        <f>IF(F7761="Monthly",2,0)
+IF(E7761&lt;=6,2,0)
+IF(N7761&lt;=2,2,0)
+IF(L7761&gt;=4,2,0)
+IF(M7761&gt;=2,1,0)
+IF(H7761&gt;=_xlfn.PERCENTILE.INC($H$2:$H$10001,0.75),1,0)</f>
        <v>0</v>
      </c>
      <c r="S7761" t="str">
        <f>IF(R7761&gt;=7,"High",IF(R7761&gt;=4,"Medium","Low"))</f>
        <v>Low</v>
      </c>
    </row>
    <row r="7762" spans="1:19">
      <c r="A7762" t="s">
        <v>7887</v>
      </c>
      <c r="B7762">
        <v>51</v>
      </c>
      <c r="C7762" t="s">
        <v>112</v>
      </c>
      <c r="D7762" t="s">
        <v>128</v>
      </c>
      <c r="E7762">
        <v>50</v>
      </c>
      <c r="F7762" t="s">
        <v>109</v>
      </c>
      <c r="G7762" t="s">
        <v>129</v>
      </c>
      <c r="H7762" s="5">
        <v>1097</v>
      </c>
      <c r="I7762" s="5">
        <v>55469.01</v>
      </c>
      <c r="J7762" t="s">
        <v>115</v>
      </c>
      <c r="K7762" t="s">
        <v>106</v>
      </c>
      <c r="L7762">
        <v>0</v>
      </c>
      <c r="M7762">
        <v>0</v>
      </c>
      <c r="N7762">
        <v>4</v>
      </c>
      <c r="O7762" s="6">
        <v>0</v>
      </c>
      <c r="P7762" t="s">
        <v>107</v>
      </c>
      <c r="Q7762" t="s">
        <v>106</v>
      </c>
      <c r="R7762">
        <f>IF(F7762="Monthly",2,0)
+IF(E7762&lt;=6,2,0)
+IF(N7762&lt;=2,2,0)
+IF(L7762&gt;=4,2,0)
+IF(M7762&gt;=2,1,0)
+IF(H7762&gt;=_xlfn.PERCENTILE.INC($H$2:$H$10001,0.75),1,0)</f>
        <v>1</v>
      </c>
      <c r="S7762" t="str">
        <f>IF(R7762&gt;=7,"High",IF(R7762&gt;=4,"Medium","Low"))</f>
        <v>Low</v>
      </c>
    </row>
    <row r="7763" spans="1:19">
      <c r="A7763" t="s">
        <v>7888</v>
      </c>
      <c r="B7763">
        <v>38</v>
      </c>
      <c r="C7763" t="s">
        <v>112</v>
      </c>
      <c r="D7763" t="s">
        <v>119</v>
      </c>
      <c r="E7763">
        <v>64</v>
      </c>
      <c r="F7763" t="s">
        <v>109</v>
      </c>
      <c r="G7763" t="s">
        <v>110</v>
      </c>
      <c r="H7763" s="5">
        <v>749</v>
      </c>
      <c r="I7763" s="5">
        <v>49231.79</v>
      </c>
      <c r="J7763" t="s">
        <v>140</v>
      </c>
      <c r="K7763" t="s">
        <v>106</v>
      </c>
      <c r="L7763">
        <v>4</v>
      </c>
      <c r="M7763">
        <v>2</v>
      </c>
      <c r="N7763">
        <v>4</v>
      </c>
      <c r="O7763" s="6">
        <v>0</v>
      </c>
      <c r="P7763" t="s">
        <v>106</v>
      </c>
      <c r="Q7763" t="s">
        <v>107</v>
      </c>
      <c r="R7763">
        <f>IF(F7763="Monthly",2,0)
+IF(E7763&lt;=6,2,0)
+IF(N7763&lt;=2,2,0)
+IF(L7763&gt;=4,2,0)
+IF(M7763&gt;=2,1,0)
+IF(H7763&gt;=_xlfn.PERCENTILE.INC($H$2:$H$10001,0.75),1,0)</f>
        <v>3</v>
      </c>
      <c r="S7763" t="str">
        <f>IF(R7763&gt;=7,"High",IF(R7763&gt;=4,"Medium","Low"))</f>
        <v>Low</v>
      </c>
    </row>
    <row r="7764" spans="1:19">
      <c r="A7764" t="s">
        <v>7889</v>
      </c>
      <c r="B7764">
        <v>33</v>
      </c>
      <c r="C7764" t="s">
        <v>112</v>
      </c>
      <c r="D7764" t="s">
        <v>159</v>
      </c>
      <c r="E7764">
        <v>30</v>
      </c>
      <c r="F7764" t="s">
        <v>121</v>
      </c>
      <c r="G7764" t="s">
        <v>110</v>
      </c>
      <c r="H7764" s="5">
        <v>691</v>
      </c>
      <c r="I7764" s="5">
        <v>17485.759999999998</v>
      </c>
      <c r="J7764" t="s">
        <v>117</v>
      </c>
      <c r="K7764" t="s">
        <v>106</v>
      </c>
      <c r="L7764">
        <v>3</v>
      </c>
      <c r="M7764">
        <v>1</v>
      </c>
      <c r="N7764">
        <v>4</v>
      </c>
      <c r="O7764" s="6">
        <v>15</v>
      </c>
      <c r="P7764" t="s">
        <v>107</v>
      </c>
      <c r="Q7764" t="s">
        <v>107</v>
      </c>
      <c r="R7764">
        <f>IF(F7764="Monthly",2,0)
+IF(E7764&lt;=6,2,0)
+IF(N7764&lt;=2,2,0)
+IF(L7764&gt;=4,2,0)
+IF(M7764&gt;=2,1,0)
+IF(H7764&gt;=_xlfn.PERCENTILE.INC($H$2:$H$10001,0.75),1,0)</f>
        <v>0</v>
      </c>
      <c r="S7764" t="str">
        <f>IF(R7764&gt;=7,"High",IF(R7764&gt;=4,"Medium","Low"))</f>
        <v>Low</v>
      </c>
    </row>
    <row r="7765" spans="1:19">
      <c r="A7765" t="s">
        <v>7890</v>
      </c>
      <c r="B7765">
        <v>30</v>
      </c>
      <c r="C7765" t="s">
        <v>112</v>
      </c>
      <c r="D7765" t="s">
        <v>159</v>
      </c>
      <c r="E7765">
        <v>38</v>
      </c>
      <c r="F7765" t="s">
        <v>109</v>
      </c>
      <c r="G7765" t="s">
        <v>129</v>
      </c>
      <c r="H7765" s="5">
        <v>1007</v>
      </c>
      <c r="I7765" s="5">
        <v>33868.32</v>
      </c>
      <c r="J7765" t="s">
        <v>117</v>
      </c>
      <c r="K7765" t="s">
        <v>106</v>
      </c>
      <c r="L7765">
        <v>0</v>
      </c>
      <c r="M7765">
        <v>0</v>
      </c>
      <c r="N7765">
        <v>5</v>
      </c>
      <c r="O7765" s="6">
        <v>10</v>
      </c>
      <c r="P7765" t="s">
        <v>107</v>
      </c>
      <c r="Q7765" t="s">
        <v>107</v>
      </c>
      <c r="R7765">
        <f>IF(F7765="Monthly",2,0)
+IF(E7765&lt;=6,2,0)
+IF(N7765&lt;=2,2,0)
+IF(L7765&gt;=4,2,0)
+IF(M7765&gt;=2,1,0)
+IF(H7765&gt;=_xlfn.PERCENTILE.INC($H$2:$H$10001,0.75),1,0)</f>
        <v>1</v>
      </c>
      <c r="S7765" t="str">
        <f>IF(R7765&gt;=7,"High",IF(R7765&gt;=4,"Medium","Low"))</f>
        <v>Low</v>
      </c>
    </row>
    <row r="7766" spans="1:19">
      <c r="A7766" t="s">
        <v>7891</v>
      </c>
      <c r="B7766">
        <v>34</v>
      </c>
      <c r="C7766" t="s">
        <v>112</v>
      </c>
      <c r="D7766" t="s">
        <v>119</v>
      </c>
      <c r="E7766">
        <v>32</v>
      </c>
      <c r="F7766" t="s">
        <v>109</v>
      </c>
      <c r="G7766" t="s">
        <v>110</v>
      </c>
      <c r="H7766" s="5">
        <v>684</v>
      </c>
      <c r="I7766" s="5">
        <v>22044.080000000002</v>
      </c>
      <c r="J7766" t="s">
        <v>115</v>
      </c>
      <c r="K7766" t="s">
        <v>106</v>
      </c>
      <c r="L7766">
        <v>0</v>
      </c>
      <c r="M7766">
        <v>0</v>
      </c>
      <c r="N7766">
        <v>4</v>
      </c>
      <c r="O7766" s="6">
        <v>0</v>
      </c>
      <c r="P7766" t="s">
        <v>107</v>
      </c>
      <c r="Q7766" t="s">
        <v>106</v>
      </c>
      <c r="R7766">
        <f>IF(F7766="Monthly",2,0)
+IF(E7766&lt;=6,2,0)
+IF(N7766&lt;=2,2,0)
+IF(L7766&gt;=4,2,0)
+IF(M7766&gt;=2,1,0)
+IF(H7766&gt;=_xlfn.PERCENTILE.INC($H$2:$H$10001,0.75),1,0)</f>
        <v>0</v>
      </c>
      <c r="S7766" t="str">
        <f>IF(R7766&gt;=7,"High",IF(R7766&gt;=4,"Medium","Low"))</f>
        <v>Low</v>
      </c>
    </row>
    <row r="7767" spans="1:19">
      <c r="A7767" t="s">
        <v>7892</v>
      </c>
      <c r="B7767">
        <v>32</v>
      </c>
      <c r="C7767" t="s">
        <v>112</v>
      </c>
      <c r="D7767" t="s">
        <v>131</v>
      </c>
      <c r="E7767">
        <v>51</v>
      </c>
      <c r="F7767" t="s">
        <v>103</v>
      </c>
      <c r="G7767" t="s">
        <v>129</v>
      </c>
      <c r="H7767" s="5">
        <v>1078</v>
      </c>
      <c r="I7767" s="5">
        <v>54619.95</v>
      </c>
      <c r="J7767" t="s">
        <v>117</v>
      </c>
      <c r="K7767" t="s">
        <v>106</v>
      </c>
      <c r="L7767">
        <v>2</v>
      </c>
      <c r="M7767">
        <v>0</v>
      </c>
      <c r="N7767">
        <v>5</v>
      </c>
      <c r="O7767" s="6">
        <v>0</v>
      </c>
      <c r="P7767" t="s">
        <v>106</v>
      </c>
      <c r="Q7767" t="s">
        <v>107</v>
      </c>
      <c r="R7767">
        <f>IF(F7767="Monthly",2,0)
+IF(E7767&lt;=6,2,0)
+IF(N7767&lt;=2,2,0)
+IF(L7767&gt;=4,2,0)
+IF(M7767&gt;=2,1,0)
+IF(H7767&gt;=_xlfn.PERCENTILE.INC($H$2:$H$10001,0.75),1,0)</f>
        <v>3</v>
      </c>
      <c r="S7767" t="str">
        <f>IF(R7767&gt;=7,"High",IF(R7767&gt;=4,"Medium","Low"))</f>
        <v>Low</v>
      </c>
    </row>
    <row r="7768" spans="1:19">
      <c r="A7768" t="s">
        <v>7893</v>
      </c>
      <c r="B7768">
        <v>25</v>
      </c>
      <c r="C7768" t="s">
        <v>112</v>
      </c>
      <c r="D7768" t="s">
        <v>102</v>
      </c>
      <c r="E7768">
        <v>47</v>
      </c>
      <c r="F7768" t="s">
        <v>109</v>
      </c>
      <c r="G7768" t="s">
        <v>129</v>
      </c>
      <c r="H7768" s="5">
        <v>1092</v>
      </c>
      <c r="I7768" s="5">
        <v>50397.19</v>
      </c>
      <c r="J7768" t="s">
        <v>117</v>
      </c>
      <c r="K7768" t="s">
        <v>106</v>
      </c>
      <c r="L7768">
        <v>0</v>
      </c>
      <c r="M7768">
        <v>0</v>
      </c>
      <c r="N7768">
        <v>5</v>
      </c>
      <c r="O7768" s="6">
        <v>0</v>
      </c>
      <c r="P7768" t="s">
        <v>107</v>
      </c>
      <c r="Q7768" t="s">
        <v>107</v>
      </c>
      <c r="R7768">
        <f>IF(F7768="Monthly",2,0)
+IF(E7768&lt;=6,2,0)
+IF(N7768&lt;=2,2,0)
+IF(L7768&gt;=4,2,0)
+IF(M7768&gt;=2,1,0)
+IF(H7768&gt;=_xlfn.PERCENTILE.INC($H$2:$H$10001,0.75),1,0)</f>
        <v>1</v>
      </c>
      <c r="S7768" t="str">
        <f>IF(R7768&gt;=7,"High",IF(R7768&gt;=4,"Medium","Low"))</f>
        <v>Low</v>
      </c>
    </row>
    <row r="7769" spans="1:19">
      <c r="A7769" t="s">
        <v>7894</v>
      </c>
      <c r="B7769">
        <v>31</v>
      </c>
      <c r="C7769" t="s">
        <v>112</v>
      </c>
      <c r="D7769" t="s">
        <v>159</v>
      </c>
      <c r="E7769">
        <v>8</v>
      </c>
      <c r="F7769" t="s">
        <v>103</v>
      </c>
      <c r="G7769" t="s">
        <v>110</v>
      </c>
      <c r="H7769" s="5">
        <v>761</v>
      </c>
      <c r="I7769" s="5">
        <v>6185.62</v>
      </c>
      <c r="J7769" t="s">
        <v>105</v>
      </c>
      <c r="K7769" t="s">
        <v>106</v>
      </c>
      <c r="L7769">
        <v>0</v>
      </c>
      <c r="M7769">
        <v>0</v>
      </c>
      <c r="N7769">
        <v>5</v>
      </c>
      <c r="O7769" s="6">
        <v>0</v>
      </c>
      <c r="P7769" t="s">
        <v>107</v>
      </c>
      <c r="Q7769" t="s">
        <v>106</v>
      </c>
      <c r="R7769">
        <f>IF(F7769="Monthly",2,0)
+IF(E7769&lt;=6,2,0)
+IF(N7769&lt;=2,2,0)
+IF(L7769&gt;=4,2,0)
+IF(M7769&gt;=2,1,0)
+IF(H7769&gt;=_xlfn.PERCENTILE.INC($H$2:$H$10001,0.75),1,0)</f>
        <v>2</v>
      </c>
      <c r="S7769" t="str">
        <f>IF(R7769&gt;=7,"High",IF(R7769&gt;=4,"Medium","Low"))</f>
        <v>Low</v>
      </c>
    </row>
    <row r="7770" spans="1:19">
      <c r="A7770" t="s">
        <v>7895</v>
      </c>
      <c r="B7770">
        <v>26</v>
      </c>
      <c r="C7770" t="s">
        <v>112</v>
      </c>
      <c r="D7770" t="s">
        <v>102</v>
      </c>
      <c r="E7770">
        <v>49</v>
      </c>
      <c r="F7770" t="s">
        <v>109</v>
      </c>
      <c r="G7770" t="s">
        <v>129</v>
      </c>
      <c r="H7770" s="5">
        <v>988</v>
      </c>
      <c r="I7770" s="5">
        <v>44762.69</v>
      </c>
      <c r="J7770" t="s">
        <v>117</v>
      </c>
      <c r="K7770" t="s">
        <v>106</v>
      </c>
      <c r="L7770">
        <v>2</v>
      </c>
      <c r="M7770">
        <v>0</v>
      </c>
      <c r="N7770">
        <v>5</v>
      </c>
      <c r="O7770" s="6">
        <v>5</v>
      </c>
      <c r="P7770" t="s">
        <v>107</v>
      </c>
      <c r="Q7770" t="s">
        <v>107</v>
      </c>
      <c r="R7770">
        <f>IF(F7770="Monthly",2,0)
+IF(E7770&lt;=6,2,0)
+IF(N7770&lt;=2,2,0)
+IF(L7770&gt;=4,2,0)
+IF(M7770&gt;=2,1,0)
+IF(H7770&gt;=_xlfn.PERCENTILE.INC($H$2:$H$10001,0.75),1,0)</f>
        <v>1</v>
      </c>
      <c r="S7770" t="str">
        <f>IF(R7770&gt;=7,"High",IF(R7770&gt;=4,"Medium","Low"))</f>
        <v>Low</v>
      </c>
    </row>
    <row r="7771" spans="1:19">
      <c r="A7771" t="s">
        <v>7896</v>
      </c>
      <c r="B7771">
        <v>22</v>
      </c>
      <c r="C7771" t="s">
        <v>101</v>
      </c>
      <c r="D7771" t="s">
        <v>102</v>
      </c>
      <c r="E7771">
        <v>72</v>
      </c>
      <c r="F7771" t="s">
        <v>109</v>
      </c>
      <c r="G7771" t="s">
        <v>104</v>
      </c>
      <c r="H7771" s="5">
        <v>549</v>
      </c>
      <c r="I7771" s="5">
        <v>40342.080000000002</v>
      </c>
      <c r="J7771" t="s">
        <v>105</v>
      </c>
      <c r="K7771" t="s">
        <v>106</v>
      </c>
      <c r="L7771">
        <v>4</v>
      </c>
      <c r="M7771">
        <v>3</v>
      </c>
      <c r="N7771">
        <v>3</v>
      </c>
      <c r="O7771" s="6">
        <v>0</v>
      </c>
      <c r="P7771" t="s">
        <v>107</v>
      </c>
      <c r="Q7771" t="s">
        <v>107</v>
      </c>
      <c r="R7771">
        <f>IF(F7771="Monthly",2,0)
+IF(E7771&lt;=6,2,0)
+IF(N7771&lt;=2,2,0)
+IF(L7771&gt;=4,2,0)
+IF(M7771&gt;=2,1,0)
+IF(H7771&gt;=_xlfn.PERCENTILE.INC($H$2:$H$10001,0.75),1,0)</f>
        <v>3</v>
      </c>
      <c r="S7771" t="str">
        <f>IF(R7771&gt;=7,"High",IF(R7771&gt;=4,"Medium","Low"))</f>
        <v>Low</v>
      </c>
    </row>
    <row r="7772" spans="1:19">
      <c r="A7772" t="s">
        <v>7897</v>
      </c>
      <c r="B7772">
        <v>33</v>
      </c>
      <c r="C7772" t="s">
        <v>101</v>
      </c>
      <c r="D7772" t="s">
        <v>126</v>
      </c>
      <c r="E7772">
        <v>26</v>
      </c>
      <c r="F7772" t="s">
        <v>103</v>
      </c>
      <c r="G7772" t="s">
        <v>129</v>
      </c>
      <c r="H7772" s="5">
        <v>989</v>
      </c>
      <c r="I7772" s="5">
        <v>25431.73</v>
      </c>
      <c r="J7772" t="s">
        <v>115</v>
      </c>
      <c r="K7772" t="s">
        <v>106</v>
      </c>
      <c r="L7772">
        <v>3</v>
      </c>
      <c r="M7772">
        <v>0</v>
      </c>
      <c r="N7772">
        <v>5</v>
      </c>
      <c r="O7772" s="6">
        <v>0</v>
      </c>
      <c r="P7772" t="s">
        <v>106</v>
      </c>
      <c r="Q7772" t="s">
        <v>107</v>
      </c>
      <c r="R7772">
        <f>IF(F7772="Monthly",2,0)
+IF(E7772&lt;=6,2,0)
+IF(N7772&lt;=2,2,0)
+IF(L7772&gt;=4,2,0)
+IF(M7772&gt;=2,1,0)
+IF(H7772&gt;=_xlfn.PERCENTILE.INC($H$2:$H$10001,0.75),1,0)</f>
        <v>3</v>
      </c>
      <c r="S7772" t="str">
        <f>IF(R7772&gt;=7,"High",IF(R7772&gt;=4,"Medium","Low"))</f>
        <v>Low</v>
      </c>
    </row>
    <row r="7773" spans="1:19">
      <c r="A7773" t="s">
        <v>7898</v>
      </c>
      <c r="B7773">
        <v>27</v>
      </c>
      <c r="C7773" t="s">
        <v>101</v>
      </c>
      <c r="D7773" t="s">
        <v>119</v>
      </c>
      <c r="E7773">
        <v>10</v>
      </c>
      <c r="F7773" t="s">
        <v>103</v>
      </c>
      <c r="G7773" t="s">
        <v>110</v>
      </c>
      <c r="H7773" s="5">
        <v>798</v>
      </c>
      <c r="I7773" s="5">
        <v>7765.52</v>
      </c>
      <c r="J7773" t="s">
        <v>105</v>
      </c>
      <c r="K7773" t="s">
        <v>106</v>
      </c>
      <c r="L7773">
        <v>1</v>
      </c>
      <c r="M7773">
        <v>0</v>
      </c>
      <c r="N7773">
        <v>5</v>
      </c>
      <c r="O7773" s="6">
        <v>0</v>
      </c>
      <c r="P7773" t="s">
        <v>107</v>
      </c>
      <c r="Q7773" t="s">
        <v>107</v>
      </c>
      <c r="R7773">
        <f>IF(F7773="Monthly",2,0)
+IF(E7773&lt;=6,2,0)
+IF(N7773&lt;=2,2,0)
+IF(L7773&gt;=4,2,0)
+IF(M7773&gt;=2,1,0)
+IF(H7773&gt;=_xlfn.PERCENTILE.INC($H$2:$H$10001,0.75),1,0)</f>
        <v>3</v>
      </c>
      <c r="S7773" t="str">
        <f>IF(R7773&gt;=7,"High",IF(R7773&gt;=4,"Medium","Low"))</f>
        <v>Low</v>
      </c>
    </row>
    <row r="7774" spans="1:19">
      <c r="A7774" t="s">
        <v>7899</v>
      </c>
      <c r="B7774">
        <v>54</v>
      </c>
      <c r="C7774" t="s">
        <v>101</v>
      </c>
      <c r="D7774" t="s">
        <v>128</v>
      </c>
      <c r="E7774">
        <v>48</v>
      </c>
      <c r="F7774" t="s">
        <v>109</v>
      </c>
      <c r="G7774" t="s">
        <v>110</v>
      </c>
      <c r="H7774" s="5">
        <v>670</v>
      </c>
      <c r="I7774" s="5">
        <v>31868.48</v>
      </c>
      <c r="J7774" t="s">
        <v>105</v>
      </c>
      <c r="K7774" t="s">
        <v>106</v>
      </c>
      <c r="L7774">
        <v>0</v>
      </c>
      <c r="M7774">
        <v>0</v>
      </c>
      <c r="N7774">
        <v>5</v>
      </c>
      <c r="O7774" s="6">
        <v>0</v>
      </c>
      <c r="P7774" t="s">
        <v>107</v>
      </c>
      <c r="Q7774" t="s">
        <v>106</v>
      </c>
      <c r="R7774">
        <f>IF(F7774="Monthly",2,0)
+IF(E7774&lt;=6,2,0)
+IF(N7774&lt;=2,2,0)
+IF(L7774&gt;=4,2,0)
+IF(M7774&gt;=2,1,0)
+IF(H7774&gt;=_xlfn.PERCENTILE.INC($H$2:$H$10001,0.75),1,0)</f>
        <v>0</v>
      </c>
      <c r="S7774" t="str">
        <f>IF(R7774&gt;=7,"High",IF(R7774&gt;=4,"Medium","Low"))</f>
        <v>Low</v>
      </c>
    </row>
    <row r="7775" spans="1:19">
      <c r="A7775" t="s">
        <v>7900</v>
      </c>
      <c r="B7775">
        <v>35</v>
      </c>
      <c r="C7775" t="s">
        <v>112</v>
      </c>
      <c r="D7775" t="s">
        <v>137</v>
      </c>
      <c r="E7775">
        <v>37</v>
      </c>
      <c r="F7775" t="s">
        <v>103</v>
      </c>
      <c r="G7775" t="s">
        <v>104</v>
      </c>
      <c r="H7775" s="5">
        <v>415</v>
      </c>
      <c r="I7775" s="5">
        <v>15375.84</v>
      </c>
      <c r="J7775" t="s">
        <v>105</v>
      </c>
      <c r="K7775" t="s">
        <v>106</v>
      </c>
      <c r="L7775">
        <v>2</v>
      </c>
      <c r="M7775">
        <v>1</v>
      </c>
      <c r="N7775">
        <v>3</v>
      </c>
      <c r="O7775" s="6">
        <v>0</v>
      </c>
      <c r="P7775" t="s">
        <v>107</v>
      </c>
      <c r="Q7775" t="s">
        <v>107</v>
      </c>
      <c r="R7775">
        <f>IF(F7775="Monthly",2,0)
+IF(E7775&lt;=6,2,0)
+IF(N7775&lt;=2,2,0)
+IF(L7775&gt;=4,2,0)
+IF(M7775&gt;=2,1,0)
+IF(H7775&gt;=_xlfn.PERCENTILE.INC($H$2:$H$10001,0.75),1,0)</f>
        <v>2</v>
      </c>
      <c r="S7775" t="str">
        <f>IF(R7775&gt;=7,"High",IF(R7775&gt;=4,"Medium","Low"))</f>
        <v>Low</v>
      </c>
    </row>
    <row r="7776" spans="1:19">
      <c r="A7776" t="s">
        <v>7901</v>
      </c>
      <c r="B7776">
        <v>23</v>
      </c>
      <c r="C7776" t="s">
        <v>112</v>
      </c>
      <c r="D7776" t="s">
        <v>102</v>
      </c>
      <c r="E7776">
        <v>29</v>
      </c>
      <c r="F7776" t="s">
        <v>109</v>
      </c>
      <c r="G7776" t="s">
        <v>104</v>
      </c>
      <c r="H7776" s="5">
        <v>543</v>
      </c>
      <c r="I7776" s="5">
        <v>15007.02</v>
      </c>
      <c r="J7776" t="s">
        <v>134</v>
      </c>
      <c r="K7776" t="s">
        <v>106</v>
      </c>
      <c r="L7776">
        <v>1</v>
      </c>
      <c r="M7776">
        <v>0</v>
      </c>
      <c r="N7776">
        <v>5</v>
      </c>
      <c r="O7776" s="6">
        <v>5</v>
      </c>
      <c r="P7776" t="s">
        <v>107</v>
      </c>
      <c r="Q7776" t="s">
        <v>107</v>
      </c>
      <c r="R7776">
        <f>IF(F7776="Monthly",2,0)
+IF(E7776&lt;=6,2,0)
+IF(N7776&lt;=2,2,0)
+IF(L7776&gt;=4,2,0)
+IF(M7776&gt;=2,1,0)
+IF(H7776&gt;=_xlfn.PERCENTILE.INC($H$2:$H$10001,0.75),1,0)</f>
        <v>0</v>
      </c>
      <c r="S7776" t="str">
        <f>IF(R7776&gt;=7,"High",IF(R7776&gt;=4,"Medium","Low"))</f>
        <v>Low</v>
      </c>
    </row>
    <row r="7777" spans="1:19">
      <c r="A7777" t="s">
        <v>7902</v>
      </c>
      <c r="B7777">
        <v>34</v>
      </c>
      <c r="C7777" t="s">
        <v>112</v>
      </c>
      <c r="D7777" t="s">
        <v>133</v>
      </c>
      <c r="E7777">
        <v>31</v>
      </c>
      <c r="F7777" t="s">
        <v>109</v>
      </c>
      <c r="G7777" t="s">
        <v>104</v>
      </c>
      <c r="H7777" s="5">
        <v>412</v>
      </c>
      <c r="I7777" s="5">
        <v>12534.61</v>
      </c>
      <c r="J7777" t="s">
        <v>105</v>
      </c>
      <c r="K7777" t="s">
        <v>107</v>
      </c>
      <c r="L7777">
        <v>1</v>
      </c>
      <c r="M7777">
        <v>0</v>
      </c>
      <c r="N7777">
        <v>5</v>
      </c>
      <c r="O7777" s="6">
        <v>0</v>
      </c>
      <c r="P7777" t="s">
        <v>107</v>
      </c>
      <c r="Q7777" t="s">
        <v>107</v>
      </c>
      <c r="R7777">
        <f>IF(F7777="Monthly",2,0)
+IF(E7777&lt;=6,2,0)
+IF(N7777&lt;=2,2,0)
+IF(L7777&gt;=4,2,0)
+IF(M7777&gt;=2,1,0)
+IF(H7777&gt;=_xlfn.PERCENTILE.INC($H$2:$H$10001,0.75),1,0)</f>
        <v>0</v>
      </c>
      <c r="S7777" t="str">
        <f>IF(R7777&gt;=7,"High",IF(R7777&gt;=4,"Medium","Low"))</f>
        <v>Low</v>
      </c>
    </row>
    <row r="7778" spans="1:19">
      <c r="A7778" t="s">
        <v>7903</v>
      </c>
      <c r="B7778">
        <v>18</v>
      </c>
      <c r="C7778" t="s">
        <v>101</v>
      </c>
      <c r="D7778" t="s">
        <v>119</v>
      </c>
      <c r="E7778">
        <v>42</v>
      </c>
      <c r="F7778" t="s">
        <v>103</v>
      </c>
      <c r="G7778" t="s">
        <v>110</v>
      </c>
      <c r="H7778" s="5">
        <v>643</v>
      </c>
      <c r="I7778" s="5">
        <v>27572.9</v>
      </c>
      <c r="J7778" t="s">
        <v>117</v>
      </c>
      <c r="K7778" t="s">
        <v>106</v>
      </c>
      <c r="L7778">
        <v>4</v>
      </c>
      <c r="M7778">
        <v>0</v>
      </c>
      <c r="N7778">
        <v>4</v>
      </c>
      <c r="O7778" s="6">
        <v>0</v>
      </c>
      <c r="P7778" t="s">
        <v>107</v>
      </c>
      <c r="Q7778" t="s">
        <v>106</v>
      </c>
      <c r="R7778">
        <f>IF(F7778="Monthly",2,0)
+IF(E7778&lt;=6,2,0)
+IF(N7778&lt;=2,2,0)
+IF(L7778&gt;=4,2,0)
+IF(M7778&gt;=2,1,0)
+IF(H7778&gt;=_xlfn.PERCENTILE.INC($H$2:$H$10001,0.75),1,0)</f>
        <v>4</v>
      </c>
      <c r="S7778" t="str">
        <f>IF(R7778&gt;=7,"High",IF(R7778&gt;=4,"Medium","Low"))</f>
        <v>Medium</v>
      </c>
    </row>
    <row r="7779" spans="1:19">
      <c r="A7779" t="s">
        <v>7904</v>
      </c>
      <c r="B7779">
        <v>22</v>
      </c>
      <c r="C7779" t="s">
        <v>101</v>
      </c>
      <c r="D7779" t="s">
        <v>126</v>
      </c>
      <c r="E7779">
        <v>21</v>
      </c>
      <c r="F7779" t="s">
        <v>103</v>
      </c>
      <c r="G7779" t="s">
        <v>104</v>
      </c>
      <c r="H7779" s="5">
        <v>572</v>
      </c>
      <c r="I7779" s="5">
        <v>11979.98</v>
      </c>
      <c r="J7779" t="s">
        <v>105</v>
      </c>
      <c r="K7779" t="s">
        <v>106</v>
      </c>
      <c r="L7779">
        <v>0</v>
      </c>
      <c r="M7779">
        <v>0</v>
      </c>
      <c r="N7779">
        <v>5</v>
      </c>
      <c r="O7779" s="6">
        <v>0</v>
      </c>
      <c r="P7779" t="s">
        <v>107</v>
      </c>
      <c r="Q7779" t="s">
        <v>107</v>
      </c>
      <c r="R7779">
        <f>IF(F7779="Monthly",2,0)
+IF(E7779&lt;=6,2,0)
+IF(N7779&lt;=2,2,0)
+IF(L7779&gt;=4,2,0)
+IF(M7779&gt;=2,1,0)
+IF(H7779&gt;=_xlfn.PERCENTILE.INC($H$2:$H$10001,0.75),1,0)</f>
        <v>2</v>
      </c>
      <c r="S7779" t="str">
        <f>IF(R7779&gt;=7,"High",IF(R7779&gt;=4,"Medium","Low"))</f>
        <v>Low</v>
      </c>
    </row>
    <row r="7780" spans="1:19">
      <c r="A7780" t="s">
        <v>7905</v>
      </c>
      <c r="B7780">
        <v>22</v>
      </c>
      <c r="C7780" t="s">
        <v>112</v>
      </c>
      <c r="D7780" t="s">
        <v>137</v>
      </c>
      <c r="E7780">
        <v>45</v>
      </c>
      <c r="F7780" t="s">
        <v>109</v>
      </c>
      <c r="G7780" t="s">
        <v>104</v>
      </c>
      <c r="H7780" s="5">
        <v>546</v>
      </c>
      <c r="I7780" s="5">
        <v>23230.07</v>
      </c>
      <c r="J7780" t="s">
        <v>117</v>
      </c>
      <c r="K7780" t="s">
        <v>107</v>
      </c>
      <c r="L7780">
        <v>2</v>
      </c>
      <c r="M7780">
        <v>0</v>
      </c>
      <c r="N7780">
        <v>4</v>
      </c>
      <c r="O7780" s="6">
        <v>5</v>
      </c>
      <c r="P7780" t="s">
        <v>107</v>
      </c>
      <c r="Q7780" t="s">
        <v>107</v>
      </c>
      <c r="R7780">
        <f>IF(F7780="Monthly",2,0)
+IF(E7780&lt;=6,2,0)
+IF(N7780&lt;=2,2,0)
+IF(L7780&gt;=4,2,0)
+IF(M7780&gt;=2,1,0)
+IF(H7780&gt;=_xlfn.PERCENTILE.INC($H$2:$H$10001,0.75),1,0)</f>
        <v>0</v>
      </c>
      <c r="S7780" t="str">
        <f>IF(R7780&gt;=7,"High",IF(R7780&gt;=4,"Medium","Low"))</f>
        <v>Low</v>
      </c>
    </row>
    <row r="7781" spans="1:19">
      <c r="A7781" t="s">
        <v>7906</v>
      </c>
      <c r="B7781">
        <v>21</v>
      </c>
      <c r="C7781" t="s">
        <v>112</v>
      </c>
      <c r="D7781" t="s">
        <v>126</v>
      </c>
      <c r="E7781">
        <v>34</v>
      </c>
      <c r="F7781" t="s">
        <v>109</v>
      </c>
      <c r="G7781" t="s">
        <v>129</v>
      </c>
      <c r="H7781" s="5">
        <v>992</v>
      </c>
      <c r="I7781" s="5">
        <v>33099.26</v>
      </c>
      <c r="J7781" t="s">
        <v>117</v>
      </c>
      <c r="K7781" t="s">
        <v>106</v>
      </c>
      <c r="L7781">
        <v>1</v>
      </c>
      <c r="M7781">
        <v>0</v>
      </c>
      <c r="N7781">
        <v>5</v>
      </c>
      <c r="O7781" s="6">
        <v>0</v>
      </c>
      <c r="P7781" t="s">
        <v>107</v>
      </c>
      <c r="Q7781" t="s">
        <v>107</v>
      </c>
      <c r="R7781">
        <f>IF(F7781="Monthly",2,0)
+IF(E7781&lt;=6,2,0)
+IF(N7781&lt;=2,2,0)
+IF(L7781&gt;=4,2,0)
+IF(M7781&gt;=2,1,0)
+IF(H7781&gt;=_xlfn.PERCENTILE.INC($H$2:$H$10001,0.75),1,0)</f>
        <v>1</v>
      </c>
      <c r="S7781" t="str">
        <f>IF(R7781&gt;=7,"High",IF(R7781&gt;=4,"Medium","Low"))</f>
        <v>Low</v>
      </c>
    </row>
    <row r="7782" spans="1:19">
      <c r="A7782" t="s">
        <v>7907</v>
      </c>
      <c r="B7782">
        <v>26</v>
      </c>
      <c r="C7782" t="s">
        <v>101</v>
      </c>
      <c r="D7782" t="s">
        <v>131</v>
      </c>
      <c r="E7782">
        <v>29</v>
      </c>
      <c r="F7782" t="s">
        <v>109</v>
      </c>
      <c r="G7782" t="s">
        <v>104</v>
      </c>
      <c r="H7782" s="5">
        <v>554</v>
      </c>
      <c r="I7782" s="5">
        <v>14213.64</v>
      </c>
      <c r="J7782" t="s">
        <v>134</v>
      </c>
      <c r="K7782" t="s">
        <v>106</v>
      </c>
      <c r="L7782">
        <v>2</v>
      </c>
      <c r="M7782">
        <v>2</v>
      </c>
      <c r="N7782">
        <v>3</v>
      </c>
      <c r="O7782" s="6">
        <v>10</v>
      </c>
      <c r="P7782" t="s">
        <v>107</v>
      </c>
      <c r="Q7782" t="s">
        <v>107</v>
      </c>
      <c r="R7782">
        <f>IF(F7782="Monthly",2,0)
+IF(E7782&lt;=6,2,0)
+IF(N7782&lt;=2,2,0)
+IF(L7782&gt;=4,2,0)
+IF(M7782&gt;=2,1,0)
+IF(H7782&gt;=_xlfn.PERCENTILE.INC($H$2:$H$10001,0.75),1,0)</f>
        <v>1</v>
      </c>
      <c r="S7782" t="str">
        <f>IF(R7782&gt;=7,"High",IF(R7782&gt;=4,"Medium","Low"))</f>
        <v>Low</v>
      </c>
    </row>
    <row r="7783" spans="1:19">
      <c r="A7783" t="s">
        <v>7908</v>
      </c>
      <c r="B7783">
        <v>32</v>
      </c>
      <c r="C7783" t="s">
        <v>112</v>
      </c>
      <c r="D7783" t="s">
        <v>137</v>
      </c>
      <c r="E7783">
        <v>18</v>
      </c>
      <c r="F7783" t="s">
        <v>103</v>
      </c>
      <c r="G7783" t="s">
        <v>110</v>
      </c>
      <c r="H7783" s="5">
        <v>776</v>
      </c>
      <c r="I7783" s="5">
        <v>13831.98</v>
      </c>
      <c r="J7783" t="s">
        <v>117</v>
      </c>
      <c r="K7783" t="s">
        <v>106</v>
      </c>
      <c r="L7783">
        <v>1</v>
      </c>
      <c r="M7783">
        <v>0</v>
      </c>
      <c r="N7783">
        <v>5</v>
      </c>
      <c r="O7783" s="6">
        <v>0</v>
      </c>
      <c r="P7783" t="s">
        <v>107</v>
      </c>
      <c r="Q7783" t="s">
        <v>107</v>
      </c>
      <c r="R7783">
        <f>IF(F7783="Monthly",2,0)
+IF(E7783&lt;=6,2,0)
+IF(N7783&lt;=2,2,0)
+IF(L7783&gt;=4,2,0)
+IF(M7783&gt;=2,1,0)
+IF(H7783&gt;=_xlfn.PERCENTILE.INC($H$2:$H$10001,0.75),1,0)</f>
        <v>2</v>
      </c>
      <c r="S7783" t="str">
        <f>IF(R7783&gt;=7,"High",IF(R7783&gt;=4,"Medium","Low"))</f>
        <v>Low</v>
      </c>
    </row>
    <row r="7784" spans="1:19">
      <c r="A7784" t="s">
        <v>7909</v>
      </c>
      <c r="B7784">
        <v>33</v>
      </c>
      <c r="C7784" t="s">
        <v>112</v>
      </c>
      <c r="D7784" t="s">
        <v>159</v>
      </c>
      <c r="E7784">
        <v>19</v>
      </c>
      <c r="F7784" t="s">
        <v>109</v>
      </c>
      <c r="G7784" t="s">
        <v>110</v>
      </c>
      <c r="H7784" s="5">
        <v>714</v>
      </c>
      <c r="I7784" s="5">
        <v>13450.49</v>
      </c>
      <c r="J7784" t="s">
        <v>117</v>
      </c>
      <c r="K7784" t="s">
        <v>106</v>
      </c>
      <c r="L7784">
        <v>0</v>
      </c>
      <c r="M7784">
        <v>0</v>
      </c>
      <c r="N7784">
        <v>5</v>
      </c>
      <c r="O7784" s="6">
        <v>0</v>
      </c>
      <c r="P7784" t="s">
        <v>107</v>
      </c>
      <c r="Q7784" t="s">
        <v>107</v>
      </c>
      <c r="R7784">
        <f>IF(F7784="Monthly",2,0)
+IF(E7784&lt;=6,2,0)
+IF(N7784&lt;=2,2,0)
+IF(L7784&gt;=4,2,0)
+IF(M7784&gt;=2,1,0)
+IF(H7784&gt;=_xlfn.PERCENTILE.INC($H$2:$H$10001,0.75),1,0)</f>
        <v>0</v>
      </c>
      <c r="S7784" t="str">
        <f>IF(R7784&gt;=7,"High",IF(R7784&gt;=4,"Medium","Low"))</f>
        <v>Low</v>
      </c>
    </row>
    <row r="7785" spans="1:19">
      <c r="A7785" t="s">
        <v>7910</v>
      </c>
      <c r="B7785">
        <v>30</v>
      </c>
      <c r="C7785" t="s">
        <v>101</v>
      </c>
      <c r="D7785" t="s">
        <v>113</v>
      </c>
      <c r="E7785">
        <v>56</v>
      </c>
      <c r="F7785" t="s">
        <v>109</v>
      </c>
      <c r="G7785" t="s">
        <v>104</v>
      </c>
      <c r="H7785" s="5">
        <v>430</v>
      </c>
      <c r="I7785" s="5">
        <v>21808.240000000002</v>
      </c>
      <c r="J7785" t="s">
        <v>134</v>
      </c>
      <c r="K7785" t="s">
        <v>106</v>
      </c>
      <c r="L7785">
        <v>1</v>
      </c>
      <c r="M7785">
        <v>0</v>
      </c>
      <c r="N7785">
        <v>5</v>
      </c>
      <c r="O7785" s="6">
        <v>10</v>
      </c>
      <c r="P7785" t="s">
        <v>107</v>
      </c>
      <c r="Q7785" t="s">
        <v>107</v>
      </c>
      <c r="R7785">
        <f>IF(F7785="Monthly",2,0)
+IF(E7785&lt;=6,2,0)
+IF(N7785&lt;=2,2,0)
+IF(L7785&gt;=4,2,0)
+IF(M7785&gt;=2,1,0)
+IF(H7785&gt;=_xlfn.PERCENTILE.INC($H$2:$H$10001,0.75),1,0)</f>
        <v>0</v>
      </c>
      <c r="S7785" t="str">
        <f>IF(R7785&gt;=7,"High",IF(R7785&gt;=4,"Medium","Low"))</f>
        <v>Low</v>
      </c>
    </row>
    <row r="7786" spans="1:19">
      <c r="A7786" t="s">
        <v>7911</v>
      </c>
      <c r="B7786">
        <v>34</v>
      </c>
      <c r="C7786" t="s">
        <v>101</v>
      </c>
      <c r="D7786" t="s">
        <v>137</v>
      </c>
      <c r="E7786">
        <v>51</v>
      </c>
      <c r="F7786" t="s">
        <v>109</v>
      </c>
      <c r="G7786" t="s">
        <v>104</v>
      </c>
      <c r="H7786" s="5">
        <v>463</v>
      </c>
      <c r="I7786" s="5">
        <v>21070.47</v>
      </c>
      <c r="J7786" t="s">
        <v>117</v>
      </c>
      <c r="K7786" t="s">
        <v>106</v>
      </c>
      <c r="L7786">
        <v>0</v>
      </c>
      <c r="M7786">
        <v>0</v>
      </c>
      <c r="N7786">
        <v>5</v>
      </c>
      <c r="O7786" s="6">
        <v>10</v>
      </c>
      <c r="P7786" t="s">
        <v>106</v>
      </c>
      <c r="Q7786" t="s">
        <v>107</v>
      </c>
      <c r="R7786">
        <f>IF(F7786="Monthly",2,0)
+IF(E7786&lt;=6,2,0)
+IF(N7786&lt;=2,2,0)
+IF(L7786&gt;=4,2,0)
+IF(M7786&gt;=2,1,0)
+IF(H7786&gt;=_xlfn.PERCENTILE.INC($H$2:$H$10001,0.75),1,0)</f>
        <v>0</v>
      </c>
      <c r="S7786" t="str">
        <f>IF(R7786&gt;=7,"High",IF(R7786&gt;=4,"Medium","Low"))</f>
        <v>Low</v>
      </c>
    </row>
    <row r="7787" spans="1:19">
      <c r="A7787" t="s">
        <v>7912</v>
      </c>
      <c r="B7787">
        <v>40</v>
      </c>
      <c r="C7787" t="s">
        <v>101</v>
      </c>
      <c r="D7787" t="s">
        <v>137</v>
      </c>
      <c r="E7787">
        <v>36</v>
      </c>
      <c r="F7787" t="s">
        <v>121</v>
      </c>
      <c r="G7787" t="s">
        <v>110</v>
      </c>
      <c r="H7787" s="5">
        <v>649</v>
      </c>
      <c r="I7787" s="5">
        <v>23147.52</v>
      </c>
      <c r="J7787" t="s">
        <v>140</v>
      </c>
      <c r="K7787" t="s">
        <v>106</v>
      </c>
      <c r="L7787">
        <v>1</v>
      </c>
      <c r="M7787">
        <v>0</v>
      </c>
      <c r="N7787">
        <v>5</v>
      </c>
      <c r="O7787" s="6">
        <v>0</v>
      </c>
      <c r="P7787" t="s">
        <v>106</v>
      </c>
      <c r="Q7787" t="s">
        <v>107</v>
      </c>
      <c r="R7787">
        <f>IF(F7787="Monthly",2,0)
+IF(E7787&lt;=6,2,0)
+IF(N7787&lt;=2,2,0)
+IF(L7787&gt;=4,2,0)
+IF(M7787&gt;=2,1,0)
+IF(H7787&gt;=_xlfn.PERCENTILE.INC($H$2:$H$10001,0.75),1,0)</f>
        <v>0</v>
      </c>
      <c r="S7787" t="str">
        <f>IF(R7787&gt;=7,"High",IF(R7787&gt;=4,"Medium","Low"))</f>
        <v>Low</v>
      </c>
    </row>
    <row r="7788" spans="1:19">
      <c r="A7788" t="s">
        <v>7913</v>
      </c>
      <c r="B7788">
        <v>35</v>
      </c>
      <c r="C7788" t="s">
        <v>101</v>
      </c>
      <c r="D7788" t="s">
        <v>126</v>
      </c>
      <c r="E7788">
        <v>31</v>
      </c>
      <c r="F7788" t="s">
        <v>109</v>
      </c>
      <c r="G7788" t="s">
        <v>110</v>
      </c>
      <c r="H7788" s="5">
        <v>810</v>
      </c>
      <c r="I7788" s="5">
        <v>25448.57</v>
      </c>
      <c r="J7788" t="s">
        <v>134</v>
      </c>
      <c r="K7788" t="s">
        <v>106</v>
      </c>
      <c r="L7788">
        <v>2</v>
      </c>
      <c r="M7788">
        <v>0</v>
      </c>
      <c r="N7788">
        <v>4</v>
      </c>
      <c r="O7788" s="6">
        <v>0</v>
      </c>
      <c r="P7788" t="s">
        <v>106</v>
      </c>
      <c r="Q7788" t="s">
        <v>107</v>
      </c>
      <c r="R7788">
        <f>IF(F7788="Monthly",2,0)
+IF(E7788&lt;=6,2,0)
+IF(N7788&lt;=2,2,0)
+IF(L7788&gt;=4,2,0)
+IF(M7788&gt;=2,1,0)
+IF(H7788&gt;=_xlfn.PERCENTILE.INC($H$2:$H$10001,0.75),1,0)</f>
        <v>1</v>
      </c>
      <c r="S7788" t="str">
        <f>IF(R7788&gt;=7,"High",IF(R7788&gt;=4,"Medium","Low"))</f>
        <v>Low</v>
      </c>
    </row>
    <row r="7789" spans="1:19">
      <c r="A7789" t="s">
        <v>7914</v>
      </c>
      <c r="B7789">
        <v>39</v>
      </c>
      <c r="C7789" t="s">
        <v>112</v>
      </c>
      <c r="D7789" t="s">
        <v>131</v>
      </c>
      <c r="E7789">
        <v>33</v>
      </c>
      <c r="F7789" t="s">
        <v>103</v>
      </c>
      <c r="G7789" t="s">
        <v>110</v>
      </c>
      <c r="H7789" s="5">
        <v>710</v>
      </c>
      <c r="I7789" s="5">
        <v>23717.9</v>
      </c>
      <c r="J7789" t="s">
        <v>105</v>
      </c>
      <c r="K7789" t="s">
        <v>106</v>
      </c>
      <c r="L7789">
        <v>0</v>
      </c>
      <c r="M7789">
        <v>0</v>
      </c>
      <c r="N7789">
        <v>5</v>
      </c>
      <c r="O7789" s="6">
        <v>0</v>
      </c>
      <c r="P7789" t="s">
        <v>106</v>
      </c>
      <c r="Q7789" t="s">
        <v>106</v>
      </c>
      <c r="R7789">
        <f>IF(F7789="Monthly",2,0)
+IF(E7789&lt;=6,2,0)
+IF(N7789&lt;=2,2,0)
+IF(L7789&gt;=4,2,0)
+IF(M7789&gt;=2,1,0)
+IF(H7789&gt;=_xlfn.PERCENTILE.INC($H$2:$H$10001,0.75),1,0)</f>
        <v>2</v>
      </c>
      <c r="S7789" t="str">
        <f>IF(R7789&gt;=7,"High",IF(R7789&gt;=4,"Medium","Low"))</f>
        <v>Low</v>
      </c>
    </row>
    <row r="7790" spans="1:19">
      <c r="A7790" t="s">
        <v>7915</v>
      </c>
      <c r="B7790">
        <v>47</v>
      </c>
      <c r="C7790" t="s">
        <v>112</v>
      </c>
      <c r="D7790" t="s">
        <v>126</v>
      </c>
      <c r="E7790">
        <v>45</v>
      </c>
      <c r="F7790" t="s">
        <v>103</v>
      </c>
      <c r="G7790" t="s">
        <v>104</v>
      </c>
      <c r="H7790" s="5">
        <v>547</v>
      </c>
      <c r="I7790" s="5">
        <v>24841.83</v>
      </c>
      <c r="J7790" t="s">
        <v>115</v>
      </c>
      <c r="K7790" t="s">
        <v>106</v>
      </c>
      <c r="L7790">
        <v>7</v>
      </c>
      <c r="M7790">
        <v>3</v>
      </c>
      <c r="N7790">
        <v>2</v>
      </c>
      <c r="O7790" s="6">
        <v>0</v>
      </c>
      <c r="P7790" t="s">
        <v>107</v>
      </c>
      <c r="Q7790" t="s">
        <v>107</v>
      </c>
      <c r="R7790">
        <f>IF(F7790="Monthly",2,0)
+IF(E7790&lt;=6,2,0)
+IF(N7790&lt;=2,2,0)
+IF(L7790&gt;=4,2,0)
+IF(M7790&gt;=2,1,0)
+IF(H7790&gt;=_xlfn.PERCENTILE.INC($H$2:$H$10001,0.75),1,0)</f>
        <v>7</v>
      </c>
      <c r="S7790" t="str">
        <f>IF(R7790&gt;=7,"High",IF(R7790&gt;=4,"Medium","Low"))</f>
        <v>High</v>
      </c>
    </row>
    <row r="7791" spans="1:19">
      <c r="A7791" t="s">
        <v>7916</v>
      </c>
      <c r="B7791">
        <v>27</v>
      </c>
      <c r="C7791" t="s">
        <v>112</v>
      </c>
      <c r="D7791" t="s">
        <v>113</v>
      </c>
      <c r="E7791">
        <v>20</v>
      </c>
      <c r="F7791" t="s">
        <v>103</v>
      </c>
      <c r="G7791" t="s">
        <v>110</v>
      </c>
      <c r="H7791" s="5">
        <v>728</v>
      </c>
      <c r="I7791" s="5">
        <v>14919.37</v>
      </c>
      <c r="J7791" t="s">
        <v>134</v>
      </c>
      <c r="K7791" t="s">
        <v>106</v>
      </c>
      <c r="L7791">
        <v>0</v>
      </c>
      <c r="M7791">
        <v>0</v>
      </c>
      <c r="N7791">
        <v>5</v>
      </c>
      <c r="O7791" s="6">
        <v>0</v>
      </c>
      <c r="P7791" t="s">
        <v>107</v>
      </c>
      <c r="Q7791" t="s">
        <v>107</v>
      </c>
      <c r="R7791">
        <f>IF(F7791="Monthly",2,0)
+IF(E7791&lt;=6,2,0)
+IF(N7791&lt;=2,2,0)
+IF(L7791&gt;=4,2,0)
+IF(M7791&gt;=2,1,0)
+IF(H7791&gt;=_xlfn.PERCENTILE.INC($H$2:$H$10001,0.75),1,0)</f>
        <v>2</v>
      </c>
      <c r="S7791" t="str">
        <f>IF(R7791&gt;=7,"High",IF(R7791&gt;=4,"Medium","Low"))</f>
        <v>Low</v>
      </c>
    </row>
    <row r="7792" spans="1:19">
      <c r="A7792" t="s">
        <v>7917</v>
      </c>
      <c r="B7792">
        <v>40</v>
      </c>
      <c r="C7792" t="s">
        <v>112</v>
      </c>
      <c r="D7792" t="s">
        <v>133</v>
      </c>
      <c r="E7792">
        <v>18</v>
      </c>
      <c r="F7792" t="s">
        <v>103</v>
      </c>
      <c r="G7792" t="s">
        <v>104</v>
      </c>
      <c r="H7792" s="5">
        <v>430</v>
      </c>
      <c r="I7792" s="5">
        <v>7949.74</v>
      </c>
      <c r="J7792" t="s">
        <v>105</v>
      </c>
      <c r="K7792" t="s">
        <v>106</v>
      </c>
      <c r="L7792">
        <v>0</v>
      </c>
      <c r="M7792">
        <v>0</v>
      </c>
      <c r="N7792">
        <v>5</v>
      </c>
      <c r="O7792" s="6">
        <v>0</v>
      </c>
      <c r="P7792" t="s">
        <v>107</v>
      </c>
      <c r="Q7792" t="s">
        <v>107</v>
      </c>
      <c r="R7792">
        <f>IF(F7792="Monthly",2,0)
+IF(E7792&lt;=6,2,0)
+IF(N7792&lt;=2,2,0)
+IF(L7792&gt;=4,2,0)
+IF(M7792&gt;=2,1,0)
+IF(H7792&gt;=_xlfn.PERCENTILE.INC($H$2:$H$10001,0.75),1,0)</f>
        <v>2</v>
      </c>
      <c r="S7792" t="str">
        <f>IF(R7792&gt;=7,"High",IF(R7792&gt;=4,"Medium","Low"))</f>
        <v>Low</v>
      </c>
    </row>
    <row r="7793" spans="1:19">
      <c r="A7793" t="s">
        <v>7918</v>
      </c>
      <c r="B7793">
        <v>18</v>
      </c>
      <c r="C7793" t="s">
        <v>101</v>
      </c>
      <c r="D7793" t="s">
        <v>137</v>
      </c>
      <c r="E7793">
        <v>34</v>
      </c>
      <c r="F7793" t="s">
        <v>121</v>
      </c>
      <c r="G7793" t="s">
        <v>110</v>
      </c>
      <c r="H7793" s="5">
        <v>659</v>
      </c>
      <c r="I7793" s="5">
        <v>21785.75</v>
      </c>
      <c r="J7793" t="s">
        <v>134</v>
      </c>
      <c r="K7793" t="s">
        <v>106</v>
      </c>
      <c r="L7793">
        <v>3</v>
      </c>
      <c r="M7793">
        <v>1</v>
      </c>
      <c r="N7793">
        <v>4</v>
      </c>
      <c r="O7793" s="6">
        <v>0</v>
      </c>
      <c r="P7793" t="s">
        <v>106</v>
      </c>
      <c r="Q7793" t="s">
        <v>107</v>
      </c>
      <c r="R7793">
        <f>IF(F7793="Monthly",2,0)
+IF(E7793&lt;=6,2,0)
+IF(N7793&lt;=2,2,0)
+IF(L7793&gt;=4,2,0)
+IF(M7793&gt;=2,1,0)
+IF(H7793&gt;=_xlfn.PERCENTILE.INC($H$2:$H$10001,0.75),1,0)</f>
        <v>0</v>
      </c>
      <c r="S7793" t="str">
        <f>IF(R7793&gt;=7,"High",IF(R7793&gt;=4,"Medium","Low"))</f>
        <v>Low</v>
      </c>
    </row>
    <row r="7794" spans="1:19">
      <c r="A7794" t="s">
        <v>7919</v>
      </c>
      <c r="B7794">
        <v>49</v>
      </c>
      <c r="C7794" t="s">
        <v>101</v>
      </c>
      <c r="D7794" t="s">
        <v>113</v>
      </c>
      <c r="E7794">
        <v>37</v>
      </c>
      <c r="F7794" t="s">
        <v>109</v>
      </c>
      <c r="G7794" t="s">
        <v>110</v>
      </c>
      <c r="H7794" s="5">
        <v>700</v>
      </c>
      <c r="I7794" s="5">
        <v>23472.35</v>
      </c>
      <c r="J7794" t="s">
        <v>115</v>
      </c>
      <c r="K7794" t="s">
        <v>106</v>
      </c>
      <c r="L7794">
        <v>2</v>
      </c>
      <c r="M7794">
        <v>0</v>
      </c>
      <c r="N7794">
        <v>5</v>
      </c>
      <c r="O7794" s="6">
        <v>10</v>
      </c>
      <c r="P7794" t="s">
        <v>106</v>
      </c>
      <c r="Q7794" t="s">
        <v>107</v>
      </c>
      <c r="R7794">
        <f>IF(F7794="Monthly",2,0)
+IF(E7794&lt;=6,2,0)
+IF(N7794&lt;=2,2,0)
+IF(L7794&gt;=4,2,0)
+IF(M7794&gt;=2,1,0)
+IF(H7794&gt;=_xlfn.PERCENTILE.INC($H$2:$H$10001,0.75),1,0)</f>
        <v>0</v>
      </c>
      <c r="S7794" t="str">
        <f>IF(R7794&gt;=7,"High",IF(R7794&gt;=4,"Medium","Low"))</f>
        <v>Low</v>
      </c>
    </row>
    <row r="7795" spans="1:19">
      <c r="A7795" t="s">
        <v>7920</v>
      </c>
      <c r="B7795">
        <v>40</v>
      </c>
      <c r="C7795" t="s">
        <v>112</v>
      </c>
      <c r="D7795" t="s">
        <v>131</v>
      </c>
      <c r="E7795">
        <v>17</v>
      </c>
      <c r="F7795" t="s">
        <v>103</v>
      </c>
      <c r="G7795" t="s">
        <v>110</v>
      </c>
      <c r="H7795" s="5">
        <v>752</v>
      </c>
      <c r="I7795" s="5">
        <v>12520.48</v>
      </c>
      <c r="J7795" t="s">
        <v>134</v>
      </c>
      <c r="K7795" t="s">
        <v>106</v>
      </c>
      <c r="L7795">
        <v>1</v>
      </c>
      <c r="M7795">
        <v>0</v>
      </c>
      <c r="N7795">
        <v>5</v>
      </c>
      <c r="O7795" s="6">
        <v>0</v>
      </c>
      <c r="P7795" t="s">
        <v>107</v>
      </c>
      <c r="Q7795" t="s">
        <v>107</v>
      </c>
      <c r="R7795">
        <f>IF(F7795="Monthly",2,0)
+IF(E7795&lt;=6,2,0)
+IF(N7795&lt;=2,2,0)
+IF(L7795&gt;=4,2,0)
+IF(M7795&gt;=2,1,0)
+IF(H7795&gt;=_xlfn.PERCENTILE.INC($H$2:$H$10001,0.75),1,0)</f>
        <v>2</v>
      </c>
      <c r="S7795" t="str">
        <f>IF(R7795&gt;=7,"High",IF(R7795&gt;=4,"Medium","Low"))</f>
        <v>Low</v>
      </c>
    </row>
    <row r="7796" spans="1:19">
      <c r="A7796" t="s">
        <v>7921</v>
      </c>
      <c r="B7796">
        <v>28</v>
      </c>
      <c r="C7796" t="s">
        <v>112</v>
      </c>
      <c r="D7796" t="s">
        <v>126</v>
      </c>
      <c r="E7796">
        <v>49</v>
      </c>
      <c r="F7796" t="s">
        <v>109</v>
      </c>
      <c r="G7796" t="s">
        <v>129</v>
      </c>
      <c r="H7796" s="5">
        <v>1104</v>
      </c>
      <c r="I7796" s="5">
        <v>53559.03</v>
      </c>
      <c r="J7796" t="s">
        <v>105</v>
      </c>
      <c r="K7796" t="s">
        <v>106</v>
      </c>
      <c r="L7796">
        <v>2</v>
      </c>
      <c r="M7796">
        <v>0</v>
      </c>
      <c r="N7796">
        <v>5</v>
      </c>
      <c r="O7796" s="6">
        <v>0</v>
      </c>
      <c r="P7796" t="s">
        <v>106</v>
      </c>
      <c r="Q7796" t="s">
        <v>107</v>
      </c>
      <c r="R7796">
        <f>IF(F7796="Monthly",2,0)
+IF(E7796&lt;=6,2,0)
+IF(N7796&lt;=2,2,0)
+IF(L7796&gt;=4,2,0)
+IF(M7796&gt;=2,1,0)
+IF(H7796&gt;=_xlfn.PERCENTILE.INC($H$2:$H$10001,0.75),1,0)</f>
        <v>1</v>
      </c>
      <c r="S7796" t="str">
        <f>IF(R7796&gt;=7,"High",IF(R7796&gt;=4,"Medium","Low"))</f>
        <v>Low</v>
      </c>
    </row>
    <row r="7797" spans="1:19">
      <c r="A7797" t="s">
        <v>7922</v>
      </c>
      <c r="B7797">
        <v>43</v>
      </c>
      <c r="C7797" t="s">
        <v>101</v>
      </c>
      <c r="D7797" t="s">
        <v>123</v>
      </c>
      <c r="E7797">
        <v>33</v>
      </c>
      <c r="F7797" t="s">
        <v>121</v>
      </c>
      <c r="G7797" t="s">
        <v>129</v>
      </c>
      <c r="H7797" s="5">
        <v>979</v>
      </c>
      <c r="I7797" s="5">
        <v>27317.48</v>
      </c>
      <c r="J7797" t="s">
        <v>105</v>
      </c>
      <c r="K7797" t="s">
        <v>106</v>
      </c>
      <c r="L7797">
        <v>1</v>
      </c>
      <c r="M7797">
        <v>0</v>
      </c>
      <c r="N7797">
        <v>5</v>
      </c>
      <c r="O7797" s="6">
        <v>15</v>
      </c>
      <c r="P7797" t="s">
        <v>106</v>
      </c>
      <c r="Q7797" t="s">
        <v>107</v>
      </c>
      <c r="R7797">
        <f>IF(F7797="Monthly",2,0)
+IF(E7797&lt;=6,2,0)
+IF(N7797&lt;=2,2,0)
+IF(L7797&gt;=4,2,0)
+IF(M7797&gt;=2,1,0)
+IF(H7797&gt;=_xlfn.PERCENTILE.INC($H$2:$H$10001,0.75),1,0)</f>
        <v>1</v>
      </c>
      <c r="S7797" t="str">
        <f>IF(R7797&gt;=7,"High",IF(R7797&gt;=4,"Medium","Low"))</f>
        <v>Low</v>
      </c>
    </row>
    <row r="7798" spans="1:19">
      <c r="A7798" t="s">
        <v>7923</v>
      </c>
      <c r="B7798">
        <v>26</v>
      </c>
      <c r="C7798" t="s">
        <v>101</v>
      </c>
      <c r="D7798" t="s">
        <v>133</v>
      </c>
      <c r="E7798">
        <v>30</v>
      </c>
      <c r="F7798" t="s">
        <v>103</v>
      </c>
      <c r="G7798" t="s">
        <v>110</v>
      </c>
      <c r="H7798" s="5">
        <v>645</v>
      </c>
      <c r="I7798" s="5">
        <v>18976.46</v>
      </c>
      <c r="J7798" t="s">
        <v>115</v>
      </c>
      <c r="K7798" t="s">
        <v>106</v>
      </c>
      <c r="L7798">
        <v>3</v>
      </c>
      <c r="M7798">
        <v>0</v>
      </c>
      <c r="N7798">
        <v>5</v>
      </c>
      <c r="O7798" s="6">
        <v>0</v>
      </c>
      <c r="P7798" t="s">
        <v>107</v>
      </c>
      <c r="Q7798" t="s">
        <v>107</v>
      </c>
      <c r="R7798">
        <f>IF(F7798="Monthly",2,0)
+IF(E7798&lt;=6,2,0)
+IF(N7798&lt;=2,2,0)
+IF(L7798&gt;=4,2,0)
+IF(M7798&gt;=2,1,0)
+IF(H7798&gt;=_xlfn.PERCENTILE.INC($H$2:$H$10001,0.75),1,0)</f>
        <v>2</v>
      </c>
      <c r="S7798" t="str">
        <f>IF(R7798&gt;=7,"High",IF(R7798&gt;=4,"Medium","Low"))</f>
        <v>Low</v>
      </c>
    </row>
    <row r="7799" spans="1:19">
      <c r="A7799" t="s">
        <v>7924</v>
      </c>
      <c r="B7799">
        <v>49</v>
      </c>
      <c r="C7799" t="s">
        <v>101</v>
      </c>
      <c r="D7799" t="s">
        <v>128</v>
      </c>
      <c r="E7799">
        <v>53</v>
      </c>
      <c r="F7799" t="s">
        <v>109</v>
      </c>
      <c r="G7799" t="s">
        <v>110</v>
      </c>
      <c r="H7799" s="5">
        <v>726</v>
      </c>
      <c r="I7799" s="5">
        <v>37451.82</v>
      </c>
      <c r="J7799" t="s">
        <v>134</v>
      </c>
      <c r="K7799" t="s">
        <v>106</v>
      </c>
      <c r="L7799">
        <v>6</v>
      </c>
      <c r="M7799">
        <v>2</v>
      </c>
      <c r="N7799">
        <v>2</v>
      </c>
      <c r="O7799" s="6">
        <v>0</v>
      </c>
      <c r="P7799" t="s">
        <v>107</v>
      </c>
      <c r="Q7799" t="s">
        <v>106</v>
      </c>
      <c r="R7799">
        <f>IF(F7799="Monthly",2,0)
+IF(E7799&lt;=6,2,0)
+IF(N7799&lt;=2,2,0)
+IF(L7799&gt;=4,2,0)
+IF(M7799&gt;=2,1,0)
+IF(H7799&gt;=_xlfn.PERCENTILE.INC($H$2:$H$10001,0.75),1,0)</f>
        <v>5</v>
      </c>
      <c r="S7799" t="str">
        <f>IF(R7799&gt;=7,"High",IF(R7799&gt;=4,"Medium","Low"))</f>
        <v>Medium</v>
      </c>
    </row>
    <row r="7800" spans="1:19">
      <c r="A7800" t="s">
        <v>7925</v>
      </c>
      <c r="B7800">
        <v>18</v>
      </c>
      <c r="C7800" t="s">
        <v>101</v>
      </c>
      <c r="D7800" t="s">
        <v>131</v>
      </c>
      <c r="E7800">
        <v>20</v>
      </c>
      <c r="F7800" t="s">
        <v>103</v>
      </c>
      <c r="G7800" t="s">
        <v>104</v>
      </c>
      <c r="H7800" s="5">
        <v>504</v>
      </c>
      <c r="I7800" s="5">
        <v>9908.86</v>
      </c>
      <c r="J7800" t="s">
        <v>134</v>
      </c>
      <c r="K7800" t="s">
        <v>107</v>
      </c>
      <c r="L7800">
        <v>0</v>
      </c>
      <c r="M7800">
        <v>0</v>
      </c>
      <c r="N7800">
        <v>5</v>
      </c>
      <c r="O7800" s="6">
        <v>0</v>
      </c>
      <c r="P7800" t="s">
        <v>106</v>
      </c>
      <c r="Q7800" t="s">
        <v>106</v>
      </c>
      <c r="R7800">
        <f>IF(F7800="Monthly",2,0)
+IF(E7800&lt;=6,2,0)
+IF(N7800&lt;=2,2,0)
+IF(L7800&gt;=4,2,0)
+IF(M7800&gt;=2,1,0)
+IF(H7800&gt;=_xlfn.PERCENTILE.INC($H$2:$H$10001,0.75),1,0)</f>
        <v>2</v>
      </c>
      <c r="S7800" t="str">
        <f>IF(R7800&gt;=7,"High",IF(R7800&gt;=4,"Medium","Low"))</f>
        <v>Low</v>
      </c>
    </row>
    <row r="7801" spans="1:19">
      <c r="A7801" t="s">
        <v>7926</v>
      </c>
      <c r="B7801">
        <v>35</v>
      </c>
      <c r="C7801" t="s">
        <v>101</v>
      </c>
      <c r="D7801" t="s">
        <v>123</v>
      </c>
      <c r="E7801">
        <v>43</v>
      </c>
      <c r="F7801" t="s">
        <v>103</v>
      </c>
      <c r="G7801" t="s">
        <v>104</v>
      </c>
      <c r="H7801" s="5">
        <v>519</v>
      </c>
      <c r="I7801" s="5">
        <v>22332.39</v>
      </c>
      <c r="J7801" t="s">
        <v>140</v>
      </c>
      <c r="K7801" t="s">
        <v>106</v>
      </c>
      <c r="L7801">
        <v>1</v>
      </c>
      <c r="M7801">
        <v>0</v>
      </c>
      <c r="N7801">
        <v>5</v>
      </c>
      <c r="O7801" s="6">
        <v>0</v>
      </c>
      <c r="P7801" t="s">
        <v>107</v>
      </c>
      <c r="Q7801" t="s">
        <v>107</v>
      </c>
      <c r="R7801">
        <f>IF(F7801="Monthly",2,0)
+IF(E7801&lt;=6,2,0)
+IF(N7801&lt;=2,2,0)
+IF(L7801&gt;=4,2,0)
+IF(M7801&gt;=2,1,0)
+IF(H7801&gt;=_xlfn.PERCENTILE.INC($H$2:$H$10001,0.75),1,0)</f>
        <v>2</v>
      </c>
      <c r="S7801" t="str">
        <f>IF(R7801&gt;=7,"High",IF(R7801&gt;=4,"Medium","Low"))</f>
        <v>Low</v>
      </c>
    </row>
    <row r="7802" spans="1:19">
      <c r="A7802" t="s">
        <v>7927</v>
      </c>
      <c r="B7802">
        <v>61</v>
      </c>
      <c r="C7802" t="s">
        <v>101</v>
      </c>
      <c r="D7802" t="s">
        <v>131</v>
      </c>
      <c r="E7802">
        <v>49</v>
      </c>
      <c r="F7802" t="s">
        <v>109</v>
      </c>
      <c r="G7802" t="s">
        <v>129</v>
      </c>
      <c r="H7802" s="5">
        <v>1063</v>
      </c>
      <c r="I7802" s="5">
        <v>51706.1</v>
      </c>
      <c r="J7802" t="s">
        <v>105</v>
      </c>
      <c r="K7802" t="s">
        <v>106</v>
      </c>
      <c r="L7802">
        <v>2</v>
      </c>
      <c r="M7802">
        <v>0</v>
      </c>
      <c r="N7802">
        <v>5</v>
      </c>
      <c r="O7802" s="6">
        <v>0</v>
      </c>
      <c r="P7802" t="s">
        <v>107</v>
      </c>
      <c r="Q7802" t="s">
        <v>107</v>
      </c>
      <c r="R7802">
        <f>IF(F7802="Monthly",2,0)
+IF(E7802&lt;=6,2,0)
+IF(N7802&lt;=2,2,0)
+IF(L7802&gt;=4,2,0)
+IF(M7802&gt;=2,1,0)
+IF(H7802&gt;=_xlfn.PERCENTILE.INC($H$2:$H$10001,0.75),1,0)</f>
        <v>1</v>
      </c>
      <c r="S7802" t="str">
        <f>IF(R7802&gt;=7,"High",IF(R7802&gt;=4,"Medium","Low"))</f>
        <v>Low</v>
      </c>
    </row>
    <row r="7803" spans="1:19">
      <c r="A7803" t="s">
        <v>7928</v>
      </c>
      <c r="B7803">
        <v>40</v>
      </c>
      <c r="C7803" t="s">
        <v>101</v>
      </c>
      <c r="D7803" t="s">
        <v>159</v>
      </c>
      <c r="E7803">
        <v>11</v>
      </c>
      <c r="F7803" t="s">
        <v>103</v>
      </c>
      <c r="G7803" t="s">
        <v>110</v>
      </c>
      <c r="H7803" s="5">
        <v>787</v>
      </c>
      <c r="I7803" s="5">
        <v>8453.26</v>
      </c>
      <c r="J7803" t="s">
        <v>105</v>
      </c>
      <c r="K7803" t="s">
        <v>106</v>
      </c>
      <c r="L7803">
        <v>1</v>
      </c>
      <c r="M7803">
        <v>0</v>
      </c>
      <c r="N7803">
        <v>5</v>
      </c>
      <c r="O7803" s="6">
        <v>0</v>
      </c>
      <c r="P7803" t="s">
        <v>106</v>
      </c>
      <c r="Q7803" t="s">
        <v>107</v>
      </c>
      <c r="R7803">
        <f>IF(F7803="Monthly",2,0)
+IF(E7803&lt;=6,2,0)
+IF(N7803&lt;=2,2,0)
+IF(L7803&gt;=4,2,0)
+IF(M7803&gt;=2,1,0)
+IF(H7803&gt;=_xlfn.PERCENTILE.INC($H$2:$H$10001,0.75),1,0)</f>
        <v>2</v>
      </c>
      <c r="S7803" t="str">
        <f>IF(R7803&gt;=7,"High",IF(R7803&gt;=4,"Medium","Low"))</f>
        <v>Low</v>
      </c>
    </row>
    <row r="7804" spans="1:19">
      <c r="A7804" t="s">
        <v>7929</v>
      </c>
      <c r="B7804">
        <v>27</v>
      </c>
      <c r="C7804" t="s">
        <v>112</v>
      </c>
      <c r="D7804" t="s">
        <v>102</v>
      </c>
      <c r="E7804">
        <v>14</v>
      </c>
      <c r="F7804" t="s">
        <v>109</v>
      </c>
      <c r="G7804" t="s">
        <v>129</v>
      </c>
      <c r="H7804" s="5">
        <v>1063</v>
      </c>
      <c r="I7804" s="5">
        <v>13234.74</v>
      </c>
      <c r="J7804" t="s">
        <v>117</v>
      </c>
      <c r="K7804" t="s">
        <v>107</v>
      </c>
      <c r="L7804">
        <v>0</v>
      </c>
      <c r="M7804">
        <v>0</v>
      </c>
      <c r="N7804">
        <v>5</v>
      </c>
      <c r="O7804" s="6">
        <v>10</v>
      </c>
      <c r="P7804" t="s">
        <v>107</v>
      </c>
      <c r="Q7804" t="s">
        <v>107</v>
      </c>
      <c r="R7804">
        <f>IF(F7804="Monthly",2,0)
+IF(E7804&lt;=6,2,0)
+IF(N7804&lt;=2,2,0)
+IF(L7804&gt;=4,2,0)
+IF(M7804&gt;=2,1,0)
+IF(H7804&gt;=_xlfn.PERCENTILE.INC($H$2:$H$10001,0.75),1,0)</f>
        <v>1</v>
      </c>
      <c r="S7804" t="str">
        <f>IF(R7804&gt;=7,"High",IF(R7804&gt;=4,"Medium","Low"))</f>
        <v>Low</v>
      </c>
    </row>
    <row r="7805" spans="1:19">
      <c r="A7805" t="s">
        <v>7930</v>
      </c>
      <c r="B7805">
        <v>49</v>
      </c>
      <c r="C7805" t="s">
        <v>112</v>
      </c>
      <c r="D7805" t="s">
        <v>102</v>
      </c>
      <c r="E7805">
        <v>35</v>
      </c>
      <c r="F7805" t="s">
        <v>109</v>
      </c>
      <c r="G7805" t="s">
        <v>110</v>
      </c>
      <c r="H7805" s="5">
        <v>786</v>
      </c>
      <c r="I7805" s="5">
        <v>28236.19</v>
      </c>
      <c r="J7805" t="s">
        <v>105</v>
      </c>
      <c r="K7805" t="s">
        <v>106</v>
      </c>
      <c r="L7805">
        <v>1</v>
      </c>
      <c r="M7805">
        <v>0</v>
      </c>
      <c r="N7805">
        <v>5</v>
      </c>
      <c r="O7805" s="6">
        <v>0</v>
      </c>
      <c r="P7805" t="s">
        <v>106</v>
      </c>
      <c r="Q7805" t="s">
        <v>107</v>
      </c>
      <c r="R7805">
        <f>IF(F7805="Monthly",2,0)
+IF(E7805&lt;=6,2,0)
+IF(N7805&lt;=2,2,0)
+IF(L7805&gt;=4,2,0)
+IF(M7805&gt;=2,1,0)
+IF(H7805&gt;=_xlfn.PERCENTILE.INC($H$2:$H$10001,0.75),1,0)</f>
        <v>0</v>
      </c>
      <c r="S7805" t="str">
        <f>IF(R7805&gt;=7,"High",IF(R7805&gt;=4,"Medium","Low"))</f>
        <v>Low</v>
      </c>
    </row>
    <row r="7806" spans="1:19">
      <c r="A7806" t="s">
        <v>7931</v>
      </c>
      <c r="B7806">
        <v>41</v>
      </c>
      <c r="C7806" t="s">
        <v>112</v>
      </c>
      <c r="D7806" t="s">
        <v>123</v>
      </c>
      <c r="E7806">
        <v>40</v>
      </c>
      <c r="F7806" t="s">
        <v>103</v>
      </c>
      <c r="G7806" t="s">
        <v>129</v>
      </c>
      <c r="H7806" s="5">
        <v>946</v>
      </c>
      <c r="I7806" s="5">
        <v>36882.21</v>
      </c>
      <c r="J7806" t="s">
        <v>105</v>
      </c>
      <c r="K7806" t="s">
        <v>106</v>
      </c>
      <c r="L7806">
        <v>0</v>
      </c>
      <c r="M7806">
        <v>0</v>
      </c>
      <c r="N7806">
        <v>5</v>
      </c>
      <c r="O7806" s="6">
        <v>0</v>
      </c>
      <c r="P7806" t="s">
        <v>107</v>
      </c>
      <c r="Q7806" t="s">
        <v>107</v>
      </c>
      <c r="R7806">
        <f>IF(F7806="Monthly",2,0)
+IF(E7806&lt;=6,2,0)
+IF(N7806&lt;=2,2,0)
+IF(L7806&gt;=4,2,0)
+IF(M7806&gt;=2,1,0)
+IF(H7806&gt;=_xlfn.PERCENTILE.INC($H$2:$H$10001,0.75),1,0)</f>
        <v>3</v>
      </c>
      <c r="S7806" t="str">
        <f>IF(R7806&gt;=7,"High",IF(R7806&gt;=4,"Medium","Low"))</f>
        <v>Low</v>
      </c>
    </row>
    <row r="7807" spans="1:19">
      <c r="A7807" t="s">
        <v>7932</v>
      </c>
      <c r="B7807">
        <v>36</v>
      </c>
      <c r="C7807" t="s">
        <v>101</v>
      </c>
      <c r="D7807" t="s">
        <v>159</v>
      </c>
      <c r="E7807">
        <v>29</v>
      </c>
      <c r="F7807" t="s">
        <v>109</v>
      </c>
      <c r="G7807" t="s">
        <v>110</v>
      </c>
      <c r="H7807" s="5">
        <v>694</v>
      </c>
      <c r="I7807" s="5">
        <v>19633.330000000002</v>
      </c>
      <c r="J7807" t="s">
        <v>117</v>
      </c>
      <c r="K7807" t="s">
        <v>106</v>
      </c>
      <c r="L7807">
        <v>1</v>
      </c>
      <c r="M7807">
        <v>0</v>
      </c>
      <c r="N7807">
        <v>5</v>
      </c>
      <c r="O7807" s="6">
        <v>5</v>
      </c>
      <c r="P7807" t="s">
        <v>106</v>
      </c>
      <c r="Q7807" t="s">
        <v>107</v>
      </c>
      <c r="R7807">
        <f>IF(F7807="Monthly",2,0)
+IF(E7807&lt;=6,2,0)
+IF(N7807&lt;=2,2,0)
+IF(L7807&gt;=4,2,0)
+IF(M7807&gt;=2,1,0)
+IF(H7807&gt;=_xlfn.PERCENTILE.INC($H$2:$H$10001,0.75),1,0)</f>
        <v>0</v>
      </c>
      <c r="S7807" t="str">
        <f>IF(R7807&gt;=7,"High",IF(R7807&gt;=4,"Medium","Low"))</f>
        <v>Low</v>
      </c>
    </row>
    <row r="7808" spans="1:19">
      <c r="A7808" t="s">
        <v>7933</v>
      </c>
      <c r="B7808">
        <v>18</v>
      </c>
      <c r="C7808" t="s">
        <v>101</v>
      </c>
      <c r="D7808" t="s">
        <v>131</v>
      </c>
      <c r="E7808">
        <v>37</v>
      </c>
      <c r="F7808" t="s">
        <v>109</v>
      </c>
      <c r="G7808" t="s">
        <v>129</v>
      </c>
      <c r="H7808" s="5">
        <v>958</v>
      </c>
      <c r="I7808" s="5">
        <v>34771.17</v>
      </c>
      <c r="J7808" t="s">
        <v>105</v>
      </c>
      <c r="K7808" t="s">
        <v>106</v>
      </c>
      <c r="L7808">
        <v>3</v>
      </c>
      <c r="M7808">
        <v>0</v>
      </c>
      <c r="N7808">
        <v>5</v>
      </c>
      <c r="O7808" s="6">
        <v>0</v>
      </c>
      <c r="P7808" t="s">
        <v>106</v>
      </c>
      <c r="Q7808" t="s">
        <v>107</v>
      </c>
      <c r="R7808">
        <f>IF(F7808="Monthly",2,0)
+IF(E7808&lt;=6,2,0)
+IF(N7808&lt;=2,2,0)
+IF(L7808&gt;=4,2,0)
+IF(M7808&gt;=2,1,0)
+IF(H7808&gt;=_xlfn.PERCENTILE.INC($H$2:$H$10001,0.75),1,0)</f>
        <v>1</v>
      </c>
      <c r="S7808" t="str">
        <f>IF(R7808&gt;=7,"High",IF(R7808&gt;=4,"Medium","Low"))</f>
        <v>Low</v>
      </c>
    </row>
    <row r="7809" spans="1:19">
      <c r="A7809" t="s">
        <v>7934</v>
      </c>
      <c r="B7809">
        <v>60</v>
      </c>
      <c r="C7809" t="s">
        <v>101</v>
      </c>
      <c r="D7809" t="s">
        <v>159</v>
      </c>
      <c r="E7809">
        <v>52</v>
      </c>
      <c r="F7809" t="s">
        <v>121</v>
      </c>
      <c r="G7809" t="s">
        <v>129</v>
      </c>
      <c r="H7809" s="5">
        <v>1063</v>
      </c>
      <c r="I7809" s="5">
        <v>46024.41</v>
      </c>
      <c r="J7809" t="s">
        <v>140</v>
      </c>
      <c r="K7809" t="s">
        <v>106</v>
      </c>
      <c r="L7809">
        <v>0</v>
      </c>
      <c r="M7809">
        <v>0</v>
      </c>
      <c r="N7809">
        <v>4</v>
      </c>
      <c r="O7809" s="6">
        <v>15</v>
      </c>
      <c r="P7809" t="s">
        <v>107</v>
      </c>
      <c r="Q7809" t="s">
        <v>107</v>
      </c>
      <c r="R7809">
        <f>IF(F7809="Monthly",2,0)
+IF(E7809&lt;=6,2,0)
+IF(N7809&lt;=2,2,0)
+IF(L7809&gt;=4,2,0)
+IF(M7809&gt;=2,1,0)
+IF(H7809&gt;=_xlfn.PERCENTILE.INC($H$2:$H$10001,0.75),1,0)</f>
        <v>1</v>
      </c>
      <c r="S7809" t="str">
        <f>IF(R7809&gt;=7,"High",IF(R7809&gt;=4,"Medium","Low"))</f>
        <v>Low</v>
      </c>
    </row>
    <row r="7810" spans="1:19">
      <c r="A7810" t="s">
        <v>7935</v>
      </c>
      <c r="B7810">
        <v>30</v>
      </c>
      <c r="C7810" t="s">
        <v>112</v>
      </c>
      <c r="D7810" t="s">
        <v>126</v>
      </c>
      <c r="E7810">
        <v>55</v>
      </c>
      <c r="F7810" t="s">
        <v>103</v>
      </c>
      <c r="G7810" t="s">
        <v>110</v>
      </c>
      <c r="H7810" s="5">
        <v>703</v>
      </c>
      <c r="I7810" s="5">
        <v>38072.620000000003</v>
      </c>
      <c r="J7810" t="s">
        <v>105</v>
      </c>
      <c r="K7810" t="s">
        <v>107</v>
      </c>
      <c r="L7810">
        <v>9</v>
      </c>
      <c r="M7810">
        <v>4</v>
      </c>
      <c r="N7810">
        <v>1</v>
      </c>
      <c r="O7810" s="6">
        <v>0</v>
      </c>
      <c r="P7810" t="s">
        <v>107</v>
      </c>
      <c r="Q7810" t="s">
        <v>106</v>
      </c>
      <c r="R7810">
        <f>IF(F7810="Monthly",2,0)
+IF(E7810&lt;=6,2,0)
+IF(N7810&lt;=2,2,0)
+IF(L7810&gt;=4,2,0)
+IF(M7810&gt;=2,1,0)
+IF(H7810&gt;=_xlfn.PERCENTILE.INC($H$2:$H$10001,0.75),1,0)</f>
        <v>7</v>
      </c>
      <c r="S7810" t="str">
        <f>IF(R7810&gt;=7,"High",IF(R7810&gt;=4,"Medium","Low"))</f>
        <v>High</v>
      </c>
    </row>
    <row r="7811" spans="1:19">
      <c r="A7811" t="s">
        <v>7936</v>
      </c>
      <c r="B7811">
        <v>18</v>
      </c>
      <c r="C7811" t="s">
        <v>101</v>
      </c>
      <c r="D7811" t="s">
        <v>128</v>
      </c>
      <c r="E7811">
        <v>71</v>
      </c>
      <c r="F7811" t="s">
        <v>121</v>
      </c>
      <c r="G7811" t="s">
        <v>104</v>
      </c>
      <c r="H7811" s="5">
        <v>511</v>
      </c>
      <c r="I7811" s="5">
        <v>33616.33</v>
      </c>
      <c r="J7811" t="s">
        <v>134</v>
      </c>
      <c r="K7811" t="s">
        <v>106</v>
      </c>
      <c r="L7811">
        <v>3</v>
      </c>
      <c r="M7811">
        <v>1</v>
      </c>
      <c r="N7811">
        <v>4</v>
      </c>
      <c r="O7811" s="6">
        <v>10</v>
      </c>
      <c r="P7811" t="s">
        <v>107</v>
      </c>
      <c r="Q7811" t="s">
        <v>107</v>
      </c>
      <c r="R7811">
        <f>IF(F7811="Monthly",2,0)
+IF(E7811&lt;=6,2,0)
+IF(N7811&lt;=2,2,0)
+IF(L7811&gt;=4,2,0)
+IF(M7811&gt;=2,1,0)
+IF(H7811&gt;=_xlfn.PERCENTILE.INC($H$2:$H$10001,0.75),1,0)</f>
        <v>0</v>
      </c>
      <c r="S7811" t="str">
        <f>IF(R7811&gt;=7,"High",IF(R7811&gt;=4,"Medium","Low"))</f>
        <v>Low</v>
      </c>
    </row>
    <row r="7812" spans="1:19">
      <c r="A7812" t="s">
        <v>7937</v>
      </c>
      <c r="B7812">
        <v>33</v>
      </c>
      <c r="C7812" t="s">
        <v>112</v>
      </c>
      <c r="D7812" t="s">
        <v>128</v>
      </c>
      <c r="E7812">
        <v>59</v>
      </c>
      <c r="F7812" t="s">
        <v>121</v>
      </c>
      <c r="G7812" t="s">
        <v>110</v>
      </c>
      <c r="H7812" s="5">
        <v>757</v>
      </c>
      <c r="I7812" s="5">
        <v>44116.99</v>
      </c>
      <c r="J7812" t="s">
        <v>134</v>
      </c>
      <c r="K7812" t="s">
        <v>106</v>
      </c>
      <c r="L7812">
        <v>0</v>
      </c>
      <c r="M7812">
        <v>0</v>
      </c>
      <c r="N7812">
        <v>5</v>
      </c>
      <c r="O7812" s="6">
        <v>0</v>
      </c>
      <c r="P7812" t="s">
        <v>107</v>
      </c>
      <c r="Q7812" t="s">
        <v>107</v>
      </c>
      <c r="R7812">
        <f>IF(F7812="Monthly",2,0)
+IF(E7812&lt;=6,2,0)
+IF(N7812&lt;=2,2,0)
+IF(L7812&gt;=4,2,0)
+IF(M7812&gt;=2,1,0)
+IF(H7812&gt;=_xlfn.PERCENTILE.INC($H$2:$H$10001,0.75),1,0)</f>
        <v>0</v>
      </c>
      <c r="S7812" t="str">
        <f>IF(R7812&gt;=7,"High",IF(R7812&gt;=4,"Medium","Low"))</f>
        <v>Low</v>
      </c>
    </row>
    <row r="7813" spans="1:19">
      <c r="A7813" t="s">
        <v>7938</v>
      </c>
      <c r="B7813">
        <v>20</v>
      </c>
      <c r="C7813" t="s">
        <v>101</v>
      </c>
      <c r="D7813" t="s">
        <v>123</v>
      </c>
      <c r="E7813">
        <v>30</v>
      </c>
      <c r="F7813" t="s">
        <v>109</v>
      </c>
      <c r="G7813" t="s">
        <v>104</v>
      </c>
      <c r="H7813" s="5">
        <v>427</v>
      </c>
      <c r="I7813" s="5">
        <v>12527.94</v>
      </c>
      <c r="J7813" t="s">
        <v>134</v>
      </c>
      <c r="K7813" t="s">
        <v>106</v>
      </c>
      <c r="L7813">
        <v>0</v>
      </c>
      <c r="M7813">
        <v>0</v>
      </c>
      <c r="N7813">
        <v>5</v>
      </c>
      <c r="O7813" s="6">
        <v>0</v>
      </c>
      <c r="P7813" t="s">
        <v>107</v>
      </c>
      <c r="Q7813" t="s">
        <v>107</v>
      </c>
      <c r="R7813">
        <f>IF(F7813="Monthly",2,0)
+IF(E7813&lt;=6,2,0)
+IF(N7813&lt;=2,2,0)
+IF(L7813&gt;=4,2,0)
+IF(M7813&gt;=2,1,0)
+IF(H7813&gt;=_xlfn.PERCENTILE.INC($H$2:$H$10001,0.75),1,0)</f>
        <v>0</v>
      </c>
      <c r="S7813" t="str">
        <f>IF(R7813&gt;=7,"High",IF(R7813&gt;=4,"Medium","Low"))</f>
        <v>Low</v>
      </c>
    </row>
    <row r="7814" spans="1:19">
      <c r="A7814" t="s">
        <v>7939</v>
      </c>
      <c r="B7814">
        <v>54</v>
      </c>
      <c r="C7814" t="s">
        <v>112</v>
      </c>
      <c r="D7814" t="s">
        <v>133</v>
      </c>
      <c r="E7814">
        <v>17</v>
      </c>
      <c r="F7814" t="s">
        <v>109</v>
      </c>
      <c r="G7814" t="s">
        <v>110</v>
      </c>
      <c r="H7814" s="5">
        <v>718</v>
      </c>
      <c r="I7814" s="5">
        <v>12435.34</v>
      </c>
      <c r="J7814" t="s">
        <v>117</v>
      </c>
      <c r="K7814" t="s">
        <v>106</v>
      </c>
      <c r="L7814">
        <v>2</v>
      </c>
      <c r="M7814">
        <v>0</v>
      </c>
      <c r="N7814">
        <v>5</v>
      </c>
      <c r="O7814" s="6">
        <v>0</v>
      </c>
      <c r="P7814" t="s">
        <v>106</v>
      </c>
      <c r="Q7814" t="s">
        <v>107</v>
      </c>
      <c r="R7814">
        <f>IF(F7814="Monthly",2,0)
+IF(E7814&lt;=6,2,0)
+IF(N7814&lt;=2,2,0)
+IF(L7814&gt;=4,2,0)
+IF(M7814&gt;=2,1,0)
+IF(H7814&gt;=_xlfn.PERCENTILE.INC($H$2:$H$10001,0.75),1,0)</f>
        <v>0</v>
      </c>
      <c r="S7814" t="str">
        <f>IF(R7814&gt;=7,"High",IF(R7814&gt;=4,"Medium","Low"))</f>
        <v>Low</v>
      </c>
    </row>
    <row r="7815" spans="1:19">
      <c r="A7815" t="s">
        <v>7940</v>
      </c>
      <c r="B7815">
        <v>46</v>
      </c>
      <c r="C7815" t="s">
        <v>101</v>
      </c>
      <c r="D7815" t="s">
        <v>102</v>
      </c>
      <c r="E7815">
        <v>10</v>
      </c>
      <c r="F7815" t="s">
        <v>103</v>
      </c>
      <c r="G7815" t="s">
        <v>110</v>
      </c>
      <c r="H7815" s="5">
        <v>712</v>
      </c>
      <c r="I7815" s="5">
        <v>6975.44</v>
      </c>
      <c r="J7815" t="s">
        <v>117</v>
      </c>
      <c r="K7815" t="s">
        <v>106</v>
      </c>
      <c r="L7815">
        <v>0</v>
      </c>
      <c r="M7815">
        <v>0</v>
      </c>
      <c r="N7815">
        <v>5</v>
      </c>
      <c r="O7815" s="6">
        <v>0</v>
      </c>
      <c r="P7815" t="s">
        <v>107</v>
      </c>
      <c r="Q7815" t="s">
        <v>106</v>
      </c>
      <c r="R7815">
        <f>IF(F7815="Monthly",2,0)
+IF(E7815&lt;=6,2,0)
+IF(N7815&lt;=2,2,0)
+IF(L7815&gt;=4,2,0)
+IF(M7815&gt;=2,1,0)
+IF(H7815&gt;=_xlfn.PERCENTILE.INC($H$2:$H$10001,0.75),1,0)</f>
        <v>2</v>
      </c>
      <c r="S7815" t="str">
        <f>IF(R7815&gt;=7,"High",IF(R7815&gt;=4,"Medium","Low"))</f>
        <v>Low</v>
      </c>
    </row>
    <row r="7816" spans="1:19">
      <c r="A7816" t="s">
        <v>7941</v>
      </c>
      <c r="B7816">
        <v>32</v>
      </c>
      <c r="C7816" t="s">
        <v>101</v>
      </c>
      <c r="D7816" t="s">
        <v>137</v>
      </c>
      <c r="E7816">
        <v>33</v>
      </c>
      <c r="F7816" t="s">
        <v>109</v>
      </c>
      <c r="G7816" t="s">
        <v>110</v>
      </c>
      <c r="H7816" s="5">
        <v>783</v>
      </c>
      <c r="I7816" s="5">
        <v>25067.63</v>
      </c>
      <c r="J7816" t="s">
        <v>117</v>
      </c>
      <c r="K7816" t="s">
        <v>106</v>
      </c>
      <c r="L7816">
        <v>0</v>
      </c>
      <c r="M7816">
        <v>0</v>
      </c>
      <c r="N7816">
        <v>4</v>
      </c>
      <c r="O7816" s="6">
        <v>0</v>
      </c>
      <c r="P7816" t="s">
        <v>106</v>
      </c>
      <c r="Q7816" t="s">
        <v>106</v>
      </c>
      <c r="R7816">
        <f>IF(F7816="Monthly",2,0)
+IF(E7816&lt;=6,2,0)
+IF(N7816&lt;=2,2,0)
+IF(L7816&gt;=4,2,0)
+IF(M7816&gt;=2,1,0)
+IF(H7816&gt;=_xlfn.PERCENTILE.INC($H$2:$H$10001,0.75),1,0)</f>
        <v>0</v>
      </c>
      <c r="S7816" t="str">
        <f>IF(R7816&gt;=7,"High",IF(R7816&gt;=4,"Medium","Low"))</f>
        <v>Low</v>
      </c>
    </row>
    <row r="7817" spans="1:19">
      <c r="A7817" t="s">
        <v>7942</v>
      </c>
      <c r="B7817">
        <v>23</v>
      </c>
      <c r="C7817" t="s">
        <v>101</v>
      </c>
      <c r="D7817" t="s">
        <v>102</v>
      </c>
      <c r="E7817">
        <v>31</v>
      </c>
      <c r="F7817" t="s">
        <v>109</v>
      </c>
      <c r="G7817" t="s">
        <v>104</v>
      </c>
      <c r="H7817" s="5">
        <v>457</v>
      </c>
      <c r="I7817" s="5">
        <v>14455.95</v>
      </c>
      <c r="J7817" t="s">
        <v>115</v>
      </c>
      <c r="K7817" t="s">
        <v>107</v>
      </c>
      <c r="L7817">
        <v>2</v>
      </c>
      <c r="M7817">
        <v>3</v>
      </c>
      <c r="N7817">
        <v>3</v>
      </c>
      <c r="O7817" s="6">
        <v>0</v>
      </c>
      <c r="P7817" t="s">
        <v>107</v>
      </c>
      <c r="Q7817" t="s">
        <v>107</v>
      </c>
      <c r="R7817">
        <f>IF(F7817="Monthly",2,0)
+IF(E7817&lt;=6,2,0)
+IF(N7817&lt;=2,2,0)
+IF(L7817&gt;=4,2,0)
+IF(M7817&gt;=2,1,0)
+IF(H7817&gt;=_xlfn.PERCENTILE.INC($H$2:$H$10001,0.75),1,0)</f>
        <v>1</v>
      </c>
      <c r="S7817" t="str">
        <f>IF(R7817&gt;=7,"High",IF(R7817&gt;=4,"Medium","Low"))</f>
        <v>Low</v>
      </c>
    </row>
    <row r="7818" spans="1:19">
      <c r="A7818" t="s">
        <v>7943</v>
      </c>
      <c r="B7818">
        <v>21</v>
      </c>
      <c r="C7818" t="s">
        <v>101</v>
      </c>
      <c r="D7818" t="s">
        <v>102</v>
      </c>
      <c r="E7818">
        <v>60</v>
      </c>
      <c r="F7818" t="s">
        <v>109</v>
      </c>
      <c r="G7818" t="s">
        <v>129</v>
      </c>
      <c r="H7818" s="5">
        <v>1103</v>
      </c>
      <c r="I7818" s="5">
        <v>61680.47</v>
      </c>
      <c r="J7818" t="s">
        <v>134</v>
      </c>
      <c r="K7818" t="s">
        <v>106</v>
      </c>
      <c r="L7818">
        <v>0</v>
      </c>
      <c r="M7818">
        <v>0</v>
      </c>
      <c r="N7818">
        <v>5</v>
      </c>
      <c r="O7818" s="6">
        <v>5</v>
      </c>
      <c r="P7818" t="s">
        <v>107</v>
      </c>
      <c r="Q7818" t="s">
        <v>107</v>
      </c>
      <c r="R7818">
        <f>IF(F7818="Monthly",2,0)
+IF(E7818&lt;=6,2,0)
+IF(N7818&lt;=2,2,0)
+IF(L7818&gt;=4,2,0)
+IF(M7818&gt;=2,1,0)
+IF(H7818&gt;=_xlfn.PERCENTILE.INC($H$2:$H$10001,0.75),1,0)</f>
        <v>1</v>
      </c>
      <c r="S7818" t="str">
        <f>IF(R7818&gt;=7,"High",IF(R7818&gt;=4,"Medium","Low"))</f>
        <v>Low</v>
      </c>
    </row>
    <row r="7819" spans="1:19">
      <c r="A7819" t="s">
        <v>7944</v>
      </c>
      <c r="B7819">
        <v>34</v>
      </c>
      <c r="C7819" t="s">
        <v>112</v>
      </c>
      <c r="D7819" t="s">
        <v>131</v>
      </c>
      <c r="E7819">
        <v>29</v>
      </c>
      <c r="F7819" t="s">
        <v>109</v>
      </c>
      <c r="G7819" t="s">
        <v>110</v>
      </c>
      <c r="H7819" s="5">
        <v>787</v>
      </c>
      <c r="I7819" s="5">
        <v>23232.44</v>
      </c>
      <c r="J7819" t="s">
        <v>105</v>
      </c>
      <c r="K7819" t="s">
        <v>106</v>
      </c>
      <c r="L7819">
        <v>0</v>
      </c>
      <c r="M7819">
        <v>0</v>
      </c>
      <c r="N7819">
        <v>4</v>
      </c>
      <c r="O7819" s="6">
        <v>0</v>
      </c>
      <c r="P7819" t="s">
        <v>107</v>
      </c>
      <c r="Q7819" t="s">
        <v>107</v>
      </c>
      <c r="R7819">
        <f>IF(F7819="Monthly",2,0)
+IF(E7819&lt;=6,2,0)
+IF(N7819&lt;=2,2,0)
+IF(L7819&gt;=4,2,0)
+IF(M7819&gt;=2,1,0)
+IF(H7819&gt;=_xlfn.PERCENTILE.INC($H$2:$H$10001,0.75),1,0)</f>
        <v>0</v>
      </c>
      <c r="S7819" t="str">
        <f>IF(R7819&gt;=7,"High",IF(R7819&gt;=4,"Medium","Low"))</f>
        <v>Low</v>
      </c>
    </row>
    <row r="7820" spans="1:19">
      <c r="A7820" t="s">
        <v>7945</v>
      </c>
      <c r="B7820">
        <v>37</v>
      </c>
      <c r="C7820" t="s">
        <v>112</v>
      </c>
      <c r="D7820" t="s">
        <v>159</v>
      </c>
      <c r="E7820">
        <v>50</v>
      </c>
      <c r="F7820" t="s">
        <v>121</v>
      </c>
      <c r="G7820" t="s">
        <v>110</v>
      </c>
      <c r="H7820" s="5">
        <v>644</v>
      </c>
      <c r="I7820" s="5">
        <v>31862.77</v>
      </c>
      <c r="J7820" t="s">
        <v>105</v>
      </c>
      <c r="K7820" t="s">
        <v>106</v>
      </c>
      <c r="L7820">
        <v>2</v>
      </c>
      <c r="M7820">
        <v>0</v>
      </c>
      <c r="N7820">
        <v>4</v>
      </c>
      <c r="O7820" s="6">
        <v>0</v>
      </c>
      <c r="P7820" t="s">
        <v>107</v>
      </c>
      <c r="Q7820" t="s">
        <v>107</v>
      </c>
      <c r="R7820">
        <f>IF(F7820="Monthly",2,0)
+IF(E7820&lt;=6,2,0)
+IF(N7820&lt;=2,2,0)
+IF(L7820&gt;=4,2,0)
+IF(M7820&gt;=2,1,0)
+IF(H7820&gt;=_xlfn.PERCENTILE.INC($H$2:$H$10001,0.75),1,0)</f>
        <v>0</v>
      </c>
      <c r="S7820" t="str">
        <f>IF(R7820&gt;=7,"High",IF(R7820&gt;=4,"Medium","Low"))</f>
        <v>Low</v>
      </c>
    </row>
    <row r="7821" spans="1:19">
      <c r="A7821" t="s">
        <v>7946</v>
      </c>
      <c r="B7821">
        <v>18</v>
      </c>
      <c r="C7821" t="s">
        <v>112</v>
      </c>
      <c r="D7821" t="s">
        <v>133</v>
      </c>
      <c r="E7821">
        <v>36</v>
      </c>
      <c r="F7821" t="s">
        <v>109</v>
      </c>
      <c r="G7821" t="s">
        <v>110</v>
      </c>
      <c r="H7821" s="5">
        <v>767</v>
      </c>
      <c r="I7821" s="5">
        <v>27194.02</v>
      </c>
      <c r="J7821" t="s">
        <v>115</v>
      </c>
      <c r="K7821" t="s">
        <v>106</v>
      </c>
      <c r="L7821">
        <v>0</v>
      </c>
      <c r="M7821">
        <v>0</v>
      </c>
      <c r="N7821">
        <v>5</v>
      </c>
      <c r="O7821" s="6">
        <v>0</v>
      </c>
      <c r="P7821" t="s">
        <v>107</v>
      </c>
      <c r="Q7821" t="s">
        <v>107</v>
      </c>
      <c r="R7821">
        <f>IF(F7821="Monthly",2,0)
+IF(E7821&lt;=6,2,0)
+IF(N7821&lt;=2,2,0)
+IF(L7821&gt;=4,2,0)
+IF(M7821&gt;=2,1,0)
+IF(H7821&gt;=_xlfn.PERCENTILE.INC($H$2:$H$10001,0.75),1,0)</f>
        <v>0</v>
      </c>
      <c r="S7821" t="str">
        <f>IF(R7821&gt;=7,"High",IF(R7821&gt;=4,"Medium","Low"))</f>
        <v>Low</v>
      </c>
    </row>
    <row r="7822" spans="1:19">
      <c r="A7822" t="s">
        <v>7947</v>
      </c>
      <c r="B7822">
        <v>26</v>
      </c>
      <c r="C7822" t="s">
        <v>101</v>
      </c>
      <c r="D7822" t="s">
        <v>126</v>
      </c>
      <c r="E7822">
        <v>19</v>
      </c>
      <c r="F7822" t="s">
        <v>103</v>
      </c>
      <c r="G7822" t="s">
        <v>129</v>
      </c>
      <c r="H7822" s="5">
        <v>1059</v>
      </c>
      <c r="I7822" s="5">
        <v>20236.88</v>
      </c>
      <c r="J7822" t="s">
        <v>115</v>
      </c>
      <c r="K7822" t="s">
        <v>106</v>
      </c>
      <c r="L7822">
        <v>1</v>
      </c>
      <c r="M7822">
        <v>0</v>
      </c>
      <c r="N7822">
        <v>5</v>
      </c>
      <c r="O7822" s="6">
        <v>0</v>
      </c>
      <c r="P7822" t="s">
        <v>107</v>
      </c>
      <c r="Q7822" t="s">
        <v>107</v>
      </c>
      <c r="R7822">
        <f>IF(F7822="Monthly",2,0)
+IF(E7822&lt;=6,2,0)
+IF(N7822&lt;=2,2,0)
+IF(L7822&gt;=4,2,0)
+IF(M7822&gt;=2,1,0)
+IF(H7822&gt;=_xlfn.PERCENTILE.INC($H$2:$H$10001,0.75),1,0)</f>
        <v>3</v>
      </c>
      <c r="S7822" t="str">
        <f>IF(R7822&gt;=7,"High",IF(R7822&gt;=4,"Medium","Low"))</f>
        <v>Low</v>
      </c>
    </row>
    <row r="7823" spans="1:19">
      <c r="A7823" t="s">
        <v>7948</v>
      </c>
      <c r="B7823">
        <v>60</v>
      </c>
      <c r="C7823" t="s">
        <v>101</v>
      </c>
      <c r="D7823" t="s">
        <v>131</v>
      </c>
      <c r="E7823">
        <v>19</v>
      </c>
      <c r="F7823" t="s">
        <v>121</v>
      </c>
      <c r="G7823" t="s">
        <v>104</v>
      </c>
      <c r="H7823" s="5">
        <v>470</v>
      </c>
      <c r="I7823" s="5">
        <v>8872.14</v>
      </c>
      <c r="J7823" t="s">
        <v>117</v>
      </c>
      <c r="K7823" t="s">
        <v>106</v>
      </c>
      <c r="L7823">
        <v>2</v>
      </c>
      <c r="M7823">
        <v>0</v>
      </c>
      <c r="N7823">
        <v>5</v>
      </c>
      <c r="O7823" s="6">
        <v>0</v>
      </c>
      <c r="P7823" t="s">
        <v>107</v>
      </c>
      <c r="Q7823" t="s">
        <v>107</v>
      </c>
      <c r="R7823">
        <f>IF(F7823="Monthly",2,0)
+IF(E7823&lt;=6,2,0)
+IF(N7823&lt;=2,2,0)
+IF(L7823&gt;=4,2,0)
+IF(M7823&gt;=2,1,0)
+IF(H7823&gt;=_xlfn.PERCENTILE.INC($H$2:$H$10001,0.75),1,0)</f>
        <v>0</v>
      </c>
      <c r="S7823" t="str">
        <f>IF(R7823&gt;=7,"High",IF(R7823&gt;=4,"Medium","Low"))</f>
        <v>Low</v>
      </c>
    </row>
    <row r="7824" spans="1:19">
      <c r="A7824" t="s">
        <v>7949</v>
      </c>
      <c r="B7824">
        <v>39</v>
      </c>
      <c r="C7824" t="s">
        <v>101</v>
      </c>
      <c r="D7824" t="s">
        <v>137</v>
      </c>
      <c r="E7824">
        <v>35</v>
      </c>
      <c r="F7824" t="s">
        <v>103</v>
      </c>
      <c r="G7824" t="s">
        <v>104</v>
      </c>
      <c r="H7824" s="5">
        <v>417</v>
      </c>
      <c r="I7824" s="5">
        <v>14559.96</v>
      </c>
      <c r="J7824" t="s">
        <v>134</v>
      </c>
      <c r="K7824" t="s">
        <v>107</v>
      </c>
      <c r="L7824">
        <v>2</v>
      </c>
      <c r="M7824">
        <v>0</v>
      </c>
      <c r="N7824">
        <v>5</v>
      </c>
      <c r="O7824" s="6">
        <v>0</v>
      </c>
      <c r="P7824" t="s">
        <v>106</v>
      </c>
      <c r="Q7824" t="s">
        <v>107</v>
      </c>
      <c r="R7824">
        <f>IF(F7824="Monthly",2,0)
+IF(E7824&lt;=6,2,0)
+IF(N7824&lt;=2,2,0)
+IF(L7824&gt;=4,2,0)
+IF(M7824&gt;=2,1,0)
+IF(H7824&gt;=_xlfn.PERCENTILE.INC($H$2:$H$10001,0.75),1,0)</f>
        <v>2</v>
      </c>
      <c r="S7824" t="str">
        <f>IF(R7824&gt;=7,"High",IF(R7824&gt;=4,"Medium","Low"))</f>
        <v>Low</v>
      </c>
    </row>
    <row r="7825" spans="1:19">
      <c r="A7825" t="s">
        <v>7950</v>
      </c>
      <c r="B7825">
        <v>18</v>
      </c>
      <c r="C7825" t="s">
        <v>112</v>
      </c>
      <c r="D7825" t="s">
        <v>123</v>
      </c>
      <c r="E7825">
        <v>11</v>
      </c>
      <c r="F7825" t="s">
        <v>103</v>
      </c>
      <c r="G7825" t="s">
        <v>129</v>
      </c>
      <c r="H7825" s="5">
        <v>989</v>
      </c>
      <c r="I7825" s="5">
        <v>10939.35</v>
      </c>
      <c r="J7825" t="s">
        <v>117</v>
      </c>
      <c r="K7825" t="s">
        <v>106</v>
      </c>
      <c r="L7825">
        <v>0</v>
      </c>
      <c r="M7825">
        <v>0</v>
      </c>
      <c r="N7825">
        <v>5</v>
      </c>
      <c r="O7825" s="6">
        <v>0</v>
      </c>
      <c r="P7825" t="s">
        <v>107</v>
      </c>
      <c r="Q7825" t="s">
        <v>107</v>
      </c>
      <c r="R7825">
        <f>IF(F7825="Monthly",2,0)
+IF(E7825&lt;=6,2,0)
+IF(N7825&lt;=2,2,0)
+IF(L7825&gt;=4,2,0)
+IF(M7825&gt;=2,1,0)
+IF(H7825&gt;=_xlfn.PERCENTILE.INC($H$2:$H$10001,0.75),1,0)</f>
        <v>3</v>
      </c>
      <c r="S7825" t="str">
        <f>IF(R7825&gt;=7,"High",IF(R7825&gt;=4,"Medium","Low"))</f>
        <v>Low</v>
      </c>
    </row>
    <row r="7826" spans="1:19">
      <c r="A7826" t="s">
        <v>7951</v>
      </c>
      <c r="B7826">
        <v>35</v>
      </c>
      <c r="C7826" t="s">
        <v>101</v>
      </c>
      <c r="D7826" t="s">
        <v>113</v>
      </c>
      <c r="E7826">
        <v>55</v>
      </c>
      <c r="F7826" t="s">
        <v>103</v>
      </c>
      <c r="G7826" t="s">
        <v>110</v>
      </c>
      <c r="H7826" s="5">
        <v>642</v>
      </c>
      <c r="I7826" s="5">
        <v>35181.910000000003</v>
      </c>
      <c r="J7826" t="s">
        <v>117</v>
      </c>
      <c r="K7826" t="s">
        <v>106</v>
      </c>
      <c r="L7826">
        <v>1</v>
      </c>
      <c r="M7826">
        <v>0</v>
      </c>
      <c r="N7826">
        <v>5</v>
      </c>
      <c r="O7826" s="6">
        <v>0</v>
      </c>
      <c r="P7826" t="s">
        <v>107</v>
      </c>
      <c r="Q7826" t="s">
        <v>107</v>
      </c>
      <c r="R7826">
        <f>IF(F7826="Monthly",2,0)
+IF(E7826&lt;=6,2,0)
+IF(N7826&lt;=2,2,0)
+IF(L7826&gt;=4,2,0)
+IF(M7826&gt;=2,1,0)
+IF(H7826&gt;=_xlfn.PERCENTILE.INC($H$2:$H$10001,0.75),1,0)</f>
        <v>2</v>
      </c>
      <c r="S7826" t="str">
        <f>IF(R7826&gt;=7,"High",IF(R7826&gt;=4,"Medium","Low"))</f>
        <v>Low</v>
      </c>
    </row>
    <row r="7827" spans="1:19">
      <c r="A7827" t="s">
        <v>7952</v>
      </c>
      <c r="B7827">
        <v>46</v>
      </c>
      <c r="C7827" t="s">
        <v>112</v>
      </c>
      <c r="D7827" t="s">
        <v>131</v>
      </c>
      <c r="E7827">
        <v>38</v>
      </c>
      <c r="F7827" t="s">
        <v>103</v>
      </c>
      <c r="G7827" t="s">
        <v>110</v>
      </c>
      <c r="H7827" s="5">
        <v>772</v>
      </c>
      <c r="I7827" s="5">
        <v>28751.61</v>
      </c>
      <c r="J7827" t="s">
        <v>115</v>
      </c>
      <c r="K7827" t="s">
        <v>106</v>
      </c>
      <c r="L7827">
        <v>1</v>
      </c>
      <c r="M7827">
        <v>0</v>
      </c>
      <c r="N7827">
        <v>5</v>
      </c>
      <c r="O7827" s="6">
        <v>0</v>
      </c>
      <c r="P7827" t="s">
        <v>107</v>
      </c>
      <c r="Q7827" t="s">
        <v>107</v>
      </c>
      <c r="R7827">
        <f>IF(F7827="Monthly",2,0)
+IF(E7827&lt;=6,2,0)
+IF(N7827&lt;=2,2,0)
+IF(L7827&gt;=4,2,0)
+IF(M7827&gt;=2,1,0)
+IF(H7827&gt;=_xlfn.PERCENTILE.INC($H$2:$H$10001,0.75),1,0)</f>
        <v>2</v>
      </c>
      <c r="S7827" t="str">
        <f>IF(R7827&gt;=7,"High",IF(R7827&gt;=4,"Medium","Low"))</f>
        <v>Low</v>
      </c>
    </row>
    <row r="7828" spans="1:19">
      <c r="A7828" t="s">
        <v>7953</v>
      </c>
      <c r="B7828">
        <v>31</v>
      </c>
      <c r="C7828" t="s">
        <v>101</v>
      </c>
      <c r="D7828" t="s">
        <v>131</v>
      </c>
      <c r="E7828">
        <v>37</v>
      </c>
      <c r="F7828" t="s">
        <v>109</v>
      </c>
      <c r="G7828" t="s">
        <v>110</v>
      </c>
      <c r="H7828" s="5">
        <v>791</v>
      </c>
      <c r="I7828" s="5">
        <v>28537.19</v>
      </c>
      <c r="J7828" t="s">
        <v>10127</v>
      </c>
      <c r="K7828" t="s">
        <v>107</v>
      </c>
      <c r="L7828">
        <v>1</v>
      </c>
      <c r="M7828">
        <v>0</v>
      </c>
      <c r="N7828">
        <v>5</v>
      </c>
      <c r="O7828" s="6">
        <v>0</v>
      </c>
      <c r="P7828" t="s">
        <v>106</v>
      </c>
      <c r="Q7828" t="s">
        <v>107</v>
      </c>
      <c r="R7828">
        <f>IF(F7828="Monthly",2,0)
+IF(E7828&lt;=6,2,0)
+IF(N7828&lt;=2,2,0)
+IF(L7828&gt;=4,2,0)
+IF(M7828&gt;=2,1,0)
+IF(H7828&gt;=_xlfn.PERCENTILE.INC($H$2:$H$10001,0.75),1,0)</f>
        <v>0</v>
      </c>
      <c r="S7828" t="str">
        <f>IF(R7828&gt;=7,"High",IF(R7828&gt;=4,"Medium","Low"))</f>
        <v>Low</v>
      </c>
    </row>
    <row r="7829" spans="1:19">
      <c r="A7829" t="s">
        <v>7954</v>
      </c>
      <c r="B7829">
        <v>24</v>
      </c>
      <c r="C7829" t="s">
        <v>101</v>
      </c>
      <c r="D7829" t="s">
        <v>133</v>
      </c>
      <c r="E7829">
        <v>32</v>
      </c>
      <c r="F7829" t="s">
        <v>109</v>
      </c>
      <c r="G7829" t="s">
        <v>110</v>
      </c>
      <c r="H7829" s="5">
        <v>724</v>
      </c>
      <c r="I7829" s="5">
        <v>22678.55</v>
      </c>
      <c r="J7829" t="s">
        <v>117</v>
      </c>
      <c r="K7829" t="s">
        <v>106</v>
      </c>
      <c r="L7829">
        <v>2</v>
      </c>
      <c r="M7829">
        <v>0</v>
      </c>
      <c r="N7829">
        <v>5</v>
      </c>
      <c r="O7829" s="6">
        <v>0</v>
      </c>
      <c r="P7829" t="s">
        <v>107</v>
      </c>
      <c r="Q7829" t="s">
        <v>107</v>
      </c>
      <c r="R7829">
        <f>IF(F7829="Monthly",2,0)
+IF(E7829&lt;=6,2,0)
+IF(N7829&lt;=2,2,0)
+IF(L7829&gt;=4,2,0)
+IF(M7829&gt;=2,1,0)
+IF(H7829&gt;=_xlfn.PERCENTILE.INC($H$2:$H$10001,0.75),1,0)</f>
        <v>0</v>
      </c>
      <c r="S7829" t="str">
        <f>IF(R7829&gt;=7,"High",IF(R7829&gt;=4,"Medium","Low"))</f>
        <v>Low</v>
      </c>
    </row>
    <row r="7830" spans="1:19">
      <c r="A7830" t="s">
        <v>7955</v>
      </c>
      <c r="B7830">
        <v>18</v>
      </c>
      <c r="C7830" t="s">
        <v>112</v>
      </c>
      <c r="D7830" t="s">
        <v>133</v>
      </c>
      <c r="E7830">
        <v>26</v>
      </c>
      <c r="F7830" t="s">
        <v>103</v>
      </c>
      <c r="G7830" t="s">
        <v>110</v>
      </c>
      <c r="H7830" s="5">
        <v>693</v>
      </c>
      <c r="I7830" s="5">
        <v>18316.61</v>
      </c>
      <c r="J7830" t="s">
        <v>105</v>
      </c>
      <c r="K7830" t="s">
        <v>106</v>
      </c>
      <c r="L7830">
        <v>0</v>
      </c>
      <c r="M7830">
        <v>0</v>
      </c>
      <c r="N7830">
        <v>5</v>
      </c>
      <c r="O7830" s="6">
        <v>0</v>
      </c>
      <c r="P7830" t="s">
        <v>107</v>
      </c>
      <c r="Q7830" t="s">
        <v>107</v>
      </c>
      <c r="R7830">
        <f>IF(F7830="Monthly",2,0)
+IF(E7830&lt;=6,2,0)
+IF(N7830&lt;=2,2,0)
+IF(L7830&gt;=4,2,0)
+IF(M7830&gt;=2,1,0)
+IF(H7830&gt;=_xlfn.PERCENTILE.INC($H$2:$H$10001,0.75),1,0)</f>
        <v>2</v>
      </c>
      <c r="S7830" t="str">
        <f>IF(R7830&gt;=7,"High",IF(R7830&gt;=4,"Medium","Low"))</f>
        <v>Low</v>
      </c>
    </row>
    <row r="7831" spans="1:19">
      <c r="A7831" t="s">
        <v>7956</v>
      </c>
      <c r="B7831">
        <v>42</v>
      </c>
      <c r="C7831" t="s">
        <v>112</v>
      </c>
      <c r="D7831" t="s">
        <v>131</v>
      </c>
      <c r="E7831">
        <v>12</v>
      </c>
      <c r="F7831" t="s">
        <v>109</v>
      </c>
      <c r="G7831" t="s">
        <v>129</v>
      </c>
      <c r="H7831" s="5">
        <v>998</v>
      </c>
      <c r="I7831" s="5">
        <v>10877.04</v>
      </c>
      <c r="J7831" t="s">
        <v>115</v>
      </c>
      <c r="K7831" t="s">
        <v>106</v>
      </c>
      <c r="L7831">
        <v>1</v>
      </c>
      <c r="M7831">
        <v>0</v>
      </c>
      <c r="N7831">
        <v>4</v>
      </c>
      <c r="O7831" s="6">
        <v>10</v>
      </c>
      <c r="P7831" t="s">
        <v>107</v>
      </c>
      <c r="Q7831" t="s">
        <v>107</v>
      </c>
      <c r="R7831">
        <f>IF(F7831="Monthly",2,0)
+IF(E7831&lt;=6,2,0)
+IF(N7831&lt;=2,2,0)
+IF(L7831&gt;=4,2,0)
+IF(M7831&gt;=2,1,0)
+IF(H7831&gt;=_xlfn.PERCENTILE.INC($H$2:$H$10001,0.75),1,0)</f>
        <v>1</v>
      </c>
      <c r="S7831" t="str">
        <f>IF(R7831&gt;=7,"High",IF(R7831&gt;=4,"Medium","Low"))</f>
        <v>Low</v>
      </c>
    </row>
    <row r="7832" spans="1:19">
      <c r="A7832" t="s">
        <v>7957</v>
      </c>
      <c r="B7832">
        <v>37</v>
      </c>
      <c r="C7832" t="s">
        <v>112</v>
      </c>
      <c r="D7832" t="s">
        <v>128</v>
      </c>
      <c r="E7832">
        <v>32</v>
      </c>
      <c r="F7832" t="s">
        <v>103</v>
      </c>
      <c r="G7832" t="s">
        <v>129</v>
      </c>
      <c r="H7832" s="5">
        <v>1002</v>
      </c>
      <c r="I7832" s="5">
        <v>31516.41</v>
      </c>
      <c r="J7832" t="s">
        <v>105</v>
      </c>
      <c r="K7832" t="s">
        <v>106</v>
      </c>
      <c r="L7832">
        <v>3</v>
      </c>
      <c r="M7832">
        <v>1</v>
      </c>
      <c r="N7832">
        <v>4</v>
      </c>
      <c r="O7832" s="6">
        <v>0</v>
      </c>
      <c r="P7832" t="s">
        <v>107</v>
      </c>
      <c r="Q7832" t="s">
        <v>107</v>
      </c>
      <c r="R7832">
        <f>IF(F7832="Monthly",2,0)
+IF(E7832&lt;=6,2,0)
+IF(N7832&lt;=2,2,0)
+IF(L7832&gt;=4,2,0)
+IF(M7832&gt;=2,1,0)
+IF(H7832&gt;=_xlfn.PERCENTILE.INC($H$2:$H$10001,0.75),1,0)</f>
        <v>3</v>
      </c>
      <c r="S7832" t="str">
        <f>IF(R7832&gt;=7,"High",IF(R7832&gt;=4,"Medium","Low"))</f>
        <v>Low</v>
      </c>
    </row>
    <row r="7833" spans="1:19">
      <c r="A7833" t="s">
        <v>7958</v>
      </c>
      <c r="B7833">
        <v>37</v>
      </c>
      <c r="C7833" t="s">
        <v>101</v>
      </c>
      <c r="D7833" t="s">
        <v>102</v>
      </c>
      <c r="E7833">
        <v>13</v>
      </c>
      <c r="F7833" t="s">
        <v>103</v>
      </c>
      <c r="G7833" t="s">
        <v>110</v>
      </c>
      <c r="H7833" s="5">
        <v>702</v>
      </c>
      <c r="I7833" s="5">
        <v>8868.5</v>
      </c>
      <c r="J7833" t="s">
        <v>105</v>
      </c>
      <c r="K7833" t="s">
        <v>106</v>
      </c>
      <c r="L7833">
        <v>0</v>
      </c>
      <c r="M7833">
        <v>0</v>
      </c>
      <c r="N7833">
        <v>5</v>
      </c>
      <c r="O7833" s="6">
        <v>0</v>
      </c>
      <c r="P7833" t="s">
        <v>106</v>
      </c>
      <c r="Q7833" t="s">
        <v>107</v>
      </c>
      <c r="R7833">
        <f>IF(F7833="Monthly",2,0)
+IF(E7833&lt;=6,2,0)
+IF(N7833&lt;=2,2,0)
+IF(L7833&gt;=4,2,0)
+IF(M7833&gt;=2,1,0)
+IF(H7833&gt;=_xlfn.PERCENTILE.INC($H$2:$H$10001,0.75),1,0)</f>
        <v>2</v>
      </c>
      <c r="S7833" t="str">
        <f>IF(R7833&gt;=7,"High",IF(R7833&gt;=4,"Medium","Low"))</f>
        <v>Low</v>
      </c>
    </row>
    <row r="7834" spans="1:19">
      <c r="A7834" t="s">
        <v>7959</v>
      </c>
      <c r="B7834">
        <v>41</v>
      </c>
      <c r="C7834" t="s">
        <v>101</v>
      </c>
      <c r="D7834" t="s">
        <v>133</v>
      </c>
      <c r="E7834">
        <v>69</v>
      </c>
      <c r="F7834" t="s">
        <v>109</v>
      </c>
      <c r="G7834" t="s">
        <v>129</v>
      </c>
      <c r="H7834" s="5">
        <v>966</v>
      </c>
      <c r="I7834" s="5">
        <v>68485.399999999994</v>
      </c>
      <c r="J7834" t="s">
        <v>105</v>
      </c>
      <c r="K7834" t="s">
        <v>106</v>
      </c>
      <c r="L7834">
        <v>0</v>
      </c>
      <c r="M7834">
        <v>0</v>
      </c>
      <c r="N7834">
        <v>5</v>
      </c>
      <c r="O7834" s="6">
        <v>0</v>
      </c>
      <c r="P7834" t="s">
        <v>107</v>
      </c>
      <c r="Q7834" t="s">
        <v>107</v>
      </c>
      <c r="R7834">
        <f>IF(F7834="Monthly",2,0)
+IF(E7834&lt;=6,2,0)
+IF(N7834&lt;=2,2,0)
+IF(L7834&gt;=4,2,0)
+IF(M7834&gt;=2,1,0)
+IF(H7834&gt;=_xlfn.PERCENTILE.INC($H$2:$H$10001,0.75),1,0)</f>
        <v>1</v>
      </c>
      <c r="S7834" t="str">
        <f>IF(R7834&gt;=7,"High",IF(R7834&gt;=4,"Medium","Low"))</f>
        <v>Low</v>
      </c>
    </row>
    <row r="7835" spans="1:19">
      <c r="A7835" t="s">
        <v>7960</v>
      </c>
      <c r="B7835">
        <v>39</v>
      </c>
      <c r="C7835" t="s">
        <v>101</v>
      </c>
      <c r="D7835" t="s">
        <v>102</v>
      </c>
      <c r="E7835">
        <v>13</v>
      </c>
      <c r="F7835" t="s">
        <v>103</v>
      </c>
      <c r="G7835" t="s">
        <v>104</v>
      </c>
      <c r="H7835" s="5">
        <v>588</v>
      </c>
      <c r="I7835" s="5">
        <v>7865</v>
      </c>
      <c r="J7835" t="s">
        <v>105</v>
      </c>
      <c r="K7835" t="s">
        <v>106</v>
      </c>
      <c r="L7835">
        <v>3</v>
      </c>
      <c r="M7835">
        <v>0</v>
      </c>
      <c r="N7835">
        <v>5</v>
      </c>
      <c r="O7835" s="6">
        <v>0</v>
      </c>
      <c r="P7835" t="s">
        <v>107</v>
      </c>
      <c r="Q7835" t="s">
        <v>107</v>
      </c>
      <c r="R7835">
        <f>IF(F7835="Monthly",2,0)
+IF(E7835&lt;=6,2,0)
+IF(N7835&lt;=2,2,0)
+IF(L7835&gt;=4,2,0)
+IF(M7835&gt;=2,1,0)
+IF(H7835&gt;=_xlfn.PERCENTILE.INC($H$2:$H$10001,0.75),1,0)</f>
        <v>2</v>
      </c>
      <c r="S7835" t="str">
        <f>IF(R7835&gt;=7,"High",IF(R7835&gt;=4,"Medium","Low"))</f>
        <v>Low</v>
      </c>
    </row>
    <row r="7836" spans="1:19">
      <c r="A7836" t="s">
        <v>7961</v>
      </c>
      <c r="B7836">
        <v>28</v>
      </c>
      <c r="C7836" t="s">
        <v>112</v>
      </c>
      <c r="D7836" t="s">
        <v>119</v>
      </c>
      <c r="E7836">
        <v>63</v>
      </c>
      <c r="F7836" t="s">
        <v>109</v>
      </c>
      <c r="G7836" t="s">
        <v>110</v>
      </c>
      <c r="H7836" s="5">
        <v>777</v>
      </c>
      <c r="I7836" s="5">
        <v>46056.53</v>
      </c>
      <c r="J7836" t="s">
        <v>115</v>
      </c>
      <c r="K7836" t="s">
        <v>107</v>
      </c>
      <c r="L7836">
        <v>0</v>
      </c>
      <c r="M7836">
        <v>0</v>
      </c>
      <c r="N7836">
        <v>5</v>
      </c>
      <c r="O7836" s="6">
        <v>5</v>
      </c>
      <c r="P7836" t="s">
        <v>107</v>
      </c>
      <c r="Q7836" t="s">
        <v>107</v>
      </c>
      <c r="R7836">
        <f>IF(F7836="Monthly",2,0)
+IF(E7836&lt;=6,2,0)
+IF(N7836&lt;=2,2,0)
+IF(L7836&gt;=4,2,0)
+IF(M7836&gt;=2,1,0)
+IF(H7836&gt;=_xlfn.PERCENTILE.INC($H$2:$H$10001,0.75),1,0)</f>
        <v>0</v>
      </c>
      <c r="S7836" t="str">
        <f>IF(R7836&gt;=7,"High",IF(R7836&gt;=4,"Medium","Low"))</f>
        <v>Low</v>
      </c>
    </row>
    <row r="7837" spans="1:19">
      <c r="A7837" t="s">
        <v>7962</v>
      </c>
      <c r="B7837">
        <v>23</v>
      </c>
      <c r="C7837" t="s">
        <v>112</v>
      </c>
      <c r="D7837" t="s">
        <v>102</v>
      </c>
      <c r="E7837">
        <v>34</v>
      </c>
      <c r="F7837" t="s">
        <v>121</v>
      </c>
      <c r="G7837" t="s">
        <v>104</v>
      </c>
      <c r="H7837" s="5">
        <v>526</v>
      </c>
      <c r="I7837" s="5">
        <v>14984.68</v>
      </c>
      <c r="J7837" t="s">
        <v>105</v>
      </c>
      <c r="K7837" t="s">
        <v>106</v>
      </c>
      <c r="L7837">
        <v>1</v>
      </c>
      <c r="M7837">
        <v>0</v>
      </c>
      <c r="N7837">
        <v>5</v>
      </c>
      <c r="O7837" s="6">
        <v>15</v>
      </c>
      <c r="P7837" t="s">
        <v>106</v>
      </c>
      <c r="Q7837" t="s">
        <v>107</v>
      </c>
      <c r="R7837">
        <f>IF(F7837="Monthly",2,0)
+IF(E7837&lt;=6,2,0)
+IF(N7837&lt;=2,2,0)
+IF(L7837&gt;=4,2,0)
+IF(M7837&gt;=2,1,0)
+IF(H7837&gt;=_xlfn.PERCENTILE.INC($H$2:$H$10001,0.75),1,0)</f>
        <v>0</v>
      </c>
      <c r="S7837" t="str">
        <f>IF(R7837&gt;=7,"High",IF(R7837&gt;=4,"Medium","Low"))</f>
        <v>Low</v>
      </c>
    </row>
    <row r="7838" spans="1:19">
      <c r="A7838" t="s">
        <v>7963</v>
      </c>
      <c r="B7838">
        <v>32</v>
      </c>
      <c r="C7838" t="s">
        <v>112</v>
      </c>
      <c r="D7838" t="s">
        <v>137</v>
      </c>
      <c r="E7838">
        <v>34</v>
      </c>
      <c r="F7838" t="s">
        <v>121</v>
      </c>
      <c r="G7838" t="s">
        <v>104</v>
      </c>
      <c r="H7838" s="5">
        <v>470</v>
      </c>
      <c r="I7838" s="5">
        <v>15911.92</v>
      </c>
      <c r="J7838" t="s">
        <v>105</v>
      </c>
      <c r="K7838" t="s">
        <v>107</v>
      </c>
      <c r="L7838">
        <v>1</v>
      </c>
      <c r="M7838">
        <v>0</v>
      </c>
      <c r="N7838">
        <v>5</v>
      </c>
      <c r="O7838" s="6">
        <v>0</v>
      </c>
      <c r="P7838" t="s">
        <v>107</v>
      </c>
      <c r="Q7838" t="s">
        <v>107</v>
      </c>
      <c r="R7838">
        <f>IF(F7838="Monthly",2,0)
+IF(E7838&lt;=6,2,0)
+IF(N7838&lt;=2,2,0)
+IF(L7838&gt;=4,2,0)
+IF(M7838&gt;=2,1,0)
+IF(H7838&gt;=_xlfn.PERCENTILE.INC($H$2:$H$10001,0.75),1,0)</f>
        <v>0</v>
      </c>
      <c r="S7838" t="str">
        <f>IF(R7838&gt;=7,"High",IF(R7838&gt;=4,"Medium","Low"))</f>
        <v>Low</v>
      </c>
    </row>
    <row r="7839" spans="1:19">
      <c r="A7839" t="s">
        <v>7964</v>
      </c>
      <c r="B7839">
        <v>50</v>
      </c>
      <c r="C7839" t="s">
        <v>101</v>
      </c>
      <c r="D7839" t="s">
        <v>133</v>
      </c>
      <c r="E7839">
        <v>46</v>
      </c>
      <c r="F7839" t="s">
        <v>103</v>
      </c>
      <c r="G7839" t="s">
        <v>110</v>
      </c>
      <c r="H7839" s="5">
        <v>651</v>
      </c>
      <c r="I7839" s="5">
        <v>30115.62</v>
      </c>
      <c r="J7839" t="s">
        <v>115</v>
      </c>
      <c r="K7839" t="s">
        <v>106</v>
      </c>
      <c r="L7839">
        <v>0</v>
      </c>
      <c r="M7839">
        <v>0</v>
      </c>
      <c r="N7839">
        <v>5</v>
      </c>
      <c r="O7839" s="6">
        <v>0</v>
      </c>
      <c r="P7839" t="s">
        <v>107</v>
      </c>
      <c r="Q7839" t="s">
        <v>107</v>
      </c>
      <c r="R7839">
        <f>IF(F7839="Monthly",2,0)
+IF(E7839&lt;=6,2,0)
+IF(N7839&lt;=2,2,0)
+IF(L7839&gt;=4,2,0)
+IF(M7839&gt;=2,1,0)
+IF(H7839&gt;=_xlfn.PERCENTILE.INC($H$2:$H$10001,0.75),1,0)</f>
        <v>2</v>
      </c>
      <c r="S7839" t="str">
        <f>IF(R7839&gt;=7,"High",IF(R7839&gt;=4,"Medium","Low"))</f>
        <v>Low</v>
      </c>
    </row>
    <row r="7840" spans="1:19">
      <c r="A7840" t="s">
        <v>7965</v>
      </c>
      <c r="B7840">
        <v>45</v>
      </c>
      <c r="C7840" t="s">
        <v>112</v>
      </c>
      <c r="D7840" t="s">
        <v>159</v>
      </c>
      <c r="E7840">
        <v>21</v>
      </c>
      <c r="F7840" t="s">
        <v>103</v>
      </c>
      <c r="G7840" t="s">
        <v>129</v>
      </c>
      <c r="H7840" s="5">
        <v>1046</v>
      </c>
      <c r="I7840" s="5">
        <v>21894.21</v>
      </c>
      <c r="J7840" t="s">
        <v>140</v>
      </c>
      <c r="K7840" t="s">
        <v>106</v>
      </c>
      <c r="L7840">
        <v>3</v>
      </c>
      <c r="M7840">
        <v>0</v>
      </c>
      <c r="N7840">
        <v>5</v>
      </c>
      <c r="O7840" s="6">
        <v>0</v>
      </c>
      <c r="P7840" t="s">
        <v>107</v>
      </c>
      <c r="Q7840" t="s">
        <v>107</v>
      </c>
      <c r="R7840">
        <f>IF(F7840="Monthly",2,0)
+IF(E7840&lt;=6,2,0)
+IF(N7840&lt;=2,2,0)
+IF(L7840&gt;=4,2,0)
+IF(M7840&gt;=2,1,0)
+IF(H7840&gt;=_xlfn.PERCENTILE.INC($H$2:$H$10001,0.75),1,0)</f>
        <v>3</v>
      </c>
      <c r="S7840" t="str">
        <f>IF(R7840&gt;=7,"High",IF(R7840&gt;=4,"Medium","Low"))</f>
        <v>Low</v>
      </c>
    </row>
    <row r="7841" spans="1:19">
      <c r="A7841" t="s">
        <v>7966</v>
      </c>
      <c r="B7841">
        <v>35</v>
      </c>
      <c r="C7841" t="s">
        <v>101</v>
      </c>
      <c r="D7841" t="s">
        <v>119</v>
      </c>
      <c r="E7841">
        <v>21</v>
      </c>
      <c r="F7841" t="s">
        <v>103</v>
      </c>
      <c r="G7841" t="s">
        <v>110</v>
      </c>
      <c r="H7841" s="5">
        <v>746</v>
      </c>
      <c r="I7841" s="5">
        <v>15889.23</v>
      </c>
      <c r="J7841" t="s">
        <v>134</v>
      </c>
      <c r="K7841" t="s">
        <v>106</v>
      </c>
      <c r="L7841">
        <v>1</v>
      </c>
      <c r="M7841">
        <v>0</v>
      </c>
      <c r="N7841">
        <v>5</v>
      </c>
      <c r="O7841" s="6">
        <v>0</v>
      </c>
      <c r="P7841" t="s">
        <v>106</v>
      </c>
      <c r="Q7841" t="s">
        <v>107</v>
      </c>
      <c r="R7841">
        <f>IF(F7841="Monthly",2,0)
+IF(E7841&lt;=6,2,0)
+IF(N7841&lt;=2,2,0)
+IF(L7841&gt;=4,2,0)
+IF(M7841&gt;=2,1,0)
+IF(H7841&gt;=_xlfn.PERCENTILE.INC($H$2:$H$10001,0.75),1,0)</f>
        <v>2</v>
      </c>
      <c r="S7841" t="str">
        <f>IF(R7841&gt;=7,"High",IF(R7841&gt;=4,"Medium","Low"))</f>
        <v>Low</v>
      </c>
    </row>
    <row r="7842" spans="1:19">
      <c r="A7842" t="s">
        <v>7967</v>
      </c>
      <c r="B7842">
        <v>38</v>
      </c>
      <c r="C7842" t="s">
        <v>112</v>
      </c>
      <c r="D7842" t="s">
        <v>159</v>
      </c>
      <c r="E7842">
        <v>35</v>
      </c>
      <c r="F7842" t="s">
        <v>121</v>
      </c>
      <c r="G7842" t="s">
        <v>104</v>
      </c>
      <c r="H7842" s="5">
        <v>441</v>
      </c>
      <c r="I7842" s="5">
        <v>15034.5</v>
      </c>
      <c r="J7842" t="s">
        <v>117</v>
      </c>
      <c r="K7842" t="s">
        <v>106</v>
      </c>
      <c r="L7842">
        <v>1</v>
      </c>
      <c r="M7842">
        <v>0</v>
      </c>
      <c r="N7842">
        <v>5</v>
      </c>
      <c r="O7842" s="6">
        <v>0</v>
      </c>
      <c r="P7842" t="s">
        <v>107</v>
      </c>
      <c r="Q7842" t="s">
        <v>107</v>
      </c>
      <c r="R7842">
        <f>IF(F7842="Monthly",2,0)
+IF(E7842&lt;=6,2,0)
+IF(N7842&lt;=2,2,0)
+IF(L7842&gt;=4,2,0)
+IF(M7842&gt;=2,1,0)
+IF(H7842&gt;=_xlfn.PERCENTILE.INC($H$2:$H$10001,0.75),1,0)</f>
        <v>0</v>
      </c>
      <c r="S7842" t="str">
        <f>IF(R7842&gt;=7,"High",IF(R7842&gt;=4,"Medium","Low"))</f>
        <v>Low</v>
      </c>
    </row>
    <row r="7843" spans="1:19">
      <c r="A7843" t="s">
        <v>7968</v>
      </c>
      <c r="B7843">
        <v>48</v>
      </c>
      <c r="C7843" t="s">
        <v>101</v>
      </c>
      <c r="D7843" t="s">
        <v>102</v>
      </c>
      <c r="E7843">
        <v>65</v>
      </c>
      <c r="F7843" t="s">
        <v>103</v>
      </c>
      <c r="G7843" t="s">
        <v>110</v>
      </c>
      <c r="H7843" s="5">
        <v>737</v>
      </c>
      <c r="I7843" s="5">
        <v>49196.15</v>
      </c>
      <c r="J7843" t="s">
        <v>105</v>
      </c>
      <c r="K7843" t="s">
        <v>106</v>
      </c>
      <c r="L7843">
        <v>1</v>
      </c>
      <c r="M7843">
        <v>0</v>
      </c>
      <c r="N7843">
        <v>5</v>
      </c>
      <c r="O7843" s="6">
        <v>0</v>
      </c>
      <c r="P7843" t="s">
        <v>107</v>
      </c>
      <c r="Q7843" t="s">
        <v>107</v>
      </c>
      <c r="R7843">
        <f>IF(F7843="Monthly",2,0)
+IF(E7843&lt;=6,2,0)
+IF(N7843&lt;=2,2,0)
+IF(L7843&gt;=4,2,0)
+IF(M7843&gt;=2,1,0)
+IF(H7843&gt;=_xlfn.PERCENTILE.INC($H$2:$H$10001,0.75),1,0)</f>
        <v>2</v>
      </c>
      <c r="S7843" t="str">
        <f>IF(R7843&gt;=7,"High",IF(R7843&gt;=4,"Medium","Low"))</f>
        <v>Low</v>
      </c>
    </row>
    <row r="7844" spans="1:19">
      <c r="A7844" t="s">
        <v>7969</v>
      </c>
      <c r="B7844">
        <v>39</v>
      </c>
      <c r="C7844" t="s">
        <v>101</v>
      </c>
      <c r="D7844" t="s">
        <v>159</v>
      </c>
      <c r="E7844">
        <v>45</v>
      </c>
      <c r="F7844" t="s">
        <v>103</v>
      </c>
      <c r="G7844" t="s">
        <v>110</v>
      </c>
      <c r="H7844" s="5">
        <v>675</v>
      </c>
      <c r="I7844" s="5">
        <v>29718.77</v>
      </c>
      <c r="J7844" t="s">
        <v>105</v>
      </c>
      <c r="K7844" t="s">
        <v>106</v>
      </c>
      <c r="L7844">
        <v>1</v>
      </c>
      <c r="M7844">
        <v>0</v>
      </c>
      <c r="N7844">
        <v>4</v>
      </c>
      <c r="O7844" s="6">
        <v>0</v>
      </c>
      <c r="P7844" t="s">
        <v>107</v>
      </c>
      <c r="Q7844" t="s">
        <v>107</v>
      </c>
      <c r="R7844">
        <f>IF(F7844="Monthly",2,0)
+IF(E7844&lt;=6,2,0)
+IF(N7844&lt;=2,2,0)
+IF(L7844&gt;=4,2,0)
+IF(M7844&gt;=2,1,0)
+IF(H7844&gt;=_xlfn.PERCENTILE.INC($H$2:$H$10001,0.75),1,0)</f>
        <v>2</v>
      </c>
      <c r="S7844" t="str">
        <f>IF(R7844&gt;=7,"High",IF(R7844&gt;=4,"Medium","Low"))</f>
        <v>Low</v>
      </c>
    </row>
    <row r="7845" spans="1:19">
      <c r="A7845" t="s">
        <v>7970</v>
      </c>
      <c r="B7845">
        <v>18</v>
      </c>
      <c r="C7845" t="s">
        <v>112</v>
      </c>
      <c r="D7845" t="s">
        <v>119</v>
      </c>
      <c r="E7845">
        <v>32</v>
      </c>
      <c r="F7845" t="s">
        <v>103</v>
      </c>
      <c r="G7845" t="s">
        <v>110</v>
      </c>
      <c r="H7845" s="5">
        <v>668</v>
      </c>
      <c r="I7845" s="5">
        <v>21482.76</v>
      </c>
      <c r="J7845" t="s">
        <v>117</v>
      </c>
      <c r="K7845" t="s">
        <v>107</v>
      </c>
      <c r="L7845">
        <v>1</v>
      </c>
      <c r="M7845">
        <v>0</v>
      </c>
      <c r="N7845">
        <v>5</v>
      </c>
      <c r="O7845" s="6">
        <v>0</v>
      </c>
      <c r="P7845" t="s">
        <v>107</v>
      </c>
      <c r="Q7845" t="s">
        <v>107</v>
      </c>
      <c r="R7845">
        <f>IF(F7845="Monthly",2,0)
+IF(E7845&lt;=6,2,0)
+IF(N7845&lt;=2,2,0)
+IF(L7845&gt;=4,2,0)
+IF(M7845&gt;=2,1,0)
+IF(H7845&gt;=_xlfn.PERCENTILE.INC($H$2:$H$10001,0.75),1,0)</f>
        <v>2</v>
      </c>
      <c r="S7845" t="str">
        <f>IF(R7845&gt;=7,"High",IF(R7845&gt;=4,"Medium","Low"))</f>
        <v>Low</v>
      </c>
    </row>
    <row r="7846" spans="1:19">
      <c r="A7846" t="s">
        <v>7971</v>
      </c>
      <c r="B7846">
        <v>31</v>
      </c>
      <c r="C7846" t="s">
        <v>101</v>
      </c>
      <c r="D7846" t="s">
        <v>133</v>
      </c>
      <c r="E7846">
        <v>18</v>
      </c>
      <c r="F7846" t="s">
        <v>109</v>
      </c>
      <c r="G7846" t="s">
        <v>104</v>
      </c>
      <c r="H7846" s="5">
        <v>509</v>
      </c>
      <c r="I7846" s="5">
        <v>8478.4500000000007</v>
      </c>
      <c r="J7846" t="s">
        <v>115</v>
      </c>
      <c r="K7846" t="s">
        <v>106</v>
      </c>
      <c r="L7846">
        <v>3</v>
      </c>
      <c r="M7846">
        <v>2</v>
      </c>
      <c r="N7846">
        <v>3</v>
      </c>
      <c r="O7846" s="6">
        <v>5</v>
      </c>
      <c r="P7846" t="s">
        <v>107</v>
      </c>
      <c r="Q7846" t="s">
        <v>107</v>
      </c>
      <c r="R7846">
        <f>IF(F7846="Monthly",2,0)
+IF(E7846&lt;=6,2,0)
+IF(N7846&lt;=2,2,0)
+IF(L7846&gt;=4,2,0)
+IF(M7846&gt;=2,1,0)
+IF(H7846&gt;=_xlfn.PERCENTILE.INC($H$2:$H$10001,0.75),1,0)</f>
        <v>1</v>
      </c>
      <c r="S7846" t="str">
        <f>IF(R7846&gt;=7,"High",IF(R7846&gt;=4,"Medium","Low"))</f>
        <v>Low</v>
      </c>
    </row>
    <row r="7847" spans="1:19">
      <c r="A7847" t="s">
        <v>7972</v>
      </c>
      <c r="B7847">
        <v>38</v>
      </c>
      <c r="C7847" t="s">
        <v>101</v>
      </c>
      <c r="D7847" t="s">
        <v>137</v>
      </c>
      <c r="E7847">
        <v>72</v>
      </c>
      <c r="F7847" t="s">
        <v>121</v>
      </c>
      <c r="G7847" t="s">
        <v>110</v>
      </c>
      <c r="H7847" s="5">
        <v>784</v>
      </c>
      <c r="I7847" s="5">
        <v>54942.95</v>
      </c>
      <c r="J7847" t="s">
        <v>140</v>
      </c>
      <c r="K7847" t="s">
        <v>106</v>
      </c>
      <c r="L7847">
        <v>1</v>
      </c>
      <c r="M7847">
        <v>0</v>
      </c>
      <c r="N7847">
        <v>4</v>
      </c>
      <c r="O7847" s="6">
        <v>0</v>
      </c>
      <c r="P7847" t="s">
        <v>106</v>
      </c>
      <c r="Q7847" t="s">
        <v>107</v>
      </c>
      <c r="R7847">
        <f>IF(F7847="Monthly",2,0)
+IF(E7847&lt;=6,2,0)
+IF(N7847&lt;=2,2,0)
+IF(L7847&gt;=4,2,0)
+IF(M7847&gt;=2,1,0)
+IF(H7847&gt;=_xlfn.PERCENTILE.INC($H$2:$H$10001,0.75),1,0)</f>
        <v>0</v>
      </c>
      <c r="S7847" t="str">
        <f>IF(R7847&gt;=7,"High",IF(R7847&gt;=4,"Medium","Low"))</f>
        <v>Low</v>
      </c>
    </row>
    <row r="7848" spans="1:19">
      <c r="A7848" t="s">
        <v>7973</v>
      </c>
      <c r="B7848">
        <v>33</v>
      </c>
      <c r="C7848" t="s">
        <v>112</v>
      </c>
      <c r="D7848" t="s">
        <v>137</v>
      </c>
      <c r="E7848">
        <v>30</v>
      </c>
      <c r="F7848" t="s">
        <v>121</v>
      </c>
      <c r="G7848" t="s">
        <v>104</v>
      </c>
      <c r="H7848" s="5">
        <v>487</v>
      </c>
      <c r="I7848" s="5">
        <v>12084.04</v>
      </c>
      <c r="J7848" t="s">
        <v>115</v>
      </c>
      <c r="K7848" t="s">
        <v>106</v>
      </c>
      <c r="L7848">
        <v>0</v>
      </c>
      <c r="M7848">
        <v>0</v>
      </c>
      <c r="N7848">
        <v>5</v>
      </c>
      <c r="O7848" s="6">
        <v>15</v>
      </c>
      <c r="P7848" t="s">
        <v>107</v>
      </c>
      <c r="Q7848" t="s">
        <v>107</v>
      </c>
      <c r="R7848">
        <f>IF(F7848="Monthly",2,0)
+IF(E7848&lt;=6,2,0)
+IF(N7848&lt;=2,2,0)
+IF(L7848&gt;=4,2,0)
+IF(M7848&gt;=2,1,0)
+IF(H7848&gt;=_xlfn.PERCENTILE.INC($H$2:$H$10001,0.75),1,0)</f>
        <v>0</v>
      </c>
      <c r="S7848" t="str">
        <f>IF(R7848&gt;=7,"High",IF(R7848&gt;=4,"Medium","Low"))</f>
        <v>Low</v>
      </c>
    </row>
    <row r="7849" spans="1:19">
      <c r="A7849" t="s">
        <v>7974</v>
      </c>
      <c r="B7849">
        <v>30</v>
      </c>
      <c r="C7849" t="s">
        <v>112</v>
      </c>
      <c r="D7849" t="s">
        <v>126</v>
      </c>
      <c r="E7849">
        <v>62</v>
      </c>
      <c r="F7849" t="s">
        <v>103</v>
      </c>
      <c r="G7849" t="s">
        <v>129</v>
      </c>
      <c r="H7849" s="5">
        <v>1124</v>
      </c>
      <c r="I7849" s="5">
        <v>70435.48</v>
      </c>
      <c r="J7849" t="s">
        <v>115</v>
      </c>
      <c r="K7849" t="s">
        <v>106</v>
      </c>
      <c r="L7849">
        <v>0</v>
      </c>
      <c r="M7849">
        <v>0</v>
      </c>
      <c r="N7849">
        <v>4</v>
      </c>
      <c r="O7849" s="6">
        <v>0</v>
      </c>
      <c r="P7849" t="s">
        <v>107</v>
      </c>
      <c r="Q7849" t="s">
        <v>106</v>
      </c>
      <c r="R7849">
        <f>IF(F7849="Monthly",2,0)
+IF(E7849&lt;=6,2,0)
+IF(N7849&lt;=2,2,0)
+IF(L7849&gt;=4,2,0)
+IF(M7849&gt;=2,1,0)
+IF(H7849&gt;=_xlfn.PERCENTILE.INC($H$2:$H$10001,0.75),1,0)</f>
        <v>3</v>
      </c>
      <c r="S7849" t="str">
        <f>IF(R7849&gt;=7,"High",IF(R7849&gt;=4,"Medium","Low"))</f>
        <v>Low</v>
      </c>
    </row>
    <row r="7850" spans="1:19">
      <c r="A7850" t="s">
        <v>7975</v>
      </c>
      <c r="B7850">
        <v>46</v>
      </c>
      <c r="C7850" t="s">
        <v>101</v>
      </c>
      <c r="D7850" t="s">
        <v>137</v>
      </c>
      <c r="E7850">
        <v>55</v>
      </c>
      <c r="F7850" t="s">
        <v>103</v>
      </c>
      <c r="G7850" t="s">
        <v>104</v>
      </c>
      <c r="H7850" s="5">
        <v>463</v>
      </c>
      <c r="I7850" s="5">
        <v>25728.92</v>
      </c>
      <c r="J7850" t="s">
        <v>105</v>
      </c>
      <c r="K7850" t="s">
        <v>106</v>
      </c>
      <c r="L7850">
        <v>1</v>
      </c>
      <c r="M7850">
        <v>0</v>
      </c>
      <c r="N7850">
        <v>5</v>
      </c>
      <c r="O7850" s="6">
        <v>0</v>
      </c>
      <c r="P7850" t="s">
        <v>107</v>
      </c>
      <c r="Q7850" t="s">
        <v>107</v>
      </c>
      <c r="R7850">
        <f>IF(F7850="Monthly",2,0)
+IF(E7850&lt;=6,2,0)
+IF(N7850&lt;=2,2,0)
+IF(L7850&gt;=4,2,0)
+IF(M7850&gt;=2,1,0)
+IF(H7850&gt;=_xlfn.PERCENTILE.INC($H$2:$H$10001,0.75),1,0)</f>
        <v>2</v>
      </c>
      <c r="S7850" t="str">
        <f>IF(R7850&gt;=7,"High",IF(R7850&gt;=4,"Medium","Low"))</f>
        <v>Low</v>
      </c>
    </row>
    <row r="7851" spans="1:19">
      <c r="A7851" t="s">
        <v>7976</v>
      </c>
      <c r="B7851">
        <v>27</v>
      </c>
      <c r="C7851" t="s">
        <v>112</v>
      </c>
      <c r="D7851" t="s">
        <v>126</v>
      </c>
      <c r="E7851">
        <v>27</v>
      </c>
      <c r="F7851" t="s">
        <v>103</v>
      </c>
      <c r="G7851" t="s">
        <v>110</v>
      </c>
      <c r="H7851" s="5">
        <v>789</v>
      </c>
      <c r="I7851" s="5">
        <v>21072.42</v>
      </c>
      <c r="J7851" t="s">
        <v>134</v>
      </c>
      <c r="K7851" t="s">
        <v>106</v>
      </c>
      <c r="L7851">
        <v>0</v>
      </c>
      <c r="M7851">
        <v>0</v>
      </c>
      <c r="N7851">
        <v>5</v>
      </c>
      <c r="O7851" s="6">
        <v>0</v>
      </c>
      <c r="P7851" t="s">
        <v>107</v>
      </c>
      <c r="Q7851" t="s">
        <v>107</v>
      </c>
      <c r="R7851">
        <f>IF(F7851="Monthly",2,0)
+IF(E7851&lt;=6,2,0)
+IF(N7851&lt;=2,2,0)
+IF(L7851&gt;=4,2,0)
+IF(M7851&gt;=2,1,0)
+IF(H7851&gt;=_xlfn.PERCENTILE.INC($H$2:$H$10001,0.75),1,0)</f>
        <v>2</v>
      </c>
      <c r="S7851" t="str">
        <f>IF(R7851&gt;=7,"High",IF(R7851&gt;=4,"Medium","Low"))</f>
        <v>Low</v>
      </c>
    </row>
    <row r="7852" spans="1:19">
      <c r="A7852" t="s">
        <v>7977</v>
      </c>
      <c r="B7852">
        <v>40</v>
      </c>
      <c r="C7852" t="s">
        <v>112</v>
      </c>
      <c r="D7852" t="s">
        <v>159</v>
      </c>
      <c r="E7852">
        <v>24</v>
      </c>
      <c r="F7852" t="s">
        <v>103</v>
      </c>
      <c r="G7852" t="s">
        <v>110</v>
      </c>
      <c r="H7852" s="5">
        <v>748</v>
      </c>
      <c r="I7852" s="5">
        <v>18204.099999999999</v>
      </c>
      <c r="J7852" t="s">
        <v>105</v>
      </c>
      <c r="K7852" t="s">
        <v>106</v>
      </c>
      <c r="L7852">
        <v>0</v>
      </c>
      <c r="M7852">
        <v>0</v>
      </c>
      <c r="N7852">
        <v>5</v>
      </c>
      <c r="O7852" s="6">
        <v>0</v>
      </c>
      <c r="P7852" t="s">
        <v>107</v>
      </c>
      <c r="Q7852" t="s">
        <v>106</v>
      </c>
      <c r="R7852">
        <f>IF(F7852="Monthly",2,0)
+IF(E7852&lt;=6,2,0)
+IF(N7852&lt;=2,2,0)
+IF(L7852&gt;=4,2,0)
+IF(M7852&gt;=2,1,0)
+IF(H7852&gt;=_xlfn.PERCENTILE.INC($H$2:$H$10001,0.75),1,0)</f>
        <v>2</v>
      </c>
      <c r="S7852" t="str">
        <f>IF(R7852&gt;=7,"High",IF(R7852&gt;=4,"Medium","Low"))</f>
        <v>Low</v>
      </c>
    </row>
    <row r="7853" spans="1:19">
      <c r="A7853" t="s">
        <v>7978</v>
      </c>
      <c r="B7853">
        <v>40</v>
      </c>
      <c r="C7853" t="s">
        <v>112</v>
      </c>
      <c r="D7853" t="s">
        <v>137</v>
      </c>
      <c r="E7853">
        <v>54</v>
      </c>
      <c r="F7853" t="s">
        <v>103</v>
      </c>
      <c r="G7853" t="s">
        <v>129</v>
      </c>
      <c r="H7853" s="5">
        <v>971</v>
      </c>
      <c r="I7853" s="5">
        <v>51828.56</v>
      </c>
      <c r="J7853" t="s">
        <v>115</v>
      </c>
      <c r="K7853" t="s">
        <v>106</v>
      </c>
      <c r="L7853">
        <v>1</v>
      </c>
      <c r="M7853">
        <v>0</v>
      </c>
      <c r="N7853">
        <v>5</v>
      </c>
      <c r="O7853" s="6">
        <v>0</v>
      </c>
      <c r="P7853" t="s">
        <v>107</v>
      </c>
      <c r="Q7853" t="s">
        <v>106</v>
      </c>
      <c r="R7853">
        <f>IF(F7853="Monthly",2,0)
+IF(E7853&lt;=6,2,0)
+IF(N7853&lt;=2,2,0)
+IF(L7853&gt;=4,2,0)
+IF(M7853&gt;=2,1,0)
+IF(H7853&gt;=_xlfn.PERCENTILE.INC($H$2:$H$10001,0.75),1,0)</f>
        <v>3</v>
      </c>
      <c r="S7853" t="str">
        <f>IF(R7853&gt;=7,"High",IF(R7853&gt;=4,"Medium","Low"))</f>
        <v>Low</v>
      </c>
    </row>
    <row r="7854" spans="1:19">
      <c r="A7854" t="s">
        <v>7979</v>
      </c>
      <c r="B7854">
        <v>31</v>
      </c>
      <c r="C7854" t="s">
        <v>112</v>
      </c>
      <c r="D7854" t="s">
        <v>131</v>
      </c>
      <c r="E7854">
        <v>42</v>
      </c>
      <c r="F7854" t="s">
        <v>103</v>
      </c>
      <c r="G7854" t="s">
        <v>129</v>
      </c>
      <c r="H7854" s="5">
        <v>1032</v>
      </c>
      <c r="I7854" s="5">
        <v>44545.37</v>
      </c>
      <c r="J7854" t="s">
        <v>105</v>
      </c>
      <c r="K7854" t="s">
        <v>106</v>
      </c>
      <c r="L7854">
        <v>1</v>
      </c>
      <c r="M7854">
        <v>0</v>
      </c>
      <c r="N7854">
        <v>5</v>
      </c>
      <c r="O7854" s="6">
        <v>0</v>
      </c>
      <c r="P7854" t="s">
        <v>107</v>
      </c>
      <c r="Q7854" t="s">
        <v>107</v>
      </c>
      <c r="R7854">
        <f>IF(F7854="Monthly",2,0)
+IF(E7854&lt;=6,2,0)
+IF(N7854&lt;=2,2,0)
+IF(L7854&gt;=4,2,0)
+IF(M7854&gt;=2,1,0)
+IF(H7854&gt;=_xlfn.PERCENTILE.INC($H$2:$H$10001,0.75),1,0)</f>
        <v>3</v>
      </c>
      <c r="S7854" t="str">
        <f>IF(R7854&gt;=7,"High",IF(R7854&gt;=4,"Medium","Low"))</f>
        <v>Low</v>
      </c>
    </row>
    <row r="7855" spans="1:19">
      <c r="A7855" t="s">
        <v>7980</v>
      </c>
      <c r="B7855">
        <v>47</v>
      </c>
      <c r="C7855" t="s">
        <v>101</v>
      </c>
      <c r="D7855" t="s">
        <v>131</v>
      </c>
      <c r="E7855">
        <v>31</v>
      </c>
      <c r="F7855" t="s">
        <v>121</v>
      </c>
      <c r="G7855" t="s">
        <v>110</v>
      </c>
      <c r="H7855" s="5">
        <v>665</v>
      </c>
      <c r="I7855" s="5">
        <v>20869.98</v>
      </c>
      <c r="J7855" t="s">
        <v>115</v>
      </c>
      <c r="K7855" t="s">
        <v>106</v>
      </c>
      <c r="L7855">
        <v>0</v>
      </c>
      <c r="M7855">
        <v>0</v>
      </c>
      <c r="N7855">
        <v>5</v>
      </c>
      <c r="O7855" s="6">
        <v>0</v>
      </c>
      <c r="P7855" t="s">
        <v>107</v>
      </c>
      <c r="Q7855" t="s">
        <v>107</v>
      </c>
      <c r="R7855">
        <f>IF(F7855="Monthly",2,0)
+IF(E7855&lt;=6,2,0)
+IF(N7855&lt;=2,2,0)
+IF(L7855&gt;=4,2,0)
+IF(M7855&gt;=2,1,0)
+IF(H7855&gt;=_xlfn.PERCENTILE.INC($H$2:$H$10001,0.75),1,0)</f>
        <v>0</v>
      </c>
      <c r="S7855" t="str">
        <f>IF(R7855&gt;=7,"High",IF(R7855&gt;=4,"Medium","Low"))</f>
        <v>Low</v>
      </c>
    </row>
    <row r="7856" spans="1:19">
      <c r="A7856" t="s">
        <v>7981</v>
      </c>
      <c r="B7856">
        <v>34</v>
      </c>
      <c r="C7856" t="s">
        <v>101</v>
      </c>
      <c r="D7856" t="s">
        <v>137</v>
      </c>
      <c r="E7856">
        <v>19</v>
      </c>
      <c r="F7856" t="s">
        <v>109</v>
      </c>
      <c r="G7856" t="s">
        <v>110</v>
      </c>
      <c r="H7856" s="5">
        <v>669</v>
      </c>
      <c r="I7856" s="5">
        <v>12742.5</v>
      </c>
      <c r="J7856" t="s">
        <v>140</v>
      </c>
      <c r="K7856" t="s">
        <v>106</v>
      </c>
      <c r="L7856">
        <v>0</v>
      </c>
      <c r="M7856">
        <v>0</v>
      </c>
      <c r="N7856">
        <v>5</v>
      </c>
      <c r="O7856" s="6">
        <v>0</v>
      </c>
      <c r="P7856" t="s">
        <v>107</v>
      </c>
      <c r="Q7856" t="s">
        <v>107</v>
      </c>
      <c r="R7856">
        <f>IF(F7856="Monthly",2,0)
+IF(E7856&lt;=6,2,0)
+IF(N7856&lt;=2,2,0)
+IF(L7856&gt;=4,2,0)
+IF(M7856&gt;=2,1,0)
+IF(H7856&gt;=_xlfn.PERCENTILE.INC($H$2:$H$10001,0.75),1,0)</f>
        <v>0</v>
      </c>
      <c r="S7856" t="str">
        <f>IF(R7856&gt;=7,"High",IF(R7856&gt;=4,"Medium","Low"))</f>
        <v>Low</v>
      </c>
    </row>
    <row r="7857" spans="1:19">
      <c r="A7857" t="s">
        <v>7982</v>
      </c>
      <c r="B7857">
        <v>25</v>
      </c>
      <c r="C7857" t="s">
        <v>101</v>
      </c>
      <c r="D7857" t="s">
        <v>113</v>
      </c>
      <c r="E7857">
        <v>16</v>
      </c>
      <c r="F7857" t="s">
        <v>103</v>
      </c>
      <c r="G7857" t="s">
        <v>129</v>
      </c>
      <c r="H7857" s="5">
        <v>940</v>
      </c>
      <c r="I7857" s="5">
        <v>15244.61</v>
      </c>
      <c r="J7857" t="s">
        <v>134</v>
      </c>
      <c r="K7857" t="s">
        <v>106</v>
      </c>
      <c r="L7857">
        <v>1</v>
      </c>
      <c r="M7857">
        <v>0</v>
      </c>
      <c r="N7857">
        <v>4</v>
      </c>
      <c r="O7857" s="6">
        <v>0</v>
      </c>
      <c r="P7857" t="s">
        <v>107</v>
      </c>
      <c r="Q7857" t="s">
        <v>107</v>
      </c>
      <c r="R7857">
        <f>IF(F7857="Monthly",2,0)
+IF(E7857&lt;=6,2,0)
+IF(N7857&lt;=2,2,0)
+IF(L7857&gt;=4,2,0)
+IF(M7857&gt;=2,1,0)
+IF(H7857&gt;=_xlfn.PERCENTILE.INC($H$2:$H$10001,0.75),1,0)</f>
        <v>3</v>
      </c>
      <c r="S7857" t="str">
        <f>IF(R7857&gt;=7,"High",IF(R7857&gt;=4,"Medium","Low"))</f>
        <v>Low</v>
      </c>
    </row>
    <row r="7858" spans="1:19">
      <c r="A7858" t="s">
        <v>7983</v>
      </c>
      <c r="B7858">
        <v>49</v>
      </c>
      <c r="C7858" t="s">
        <v>101</v>
      </c>
      <c r="D7858" t="s">
        <v>131</v>
      </c>
      <c r="E7858">
        <v>19</v>
      </c>
      <c r="F7858" t="s">
        <v>103</v>
      </c>
      <c r="G7858" t="s">
        <v>104</v>
      </c>
      <c r="H7858" s="5">
        <v>427</v>
      </c>
      <c r="I7858" s="5">
        <v>8105.68</v>
      </c>
      <c r="J7858" t="s">
        <v>105</v>
      </c>
      <c r="K7858" t="s">
        <v>106</v>
      </c>
      <c r="L7858">
        <v>0</v>
      </c>
      <c r="M7858">
        <v>0</v>
      </c>
      <c r="N7858">
        <v>4</v>
      </c>
      <c r="O7858" s="6">
        <v>0</v>
      </c>
      <c r="P7858" t="s">
        <v>107</v>
      </c>
      <c r="Q7858" t="s">
        <v>107</v>
      </c>
      <c r="R7858">
        <f>IF(F7858="Monthly",2,0)
+IF(E7858&lt;=6,2,0)
+IF(N7858&lt;=2,2,0)
+IF(L7858&gt;=4,2,0)
+IF(M7858&gt;=2,1,0)
+IF(H7858&gt;=_xlfn.PERCENTILE.INC($H$2:$H$10001,0.75),1,0)</f>
        <v>2</v>
      </c>
      <c r="S7858" t="str">
        <f>IF(R7858&gt;=7,"High",IF(R7858&gt;=4,"Medium","Low"))</f>
        <v>Low</v>
      </c>
    </row>
    <row r="7859" spans="1:19">
      <c r="A7859" t="s">
        <v>7984</v>
      </c>
      <c r="B7859">
        <v>44</v>
      </c>
      <c r="C7859" t="s">
        <v>112</v>
      </c>
      <c r="D7859" t="s">
        <v>119</v>
      </c>
      <c r="E7859">
        <v>58</v>
      </c>
      <c r="F7859" t="s">
        <v>610</v>
      </c>
      <c r="G7859" t="s">
        <v>129</v>
      </c>
      <c r="H7859" s="5">
        <v>959</v>
      </c>
      <c r="I7859" s="5">
        <v>48996.03</v>
      </c>
      <c r="J7859" t="s">
        <v>117</v>
      </c>
      <c r="K7859" t="s">
        <v>106</v>
      </c>
      <c r="L7859">
        <v>3</v>
      </c>
      <c r="M7859">
        <v>1</v>
      </c>
      <c r="N7859">
        <v>4</v>
      </c>
      <c r="O7859" s="6">
        <v>10</v>
      </c>
      <c r="P7859" t="s">
        <v>107</v>
      </c>
      <c r="Q7859" t="s">
        <v>107</v>
      </c>
      <c r="R7859">
        <f>IF(F7859="Monthly",2,0)
+IF(E7859&lt;=6,2,0)
+IF(N7859&lt;=2,2,0)
+IF(L7859&gt;=4,2,0)
+IF(M7859&gt;=2,1,0)
+IF(H7859&gt;=_xlfn.PERCENTILE.INC($H$2:$H$10001,0.75),1,0)</f>
        <v>1</v>
      </c>
      <c r="S7859" t="str">
        <f>IF(R7859&gt;=7,"High",IF(R7859&gt;=4,"Medium","Low"))</f>
        <v>Low</v>
      </c>
    </row>
    <row r="7860" spans="1:19">
      <c r="A7860" t="s">
        <v>7985</v>
      </c>
      <c r="B7860">
        <v>35</v>
      </c>
      <c r="C7860" t="s">
        <v>101</v>
      </c>
      <c r="D7860" t="s">
        <v>131</v>
      </c>
      <c r="E7860">
        <v>5</v>
      </c>
      <c r="F7860" t="s">
        <v>103</v>
      </c>
      <c r="G7860" t="s">
        <v>129</v>
      </c>
      <c r="H7860" s="5">
        <v>996</v>
      </c>
      <c r="I7860" s="5">
        <v>4894.26</v>
      </c>
      <c r="J7860" t="s">
        <v>134</v>
      </c>
      <c r="K7860" t="s">
        <v>106</v>
      </c>
      <c r="L7860">
        <v>1</v>
      </c>
      <c r="M7860">
        <v>0</v>
      </c>
      <c r="N7860">
        <v>5</v>
      </c>
      <c r="O7860" s="6">
        <v>0</v>
      </c>
      <c r="P7860" t="s">
        <v>107</v>
      </c>
      <c r="Q7860" t="s">
        <v>107</v>
      </c>
      <c r="R7860">
        <f>IF(F7860="Monthly",2,0)
+IF(E7860&lt;=6,2,0)
+IF(N7860&lt;=2,2,0)
+IF(L7860&gt;=4,2,0)
+IF(M7860&gt;=2,1,0)
+IF(H7860&gt;=_xlfn.PERCENTILE.INC($H$2:$H$10001,0.75),1,0)</f>
        <v>5</v>
      </c>
      <c r="S7860" t="str">
        <f>IF(R7860&gt;=7,"High",IF(R7860&gt;=4,"Medium","Low"))</f>
        <v>Medium</v>
      </c>
    </row>
    <row r="7861" spans="1:19">
      <c r="A7861" t="s">
        <v>7986</v>
      </c>
      <c r="B7861">
        <v>48</v>
      </c>
      <c r="C7861" t="s">
        <v>112</v>
      </c>
      <c r="D7861" t="s">
        <v>102</v>
      </c>
      <c r="E7861">
        <v>42</v>
      </c>
      <c r="F7861" t="s">
        <v>103</v>
      </c>
      <c r="G7861" t="s">
        <v>104</v>
      </c>
      <c r="H7861" s="5">
        <v>558</v>
      </c>
      <c r="I7861" s="5">
        <v>22835.33</v>
      </c>
      <c r="J7861" t="s">
        <v>117</v>
      </c>
      <c r="K7861" t="s">
        <v>107</v>
      </c>
      <c r="L7861">
        <v>0</v>
      </c>
      <c r="M7861">
        <v>0</v>
      </c>
      <c r="N7861">
        <v>4</v>
      </c>
      <c r="O7861" s="6">
        <v>0</v>
      </c>
      <c r="P7861" t="s">
        <v>107</v>
      </c>
      <c r="Q7861" t="s">
        <v>107</v>
      </c>
      <c r="R7861">
        <f>IF(F7861="Monthly",2,0)
+IF(E7861&lt;=6,2,0)
+IF(N7861&lt;=2,2,0)
+IF(L7861&gt;=4,2,0)
+IF(M7861&gt;=2,1,0)
+IF(H7861&gt;=_xlfn.PERCENTILE.INC($H$2:$H$10001,0.75),1,0)</f>
        <v>2</v>
      </c>
      <c r="S7861" t="str">
        <f>IF(R7861&gt;=7,"High",IF(R7861&gt;=4,"Medium","Low"))</f>
        <v>Low</v>
      </c>
    </row>
    <row r="7862" spans="1:19">
      <c r="A7862" t="s">
        <v>7987</v>
      </c>
      <c r="B7862">
        <v>25</v>
      </c>
      <c r="C7862" t="s">
        <v>112</v>
      </c>
      <c r="D7862" t="s">
        <v>159</v>
      </c>
      <c r="E7862">
        <v>34</v>
      </c>
      <c r="F7862" t="s">
        <v>103</v>
      </c>
      <c r="G7862" t="s">
        <v>129</v>
      </c>
      <c r="H7862" s="5">
        <v>1065</v>
      </c>
      <c r="I7862" s="5">
        <v>36471.81</v>
      </c>
      <c r="J7862" t="s">
        <v>105</v>
      </c>
      <c r="K7862" t="s">
        <v>106</v>
      </c>
      <c r="L7862">
        <v>2</v>
      </c>
      <c r="M7862">
        <v>0</v>
      </c>
      <c r="N7862">
        <v>4</v>
      </c>
      <c r="O7862" s="6">
        <v>0</v>
      </c>
      <c r="P7862" t="s">
        <v>107</v>
      </c>
      <c r="Q7862" t="s">
        <v>107</v>
      </c>
      <c r="R7862">
        <f>IF(F7862="Monthly",2,0)
+IF(E7862&lt;=6,2,0)
+IF(N7862&lt;=2,2,0)
+IF(L7862&gt;=4,2,0)
+IF(M7862&gt;=2,1,0)
+IF(H7862&gt;=_xlfn.PERCENTILE.INC($H$2:$H$10001,0.75),1,0)</f>
        <v>3</v>
      </c>
      <c r="S7862" t="str">
        <f>IF(R7862&gt;=7,"High",IF(R7862&gt;=4,"Medium","Low"))</f>
        <v>Low</v>
      </c>
    </row>
    <row r="7863" spans="1:19">
      <c r="A7863" t="s">
        <v>7988</v>
      </c>
      <c r="B7863">
        <v>25</v>
      </c>
      <c r="C7863" t="s">
        <v>112</v>
      </c>
      <c r="D7863" t="s">
        <v>131</v>
      </c>
      <c r="E7863">
        <v>15</v>
      </c>
      <c r="F7863" t="s">
        <v>103</v>
      </c>
      <c r="G7863" t="s">
        <v>104</v>
      </c>
      <c r="H7863" s="5">
        <v>558</v>
      </c>
      <c r="I7863" s="5">
        <v>8427.2099999999991</v>
      </c>
      <c r="J7863" t="s">
        <v>140</v>
      </c>
      <c r="K7863" t="s">
        <v>107</v>
      </c>
      <c r="L7863">
        <v>2</v>
      </c>
      <c r="M7863">
        <v>0</v>
      </c>
      <c r="N7863">
        <v>5</v>
      </c>
      <c r="O7863" s="6">
        <v>0</v>
      </c>
      <c r="P7863" t="s">
        <v>106</v>
      </c>
      <c r="Q7863" t="s">
        <v>106</v>
      </c>
      <c r="R7863">
        <f>IF(F7863="Monthly",2,0)
+IF(E7863&lt;=6,2,0)
+IF(N7863&lt;=2,2,0)
+IF(L7863&gt;=4,2,0)
+IF(M7863&gt;=2,1,0)
+IF(H7863&gt;=_xlfn.PERCENTILE.INC($H$2:$H$10001,0.75),1,0)</f>
        <v>2</v>
      </c>
      <c r="S7863" t="str">
        <f>IF(R7863&gt;=7,"High",IF(R7863&gt;=4,"Medium","Low"))</f>
        <v>Low</v>
      </c>
    </row>
    <row r="7864" spans="1:19">
      <c r="A7864" t="s">
        <v>7989</v>
      </c>
      <c r="B7864">
        <v>29</v>
      </c>
      <c r="C7864" t="s">
        <v>112</v>
      </c>
      <c r="D7864" t="s">
        <v>133</v>
      </c>
      <c r="E7864">
        <v>10</v>
      </c>
      <c r="F7864" t="s">
        <v>109</v>
      </c>
      <c r="G7864" t="s">
        <v>110</v>
      </c>
      <c r="H7864" s="5">
        <v>718</v>
      </c>
      <c r="I7864" s="5">
        <v>7016.17</v>
      </c>
      <c r="J7864" t="s">
        <v>134</v>
      </c>
      <c r="K7864" t="s">
        <v>106</v>
      </c>
      <c r="L7864">
        <v>1</v>
      </c>
      <c r="M7864">
        <v>0</v>
      </c>
      <c r="N7864">
        <v>5</v>
      </c>
      <c r="O7864" s="6">
        <v>0</v>
      </c>
      <c r="P7864" t="s">
        <v>107</v>
      </c>
      <c r="Q7864" t="s">
        <v>106</v>
      </c>
      <c r="R7864">
        <f>IF(F7864="Monthly",2,0)
+IF(E7864&lt;=6,2,0)
+IF(N7864&lt;=2,2,0)
+IF(L7864&gt;=4,2,0)
+IF(M7864&gt;=2,1,0)
+IF(H7864&gt;=_xlfn.PERCENTILE.INC($H$2:$H$10001,0.75),1,0)</f>
        <v>0</v>
      </c>
      <c r="S7864" t="str">
        <f>IF(R7864&gt;=7,"High",IF(R7864&gt;=4,"Medium","Low"))</f>
        <v>Low</v>
      </c>
    </row>
    <row r="7865" spans="1:19">
      <c r="A7865" t="s">
        <v>7990</v>
      </c>
      <c r="B7865">
        <v>43</v>
      </c>
      <c r="C7865" t="s">
        <v>112</v>
      </c>
      <c r="D7865" t="s">
        <v>123</v>
      </c>
      <c r="E7865">
        <v>12</v>
      </c>
      <c r="F7865" t="s">
        <v>103</v>
      </c>
      <c r="G7865" t="s">
        <v>110</v>
      </c>
      <c r="H7865" s="5">
        <v>753</v>
      </c>
      <c r="I7865" s="5">
        <v>8870.4</v>
      </c>
      <c r="J7865" t="s">
        <v>140</v>
      </c>
      <c r="K7865" t="s">
        <v>106</v>
      </c>
      <c r="L7865">
        <v>0</v>
      </c>
      <c r="M7865">
        <v>0</v>
      </c>
      <c r="N7865">
        <v>5</v>
      </c>
      <c r="O7865" s="6">
        <v>0</v>
      </c>
      <c r="P7865" t="s">
        <v>107</v>
      </c>
      <c r="Q7865" t="s">
        <v>106</v>
      </c>
      <c r="R7865">
        <f>IF(F7865="Monthly",2,0)
+IF(E7865&lt;=6,2,0)
+IF(N7865&lt;=2,2,0)
+IF(L7865&gt;=4,2,0)
+IF(M7865&gt;=2,1,0)
+IF(H7865&gt;=_xlfn.PERCENTILE.INC($H$2:$H$10001,0.75),1,0)</f>
        <v>2</v>
      </c>
      <c r="S7865" t="str">
        <f>IF(R7865&gt;=7,"High",IF(R7865&gt;=4,"Medium","Low"))</f>
        <v>Low</v>
      </c>
    </row>
    <row r="7866" spans="1:19">
      <c r="A7866" t="s">
        <v>7991</v>
      </c>
      <c r="B7866">
        <v>18</v>
      </c>
      <c r="C7866" t="s">
        <v>101</v>
      </c>
      <c r="D7866" t="s">
        <v>137</v>
      </c>
      <c r="E7866">
        <v>20</v>
      </c>
      <c r="F7866" t="s">
        <v>109</v>
      </c>
      <c r="G7866" t="s">
        <v>110</v>
      </c>
      <c r="H7866" s="5">
        <v>792</v>
      </c>
      <c r="I7866" s="5">
        <v>15747.21</v>
      </c>
      <c r="J7866" t="s">
        <v>140</v>
      </c>
      <c r="K7866" t="s">
        <v>106</v>
      </c>
      <c r="L7866">
        <v>1</v>
      </c>
      <c r="M7866">
        <v>0</v>
      </c>
      <c r="N7866">
        <v>5</v>
      </c>
      <c r="O7866" s="6">
        <v>0</v>
      </c>
      <c r="P7866" t="s">
        <v>107</v>
      </c>
      <c r="Q7866" t="s">
        <v>107</v>
      </c>
      <c r="R7866">
        <f>IF(F7866="Monthly",2,0)
+IF(E7866&lt;=6,2,0)
+IF(N7866&lt;=2,2,0)
+IF(L7866&gt;=4,2,0)
+IF(M7866&gt;=2,1,0)
+IF(H7866&gt;=_xlfn.PERCENTILE.INC($H$2:$H$10001,0.75),1,0)</f>
        <v>0</v>
      </c>
      <c r="S7866" t="str">
        <f>IF(R7866&gt;=7,"High",IF(R7866&gt;=4,"Medium","Low"))</f>
        <v>Low</v>
      </c>
    </row>
    <row r="7867" spans="1:19">
      <c r="A7867" t="s">
        <v>7992</v>
      </c>
      <c r="B7867">
        <v>37</v>
      </c>
      <c r="C7867" t="s">
        <v>112</v>
      </c>
      <c r="D7867" t="s">
        <v>159</v>
      </c>
      <c r="E7867">
        <v>46</v>
      </c>
      <c r="F7867" t="s">
        <v>109</v>
      </c>
      <c r="G7867" t="s">
        <v>110</v>
      </c>
      <c r="H7867" s="5">
        <v>649</v>
      </c>
      <c r="I7867" s="5">
        <v>27619.68</v>
      </c>
      <c r="J7867" t="s">
        <v>134</v>
      </c>
      <c r="K7867" t="s">
        <v>106</v>
      </c>
      <c r="L7867">
        <v>1</v>
      </c>
      <c r="M7867">
        <v>0</v>
      </c>
      <c r="N7867">
        <v>4</v>
      </c>
      <c r="O7867" s="6">
        <v>5</v>
      </c>
      <c r="P7867" t="s">
        <v>106</v>
      </c>
      <c r="Q7867" t="s">
        <v>107</v>
      </c>
      <c r="R7867">
        <f>IF(F7867="Monthly",2,0)
+IF(E7867&lt;=6,2,0)
+IF(N7867&lt;=2,2,0)
+IF(L7867&gt;=4,2,0)
+IF(M7867&gt;=2,1,0)
+IF(H7867&gt;=_xlfn.PERCENTILE.INC($H$2:$H$10001,0.75),1,0)</f>
        <v>0</v>
      </c>
      <c r="S7867" t="str">
        <f>IF(R7867&gt;=7,"High",IF(R7867&gt;=4,"Medium","Low"))</f>
        <v>Low</v>
      </c>
    </row>
    <row r="7868" spans="1:19">
      <c r="A7868" t="s">
        <v>7993</v>
      </c>
      <c r="B7868">
        <v>45</v>
      </c>
      <c r="C7868" t="s">
        <v>112</v>
      </c>
      <c r="D7868" t="s">
        <v>126</v>
      </c>
      <c r="E7868">
        <v>65</v>
      </c>
      <c r="F7868" t="s">
        <v>103</v>
      </c>
      <c r="G7868" t="s">
        <v>104</v>
      </c>
      <c r="H7868" s="5">
        <v>566</v>
      </c>
      <c r="I7868" s="5">
        <v>37034.78</v>
      </c>
      <c r="J7868" t="s">
        <v>115</v>
      </c>
      <c r="K7868" t="s">
        <v>106</v>
      </c>
      <c r="L7868">
        <v>0</v>
      </c>
      <c r="M7868">
        <v>0</v>
      </c>
      <c r="N7868">
        <v>5</v>
      </c>
      <c r="O7868" s="6">
        <v>0</v>
      </c>
      <c r="P7868" t="s">
        <v>107</v>
      </c>
      <c r="Q7868" t="s">
        <v>106</v>
      </c>
      <c r="R7868">
        <f>IF(F7868="Monthly",2,0)
+IF(E7868&lt;=6,2,0)
+IF(N7868&lt;=2,2,0)
+IF(L7868&gt;=4,2,0)
+IF(M7868&gt;=2,1,0)
+IF(H7868&gt;=_xlfn.PERCENTILE.INC($H$2:$H$10001,0.75),1,0)</f>
        <v>2</v>
      </c>
      <c r="S7868" t="str">
        <f>IF(R7868&gt;=7,"High",IF(R7868&gt;=4,"Medium","Low"))</f>
        <v>Low</v>
      </c>
    </row>
    <row r="7869" spans="1:19">
      <c r="A7869" t="s">
        <v>7994</v>
      </c>
      <c r="B7869">
        <v>25</v>
      </c>
      <c r="C7869" t="s">
        <v>112</v>
      </c>
      <c r="D7869" t="s">
        <v>159</v>
      </c>
      <c r="E7869">
        <v>35</v>
      </c>
      <c r="F7869" t="s">
        <v>109</v>
      </c>
      <c r="G7869" t="s">
        <v>129</v>
      </c>
      <c r="H7869" s="5">
        <v>943</v>
      </c>
      <c r="I7869" s="5">
        <v>33212.379999999997</v>
      </c>
      <c r="J7869" t="s">
        <v>140</v>
      </c>
      <c r="K7869" t="s">
        <v>106</v>
      </c>
      <c r="L7869">
        <v>0</v>
      </c>
      <c r="M7869">
        <v>0</v>
      </c>
      <c r="N7869">
        <v>5</v>
      </c>
      <c r="O7869" s="6">
        <v>0</v>
      </c>
      <c r="P7869" t="s">
        <v>107</v>
      </c>
      <c r="Q7869" t="s">
        <v>107</v>
      </c>
      <c r="R7869">
        <f>IF(F7869="Monthly",2,0)
+IF(E7869&lt;=6,2,0)
+IF(N7869&lt;=2,2,0)
+IF(L7869&gt;=4,2,0)
+IF(M7869&gt;=2,1,0)
+IF(H7869&gt;=_xlfn.PERCENTILE.INC($H$2:$H$10001,0.75),1,0)</f>
        <v>1</v>
      </c>
      <c r="S7869" t="str">
        <f>IF(R7869&gt;=7,"High",IF(R7869&gt;=4,"Medium","Low"))</f>
        <v>Low</v>
      </c>
    </row>
    <row r="7870" spans="1:19">
      <c r="A7870" t="s">
        <v>7995</v>
      </c>
      <c r="B7870">
        <v>19</v>
      </c>
      <c r="C7870" t="s">
        <v>101</v>
      </c>
      <c r="D7870" t="s">
        <v>133</v>
      </c>
      <c r="E7870">
        <v>32</v>
      </c>
      <c r="F7870" t="s">
        <v>109</v>
      </c>
      <c r="G7870" t="s">
        <v>104</v>
      </c>
      <c r="H7870" s="5">
        <v>477</v>
      </c>
      <c r="I7870" s="5">
        <v>15020.8</v>
      </c>
      <c r="J7870" t="s">
        <v>134</v>
      </c>
      <c r="K7870" t="s">
        <v>106</v>
      </c>
      <c r="L7870">
        <v>0</v>
      </c>
      <c r="M7870">
        <v>0</v>
      </c>
      <c r="N7870">
        <v>5</v>
      </c>
      <c r="O7870" s="6">
        <v>0</v>
      </c>
      <c r="P7870" t="s">
        <v>106</v>
      </c>
      <c r="Q7870" t="s">
        <v>107</v>
      </c>
      <c r="R7870">
        <f>IF(F7870="Monthly",2,0)
+IF(E7870&lt;=6,2,0)
+IF(N7870&lt;=2,2,0)
+IF(L7870&gt;=4,2,0)
+IF(M7870&gt;=2,1,0)
+IF(H7870&gt;=_xlfn.PERCENTILE.INC($H$2:$H$10001,0.75),1,0)</f>
        <v>0</v>
      </c>
      <c r="S7870" t="str">
        <f>IF(R7870&gt;=7,"High",IF(R7870&gt;=4,"Medium","Low"))</f>
        <v>Low</v>
      </c>
    </row>
    <row r="7871" spans="1:19">
      <c r="A7871" t="s">
        <v>7996</v>
      </c>
      <c r="B7871">
        <v>29</v>
      </c>
      <c r="C7871" t="s">
        <v>101</v>
      </c>
      <c r="D7871" t="s">
        <v>119</v>
      </c>
      <c r="E7871">
        <v>20</v>
      </c>
      <c r="F7871" t="s">
        <v>103</v>
      </c>
      <c r="G7871" t="s">
        <v>104</v>
      </c>
      <c r="H7871" s="5">
        <v>549</v>
      </c>
      <c r="I7871" s="5">
        <v>11047.18</v>
      </c>
      <c r="J7871" t="s">
        <v>105</v>
      </c>
      <c r="K7871" t="s">
        <v>106</v>
      </c>
      <c r="L7871">
        <v>3</v>
      </c>
      <c r="M7871">
        <v>1</v>
      </c>
      <c r="N7871">
        <v>5</v>
      </c>
      <c r="O7871" s="6">
        <v>0</v>
      </c>
      <c r="P7871" t="s">
        <v>107</v>
      </c>
      <c r="Q7871" t="s">
        <v>106</v>
      </c>
      <c r="R7871">
        <f>IF(F7871="Monthly",2,0)
+IF(E7871&lt;=6,2,0)
+IF(N7871&lt;=2,2,0)
+IF(L7871&gt;=4,2,0)
+IF(M7871&gt;=2,1,0)
+IF(H7871&gt;=_xlfn.PERCENTILE.INC($H$2:$H$10001,0.75),1,0)</f>
        <v>2</v>
      </c>
      <c r="S7871" t="str">
        <f>IF(R7871&gt;=7,"High",IF(R7871&gt;=4,"Medium","Low"))</f>
        <v>Low</v>
      </c>
    </row>
    <row r="7872" spans="1:19">
      <c r="A7872" t="s">
        <v>7997</v>
      </c>
      <c r="B7872">
        <v>37</v>
      </c>
      <c r="C7872" t="s">
        <v>101</v>
      </c>
      <c r="D7872" t="s">
        <v>159</v>
      </c>
      <c r="E7872">
        <v>28</v>
      </c>
      <c r="F7872" t="s">
        <v>103</v>
      </c>
      <c r="G7872" t="s">
        <v>110</v>
      </c>
      <c r="H7872" s="5">
        <v>754</v>
      </c>
      <c r="I7872" s="5">
        <v>20561.66</v>
      </c>
      <c r="J7872" t="s">
        <v>105</v>
      </c>
      <c r="K7872" t="s">
        <v>107</v>
      </c>
      <c r="L7872">
        <v>7</v>
      </c>
      <c r="M7872">
        <v>3</v>
      </c>
      <c r="N7872">
        <v>2</v>
      </c>
      <c r="O7872" s="6">
        <v>0</v>
      </c>
      <c r="P7872" t="s">
        <v>107</v>
      </c>
      <c r="Q7872" t="s">
        <v>106</v>
      </c>
      <c r="R7872">
        <f>IF(F7872="Monthly",2,0)
+IF(E7872&lt;=6,2,0)
+IF(N7872&lt;=2,2,0)
+IF(L7872&gt;=4,2,0)
+IF(M7872&gt;=2,1,0)
+IF(H7872&gt;=_xlfn.PERCENTILE.INC($H$2:$H$10001,0.75),1,0)</f>
        <v>7</v>
      </c>
      <c r="S7872" t="str">
        <f>IF(R7872&gt;=7,"High",IF(R7872&gt;=4,"Medium","Low"))</f>
        <v>High</v>
      </c>
    </row>
    <row r="7873" spans="1:19">
      <c r="A7873" t="s">
        <v>7998</v>
      </c>
      <c r="B7873">
        <v>21</v>
      </c>
      <c r="C7873" t="s">
        <v>112</v>
      </c>
      <c r="D7873" t="s">
        <v>126</v>
      </c>
      <c r="E7873">
        <v>48</v>
      </c>
      <c r="F7873" t="s">
        <v>109</v>
      </c>
      <c r="G7873" t="s">
        <v>104</v>
      </c>
      <c r="H7873" s="5">
        <v>502</v>
      </c>
      <c r="I7873" s="5">
        <v>23122.23</v>
      </c>
      <c r="J7873" t="s">
        <v>105</v>
      </c>
      <c r="K7873" t="s">
        <v>107</v>
      </c>
      <c r="L7873">
        <v>1</v>
      </c>
      <c r="M7873">
        <v>0</v>
      </c>
      <c r="N7873">
        <v>5</v>
      </c>
      <c r="O7873" s="6">
        <v>5</v>
      </c>
      <c r="P7873" t="s">
        <v>106</v>
      </c>
      <c r="Q7873" t="s">
        <v>107</v>
      </c>
      <c r="R7873">
        <f>IF(F7873="Monthly",2,0)
+IF(E7873&lt;=6,2,0)
+IF(N7873&lt;=2,2,0)
+IF(L7873&gt;=4,2,0)
+IF(M7873&gt;=2,1,0)
+IF(H7873&gt;=_xlfn.PERCENTILE.INC($H$2:$H$10001,0.75),1,0)</f>
        <v>0</v>
      </c>
      <c r="S7873" t="str">
        <f>IF(R7873&gt;=7,"High",IF(R7873&gt;=4,"Medium","Low"))</f>
        <v>Low</v>
      </c>
    </row>
    <row r="7874" spans="1:19">
      <c r="A7874" t="s">
        <v>7999</v>
      </c>
      <c r="B7874">
        <v>53</v>
      </c>
      <c r="C7874" t="s">
        <v>101</v>
      </c>
      <c r="D7874" t="s">
        <v>131</v>
      </c>
      <c r="E7874">
        <v>12</v>
      </c>
      <c r="F7874" t="s">
        <v>109</v>
      </c>
      <c r="G7874" t="s">
        <v>104</v>
      </c>
      <c r="H7874" s="5">
        <v>560</v>
      </c>
      <c r="I7874" s="5">
        <v>5994.2</v>
      </c>
      <c r="J7874" t="s">
        <v>117</v>
      </c>
      <c r="K7874" t="s">
        <v>107</v>
      </c>
      <c r="L7874">
        <v>0</v>
      </c>
      <c r="M7874">
        <v>0</v>
      </c>
      <c r="N7874">
        <v>5</v>
      </c>
      <c r="O7874" s="6">
        <v>10</v>
      </c>
      <c r="P7874" t="s">
        <v>106</v>
      </c>
      <c r="Q7874" t="s">
        <v>106</v>
      </c>
      <c r="R7874">
        <f>IF(F7874="Monthly",2,0)
+IF(E7874&lt;=6,2,0)
+IF(N7874&lt;=2,2,0)
+IF(L7874&gt;=4,2,0)
+IF(M7874&gt;=2,1,0)
+IF(H7874&gt;=_xlfn.PERCENTILE.INC($H$2:$H$10001,0.75),1,0)</f>
        <v>0</v>
      </c>
      <c r="S7874" t="str">
        <f>IF(R7874&gt;=7,"High",IF(R7874&gt;=4,"Medium","Low"))</f>
        <v>Low</v>
      </c>
    </row>
    <row r="7875" spans="1:19">
      <c r="A7875" t="s">
        <v>8000</v>
      </c>
      <c r="B7875">
        <v>33</v>
      </c>
      <c r="C7875" t="s">
        <v>101</v>
      </c>
      <c r="D7875" t="s">
        <v>126</v>
      </c>
      <c r="E7875">
        <v>11</v>
      </c>
      <c r="F7875" t="s">
        <v>103</v>
      </c>
      <c r="G7875" t="s">
        <v>104</v>
      </c>
      <c r="H7875" s="5">
        <v>510</v>
      </c>
      <c r="I7875" s="5">
        <v>5671.7</v>
      </c>
      <c r="J7875" t="s">
        <v>117</v>
      </c>
      <c r="K7875" t="s">
        <v>106</v>
      </c>
      <c r="L7875">
        <v>1</v>
      </c>
      <c r="M7875">
        <v>0</v>
      </c>
      <c r="N7875">
        <v>5</v>
      </c>
      <c r="O7875" s="6">
        <v>0</v>
      </c>
      <c r="P7875" t="s">
        <v>107</v>
      </c>
      <c r="Q7875" t="s">
        <v>106</v>
      </c>
      <c r="R7875">
        <f>IF(F7875="Monthly",2,0)
+IF(E7875&lt;=6,2,0)
+IF(N7875&lt;=2,2,0)
+IF(L7875&gt;=4,2,0)
+IF(M7875&gt;=2,1,0)
+IF(H7875&gt;=_xlfn.PERCENTILE.INC($H$2:$H$10001,0.75),1,0)</f>
        <v>2</v>
      </c>
      <c r="S7875" t="str">
        <f>IF(R7875&gt;=7,"High",IF(R7875&gt;=4,"Medium","Low"))</f>
        <v>Low</v>
      </c>
    </row>
    <row r="7876" spans="1:19">
      <c r="A7876" t="s">
        <v>8001</v>
      </c>
      <c r="B7876">
        <v>54</v>
      </c>
      <c r="C7876" t="s">
        <v>101</v>
      </c>
      <c r="D7876" t="s">
        <v>159</v>
      </c>
      <c r="E7876">
        <v>42</v>
      </c>
      <c r="F7876" t="s">
        <v>121</v>
      </c>
      <c r="G7876" t="s">
        <v>110</v>
      </c>
      <c r="H7876" s="5">
        <v>681</v>
      </c>
      <c r="I7876" s="5">
        <v>27807.81</v>
      </c>
      <c r="J7876" t="s">
        <v>134</v>
      </c>
      <c r="K7876" t="s">
        <v>106</v>
      </c>
      <c r="L7876">
        <v>0</v>
      </c>
      <c r="M7876">
        <v>0</v>
      </c>
      <c r="N7876">
        <v>5</v>
      </c>
      <c r="O7876" s="6">
        <v>0</v>
      </c>
      <c r="P7876" t="s">
        <v>107</v>
      </c>
      <c r="Q7876" t="s">
        <v>107</v>
      </c>
      <c r="R7876">
        <f>IF(F7876="Monthly",2,0)
+IF(E7876&lt;=6,2,0)
+IF(N7876&lt;=2,2,0)
+IF(L7876&gt;=4,2,0)
+IF(M7876&gt;=2,1,0)
+IF(H7876&gt;=_xlfn.PERCENTILE.INC($H$2:$H$10001,0.75),1,0)</f>
        <v>0</v>
      </c>
      <c r="S7876" t="str">
        <f>IF(R7876&gt;=7,"High",IF(R7876&gt;=4,"Medium","Low"))</f>
        <v>Low</v>
      </c>
    </row>
    <row r="7877" spans="1:19">
      <c r="A7877" t="s">
        <v>8002</v>
      </c>
      <c r="B7877">
        <v>30</v>
      </c>
      <c r="C7877" t="s">
        <v>112</v>
      </c>
      <c r="D7877" t="s">
        <v>126</v>
      </c>
      <c r="E7877">
        <v>56</v>
      </c>
      <c r="F7877" t="s">
        <v>109</v>
      </c>
      <c r="G7877" t="s">
        <v>110</v>
      </c>
      <c r="H7877" s="5">
        <v>773</v>
      </c>
      <c r="I7877" s="5">
        <v>37818.019999999997</v>
      </c>
      <c r="J7877" t="s">
        <v>140</v>
      </c>
      <c r="K7877" t="s">
        <v>106</v>
      </c>
      <c r="L7877">
        <v>4</v>
      </c>
      <c r="M7877">
        <v>1</v>
      </c>
      <c r="N7877">
        <v>5</v>
      </c>
      <c r="O7877" s="6">
        <v>10</v>
      </c>
      <c r="P7877" t="s">
        <v>106</v>
      </c>
      <c r="Q7877" t="s">
        <v>107</v>
      </c>
      <c r="R7877">
        <f>IF(F7877="Monthly",2,0)
+IF(E7877&lt;=6,2,0)
+IF(N7877&lt;=2,2,0)
+IF(L7877&gt;=4,2,0)
+IF(M7877&gt;=2,1,0)
+IF(H7877&gt;=_xlfn.PERCENTILE.INC($H$2:$H$10001,0.75),1,0)</f>
        <v>2</v>
      </c>
      <c r="S7877" t="str">
        <f>IF(R7877&gt;=7,"High",IF(R7877&gt;=4,"Medium","Low"))</f>
        <v>Low</v>
      </c>
    </row>
    <row r="7878" spans="1:19">
      <c r="A7878" t="s">
        <v>8003</v>
      </c>
      <c r="B7878">
        <v>38</v>
      </c>
      <c r="C7878" t="s">
        <v>112</v>
      </c>
      <c r="D7878" t="s">
        <v>102</v>
      </c>
      <c r="E7878">
        <v>63</v>
      </c>
      <c r="F7878" t="s">
        <v>109</v>
      </c>
      <c r="G7878" t="s">
        <v>110</v>
      </c>
      <c r="H7878" s="5">
        <v>724</v>
      </c>
      <c r="I7878" s="5">
        <v>43155.519999999997</v>
      </c>
      <c r="J7878" t="s">
        <v>105</v>
      </c>
      <c r="K7878" t="s">
        <v>106</v>
      </c>
      <c r="L7878">
        <v>0</v>
      </c>
      <c r="M7878">
        <v>0</v>
      </c>
      <c r="N7878">
        <v>5</v>
      </c>
      <c r="O7878" s="6">
        <v>5</v>
      </c>
      <c r="P7878" t="s">
        <v>107</v>
      </c>
      <c r="Q7878" t="s">
        <v>107</v>
      </c>
      <c r="R7878">
        <f>IF(F7878="Monthly",2,0)
+IF(E7878&lt;=6,2,0)
+IF(N7878&lt;=2,2,0)
+IF(L7878&gt;=4,2,0)
+IF(M7878&gt;=2,1,0)
+IF(H7878&gt;=_xlfn.PERCENTILE.INC($H$2:$H$10001,0.75),1,0)</f>
        <v>0</v>
      </c>
      <c r="S7878" t="str">
        <f>IF(R7878&gt;=7,"High",IF(R7878&gt;=4,"Medium","Low"))</f>
        <v>Low</v>
      </c>
    </row>
    <row r="7879" spans="1:19">
      <c r="A7879" t="s">
        <v>8004</v>
      </c>
      <c r="B7879">
        <v>28</v>
      </c>
      <c r="C7879" t="s">
        <v>101</v>
      </c>
      <c r="D7879" t="s">
        <v>131</v>
      </c>
      <c r="E7879">
        <v>47</v>
      </c>
      <c r="F7879" t="s">
        <v>121</v>
      </c>
      <c r="G7879" t="s">
        <v>104</v>
      </c>
      <c r="H7879" s="5">
        <v>468</v>
      </c>
      <c r="I7879" s="5">
        <v>22066.240000000002</v>
      </c>
      <c r="J7879" t="s">
        <v>115</v>
      </c>
      <c r="K7879" t="s">
        <v>106</v>
      </c>
      <c r="L7879">
        <v>1</v>
      </c>
      <c r="M7879">
        <v>0</v>
      </c>
      <c r="N7879">
        <v>5</v>
      </c>
      <c r="O7879" s="6">
        <v>0</v>
      </c>
      <c r="P7879" t="s">
        <v>106</v>
      </c>
      <c r="Q7879" t="s">
        <v>107</v>
      </c>
      <c r="R7879">
        <f>IF(F7879="Monthly",2,0)
+IF(E7879&lt;=6,2,0)
+IF(N7879&lt;=2,2,0)
+IF(L7879&gt;=4,2,0)
+IF(M7879&gt;=2,1,0)
+IF(H7879&gt;=_xlfn.PERCENTILE.INC($H$2:$H$10001,0.75),1,0)</f>
        <v>0</v>
      </c>
      <c r="S7879" t="str">
        <f>IF(R7879&gt;=7,"High",IF(R7879&gt;=4,"Medium","Low"))</f>
        <v>Low</v>
      </c>
    </row>
    <row r="7880" spans="1:19">
      <c r="A7880" t="s">
        <v>8005</v>
      </c>
      <c r="B7880">
        <v>47</v>
      </c>
      <c r="C7880" t="s">
        <v>101</v>
      </c>
      <c r="D7880" t="s">
        <v>131</v>
      </c>
      <c r="E7880">
        <v>5</v>
      </c>
      <c r="F7880" t="s">
        <v>103</v>
      </c>
      <c r="G7880" t="s">
        <v>110</v>
      </c>
      <c r="H7880" s="5">
        <v>802</v>
      </c>
      <c r="I7880" s="5">
        <v>3857.77</v>
      </c>
      <c r="J7880" t="s">
        <v>105</v>
      </c>
      <c r="K7880" t="s">
        <v>106</v>
      </c>
      <c r="L7880">
        <v>0</v>
      </c>
      <c r="M7880">
        <v>0</v>
      </c>
      <c r="N7880">
        <v>5</v>
      </c>
      <c r="O7880" s="6">
        <v>5</v>
      </c>
      <c r="P7880" t="s">
        <v>106</v>
      </c>
      <c r="Q7880" t="s">
        <v>106</v>
      </c>
      <c r="R7880">
        <f>IF(F7880="Monthly",2,0)
+IF(E7880&lt;=6,2,0)
+IF(N7880&lt;=2,2,0)
+IF(L7880&gt;=4,2,0)
+IF(M7880&gt;=2,1,0)
+IF(H7880&gt;=_xlfn.PERCENTILE.INC($H$2:$H$10001,0.75),1,0)</f>
        <v>5</v>
      </c>
      <c r="S7880" t="str">
        <f>IF(R7880&gt;=7,"High",IF(R7880&gt;=4,"Medium","Low"))</f>
        <v>Medium</v>
      </c>
    </row>
    <row r="7881" spans="1:19">
      <c r="A7881" t="s">
        <v>8006</v>
      </c>
      <c r="B7881">
        <v>52</v>
      </c>
      <c r="C7881" t="s">
        <v>101</v>
      </c>
      <c r="D7881" t="s">
        <v>137</v>
      </c>
      <c r="E7881">
        <v>38</v>
      </c>
      <c r="F7881" t="s">
        <v>109</v>
      </c>
      <c r="G7881" t="s">
        <v>129</v>
      </c>
      <c r="H7881" s="5">
        <v>1093</v>
      </c>
      <c r="I7881" s="5">
        <v>42600.65</v>
      </c>
      <c r="J7881" t="s">
        <v>115</v>
      </c>
      <c r="K7881" t="s">
        <v>106</v>
      </c>
      <c r="L7881">
        <v>4</v>
      </c>
      <c r="M7881">
        <v>0</v>
      </c>
      <c r="N7881">
        <v>4</v>
      </c>
      <c r="O7881" s="6">
        <v>0</v>
      </c>
      <c r="P7881" t="s">
        <v>107</v>
      </c>
      <c r="Q7881" t="s">
        <v>107</v>
      </c>
      <c r="R7881">
        <f>IF(F7881="Monthly",2,0)
+IF(E7881&lt;=6,2,0)
+IF(N7881&lt;=2,2,0)
+IF(L7881&gt;=4,2,0)
+IF(M7881&gt;=2,1,0)
+IF(H7881&gt;=_xlfn.PERCENTILE.INC($H$2:$H$10001,0.75),1,0)</f>
        <v>3</v>
      </c>
      <c r="S7881" t="str">
        <f>IF(R7881&gt;=7,"High",IF(R7881&gt;=4,"Medium","Low"))</f>
        <v>Low</v>
      </c>
    </row>
    <row r="7882" spans="1:19">
      <c r="A7882" t="s">
        <v>8007</v>
      </c>
      <c r="B7882">
        <v>35</v>
      </c>
      <c r="C7882" t="s">
        <v>101</v>
      </c>
      <c r="D7882" t="s">
        <v>133</v>
      </c>
      <c r="E7882">
        <v>17</v>
      </c>
      <c r="F7882" t="s">
        <v>103</v>
      </c>
      <c r="G7882" t="s">
        <v>104</v>
      </c>
      <c r="H7882" s="5">
        <v>512</v>
      </c>
      <c r="I7882" s="5">
        <f>RawCustomerTable[[#This Row],[Monthly_Charges]]*RawCustomerTable[[#This Row],[Tenure_Months]]*(1-RawCustomerTable[[#This Row],[Discount_Percent]]/100)</f>
        <v>8704</v>
      </c>
      <c r="J7882" t="s">
        <v>117</v>
      </c>
      <c r="K7882" t="s">
        <v>106</v>
      </c>
      <c r="L7882">
        <v>1</v>
      </c>
      <c r="M7882">
        <v>0</v>
      </c>
      <c r="N7882">
        <v>5</v>
      </c>
      <c r="O7882" s="6">
        <v>0</v>
      </c>
      <c r="P7882" t="s">
        <v>107</v>
      </c>
      <c r="Q7882" t="s">
        <v>106</v>
      </c>
      <c r="R7882">
        <f>IF(F7882="Monthly",2,0)
+IF(E7882&lt;=6,2,0)
+IF(N7882&lt;=2,2,0)
+IF(L7882&gt;=4,2,0)
+IF(M7882&gt;=2,1,0)
+IF(H7882&gt;=_xlfn.PERCENTILE.INC($H$2:$H$10001,0.75),1,0)</f>
        <v>2</v>
      </c>
      <c r="S7882" t="str">
        <f>IF(R7882&gt;=7,"High",IF(R7882&gt;=4,"Medium","Low"))</f>
        <v>Low</v>
      </c>
    </row>
    <row r="7883" spans="1:19">
      <c r="A7883" t="s">
        <v>8008</v>
      </c>
      <c r="B7883">
        <v>42</v>
      </c>
      <c r="C7883" t="s">
        <v>112</v>
      </c>
      <c r="D7883" t="s">
        <v>123</v>
      </c>
      <c r="E7883">
        <v>32</v>
      </c>
      <c r="F7883" t="s">
        <v>121</v>
      </c>
      <c r="G7883" t="s">
        <v>110</v>
      </c>
      <c r="H7883" s="5">
        <v>776</v>
      </c>
      <c r="I7883" s="5">
        <v>24153.55</v>
      </c>
      <c r="J7883" t="s">
        <v>105</v>
      </c>
      <c r="K7883" t="s">
        <v>106</v>
      </c>
      <c r="L7883">
        <v>4</v>
      </c>
      <c r="M7883">
        <v>2</v>
      </c>
      <c r="N7883">
        <v>4</v>
      </c>
      <c r="O7883" s="6">
        <v>0</v>
      </c>
      <c r="P7883" t="s">
        <v>106</v>
      </c>
      <c r="Q7883" t="s">
        <v>107</v>
      </c>
      <c r="R7883">
        <f>IF(F7883="Monthly",2,0)
+IF(E7883&lt;=6,2,0)
+IF(N7883&lt;=2,2,0)
+IF(L7883&gt;=4,2,0)
+IF(M7883&gt;=2,1,0)
+IF(H7883&gt;=_xlfn.PERCENTILE.INC($H$2:$H$10001,0.75),1,0)</f>
        <v>3</v>
      </c>
      <c r="S7883" t="str">
        <f>IF(R7883&gt;=7,"High",IF(R7883&gt;=4,"Medium","Low"))</f>
        <v>Low</v>
      </c>
    </row>
    <row r="7884" spans="1:19">
      <c r="A7884" t="s">
        <v>8009</v>
      </c>
      <c r="B7884">
        <v>19</v>
      </c>
      <c r="C7884" t="s">
        <v>101</v>
      </c>
      <c r="D7884" t="s">
        <v>131</v>
      </c>
      <c r="E7884">
        <v>25</v>
      </c>
      <c r="F7884" t="s">
        <v>103</v>
      </c>
      <c r="G7884" t="s">
        <v>104</v>
      </c>
      <c r="H7884" s="5">
        <v>479</v>
      </c>
      <c r="I7884" s="5">
        <v>11944.8</v>
      </c>
      <c r="J7884" t="s">
        <v>117</v>
      </c>
      <c r="K7884" t="s">
        <v>106</v>
      </c>
      <c r="L7884">
        <v>0</v>
      </c>
      <c r="M7884">
        <v>0</v>
      </c>
      <c r="N7884">
        <v>5</v>
      </c>
      <c r="O7884" s="6">
        <v>0</v>
      </c>
      <c r="P7884" t="s">
        <v>107</v>
      </c>
      <c r="Q7884" t="s">
        <v>107</v>
      </c>
      <c r="R7884">
        <f>IF(F7884="Monthly",2,0)
+IF(E7884&lt;=6,2,0)
+IF(N7884&lt;=2,2,0)
+IF(L7884&gt;=4,2,0)
+IF(M7884&gt;=2,1,0)
+IF(H7884&gt;=_xlfn.PERCENTILE.INC($H$2:$H$10001,0.75),1,0)</f>
        <v>2</v>
      </c>
      <c r="S7884" t="str">
        <f>IF(R7884&gt;=7,"High",IF(R7884&gt;=4,"Medium","Low"))</f>
        <v>Low</v>
      </c>
    </row>
    <row r="7885" spans="1:19">
      <c r="A7885" t="s">
        <v>8010</v>
      </c>
      <c r="B7885">
        <v>56</v>
      </c>
      <c r="C7885" t="s">
        <v>112</v>
      </c>
      <c r="D7885" t="s">
        <v>137</v>
      </c>
      <c r="E7885">
        <v>5</v>
      </c>
      <c r="F7885" t="s">
        <v>103</v>
      </c>
      <c r="G7885" t="s">
        <v>104</v>
      </c>
      <c r="H7885" s="5">
        <v>528</v>
      </c>
      <c r="I7885" s="5">
        <v>2624.7</v>
      </c>
      <c r="J7885" t="s">
        <v>134</v>
      </c>
      <c r="K7885" t="s">
        <v>106</v>
      </c>
      <c r="L7885">
        <v>0</v>
      </c>
      <c r="M7885">
        <v>0</v>
      </c>
      <c r="N7885">
        <v>4</v>
      </c>
      <c r="O7885" s="6">
        <v>0</v>
      </c>
      <c r="P7885" t="s">
        <v>107</v>
      </c>
      <c r="Q7885" t="s">
        <v>107</v>
      </c>
      <c r="R7885">
        <f>IF(F7885="Monthly",2,0)
+IF(E7885&lt;=6,2,0)
+IF(N7885&lt;=2,2,0)
+IF(L7885&gt;=4,2,0)
+IF(M7885&gt;=2,1,0)
+IF(H7885&gt;=_xlfn.PERCENTILE.INC($H$2:$H$10001,0.75),1,0)</f>
        <v>4</v>
      </c>
      <c r="S7885" t="str">
        <f>IF(R7885&gt;=7,"High",IF(R7885&gt;=4,"Medium","Low"))</f>
        <v>Medium</v>
      </c>
    </row>
    <row r="7886" spans="1:19">
      <c r="A7886" t="s">
        <v>8011</v>
      </c>
      <c r="B7886">
        <v>20</v>
      </c>
      <c r="C7886" t="s">
        <v>112</v>
      </c>
      <c r="D7886" t="s">
        <v>159</v>
      </c>
      <c r="E7886">
        <v>34</v>
      </c>
      <c r="F7886" t="s">
        <v>103</v>
      </c>
      <c r="G7886" t="s">
        <v>110</v>
      </c>
      <c r="H7886" s="5">
        <v>650</v>
      </c>
      <c r="I7886" s="5">
        <v>21891.040000000001</v>
      </c>
      <c r="J7886" t="s">
        <v>117</v>
      </c>
      <c r="K7886" t="s">
        <v>106</v>
      </c>
      <c r="L7886">
        <v>2</v>
      </c>
      <c r="M7886">
        <v>1</v>
      </c>
      <c r="N7886">
        <v>5</v>
      </c>
      <c r="O7886" s="6">
        <v>0</v>
      </c>
      <c r="P7886" t="s">
        <v>107</v>
      </c>
      <c r="Q7886" t="s">
        <v>106</v>
      </c>
      <c r="R7886">
        <f>IF(F7886="Monthly",2,0)
+IF(E7886&lt;=6,2,0)
+IF(N7886&lt;=2,2,0)
+IF(L7886&gt;=4,2,0)
+IF(M7886&gt;=2,1,0)
+IF(H7886&gt;=_xlfn.PERCENTILE.INC($H$2:$H$10001,0.75),1,0)</f>
        <v>2</v>
      </c>
      <c r="S7886" t="str">
        <f>IF(R7886&gt;=7,"High",IF(R7886&gt;=4,"Medium","Low"))</f>
        <v>Low</v>
      </c>
    </row>
    <row r="7887" spans="1:19">
      <c r="A7887" t="s">
        <v>8012</v>
      </c>
      <c r="B7887">
        <v>41</v>
      </c>
      <c r="C7887" t="s">
        <v>101</v>
      </c>
      <c r="D7887" t="s">
        <v>113</v>
      </c>
      <c r="E7887">
        <v>31</v>
      </c>
      <c r="F7887" t="s">
        <v>121</v>
      </c>
      <c r="G7887" t="s">
        <v>110</v>
      </c>
      <c r="H7887" s="5">
        <v>756</v>
      </c>
      <c r="I7887" s="5">
        <v>23575.33</v>
      </c>
      <c r="J7887" t="s">
        <v>140</v>
      </c>
      <c r="K7887" t="s">
        <v>106</v>
      </c>
      <c r="L7887">
        <v>3</v>
      </c>
      <c r="M7887">
        <v>3</v>
      </c>
      <c r="N7887">
        <v>2</v>
      </c>
      <c r="O7887" s="6">
        <v>0</v>
      </c>
      <c r="P7887" t="s">
        <v>107</v>
      </c>
      <c r="Q7887" t="s">
        <v>107</v>
      </c>
      <c r="R7887">
        <f>IF(F7887="Monthly",2,0)
+IF(E7887&lt;=6,2,0)
+IF(N7887&lt;=2,2,0)
+IF(L7887&gt;=4,2,0)
+IF(M7887&gt;=2,1,0)
+IF(H7887&gt;=_xlfn.PERCENTILE.INC($H$2:$H$10001,0.75),1,0)</f>
        <v>3</v>
      </c>
      <c r="S7887" t="str">
        <f>IF(R7887&gt;=7,"High",IF(R7887&gt;=4,"Medium","Low"))</f>
        <v>Low</v>
      </c>
    </row>
    <row r="7888" spans="1:19">
      <c r="A7888" t="s">
        <v>8013</v>
      </c>
      <c r="B7888">
        <v>45</v>
      </c>
      <c r="C7888" t="s">
        <v>112</v>
      </c>
      <c r="D7888" t="s">
        <v>119</v>
      </c>
      <c r="E7888">
        <v>64</v>
      </c>
      <c r="F7888" t="s">
        <v>103</v>
      </c>
      <c r="G7888" t="s">
        <v>104</v>
      </c>
      <c r="H7888" s="5">
        <v>491</v>
      </c>
      <c r="I7888" s="5">
        <v>31849.3</v>
      </c>
      <c r="J7888" t="s">
        <v>115</v>
      </c>
      <c r="K7888" t="s">
        <v>106</v>
      </c>
      <c r="L7888">
        <v>3</v>
      </c>
      <c r="M7888">
        <v>0</v>
      </c>
      <c r="N7888">
        <v>5</v>
      </c>
      <c r="O7888" s="6">
        <v>0</v>
      </c>
      <c r="P7888" t="s">
        <v>107</v>
      </c>
      <c r="Q7888" t="s">
        <v>107</v>
      </c>
      <c r="R7888">
        <f>IF(F7888="Monthly",2,0)
+IF(E7888&lt;=6,2,0)
+IF(N7888&lt;=2,2,0)
+IF(L7888&gt;=4,2,0)
+IF(M7888&gt;=2,1,0)
+IF(H7888&gt;=_xlfn.PERCENTILE.INC($H$2:$H$10001,0.75),1,0)</f>
        <v>2</v>
      </c>
      <c r="S7888" t="str">
        <f>IF(R7888&gt;=7,"High",IF(R7888&gt;=4,"Medium","Low"))</f>
        <v>Low</v>
      </c>
    </row>
    <row r="7889" spans="1:19">
      <c r="A7889" t="s">
        <v>8014</v>
      </c>
      <c r="B7889">
        <v>27</v>
      </c>
      <c r="C7889" t="s">
        <v>101</v>
      </c>
      <c r="D7889" t="s">
        <v>159</v>
      </c>
      <c r="E7889">
        <v>49</v>
      </c>
      <c r="F7889" t="s">
        <v>103</v>
      </c>
      <c r="G7889" t="s">
        <v>110</v>
      </c>
      <c r="H7889" s="5">
        <v>730</v>
      </c>
      <c r="I7889" s="5">
        <v>34951.26</v>
      </c>
      <c r="J7889" t="s">
        <v>115</v>
      </c>
      <c r="K7889" t="s">
        <v>106</v>
      </c>
      <c r="L7889">
        <v>0</v>
      </c>
      <c r="M7889">
        <v>0</v>
      </c>
      <c r="N7889">
        <v>5</v>
      </c>
      <c r="O7889" s="6">
        <v>0</v>
      </c>
      <c r="P7889" t="s">
        <v>107</v>
      </c>
      <c r="Q7889" t="s">
        <v>107</v>
      </c>
      <c r="R7889">
        <f>IF(F7889="Monthly",2,0)
+IF(E7889&lt;=6,2,0)
+IF(N7889&lt;=2,2,0)
+IF(L7889&gt;=4,2,0)
+IF(M7889&gt;=2,1,0)
+IF(H7889&gt;=_xlfn.PERCENTILE.INC($H$2:$H$10001,0.75),1,0)</f>
        <v>2</v>
      </c>
      <c r="S7889" t="str">
        <f>IF(R7889&gt;=7,"High",IF(R7889&gt;=4,"Medium","Low"))</f>
        <v>Low</v>
      </c>
    </row>
    <row r="7890" spans="1:19">
      <c r="A7890" t="s">
        <v>8015</v>
      </c>
      <c r="B7890">
        <v>29</v>
      </c>
      <c r="C7890" t="s">
        <v>101</v>
      </c>
      <c r="D7890" t="s">
        <v>119</v>
      </c>
      <c r="E7890">
        <v>15</v>
      </c>
      <c r="F7890" t="s">
        <v>103</v>
      </c>
      <c r="G7890" t="s">
        <v>104</v>
      </c>
      <c r="H7890" s="5">
        <v>411</v>
      </c>
      <c r="I7890" s="5">
        <v>6275.35</v>
      </c>
      <c r="J7890" t="s">
        <v>117</v>
      </c>
      <c r="K7890" t="s">
        <v>106</v>
      </c>
      <c r="L7890">
        <v>0</v>
      </c>
      <c r="M7890">
        <v>0</v>
      </c>
      <c r="N7890">
        <v>5</v>
      </c>
      <c r="O7890" s="6">
        <v>0</v>
      </c>
      <c r="P7890" t="s">
        <v>107</v>
      </c>
      <c r="Q7890" t="s">
        <v>107</v>
      </c>
      <c r="R7890">
        <f>IF(F7890="Monthly",2,0)
+IF(E7890&lt;=6,2,0)
+IF(N7890&lt;=2,2,0)
+IF(L7890&gt;=4,2,0)
+IF(M7890&gt;=2,1,0)
+IF(H7890&gt;=_xlfn.PERCENTILE.INC($H$2:$H$10001,0.75),1,0)</f>
        <v>2</v>
      </c>
      <c r="S7890" t="str">
        <f>IF(R7890&gt;=7,"High",IF(R7890&gt;=4,"Medium","Low"))</f>
        <v>Low</v>
      </c>
    </row>
    <row r="7891" spans="1:19">
      <c r="A7891" t="s">
        <v>8016</v>
      </c>
      <c r="B7891">
        <v>43</v>
      </c>
      <c r="C7891" t="s">
        <v>101</v>
      </c>
      <c r="D7891" t="s">
        <v>131</v>
      </c>
      <c r="E7891">
        <v>72</v>
      </c>
      <c r="F7891" t="s">
        <v>121</v>
      </c>
      <c r="G7891" t="s">
        <v>104</v>
      </c>
      <c r="H7891" s="5">
        <v>562</v>
      </c>
      <c r="I7891" s="5">
        <v>34473.64</v>
      </c>
      <c r="J7891" t="s">
        <v>117</v>
      </c>
      <c r="K7891" t="s">
        <v>107</v>
      </c>
      <c r="L7891">
        <v>0</v>
      </c>
      <c r="M7891">
        <v>0</v>
      </c>
      <c r="N7891">
        <v>5</v>
      </c>
      <c r="O7891" s="6">
        <v>15</v>
      </c>
      <c r="P7891" t="s">
        <v>107</v>
      </c>
      <c r="Q7891" t="s">
        <v>107</v>
      </c>
      <c r="R7891">
        <f>IF(F7891="Monthly",2,0)
+IF(E7891&lt;=6,2,0)
+IF(N7891&lt;=2,2,0)
+IF(L7891&gt;=4,2,0)
+IF(M7891&gt;=2,1,0)
+IF(H7891&gt;=_xlfn.PERCENTILE.INC($H$2:$H$10001,0.75),1,0)</f>
        <v>0</v>
      </c>
      <c r="S7891" t="str">
        <f>IF(R7891&gt;=7,"High",IF(R7891&gt;=4,"Medium","Low"))</f>
        <v>Low</v>
      </c>
    </row>
    <row r="7892" spans="1:19">
      <c r="A7892" t="s">
        <v>8017</v>
      </c>
      <c r="B7892">
        <v>57</v>
      </c>
      <c r="C7892" t="s">
        <v>101</v>
      </c>
      <c r="D7892" t="s">
        <v>102</v>
      </c>
      <c r="E7892">
        <v>26</v>
      </c>
      <c r="F7892" t="s">
        <v>103</v>
      </c>
      <c r="G7892" t="s">
        <v>129</v>
      </c>
      <c r="H7892" s="5">
        <v>985</v>
      </c>
      <c r="I7892" s="5">
        <v>25259.99</v>
      </c>
      <c r="J7892" t="s">
        <v>115</v>
      </c>
      <c r="K7892" t="s">
        <v>106</v>
      </c>
      <c r="L7892">
        <v>1</v>
      </c>
      <c r="M7892">
        <v>0</v>
      </c>
      <c r="N7892">
        <v>5</v>
      </c>
      <c r="O7892" s="6">
        <v>0</v>
      </c>
      <c r="P7892" t="s">
        <v>106</v>
      </c>
      <c r="Q7892" t="s">
        <v>106</v>
      </c>
      <c r="R7892">
        <f>IF(F7892="Monthly",2,0)
+IF(E7892&lt;=6,2,0)
+IF(N7892&lt;=2,2,0)
+IF(L7892&gt;=4,2,0)
+IF(M7892&gt;=2,1,0)
+IF(H7892&gt;=_xlfn.PERCENTILE.INC($H$2:$H$10001,0.75),1,0)</f>
        <v>3</v>
      </c>
      <c r="S7892" t="str">
        <f>IF(R7892&gt;=7,"High",IF(R7892&gt;=4,"Medium","Low"))</f>
        <v>Low</v>
      </c>
    </row>
    <row r="7893" spans="1:19">
      <c r="A7893" t="s">
        <v>8018</v>
      </c>
      <c r="B7893">
        <v>50</v>
      </c>
      <c r="C7893" t="s">
        <v>112</v>
      </c>
      <c r="D7893" t="s">
        <v>119</v>
      </c>
      <c r="E7893">
        <v>52</v>
      </c>
      <c r="F7893" t="s">
        <v>103</v>
      </c>
      <c r="G7893" t="s">
        <v>104</v>
      </c>
      <c r="H7893" s="5">
        <v>479</v>
      </c>
      <c r="I7893" s="5">
        <v>24188.53</v>
      </c>
      <c r="J7893" t="s">
        <v>140</v>
      </c>
      <c r="K7893" t="s">
        <v>107</v>
      </c>
      <c r="L7893">
        <v>1</v>
      </c>
      <c r="M7893">
        <v>0</v>
      </c>
      <c r="N7893">
        <v>4</v>
      </c>
      <c r="O7893" s="6">
        <v>0</v>
      </c>
      <c r="P7893" t="s">
        <v>107</v>
      </c>
      <c r="Q7893" t="s">
        <v>107</v>
      </c>
      <c r="R7893">
        <f>IF(F7893="Monthly",2,0)
+IF(E7893&lt;=6,2,0)
+IF(N7893&lt;=2,2,0)
+IF(L7893&gt;=4,2,0)
+IF(M7893&gt;=2,1,0)
+IF(H7893&gt;=_xlfn.PERCENTILE.INC($H$2:$H$10001,0.75),1,0)</f>
        <v>2</v>
      </c>
      <c r="S7893" t="str">
        <f>IF(R7893&gt;=7,"High",IF(R7893&gt;=4,"Medium","Low"))</f>
        <v>Low</v>
      </c>
    </row>
    <row r="7894" spans="1:19">
      <c r="A7894" t="s">
        <v>8019</v>
      </c>
      <c r="B7894">
        <v>52</v>
      </c>
      <c r="C7894" t="s">
        <v>101</v>
      </c>
      <c r="D7894" t="s">
        <v>126</v>
      </c>
      <c r="E7894">
        <v>46</v>
      </c>
      <c r="F7894" t="s">
        <v>103</v>
      </c>
      <c r="G7894" t="s">
        <v>129</v>
      </c>
      <c r="H7894" s="5">
        <v>1047</v>
      </c>
      <c r="I7894" s="5">
        <v>48757.23</v>
      </c>
      <c r="J7894" t="s">
        <v>140</v>
      </c>
      <c r="K7894" t="s">
        <v>106</v>
      </c>
      <c r="L7894">
        <v>7</v>
      </c>
      <c r="M7894">
        <v>3</v>
      </c>
      <c r="N7894">
        <v>3</v>
      </c>
      <c r="O7894" s="6">
        <v>0</v>
      </c>
      <c r="P7894" t="s">
        <v>107</v>
      </c>
      <c r="Q7894" t="s">
        <v>107</v>
      </c>
      <c r="R7894">
        <f>IF(F7894="Monthly",2,0)
+IF(E7894&lt;=6,2,0)
+IF(N7894&lt;=2,2,0)
+IF(L7894&gt;=4,2,0)
+IF(M7894&gt;=2,1,0)
+IF(H7894&gt;=_xlfn.PERCENTILE.INC($H$2:$H$10001,0.75),1,0)</f>
        <v>6</v>
      </c>
      <c r="S7894" t="str">
        <f>IF(R7894&gt;=7,"High",IF(R7894&gt;=4,"Medium","Low"))</f>
        <v>Medium</v>
      </c>
    </row>
    <row r="7895" spans="1:19">
      <c r="A7895" t="s">
        <v>8020</v>
      </c>
      <c r="B7895">
        <v>38</v>
      </c>
      <c r="C7895" t="s">
        <v>101</v>
      </c>
      <c r="D7895" t="s">
        <v>131</v>
      </c>
      <c r="E7895">
        <v>62</v>
      </c>
      <c r="F7895" t="s">
        <v>109</v>
      </c>
      <c r="G7895" t="s">
        <v>110</v>
      </c>
      <c r="H7895" s="5">
        <v>688</v>
      </c>
      <c r="I7895" s="5">
        <v>42727.73</v>
      </c>
      <c r="J7895" t="s">
        <v>105</v>
      </c>
      <c r="K7895" t="s">
        <v>106</v>
      </c>
      <c r="L7895">
        <v>0</v>
      </c>
      <c r="M7895">
        <v>0</v>
      </c>
      <c r="N7895">
        <v>5</v>
      </c>
      <c r="O7895" s="6">
        <v>0</v>
      </c>
      <c r="P7895" t="s">
        <v>106</v>
      </c>
      <c r="Q7895" t="s">
        <v>107</v>
      </c>
      <c r="R7895">
        <f>IF(F7895="Monthly",2,0)
+IF(E7895&lt;=6,2,0)
+IF(N7895&lt;=2,2,0)
+IF(L7895&gt;=4,2,0)
+IF(M7895&gt;=2,1,0)
+IF(H7895&gt;=_xlfn.PERCENTILE.INC($H$2:$H$10001,0.75),1,0)</f>
        <v>0</v>
      </c>
      <c r="S7895" t="str">
        <f>IF(R7895&gt;=7,"High",IF(R7895&gt;=4,"Medium","Low"))</f>
        <v>Low</v>
      </c>
    </row>
    <row r="7896" spans="1:19">
      <c r="A7896" t="s">
        <v>8021</v>
      </c>
      <c r="B7896">
        <v>42</v>
      </c>
      <c r="C7896" t="s">
        <v>112</v>
      </c>
      <c r="D7896" t="s">
        <v>128</v>
      </c>
      <c r="E7896">
        <v>20</v>
      </c>
      <c r="F7896" t="s">
        <v>103</v>
      </c>
      <c r="G7896" t="s">
        <v>129</v>
      </c>
      <c r="H7896" s="5">
        <v>1006</v>
      </c>
      <c r="I7896" s="5">
        <v>20553.11</v>
      </c>
      <c r="J7896" t="s">
        <v>134</v>
      </c>
      <c r="K7896" t="s">
        <v>106</v>
      </c>
      <c r="L7896">
        <v>1</v>
      </c>
      <c r="M7896">
        <v>0</v>
      </c>
      <c r="N7896">
        <v>4</v>
      </c>
      <c r="O7896" s="6">
        <v>0</v>
      </c>
      <c r="P7896" t="s">
        <v>106</v>
      </c>
      <c r="Q7896" t="s">
        <v>107</v>
      </c>
      <c r="R7896">
        <f>IF(F7896="Monthly",2,0)
+IF(E7896&lt;=6,2,0)
+IF(N7896&lt;=2,2,0)
+IF(L7896&gt;=4,2,0)
+IF(M7896&gt;=2,1,0)
+IF(H7896&gt;=_xlfn.PERCENTILE.INC($H$2:$H$10001,0.75),1,0)</f>
        <v>3</v>
      </c>
      <c r="S7896" t="str">
        <f>IF(R7896&gt;=7,"High",IF(R7896&gt;=4,"Medium","Low"))</f>
        <v>Low</v>
      </c>
    </row>
    <row r="7897" spans="1:19">
      <c r="A7897" t="s">
        <v>8022</v>
      </c>
      <c r="B7897">
        <v>46</v>
      </c>
      <c r="C7897" t="s">
        <v>101</v>
      </c>
      <c r="D7897" t="s">
        <v>113</v>
      </c>
      <c r="E7897">
        <v>63</v>
      </c>
      <c r="F7897" t="s">
        <v>103</v>
      </c>
      <c r="G7897" t="s">
        <v>104</v>
      </c>
      <c r="H7897" s="5">
        <v>496</v>
      </c>
      <c r="I7897" s="5">
        <v>32141.360000000001</v>
      </c>
      <c r="J7897" t="s">
        <v>115</v>
      </c>
      <c r="K7897" t="s">
        <v>106</v>
      </c>
      <c r="L7897">
        <v>1</v>
      </c>
      <c r="M7897">
        <v>0</v>
      </c>
      <c r="N7897">
        <v>5</v>
      </c>
      <c r="O7897" s="6">
        <v>0</v>
      </c>
      <c r="P7897" t="s">
        <v>106</v>
      </c>
      <c r="Q7897" t="s">
        <v>107</v>
      </c>
      <c r="R7897">
        <f>IF(F7897="Monthly",2,0)
+IF(E7897&lt;=6,2,0)
+IF(N7897&lt;=2,2,0)
+IF(L7897&gt;=4,2,0)
+IF(M7897&gt;=2,1,0)
+IF(H7897&gt;=_xlfn.PERCENTILE.INC($H$2:$H$10001,0.75),1,0)</f>
        <v>2</v>
      </c>
      <c r="S7897" t="str">
        <f>IF(R7897&gt;=7,"High",IF(R7897&gt;=4,"Medium","Low"))</f>
        <v>Low</v>
      </c>
    </row>
    <row r="7898" spans="1:19">
      <c r="A7898" t="s">
        <v>8023</v>
      </c>
      <c r="B7898">
        <v>27</v>
      </c>
      <c r="C7898" t="s">
        <v>112</v>
      </c>
      <c r="D7898" t="s">
        <v>131</v>
      </c>
      <c r="E7898">
        <v>53</v>
      </c>
      <c r="F7898" t="s">
        <v>109</v>
      </c>
      <c r="G7898" t="s">
        <v>104</v>
      </c>
      <c r="H7898" s="5">
        <v>486</v>
      </c>
      <c r="I7898" s="5">
        <v>25006.2</v>
      </c>
      <c r="J7898" t="s">
        <v>117</v>
      </c>
      <c r="K7898" t="s">
        <v>106</v>
      </c>
      <c r="L7898">
        <v>0</v>
      </c>
      <c r="M7898">
        <v>0</v>
      </c>
      <c r="N7898">
        <v>5</v>
      </c>
      <c r="O7898" s="6">
        <v>0</v>
      </c>
      <c r="P7898" t="s">
        <v>107</v>
      </c>
      <c r="Q7898" t="s">
        <v>107</v>
      </c>
      <c r="R7898">
        <f>IF(F7898="Monthly",2,0)
+IF(E7898&lt;=6,2,0)
+IF(N7898&lt;=2,2,0)
+IF(L7898&gt;=4,2,0)
+IF(M7898&gt;=2,1,0)
+IF(H7898&gt;=_xlfn.PERCENTILE.INC($H$2:$H$10001,0.75),1,0)</f>
        <v>0</v>
      </c>
      <c r="S7898" t="str">
        <f>IF(R7898&gt;=7,"High",IF(R7898&gt;=4,"Medium","Low"))</f>
        <v>Low</v>
      </c>
    </row>
    <row r="7899" spans="1:19">
      <c r="A7899" t="s">
        <v>8024</v>
      </c>
      <c r="B7899">
        <v>27</v>
      </c>
      <c r="C7899" t="s">
        <v>101</v>
      </c>
      <c r="D7899" t="s">
        <v>137</v>
      </c>
      <c r="E7899">
        <v>23</v>
      </c>
      <c r="F7899" t="s">
        <v>103</v>
      </c>
      <c r="G7899" t="s">
        <v>104</v>
      </c>
      <c r="H7899" s="5">
        <v>441</v>
      </c>
      <c r="I7899" s="5">
        <v>10295.64</v>
      </c>
      <c r="J7899" t="s">
        <v>134</v>
      </c>
      <c r="K7899" t="s">
        <v>106</v>
      </c>
      <c r="L7899">
        <v>2</v>
      </c>
      <c r="M7899">
        <v>0</v>
      </c>
      <c r="N7899">
        <v>5</v>
      </c>
      <c r="O7899" s="6">
        <v>0</v>
      </c>
      <c r="P7899" t="s">
        <v>107</v>
      </c>
      <c r="Q7899" t="s">
        <v>107</v>
      </c>
      <c r="R7899">
        <f>IF(F7899="Monthly",2,0)
+IF(E7899&lt;=6,2,0)
+IF(N7899&lt;=2,2,0)
+IF(L7899&gt;=4,2,0)
+IF(M7899&gt;=2,1,0)
+IF(H7899&gt;=_xlfn.PERCENTILE.INC($H$2:$H$10001,0.75),1,0)</f>
        <v>2</v>
      </c>
      <c r="S7899" t="str">
        <f>IF(R7899&gt;=7,"High",IF(R7899&gt;=4,"Medium","Low"))</f>
        <v>Low</v>
      </c>
    </row>
    <row r="7900" spans="1:19">
      <c r="A7900" t="s">
        <v>8025</v>
      </c>
      <c r="B7900">
        <v>44</v>
      </c>
      <c r="C7900" t="s">
        <v>112</v>
      </c>
      <c r="D7900" t="s">
        <v>137</v>
      </c>
      <c r="E7900">
        <v>56</v>
      </c>
      <c r="F7900" t="s">
        <v>103</v>
      </c>
      <c r="G7900" t="s">
        <v>110</v>
      </c>
      <c r="H7900" s="5">
        <v>701</v>
      </c>
      <c r="I7900" s="5">
        <v>38195.160000000003</v>
      </c>
      <c r="J7900" t="s">
        <v>105</v>
      </c>
      <c r="K7900" t="s">
        <v>106</v>
      </c>
      <c r="L7900">
        <v>2</v>
      </c>
      <c r="M7900">
        <v>1</v>
      </c>
      <c r="N7900">
        <v>4</v>
      </c>
      <c r="O7900" s="6">
        <v>0</v>
      </c>
      <c r="P7900" t="s">
        <v>106</v>
      </c>
      <c r="Q7900" t="s">
        <v>106</v>
      </c>
      <c r="R7900">
        <f>IF(F7900="Monthly",2,0)
+IF(E7900&lt;=6,2,0)
+IF(N7900&lt;=2,2,0)
+IF(L7900&gt;=4,2,0)
+IF(M7900&gt;=2,1,0)
+IF(H7900&gt;=_xlfn.PERCENTILE.INC($H$2:$H$10001,0.75),1,0)</f>
        <v>2</v>
      </c>
      <c r="S7900" t="str">
        <f>IF(R7900&gt;=7,"High",IF(R7900&gt;=4,"Medium","Low"))</f>
        <v>Low</v>
      </c>
    </row>
    <row r="7901" spans="1:19">
      <c r="A7901" t="s">
        <v>8026</v>
      </c>
      <c r="B7901">
        <v>41</v>
      </c>
      <c r="C7901" t="s">
        <v>101</v>
      </c>
      <c r="D7901" t="s">
        <v>119</v>
      </c>
      <c r="E7901">
        <v>62</v>
      </c>
      <c r="F7901" t="s">
        <v>109</v>
      </c>
      <c r="G7901" t="s">
        <v>110</v>
      </c>
      <c r="H7901" s="5">
        <v>674</v>
      </c>
      <c r="I7901" s="5">
        <v>39968.339999999997</v>
      </c>
      <c r="J7901" t="s">
        <v>134</v>
      </c>
      <c r="K7901" t="s">
        <v>106</v>
      </c>
      <c r="L7901">
        <v>2</v>
      </c>
      <c r="M7901">
        <v>1</v>
      </c>
      <c r="N7901">
        <v>4</v>
      </c>
      <c r="O7901" s="6">
        <v>5</v>
      </c>
      <c r="P7901" t="s">
        <v>107</v>
      </c>
      <c r="Q7901" t="s">
        <v>107</v>
      </c>
      <c r="R7901">
        <f>IF(F7901="Monthly",2,0)
+IF(E7901&lt;=6,2,0)
+IF(N7901&lt;=2,2,0)
+IF(L7901&gt;=4,2,0)
+IF(M7901&gt;=2,1,0)
+IF(H7901&gt;=_xlfn.PERCENTILE.INC($H$2:$H$10001,0.75),1,0)</f>
        <v>0</v>
      </c>
      <c r="S7901" t="str">
        <f>IF(R7901&gt;=7,"High",IF(R7901&gt;=4,"Medium","Low"))</f>
        <v>Low</v>
      </c>
    </row>
    <row r="7902" spans="1:19">
      <c r="A7902" t="s">
        <v>8027</v>
      </c>
      <c r="B7902">
        <v>26</v>
      </c>
      <c r="C7902" t="s">
        <v>112</v>
      </c>
      <c r="D7902" t="s">
        <v>131</v>
      </c>
      <c r="E7902">
        <v>55</v>
      </c>
      <c r="F7902" t="s">
        <v>109</v>
      </c>
      <c r="G7902" t="s">
        <v>110</v>
      </c>
      <c r="H7902" s="5">
        <v>680</v>
      </c>
      <c r="I7902" s="5">
        <v>36426.629999999997</v>
      </c>
      <c r="J7902" t="s">
        <v>117</v>
      </c>
      <c r="K7902" t="s">
        <v>106</v>
      </c>
      <c r="L7902">
        <v>0</v>
      </c>
      <c r="M7902">
        <v>0</v>
      </c>
      <c r="N7902">
        <v>5</v>
      </c>
      <c r="O7902" s="6">
        <v>0</v>
      </c>
      <c r="P7902" t="s">
        <v>106</v>
      </c>
      <c r="Q7902" t="s">
        <v>107</v>
      </c>
      <c r="R7902">
        <f>IF(F7902="Monthly",2,0)
+IF(E7902&lt;=6,2,0)
+IF(N7902&lt;=2,2,0)
+IF(L7902&gt;=4,2,0)
+IF(M7902&gt;=2,1,0)
+IF(H7902&gt;=_xlfn.PERCENTILE.INC($H$2:$H$10001,0.75),1,0)</f>
        <v>0</v>
      </c>
      <c r="S7902" t="str">
        <f>IF(R7902&gt;=7,"High",IF(R7902&gt;=4,"Medium","Low"))</f>
        <v>Low</v>
      </c>
    </row>
    <row r="7903" spans="1:19">
      <c r="A7903" t="s">
        <v>8028</v>
      </c>
      <c r="B7903">
        <v>41</v>
      </c>
      <c r="C7903" t="s">
        <v>112</v>
      </c>
      <c r="D7903" t="s">
        <v>137</v>
      </c>
      <c r="E7903">
        <v>39</v>
      </c>
      <c r="F7903" t="s">
        <v>109</v>
      </c>
      <c r="G7903" t="s">
        <v>110</v>
      </c>
      <c r="H7903" s="5">
        <v>760</v>
      </c>
      <c r="I7903" s="5">
        <f>RawCustomerTable[[#This Row],[Monthly_Charges]]*RawCustomerTable[[#This Row],[Tenure_Months]]*(1-RawCustomerTable[[#This Row],[Discount_Percent]]/100)</f>
        <v>29640</v>
      </c>
      <c r="J7903" t="s">
        <v>105</v>
      </c>
      <c r="K7903" t="s">
        <v>106</v>
      </c>
      <c r="L7903">
        <v>2</v>
      </c>
      <c r="M7903">
        <v>2</v>
      </c>
      <c r="N7903">
        <v>2</v>
      </c>
      <c r="O7903" s="6">
        <v>0</v>
      </c>
      <c r="P7903" t="s">
        <v>107</v>
      </c>
      <c r="Q7903" t="s">
        <v>106</v>
      </c>
      <c r="R7903">
        <f>IF(F7903="Monthly",2,0)
+IF(E7903&lt;=6,2,0)
+IF(N7903&lt;=2,2,0)
+IF(L7903&gt;=4,2,0)
+IF(M7903&gt;=2,1,0)
+IF(H7903&gt;=_xlfn.PERCENTILE.INC($H$2:$H$10001,0.75),1,0)</f>
        <v>3</v>
      </c>
      <c r="S7903" t="str">
        <f>IF(R7903&gt;=7,"High",IF(R7903&gt;=4,"Medium","Low"))</f>
        <v>Low</v>
      </c>
    </row>
    <row r="7904" spans="1:19">
      <c r="A7904" t="s">
        <v>8029</v>
      </c>
      <c r="B7904">
        <v>20</v>
      </c>
      <c r="C7904" t="s">
        <v>112</v>
      </c>
      <c r="D7904" t="s">
        <v>133</v>
      </c>
      <c r="E7904">
        <v>60</v>
      </c>
      <c r="F7904" t="s">
        <v>109</v>
      </c>
      <c r="G7904" t="s">
        <v>110</v>
      </c>
      <c r="H7904" s="5">
        <v>799</v>
      </c>
      <c r="I7904" s="5">
        <v>46787.97</v>
      </c>
      <c r="J7904" t="s">
        <v>115</v>
      </c>
      <c r="K7904" t="s">
        <v>106</v>
      </c>
      <c r="L7904">
        <v>0</v>
      </c>
      <c r="M7904">
        <v>0</v>
      </c>
      <c r="N7904">
        <v>4</v>
      </c>
      <c r="O7904" s="6">
        <v>0</v>
      </c>
      <c r="P7904" t="s">
        <v>107</v>
      </c>
      <c r="Q7904" t="s">
        <v>107</v>
      </c>
      <c r="R7904">
        <f>IF(F7904="Monthly",2,0)
+IF(E7904&lt;=6,2,0)
+IF(N7904&lt;=2,2,0)
+IF(L7904&gt;=4,2,0)
+IF(M7904&gt;=2,1,0)
+IF(H7904&gt;=_xlfn.PERCENTILE.INC($H$2:$H$10001,0.75),1,0)</f>
        <v>1</v>
      </c>
      <c r="S7904" t="str">
        <f>IF(R7904&gt;=7,"High",IF(R7904&gt;=4,"Medium","Low"))</f>
        <v>Low</v>
      </c>
    </row>
    <row r="7905" spans="1:19">
      <c r="A7905" t="s">
        <v>8030</v>
      </c>
      <c r="B7905">
        <v>20</v>
      </c>
      <c r="C7905" t="s">
        <v>112</v>
      </c>
      <c r="D7905" t="s">
        <v>102</v>
      </c>
      <c r="E7905">
        <v>48</v>
      </c>
      <c r="F7905" t="s">
        <v>103</v>
      </c>
      <c r="G7905" t="s">
        <v>110</v>
      </c>
      <c r="H7905" s="5">
        <v>788</v>
      </c>
      <c r="I7905" s="5">
        <v>38567.660000000003</v>
      </c>
      <c r="J7905" t="s">
        <v>105</v>
      </c>
      <c r="K7905" t="s">
        <v>106</v>
      </c>
      <c r="L7905">
        <v>2</v>
      </c>
      <c r="M7905">
        <v>0</v>
      </c>
      <c r="N7905">
        <v>5</v>
      </c>
      <c r="O7905" s="6">
        <v>0</v>
      </c>
      <c r="P7905" t="s">
        <v>107</v>
      </c>
      <c r="Q7905" t="s">
        <v>107</v>
      </c>
      <c r="R7905">
        <f>IF(F7905="Monthly",2,0)
+IF(E7905&lt;=6,2,0)
+IF(N7905&lt;=2,2,0)
+IF(L7905&gt;=4,2,0)
+IF(M7905&gt;=2,1,0)
+IF(H7905&gt;=_xlfn.PERCENTILE.INC($H$2:$H$10001,0.75),1,0)</f>
        <v>2</v>
      </c>
      <c r="S7905" t="str">
        <f>IF(R7905&gt;=7,"High",IF(R7905&gt;=4,"Medium","Low"))</f>
        <v>Low</v>
      </c>
    </row>
    <row r="7906" spans="1:19">
      <c r="A7906" t="s">
        <v>8031</v>
      </c>
      <c r="B7906">
        <v>39</v>
      </c>
      <c r="C7906" t="s">
        <v>101</v>
      </c>
      <c r="D7906" t="s">
        <v>102</v>
      </c>
      <c r="E7906">
        <v>42</v>
      </c>
      <c r="F7906" t="s">
        <v>109</v>
      </c>
      <c r="G7906" t="s">
        <v>104</v>
      </c>
      <c r="H7906" s="5">
        <v>517</v>
      </c>
      <c r="I7906" s="5">
        <v>21181.15</v>
      </c>
      <c r="J7906" t="s">
        <v>134</v>
      </c>
      <c r="K7906" t="s">
        <v>106</v>
      </c>
      <c r="L7906">
        <v>0</v>
      </c>
      <c r="M7906">
        <v>0</v>
      </c>
      <c r="N7906">
        <v>5</v>
      </c>
      <c r="O7906" s="6">
        <v>0</v>
      </c>
      <c r="P7906" t="s">
        <v>107</v>
      </c>
      <c r="Q7906" t="s">
        <v>107</v>
      </c>
      <c r="R7906">
        <f>IF(F7906="Monthly",2,0)
+IF(E7906&lt;=6,2,0)
+IF(N7906&lt;=2,2,0)
+IF(L7906&gt;=4,2,0)
+IF(M7906&gt;=2,1,0)
+IF(H7906&gt;=_xlfn.PERCENTILE.INC($H$2:$H$10001,0.75),1,0)</f>
        <v>0</v>
      </c>
      <c r="S7906" t="str">
        <f>IF(R7906&gt;=7,"High",IF(R7906&gt;=4,"Medium","Low"))</f>
        <v>Low</v>
      </c>
    </row>
    <row r="7907" spans="1:19">
      <c r="A7907" t="s">
        <v>8032</v>
      </c>
      <c r="B7907">
        <v>40</v>
      </c>
      <c r="C7907" t="s">
        <v>101</v>
      </c>
      <c r="D7907" t="s">
        <v>133</v>
      </c>
      <c r="E7907">
        <v>9</v>
      </c>
      <c r="F7907" t="s">
        <v>103</v>
      </c>
      <c r="G7907" t="s">
        <v>110</v>
      </c>
      <c r="H7907" s="5">
        <v>700</v>
      </c>
      <c r="I7907" s="5">
        <v>6339.52</v>
      </c>
      <c r="J7907" t="s">
        <v>115</v>
      </c>
      <c r="K7907" t="s">
        <v>106</v>
      </c>
      <c r="L7907">
        <v>3</v>
      </c>
      <c r="M7907">
        <v>0</v>
      </c>
      <c r="N7907">
        <v>4</v>
      </c>
      <c r="O7907" s="6">
        <v>0</v>
      </c>
      <c r="P7907" t="s">
        <v>107</v>
      </c>
      <c r="Q7907" t="s">
        <v>107</v>
      </c>
      <c r="R7907">
        <f>IF(F7907="Monthly",2,0)
+IF(E7907&lt;=6,2,0)
+IF(N7907&lt;=2,2,0)
+IF(L7907&gt;=4,2,0)
+IF(M7907&gt;=2,1,0)
+IF(H7907&gt;=_xlfn.PERCENTILE.INC($H$2:$H$10001,0.75),1,0)</f>
        <v>2</v>
      </c>
      <c r="S7907" t="str">
        <f>IF(R7907&gt;=7,"High",IF(R7907&gt;=4,"Medium","Low"))</f>
        <v>Low</v>
      </c>
    </row>
    <row r="7908" spans="1:19">
      <c r="A7908" t="s">
        <v>8033</v>
      </c>
      <c r="B7908">
        <v>44</v>
      </c>
      <c r="C7908" t="s">
        <v>112</v>
      </c>
      <c r="D7908" t="s">
        <v>131</v>
      </c>
      <c r="E7908">
        <v>55</v>
      </c>
      <c r="F7908" t="s">
        <v>109</v>
      </c>
      <c r="G7908" t="s">
        <v>110</v>
      </c>
      <c r="H7908" s="5">
        <v>804</v>
      </c>
      <c r="I7908" s="5">
        <v>39952.5</v>
      </c>
      <c r="J7908" t="s">
        <v>140</v>
      </c>
      <c r="K7908" t="s">
        <v>106</v>
      </c>
      <c r="L7908">
        <v>1</v>
      </c>
      <c r="M7908">
        <v>0</v>
      </c>
      <c r="N7908">
        <v>4</v>
      </c>
      <c r="O7908" s="6">
        <v>10</v>
      </c>
      <c r="P7908" t="s">
        <v>106</v>
      </c>
      <c r="Q7908" t="s">
        <v>107</v>
      </c>
      <c r="R7908">
        <f>IF(F7908="Monthly",2,0)
+IF(E7908&lt;=6,2,0)
+IF(N7908&lt;=2,2,0)
+IF(L7908&gt;=4,2,0)
+IF(M7908&gt;=2,1,0)
+IF(H7908&gt;=_xlfn.PERCENTILE.INC($H$2:$H$10001,0.75),1,0)</f>
        <v>1</v>
      </c>
      <c r="S7908" t="str">
        <f>IF(R7908&gt;=7,"High",IF(R7908&gt;=4,"Medium","Low"))</f>
        <v>Low</v>
      </c>
    </row>
    <row r="7909" spans="1:19">
      <c r="A7909" t="s">
        <v>8034</v>
      </c>
      <c r="B7909">
        <v>35</v>
      </c>
      <c r="C7909" t="s">
        <v>112</v>
      </c>
      <c r="D7909" t="s">
        <v>131</v>
      </c>
      <c r="E7909">
        <v>53</v>
      </c>
      <c r="F7909" t="s">
        <v>121</v>
      </c>
      <c r="G7909" t="s">
        <v>129</v>
      </c>
      <c r="H7909" s="5">
        <v>1118</v>
      </c>
      <c r="I7909" s="5">
        <v>59761.18</v>
      </c>
      <c r="J7909" t="s">
        <v>117</v>
      </c>
      <c r="K7909" t="s">
        <v>106</v>
      </c>
      <c r="L7909">
        <v>0</v>
      </c>
      <c r="M7909">
        <v>0</v>
      </c>
      <c r="N7909">
        <v>5</v>
      </c>
      <c r="O7909" s="6">
        <v>0</v>
      </c>
      <c r="P7909" t="s">
        <v>107</v>
      </c>
      <c r="Q7909" t="s">
        <v>107</v>
      </c>
      <c r="R7909">
        <f>IF(F7909="Monthly",2,0)
+IF(E7909&lt;=6,2,0)
+IF(N7909&lt;=2,2,0)
+IF(L7909&gt;=4,2,0)
+IF(M7909&gt;=2,1,0)
+IF(H7909&gt;=_xlfn.PERCENTILE.INC($H$2:$H$10001,0.75),1,0)</f>
        <v>1</v>
      </c>
      <c r="S7909" t="str">
        <f>IF(R7909&gt;=7,"High",IF(R7909&gt;=4,"Medium","Low"))</f>
        <v>Low</v>
      </c>
    </row>
    <row r="7910" spans="1:19">
      <c r="A7910" t="s">
        <v>8035</v>
      </c>
      <c r="B7910">
        <v>44</v>
      </c>
      <c r="C7910" t="s">
        <v>112</v>
      </c>
      <c r="D7910" t="s">
        <v>102</v>
      </c>
      <c r="E7910">
        <v>7</v>
      </c>
      <c r="F7910" t="s">
        <v>103</v>
      </c>
      <c r="G7910" t="s">
        <v>110</v>
      </c>
      <c r="H7910" s="5">
        <v>799</v>
      </c>
      <c r="I7910" s="5">
        <v>5646.09</v>
      </c>
      <c r="J7910" t="s">
        <v>134</v>
      </c>
      <c r="K7910" t="s">
        <v>106</v>
      </c>
      <c r="L7910">
        <v>1</v>
      </c>
      <c r="M7910">
        <v>0</v>
      </c>
      <c r="N7910">
        <v>5</v>
      </c>
      <c r="O7910" s="6">
        <v>0</v>
      </c>
      <c r="P7910" t="s">
        <v>107</v>
      </c>
      <c r="Q7910" t="s">
        <v>106</v>
      </c>
      <c r="R7910">
        <f>IF(F7910="Monthly",2,0)
+IF(E7910&lt;=6,2,0)
+IF(N7910&lt;=2,2,0)
+IF(L7910&gt;=4,2,0)
+IF(M7910&gt;=2,1,0)
+IF(H7910&gt;=_xlfn.PERCENTILE.INC($H$2:$H$10001,0.75),1,0)</f>
        <v>3</v>
      </c>
      <c r="S7910" t="str">
        <f>IF(R7910&gt;=7,"High",IF(R7910&gt;=4,"Medium","Low"))</f>
        <v>Low</v>
      </c>
    </row>
    <row r="7911" spans="1:19">
      <c r="A7911" t="s">
        <v>8036</v>
      </c>
      <c r="B7911">
        <v>47</v>
      </c>
      <c r="C7911" t="s">
        <v>101</v>
      </c>
      <c r="D7911" t="s">
        <v>133</v>
      </c>
      <c r="E7911">
        <v>38</v>
      </c>
      <c r="F7911" t="s">
        <v>121</v>
      </c>
      <c r="G7911" t="s">
        <v>104</v>
      </c>
      <c r="H7911" s="5">
        <v>511</v>
      </c>
      <c r="I7911" s="5">
        <v>16883.009999999998</v>
      </c>
      <c r="J7911" t="s">
        <v>134</v>
      </c>
      <c r="K7911" t="s">
        <v>106</v>
      </c>
      <c r="L7911">
        <v>3</v>
      </c>
      <c r="M7911">
        <v>1</v>
      </c>
      <c r="N7911">
        <v>5</v>
      </c>
      <c r="O7911" s="6">
        <v>15</v>
      </c>
      <c r="P7911" t="s">
        <v>107</v>
      </c>
      <c r="Q7911" t="s">
        <v>107</v>
      </c>
      <c r="R7911">
        <f>IF(F7911="Monthly",2,0)
+IF(E7911&lt;=6,2,0)
+IF(N7911&lt;=2,2,0)
+IF(L7911&gt;=4,2,0)
+IF(M7911&gt;=2,1,0)
+IF(H7911&gt;=_xlfn.PERCENTILE.INC($H$2:$H$10001,0.75),1,0)</f>
        <v>0</v>
      </c>
      <c r="S7911" t="str">
        <f>IF(R7911&gt;=7,"High",IF(R7911&gt;=4,"Medium","Low"))</f>
        <v>Low</v>
      </c>
    </row>
    <row r="7912" spans="1:19">
      <c r="A7912" t="s">
        <v>8037</v>
      </c>
      <c r="B7912">
        <v>35</v>
      </c>
      <c r="C7912" t="s">
        <v>112</v>
      </c>
      <c r="D7912" t="s">
        <v>131</v>
      </c>
      <c r="E7912">
        <v>30</v>
      </c>
      <c r="F7912" t="s">
        <v>109</v>
      </c>
      <c r="G7912" t="s">
        <v>104</v>
      </c>
      <c r="H7912" s="5">
        <v>502</v>
      </c>
      <c r="I7912" s="5">
        <v>14908.24</v>
      </c>
      <c r="J7912" t="s">
        <v>115</v>
      </c>
      <c r="K7912" t="s">
        <v>106</v>
      </c>
      <c r="L7912">
        <v>1</v>
      </c>
      <c r="M7912">
        <v>0</v>
      </c>
      <c r="N7912">
        <v>5</v>
      </c>
      <c r="O7912" s="6">
        <v>0</v>
      </c>
      <c r="P7912" t="s">
        <v>107</v>
      </c>
      <c r="Q7912" t="s">
        <v>107</v>
      </c>
      <c r="R7912">
        <f>IF(F7912="Monthly",2,0)
+IF(E7912&lt;=6,2,0)
+IF(N7912&lt;=2,2,0)
+IF(L7912&gt;=4,2,0)
+IF(M7912&gt;=2,1,0)
+IF(H7912&gt;=_xlfn.PERCENTILE.INC($H$2:$H$10001,0.75),1,0)</f>
        <v>0</v>
      </c>
      <c r="S7912" t="str">
        <f>IF(R7912&gt;=7,"High",IF(R7912&gt;=4,"Medium","Low"))</f>
        <v>Low</v>
      </c>
    </row>
    <row r="7913" spans="1:19">
      <c r="A7913" t="s">
        <v>8038</v>
      </c>
      <c r="B7913">
        <v>39</v>
      </c>
      <c r="C7913" t="s">
        <v>112</v>
      </c>
      <c r="D7913" t="s">
        <v>137</v>
      </c>
      <c r="E7913">
        <v>41</v>
      </c>
      <c r="F7913" t="s">
        <v>109</v>
      </c>
      <c r="G7913" t="s">
        <v>110</v>
      </c>
      <c r="H7913" s="5">
        <v>699</v>
      </c>
      <c r="I7913" s="5">
        <v>29426.97</v>
      </c>
      <c r="J7913" t="s">
        <v>117</v>
      </c>
      <c r="K7913" t="s">
        <v>106</v>
      </c>
      <c r="L7913">
        <v>2</v>
      </c>
      <c r="M7913">
        <v>0</v>
      </c>
      <c r="N7913">
        <v>5</v>
      </c>
      <c r="O7913" s="6">
        <v>0</v>
      </c>
      <c r="P7913" t="s">
        <v>107</v>
      </c>
      <c r="Q7913" t="s">
        <v>107</v>
      </c>
      <c r="R7913">
        <f>IF(F7913="Monthly",2,0)
+IF(E7913&lt;=6,2,0)
+IF(N7913&lt;=2,2,0)
+IF(L7913&gt;=4,2,0)
+IF(M7913&gt;=2,1,0)
+IF(H7913&gt;=_xlfn.PERCENTILE.INC($H$2:$H$10001,0.75),1,0)</f>
        <v>0</v>
      </c>
      <c r="S7913" t="str">
        <f>IF(R7913&gt;=7,"High",IF(R7913&gt;=4,"Medium","Low"))</f>
        <v>Low</v>
      </c>
    </row>
    <row r="7914" spans="1:19">
      <c r="A7914" t="s">
        <v>8039</v>
      </c>
      <c r="B7914">
        <v>53</v>
      </c>
      <c r="C7914" t="s">
        <v>112</v>
      </c>
      <c r="D7914" t="s">
        <v>123</v>
      </c>
      <c r="E7914">
        <v>30</v>
      </c>
      <c r="F7914" t="s">
        <v>103</v>
      </c>
      <c r="G7914" t="s">
        <v>110</v>
      </c>
      <c r="H7914" s="5">
        <v>784</v>
      </c>
      <c r="I7914" s="5">
        <v>24182.69</v>
      </c>
      <c r="J7914" t="s">
        <v>134</v>
      </c>
      <c r="K7914" t="s">
        <v>106</v>
      </c>
      <c r="L7914">
        <v>2</v>
      </c>
      <c r="M7914">
        <v>0</v>
      </c>
      <c r="N7914">
        <v>5</v>
      </c>
      <c r="O7914" s="6">
        <v>0</v>
      </c>
      <c r="P7914" t="s">
        <v>106</v>
      </c>
      <c r="Q7914" t="s">
        <v>107</v>
      </c>
      <c r="R7914">
        <f>IF(F7914="Monthly",2,0)
+IF(E7914&lt;=6,2,0)
+IF(N7914&lt;=2,2,0)
+IF(L7914&gt;=4,2,0)
+IF(M7914&gt;=2,1,0)
+IF(H7914&gt;=_xlfn.PERCENTILE.INC($H$2:$H$10001,0.75),1,0)</f>
        <v>2</v>
      </c>
      <c r="S7914" t="str">
        <f>IF(R7914&gt;=7,"High",IF(R7914&gt;=4,"Medium","Low"))</f>
        <v>Low</v>
      </c>
    </row>
    <row r="7915" spans="1:19">
      <c r="A7915" t="s">
        <v>8040</v>
      </c>
      <c r="B7915">
        <v>37</v>
      </c>
      <c r="C7915" t="s">
        <v>101</v>
      </c>
      <c r="D7915" t="s">
        <v>159</v>
      </c>
      <c r="E7915">
        <v>31</v>
      </c>
      <c r="F7915" t="s">
        <v>103</v>
      </c>
      <c r="G7915" t="s">
        <v>104</v>
      </c>
      <c r="H7915" s="5">
        <v>546</v>
      </c>
      <c r="I7915" s="5">
        <v>17263.93</v>
      </c>
      <c r="J7915" t="s">
        <v>117</v>
      </c>
      <c r="K7915" t="s">
        <v>107</v>
      </c>
      <c r="L7915">
        <v>3</v>
      </c>
      <c r="M7915">
        <v>1</v>
      </c>
      <c r="N7915">
        <v>4</v>
      </c>
      <c r="O7915" s="6">
        <v>0</v>
      </c>
      <c r="P7915" t="s">
        <v>107</v>
      </c>
      <c r="Q7915" t="s">
        <v>106</v>
      </c>
      <c r="R7915">
        <f>IF(F7915="Monthly",2,0)
+IF(E7915&lt;=6,2,0)
+IF(N7915&lt;=2,2,0)
+IF(L7915&gt;=4,2,0)
+IF(M7915&gt;=2,1,0)
+IF(H7915&gt;=_xlfn.PERCENTILE.INC($H$2:$H$10001,0.75),1,0)</f>
        <v>2</v>
      </c>
      <c r="S7915" t="str">
        <f>IF(R7915&gt;=7,"High",IF(R7915&gt;=4,"Medium","Low"))</f>
        <v>Low</v>
      </c>
    </row>
    <row r="7916" spans="1:19">
      <c r="A7916" t="s">
        <v>8041</v>
      </c>
      <c r="B7916">
        <v>39</v>
      </c>
      <c r="C7916" t="s">
        <v>101</v>
      </c>
      <c r="D7916" t="s">
        <v>128</v>
      </c>
      <c r="E7916">
        <v>16</v>
      </c>
      <c r="F7916" t="s">
        <v>103</v>
      </c>
      <c r="G7916" t="s">
        <v>110</v>
      </c>
      <c r="H7916" s="5">
        <v>784</v>
      </c>
      <c r="I7916" s="5">
        <v>12562.17</v>
      </c>
      <c r="J7916" t="s">
        <v>117</v>
      </c>
      <c r="K7916" t="s">
        <v>106</v>
      </c>
      <c r="L7916">
        <v>1</v>
      </c>
      <c r="M7916">
        <v>0</v>
      </c>
      <c r="N7916">
        <v>5</v>
      </c>
      <c r="O7916" s="6">
        <v>0</v>
      </c>
      <c r="P7916" t="s">
        <v>107</v>
      </c>
      <c r="Q7916" t="s">
        <v>107</v>
      </c>
      <c r="R7916">
        <f>IF(F7916="Monthly",2,0)
+IF(E7916&lt;=6,2,0)
+IF(N7916&lt;=2,2,0)
+IF(L7916&gt;=4,2,0)
+IF(M7916&gt;=2,1,0)
+IF(H7916&gt;=_xlfn.PERCENTILE.INC($H$2:$H$10001,0.75),1,0)</f>
        <v>2</v>
      </c>
      <c r="S7916" t="str">
        <f>IF(R7916&gt;=7,"High",IF(R7916&gt;=4,"Medium","Low"))</f>
        <v>Low</v>
      </c>
    </row>
    <row r="7917" spans="1:19">
      <c r="A7917" t="s">
        <v>8042</v>
      </c>
      <c r="B7917">
        <v>45</v>
      </c>
      <c r="C7917" t="s">
        <v>112</v>
      </c>
      <c r="D7917" t="s">
        <v>126</v>
      </c>
      <c r="E7917">
        <v>26</v>
      </c>
      <c r="F7917" t="s">
        <v>103</v>
      </c>
      <c r="G7917" t="s">
        <v>104</v>
      </c>
      <c r="H7917" s="5">
        <v>512</v>
      </c>
      <c r="I7917" s="5">
        <v>13204.07</v>
      </c>
      <c r="J7917" t="s">
        <v>115</v>
      </c>
      <c r="K7917" t="s">
        <v>106</v>
      </c>
      <c r="L7917">
        <v>0</v>
      </c>
      <c r="M7917">
        <v>0</v>
      </c>
      <c r="N7917">
        <v>5</v>
      </c>
      <c r="O7917" s="6">
        <v>0</v>
      </c>
      <c r="P7917" t="s">
        <v>107</v>
      </c>
      <c r="Q7917" t="s">
        <v>107</v>
      </c>
      <c r="R7917">
        <f>IF(F7917="Monthly",2,0)
+IF(E7917&lt;=6,2,0)
+IF(N7917&lt;=2,2,0)
+IF(L7917&gt;=4,2,0)
+IF(M7917&gt;=2,1,0)
+IF(H7917&gt;=_xlfn.PERCENTILE.INC($H$2:$H$10001,0.75),1,0)</f>
        <v>2</v>
      </c>
      <c r="S7917" t="str">
        <f>IF(R7917&gt;=7,"High",IF(R7917&gt;=4,"Medium","Low"))</f>
        <v>Low</v>
      </c>
    </row>
    <row r="7918" spans="1:19">
      <c r="A7918" t="s">
        <v>8043</v>
      </c>
      <c r="B7918">
        <v>22</v>
      </c>
      <c r="C7918" t="s">
        <v>101</v>
      </c>
      <c r="D7918" t="s">
        <v>131</v>
      </c>
      <c r="E7918">
        <v>71</v>
      </c>
      <c r="F7918" t="s">
        <v>121</v>
      </c>
      <c r="G7918" t="s">
        <v>110</v>
      </c>
      <c r="H7918" s="5">
        <v>796</v>
      </c>
      <c r="I7918" s="5">
        <v>55619.48</v>
      </c>
      <c r="J7918" t="s">
        <v>134</v>
      </c>
      <c r="K7918" t="s">
        <v>106</v>
      </c>
      <c r="L7918">
        <v>1</v>
      </c>
      <c r="M7918">
        <v>0</v>
      </c>
      <c r="N7918">
        <v>5</v>
      </c>
      <c r="O7918" s="6">
        <v>0</v>
      </c>
      <c r="P7918" t="s">
        <v>107</v>
      </c>
      <c r="Q7918" t="s">
        <v>107</v>
      </c>
      <c r="R7918">
        <f>IF(F7918="Monthly",2,0)
+IF(E7918&lt;=6,2,0)
+IF(N7918&lt;=2,2,0)
+IF(L7918&gt;=4,2,0)
+IF(M7918&gt;=2,1,0)
+IF(H7918&gt;=_xlfn.PERCENTILE.INC($H$2:$H$10001,0.75),1,0)</f>
        <v>1</v>
      </c>
      <c r="S7918" t="str">
        <f>IF(R7918&gt;=7,"High",IF(R7918&gt;=4,"Medium","Low"))</f>
        <v>Low</v>
      </c>
    </row>
    <row r="7919" spans="1:19">
      <c r="A7919" t="s">
        <v>8044</v>
      </c>
      <c r="B7919">
        <v>40</v>
      </c>
      <c r="C7919" t="s">
        <v>112</v>
      </c>
      <c r="D7919" t="s">
        <v>133</v>
      </c>
      <c r="E7919">
        <v>42</v>
      </c>
      <c r="F7919" t="s">
        <v>109</v>
      </c>
      <c r="G7919" t="s">
        <v>129</v>
      </c>
      <c r="H7919" s="5">
        <v>1074</v>
      </c>
      <c r="I7919" s="5">
        <v>45410.95</v>
      </c>
      <c r="J7919" t="s">
        <v>140</v>
      </c>
      <c r="K7919" t="s">
        <v>106</v>
      </c>
      <c r="L7919">
        <v>2</v>
      </c>
      <c r="M7919">
        <v>1</v>
      </c>
      <c r="N7919">
        <v>4</v>
      </c>
      <c r="O7919" s="6">
        <v>0</v>
      </c>
      <c r="P7919" t="s">
        <v>106</v>
      </c>
      <c r="Q7919" t="s">
        <v>107</v>
      </c>
      <c r="R7919">
        <f>IF(F7919="Monthly",2,0)
+IF(E7919&lt;=6,2,0)
+IF(N7919&lt;=2,2,0)
+IF(L7919&gt;=4,2,0)
+IF(M7919&gt;=2,1,0)
+IF(H7919&gt;=_xlfn.PERCENTILE.INC($H$2:$H$10001,0.75),1,0)</f>
        <v>1</v>
      </c>
      <c r="S7919" t="str">
        <f>IF(R7919&gt;=7,"High",IF(R7919&gt;=4,"Medium","Low"))</f>
        <v>Low</v>
      </c>
    </row>
    <row r="7920" spans="1:19">
      <c r="A7920" t="s">
        <v>8045</v>
      </c>
      <c r="B7920">
        <v>31</v>
      </c>
      <c r="C7920" t="s">
        <v>112</v>
      </c>
      <c r="D7920" t="s">
        <v>102</v>
      </c>
      <c r="E7920">
        <v>37</v>
      </c>
      <c r="F7920" t="s">
        <v>109</v>
      </c>
      <c r="G7920" t="s">
        <v>129</v>
      </c>
      <c r="H7920" s="5">
        <v>1030</v>
      </c>
      <c r="I7920" s="5">
        <v>38334.44</v>
      </c>
      <c r="J7920" t="s">
        <v>134</v>
      </c>
      <c r="K7920" t="s">
        <v>106</v>
      </c>
      <c r="L7920">
        <v>1</v>
      </c>
      <c r="M7920">
        <v>0</v>
      </c>
      <c r="N7920">
        <v>5</v>
      </c>
      <c r="O7920" s="6">
        <v>0</v>
      </c>
      <c r="P7920" t="s">
        <v>107</v>
      </c>
      <c r="Q7920" t="s">
        <v>107</v>
      </c>
      <c r="R7920">
        <f>IF(F7920="Monthly",2,0)
+IF(E7920&lt;=6,2,0)
+IF(N7920&lt;=2,2,0)
+IF(L7920&gt;=4,2,0)
+IF(M7920&gt;=2,1,0)
+IF(H7920&gt;=_xlfn.PERCENTILE.INC($H$2:$H$10001,0.75),1,0)</f>
        <v>1</v>
      </c>
      <c r="S7920" t="str">
        <f>IF(R7920&gt;=7,"High",IF(R7920&gt;=4,"Medium","Low"))</f>
        <v>Low</v>
      </c>
    </row>
    <row r="7921" spans="1:19">
      <c r="A7921" t="s">
        <v>8046</v>
      </c>
      <c r="B7921">
        <v>57</v>
      </c>
      <c r="C7921" t="s">
        <v>101</v>
      </c>
      <c r="D7921" t="s">
        <v>133</v>
      </c>
      <c r="E7921">
        <v>58</v>
      </c>
      <c r="F7921" t="s">
        <v>103</v>
      </c>
      <c r="G7921" t="s">
        <v>129</v>
      </c>
      <c r="H7921" s="5">
        <v>1041</v>
      </c>
      <c r="I7921" s="5">
        <v>60240.67</v>
      </c>
      <c r="J7921" t="s">
        <v>105</v>
      </c>
      <c r="K7921" t="s">
        <v>106</v>
      </c>
      <c r="L7921">
        <v>0</v>
      </c>
      <c r="M7921">
        <v>0</v>
      </c>
      <c r="N7921">
        <v>5</v>
      </c>
      <c r="O7921" s="6">
        <v>0</v>
      </c>
      <c r="P7921" t="s">
        <v>106</v>
      </c>
      <c r="Q7921" t="s">
        <v>106</v>
      </c>
      <c r="R7921">
        <f>IF(F7921="Monthly",2,0)
+IF(E7921&lt;=6,2,0)
+IF(N7921&lt;=2,2,0)
+IF(L7921&gt;=4,2,0)
+IF(M7921&gt;=2,1,0)
+IF(H7921&gt;=_xlfn.PERCENTILE.INC($H$2:$H$10001,0.75),1,0)</f>
        <v>3</v>
      </c>
      <c r="S7921" t="str">
        <f>IF(R7921&gt;=7,"High",IF(R7921&gt;=4,"Medium","Low"))</f>
        <v>Low</v>
      </c>
    </row>
    <row r="7922" spans="1:19">
      <c r="A7922" t="s">
        <v>8047</v>
      </c>
      <c r="B7922">
        <v>31</v>
      </c>
      <c r="C7922" t="s">
        <v>112</v>
      </c>
      <c r="D7922" t="s">
        <v>137</v>
      </c>
      <c r="E7922">
        <v>46</v>
      </c>
      <c r="F7922" t="s">
        <v>109</v>
      </c>
      <c r="G7922" t="s">
        <v>104</v>
      </c>
      <c r="H7922" s="5">
        <v>488</v>
      </c>
      <c r="I7922" s="5">
        <v>21993.91</v>
      </c>
      <c r="J7922" t="s">
        <v>105</v>
      </c>
      <c r="K7922" t="s">
        <v>106</v>
      </c>
      <c r="L7922">
        <v>1</v>
      </c>
      <c r="M7922">
        <v>0</v>
      </c>
      <c r="N7922">
        <v>5</v>
      </c>
      <c r="O7922" s="6">
        <v>0</v>
      </c>
      <c r="P7922" t="s">
        <v>107</v>
      </c>
      <c r="Q7922" t="s">
        <v>107</v>
      </c>
      <c r="R7922">
        <f>IF(F7922="Monthly",2,0)
+IF(E7922&lt;=6,2,0)
+IF(N7922&lt;=2,2,0)
+IF(L7922&gt;=4,2,0)
+IF(M7922&gt;=2,1,0)
+IF(H7922&gt;=_xlfn.PERCENTILE.INC($H$2:$H$10001,0.75),1,0)</f>
        <v>0</v>
      </c>
      <c r="S7922" t="str">
        <f>IF(R7922&gt;=7,"High",IF(R7922&gt;=4,"Medium","Low"))</f>
        <v>Low</v>
      </c>
    </row>
    <row r="7923" spans="1:19">
      <c r="A7923" t="s">
        <v>8048</v>
      </c>
      <c r="B7923">
        <v>44</v>
      </c>
      <c r="C7923" t="s">
        <v>101</v>
      </c>
      <c r="D7923" t="s">
        <v>126</v>
      </c>
      <c r="E7923">
        <v>37</v>
      </c>
      <c r="F7923" t="s">
        <v>103</v>
      </c>
      <c r="G7923" t="s">
        <v>110</v>
      </c>
      <c r="H7923" s="5">
        <v>668</v>
      </c>
      <c r="I7923" s="5">
        <v>25455.93</v>
      </c>
      <c r="J7923" t="s">
        <v>117</v>
      </c>
      <c r="K7923" t="s">
        <v>106</v>
      </c>
      <c r="L7923">
        <v>1</v>
      </c>
      <c r="M7923">
        <v>0</v>
      </c>
      <c r="N7923">
        <v>4</v>
      </c>
      <c r="O7923" s="6">
        <v>0</v>
      </c>
      <c r="P7923" t="s">
        <v>106</v>
      </c>
      <c r="Q7923" t="s">
        <v>107</v>
      </c>
      <c r="R7923">
        <f>IF(F7923="Monthly",2,0)
+IF(E7923&lt;=6,2,0)
+IF(N7923&lt;=2,2,0)
+IF(L7923&gt;=4,2,0)
+IF(M7923&gt;=2,1,0)
+IF(H7923&gt;=_xlfn.PERCENTILE.INC($H$2:$H$10001,0.75),1,0)</f>
        <v>2</v>
      </c>
      <c r="S7923" t="str">
        <f>IF(R7923&gt;=7,"High",IF(R7923&gt;=4,"Medium","Low"))</f>
        <v>Low</v>
      </c>
    </row>
    <row r="7924" spans="1:19">
      <c r="A7924" t="s">
        <v>8049</v>
      </c>
      <c r="B7924">
        <v>44</v>
      </c>
      <c r="C7924" t="s">
        <v>112</v>
      </c>
      <c r="D7924" t="s">
        <v>119</v>
      </c>
      <c r="E7924">
        <v>27</v>
      </c>
      <c r="F7924" t="s">
        <v>109</v>
      </c>
      <c r="G7924" t="s">
        <v>104</v>
      </c>
      <c r="H7924" s="5">
        <v>474</v>
      </c>
      <c r="I7924" s="5">
        <v>13040.32</v>
      </c>
      <c r="J7924" t="s">
        <v>115</v>
      </c>
      <c r="K7924" t="s">
        <v>106</v>
      </c>
      <c r="L7924">
        <v>0</v>
      </c>
      <c r="M7924">
        <v>0</v>
      </c>
      <c r="N7924">
        <v>5</v>
      </c>
      <c r="O7924" s="6">
        <v>0</v>
      </c>
      <c r="P7924" t="s">
        <v>107</v>
      </c>
      <c r="Q7924" t="s">
        <v>107</v>
      </c>
      <c r="R7924">
        <f>IF(F7924="Monthly",2,0)
+IF(E7924&lt;=6,2,0)
+IF(N7924&lt;=2,2,0)
+IF(L7924&gt;=4,2,0)
+IF(M7924&gt;=2,1,0)
+IF(H7924&gt;=_xlfn.PERCENTILE.INC($H$2:$H$10001,0.75),1,0)</f>
        <v>0</v>
      </c>
      <c r="S7924" t="str">
        <f>IF(R7924&gt;=7,"High",IF(R7924&gt;=4,"Medium","Low"))</f>
        <v>Low</v>
      </c>
    </row>
    <row r="7925" spans="1:19">
      <c r="A7925" t="s">
        <v>8050</v>
      </c>
      <c r="B7925">
        <v>31</v>
      </c>
      <c r="C7925" t="s">
        <v>101</v>
      </c>
      <c r="D7925" t="s">
        <v>119</v>
      </c>
      <c r="E7925">
        <v>7</v>
      </c>
      <c r="F7925" t="s">
        <v>103</v>
      </c>
      <c r="G7925" t="s">
        <v>104</v>
      </c>
      <c r="H7925" s="5">
        <v>468</v>
      </c>
      <c r="I7925" s="5">
        <v>3196.61</v>
      </c>
      <c r="J7925" t="s">
        <v>105</v>
      </c>
      <c r="K7925" t="s">
        <v>106</v>
      </c>
      <c r="L7925">
        <v>1</v>
      </c>
      <c r="M7925">
        <v>0</v>
      </c>
      <c r="N7925">
        <v>4</v>
      </c>
      <c r="O7925" s="6">
        <v>0</v>
      </c>
      <c r="P7925" t="s">
        <v>107</v>
      </c>
      <c r="Q7925" t="s">
        <v>106</v>
      </c>
      <c r="R7925">
        <f>IF(F7925="Monthly",2,0)
+IF(E7925&lt;=6,2,0)
+IF(N7925&lt;=2,2,0)
+IF(L7925&gt;=4,2,0)
+IF(M7925&gt;=2,1,0)
+IF(H7925&gt;=_xlfn.PERCENTILE.INC($H$2:$H$10001,0.75),1,0)</f>
        <v>2</v>
      </c>
      <c r="S7925" t="str">
        <f>IF(R7925&gt;=7,"High",IF(R7925&gt;=4,"Medium","Low"))</f>
        <v>Low</v>
      </c>
    </row>
    <row r="7926" spans="1:19">
      <c r="A7926" t="s">
        <v>8051</v>
      </c>
      <c r="B7926">
        <v>57</v>
      </c>
      <c r="C7926" t="s">
        <v>112</v>
      </c>
      <c r="D7926" t="s">
        <v>128</v>
      </c>
      <c r="E7926">
        <v>11</v>
      </c>
      <c r="F7926" t="s">
        <v>103</v>
      </c>
      <c r="G7926" t="s">
        <v>110</v>
      </c>
      <c r="H7926" s="5">
        <v>696</v>
      </c>
      <c r="I7926" s="5">
        <v>7733.74</v>
      </c>
      <c r="J7926" t="s">
        <v>105</v>
      </c>
      <c r="K7926" t="s">
        <v>106</v>
      </c>
      <c r="L7926">
        <v>2</v>
      </c>
      <c r="M7926">
        <v>0</v>
      </c>
      <c r="N7926">
        <v>5</v>
      </c>
      <c r="O7926" s="6">
        <v>0</v>
      </c>
      <c r="P7926" t="s">
        <v>107</v>
      </c>
      <c r="Q7926" t="s">
        <v>106</v>
      </c>
      <c r="R7926">
        <f>IF(F7926="Monthly",2,0)
+IF(E7926&lt;=6,2,0)
+IF(N7926&lt;=2,2,0)
+IF(L7926&gt;=4,2,0)
+IF(M7926&gt;=2,1,0)
+IF(H7926&gt;=_xlfn.PERCENTILE.INC($H$2:$H$10001,0.75),1,0)</f>
        <v>2</v>
      </c>
      <c r="S7926" t="str">
        <f>IF(R7926&gt;=7,"High",IF(R7926&gt;=4,"Medium","Low"))</f>
        <v>Low</v>
      </c>
    </row>
    <row r="7927" spans="1:19">
      <c r="A7927" t="s">
        <v>8052</v>
      </c>
      <c r="B7927">
        <v>35</v>
      </c>
      <c r="C7927" t="s">
        <v>101</v>
      </c>
      <c r="D7927" t="s">
        <v>102</v>
      </c>
      <c r="E7927">
        <v>55</v>
      </c>
      <c r="F7927" t="s">
        <v>103</v>
      </c>
      <c r="G7927" t="s">
        <v>104</v>
      </c>
      <c r="H7927" s="5">
        <v>513</v>
      </c>
      <c r="I7927" s="5">
        <v>28714.04</v>
      </c>
      <c r="J7927" t="s">
        <v>117</v>
      </c>
      <c r="K7927" t="s">
        <v>106</v>
      </c>
      <c r="L7927">
        <v>1</v>
      </c>
      <c r="M7927">
        <v>0</v>
      </c>
      <c r="N7927">
        <v>5</v>
      </c>
      <c r="O7927" s="6">
        <v>0</v>
      </c>
      <c r="P7927" t="s">
        <v>107</v>
      </c>
      <c r="Q7927" t="s">
        <v>107</v>
      </c>
      <c r="R7927">
        <f>IF(F7927="Monthly",2,0)
+IF(E7927&lt;=6,2,0)
+IF(N7927&lt;=2,2,0)
+IF(L7927&gt;=4,2,0)
+IF(M7927&gt;=2,1,0)
+IF(H7927&gt;=_xlfn.PERCENTILE.INC($H$2:$H$10001,0.75),1,0)</f>
        <v>2</v>
      </c>
      <c r="S7927" t="str">
        <f>IF(R7927&gt;=7,"High",IF(R7927&gt;=4,"Medium","Low"))</f>
        <v>Low</v>
      </c>
    </row>
    <row r="7928" spans="1:19">
      <c r="A7928" t="s">
        <v>8053</v>
      </c>
      <c r="B7928">
        <v>36</v>
      </c>
      <c r="C7928" t="s">
        <v>101</v>
      </c>
      <c r="D7928" t="s">
        <v>126</v>
      </c>
      <c r="E7928">
        <v>23</v>
      </c>
      <c r="F7928" t="s">
        <v>109</v>
      </c>
      <c r="G7928" t="s">
        <v>110</v>
      </c>
      <c r="H7928" s="5">
        <v>788</v>
      </c>
      <c r="I7928" s="5">
        <v>15916.83</v>
      </c>
      <c r="J7928" t="s">
        <v>134</v>
      </c>
      <c r="K7928" t="s">
        <v>106</v>
      </c>
      <c r="L7928">
        <v>0</v>
      </c>
      <c r="M7928">
        <v>0</v>
      </c>
      <c r="N7928">
        <v>5</v>
      </c>
      <c r="O7928" s="6">
        <v>10</v>
      </c>
      <c r="P7928" t="s">
        <v>106</v>
      </c>
      <c r="Q7928" t="s">
        <v>107</v>
      </c>
      <c r="R7928">
        <f>IF(F7928="Monthly",2,0)
+IF(E7928&lt;=6,2,0)
+IF(N7928&lt;=2,2,0)
+IF(L7928&gt;=4,2,0)
+IF(M7928&gt;=2,1,0)
+IF(H7928&gt;=_xlfn.PERCENTILE.INC($H$2:$H$10001,0.75),1,0)</f>
        <v>0</v>
      </c>
      <c r="S7928" t="str">
        <f>IF(R7928&gt;=7,"High",IF(R7928&gt;=4,"Medium","Low"))</f>
        <v>Low</v>
      </c>
    </row>
    <row r="7929" spans="1:19">
      <c r="A7929" t="s">
        <v>8054</v>
      </c>
      <c r="B7929">
        <v>56</v>
      </c>
      <c r="C7929" t="s">
        <v>101</v>
      </c>
      <c r="D7929" t="s">
        <v>137</v>
      </c>
      <c r="E7929">
        <v>41</v>
      </c>
      <c r="F7929" t="s">
        <v>103</v>
      </c>
      <c r="G7929" t="s">
        <v>104</v>
      </c>
      <c r="H7929" s="5">
        <v>528</v>
      </c>
      <c r="I7929" s="5">
        <v>21979.68</v>
      </c>
      <c r="J7929" t="s">
        <v>115</v>
      </c>
      <c r="K7929" t="s">
        <v>106</v>
      </c>
      <c r="L7929">
        <v>2</v>
      </c>
      <c r="M7929">
        <v>0</v>
      </c>
      <c r="N7929">
        <v>5</v>
      </c>
      <c r="O7929" s="6">
        <v>0</v>
      </c>
      <c r="P7929" t="s">
        <v>106</v>
      </c>
      <c r="Q7929" t="s">
        <v>107</v>
      </c>
      <c r="R7929">
        <f>IF(F7929="Monthly",2,0)
+IF(E7929&lt;=6,2,0)
+IF(N7929&lt;=2,2,0)
+IF(L7929&gt;=4,2,0)
+IF(M7929&gt;=2,1,0)
+IF(H7929&gt;=_xlfn.PERCENTILE.INC($H$2:$H$10001,0.75),1,0)</f>
        <v>2</v>
      </c>
      <c r="S7929" t="str">
        <f>IF(R7929&gt;=7,"High",IF(R7929&gt;=4,"Medium","Low"))</f>
        <v>Low</v>
      </c>
    </row>
    <row r="7930" spans="1:19">
      <c r="A7930" t="s">
        <v>8055</v>
      </c>
      <c r="B7930">
        <v>35</v>
      </c>
      <c r="C7930" t="s">
        <v>101</v>
      </c>
      <c r="D7930" t="s">
        <v>137</v>
      </c>
      <c r="E7930">
        <v>35</v>
      </c>
      <c r="F7930" t="s">
        <v>103</v>
      </c>
      <c r="G7930" t="s">
        <v>104</v>
      </c>
      <c r="H7930" s="5">
        <v>527</v>
      </c>
      <c r="I7930" s="5">
        <v>18662.240000000002</v>
      </c>
      <c r="J7930" t="s">
        <v>134</v>
      </c>
      <c r="K7930" t="s">
        <v>106</v>
      </c>
      <c r="L7930">
        <v>2</v>
      </c>
      <c r="M7930">
        <v>0</v>
      </c>
      <c r="N7930">
        <v>4</v>
      </c>
      <c r="O7930" s="6">
        <v>0</v>
      </c>
      <c r="P7930" t="s">
        <v>107</v>
      </c>
      <c r="Q7930" t="s">
        <v>107</v>
      </c>
      <c r="R7930">
        <f>IF(F7930="Monthly",2,0)
+IF(E7930&lt;=6,2,0)
+IF(N7930&lt;=2,2,0)
+IF(L7930&gt;=4,2,0)
+IF(M7930&gt;=2,1,0)
+IF(H7930&gt;=_xlfn.PERCENTILE.INC($H$2:$H$10001,0.75),1,0)</f>
        <v>2</v>
      </c>
      <c r="S7930" t="str">
        <f>IF(R7930&gt;=7,"High",IF(R7930&gt;=4,"Medium","Low"))</f>
        <v>Low</v>
      </c>
    </row>
    <row r="7931" spans="1:19">
      <c r="A7931" t="s">
        <v>8056</v>
      </c>
      <c r="B7931">
        <v>41</v>
      </c>
      <c r="C7931" t="s">
        <v>112</v>
      </c>
      <c r="D7931" t="s">
        <v>137</v>
      </c>
      <c r="E7931">
        <v>27</v>
      </c>
      <c r="F7931" t="s">
        <v>109</v>
      </c>
      <c r="G7931" t="s">
        <v>129</v>
      </c>
      <c r="H7931" s="5">
        <v>1036</v>
      </c>
      <c r="I7931" s="5">
        <v>25711.41</v>
      </c>
      <c r="J7931" t="s">
        <v>115</v>
      </c>
      <c r="K7931" t="s">
        <v>106</v>
      </c>
      <c r="L7931">
        <v>0</v>
      </c>
      <c r="M7931">
        <v>0</v>
      </c>
      <c r="N7931">
        <v>5</v>
      </c>
      <c r="O7931" s="6">
        <v>10</v>
      </c>
      <c r="P7931" t="s">
        <v>107</v>
      </c>
      <c r="Q7931" t="s">
        <v>107</v>
      </c>
      <c r="R7931">
        <f>IF(F7931="Monthly",2,0)
+IF(E7931&lt;=6,2,0)
+IF(N7931&lt;=2,2,0)
+IF(L7931&gt;=4,2,0)
+IF(M7931&gt;=2,1,0)
+IF(H7931&gt;=_xlfn.PERCENTILE.INC($H$2:$H$10001,0.75),1,0)</f>
        <v>1</v>
      </c>
      <c r="S7931" t="str">
        <f>IF(R7931&gt;=7,"High",IF(R7931&gt;=4,"Medium","Low"))</f>
        <v>Low</v>
      </c>
    </row>
    <row r="7932" spans="1:19">
      <c r="A7932" t="s">
        <v>8057</v>
      </c>
      <c r="B7932">
        <v>35</v>
      </c>
      <c r="C7932" t="s">
        <v>112</v>
      </c>
      <c r="D7932" t="s">
        <v>123</v>
      </c>
      <c r="E7932">
        <v>36</v>
      </c>
      <c r="F7932" t="s">
        <v>103</v>
      </c>
      <c r="G7932" t="s">
        <v>110</v>
      </c>
      <c r="H7932" s="5">
        <v>766</v>
      </c>
      <c r="I7932" s="5">
        <v>28157.01</v>
      </c>
      <c r="J7932" t="s">
        <v>134</v>
      </c>
      <c r="K7932" t="s">
        <v>106</v>
      </c>
      <c r="L7932">
        <v>6</v>
      </c>
      <c r="M7932">
        <v>3</v>
      </c>
      <c r="N7932">
        <v>2</v>
      </c>
      <c r="O7932" s="6">
        <v>0</v>
      </c>
      <c r="P7932" t="s">
        <v>107</v>
      </c>
      <c r="Q7932" t="s">
        <v>106</v>
      </c>
      <c r="R7932">
        <f>IF(F7932="Monthly",2,0)
+IF(E7932&lt;=6,2,0)
+IF(N7932&lt;=2,2,0)
+IF(L7932&gt;=4,2,0)
+IF(M7932&gt;=2,1,0)
+IF(H7932&gt;=_xlfn.PERCENTILE.INC($H$2:$H$10001,0.75),1,0)</f>
        <v>7</v>
      </c>
      <c r="S7932" t="str">
        <f>IF(R7932&gt;=7,"High",IF(R7932&gt;=4,"Medium","Low"))</f>
        <v>High</v>
      </c>
    </row>
    <row r="7933" spans="1:19">
      <c r="A7933" t="s">
        <v>8058</v>
      </c>
      <c r="B7933">
        <v>35</v>
      </c>
      <c r="C7933" t="s">
        <v>112</v>
      </c>
      <c r="D7933" t="s">
        <v>123</v>
      </c>
      <c r="E7933">
        <v>38</v>
      </c>
      <c r="F7933" t="s">
        <v>103</v>
      </c>
      <c r="G7933" t="s">
        <v>129</v>
      </c>
      <c r="H7933" s="5">
        <v>1069</v>
      </c>
      <c r="I7933" s="5">
        <v>41711.75</v>
      </c>
      <c r="J7933" t="s">
        <v>140</v>
      </c>
      <c r="K7933" t="s">
        <v>106</v>
      </c>
      <c r="L7933">
        <v>0</v>
      </c>
      <c r="M7933">
        <v>0</v>
      </c>
      <c r="N7933">
        <v>5</v>
      </c>
      <c r="O7933" s="6">
        <v>0</v>
      </c>
      <c r="P7933" t="s">
        <v>107</v>
      </c>
      <c r="Q7933" t="s">
        <v>106</v>
      </c>
      <c r="R7933">
        <f>IF(F7933="Monthly",2,0)
+IF(E7933&lt;=6,2,0)
+IF(N7933&lt;=2,2,0)
+IF(L7933&gt;=4,2,0)
+IF(M7933&gt;=2,1,0)
+IF(H7933&gt;=_xlfn.PERCENTILE.INC($H$2:$H$10001,0.75),1,0)</f>
        <v>3</v>
      </c>
      <c r="S7933" t="str">
        <f>IF(R7933&gt;=7,"High",IF(R7933&gt;=4,"Medium","Low"))</f>
        <v>Low</v>
      </c>
    </row>
    <row r="7934" spans="1:19">
      <c r="A7934" t="s">
        <v>8059</v>
      </c>
      <c r="B7934">
        <v>46</v>
      </c>
      <c r="C7934" t="s">
        <v>101</v>
      </c>
      <c r="D7934" t="s">
        <v>159</v>
      </c>
      <c r="E7934">
        <v>20</v>
      </c>
      <c r="F7934" t="s">
        <v>121</v>
      </c>
      <c r="G7934" t="s">
        <v>110</v>
      </c>
      <c r="H7934" s="5">
        <v>703</v>
      </c>
      <c r="I7934" s="5">
        <v>12117.97</v>
      </c>
      <c r="J7934" t="s">
        <v>117</v>
      </c>
      <c r="K7934" t="s">
        <v>107</v>
      </c>
      <c r="L7934">
        <v>3</v>
      </c>
      <c r="M7934">
        <v>1</v>
      </c>
      <c r="N7934">
        <v>4</v>
      </c>
      <c r="O7934" s="6">
        <v>15</v>
      </c>
      <c r="P7934" t="s">
        <v>107</v>
      </c>
      <c r="Q7934" t="s">
        <v>107</v>
      </c>
      <c r="R7934">
        <f>IF(F7934="Monthly",2,0)
+IF(E7934&lt;=6,2,0)
+IF(N7934&lt;=2,2,0)
+IF(L7934&gt;=4,2,0)
+IF(M7934&gt;=2,1,0)
+IF(H7934&gt;=_xlfn.PERCENTILE.INC($H$2:$H$10001,0.75),1,0)</f>
        <v>0</v>
      </c>
      <c r="S7934" t="str">
        <f>IF(R7934&gt;=7,"High",IF(R7934&gt;=4,"Medium","Low"))</f>
        <v>Low</v>
      </c>
    </row>
    <row r="7935" spans="1:19">
      <c r="A7935" t="s">
        <v>8060</v>
      </c>
      <c r="B7935">
        <v>41</v>
      </c>
      <c r="C7935" t="s">
        <v>101</v>
      </c>
      <c r="D7935" t="s">
        <v>131</v>
      </c>
      <c r="E7935">
        <v>44</v>
      </c>
      <c r="F7935" t="s">
        <v>103</v>
      </c>
      <c r="G7935" t="s">
        <v>129</v>
      </c>
      <c r="H7935" s="5">
        <v>1066</v>
      </c>
      <c r="I7935" s="5">
        <v>45618.89</v>
      </c>
      <c r="J7935" t="s">
        <v>105</v>
      </c>
      <c r="K7935" t="s">
        <v>106</v>
      </c>
      <c r="L7935">
        <v>0</v>
      </c>
      <c r="M7935">
        <v>0</v>
      </c>
      <c r="N7935">
        <v>5</v>
      </c>
      <c r="O7935" s="6">
        <v>0</v>
      </c>
      <c r="P7935" t="s">
        <v>107</v>
      </c>
      <c r="Q7935" t="s">
        <v>107</v>
      </c>
      <c r="R7935">
        <f>IF(F7935="Monthly",2,0)
+IF(E7935&lt;=6,2,0)
+IF(N7935&lt;=2,2,0)
+IF(L7935&gt;=4,2,0)
+IF(M7935&gt;=2,1,0)
+IF(H7935&gt;=_xlfn.PERCENTILE.INC($H$2:$H$10001,0.75),1,0)</f>
        <v>3</v>
      </c>
      <c r="S7935" t="str">
        <f>IF(R7935&gt;=7,"High",IF(R7935&gt;=4,"Medium","Low"))</f>
        <v>Low</v>
      </c>
    </row>
    <row r="7936" spans="1:19">
      <c r="A7936" t="s">
        <v>8061</v>
      </c>
      <c r="B7936">
        <v>33</v>
      </c>
      <c r="C7936" t="s">
        <v>101</v>
      </c>
      <c r="D7936" t="s">
        <v>119</v>
      </c>
      <c r="E7936">
        <v>35</v>
      </c>
      <c r="F7936" t="s">
        <v>109</v>
      </c>
      <c r="G7936" t="s">
        <v>104</v>
      </c>
      <c r="H7936" s="5">
        <v>517</v>
      </c>
      <c r="I7936" s="5">
        <v>16881.650000000001</v>
      </c>
      <c r="J7936" t="s">
        <v>117</v>
      </c>
      <c r="K7936" t="s">
        <v>106</v>
      </c>
      <c r="L7936">
        <v>0</v>
      </c>
      <c r="M7936">
        <v>0</v>
      </c>
      <c r="N7936">
        <v>5</v>
      </c>
      <c r="O7936" s="6">
        <v>5</v>
      </c>
      <c r="P7936" t="s">
        <v>107</v>
      </c>
      <c r="Q7936" t="s">
        <v>107</v>
      </c>
      <c r="R7936">
        <f>IF(F7936="Monthly",2,0)
+IF(E7936&lt;=6,2,0)
+IF(N7936&lt;=2,2,0)
+IF(L7936&gt;=4,2,0)
+IF(M7936&gt;=2,1,0)
+IF(H7936&gt;=_xlfn.PERCENTILE.INC($H$2:$H$10001,0.75),1,0)</f>
        <v>0</v>
      </c>
      <c r="S7936" t="str">
        <f>IF(R7936&gt;=7,"High",IF(R7936&gt;=4,"Medium","Low"))</f>
        <v>Low</v>
      </c>
    </row>
    <row r="7937" spans="1:19">
      <c r="A7937" t="s">
        <v>8062</v>
      </c>
      <c r="B7937">
        <v>29</v>
      </c>
      <c r="C7937" t="s">
        <v>112</v>
      </c>
      <c r="D7937" t="s">
        <v>126</v>
      </c>
      <c r="E7937">
        <v>27</v>
      </c>
      <c r="F7937" t="s">
        <v>103</v>
      </c>
      <c r="G7937" t="s">
        <v>104</v>
      </c>
      <c r="H7937" s="5">
        <v>484</v>
      </c>
      <c r="I7937" s="5">
        <v>13443</v>
      </c>
      <c r="J7937" t="s">
        <v>134</v>
      </c>
      <c r="K7937" t="s">
        <v>107</v>
      </c>
      <c r="L7937">
        <v>2</v>
      </c>
      <c r="M7937">
        <v>0</v>
      </c>
      <c r="N7937">
        <v>5</v>
      </c>
      <c r="O7937" s="6">
        <v>0</v>
      </c>
      <c r="P7937" t="s">
        <v>107</v>
      </c>
      <c r="Q7937" t="s">
        <v>106</v>
      </c>
      <c r="R7937">
        <f>IF(F7937="Monthly",2,0)
+IF(E7937&lt;=6,2,0)
+IF(N7937&lt;=2,2,0)
+IF(L7937&gt;=4,2,0)
+IF(M7937&gt;=2,1,0)
+IF(H7937&gt;=_xlfn.PERCENTILE.INC($H$2:$H$10001,0.75),1,0)</f>
        <v>2</v>
      </c>
      <c r="S7937" t="str">
        <f>IF(R7937&gt;=7,"High",IF(R7937&gt;=4,"Medium","Low"))</f>
        <v>Low</v>
      </c>
    </row>
    <row r="7938" spans="1:19">
      <c r="A7938" t="s">
        <v>8063</v>
      </c>
      <c r="B7938">
        <v>29</v>
      </c>
      <c r="C7938" t="s">
        <v>101</v>
      </c>
      <c r="D7938" t="s">
        <v>131</v>
      </c>
      <c r="E7938">
        <v>37</v>
      </c>
      <c r="F7938" t="s">
        <v>103</v>
      </c>
      <c r="G7938" t="s">
        <v>104</v>
      </c>
      <c r="H7938" s="5">
        <v>496</v>
      </c>
      <c r="I7938" s="5">
        <v>18219.73</v>
      </c>
      <c r="J7938" t="s">
        <v>115</v>
      </c>
      <c r="K7938" t="s">
        <v>107</v>
      </c>
      <c r="L7938">
        <v>0</v>
      </c>
      <c r="M7938">
        <v>0</v>
      </c>
      <c r="N7938">
        <v>4</v>
      </c>
      <c r="O7938" s="6">
        <v>0</v>
      </c>
      <c r="P7938" t="s">
        <v>106</v>
      </c>
      <c r="Q7938" t="s">
        <v>107</v>
      </c>
      <c r="R7938">
        <f>IF(F7938="Monthly",2,0)
+IF(E7938&lt;=6,2,0)
+IF(N7938&lt;=2,2,0)
+IF(L7938&gt;=4,2,0)
+IF(M7938&gt;=2,1,0)
+IF(H7938&gt;=_xlfn.PERCENTILE.INC($H$2:$H$10001,0.75),1,0)</f>
        <v>2</v>
      </c>
      <c r="S7938" t="str">
        <f>IF(R7938&gt;=7,"High",IF(R7938&gt;=4,"Medium","Low"))</f>
        <v>Low</v>
      </c>
    </row>
    <row r="7939" spans="1:19">
      <c r="A7939" t="s">
        <v>8064</v>
      </c>
      <c r="B7939">
        <v>40</v>
      </c>
      <c r="C7939" t="s">
        <v>112</v>
      </c>
      <c r="D7939" t="s">
        <v>159</v>
      </c>
      <c r="E7939">
        <v>60</v>
      </c>
      <c r="F7939" t="s">
        <v>121</v>
      </c>
      <c r="G7939" t="s">
        <v>129</v>
      </c>
      <c r="H7939" s="5">
        <v>1036</v>
      </c>
      <c r="I7939" s="5">
        <v>53337.7</v>
      </c>
      <c r="J7939" t="s">
        <v>117</v>
      </c>
      <c r="K7939" t="s">
        <v>106</v>
      </c>
      <c r="L7939">
        <v>1</v>
      </c>
      <c r="M7939">
        <v>0</v>
      </c>
      <c r="N7939">
        <v>4</v>
      </c>
      <c r="O7939" s="6">
        <v>15</v>
      </c>
      <c r="P7939" t="s">
        <v>107</v>
      </c>
      <c r="Q7939" t="s">
        <v>107</v>
      </c>
      <c r="R7939">
        <f>IF(F7939="Monthly",2,0)
+IF(E7939&lt;=6,2,0)
+IF(N7939&lt;=2,2,0)
+IF(L7939&gt;=4,2,0)
+IF(M7939&gt;=2,1,0)
+IF(H7939&gt;=_xlfn.PERCENTILE.INC($H$2:$H$10001,0.75),1,0)</f>
        <v>1</v>
      </c>
      <c r="S7939" t="str">
        <f>IF(R7939&gt;=7,"High",IF(R7939&gt;=4,"Medium","Low"))</f>
        <v>Low</v>
      </c>
    </row>
    <row r="7940" spans="1:19">
      <c r="A7940" t="s">
        <v>8065</v>
      </c>
      <c r="B7940">
        <v>30</v>
      </c>
      <c r="C7940" t="s">
        <v>101</v>
      </c>
      <c r="D7940" t="s">
        <v>159</v>
      </c>
      <c r="E7940">
        <v>40</v>
      </c>
      <c r="F7940" t="s">
        <v>121</v>
      </c>
      <c r="G7940" t="s">
        <v>129</v>
      </c>
      <c r="H7940" s="5">
        <v>1035</v>
      </c>
      <c r="I7940" s="5">
        <v>41899.53</v>
      </c>
      <c r="J7940" t="s">
        <v>117</v>
      </c>
      <c r="K7940" t="s">
        <v>106</v>
      </c>
      <c r="L7940">
        <v>0</v>
      </c>
      <c r="M7940">
        <v>0</v>
      </c>
      <c r="N7940">
        <v>4</v>
      </c>
      <c r="O7940" s="6">
        <v>0</v>
      </c>
      <c r="P7940" t="s">
        <v>106</v>
      </c>
      <c r="Q7940" t="s">
        <v>107</v>
      </c>
      <c r="R7940">
        <f>IF(F7940="Monthly",2,0)
+IF(E7940&lt;=6,2,0)
+IF(N7940&lt;=2,2,0)
+IF(L7940&gt;=4,2,0)
+IF(M7940&gt;=2,1,0)
+IF(H7940&gt;=_xlfn.PERCENTILE.INC($H$2:$H$10001,0.75),1,0)</f>
        <v>1</v>
      </c>
      <c r="S7940" t="str">
        <f>IF(R7940&gt;=7,"High",IF(R7940&gt;=4,"Medium","Low"))</f>
        <v>Low</v>
      </c>
    </row>
    <row r="7941" spans="1:19">
      <c r="A7941" t="s">
        <v>8066</v>
      </c>
      <c r="B7941">
        <v>24</v>
      </c>
      <c r="C7941" t="s">
        <v>101</v>
      </c>
      <c r="D7941" t="s">
        <v>102</v>
      </c>
      <c r="E7941">
        <v>32</v>
      </c>
      <c r="F7941" t="s">
        <v>103</v>
      </c>
      <c r="G7941" t="s">
        <v>129</v>
      </c>
      <c r="H7941" s="5">
        <v>1045</v>
      </c>
      <c r="I7941" s="5">
        <v>34068.68</v>
      </c>
      <c r="J7941" t="s">
        <v>134</v>
      </c>
      <c r="K7941" t="s">
        <v>106</v>
      </c>
      <c r="L7941">
        <v>1</v>
      </c>
      <c r="M7941">
        <v>0</v>
      </c>
      <c r="N7941">
        <v>5</v>
      </c>
      <c r="O7941" s="6">
        <v>0</v>
      </c>
      <c r="P7941" t="s">
        <v>107</v>
      </c>
      <c r="Q7941" t="s">
        <v>107</v>
      </c>
      <c r="R7941">
        <f>IF(F7941="Monthly",2,0)
+IF(E7941&lt;=6,2,0)
+IF(N7941&lt;=2,2,0)
+IF(L7941&gt;=4,2,0)
+IF(M7941&gt;=2,1,0)
+IF(H7941&gt;=_xlfn.PERCENTILE.INC($H$2:$H$10001,0.75),1,0)</f>
        <v>3</v>
      </c>
      <c r="S7941" t="str">
        <f>IF(R7941&gt;=7,"High",IF(R7941&gt;=4,"Medium","Low"))</f>
        <v>Low</v>
      </c>
    </row>
    <row r="7942" spans="1:19">
      <c r="A7942" t="s">
        <v>8067</v>
      </c>
      <c r="B7942">
        <v>26</v>
      </c>
      <c r="C7942" t="s">
        <v>101</v>
      </c>
      <c r="D7942" t="s">
        <v>102</v>
      </c>
      <c r="E7942">
        <v>44</v>
      </c>
      <c r="F7942" t="s">
        <v>103</v>
      </c>
      <c r="G7942" t="s">
        <v>129</v>
      </c>
      <c r="H7942" s="5">
        <v>992</v>
      </c>
      <c r="I7942" s="5">
        <v>44415.43</v>
      </c>
      <c r="J7942" t="s">
        <v>117</v>
      </c>
      <c r="K7942" t="s">
        <v>106</v>
      </c>
      <c r="L7942">
        <v>1</v>
      </c>
      <c r="M7942">
        <v>0</v>
      </c>
      <c r="N7942">
        <v>5</v>
      </c>
      <c r="O7942" s="6">
        <v>0</v>
      </c>
      <c r="P7942" t="s">
        <v>107</v>
      </c>
      <c r="Q7942" t="s">
        <v>107</v>
      </c>
      <c r="R7942">
        <f>IF(F7942="Monthly",2,0)
+IF(E7942&lt;=6,2,0)
+IF(N7942&lt;=2,2,0)
+IF(L7942&gt;=4,2,0)
+IF(M7942&gt;=2,1,0)
+IF(H7942&gt;=_xlfn.PERCENTILE.INC($H$2:$H$10001,0.75),1,0)</f>
        <v>3</v>
      </c>
      <c r="S7942" t="str">
        <f>IF(R7942&gt;=7,"High",IF(R7942&gt;=4,"Medium","Low"))</f>
        <v>Low</v>
      </c>
    </row>
    <row r="7943" spans="1:19">
      <c r="A7943" t="s">
        <v>8068</v>
      </c>
      <c r="B7943">
        <v>30</v>
      </c>
      <c r="C7943" t="s">
        <v>101</v>
      </c>
      <c r="D7943" t="s">
        <v>137</v>
      </c>
      <c r="E7943">
        <v>72</v>
      </c>
      <c r="F7943" t="s">
        <v>121</v>
      </c>
      <c r="G7943" t="s">
        <v>110</v>
      </c>
      <c r="H7943" s="5">
        <v>768</v>
      </c>
      <c r="I7943" s="5">
        <v>46714.53</v>
      </c>
      <c r="J7943" t="s">
        <v>140</v>
      </c>
      <c r="K7943" t="s">
        <v>106</v>
      </c>
      <c r="L7943">
        <v>0</v>
      </c>
      <c r="M7943">
        <v>0</v>
      </c>
      <c r="N7943">
        <v>5</v>
      </c>
      <c r="O7943" s="6">
        <v>15</v>
      </c>
      <c r="P7943" t="s">
        <v>107</v>
      </c>
      <c r="Q7943" t="s">
        <v>107</v>
      </c>
      <c r="R7943">
        <f>IF(F7943="Monthly",2,0)
+IF(E7943&lt;=6,2,0)
+IF(N7943&lt;=2,2,0)
+IF(L7943&gt;=4,2,0)
+IF(M7943&gt;=2,1,0)
+IF(H7943&gt;=_xlfn.PERCENTILE.INC($H$2:$H$10001,0.75),1,0)</f>
        <v>0</v>
      </c>
      <c r="S7943" t="str">
        <f>IF(R7943&gt;=7,"High",IF(R7943&gt;=4,"Medium","Low"))</f>
        <v>Low</v>
      </c>
    </row>
    <row r="7944" spans="1:19">
      <c r="A7944" t="s">
        <v>8069</v>
      </c>
      <c r="B7944">
        <v>20</v>
      </c>
      <c r="C7944" t="s">
        <v>112</v>
      </c>
      <c r="D7944" t="s">
        <v>126</v>
      </c>
      <c r="E7944">
        <v>12</v>
      </c>
      <c r="F7944" t="s">
        <v>109</v>
      </c>
      <c r="G7944" t="s">
        <v>104</v>
      </c>
      <c r="H7944" s="5">
        <v>587</v>
      </c>
      <c r="I7944" s="5">
        <v>6985.94</v>
      </c>
      <c r="J7944" t="s">
        <v>134</v>
      </c>
      <c r="K7944" t="s">
        <v>107</v>
      </c>
      <c r="L7944">
        <v>1</v>
      </c>
      <c r="M7944">
        <v>0</v>
      </c>
      <c r="N7944">
        <v>4</v>
      </c>
      <c r="O7944" s="6">
        <v>0</v>
      </c>
      <c r="P7944" t="s">
        <v>106</v>
      </c>
      <c r="Q7944" t="s">
        <v>107</v>
      </c>
      <c r="R7944">
        <f>IF(F7944="Monthly",2,0)
+IF(E7944&lt;=6,2,0)
+IF(N7944&lt;=2,2,0)
+IF(L7944&gt;=4,2,0)
+IF(M7944&gt;=2,1,0)
+IF(H7944&gt;=_xlfn.PERCENTILE.INC($H$2:$H$10001,0.75),1,0)</f>
        <v>0</v>
      </c>
      <c r="S7944" t="str">
        <f>IF(R7944&gt;=7,"High",IF(R7944&gt;=4,"Medium","Low"))</f>
        <v>Low</v>
      </c>
    </row>
    <row r="7945" spans="1:19">
      <c r="A7945" t="s">
        <v>8070</v>
      </c>
      <c r="B7945">
        <v>44</v>
      </c>
      <c r="C7945" t="s">
        <v>101</v>
      </c>
      <c r="D7945" t="s">
        <v>126</v>
      </c>
      <c r="E7945">
        <v>49</v>
      </c>
      <c r="F7945" t="s">
        <v>121</v>
      </c>
      <c r="G7945" t="s">
        <v>104</v>
      </c>
      <c r="H7945" s="5">
        <v>586</v>
      </c>
      <c r="I7945" s="5">
        <v>29332.61</v>
      </c>
      <c r="J7945" t="s">
        <v>134</v>
      </c>
      <c r="K7945" t="s">
        <v>107</v>
      </c>
      <c r="L7945">
        <v>2</v>
      </c>
      <c r="M7945">
        <v>0</v>
      </c>
      <c r="N7945">
        <v>5</v>
      </c>
      <c r="O7945" s="6">
        <v>0</v>
      </c>
      <c r="P7945" t="s">
        <v>107</v>
      </c>
      <c r="Q7945" t="s">
        <v>107</v>
      </c>
      <c r="R7945">
        <f>IF(F7945="Monthly",2,0)
+IF(E7945&lt;=6,2,0)
+IF(N7945&lt;=2,2,0)
+IF(L7945&gt;=4,2,0)
+IF(M7945&gt;=2,1,0)
+IF(H7945&gt;=_xlfn.PERCENTILE.INC($H$2:$H$10001,0.75),1,0)</f>
        <v>0</v>
      </c>
      <c r="S7945" t="str">
        <f>IF(R7945&gt;=7,"High",IF(R7945&gt;=4,"Medium","Low"))</f>
        <v>Low</v>
      </c>
    </row>
    <row r="7946" spans="1:19">
      <c r="A7946" t="s">
        <v>8071</v>
      </c>
      <c r="B7946">
        <v>40</v>
      </c>
      <c r="C7946" t="s">
        <v>101</v>
      </c>
      <c r="D7946" t="s">
        <v>159</v>
      </c>
      <c r="E7946">
        <v>19</v>
      </c>
      <c r="F7946" t="s">
        <v>121</v>
      </c>
      <c r="G7946" t="s">
        <v>129</v>
      </c>
      <c r="H7946" s="5">
        <v>1075</v>
      </c>
      <c r="I7946" s="5">
        <v>18170.09</v>
      </c>
      <c r="J7946" t="s">
        <v>140</v>
      </c>
      <c r="K7946" t="s">
        <v>106</v>
      </c>
      <c r="L7946">
        <v>1</v>
      </c>
      <c r="M7946">
        <v>0</v>
      </c>
      <c r="N7946">
        <v>4</v>
      </c>
      <c r="O7946" s="6">
        <v>10</v>
      </c>
      <c r="P7946" t="s">
        <v>107</v>
      </c>
      <c r="Q7946" t="s">
        <v>107</v>
      </c>
      <c r="R7946">
        <f>IF(F7946="Monthly",2,0)
+IF(E7946&lt;=6,2,0)
+IF(N7946&lt;=2,2,0)
+IF(L7946&gt;=4,2,0)
+IF(M7946&gt;=2,1,0)
+IF(H7946&gt;=_xlfn.PERCENTILE.INC($H$2:$H$10001,0.75),1,0)</f>
        <v>1</v>
      </c>
      <c r="S7946" t="str">
        <f>IF(R7946&gt;=7,"High",IF(R7946&gt;=4,"Medium","Low"))</f>
        <v>Low</v>
      </c>
    </row>
    <row r="7947" spans="1:19">
      <c r="A7947" t="s">
        <v>8072</v>
      </c>
      <c r="B7947">
        <v>46</v>
      </c>
      <c r="C7947" t="s">
        <v>101</v>
      </c>
      <c r="D7947" t="s">
        <v>123</v>
      </c>
      <c r="E7947">
        <v>42</v>
      </c>
      <c r="F7947" t="s">
        <v>103</v>
      </c>
      <c r="G7947" t="s">
        <v>110</v>
      </c>
      <c r="H7947" s="5">
        <v>715</v>
      </c>
      <c r="I7947" s="5">
        <v>29990.12</v>
      </c>
      <c r="J7947" t="s">
        <v>117</v>
      </c>
      <c r="K7947" t="s">
        <v>106</v>
      </c>
      <c r="L7947">
        <v>1</v>
      </c>
      <c r="M7947">
        <v>0</v>
      </c>
      <c r="N7947">
        <v>4</v>
      </c>
      <c r="O7947" s="6">
        <v>0</v>
      </c>
      <c r="P7947" t="s">
        <v>107</v>
      </c>
      <c r="Q7947" t="s">
        <v>107</v>
      </c>
      <c r="R7947">
        <f>IF(F7947="Monthly",2,0)
+IF(E7947&lt;=6,2,0)
+IF(N7947&lt;=2,2,0)
+IF(L7947&gt;=4,2,0)
+IF(M7947&gt;=2,1,0)
+IF(H7947&gt;=_xlfn.PERCENTILE.INC($H$2:$H$10001,0.75),1,0)</f>
        <v>2</v>
      </c>
      <c r="S7947" t="str">
        <f>IF(R7947&gt;=7,"High",IF(R7947&gt;=4,"Medium","Low"))</f>
        <v>Low</v>
      </c>
    </row>
    <row r="7948" spans="1:19">
      <c r="A7948" t="s">
        <v>8073</v>
      </c>
      <c r="B7948">
        <v>44</v>
      </c>
      <c r="C7948" t="s">
        <v>112</v>
      </c>
      <c r="D7948" t="s">
        <v>159</v>
      </c>
      <c r="E7948">
        <v>43</v>
      </c>
      <c r="F7948" t="s">
        <v>109</v>
      </c>
      <c r="G7948" t="s">
        <v>110</v>
      </c>
      <c r="H7948" s="5">
        <v>725</v>
      </c>
      <c r="I7948" s="5">
        <v>30398.59</v>
      </c>
      <c r="J7948" t="s">
        <v>115</v>
      </c>
      <c r="K7948" t="s">
        <v>106</v>
      </c>
      <c r="L7948">
        <v>0</v>
      </c>
      <c r="M7948">
        <v>0</v>
      </c>
      <c r="N7948">
        <v>5</v>
      </c>
      <c r="O7948" s="6">
        <v>0</v>
      </c>
      <c r="P7948" t="s">
        <v>106</v>
      </c>
      <c r="Q7948" t="s">
        <v>107</v>
      </c>
      <c r="R7948">
        <f>IF(F7948="Monthly",2,0)
+IF(E7948&lt;=6,2,0)
+IF(N7948&lt;=2,2,0)
+IF(L7948&gt;=4,2,0)
+IF(M7948&gt;=2,1,0)
+IF(H7948&gt;=_xlfn.PERCENTILE.INC($H$2:$H$10001,0.75),1,0)</f>
        <v>0</v>
      </c>
      <c r="S7948" t="str">
        <f>IF(R7948&gt;=7,"High",IF(R7948&gt;=4,"Medium","Low"))</f>
        <v>Low</v>
      </c>
    </row>
    <row r="7949" spans="1:19">
      <c r="A7949" t="s">
        <v>8074</v>
      </c>
      <c r="B7949">
        <v>32</v>
      </c>
      <c r="C7949" t="s">
        <v>112</v>
      </c>
      <c r="D7949" t="s">
        <v>102</v>
      </c>
      <c r="E7949">
        <v>8</v>
      </c>
      <c r="F7949" t="s">
        <v>103</v>
      </c>
      <c r="G7949" t="s">
        <v>110</v>
      </c>
      <c r="H7949" s="5">
        <v>783</v>
      </c>
      <c r="I7949" s="5">
        <v>6202.05</v>
      </c>
      <c r="J7949" t="s">
        <v>140</v>
      </c>
      <c r="K7949" t="s">
        <v>106</v>
      </c>
      <c r="L7949">
        <v>4</v>
      </c>
      <c r="M7949">
        <v>2</v>
      </c>
      <c r="N7949">
        <v>4</v>
      </c>
      <c r="O7949" s="6">
        <v>0</v>
      </c>
      <c r="P7949" t="s">
        <v>107</v>
      </c>
      <c r="Q7949" t="s">
        <v>107</v>
      </c>
      <c r="R7949">
        <f>IF(F7949="Monthly",2,0)
+IF(E7949&lt;=6,2,0)
+IF(N7949&lt;=2,2,0)
+IF(L7949&gt;=4,2,0)
+IF(M7949&gt;=2,1,0)
+IF(H7949&gt;=_xlfn.PERCENTILE.INC($H$2:$H$10001,0.75),1,0)</f>
        <v>5</v>
      </c>
      <c r="S7949" t="str">
        <f>IF(R7949&gt;=7,"High",IF(R7949&gt;=4,"Medium","Low"))</f>
        <v>Medium</v>
      </c>
    </row>
    <row r="7950" spans="1:19">
      <c r="A7950" t="s">
        <v>8075</v>
      </c>
      <c r="B7950">
        <v>36</v>
      </c>
      <c r="C7950" t="s">
        <v>101</v>
      </c>
      <c r="D7950" t="s">
        <v>126</v>
      </c>
      <c r="E7950">
        <v>59</v>
      </c>
      <c r="F7950" t="s">
        <v>103</v>
      </c>
      <c r="G7950" t="s">
        <v>104</v>
      </c>
      <c r="H7950" s="5">
        <v>447</v>
      </c>
      <c r="I7950" s="5">
        <v>26523.78</v>
      </c>
      <c r="J7950" t="s">
        <v>134</v>
      </c>
      <c r="K7950" t="s">
        <v>106</v>
      </c>
      <c r="L7950">
        <v>0</v>
      </c>
      <c r="M7950">
        <v>0</v>
      </c>
      <c r="N7950">
        <v>5</v>
      </c>
      <c r="O7950" s="6">
        <v>0</v>
      </c>
      <c r="P7950" t="s">
        <v>107</v>
      </c>
      <c r="Q7950" t="s">
        <v>107</v>
      </c>
      <c r="R7950">
        <f>IF(F7950="Monthly",2,0)
+IF(E7950&lt;=6,2,0)
+IF(N7950&lt;=2,2,0)
+IF(L7950&gt;=4,2,0)
+IF(M7950&gt;=2,1,0)
+IF(H7950&gt;=_xlfn.PERCENTILE.INC($H$2:$H$10001,0.75),1,0)</f>
        <v>2</v>
      </c>
      <c r="S7950" t="str">
        <f>IF(R7950&gt;=7,"High",IF(R7950&gt;=4,"Medium","Low"))</f>
        <v>Low</v>
      </c>
    </row>
    <row r="7951" spans="1:19">
      <c r="A7951" t="s">
        <v>8076</v>
      </c>
      <c r="B7951">
        <v>44</v>
      </c>
      <c r="C7951" t="s">
        <v>112</v>
      </c>
      <c r="D7951" t="s">
        <v>113</v>
      </c>
      <c r="E7951">
        <v>37</v>
      </c>
      <c r="F7951" t="s">
        <v>103</v>
      </c>
      <c r="G7951" t="s">
        <v>104</v>
      </c>
      <c r="H7951" s="5">
        <v>395</v>
      </c>
      <c r="I7951" s="5">
        <v>14397.4</v>
      </c>
      <c r="J7951" t="s">
        <v>134</v>
      </c>
      <c r="K7951" t="s">
        <v>106</v>
      </c>
      <c r="L7951">
        <v>2</v>
      </c>
      <c r="M7951">
        <v>0</v>
      </c>
      <c r="N7951">
        <v>5</v>
      </c>
      <c r="O7951" s="6">
        <v>0</v>
      </c>
      <c r="P7951" t="s">
        <v>107</v>
      </c>
      <c r="Q7951" t="s">
        <v>106</v>
      </c>
      <c r="R7951">
        <f>IF(F7951="Monthly",2,0)
+IF(E7951&lt;=6,2,0)
+IF(N7951&lt;=2,2,0)
+IF(L7951&gt;=4,2,0)
+IF(M7951&gt;=2,1,0)
+IF(H7951&gt;=_xlfn.PERCENTILE.INC($H$2:$H$10001,0.75),1,0)</f>
        <v>2</v>
      </c>
      <c r="S7951" t="str">
        <f>IF(R7951&gt;=7,"High",IF(R7951&gt;=4,"Medium","Low"))</f>
        <v>Low</v>
      </c>
    </row>
    <row r="7952" spans="1:19">
      <c r="A7952" t="s">
        <v>8077</v>
      </c>
      <c r="B7952">
        <v>40</v>
      </c>
      <c r="C7952" t="s">
        <v>112</v>
      </c>
      <c r="D7952" t="s">
        <v>123</v>
      </c>
      <c r="E7952">
        <v>28</v>
      </c>
      <c r="F7952" t="s">
        <v>109</v>
      </c>
      <c r="G7952" t="s">
        <v>129</v>
      </c>
      <c r="H7952" s="5">
        <v>976</v>
      </c>
      <c r="I7952" s="5">
        <v>26387.95</v>
      </c>
      <c r="J7952" t="s">
        <v>115</v>
      </c>
      <c r="K7952" t="s">
        <v>106</v>
      </c>
      <c r="L7952">
        <v>2</v>
      </c>
      <c r="M7952">
        <v>0</v>
      </c>
      <c r="N7952">
        <v>5</v>
      </c>
      <c r="O7952" s="6">
        <v>5</v>
      </c>
      <c r="P7952" t="s">
        <v>107</v>
      </c>
      <c r="Q7952" t="s">
        <v>106</v>
      </c>
      <c r="R7952">
        <f>IF(F7952="Monthly",2,0)
+IF(E7952&lt;=6,2,0)
+IF(N7952&lt;=2,2,0)
+IF(L7952&gt;=4,2,0)
+IF(M7952&gt;=2,1,0)
+IF(H7952&gt;=_xlfn.PERCENTILE.INC($H$2:$H$10001,0.75),1,0)</f>
        <v>1</v>
      </c>
      <c r="S7952" t="str">
        <f>IF(R7952&gt;=7,"High",IF(R7952&gt;=4,"Medium","Low"))</f>
        <v>Low</v>
      </c>
    </row>
    <row r="7953" spans="1:19">
      <c r="A7953" t="s">
        <v>8078</v>
      </c>
      <c r="B7953">
        <v>26</v>
      </c>
      <c r="C7953" t="s">
        <v>112</v>
      </c>
      <c r="D7953" t="s">
        <v>119</v>
      </c>
      <c r="E7953">
        <v>58</v>
      </c>
      <c r="F7953" t="s">
        <v>109</v>
      </c>
      <c r="G7953" t="s">
        <v>129</v>
      </c>
      <c r="H7953" s="5">
        <v>1014</v>
      </c>
      <c r="I7953" s="5">
        <v>57202.95</v>
      </c>
      <c r="J7953" t="s">
        <v>115</v>
      </c>
      <c r="K7953" t="s">
        <v>106</v>
      </c>
      <c r="L7953">
        <v>1</v>
      </c>
      <c r="M7953">
        <v>0</v>
      </c>
      <c r="N7953">
        <v>5</v>
      </c>
      <c r="O7953" s="6">
        <v>5</v>
      </c>
      <c r="P7953" t="s">
        <v>107</v>
      </c>
      <c r="Q7953" t="s">
        <v>107</v>
      </c>
      <c r="R7953">
        <f>IF(F7953="Monthly",2,0)
+IF(E7953&lt;=6,2,0)
+IF(N7953&lt;=2,2,0)
+IF(L7953&gt;=4,2,0)
+IF(M7953&gt;=2,1,0)
+IF(H7953&gt;=_xlfn.PERCENTILE.INC($H$2:$H$10001,0.75),1,0)</f>
        <v>1</v>
      </c>
      <c r="S7953" t="str">
        <f>IF(R7953&gt;=7,"High",IF(R7953&gt;=4,"Medium","Low"))</f>
        <v>Low</v>
      </c>
    </row>
    <row r="7954" spans="1:19">
      <c r="A7954" t="s">
        <v>8079</v>
      </c>
      <c r="B7954">
        <v>49</v>
      </c>
      <c r="C7954" t="s">
        <v>101</v>
      </c>
      <c r="D7954" t="s">
        <v>123</v>
      </c>
      <c r="E7954">
        <v>29</v>
      </c>
      <c r="F7954" t="s">
        <v>103</v>
      </c>
      <c r="G7954" t="s">
        <v>129</v>
      </c>
      <c r="H7954" s="5">
        <v>1061</v>
      </c>
      <c r="I7954" s="5">
        <v>30663.75</v>
      </c>
      <c r="J7954" t="s">
        <v>140</v>
      </c>
      <c r="K7954" t="s">
        <v>106</v>
      </c>
      <c r="L7954">
        <v>3</v>
      </c>
      <c r="M7954">
        <v>1</v>
      </c>
      <c r="N7954">
        <v>5</v>
      </c>
      <c r="O7954" s="6">
        <v>0</v>
      </c>
      <c r="P7954" t="s">
        <v>106</v>
      </c>
      <c r="Q7954" t="s">
        <v>107</v>
      </c>
      <c r="R7954">
        <f>IF(F7954="Monthly",2,0)
+IF(E7954&lt;=6,2,0)
+IF(N7954&lt;=2,2,0)
+IF(L7954&gt;=4,2,0)
+IF(M7954&gt;=2,1,0)
+IF(H7954&gt;=_xlfn.PERCENTILE.INC($H$2:$H$10001,0.75),1,0)</f>
        <v>3</v>
      </c>
      <c r="S7954" t="str">
        <f>IF(R7954&gt;=7,"High",IF(R7954&gt;=4,"Medium","Low"))</f>
        <v>Low</v>
      </c>
    </row>
    <row r="7955" spans="1:19">
      <c r="A7955" t="s">
        <v>8080</v>
      </c>
      <c r="B7955">
        <v>45</v>
      </c>
      <c r="C7955" t="s">
        <v>101</v>
      </c>
      <c r="D7955" t="s">
        <v>128</v>
      </c>
      <c r="E7955">
        <v>38</v>
      </c>
      <c r="F7955" t="s">
        <v>103</v>
      </c>
      <c r="G7955" t="s">
        <v>129</v>
      </c>
      <c r="H7955" s="5">
        <v>942</v>
      </c>
      <c r="I7955" s="5">
        <v>36221.230000000003</v>
      </c>
      <c r="J7955" t="s">
        <v>134</v>
      </c>
      <c r="K7955" t="s">
        <v>106</v>
      </c>
      <c r="L7955">
        <v>1</v>
      </c>
      <c r="M7955">
        <v>0</v>
      </c>
      <c r="N7955">
        <v>5</v>
      </c>
      <c r="O7955" s="6">
        <v>0</v>
      </c>
      <c r="P7955" t="s">
        <v>106</v>
      </c>
      <c r="Q7955" t="s">
        <v>106</v>
      </c>
      <c r="R7955">
        <f>IF(F7955="Monthly",2,0)
+IF(E7955&lt;=6,2,0)
+IF(N7955&lt;=2,2,0)
+IF(L7955&gt;=4,2,0)
+IF(M7955&gt;=2,1,0)
+IF(H7955&gt;=_xlfn.PERCENTILE.INC($H$2:$H$10001,0.75),1,0)</f>
        <v>3</v>
      </c>
      <c r="S7955" t="str">
        <f>IF(R7955&gt;=7,"High",IF(R7955&gt;=4,"Medium","Low"))</f>
        <v>Low</v>
      </c>
    </row>
    <row r="7956" spans="1:19">
      <c r="A7956" t="s">
        <v>8081</v>
      </c>
      <c r="B7956">
        <v>24</v>
      </c>
      <c r="C7956" t="s">
        <v>112</v>
      </c>
      <c r="D7956" t="s">
        <v>128</v>
      </c>
      <c r="E7956">
        <v>27</v>
      </c>
      <c r="F7956" t="s">
        <v>103</v>
      </c>
      <c r="G7956" t="s">
        <v>104</v>
      </c>
      <c r="H7956" s="5">
        <v>408</v>
      </c>
      <c r="I7956" s="5">
        <v>10947.94</v>
      </c>
      <c r="J7956" t="s">
        <v>140</v>
      </c>
      <c r="K7956" t="s">
        <v>106</v>
      </c>
      <c r="L7956">
        <v>2</v>
      </c>
      <c r="M7956">
        <v>0</v>
      </c>
      <c r="N7956">
        <v>5</v>
      </c>
      <c r="O7956" s="6">
        <v>0</v>
      </c>
      <c r="P7956" t="s">
        <v>106</v>
      </c>
      <c r="Q7956" t="s">
        <v>107</v>
      </c>
      <c r="R7956">
        <f>IF(F7956="Monthly",2,0)
+IF(E7956&lt;=6,2,0)
+IF(N7956&lt;=2,2,0)
+IF(L7956&gt;=4,2,0)
+IF(M7956&gt;=2,1,0)
+IF(H7956&gt;=_xlfn.PERCENTILE.INC($H$2:$H$10001,0.75),1,0)</f>
        <v>2</v>
      </c>
      <c r="S7956" t="str">
        <f>IF(R7956&gt;=7,"High",IF(R7956&gt;=4,"Medium","Low"))</f>
        <v>Low</v>
      </c>
    </row>
    <row r="7957" spans="1:19">
      <c r="A7957" t="s">
        <v>8082</v>
      </c>
      <c r="B7957">
        <v>40</v>
      </c>
      <c r="C7957" t="s">
        <v>112</v>
      </c>
      <c r="D7957" t="s">
        <v>102</v>
      </c>
      <c r="E7957">
        <v>26</v>
      </c>
      <c r="F7957" t="s">
        <v>109</v>
      </c>
      <c r="G7957" t="s">
        <v>110</v>
      </c>
      <c r="H7957" s="5">
        <v>697</v>
      </c>
      <c r="I7957" s="5">
        <v>17671.3</v>
      </c>
      <c r="J7957" t="s">
        <v>105</v>
      </c>
      <c r="K7957" t="s">
        <v>106</v>
      </c>
      <c r="L7957">
        <v>0</v>
      </c>
      <c r="M7957">
        <v>0</v>
      </c>
      <c r="N7957">
        <v>5</v>
      </c>
      <c r="O7957" s="6">
        <v>0</v>
      </c>
      <c r="P7957" t="s">
        <v>107</v>
      </c>
      <c r="Q7957" t="s">
        <v>107</v>
      </c>
      <c r="R7957">
        <f>IF(F7957="Monthly",2,0)
+IF(E7957&lt;=6,2,0)
+IF(N7957&lt;=2,2,0)
+IF(L7957&gt;=4,2,0)
+IF(M7957&gt;=2,1,0)
+IF(H7957&gt;=_xlfn.PERCENTILE.INC($H$2:$H$10001,0.75),1,0)</f>
        <v>0</v>
      </c>
      <c r="S7957" t="str">
        <f>IF(R7957&gt;=7,"High",IF(R7957&gt;=4,"Medium","Low"))</f>
        <v>Low</v>
      </c>
    </row>
    <row r="7958" spans="1:19">
      <c r="A7958" t="s">
        <v>8083</v>
      </c>
      <c r="B7958">
        <v>44</v>
      </c>
      <c r="C7958" t="s">
        <v>101</v>
      </c>
      <c r="D7958" t="s">
        <v>119</v>
      </c>
      <c r="E7958">
        <v>21</v>
      </c>
      <c r="F7958" t="s">
        <v>109</v>
      </c>
      <c r="G7958" t="s">
        <v>129</v>
      </c>
      <c r="H7958" s="5">
        <v>1013</v>
      </c>
      <c r="I7958" s="5">
        <v>21802.68</v>
      </c>
      <c r="J7958" t="s">
        <v>105</v>
      </c>
      <c r="K7958" t="s">
        <v>106</v>
      </c>
      <c r="L7958">
        <v>1</v>
      </c>
      <c r="M7958">
        <v>0</v>
      </c>
      <c r="N7958">
        <v>5</v>
      </c>
      <c r="O7958" s="6">
        <v>0</v>
      </c>
      <c r="P7958" t="s">
        <v>107</v>
      </c>
      <c r="Q7958" t="s">
        <v>107</v>
      </c>
      <c r="R7958">
        <f>IF(F7958="Monthly",2,0)
+IF(E7958&lt;=6,2,0)
+IF(N7958&lt;=2,2,0)
+IF(L7958&gt;=4,2,0)
+IF(M7958&gt;=2,1,0)
+IF(H7958&gt;=_xlfn.PERCENTILE.INC($H$2:$H$10001,0.75),1,0)</f>
        <v>1</v>
      </c>
      <c r="S7958" t="str">
        <f>IF(R7958&gt;=7,"High",IF(R7958&gt;=4,"Medium","Low"))</f>
        <v>Low</v>
      </c>
    </row>
    <row r="7959" spans="1:19">
      <c r="A7959" t="s">
        <v>8084</v>
      </c>
      <c r="B7959">
        <v>30</v>
      </c>
      <c r="C7959" t="s">
        <v>101</v>
      </c>
      <c r="D7959" t="s">
        <v>102</v>
      </c>
      <c r="E7959">
        <v>28</v>
      </c>
      <c r="F7959" t="s">
        <v>109</v>
      </c>
      <c r="G7959" t="s">
        <v>104</v>
      </c>
      <c r="H7959" s="5">
        <v>502</v>
      </c>
      <c r="I7959" s="5">
        <v>13985.92</v>
      </c>
      <c r="J7959" t="s">
        <v>105</v>
      </c>
      <c r="K7959" t="s">
        <v>106</v>
      </c>
      <c r="L7959">
        <v>1</v>
      </c>
      <c r="M7959">
        <v>0</v>
      </c>
      <c r="N7959">
        <v>5</v>
      </c>
      <c r="O7959" s="6">
        <v>0</v>
      </c>
      <c r="P7959" t="s">
        <v>107</v>
      </c>
      <c r="Q7959" t="s">
        <v>106</v>
      </c>
      <c r="R7959">
        <f>IF(F7959="Monthly",2,0)
+IF(E7959&lt;=6,2,0)
+IF(N7959&lt;=2,2,0)
+IF(L7959&gt;=4,2,0)
+IF(M7959&gt;=2,1,0)
+IF(H7959&gt;=_xlfn.PERCENTILE.INC($H$2:$H$10001,0.75),1,0)</f>
        <v>0</v>
      </c>
      <c r="S7959" t="str">
        <f>IF(R7959&gt;=7,"High",IF(R7959&gt;=4,"Medium","Low"))</f>
        <v>Low</v>
      </c>
    </row>
    <row r="7960" spans="1:19">
      <c r="A7960" t="s">
        <v>8085</v>
      </c>
      <c r="B7960">
        <v>40</v>
      </c>
      <c r="C7960" t="s">
        <v>101</v>
      </c>
      <c r="D7960" t="s">
        <v>102</v>
      </c>
      <c r="E7960">
        <v>26</v>
      </c>
      <c r="F7960" t="s">
        <v>103</v>
      </c>
      <c r="G7960" t="s">
        <v>110</v>
      </c>
      <c r="H7960" s="5">
        <v>727</v>
      </c>
      <c r="I7960" s="5">
        <v>18658.29</v>
      </c>
      <c r="J7960" t="s">
        <v>105</v>
      </c>
      <c r="K7960" t="s">
        <v>106</v>
      </c>
      <c r="L7960">
        <v>2</v>
      </c>
      <c r="M7960">
        <v>0</v>
      </c>
      <c r="N7960">
        <v>5</v>
      </c>
      <c r="O7960" s="6">
        <v>0</v>
      </c>
      <c r="P7960" t="s">
        <v>106</v>
      </c>
      <c r="Q7960" t="s">
        <v>106</v>
      </c>
      <c r="R7960">
        <f>IF(F7960="Monthly",2,0)
+IF(E7960&lt;=6,2,0)
+IF(N7960&lt;=2,2,0)
+IF(L7960&gt;=4,2,0)
+IF(M7960&gt;=2,1,0)
+IF(H7960&gt;=_xlfn.PERCENTILE.INC($H$2:$H$10001,0.75),1,0)</f>
        <v>2</v>
      </c>
      <c r="S7960" t="str">
        <f>IF(R7960&gt;=7,"High",IF(R7960&gt;=4,"Medium","Low"))</f>
        <v>Low</v>
      </c>
    </row>
    <row r="7961" spans="1:19">
      <c r="A7961" t="s">
        <v>8086</v>
      </c>
      <c r="B7961">
        <v>52</v>
      </c>
      <c r="C7961" t="s">
        <v>101</v>
      </c>
      <c r="D7961" t="s">
        <v>123</v>
      </c>
      <c r="E7961">
        <v>23</v>
      </c>
      <c r="F7961" t="s">
        <v>109</v>
      </c>
      <c r="G7961" t="s">
        <v>129</v>
      </c>
      <c r="H7961" s="5">
        <v>1087</v>
      </c>
      <c r="I7961" s="5">
        <v>24737.68</v>
      </c>
      <c r="J7961" t="s">
        <v>117</v>
      </c>
      <c r="K7961" t="s">
        <v>106</v>
      </c>
      <c r="L7961">
        <v>0</v>
      </c>
      <c r="M7961">
        <v>0</v>
      </c>
      <c r="N7961">
        <v>5</v>
      </c>
      <c r="O7961" s="6">
        <v>0</v>
      </c>
      <c r="P7961" t="s">
        <v>107</v>
      </c>
      <c r="Q7961" t="s">
        <v>107</v>
      </c>
      <c r="R7961">
        <f>IF(F7961="Monthly",2,0)
+IF(E7961&lt;=6,2,0)
+IF(N7961&lt;=2,2,0)
+IF(L7961&gt;=4,2,0)
+IF(M7961&gt;=2,1,0)
+IF(H7961&gt;=_xlfn.PERCENTILE.INC($H$2:$H$10001,0.75),1,0)</f>
        <v>1</v>
      </c>
      <c r="S7961" t="str">
        <f>IF(R7961&gt;=7,"High",IF(R7961&gt;=4,"Medium","Low"))</f>
        <v>Low</v>
      </c>
    </row>
    <row r="7962" spans="1:19">
      <c r="A7962" t="s">
        <v>8087</v>
      </c>
      <c r="B7962">
        <v>34</v>
      </c>
      <c r="C7962" t="s">
        <v>101</v>
      </c>
      <c r="D7962" t="s">
        <v>126</v>
      </c>
      <c r="E7962">
        <v>18</v>
      </c>
      <c r="F7962" t="s">
        <v>109</v>
      </c>
      <c r="G7962" t="s">
        <v>129</v>
      </c>
      <c r="H7962" s="5">
        <v>1117</v>
      </c>
      <c r="I7962" s="5">
        <v>18566.27</v>
      </c>
      <c r="J7962" t="s">
        <v>117</v>
      </c>
      <c r="K7962" t="s">
        <v>106</v>
      </c>
      <c r="L7962">
        <v>0</v>
      </c>
      <c r="M7962">
        <v>0</v>
      </c>
      <c r="N7962">
        <v>5</v>
      </c>
      <c r="O7962" s="6">
        <v>5</v>
      </c>
      <c r="P7962" t="s">
        <v>107</v>
      </c>
      <c r="Q7962" t="s">
        <v>107</v>
      </c>
      <c r="R7962">
        <f>IF(F7962="Monthly",2,0)
+IF(E7962&lt;=6,2,0)
+IF(N7962&lt;=2,2,0)
+IF(L7962&gt;=4,2,0)
+IF(M7962&gt;=2,1,0)
+IF(H7962&gt;=_xlfn.PERCENTILE.INC($H$2:$H$10001,0.75),1,0)</f>
        <v>1</v>
      </c>
      <c r="S7962" t="str">
        <f>IF(R7962&gt;=7,"High",IF(R7962&gt;=4,"Medium","Low"))</f>
        <v>Low</v>
      </c>
    </row>
    <row r="7963" spans="1:19">
      <c r="A7963" t="s">
        <v>8088</v>
      </c>
      <c r="B7963">
        <v>29</v>
      </c>
      <c r="C7963" t="s">
        <v>101</v>
      </c>
      <c r="D7963" t="s">
        <v>123</v>
      </c>
      <c r="E7963">
        <v>25</v>
      </c>
      <c r="F7963" t="s">
        <v>103</v>
      </c>
      <c r="G7963" t="s">
        <v>129</v>
      </c>
      <c r="H7963" s="5">
        <v>1027</v>
      </c>
      <c r="I7963" s="5">
        <v>25857.34</v>
      </c>
      <c r="J7963" t="s">
        <v>134</v>
      </c>
      <c r="K7963" t="s">
        <v>106</v>
      </c>
      <c r="L7963">
        <v>1</v>
      </c>
      <c r="M7963">
        <v>0</v>
      </c>
      <c r="N7963">
        <v>5</v>
      </c>
      <c r="O7963" s="6">
        <v>0</v>
      </c>
      <c r="P7963" t="s">
        <v>106</v>
      </c>
      <c r="Q7963" t="s">
        <v>106</v>
      </c>
      <c r="R7963">
        <f>IF(F7963="Monthly",2,0)
+IF(E7963&lt;=6,2,0)
+IF(N7963&lt;=2,2,0)
+IF(L7963&gt;=4,2,0)
+IF(M7963&gt;=2,1,0)
+IF(H7963&gt;=_xlfn.PERCENTILE.INC($H$2:$H$10001,0.75),1,0)</f>
        <v>3</v>
      </c>
      <c r="S7963" t="str">
        <f>IF(R7963&gt;=7,"High",IF(R7963&gt;=4,"Medium","Low"))</f>
        <v>Low</v>
      </c>
    </row>
    <row r="7964" spans="1:19">
      <c r="A7964" t="s">
        <v>8089</v>
      </c>
      <c r="B7964">
        <v>37</v>
      </c>
      <c r="C7964" t="s">
        <v>112</v>
      </c>
      <c r="D7964" t="s">
        <v>133</v>
      </c>
      <c r="E7964">
        <v>33</v>
      </c>
      <c r="F7964" t="s">
        <v>109</v>
      </c>
      <c r="G7964" t="s">
        <v>110</v>
      </c>
      <c r="H7964" s="5">
        <v>648</v>
      </c>
      <c r="I7964" s="5">
        <v>21586.81</v>
      </c>
      <c r="J7964" t="s">
        <v>115</v>
      </c>
      <c r="K7964" t="s">
        <v>106</v>
      </c>
      <c r="L7964">
        <v>1</v>
      </c>
      <c r="M7964">
        <v>0</v>
      </c>
      <c r="N7964">
        <v>5</v>
      </c>
      <c r="O7964" s="6">
        <v>0</v>
      </c>
      <c r="P7964" t="s">
        <v>107</v>
      </c>
      <c r="Q7964" t="s">
        <v>107</v>
      </c>
      <c r="R7964">
        <f>IF(F7964="Monthly",2,0)
+IF(E7964&lt;=6,2,0)
+IF(N7964&lt;=2,2,0)
+IF(L7964&gt;=4,2,0)
+IF(M7964&gt;=2,1,0)
+IF(H7964&gt;=_xlfn.PERCENTILE.INC($H$2:$H$10001,0.75),1,0)</f>
        <v>0</v>
      </c>
      <c r="S7964" t="str">
        <f>IF(R7964&gt;=7,"High",IF(R7964&gt;=4,"Medium","Low"))</f>
        <v>Low</v>
      </c>
    </row>
    <row r="7965" spans="1:19">
      <c r="A7965" t="s">
        <v>8090</v>
      </c>
      <c r="B7965">
        <v>41</v>
      </c>
      <c r="C7965" t="s">
        <v>101</v>
      </c>
      <c r="D7965" t="s">
        <v>133</v>
      </c>
      <c r="E7965">
        <v>71</v>
      </c>
      <c r="F7965" t="s">
        <v>121</v>
      </c>
      <c r="G7965" t="s">
        <v>110</v>
      </c>
      <c r="H7965" s="5">
        <v>669</v>
      </c>
      <c r="I7965" s="5">
        <v>47165.67</v>
      </c>
      <c r="J7965" t="s">
        <v>105</v>
      </c>
      <c r="K7965" t="s">
        <v>106</v>
      </c>
      <c r="L7965">
        <v>1</v>
      </c>
      <c r="M7965">
        <v>0</v>
      </c>
      <c r="N7965">
        <v>4</v>
      </c>
      <c r="O7965" s="6">
        <v>0</v>
      </c>
      <c r="P7965" t="s">
        <v>106</v>
      </c>
      <c r="Q7965" t="s">
        <v>107</v>
      </c>
      <c r="R7965">
        <f>IF(F7965="Monthly",2,0)
+IF(E7965&lt;=6,2,0)
+IF(N7965&lt;=2,2,0)
+IF(L7965&gt;=4,2,0)
+IF(M7965&gt;=2,1,0)
+IF(H7965&gt;=_xlfn.PERCENTILE.INC($H$2:$H$10001,0.75),1,0)</f>
        <v>0</v>
      </c>
      <c r="S7965" t="str">
        <f>IF(R7965&gt;=7,"High",IF(R7965&gt;=4,"Medium","Low"))</f>
        <v>Low</v>
      </c>
    </row>
    <row r="7966" spans="1:19">
      <c r="A7966" t="s">
        <v>8091</v>
      </c>
      <c r="B7966">
        <v>36</v>
      </c>
      <c r="C7966" t="s">
        <v>112</v>
      </c>
      <c r="D7966" t="s">
        <v>128</v>
      </c>
      <c r="E7966">
        <v>15</v>
      </c>
      <c r="F7966" t="s">
        <v>103</v>
      </c>
      <c r="G7966" t="s">
        <v>129</v>
      </c>
      <c r="H7966" s="5">
        <v>1098</v>
      </c>
      <c r="I7966" s="5">
        <v>16196.33</v>
      </c>
      <c r="J7966" t="s">
        <v>105</v>
      </c>
      <c r="K7966" t="s">
        <v>106</v>
      </c>
      <c r="L7966">
        <v>2</v>
      </c>
      <c r="M7966">
        <v>0</v>
      </c>
      <c r="N7966">
        <v>5</v>
      </c>
      <c r="O7966" s="6">
        <v>0</v>
      </c>
      <c r="P7966" t="s">
        <v>107</v>
      </c>
      <c r="Q7966" t="s">
        <v>106</v>
      </c>
      <c r="R7966">
        <f>IF(F7966="Monthly",2,0)
+IF(E7966&lt;=6,2,0)
+IF(N7966&lt;=2,2,0)
+IF(L7966&gt;=4,2,0)
+IF(M7966&gt;=2,1,0)
+IF(H7966&gt;=_xlfn.PERCENTILE.INC($H$2:$H$10001,0.75),1,0)</f>
        <v>3</v>
      </c>
      <c r="S7966" t="str">
        <f>IF(R7966&gt;=7,"High",IF(R7966&gt;=4,"Medium","Low"))</f>
        <v>Low</v>
      </c>
    </row>
    <row r="7967" spans="1:19">
      <c r="A7967" t="s">
        <v>8092</v>
      </c>
      <c r="B7967">
        <v>30</v>
      </c>
      <c r="C7967" t="s">
        <v>101</v>
      </c>
      <c r="D7967" t="s">
        <v>131</v>
      </c>
      <c r="E7967">
        <v>72</v>
      </c>
      <c r="F7967" t="s">
        <v>121</v>
      </c>
      <c r="G7967" t="s">
        <v>104</v>
      </c>
      <c r="H7967" s="5">
        <v>511</v>
      </c>
      <c r="I7967" s="5">
        <v>33777.699999999997</v>
      </c>
      <c r="J7967" t="s">
        <v>115</v>
      </c>
      <c r="K7967" t="s">
        <v>106</v>
      </c>
      <c r="L7967">
        <v>0</v>
      </c>
      <c r="M7967">
        <v>0</v>
      </c>
      <c r="N7967">
        <v>3</v>
      </c>
      <c r="O7967" s="6">
        <v>10</v>
      </c>
      <c r="P7967" t="s">
        <v>106</v>
      </c>
      <c r="Q7967" t="s">
        <v>107</v>
      </c>
      <c r="R7967">
        <f>IF(F7967="Monthly",2,0)
+IF(E7967&lt;=6,2,0)
+IF(N7967&lt;=2,2,0)
+IF(L7967&gt;=4,2,0)
+IF(M7967&gt;=2,1,0)
+IF(H7967&gt;=_xlfn.PERCENTILE.INC($H$2:$H$10001,0.75),1,0)</f>
        <v>0</v>
      </c>
      <c r="S7967" t="str">
        <f>IF(R7967&gt;=7,"High",IF(R7967&gt;=4,"Medium","Low"))</f>
        <v>Low</v>
      </c>
    </row>
    <row r="7968" spans="1:19">
      <c r="A7968" t="s">
        <v>8093</v>
      </c>
      <c r="B7968">
        <v>39</v>
      </c>
      <c r="C7968" t="s">
        <v>112</v>
      </c>
      <c r="D7968" t="s">
        <v>137</v>
      </c>
      <c r="E7968">
        <v>20</v>
      </c>
      <c r="F7968" t="s">
        <v>109</v>
      </c>
      <c r="G7968" t="s">
        <v>110</v>
      </c>
      <c r="H7968" s="5">
        <v>741</v>
      </c>
      <c r="I7968" s="5">
        <v>13685.66</v>
      </c>
      <c r="J7968" t="s">
        <v>10127</v>
      </c>
      <c r="K7968" t="s">
        <v>106</v>
      </c>
      <c r="L7968">
        <v>0</v>
      </c>
      <c r="M7968">
        <v>0</v>
      </c>
      <c r="N7968">
        <v>4</v>
      </c>
      <c r="O7968" s="6">
        <v>5</v>
      </c>
      <c r="P7968" t="s">
        <v>107</v>
      </c>
      <c r="Q7968" t="s">
        <v>107</v>
      </c>
      <c r="R7968">
        <f>IF(F7968="Monthly",2,0)
+IF(E7968&lt;=6,2,0)
+IF(N7968&lt;=2,2,0)
+IF(L7968&gt;=4,2,0)
+IF(M7968&gt;=2,1,0)
+IF(H7968&gt;=_xlfn.PERCENTILE.INC($H$2:$H$10001,0.75),1,0)</f>
        <v>0</v>
      </c>
      <c r="S7968" t="str">
        <f>IF(R7968&gt;=7,"High",IF(R7968&gt;=4,"Medium","Low"))</f>
        <v>Low</v>
      </c>
    </row>
    <row r="7969" spans="1:19">
      <c r="A7969" t="s">
        <v>8094</v>
      </c>
      <c r="B7969">
        <v>36</v>
      </c>
      <c r="C7969" t="s">
        <v>101</v>
      </c>
      <c r="D7969" t="s">
        <v>133</v>
      </c>
      <c r="E7969">
        <v>26</v>
      </c>
      <c r="F7969" t="s">
        <v>103</v>
      </c>
      <c r="G7969" t="s">
        <v>104</v>
      </c>
      <c r="H7969" s="5">
        <v>481</v>
      </c>
      <c r="I7969" s="5">
        <v>12394.05</v>
      </c>
      <c r="J7969" t="s">
        <v>115</v>
      </c>
      <c r="K7969" t="s">
        <v>106</v>
      </c>
      <c r="L7969">
        <v>1</v>
      </c>
      <c r="M7969">
        <v>0</v>
      </c>
      <c r="N7969">
        <v>5</v>
      </c>
      <c r="O7969" s="6">
        <v>0</v>
      </c>
      <c r="P7969" t="s">
        <v>106</v>
      </c>
      <c r="Q7969" t="s">
        <v>106</v>
      </c>
      <c r="R7969">
        <f>IF(F7969="Monthly",2,0)
+IF(E7969&lt;=6,2,0)
+IF(N7969&lt;=2,2,0)
+IF(L7969&gt;=4,2,0)
+IF(M7969&gt;=2,1,0)
+IF(H7969&gt;=_xlfn.PERCENTILE.INC($H$2:$H$10001,0.75),1,0)</f>
        <v>2</v>
      </c>
      <c r="S7969" t="str">
        <f>IF(R7969&gt;=7,"High",IF(R7969&gt;=4,"Medium","Low"))</f>
        <v>Low</v>
      </c>
    </row>
    <row r="7970" spans="1:19">
      <c r="A7970" t="s">
        <v>8095</v>
      </c>
      <c r="B7970">
        <v>18</v>
      </c>
      <c r="C7970" t="s">
        <v>101</v>
      </c>
      <c r="D7970" t="s">
        <v>131</v>
      </c>
      <c r="E7970">
        <v>46</v>
      </c>
      <c r="F7970" t="s">
        <v>103</v>
      </c>
      <c r="G7970" t="s">
        <v>110</v>
      </c>
      <c r="H7970" s="5">
        <v>803</v>
      </c>
      <c r="I7970" s="5">
        <v>36749.54</v>
      </c>
      <c r="J7970" t="s">
        <v>105</v>
      </c>
      <c r="K7970" t="s">
        <v>106</v>
      </c>
      <c r="L7970">
        <v>4</v>
      </c>
      <c r="M7970">
        <v>0</v>
      </c>
      <c r="N7970">
        <v>5</v>
      </c>
      <c r="O7970" s="6">
        <v>0</v>
      </c>
      <c r="P7970" t="s">
        <v>107</v>
      </c>
      <c r="Q7970" t="s">
        <v>107</v>
      </c>
      <c r="R7970">
        <f>IF(F7970="Monthly",2,0)
+IF(E7970&lt;=6,2,0)
+IF(N7970&lt;=2,2,0)
+IF(L7970&gt;=4,2,0)
+IF(M7970&gt;=2,1,0)
+IF(H7970&gt;=_xlfn.PERCENTILE.INC($H$2:$H$10001,0.75),1,0)</f>
        <v>5</v>
      </c>
      <c r="S7970" t="str">
        <f>IF(R7970&gt;=7,"High",IF(R7970&gt;=4,"Medium","Low"))</f>
        <v>Medium</v>
      </c>
    </row>
    <row r="7971" spans="1:19">
      <c r="A7971" t="s">
        <v>8096</v>
      </c>
      <c r="B7971">
        <v>61</v>
      </c>
      <c r="C7971" t="s">
        <v>112</v>
      </c>
      <c r="D7971" t="s">
        <v>123</v>
      </c>
      <c r="E7971">
        <v>33</v>
      </c>
      <c r="F7971" t="s">
        <v>121</v>
      </c>
      <c r="G7971" t="s">
        <v>110</v>
      </c>
      <c r="H7971" s="5">
        <v>739</v>
      </c>
      <c r="I7971" s="5">
        <v>24489.81</v>
      </c>
      <c r="J7971" t="s">
        <v>115</v>
      </c>
      <c r="K7971" t="s">
        <v>107</v>
      </c>
      <c r="L7971">
        <v>0</v>
      </c>
      <c r="M7971">
        <v>0</v>
      </c>
      <c r="N7971">
        <v>5</v>
      </c>
      <c r="O7971" s="6">
        <v>0</v>
      </c>
      <c r="P7971" t="s">
        <v>106</v>
      </c>
      <c r="Q7971" t="s">
        <v>107</v>
      </c>
      <c r="R7971">
        <f>IF(F7971="Monthly",2,0)
+IF(E7971&lt;=6,2,0)
+IF(N7971&lt;=2,2,0)
+IF(L7971&gt;=4,2,0)
+IF(M7971&gt;=2,1,0)
+IF(H7971&gt;=_xlfn.PERCENTILE.INC($H$2:$H$10001,0.75),1,0)</f>
        <v>0</v>
      </c>
      <c r="S7971" t="str">
        <f>IF(R7971&gt;=7,"High",IF(R7971&gt;=4,"Medium","Low"))</f>
        <v>Low</v>
      </c>
    </row>
    <row r="7972" spans="1:19">
      <c r="A7972" t="s">
        <v>8097</v>
      </c>
      <c r="B7972">
        <v>32</v>
      </c>
      <c r="C7972" t="s">
        <v>112</v>
      </c>
      <c r="D7972" t="s">
        <v>102</v>
      </c>
      <c r="E7972">
        <v>37</v>
      </c>
      <c r="F7972" t="s">
        <v>121</v>
      </c>
      <c r="G7972" t="s">
        <v>110</v>
      </c>
      <c r="H7972" s="5">
        <v>770</v>
      </c>
      <c r="I7972" s="5">
        <f>RawCustomerTable[[#This Row],[Monthly_Charges]]*RawCustomerTable[[#This Row],[Tenure_Months]]*(1-RawCustomerTable[[#This Row],[Discount_Percent]]/100)</f>
        <v>24216.5</v>
      </c>
      <c r="J7972" t="s">
        <v>117</v>
      </c>
      <c r="K7972" t="s">
        <v>106</v>
      </c>
      <c r="L7972">
        <v>8</v>
      </c>
      <c r="M7972">
        <v>4</v>
      </c>
      <c r="N7972">
        <v>2</v>
      </c>
      <c r="O7972" s="6">
        <v>15</v>
      </c>
      <c r="P7972" t="s">
        <v>107</v>
      </c>
      <c r="Q7972" t="s">
        <v>107</v>
      </c>
      <c r="R7972">
        <f>IF(F7972="Monthly",2,0)
+IF(E7972&lt;=6,2,0)
+IF(N7972&lt;=2,2,0)
+IF(L7972&gt;=4,2,0)
+IF(M7972&gt;=2,1,0)
+IF(H7972&gt;=_xlfn.PERCENTILE.INC($H$2:$H$10001,0.75),1,0)</f>
        <v>5</v>
      </c>
      <c r="S7972" t="str">
        <f>IF(R7972&gt;=7,"High",IF(R7972&gt;=4,"Medium","Low"))</f>
        <v>Medium</v>
      </c>
    </row>
    <row r="7973" spans="1:19">
      <c r="A7973" t="s">
        <v>8098</v>
      </c>
      <c r="B7973">
        <v>40</v>
      </c>
      <c r="C7973" t="s">
        <v>112</v>
      </c>
      <c r="D7973" t="s">
        <v>102</v>
      </c>
      <c r="E7973">
        <v>20</v>
      </c>
      <c r="F7973" t="s">
        <v>109</v>
      </c>
      <c r="G7973" t="s">
        <v>110</v>
      </c>
      <c r="H7973" s="5">
        <v>775</v>
      </c>
      <c r="I7973" s="5">
        <v>15356.5</v>
      </c>
      <c r="J7973" t="s">
        <v>117</v>
      </c>
      <c r="K7973" t="s">
        <v>106</v>
      </c>
      <c r="L7973">
        <v>2</v>
      </c>
      <c r="M7973">
        <v>0</v>
      </c>
      <c r="N7973">
        <v>5</v>
      </c>
      <c r="O7973" s="6">
        <v>0</v>
      </c>
      <c r="P7973" t="s">
        <v>107</v>
      </c>
      <c r="Q7973" t="s">
        <v>106</v>
      </c>
      <c r="R7973">
        <f>IF(F7973="Monthly",2,0)
+IF(E7973&lt;=6,2,0)
+IF(N7973&lt;=2,2,0)
+IF(L7973&gt;=4,2,0)
+IF(M7973&gt;=2,1,0)
+IF(H7973&gt;=_xlfn.PERCENTILE.INC($H$2:$H$10001,0.75),1,0)</f>
        <v>0</v>
      </c>
      <c r="S7973" t="str">
        <f>IF(R7973&gt;=7,"High",IF(R7973&gt;=4,"Medium","Low"))</f>
        <v>Low</v>
      </c>
    </row>
    <row r="7974" spans="1:19">
      <c r="A7974" t="s">
        <v>8099</v>
      </c>
      <c r="B7974">
        <v>41</v>
      </c>
      <c r="C7974" t="s">
        <v>112</v>
      </c>
      <c r="D7974" t="s">
        <v>126</v>
      </c>
      <c r="E7974">
        <v>25</v>
      </c>
      <c r="F7974" t="s">
        <v>121</v>
      </c>
      <c r="G7974" t="s">
        <v>104</v>
      </c>
      <c r="H7974" s="5">
        <v>533</v>
      </c>
      <c r="I7974" s="5">
        <v>13381.31</v>
      </c>
      <c r="J7974" t="s">
        <v>140</v>
      </c>
      <c r="K7974" t="s">
        <v>106</v>
      </c>
      <c r="L7974">
        <v>0</v>
      </c>
      <c r="M7974">
        <v>0</v>
      </c>
      <c r="N7974">
        <v>4</v>
      </c>
      <c r="O7974" s="6">
        <v>0</v>
      </c>
      <c r="P7974" t="s">
        <v>107</v>
      </c>
      <c r="Q7974" t="s">
        <v>107</v>
      </c>
      <c r="R7974">
        <f>IF(F7974="Monthly",2,0)
+IF(E7974&lt;=6,2,0)
+IF(N7974&lt;=2,2,0)
+IF(L7974&gt;=4,2,0)
+IF(M7974&gt;=2,1,0)
+IF(H7974&gt;=_xlfn.PERCENTILE.INC($H$2:$H$10001,0.75),1,0)</f>
        <v>0</v>
      </c>
      <c r="S7974" t="str">
        <f>IF(R7974&gt;=7,"High",IF(R7974&gt;=4,"Medium","Low"))</f>
        <v>Low</v>
      </c>
    </row>
    <row r="7975" spans="1:19">
      <c r="A7975" t="s">
        <v>8100</v>
      </c>
      <c r="B7975">
        <v>21</v>
      </c>
      <c r="C7975" t="s">
        <v>112</v>
      </c>
      <c r="D7975" t="s">
        <v>119</v>
      </c>
      <c r="E7975">
        <v>59</v>
      </c>
      <c r="F7975" t="s">
        <v>103</v>
      </c>
      <c r="G7975" t="s">
        <v>110</v>
      </c>
      <c r="H7975" s="5">
        <v>653</v>
      </c>
      <c r="I7975" s="5">
        <v>38784.480000000003</v>
      </c>
      <c r="J7975" t="s">
        <v>140</v>
      </c>
      <c r="K7975" t="s">
        <v>106</v>
      </c>
      <c r="L7975">
        <v>0</v>
      </c>
      <c r="M7975">
        <v>0</v>
      </c>
      <c r="N7975">
        <v>5</v>
      </c>
      <c r="O7975" s="6">
        <v>0</v>
      </c>
      <c r="P7975" t="s">
        <v>106</v>
      </c>
      <c r="Q7975" t="s">
        <v>107</v>
      </c>
      <c r="R7975">
        <f>IF(F7975="Monthly",2,0)
+IF(E7975&lt;=6,2,0)
+IF(N7975&lt;=2,2,0)
+IF(L7975&gt;=4,2,0)
+IF(M7975&gt;=2,1,0)
+IF(H7975&gt;=_xlfn.PERCENTILE.INC($H$2:$H$10001,0.75),1,0)</f>
        <v>2</v>
      </c>
      <c r="S7975" t="str">
        <f>IF(R7975&gt;=7,"High",IF(R7975&gt;=4,"Medium","Low"))</f>
        <v>Low</v>
      </c>
    </row>
    <row r="7976" spans="1:19">
      <c r="A7976" t="s">
        <v>8101</v>
      </c>
      <c r="B7976">
        <v>18</v>
      </c>
      <c r="C7976" t="s">
        <v>112</v>
      </c>
      <c r="D7976" t="s">
        <v>102</v>
      </c>
      <c r="E7976">
        <v>21</v>
      </c>
      <c r="F7976" t="s">
        <v>109</v>
      </c>
      <c r="G7976" t="s">
        <v>104</v>
      </c>
      <c r="H7976" s="5">
        <v>526</v>
      </c>
      <c r="I7976" s="5">
        <v>11108.49</v>
      </c>
      <c r="J7976" t="s">
        <v>117</v>
      </c>
      <c r="K7976" t="s">
        <v>107</v>
      </c>
      <c r="L7976">
        <v>1</v>
      </c>
      <c r="M7976">
        <v>0</v>
      </c>
      <c r="N7976">
        <v>5</v>
      </c>
      <c r="O7976" s="6">
        <v>0</v>
      </c>
      <c r="P7976" t="s">
        <v>107</v>
      </c>
      <c r="Q7976" t="s">
        <v>107</v>
      </c>
      <c r="R7976">
        <f>IF(F7976="Monthly",2,0)
+IF(E7976&lt;=6,2,0)
+IF(N7976&lt;=2,2,0)
+IF(L7976&gt;=4,2,0)
+IF(M7976&gt;=2,1,0)
+IF(H7976&gt;=_xlfn.PERCENTILE.INC($H$2:$H$10001,0.75),1,0)</f>
        <v>0</v>
      </c>
      <c r="S7976" t="str">
        <f>IF(R7976&gt;=7,"High",IF(R7976&gt;=4,"Medium","Low"))</f>
        <v>Low</v>
      </c>
    </row>
    <row r="7977" spans="1:19">
      <c r="A7977" t="s">
        <v>8102</v>
      </c>
      <c r="B7977">
        <v>49</v>
      </c>
      <c r="C7977" t="s">
        <v>101</v>
      </c>
      <c r="D7977" t="s">
        <v>126</v>
      </c>
      <c r="E7977">
        <v>47</v>
      </c>
      <c r="F7977" t="s">
        <v>109</v>
      </c>
      <c r="G7977" t="s">
        <v>110</v>
      </c>
      <c r="H7977" s="5">
        <v>783</v>
      </c>
      <c r="I7977" s="5">
        <v>37538.28</v>
      </c>
      <c r="J7977" t="s">
        <v>115</v>
      </c>
      <c r="K7977" t="s">
        <v>106</v>
      </c>
      <c r="L7977">
        <v>0</v>
      </c>
      <c r="M7977">
        <v>0</v>
      </c>
      <c r="N7977">
        <v>5</v>
      </c>
      <c r="O7977" s="6">
        <v>0</v>
      </c>
      <c r="P7977" t="s">
        <v>107</v>
      </c>
      <c r="Q7977" t="s">
        <v>107</v>
      </c>
      <c r="R7977">
        <f>IF(F7977="Monthly",2,0)
+IF(E7977&lt;=6,2,0)
+IF(N7977&lt;=2,2,0)
+IF(L7977&gt;=4,2,0)
+IF(M7977&gt;=2,1,0)
+IF(H7977&gt;=_xlfn.PERCENTILE.INC($H$2:$H$10001,0.75),1,0)</f>
        <v>0</v>
      </c>
      <c r="S7977" t="str">
        <f>IF(R7977&gt;=7,"High",IF(R7977&gt;=4,"Medium","Low"))</f>
        <v>Low</v>
      </c>
    </row>
    <row r="7978" spans="1:19">
      <c r="A7978" t="s">
        <v>8103</v>
      </c>
      <c r="B7978">
        <v>54</v>
      </c>
      <c r="C7978" t="s">
        <v>101</v>
      </c>
      <c r="D7978" t="s">
        <v>102</v>
      </c>
      <c r="E7978">
        <v>23</v>
      </c>
      <c r="F7978" t="s">
        <v>109</v>
      </c>
      <c r="G7978" t="s">
        <v>110</v>
      </c>
      <c r="H7978" s="5">
        <v>674</v>
      </c>
      <c r="I7978" s="5">
        <v>14053.6</v>
      </c>
      <c r="J7978" t="s">
        <v>117</v>
      </c>
      <c r="K7978" t="s">
        <v>106</v>
      </c>
      <c r="L7978">
        <v>0</v>
      </c>
      <c r="M7978">
        <v>0</v>
      </c>
      <c r="N7978">
        <v>5</v>
      </c>
      <c r="O7978" s="6">
        <v>10</v>
      </c>
      <c r="P7978" t="s">
        <v>107</v>
      </c>
      <c r="Q7978" t="s">
        <v>107</v>
      </c>
      <c r="R7978">
        <f>IF(F7978="Monthly",2,0)
+IF(E7978&lt;=6,2,0)
+IF(N7978&lt;=2,2,0)
+IF(L7978&gt;=4,2,0)
+IF(M7978&gt;=2,1,0)
+IF(H7978&gt;=_xlfn.PERCENTILE.INC($H$2:$H$10001,0.75),1,0)</f>
        <v>0</v>
      </c>
      <c r="S7978" t="str">
        <f>IF(R7978&gt;=7,"High",IF(R7978&gt;=4,"Medium","Low"))</f>
        <v>Low</v>
      </c>
    </row>
    <row r="7979" spans="1:19">
      <c r="A7979" t="s">
        <v>8104</v>
      </c>
      <c r="B7979">
        <v>43</v>
      </c>
      <c r="C7979" t="s">
        <v>101</v>
      </c>
      <c r="D7979" t="s">
        <v>113</v>
      </c>
      <c r="E7979">
        <v>42</v>
      </c>
      <c r="F7979" t="s">
        <v>109</v>
      </c>
      <c r="G7979" t="s">
        <v>110</v>
      </c>
      <c r="H7979" s="5">
        <v>738</v>
      </c>
      <c r="I7979" s="5">
        <v>28707.360000000001</v>
      </c>
      <c r="J7979" t="s">
        <v>140</v>
      </c>
      <c r="K7979" t="s">
        <v>106</v>
      </c>
      <c r="L7979">
        <v>1</v>
      </c>
      <c r="M7979">
        <v>0</v>
      </c>
      <c r="N7979">
        <v>5</v>
      </c>
      <c r="O7979" s="6">
        <v>5</v>
      </c>
      <c r="P7979" t="s">
        <v>107</v>
      </c>
      <c r="Q7979" t="s">
        <v>107</v>
      </c>
      <c r="R7979">
        <f>IF(F7979="Monthly",2,0)
+IF(E7979&lt;=6,2,0)
+IF(N7979&lt;=2,2,0)
+IF(L7979&gt;=4,2,0)
+IF(M7979&gt;=2,1,0)
+IF(H7979&gt;=_xlfn.PERCENTILE.INC($H$2:$H$10001,0.75),1,0)</f>
        <v>0</v>
      </c>
      <c r="S7979" t="str">
        <f>IF(R7979&gt;=7,"High",IF(R7979&gt;=4,"Medium","Low"))</f>
        <v>Low</v>
      </c>
    </row>
    <row r="7980" spans="1:19">
      <c r="A7980" t="s">
        <v>8105</v>
      </c>
      <c r="B7980">
        <v>29</v>
      </c>
      <c r="C7980" t="s">
        <v>101</v>
      </c>
      <c r="D7980" t="s">
        <v>137</v>
      </c>
      <c r="E7980">
        <v>25</v>
      </c>
      <c r="F7980" t="s">
        <v>109</v>
      </c>
      <c r="G7980" t="s">
        <v>110</v>
      </c>
      <c r="H7980" s="5">
        <v>738</v>
      </c>
      <c r="I7980" s="5">
        <v>17948.88</v>
      </c>
      <c r="J7980" t="s">
        <v>134</v>
      </c>
      <c r="K7980" t="s">
        <v>106</v>
      </c>
      <c r="L7980">
        <v>0</v>
      </c>
      <c r="M7980">
        <v>0</v>
      </c>
      <c r="N7980">
        <v>5</v>
      </c>
      <c r="O7980" s="6">
        <v>0</v>
      </c>
      <c r="P7980" t="s">
        <v>106</v>
      </c>
      <c r="Q7980" t="s">
        <v>107</v>
      </c>
      <c r="R7980">
        <f>IF(F7980="Monthly",2,0)
+IF(E7980&lt;=6,2,0)
+IF(N7980&lt;=2,2,0)
+IF(L7980&gt;=4,2,0)
+IF(M7980&gt;=2,1,0)
+IF(H7980&gt;=_xlfn.PERCENTILE.INC($H$2:$H$10001,0.75),1,0)</f>
        <v>0</v>
      </c>
      <c r="S7980" t="str">
        <f>IF(R7980&gt;=7,"High",IF(R7980&gt;=4,"Medium","Low"))</f>
        <v>Low</v>
      </c>
    </row>
    <row r="7981" spans="1:19">
      <c r="A7981" t="s">
        <v>8106</v>
      </c>
      <c r="B7981">
        <v>23</v>
      </c>
      <c r="C7981" t="s">
        <v>112</v>
      </c>
      <c r="D7981" t="s">
        <v>137</v>
      </c>
      <c r="E7981">
        <v>33</v>
      </c>
      <c r="F7981" t="s">
        <v>103</v>
      </c>
      <c r="G7981" t="s">
        <v>129</v>
      </c>
      <c r="H7981" s="5">
        <v>1082</v>
      </c>
      <c r="I7981" s="5">
        <v>36376.559999999998</v>
      </c>
      <c r="J7981" t="s">
        <v>134</v>
      </c>
      <c r="K7981" t="s">
        <v>106</v>
      </c>
      <c r="L7981">
        <v>0</v>
      </c>
      <c r="M7981">
        <v>0</v>
      </c>
      <c r="N7981">
        <v>5</v>
      </c>
      <c r="O7981" s="6">
        <v>0</v>
      </c>
      <c r="P7981" t="s">
        <v>106</v>
      </c>
      <c r="Q7981" t="s">
        <v>107</v>
      </c>
      <c r="R7981">
        <f>IF(F7981="Monthly",2,0)
+IF(E7981&lt;=6,2,0)
+IF(N7981&lt;=2,2,0)
+IF(L7981&gt;=4,2,0)
+IF(M7981&gt;=2,1,0)
+IF(H7981&gt;=_xlfn.PERCENTILE.INC($H$2:$H$10001,0.75),1,0)</f>
        <v>3</v>
      </c>
      <c r="S7981" t="str">
        <f>IF(R7981&gt;=7,"High",IF(R7981&gt;=4,"Medium","Low"))</f>
        <v>Low</v>
      </c>
    </row>
    <row r="7982" spans="1:19">
      <c r="A7982" t="s">
        <v>8107</v>
      </c>
      <c r="B7982">
        <v>30</v>
      </c>
      <c r="C7982" t="s">
        <v>112</v>
      </c>
      <c r="D7982" t="s">
        <v>123</v>
      </c>
      <c r="E7982">
        <v>15</v>
      </c>
      <c r="F7982" t="s">
        <v>103</v>
      </c>
      <c r="G7982" t="s">
        <v>104</v>
      </c>
      <c r="H7982" s="5">
        <v>543</v>
      </c>
      <c r="I7982" s="5">
        <v>8304.6200000000008</v>
      </c>
      <c r="J7982" t="s">
        <v>117</v>
      </c>
      <c r="K7982" t="s">
        <v>106</v>
      </c>
      <c r="L7982">
        <v>0</v>
      </c>
      <c r="M7982">
        <v>0</v>
      </c>
      <c r="N7982">
        <v>5</v>
      </c>
      <c r="O7982" s="6">
        <v>0</v>
      </c>
      <c r="P7982" t="s">
        <v>107</v>
      </c>
      <c r="Q7982" t="s">
        <v>107</v>
      </c>
      <c r="R7982">
        <f>IF(F7982="Monthly",2,0)
+IF(E7982&lt;=6,2,0)
+IF(N7982&lt;=2,2,0)
+IF(L7982&gt;=4,2,0)
+IF(M7982&gt;=2,1,0)
+IF(H7982&gt;=_xlfn.PERCENTILE.INC($H$2:$H$10001,0.75),1,0)</f>
        <v>2</v>
      </c>
      <c r="S7982" t="str">
        <f>IF(R7982&gt;=7,"High",IF(R7982&gt;=4,"Medium","Low"))</f>
        <v>Low</v>
      </c>
    </row>
    <row r="7983" spans="1:19">
      <c r="A7983" t="s">
        <v>8108</v>
      </c>
      <c r="B7983">
        <v>60</v>
      </c>
      <c r="C7983" t="s">
        <v>112</v>
      </c>
      <c r="D7983" t="s">
        <v>102</v>
      </c>
      <c r="E7983">
        <v>60</v>
      </c>
      <c r="F7983" t="s">
        <v>109</v>
      </c>
      <c r="G7983" t="s">
        <v>104</v>
      </c>
      <c r="H7983" s="5">
        <v>496</v>
      </c>
      <c r="I7983" s="5">
        <v>30530.11</v>
      </c>
      <c r="J7983" t="s">
        <v>117</v>
      </c>
      <c r="K7983" t="s">
        <v>107</v>
      </c>
      <c r="L7983">
        <v>2</v>
      </c>
      <c r="M7983">
        <v>1</v>
      </c>
      <c r="N7983">
        <v>4</v>
      </c>
      <c r="O7983" s="6">
        <v>0</v>
      </c>
      <c r="P7983" t="s">
        <v>107</v>
      </c>
      <c r="Q7983" t="s">
        <v>107</v>
      </c>
      <c r="R7983">
        <f>IF(F7983="Monthly",2,0)
+IF(E7983&lt;=6,2,0)
+IF(N7983&lt;=2,2,0)
+IF(L7983&gt;=4,2,0)
+IF(M7983&gt;=2,1,0)
+IF(H7983&gt;=_xlfn.PERCENTILE.INC($H$2:$H$10001,0.75),1,0)</f>
        <v>0</v>
      </c>
      <c r="S7983" t="str">
        <f>IF(R7983&gt;=7,"High",IF(R7983&gt;=4,"Medium","Low"))</f>
        <v>Low</v>
      </c>
    </row>
    <row r="7984" spans="1:19">
      <c r="A7984" t="s">
        <v>8109</v>
      </c>
      <c r="B7984">
        <v>45</v>
      </c>
      <c r="C7984" t="s">
        <v>112</v>
      </c>
      <c r="D7984" t="s">
        <v>102</v>
      </c>
      <c r="E7984">
        <v>37</v>
      </c>
      <c r="F7984" t="s">
        <v>121</v>
      </c>
      <c r="G7984" t="s">
        <v>104</v>
      </c>
      <c r="H7984" s="5">
        <v>438</v>
      </c>
      <c r="I7984" s="5">
        <v>16218.06</v>
      </c>
      <c r="J7984" t="s">
        <v>117</v>
      </c>
      <c r="K7984" t="s">
        <v>107</v>
      </c>
      <c r="L7984">
        <v>1</v>
      </c>
      <c r="M7984">
        <v>0</v>
      </c>
      <c r="N7984">
        <v>5</v>
      </c>
      <c r="O7984" s="6">
        <v>0</v>
      </c>
      <c r="P7984" t="s">
        <v>107</v>
      </c>
      <c r="Q7984" t="s">
        <v>107</v>
      </c>
      <c r="R7984">
        <f>IF(F7984="Monthly",2,0)
+IF(E7984&lt;=6,2,0)
+IF(N7984&lt;=2,2,0)
+IF(L7984&gt;=4,2,0)
+IF(M7984&gt;=2,1,0)
+IF(H7984&gt;=_xlfn.PERCENTILE.INC($H$2:$H$10001,0.75),1,0)</f>
        <v>0</v>
      </c>
      <c r="S7984" t="str">
        <f>IF(R7984&gt;=7,"High",IF(R7984&gt;=4,"Medium","Low"))</f>
        <v>Low</v>
      </c>
    </row>
    <row r="7985" spans="1:19">
      <c r="A7985" t="s">
        <v>8110</v>
      </c>
      <c r="B7985">
        <v>34</v>
      </c>
      <c r="C7985" t="s">
        <v>112</v>
      </c>
      <c r="D7985" t="s">
        <v>126</v>
      </c>
      <c r="E7985">
        <v>11</v>
      </c>
      <c r="F7985" t="s">
        <v>103</v>
      </c>
      <c r="G7985" t="s">
        <v>104</v>
      </c>
      <c r="H7985" s="5">
        <v>530</v>
      </c>
      <c r="I7985" s="5">
        <v>5750.62</v>
      </c>
      <c r="J7985" t="s">
        <v>134</v>
      </c>
      <c r="K7985" t="s">
        <v>106</v>
      </c>
      <c r="L7985">
        <v>1</v>
      </c>
      <c r="M7985">
        <v>0</v>
      </c>
      <c r="N7985">
        <v>5</v>
      </c>
      <c r="O7985" s="6">
        <v>0</v>
      </c>
      <c r="P7985" t="s">
        <v>107</v>
      </c>
      <c r="Q7985" t="s">
        <v>107</v>
      </c>
      <c r="R7985">
        <f>IF(F7985="Monthly",2,0)
+IF(E7985&lt;=6,2,0)
+IF(N7985&lt;=2,2,0)
+IF(L7985&gt;=4,2,0)
+IF(M7985&gt;=2,1,0)
+IF(H7985&gt;=_xlfn.PERCENTILE.INC($H$2:$H$10001,0.75),1,0)</f>
        <v>2</v>
      </c>
      <c r="S7985" t="str">
        <f>IF(R7985&gt;=7,"High",IF(R7985&gt;=4,"Medium","Low"))</f>
        <v>Low</v>
      </c>
    </row>
    <row r="7986" spans="1:19">
      <c r="A7986" t="s">
        <v>8111</v>
      </c>
      <c r="B7986">
        <v>40</v>
      </c>
      <c r="C7986" t="s">
        <v>101</v>
      </c>
      <c r="D7986" t="s">
        <v>113</v>
      </c>
      <c r="E7986">
        <v>36</v>
      </c>
      <c r="F7986" t="s">
        <v>109</v>
      </c>
      <c r="G7986" t="s">
        <v>129</v>
      </c>
      <c r="H7986" s="5">
        <v>1097</v>
      </c>
      <c r="I7986" s="5">
        <v>39363.97</v>
      </c>
      <c r="J7986" t="s">
        <v>134</v>
      </c>
      <c r="K7986" t="s">
        <v>106</v>
      </c>
      <c r="L7986">
        <v>1</v>
      </c>
      <c r="M7986">
        <v>0</v>
      </c>
      <c r="N7986">
        <v>5</v>
      </c>
      <c r="O7986" s="6">
        <v>0</v>
      </c>
      <c r="P7986" t="s">
        <v>106</v>
      </c>
      <c r="Q7986" t="s">
        <v>107</v>
      </c>
      <c r="R7986">
        <f>IF(F7986="Monthly",2,0)
+IF(E7986&lt;=6,2,0)
+IF(N7986&lt;=2,2,0)
+IF(L7986&gt;=4,2,0)
+IF(M7986&gt;=2,1,0)
+IF(H7986&gt;=_xlfn.PERCENTILE.INC($H$2:$H$10001,0.75),1,0)</f>
        <v>1</v>
      </c>
      <c r="S7986" t="str">
        <f>IF(R7986&gt;=7,"High",IF(R7986&gt;=4,"Medium","Low"))</f>
        <v>Low</v>
      </c>
    </row>
    <row r="7987" spans="1:19">
      <c r="A7987" t="s">
        <v>8112</v>
      </c>
      <c r="B7987">
        <v>27</v>
      </c>
      <c r="C7987" t="s">
        <v>112</v>
      </c>
      <c r="D7987" t="s">
        <v>131</v>
      </c>
      <c r="E7987">
        <v>25</v>
      </c>
      <c r="F7987" t="s">
        <v>103</v>
      </c>
      <c r="G7987" t="s">
        <v>110</v>
      </c>
      <c r="H7987" s="5">
        <v>693</v>
      </c>
      <c r="I7987" s="5">
        <v>17015.599999999999</v>
      </c>
      <c r="J7987" t="s">
        <v>105</v>
      </c>
      <c r="K7987" t="s">
        <v>106</v>
      </c>
      <c r="L7987">
        <v>0</v>
      </c>
      <c r="M7987">
        <v>0</v>
      </c>
      <c r="N7987">
        <v>4</v>
      </c>
      <c r="O7987" s="6">
        <v>0</v>
      </c>
      <c r="P7987" t="s">
        <v>107</v>
      </c>
      <c r="Q7987" t="s">
        <v>106</v>
      </c>
      <c r="R7987">
        <f>IF(F7987="Monthly",2,0)
+IF(E7987&lt;=6,2,0)
+IF(N7987&lt;=2,2,0)
+IF(L7987&gt;=4,2,0)
+IF(M7987&gt;=2,1,0)
+IF(H7987&gt;=_xlfn.PERCENTILE.INC($H$2:$H$10001,0.75),1,0)</f>
        <v>2</v>
      </c>
      <c r="S7987" t="str">
        <f>IF(R7987&gt;=7,"High",IF(R7987&gt;=4,"Medium","Low"))</f>
        <v>Low</v>
      </c>
    </row>
    <row r="7988" spans="1:19">
      <c r="A7988" t="s">
        <v>8113</v>
      </c>
      <c r="B7988">
        <v>42</v>
      </c>
      <c r="C7988" t="s">
        <v>101</v>
      </c>
      <c r="D7988" t="s">
        <v>137</v>
      </c>
      <c r="E7988">
        <v>39</v>
      </c>
      <c r="F7988" t="s">
        <v>103</v>
      </c>
      <c r="G7988" t="s">
        <v>110</v>
      </c>
      <c r="H7988" s="5">
        <v>642</v>
      </c>
      <c r="I7988" s="5">
        <v>24611.33</v>
      </c>
      <c r="J7988" t="s">
        <v>117</v>
      </c>
      <c r="K7988" t="s">
        <v>106</v>
      </c>
      <c r="L7988">
        <v>2</v>
      </c>
      <c r="M7988">
        <v>1</v>
      </c>
      <c r="N7988">
        <v>5</v>
      </c>
      <c r="O7988" s="6">
        <v>0</v>
      </c>
      <c r="P7988" t="s">
        <v>106</v>
      </c>
      <c r="Q7988" t="s">
        <v>107</v>
      </c>
      <c r="R7988">
        <f>IF(F7988="Monthly",2,0)
+IF(E7988&lt;=6,2,0)
+IF(N7988&lt;=2,2,0)
+IF(L7988&gt;=4,2,0)
+IF(M7988&gt;=2,1,0)
+IF(H7988&gt;=_xlfn.PERCENTILE.INC($H$2:$H$10001,0.75),1,0)</f>
        <v>2</v>
      </c>
      <c r="S7988" t="str">
        <f>IF(R7988&gt;=7,"High",IF(R7988&gt;=4,"Medium","Low"))</f>
        <v>Low</v>
      </c>
    </row>
    <row r="7989" spans="1:19">
      <c r="A7989" t="s">
        <v>8114</v>
      </c>
      <c r="B7989">
        <v>18</v>
      </c>
      <c r="C7989" t="s">
        <v>112</v>
      </c>
      <c r="D7989" t="s">
        <v>113</v>
      </c>
      <c r="E7989">
        <v>30</v>
      </c>
      <c r="F7989" t="s">
        <v>121</v>
      </c>
      <c r="G7989" t="s">
        <v>129</v>
      </c>
      <c r="H7989" s="5">
        <v>958</v>
      </c>
      <c r="I7989" s="5">
        <v>26185.919999999998</v>
      </c>
      <c r="J7989" t="s">
        <v>117</v>
      </c>
      <c r="K7989" t="s">
        <v>106</v>
      </c>
      <c r="L7989">
        <v>0</v>
      </c>
      <c r="M7989">
        <v>0</v>
      </c>
      <c r="N7989">
        <v>5</v>
      </c>
      <c r="O7989" s="6">
        <v>10</v>
      </c>
      <c r="P7989" t="s">
        <v>107</v>
      </c>
      <c r="Q7989" t="s">
        <v>107</v>
      </c>
      <c r="R7989">
        <f>IF(F7989="Monthly",2,0)
+IF(E7989&lt;=6,2,0)
+IF(N7989&lt;=2,2,0)
+IF(L7989&gt;=4,2,0)
+IF(M7989&gt;=2,1,0)
+IF(H7989&gt;=_xlfn.PERCENTILE.INC($H$2:$H$10001,0.75),1,0)</f>
        <v>1</v>
      </c>
      <c r="S7989" t="str">
        <f>IF(R7989&gt;=7,"High",IF(R7989&gt;=4,"Medium","Low"))</f>
        <v>Low</v>
      </c>
    </row>
    <row r="7990" spans="1:19">
      <c r="A7990" t="s">
        <v>8115</v>
      </c>
      <c r="B7990">
        <v>39</v>
      </c>
      <c r="C7990" t="s">
        <v>112</v>
      </c>
      <c r="D7990" t="s">
        <v>133</v>
      </c>
      <c r="E7990">
        <v>35</v>
      </c>
      <c r="F7990" t="s">
        <v>121</v>
      </c>
      <c r="G7990" t="s">
        <v>129</v>
      </c>
      <c r="H7990" s="5">
        <v>1030</v>
      </c>
      <c r="I7990" s="5">
        <v>33305.21</v>
      </c>
      <c r="J7990" t="s">
        <v>140</v>
      </c>
      <c r="K7990" t="s">
        <v>106</v>
      </c>
      <c r="L7990">
        <v>0</v>
      </c>
      <c r="M7990">
        <v>0</v>
      </c>
      <c r="N7990">
        <v>5</v>
      </c>
      <c r="O7990" s="6">
        <v>10</v>
      </c>
      <c r="P7990" t="s">
        <v>107</v>
      </c>
      <c r="Q7990" t="s">
        <v>107</v>
      </c>
      <c r="R7990">
        <f>IF(F7990="Monthly",2,0)
+IF(E7990&lt;=6,2,0)
+IF(N7990&lt;=2,2,0)
+IF(L7990&gt;=4,2,0)
+IF(M7990&gt;=2,1,0)
+IF(H7990&gt;=_xlfn.PERCENTILE.INC($H$2:$H$10001,0.75),1,0)</f>
        <v>1</v>
      </c>
      <c r="S7990" t="str">
        <f>IF(R7990&gt;=7,"High",IF(R7990&gt;=4,"Medium","Low"))</f>
        <v>Low</v>
      </c>
    </row>
    <row r="7991" spans="1:19">
      <c r="A7991" t="s">
        <v>8116</v>
      </c>
      <c r="B7991">
        <v>44</v>
      </c>
      <c r="C7991" t="s">
        <v>112</v>
      </c>
      <c r="D7991" t="s">
        <v>159</v>
      </c>
      <c r="E7991">
        <v>42</v>
      </c>
      <c r="F7991" t="s">
        <v>121</v>
      </c>
      <c r="G7991" t="s">
        <v>110</v>
      </c>
      <c r="H7991" s="5">
        <v>674</v>
      </c>
      <c r="I7991" s="5">
        <v>24645.24</v>
      </c>
      <c r="J7991" t="s">
        <v>115</v>
      </c>
      <c r="K7991" t="s">
        <v>106</v>
      </c>
      <c r="L7991">
        <v>3</v>
      </c>
      <c r="M7991">
        <v>0</v>
      </c>
      <c r="N7991">
        <v>5</v>
      </c>
      <c r="O7991" s="6">
        <v>15</v>
      </c>
      <c r="P7991" t="s">
        <v>107</v>
      </c>
      <c r="Q7991" t="s">
        <v>107</v>
      </c>
      <c r="R7991">
        <f>IF(F7991="Monthly",2,0)
+IF(E7991&lt;=6,2,0)
+IF(N7991&lt;=2,2,0)
+IF(L7991&gt;=4,2,0)
+IF(M7991&gt;=2,1,0)
+IF(H7991&gt;=_xlfn.PERCENTILE.INC($H$2:$H$10001,0.75),1,0)</f>
        <v>0</v>
      </c>
      <c r="S7991" t="str">
        <f>IF(R7991&gt;=7,"High",IF(R7991&gt;=4,"Medium","Low"))</f>
        <v>Low</v>
      </c>
    </row>
    <row r="7992" spans="1:19">
      <c r="A7992" t="s">
        <v>8117</v>
      </c>
      <c r="B7992">
        <v>31</v>
      </c>
      <c r="C7992" t="s">
        <v>101</v>
      </c>
      <c r="D7992" t="s">
        <v>137</v>
      </c>
      <c r="E7992">
        <v>13</v>
      </c>
      <c r="F7992" t="s">
        <v>103</v>
      </c>
      <c r="G7992" t="s">
        <v>129</v>
      </c>
      <c r="H7992" s="5">
        <v>1076</v>
      </c>
      <c r="I7992" s="5">
        <v>14108.06</v>
      </c>
      <c r="J7992" t="s">
        <v>105</v>
      </c>
      <c r="K7992" t="s">
        <v>106</v>
      </c>
      <c r="L7992">
        <v>0</v>
      </c>
      <c r="M7992">
        <v>0</v>
      </c>
      <c r="N7992">
        <v>5</v>
      </c>
      <c r="O7992" s="6">
        <v>0</v>
      </c>
      <c r="P7992" t="s">
        <v>107</v>
      </c>
      <c r="Q7992" t="s">
        <v>106</v>
      </c>
      <c r="R7992">
        <f>IF(F7992="Monthly",2,0)
+IF(E7992&lt;=6,2,0)
+IF(N7992&lt;=2,2,0)
+IF(L7992&gt;=4,2,0)
+IF(M7992&gt;=2,1,0)
+IF(H7992&gt;=_xlfn.PERCENTILE.INC($H$2:$H$10001,0.75),1,0)</f>
        <v>3</v>
      </c>
      <c r="S7992" t="str">
        <f>IF(R7992&gt;=7,"High",IF(R7992&gt;=4,"Medium","Low"))</f>
        <v>Low</v>
      </c>
    </row>
    <row r="7993" spans="1:19">
      <c r="A7993" t="s">
        <v>8118</v>
      </c>
      <c r="B7993">
        <v>42</v>
      </c>
      <c r="C7993" t="s">
        <v>112</v>
      </c>
      <c r="D7993" t="s">
        <v>159</v>
      </c>
      <c r="E7993">
        <v>30</v>
      </c>
      <c r="F7993" t="s">
        <v>109</v>
      </c>
      <c r="G7993" t="s">
        <v>110</v>
      </c>
      <c r="H7993" s="5">
        <v>715</v>
      </c>
      <c r="I7993" s="5">
        <v>21601.41</v>
      </c>
      <c r="J7993" t="s">
        <v>117</v>
      </c>
      <c r="K7993" t="s">
        <v>106</v>
      </c>
      <c r="L7993">
        <v>0</v>
      </c>
      <c r="M7993">
        <v>0</v>
      </c>
      <c r="N7993">
        <v>5</v>
      </c>
      <c r="O7993" s="6">
        <v>0</v>
      </c>
      <c r="P7993" t="s">
        <v>107</v>
      </c>
      <c r="Q7993" t="s">
        <v>106</v>
      </c>
      <c r="R7993">
        <f>IF(F7993="Monthly",2,0)
+IF(E7993&lt;=6,2,0)
+IF(N7993&lt;=2,2,0)
+IF(L7993&gt;=4,2,0)
+IF(M7993&gt;=2,1,0)
+IF(H7993&gt;=_xlfn.PERCENTILE.INC($H$2:$H$10001,0.75),1,0)</f>
        <v>0</v>
      </c>
      <c r="S7993" t="str">
        <f>IF(R7993&gt;=7,"High",IF(R7993&gt;=4,"Medium","Low"))</f>
        <v>Low</v>
      </c>
    </row>
    <row r="7994" spans="1:19">
      <c r="A7994" t="s">
        <v>8119</v>
      </c>
      <c r="B7994">
        <v>26</v>
      </c>
      <c r="C7994" t="s">
        <v>112</v>
      </c>
      <c r="D7994" t="s">
        <v>133</v>
      </c>
      <c r="E7994">
        <v>18</v>
      </c>
      <c r="F7994" t="s">
        <v>103</v>
      </c>
      <c r="G7994" t="s">
        <v>129</v>
      </c>
      <c r="H7994" s="5">
        <v>1048</v>
      </c>
      <c r="I7994" s="5">
        <v>18396.759999999998</v>
      </c>
      <c r="J7994" t="s">
        <v>105</v>
      </c>
      <c r="K7994" t="s">
        <v>106</v>
      </c>
      <c r="L7994">
        <v>1</v>
      </c>
      <c r="M7994">
        <v>0</v>
      </c>
      <c r="N7994">
        <v>5</v>
      </c>
      <c r="O7994" s="6">
        <v>0</v>
      </c>
      <c r="P7994" t="s">
        <v>107</v>
      </c>
      <c r="Q7994" t="s">
        <v>106</v>
      </c>
      <c r="R7994">
        <f>IF(F7994="Monthly",2,0)
+IF(E7994&lt;=6,2,0)
+IF(N7994&lt;=2,2,0)
+IF(L7994&gt;=4,2,0)
+IF(M7994&gt;=2,1,0)
+IF(H7994&gt;=_xlfn.PERCENTILE.INC($H$2:$H$10001,0.75),1,0)</f>
        <v>3</v>
      </c>
      <c r="S7994" t="str">
        <f>IF(R7994&gt;=7,"High",IF(R7994&gt;=4,"Medium","Low"))</f>
        <v>Low</v>
      </c>
    </row>
    <row r="7995" spans="1:19">
      <c r="A7995" t="s">
        <v>8120</v>
      </c>
      <c r="B7995">
        <v>36</v>
      </c>
      <c r="C7995" t="s">
        <v>101</v>
      </c>
      <c r="D7995" t="s">
        <v>113</v>
      </c>
      <c r="E7995">
        <v>26</v>
      </c>
      <c r="F7995" t="s">
        <v>121</v>
      </c>
      <c r="G7995" t="s">
        <v>129</v>
      </c>
      <c r="H7995" s="5">
        <v>1089</v>
      </c>
      <c r="I7995" s="5">
        <v>28263.53</v>
      </c>
      <c r="J7995" t="s">
        <v>140</v>
      </c>
      <c r="K7995" t="s">
        <v>106</v>
      </c>
      <c r="L7995">
        <v>0</v>
      </c>
      <c r="M7995">
        <v>0</v>
      </c>
      <c r="N7995">
        <v>4</v>
      </c>
      <c r="O7995" s="6">
        <v>0</v>
      </c>
      <c r="P7995" t="s">
        <v>106</v>
      </c>
      <c r="Q7995" t="s">
        <v>107</v>
      </c>
      <c r="R7995">
        <f>IF(F7995="Monthly",2,0)
+IF(E7995&lt;=6,2,0)
+IF(N7995&lt;=2,2,0)
+IF(L7995&gt;=4,2,0)
+IF(M7995&gt;=2,1,0)
+IF(H7995&gt;=_xlfn.PERCENTILE.INC($H$2:$H$10001,0.75),1,0)</f>
        <v>1</v>
      </c>
      <c r="S7995" t="str">
        <f>IF(R7995&gt;=7,"High",IF(R7995&gt;=4,"Medium","Low"))</f>
        <v>Low</v>
      </c>
    </row>
    <row r="7996" spans="1:19">
      <c r="A7996" t="s">
        <v>8121</v>
      </c>
      <c r="B7996">
        <v>63</v>
      </c>
      <c r="C7996" t="s">
        <v>112</v>
      </c>
      <c r="D7996" t="s">
        <v>137</v>
      </c>
      <c r="E7996">
        <v>34</v>
      </c>
      <c r="F7996" t="s">
        <v>121</v>
      </c>
      <c r="G7996" t="s">
        <v>129</v>
      </c>
      <c r="H7996" s="5">
        <v>1019</v>
      </c>
      <c r="I7996" s="5">
        <v>30068.85</v>
      </c>
      <c r="J7996" t="s">
        <v>117</v>
      </c>
      <c r="K7996" t="s">
        <v>106</v>
      </c>
      <c r="L7996">
        <v>0</v>
      </c>
      <c r="M7996">
        <v>0</v>
      </c>
      <c r="N7996">
        <v>3</v>
      </c>
      <c r="O7996" s="6">
        <v>15</v>
      </c>
      <c r="P7996" t="s">
        <v>107</v>
      </c>
      <c r="Q7996" t="s">
        <v>107</v>
      </c>
      <c r="R7996">
        <f>IF(F7996="Monthly",2,0)
+IF(E7996&lt;=6,2,0)
+IF(N7996&lt;=2,2,0)
+IF(L7996&gt;=4,2,0)
+IF(M7996&gt;=2,1,0)
+IF(H7996&gt;=_xlfn.PERCENTILE.INC($H$2:$H$10001,0.75),1,0)</f>
        <v>1</v>
      </c>
      <c r="S7996" t="str">
        <f>IF(R7996&gt;=7,"High",IF(R7996&gt;=4,"Medium","Low"))</f>
        <v>Low</v>
      </c>
    </row>
    <row r="7997" spans="1:19">
      <c r="A7997" t="s">
        <v>8122</v>
      </c>
      <c r="B7997">
        <v>26</v>
      </c>
      <c r="C7997" t="s">
        <v>101</v>
      </c>
      <c r="D7997" t="s">
        <v>102</v>
      </c>
      <c r="E7997">
        <v>21</v>
      </c>
      <c r="F7997" t="s">
        <v>121</v>
      </c>
      <c r="G7997" t="s">
        <v>104</v>
      </c>
      <c r="H7997" s="5">
        <v>577</v>
      </c>
      <c r="I7997" s="5">
        <v>12460.75</v>
      </c>
      <c r="J7997" t="s">
        <v>140</v>
      </c>
      <c r="K7997" t="s">
        <v>106</v>
      </c>
      <c r="L7997">
        <v>0</v>
      </c>
      <c r="M7997">
        <v>0</v>
      </c>
      <c r="N7997">
        <v>5</v>
      </c>
      <c r="O7997" s="6">
        <v>0</v>
      </c>
      <c r="P7997" t="s">
        <v>106</v>
      </c>
      <c r="Q7997" t="s">
        <v>106</v>
      </c>
      <c r="R7997">
        <f>IF(F7997="Monthly",2,0)
+IF(E7997&lt;=6,2,0)
+IF(N7997&lt;=2,2,0)
+IF(L7997&gt;=4,2,0)
+IF(M7997&gt;=2,1,0)
+IF(H7997&gt;=_xlfn.PERCENTILE.INC($H$2:$H$10001,0.75),1,0)</f>
        <v>0</v>
      </c>
      <c r="S7997" t="str">
        <f>IF(R7997&gt;=7,"High",IF(R7997&gt;=4,"Medium","Low"))</f>
        <v>Low</v>
      </c>
    </row>
    <row r="7998" spans="1:19">
      <c r="A7998" t="s">
        <v>8123</v>
      </c>
      <c r="B7998">
        <v>36</v>
      </c>
      <c r="C7998" t="s">
        <v>101</v>
      </c>
      <c r="D7998" t="s">
        <v>159</v>
      </c>
      <c r="E7998">
        <v>72</v>
      </c>
      <c r="F7998" t="s">
        <v>121</v>
      </c>
      <c r="G7998" t="s">
        <v>104</v>
      </c>
      <c r="H7998" s="5">
        <v>478</v>
      </c>
      <c r="I7998" s="5">
        <v>31434.22</v>
      </c>
      <c r="J7998" t="s">
        <v>105</v>
      </c>
      <c r="K7998" t="s">
        <v>106</v>
      </c>
      <c r="L7998">
        <v>1</v>
      </c>
      <c r="M7998">
        <v>0</v>
      </c>
      <c r="N7998">
        <v>5</v>
      </c>
      <c r="O7998" s="6">
        <v>10</v>
      </c>
      <c r="P7998" t="s">
        <v>107</v>
      </c>
      <c r="Q7998" t="s">
        <v>106</v>
      </c>
      <c r="R7998">
        <f>IF(F7998="Monthly",2,0)
+IF(E7998&lt;=6,2,0)
+IF(N7998&lt;=2,2,0)
+IF(L7998&gt;=4,2,0)
+IF(M7998&gt;=2,1,0)
+IF(H7998&gt;=_xlfn.PERCENTILE.INC($H$2:$H$10001,0.75),1,0)</f>
        <v>0</v>
      </c>
      <c r="S7998" t="str">
        <f>IF(R7998&gt;=7,"High",IF(R7998&gt;=4,"Medium","Low"))</f>
        <v>Low</v>
      </c>
    </row>
    <row r="7999" spans="1:19">
      <c r="A7999" t="s">
        <v>8124</v>
      </c>
      <c r="B7999">
        <v>31</v>
      </c>
      <c r="C7999" t="s">
        <v>112</v>
      </c>
      <c r="D7999" t="s">
        <v>128</v>
      </c>
      <c r="E7999">
        <v>56</v>
      </c>
      <c r="F7999" t="s">
        <v>109</v>
      </c>
      <c r="G7999" t="s">
        <v>129</v>
      </c>
      <c r="H7999" s="5">
        <v>1001</v>
      </c>
      <c r="I7999" s="5">
        <v>55560.9</v>
      </c>
      <c r="J7999" t="s">
        <v>115</v>
      </c>
      <c r="K7999" t="s">
        <v>106</v>
      </c>
      <c r="L7999">
        <v>5</v>
      </c>
      <c r="M7999">
        <v>2</v>
      </c>
      <c r="N7999">
        <v>3</v>
      </c>
      <c r="O7999" s="6">
        <v>0</v>
      </c>
      <c r="P7999" t="s">
        <v>107</v>
      </c>
      <c r="Q7999" t="s">
        <v>106</v>
      </c>
      <c r="R7999">
        <f>IF(F7999="Monthly",2,0)
+IF(E7999&lt;=6,2,0)
+IF(N7999&lt;=2,2,0)
+IF(L7999&gt;=4,2,0)
+IF(M7999&gt;=2,1,0)
+IF(H7999&gt;=_xlfn.PERCENTILE.INC($H$2:$H$10001,0.75),1,0)</f>
        <v>4</v>
      </c>
      <c r="S7999" t="str">
        <f>IF(R7999&gt;=7,"High",IF(R7999&gt;=4,"Medium","Low"))</f>
        <v>Medium</v>
      </c>
    </row>
    <row r="8000" spans="1:19">
      <c r="A8000" t="s">
        <v>8125</v>
      </c>
      <c r="B8000">
        <v>29</v>
      </c>
      <c r="C8000" t="s">
        <v>112</v>
      </c>
      <c r="D8000" t="s">
        <v>102</v>
      </c>
      <c r="E8000">
        <v>8</v>
      </c>
      <c r="F8000" t="s">
        <v>103</v>
      </c>
      <c r="G8000" t="s">
        <v>104</v>
      </c>
      <c r="H8000" s="5">
        <v>507</v>
      </c>
      <c r="I8000" s="5">
        <v>4020.58</v>
      </c>
      <c r="J8000" t="s">
        <v>134</v>
      </c>
      <c r="K8000" t="s">
        <v>107</v>
      </c>
      <c r="L8000">
        <v>1</v>
      </c>
      <c r="M8000">
        <v>0</v>
      </c>
      <c r="N8000">
        <v>4</v>
      </c>
      <c r="O8000" s="6">
        <v>0</v>
      </c>
      <c r="P8000" t="s">
        <v>107</v>
      </c>
      <c r="Q8000" t="s">
        <v>107</v>
      </c>
      <c r="R8000">
        <f>IF(F8000="Monthly",2,0)
+IF(E8000&lt;=6,2,0)
+IF(N8000&lt;=2,2,0)
+IF(L8000&gt;=4,2,0)
+IF(M8000&gt;=2,1,0)
+IF(H8000&gt;=_xlfn.PERCENTILE.INC($H$2:$H$10001,0.75),1,0)</f>
        <v>2</v>
      </c>
      <c r="S8000" t="str">
        <f>IF(R8000&gt;=7,"High",IF(R8000&gt;=4,"Medium","Low"))</f>
        <v>Low</v>
      </c>
    </row>
    <row r="8001" spans="1:19">
      <c r="A8001" t="s">
        <v>8126</v>
      </c>
      <c r="B8001">
        <v>35</v>
      </c>
      <c r="C8001" t="s">
        <v>112</v>
      </c>
      <c r="D8001" t="s">
        <v>137</v>
      </c>
      <c r="E8001">
        <v>55</v>
      </c>
      <c r="F8001" t="s">
        <v>103</v>
      </c>
      <c r="G8001" t="s">
        <v>104</v>
      </c>
      <c r="H8001" s="5">
        <v>462</v>
      </c>
      <c r="I8001" s="5">
        <v>25520.78</v>
      </c>
      <c r="J8001" t="s">
        <v>115</v>
      </c>
      <c r="K8001" t="s">
        <v>106</v>
      </c>
      <c r="L8001">
        <v>0</v>
      </c>
      <c r="M8001">
        <v>0</v>
      </c>
      <c r="N8001">
        <v>5</v>
      </c>
      <c r="O8001" s="6">
        <v>0</v>
      </c>
      <c r="P8001" t="s">
        <v>107</v>
      </c>
      <c r="Q8001" t="s">
        <v>107</v>
      </c>
      <c r="R8001">
        <f>IF(F8001="Monthly",2,0)
+IF(E8001&lt;=6,2,0)
+IF(N8001&lt;=2,2,0)
+IF(L8001&gt;=4,2,0)
+IF(M8001&gt;=2,1,0)
+IF(H8001&gt;=_xlfn.PERCENTILE.INC($H$2:$H$10001,0.75),1,0)</f>
        <v>2</v>
      </c>
      <c r="S8001" t="str">
        <f>IF(R8001&gt;=7,"High",IF(R8001&gt;=4,"Medium","Low"))</f>
        <v>Low</v>
      </c>
    </row>
    <row r="8002" spans="1:19">
      <c r="A8002" t="s">
        <v>8127</v>
      </c>
      <c r="B8002">
        <v>30</v>
      </c>
      <c r="C8002" t="s">
        <v>112</v>
      </c>
      <c r="D8002" t="s">
        <v>119</v>
      </c>
      <c r="E8002">
        <v>23</v>
      </c>
      <c r="F8002" t="s">
        <v>103</v>
      </c>
      <c r="G8002" t="s">
        <v>110</v>
      </c>
      <c r="H8002" s="5">
        <v>742</v>
      </c>
      <c r="I8002" s="5">
        <v>17406.29</v>
      </c>
      <c r="J8002" t="s">
        <v>115</v>
      </c>
      <c r="K8002" t="s">
        <v>106</v>
      </c>
      <c r="L8002">
        <v>1</v>
      </c>
      <c r="M8002">
        <v>0</v>
      </c>
      <c r="N8002">
        <v>4</v>
      </c>
      <c r="O8002" s="6">
        <v>0</v>
      </c>
      <c r="P8002" t="s">
        <v>107</v>
      </c>
      <c r="Q8002" t="s">
        <v>107</v>
      </c>
      <c r="R8002">
        <f>IF(F8002="Monthly",2,0)
+IF(E8002&lt;=6,2,0)
+IF(N8002&lt;=2,2,0)
+IF(L8002&gt;=4,2,0)
+IF(M8002&gt;=2,1,0)
+IF(H8002&gt;=_xlfn.PERCENTILE.INC($H$2:$H$10001,0.75),1,0)</f>
        <v>2</v>
      </c>
      <c r="S8002" t="str">
        <f>IF(R8002&gt;=7,"High",IF(R8002&gt;=4,"Medium","Low"))</f>
        <v>Low</v>
      </c>
    </row>
    <row r="8003" spans="1:19">
      <c r="A8003" t="s">
        <v>8128</v>
      </c>
      <c r="B8003">
        <v>27</v>
      </c>
      <c r="C8003" t="s">
        <v>112</v>
      </c>
      <c r="D8003" t="s">
        <v>131</v>
      </c>
      <c r="E8003">
        <v>31</v>
      </c>
      <c r="F8003" t="s">
        <v>121</v>
      </c>
      <c r="G8003" t="s">
        <v>110</v>
      </c>
      <c r="H8003" s="5">
        <v>694</v>
      </c>
      <c r="I8003" s="5">
        <v>19218.88</v>
      </c>
      <c r="J8003" t="s">
        <v>117</v>
      </c>
      <c r="K8003" t="s">
        <v>106</v>
      </c>
      <c r="L8003">
        <v>1</v>
      </c>
      <c r="M8003">
        <v>0</v>
      </c>
      <c r="N8003">
        <v>5</v>
      </c>
      <c r="O8003" s="6">
        <v>10</v>
      </c>
      <c r="P8003" t="s">
        <v>107</v>
      </c>
      <c r="Q8003" t="s">
        <v>107</v>
      </c>
      <c r="R8003">
        <f>IF(F8003="Monthly",2,0)
+IF(E8003&lt;=6,2,0)
+IF(N8003&lt;=2,2,0)
+IF(L8003&gt;=4,2,0)
+IF(M8003&gt;=2,1,0)
+IF(H8003&gt;=_xlfn.PERCENTILE.INC($H$2:$H$10001,0.75),1,0)</f>
        <v>0</v>
      </c>
      <c r="S8003" t="str">
        <f>IF(R8003&gt;=7,"High",IF(R8003&gt;=4,"Medium","Low"))</f>
        <v>Low</v>
      </c>
    </row>
    <row r="8004" spans="1:19">
      <c r="A8004" t="s">
        <v>8129</v>
      </c>
      <c r="B8004">
        <v>25</v>
      </c>
      <c r="C8004" t="s">
        <v>112</v>
      </c>
      <c r="D8004" t="s">
        <v>126</v>
      </c>
      <c r="E8004">
        <v>12</v>
      </c>
      <c r="F8004" t="s">
        <v>103</v>
      </c>
      <c r="G8004" t="s">
        <v>129</v>
      </c>
      <c r="H8004" s="5">
        <v>998</v>
      </c>
      <c r="I8004" s="5">
        <v>11989.39</v>
      </c>
      <c r="J8004" t="s">
        <v>117</v>
      </c>
      <c r="K8004" t="s">
        <v>106</v>
      </c>
      <c r="L8004">
        <v>0</v>
      </c>
      <c r="M8004">
        <v>0</v>
      </c>
      <c r="N8004">
        <v>3</v>
      </c>
      <c r="O8004" s="6">
        <v>0</v>
      </c>
      <c r="P8004" t="s">
        <v>107</v>
      </c>
      <c r="Q8004" t="s">
        <v>107</v>
      </c>
      <c r="R8004">
        <f>IF(F8004="Monthly",2,0)
+IF(E8004&lt;=6,2,0)
+IF(N8004&lt;=2,2,0)
+IF(L8004&gt;=4,2,0)
+IF(M8004&gt;=2,1,0)
+IF(H8004&gt;=_xlfn.PERCENTILE.INC($H$2:$H$10001,0.75),1,0)</f>
        <v>3</v>
      </c>
      <c r="S8004" t="str">
        <f>IF(R8004&gt;=7,"High",IF(R8004&gt;=4,"Medium","Low"))</f>
        <v>Low</v>
      </c>
    </row>
    <row r="8005" spans="1:19">
      <c r="A8005" t="s">
        <v>8130</v>
      </c>
      <c r="B8005">
        <v>27</v>
      </c>
      <c r="C8005" t="s">
        <v>112</v>
      </c>
      <c r="D8005" t="s">
        <v>159</v>
      </c>
      <c r="E8005">
        <v>10</v>
      </c>
      <c r="F8005" t="s">
        <v>109</v>
      </c>
      <c r="G8005" t="s">
        <v>129</v>
      </c>
      <c r="H8005" s="5">
        <v>998</v>
      </c>
      <c r="I8005" s="5">
        <v>9734.59</v>
      </c>
      <c r="J8005" t="s">
        <v>117</v>
      </c>
      <c r="K8005" t="s">
        <v>106</v>
      </c>
      <c r="L8005">
        <v>0</v>
      </c>
      <c r="M8005">
        <v>0</v>
      </c>
      <c r="N8005">
        <v>5</v>
      </c>
      <c r="O8005" s="6">
        <v>0</v>
      </c>
      <c r="P8005" t="s">
        <v>106</v>
      </c>
      <c r="Q8005" t="s">
        <v>107</v>
      </c>
      <c r="R8005">
        <f>IF(F8005="Monthly",2,0)
+IF(E8005&lt;=6,2,0)
+IF(N8005&lt;=2,2,0)
+IF(L8005&gt;=4,2,0)
+IF(M8005&gt;=2,1,0)
+IF(H8005&gt;=_xlfn.PERCENTILE.INC($H$2:$H$10001,0.75),1,0)</f>
        <v>1</v>
      </c>
      <c r="S8005" t="str">
        <f>IF(R8005&gt;=7,"High",IF(R8005&gt;=4,"Medium","Low"))</f>
        <v>Low</v>
      </c>
    </row>
    <row r="8006" spans="1:19">
      <c r="A8006" t="s">
        <v>8131</v>
      </c>
      <c r="B8006">
        <v>50</v>
      </c>
      <c r="C8006" t="s">
        <v>101</v>
      </c>
      <c r="D8006" t="s">
        <v>131</v>
      </c>
      <c r="E8006">
        <v>45</v>
      </c>
      <c r="F8006" t="s">
        <v>109</v>
      </c>
      <c r="G8006" t="s">
        <v>110</v>
      </c>
      <c r="H8006" s="5">
        <v>741</v>
      </c>
      <c r="I8006" s="5">
        <v>29467.14</v>
      </c>
      <c r="J8006" t="s">
        <v>105</v>
      </c>
      <c r="K8006" t="s">
        <v>106</v>
      </c>
      <c r="L8006">
        <v>0</v>
      </c>
      <c r="M8006">
        <v>0</v>
      </c>
      <c r="N8006">
        <v>5</v>
      </c>
      <c r="O8006" s="6">
        <v>10</v>
      </c>
      <c r="P8006" t="s">
        <v>107</v>
      </c>
      <c r="Q8006" t="s">
        <v>107</v>
      </c>
      <c r="R8006">
        <f>IF(F8006="Monthly",2,0)
+IF(E8006&lt;=6,2,0)
+IF(N8006&lt;=2,2,0)
+IF(L8006&gt;=4,2,0)
+IF(M8006&gt;=2,1,0)
+IF(H8006&gt;=_xlfn.PERCENTILE.INC($H$2:$H$10001,0.75),1,0)</f>
        <v>0</v>
      </c>
      <c r="S8006" t="str">
        <f>IF(R8006&gt;=7,"High",IF(R8006&gt;=4,"Medium","Low"))</f>
        <v>Low</v>
      </c>
    </row>
    <row r="8007" spans="1:19">
      <c r="A8007" t="s">
        <v>8132</v>
      </c>
      <c r="B8007">
        <v>35</v>
      </c>
      <c r="C8007" t="s">
        <v>101</v>
      </c>
      <c r="D8007" t="s">
        <v>126</v>
      </c>
      <c r="E8007">
        <v>26</v>
      </c>
      <c r="F8007" t="s">
        <v>109</v>
      </c>
      <c r="G8007" t="s">
        <v>110</v>
      </c>
      <c r="H8007" s="5">
        <v>693</v>
      </c>
      <c r="I8007" s="5">
        <v>18346.419999999998</v>
      </c>
      <c r="J8007" t="s">
        <v>140</v>
      </c>
      <c r="K8007" t="s">
        <v>106</v>
      </c>
      <c r="L8007">
        <v>0</v>
      </c>
      <c r="M8007">
        <v>0</v>
      </c>
      <c r="N8007">
        <v>5</v>
      </c>
      <c r="O8007" s="6">
        <v>0</v>
      </c>
      <c r="P8007" t="s">
        <v>107</v>
      </c>
      <c r="Q8007" t="s">
        <v>107</v>
      </c>
      <c r="R8007">
        <f>IF(F8007="Monthly",2,0)
+IF(E8007&lt;=6,2,0)
+IF(N8007&lt;=2,2,0)
+IF(L8007&gt;=4,2,0)
+IF(M8007&gt;=2,1,0)
+IF(H8007&gt;=_xlfn.PERCENTILE.INC($H$2:$H$10001,0.75),1,0)</f>
        <v>0</v>
      </c>
      <c r="S8007" t="str">
        <f>IF(R8007&gt;=7,"High",IF(R8007&gt;=4,"Medium","Low"))</f>
        <v>Low</v>
      </c>
    </row>
    <row r="8008" spans="1:19">
      <c r="A8008" t="s">
        <v>8133</v>
      </c>
      <c r="B8008">
        <v>65</v>
      </c>
      <c r="C8008" t="s">
        <v>101</v>
      </c>
      <c r="D8008" t="s">
        <v>131</v>
      </c>
      <c r="E8008">
        <v>40</v>
      </c>
      <c r="F8008" t="s">
        <v>109</v>
      </c>
      <c r="G8008" t="s">
        <v>104</v>
      </c>
      <c r="H8008" s="5">
        <v>474</v>
      </c>
      <c r="I8008" s="5">
        <v>18805.63</v>
      </c>
      <c r="J8008" t="s">
        <v>117</v>
      </c>
      <c r="K8008" t="s">
        <v>106</v>
      </c>
      <c r="L8008">
        <v>0</v>
      </c>
      <c r="M8008">
        <v>0</v>
      </c>
      <c r="N8008">
        <v>5</v>
      </c>
      <c r="O8008" s="6">
        <v>0</v>
      </c>
      <c r="P8008" t="s">
        <v>107</v>
      </c>
      <c r="Q8008" t="s">
        <v>107</v>
      </c>
      <c r="R8008">
        <f>IF(F8008="Monthly",2,0)
+IF(E8008&lt;=6,2,0)
+IF(N8008&lt;=2,2,0)
+IF(L8008&gt;=4,2,0)
+IF(M8008&gt;=2,1,0)
+IF(H8008&gt;=_xlfn.PERCENTILE.INC($H$2:$H$10001,0.75),1,0)</f>
        <v>0</v>
      </c>
      <c r="S8008" t="str">
        <f>IF(R8008&gt;=7,"High",IF(R8008&gt;=4,"Medium","Low"))</f>
        <v>Low</v>
      </c>
    </row>
    <row r="8009" spans="1:19">
      <c r="A8009" t="s">
        <v>8134</v>
      </c>
      <c r="B8009">
        <v>46</v>
      </c>
      <c r="C8009" t="s">
        <v>112</v>
      </c>
      <c r="D8009" t="s">
        <v>102</v>
      </c>
      <c r="E8009">
        <v>31</v>
      </c>
      <c r="F8009" t="s">
        <v>121</v>
      </c>
      <c r="G8009" t="s">
        <v>110</v>
      </c>
      <c r="H8009" s="5">
        <v>792</v>
      </c>
      <c r="I8009" s="5">
        <v>20694.3</v>
      </c>
      <c r="J8009" t="s">
        <v>117</v>
      </c>
      <c r="K8009" t="s">
        <v>107</v>
      </c>
      <c r="L8009">
        <v>0</v>
      </c>
      <c r="M8009">
        <v>0</v>
      </c>
      <c r="N8009">
        <v>4</v>
      </c>
      <c r="O8009" s="6">
        <v>15</v>
      </c>
      <c r="P8009" t="s">
        <v>107</v>
      </c>
      <c r="Q8009" t="s">
        <v>107</v>
      </c>
      <c r="R8009">
        <f>IF(F8009="Monthly",2,0)
+IF(E8009&lt;=6,2,0)
+IF(N8009&lt;=2,2,0)
+IF(L8009&gt;=4,2,0)
+IF(M8009&gt;=2,1,0)
+IF(H8009&gt;=_xlfn.PERCENTILE.INC($H$2:$H$10001,0.75),1,0)</f>
        <v>0</v>
      </c>
      <c r="S8009" t="str">
        <f>IF(R8009&gt;=7,"High",IF(R8009&gt;=4,"Medium","Low"))</f>
        <v>Low</v>
      </c>
    </row>
    <row r="8010" spans="1:19">
      <c r="A8010" t="s">
        <v>8135</v>
      </c>
      <c r="B8010">
        <v>37</v>
      </c>
      <c r="C8010" t="s">
        <v>112</v>
      </c>
      <c r="D8010" t="s">
        <v>126</v>
      </c>
      <c r="E8010">
        <v>54</v>
      </c>
      <c r="F8010" t="s">
        <v>109</v>
      </c>
      <c r="G8010" t="s">
        <v>104</v>
      </c>
      <c r="H8010" s="5">
        <v>509</v>
      </c>
      <c r="I8010" s="5">
        <v>26870.12</v>
      </c>
      <c r="J8010" t="s">
        <v>105</v>
      </c>
      <c r="K8010" t="s">
        <v>106</v>
      </c>
      <c r="L8010">
        <v>0</v>
      </c>
      <c r="M8010">
        <v>0</v>
      </c>
      <c r="N8010">
        <v>4</v>
      </c>
      <c r="O8010" s="6">
        <v>0</v>
      </c>
      <c r="P8010" t="s">
        <v>107</v>
      </c>
      <c r="Q8010" t="s">
        <v>107</v>
      </c>
      <c r="R8010">
        <f>IF(F8010="Monthly",2,0)
+IF(E8010&lt;=6,2,0)
+IF(N8010&lt;=2,2,0)
+IF(L8010&gt;=4,2,0)
+IF(M8010&gt;=2,1,0)
+IF(H8010&gt;=_xlfn.PERCENTILE.INC($H$2:$H$10001,0.75),1,0)</f>
        <v>0</v>
      </c>
      <c r="S8010" t="str">
        <f>IF(R8010&gt;=7,"High",IF(R8010&gt;=4,"Medium","Low"))</f>
        <v>Low</v>
      </c>
    </row>
    <row r="8011" spans="1:19">
      <c r="A8011" t="s">
        <v>8136</v>
      </c>
      <c r="B8011">
        <v>39</v>
      </c>
      <c r="C8011" t="s">
        <v>112</v>
      </c>
      <c r="D8011" t="s">
        <v>119</v>
      </c>
      <c r="E8011">
        <v>46</v>
      </c>
      <c r="F8011" t="s">
        <v>103</v>
      </c>
      <c r="G8011" t="s">
        <v>110</v>
      </c>
      <c r="H8011" s="5">
        <v>759</v>
      </c>
      <c r="I8011" s="5">
        <v>34813.49</v>
      </c>
      <c r="J8011" t="s">
        <v>105</v>
      </c>
      <c r="K8011" t="s">
        <v>106</v>
      </c>
      <c r="L8011">
        <v>8</v>
      </c>
      <c r="M8011">
        <v>3</v>
      </c>
      <c r="N8011">
        <v>1</v>
      </c>
      <c r="O8011" s="6">
        <v>0</v>
      </c>
      <c r="P8011" t="s">
        <v>107</v>
      </c>
      <c r="Q8011" t="s">
        <v>106</v>
      </c>
      <c r="R8011">
        <f>IF(F8011="Monthly",2,0)
+IF(E8011&lt;=6,2,0)
+IF(N8011&lt;=2,2,0)
+IF(L8011&gt;=4,2,0)
+IF(M8011&gt;=2,1,0)
+IF(H8011&gt;=_xlfn.PERCENTILE.INC($H$2:$H$10001,0.75),1,0)</f>
        <v>7</v>
      </c>
      <c r="S8011" t="str">
        <f>IF(R8011&gt;=7,"High",IF(R8011&gt;=4,"Medium","Low"))</f>
        <v>High</v>
      </c>
    </row>
    <row r="8012" spans="1:19">
      <c r="A8012" t="s">
        <v>8137</v>
      </c>
      <c r="B8012">
        <v>40</v>
      </c>
      <c r="C8012" t="s">
        <v>112</v>
      </c>
      <c r="D8012" t="s">
        <v>113</v>
      </c>
      <c r="E8012">
        <v>27</v>
      </c>
      <c r="F8012" t="s">
        <v>109</v>
      </c>
      <c r="G8012" t="s">
        <v>110</v>
      </c>
      <c r="H8012" s="5">
        <v>787</v>
      </c>
      <c r="I8012" s="5">
        <v>19063.16</v>
      </c>
      <c r="J8012" t="s">
        <v>105</v>
      </c>
      <c r="K8012" t="s">
        <v>107</v>
      </c>
      <c r="L8012">
        <v>0</v>
      </c>
      <c r="M8012">
        <v>0</v>
      </c>
      <c r="N8012">
        <v>4</v>
      </c>
      <c r="O8012" s="6">
        <v>10</v>
      </c>
      <c r="P8012" t="s">
        <v>107</v>
      </c>
      <c r="Q8012" t="s">
        <v>107</v>
      </c>
      <c r="R8012">
        <f>IF(F8012="Monthly",2,0)
+IF(E8012&lt;=6,2,0)
+IF(N8012&lt;=2,2,0)
+IF(L8012&gt;=4,2,0)
+IF(M8012&gt;=2,1,0)
+IF(H8012&gt;=_xlfn.PERCENTILE.INC($H$2:$H$10001,0.75),1,0)</f>
        <v>0</v>
      </c>
      <c r="S8012" t="str">
        <f>IF(R8012&gt;=7,"High",IF(R8012&gt;=4,"Medium","Low"))</f>
        <v>Low</v>
      </c>
    </row>
    <row r="8013" spans="1:19">
      <c r="A8013" t="s">
        <v>8138</v>
      </c>
      <c r="B8013">
        <v>34</v>
      </c>
      <c r="C8013" t="s">
        <v>112</v>
      </c>
      <c r="D8013" t="s">
        <v>123</v>
      </c>
      <c r="E8013">
        <v>55</v>
      </c>
      <c r="F8013" t="s">
        <v>109</v>
      </c>
      <c r="G8013" t="s">
        <v>104</v>
      </c>
      <c r="H8013" s="5">
        <v>488</v>
      </c>
      <c r="I8013" s="5">
        <v>27151.02</v>
      </c>
      <c r="J8013" t="s">
        <v>105</v>
      </c>
      <c r="K8013" t="s">
        <v>106</v>
      </c>
      <c r="L8013">
        <v>1</v>
      </c>
      <c r="M8013">
        <v>0</v>
      </c>
      <c r="N8013">
        <v>4</v>
      </c>
      <c r="O8013" s="6">
        <v>0</v>
      </c>
      <c r="P8013" t="s">
        <v>107</v>
      </c>
      <c r="Q8013" t="s">
        <v>107</v>
      </c>
      <c r="R8013">
        <f>IF(F8013="Monthly",2,0)
+IF(E8013&lt;=6,2,0)
+IF(N8013&lt;=2,2,0)
+IF(L8013&gt;=4,2,0)
+IF(M8013&gt;=2,1,0)
+IF(H8013&gt;=_xlfn.PERCENTILE.INC($H$2:$H$10001,0.75),1,0)</f>
        <v>0</v>
      </c>
      <c r="S8013" t="str">
        <f>IF(R8013&gt;=7,"High",IF(R8013&gt;=4,"Medium","Low"))</f>
        <v>Low</v>
      </c>
    </row>
    <row r="8014" spans="1:19">
      <c r="A8014" t="s">
        <v>8139</v>
      </c>
      <c r="B8014">
        <v>40</v>
      </c>
      <c r="C8014" t="s">
        <v>112</v>
      </c>
      <c r="D8014" t="s">
        <v>126</v>
      </c>
      <c r="E8014">
        <v>17</v>
      </c>
      <c r="F8014" t="s">
        <v>103</v>
      </c>
      <c r="G8014" t="s">
        <v>110</v>
      </c>
      <c r="H8014" s="5">
        <v>715</v>
      </c>
      <c r="I8014" s="5">
        <v>12361.11</v>
      </c>
      <c r="J8014" t="s">
        <v>140</v>
      </c>
      <c r="K8014" t="s">
        <v>106</v>
      </c>
      <c r="L8014">
        <v>0</v>
      </c>
      <c r="M8014">
        <v>0</v>
      </c>
      <c r="N8014">
        <v>5</v>
      </c>
      <c r="O8014" s="6">
        <v>0</v>
      </c>
      <c r="P8014" t="s">
        <v>107</v>
      </c>
      <c r="Q8014" t="s">
        <v>107</v>
      </c>
      <c r="R8014">
        <f>IF(F8014="Monthly",2,0)
+IF(E8014&lt;=6,2,0)
+IF(N8014&lt;=2,2,0)
+IF(L8014&gt;=4,2,0)
+IF(M8014&gt;=2,1,0)
+IF(H8014&gt;=_xlfn.PERCENTILE.INC($H$2:$H$10001,0.75),1,0)</f>
        <v>2</v>
      </c>
      <c r="S8014" t="str">
        <f>IF(R8014&gt;=7,"High",IF(R8014&gt;=4,"Medium","Low"))</f>
        <v>Low</v>
      </c>
    </row>
    <row r="8015" spans="1:19">
      <c r="A8015" t="s">
        <v>8140</v>
      </c>
      <c r="B8015">
        <v>32</v>
      </c>
      <c r="C8015" t="s">
        <v>101</v>
      </c>
      <c r="D8015" t="s">
        <v>128</v>
      </c>
      <c r="E8015">
        <v>47</v>
      </c>
      <c r="F8015" t="s">
        <v>103</v>
      </c>
      <c r="G8015" t="s">
        <v>110</v>
      </c>
      <c r="H8015" s="5">
        <v>691</v>
      </c>
      <c r="I8015" s="5">
        <v>31547.77</v>
      </c>
      <c r="J8015" t="s">
        <v>140</v>
      </c>
      <c r="K8015" t="s">
        <v>106</v>
      </c>
      <c r="L8015">
        <v>0</v>
      </c>
      <c r="M8015">
        <v>0</v>
      </c>
      <c r="N8015">
        <v>5</v>
      </c>
      <c r="O8015" s="6">
        <v>0</v>
      </c>
      <c r="P8015" t="s">
        <v>107</v>
      </c>
      <c r="Q8015" t="s">
        <v>106</v>
      </c>
      <c r="R8015">
        <f>IF(F8015="Monthly",2,0)
+IF(E8015&lt;=6,2,0)
+IF(N8015&lt;=2,2,0)
+IF(L8015&gt;=4,2,0)
+IF(M8015&gt;=2,1,0)
+IF(H8015&gt;=_xlfn.PERCENTILE.INC($H$2:$H$10001,0.75),1,0)</f>
        <v>2</v>
      </c>
      <c r="S8015" t="str">
        <f>IF(R8015&gt;=7,"High",IF(R8015&gt;=4,"Medium","Low"))</f>
        <v>Low</v>
      </c>
    </row>
    <row r="8016" spans="1:19">
      <c r="A8016" t="s">
        <v>8141</v>
      </c>
      <c r="B8016">
        <v>21</v>
      </c>
      <c r="C8016" t="s">
        <v>101</v>
      </c>
      <c r="D8016" t="s">
        <v>137</v>
      </c>
      <c r="E8016">
        <v>33</v>
      </c>
      <c r="F8016" t="s">
        <v>109</v>
      </c>
      <c r="G8016" t="s">
        <v>104</v>
      </c>
      <c r="H8016" s="5">
        <v>448</v>
      </c>
      <c r="I8016" s="5">
        <v>14548.71</v>
      </c>
      <c r="J8016" t="s">
        <v>105</v>
      </c>
      <c r="K8016" t="s">
        <v>106</v>
      </c>
      <c r="L8016">
        <v>0</v>
      </c>
      <c r="M8016">
        <v>0</v>
      </c>
      <c r="N8016">
        <v>5</v>
      </c>
      <c r="O8016" s="6">
        <v>0</v>
      </c>
      <c r="P8016" t="s">
        <v>107</v>
      </c>
      <c r="Q8016" t="s">
        <v>107</v>
      </c>
      <c r="R8016">
        <f>IF(F8016="Monthly",2,0)
+IF(E8016&lt;=6,2,0)
+IF(N8016&lt;=2,2,0)
+IF(L8016&gt;=4,2,0)
+IF(M8016&gt;=2,1,0)
+IF(H8016&gt;=_xlfn.PERCENTILE.INC($H$2:$H$10001,0.75),1,0)</f>
        <v>0</v>
      </c>
      <c r="S8016" t="str">
        <f>IF(R8016&gt;=7,"High",IF(R8016&gt;=4,"Medium","Low"))</f>
        <v>Low</v>
      </c>
    </row>
    <row r="8017" spans="1:19">
      <c r="A8017" t="s">
        <v>8142</v>
      </c>
      <c r="B8017">
        <v>38</v>
      </c>
      <c r="C8017" t="s">
        <v>101</v>
      </c>
      <c r="D8017" t="s">
        <v>131</v>
      </c>
      <c r="E8017">
        <v>48</v>
      </c>
      <c r="F8017" t="s">
        <v>103</v>
      </c>
      <c r="G8017" t="s">
        <v>110</v>
      </c>
      <c r="H8017" s="5">
        <v>800</v>
      </c>
      <c r="I8017" s="5">
        <v>39266.01</v>
      </c>
      <c r="J8017" t="s">
        <v>134</v>
      </c>
      <c r="K8017" t="s">
        <v>106</v>
      </c>
      <c r="L8017">
        <v>0</v>
      </c>
      <c r="M8017">
        <v>0</v>
      </c>
      <c r="N8017">
        <v>4</v>
      </c>
      <c r="O8017" s="6">
        <v>0</v>
      </c>
      <c r="P8017" t="s">
        <v>107</v>
      </c>
      <c r="Q8017" t="s">
        <v>107</v>
      </c>
      <c r="R8017">
        <f>IF(F8017="Monthly",2,0)
+IF(E8017&lt;=6,2,0)
+IF(N8017&lt;=2,2,0)
+IF(L8017&gt;=4,2,0)
+IF(M8017&gt;=2,1,0)
+IF(H8017&gt;=_xlfn.PERCENTILE.INC($H$2:$H$10001,0.75),1,0)</f>
        <v>3</v>
      </c>
      <c r="S8017" t="str">
        <f>IF(R8017&gt;=7,"High",IF(R8017&gt;=4,"Medium","Low"))</f>
        <v>Low</v>
      </c>
    </row>
    <row r="8018" spans="1:19">
      <c r="A8018" t="s">
        <v>8143</v>
      </c>
      <c r="B8018">
        <v>55</v>
      </c>
      <c r="C8018" t="s">
        <v>112</v>
      </c>
      <c r="D8018" t="s">
        <v>131</v>
      </c>
      <c r="E8018">
        <v>55</v>
      </c>
      <c r="F8018" t="s">
        <v>103</v>
      </c>
      <c r="G8018" t="s">
        <v>110</v>
      </c>
      <c r="H8018" s="5">
        <v>780</v>
      </c>
      <c r="I8018" s="5">
        <v>43283.6</v>
      </c>
      <c r="J8018" t="s">
        <v>117</v>
      </c>
      <c r="K8018" t="s">
        <v>106</v>
      </c>
      <c r="L8018">
        <v>1</v>
      </c>
      <c r="M8018">
        <v>0</v>
      </c>
      <c r="N8018">
        <v>4</v>
      </c>
      <c r="O8018" s="6">
        <v>0</v>
      </c>
      <c r="P8018" t="s">
        <v>107</v>
      </c>
      <c r="Q8018" t="s">
        <v>107</v>
      </c>
      <c r="R8018">
        <f>IF(F8018="Monthly",2,0)
+IF(E8018&lt;=6,2,0)
+IF(N8018&lt;=2,2,0)
+IF(L8018&gt;=4,2,0)
+IF(M8018&gt;=2,1,0)
+IF(H8018&gt;=_xlfn.PERCENTILE.INC($H$2:$H$10001,0.75),1,0)</f>
        <v>2</v>
      </c>
      <c r="S8018" t="str">
        <f>IF(R8018&gt;=7,"High",IF(R8018&gt;=4,"Medium","Low"))</f>
        <v>Low</v>
      </c>
    </row>
    <row r="8019" spans="1:19">
      <c r="A8019" t="s">
        <v>8144</v>
      </c>
      <c r="B8019">
        <v>31</v>
      </c>
      <c r="C8019" t="s">
        <v>112</v>
      </c>
      <c r="D8019" t="s">
        <v>102</v>
      </c>
      <c r="E8019">
        <v>17</v>
      </c>
      <c r="F8019" t="s">
        <v>103</v>
      </c>
      <c r="G8019" t="s">
        <v>104</v>
      </c>
      <c r="H8019" s="5">
        <v>479</v>
      </c>
      <c r="I8019" s="5">
        <f>RawCustomerTable[[#This Row],[Monthly_Charges]]*RawCustomerTable[[#This Row],[Tenure_Months]]*(1-RawCustomerTable[[#This Row],[Discount_Percent]]/100)</f>
        <v>8143</v>
      </c>
      <c r="J8019" t="s">
        <v>134</v>
      </c>
      <c r="K8019" t="s">
        <v>106</v>
      </c>
      <c r="L8019">
        <v>0</v>
      </c>
      <c r="M8019">
        <v>0</v>
      </c>
      <c r="N8019">
        <v>5</v>
      </c>
      <c r="O8019" s="6">
        <v>0</v>
      </c>
      <c r="P8019" t="s">
        <v>106</v>
      </c>
      <c r="Q8019" t="s">
        <v>107</v>
      </c>
      <c r="R8019">
        <f>IF(F8019="Monthly",2,0)
+IF(E8019&lt;=6,2,0)
+IF(N8019&lt;=2,2,0)
+IF(L8019&gt;=4,2,0)
+IF(M8019&gt;=2,1,0)
+IF(H8019&gt;=_xlfn.PERCENTILE.INC($H$2:$H$10001,0.75),1,0)</f>
        <v>2</v>
      </c>
      <c r="S8019" t="str">
        <f>IF(R8019&gt;=7,"High",IF(R8019&gt;=4,"Medium","Low"))</f>
        <v>Low</v>
      </c>
    </row>
    <row r="8020" spans="1:19">
      <c r="A8020" t="s">
        <v>8145</v>
      </c>
      <c r="B8020">
        <v>24</v>
      </c>
      <c r="C8020" t="s">
        <v>101</v>
      </c>
      <c r="D8020" t="s">
        <v>123</v>
      </c>
      <c r="E8020">
        <v>36</v>
      </c>
      <c r="F8020" t="s">
        <v>121</v>
      </c>
      <c r="G8020" t="s">
        <v>104</v>
      </c>
      <c r="H8020" s="5">
        <v>537</v>
      </c>
      <c r="I8020" s="5">
        <v>16838.830000000002</v>
      </c>
      <c r="J8020" t="s">
        <v>134</v>
      </c>
      <c r="K8020" t="s">
        <v>106</v>
      </c>
      <c r="L8020">
        <v>1</v>
      </c>
      <c r="M8020">
        <v>0</v>
      </c>
      <c r="N8020">
        <v>5</v>
      </c>
      <c r="O8020" s="6">
        <v>15</v>
      </c>
      <c r="P8020" t="s">
        <v>106</v>
      </c>
      <c r="Q8020" t="s">
        <v>107</v>
      </c>
      <c r="R8020">
        <f>IF(F8020="Monthly",2,0)
+IF(E8020&lt;=6,2,0)
+IF(N8020&lt;=2,2,0)
+IF(L8020&gt;=4,2,0)
+IF(M8020&gt;=2,1,0)
+IF(H8020&gt;=_xlfn.PERCENTILE.INC($H$2:$H$10001,0.75),1,0)</f>
        <v>0</v>
      </c>
      <c r="S8020" t="str">
        <f>IF(R8020&gt;=7,"High",IF(R8020&gt;=4,"Medium","Low"))</f>
        <v>Low</v>
      </c>
    </row>
    <row r="8021" spans="1:19">
      <c r="A8021" t="s">
        <v>8146</v>
      </c>
      <c r="B8021">
        <v>51</v>
      </c>
      <c r="C8021" t="s">
        <v>101</v>
      </c>
      <c r="D8021" t="s">
        <v>128</v>
      </c>
      <c r="E8021">
        <v>22</v>
      </c>
      <c r="F8021" t="s">
        <v>109</v>
      </c>
      <c r="G8021" t="s">
        <v>110</v>
      </c>
      <c r="H8021" s="5">
        <v>700</v>
      </c>
      <c r="I8021" s="5">
        <v>15064.7</v>
      </c>
      <c r="J8021" t="s">
        <v>134</v>
      </c>
      <c r="K8021" t="s">
        <v>106</v>
      </c>
      <c r="L8021">
        <v>2</v>
      </c>
      <c r="M8021">
        <v>0</v>
      </c>
      <c r="N8021">
        <v>5</v>
      </c>
      <c r="O8021" s="6">
        <v>5</v>
      </c>
      <c r="P8021" t="s">
        <v>106</v>
      </c>
      <c r="Q8021" t="s">
        <v>107</v>
      </c>
      <c r="R8021">
        <f>IF(F8021="Monthly",2,0)
+IF(E8021&lt;=6,2,0)
+IF(N8021&lt;=2,2,0)
+IF(L8021&gt;=4,2,0)
+IF(M8021&gt;=2,1,0)
+IF(H8021&gt;=_xlfn.PERCENTILE.INC($H$2:$H$10001,0.75),1,0)</f>
        <v>0</v>
      </c>
      <c r="S8021" t="str">
        <f>IF(R8021&gt;=7,"High",IF(R8021&gt;=4,"Medium","Low"))</f>
        <v>Low</v>
      </c>
    </row>
    <row r="8022" spans="1:19">
      <c r="A8022" t="s">
        <v>8147</v>
      </c>
      <c r="B8022">
        <v>56</v>
      </c>
      <c r="C8022" t="s">
        <v>101</v>
      </c>
      <c r="D8022" t="s">
        <v>102</v>
      </c>
      <c r="E8022">
        <v>24</v>
      </c>
      <c r="F8022" t="s">
        <v>103</v>
      </c>
      <c r="G8022" t="s">
        <v>104</v>
      </c>
      <c r="H8022" s="5">
        <v>546</v>
      </c>
      <c r="I8022" s="5">
        <v>13020.09</v>
      </c>
      <c r="J8022" t="s">
        <v>140</v>
      </c>
      <c r="K8022" t="s">
        <v>106</v>
      </c>
      <c r="L8022">
        <v>0</v>
      </c>
      <c r="M8022">
        <v>0</v>
      </c>
      <c r="N8022">
        <v>5</v>
      </c>
      <c r="O8022" s="6">
        <v>0</v>
      </c>
      <c r="P8022" t="s">
        <v>106</v>
      </c>
      <c r="Q8022" t="s">
        <v>106</v>
      </c>
      <c r="R8022">
        <f>IF(F8022="Monthly",2,0)
+IF(E8022&lt;=6,2,0)
+IF(N8022&lt;=2,2,0)
+IF(L8022&gt;=4,2,0)
+IF(M8022&gt;=2,1,0)
+IF(H8022&gt;=_xlfn.PERCENTILE.INC($H$2:$H$10001,0.75),1,0)</f>
        <v>2</v>
      </c>
      <c r="S8022" t="str">
        <f>IF(R8022&gt;=7,"High",IF(R8022&gt;=4,"Medium","Low"))</f>
        <v>Low</v>
      </c>
    </row>
    <row r="8023" spans="1:19">
      <c r="A8023" t="s">
        <v>8148</v>
      </c>
      <c r="B8023">
        <v>42</v>
      </c>
      <c r="C8023" t="s">
        <v>112</v>
      </c>
      <c r="D8023" t="s">
        <v>123</v>
      </c>
      <c r="E8023">
        <v>8</v>
      </c>
      <c r="F8023" t="s">
        <v>103</v>
      </c>
      <c r="G8023" t="s">
        <v>110</v>
      </c>
      <c r="H8023" s="5">
        <v>669</v>
      </c>
      <c r="I8023" s="5">
        <v>5261.08</v>
      </c>
      <c r="J8023" t="s">
        <v>117</v>
      </c>
      <c r="K8023" t="s">
        <v>106</v>
      </c>
      <c r="L8023">
        <v>1</v>
      </c>
      <c r="M8023">
        <v>0</v>
      </c>
      <c r="N8023">
        <v>4</v>
      </c>
      <c r="O8023" s="6">
        <v>0</v>
      </c>
      <c r="P8023" t="s">
        <v>106</v>
      </c>
      <c r="Q8023" t="s">
        <v>107</v>
      </c>
      <c r="R8023">
        <f>IF(F8023="Monthly",2,0)
+IF(E8023&lt;=6,2,0)
+IF(N8023&lt;=2,2,0)
+IF(L8023&gt;=4,2,0)
+IF(M8023&gt;=2,1,0)
+IF(H8023&gt;=_xlfn.PERCENTILE.INC($H$2:$H$10001,0.75),1,0)</f>
        <v>2</v>
      </c>
      <c r="S8023" t="str">
        <f>IF(R8023&gt;=7,"High",IF(R8023&gt;=4,"Medium","Low"))</f>
        <v>Low</v>
      </c>
    </row>
    <row r="8024" spans="1:19">
      <c r="A8024" t="s">
        <v>8149</v>
      </c>
      <c r="B8024">
        <v>18</v>
      </c>
      <c r="C8024" t="s">
        <v>101</v>
      </c>
      <c r="D8024" t="s">
        <v>159</v>
      </c>
      <c r="E8024">
        <v>59</v>
      </c>
      <c r="F8024" t="s">
        <v>109</v>
      </c>
      <c r="G8024" t="s">
        <v>129</v>
      </c>
      <c r="H8024" s="5">
        <v>979</v>
      </c>
      <c r="I8024" s="5">
        <f>RawCustomerTable[[#This Row],[Monthly_Charges]]*RawCustomerTable[[#This Row],[Tenure_Months]]*(1-RawCustomerTable[[#This Row],[Discount_Percent]]/100)</f>
        <v>57761</v>
      </c>
      <c r="J8024" t="s">
        <v>140</v>
      </c>
      <c r="K8024" t="s">
        <v>106</v>
      </c>
      <c r="L8024">
        <v>1</v>
      </c>
      <c r="M8024">
        <v>0</v>
      </c>
      <c r="N8024">
        <v>5</v>
      </c>
      <c r="O8024" s="6">
        <v>0</v>
      </c>
      <c r="P8024" t="s">
        <v>107</v>
      </c>
      <c r="Q8024" t="s">
        <v>107</v>
      </c>
      <c r="R8024">
        <f>IF(F8024="Monthly",2,0)
+IF(E8024&lt;=6,2,0)
+IF(N8024&lt;=2,2,0)
+IF(L8024&gt;=4,2,0)
+IF(M8024&gt;=2,1,0)
+IF(H8024&gt;=_xlfn.PERCENTILE.INC($H$2:$H$10001,0.75),1,0)</f>
        <v>1</v>
      </c>
      <c r="S8024" t="str">
        <f>IF(R8024&gt;=7,"High",IF(R8024&gt;=4,"Medium","Low"))</f>
        <v>Low</v>
      </c>
    </row>
    <row r="8025" spans="1:19">
      <c r="A8025" t="s">
        <v>8150</v>
      </c>
      <c r="B8025">
        <v>41</v>
      </c>
      <c r="C8025" t="s">
        <v>112</v>
      </c>
      <c r="D8025" t="s">
        <v>102</v>
      </c>
      <c r="E8025">
        <v>42</v>
      </c>
      <c r="F8025" t="s">
        <v>121</v>
      </c>
      <c r="G8025" t="s">
        <v>110</v>
      </c>
      <c r="H8025" s="5">
        <v>817</v>
      </c>
      <c r="I8025" s="5">
        <v>30135.53</v>
      </c>
      <c r="J8025" t="s">
        <v>117</v>
      </c>
      <c r="K8025" t="s">
        <v>106</v>
      </c>
      <c r="L8025">
        <v>0</v>
      </c>
      <c r="M8025">
        <v>0</v>
      </c>
      <c r="N8025">
        <v>5</v>
      </c>
      <c r="O8025" s="6">
        <v>10</v>
      </c>
      <c r="P8025" t="s">
        <v>106</v>
      </c>
      <c r="Q8025" t="s">
        <v>107</v>
      </c>
      <c r="R8025">
        <f>IF(F8025="Monthly",2,0)
+IF(E8025&lt;=6,2,0)
+IF(N8025&lt;=2,2,0)
+IF(L8025&gt;=4,2,0)
+IF(M8025&gt;=2,1,0)
+IF(H8025&gt;=_xlfn.PERCENTILE.INC($H$2:$H$10001,0.75),1,0)</f>
        <v>1</v>
      </c>
      <c r="S8025" t="str">
        <f>IF(R8025&gt;=7,"High",IF(R8025&gt;=4,"Medium","Low"))</f>
        <v>Low</v>
      </c>
    </row>
    <row r="8026" spans="1:19">
      <c r="A8026" t="s">
        <v>8151</v>
      </c>
      <c r="B8026">
        <v>28</v>
      </c>
      <c r="C8026" t="s">
        <v>112</v>
      </c>
      <c r="D8026" t="s">
        <v>133</v>
      </c>
      <c r="E8026">
        <v>40</v>
      </c>
      <c r="F8026" t="s">
        <v>103</v>
      </c>
      <c r="G8026" t="s">
        <v>110</v>
      </c>
      <c r="H8026" s="5">
        <v>772</v>
      </c>
      <c r="I8026" s="5">
        <v>30302.48</v>
      </c>
      <c r="J8026" t="s">
        <v>105</v>
      </c>
      <c r="K8026" t="s">
        <v>106</v>
      </c>
      <c r="L8026">
        <v>2</v>
      </c>
      <c r="M8026">
        <v>1</v>
      </c>
      <c r="N8026">
        <v>4</v>
      </c>
      <c r="O8026" s="6">
        <v>0</v>
      </c>
      <c r="P8026" t="s">
        <v>106</v>
      </c>
      <c r="Q8026" t="s">
        <v>107</v>
      </c>
      <c r="R8026">
        <f>IF(F8026="Monthly",2,0)
+IF(E8026&lt;=6,2,0)
+IF(N8026&lt;=2,2,0)
+IF(L8026&gt;=4,2,0)
+IF(M8026&gt;=2,1,0)
+IF(H8026&gt;=_xlfn.PERCENTILE.INC($H$2:$H$10001,0.75),1,0)</f>
        <v>2</v>
      </c>
      <c r="S8026" t="str">
        <f>IF(R8026&gt;=7,"High",IF(R8026&gt;=4,"Medium","Low"))</f>
        <v>Low</v>
      </c>
    </row>
    <row r="8027" spans="1:19">
      <c r="A8027" t="s">
        <v>8152</v>
      </c>
      <c r="B8027">
        <v>32</v>
      </c>
      <c r="C8027" t="s">
        <v>101</v>
      </c>
      <c r="D8027" t="s">
        <v>102</v>
      </c>
      <c r="E8027">
        <v>8</v>
      </c>
      <c r="F8027" t="s">
        <v>103</v>
      </c>
      <c r="G8027" t="s">
        <v>129</v>
      </c>
      <c r="H8027" s="5">
        <v>1066</v>
      </c>
      <c r="I8027" s="5">
        <v>8746.2000000000007</v>
      </c>
      <c r="J8027" t="s">
        <v>115</v>
      </c>
      <c r="K8027" t="s">
        <v>106</v>
      </c>
      <c r="L8027">
        <v>1</v>
      </c>
      <c r="M8027">
        <v>0</v>
      </c>
      <c r="N8027">
        <v>5</v>
      </c>
      <c r="O8027" s="6">
        <v>0</v>
      </c>
      <c r="P8027" t="s">
        <v>107</v>
      </c>
      <c r="Q8027" t="s">
        <v>106</v>
      </c>
      <c r="R8027">
        <f>IF(F8027="Monthly",2,0)
+IF(E8027&lt;=6,2,0)
+IF(N8027&lt;=2,2,0)
+IF(L8027&gt;=4,2,0)
+IF(M8027&gt;=2,1,0)
+IF(H8027&gt;=_xlfn.PERCENTILE.INC($H$2:$H$10001,0.75),1,0)</f>
        <v>3</v>
      </c>
      <c r="S8027" t="str">
        <f>IF(R8027&gt;=7,"High",IF(R8027&gt;=4,"Medium","Low"))</f>
        <v>Low</v>
      </c>
    </row>
    <row r="8028" spans="1:19">
      <c r="A8028" t="s">
        <v>8153</v>
      </c>
      <c r="B8028">
        <v>41</v>
      </c>
      <c r="C8028" t="s">
        <v>101</v>
      </c>
      <c r="D8028" t="s">
        <v>119</v>
      </c>
      <c r="E8028">
        <v>47</v>
      </c>
      <c r="F8028" t="s">
        <v>109</v>
      </c>
      <c r="G8028" t="s">
        <v>110</v>
      </c>
      <c r="H8028" s="5">
        <v>781</v>
      </c>
      <c r="I8028" s="5">
        <v>37059.089999999997</v>
      </c>
      <c r="J8028" t="s">
        <v>115</v>
      </c>
      <c r="K8028" t="s">
        <v>107</v>
      </c>
      <c r="L8028">
        <v>0</v>
      </c>
      <c r="M8028">
        <v>0</v>
      </c>
      <c r="N8028">
        <v>4</v>
      </c>
      <c r="O8028" s="6">
        <v>0</v>
      </c>
      <c r="P8028" t="s">
        <v>107</v>
      </c>
      <c r="Q8028" t="s">
        <v>107</v>
      </c>
      <c r="R8028">
        <f>IF(F8028="Monthly",2,0)
+IF(E8028&lt;=6,2,0)
+IF(N8028&lt;=2,2,0)
+IF(L8028&gt;=4,2,0)
+IF(M8028&gt;=2,1,0)
+IF(H8028&gt;=_xlfn.PERCENTILE.INC($H$2:$H$10001,0.75),1,0)</f>
        <v>0</v>
      </c>
      <c r="S8028" t="str">
        <f>IF(R8028&gt;=7,"High",IF(R8028&gt;=4,"Medium","Low"))</f>
        <v>Low</v>
      </c>
    </row>
    <row r="8029" spans="1:19">
      <c r="A8029" t="s">
        <v>8154</v>
      </c>
      <c r="B8029">
        <v>26</v>
      </c>
      <c r="C8029" t="s">
        <v>112</v>
      </c>
      <c r="D8029" t="s">
        <v>131</v>
      </c>
      <c r="E8029">
        <v>52</v>
      </c>
      <c r="F8029" t="s">
        <v>103</v>
      </c>
      <c r="G8029" t="s">
        <v>110</v>
      </c>
      <c r="H8029" s="5">
        <v>756</v>
      </c>
      <c r="I8029" s="5">
        <v>39741.74</v>
      </c>
      <c r="J8029" t="s">
        <v>117</v>
      </c>
      <c r="K8029" t="s">
        <v>106</v>
      </c>
      <c r="L8029">
        <v>0</v>
      </c>
      <c r="M8029">
        <v>0</v>
      </c>
      <c r="N8029">
        <v>4</v>
      </c>
      <c r="O8029" s="6">
        <v>0</v>
      </c>
      <c r="P8029" t="s">
        <v>107</v>
      </c>
      <c r="Q8029" t="s">
        <v>107</v>
      </c>
      <c r="R8029">
        <f>IF(F8029="Monthly",2,0)
+IF(E8029&lt;=6,2,0)
+IF(N8029&lt;=2,2,0)
+IF(L8029&gt;=4,2,0)
+IF(M8029&gt;=2,1,0)
+IF(H8029&gt;=_xlfn.PERCENTILE.INC($H$2:$H$10001,0.75),1,0)</f>
        <v>2</v>
      </c>
      <c r="S8029" t="str">
        <f>IF(R8029&gt;=7,"High",IF(R8029&gt;=4,"Medium","Low"))</f>
        <v>Low</v>
      </c>
    </row>
    <row r="8030" spans="1:19">
      <c r="A8030" t="s">
        <v>8155</v>
      </c>
      <c r="B8030">
        <v>21</v>
      </c>
      <c r="C8030" t="s">
        <v>112</v>
      </c>
      <c r="D8030" t="s">
        <v>113</v>
      </c>
      <c r="E8030">
        <v>39</v>
      </c>
      <c r="F8030" t="s">
        <v>103</v>
      </c>
      <c r="G8030" t="s">
        <v>110</v>
      </c>
      <c r="H8030" s="5">
        <v>793</v>
      </c>
      <c r="I8030" s="5">
        <v>30327.040000000001</v>
      </c>
      <c r="J8030" t="s">
        <v>115</v>
      </c>
      <c r="K8030" t="s">
        <v>106</v>
      </c>
      <c r="L8030">
        <v>1</v>
      </c>
      <c r="M8030">
        <v>0</v>
      </c>
      <c r="N8030">
        <v>5</v>
      </c>
      <c r="O8030" s="6">
        <v>0</v>
      </c>
      <c r="P8030" t="s">
        <v>106</v>
      </c>
      <c r="Q8030" t="s">
        <v>107</v>
      </c>
      <c r="R8030">
        <f>IF(F8030="Monthly",2,0)
+IF(E8030&lt;=6,2,0)
+IF(N8030&lt;=2,2,0)
+IF(L8030&gt;=4,2,0)
+IF(M8030&gt;=2,1,0)
+IF(H8030&gt;=_xlfn.PERCENTILE.INC($H$2:$H$10001,0.75),1,0)</f>
        <v>2</v>
      </c>
      <c r="S8030" t="str">
        <f>IF(R8030&gt;=7,"High",IF(R8030&gt;=4,"Medium","Low"))</f>
        <v>Low</v>
      </c>
    </row>
    <row r="8031" spans="1:19">
      <c r="A8031" t="s">
        <v>8156</v>
      </c>
      <c r="B8031">
        <v>30</v>
      </c>
      <c r="C8031" t="s">
        <v>101</v>
      </c>
      <c r="D8031" t="s">
        <v>137</v>
      </c>
      <c r="E8031">
        <v>31</v>
      </c>
      <c r="F8031" t="s">
        <v>109</v>
      </c>
      <c r="G8031" t="s">
        <v>129</v>
      </c>
      <c r="H8031" s="5">
        <v>960</v>
      </c>
      <c r="I8031" s="5">
        <v>29683.74</v>
      </c>
      <c r="J8031" t="s">
        <v>115</v>
      </c>
      <c r="K8031" t="s">
        <v>106</v>
      </c>
      <c r="L8031">
        <v>0</v>
      </c>
      <c r="M8031">
        <v>0</v>
      </c>
      <c r="N8031">
        <v>5</v>
      </c>
      <c r="O8031" s="6">
        <v>0</v>
      </c>
      <c r="P8031" t="s">
        <v>107</v>
      </c>
      <c r="Q8031" t="s">
        <v>106</v>
      </c>
      <c r="R8031">
        <f>IF(F8031="Monthly",2,0)
+IF(E8031&lt;=6,2,0)
+IF(N8031&lt;=2,2,0)
+IF(L8031&gt;=4,2,0)
+IF(M8031&gt;=2,1,0)
+IF(H8031&gt;=_xlfn.PERCENTILE.INC($H$2:$H$10001,0.75),1,0)</f>
        <v>1</v>
      </c>
      <c r="S8031" t="str">
        <f>IF(R8031&gt;=7,"High",IF(R8031&gt;=4,"Medium","Low"))</f>
        <v>Low</v>
      </c>
    </row>
    <row r="8032" spans="1:19">
      <c r="A8032" t="s">
        <v>8157</v>
      </c>
      <c r="B8032">
        <v>51</v>
      </c>
      <c r="C8032" t="s">
        <v>112</v>
      </c>
      <c r="D8032" t="s">
        <v>102</v>
      </c>
      <c r="E8032">
        <v>42</v>
      </c>
      <c r="F8032" t="s">
        <v>109</v>
      </c>
      <c r="G8032" t="s">
        <v>110</v>
      </c>
      <c r="H8032" s="5">
        <v>795</v>
      </c>
      <c r="I8032" s="5">
        <v>33999.72</v>
      </c>
      <c r="J8032" t="s">
        <v>140</v>
      </c>
      <c r="K8032" t="s">
        <v>106</v>
      </c>
      <c r="L8032">
        <v>0</v>
      </c>
      <c r="M8032">
        <v>0</v>
      </c>
      <c r="N8032">
        <v>4</v>
      </c>
      <c r="O8032" s="6">
        <v>0</v>
      </c>
      <c r="P8032" t="s">
        <v>107</v>
      </c>
      <c r="Q8032" t="s">
        <v>107</v>
      </c>
      <c r="R8032">
        <f>IF(F8032="Monthly",2,0)
+IF(E8032&lt;=6,2,0)
+IF(N8032&lt;=2,2,0)
+IF(L8032&gt;=4,2,0)
+IF(M8032&gt;=2,1,0)
+IF(H8032&gt;=_xlfn.PERCENTILE.INC($H$2:$H$10001,0.75),1,0)</f>
        <v>1</v>
      </c>
      <c r="S8032" t="str">
        <f>IF(R8032&gt;=7,"High",IF(R8032&gt;=4,"Medium","Low"))</f>
        <v>Low</v>
      </c>
    </row>
    <row r="8033" spans="1:19">
      <c r="A8033" t="s">
        <v>8158</v>
      </c>
      <c r="B8033">
        <v>18</v>
      </c>
      <c r="C8033" t="s">
        <v>101</v>
      </c>
      <c r="D8033" t="s">
        <v>131</v>
      </c>
      <c r="E8033">
        <v>21</v>
      </c>
      <c r="F8033" t="s">
        <v>109</v>
      </c>
      <c r="G8033" t="s">
        <v>110</v>
      </c>
      <c r="H8033" s="5">
        <v>689</v>
      </c>
      <c r="I8033" s="5">
        <v>14747.59</v>
      </c>
      <c r="J8033" t="s">
        <v>105</v>
      </c>
      <c r="K8033" t="s">
        <v>106</v>
      </c>
      <c r="L8033">
        <v>0</v>
      </c>
      <c r="M8033">
        <v>0</v>
      </c>
      <c r="N8033">
        <v>5</v>
      </c>
      <c r="O8033" s="6">
        <v>0</v>
      </c>
      <c r="P8033" t="s">
        <v>107</v>
      </c>
      <c r="Q8033" t="s">
        <v>107</v>
      </c>
      <c r="R8033">
        <f>IF(F8033="Monthly",2,0)
+IF(E8033&lt;=6,2,0)
+IF(N8033&lt;=2,2,0)
+IF(L8033&gt;=4,2,0)
+IF(M8033&gt;=2,1,0)
+IF(H8033&gt;=_xlfn.PERCENTILE.INC($H$2:$H$10001,0.75),1,0)</f>
        <v>0</v>
      </c>
      <c r="S8033" t="str">
        <f>IF(R8033&gt;=7,"High",IF(R8033&gt;=4,"Medium","Low"))</f>
        <v>Low</v>
      </c>
    </row>
    <row r="8034" spans="1:19">
      <c r="A8034" t="s">
        <v>8159</v>
      </c>
      <c r="B8034">
        <v>41</v>
      </c>
      <c r="C8034" t="s">
        <v>101</v>
      </c>
      <c r="D8034" t="s">
        <v>131</v>
      </c>
      <c r="E8034">
        <v>26</v>
      </c>
      <c r="F8034" t="s">
        <v>103</v>
      </c>
      <c r="G8034" t="s">
        <v>104</v>
      </c>
      <c r="H8034" s="5">
        <v>472</v>
      </c>
      <c r="I8034" s="5">
        <v>12344.06</v>
      </c>
      <c r="J8034" t="s">
        <v>105</v>
      </c>
      <c r="K8034" t="s">
        <v>106</v>
      </c>
      <c r="L8034">
        <v>1</v>
      </c>
      <c r="M8034">
        <v>0</v>
      </c>
      <c r="N8034">
        <v>5</v>
      </c>
      <c r="O8034" s="6">
        <v>0</v>
      </c>
      <c r="P8034" t="s">
        <v>107</v>
      </c>
      <c r="Q8034" t="s">
        <v>107</v>
      </c>
      <c r="R8034">
        <f>IF(F8034="Monthly",2,0)
+IF(E8034&lt;=6,2,0)
+IF(N8034&lt;=2,2,0)
+IF(L8034&gt;=4,2,0)
+IF(M8034&gt;=2,1,0)
+IF(H8034&gt;=_xlfn.PERCENTILE.INC($H$2:$H$10001,0.75),1,0)</f>
        <v>2</v>
      </c>
      <c r="S8034" t="str">
        <f>IF(R8034&gt;=7,"High",IF(R8034&gt;=4,"Medium","Low"))</f>
        <v>Low</v>
      </c>
    </row>
    <row r="8035" spans="1:19">
      <c r="A8035" t="s">
        <v>8160</v>
      </c>
      <c r="B8035">
        <v>32</v>
      </c>
      <c r="C8035" t="s">
        <v>101</v>
      </c>
      <c r="D8035" t="s">
        <v>131</v>
      </c>
      <c r="E8035">
        <v>53</v>
      </c>
      <c r="F8035" t="s">
        <v>103</v>
      </c>
      <c r="G8035" t="s">
        <v>104</v>
      </c>
      <c r="H8035" s="5">
        <v>525</v>
      </c>
      <c r="I8035" s="5">
        <v>27461.18</v>
      </c>
      <c r="J8035" t="s">
        <v>105</v>
      </c>
      <c r="K8035" t="s">
        <v>106</v>
      </c>
      <c r="L8035">
        <v>0</v>
      </c>
      <c r="M8035">
        <v>0</v>
      </c>
      <c r="N8035">
        <v>5</v>
      </c>
      <c r="O8035" s="6">
        <v>0</v>
      </c>
      <c r="P8035" t="s">
        <v>107</v>
      </c>
      <c r="Q8035" t="s">
        <v>107</v>
      </c>
      <c r="R8035">
        <f>IF(F8035="Monthly",2,0)
+IF(E8035&lt;=6,2,0)
+IF(N8035&lt;=2,2,0)
+IF(L8035&gt;=4,2,0)
+IF(M8035&gt;=2,1,0)
+IF(H8035&gt;=_xlfn.PERCENTILE.INC($H$2:$H$10001,0.75),1,0)</f>
        <v>2</v>
      </c>
      <c r="S8035" t="str">
        <f>IF(R8035&gt;=7,"High",IF(R8035&gt;=4,"Medium","Low"))</f>
        <v>Low</v>
      </c>
    </row>
    <row r="8036" spans="1:19">
      <c r="A8036" t="s">
        <v>8161</v>
      </c>
      <c r="B8036">
        <v>27</v>
      </c>
      <c r="C8036" t="s">
        <v>101</v>
      </c>
      <c r="D8036" t="s">
        <v>126</v>
      </c>
      <c r="E8036">
        <v>28</v>
      </c>
      <c r="F8036" t="s">
        <v>109</v>
      </c>
      <c r="G8036" t="s">
        <v>110</v>
      </c>
      <c r="H8036" s="5">
        <v>684</v>
      </c>
      <c r="I8036" s="5">
        <v>18378.88</v>
      </c>
      <c r="J8036" t="s">
        <v>105</v>
      </c>
      <c r="K8036" t="s">
        <v>106</v>
      </c>
      <c r="L8036">
        <v>4</v>
      </c>
      <c r="M8036">
        <v>2</v>
      </c>
      <c r="N8036">
        <v>3</v>
      </c>
      <c r="O8036" s="6">
        <v>5</v>
      </c>
      <c r="P8036" t="s">
        <v>107</v>
      </c>
      <c r="Q8036" t="s">
        <v>107</v>
      </c>
      <c r="R8036">
        <f>IF(F8036="Monthly",2,0)
+IF(E8036&lt;=6,2,0)
+IF(N8036&lt;=2,2,0)
+IF(L8036&gt;=4,2,0)
+IF(M8036&gt;=2,1,0)
+IF(H8036&gt;=_xlfn.PERCENTILE.INC($H$2:$H$10001,0.75),1,0)</f>
        <v>3</v>
      </c>
      <c r="S8036" t="str">
        <f>IF(R8036&gt;=7,"High",IF(R8036&gt;=4,"Medium","Low"))</f>
        <v>Low</v>
      </c>
    </row>
    <row r="8037" spans="1:19">
      <c r="A8037" t="s">
        <v>8162</v>
      </c>
      <c r="B8037">
        <v>28</v>
      </c>
      <c r="C8037" t="s">
        <v>112</v>
      </c>
      <c r="D8037" t="s">
        <v>126</v>
      </c>
      <c r="E8037">
        <v>50</v>
      </c>
      <c r="F8037" t="s">
        <v>121</v>
      </c>
      <c r="G8037" t="s">
        <v>129</v>
      </c>
      <c r="H8037" s="5">
        <v>1053</v>
      </c>
      <c r="I8037" s="5">
        <v>53607.9</v>
      </c>
      <c r="J8037" t="s">
        <v>115</v>
      </c>
      <c r="K8037" t="s">
        <v>106</v>
      </c>
      <c r="L8037">
        <v>0</v>
      </c>
      <c r="M8037">
        <v>0</v>
      </c>
      <c r="N8037">
        <v>5</v>
      </c>
      <c r="O8037" s="6">
        <v>0</v>
      </c>
      <c r="P8037" t="s">
        <v>107</v>
      </c>
      <c r="Q8037" t="s">
        <v>107</v>
      </c>
      <c r="R8037">
        <f>IF(F8037="Monthly",2,0)
+IF(E8037&lt;=6,2,0)
+IF(N8037&lt;=2,2,0)
+IF(L8037&gt;=4,2,0)
+IF(M8037&gt;=2,1,0)
+IF(H8037&gt;=_xlfn.PERCENTILE.INC($H$2:$H$10001,0.75),1,0)</f>
        <v>1</v>
      </c>
      <c r="S8037" t="str">
        <f>IF(R8037&gt;=7,"High",IF(R8037&gt;=4,"Medium","Low"))</f>
        <v>Low</v>
      </c>
    </row>
    <row r="8038" spans="1:19">
      <c r="A8038" t="s">
        <v>8163</v>
      </c>
      <c r="B8038">
        <v>42</v>
      </c>
      <c r="C8038" t="s">
        <v>112</v>
      </c>
      <c r="D8038" t="s">
        <v>137</v>
      </c>
      <c r="E8038">
        <v>34</v>
      </c>
      <c r="F8038" t="s">
        <v>103</v>
      </c>
      <c r="G8038" t="s">
        <v>129</v>
      </c>
      <c r="H8038" s="5">
        <v>966</v>
      </c>
      <c r="I8038" s="5">
        <v>32291.97</v>
      </c>
      <c r="J8038" t="s">
        <v>105</v>
      </c>
      <c r="K8038" t="s">
        <v>106</v>
      </c>
      <c r="L8038">
        <v>0</v>
      </c>
      <c r="M8038">
        <v>0</v>
      </c>
      <c r="N8038">
        <v>5</v>
      </c>
      <c r="O8038" s="6">
        <v>0</v>
      </c>
      <c r="P8038" t="s">
        <v>106</v>
      </c>
      <c r="Q8038" t="s">
        <v>106</v>
      </c>
      <c r="R8038">
        <f>IF(F8038="Monthly",2,0)
+IF(E8038&lt;=6,2,0)
+IF(N8038&lt;=2,2,0)
+IF(L8038&gt;=4,2,0)
+IF(M8038&gt;=2,1,0)
+IF(H8038&gt;=_xlfn.PERCENTILE.INC($H$2:$H$10001,0.75),1,0)</f>
        <v>3</v>
      </c>
      <c r="S8038" t="str">
        <f>IF(R8038&gt;=7,"High",IF(R8038&gt;=4,"Medium","Low"))</f>
        <v>Low</v>
      </c>
    </row>
    <row r="8039" spans="1:19">
      <c r="A8039" t="s">
        <v>8164</v>
      </c>
      <c r="B8039">
        <v>21</v>
      </c>
      <c r="C8039" t="s">
        <v>101</v>
      </c>
      <c r="D8039" t="s">
        <v>133</v>
      </c>
      <c r="E8039">
        <v>39</v>
      </c>
      <c r="F8039" t="s">
        <v>121</v>
      </c>
      <c r="G8039" t="s">
        <v>104</v>
      </c>
      <c r="H8039" s="5">
        <v>456</v>
      </c>
      <c r="I8039" s="5">
        <v>18031.46</v>
      </c>
      <c r="J8039" t="s">
        <v>115</v>
      </c>
      <c r="K8039" t="s">
        <v>106</v>
      </c>
      <c r="L8039">
        <v>1</v>
      </c>
      <c r="M8039">
        <v>0</v>
      </c>
      <c r="N8039">
        <v>5</v>
      </c>
      <c r="O8039" s="6">
        <v>0</v>
      </c>
      <c r="P8039" t="s">
        <v>107</v>
      </c>
      <c r="Q8039" t="s">
        <v>107</v>
      </c>
      <c r="R8039">
        <f>IF(F8039="Monthly",2,0)
+IF(E8039&lt;=6,2,0)
+IF(N8039&lt;=2,2,0)
+IF(L8039&gt;=4,2,0)
+IF(M8039&gt;=2,1,0)
+IF(H8039&gt;=_xlfn.PERCENTILE.INC($H$2:$H$10001,0.75),1,0)</f>
        <v>0</v>
      </c>
      <c r="S8039" t="str">
        <f>IF(R8039&gt;=7,"High",IF(R8039&gt;=4,"Medium","Low"))</f>
        <v>Low</v>
      </c>
    </row>
    <row r="8040" spans="1:19">
      <c r="A8040" t="s">
        <v>8165</v>
      </c>
      <c r="B8040">
        <v>36</v>
      </c>
      <c r="C8040" t="s">
        <v>101</v>
      </c>
      <c r="D8040" t="s">
        <v>126</v>
      </c>
      <c r="E8040">
        <v>51</v>
      </c>
      <c r="F8040" t="s">
        <v>109</v>
      </c>
      <c r="G8040" t="s">
        <v>104</v>
      </c>
      <c r="H8040" s="5">
        <v>462</v>
      </c>
      <c r="I8040" s="5">
        <v>23325.759999999998</v>
      </c>
      <c r="J8040" t="s">
        <v>117</v>
      </c>
      <c r="K8040" t="s">
        <v>106</v>
      </c>
      <c r="L8040">
        <v>1</v>
      </c>
      <c r="M8040">
        <v>0</v>
      </c>
      <c r="N8040">
        <v>4</v>
      </c>
      <c r="O8040" s="6">
        <v>0</v>
      </c>
      <c r="P8040" t="s">
        <v>107</v>
      </c>
      <c r="Q8040" t="s">
        <v>107</v>
      </c>
      <c r="R8040">
        <f>IF(F8040="Monthly",2,0)
+IF(E8040&lt;=6,2,0)
+IF(N8040&lt;=2,2,0)
+IF(L8040&gt;=4,2,0)
+IF(M8040&gt;=2,1,0)
+IF(H8040&gt;=_xlfn.PERCENTILE.INC($H$2:$H$10001,0.75),1,0)</f>
        <v>0</v>
      </c>
      <c r="S8040" t="str">
        <f>IF(R8040&gt;=7,"High",IF(R8040&gt;=4,"Medium","Low"))</f>
        <v>Low</v>
      </c>
    </row>
    <row r="8041" spans="1:19">
      <c r="A8041" t="s">
        <v>8166</v>
      </c>
      <c r="B8041">
        <v>22</v>
      </c>
      <c r="C8041" t="s">
        <v>101</v>
      </c>
      <c r="D8041" t="s">
        <v>123</v>
      </c>
      <c r="E8041">
        <v>69</v>
      </c>
      <c r="F8041" t="s">
        <v>109</v>
      </c>
      <c r="G8041" t="s">
        <v>129</v>
      </c>
      <c r="H8041" s="5">
        <v>1037</v>
      </c>
      <c r="I8041" s="5">
        <v>72899.95</v>
      </c>
      <c r="J8041" t="s">
        <v>140</v>
      </c>
      <c r="K8041" t="s">
        <v>106</v>
      </c>
      <c r="L8041">
        <v>0</v>
      </c>
      <c r="M8041">
        <v>0</v>
      </c>
      <c r="N8041">
        <v>5</v>
      </c>
      <c r="O8041" s="6">
        <v>0</v>
      </c>
      <c r="P8041" t="s">
        <v>106</v>
      </c>
      <c r="Q8041" t="s">
        <v>107</v>
      </c>
      <c r="R8041">
        <f>IF(F8041="Monthly",2,0)
+IF(E8041&lt;=6,2,0)
+IF(N8041&lt;=2,2,0)
+IF(L8041&gt;=4,2,0)
+IF(M8041&gt;=2,1,0)
+IF(H8041&gt;=_xlfn.PERCENTILE.INC($H$2:$H$10001,0.75),1,0)</f>
        <v>1</v>
      </c>
      <c r="S8041" t="str">
        <f>IF(R8041&gt;=7,"High",IF(R8041&gt;=4,"Medium","Low"))</f>
        <v>Low</v>
      </c>
    </row>
    <row r="8042" spans="1:19">
      <c r="A8042" t="s">
        <v>8167</v>
      </c>
      <c r="B8042">
        <v>26</v>
      </c>
      <c r="C8042" t="s">
        <v>101</v>
      </c>
      <c r="D8042" t="s">
        <v>119</v>
      </c>
      <c r="E8042">
        <v>49</v>
      </c>
      <c r="F8042" t="s">
        <v>103</v>
      </c>
      <c r="G8042" t="s">
        <v>129</v>
      </c>
      <c r="H8042" s="5">
        <v>1051</v>
      </c>
      <c r="I8042" s="5">
        <v>51035.17</v>
      </c>
      <c r="J8042" t="s">
        <v>105</v>
      </c>
      <c r="K8042" t="s">
        <v>106</v>
      </c>
      <c r="L8042">
        <v>4</v>
      </c>
      <c r="M8042">
        <v>1</v>
      </c>
      <c r="N8042">
        <v>5</v>
      </c>
      <c r="O8042" s="6">
        <v>0</v>
      </c>
      <c r="P8042" t="s">
        <v>106</v>
      </c>
      <c r="Q8042" t="s">
        <v>107</v>
      </c>
      <c r="R8042">
        <f>IF(F8042="Monthly",2,0)
+IF(E8042&lt;=6,2,0)
+IF(N8042&lt;=2,2,0)
+IF(L8042&gt;=4,2,0)
+IF(M8042&gt;=2,1,0)
+IF(H8042&gt;=_xlfn.PERCENTILE.INC($H$2:$H$10001,0.75),1,0)</f>
        <v>5</v>
      </c>
      <c r="S8042" t="str">
        <f>IF(R8042&gt;=7,"High",IF(R8042&gt;=4,"Medium","Low"))</f>
        <v>Medium</v>
      </c>
    </row>
    <row r="8043" spans="1:19">
      <c r="A8043" t="s">
        <v>8168</v>
      </c>
      <c r="B8043">
        <v>44</v>
      </c>
      <c r="C8043" t="s">
        <v>112</v>
      </c>
      <c r="D8043" t="s">
        <v>131</v>
      </c>
      <c r="E8043">
        <v>31</v>
      </c>
      <c r="F8043" t="s">
        <v>109</v>
      </c>
      <c r="G8043" t="s">
        <v>110</v>
      </c>
      <c r="H8043" s="5">
        <v>783</v>
      </c>
      <c r="I8043" s="5">
        <v>23529.46</v>
      </c>
      <c r="J8043" t="s">
        <v>117</v>
      </c>
      <c r="K8043" t="s">
        <v>106</v>
      </c>
      <c r="L8043">
        <v>0</v>
      </c>
      <c r="M8043">
        <v>0</v>
      </c>
      <c r="N8043">
        <v>5</v>
      </c>
      <c r="O8043" s="6">
        <v>5</v>
      </c>
      <c r="P8043" t="s">
        <v>106</v>
      </c>
      <c r="Q8043" t="s">
        <v>107</v>
      </c>
      <c r="R8043">
        <f>IF(F8043="Monthly",2,0)
+IF(E8043&lt;=6,2,0)
+IF(N8043&lt;=2,2,0)
+IF(L8043&gt;=4,2,0)
+IF(M8043&gt;=2,1,0)
+IF(H8043&gt;=_xlfn.PERCENTILE.INC($H$2:$H$10001,0.75),1,0)</f>
        <v>0</v>
      </c>
      <c r="S8043" t="str">
        <f>IF(R8043&gt;=7,"High",IF(R8043&gt;=4,"Medium","Low"))</f>
        <v>Low</v>
      </c>
    </row>
    <row r="8044" spans="1:19">
      <c r="A8044" t="s">
        <v>8169</v>
      </c>
      <c r="B8044">
        <v>61</v>
      </c>
      <c r="C8044" t="s">
        <v>112</v>
      </c>
      <c r="D8044" t="s">
        <v>159</v>
      </c>
      <c r="E8044">
        <v>16</v>
      </c>
      <c r="F8044" t="s">
        <v>103</v>
      </c>
      <c r="G8044" t="s">
        <v>129</v>
      </c>
      <c r="H8044" s="5">
        <v>974</v>
      </c>
      <c r="I8044" s="5">
        <v>15451.86</v>
      </c>
      <c r="J8044" t="s">
        <v>105</v>
      </c>
      <c r="K8044" t="s">
        <v>106</v>
      </c>
      <c r="L8044">
        <v>1</v>
      </c>
      <c r="M8044">
        <v>0</v>
      </c>
      <c r="N8044">
        <v>5</v>
      </c>
      <c r="O8044" s="6">
        <v>0</v>
      </c>
      <c r="P8044" t="s">
        <v>106</v>
      </c>
      <c r="Q8044" t="s">
        <v>107</v>
      </c>
      <c r="R8044">
        <f>IF(F8044="Monthly",2,0)
+IF(E8044&lt;=6,2,0)
+IF(N8044&lt;=2,2,0)
+IF(L8044&gt;=4,2,0)
+IF(M8044&gt;=2,1,0)
+IF(H8044&gt;=_xlfn.PERCENTILE.INC($H$2:$H$10001,0.75),1,0)</f>
        <v>3</v>
      </c>
      <c r="S8044" t="str">
        <f>IF(R8044&gt;=7,"High",IF(R8044&gt;=4,"Medium","Low"))</f>
        <v>Low</v>
      </c>
    </row>
    <row r="8045" spans="1:19">
      <c r="A8045" t="s">
        <v>8170</v>
      </c>
      <c r="B8045">
        <v>45</v>
      </c>
      <c r="C8045" t="s">
        <v>112</v>
      </c>
      <c r="D8045" t="s">
        <v>123</v>
      </c>
      <c r="E8045">
        <v>72</v>
      </c>
      <c r="F8045" t="s">
        <v>121</v>
      </c>
      <c r="G8045" t="s">
        <v>104</v>
      </c>
      <c r="H8045" s="5">
        <v>535</v>
      </c>
      <c r="I8045" s="5">
        <v>33353.08</v>
      </c>
      <c r="J8045" t="s">
        <v>105</v>
      </c>
      <c r="K8045" t="s">
        <v>106</v>
      </c>
      <c r="L8045">
        <v>0</v>
      </c>
      <c r="M8045">
        <v>0</v>
      </c>
      <c r="N8045">
        <v>5</v>
      </c>
      <c r="O8045" s="6">
        <v>15</v>
      </c>
      <c r="P8045" t="s">
        <v>107</v>
      </c>
      <c r="Q8045" t="s">
        <v>107</v>
      </c>
      <c r="R8045">
        <f>IF(F8045="Monthly",2,0)
+IF(E8045&lt;=6,2,0)
+IF(N8045&lt;=2,2,0)
+IF(L8045&gt;=4,2,0)
+IF(M8045&gt;=2,1,0)
+IF(H8045&gt;=_xlfn.PERCENTILE.INC($H$2:$H$10001,0.75),1,0)</f>
        <v>0</v>
      </c>
      <c r="S8045" t="str">
        <f>IF(R8045&gt;=7,"High",IF(R8045&gt;=4,"Medium","Low"))</f>
        <v>Low</v>
      </c>
    </row>
    <row r="8046" spans="1:19">
      <c r="A8046" t="s">
        <v>8171</v>
      </c>
      <c r="B8046">
        <v>45</v>
      </c>
      <c r="C8046" t="s">
        <v>112</v>
      </c>
      <c r="D8046" t="s">
        <v>133</v>
      </c>
      <c r="E8046">
        <v>20</v>
      </c>
      <c r="F8046" t="s">
        <v>103</v>
      </c>
      <c r="G8046" t="s">
        <v>104</v>
      </c>
      <c r="H8046" s="5">
        <v>455</v>
      </c>
      <c r="I8046" s="5">
        <v>9245.6</v>
      </c>
      <c r="J8046" t="s">
        <v>134</v>
      </c>
      <c r="K8046" t="s">
        <v>107</v>
      </c>
      <c r="L8046">
        <v>0</v>
      </c>
      <c r="M8046">
        <v>0</v>
      </c>
      <c r="N8046">
        <v>5</v>
      </c>
      <c r="O8046" s="6">
        <v>0</v>
      </c>
      <c r="P8046" t="s">
        <v>107</v>
      </c>
      <c r="Q8046" t="s">
        <v>106</v>
      </c>
      <c r="R8046">
        <f>IF(F8046="Monthly",2,0)
+IF(E8046&lt;=6,2,0)
+IF(N8046&lt;=2,2,0)
+IF(L8046&gt;=4,2,0)
+IF(M8046&gt;=2,1,0)
+IF(H8046&gt;=_xlfn.PERCENTILE.INC($H$2:$H$10001,0.75),1,0)</f>
        <v>2</v>
      </c>
      <c r="S8046" t="str">
        <f>IF(R8046&gt;=7,"High",IF(R8046&gt;=4,"Medium","Low"))</f>
        <v>Low</v>
      </c>
    </row>
    <row r="8047" spans="1:19">
      <c r="A8047" t="s">
        <v>8172</v>
      </c>
      <c r="B8047">
        <v>38</v>
      </c>
      <c r="C8047" t="s">
        <v>112</v>
      </c>
      <c r="D8047" t="s">
        <v>131</v>
      </c>
      <c r="E8047">
        <v>18</v>
      </c>
      <c r="F8047" t="s">
        <v>103</v>
      </c>
      <c r="G8047" t="s">
        <v>110</v>
      </c>
      <c r="H8047" s="5">
        <v>760</v>
      </c>
      <c r="I8047" s="5">
        <v>13733.65</v>
      </c>
      <c r="J8047" t="s">
        <v>134</v>
      </c>
      <c r="K8047" t="s">
        <v>106</v>
      </c>
      <c r="L8047">
        <v>2</v>
      </c>
      <c r="M8047">
        <v>0</v>
      </c>
      <c r="N8047">
        <v>5</v>
      </c>
      <c r="O8047" s="6">
        <v>0</v>
      </c>
      <c r="P8047" t="s">
        <v>107</v>
      </c>
      <c r="Q8047" t="s">
        <v>107</v>
      </c>
      <c r="R8047">
        <f>IF(F8047="Monthly",2,0)
+IF(E8047&lt;=6,2,0)
+IF(N8047&lt;=2,2,0)
+IF(L8047&gt;=4,2,0)
+IF(M8047&gt;=2,1,0)
+IF(H8047&gt;=_xlfn.PERCENTILE.INC($H$2:$H$10001,0.75),1,0)</f>
        <v>2</v>
      </c>
      <c r="S8047" t="str">
        <f>IF(R8047&gt;=7,"High",IF(R8047&gt;=4,"Medium","Low"))</f>
        <v>Low</v>
      </c>
    </row>
    <row r="8048" spans="1:19">
      <c r="A8048" t="s">
        <v>8173</v>
      </c>
      <c r="B8048">
        <v>49</v>
      </c>
      <c r="C8048" t="s">
        <v>112</v>
      </c>
      <c r="D8048" t="s">
        <v>131</v>
      </c>
      <c r="E8048">
        <v>25</v>
      </c>
      <c r="F8048" t="s">
        <v>109</v>
      </c>
      <c r="G8048" t="s">
        <v>110</v>
      </c>
      <c r="H8048" s="5">
        <v>795</v>
      </c>
      <c r="I8048" s="5">
        <v>20263.849999999999</v>
      </c>
      <c r="J8048" t="s">
        <v>134</v>
      </c>
      <c r="K8048" t="s">
        <v>106</v>
      </c>
      <c r="L8048">
        <v>2</v>
      </c>
      <c r="M8048">
        <v>2</v>
      </c>
      <c r="N8048">
        <v>4</v>
      </c>
      <c r="O8048" s="6">
        <v>0</v>
      </c>
      <c r="P8048" t="s">
        <v>106</v>
      </c>
      <c r="Q8048" t="s">
        <v>107</v>
      </c>
      <c r="R8048">
        <f>IF(F8048="Monthly",2,0)
+IF(E8048&lt;=6,2,0)
+IF(N8048&lt;=2,2,0)
+IF(L8048&gt;=4,2,0)
+IF(M8048&gt;=2,1,0)
+IF(H8048&gt;=_xlfn.PERCENTILE.INC($H$2:$H$10001,0.75),1,0)</f>
        <v>2</v>
      </c>
      <c r="S8048" t="str">
        <f>IF(R8048&gt;=7,"High",IF(R8048&gt;=4,"Medium","Low"))</f>
        <v>Low</v>
      </c>
    </row>
    <row r="8049" spans="1:19">
      <c r="A8049" t="s">
        <v>8174</v>
      </c>
      <c r="B8049">
        <v>37</v>
      </c>
      <c r="C8049" t="s">
        <v>112</v>
      </c>
      <c r="D8049" t="s">
        <v>102</v>
      </c>
      <c r="E8049">
        <v>20</v>
      </c>
      <c r="F8049" t="s">
        <v>103</v>
      </c>
      <c r="G8049" t="s">
        <v>110</v>
      </c>
      <c r="H8049" s="5">
        <v>692</v>
      </c>
      <c r="I8049" s="5">
        <v>13888.73</v>
      </c>
      <c r="J8049" t="s">
        <v>134</v>
      </c>
      <c r="K8049" t="s">
        <v>106</v>
      </c>
      <c r="L8049">
        <v>5</v>
      </c>
      <c r="M8049">
        <v>1</v>
      </c>
      <c r="N8049">
        <v>4</v>
      </c>
      <c r="O8049" s="6">
        <v>0</v>
      </c>
      <c r="P8049" t="s">
        <v>107</v>
      </c>
      <c r="Q8049" t="s">
        <v>107</v>
      </c>
      <c r="R8049">
        <f>IF(F8049="Monthly",2,0)
+IF(E8049&lt;=6,2,0)
+IF(N8049&lt;=2,2,0)
+IF(L8049&gt;=4,2,0)
+IF(M8049&gt;=2,1,0)
+IF(H8049&gt;=_xlfn.PERCENTILE.INC($H$2:$H$10001,0.75),1,0)</f>
        <v>4</v>
      </c>
      <c r="S8049" t="str">
        <f>IF(R8049&gt;=7,"High",IF(R8049&gt;=4,"Medium","Low"))</f>
        <v>Medium</v>
      </c>
    </row>
    <row r="8050" spans="1:19">
      <c r="A8050" t="s">
        <v>8175</v>
      </c>
      <c r="B8050">
        <v>44</v>
      </c>
      <c r="C8050" t="s">
        <v>101</v>
      </c>
      <c r="D8050" t="s">
        <v>119</v>
      </c>
      <c r="E8050">
        <v>21</v>
      </c>
      <c r="F8050" t="s">
        <v>109</v>
      </c>
      <c r="G8050" t="s">
        <v>110</v>
      </c>
      <c r="H8050" s="5">
        <v>672</v>
      </c>
      <c r="I8050" s="5">
        <v>13956.37</v>
      </c>
      <c r="J8050" t="s">
        <v>115</v>
      </c>
      <c r="K8050" t="s">
        <v>107</v>
      </c>
      <c r="L8050">
        <v>5</v>
      </c>
      <c r="M8050">
        <v>1</v>
      </c>
      <c r="N8050">
        <v>5</v>
      </c>
      <c r="O8050" s="6">
        <v>0</v>
      </c>
      <c r="P8050" t="s">
        <v>107</v>
      </c>
      <c r="Q8050" t="s">
        <v>107</v>
      </c>
      <c r="R8050">
        <f>IF(F8050="Monthly",2,0)
+IF(E8050&lt;=6,2,0)
+IF(N8050&lt;=2,2,0)
+IF(L8050&gt;=4,2,0)
+IF(M8050&gt;=2,1,0)
+IF(H8050&gt;=_xlfn.PERCENTILE.INC($H$2:$H$10001,0.75),1,0)</f>
        <v>2</v>
      </c>
      <c r="S8050" t="str">
        <f>IF(R8050&gt;=7,"High",IF(R8050&gt;=4,"Medium","Low"))</f>
        <v>Low</v>
      </c>
    </row>
    <row r="8051" spans="1:19">
      <c r="A8051" t="s">
        <v>8176</v>
      </c>
      <c r="B8051">
        <v>21</v>
      </c>
      <c r="C8051" t="s">
        <v>101</v>
      </c>
      <c r="D8051" t="s">
        <v>126</v>
      </c>
      <c r="E8051">
        <v>25</v>
      </c>
      <c r="F8051" t="s">
        <v>121</v>
      </c>
      <c r="G8051" t="s">
        <v>104</v>
      </c>
      <c r="H8051" s="5">
        <v>474</v>
      </c>
      <c r="I8051" s="5">
        <v>12162.75</v>
      </c>
      <c r="J8051" t="s">
        <v>117</v>
      </c>
      <c r="K8051" t="s">
        <v>106</v>
      </c>
      <c r="L8051">
        <v>1</v>
      </c>
      <c r="M8051">
        <v>0</v>
      </c>
      <c r="N8051">
        <v>5</v>
      </c>
      <c r="O8051" s="6">
        <v>0</v>
      </c>
      <c r="P8051" t="s">
        <v>107</v>
      </c>
      <c r="Q8051" t="s">
        <v>107</v>
      </c>
      <c r="R8051">
        <f>IF(F8051="Monthly",2,0)
+IF(E8051&lt;=6,2,0)
+IF(N8051&lt;=2,2,0)
+IF(L8051&gt;=4,2,0)
+IF(M8051&gt;=2,1,0)
+IF(H8051&gt;=_xlfn.PERCENTILE.INC($H$2:$H$10001,0.75),1,0)</f>
        <v>0</v>
      </c>
      <c r="S8051" t="str">
        <f>IF(R8051&gt;=7,"High",IF(R8051&gt;=4,"Medium","Low"))</f>
        <v>Low</v>
      </c>
    </row>
    <row r="8052" spans="1:19">
      <c r="A8052" t="s">
        <v>8177</v>
      </c>
      <c r="B8052">
        <v>32</v>
      </c>
      <c r="C8052" t="s">
        <v>112</v>
      </c>
      <c r="D8052" t="s">
        <v>131</v>
      </c>
      <c r="E8052">
        <v>10</v>
      </c>
      <c r="F8052" t="s">
        <v>103</v>
      </c>
      <c r="G8052" t="s">
        <v>104</v>
      </c>
      <c r="H8052" s="5">
        <v>533</v>
      </c>
      <c r="I8052" s="5">
        <v>5390.74</v>
      </c>
      <c r="J8052" t="s">
        <v>140</v>
      </c>
      <c r="K8052" t="s">
        <v>106</v>
      </c>
      <c r="L8052">
        <v>4</v>
      </c>
      <c r="M8052">
        <v>2</v>
      </c>
      <c r="N8052">
        <v>2</v>
      </c>
      <c r="O8052" s="6">
        <v>0</v>
      </c>
      <c r="P8052" t="s">
        <v>107</v>
      </c>
      <c r="Q8052" t="s">
        <v>106</v>
      </c>
      <c r="R8052">
        <f>IF(F8052="Monthly",2,0)
+IF(E8052&lt;=6,2,0)
+IF(N8052&lt;=2,2,0)
+IF(L8052&gt;=4,2,0)
+IF(M8052&gt;=2,1,0)
+IF(H8052&gt;=_xlfn.PERCENTILE.INC($H$2:$H$10001,0.75),1,0)</f>
        <v>7</v>
      </c>
      <c r="S8052" t="str">
        <f>IF(R8052&gt;=7,"High",IF(R8052&gt;=4,"Medium","Low"))</f>
        <v>High</v>
      </c>
    </row>
    <row r="8053" spans="1:19">
      <c r="A8053" t="s">
        <v>8178</v>
      </c>
      <c r="B8053">
        <v>34</v>
      </c>
      <c r="C8053" t="s">
        <v>101</v>
      </c>
      <c r="D8053" t="s">
        <v>137</v>
      </c>
      <c r="E8053">
        <v>20</v>
      </c>
      <c r="F8053" t="s">
        <v>103</v>
      </c>
      <c r="G8053" t="s">
        <v>104</v>
      </c>
      <c r="H8053" s="5">
        <v>457</v>
      </c>
      <c r="I8053" s="5">
        <v>9411.08</v>
      </c>
      <c r="J8053" t="s">
        <v>105</v>
      </c>
      <c r="K8053" t="s">
        <v>106</v>
      </c>
      <c r="L8053">
        <v>0</v>
      </c>
      <c r="M8053">
        <v>0</v>
      </c>
      <c r="N8053">
        <v>4</v>
      </c>
      <c r="O8053" s="6">
        <v>0</v>
      </c>
      <c r="P8053" t="s">
        <v>107</v>
      </c>
      <c r="Q8053" t="s">
        <v>107</v>
      </c>
      <c r="R8053">
        <f>IF(F8053="Monthly",2,0)
+IF(E8053&lt;=6,2,0)
+IF(N8053&lt;=2,2,0)
+IF(L8053&gt;=4,2,0)
+IF(M8053&gt;=2,1,0)
+IF(H8053&gt;=_xlfn.PERCENTILE.INC($H$2:$H$10001,0.75),1,0)</f>
        <v>2</v>
      </c>
      <c r="S8053" t="str">
        <f>IF(R8053&gt;=7,"High",IF(R8053&gt;=4,"Medium","Low"))</f>
        <v>Low</v>
      </c>
    </row>
    <row r="8054" spans="1:19">
      <c r="A8054" t="s">
        <v>8179</v>
      </c>
      <c r="B8054">
        <v>47</v>
      </c>
      <c r="C8054" t="s">
        <v>101</v>
      </c>
      <c r="D8054" t="s">
        <v>159</v>
      </c>
      <c r="E8054">
        <v>47</v>
      </c>
      <c r="F8054" t="s">
        <v>103</v>
      </c>
      <c r="G8054" t="s">
        <v>129</v>
      </c>
      <c r="H8054" s="5">
        <v>971</v>
      </c>
      <c r="I8054" s="5">
        <v>46446.37</v>
      </c>
      <c r="J8054" t="s">
        <v>117</v>
      </c>
      <c r="K8054" t="s">
        <v>106</v>
      </c>
      <c r="L8054">
        <v>3</v>
      </c>
      <c r="M8054">
        <v>0</v>
      </c>
      <c r="N8054">
        <v>5</v>
      </c>
      <c r="O8054" s="6">
        <v>0</v>
      </c>
      <c r="P8054" t="s">
        <v>107</v>
      </c>
      <c r="Q8054" t="s">
        <v>106</v>
      </c>
      <c r="R8054">
        <f>IF(F8054="Monthly",2,0)
+IF(E8054&lt;=6,2,0)
+IF(N8054&lt;=2,2,0)
+IF(L8054&gt;=4,2,0)
+IF(M8054&gt;=2,1,0)
+IF(H8054&gt;=_xlfn.PERCENTILE.INC($H$2:$H$10001,0.75),1,0)</f>
        <v>3</v>
      </c>
      <c r="S8054" t="str">
        <f>IF(R8054&gt;=7,"High",IF(R8054&gt;=4,"Medium","Low"))</f>
        <v>Low</v>
      </c>
    </row>
    <row r="8055" spans="1:19">
      <c r="A8055" t="s">
        <v>8180</v>
      </c>
      <c r="B8055">
        <v>40</v>
      </c>
      <c r="C8055" t="s">
        <v>101</v>
      </c>
      <c r="D8055" t="s">
        <v>119</v>
      </c>
      <c r="E8055">
        <v>24</v>
      </c>
      <c r="F8055" t="s">
        <v>103</v>
      </c>
      <c r="G8055" t="s">
        <v>110</v>
      </c>
      <c r="H8055" s="5">
        <v>715</v>
      </c>
      <c r="I8055" s="5">
        <v>17641.39</v>
      </c>
      <c r="J8055" t="s">
        <v>117</v>
      </c>
      <c r="K8055" t="s">
        <v>106</v>
      </c>
      <c r="L8055">
        <v>2</v>
      </c>
      <c r="M8055">
        <v>0</v>
      </c>
      <c r="N8055">
        <v>5</v>
      </c>
      <c r="O8055" s="6">
        <v>0</v>
      </c>
      <c r="P8055" t="s">
        <v>107</v>
      </c>
      <c r="Q8055" t="s">
        <v>107</v>
      </c>
      <c r="R8055">
        <f>IF(F8055="Monthly",2,0)
+IF(E8055&lt;=6,2,0)
+IF(N8055&lt;=2,2,0)
+IF(L8055&gt;=4,2,0)
+IF(M8055&gt;=2,1,0)
+IF(H8055&gt;=_xlfn.PERCENTILE.INC($H$2:$H$10001,0.75),1,0)</f>
        <v>2</v>
      </c>
      <c r="S8055" t="str">
        <f>IF(R8055&gt;=7,"High",IF(R8055&gt;=4,"Medium","Low"))</f>
        <v>Low</v>
      </c>
    </row>
    <row r="8056" spans="1:19">
      <c r="A8056" t="s">
        <v>8181</v>
      </c>
      <c r="B8056">
        <v>34</v>
      </c>
      <c r="C8056" t="s">
        <v>101</v>
      </c>
      <c r="D8056" t="s">
        <v>126</v>
      </c>
      <c r="E8056">
        <v>22</v>
      </c>
      <c r="F8056" t="s">
        <v>103</v>
      </c>
      <c r="G8056" t="s">
        <v>104</v>
      </c>
      <c r="H8056" s="5">
        <v>453</v>
      </c>
      <c r="I8056" s="5">
        <v>9945.14</v>
      </c>
      <c r="J8056" t="s">
        <v>117</v>
      </c>
      <c r="K8056" t="s">
        <v>107</v>
      </c>
      <c r="L8056">
        <v>1</v>
      </c>
      <c r="M8056">
        <v>0</v>
      </c>
      <c r="N8056">
        <v>4</v>
      </c>
      <c r="O8056" s="6">
        <v>0</v>
      </c>
      <c r="P8056" t="s">
        <v>106</v>
      </c>
      <c r="Q8056" t="s">
        <v>107</v>
      </c>
      <c r="R8056">
        <f>IF(F8056="Monthly",2,0)
+IF(E8056&lt;=6,2,0)
+IF(N8056&lt;=2,2,0)
+IF(L8056&gt;=4,2,0)
+IF(M8056&gt;=2,1,0)
+IF(H8056&gt;=_xlfn.PERCENTILE.INC($H$2:$H$10001,0.75),1,0)</f>
        <v>2</v>
      </c>
      <c r="S8056" t="str">
        <f>IF(R8056&gt;=7,"High",IF(R8056&gt;=4,"Medium","Low"))</f>
        <v>Low</v>
      </c>
    </row>
    <row r="8057" spans="1:19">
      <c r="A8057" t="s">
        <v>8182</v>
      </c>
      <c r="B8057">
        <v>41</v>
      </c>
      <c r="C8057" t="s">
        <v>112</v>
      </c>
      <c r="D8057" t="s">
        <v>131</v>
      </c>
      <c r="E8057">
        <v>44</v>
      </c>
      <c r="F8057" t="s">
        <v>121</v>
      </c>
      <c r="G8057" t="s">
        <v>110</v>
      </c>
      <c r="H8057" s="5">
        <v>799</v>
      </c>
      <c r="I8057" s="5">
        <v>34357.1</v>
      </c>
      <c r="J8057" t="s">
        <v>134</v>
      </c>
      <c r="K8057" t="s">
        <v>106</v>
      </c>
      <c r="L8057">
        <v>0</v>
      </c>
      <c r="M8057">
        <v>0</v>
      </c>
      <c r="N8057">
        <v>4</v>
      </c>
      <c r="O8057" s="6">
        <v>0</v>
      </c>
      <c r="P8057" t="s">
        <v>107</v>
      </c>
      <c r="Q8057" t="s">
        <v>107</v>
      </c>
      <c r="R8057">
        <f>IF(F8057="Monthly",2,0)
+IF(E8057&lt;=6,2,0)
+IF(N8057&lt;=2,2,0)
+IF(L8057&gt;=4,2,0)
+IF(M8057&gt;=2,1,0)
+IF(H8057&gt;=_xlfn.PERCENTILE.INC($H$2:$H$10001,0.75),1,0)</f>
        <v>1</v>
      </c>
      <c r="S8057" t="str">
        <f>IF(R8057&gt;=7,"High",IF(R8057&gt;=4,"Medium","Low"))</f>
        <v>Low</v>
      </c>
    </row>
    <row r="8058" spans="1:19">
      <c r="A8058" t="s">
        <v>8183</v>
      </c>
      <c r="B8058">
        <v>32</v>
      </c>
      <c r="C8058" t="s">
        <v>112</v>
      </c>
      <c r="D8058" t="s">
        <v>128</v>
      </c>
      <c r="E8058">
        <v>31</v>
      </c>
      <c r="F8058" t="s">
        <v>103</v>
      </c>
      <c r="G8058" t="s">
        <v>110</v>
      </c>
      <c r="H8058" s="5">
        <v>686</v>
      </c>
      <c r="I8058" s="5">
        <v>21498.46</v>
      </c>
      <c r="J8058" t="s">
        <v>117</v>
      </c>
      <c r="K8058" t="s">
        <v>106</v>
      </c>
      <c r="L8058">
        <v>5</v>
      </c>
      <c r="M8058">
        <v>1</v>
      </c>
      <c r="N8058">
        <v>3</v>
      </c>
      <c r="O8058" s="6">
        <v>0</v>
      </c>
      <c r="P8058" t="s">
        <v>107</v>
      </c>
      <c r="Q8058" t="s">
        <v>106</v>
      </c>
      <c r="R8058">
        <f>IF(F8058="Monthly",2,0)
+IF(E8058&lt;=6,2,0)
+IF(N8058&lt;=2,2,0)
+IF(L8058&gt;=4,2,0)
+IF(M8058&gt;=2,1,0)
+IF(H8058&gt;=_xlfn.PERCENTILE.INC($H$2:$H$10001,0.75),1,0)</f>
        <v>4</v>
      </c>
      <c r="S8058" t="str">
        <f>IF(R8058&gt;=7,"High",IF(R8058&gt;=4,"Medium","Low"))</f>
        <v>Medium</v>
      </c>
    </row>
    <row r="8059" spans="1:19">
      <c r="A8059" t="s">
        <v>8184</v>
      </c>
      <c r="B8059">
        <v>45</v>
      </c>
      <c r="C8059" t="s">
        <v>101</v>
      </c>
      <c r="D8059" t="s">
        <v>119</v>
      </c>
      <c r="E8059">
        <v>18</v>
      </c>
      <c r="F8059" t="s">
        <v>109</v>
      </c>
      <c r="G8059" t="s">
        <v>104</v>
      </c>
      <c r="H8059" s="5">
        <v>536</v>
      </c>
      <c r="I8059" s="5">
        <v>8849.57</v>
      </c>
      <c r="J8059" t="s">
        <v>105</v>
      </c>
      <c r="K8059" t="s">
        <v>106</v>
      </c>
      <c r="L8059">
        <v>0</v>
      </c>
      <c r="M8059">
        <v>0</v>
      </c>
      <c r="N8059">
        <v>5</v>
      </c>
      <c r="O8059" s="6">
        <v>10</v>
      </c>
      <c r="P8059" t="s">
        <v>107</v>
      </c>
      <c r="Q8059" t="s">
        <v>107</v>
      </c>
      <c r="R8059">
        <f>IF(F8059="Monthly",2,0)
+IF(E8059&lt;=6,2,0)
+IF(N8059&lt;=2,2,0)
+IF(L8059&gt;=4,2,0)
+IF(M8059&gt;=2,1,0)
+IF(H8059&gt;=_xlfn.PERCENTILE.INC($H$2:$H$10001,0.75),1,0)</f>
        <v>0</v>
      </c>
      <c r="S8059" t="str">
        <f>IF(R8059&gt;=7,"High",IF(R8059&gt;=4,"Medium","Low"))</f>
        <v>Low</v>
      </c>
    </row>
    <row r="8060" spans="1:19">
      <c r="A8060" t="s">
        <v>8185</v>
      </c>
      <c r="B8060">
        <v>32</v>
      </c>
      <c r="C8060" t="s">
        <v>112</v>
      </c>
      <c r="D8060" t="s">
        <v>126</v>
      </c>
      <c r="E8060">
        <v>69</v>
      </c>
      <c r="F8060" t="s">
        <v>121</v>
      </c>
      <c r="G8060" t="s">
        <v>129</v>
      </c>
      <c r="H8060" s="5">
        <v>1142</v>
      </c>
      <c r="I8060" s="5">
        <v>80703.28</v>
      </c>
      <c r="J8060" t="s">
        <v>105</v>
      </c>
      <c r="K8060" t="s">
        <v>106</v>
      </c>
      <c r="L8060">
        <v>6</v>
      </c>
      <c r="M8060">
        <v>2</v>
      </c>
      <c r="N8060">
        <v>2</v>
      </c>
      <c r="O8060" s="6">
        <v>0</v>
      </c>
      <c r="P8060" t="s">
        <v>107</v>
      </c>
      <c r="Q8060" t="s">
        <v>107</v>
      </c>
      <c r="R8060">
        <f>IF(F8060="Monthly",2,0)
+IF(E8060&lt;=6,2,0)
+IF(N8060&lt;=2,2,0)
+IF(L8060&gt;=4,2,0)
+IF(M8060&gt;=2,1,0)
+IF(H8060&gt;=_xlfn.PERCENTILE.INC($H$2:$H$10001,0.75),1,0)</f>
        <v>6</v>
      </c>
      <c r="S8060" t="str">
        <f>IF(R8060&gt;=7,"High",IF(R8060&gt;=4,"Medium","Low"))</f>
        <v>Medium</v>
      </c>
    </row>
    <row r="8061" spans="1:19">
      <c r="A8061" t="s">
        <v>8186</v>
      </c>
      <c r="B8061">
        <v>26</v>
      </c>
      <c r="C8061" t="s">
        <v>101</v>
      </c>
      <c r="D8061" t="s">
        <v>133</v>
      </c>
      <c r="E8061">
        <v>43</v>
      </c>
      <c r="F8061" t="s">
        <v>103</v>
      </c>
      <c r="G8061" t="s">
        <v>110</v>
      </c>
      <c r="H8061" s="5">
        <v>674</v>
      </c>
      <c r="I8061" s="5">
        <v>29467.43</v>
      </c>
      <c r="J8061" t="s">
        <v>115</v>
      </c>
      <c r="K8061" t="s">
        <v>106</v>
      </c>
      <c r="L8061">
        <v>0</v>
      </c>
      <c r="M8061">
        <v>0</v>
      </c>
      <c r="N8061">
        <v>5</v>
      </c>
      <c r="O8061" s="6">
        <v>0</v>
      </c>
      <c r="P8061" t="s">
        <v>107</v>
      </c>
      <c r="Q8061" t="s">
        <v>106</v>
      </c>
      <c r="R8061">
        <f>IF(F8061="Monthly",2,0)
+IF(E8061&lt;=6,2,0)
+IF(N8061&lt;=2,2,0)
+IF(L8061&gt;=4,2,0)
+IF(M8061&gt;=2,1,0)
+IF(H8061&gt;=_xlfn.PERCENTILE.INC($H$2:$H$10001,0.75),1,0)</f>
        <v>2</v>
      </c>
      <c r="S8061" t="str">
        <f>IF(R8061&gt;=7,"High",IF(R8061&gt;=4,"Medium","Low"))</f>
        <v>Low</v>
      </c>
    </row>
    <row r="8062" spans="1:19">
      <c r="A8062" t="s">
        <v>8187</v>
      </c>
      <c r="B8062">
        <v>39</v>
      </c>
      <c r="C8062" t="s">
        <v>101</v>
      </c>
      <c r="D8062" t="s">
        <v>102</v>
      </c>
      <c r="E8062">
        <v>20</v>
      </c>
      <c r="F8062" t="s">
        <v>103</v>
      </c>
      <c r="G8062" t="s">
        <v>110</v>
      </c>
      <c r="H8062" s="5">
        <v>823</v>
      </c>
      <c r="I8062" s="5">
        <v>16013.41</v>
      </c>
      <c r="J8062" t="s">
        <v>105</v>
      </c>
      <c r="K8062" t="s">
        <v>106</v>
      </c>
      <c r="L8062">
        <v>0</v>
      </c>
      <c r="M8062">
        <v>0</v>
      </c>
      <c r="N8062">
        <v>5</v>
      </c>
      <c r="O8062" s="6">
        <v>0</v>
      </c>
      <c r="P8062" t="s">
        <v>107</v>
      </c>
      <c r="Q8062" t="s">
        <v>106</v>
      </c>
      <c r="R8062">
        <f>IF(F8062="Monthly",2,0)
+IF(E8062&lt;=6,2,0)
+IF(N8062&lt;=2,2,0)
+IF(L8062&gt;=4,2,0)
+IF(M8062&gt;=2,1,0)
+IF(H8062&gt;=_xlfn.PERCENTILE.INC($H$2:$H$10001,0.75),1,0)</f>
        <v>3</v>
      </c>
      <c r="S8062" t="str">
        <f>IF(R8062&gt;=7,"High",IF(R8062&gt;=4,"Medium","Low"))</f>
        <v>Low</v>
      </c>
    </row>
    <row r="8063" spans="1:19">
      <c r="A8063" t="s">
        <v>8188</v>
      </c>
      <c r="B8063">
        <v>18</v>
      </c>
      <c r="C8063" t="s">
        <v>101</v>
      </c>
      <c r="D8063" t="s">
        <v>128</v>
      </c>
      <c r="E8063">
        <v>18</v>
      </c>
      <c r="F8063" t="s">
        <v>103</v>
      </c>
      <c r="G8063" t="s">
        <v>104</v>
      </c>
      <c r="H8063" s="5">
        <v>534</v>
      </c>
      <c r="I8063" s="5">
        <v>9696.9599999999991</v>
      </c>
      <c r="J8063" t="s">
        <v>115</v>
      </c>
      <c r="K8063" t="s">
        <v>106</v>
      </c>
      <c r="L8063">
        <v>0</v>
      </c>
      <c r="M8063">
        <v>0</v>
      </c>
      <c r="N8063">
        <v>5</v>
      </c>
      <c r="O8063" s="6">
        <v>0</v>
      </c>
      <c r="P8063" t="s">
        <v>107</v>
      </c>
      <c r="Q8063" t="s">
        <v>106</v>
      </c>
      <c r="R8063">
        <f>IF(F8063="Monthly",2,0)
+IF(E8063&lt;=6,2,0)
+IF(N8063&lt;=2,2,0)
+IF(L8063&gt;=4,2,0)
+IF(M8063&gt;=2,1,0)
+IF(H8063&gt;=_xlfn.PERCENTILE.INC($H$2:$H$10001,0.75),1,0)</f>
        <v>2</v>
      </c>
      <c r="S8063" t="str">
        <f>IF(R8063&gt;=7,"High",IF(R8063&gt;=4,"Medium","Low"))</f>
        <v>Low</v>
      </c>
    </row>
    <row r="8064" spans="1:19">
      <c r="A8064" t="s">
        <v>8189</v>
      </c>
      <c r="B8064">
        <v>36</v>
      </c>
      <c r="C8064" t="s">
        <v>112</v>
      </c>
      <c r="D8064" t="s">
        <v>126</v>
      </c>
      <c r="E8064">
        <v>58</v>
      </c>
      <c r="F8064" t="s">
        <v>109</v>
      </c>
      <c r="G8064" t="s">
        <v>129</v>
      </c>
      <c r="H8064" s="5">
        <v>1062</v>
      </c>
      <c r="I8064" s="5">
        <v>60600.9</v>
      </c>
      <c r="J8064" t="s">
        <v>140</v>
      </c>
      <c r="K8064" t="s">
        <v>106</v>
      </c>
      <c r="L8064">
        <v>0</v>
      </c>
      <c r="M8064">
        <v>0</v>
      </c>
      <c r="N8064">
        <v>5</v>
      </c>
      <c r="O8064" s="6">
        <v>0</v>
      </c>
      <c r="P8064" t="s">
        <v>107</v>
      </c>
      <c r="Q8064" t="s">
        <v>107</v>
      </c>
      <c r="R8064">
        <f>IF(F8064="Monthly",2,0)
+IF(E8064&lt;=6,2,0)
+IF(N8064&lt;=2,2,0)
+IF(L8064&gt;=4,2,0)
+IF(M8064&gt;=2,1,0)
+IF(H8064&gt;=_xlfn.PERCENTILE.INC($H$2:$H$10001,0.75),1,0)</f>
        <v>1</v>
      </c>
      <c r="S8064" t="str">
        <f>IF(R8064&gt;=7,"High",IF(R8064&gt;=4,"Medium","Low"))</f>
        <v>Low</v>
      </c>
    </row>
    <row r="8065" spans="1:19">
      <c r="A8065" t="s">
        <v>8190</v>
      </c>
      <c r="B8065">
        <v>40</v>
      </c>
      <c r="C8065" t="s">
        <v>101</v>
      </c>
      <c r="D8065" t="s">
        <v>133</v>
      </c>
      <c r="E8065">
        <v>29</v>
      </c>
      <c r="F8065" t="s">
        <v>109</v>
      </c>
      <c r="G8065" t="s">
        <v>104</v>
      </c>
      <c r="H8065" s="5">
        <v>468</v>
      </c>
      <c r="I8065" s="5">
        <v>13215.18</v>
      </c>
      <c r="J8065" t="s">
        <v>105</v>
      </c>
      <c r="K8065" t="s">
        <v>106</v>
      </c>
      <c r="L8065">
        <v>0</v>
      </c>
      <c r="M8065">
        <v>0</v>
      </c>
      <c r="N8065">
        <v>5</v>
      </c>
      <c r="O8065" s="6">
        <v>5</v>
      </c>
      <c r="P8065" t="s">
        <v>107</v>
      </c>
      <c r="Q8065" t="s">
        <v>107</v>
      </c>
      <c r="R8065">
        <f>IF(F8065="Monthly",2,0)
+IF(E8065&lt;=6,2,0)
+IF(N8065&lt;=2,2,0)
+IF(L8065&gt;=4,2,0)
+IF(M8065&gt;=2,1,0)
+IF(H8065&gt;=_xlfn.PERCENTILE.INC($H$2:$H$10001,0.75),1,0)</f>
        <v>0</v>
      </c>
      <c r="S8065" t="str">
        <f>IF(R8065&gt;=7,"High",IF(R8065&gt;=4,"Medium","Low"))</f>
        <v>Low</v>
      </c>
    </row>
    <row r="8066" spans="1:19">
      <c r="A8066" t="s">
        <v>8191</v>
      </c>
      <c r="B8066">
        <v>52</v>
      </c>
      <c r="C8066" t="s">
        <v>101</v>
      </c>
      <c r="D8066" t="s">
        <v>102</v>
      </c>
      <c r="E8066">
        <v>68</v>
      </c>
      <c r="F8066" t="s">
        <v>109</v>
      </c>
      <c r="G8066" t="s">
        <v>110</v>
      </c>
      <c r="H8066" s="5">
        <v>789</v>
      </c>
      <c r="I8066" s="5">
        <v>54013.74</v>
      </c>
      <c r="J8066" t="s">
        <v>115</v>
      </c>
      <c r="K8066" t="s">
        <v>106</v>
      </c>
      <c r="L8066">
        <v>3</v>
      </c>
      <c r="M8066">
        <v>0</v>
      </c>
      <c r="N8066">
        <v>5</v>
      </c>
      <c r="O8066" s="6">
        <v>0</v>
      </c>
      <c r="P8066" t="s">
        <v>107</v>
      </c>
      <c r="Q8066" t="s">
        <v>107</v>
      </c>
      <c r="R8066">
        <f>IF(F8066="Monthly",2,0)
+IF(E8066&lt;=6,2,0)
+IF(N8066&lt;=2,2,0)
+IF(L8066&gt;=4,2,0)
+IF(M8066&gt;=2,1,0)
+IF(H8066&gt;=_xlfn.PERCENTILE.INC($H$2:$H$10001,0.75),1,0)</f>
        <v>0</v>
      </c>
      <c r="S8066" t="str">
        <f>IF(R8066&gt;=7,"High",IF(R8066&gt;=4,"Medium","Low"))</f>
        <v>Low</v>
      </c>
    </row>
    <row r="8067" spans="1:19">
      <c r="A8067" t="s">
        <v>8192</v>
      </c>
      <c r="B8067">
        <v>18</v>
      </c>
      <c r="C8067" t="s">
        <v>112</v>
      </c>
      <c r="D8067" t="s">
        <v>126</v>
      </c>
      <c r="E8067">
        <v>6</v>
      </c>
      <c r="F8067" t="s">
        <v>103</v>
      </c>
      <c r="G8067" t="s">
        <v>110</v>
      </c>
      <c r="H8067" s="5">
        <v>713</v>
      </c>
      <c r="I8067" s="5">
        <v>4358.5600000000004</v>
      </c>
      <c r="J8067" t="s">
        <v>117</v>
      </c>
      <c r="K8067" t="s">
        <v>106</v>
      </c>
      <c r="L8067">
        <v>2</v>
      </c>
      <c r="M8067">
        <v>1</v>
      </c>
      <c r="N8067">
        <v>5</v>
      </c>
      <c r="O8067" s="6">
        <v>0</v>
      </c>
      <c r="P8067" t="s">
        <v>107</v>
      </c>
      <c r="Q8067" t="s">
        <v>107</v>
      </c>
      <c r="R8067">
        <f>IF(F8067="Monthly",2,0)
+IF(E8067&lt;=6,2,0)
+IF(N8067&lt;=2,2,0)
+IF(L8067&gt;=4,2,0)
+IF(M8067&gt;=2,1,0)
+IF(H8067&gt;=_xlfn.PERCENTILE.INC($H$2:$H$10001,0.75),1,0)</f>
        <v>4</v>
      </c>
      <c r="S8067" t="str">
        <f>IF(R8067&gt;=7,"High",IF(R8067&gt;=4,"Medium","Low"))</f>
        <v>Medium</v>
      </c>
    </row>
    <row r="8068" spans="1:19">
      <c r="A8068" t="s">
        <v>8193</v>
      </c>
      <c r="B8068">
        <v>32</v>
      </c>
      <c r="C8068" t="s">
        <v>101</v>
      </c>
      <c r="D8068" t="s">
        <v>137</v>
      </c>
      <c r="E8068">
        <v>35</v>
      </c>
      <c r="F8068" t="s">
        <v>103</v>
      </c>
      <c r="G8068" t="s">
        <v>104</v>
      </c>
      <c r="H8068" s="5">
        <v>396</v>
      </c>
      <c r="I8068" s="5">
        <v>14096.99</v>
      </c>
      <c r="J8068" t="s">
        <v>134</v>
      </c>
      <c r="K8068" t="s">
        <v>106</v>
      </c>
      <c r="L8068">
        <v>1</v>
      </c>
      <c r="M8068">
        <v>0</v>
      </c>
      <c r="N8068">
        <v>5</v>
      </c>
      <c r="O8068" s="6">
        <v>0</v>
      </c>
      <c r="P8068" t="s">
        <v>106</v>
      </c>
      <c r="Q8068" t="s">
        <v>107</v>
      </c>
      <c r="R8068">
        <f>IF(F8068="Monthly",2,0)
+IF(E8068&lt;=6,2,0)
+IF(N8068&lt;=2,2,0)
+IF(L8068&gt;=4,2,0)
+IF(M8068&gt;=2,1,0)
+IF(H8068&gt;=_xlfn.PERCENTILE.INC($H$2:$H$10001,0.75),1,0)</f>
        <v>2</v>
      </c>
      <c r="S8068" t="str">
        <f>IF(R8068&gt;=7,"High",IF(R8068&gt;=4,"Medium","Low"))</f>
        <v>Low</v>
      </c>
    </row>
    <row r="8069" spans="1:19">
      <c r="A8069" t="s">
        <v>8194</v>
      </c>
      <c r="B8069">
        <v>25</v>
      </c>
      <c r="C8069" t="s">
        <v>101</v>
      </c>
      <c r="D8069" t="s">
        <v>137</v>
      </c>
      <c r="E8069">
        <v>23</v>
      </c>
      <c r="F8069" t="s">
        <v>103</v>
      </c>
      <c r="G8069" t="s">
        <v>129</v>
      </c>
      <c r="H8069" s="5">
        <v>1006</v>
      </c>
      <c r="I8069" s="5">
        <v>23690.02</v>
      </c>
      <c r="J8069" t="s">
        <v>140</v>
      </c>
      <c r="K8069" t="s">
        <v>106</v>
      </c>
      <c r="L8069">
        <v>0</v>
      </c>
      <c r="M8069">
        <v>0</v>
      </c>
      <c r="N8069">
        <v>5</v>
      </c>
      <c r="O8069" s="6">
        <v>0</v>
      </c>
      <c r="P8069" t="s">
        <v>107</v>
      </c>
      <c r="Q8069" t="s">
        <v>107</v>
      </c>
      <c r="R8069">
        <f>IF(F8069="Monthly",2,0)
+IF(E8069&lt;=6,2,0)
+IF(N8069&lt;=2,2,0)
+IF(L8069&gt;=4,2,0)
+IF(M8069&gt;=2,1,0)
+IF(H8069&gt;=_xlfn.PERCENTILE.INC($H$2:$H$10001,0.75),1,0)</f>
        <v>3</v>
      </c>
      <c r="S8069" t="str">
        <f>IF(R8069&gt;=7,"High",IF(R8069&gt;=4,"Medium","Low"))</f>
        <v>Low</v>
      </c>
    </row>
    <row r="8070" spans="1:19">
      <c r="A8070" t="s">
        <v>8195</v>
      </c>
      <c r="B8070">
        <v>40</v>
      </c>
      <c r="C8070" t="s">
        <v>112</v>
      </c>
      <c r="D8070" t="s">
        <v>126</v>
      </c>
      <c r="E8070">
        <v>57</v>
      </c>
      <c r="F8070" t="s">
        <v>103</v>
      </c>
      <c r="G8070" t="s">
        <v>129</v>
      </c>
      <c r="H8070" s="5">
        <v>1031</v>
      </c>
      <c r="I8070" s="5">
        <v>59150.52</v>
      </c>
      <c r="J8070" t="s">
        <v>134</v>
      </c>
      <c r="K8070" t="s">
        <v>106</v>
      </c>
      <c r="L8070">
        <v>0</v>
      </c>
      <c r="M8070">
        <v>0</v>
      </c>
      <c r="N8070">
        <v>5</v>
      </c>
      <c r="O8070" s="6">
        <v>0</v>
      </c>
      <c r="P8070" t="s">
        <v>106</v>
      </c>
      <c r="Q8070" t="s">
        <v>107</v>
      </c>
      <c r="R8070">
        <f>IF(F8070="Monthly",2,0)
+IF(E8070&lt;=6,2,0)
+IF(N8070&lt;=2,2,0)
+IF(L8070&gt;=4,2,0)
+IF(M8070&gt;=2,1,0)
+IF(H8070&gt;=_xlfn.PERCENTILE.INC($H$2:$H$10001,0.75),1,0)</f>
        <v>3</v>
      </c>
      <c r="S8070" t="str">
        <f>IF(R8070&gt;=7,"High",IF(R8070&gt;=4,"Medium","Low"))</f>
        <v>Low</v>
      </c>
    </row>
    <row r="8071" spans="1:19">
      <c r="A8071" t="s">
        <v>8196</v>
      </c>
      <c r="B8071">
        <v>35</v>
      </c>
      <c r="C8071" t="s">
        <v>112</v>
      </c>
      <c r="D8071" t="s">
        <v>126</v>
      </c>
      <c r="E8071">
        <v>3</v>
      </c>
      <c r="F8071" t="s">
        <v>103</v>
      </c>
      <c r="G8071" t="s">
        <v>110</v>
      </c>
      <c r="H8071" s="5">
        <v>719</v>
      </c>
      <c r="I8071" s="5">
        <v>2197.38</v>
      </c>
      <c r="J8071" t="s">
        <v>134</v>
      </c>
      <c r="K8071" t="s">
        <v>106</v>
      </c>
      <c r="L8071">
        <v>0</v>
      </c>
      <c r="M8071">
        <v>0</v>
      </c>
      <c r="N8071">
        <v>5</v>
      </c>
      <c r="O8071" s="6">
        <v>0</v>
      </c>
      <c r="P8071" t="s">
        <v>107</v>
      </c>
      <c r="Q8071" t="s">
        <v>107</v>
      </c>
      <c r="R8071">
        <f>IF(F8071="Monthly",2,0)
+IF(E8071&lt;=6,2,0)
+IF(N8071&lt;=2,2,0)
+IF(L8071&gt;=4,2,0)
+IF(M8071&gt;=2,1,0)
+IF(H8071&gt;=_xlfn.PERCENTILE.INC($H$2:$H$10001,0.75),1,0)</f>
        <v>4</v>
      </c>
      <c r="S8071" t="str">
        <f>IF(R8071&gt;=7,"High",IF(R8071&gt;=4,"Medium","Low"))</f>
        <v>Medium</v>
      </c>
    </row>
    <row r="8072" spans="1:19">
      <c r="A8072" t="s">
        <v>8197</v>
      </c>
      <c r="B8072">
        <v>50</v>
      </c>
      <c r="C8072" t="s">
        <v>101</v>
      </c>
      <c r="D8072" t="s">
        <v>126</v>
      </c>
      <c r="E8072">
        <v>36</v>
      </c>
      <c r="F8072" t="s">
        <v>121</v>
      </c>
      <c r="G8072" t="s">
        <v>104</v>
      </c>
      <c r="H8072" s="5">
        <v>573</v>
      </c>
      <c r="I8072" s="5">
        <v>18903.89</v>
      </c>
      <c r="J8072" t="s">
        <v>140</v>
      </c>
      <c r="K8072" t="s">
        <v>107</v>
      </c>
      <c r="L8072">
        <v>0</v>
      </c>
      <c r="M8072">
        <v>0</v>
      </c>
      <c r="N8072">
        <v>5</v>
      </c>
      <c r="O8072" s="6">
        <v>10</v>
      </c>
      <c r="P8072" t="s">
        <v>106</v>
      </c>
      <c r="Q8072" t="s">
        <v>107</v>
      </c>
      <c r="R8072">
        <f>IF(F8072="Monthly",2,0)
+IF(E8072&lt;=6,2,0)
+IF(N8072&lt;=2,2,0)
+IF(L8072&gt;=4,2,0)
+IF(M8072&gt;=2,1,0)
+IF(H8072&gt;=_xlfn.PERCENTILE.INC($H$2:$H$10001,0.75),1,0)</f>
        <v>0</v>
      </c>
      <c r="S8072" t="str">
        <f>IF(R8072&gt;=7,"High",IF(R8072&gt;=4,"Medium","Low"))</f>
        <v>Low</v>
      </c>
    </row>
    <row r="8073" spans="1:19">
      <c r="A8073" t="s">
        <v>8198</v>
      </c>
      <c r="B8073">
        <v>38</v>
      </c>
      <c r="C8073" t="s">
        <v>101</v>
      </c>
      <c r="D8073" t="s">
        <v>137</v>
      </c>
      <c r="E8073">
        <v>17</v>
      </c>
      <c r="F8073" t="s">
        <v>103</v>
      </c>
      <c r="G8073" t="s">
        <v>110</v>
      </c>
      <c r="H8073" s="5">
        <v>741</v>
      </c>
      <c r="I8073" s="5">
        <v>12516.39</v>
      </c>
      <c r="J8073" t="s">
        <v>117</v>
      </c>
      <c r="K8073" t="s">
        <v>106</v>
      </c>
      <c r="L8073">
        <v>2</v>
      </c>
      <c r="M8073">
        <v>0</v>
      </c>
      <c r="N8073">
        <v>4</v>
      </c>
      <c r="O8073" s="6">
        <v>0</v>
      </c>
      <c r="P8073" t="s">
        <v>107</v>
      </c>
      <c r="Q8073" t="s">
        <v>107</v>
      </c>
      <c r="R8073">
        <f>IF(F8073="Monthly",2,0)
+IF(E8073&lt;=6,2,0)
+IF(N8073&lt;=2,2,0)
+IF(L8073&gt;=4,2,0)
+IF(M8073&gt;=2,1,0)
+IF(H8073&gt;=_xlfn.PERCENTILE.INC($H$2:$H$10001,0.75),1,0)</f>
        <v>2</v>
      </c>
      <c r="S8073" t="str">
        <f>IF(R8073&gt;=7,"High",IF(R8073&gt;=4,"Medium","Low"))</f>
        <v>Low</v>
      </c>
    </row>
    <row r="8074" spans="1:19">
      <c r="A8074" t="s">
        <v>8199</v>
      </c>
      <c r="B8074">
        <v>18</v>
      </c>
      <c r="C8074" t="s">
        <v>112</v>
      </c>
      <c r="D8074" t="s">
        <v>137</v>
      </c>
      <c r="E8074">
        <v>38</v>
      </c>
      <c r="F8074" t="s">
        <v>103</v>
      </c>
      <c r="G8074" t="s">
        <v>104</v>
      </c>
      <c r="H8074" s="5">
        <v>410</v>
      </c>
      <c r="I8074" s="5">
        <v>15943.34</v>
      </c>
      <c r="J8074" t="s">
        <v>105</v>
      </c>
      <c r="K8074" t="s">
        <v>106</v>
      </c>
      <c r="L8074">
        <v>2</v>
      </c>
      <c r="M8074">
        <v>0</v>
      </c>
      <c r="N8074">
        <v>5</v>
      </c>
      <c r="O8074" s="6">
        <v>0</v>
      </c>
      <c r="P8074" t="s">
        <v>107</v>
      </c>
      <c r="Q8074" t="s">
        <v>106</v>
      </c>
      <c r="R8074">
        <f>IF(F8074="Monthly",2,0)
+IF(E8074&lt;=6,2,0)
+IF(N8074&lt;=2,2,0)
+IF(L8074&gt;=4,2,0)
+IF(M8074&gt;=2,1,0)
+IF(H8074&gt;=_xlfn.PERCENTILE.INC($H$2:$H$10001,0.75),1,0)</f>
        <v>2</v>
      </c>
      <c r="S8074" t="str">
        <f>IF(R8074&gt;=7,"High",IF(R8074&gt;=4,"Medium","Low"))</f>
        <v>Low</v>
      </c>
    </row>
    <row r="8075" spans="1:19">
      <c r="A8075" t="s">
        <v>8200</v>
      </c>
      <c r="B8075">
        <v>44</v>
      </c>
      <c r="C8075" t="s">
        <v>101</v>
      </c>
      <c r="D8075" t="s">
        <v>159</v>
      </c>
      <c r="E8075">
        <v>22</v>
      </c>
      <c r="F8075" t="s">
        <v>103</v>
      </c>
      <c r="G8075" t="s">
        <v>129</v>
      </c>
      <c r="H8075" s="5">
        <v>1060</v>
      </c>
      <c r="I8075" s="5">
        <v>23052.560000000001</v>
      </c>
      <c r="J8075" t="s">
        <v>105</v>
      </c>
      <c r="K8075" t="s">
        <v>106</v>
      </c>
      <c r="L8075">
        <v>0</v>
      </c>
      <c r="M8075">
        <v>0</v>
      </c>
      <c r="N8075">
        <v>4</v>
      </c>
      <c r="O8075" s="6">
        <v>0</v>
      </c>
      <c r="P8075" t="s">
        <v>107</v>
      </c>
      <c r="Q8075" t="s">
        <v>106</v>
      </c>
      <c r="R8075">
        <f>IF(F8075="Monthly",2,0)
+IF(E8075&lt;=6,2,0)
+IF(N8075&lt;=2,2,0)
+IF(L8075&gt;=4,2,0)
+IF(M8075&gt;=2,1,0)
+IF(H8075&gt;=_xlfn.PERCENTILE.INC($H$2:$H$10001,0.75),1,0)</f>
        <v>3</v>
      </c>
      <c r="S8075" t="str">
        <f>IF(R8075&gt;=7,"High",IF(R8075&gt;=4,"Medium","Low"))</f>
        <v>Low</v>
      </c>
    </row>
    <row r="8076" spans="1:19">
      <c r="A8076" t="s">
        <v>8201</v>
      </c>
      <c r="B8076">
        <v>48</v>
      </c>
      <c r="C8076" t="s">
        <v>101</v>
      </c>
      <c r="D8076" t="s">
        <v>159</v>
      </c>
      <c r="E8076">
        <v>34</v>
      </c>
      <c r="F8076" t="s">
        <v>109</v>
      </c>
      <c r="G8076" t="s">
        <v>110</v>
      </c>
      <c r="H8076" s="5">
        <v>783</v>
      </c>
      <c r="I8076" s="5">
        <v>26838.85</v>
      </c>
      <c r="J8076" t="s">
        <v>105</v>
      </c>
      <c r="K8076" t="s">
        <v>107</v>
      </c>
      <c r="L8076">
        <v>3</v>
      </c>
      <c r="M8076">
        <v>0</v>
      </c>
      <c r="N8076">
        <v>5</v>
      </c>
      <c r="O8076" s="6">
        <v>0</v>
      </c>
      <c r="P8076" t="s">
        <v>106</v>
      </c>
      <c r="Q8076" t="s">
        <v>107</v>
      </c>
      <c r="R8076">
        <f>IF(F8076="Monthly",2,0)
+IF(E8076&lt;=6,2,0)
+IF(N8076&lt;=2,2,0)
+IF(L8076&gt;=4,2,0)
+IF(M8076&gt;=2,1,0)
+IF(H8076&gt;=_xlfn.PERCENTILE.INC($H$2:$H$10001,0.75),1,0)</f>
        <v>0</v>
      </c>
      <c r="S8076" t="str">
        <f>IF(R8076&gt;=7,"High",IF(R8076&gt;=4,"Medium","Low"))</f>
        <v>Low</v>
      </c>
    </row>
    <row r="8077" spans="1:19">
      <c r="A8077" t="s">
        <v>8202</v>
      </c>
      <c r="B8077">
        <v>31</v>
      </c>
      <c r="C8077" t="s">
        <v>101</v>
      </c>
      <c r="D8077" t="s">
        <v>126</v>
      </c>
      <c r="E8077">
        <v>31</v>
      </c>
      <c r="F8077" t="s">
        <v>109</v>
      </c>
      <c r="G8077" t="s">
        <v>110</v>
      </c>
      <c r="H8077" s="5">
        <v>830</v>
      </c>
      <c r="I8077" s="5">
        <v>25604.83</v>
      </c>
      <c r="J8077" t="s">
        <v>105</v>
      </c>
      <c r="K8077" t="s">
        <v>106</v>
      </c>
      <c r="L8077">
        <v>2</v>
      </c>
      <c r="M8077">
        <v>2</v>
      </c>
      <c r="N8077">
        <v>4</v>
      </c>
      <c r="O8077" s="6">
        <v>0</v>
      </c>
      <c r="P8077" t="s">
        <v>107</v>
      </c>
      <c r="Q8077" t="s">
        <v>107</v>
      </c>
      <c r="R8077">
        <f>IF(F8077="Monthly",2,0)
+IF(E8077&lt;=6,2,0)
+IF(N8077&lt;=2,2,0)
+IF(L8077&gt;=4,2,0)
+IF(M8077&gt;=2,1,0)
+IF(H8077&gt;=_xlfn.PERCENTILE.INC($H$2:$H$10001,0.75),1,0)</f>
        <v>2</v>
      </c>
      <c r="S8077" t="str">
        <f>IF(R8077&gt;=7,"High",IF(R8077&gt;=4,"Medium","Low"))</f>
        <v>Low</v>
      </c>
    </row>
    <row r="8078" spans="1:19">
      <c r="A8078" t="s">
        <v>8203</v>
      </c>
      <c r="B8078">
        <v>26</v>
      </c>
      <c r="C8078" t="s">
        <v>112</v>
      </c>
      <c r="D8078" t="s">
        <v>119</v>
      </c>
      <c r="E8078">
        <v>22</v>
      </c>
      <c r="F8078" t="s">
        <v>109</v>
      </c>
      <c r="G8078" t="s">
        <v>104</v>
      </c>
      <c r="H8078" s="5">
        <v>537</v>
      </c>
      <c r="I8078" s="5">
        <v>12016.12</v>
      </c>
      <c r="J8078" t="s">
        <v>117</v>
      </c>
      <c r="K8078" t="s">
        <v>106</v>
      </c>
      <c r="L8078">
        <v>1</v>
      </c>
      <c r="M8078">
        <v>0</v>
      </c>
      <c r="N8078">
        <v>4</v>
      </c>
      <c r="O8078" s="6">
        <v>0</v>
      </c>
      <c r="P8078" t="s">
        <v>106</v>
      </c>
      <c r="Q8078" t="s">
        <v>107</v>
      </c>
      <c r="R8078">
        <f>IF(F8078="Monthly",2,0)
+IF(E8078&lt;=6,2,0)
+IF(N8078&lt;=2,2,0)
+IF(L8078&gt;=4,2,0)
+IF(M8078&gt;=2,1,0)
+IF(H8078&gt;=_xlfn.PERCENTILE.INC($H$2:$H$10001,0.75),1,0)</f>
        <v>0</v>
      </c>
      <c r="S8078" t="str">
        <f>IF(R8078&gt;=7,"High",IF(R8078&gt;=4,"Medium","Low"))</f>
        <v>Low</v>
      </c>
    </row>
    <row r="8079" spans="1:19">
      <c r="A8079" t="s">
        <v>8204</v>
      </c>
      <c r="B8079">
        <v>27</v>
      </c>
      <c r="C8079" t="s">
        <v>101</v>
      </c>
      <c r="D8079" t="s">
        <v>126</v>
      </c>
      <c r="E8079">
        <v>29</v>
      </c>
      <c r="F8079" t="s">
        <v>109</v>
      </c>
      <c r="G8079" t="s">
        <v>104</v>
      </c>
      <c r="H8079" s="5">
        <v>495</v>
      </c>
      <c r="I8079" s="5">
        <v>13951.81</v>
      </c>
      <c r="J8079" t="s">
        <v>117</v>
      </c>
      <c r="K8079" t="s">
        <v>106</v>
      </c>
      <c r="L8079">
        <v>1</v>
      </c>
      <c r="M8079">
        <v>0</v>
      </c>
      <c r="N8079">
        <v>5</v>
      </c>
      <c r="O8079" s="6">
        <v>0</v>
      </c>
      <c r="P8079" t="s">
        <v>107</v>
      </c>
      <c r="Q8079" t="s">
        <v>107</v>
      </c>
      <c r="R8079">
        <f>IF(F8079="Monthly",2,0)
+IF(E8079&lt;=6,2,0)
+IF(N8079&lt;=2,2,0)
+IF(L8079&gt;=4,2,0)
+IF(M8079&gt;=2,1,0)
+IF(H8079&gt;=_xlfn.PERCENTILE.INC($H$2:$H$10001,0.75),1,0)</f>
        <v>0</v>
      </c>
      <c r="S8079" t="str">
        <f>IF(R8079&gt;=7,"High",IF(R8079&gt;=4,"Medium","Low"))</f>
        <v>Low</v>
      </c>
    </row>
    <row r="8080" spans="1:19">
      <c r="A8080" t="s">
        <v>8205</v>
      </c>
      <c r="B8080">
        <v>36</v>
      </c>
      <c r="C8080" t="s">
        <v>101</v>
      </c>
      <c r="D8080" t="s">
        <v>113</v>
      </c>
      <c r="E8080">
        <v>32</v>
      </c>
      <c r="F8080" t="s">
        <v>103</v>
      </c>
      <c r="G8080" t="s">
        <v>104</v>
      </c>
      <c r="H8080" s="5">
        <v>539</v>
      </c>
      <c r="I8080" s="5">
        <v>17005.310000000001</v>
      </c>
      <c r="J8080" t="s">
        <v>105</v>
      </c>
      <c r="K8080" t="s">
        <v>106</v>
      </c>
      <c r="L8080">
        <v>2</v>
      </c>
      <c r="M8080">
        <v>0</v>
      </c>
      <c r="N8080">
        <v>4</v>
      </c>
      <c r="O8080" s="6">
        <v>0</v>
      </c>
      <c r="P8080" t="s">
        <v>107</v>
      </c>
      <c r="Q8080" t="s">
        <v>107</v>
      </c>
      <c r="R8080">
        <f>IF(F8080="Monthly",2,0)
+IF(E8080&lt;=6,2,0)
+IF(N8080&lt;=2,2,0)
+IF(L8080&gt;=4,2,0)
+IF(M8080&gt;=2,1,0)
+IF(H8080&gt;=_xlfn.PERCENTILE.INC($H$2:$H$10001,0.75),1,0)</f>
        <v>2</v>
      </c>
      <c r="S8080" t="str">
        <f>IF(R8080&gt;=7,"High",IF(R8080&gt;=4,"Medium","Low"))</f>
        <v>Low</v>
      </c>
    </row>
    <row r="8081" spans="1:19">
      <c r="A8081" t="s">
        <v>8206</v>
      </c>
      <c r="B8081">
        <v>35</v>
      </c>
      <c r="C8081" t="s">
        <v>112</v>
      </c>
      <c r="D8081" t="s">
        <v>123</v>
      </c>
      <c r="E8081">
        <v>51</v>
      </c>
      <c r="F8081" t="s">
        <v>103</v>
      </c>
      <c r="G8081" t="s">
        <v>104</v>
      </c>
      <c r="H8081" s="5">
        <v>389</v>
      </c>
      <c r="I8081" s="5">
        <v>20140.09</v>
      </c>
      <c r="J8081" t="s">
        <v>140</v>
      </c>
      <c r="K8081" t="s">
        <v>106</v>
      </c>
      <c r="L8081">
        <v>4</v>
      </c>
      <c r="M8081">
        <v>1</v>
      </c>
      <c r="N8081">
        <v>5</v>
      </c>
      <c r="O8081" s="6">
        <v>0</v>
      </c>
      <c r="P8081" t="s">
        <v>107</v>
      </c>
      <c r="Q8081" t="s">
        <v>107</v>
      </c>
      <c r="R8081">
        <f>IF(F8081="Monthly",2,0)
+IF(E8081&lt;=6,2,0)
+IF(N8081&lt;=2,2,0)
+IF(L8081&gt;=4,2,0)
+IF(M8081&gt;=2,1,0)
+IF(H8081&gt;=_xlfn.PERCENTILE.INC($H$2:$H$10001,0.75),1,0)</f>
        <v>4</v>
      </c>
      <c r="S8081" t="str">
        <f>IF(R8081&gt;=7,"High",IF(R8081&gt;=4,"Medium","Low"))</f>
        <v>Medium</v>
      </c>
    </row>
    <row r="8082" spans="1:19">
      <c r="A8082" t="s">
        <v>8207</v>
      </c>
      <c r="B8082">
        <v>18</v>
      </c>
      <c r="C8082" t="s">
        <v>112</v>
      </c>
      <c r="D8082" t="s">
        <v>133</v>
      </c>
      <c r="E8082">
        <v>38</v>
      </c>
      <c r="F8082" t="s">
        <v>109</v>
      </c>
      <c r="G8082" t="s">
        <v>110</v>
      </c>
      <c r="H8082" s="5">
        <v>639</v>
      </c>
      <c r="I8082" s="5">
        <v>24817.59</v>
      </c>
      <c r="J8082" t="s">
        <v>140</v>
      </c>
      <c r="K8082" t="s">
        <v>106</v>
      </c>
      <c r="L8082">
        <v>0</v>
      </c>
      <c r="M8082">
        <v>0</v>
      </c>
      <c r="N8082">
        <v>5</v>
      </c>
      <c r="O8082" s="6">
        <v>0</v>
      </c>
      <c r="P8082" t="s">
        <v>107</v>
      </c>
      <c r="Q8082" t="s">
        <v>107</v>
      </c>
      <c r="R8082">
        <f>IF(F8082="Monthly",2,0)
+IF(E8082&lt;=6,2,0)
+IF(N8082&lt;=2,2,0)
+IF(L8082&gt;=4,2,0)
+IF(M8082&gt;=2,1,0)
+IF(H8082&gt;=_xlfn.PERCENTILE.INC($H$2:$H$10001,0.75),1,0)</f>
        <v>0</v>
      </c>
      <c r="S8082" t="str">
        <f>IF(R8082&gt;=7,"High",IF(R8082&gt;=4,"Medium","Low"))</f>
        <v>Low</v>
      </c>
    </row>
    <row r="8083" spans="1:19">
      <c r="A8083" t="s">
        <v>8208</v>
      </c>
      <c r="B8083">
        <v>31</v>
      </c>
      <c r="C8083" t="s">
        <v>101</v>
      </c>
      <c r="D8083" t="s">
        <v>102</v>
      </c>
      <c r="E8083">
        <v>37</v>
      </c>
      <c r="F8083" t="s">
        <v>103</v>
      </c>
      <c r="G8083" t="s">
        <v>104</v>
      </c>
      <c r="H8083" s="5">
        <v>556</v>
      </c>
      <c r="I8083" s="5">
        <v>20822.59</v>
      </c>
      <c r="J8083" t="s">
        <v>105</v>
      </c>
      <c r="K8083" t="s">
        <v>107</v>
      </c>
      <c r="L8083">
        <v>3</v>
      </c>
      <c r="M8083">
        <v>2</v>
      </c>
      <c r="N8083">
        <v>3</v>
      </c>
      <c r="O8083" s="6">
        <v>0</v>
      </c>
      <c r="P8083" t="s">
        <v>107</v>
      </c>
      <c r="Q8083" t="s">
        <v>107</v>
      </c>
      <c r="R8083">
        <f>IF(F8083="Monthly",2,0)
+IF(E8083&lt;=6,2,0)
+IF(N8083&lt;=2,2,0)
+IF(L8083&gt;=4,2,0)
+IF(M8083&gt;=2,1,0)
+IF(H8083&gt;=_xlfn.PERCENTILE.INC($H$2:$H$10001,0.75),1,0)</f>
        <v>3</v>
      </c>
      <c r="S8083" t="str">
        <f>IF(R8083&gt;=7,"High",IF(R8083&gt;=4,"Medium","Low"))</f>
        <v>Low</v>
      </c>
    </row>
    <row r="8084" spans="1:19">
      <c r="A8084" t="s">
        <v>8209</v>
      </c>
      <c r="B8084">
        <v>64</v>
      </c>
      <c r="C8084" t="s">
        <v>101</v>
      </c>
      <c r="D8084" t="s">
        <v>133</v>
      </c>
      <c r="E8084">
        <v>21</v>
      </c>
      <c r="F8084" t="s">
        <v>109</v>
      </c>
      <c r="G8084" t="s">
        <v>104</v>
      </c>
      <c r="H8084" s="5">
        <v>486</v>
      </c>
      <c r="I8084" s="5">
        <v>10278.530000000001</v>
      </c>
      <c r="J8084" t="s">
        <v>117</v>
      </c>
      <c r="K8084" t="s">
        <v>106</v>
      </c>
      <c r="L8084">
        <v>1</v>
      </c>
      <c r="M8084">
        <v>0</v>
      </c>
      <c r="N8084">
        <v>5</v>
      </c>
      <c r="O8084" s="6">
        <v>0</v>
      </c>
      <c r="P8084" t="s">
        <v>106</v>
      </c>
      <c r="Q8084" t="s">
        <v>107</v>
      </c>
      <c r="R8084">
        <f>IF(F8084="Monthly",2,0)
+IF(E8084&lt;=6,2,0)
+IF(N8084&lt;=2,2,0)
+IF(L8084&gt;=4,2,0)
+IF(M8084&gt;=2,1,0)
+IF(H8084&gt;=_xlfn.PERCENTILE.INC($H$2:$H$10001,0.75),1,0)</f>
        <v>0</v>
      </c>
      <c r="S8084" t="str">
        <f>IF(R8084&gt;=7,"High",IF(R8084&gt;=4,"Medium","Low"))</f>
        <v>Low</v>
      </c>
    </row>
    <row r="8085" spans="1:19">
      <c r="A8085" t="s">
        <v>8210</v>
      </c>
      <c r="B8085">
        <v>35</v>
      </c>
      <c r="C8085" t="s">
        <v>112</v>
      </c>
      <c r="D8085" t="s">
        <v>102</v>
      </c>
      <c r="E8085">
        <v>39</v>
      </c>
      <c r="F8085" t="s">
        <v>109</v>
      </c>
      <c r="G8085" t="s">
        <v>110</v>
      </c>
      <c r="H8085" s="5">
        <v>736</v>
      </c>
      <c r="I8085" s="5">
        <v>28330.63</v>
      </c>
      <c r="J8085" t="s">
        <v>105</v>
      </c>
      <c r="K8085" t="s">
        <v>106</v>
      </c>
      <c r="L8085">
        <v>0</v>
      </c>
      <c r="M8085">
        <v>0</v>
      </c>
      <c r="N8085">
        <v>4</v>
      </c>
      <c r="O8085" s="6">
        <v>0</v>
      </c>
      <c r="P8085" t="s">
        <v>106</v>
      </c>
      <c r="Q8085" t="s">
        <v>106</v>
      </c>
      <c r="R8085">
        <f>IF(F8085="Monthly",2,0)
+IF(E8085&lt;=6,2,0)
+IF(N8085&lt;=2,2,0)
+IF(L8085&gt;=4,2,0)
+IF(M8085&gt;=2,1,0)
+IF(H8085&gt;=_xlfn.PERCENTILE.INC($H$2:$H$10001,0.75),1,0)</f>
        <v>0</v>
      </c>
      <c r="S8085" t="str">
        <f>IF(R8085&gt;=7,"High",IF(R8085&gt;=4,"Medium","Low"))</f>
        <v>Low</v>
      </c>
    </row>
    <row r="8086" spans="1:19">
      <c r="A8086" t="s">
        <v>8211</v>
      </c>
      <c r="B8086">
        <v>18</v>
      </c>
      <c r="C8086" t="s">
        <v>101</v>
      </c>
      <c r="D8086" t="s">
        <v>126</v>
      </c>
      <c r="E8086">
        <v>35</v>
      </c>
      <c r="F8086" t="s">
        <v>109</v>
      </c>
      <c r="G8086" t="s">
        <v>110</v>
      </c>
      <c r="H8086" s="5">
        <v>791</v>
      </c>
      <c r="I8086" s="5">
        <v>24757.59</v>
      </c>
      <c r="J8086" t="s">
        <v>117</v>
      </c>
      <c r="K8086" t="s">
        <v>107</v>
      </c>
      <c r="L8086">
        <v>1</v>
      </c>
      <c r="M8086">
        <v>0</v>
      </c>
      <c r="N8086">
        <v>5</v>
      </c>
      <c r="O8086" s="6">
        <v>10</v>
      </c>
      <c r="P8086" t="s">
        <v>106</v>
      </c>
      <c r="Q8086" t="s">
        <v>107</v>
      </c>
      <c r="R8086">
        <f>IF(F8086="Monthly",2,0)
+IF(E8086&lt;=6,2,0)
+IF(N8086&lt;=2,2,0)
+IF(L8086&gt;=4,2,0)
+IF(M8086&gt;=2,1,0)
+IF(H8086&gt;=_xlfn.PERCENTILE.INC($H$2:$H$10001,0.75),1,0)</f>
        <v>0</v>
      </c>
      <c r="S8086" t="str">
        <f>IF(R8086&gt;=7,"High",IF(R8086&gt;=4,"Medium","Low"))</f>
        <v>Low</v>
      </c>
    </row>
    <row r="8087" spans="1:19">
      <c r="A8087" t="s">
        <v>8212</v>
      </c>
      <c r="B8087">
        <v>40</v>
      </c>
      <c r="C8087" t="s">
        <v>101</v>
      </c>
      <c r="D8087" t="s">
        <v>131</v>
      </c>
      <c r="E8087">
        <v>50</v>
      </c>
      <c r="F8087" t="s">
        <v>109</v>
      </c>
      <c r="G8087" t="s">
        <v>104</v>
      </c>
      <c r="H8087" s="5">
        <v>515</v>
      </c>
      <c r="I8087" s="5">
        <v>24441.11</v>
      </c>
      <c r="J8087" t="s">
        <v>117</v>
      </c>
      <c r="K8087" t="s">
        <v>106</v>
      </c>
      <c r="L8087">
        <v>2</v>
      </c>
      <c r="M8087">
        <v>1</v>
      </c>
      <c r="N8087">
        <v>5</v>
      </c>
      <c r="O8087" s="6">
        <v>5</v>
      </c>
      <c r="P8087" t="s">
        <v>107</v>
      </c>
      <c r="Q8087" t="s">
        <v>107</v>
      </c>
      <c r="R8087">
        <f>IF(F8087="Monthly",2,0)
+IF(E8087&lt;=6,2,0)
+IF(N8087&lt;=2,2,0)
+IF(L8087&gt;=4,2,0)
+IF(M8087&gt;=2,1,0)
+IF(H8087&gt;=_xlfn.PERCENTILE.INC($H$2:$H$10001,0.75),1,0)</f>
        <v>0</v>
      </c>
      <c r="S8087" t="str">
        <f>IF(R8087&gt;=7,"High",IF(R8087&gt;=4,"Medium","Low"))</f>
        <v>Low</v>
      </c>
    </row>
    <row r="8088" spans="1:19">
      <c r="A8088" t="s">
        <v>8213</v>
      </c>
      <c r="B8088">
        <v>21</v>
      </c>
      <c r="C8088" t="s">
        <v>112</v>
      </c>
      <c r="D8088" t="s">
        <v>137</v>
      </c>
      <c r="E8088">
        <v>52</v>
      </c>
      <c r="F8088" t="s">
        <v>121</v>
      </c>
      <c r="G8088" t="s">
        <v>104</v>
      </c>
      <c r="H8088" s="5">
        <v>499</v>
      </c>
      <c r="I8088" s="5">
        <v>25648.89</v>
      </c>
      <c r="J8088" t="s">
        <v>115</v>
      </c>
      <c r="K8088" t="s">
        <v>106</v>
      </c>
      <c r="L8088">
        <v>1</v>
      </c>
      <c r="M8088">
        <v>0</v>
      </c>
      <c r="N8088">
        <v>5</v>
      </c>
      <c r="O8088" s="6">
        <v>0</v>
      </c>
      <c r="P8088" t="s">
        <v>107</v>
      </c>
      <c r="Q8088" t="s">
        <v>107</v>
      </c>
      <c r="R8088">
        <f>IF(F8088="Monthly",2,0)
+IF(E8088&lt;=6,2,0)
+IF(N8088&lt;=2,2,0)
+IF(L8088&gt;=4,2,0)
+IF(M8088&gt;=2,1,0)
+IF(H8088&gt;=_xlfn.PERCENTILE.INC($H$2:$H$10001,0.75),1,0)</f>
        <v>0</v>
      </c>
      <c r="S8088" t="str">
        <f>IF(R8088&gt;=7,"High",IF(R8088&gt;=4,"Medium","Low"))</f>
        <v>Low</v>
      </c>
    </row>
    <row r="8089" spans="1:19">
      <c r="A8089" t="s">
        <v>8214</v>
      </c>
      <c r="B8089">
        <v>18</v>
      </c>
      <c r="C8089" t="s">
        <v>101</v>
      </c>
      <c r="D8089" t="s">
        <v>126</v>
      </c>
      <c r="E8089">
        <v>10</v>
      </c>
      <c r="F8089" t="s">
        <v>103</v>
      </c>
      <c r="G8089" t="s">
        <v>110</v>
      </c>
      <c r="H8089" s="5">
        <v>774</v>
      </c>
      <c r="I8089" s="5">
        <v>7796.99</v>
      </c>
      <c r="J8089" t="s">
        <v>117</v>
      </c>
      <c r="K8089" t="s">
        <v>106</v>
      </c>
      <c r="L8089">
        <v>2</v>
      </c>
      <c r="M8089">
        <v>1</v>
      </c>
      <c r="N8089">
        <v>5</v>
      </c>
      <c r="O8089" s="6">
        <v>0</v>
      </c>
      <c r="P8089" t="s">
        <v>107</v>
      </c>
      <c r="Q8089" t="s">
        <v>107</v>
      </c>
      <c r="R8089">
        <f>IF(F8089="Monthly",2,0)
+IF(E8089&lt;=6,2,0)
+IF(N8089&lt;=2,2,0)
+IF(L8089&gt;=4,2,0)
+IF(M8089&gt;=2,1,0)
+IF(H8089&gt;=_xlfn.PERCENTILE.INC($H$2:$H$10001,0.75),1,0)</f>
        <v>2</v>
      </c>
      <c r="S8089" t="str">
        <f>IF(R8089&gt;=7,"High",IF(R8089&gt;=4,"Medium","Low"))</f>
        <v>Low</v>
      </c>
    </row>
    <row r="8090" spans="1:19">
      <c r="A8090" t="s">
        <v>8215</v>
      </c>
      <c r="B8090">
        <v>39</v>
      </c>
      <c r="C8090" t="s">
        <v>101</v>
      </c>
      <c r="D8090" t="s">
        <v>119</v>
      </c>
      <c r="E8090">
        <v>67</v>
      </c>
      <c r="F8090" t="s">
        <v>103</v>
      </c>
      <c r="G8090" t="s">
        <v>129</v>
      </c>
      <c r="H8090" s="5">
        <v>1067</v>
      </c>
      <c r="I8090" s="5">
        <v>71119.63</v>
      </c>
      <c r="J8090" t="s">
        <v>140</v>
      </c>
      <c r="K8090" t="s">
        <v>106</v>
      </c>
      <c r="L8090">
        <v>0</v>
      </c>
      <c r="M8090">
        <v>0</v>
      </c>
      <c r="N8090">
        <v>5</v>
      </c>
      <c r="O8090" s="6">
        <v>0</v>
      </c>
      <c r="P8090" t="s">
        <v>107</v>
      </c>
      <c r="Q8090" t="s">
        <v>107</v>
      </c>
      <c r="R8090">
        <f>IF(F8090="Monthly",2,0)
+IF(E8090&lt;=6,2,0)
+IF(N8090&lt;=2,2,0)
+IF(L8090&gt;=4,2,0)
+IF(M8090&gt;=2,1,0)
+IF(H8090&gt;=_xlfn.PERCENTILE.INC($H$2:$H$10001,0.75),1,0)</f>
        <v>3</v>
      </c>
      <c r="S8090" t="str">
        <f>IF(R8090&gt;=7,"High",IF(R8090&gt;=4,"Medium","Low"))</f>
        <v>Low</v>
      </c>
    </row>
    <row r="8091" spans="1:19">
      <c r="A8091" t="s">
        <v>8216</v>
      </c>
      <c r="B8091">
        <v>50</v>
      </c>
      <c r="C8091" t="s">
        <v>101</v>
      </c>
      <c r="D8091" t="s">
        <v>102</v>
      </c>
      <c r="E8091">
        <v>8</v>
      </c>
      <c r="F8091" t="s">
        <v>103</v>
      </c>
      <c r="G8091" t="s">
        <v>110</v>
      </c>
      <c r="H8091" s="5">
        <v>699</v>
      </c>
      <c r="I8091" s="5">
        <v>5745.58</v>
      </c>
      <c r="J8091" t="s">
        <v>134</v>
      </c>
      <c r="K8091" t="s">
        <v>106</v>
      </c>
      <c r="L8091">
        <v>1</v>
      </c>
      <c r="M8091">
        <v>0</v>
      </c>
      <c r="N8091">
        <v>5</v>
      </c>
      <c r="O8091" s="6">
        <v>0</v>
      </c>
      <c r="P8091" t="s">
        <v>107</v>
      </c>
      <c r="Q8091" t="s">
        <v>107</v>
      </c>
      <c r="R8091">
        <f>IF(F8091="Monthly",2,0)
+IF(E8091&lt;=6,2,0)
+IF(N8091&lt;=2,2,0)
+IF(L8091&gt;=4,2,0)
+IF(M8091&gt;=2,1,0)
+IF(H8091&gt;=_xlfn.PERCENTILE.INC($H$2:$H$10001,0.75),1,0)</f>
        <v>2</v>
      </c>
      <c r="S8091" t="str">
        <f>IF(R8091&gt;=7,"High",IF(R8091&gt;=4,"Medium","Low"))</f>
        <v>Low</v>
      </c>
    </row>
    <row r="8092" spans="1:19">
      <c r="A8092" t="s">
        <v>8217</v>
      </c>
      <c r="B8092">
        <v>33</v>
      </c>
      <c r="C8092" t="s">
        <v>101</v>
      </c>
      <c r="D8092" t="s">
        <v>133</v>
      </c>
      <c r="E8092">
        <v>21</v>
      </c>
      <c r="F8092" t="s">
        <v>109</v>
      </c>
      <c r="G8092" t="s">
        <v>110</v>
      </c>
      <c r="H8092" s="5">
        <v>720</v>
      </c>
      <c r="I8092" s="5">
        <v>14320.29</v>
      </c>
      <c r="J8092" t="s">
        <v>140</v>
      </c>
      <c r="K8092" t="s">
        <v>106</v>
      </c>
      <c r="L8092">
        <v>0</v>
      </c>
      <c r="M8092">
        <v>0</v>
      </c>
      <c r="N8092">
        <v>5</v>
      </c>
      <c r="O8092" s="6">
        <v>5</v>
      </c>
      <c r="P8092" t="s">
        <v>107</v>
      </c>
      <c r="Q8092" t="s">
        <v>106</v>
      </c>
      <c r="R8092">
        <f>IF(F8092="Monthly",2,0)
+IF(E8092&lt;=6,2,0)
+IF(N8092&lt;=2,2,0)
+IF(L8092&gt;=4,2,0)
+IF(M8092&gt;=2,1,0)
+IF(H8092&gt;=_xlfn.PERCENTILE.INC($H$2:$H$10001,0.75),1,0)</f>
        <v>0</v>
      </c>
      <c r="S8092" t="str">
        <f>IF(R8092&gt;=7,"High",IF(R8092&gt;=4,"Medium","Low"))</f>
        <v>Low</v>
      </c>
    </row>
    <row r="8093" spans="1:19">
      <c r="A8093" t="s">
        <v>8218</v>
      </c>
      <c r="B8093">
        <v>32</v>
      </c>
      <c r="C8093" t="s">
        <v>112</v>
      </c>
      <c r="D8093" t="s">
        <v>131</v>
      </c>
      <c r="E8093">
        <v>18</v>
      </c>
      <c r="F8093" t="s">
        <v>103</v>
      </c>
      <c r="G8093" t="s">
        <v>104</v>
      </c>
      <c r="H8093" s="5">
        <v>451</v>
      </c>
      <c r="I8093" s="5">
        <v>8264.98</v>
      </c>
      <c r="J8093" t="s">
        <v>115</v>
      </c>
      <c r="K8093" t="s">
        <v>107</v>
      </c>
      <c r="L8093">
        <v>1</v>
      </c>
      <c r="M8093">
        <v>0</v>
      </c>
      <c r="N8093">
        <v>5</v>
      </c>
      <c r="O8093" s="6">
        <v>0</v>
      </c>
      <c r="P8093" t="s">
        <v>106</v>
      </c>
      <c r="Q8093" t="s">
        <v>106</v>
      </c>
      <c r="R8093">
        <f>IF(F8093="Monthly",2,0)
+IF(E8093&lt;=6,2,0)
+IF(N8093&lt;=2,2,0)
+IF(L8093&gt;=4,2,0)
+IF(M8093&gt;=2,1,0)
+IF(H8093&gt;=_xlfn.PERCENTILE.INC($H$2:$H$10001,0.75),1,0)</f>
        <v>2</v>
      </c>
      <c r="S8093" t="str">
        <f>IF(R8093&gt;=7,"High",IF(R8093&gt;=4,"Medium","Low"))</f>
        <v>Low</v>
      </c>
    </row>
    <row r="8094" spans="1:19">
      <c r="A8094" t="s">
        <v>8219</v>
      </c>
      <c r="B8094">
        <v>42</v>
      </c>
      <c r="C8094" t="s">
        <v>112</v>
      </c>
      <c r="D8094" t="s">
        <v>119</v>
      </c>
      <c r="E8094">
        <v>31</v>
      </c>
      <c r="F8094" t="s">
        <v>103</v>
      </c>
      <c r="G8094" t="s">
        <v>104</v>
      </c>
      <c r="H8094" s="5">
        <v>499</v>
      </c>
      <c r="I8094" s="5">
        <v>15844.36</v>
      </c>
      <c r="J8094" t="s">
        <v>134</v>
      </c>
      <c r="K8094" t="s">
        <v>106</v>
      </c>
      <c r="L8094">
        <v>1</v>
      </c>
      <c r="M8094">
        <v>0</v>
      </c>
      <c r="N8094">
        <v>4</v>
      </c>
      <c r="O8094" s="6">
        <v>0</v>
      </c>
      <c r="P8094" t="s">
        <v>107</v>
      </c>
      <c r="Q8094" t="s">
        <v>107</v>
      </c>
      <c r="R8094">
        <f>IF(F8094="Monthly",2,0)
+IF(E8094&lt;=6,2,0)
+IF(N8094&lt;=2,2,0)
+IF(L8094&gt;=4,2,0)
+IF(M8094&gt;=2,1,0)
+IF(H8094&gt;=_xlfn.PERCENTILE.INC($H$2:$H$10001,0.75),1,0)</f>
        <v>2</v>
      </c>
      <c r="S8094" t="str">
        <f>IF(R8094&gt;=7,"High",IF(R8094&gt;=4,"Medium","Low"))</f>
        <v>Low</v>
      </c>
    </row>
    <row r="8095" spans="1:19">
      <c r="A8095" t="s">
        <v>8220</v>
      </c>
      <c r="B8095">
        <v>18</v>
      </c>
      <c r="C8095" t="s">
        <v>101</v>
      </c>
      <c r="D8095" t="s">
        <v>119</v>
      </c>
      <c r="E8095">
        <v>45</v>
      </c>
      <c r="F8095" t="s">
        <v>109</v>
      </c>
      <c r="G8095" t="s">
        <v>110</v>
      </c>
      <c r="H8095" s="5">
        <v>792</v>
      </c>
      <c r="I8095" s="5">
        <v>35675.68</v>
      </c>
      <c r="J8095" t="s">
        <v>105</v>
      </c>
      <c r="K8095" t="s">
        <v>106</v>
      </c>
      <c r="L8095">
        <v>0</v>
      </c>
      <c r="M8095">
        <v>0</v>
      </c>
      <c r="N8095">
        <v>4</v>
      </c>
      <c r="O8095" s="6">
        <v>0</v>
      </c>
      <c r="P8095" t="s">
        <v>107</v>
      </c>
      <c r="Q8095" t="s">
        <v>107</v>
      </c>
      <c r="R8095">
        <f>IF(F8095="Monthly",2,0)
+IF(E8095&lt;=6,2,0)
+IF(N8095&lt;=2,2,0)
+IF(L8095&gt;=4,2,0)
+IF(M8095&gt;=2,1,0)
+IF(H8095&gt;=_xlfn.PERCENTILE.INC($H$2:$H$10001,0.75),1,0)</f>
        <v>0</v>
      </c>
      <c r="S8095" t="str">
        <f>IF(R8095&gt;=7,"High",IF(R8095&gt;=4,"Medium","Low"))</f>
        <v>Low</v>
      </c>
    </row>
    <row r="8096" spans="1:19">
      <c r="A8096" t="s">
        <v>8221</v>
      </c>
      <c r="B8096">
        <v>41</v>
      </c>
      <c r="C8096" t="s">
        <v>112</v>
      </c>
      <c r="D8096" t="s">
        <v>123</v>
      </c>
      <c r="E8096">
        <v>21</v>
      </c>
      <c r="F8096" t="s">
        <v>103</v>
      </c>
      <c r="G8096" t="s">
        <v>104</v>
      </c>
      <c r="H8096" s="5">
        <v>532</v>
      </c>
      <c r="I8096" s="5">
        <v>11358.31</v>
      </c>
      <c r="J8096" t="s">
        <v>10127</v>
      </c>
      <c r="K8096" t="s">
        <v>106</v>
      </c>
      <c r="L8096">
        <v>2</v>
      </c>
      <c r="M8096">
        <v>0</v>
      </c>
      <c r="N8096">
        <v>5</v>
      </c>
      <c r="O8096" s="6">
        <v>0</v>
      </c>
      <c r="P8096" t="s">
        <v>106</v>
      </c>
      <c r="Q8096" t="s">
        <v>107</v>
      </c>
      <c r="R8096">
        <f>IF(F8096="Monthly",2,0)
+IF(E8096&lt;=6,2,0)
+IF(N8096&lt;=2,2,0)
+IF(L8096&gt;=4,2,0)
+IF(M8096&gt;=2,1,0)
+IF(H8096&gt;=_xlfn.PERCENTILE.INC($H$2:$H$10001,0.75),1,0)</f>
        <v>2</v>
      </c>
      <c r="S8096" t="str">
        <f>IF(R8096&gt;=7,"High",IF(R8096&gt;=4,"Medium","Low"))</f>
        <v>Low</v>
      </c>
    </row>
    <row r="8097" spans="1:19">
      <c r="A8097" t="s">
        <v>8222</v>
      </c>
      <c r="B8097">
        <v>24</v>
      </c>
      <c r="C8097" t="s">
        <v>101</v>
      </c>
      <c r="D8097" t="s">
        <v>126</v>
      </c>
      <c r="E8097">
        <v>31</v>
      </c>
      <c r="F8097" t="s">
        <v>109</v>
      </c>
      <c r="G8097" t="s">
        <v>104</v>
      </c>
      <c r="H8097" s="5">
        <v>437</v>
      </c>
      <c r="I8097" s="5">
        <v>12157.89</v>
      </c>
      <c r="J8097" t="s">
        <v>117</v>
      </c>
      <c r="K8097" t="s">
        <v>107</v>
      </c>
      <c r="L8097">
        <v>0</v>
      </c>
      <c r="M8097">
        <v>0</v>
      </c>
      <c r="N8097">
        <v>5</v>
      </c>
      <c r="O8097" s="6">
        <v>10</v>
      </c>
      <c r="P8097" t="s">
        <v>107</v>
      </c>
      <c r="Q8097" t="s">
        <v>107</v>
      </c>
      <c r="R8097">
        <f>IF(F8097="Monthly",2,0)
+IF(E8097&lt;=6,2,0)
+IF(N8097&lt;=2,2,0)
+IF(L8097&gt;=4,2,0)
+IF(M8097&gt;=2,1,0)
+IF(H8097&gt;=_xlfn.PERCENTILE.INC($H$2:$H$10001,0.75),1,0)</f>
        <v>0</v>
      </c>
      <c r="S8097" t="str">
        <f>IF(R8097&gt;=7,"High",IF(R8097&gt;=4,"Medium","Low"))</f>
        <v>Low</v>
      </c>
    </row>
    <row r="8098" spans="1:19">
      <c r="A8098" t="s">
        <v>8223</v>
      </c>
      <c r="B8098">
        <v>35</v>
      </c>
      <c r="C8098" t="s">
        <v>101</v>
      </c>
      <c r="D8098" t="s">
        <v>113</v>
      </c>
      <c r="E8098">
        <v>54</v>
      </c>
      <c r="F8098" t="s">
        <v>121</v>
      </c>
      <c r="G8098" t="s">
        <v>104</v>
      </c>
      <c r="H8098" s="5">
        <v>420</v>
      </c>
      <c r="I8098" s="5">
        <v>22540.81</v>
      </c>
      <c r="J8098" t="s">
        <v>105</v>
      </c>
      <c r="K8098" t="s">
        <v>107</v>
      </c>
      <c r="L8098">
        <v>1</v>
      </c>
      <c r="M8098">
        <v>0</v>
      </c>
      <c r="N8098">
        <v>5</v>
      </c>
      <c r="O8098" s="6">
        <v>0</v>
      </c>
      <c r="P8098" t="s">
        <v>107</v>
      </c>
      <c r="Q8098" t="s">
        <v>107</v>
      </c>
      <c r="R8098">
        <f>IF(F8098="Monthly",2,0)
+IF(E8098&lt;=6,2,0)
+IF(N8098&lt;=2,2,0)
+IF(L8098&gt;=4,2,0)
+IF(M8098&gt;=2,1,0)
+IF(H8098&gt;=_xlfn.PERCENTILE.INC($H$2:$H$10001,0.75),1,0)</f>
        <v>0</v>
      </c>
      <c r="S8098" t="str">
        <f>IF(R8098&gt;=7,"High",IF(R8098&gt;=4,"Medium","Low"))</f>
        <v>Low</v>
      </c>
    </row>
    <row r="8099" spans="1:19">
      <c r="A8099" t="s">
        <v>8224</v>
      </c>
      <c r="B8099">
        <v>33</v>
      </c>
      <c r="C8099" t="s">
        <v>101</v>
      </c>
      <c r="D8099" t="s">
        <v>123</v>
      </c>
      <c r="E8099">
        <v>50</v>
      </c>
      <c r="F8099" t="s">
        <v>109</v>
      </c>
      <c r="G8099" t="s">
        <v>104</v>
      </c>
      <c r="H8099" s="5">
        <v>515</v>
      </c>
      <c r="I8099" s="5">
        <v>25045.4</v>
      </c>
      <c r="J8099" t="s">
        <v>105</v>
      </c>
      <c r="K8099" t="s">
        <v>107</v>
      </c>
      <c r="L8099">
        <v>2</v>
      </c>
      <c r="M8099">
        <v>1</v>
      </c>
      <c r="N8099">
        <v>3</v>
      </c>
      <c r="O8099" s="6">
        <v>5</v>
      </c>
      <c r="P8099" t="s">
        <v>107</v>
      </c>
      <c r="Q8099" t="s">
        <v>107</v>
      </c>
      <c r="R8099">
        <f>IF(F8099="Monthly",2,0)
+IF(E8099&lt;=6,2,0)
+IF(N8099&lt;=2,2,0)
+IF(L8099&gt;=4,2,0)
+IF(M8099&gt;=2,1,0)
+IF(H8099&gt;=_xlfn.PERCENTILE.INC($H$2:$H$10001,0.75),1,0)</f>
        <v>0</v>
      </c>
      <c r="S8099" t="str">
        <f>IF(R8099&gt;=7,"High",IF(R8099&gt;=4,"Medium","Low"))</f>
        <v>Low</v>
      </c>
    </row>
    <row r="8100" spans="1:19">
      <c r="A8100" t="s">
        <v>8225</v>
      </c>
      <c r="B8100">
        <v>34</v>
      </c>
      <c r="C8100" t="s">
        <v>112</v>
      </c>
      <c r="D8100" t="s">
        <v>126</v>
      </c>
      <c r="E8100">
        <v>13</v>
      </c>
      <c r="F8100" t="s">
        <v>103</v>
      </c>
      <c r="G8100" t="s">
        <v>104</v>
      </c>
      <c r="H8100" s="5">
        <v>489</v>
      </c>
      <c r="I8100" s="5">
        <v>6355.89</v>
      </c>
      <c r="J8100" t="s">
        <v>117</v>
      </c>
      <c r="K8100" t="s">
        <v>107</v>
      </c>
      <c r="L8100">
        <v>1</v>
      </c>
      <c r="M8100">
        <v>0</v>
      </c>
      <c r="N8100">
        <v>5</v>
      </c>
      <c r="O8100" s="6">
        <v>0</v>
      </c>
      <c r="P8100" t="s">
        <v>107</v>
      </c>
      <c r="Q8100" t="s">
        <v>106</v>
      </c>
      <c r="R8100">
        <f>IF(F8100="Monthly",2,0)
+IF(E8100&lt;=6,2,0)
+IF(N8100&lt;=2,2,0)
+IF(L8100&gt;=4,2,0)
+IF(M8100&gt;=2,1,0)
+IF(H8100&gt;=_xlfn.PERCENTILE.INC($H$2:$H$10001,0.75),1,0)</f>
        <v>2</v>
      </c>
      <c r="S8100" t="str">
        <f>IF(R8100&gt;=7,"High",IF(R8100&gt;=4,"Medium","Low"))</f>
        <v>Low</v>
      </c>
    </row>
    <row r="8101" spans="1:19">
      <c r="A8101" t="s">
        <v>8226</v>
      </c>
      <c r="B8101">
        <v>22</v>
      </c>
      <c r="C8101" t="s">
        <v>112</v>
      </c>
      <c r="D8101" t="s">
        <v>119</v>
      </c>
      <c r="E8101">
        <v>27</v>
      </c>
      <c r="F8101" t="s">
        <v>109</v>
      </c>
      <c r="G8101" t="s">
        <v>104</v>
      </c>
      <c r="H8101" s="5">
        <v>520</v>
      </c>
      <c r="I8101" s="5">
        <v>14418.14</v>
      </c>
      <c r="J8101" t="s">
        <v>140</v>
      </c>
      <c r="K8101" t="s">
        <v>106</v>
      </c>
      <c r="L8101">
        <v>3</v>
      </c>
      <c r="M8101">
        <v>1</v>
      </c>
      <c r="N8101">
        <v>4</v>
      </c>
      <c r="O8101" s="6">
        <v>0</v>
      </c>
      <c r="P8101" t="s">
        <v>107</v>
      </c>
      <c r="Q8101" t="s">
        <v>107</v>
      </c>
      <c r="R8101">
        <f>IF(F8101="Monthly",2,0)
+IF(E8101&lt;=6,2,0)
+IF(N8101&lt;=2,2,0)
+IF(L8101&gt;=4,2,0)
+IF(M8101&gt;=2,1,0)
+IF(H8101&gt;=_xlfn.PERCENTILE.INC($H$2:$H$10001,0.75),1,0)</f>
        <v>0</v>
      </c>
      <c r="S8101" t="str">
        <f>IF(R8101&gt;=7,"High",IF(R8101&gt;=4,"Medium","Low"))</f>
        <v>Low</v>
      </c>
    </row>
    <row r="8102" spans="1:19">
      <c r="A8102" t="s">
        <v>8227</v>
      </c>
      <c r="B8102">
        <v>39</v>
      </c>
      <c r="C8102" t="s">
        <v>112</v>
      </c>
      <c r="D8102" t="s">
        <v>131</v>
      </c>
      <c r="E8102">
        <v>47</v>
      </c>
      <c r="F8102" t="s">
        <v>103</v>
      </c>
      <c r="G8102" t="s">
        <v>104</v>
      </c>
      <c r="H8102" s="5">
        <v>537</v>
      </c>
      <c r="I8102" s="5">
        <v>25919.26</v>
      </c>
      <c r="J8102" t="s">
        <v>117</v>
      </c>
      <c r="K8102" t="s">
        <v>107</v>
      </c>
      <c r="L8102">
        <v>2</v>
      </c>
      <c r="M8102">
        <v>0</v>
      </c>
      <c r="N8102">
        <v>5</v>
      </c>
      <c r="O8102" s="6">
        <v>0</v>
      </c>
      <c r="P8102" t="s">
        <v>106</v>
      </c>
      <c r="Q8102" t="s">
        <v>107</v>
      </c>
      <c r="R8102">
        <f>IF(F8102="Monthly",2,0)
+IF(E8102&lt;=6,2,0)
+IF(N8102&lt;=2,2,0)
+IF(L8102&gt;=4,2,0)
+IF(M8102&gt;=2,1,0)
+IF(H8102&gt;=_xlfn.PERCENTILE.INC($H$2:$H$10001,0.75),1,0)</f>
        <v>2</v>
      </c>
      <c r="S8102" t="str">
        <f>IF(R8102&gt;=7,"High",IF(R8102&gt;=4,"Medium","Low"))</f>
        <v>Low</v>
      </c>
    </row>
    <row r="8103" spans="1:19">
      <c r="A8103" t="s">
        <v>8228</v>
      </c>
      <c r="B8103">
        <v>34</v>
      </c>
      <c r="C8103" t="s">
        <v>112</v>
      </c>
      <c r="D8103" t="s">
        <v>126</v>
      </c>
      <c r="E8103">
        <v>36</v>
      </c>
      <c r="F8103" t="s">
        <v>109</v>
      </c>
      <c r="G8103" t="s">
        <v>104</v>
      </c>
      <c r="H8103" s="5">
        <v>572</v>
      </c>
      <c r="I8103" s="5">
        <v>21026.7</v>
      </c>
      <c r="J8103" t="s">
        <v>115</v>
      </c>
      <c r="K8103" t="s">
        <v>107</v>
      </c>
      <c r="L8103">
        <v>2</v>
      </c>
      <c r="M8103">
        <v>0</v>
      </c>
      <c r="N8103">
        <v>4</v>
      </c>
      <c r="O8103" s="6">
        <v>0</v>
      </c>
      <c r="P8103" t="s">
        <v>107</v>
      </c>
      <c r="Q8103" t="s">
        <v>107</v>
      </c>
      <c r="R8103">
        <f>IF(F8103="Monthly",2,0)
+IF(E8103&lt;=6,2,0)
+IF(N8103&lt;=2,2,0)
+IF(L8103&gt;=4,2,0)
+IF(M8103&gt;=2,1,0)
+IF(H8103&gt;=_xlfn.PERCENTILE.INC($H$2:$H$10001,0.75),1,0)</f>
        <v>0</v>
      </c>
      <c r="S8103" t="str">
        <f>IF(R8103&gt;=7,"High",IF(R8103&gt;=4,"Medium","Low"))</f>
        <v>Low</v>
      </c>
    </row>
    <row r="8104" spans="1:19">
      <c r="A8104" t="s">
        <v>8229</v>
      </c>
      <c r="B8104">
        <v>31</v>
      </c>
      <c r="C8104" t="s">
        <v>112</v>
      </c>
      <c r="D8104" t="s">
        <v>159</v>
      </c>
      <c r="E8104">
        <v>9</v>
      </c>
      <c r="F8104" t="s">
        <v>103</v>
      </c>
      <c r="G8104" t="s">
        <v>104</v>
      </c>
      <c r="H8104" s="5">
        <v>513</v>
      </c>
      <c r="I8104" s="5">
        <v>4736.03</v>
      </c>
      <c r="J8104" t="s">
        <v>117</v>
      </c>
      <c r="K8104" t="s">
        <v>106</v>
      </c>
      <c r="L8104">
        <v>1</v>
      </c>
      <c r="M8104">
        <v>0</v>
      </c>
      <c r="N8104">
        <v>5</v>
      </c>
      <c r="O8104" s="6">
        <v>0</v>
      </c>
      <c r="P8104" t="s">
        <v>107</v>
      </c>
      <c r="Q8104" t="s">
        <v>107</v>
      </c>
      <c r="R8104">
        <f>IF(F8104="Monthly",2,0)
+IF(E8104&lt;=6,2,0)
+IF(N8104&lt;=2,2,0)
+IF(L8104&gt;=4,2,0)
+IF(M8104&gt;=2,1,0)
+IF(H8104&gt;=_xlfn.PERCENTILE.INC($H$2:$H$10001,0.75),1,0)</f>
        <v>2</v>
      </c>
      <c r="S8104" t="str">
        <f>IF(R8104&gt;=7,"High",IF(R8104&gt;=4,"Medium","Low"))</f>
        <v>Low</v>
      </c>
    </row>
    <row r="8105" spans="1:19">
      <c r="A8105" t="s">
        <v>8230</v>
      </c>
      <c r="B8105">
        <v>41</v>
      </c>
      <c r="C8105" t="s">
        <v>112</v>
      </c>
      <c r="D8105" t="s">
        <v>137</v>
      </c>
      <c r="E8105">
        <v>62</v>
      </c>
      <c r="F8105" t="s">
        <v>109</v>
      </c>
      <c r="G8105" t="s">
        <v>104</v>
      </c>
      <c r="H8105" s="5">
        <v>415</v>
      </c>
      <c r="I8105" s="5">
        <v>25827.15</v>
      </c>
      <c r="J8105" t="s">
        <v>134</v>
      </c>
      <c r="K8105" t="s">
        <v>106</v>
      </c>
      <c r="L8105">
        <v>4</v>
      </c>
      <c r="M8105">
        <v>2</v>
      </c>
      <c r="N8105">
        <v>3</v>
      </c>
      <c r="O8105" s="6">
        <v>0</v>
      </c>
      <c r="P8105" t="s">
        <v>107</v>
      </c>
      <c r="Q8105" t="s">
        <v>107</v>
      </c>
      <c r="R8105">
        <f>IF(F8105="Monthly",2,0)
+IF(E8105&lt;=6,2,0)
+IF(N8105&lt;=2,2,0)
+IF(L8105&gt;=4,2,0)
+IF(M8105&gt;=2,1,0)
+IF(H8105&gt;=_xlfn.PERCENTILE.INC($H$2:$H$10001,0.75),1,0)</f>
        <v>3</v>
      </c>
      <c r="S8105" t="str">
        <f>IF(R8105&gt;=7,"High",IF(R8105&gt;=4,"Medium","Low"))</f>
        <v>Low</v>
      </c>
    </row>
    <row r="8106" spans="1:19">
      <c r="A8106" t="s">
        <v>8231</v>
      </c>
      <c r="B8106">
        <v>30</v>
      </c>
      <c r="C8106" t="s">
        <v>101</v>
      </c>
      <c r="D8106" t="s">
        <v>119</v>
      </c>
      <c r="E8106">
        <v>36</v>
      </c>
      <c r="F8106" t="s">
        <v>103</v>
      </c>
      <c r="G8106" t="s">
        <v>110</v>
      </c>
      <c r="H8106" s="5">
        <v>647</v>
      </c>
      <c r="I8106" s="5">
        <v>23666.35</v>
      </c>
      <c r="J8106" t="s">
        <v>115</v>
      </c>
      <c r="K8106" t="s">
        <v>106</v>
      </c>
      <c r="L8106">
        <v>2</v>
      </c>
      <c r="M8106">
        <v>0</v>
      </c>
      <c r="N8106">
        <v>5</v>
      </c>
      <c r="O8106" s="6">
        <v>0</v>
      </c>
      <c r="P8106" t="s">
        <v>107</v>
      </c>
      <c r="Q8106" t="s">
        <v>107</v>
      </c>
      <c r="R8106">
        <f>IF(F8106="Monthly",2,0)
+IF(E8106&lt;=6,2,0)
+IF(N8106&lt;=2,2,0)
+IF(L8106&gt;=4,2,0)
+IF(M8106&gt;=2,1,0)
+IF(H8106&gt;=_xlfn.PERCENTILE.INC($H$2:$H$10001,0.75),1,0)</f>
        <v>2</v>
      </c>
      <c r="S8106" t="str">
        <f>IF(R8106&gt;=7,"High",IF(R8106&gt;=4,"Medium","Low"))</f>
        <v>Low</v>
      </c>
    </row>
    <row r="8107" spans="1:19">
      <c r="A8107" t="s">
        <v>8232</v>
      </c>
      <c r="B8107">
        <v>45</v>
      </c>
      <c r="C8107" t="s">
        <v>112</v>
      </c>
      <c r="D8107" t="s">
        <v>126</v>
      </c>
      <c r="E8107">
        <v>35</v>
      </c>
      <c r="F8107" t="s">
        <v>103</v>
      </c>
      <c r="G8107" t="s">
        <v>104</v>
      </c>
      <c r="H8107" s="5">
        <v>548</v>
      </c>
      <c r="I8107" s="5">
        <v>19162.02</v>
      </c>
      <c r="J8107" t="s">
        <v>140</v>
      </c>
      <c r="K8107" t="s">
        <v>106</v>
      </c>
      <c r="L8107">
        <v>0</v>
      </c>
      <c r="M8107">
        <v>0</v>
      </c>
      <c r="N8107">
        <v>5</v>
      </c>
      <c r="O8107" s="6">
        <v>0</v>
      </c>
      <c r="P8107" t="s">
        <v>107</v>
      </c>
      <c r="Q8107" t="s">
        <v>107</v>
      </c>
      <c r="R8107">
        <f>IF(F8107="Monthly",2,0)
+IF(E8107&lt;=6,2,0)
+IF(N8107&lt;=2,2,0)
+IF(L8107&gt;=4,2,0)
+IF(M8107&gt;=2,1,0)
+IF(H8107&gt;=_xlfn.PERCENTILE.INC($H$2:$H$10001,0.75),1,0)</f>
        <v>2</v>
      </c>
      <c r="S8107" t="str">
        <f>IF(R8107&gt;=7,"High",IF(R8107&gt;=4,"Medium","Low"))</f>
        <v>Low</v>
      </c>
    </row>
    <row r="8108" spans="1:19">
      <c r="A8108" t="s">
        <v>8233</v>
      </c>
      <c r="B8108">
        <v>38</v>
      </c>
      <c r="C8108" t="s">
        <v>101</v>
      </c>
      <c r="D8108" t="s">
        <v>159</v>
      </c>
      <c r="E8108">
        <v>35</v>
      </c>
      <c r="F8108" t="s">
        <v>109</v>
      </c>
      <c r="G8108" t="s">
        <v>104</v>
      </c>
      <c r="H8108" s="5">
        <v>462</v>
      </c>
      <c r="I8108" s="5">
        <v>14213.93</v>
      </c>
      <c r="J8108" t="s">
        <v>115</v>
      </c>
      <c r="K8108" t="s">
        <v>106</v>
      </c>
      <c r="L8108">
        <v>1</v>
      </c>
      <c r="M8108">
        <v>0</v>
      </c>
      <c r="N8108">
        <v>4</v>
      </c>
      <c r="O8108" s="6">
        <v>10</v>
      </c>
      <c r="P8108" t="s">
        <v>107</v>
      </c>
      <c r="Q8108" t="s">
        <v>107</v>
      </c>
      <c r="R8108">
        <f>IF(F8108="Monthly",2,0)
+IF(E8108&lt;=6,2,0)
+IF(N8108&lt;=2,2,0)
+IF(L8108&gt;=4,2,0)
+IF(M8108&gt;=2,1,0)
+IF(H8108&gt;=_xlfn.PERCENTILE.INC($H$2:$H$10001,0.75),1,0)</f>
        <v>0</v>
      </c>
      <c r="S8108" t="str">
        <f>IF(R8108&gt;=7,"High",IF(R8108&gt;=4,"Medium","Low"))</f>
        <v>Low</v>
      </c>
    </row>
    <row r="8109" spans="1:19">
      <c r="A8109" t="s">
        <v>8234</v>
      </c>
      <c r="B8109">
        <v>18</v>
      </c>
      <c r="C8109" t="s">
        <v>112</v>
      </c>
      <c r="D8109" t="s">
        <v>102</v>
      </c>
      <c r="E8109">
        <v>13</v>
      </c>
      <c r="F8109" t="s">
        <v>103</v>
      </c>
      <c r="G8109" t="s">
        <v>104</v>
      </c>
      <c r="H8109" s="5">
        <v>480</v>
      </c>
      <c r="I8109" s="5">
        <v>6283.1</v>
      </c>
      <c r="J8109" t="s">
        <v>115</v>
      </c>
      <c r="K8109" t="s">
        <v>107</v>
      </c>
      <c r="L8109">
        <v>2</v>
      </c>
      <c r="M8109">
        <v>0</v>
      </c>
      <c r="N8109">
        <v>5</v>
      </c>
      <c r="O8109" s="6">
        <v>0</v>
      </c>
      <c r="P8109" t="s">
        <v>106</v>
      </c>
      <c r="Q8109" t="s">
        <v>107</v>
      </c>
      <c r="R8109">
        <f>IF(F8109="Monthly",2,0)
+IF(E8109&lt;=6,2,0)
+IF(N8109&lt;=2,2,0)
+IF(L8109&gt;=4,2,0)
+IF(M8109&gt;=2,1,0)
+IF(H8109&gt;=_xlfn.PERCENTILE.INC($H$2:$H$10001,0.75),1,0)</f>
        <v>2</v>
      </c>
      <c r="S8109" t="str">
        <f>IF(R8109&gt;=7,"High",IF(R8109&gt;=4,"Medium","Low"))</f>
        <v>Low</v>
      </c>
    </row>
    <row r="8110" spans="1:19">
      <c r="A8110" t="s">
        <v>8235</v>
      </c>
      <c r="B8110">
        <v>32</v>
      </c>
      <c r="C8110" t="s">
        <v>101</v>
      </c>
      <c r="D8110" t="s">
        <v>131</v>
      </c>
      <c r="E8110">
        <v>30</v>
      </c>
      <c r="F8110" t="s">
        <v>109</v>
      </c>
      <c r="G8110" t="s">
        <v>104</v>
      </c>
      <c r="H8110" s="5">
        <v>526</v>
      </c>
      <c r="I8110" s="5">
        <v>15120</v>
      </c>
      <c r="J8110" t="s">
        <v>134</v>
      </c>
      <c r="K8110" t="s">
        <v>106</v>
      </c>
      <c r="L8110">
        <v>6</v>
      </c>
      <c r="M8110">
        <v>3</v>
      </c>
      <c r="N8110">
        <v>2</v>
      </c>
      <c r="O8110" s="6">
        <v>5</v>
      </c>
      <c r="P8110" t="s">
        <v>106</v>
      </c>
      <c r="Q8110" t="s">
        <v>106</v>
      </c>
      <c r="R8110">
        <f>IF(F8110="Monthly",2,0)
+IF(E8110&lt;=6,2,0)
+IF(N8110&lt;=2,2,0)
+IF(L8110&gt;=4,2,0)
+IF(M8110&gt;=2,1,0)
+IF(H8110&gt;=_xlfn.PERCENTILE.INC($H$2:$H$10001,0.75),1,0)</f>
        <v>5</v>
      </c>
      <c r="S8110" t="str">
        <f>IF(R8110&gt;=7,"High",IF(R8110&gt;=4,"Medium","Low"))</f>
        <v>Medium</v>
      </c>
    </row>
    <row r="8111" spans="1:19">
      <c r="A8111" t="s">
        <v>8236</v>
      </c>
      <c r="B8111">
        <v>29</v>
      </c>
      <c r="C8111" t="s">
        <v>101</v>
      </c>
      <c r="D8111" t="s">
        <v>126</v>
      </c>
      <c r="E8111">
        <v>57</v>
      </c>
      <c r="F8111" t="s">
        <v>109</v>
      </c>
      <c r="G8111" t="s">
        <v>110</v>
      </c>
      <c r="H8111" s="5">
        <v>749</v>
      </c>
      <c r="I8111" s="5">
        <v>43028.24</v>
      </c>
      <c r="J8111" t="s">
        <v>105</v>
      </c>
      <c r="K8111" t="s">
        <v>106</v>
      </c>
      <c r="L8111">
        <v>3</v>
      </c>
      <c r="M8111">
        <v>1</v>
      </c>
      <c r="N8111">
        <v>4</v>
      </c>
      <c r="O8111" s="6">
        <v>0</v>
      </c>
      <c r="P8111" t="s">
        <v>107</v>
      </c>
      <c r="Q8111" t="s">
        <v>106</v>
      </c>
      <c r="R8111">
        <f>IF(F8111="Monthly",2,0)
+IF(E8111&lt;=6,2,0)
+IF(N8111&lt;=2,2,0)
+IF(L8111&gt;=4,2,0)
+IF(M8111&gt;=2,1,0)
+IF(H8111&gt;=_xlfn.PERCENTILE.INC($H$2:$H$10001,0.75),1,0)</f>
        <v>0</v>
      </c>
      <c r="S8111" t="str">
        <f>IF(R8111&gt;=7,"High",IF(R8111&gt;=4,"Medium","Low"))</f>
        <v>Low</v>
      </c>
    </row>
    <row r="8112" spans="1:19">
      <c r="A8112" t="s">
        <v>8237</v>
      </c>
      <c r="B8112">
        <v>38</v>
      </c>
      <c r="C8112" t="s">
        <v>112</v>
      </c>
      <c r="D8112" t="s">
        <v>102</v>
      </c>
      <c r="E8112">
        <v>30</v>
      </c>
      <c r="F8112" t="s">
        <v>109</v>
      </c>
      <c r="G8112" t="s">
        <v>110</v>
      </c>
      <c r="H8112" s="5">
        <v>710</v>
      </c>
      <c r="I8112" s="5">
        <v>20491.689999999999</v>
      </c>
      <c r="J8112" t="s">
        <v>105</v>
      </c>
      <c r="K8112" t="s">
        <v>106</v>
      </c>
      <c r="L8112">
        <v>3</v>
      </c>
      <c r="M8112">
        <v>1</v>
      </c>
      <c r="N8112">
        <v>5</v>
      </c>
      <c r="O8112" s="6">
        <v>5</v>
      </c>
      <c r="P8112" t="s">
        <v>107</v>
      </c>
      <c r="Q8112" t="s">
        <v>107</v>
      </c>
      <c r="R8112">
        <f>IF(F8112="Monthly",2,0)
+IF(E8112&lt;=6,2,0)
+IF(N8112&lt;=2,2,0)
+IF(L8112&gt;=4,2,0)
+IF(M8112&gt;=2,1,0)
+IF(H8112&gt;=_xlfn.PERCENTILE.INC($H$2:$H$10001,0.75),1,0)</f>
        <v>0</v>
      </c>
      <c r="S8112" t="str">
        <f>IF(R8112&gt;=7,"High",IF(R8112&gt;=4,"Medium","Low"))</f>
        <v>Low</v>
      </c>
    </row>
    <row r="8113" spans="1:19">
      <c r="A8113" t="s">
        <v>8238</v>
      </c>
      <c r="B8113">
        <v>44</v>
      </c>
      <c r="C8113" t="s">
        <v>112</v>
      </c>
      <c r="D8113" t="s">
        <v>102</v>
      </c>
      <c r="E8113">
        <v>35</v>
      </c>
      <c r="F8113" t="s">
        <v>109</v>
      </c>
      <c r="G8113" t="s">
        <v>104</v>
      </c>
      <c r="H8113" s="5">
        <v>447</v>
      </c>
      <c r="I8113" s="5">
        <v>15419.56</v>
      </c>
      <c r="J8113" t="s">
        <v>140</v>
      </c>
      <c r="K8113" t="s">
        <v>106</v>
      </c>
      <c r="L8113">
        <v>0</v>
      </c>
      <c r="M8113">
        <v>0</v>
      </c>
      <c r="N8113">
        <v>5</v>
      </c>
      <c r="O8113" s="6">
        <v>0</v>
      </c>
      <c r="P8113" t="s">
        <v>107</v>
      </c>
      <c r="Q8113" t="s">
        <v>107</v>
      </c>
      <c r="R8113">
        <f>IF(F8113="Monthly",2,0)
+IF(E8113&lt;=6,2,0)
+IF(N8113&lt;=2,2,0)
+IF(L8113&gt;=4,2,0)
+IF(M8113&gt;=2,1,0)
+IF(H8113&gt;=_xlfn.PERCENTILE.INC($H$2:$H$10001,0.75),1,0)</f>
        <v>0</v>
      </c>
      <c r="S8113" t="str">
        <f>IF(R8113&gt;=7,"High",IF(R8113&gt;=4,"Medium","Low"))</f>
        <v>Low</v>
      </c>
    </row>
    <row r="8114" spans="1:19">
      <c r="A8114" t="s">
        <v>8239</v>
      </c>
      <c r="B8114">
        <v>37</v>
      </c>
      <c r="C8114" t="s">
        <v>112</v>
      </c>
      <c r="D8114" t="s">
        <v>159</v>
      </c>
      <c r="E8114">
        <v>13</v>
      </c>
      <c r="F8114" t="s">
        <v>103</v>
      </c>
      <c r="G8114" t="s">
        <v>110</v>
      </c>
      <c r="H8114" s="5">
        <v>639</v>
      </c>
      <c r="I8114" s="5">
        <v>8419.85</v>
      </c>
      <c r="J8114" t="s">
        <v>105</v>
      </c>
      <c r="K8114" t="s">
        <v>106</v>
      </c>
      <c r="L8114">
        <v>0</v>
      </c>
      <c r="M8114">
        <v>0</v>
      </c>
      <c r="N8114">
        <v>5</v>
      </c>
      <c r="O8114" s="6">
        <v>0</v>
      </c>
      <c r="P8114" t="s">
        <v>107</v>
      </c>
      <c r="Q8114" t="s">
        <v>107</v>
      </c>
      <c r="R8114">
        <f>IF(F8114="Monthly",2,0)
+IF(E8114&lt;=6,2,0)
+IF(N8114&lt;=2,2,0)
+IF(L8114&gt;=4,2,0)
+IF(M8114&gt;=2,1,0)
+IF(H8114&gt;=_xlfn.PERCENTILE.INC($H$2:$H$10001,0.75),1,0)</f>
        <v>2</v>
      </c>
      <c r="S8114" t="str">
        <f>IF(R8114&gt;=7,"High",IF(R8114&gt;=4,"Medium","Low"))</f>
        <v>Low</v>
      </c>
    </row>
    <row r="8115" spans="1:19">
      <c r="A8115" t="s">
        <v>8240</v>
      </c>
      <c r="B8115">
        <v>43</v>
      </c>
      <c r="C8115" t="s">
        <v>101</v>
      </c>
      <c r="D8115" t="s">
        <v>131</v>
      </c>
      <c r="E8115">
        <v>41</v>
      </c>
      <c r="F8115" t="s">
        <v>103</v>
      </c>
      <c r="G8115" t="s">
        <v>104</v>
      </c>
      <c r="H8115" s="5">
        <v>419</v>
      </c>
      <c r="I8115" s="5">
        <v>16804.68</v>
      </c>
      <c r="J8115" t="s">
        <v>115</v>
      </c>
      <c r="K8115" t="s">
        <v>107</v>
      </c>
      <c r="L8115">
        <v>0</v>
      </c>
      <c r="M8115">
        <v>0</v>
      </c>
      <c r="N8115">
        <v>5</v>
      </c>
      <c r="O8115" s="6">
        <v>0</v>
      </c>
      <c r="P8115" t="s">
        <v>107</v>
      </c>
      <c r="Q8115" t="s">
        <v>107</v>
      </c>
      <c r="R8115">
        <f>IF(F8115="Monthly",2,0)
+IF(E8115&lt;=6,2,0)
+IF(N8115&lt;=2,2,0)
+IF(L8115&gt;=4,2,0)
+IF(M8115&gt;=2,1,0)
+IF(H8115&gt;=_xlfn.PERCENTILE.INC($H$2:$H$10001,0.75),1,0)</f>
        <v>2</v>
      </c>
      <c r="S8115" t="str">
        <f>IF(R8115&gt;=7,"High",IF(R8115&gt;=4,"Medium","Low"))</f>
        <v>Low</v>
      </c>
    </row>
    <row r="8116" spans="1:19">
      <c r="A8116" t="s">
        <v>8241</v>
      </c>
      <c r="B8116">
        <v>46</v>
      </c>
      <c r="C8116" t="s">
        <v>112</v>
      </c>
      <c r="D8116" t="s">
        <v>119</v>
      </c>
      <c r="E8116">
        <v>39</v>
      </c>
      <c r="F8116" t="s">
        <v>109</v>
      </c>
      <c r="G8116" t="s">
        <v>129</v>
      </c>
      <c r="H8116" s="5">
        <v>1035</v>
      </c>
      <c r="I8116" s="5">
        <v>40736.639999999999</v>
      </c>
      <c r="J8116" t="s">
        <v>134</v>
      </c>
      <c r="K8116" t="s">
        <v>106</v>
      </c>
      <c r="L8116">
        <v>0</v>
      </c>
      <c r="M8116">
        <v>0</v>
      </c>
      <c r="N8116">
        <v>4</v>
      </c>
      <c r="O8116" s="6">
        <v>0</v>
      </c>
      <c r="P8116" t="s">
        <v>106</v>
      </c>
      <c r="Q8116" t="s">
        <v>106</v>
      </c>
      <c r="R8116">
        <f>IF(F8116="Monthly",2,0)
+IF(E8116&lt;=6,2,0)
+IF(N8116&lt;=2,2,0)
+IF(L8116&gt;=4,2,0)
+IF(M8116&gt;=2,1,0)
+IF(H8116&gt;=_xlfn.PERCENTILE.INC($H$2:$H$10001,0.75),1,0)</f>
        <v>1</v>
      </c>
      <c r="S8116" t="str">
        <f>IF(R8116&gt;=7,"High",IF(R8116&gt;=4,"Medium","Low"))</f>
        <v>Low</v>
      </c>
    </row>
    <row r="8117" spans="1:19">
      <c r="A8117" t="s">
        <v>8242</v>
      </c>
      <c r="B8117">
        <v>26</v>
      </c>
      <c r="C8117" t="s">
        <v>112</v>
      </c>
      <c r="D8117" t="s">
        <v>102</v>
      </c>
      <c r="E8117">
        <v>47</v>
      </c>
      <c r="F8117" t="s">
        <v>109</v>
      </c>
      <c r="G8117" t="s">
        <v>110</v>
      </c>
      <c r="H8117" s="5">
        <v>694</v>
      </c>
      <c r="I8117" s="5">
        <v>33277.379999999997</v>
      </c>
      <c r="J8117" t="s">
        <v>140</v>
      </c>
      <c r="K8117" t="s">
        <v>106</v>
      </c>
      <c r="L8117">
        <v>3</v>
      </c>
      <c r="M8117">
        <v>1</v>
      </c>
      <c r="N8117">
        <v>3</v>
      </c>
      <c r="O8117" s="6">
        <v>0</v>
      </c>
      <c r="P8117" t="s">
        <v>107</v>
      </c>
      <c r="Q8117" t="s">
        <v>107</v>
      </c>
      <c r="R8117">
        <f>IF(F8117="Monthly",2,0)
+IF(E8117&lt;=6,2,0)
+IF(N8117&lt;=2,2,0)
+IF(L8117&gt;=4,2,0)
+IF(M8117&gt;=2,1,0)
+IF(H8117&gt;=_xlfn.PERCENTILE.INC($H$2:$H$10001,0.75),1,0)</f>
        <v>0</v>
      </c>
      <c r="S8117" t="str">
        <f>IF(R8117&gt;=7,"High",IF(R8117&gt;=4,"Medium","Low"))</f>
        <v>Low</v>
      </c>
    </row>
    <row r="8118" spans="1:19">
      <c r="A8118" t="s">
        <v>8243</v>
      </c>
      <c r="B8118">
        <v>39</v>
      </c>
      <c r="C8118" t="s">
        <v>112</v>
      </c>
      <c r="D8118" t="s">
        <v>102</v>
      </c>
      <c r="E8118">
        <v>46</v>
      </c>
      <c r="F8118" t="s">
        <v>103</v>
      </c>
      <c r="G8118" t="s">
        <v>110</v>
      </c>
      <c r="H8118" s="5">
        <v>804</v>
      </c>
      <c r="I8118" s="5">
        <v>37262.17</v>
      </c>
      <c r="J8118" t="s">
        <v>117</v>
      </c>
      <c r="K8118" t="s">
        <v>106</v>
      </c>
      <c r="L8118">
        <v>0</v>
      </c>
      <c r="M8118">
        <v>0</v>
      </c>
      <c r="N8118">
        <v>4</v>
      </c>
      <c r="O8118" s="6">
        <v>0</v>
      </c>
      <c r="P8118" t="s">
        <v>107</v>
      </c>
      <c r="Q8118" t="s">
        <v>107</v>
      </c>
      <c r="R8118">
        <f>IF(F8118="Monthly",2,0)
+IF(E8118&lt;=6,2,0)
+IF(N8118&lt;=2,2,0)
+IF(L8118&gt;=4,2,0)
+IF(M8118&gt;=2,1,0)
+IF(H8118&gt;=_xlfn.PERCENTILE.INC($H$2:$H$10001,0.75),1,0)</f>
        <v>3</v>
      </c>
      <c r="S8118" t="str">
        <f>IF(R8118&gt;=7,"High",IF(R8118&gt;=4,"Medium","Low"))</f>
        <v>Low</v>
      </c>
    </row>
    <row r="8119" spans="1:19">
      <c r="A8119" t="s">
        <v>8244</v>
      </c>
      <c r="B8119">
        <v>25</v>
      </c>
      <c r="C8119" t="s">
        <v>101</v>
      </c>
      <c r="D8119" t="s">
        <v>137</v>
      </c>
      <c r="E8119">
        <v>62</v>
      </c>
      <c r="F8119" t="s">
        <v>109</v>
      </c>
      <c r="G8119" t="s">
        <v>104</v>
      </c>
      <c r="H8119" s="5">
        <v>450</v>
      </c>
      <c r="I8119" s="5">
        <v>27391.53</v>
      </c>
      <c r="J8119" t="s">
        <v>115</v>
      </c>
      <c r="K8119" t="s">
        <v>106</v>
      </c>
      <c r="L8119">
        <v>3</v>
      </c>
      <c r="M8119">
        <v>1</v>
      </c>
      <c r="N8119">
        <v>4</v>
      </c>
      <c r="O8119" s="6">
        <v>0</v>
      </c>
      <c r="P8119" t="s">
        <v>107</v>
      </c>
      <c r="Q8119" t="s">
        <v>107</v>
      </c>
      <c r="R8119">
        <f>IF(F8119="Monthly",2,0)
+IF(E8119&lt;=6,2,0)
+IF(N8119&lt;=2,2,0)
+IF(L8119&gt;=4,2,0)
+IF(M8119&gt;=2,1,0)
+IF(H8119&gt;=_xlfn.PERCENTILE.INC($H$2:$H$10001,0.75),1,0)</f>
        <v>0</v>
      </c>
      <c r="S8119" t="str">
        <f>IF(R8119&gt;=7,"High",IF(R8119&gt;=4,"Medium","Low"))</f>
        <v>Low</v>
      </c>
    </row>
    <row r="8120" spans="1:19">
      <c r="A8120" t="s">
        <v>8245</v>
      </c>
      <c r="B8120">
        <v>27</v>
      </c>
      <c r="C8120" t="s">
        <v>101</v>
      </c>
      <c r="D8120" t="s">
        <v>126</v>
      </c>
      <c r="E8120">
        <v>23</v>
      </c>
      <c r="F8120" t="s">
        <v>103</v>
      </c>
      <c r="G8120" t="s">
        <v>110</v>
      </c>
      <c r="H8120" s="5">
        <v>802</v>
      </c>
      <c r="I8120" s="5">
        <v>18373.14</v>
      </c>
      <c r="J8120" t="s">
        <v>134</v>
      </c>
      <c r="K8120" t="s">
        <v>106</v>
      </c>
      <c r="L8120">
        <v>3</v>
      </c>
      <c r="M8120">
        <v>2</v>
      </c>
      <c r="N8120">
        <v>4</v>
      </c>
      <c r="O8120" s="6">
        <v>0</v>
      </c>
      <c r="P8120" t="s">
        <v>107</v>
      </c>
      <c r="Q8120" t="s">
        <v>107</v>
      </c>
      <c r="R8120">
        <f>IF(F8120="Monthly",2,0)
+IF(E8120&lt;=6,2,0)
+IF(N8120&lt;=2,2,0)
+IF(L8120&gt;=4,2,0)
+IF(M8120&gt;=2,1,0)
+IF(H8120&gt;=_xlfn.PERCENTILE.INC($H$2:$H$10001,0.75),1,0)</f>
        <v>4</v>
      </c>
      <c r="S8120" t="str">
        <f>IF(R8120&gt;=7,"High",IF(R8120&gt;=4,"Medium","Low"))</f>
        <v>Medium</v>
      </c>
    </row>
    <row r="8121" spans="1:19">
      <c r="A8121" t="s">
        <v>8246</v>
      </c>
      <c r="B8121">
        <v>25</v>
      </c>
      <c r="C8121" t="s">
        <v>101</v>
      </c>
      <c r="D8121" t="s">
        <v>128</v>
      </c>
      <c r="E8121">
        <v>45</v>
      </c>
      <c r="F8121" t="s">
        <v>103</v>
      </c>
      <c r="G8121" t="s">
        <v>110</v>
      </c>
      <c r="H8121" s="5">
        <v>786</v>
      </c>
      <c r="I8121" s="5">
        <v>36305</v>
      </c>
      <c r="J8121" t="s">
        <v>105</v>
      </c>
      <c r="K8121" t="s">
        <v>106</v>
      </c>
      <c r="L8121">
        <v>0</v>
      </c>
      <c r="M8121">
        <v>0</v>
      </c>
      <c r="N8121">
        <v>5</v>
      </c>
      <c r="O8121" s="6">
        <v>0</v>
      </c>
      <c r="P8121" t="s">
        <v>107</v>
      </c>
      <c r="Q8121" t="s">
        <v>107</v>
      </c>
      <c r="R8121">
        <f>IF(F8121="Monthly",2,0)
+IF(E8121&lt;=6,2,0)
+IF(N8121&lt;=2,2,0)
+IF(L8121&gt;=4,2,0)
+IF(M8121&gt;=2,1,0)
+IF(H8121&gt;=_xlfn.PERCENTILE.INC($H$2:$H$10001,0.75),1,0)</f>
        <v>2</v>
      </c>
      <c r="S8121" t="str">
        <f>IF(R8121&gt;=7,"High",IF(R8121&gt;=4,"Medium","Low"))</f>
        <v>Low</v>
      </c>
    </row>
    <row r="8122" spans="1:19">
      <c r="A8122" t="s">
        <v>8247</v>
      </c>
      <c r="B8122">
        <v>54</v>
      </c>
      <c r="C8122" t="s">
        <v>101</v>
      </c>
      <c r="D8122" t="s">
        <v>102</v>
      </c>
      <c r="E8122">
        <v>20</v>
      </c>
      <c r="F8122" t="s">
        <v>103</v>
      </c>
      <c r="G8122" t="s">
        <v>129</v>
      </c>
      <c r="H8122" s="5">
        <v>1057</v>
      </c>
      <c r="I8122" s="5">
        <v>21667.43</v>
      </c>
      <c r="J8122" t="s">
        <v>115</v>
      </c>
      <c r="K8122" t="s">
        <v>106</v>
      </c>
      <c r="L8122">
        <v>1</v>
      </c>
      <c r="M8122">
        <v>0</v>
      </c>
      <c r="N8122">
        <v>5</v>
      </c>
      <c r="O8122" s="6">
        <v>0</v>
      </c>
      <c r="P8122" t="s">
        <v>107</v>
      </c>
      <c r="Q8122" t="s">
        <v>107</v>
      </c>
      <c r="R8122">
        <f>IF(F8122="Monthly",2,0)
+IF(E8122&lt;=6,2,0)
+IF(N8122&lt;=2,2,0)
+IF(L8122&gt;=4,2,0)
+IF(M8122&gt;=2,1,0)
+IF(H8122&gt;=_xlfn.PERCENTILE.INC($H$2:$H$10001,0.75),1,0)</f>
        <v>3</v>
      </c>
      <c r="S8122" t="str">
        <f>IF(R8122&gt;=7,"High",IF(R8122&gt;=4,"Medium","Low"))</f>
        <v>Low</v>
      </c>
    </row>
    <row r="8123" spans="1:19">
      <c r="A8123" t="s">
        <v>8248</v>
      </c>
      <c r="B8123">
        <v>27</v>
      </c>
      <c r="C8123" t="s">
        <v>101</v>
      </c>
      <c r="D8123" t="s">
        <v>126</v>
      </c>
      <c r="E8123">
        <v>8</v>
      </c>
      <c r="F8123" t="s">
        <v>103</v>
      </c>
      <c r="G8123" t="s">
        <v>110</v>
      </c>
      <c r="H8123" s="5">
        <v>739</v>
      </c>
      <c r="I8123" s="5">
        <v>5762.49</v>
      </c>
      <c r="J8123" t="s">
        <v>134</v>
      </c>
      <c r="K8123" t="s">
        <v>106</v>
      </c>
      <c r="L8123">
        <v>2</v>
      </c>
      <c r="M8123">
        <v>0</v>
      </c>
      <c r="N8123">
        <v>5</v>
      </c>
      <c r="O8123" s="6">
        <v>0</v>
      </c>
      <c r="P8123" t="s">
        <v>107</v>
      </c>
      <c r="Q8123" t="s">
        <v>107</v>
      </c>
      <c r="R8123">
        <f>IF(F8123="Monthly",2,0)
+IF(E8123&lt;=6,2,0)
+IF(N8123&lt;=2,2,0)
+IF(L8123&gt;=4,2,0)
+IF(M8123&gt;=2,1,0)
+IF(H8123&gt;=_xlfn.PERCENTILE.INC($H$2:$H$10001,0.75),1,0)</f>
        <v>2</v>
      </c>
      <c r="S8123" t="str">
        <f>IF(R8123&gt;=7,"High",IF(R8123&gt;=4,"Medium","Low"))</f>
        <v>Low</v>
      </c>
    </row>
    <row r="8124" spans="1:19">
      <c r="A8124" t="s">
        <v>8249</v>
      </c>
      <c r="B8124">
        <v>42</v>
      </c>
      <c r="C8124" t="s">
        <v>101</v>
      </c>
      <c r="D8124" t="s">
        <v>131</v>
      </c>
      <c r="E8124">
        <v>38</v>
      </c>
      <c r="F8124" t="s">
        <v>103</v>
      </c>
      <c r="G8124" t="s">
        <v>104</v>
      </c>
      <c r="H8124" s="5">
        <v>540</v>
      </c>
      <c r="I8124" s="5">
        <v>20240.689999999999</v>
      </c>
      <c r="J8124" t="s">
        <v>134</v>
      </c>
      <c r="K8124" t="s">
        <v>106</v>
      </c>
      <c r="L8124">
        <v>0</v>
      </c>
      <c r="M8124">
        <v>0</v>
      </c>
      <c r="N8124">
        <v>5</v>
      </c>
      <c r="O8124" s="6">
        <v>0</v>
      </c>
      <c r="P8124" t="s">
        <v>107</v>
      </c>
      <c r="Q8124" t="s">
        <v>107</v>
      </c>
      <c r="R8124">
        <f>IF(F8124="Monthly",2,0)
+IF(E8124&lt;=6,2,0)
+IF(N8124&lt;=2,2,0)
+IF(L8124&gt;=4,2,0)
+IF(M8124&gt;=2,1,0)
+IF(H8124&gt;=_xlfn.PERCENTILE.INC($H$2:$H$10001,0.75),1,0)</f>
        <v>2</v>
      </c>
      <c r="S8124" t="str">
        <f>IF(R8124&gt;=7,"High",IF(R8124&gt;=4,"Medium","Low"))</f>
        <v>Low</v>
      </c>
    </row>
    <row r="8125" spans="1:19">
      <c r="A8125" t="s">
        <v>8250</v>
      </c>
      <c r="B8125">
        <v>38</v>
      </c>
      <c r="C8125" t="s">
        <v>101</v>
      </c>
      <c r="D8125" t="s">
        <v>126</v>
      </c>
      <c r="E8125">
        <v>14</v>
      </c>
      <c r="F8125" t="s">
        <v>109</v>
      </c>
      <c r="G8125" t="s">
        <v>110</v>
      </c>
      <c r="H8125" s="5">
        <v>775</v>
      </c>
      <c r="I8125" s="5">
        <v>11093.16</v>
      </c>
      <c r="J8125" t="s">
        <v>134</v>
      </c>
      <c r="K8125" t="s">
        <v>106</v>
      </c>
      <c r="L8125">
        <v>0</v>
      </c>
      <c r="M8125">
        <v>0</v>
      </c>
      <c r="N8125">
        <v>5</v>
      </c>
      <c r="O8125" s="6">
        <v>0</v>
      </c>
      <c r="P8125" t="s">
        <v>107</v>
      </c>
      <c r="Q8125" t="s">
        <v>106</v>
      </c>
      <c r="R8125">
        <f>IF(F8125="Monthly",2,0)
+IF(E8125&lt;=6,2,0)
+IF(N8125&lt;=2,2,0)
+IF(L8125&gt;=4,2,0)
+IF(M8125&gt;=2,1,0)
+IF(H8125&gt;=_xlfn.PERCENTILE.INC($H$2:$H$10001,0.75),1,0)</f>
        <v>0</v>
      </c>
      <c r="S8125" t="str">
        <f>IF(R8125&gt;=7,"High",IF(R8125&gt;=4,"Medium","Low"))</f>
        <v>Low</v>
      </c>
    </row>
    <row r="8126" spans="1:19">
      <c r="A8126" t="s">
        <v>8251</v>
      </c>
      <c r="B8126">
        <v>61</v>
      </c>
      <c r="C8126" t="s">
        <v>101</v>
      </c>
      <c r="D8126" t="s">
        <v>119</v>
      </c>
      <c r="E8126">
        <v>38</v>
      </c>
      <c r="F8126" t="s">
        <v>103</v>
      </c>
      <c r="G8126" t="s">
        <v>129</v>
      </c>
      <c r="H8126" s="5">
        <v>1072</v>
      </c>
      <c r="I8126" s="5">
        <v>40483.51</v>
      </c>
      <c r="J8126" t="s">
        <v>140</v>
      </c>
      <c r="K8126" t="s">
        <v>106</v>
      </c>
      <c r="L8126">
        <v>2</v>
      </c>
      <c r="M8126">
        <v>1</v>
      </c>
      <c r="N8126">
        <v>5</v>
      </c>
      <c r="O8126" s="6">
        <v>0</v>
      </c>
      <c r="P8126" t="s">
        <v>107</v>
      </c>
      <c r="Q8126" t="s">
        <v>106</v>
      </c>
      <c r="R8126">
        <f>IF(F8126="Monthly",2,0)
+IF(E8126&lt;=6,2,0)
+IF(N8126&lt;=2,2,0)
+IF(L8126&gt;=4,2,0)
+IF(M8126&gt;=2,1,0)
+IF(H8126&gt;=_xlfn.PERCENTILE.INC($H$2:$H$10001,0.75),1,0)</f>
        <v>3</v>
      </c>
      <c r="S8126" t="str">
        <f>IF(R8126&gt;=7,"High",IF(R8126&gt;=4,"Medium","Low"))</f>
        <v>Low</v>
      </c>
    </row>
    <row r="8127" spans="1:19">
      <c r="A8127" t="s">
        <v>8252</v>
      </c>
      <c r="B8127">
        <v>32</v>
      </c>
      <c r="C8127" t="s">
        <v>101</v>
      </c>
      <c r="D8127" t="s">
        <v>133</v>
      </c>
      <c r="E8127">
        <v>64</v>
      </c>
      <c r="F8127" t="s">
        <v>121</v>
      </c>
      <c r="G8127" t="s">
        <v>110</v>
      </c>
      <c r="H8127" s="5">
        <v>775</v>
      </c>
      <c r="I8127" s="5">
        <v>50366.02</v>
      </c>
      <c r="J8127" t="s">
        <v>115</v>
      </c>
      <c r="K8127" t="s">
        <v>106</v>
      </c>
      <c r="L8127">
        <v>4</v>
      </c>
      <c r="M8127">
        <v>1</v>
      </c>
      <c r="N8127">
        <v>4</v>
      </c>
      <c r="O8127" s="6">
        <v>0</v>
      </c>
      <c r="P8127" t="s">
        <v>107</v>
      </c>
      <c r="Q8127" t="s">
        <v>107</v>
      </c>
      <c r="R8127">
        <f>IF(F8127="Monthly",2,0)
+IF(E8127&lt;=6,2,0)
+IF(N8127&lt;=2,2,0)
+IF(L8127&gt;=4,2,0)
+IF(M8127&gt;=2,1,0)
+IF(H8127&gt;=_xlfn.PERCENTILE.INC($H$2:$H$10001,0.75),1,0)</f>
        <v>2</v>
      </c>
      <c r="S8127" t="str">
        <f>IF(R8127&gt;=7,"High",IF(R8127&gt;=4,"Medium","Low"))</f>
        <v>Low</v>
      </c>
    </row>
    <row r="8128" spans="1:19">
      <c r="A8128" t="s">
        <v>8253</v>
      </c>
      <c r="B8128">
        <v>37</v>
      </c>
      <c r="C8128" t="s">
        <v>101</v>
      </c>
      <c r="D8128" t="s">
        <v>133</v>
      </c>
      <c r="E8128">
        <v>31</v>
      </c>
      <c r="F8128" t="s">
        <v>103</v>
      </c>
      <c r="G8128" t="s">
        <v>129</v>
      </c>
      <c r="H8128" s="5">
        <v>1098</v>
      </c>
      <c r="I8128" s="5">
        <v>33432.71</v>
      </c>
      <c r="J8128" t="s">
        <v>115</v>
      </c>
      <c r="K8128" t="s">
        <v>106</v>
      </c>
      <c r="L8128">
        <v>1</v>
      </c>
      <c r="M8128">
        <v>0</v>
      </c>
      <c r="N8128">
        <v>3</v>
      </c>
      <c r="O8128" s="6">
        <v>0</v>
      </c>
      <c r="P8128" t="s">
        <v>107</v>
      </c>
      <c r="Q8128" t="s">
        <v>107</v>
      </c>
      <c r="R8128">
        <f>IF(F8128="Monthly",2,0)
+IF(E8128&lt;=6,2,0)
+IF(N8128&lt;=2,2,0)
+IF(L8128&gt;=4,2,0)
+IF(M8128&gt;=2,1,0)
+IF(H8128&gt;=_xlfn.PERCENTILE.INC($H$2:$H$10001,0.75),1,0)</f>
        <v>3</v>
      </c>
      <c r="S8128" t="str">
        <f>IF(R8128&gt;=7,"High",IF(R8128&gt;=4,"Medium","Low"))</f>
        <v>Low</v>
      </c>
    </row>
    <row r="8129" spans="1:19">
      <c r="A8129" t="s">
        <v>8254</v>
      </c>
      <c r="B8129">
        <v>39</v>
      </c>
      <c r="C8129" t="s">
        <v>101</v>
      </c>
      <c r="D8129" t="s">
        <v>131</v>
      </c>
      <c r="E8129">
        <v>18</v>
      </c>
      <c r="F8129" t="s">
        <v>103</v>
      </c>
      <c r="G8129" t="s">
        <v>110</v>
      </c>
      <c r="H8129" s="5">
        <v>734</v>
      </c>
      <c r="I8129" s="5">
        <v>12883.61</v>
      </c>
      <c r="J8129" t="s">
        <v>115</v>
      </c>
      <c r="K8129" t="s">
        <v>106</v>
      </c>
      <c r="L8129">
        <v>0</v>
      </c>
      <c r="M8129">
        <v>0</v>
      </c>
      <c r="N8129">
        <v>4</v>
      </c>
      <c r="O8129" s="6">
        <v>0</v>
      </c>
      <c r="P8129" t="s">
        <v>107</v>
      </c>
      <c r="Q8129" t="s">
        <v>107</v>
      </c>
      <c r="R8129">
        <f>IF(F8129="Monthly",2,0)
+IF(E8129&lt;=6,2,0)
+IF(N8129&lt;=2,2,0)
+IF(L8129&gt;=4,2,0)
+IF(M8129&gt;=2,1,0)
+IF(H8129&gt;=_xlfn.PERCENTILE.INC($H$2:$H$10001,0.75),1,0)</f>
        <v>2</v>
      </c>
      <c r="S8129" t="str">
        <f>IF(R8129&gt;=7,"High",IF(R8129&gt;=4,"Medium","Low"))</f>
        <v>Low</v>
      </c>
    </row>
    <row r="8130" spans="1:19">
      <c r="A8130" t="s">
        <v>8255</v>
      </c>
      <c r="B8130">
        <v>26</v>
      </c>
      <c r="C8130" t="s">
        <v>101</v>
      </c>
      <c r="D8130" t="s">
        <v>133</v>
      </c>
      <c r="E8130">
        <v>31</v>
      </c>
      <c r="F8130" t="s">
        <v>103</v>
      </c>
      <c r="G8130" t="s">
        <v>104</v>
      </c>
      <c r="H8130" s="5">
        <v>410</v>
      </c>
      <c r="I8130" s="5">
        <v>12649.28</v>
      </c>
      <c r="J8130" t="s">
        <v>115</v>
      </c>
      <c r="K8130" t="s">
        <v>106</v>
      </c>
      <c r="L8130">
        <v>4</v>
      </c>
      <c r="M8130">
        <v>3</v>
      </c>
      <c r="N8130">
        <v>3</v>
      </c>
      <c r="O8130" s="6">
        <v>0</v>
      </c>
      <c r="P8130" t="s">
        <v>106</v>
      </c>
      <c r="Q8130" t="s">
        <v>106</v>
      </c>
      <c r="R8130">
        <f>IF(F8130="Monthly",2,0)
+IF(E8130&lt;=6,2,0)
+IF(N8130&lt;=2,2,0)
+IF(L8130&gt;=4,2,0)
+IF(M8130&gt;=2,1,0)
+IF(H8130&gt;=_xlfn.PERCENTILE.INC($H$2:$H$10001,0.75),1,0)</f>
        <v>5</v>
      </c>
      <c r="S8130" t="str">
        <f>IF(R8130&gt;=7,"High",IF(R8130&gt;=4,"Medium","Low"))</f>
        <v>Medium</v>
      </c>
    </row>
    <row r="8131" spans="1:19">
      <c r="A8131" t="s">
        <v>8256</v>
      </c>
      <c r="B8131">
        <v>56</v>
      </c>
      <c r="C8131" t="s">
        <v>112</v>
      </c>
      <c r="D8131" t="s">
        <v>159</v>
      </c>
      <c r="E8131">
        <v>25</v>
      </c>
      <c r="F8131" t="s">
        <v>103</v>
      </c>
      <c r="G8131" t="s">
        <v>129</v>
      </c>
      <c r="H8131" s="5">
        <v>1064</v>
      </c>
      <c r="I8131" s="5">
        <v>26619.34</v>
      </c>
      <c r="J8131" t="s">
        <v>117</v>
      </c>
      <c r="K8131" t="s">
        <v>106</v>
      </c>
      <c r="L8131">
        <v>2</v>
      </c>
      <c r="M8131">
        <v>1</v>
      </c>
      <c r="N8131">
        <v>5</v>
      </c>
      <c r="O8131" s="6">
        <v>0</v>
      </c>
      <c r="P8131" t="s">
        <v>107</v>
      </c>
      <c r="Q8131" t="s">
        <v>107</v>
      </c>
      <c r="R8131">
        <f>IF(F8131="Monthly",2,0)
+IF(E8131&lt;=6,2,0)
+IF(N8131&lt;=2,2,0)
+IF(L8131&gt;=4,2,0)
+IF(M8131&gt;=2,1,0)
+IF(H8131&gt;=_xlfn.PERCENTILE.INC($H$2:$H$10001,0.75),1,0)</f>
        <v>3</v>
      </c>
      <c r="S8131" t="str">
        <f>IF(R8131&gt;=7,"High",IF(R8131&gt;=4,"Medium","Low"))</f>
        <v>Low</v>
      </c>
    </row>
    <row r="8132" spans="1:19">
      <c r="A8132" t="s">
        <v>8257</v>
      </c>
      <c r="B8132">
        <v>31</v>
      </c>
      <c r="C8132" t="s">
        <v>112</v>
      </c>
      <c r="D8132" t="s">
        <v>113</v>
      </c>
      <c r="E8132">
        <v>34</v>
      </c>
      <c r="F8132" t="s">
        <v>103</v>
      </c>
      <c r="G8132" t="s">
        <v>110</v>
      </c>
      <c r="H8132" s="5">
        <v>691</v>
      </c>
      <c r="I8132" s="5">
        <v>23771.25</v>
      </c>
      <c r="J8132" t="s">
        <v>115</v>
      </c>
      <c r="K8132" t="s">
        <v>106</v>
      </c>
      <c r="L8132">
        <v>1</v>
      </c>
      <c r="M8132">
        <v>0</v>
      </c>
      <c r="N8132">
        <v>5</v>
      </c>
      <c r="O8132" s="6">
        <v>0</v>
      </c>
      <c r="P8132" t="s">
        <v>107</v>
      </c>
      <c r="Q8132" t="s">
        <v>106</v>
      </c>
      <c r="R8132">
        <f>IF(F8132="Monthly",2,0)
+IF(E8132&lt;=6,2,0)
+IF(N8132&lt;=2,2,0)
+IF(L8132&gt;=4,2,0)
+IF(M8132&gt;=2,1,0)
+IF(H8132&gt;=_xlfn.PERCENTILE.INC($H$2:$H$10001,0.75),1,0)</f>
        <v>2</v>
      </c>
      <c r="S8132" t="str">
        <f>IF(R8132&gt;=7,"High",IF(R8132&gt;=4,"Medium","Low"))</f>
        <v>Low</v>
      </c>
    </row>
    <row r="8133" spans="1:19">
      <c r="A8133" t="s">
        <v>8258</v>
      </c>
      <c r="B8133">
        <v>41</v>
      </c>
      <c r="C8133" t="s">
        <v>101</v>
      </c>
      <c r="D8133" t="s">
        <v>113</v>
      </c>
      <c r="E8133">
        <v>41</v>
      </c>
      <c r="F8133" t="s">
        <v>103</v>
      </c>
      <c r="G8133" t="s">
        <v>110</v>
      </c>
      <c r="H8133" s="5">
        <v>782</v>
      </c>
      <c r="I8133" s="5">
        <v>32416.02</v>
      </c>
      <c r="J8133" t="s">
        <v>117</v>
      </c>
      <c r="K8133" t="s">
        <v>106</v>
      </c>
      <c r="L8133">
        <v>0</v>
      </c>
      <c r="M8133">
        <v>0</v>
      </c>
      <c r="N8133">
        <v>5</v>
      </c>
      <c r="O8133" s="6">
        <v>0</v>
      </c>
      <c r="P8133" t="s">
        <v>106</v>
      </c>
      <c r="Q8133" t="s">
        <v>107</v>
      </c>
      <c r="R8133">
        <f>IF(F8133="Monthly",2,0)
+IF(E8133&lt;=6,2,0)
+IF(N8133&lt;=2,2,0)
+IF(L8133&gt;=4,2,0)
+IF(M8133&gt;=2,1,0)
+IF(H8133&gt;=_xlfn.PERCENTILE.INC($H$2:$H$10001,0.75),1,0)</f>
        <v>2</v>
      </c>
      <c r="S8133" t="str">
        <f>IF(R8133&gt;=7,"High",IF(R8133&gt;=4,"Medium","Low"))</f>
        <v>Low</v>
      </c>
    </row>
    <row r="8134" spans="1:19">
      <c r="A8134" t="s">
        <v>8259</v>
      </c>
      <c r="B8134">
        <v>23</v>
      </c>
      <c r="C8134" t="s">
        <v>112</v>
      </c>
      <c r="D8134" t="s">
        <v>126</v>
      </c>
      <c r="E8134">
        <v>34</v>
      </c>
      <c r="F8134" t="s">
        <v>109</v>
      </c>
      <c r="G8134" t="s">
        <v>110</v>
      </c>
      <c r="H8134" s="5">
        <v>790</v>
      </c>
      <c r="I8134" s="5">
        <v>27609.61</v>
      </c>
      <c r="J8134" t="s">
        <v>134</v>
      </c>
      <c r="K8134" t="s">
        <v>107</v>
      </c>
      <c r="L8134">
        <v>0</v>
      </c>
      <c r="M8134">
        <v>0</v>
      </c>
      <c r="N8134">
        <v>5</v>
      </c>
      <c r="O8134" s="6">
        <v>0</v>
      </c>
      <c r="P8134" t="s">
        <v>107</v>
      </c>
      <c r="Q8134" t="s">
        <v>107</v>
      </c>
      <c r="R8134">
        <f>IF(F8134="Monthly",2,0)
+IF(E8134&lt;=6,2,0)
+IF(N8134&lt;=2,2,0)
+IF(L8134&gt;=4,2,0)
+IF(M8134&gt;=2,1,0)
+IF(H8134&gt;=_xlfn.PERCENTILE.INC($H$2:$H$10001,0.75),1,0)</f>
        <v>0</v>
      </c>
      <c r="S8134" t="str">
        <f>IF(R8134&gt;=7,"High",IF(R8134&gt;=4,"Medium","Low"))</f>
        <v>Low</v>
      </c>
    </row>
    <row r="8135" spans="1:19">
      <c r="A8135" t="s">
        <v>8260</v>
      </c>
      <c r="B8135">
        <v>33</v>
      </c>
      <c r="C8135" t="s">
        <v>101</v>
      </c>
      <c r="D8135" t="s">
        <v>126</v>
      </c>
      <c r="E8135">
        <v>29</v>
      </c>
      <c r="F8135" t="s">
        <v>103</v>
      </c>
      <c r="G8135" t="s">
        <v>110</v>
      </c>
      <c r="H8135" s="5">
        <v>715</v>
      </c>
      <c r="I8135" s="5">
        <v>20438.77</v>
      </c>
      <c r="J8135" t="s">
        <v>115</v>
      </c>
      <c r="K8135" t="s">
        <v>106</v>
      </c>
      <c r="L8135">
        <v>4</v>
      </c>
      <c r="M8135">
        <v>1</v>
      </c>
      <c r="N8135">
        <v>4</v>
      </c>
      <c r="O8135" s="6">
        <v>0</v>
      </c>
      <c r="P8135" t="s">
        <v>107</v>
      </c>
      <c r="Q8135" t="s">
        <v>107</v>
      </c>
      <c r="R8135">
        <f>IF(F8135="Monthly",2,0)
+IF(E8135&lt;=6,2,0)
+IF(N8135&lt;=2,2,0)
+IF(L8135&gt;=4,2,0)
+IF(M8135&gt;=2,1,0)
+IF(H8135&gt;=_xlfn.PERCENTILE.INC($H$2:$H$10001,0.75),1,0)</f>
        <v>4</v>
      </c>
      <c r="S8135" t="str">
        <f>IF(R8135&gt;=7,"High",IF(R8135&gt;=4,"Medium","Low"))</f>
        <v>Medium</v>
      </c>
    </row>
    <row r="8136" spans="1:19">
      <c r="A8136" t="s">
        <v>8261</v>
      </c>
      <c r="B8136">
        <v>37</v>
      </c>
      <c r="C8136" t="s">
        <v>101</v>
      </c>
      <c r="D8136" t="s">
        <v>123</v>
      </c>
      <c r="E8136">
        <v>24</v>
      </c>
      <c r="F8136" t="s">
        <v>121</v>
      </c>
      <c r="G8136" t="s">
        <v>104</v>
      </c>
      <c r="H8136" s="5">
        <v>543</v>
      </c>
      <c r="I8136" s="5">
        <v>11955.73</v>
      </c>
      <c r="J8136" t="s">
        <v>117</v>
      </c>
      <c r="K8136" t="s">
        <v>106</v>
      </c>
      <c r="L8136">
        <v>1</v>
      </c>
      <c r="M8136">
        <v>0</v>
      </c>
      <c r="N8136">
        <v>5</v>
      </c>
      <c r="O8136" s="6">
        <v>10</v>
      </c>
      <c r="P8136" t="s">
        <v>107</v>
      </c>
      <c r="Q8136" t="s">
        <v>107</v>
      </c>
      <c r="R8136">
        <f>IF(F8136="Monthly",2,0)
+IF(E8136&lt;=6,2,0)
+IF(N8136&lt;=2,2,0)
+IF(L8136&gt;=4,2,0)
+IF(M8136&gt;=2,1,0)
+IF(H8136&gt;=_xlfn.PERCENTILE.INC($H$2:$H$10001,0.75),1,0)</f>
        <v>0</v>
      </c>
      <c r="S8136" t="str">
        <f>IF(R8136&gt;=7,"High",IF(R8136&gt;=4,"Medium","Low"))</f>
        <v>Low</v>
      </c>
    </row>
    <row r="8137" spans="1:19">
      <c r="A8137" t="s">
        <v>8262</v>
      </c>
      <c r="B8137">
        <v>38</v>
      </c>
      <c r="C8137" t="s">
        <v>112</v>
      </c>
      <c r="D8137" t="s">
        <v>133</v>
      </c>
      <c r="E8137">
        <v>39</v>
      </c>
      <c r="F8137" t="s">
        <v>121</v>
      </c>
      <c r="G8137" t="s">
        <v>129</v>
      </c>
      <c r="H8137" s="5">
        <v>1058</v>
      </c>
      <c r="I8137" s="5">
        <v>41750.660000000003</v>
      </c>
      <c r="J8137" t="s">
        <v>117</v>
      </c>
      <c r="K8137" t="s">
        <v>106</v>
      </c>
      <c r="L8137">
        <v>0</v>
      </c>
      <c r="M8137">
        <v>0</v>
      </c>
      <c r="N8137">
        <v>4</v>
      </c>
      <c r="O8137" s="6">
        <v>0</v>
      </c>
      <c r="P8137" t="s">
        <v>107</v>
      </c>
      <c r="Q8137" t="s">
        <v>107</v>
      </c>
      <c r="R8137">
        <f>IF(F8137="Monthly",2,0)
+IF(E8137&lt;=6,2,0)
+IF(N8137&lt;=2,2,0)
+IF(L8137&gt;=4,2,0)
+IF(M8137&gt;=2,1,0)
+IF(H8137&gt;=_xlfn.PERCENTILE.INC($H$2:$H$10001,0.75),1,0)</f>
        <v>1</v>
      </c>
      <c r="S8137" t="str">
        <f>IF(R8137&gt;=7,"High",IF(R8137&gt;=4,"Medium","Low"))</f>
        <v>Low</v>
      </c>
    </row>
    <row r="8138" spans="1:19">
      <c r="A8138" t="s">
        <v>8263</v>
      </c>
      <c r="B8138">
        <v>45</v>
      </c>
      <c r="C8138" t="s">
        <v>101</v>
      </c>
      <c r="D8138" t="s">
        <v>113</v>
      </c>
      <c r="E8138">
        <v>10</v>
      </c>
      <c r="F8138" t="s">
        <v>103</v>
      </c>
      <c r="G8138" t="s">
        <v>129</v>
      </c>
      <c r="H8138" s="5">
        <v>952</v>
      </c>
      <c r="I8138" s="5">
        <v>9427.91</v>
      </c>
      <c r="J8138" t="s">
        <v>134</v>
      </c>
      <c r="K8138" t="s">
        <v>106</v>
      </c>
      <c r="L8138">
        <v>2</v>
      </c>
      <c r="M8138">
        <v>1</v>
      </c>
      <c r="N8138">
        <v>4</v>
      </c>
      <c r="O8138" s="6">
        <v>0</v>
      </c>
      <c r="P8138" t="s">
        <v>107</v>
      </c>
      <c r="Q8138" t="s">
        <v>107</v>
      </c>
      <c r="R8138">
        <f>IF(F8138="Monthly",2,0)
+IF(E8138&lt;=6,2,0)
+IF(N8138&lt;=2,2,0)
+IF(L8138&gt;=4,2,0)
+IF(M8138&gt;=2,1,0)
+IF(H8138&gt;=_xlfn.PERCENTILE.INC($H$2:$H$10001,0.75),1,0)</f>
        <v>3</v>
      </c>
      <c r="S8138" t="str">
        <f>IF(R8138&gt;=7,"High",IF(R8138&gt;=4,"Medium","Low"))</f>
        <v>Low</v>
      </c>
    </row>
    <row r="8139" spans="1:19">
      <c r="A8139" t="s">
        <v>8264</v>
      </c>
      <c r="B8139">
        <v>46</v>
      </c>
      <c r="C8139" t="s">
        <v>112</v>
      </c>
      <c r="D8139" t="s">
        <v>126</v>
      </c>
      <c r="E8139">
        <v>72</v>
      </c>
      <c r="F8139" t="s">
        <v>121</v>
      </c>
      <c r="G8139" t="s">
        <v>110</v>
      </c>
      <c r="H8139" s="5">
        <v>712</v>
      </c>
      <c r="I8139" s="5">
        <v>45108.2</v>
      </c>
      <c r="J8139" t="s">
        <v>105</v>
      </c>
      <c r="K8139" t="s">
        <v>106</v>
      </c>
      <c r="L8139">
        <v>2</v>
      </c>
      <c r="M8139">
        <v>1</v>
      </c>
      <c r="N8139">
        <v>5</v>
      </c>
      <c r="O8139" s="6">
        <v>10</v>
      </c>
      <c r="P8139" t="s">
        <v>107</v>
      </c>
      <c r="Q8139" t="s">
        <v>107</v>
      </c>
      <c r="R8139">
        <f>IF(F8139="Monthly",2,0)
+IF(E8139&lt;=6,2,0)
+IF(N8139&lt;=2,2,0)
+IF(L8139&gt;=4,2,0)
+IF(M8139&gt;=2,1,0)
+IF(H8139&gt;=_xlfn.PERCENTILE.INC($H$2:$H$10001,0.75),1,0)</f>
        <v>0</v>
      </c>
      <c r="S8139" t="str">
        <f>IF(R8139&gt;=7,"High",IF(R8139&gt;=4,"Medium","Low"))</f>
        <v>Low</v>
      </c>
    </row>
    <row r="8140" spans="1:19">
      <c r="A8140" t="s">
        <v>8265</v>
      </c>
      <c r="B8140">
        <v>41</v>
      </c>
      <c r="C8140" t="s">
        <v>112</v>
      </c>
      <c r="D8140" t="s">
        <v>137</v>
      </c>
      <c r="E8140">
        <v>30</v>
      </c>
      <c r="F8140" t="s">
        <v>103</v>
      </c>
      <c r="G8140" t="s">
        <v>104</v>
      </c>
      <c r="H8140" s="5">
        <v>401</v>
      </c>
      <c r="I8140" s="5">
        <v>11805.34</v>
      </c>
      <c r="J8140" t="s">
        <v>134</v>
      </c>
      <c r="K8140" t="s">
        <v>107</v>
      </c>
      <c r="L8140">
        <v>0</v>
      </c>
      <c r="M8140">
        <v>0</v>
      </c>
      <c r="N8140">
        <v>5</v>
      </c>
      <c r="O8140" s="6">
        <v>0</v>
      </c>
      <c r="P8140" t="s">
        <v>106</v>
      </c>
      <c r="Q8140" t="s">
        <v>107</v>
      </c>
      <c r="R8140">
        <f>IF(F8140="Monthly",2,0)
+IF(E8140&lt;=6,2,0)
+IF(N8140&lt;=2,2,0)
+IF(L8140&gt;=4,2,0)
+IF(M8140&gt;=2,1,0)
+IF(H8140&gt;=_xlfn.PERCENTILE.INC($H$2:$H$10001,0.75),1,0)</f>
        <v>2</v>
      </c>
      <c r="S8140" t="str">
        <f>IF(R8140&gt;=7,"High",IF(R8140&gt;=4,"Medium","Low"))</f>
        <v>Low</v>
      </c>
    </row>
    <row r="8141" spans="1:19">
      <c r="A8141" t="s">
        <v>8266</v>
      </c>
      <c r="B8141">
        <v>29</v>
      </c>
      <c r="C8141" t="s">
        <v>112</v>
      </c>
      <c r="D8141" t="s">
        <v>133</v>
      </c>
      <c r="E8141">
        <v>44</v>
      </c>
      <c r="F8141" t="s">
        <v>103</v>
      </c>
      <c r="G8141" t="s">
        <v>110</v>
      </c>
      <c r="H8141" s="5">
        <v>749</v>
      </c>
      <c r="I8141" s="5">
        <v>32991.96</v>
      </c>
      <c r="J8141" t="s">
        <v>115</v>
      </c>
      <c r="K8141" t="s">
        <v>106</v>
      </c>
      <c r="L8141">
        <v>0</v>
      </c>
      <c r="M8141">
        <v>0</v>
      </c>
      <c r="N8141">
        <v>5</v>
      </c>
      <c r="O8141" s="6">
        <v>0</v>
      </c>
      <c r="P8141" t="s">
        <v>106</v>
      </c>
      <c r="Q8141" t="s">
        <v>106</v>
      </c>
      <c r="R8141">
        <f>IF(F8141="Monthly",2,0)
+IF(E8141&lt;=6,2,0)
+IF(N8141&lt;=2,2,0)
+IF(L8141&gt;=4,2,0)
+IF(M8141&gt;=2,1,0)
+IF(H8141&gt;=_xlfn.PERCENTILE.INC($H$2:$H$10001,0.75),1,0)</f>
        <v>2</v>
      </c>
      <c r="S8141" t="str">
        <f>IF(R8141&gt;=7,"High",IF(R8141&gt;=4,"Medium","Low"))</f>
        <v>Low</v>
      </c>
    </row>
    <row r="8142" spans="1:19">
      <c r="A8142" t="s">
        <v>8267</v>
      </c>
      <c r="B8142">
        <v>35</v>
      </c>
      <c r="C8142" t="s">
        <v>112</v>
      </c>
      <c r="D8142" t="s">
        <v>102</v>
      </c>
      <c r="E8142">
        <v>20</v>
      </c>
      <c r="F8142" t="s">
        <v>103</v>
      </c>
      <c r="G8142" t="s">
        <v>110</v>
      </c>
      <c r="H8142" s="5">
        <v>786</v>
      </c>
      <c r="I8142" s="5">
        <v>15810.82</v>
      </c>
      <c r="J8142" t="s">
        <v>117</v>
      </c>
      <c r="K8142" t="s">
        <v>107</v>
      </c>
      <c r="L8142">
        <v>1</v>
      </c>
      <c r="M8142">
        <v>0</v>
      </c>
      <c r="N8142">
        <v>5</v>
      </c>
      <c r="O8142" s="6">
        <v>0</v>
      </c>
      <c r="P8142" t="s">
        <v>107</v>
      </c>
      <c r="Q8142" t="s">
        <v>106</v>
      </c>
      <c r="R8142">
        <f>IF(F8142="Monthly",2,0)
+IF(E8142&lt;=6,2,0)
+IF(N8142&lt;=2,2,0)
+IF(L8142&gt;=4,2,0)
+IF(M8142&gt;=2,1,0)
+IF(H8142&gt;=_xlfn.PERCENTILE.INC($H$2:$H$10001,0.75),1,0)</f>
        <v>2</v>
      </c>
      <c r="S8142" t="str">
        <f>IF(R8142&gt;=7,"High",IF(R8142&gt;=4,"Medium","Low"))</f>
        <v>Low</v>
      </c>
    </row>
    <row r="8143" spans="1:19">
      <c r="A8143" t="s">
        <v>8268</v>
      </c>
      <c r="B8143">
        <v>22</v>
      </c>
      <c r="C8143" t="s">
        <v>112</v>
      </c>
      <c r="D8143" t="s">
        <v>102</v>
      </c>
      <c r="E8143">
        <v>21</v>
      </c>
      <c r="F8143" t="s">
        <v>109</v>
      </c>
      <c r="G8143" t="s">
        <v>110</v>
      </c>
      <c r="H8143" s="5">
        <v>728</v>
      </c>
      <c r="I8143" s="5">
        <v>14301.15</v>
      </c>
      <c r="J8143" t="s">
        <v>117</v>
      </c>
      <c r="K8143" t="s">
        <v>106</v>
      </c>
      <c r="L8143">
        <v>0</v>
      </c>
      <c r="M8143">
        <v>0</v>
      </c>
      <c r="N8143">
        <v>5</v>
      </c>
      <c r="O8143" s="6">
        <v>5</v>
      </c>
      <c r="P8143" t="s">
        <v>106</v>
      </c>
      <c r="Q8143" t="s">
        <v>107</v>
      </c>
      <c r="R8143">
        <f>IF(F8143="Monthly",2,0)
+IF(E8143&lt;=6,2,0)
+IF(N8143&lt;=2,2,0)
+IF(L8143&gt;=4,2,0)
+IF(M8143&gt;=2,1,0)
+IF(H8143&gt;=_xlfn.PERCENTILE.INC($H$2:$H$10001,0.75),1,0)</f>
        <v>0</v>
      </c>
      <c r="S8143" t="str">
        <f>IF(R8143&gt;=7,"High",IF(R8143&gt;=4,"Medium","Low"))</f>
        <v>Low</v>
      </c>
    </row>
    <row r="8144" spans="1:19">
      <c r="A8144" t="s">
        <v>8269</v>
      </c>
      <c r="B8144">
        <v>30</v>
      </c>
      <c r="C8144" t="s">
        <v>101</v>
      </c>
      <c r="D8144" t="s">
        <v>159</v>
      </c>
      <c r="E8144">
        <v>37</v>
      </c>
      <c r="F8144" t="s">
        <v>103</v>
      </c>
      <c r="G8144" t="s">
        <v>110</v>
      </c>
      <c r="H8144" s="5">
        <v>644</v>
      </c>
      <c r="I8144" s="5">
        <v>23414.34</v>
      </c>
      <c r="J8144" t="s">
        <v>140</v>
      </c>
      <c r="K8144" t="s">
        <v>106</v>
      </c>
      <c r="L8144">
        <v>1</v>
      </c>
      <c r="M8144">
        <v>0</v>
      </c>
      <c r="N8144">
        <v>5</v>
      </c>
      <c r="O8144" s="6">
        <v>0</v>
      </c>
      <c r="P8144" t="s">
        <v>107</v>
      </c>
      <c r="Q8144" t="s">
        <v>107</v>
      </c>
      <c r="R8144">
        <f>IF(F8144="Monthly",2,0)
+IF(E8144&lt;=6,2,0)
+IF(N8144&lt;=2,2,0)
+IF(L8144&gt;=4,2,0)
+IF(M8144&gt;=2,1,0)
+IF(H8144&gt;=_xlfn.PERCENTILE.INC($H$2:$H$10001,0.75),1,0)</f>
        <v>2</v>
      </c>
      <c r="S8144" t="str">
        <f>IF(R8144&gt;=7,"High",IF(R8144&gt;=4,"Medium","Low"))</f>
        <v>Low</v>
      </c>
    </row>
    <row r="8145" spans="1:19">
      <c r="A8145" t="s">
        <v>8270</v>
      </c>
      <c r="B8145">
        <v>39</v>
      </c>
      <c r="C8145" t="s">
        <v>112</v>
      </c>
      <c r="D8145" t="s">
        <v>119</v>
      </c>
      <c r="E8145">
        <v>21</v>
      </c>
      <c r="F8145" t="s">
        <v>121</v>
      </c>
      <c r="G8145" t="s">
        <v>104</v>
      </c>
      <c r="H8145" s="5">
        <v>481</v>
      </c>
      <c r="I8145" s="5">
        <v>9303.56</v>
      </c>
      <c r="J8145" t="s">
        <v>134</v>
      </c>
      <c r="K8145" t="s">
        <v>107</v>
      </c>
      <c r="L8145">
        <v>1</v>
      </c>
      <c r="M8145">
        <v>0</v>
      </c>
      <c r="N8145">
        <v>4</v>
      </c>
      <c r="O8145" s="6">
        <v>10</v>
      </c>
      <c r="P8145" t="s">
        <v>107</v>
      </c>
      <c r="Q8145" t="s">
        <v>107</v>
      </c>
      <c r="R8145">
        <f>IF(F8145="Monthly",2,0)
+IF(E8145&lt;=6,2,0)
+IF(N8145&lt;=2,2,0)
+IF(L8145&gt;=4,2,0)
+IF(M8145&gt;=2,1,0)
+IF(H8145&gt;=_xlfn.PERCENTILE.INC($H$2:$H$10001,0.75),1,0)</f>
        <v>0</v>
      </c>
      <c r="S8145" t="str">
        <f>IF(R8145&gt;=7,"High",IF(R8145&gt;=4,"Medium","Low"))</f>
        <v>Low</v>
      </c>
    </row>
    <row r="8146" spans="1:19">
      <c r="A8146" t="s">
        <v>8271</v>
      </c>
      <c r="B8146">
        <v>61</v>
      </c>
      <c r="C8146" t="s">
        <v>101</v>
      </c>
      <c r="D8146" t="s">
        <v>102</v>
      </c>
      <c r="E8146">
        <v>15</v>
      </c>
      <c r="F8146" t="s">
        <v>109</v>
      </c>
      <c r="G8146" t="s">
        <v>110</v>
      </c>
      <c r="H8146" s="5">
        <v>716</v>
      </c>
      <c r="I8146" s="5">
        <v>9715.11</v>
      </c>
      <c r="J8146" t="s">
        <v>140</v>
      </c>
      <c r="K8146" t="s">
        <v>107</v>
      </c>
      <c r="L8146">
        <v>1</v>
      </c>
      <c r="M8146">
        <v>0</v>
      </c>
      <c r="N8146">
        <v>5</v>
      </c>
      <c r="O8146" s="6">
        <v>10</v>
      </c>
      <c r="P8146" t="s">
        <v>107</v>
      </c>
      <c r="Q8146" t="s">
        <v>107</v>
      </c>
      <c r="R8146">
        <f>IF(F8146="Monthly",2,0)
+IF(E8146&lt;=6,2,0)
+IF(N8146&lt;=2,2,0)
+IF(L8146&gt;=4,2,0)
+IF(M8146&gt;=2,1,0)
+IF(H8146&gt;=_xlfn.PERCENTILE.INC($H$2:$H$10001,0.75),1,0)</f>
        <v>0</v>
      </c>
      <c r="S8146" t="str">
        <f>IF(R8146&gt;=7,"High",IF(R8146&gt;=4,"Medium","Low"))</f>
        <v>Low</v>
      </c>
    </row>
    <row r="8147" spans="1:19">
      <c r="A8147" t="s">
        <v>8272</v>
      </c>
      <c r="B8147">
        <v>53</v>
      </c>
      <c r="C8147" t="s">
        <v>112</v>
      </c>
      <c r="D8147" t="s">
        <v>102</v>
      </c>
      <c r="E8147">
        <v>20</v>
      </c>
      <c r="F8147" t="s">
        <v>103</v>
      </c>
      <c r="G8147" t="s">
        <v>104</v>
      </c>
      <c r="H8147" s="5">
        <v>494</v>
      </c>
      <c r="I8147" s="5">
        <v>9909.02</v>
      </c>
      <c r="J8147" t="s">
        <v>134</v>
      </c>
      <c r="K8147" t="s">
        <v>106</v>
      </c>
      <c r="L8147">
        <v>0</v>
      </c>
      <c r="M8147">
        <v>0</v>
      </c>
      <c r="N8147">
        <v>4</v>
      </c>
      <c r="O8147" s="6">
        <v>0</v>
      </c>
      <c r="P8147" t="s">
        <v>107</v>
      </c>
      <c r="Q8147" t="s">
        <v>107</v>
      </c>
      <c r="R8147">
        <f>IF(F8147="Monthly",2,0)
+IF(E8147&lt;=6,2,0)
+IF(N8147&lt;=2,2,0)
+IF(L8147&gt;=4,2,0)
+IF(M8147&gt;=2,1,0)
+IF(H8147&gt;=_xlfn.PERCENTILE.INC($H$2:$H$10001,0.75),1,0)</f>
        <v>2</v>
      </c>
      <c r="S8147" t="str">
        <f>IF(R8147&gt;=7,"High",IF(R8147&gt;=4,"Medium","Low"))</f>
        <v>Low</v>
      </c>
    </row>
    <row r="8148" spans="1:19">
      <c r="A8148" t="s">
        <v>8273</v>
      </c>
      <c r="B8148">
        <v>29</v>
      </c>
      <c r="C8148" t="s">
        <v>101</v>
      </c>
      <c r="D8148" t="s">
        <v>133</v>
      </c>
      <c r="E8148">
        <v>45</v>
      </c>
      <c r="F8148" t="s">
        <v>109</v>
      </c>
      <c r="G8148" t="s">
        <v>110</v>
      </c>
      <c r="H8148" s="5">
        <v>799</v>
      </c>
      <c r="I8148" s="5">
        <v>32142.51</v>
      </c>
      <c r="J8148" t="s">
        <v>117</v>
      </c>
      <c r="K8148" t="s">
        <v>107</v>
      </c>
      <c r="L8148">
        <v>1</v>
      </c>
      <c r="M8148">
        <v>0</v>
      </c>
      <c r="N8148">
        <v>4</v>
      </c>
      <c r="O8148" s="6">
        <v>10</v>
      </c>
      <c r="P8148" t="s">
        <v>106</v>
      </c>
      <c r="Q8148" t="s">
        <v>107</v>
      </c>
      <c r="R8148">
        <f>IF(F8148="Monthly",2,0)
+IF(E8148&lt;=6,2,0)
+IF(N8148&lt;=2,2,0)
+IF(L8148&gt;=4,2,0)
+IF(M8148&gt;=2,1,0)
+IF(H8148&gt;=_xlfn.PERCENTILE.INC($H$2:$H$10001,0.75),1,0)</f>
        <v>1</v>
      </c>
      <c r="S8148" t="str">
        <f>IF(R8148&gt;=7,"High",IF(R8148&gt;=4,"Medium","Low"))</f>
        <v>Low</v>
      </c>
    </row>
    <row r="8149" spans="1:19">
      <c r="A8149" t="s">
        <v>8274</v>
      </c>
      <c r="B8149">
        <v>18</v>
      </c>
      <c r="C8149" t="s">
        <v>112</v>
      </c>
      <c r="D8149" t="s">
        <v>133</v>
      </c>
      <c r="E8149">
        <v>2</v>
      </c>
      <c r="F8149" t="s">
        <v>103</v>
      </c>
      <c r="G8149" t="s">
        <v>129</v>
      </c>
      <c r="H8149" s="5">
        <v>994</v>
      </c>
      <c r="I8149" s="5">
        <v>1885.46</v>
      </c>
      <c r="J8149" t="s">
        <v>115</v>
      </c>
      <c r="K8149" t="s">
        <v>106</v>
      </c>
      <c r="L8149">
        <v>0</v>
      </c>
      <c r="M8149">
        <v>0</v>
      </c>
      <c r="N8149">
        <v>5</v>
      </c>
      <c r="O8149" s="6">
        <v>5</v>
      </c>
      <c r="P8149" t="s">
        <v>107</v>
      </c>
      <c r="Q8149" t="s">
        <v>107</v>
      </c>
      <c r="R8149">
        <f>IF(F8149="Monthly",2,0)
+IF(E8149&lt;=6,2,0)
+IF(N8149&lt;=2,2,0)
+IF(L8149&gt;=4,2,0)
+IF(M8149&gt;=2,1,0)
+IF(H8149&gt;=_xlfn.PERCENTILE.INC($H$2:$H$10001,0.75),1,0)</f>
        <v>5</v>
      </c>
      <c r="S8149" t="str">
        <f>IF(R8149&gt;=7,"High",IF(R8149&gt;=4,"Medium","Low"))</f>
        <v>Medium</v>
      </c>
    </row>
    <row r="8150" spans="1:19">
      <c r="A8150" t="s">
        <v>8275</v>
      </c>
      <c r="B8150">
        <v>35</v>
      </c>
      <c r="C8150" t="s">
        <v>112</v>
      </c>
      <c r="D8150" t="s">
        <v>131</v>
      </c>
      <c r="E8150">
        <v>11</v>
      </c>
      <c r="F8150" t="s">
        <v>103</v>
      </c>
      <c r="G8150" t="s">
        <v>110</v>
      </c>
      <c r="H8150" s="5">
        <v>781</v>
      </c>
      <c r="I8150" s="5">
        <v>8595.15</v>
      </c>
      <c r="J8150" t="s">
        <v>105</v>
      </c>
      <c r="K8150" t="s">
        <v>106</v>
      </c>
      <c r="L8150">
        <v>1</v>
      </c>
      <c r="M8150">
        <v>0</v>
      </c>
      <c r="N8150">
        <v>5</v>
      </c>
      <c r="O8150" s="6">
        <v>0</v>
      </c>
      <c r="P8150" t="s">
        <v>107</v>
      </c>
      <c r="Q8150" t="s">
        <v>107</v>
      </c>
      <c r="R8150">
        <f>IF(F8150="Monthly",2,0)
+IF(E8150&lt;=6,2,0)
+IF(N8150&lt;=2,2,0)
+IF(L8150&gt;=4,2,0)
+IF(M8150&gt;=2,1,0)
+IF(H8150&gt;=_xlfn.PERCENTILE.INC($H$2:$H$10001,0.75),1,0)</f>
        <v>2</v>
      </c>
      <c r="S8150" t="str">
        <f>IF(R8150&gt;=7,"High",IF(R8150&gt;=4,"Medium","Low"))</f>
        <v>Low</v>
      </c>
    </row>
    <row r="8151" spans="1:19">
      <c r="A8151" t="s">
        <v>8276</v>
      </c>
      <c r="B8151">
        <v>33</v>
      </c>
      <c r="C8151" t="s">
        <v>112</v>
      </c>
      <c r="D8151" t="s">
        <v>119</v>
      </c>
      <c r="E8151">
        <v>37</v>
      </c>
      <c r="F8151" t="s">
        <v>103</v>
      </c>
      <c r="G8151" t="s">
        <v>110</v>
      </c>
      <c r="H8151" s="5">
        <v>758</v>
      </c>
      <c r="I8151" s="5">
        <v>27357.3</v>
      </c>
      <c r="J8151" t="s">
        <v>105</v>
      </c>
      <c r="K8151" t="s">
        <v>106</v>
      </c>
      <c r="L8151">
        <v>0</v>
      </c>
      <c r="M8151">
        <v>0</v>
      </c>
      <c r="N8151">
        <v>5</v>
      </c>
      <c r="O8151" s="6">
        <v>0</v>
      </c>
      <c r="P8151" t="s">
        <v>106</v>
      </c>
      <c r="Q8151" t="s">
        <v>107</v>
      </c>
      <c r="R8151">
        <f>IF(F8151="Monthly",2,0)
+IF(E8151&lt;=6,2,0)
+IF(N8151&lt;=2,2,0)
+IF(L8151&gt;=4,2,0)
+IF(M8151&gt;=2,1,0)
+IF(H8151&gt;=_xlfn.PERCENTILE.INC($H$2:$H$10001,0.75),1,0)</f>
        <v>2</v>
      </c>
      <c r="S8151" t="str">
        <f>IF(R8151&gt;=7,"High",IF(R8151&gt;=4,"Medium","Low"))</f>
        <v>Low</v>
      </c>
    </row>
    <row r="8152" spans="1:19">
      <c r="A8152" t="s">
        <v>8277</v>
      </c>
      <c r="B8152">
        <v>31</v>
      </c>
      <c r="C8152" t="s">
        <v>112</v>
      </c>
      <c r="D8152" t="s">
        <v>128</v>
      </c>
      <c r="E8152">
        <v>26</v>
      </c>
      <c r="F8152" t="s">
        <v>103</v>
      </c>
      <c r="G8152" t="s">
        <v>104</v>
      </c>
      <c r="H8152" s="5">
        <v>442</v>
      </c>
      <c r="I8152" s="5">
        <v>11454.9</v>
      </c>
      <c r="J8152" t="s">
        <v>105</v>
      </c>
      <c r="K8152" t="s">
        <v>106</v>
      </c>
      <c r="L8152">
        <v>0</v>
      </c>
      <c r="M8152">
        <v>0</v>
      </c>
      <c r="N8152">
        <v>5</v>
      </c>
      <c r="O8152" s="6">
        <v>0</v>
      </c>
      <c r="P8152" t="s">
        <v>107</v>
      </c>
      <c r="Q8152" t="s">
        <v>107</v>
      </c>
      <c r="R8152">
        <f>IF(F8152="Monthly",2,0)
+IF(E8152&lt;=6,2,0)
+IF(N8152&lt;=2,2,0)
+IF(L8152&gt;=4,2,0)
+IF(M8152&gt;=2,1,0)
+IF(H8152&gt;=_xlfn.PERCENTILE.INC($H$2:$H$10001,0.75),1,0)</f>
        <v>2</v>
      </c>
      <c r="S8152" t="str">
        <f>IF(R8152&gt;=7,"High",IF(R8152&gt;=4,"Medium","Low"))</f>
        <v>Low</v>
      </c>
    </row>
    <row r="8153" spans="1:19">
      <c r="A8153" t="s">
        <v>8278</v>
      </c>
      <c r="B8153">
        <v>35</v>
      </c>
      <c r="C8153" t="s">
        <v>101</v>
      </c>
      <c r="D8153" t="s">
        <v>102</v>
      </c>
      <c r="E8153">
        <v>25</v>
      </c>
      <c r="F8153" t="s">
        <v>103</v>
      </c>
      <c r="G8153" t="s">
        <v>104</v>
      </c>
      <c r="H8153" s="5">
        <v>538</v>
      </c>
      <c r="I8153" s="5">
        <v>13411.59</v>
      </c>
      <c r="J8153" t="s">
        <v>115</v>
      </c>
      <c r="K8153" t="s">
        <v>106</v>
      </c>
      <c r="L8153">
        <v>6</v>
      </c>
      <c r="M8153">
        <v>2</v>
      </c>
      <c r="N8153">
        <v>2</v>
      </c>
      <c r="O8153" s="6">
        <v>0</v>
      </c>
      <c r="P8153" t="s">
        <v>106</v>
      </c>
      <c r="Q8153" t="s">
        <v>106</v>
      </c>
      <c r="R8153">
        <f>IF(F8153="Monthly",2,0)
+IF(E8153&lt;=6,2,0)
+IF(N8153&lt;=2,2,0)
+IF(L8153&gt;=4,2,0)
+IF(M8153&gt;=2,1,0)
+IF(H8153&gt;=_xlfn.PERCENTILE.INC($H$2:$H$10001,0.75),1,0)</f>
        <v>7</v>
      </c>
      <c r="S8153" t="str">
        <f>IF(R8153&gt;=7,"High",IF(R8153&gt;=4,"Medium","Low"))</f>
        <v>High</v>
      </c>
    </row>
    <row r="8154" spans="1:19">
      <c r="A8154" t="s">
        <v>8279</v>
      </c>
      <c r="B8154">
        <v>27</v>
      </c>
      <c r="C8154" t="s">
        <v>101</v>
      </c>
      <c r="D8154" t="s">
        <v>102</v>
      </c>
      <c r="E8154">
        <v>15</v>
      </c>
      <c r="F8154" t="s">
        <v>103</v>
      </c>
      <c r="G8154" t="s">
        <v>110</v>
      </c>
      <c r="H8154" s="5">
        <v>700</v>
      </c>
      <c r="I8154" s="5">
        <v>10813.23</v>
      </c>
      <c r="J8154" t="s">
        <v>115</v>
      </c>
      <c r="K8154" t="s">
        <v>106</v>
      </c>
      <c r="L8154">
        <v>1</v>
      </c>
      <c r="M8154">
        <v>0</v>
      </c>
      <c r="N8154">
        <v>4</v>
      </c>
      <c r="O8154" s="6">
        <v>0</v>
      </c>
      <c r="P8154" t="s">
        <v>106</v>
      </c>
      <c r="Q8154" t="s">
        <v>107</v>
      </c>
      <c r="R8154">
        <f>IF(F8154="Monthly",2,0)
+IF(E8154&lt;=6,2,0)
+IF(N8154&lt;=2,2,0)
+IF(L8154&gt;=4,2,0)
+IF(M8154&gt;=2,1,0)
+IF(H8154&gt;=_xlfn.PERCENTILE.INC($H$2:$H$10001,0.75),1,0)</f>
        <v>2</v>
      </c>
      <c r="S8154" t="str">
        <f>IF(R8154&gt;=7,"High",IF(R8154&gt;=4,"Medium","Low"))</f>
        <v>Low</v>
      </c>
    </row>
    <row r="8155" spans="1:19">
      <c r="A8155" t="s">
        <v>8280</v>
      </c>
      <c r="B8155">
        <v>52</v>
      </c>
      <c r="C8155" t="s">
        <v>101</v>
      </c>
      <c r="D8155" t="s">
        <v>123</v>
      </c>
      <c r="E8155">
        <v>30</v>
      </c>
      <c r="F8155" t="s">
        <v>103</v>
      </c>
      <c r="G8155" t="s">
        <v>110</v>
      </c>
      <c r="H8155" s="5">
        <v>742</v>
      </c>
      <c r="I8155" s="5">
        <v>22009.81</v>
      </c>
      <c r="J8155" t="s">
        <v>140</v>
      </c>
      <c r="K8155" t="s">
        <v>106</v>
      </c>
      <c r="L8155">
        <v>1</v>
      </c>
      <c r="M8155">
        <v>0</v>
      </c>
      <c r="N8155">
        <v>4</v>
      </c>
      <c r="O8155" s="6">
        <v>0</v>
      </c>
      <c r="P8155" t="s">
        <v>107</v>
      </c>
      <c r="Q8155" t="s">
        <v>107</v>
      </c>
      <c r="R8155">
        <f>IF(F8155="Monthly",2,0)
+IF(E8155&lt;=6,2,0)
+IF(N8155&lt;=2,2,0)
+IF(L8155&gt;=4,2,0)
+IF(M8155&gt;=2,1,0)
+IF(H8155&gt;=_xlfn.PERCENTILE.INC($H$2:$H$10001,0.75),1,0)</f>
        <v>2</v>
      </c>
      <c r="S8155" t="str">
        <f>IF(R8155&gt;=7,"High",IF(R8155&gt;=4,"Medium","Low"))</f>
        <v>Low</v>
      </c>
    </row>
    <row r="8156" spans="1:19">
      <c r="A8156" t="s">
        <v>8281</v>
      </c>
      <c r="B8156">
        <v>32</v>
      </c>
      <c r="C8156" t="s">
        <v>101</v>
      </c>
      <c r="D8156" t="s">
        <v>133</v>
      </c>
      <c r="E8156">
        <v>38</v>
      </c>
      <c r="F8156" t="s">
        <v>103</v>
      </c>
      <c r="G8156" t="s">
        <v>104</v>
      </c>
      <c r="H8156" s="5">
        <v>450</v>
      </c>
      <c r="I8156" s="5">
        <v>17002.84</v>
      </c>
      <c r="J8156" t="s">
        <v>140</v>
      </c>
      <c r="K8156" t="s">
        <v>106</v>
      </c>
      <c r="L8156">
        <v>0</v>
      </c>
      <c r="M8156">
        <v>0</v>
      </c>
      <c r="N8156">
        <v>5</v>
      </c>
      <c r="O8156" s="6">
        <v>0</v>
      </c>
      <c r="P8156" t="s">
        <v>107</v>
      </c>
      <c r="Q8156" t="s">
        <v>107</v>
      </c>
      <c r="R8156">
        <f>IF(F8156="Monthly",2,0)
+IF(E8156&lt;=6,2,0)
+IF(N8156&lt;=2,2,0)
+IF(L8156&gt;=4,2,0)
+IF(M8156&gt;=2,1,0)
+IF(H8156&gt;=_xlfn.PERCENTILE.INC($H$2:$H$10001,0.75),1,0)</f>
        <v>2</v>
      </c>
      <c r="S8156" t="str">
        <f>IF(R8156&gt;=7,"High",IF(R8156&gt;=4,"Medium","Low"))</f>
        <v>Low</v>
      </c>
    </row>
    <row r="8157" spans="1:19">
      <c r="A8157" t="s">
        <v>8282</v>
      </c>
      <c r="B8157">
        <v>24</v>
      </c>
      <c r="C8157" t="s">
        <v>112</v>
      </c>
      <c r="D8157" t="s">
        <v>131</v>
      </c>
      <c r="E8157">
        <v>32</v>
      </c>
      <c r="F8157" t="s">
        <v>103</v>
      </c>
      <c r="G8157" t="s">
        <v>104</v>
      </c>
      <c r="H8157" s="5">
        <v>447</v>
      </c>
      <c r="I8157" s="5">
        <v>13973.48</v>
      </c>
      <c r="J8157" t="s">
        <v>105</v>
      </c>
      <c r="K8157" t="s">
        <v>107</v>
      </c>
      <c r="L8157">
        <v>2</v>
      </c>
      <c r="M8157">
        <v>0</v>
      </c>
      <c r="N8157">
        <v>5</v>
      </c>
      <c r="O8157" s="6">
        <v>0</v>
      </c>
      <c r="P8157" t="s">
        <v>106</v>
      </c>
      <c r="Q8157" t="s">
        <v>107</v>
      </c>
      <c r="R8157">
        <f>IF(F8157="Monthly",2,0)
+IF(E8157&lt;=6,2,0)
+IF(N8157&lt;=2,2,0)
+IF(L8157&gt;=4,2,0)
+IF(M8157&gt;=2,1,0)
+IF(H8157&gt;=_xlfn.PERCENTILE.INC($H$2:$H$10001,0.75),1,0)</f>
        <v>2</v>
      </c>
      <c r="S8157" t="str">
        <f>IF(R8157&gt;=7,"High",IF(R8157&gt;=4,"Medium","Low"))</f>
        <v>Low</v>
      </c>
    </row>
    <row r="8158" spans="1:19">
      <c r="A8158" t="s">
        <v>8283</v>
      </c>
      <c r="B8158">
        <v>38</v>
      </c>
      <c r="C8158" t="s">
        <v>112</v>
      </c>
      <c r="D8158" t="s">
        <v>126</v>
      </c>
      <c r="E8158">
        <v>50</v>
      </c>
      <c r="F8158" t="s">
        <v>109</v>
      </c>
      <c r="G8158" t="s">
        <v>129</v>
      </c>
      <c r="H8158" s="5">
        <v>989</v>
      </c>
      <c r="I8158" s="5">
        <v>45693.05</v>
      </c>
      <c r="J8158" t="s">
        <v>105</v>
      </c>
      <c r="K8158" t="s">
        <v>107</v>
      </c>
      <c r="L8158">
        <v>0</v>
      </c>
      <c r="M8158">
        <v>0</v>
      </c>
      <c r="N8158">
        <v>4</v>
      </c>
      <c r="O8158" s="6">
        <v>5</v>
      </c>
      <c r="P8158" t="s">
        <v>107</v>
      </c>
      <c r="Q8158" t="s">
        <v>107</v>
      </c>
      <c r="R8158">
        <f>IF(F8158="Monthly",2,0)
+IF(E8158&lt;=6,2,0)
+IF(N8158&lt;=2,2,0)
+IF(L8158&gt;=4,2,0)
+IF(M8158&gt;=2,1,0)
+IF(H8158&gt;=_xlfn.PERCENTILE.INC($H$2:$H$10001,0.75),1,0)</f>
        <v>1</v>
      </c>
      <c r="S8158" t="str">
        <f>IF(R8158&gt;=7,"High",IF(R8158&gt;=4,"Medium","Low"))</f>
        <v>Low</v>
      </c>
    </row>
    <row r="8159" spans="1:19">
      <c r="A8159" t="s">
        <v>8284</v>
      </c>
      <c r="B8159">
        <v>34</v>
      </c>
      <c r="C8159" t="s">
        <v>101</v>
      </c>
      <c r="D8159" t="s">
        <v>137</v>
      </c>
      <c r="E8159">
        <v>31</v>
      </c>
      <c r="F8159" t="s">
        <v>103</v>
      </c>
      <c r="G8159" t="s">
        <v>110</v>
      </c>
      <c r="H8159" s="5">
        <v>758</v>
      </c>
      <c r="I8159" s="5">
        <v>22795.97</v>
      </c>
      <c r="J8159" t="s">
        <v>115</v>
      </c>
      <c r="K8159" t="s">
        <v>106</v>
      </c>
      <c r="L8159">
        <v>0</v>
      </c>
      <c r="M8159">
        <v>0</v>
      </c>
      <c r="N8159">
        <v>5</v>
      </c>
      <c r="O8159" s="6">
        <v>0</v>
      </c>
      <c r="P8159" t="s">
        <v>106</v>
      </c>
      <c r="Q8159" t="s">
        <v>107</v>
      </c>
      <c r="R8159">
        <f>IF(F8159="Monthly",2,0)
+IF(E8159&lt;=6,2,0)
+IF(N8159&lt;=2,2,0)
+IF(L8159&gt;=4,2,0)
+IF(M8159&gt;=2,1,0)
+IF(H8159&gt;=_xlfn.PERCENTILE.INC($H$2:$H$10001,0.75),1,0)</f>
        <v>2</v>
      </c>
      <c r="S8159" t="str">
        <f>IF(R8159&gt;=7,"High",IF(R8159&gt;=4,"Medium","Low"))</f>
        <v>Low</v>
      </c>
    </row>
    <row r="8160" spans="1:19">
      <c r="A8160" t="s">
        <v>8285</v>
      </c>
      <c r="B8160">
        <v>24</v>
      </c>
      <c r="C8160" t="s">
        <v>101</v>
      </c>
      <c r="D8160" t="s">
        <v>102</v>
      </c>
      <c r="E8160">
        <v>32</v>
      </c>
      <c r="F8160" t="s">
        <v>109</v>
      </c>
      <c r="G8160" t="s">
        <v>110</v>
      </c>
      <c r="H8160" s="5">
        <v>696</v>
      </c>
      <c r="I8160" s="5">
        <v>22137.69</v>
      </c>
      <c r="J8160" t="s">
        <v>140</v>
      </c>
      <c r="K8160" t="s">
        <v>106</v>
      </c>
      <c r="L8160">
        <v>2</v>
      </c>
      <c r="M8160">
        <v>0</v>
      </c>
      <c r="N8160">
        <v>5</v>
      </c>
      <c r="O8160" s="6">
        <v>0</v>
      </c>
      <c r="P8160" t="s">
        <v>106</v>
      </c>
      <c r="Q8160" t="s">
        <v>107</v>
      </c>
      <c r="R8160">
        <f>IF(F8160="Monthly",2,0)
+IF(E8160&lt;=6,2,0)
+IF(N8160&lt;=2,2,0)
+IF(L8160&gt;=4,2,0)
+IF(M8160&gt;=2,1,0)
+IF(H8160&gt;=_xlfn.PERCENTILE.INC($H$2:$H$10001,0.75),1,0)</f>
        <v>0</v>
      </c>
      <c r="S8160" t="str">
        <f>IF(R8160&gt;=7,"High",IF(R8160&gt;=4,"Medium","Low"))</f>
        <v>Low</v>
      </c>
    </row>
    <row r="8161" spans="1:19">
      <c r="A8161" t="s">
        <v>8286</v>
      </c>
      <c r="B8161">
        <v>26</v>
      </c>
      <c r="C8161" t="s">
        <v>112</v>
      </c>
      <c r="D8161" t="s">
        <v>137</v>
      </c>
      <c r="E8161">
        <v>42</v>
      </c>
      <c r="F8161" t="s">
        <v>121</v>
      </c>
      <c r="G8161" t="s">
        <v>110</v>
      </c>
      <c r="H8161" s="5">
        <v>665</v>
      </c>
      <c r="I8161" s="5">
        <v>24668.28</v>
      </c>
      <c r="J8161" t="s">
        <v>134</v>
      </c>
      <c r="K8161" t="s">
        <v>106</v>
      </c>
      <c r="L8161">
        <v>2</v>
      </c>
      <c r="M8161">
        <v>1</v>
      </c>
      <c r="N8161">
        <v>4</v>
      </c>
      <c r="O8161" s="6">
        <v>10</v>
      </c>
      <c r="P8161" t="s">
        <v>107</v>
      </c>
      <c r="Q8161" t="s">
        <v>107</v>
      </c>
      <c r="R8161">
        <f>IF(F8161="Monthly",2,0)
+IF(E8161&lt;=6,2,0)
+IF(N8161&lt;=2,2,0)
+IF(L8161&gt;=4,2,0)
+IF(M8161&gt;=2,1,0)
+IF(H8161&gt;=_xlfn.PERCENTILE.INC($H$2:$H$10001,0.75),1,0)</f>
        <v>0</v>
      </c>
      <c r="S8161" t="str">
        <f>IF(R8161&gt;=7,"High",IF(R8161&gt;=4,"Medium","Low"))</f>
        <v>Low</v>
      </c>
    </row>
    <row r="8162" spans="1:19">
      <c r="A8162" t="s">
        <v>8287</v>
      </c>
      <c r="B8162">
        <v>49</v>
      </c>
      <c r="C8162" t="s">
        <v>101</v>
      </c>
      <c r="D8162" t="s">
        <v>119</v>
      </c>
      <c r="E8162">
        <v>14</v>
      </c>
      <c r="F8162" t="s">
        <v>103</v>
      </c>
      <c r="G8162" t="s">
        <v>104</v>
      </c>
      <c r="H8162" s="5">
        <v>406</v>
      </c>
      <c r="I8162" s="5">
        <v>5691.46</v>
      </c>
      <c r="J8162" t="s">
        <v>140</v>
      </c>
      <c r="K8162" t="s">
        <v>106</v>
      </c>
      <c r="L8162">
        <v>1</v>
      </c>
      <c r="M8162">
        <v>0</v>
      </c>
      <c r="N8162">
        <v>5</v>
      </c>
      <c r="O8162" s="6">
        <v>0</v>
      </c>
      <c r="P8162" t="s">
        <v>107</v>
      </c>
      <c r="Q8162" t="s">
        <v>106</v>
      </c>
      <c r="R8162">
        <f>IF(F8162="Monthly",2,0)
+IF(E8162&lt;=6,2,0)
+IF(N8162&lt;=2,2,0)
+IF(L8162&gt;=4,2,0)
+IF(M8162&gt;=2,1,0)
+IF(H8162&gt;=_xlfn.PERCENTILE.INC($H$2:$H$10001,0.75),1,0)</f>
        <v>2</v>
      </c>
      <c r="S8162" t="str">
        <f>IF(R8162&gt;=7,"High",IF(R8162&gt;=4,"Medium","Low"))</f>
        <v>Low</v>
      </c>
    </row>
    <row r="8163" spans="1:19">
      <c r="A8163" t="s">
        <v>8288</v>
      </c>
      <c r="B8163">
        <v>23</v>
      </c>
      <c r="C8163" t="s">
        <v>112</v>
      </c>
      <c r="D8163" t="s">
        <v>131</v>
      </c>
      <c r="E8163">
        <v>22</v>
      </c>
      <c r="F8163" t="s">
        <v>109</v>
      </c>
      <c r="G8163" t="s">
        <v>104</v>
      </c>
      <c r="H8163" s="5">
        <v>584</v>
      </c>
      <c r="I8163" s="5">
        <v>13045.96</v>
      </c>
      <c r="J8163" t="s">
        <v>105</v>
      </c>
      <c r="K8163" t="s">
        <v>106</v>
      </c>
      <c r="L8163">
        <v>1</v>
      </c>
      <c r="M8163">
        <v>0</v>
      </c>
      <c r="N8163">
        <v>5</v>
      </c>
      <c r="O8163" s="6">
        <v>0</v>
      </c>
      <c r="P8163" t="s">
        <v>107</v>
      </c>
      <c r="Q8163" t="s">
        <v>106</v>
      </c>
      <c r="R8163">
        <f>IF(F8163="Monthly",2,0)
+IF(E8163&lt;=6,2,0)
+IF(N8163&lt;=2,2,0)
+IF(L8163&gt;=4,2,0)
+IF(M8163&gt;=2,1,0)
+IF(H8163&gt;=_xlfn.PERCENTILE.INC($H$2:$H$10001,0.75),1,0)</f>
        <v>0</v>
      </c>
      <c r="S8163" t="str">
        <f>IF(R8163&gt;=7,"High",IF(R8163&gt;=4,"Medium","Low"))</f>
        <v>Low</v>
      </c>
    </row>
    <row r="8164" spans="1:19">
      <c r="A8164" t="s">
        <v>8289</v>
      </c>
      <c r="B8164">
        <v>51</v>
      </c>
      <c r="C8164" t="s">
        <v>101</v>
      </c>
      <c r="D8164" t="s">
        <v>126</v>
      </c>
      <c r="E8164">
        <v>44</v>
      </c>
      <c r="F8164" t="s">
        <v>121</v>
      </c>
      <c r="G8164" t="s">
        <v>104</v>
      </c>
      <c r="H8164" s="5">
        <v>469</v>
      </c>
      <c r="I8164" s="5">
        <v>18052.28</v>
      </c>
      <c r="J8164" t="s">
        <v>134</v>
      </c>
      <c r="K8164" t="s">
        <v>106</v>
      </c>
      <c r="L8164">
        <v>0</v>
      </c>
      <c r="M8164">
        <v>0</v>
      </c>
      <c r="N8164">
        <v>5</v>
      </c>
      <c r="O8164" s="6">
        <v>10</v>
      </c>
      <c r="P8164" t="s">
        <v>107</v>
      </c>
      <c r="Q8164" t="s">
        <v>107</v>
      </c>
      <c r="R8164">
        <f>IF(F8164="Monthly",2,0)
+IF(E8164&lt;=6,2,0)
+IF(N8164&lt;=2,2,0)
+IF(L8164&gt;=4,2,0)
+IF(M8164&gt;=2,1,0)
+IF(H8164&gt;=_xlfn.PERCENTILE.INC($H$2:$H$10001,0.75),1,0)</f>
        <v>0</v>
      </c>
      <c r="S8164" t="str">
        <f>IF(R8164&gt;=7,"High",IF(R8164&gt;=4,"Medium","Low"))</f>
        <v>Low</v>
      </c>
    </row>
    <row r="8165" spans="1:19">
      <c r="A8165" t="s">
        <v>8290</v>
      </c>
      <c r="B8165">
        <v>43</v>
      </c>
      <c r="C8165" t="s">
        <v>101</v>
      </c>
      <c r="D8165" t="s">
        <v>131</v>
      </c>
      <c r="E8165">
        <v>41</v>
      </c>
      <c r="F8165" t="s">
        <v>103</v>
      </c>
      <c r="G8165" t="s">
        <v>110</v>
      </c>
      <c r="H8165" s="5">
        <v>746</v>
      </c>
      <c r="I8165" s="5">
        <v>30477.8</v>
      </c>
      <c r="J8165" t="s">
        <v>115</v>
      </c>
      <c r="K8165" t="s">
        <v>107</v>
      </c>
      <c r="L8165">
        <v>0</v>
      </c>
      <c r="M8165">
        <v>0</v>
      </c>
      <c r="N8165">
        <v>5</v>
      </c>
      <c r="O8165" s="6">
        <v>0</v>
      </c>
      <c r="P8165" t="s">
        <v>106</v>
      </c>
      <c r="Q8165" t="s">
        <v>107</v>
      </c>
      <c r="R8165">
        <f>IF(F8165="Monthly",2,0)
+IF(E8165&lt;=6,2,0)
+IF(N8165&lt;=2,2,0)
+IF(L8165&gt;=4,2,0)
+IF(M8165&gt;=2,1,0)
+IF(H8165&gt;=_xlfn.PERCENTILE.INC($H$2:$H$10001,0.75),1,0)</f>
        <v>2</v>
      </c>
      <c r="S8165" t="str">
        <f>IF(R8165&gt;=7,"High",IF(R8165&gt;=4,"Medium","Low"))</f>
        <v>Low</v>
      </c>
    </row>
    <row r="8166" spans="1:19">
      <c r="A8166" t="s">
        <v>8291</v>
      </c>
      <c r="B8166">
        <v>28</v>
      </c>
      <c r="C8166" t="s">
        <v>112</v>
      </c>
      <c r="D8166" t="s">
        <v>126</v>
      </c>
      <c r="E8166">
        <v>19</v>
      </c>
      <c r="F8166" t="s">
        <v>103</v>
      </c>
      <c r="G8166" t="s">
        <v>104</v>
      </c>
      <c r="H8166" s="5">
        <v>460</v>
      </c>
      <c r="I8166" s="5">
        <v>8480.15</v>
      </c>
      <c r="J8166" t="s">
        <v>134</v>
      </c>
      <c r="K8166" t="s">
        <v>107</v>
      </c>
      <c r="L8166">
        <v>4</v>
      </c>
      <c r="M8166">
        <v>1</v>
      </c>
      <c r="N8166">
        <v>4</v>
      </c>
      <c r="O8166" s="6">
        <v>0</v>
      </c>
      <c r="P8166" t="s">
        <v>107</v>
      </c>
      <c r="Q8166" t="s">
        <v>107</v>
      </c>
      <c r="R8166">
        <f>IF(F8166="Monthly",2,0)
+IF(E8166&lt;=6,2,0)
+IF(N8166&lt;=2,2,0)
+IF(L8166&gt;=4,2,0)
+IF(M8166&gt;=2,1,0)
+IF(H8166&gt;=_xlfn.PERCENTILE.INC($H$2:$H$10001,0.75),1,0)</f>
        <v>4</v>
      </c>
      <c r="S8166" t="str">
        <f>IF(R8166&gt;=7,"High",IF(R8166&gt;=4,"Medium","Low"))</f>
        <v>Medium</v>
      </c>
    </row>
    <row r="8167" spans="1:19">
      <c r="A8167" t="s">
        <v>8292</v>
      </c>
      <c r="B8167">
        <v>31</v>
      </c>
      <c r="C8167" t="s">
        <v>101</v>
      </c>
      <c r="D8167" t="s">
        <v>119</v>
      </c>
      <c r="E8167">
        <v>35</v>
      </c>
      <c r="F8167" t="s">
        <v>103</v>
      </c>
      <c r="G8167" t="s">
        <v>104</v>
      </c>
      <c r="H8167" s="5">
        <v>413</v>
      </c>
      <c r="I8167" s="5">
        <v>14276.99</v>
      </c>
      <c r="J8167" t="s">
        <v>105</v>
      </c>
      <c r="K8167" t="s">
        <v>106</v>
      </c>
      <c r="L8167">
        <v>3</v>
      </c>
      <c r="M8167">
        <v>2</v>
      </c>
      <c r="N8167">
        <v>3</v>
      </c>
      <c r="O8167" s="6">
        <v>0</v>
      </c>
      <c r="P8167" t="s">
        <v>107</v>
      </c>
      <c r="Q8167" t="s">
        <v>106</v>
      </c>
      <c r="R8167">
        <f>IF(F8167="Monthly",2,0)
+IF(E8167&lt;=6,2,0)
+IF(N8167&lt;=2,2,0)
+IF(L8167&gt;=4,2,0)
+IF(M8167&gt;=2,1,0)
+IF(H8167&gt;=_xlfn.PERCENTILE.INC($H$2:$H$10001,0.75),1,0)</f>
        <v>3</v>
      </c>
      <c r="S8167" t="str">
        <f>IF(R8167&gt;=7,"High",IF(R8167&gt;=4,"Medium","Low"))</f>
        <v>Low</v>
      </c>
    </row>
    <row r="8168" spans="1:19">
      <c r="A8168" t="s">
        <v>8293</v>
      </c>
      <c r="B8168">
        <v>42</v>
      </c>
      <c r="C8168" t="s">
        <v>101</v>
      </c>
      <c r="D8168" t="s">
        <v>137</v>
      </c>
      <c r="E8168">
        <v>10</v>
      </c>
      <c r="F8168" t="s">
        <v>103</v>
      </c>
      <c r="G8168" t="s">
        <v>104</v>
      </c>
      <c r="H8168" s="5">
        <v>462</v>
      </c>
      <c r="I8168" s="5">
        <v>4697.8900000000003</v>
      </c>
      <c r="J8168" t="s">
        <v>140</v>
      </c>
      <c r="K8168" t="s">
        <v>106</v>
      </c>
      <c r="L8168">
        <v>5</v>
      </c>
      <c r="M8168">
        <v>2</v>
      </c>
      <c r="N8168">
        <v>3</v>
      </c>
      <c r="O8168" s="6">
        <v>0</v>
      </c>
      <c r="P8168" t="s">
        <v>107</v>
      </c>
      <c r="Q8168" t="s">
        <v>106</v>
      </c>
      <c r="R8168">
        <f>IF(F8168="Monthly",2,0)
+IF(E8168&lt;=6,2,0)
+IF(N8168&lt;=2,2,0)
+IF(L8168&gt;=4,2,0)
+IF(M8168&gt;=2,1,0)
+IF(H8168&gt;=_xlfn.PERCENTILE.INC($H$2:$H$10001,0.75),1,0)</f>
        <v>5</v>
      </c>
      <c r="S8168" t="str">
        <f>IF(R8168&gt;=7,"High",IF(R8168&gt;=4,"Medium","Low"))</f>
        <v>Medium</v>
      </c>
    </row>
    <row r="8169" spans="1:19">
      <c r="A8169" t="s">
        <v>8294</v>
      </c>
      <c r="B8169">
        <v>53</v>
      </c>
      <c r="C8169" t="s">
        <v>112</v>
      </c>
      <c r="D8169" t="s">
        <v>159</v>
      </c>
      <c r="E8169">
        <v>21</v>
      </c>
      <c r="F8169" t="s">
        <v>103</v>
      </c>
      <c r="G8169" t="s">
        <v>104</v>
      </c>
      <c r="H8169" s="5">
        <v>406</v>
      </c>
      <c r="I8169" s="5">
        <v>8339.17</v>
      </c>
      <c r="J8169" t="s">
        <v>117</v>
      </c>
      <c r="K8169" t="s">
        <v>107</v>
      </c>
      <c r="L8169">
        <v>1</v>
      </c>
      <c r="M8169">
        <v>0</v>
      </c>
      <c r="N8169">
        <v>5</v>
      </c>
      <c r="O8169" s="6">
        <v>0</v>
      </c>
      <c r="P8169" t="s">
        <v>107</v>
      </c>
      <c r="Q8169" t="s">
        <v>106</v>
      </c>
      <c r="R8169">
        <f>IF(F8169="Monthly",2,0)
+IF(E8169&lt;=6,2,0)
+IF(N8169&lt;=2,2,0)
+IF(L8169&gt;=4,2,0)
+IF(M8169&gt;=2,1,0)
+IF(H8169&gt;=_xlfn.PERCENTILE.INC($H$2:$H$10001,0.75),1,0)</f>
        <v>2</v>
      </c>
      <c r="S8169" t="str">
        <f>IF(R8169&gt;=7,"High",IF(R8169&gt;=4,"Medium","Low"))</f>
        <v>Low</v>
      </c>
    </row>
    <row r="8170" spans="1:19">
      <c r="A8170" t="s">
        <v>8295</v>
      </c>
      <c r="B8170">
        <v>25</v>
      </c>
      <c r="C8170" t="s">
        <v>101</v>
      </c>
      <c r="D8170" t="s">
        <v>133</v>
      </c>
      <c r="E8170">
        <v>24</v>
      </c>
      <c r="F8170" t="s">
        <v>103</v>
      </c>
      <c r="G8170" t="s">
        <v>104</v>
      </c>
      <c r="H8170" s="5">
        <v>407</v>
      </c>
      <c r="I8170" s="5">
        <v>10034.549999999999</v>
      </c>
      <c r="J8170" t="s">
        <v>105</v>
      </c>
      <c r="K8170" t="s">
        <v>106</v>
      </c>
      <c r="L8170">
        <v>1</v>
      </c>
      <c r="M8170">
        <v>0</v>
      </c>
      <c r="N8170">
        <v>5</v>
      </c>
      <c r="O8170" s="6">
        <v>0</v>
      </c>
      <c r="P8170" t="s">
        <v>107</v>
      </c>
      <c r="Q8170" t="s">
        <v>107</v>
      </c>
      <c r="R8170">
        <f>IF(F8170="Monthly",2,0)
+IF(E8170&lt;=6,2,0)
+IF(N8170&lt;=2,2,0)
+IF(L8170&gt;=4,2,0)
+IF(M8170&gt;=2,1,0)
+IF(H8170&gt;=_xlfn.PERCENTILE.INC($H$2:$H$10001,0.75),1,0)</f>
        <v>2</v>
      </c>
      <c r="S8170" t="str">
        <f>IF(R8170&gt;=7,"High",IF(R8170&gt;=4,"Medium","Low"))</f>
        <v>Low</v>
      </c>
    </row>
    <row r="8171" spans="1:19">
      <c r="A8171" t="s">
        <v>8296</v>
      </c>
      <c r="B8171">
        <v>26</v>
      </c>
      <c r="C8171" t="s">
        <v>101</v>
      </c>
      <c r="D8171" t="s">
        <v>123</v>
      </c>
      <c r="E8171">
        <v>61</v>
      </c>
      <c r="F8171" t="s">
        <v>109</v>
      </c>
      <c r="G8171" t="s">
        <v>110</v>
      </c>
      <c r="H8171" s="5">
        <v>750</v>
      </c>
      <c r="I8171" s="5">
        <v>45174.35</v>
      </c>
      <c r="J8171" t="s">
        <v>115</v>
      </c>
      <c r="K8171" t="s">
        <v>106</v>
      </c>
      <c r="L8171">
        <v>2</v>
      </c>
      <c r="M8171">
        <v>1</v>
      </c>
      <c r="N8171">
        <v>5</v>
      </c>
      <c r="O8171" s="6">
        <v>0</v>
      </c>
      <c r="P8171" t="s">
        <v>107</v>
      </c>
      <c r="Q8171" t="s">
        <v>107</v>
      </c>
      <c r="R8171">
        <f>IF(F8171="Monthly",2,0)
+IF(E8171&lt;=6,2,0)
+IF(N8171&lt;=2,2,0)
+IF(L8171&gt;=4,2,0)
+IF(M8171&gt;=2,1,0)
+IF(H8171&gt;=_xlfn.PERCENTILE.INC($H$2:$H$10001,0.75),1,0)</f>
        <v>0</v>
      </c>
      <c r="S8171" t="str">
        <f>IF(R8171&gt;=7,"High",IF(R8171&gt;=4,"Medium","Low"))</f>
        <v>Low</v>
      </c>
    </row>
    <row r="8172" spans="1:19">
      <c r="A8172" t="s">
        <v>8297</v>
      </c>
      <c r="B8172">
        <v>25</v>
      </c>
      <c r="C8172" t="s">
        <v>112</v>
      </c>
      <c r="D8172" t="s">
        <v>123</v>
      </c>
      <c r="E8172">
        <v>17</v>
      </c>
      <c r="F8172" t="s">
        <v>109</v>
      </c>
      <c r="G8172" t="s">
        <v>110</v>
      </c>
      <c r="H8172" s="5">
        <v>658</v>
      </c>
      <c r="I8172" s="5">
        <v>10919.37</v>
      </c>
      <c r="J8172" t="s">
        <v>134</v>
      </c>
      <c r="K8172" t="s">
        <v>106</v>
      </c>
      <c r="L8172">
        <v>0</v>
      </c>
      <c r="M8172">
        <v>0</v>
      </c>
      <c r="N8172">
        <v>5</v>
      </c>
      <c r="O8172" s="6">
        <v>5</v>
      </c>
      <c r="P8172" t="s">
        <v>107</v>
      </c>
      <c r="Q8172" t="s">
        <v>107</v>
      </c>
      <c r="R8172">
        <f>IF(F8172="Monthly",2,0)
+IF(E8172&lt;=6,2,0)
+IF(N8172&lt;=2,2,0)
+IF(L8172&gt;=4,2,0)
+IF(M8172&gt;=2,1,0)
+IF(H8172&gt;=_xlfn.PERCENTILE.INC($H$2:$H$10001,0.75),1,0)</f>
        <v>0</v>
      </c>
      <c r="S8172" t="str">
        <f>IF(R8172&gt;=7,"High",IF(R8172&gt;=4,"Medium","Low"))</f>
        <v>Low</v>
      </c>
    </row>
    <row r="8173" spans="1:19">
      <c r="A8173" t="s">
        <v>8298</v>
      </c>
      <c r="B8173">
        <v>56</v>
      </c>
      <c r="C8173" t="s">
        <v>101</v>
      </c>
      <c r="D8173" t="s">
        <v>137</v>
      </c>
      <c r="E8173">
        <v>4</v>
      </c>
      <c r="F8173" t="s">
        <v>103</v>
      </c>
      <c r="G8173" t="s">
        <v>104</v>
      </c>
      <c r="H8173" s="5">
        <v>488</v>
      </c>
      <c r="I8173" s="5">
        <v>2001.07</v>
      </c>
      <c r="J8173" t="s">
        <v>117</v>
      </c>
      <c r="K8173" t="s">
        <v>106</v>
      </c>
      <c r="L8173">
        <v>1</v>
      </c>
      <c r="M8173">
        <v>0</v>
      </c>
      <c r="N8173">
        <v>5</v>
      </c>
      <c r="O8173" s="6">
        <v>0</v>
      </c>
      <c r="P8173" t="s">
        <v>107</v>
      </c>
      <c r="Q8173" t="s">
        <v>106</v>
      </c>
      <c r="R8173">
        <f>IF(F8173="Monthly",2,0)
+IF(E8173&lt;=6,2,0)
+IF(N8173&lt;=2,2,0)
+IF(L8173&gt;=4,2,0)
+IF(M8173&gt;=2,1,0)
+IF(H8173&gt;=_xlfn.PERCENTILE.INC($H$2:$H$10001,0.75),1,0)</f>
        <v>4</v>
      </c>
      <c r="S8173" t="str">
        <f>IF(R8173&gt;=7,"High",IF(R8173&gt;=4,"Medium","Low"))</f>
        <v>Medium</v>
      </c>
    </row>
    <row r="8174" spans="1:19">
      <c r="A8174" t="s">
        <v>8299</v>
      </c>
      <c r="B8174">
        <v>25</v>
      </c>
      <c r="C8174" t="s">
        <v>112</v>
      </c>
      <c r="D8174" t="s">
        <v>133</v>
      </c>
      <c r="E8174">
        <v>58</v>
      </c>
      <c r="F8174" t="s">
        <v>109</v>
      </c>
      <c r="G8174" t="s">
        <v>104</v>
      </c>
      <c r="H8174" s="5">
        <v>526</v>
      </c>
      <c r="I8174" s="5">
        <v>30109.68</v>
      </c>
      <c r="J8174" t="s">
        <v>140</v>
      </c>
      <c r="K8174" t="s">
        <v>107</v>
      </c>
      <c r="L8174">
        <v>2</v>
      </c>
      <c r="M8174">
        <v>1</v>
      </c>
      <c r="N8174">
        <v>5</v>
      </c>
      <c r="O8174" s="6">
        <v>0</v>
      </c>
      <c r="P8174" t="s">
        <v>107</v>
      </c>
      <c r="Q8174" t="s">
        <v>107</v>
      </c>
      <c r="R8174">
        <f>IF(F8174="Monthly",2,0)
+IF(E8174&lt;=6,2,0)
+IF(N8174&lt;=2,2,0)
+IF(L8174&gt;=4,2,0)
+IF(M8174&gt;=2,1,0)
+IF(H8174&gt;=_xlfn.PERCENTILE.INC($H$2:$H$10001,0.75),1,0)</f>
        <v>0</v>
      </c>
      <c r="S8174" t="str">
        <f>IF(R8174&gt;=7,"High",IF(R8174&gt;=4,"Medium","Low"))</f>
        <v>Low</v>
      </c>
    </row>
    <row r="8175" spans="1:19">
      <c r="A8175" t="s">
        <v>8300</v>
      </c>
      <c r="B8175">
        <v>36</v>
      </c>
      <c r="C8175" t="s">
        <v>112</v>
      </c>
      <c r="D8175" t="s">
        <v>159</v>
      </c>
      <c r="E8175">
        <v>33</v>
      </c>
      <c r="F8175" t="s">
        <v>103</v>
      </c>
      <c r="G8175" t="s">
        <v>104</v>
      </c>
      <c r="H8175" s="5">
        <v>479</v>
      </c>
      <c r="I8175" s="5">
        <v>15575.66</v>
      </c>
      <c r="J8175" t="s">
        <v>140</v>
      </c>
      <c r="K8175" t="s">
        <v>106</v>
      </c>
      <c r="L8175">
        <v>0</v>
      </c>
      <c r="M8175">
        <v>0</v>
      </c>
      <c r="N8175">
        <v>5</v>
      </c>
      <c r="O8175" s="6">
        <v>0</v>
      </c>
      <c r="P8175" t="s">
        <v>107</v>
      </c>
      <c r="Q8175" t="s">
        <v>107</v>
      </c>
      <c r="R8175">
        <f>IF(F8175="Monthly",2,0)
+IF(E8175&lt;=6,2,0)
+IF(N8175&lt;=2,2,0)
+IF(L8175&gt;=4,2,0)
+IF(M8175&gt;=2,1,0)
+IF(H8175&gt;=_xlfn.PERCENTILE.INC($H$2:$H$10001,0.75),1,0)</f>
        <v>2</v>
      </c>
      <c r="S8175" t="str">
        <f>IF(R8175&gt;=7,"High",IF(R8175&gt;=4,"Medium","Low"))</f>
        <v>Low</v>
      </c>
    </row>
    <row r="8176" spans="1:19">
      <c r="A8176" t="s">
        <v>8301</v>
      </c>
      <c r="B8176">
        <v>44</v>
      </c>
      <c r="C8176" t="s">
        <v>101</v>
      </c>
      <c r="D8176" t="s">
        <v>131</v>
      </c>
      <c r="E8176">
        <v>40</v>
      </c>
      <c r="F8176" t="s">
        <v>109</v>
      </c>
      <c r="G8176" t="s">
        <v>110</v>
      </c>
      <c r="H8176" s="5">
        <v>798</v>
      </c>
      <c r="I8176" s="5">
        <v>28979.49</v>
      </c>
      <c r="J8176" t="s">
        <v>105</v>
      </c>
      <c r="K8176" t="s">
        <v>106</v>
      </c>
      <c r="L8176">
        <v>0</v>
      </c>
      <c r="M8176">
        <v>0</v>
      </c>
      <c r="N8176">
        <v>4</v>
      </c>
      <c r="O8176" s="6">
        <v>10</v>
      </c>
      <c r="P8176" t="s">
        <v>106</v>
      </c>
      <c r="Q8176" t="s">
        <v>107</v>
      </c>
      <c r="R8176">
        <f>IF(F8176="Monthly",2,0)
+IF(E8176&lt;=6,2,0)
+IF(N8176&lt;=2,2,0)
+IF(L8176&gt;=4,2,0)
+IF(M8176&gt;=2,1,0)
+IF(H8176&gt;=_xlfn.PERCENTILE.INC($H$2:$H$10001,0.75),1,0)</f>
        <v>1</v>
      </c>
      <c r="S8176" t="str">
        <f>IF(R8176&gt;=7,"High",IF(R8176&gt;=4,"Medium","Low"))</f>
        <v>Low</v>
      </c>
    </row>
    <row r="8177" spans="1:19">
      <c r="A8177" t="s">
        <v>8302</v>
      </c>
      <c r="B8177">
        <v>31</v>
      </c>
      <c r="C8177" t="s">
        <v>112</v>
      </c>
      <c r="D8177" t="s">
        <v>119</v>
      </c>
      <c r="E8177">
        <v>35</v>
      </c>
      <c r="F8177" t="s">
        <v>109</v>
      </c>
      <c r="G8177" t="s">
        <v>104</v>
      </c>
      <c r="H8177" s="5">
        <v>406</v>
      </c>
      <c r="I8177" s="5">
        <v>13947.63</v>
      </c>
      <c r="J8177" t="s">
        <v>134</v>
      </c>
      <c r="K8177" t="s">
        <v>106</v>
      </c>
      <c r="L8177">
        <v>0</v>
      </c>
      <c r="M8177">
        <v>0</v>
      </c>
      <c r="N8177">
        <v>4</v>
      </c>
      <c r="O8177" s="6">
        <v>0</v>
      </c>
      <c r="P8177" t="s">
        <v>107</v>
      </c>
      <c r="Q8177" t="s">
        <v>107</v>
      </c>
      <c r="R8177">
        <f>IF(F8177="Monthly",2,0)
+IF(E8177&lt;=6,2,0)
+IF(N8177&lt;=2,2,0)
+IF(L8177&gt;=4,2,0)
+IF(M8177&gt;=2,1,0)
+IF(H8177&gt;=_xlfn.PERCENTILE.INC($H$2:$H$10001,0.75),1,0)</f>
        <v>0</v>
      </c>
      <c r="S8177" t="str">
        <f>IF(R8177&gt;=7,"High",IF(R8177&gt;=4,"Medium","Low"))</f>
        <v>Low</v>
      </c>
    </row>
    <row r="8178" spans="1:19">
      <c r="A8178" t="s">
        <v>8303</v>
      </c>
      <c r="B8178">
        <v>31</v>
      </c>
      <c r="C8178" t="s">
        <v>101</v>
      </c>
      <c r="D8178" t="s">
        <v>128</v>
      </c>
      <c r="E8178">
        <v>24</v>
      </c>
      <c r="F8178" t="s">
        <v>109</v>
      </c>
      <c r="G8178" t="s">
        <v>110</v>
      </c>
      <c r="H8178" s="5">
        <v>728</v>
      </c>
      <c r="I8178" s="5">
        <v>17082.47</v>
      </c>
      <c r="J8178" t="s">
        <v>115</v>
      </c>
      <c r="K8178" t="s">
        <v>106</v>
      </c>
      <c r="L8178">
        <v>1</v>
      </c>
      <c r="M8178">
        <v>0</v>
      </c>
      <c r="N8178">
        <v>5</v>
      </c>
      <c r="O8178" s="6">
        <v>0</v>
      </c>
      <c r="P8178" t="s">
        <v>106</v>
      </c>
      <c r="Q8178" t="s">
        <v>107</v>
      </c>
      <c r="R8178">
        <f>IF(F8178="Monthly",2,0)
+IF(E8178&lt;=6,2,0)
+IF(N8178&lt;=2,2,0)
+IF(L8178&gt;=4,2,0)
+IF(M8178&gt;=2,1,0)
+IF(H8178&gt;=_xlfn.PERCENTILE.INC($H$2:$H$10001,0.75),1,0)</f>
        <v>0</v>
      </c>
      <c r="S8178" t="str">
        <f>IF(R8178&gt;=7,"High",IF(R8178&gt;=4,"Medium","Low"))</f>
        <v>Low</v>
      </c>
    </row>
    <row r="8179" spans="1:19">
      <c r="A8179" t="s">
        <v>8304</v>
      </c>
      <c r="B8179">
        <v>36</v>
      </c>
      <c r="C8179" t="s">
        <v>112</v>
      </c>
      <c r="D8179" t="s">
        <v>126</v>
      </c>
      <c r="E8179">
        <v>34</v>
      </c>
      <c r="F8179" t="s">
        <v>103</v>
      </c>
      <c r="G8179" t="s">
        <v>104</v>
      </c>
      <c r="H8179" s="5">
        <v>510</v>
      </c>
      <c r="I8179" s="5">
        <v>17773.07</v>
      </c>
      <c r="J8179" t="s">
        <v>134</v>
      </c>
      <c r="K8179" t="s">
        <v>107</v>
      </c>
      <c r="L8179">
        <v>1</v>
      </c>
      <c r="M8179">
        <v>0</v>
      </c>
      <c r="N8179">
        <v>5</v>
      </c>
      <c r="O8179" s="6">
        <v>0</v>
      </c>
      <c r="P8179" t="s">
        <v>107</v>
      </c>
      <c r="Q8179" t="s">
        <v>106</v>
      </c>
      <c r="R8179">
        <f>IF(F8179="Monthly",2,0)
+IF(E8179&lt;=6,2,0)
+IF(N8179&lt;=2,2,0)
+IF(L8179&gt;=4,2,0)
+IF(M8179&gt;=2,1,0)
+IF(H8179&gt;=_xlfn.PERCENTILE.INC($H$2:$H$10001,0.75),1,0)</f>
        <v>2</v>
      </c>
      <c r="S8179" t="str">
        <f>IF(R8179&gt;=7,"High",IF(R8179&gt;=4,"Medium","Low"))</f>
        <v>Low</v>
      </c>
    </row>
    <row r="8180" spans="1:19">
      <c r="A8180" t="s">
        <v>8305</v>
      </c>
      <c r="B8180">
        <v>43</v>
      </c>
      <c r="C8180" t="s">
        <v>101</v>
      </c>
      <c r="D8180" t="s">
        <v>131</v>
      </c>
      <c r="E8180">
        <v>14</v>
      </c>
      <c r="F8180" t="s">
        <v>103</v>
      </c>
      <c r="G8180" t="s">
        <v>129</v>
      </c>
      <c r="H8180" s="5">
        <v>998</v>
      </c>
      <c r="I8180" s="5">
        <v>14242.14</v>
      </c>
      <c r="J8180" t="s">
        <v>105</v>
      </c>
      <c r="K8180" t="s">
        <v>106</v>
      </c>
      <c r="L8180">
        <v>0</v>
      </c>
      <c r="M8180">
        <v>0</v>
      </c>
      <c r="N8180">
        <v>5</v>
      </c>
      <c r="O8180" s="6">
        <v>0</v>
      </c>
      <c r="P8180" t="s">
        <v>107</v>
      </c>
      <c r="Q8180" t="s">
        <v>106</v>
      </c>
      <c r="R8180">
        <f>IF(F8180="Monthly",2,0)
+IF(E8180&lt;=6,2,0)
+IF(N8180&lt;=2,2,0)
+IF(L8180&gt;=4,2,0)
+IF(M8180&gt;=2,1,0)
+IF(H8180&gt;=_xlfn.PERCENTILE.INC($H$2:$H$10001,0.75),1,0)</f>
        <v>3</v>
      </c>
      <c r="S8180" t="str">
        <f>IF(R8180&gt;=7,"High",IF(R8180&gt;=4,"Medium","Low"))</f>
        <v>Low</v>
      </c>
    </row>
    <row r="8181" spans="1:19">
      <c r="A8181" t="s">
        <v>8306</v>
      </c>
      <c r="B8181">
        <v>39</v>
      </c>
      <c r="C8181" t="s">
        <v>101</v>
      </c>
      <c r="D8181" t="s">
        <v>133</v>
      </c>
      <c r="E8181">
        <v>13</v>
      </c>
      <c r="F8181" t="s">
        <v>103</v>
      </c>
      <c r="G8181" t="s">
        <v>110</v>
      </c>
      <c r="H8181" s="5">
        <v>728</v>
      </c>
      <c r="I8181" s="5">
        <v>9575.6200000000008</v>
      </c>
      <c r="J8181" t="s">
        <v>134</v>
      </c>
      <c r="K8181" t="s">
        <v>107</v>
      </c>
      <c r="L8181">
        <v>0</v>
      </c>
      <c r="M8181">
        <v>0</v>
      </c>
      <c r="N8181">
        <v>4</v>
      </c>
      <c r="O8181" s="6">
        <v>0</v>
      </c>
      <c r="P8181" t="s">
        <v>106</v>
      </c>
      <c r="Q8181" t="s">
        <v>107</v>
      </c>
      <c r="R8181">
        <f>IF(F8181="Monthly",2,0)
+IF(E8181&lt;=6,2,0)
+IF(N8181&lt;=2,2,0)
+IF(L8181&gt;=4,2,0)
+IF(M8181&gt;=2,1,0)
+IF(H8181&gt;=_xlfn.PERCENTILE.INC($H$2:$H$10001,0.75),1,0)</f>
        <v>2</v>
      </c>
      <c r="S8181" t="str">
        <f>IF(R8181&gt;=7,"High",IF(R8181&gt;=4,"Medium","Low"))</f>
        <v>Low</v>
      </c>
    </row>
    <row r="8182" spans="1:19">
      <c r="A8182" t="s">
        <v>8307</v>
      </c>
      <c r="B8182">
        <v>46</v>
      </c>
      <c r="C8182" t="s">
        <v>101</v>
      </c>
      <c r="D8182" t="s">
        <v>119</v>
      </c>
      <c r="E8182">
        <v>17</v>
      </c>
      <c r="F8182" t="s">
        <v>109</v>
      </c>
      <c r="G8182" t="s">
        <v>104</v>
      </c>
      <c r="H8182" s="5">
        <v>436</v>
      </c>
      <c r="I8182" s="5">
        <v>7284.32</v>
      </c>
      <c r="J8182" t="s">
        <v>134</v>
      </c>
      <c r="K8182" t="s">
        <v>106</v>
      </c>
      <c r="L8182">
        <v>1</v>
      </c>
      <c r="M8182">
        <v>0</v>
      </c>
      <c r="N8182">
        <v>5</v>
      </c>
      <c r="O8182" s="6">
        <v>0</v>
      </c>
      <c r="P8182" t="s">
        <v>107</v>
      </c>
      <c r="Q8182" t="s">
        <v>107</v>
      </c>
      <c r="R8182">
        <f>IF(F8182="Monthly",2,0)
+IF(E8182&lt;=6,2,0)
+IF(N8182&lt;=2,2,0)
+IF(L8182&gt;=4,2,0)
+IF(M8182&gt;=2,1,0)
+IF(H8182&gt;=_xlfn.PERCENTILE.INC($H$2:$H$10001,0.75),1,0)</f>
        <v>0</v>
      </c>
      <c r="S8182" t="str">
        <f>IF(R8182&gt;=7,"High",IF(R8182&gt;=4,"Medium","Low"))</f>
        <v>Low</v>
      </c>
    </row>
    <row r="8183" spans="1:19">
      <c r="A8183" t="s">
        <v>8308</v>
      </c>
      <c r="B8183">
        <v>19</v>
      </c>
      <c r="C8183" t="s">
        <v>101</v>
      </c>
      <c r="D8183" t="s">
        <v>102</v>
      </c>
      <c r="E8183">
        <v>50</v>
      </c>
      <c r="F8183" t="s">
        <v>121</v>
      </c>
      <c r="G8183" t="s">
        <v>129</v>
      </c>
      <c r="H8183" s="5">
        <v>1010</v>
      </c>
      <c r="I8183" s="5">
        <v>45803.32</v>
      </c>
      <c r="J8183" t="s">
        <v>134</v>
      </c>
      <c r="K8183" t="s">
        <v>106</v>
      </c>
      <c r="L8183">
        <v>1</v>
      </c>
      <c r="M8183">
        <v>0</v>
      </c>
      <c r="N8183">
        <v>5</v>
      </c>
      <c r="O8183" s="6">
        <v>10</v>
      </c>
      <c r="P8183" t="s">
        <v>107</v>
      </c>
      <c r="Q8183" t="s">
        <v>107</v>
      </c>
      <c r="R8183">
        <f>IF(F8183="Monthly",2,0)
+IF(E8183&lt;=6,2,0)
+IF(N8183&lt;=2,2,0)
+IF(L8183&gt;=4,2,0)
+IF(M8183&gt;=2,1,0)
+IF(H8183&gt;=_xlfn.PERCENTILE.INC($H$2:$H$10001,0.75),1,0)</f>
        <v>1</v>
      </c>
      <c r="S8183" t="str">
        <f>IF(R8183&gt;=7,"High",IF(R8183&gt;=4,"Medium","Low"))</f>
        <v>Low</v>
      </c>
    </row>
    <row r="8184" spans="1:19">
      <c r="A8184" t="s">
        <v>8309</v>
      </c>
      <c r="B8184">
        <v>34</v>
      </c>
      <c r="C8184" t="s">
        <v>112</v>
      </c>
      <c r="D8184" t="s">
        <v>126</v>
      </c>
      <c r="E8184">
        <v>55</v>
      </c>
      <c r="F8184" t="s">
        <v>103</v>
      </c>
      <c r="G8184" t="s">
        <v>104</v>
      </c>
      <c r="H8184" s="5">
        <v>486</v>
      </c>
      <c r="I8184" s="5">
        <v>26906.01</v>
      </c>
      <c r="J8184" t="s">
        <v>117</v>
      </c>
      <c r="K8184" t="s">
        <v>106</v>
      </c>
      <c r="L8184">
        <v>2</v>
      </c>
      <c r="M8184">
        <v>0</v>
      </c>
      <c r="N8184">
        <v>5</v>
      </c>
      <c r="O8184" s="6">
        <v>0</v>
      </c>
      <c r="P8184" t="s">
        <v>107</v>
      </c>
      <c r="Q8184" t="s">
        <v>106</v>
      </c>
      <c r="R8184">
        <f>IF(F8184="Monthly",2,0)
+IF(E8184&lt;=6,2,0)
+IF(N8184&lt;=2,2,0)
+IF(L8184&gt;=4,2,0)
+IF(M8184&gt;=2,1,0)
+IF(H8184&gt;=_xlfn.PERCENTILE.INC($H$2:$H$10001,0.75),1,0)</f>
        <v>2</v>
      </c>
      <c r="S8184" t="str">
        <f>IF(R8184&gt;=7,"High",IF(R8184&gt;=4,"Medium","Low"))</f>
        <v>Low</v>
      </c>
    </row>
    <row r="8185" spans="1:19">
      <c r="A8185" t="s">
        <v>8310</v>
      </c>
      <c r="B8185">
        <v>28</v>
      </c>
      <c r="C8185" t="s">
        <v>101</v>
      </c>
      <c r="D8185" t="s">
        <v>133</v>
      </c>
      <c r="E8185">
        <v>24</v>
      </c>
      <c r="F8185" t="s">
        <v>121</v>
      </c>
      <c r="G8185" t="s">
        <v>110</v>
      </c>
      <c r="H8185" s="5">
        <v>721</v>
      </c>
      <c r="I8185" s="5">
        <v>17180.88</v>
      </c>
      <c r="J8185" t="s">
        <v>117</v>
      </c>
      <c r="K8185" t="s">
        <v>106</v>
      </c>
      <c r="L8185">
        <v>2</v>
      </c>
      <c r="M8185">
        <v>1</v>
      </c>
      <c r="N8185">
        <v>4</v>
      </c>
      <c r="O8185" s="6">
        <v>0</v>
      </c>
      <c r="P8185" t="s">
        <v>106</v>
      </c>
      <c r="Q8185" t="s">
        <v>106</v>
      </c>
      <c r="R8185">
        <f>IF(F8185="Monthly",2,0)
+IF(E8185&lt;=6,2,0)
+IF(N8185&lt;=2,2,0)
+IF(L8185&gt;=4,2,0)
+IF(M8185&gt;=2,1,0)
+IF(H8185&gt;=_xlfn.PERCENTILE.INC($H$2:$H$10001,0.75),1,0)</f>
        <v>0</v>
      </c>
      <c r="S8185" t="str">
        <f>IF(R8185&gt;=7,"High",IF(R8185&gt;=4,"Medium","Low"))</f>
        <v>Low</v>
      </c>
    </row>
    <row r="8186" spans="1:19">
      <c r="A8186" t="s">
        <v>8311</v>
      </c>
      <c r="B8186">
        <v>32</v>
      </c>
      <c r="C8186" t="s">
        <v>101</v>
      </c>
      <c r="D8186" t="s">
        <v>123</v>
      </c>
      <c r="E8186">
        <v>19</v>
      </c>
      <c r="F8186" t="s">
        <v>103</v>
      </c>
      <c r="G8186" t="s">
        <v>110</v>
      </c>
      <c r="H8186" s="5">
        <v>669</v>
      </c>
      <c r="I8186" s="5">
        <v>12679.86</v>
      </c>
      <c r="J8186" t="s">
        <v>115</v>
      </c>
      <c r="K8186" t="s">
        <v>107</v>
      </c>
      <c r="L8186">
        <v>0</v>
      </c>
      <c r="M8186">
        <v>0</v>
      </c>
      <c r="N8186">
        <v>5</v>
      </c>
      <c r="O8186" s="6">
        <v>0</v>
      </c>
      <c r="P8186" t="s">
        <v>106</v>
      </c>
      <c r="Q8186" t="s">
        <v>107</v>
      </c>
      <c r="R8186">
        <f>IF(F8186="Monthly",2,0)
+IF(E8186&lt;=6,2,0)
+IF(N8186&lt;=2,2,0)
+IF(L8186&gt;=4,2,0)
+IF(M8186&gt;=2,1,0)
+IF(H8186&gt;=_xlfn.PERCENTILE.INC($H$2:$H$10001,0.75),1,0)</f>
        <v>2</v>
      </c>
      <c r="S8186" t="str">
        <f>IF(R8186&gt;=7,"High",IF(R8186&gt;=4,"Medium","Low"))</f>
        <v>Low</v>
      </c>
    </row>
    <row r="8187" spans="1:19">
      <c r="A8187" t="s">
        <v>8312</v>
      </c>
      <c r="B8187">
        <v>45</v>
      </c>
      <c r="C8187" t="s">
        <v>112</v>
      </c>
      <c r="D8187" t="s">
        <v>102</v>
      </c>
      <c r="E8187">
        <v>21</v>
      </c>
      <c r="F8187" t="s">
        <v>103</v>
      </c>
      <c r="G8187" t="s">
        <v>104</v>
      </c>
      <c r="H8187" s="5">
        <v>515</v>
      </c>
      <c r="I8187" s="5">
        <v>10640.64</v>
      </c>
      <c r="J8187" t="s">
        <v>134</v>
      </c>
      <c r="K8187" t="s">
        <v>106</v>
      </c>
      <c r="L8187">
        <v>0</v>
      </c>
      <c r="M8187">
        <v>0</v>
      </c>
      <c r="N8187">
        <v>5</v>
      </c>
      <c r="O8187" s="6">
        <v>0</v>
      </c>
      <c r="P8187" t="s">
        <v>107</v>
      </c>
      <c r="Q8187" t="s">
        <v>106</v>
      </c>
      <c r="R8187">
        <f>IF(F8187="Monthly",2,0)
+IF(E8187&lt;=6,2,0)
+IF(N8187&lt;=2,2,0)
+IF(L8187&gt;=4,2,0)
+IF(M8187&gt;=2,1,0)
+IF(H8187&gt;=_xlfn.PERCENTILE.INC($H$2:$H$10001,0.75),1,0)</f>
        <v>2</v>
      </c>
      <c r="S8187" t="str">
        <f>IF(R8187&gt;=7,"High",IF(R8187&gt;=4,"Medium","Low"))</f>
        <v>Low</v>
      </c>
    </row>
    <row r="8188" spans="1:19">
      <c r="A8188" t="s">
        <v>8313</v>
      </c>
      <c r="B8188">
        <v>42</v>
      </c>
      <c r="C8188" t="s">
        <v>112</v>
      </c>
      <c r="D8188" t="s">
        <v>137</v>
      </c>
      <c r="E8188">
        <v>24</v>
      </c>
      <c r="F8188" t="s">
        <v>103</v>
      </c>
      <c r="G8188" t="s">
        <v>110</v>
      </c>
      <c r="H8188" s="5">
        <v>685</v>
      </c>
      <c r="I8188" s="5">
        <v>16344.11</v>
      </c>
      <c r="J8188" t="s">
        <v>134</v>
      </c>
      <c r="K8188" t="s">
        <v>106</v>
      </c>
      <c r="L8188">
        <v>1</v>
      </c>
      <c r="M8188">
        <v>0</v>
      </c>
      <c r="N8188">
        <v>5</v>
      </c>
      <c r="O8188" s="6">
        <v>0</v>
      </c>
      <c r="P8188" t="s">
        <v>106</v>
      </c>
      <c r="Q8188" t="s">
        <v>107</v>
      </c>
      <c r="R8188">
        <f>IF(F8188="Monthly",2,0)
+IF(E8188&lt;=6,2,0)
+IF(N8188&lt;=2,2,0)
+IF(L8188&gt;=4,2,0)
+IF(M8188&gt;=2,1,0)
+IF(H8188&gt;=_xlfn.PERCENTILE.INC($H$2:$H$10001,0.75),1,0)</f>
        <v>2</v>
      </c>
      <c r="S8188" t="str">
        <f>IF(R8188&gt;=7,"High",IF(R8188&gt;=4,"Medium","Low"))</f>
        <v>Low</v>
      </c>
    </row>
    <row r="8189" spans="1:19">
      <c r="A8189" t="s">
        <v>8314</v>
      </c>
      <c r="B8189">
        <v>39</v>
      </c>
      <c r="C8189" t="s">
        <v>112</v>
      </c>
      <c r="D8189" t="s">
        <v>102</v>
      </c>
      <c r="E8189">
        <v>33</v>
      </c>
      <c r="F8189" t="s">
        <v>103</v>
      </c>
      <c r="G8189" t="s">
        <v>129</v>
      </c>
      <c r="H8189" s="5">
        <v>1032</v>
      </c>
      <c r="I8189" s="5">
        <v>35019.32</v>
      </c>
      <c r="J8189" t="s">
        <v>134</v>
      </c>
      <c r="K8189" t="s">
        <v>106</v>
      </c>
      <c r="L8189">
        <v>4</v>
      </c>
      <c r="M8189">
        <v>0</v>
      </c>
      <c r="N8189">
        <v>4</v>
      </c>
      <c r="O8189" s="6">
        <v>0</v>
      </c>
      <c r="P8189" t="s">
        <v>107</v>
      </c>
      <c r="Q8189" t="s">
        <v>106</v>
      </c>
      <c r="R8189">
        <f>IF(F8189="Monthly",2,0)
+IF(E8189&lt;=6,2,0)
+IF(N8189&lt;=2,2,0)
+IF(L8189&gt;=4,2,0)
+IF(M8189&gt;=2,1,0)
+IF(H8189&gt;=_xlfn.PERCENTILE.INC($H$2:$H$10001,0.75),1,0)</f>
        <v>5</v>
      </c>
      <c r="S8189" t="str">
        <f>IF(R8189&gt;=7,"High",IF(R8189&gt;=4,"Medium","Low"))</f>
        <v>Medium</v>
      </c>
    </row>
    <row r="8190" spans="1:19">
      <c r="A8190" t="s">
        <v>8315</v>
      </c>
      <c r="B8190">
        <v>37</v>
      </c>
      <c r="C8190" t="s">
        <v>112</v>
      </c>
      <c r="D8190" t="s">
        <v>126</v>
      </c>
      <c r="E8190">
        <v>36</v>
      </c>
      <c r="F8190" t="s">
        <v>121</v>
      </c>
      <c r="G8190" t="s">
        <v>110</v>
      </c>
      <c r="H8190" s="5">
        <v>756</v>
      </c>
      <c r="I8190" s="5">
        <v>24713.67</v>
      </c>
      <c r="J8190" t="s">
        <v>134</v>
      </c>
      <c r="K8190" t="s">
        <v>106</v>
      </c>
      <c r="L8190">
        <v>2</v>
      </c>
      <c r="M8190">
        <v>2</v>
      </c>
      <c r="N8190">
        <v>3</v>
      </c>
      <c r="O8190" s="6">
        <v>10</v>
      </c>
      <c r="P8190" t="s">
        <v>107</v>
      </c>
      <c r="Q8190" t="s">
        <v>107</v>
      </c>
      <c r="R8190">
        <f>IF(F8190="Monthly",2,0)
+IF(E8190&lt;=6,2,0)
+IF(N8190&lt;=2,2,0)
+IF(L8190&gt;=4,2,0)
+IF(M8190&gt;=2,1,0)
+IF(H8190&gt;=_xlfn.PERCENTILE.INC($H$2:$H$10001,0.75),1,0)</f>
        <v>1</v>
      </c>
      <c r="S8190" t="str">
        <f>IF(R8190&gt;=7,"High",IF(R8190&gt;=4,"Medium","Low"))</f>
        <v>Low</v>
      </c>
    </row>
    <row r="8191" spans="1:19">
      <c r="A8191" t="s">
        <v>8316</v>
      </c>
      <c r="B8191">
        <v>34</v>
      </c>
      <c r="C8191" t="s">
        <v>112</v>
      </c>
      <c r="D8191" t="s">
        <v>126</v>
      </c>
      <c r="E8191">
        <v>46</v>
      </c>
      <c r="F8191" t="s">
        <v>109</v>
      </c>
      <c r="G8191" t="s">
        <v>110</v>
      </c>
      <c r="H8191" s="5">
        <v>829</v>
      </c>
      <c r="I8191" s="5">
        <v>37439.339999999997</v>
      </c>
      <c r="J8191" t="s">
        <v>140</v>
      </c>
      <c r="K8191" t="s">
        <v>106</v>
      </c>
      <c r="L8191">
        <v>0</v>
      </c>
      <c r="M8191">
        <v>0</v>
      </c>
      <c r="N8191">
        <v>5</v>
      </c>
      <c r="O8191" s="6">
        <v>0</v>
      </c>
      <c r="P8191" t="s">
        <v>107</v>
      </c>
      <c r="Q8191" t="s">
        <v>107</v>
      </c>
      <c r="R8191">
        <f>IF(F8191="Monthly",2,0)
+IF(E8191&lt;=6,2,0)
+IF(N8191&lt;=2,2,0)
+IF(L8191&gt;=4,2,0)
+IF(M8191&gt;=2,1,0)
+IF(H8191&gt;=_xlfn.PERCENTILE.INC($H$2:$H$10001,0.75),1,0)</f>
        <v>1</v>
      </c>
      <c r="S8191" t="str">
        <f>IF(R8191&gt;=7,"High",IF(R8191&gt;=4,"Medium","Low"))</f>
        <v>Low</v>
      </c>
    </row>
    <row r="8192" spans="1:19">
      <c r="A8192" t="s">
        <v>8317</v>
      </c>
      <c r="B8192">
        <v>20</v>
      </c>
      <c r="C8192" t="s">
        <v>101</v>
      </c>
      <c r="D8192" t="s">
        <v>102</v>
      </c>
      <c r="E8192">
        <v>37</v>
      </c>
      <c r="F8192" t="s">
        <v>613</v>
      </c>
      <c r="G8192" t="s">
        <v>110</v>
      </c>
      <c r="H8192" s="5">
        <v>715</v>
      </c>
      <c r="I8192" s="5">
        <v>26832.2</v>
      </c>
      <c r="J8192" t="s">
        <v>117</v>
      </c>
      <c r="K8192" t="s">
        <v>106</v>
      </c>
      <c r="L8192">
        <v>1</v>
      </c>
      <c r="M8192">
        <v>0</v>
      </c>
      <c r="N8192">
        <v>5</v>
      </c>
      <c r="O8192" s="6">
        <v>0</v>
      </c>
      <c r="P8192" t="s">
        <v>106</v>
      </c>
      <c r="Q8192" t="s">
        <v>107</v>
      </c>
      <c r="R8192">
        <f>IF(F8192="Monthly",2,0)
+IF(E8192&lt;=6,2,0)
+IF(N8192&lt;=2,2,0)
+IF(L8192&gt;=4,2,0)
+IF(M8192&gt;=2,1,0)
+IF(H8192&gt;=_xlfn.PERCENTILE.INC($H$2:$H$10001,0.75),1,0)</f>
        <v>0</v>
      </c>
      <c r="S8192" t="str">
        <f>IF(R8192&gt;=7,"High",IF(R8192&gt;=4,"Medium","Low"))</f>
        <v>Low</v>
      </c>
    </row>
    <row r="8193" spans="1:19">
      <c r="A8193" t="s">
        <v>8318</v>
      </c>
      <c r="B8193">
        <v>45</v>
      </c>
      <c r="C8193" t="s">
        <v>112</v>
      </c>
      <c r="D8193" t="s">
        <v>119</v>
      </c>
      <c r="E8193">
        <v>52</v>
      </c>
      <c r="F8193" t="s">
        <v>109</v>
      </c>
      <c r="G8193" t="s">
        <v>104</v>
      </c>
      <c r="H8193" s="5">
        <v>540</v>
      </c>
      <c r="I8193" s="5">
        <v>26343.52</v>
      </c>
      <c r="J8193" t="s">
        <v>117</v>
      </c>
      <c r="K8193" t="s">
        <v>106</v>
      </c>
      <c r="L8193">
        <v>4</v>
      </c>
      <c r="M8193">
        <v>2</v>
      </c>
      <c r="N8193">
        <v>5</v>
      </c>
      <c r="O8193" s="6">
        <v>5</v>
      </c>
      <c r="P8193" t="s">
        <v>107</v>
      </c>
      <c r="Q8193" t="s">
        <v>106</v>
      </c>
      <c r="R8193">
        <f>IF(F8193="Monthly",2,0)
+IF(E8193&lt;=6,2,0)
+IF(N8193&lt;=2,2,0)
+IF(L8193&gt;=4,2,0)
+IF(M8193&gt;=2,1,0)
+IF(H8193&gt;=_xlfn.PERCENTILE.INC($H$2:$H$10001,0.75),1,0)</f>
        <v>3</v>
      </c>
      <c r="S8193" t="str">
        <f>IF(R8193&gt;=7,"High",IF(R8193&gt;=4,"Medium","Low"))</f>
        <v>Low</v>
      </c>
    </row>
    <row r="8194" spans="1:19">
      <c r="A8194" t="s">
        <v>8319</v>
      </c>
      <c r="B8194">
        <v>38</v>
      </c>
      <c r="C8194" t="s">
        <v>101</v>
      </c>
      <c r="D8194" t="s">
        <v>123</v>
      </c>
      <c r="E8194">
        <v>32</v>
      </c>
      <c r="F8194" t="s">
        <v>103</v>
      </c>
      <c r="G8194" t="s">
        <v>104</v>
      </c>
      <c r="H8194" s="5">
        <v>540</v>
      </c>
      <c r="I8194" s="5">
        <v>17443.060000000001</v>
      </c>
      <c r="J8194" t="s">
        <v>105</v>
      </c>
      <c r="K8194" t="s">
        <v>107</v>
      </c>
      <c r="L8194">
        <v>2</v>
      </c>
      <c r="M8194">
        <v>2</v>
      </c>
      <c r="N8194">
        <v>4</v>
      </c>
      <c r="O8194" s="6">
        <v>0</v>
      </c>
      <c r="P8194" t="s">
        <v>107</v>
      </c>
      <c r="Q8194" t="s">
        <v>107</v>
      </c>
      <c r="R8194">
        <f>IF(F8194="Monthly",2,0)
+IF(E8194&lt;=6,2,0)
+IF(N8194&lt;=2,2,0)
+IF(L8194&gt;=4,2,0)
+IF(M8194&gt;=2,1,0)
+IF(H8194&gt;=_xlfn.PERCENTILE.INC($H$2:$H$10001,0.75),1,0)</f>
        <v>3</v>
      </c>
      <c r="S8194" t="str">
        <f>IF(R8194&gt;=7,"High",IF(R8194&gt;=4,"Medium","Low"))</f>
        <v>Low</v>
      </c>
    </row>
    <row r="8195" spans="1:19">
      <c r="A8195" t="s">
        <v>8320</v>
      </c>
      <c r="B8195">
        <v>44</v>
      </c>
      <c r="C8195" t="s">
        <v>112</v>
      </c>
      <c r="D8195" t="s">
        <v>159</v>
      </c>
      <c r="E8195">
        <v>62</v>
      </c>
      <c r="F8195" t="s">
        <v>109</v>
      </c>
      <c r="G8195" t="s">
        <v>110</v>
      </c>
      <c r="H8195" s="5">
        <v>684</v>
      </c>
      <c r="I8195" s="5">
        <v>42890.42</v>
      </c>
      <c r="J8195" t="s">
        <v>140</v>
      </c>
      <c r="K8195" t="s">
        <v>106</v>
      </c>
      <c r="L8195">
        <v>0</v>
      </c>
      <c r="M8195">
        <v>0</v>
      </c>
      <c r="N8195">
        <v>5</v>
      </c>
      <c r="O8195" s="6">
        <v>0</v>
      </c>
      <c r="P8195" t="s">
        <v>107</v>
      </c>
      <c r="Q8195" t="s">
        <v>107</v>
      </c>
      <c r="R8195">
        <f>IF(F8195="Monthly",2,0)
+IF(E8195&lt;=6,2,0)
+IF(N8195&lt;=2,2,0)
+IF(L8195&gt;=4,2,0)
+IF(M8195&gt;=2,1,0)
+IF(H8195&gt;=_xlfn.PERCENTILE.INC($H$2:$H$10001,0.75),1,0)</f>
        <v>0</v>
      </c>
      <c r="S8195" t="str">
        <f>IF(R8195&gt;=7,"High",IF(R8195&gt;=4,"Medium","Low"))</f>
        <v>Low</v>
      </c>
    </row>
    <row r="8196" spans="1:19">
      <c r="A8196" t="s">
        <v>8321</v>
      </c>
      <c r="B8196">
        <v>29</v>
      </c>
      <c r="C8196" t="s">
        <v>112</v>
      </c>
      <c r="D8196" t="s">
        <v>102</v>
      </c>
      <c r="E8196">
        <v>25</v>
      </c>
      <c r="F8196" t="s">
        <v>109</v>
      </c>
      <c r="G8196" t="s">
        <v>129</v>
      </c>
      <c r="H8196" s="5">
        <v>1051</v>
      </c>
      <c r="I8196" s="5">
        <v>25675.55</v>
      </c>
      <c r="J8196" t="s">
        <v>140</v>
      </c>
      <c r="K8196" t="s">
        <v>106</v>
      </c>
      <c r="L8196">
        <v>0</v>
      </c>
      <c r="M8196">
        <v>0</v>
      </c>
      <c r="N8196">
        <v>5</v>
      </c>
      <c r="O8196" s="6">
        <v>0</v>
      </c>
      <c r="P8196" t="s">
        <v>107</v>
      </c>
      <c r="Q8196" t="s">
        <v>107</v>
      </c>
      <c r="R8196">
        <f>IF(F8196="Monthly",2,0)
+IF(E8196&lt;=6,2,0)
+IF(N8196&lt;=2,2,0)
+IF(L8196&gt;=4,2,0)
+IF(M8196&gt;=2,1,0)
+IF(H8196&gt;=_xlfn.PERCENTILE.INC($H$2:$H$10001,0.75),1,0)</f>
        <v>1</v>
      </c>
      <c r="S8196" t="str">
        <f>IF(R8196&gt;=7,"High",IF(R8196&gt;=4,"Medium","Low"))</f>
        <v>Low</v>
      </c>
    </row>
    <row r="8197" spans="1:19">
      <c r="A8197" t="s">
        <v>8322</v>
      </c>
      <c r="B8197">
        <v>36</v>
      </c>
      <c r="C8197" t="s">
        <v>112</v>
      </c>
      <c r="D8197" t="s">
        <v>137</v>
      </c>
      <c r="E8197">
        <v>18</v>
      </c>
      <c r="F8197" t="s">
        <v>103</v>
      </c>
      <c r="G8197" t="s">
        <v>110</v>
      </c>
      <c r="H8197" s="5">
        <v>709</v>
      </c>
      <c r="I8197" s="5">
        <v>12925.15</v>
      </c>
      <c r="J8197" t="s">
        <v>115</v>
      </c>
      <c r="K8197" t="s">
        <v>106</v>
      </c>
      <c r="L8197">
        <v>0</v>
      </c>
      <c r="M8197">
        <v>0</v>
      </c>
      <c r="N8197">
        <v>5</v>
      </c>
      <c r="O8197" s="6">
        <v>0</v>
      </c>
      <c r="P8197" t="s">
        <v>106</v>
      </c>
      <c r="Q8197" t="s">
        <v>107</v>
      </c>
      <c r="R8197">
        <f>IF(F8197="Monthly",2,0)
+IF(E8197&lt;=6,2,0)
+IF(N8197&lt;=2,2,0)
+IF(L8197&gt;=4,2,0)
+IF(M8197&gt;=2,1,0)
+IF(H8197&gt;=_xlfn.PERCENTILE.INC($H$2:$H$10001,0.75),1,0)</f>
        <v>2</v>
      </c>
      <c r="S8197" t="str">
        <f>IF(R8197&gt;=7,"High",IF(R8197&gt;=4,"Medium","Low"))</f>
        <v>Low</v>
      </c>
    </row>
    <row r="8198" spans="1:19">
      <c r="A8198" t="s">
        <v>8323</v>
      </c>
      <c r="B8198">
        <v>30</v>
      </c>
      <c r="C8198" t="s">
        <v>112</v>
      </c>
      <c r="D8198" t="s">
        <v>113</v>
      </c>
      <c r="E8198">
        <v>49</v>
      </c>
      <c r="F8198" t="s">
        <v>103</v>
      </c>
      <c r="G8198" t="s">
        <v>129</v>
      </c>
      <c r="H8198" s="5">
        <v>1019</v>
      </c>
      <c r="I8198" s="5">
        <v>49156.25</v>
      </c>
      <c r="J8198" t="s">
        <v>105</v>
      </c>
      <c r="K8198" t="s">
        <v>106</v>
      </c>
      <c r="L8198">
        <v>0</v>
      </c>
      <c r="M8198">
        <v>0</v>
      </c>
      <c r="N8198">
        <v>5</v>
      </c>
      <c r="O8198" s="6">
        <v>0</v>
      </c>
      <c r="P8198" t="s">
        <v>107</v>
      </c>
      <c r="Q8198" t="s">
        <v>106</v>
      </c>
      <c r="R8198">
        <f>IF(F8198="Monthly",2,0)
+IF(E8198&lt;=6,2,0)
+IF(N8198&lt;=2,2,0)
+IF(L8198&gt;=4,2,0)
+IF(M8198&gt;=2,1,0)
+IF(H8198&gt;=_xlfn.PERCENTILE.INC($H$2:$H$10001,0.75),1,0)</f>
        <v>3</v>
      </c>
      <c r="S8198" t="str">
        <f>IF(R8198&gt;=7,"High",IF(R8198&gt;=4,"Medium","Low"))</f>
        <v>Low</v>
      </c>
    </row>
    <row r="8199" spans="1:19">
      <c r="A8199" t="s">
        <v>8324</v>
      </c>
      <c r="B8199">
        <v>39</v>
      </c>
      <c r="C8199" t="s">
        <v>112</v>
      </c>
      <c r="D8199" t="s">
        <v>137</v>
      </c>
      <c r="E8199">
        <v>19</v>
      </c>
      <c r="F8199" t="s">
        <v>103</v>
      </c>
      <c r="G8199" t="s">
        <v>110</v>
      </c>
      <c r="H8199" s="5">
        <v>764</v>
      </c>
      <c r="I8199" s="5">
        <v>14187.87</v>
      </c>
      <c r="J8199" t="s">
        <v>134</v>
      </c>
      <c r="K8199" t="s">
        <v>106</v>
      </c>
      <c r="L8199">
        <v>1</v>
      </c>
      <c r="M8199">
        <v>0</v>
      </c>
      <c r="N8199">
        <v>5</v>
      </c>
      <c r="O8199" s="6">
        <v>0</v>
      </c>
      <c r="P8199" t="s">
        <v>106</v>
      </c>
      <c r="Q8199" t="s">
        <v>107</v>
      </c>
      <c r="R8199">
        <f>IF(F8199="Monthly",2,0)
+IF(E8199&lt;=6,2,0)
+IF(N8199&lt;=2,2,0)
+IF(L8199&gt;=4,2,0)
+IF(M8199&gt;=2,1,0)
+IF(H8199&gt;=_xlfn.PERCENTILE.INC($H$2:$H$10001,0.75),1,0)</f>
        <v>2</v>
      </c>
      <c r="S8199" t="str">
        <f>IF(R8199&gt;=7,"High",IF(R8199&gt;=4,"Medium","Low"))</f>
        <v>Low</v>
      </c>
    </row>
    <row r="8200" spans="1:19">
      <c r="A8200" t="s">
        <v>8325</v>
      </c>
      <c r="B8200">
        <v>40</v>
      </c>
      <c r="C8200" t="s">
        <v>112</v>
      </c>
      <c r="D8200" t="s">
        <v>126</v>
      </c>
      <c r="E8200">
        <v>33</v>
      </c>
      <c r="F8200" t="s">
        <v>103</v>
      </c>
      <c r="G8200" t="s">
        <v>110</v>
      </c>
      <c r="H8200" s="5">
        <v>813</v>
      </c>
      <c r="I8200" s="5">
        <v>26189.9</v>
      </c>
      <c r="J8200" t="s">
        <v>140</v>
      </c>
      <c r="K8200" t="s">
        <v>106</v>
      </c>
      <c r="L8200">
        <v>4</v>
      </c>
      <c r="M8200">
        <v>2</v>
      </c>
      <c r="N8200">
        <v>3</v>
      </c>
      <c r="O8200" s="6">
        <v>0</v>
      </c>
      <c r="P8200" t="s">
        <v>107</v>
      </c>
      <c r="Q8200" t="s">
        <v>106</v>
      </c>
      <c r="R8200">
        <f>IF(F8200="Monthly",2,0)
+IF(E8200&lt;=6,2,0)
+IF(N8200&lt;=2,2,0)
+IF(L8200&gt;=4,2,0)
+IF(M8200&gt;=2,1,0)
+IF(H8200&gt;=_xlfn.PERCENTILE.INC($H$2:$H$10001,0.75),1,0)</f>
        <v>6</v>
      </c>
      <c r="S8200" t="str">
        <f>IF(R8200&gt;=7,"High",IF(R8200&gt;=4,"Medium","Low"))</f>
        <v>Medium</v>
      </c>
    </row>
    <row r="8201" spans="1:19">
      <c r="A8201" t="s">
        <v>8326</v>
      </c>
      <c r="B8201">
        <v>44</v>
      </c>
      <c r="C8201" t="s">
        <v>101</v>
      </c>
      <c r="D8201" t="s">
        <v>102</v>
      </c>
      <c r="E8201">
        <v>37</v>
      </c>
      <c r="F8201" t="s">
        <v>103</v>
      </c>
      <c r="G8201" t="s">
        <v>129</v>
      </c>
      <c r="H8201" s="5">
        <v>1077</v>
      </c>
      <c r="I8201" s="5">
        <v>40953.22</v>
      </c>
      <c r="J8201" t="s">
        <v>105</v>
      </c>
      <c r="K8201" t="s">
        <v>106</v>
      </c>
      <c r="L8201">
        <v>0</v>
      </c>
      <c r="M8201">
        <v>0</v>
      </c>
      <c r="N8201">
        <v>5</v>
      </c>
      <c r="O8201" s="6">
        <v>0</v>
      </c>
      <c r="P8201" t="s">
        <v>107</v>
      </c>
      <c r="Q8201" t="s">
        <v>107</v>
      </c>
      <c r="R8201">
        <f>IF(F8201="Monthly",2,0)
+IF(E8201&lt;=6,2,0)
+IF(N8201&lt;=2,2,0)
+IF(L8201&gt;=4,2,0)
+IF(M8201&gt;=2,1,0)
+IF(H8201&gt;=_xlfn.PERCENTILE.INC($H$2:$H$10001,0.75),1,0)</f>
        <v>3</v>
      </c>
      <c r="S8201" t="str">
        <f>IF(R8201&gt;=7,"High",IF(R8201&gt;=4,"Medium","Low"))</f>
        <v>Low</v>
      </c>
    </row>
    <row r="8202" spans="1:19">
      <c r="A8202" t="s">
        <v>8327</v>
      </c>
      <c r="B8202">
        <v>32</v>
      </c>
      <c r="C8202" t="s">
        <v>101</v>
      </c>
      <c r="D8202" t="s">
        <v>126</v>
      </c>
      <c r="E8202">
        <v>31</v>
      </c>
      <c r="F8202" t="s">
        <v>121</v>
      </c>
      <c r="G8202" t="s">
        <v>104</v>
      </c>
      <c r="H8202" s="5">
        <v>419</v>
      </c>
      <c r="I8202" s="5">
        <v>11865.56</v>
      </c>
      <c r="J8202" t="s">
        <v>105</v>
      </c>
      <c r="K8202" t="s">
        <v>106</v>
      </c>
      <c r="L8202">
        <v>1</v>
      </c>
      <c r="M8202">
        <v>0</v>
      </c>
      <c r="N8202">
        <v>4</v>
      </c>
      <c r="O8202" s="6">
        <v>10</v>
      </c>
      <c r="P8202" t="s">
        <v>107</v>
      </c>
      <c r="Q8202" t="s">
        <v>107</v>
      </c>
      <c r="R8202">
        <f>IF(F8202="Monthly",2,0)
+IF(E8202&lt;=6,2,0)
+IF(N8202&lt;=2,2,0)
+IF(L8202&gt;=4,2,0)
+IF(M8202&gt;=2,1,0)
+IF(H8202&gt;=_xlfn.PERCENTILE.INC($H$2:$H$10001,0.75),1,0)</f>
        <v>0</v>
      </c>
      <c r="S8202" t="str">
        <f>IF(R8202&gt;=7,"High",IF(R8202&gt;=4,"Medium","Low"))</f>
        <v>Low</v>
      </c>
    </row>
    <row r="8203" spans="1:19">
      <c r="A8203" t="s">
        <v>8328</v>
      </c>
      <c r="B8203">
        <v>46</v>
      </c>
      <c r="C8203" t="s">
        <v>112</v>
      </c>
      <c r="D8203" t="s">
        <v>131</v>
      </c>
      <c r="E8203">
        <v>34</v>
      </c>
      <c r="F8203" t="s">
        <v>109</v>
      </c>
      <c r="G8203" t="s">
        <v>104</v>
      </c>
      <c r="H8203" s="5">
        <v>488</v>
      </c>
      <c r="I8203" s="5">
        <v>15134.27</v>
      </c>
      <c r="J8203" t="s">
        <v>105</v>
      </c>
      <c r="K8203" t="s">
        <v>106</v>
      </c>
      <c r="L8203">
        <v>0</v>
      </c>
      <c r="M8203">
        <v>0</v>
      </c>
      <c r="N8203">
        <v>4</v>
      </c>
      <c r="O8203" s="6">
        <v>10</v>
      </c>
      <c r="P8203" t="s">
        <v>106</v>
      </c>
      <c r="Q8203" t="s">
        <v>107</v>
      </c>
      <c r="R8203">
        <f>IF(F8203="Monthly",2,0)
+IF(E8203&lt;=6,2,0)
+IF(N8203&lt;=2,2,0)
+IF(L8203&gt;=4,2,0)
+IF(M8203&gt;=2,1,0)
+IF(H8203&gt;=_xlfn.PERCENTILE.INC($H$2:$H$10001,0.75),1,0)</f>
        <v>0</v>
      </c>
      <c r="S8203" t="str">
        <f>IF(R8203&gt;=7,"High",IF(R8203&gt;=4,"Medium","Low"))</f>
        <v>Low</v>
      </c>
    </row>
    <row r="8204" spans="1:19">
      <c r="A8204" t="s">
        <v>8329</v>
      </c>
      <c r="B8204">
        <v>29</v>
      </c>
      <c r="C8204" t="s">
        <v>112</v>
      </c>
      <c r="D8204" t="s">
        <v>137</v>
      </c>
      <c r="E8204">
        <v>54</v>
      </c>
      <c r="F8204" t="s">
        <v>103</v>
      </c>
      <c r="G8204" t="s">
        <v>104</v>
      </c>
      <c r="H8204" s="5">
        <v>530</v>
      </c>
      <c r="I8204" s="5">
        <v>27783</v>
      </c>
      <c r="J8204" t="s">
        <v>117</v>
      </c>
      <c r="K8204" t="s">
        <v>106</v>
      </c>
      <c r="L8204">
        <v>1</v>
      </c>
      <c r="M8204">
        <v>0</v>
      </c>
      <c r="N8204">
        <v>5</v>
      </c>
      <c r="O8204" s="6">
        <v>0</v>
      </c>
      <c r="P8204" t="s">
        <v>107</v>
      </c>
      <c r="Q8204" t="s">
        <v>107</v>
      </c>
      <c r="R8204">
        <f>IF(F8204="Monthly",2,0)
+IF(E8204&lt;=6,2,0)
+IF(N8204&lt;=2,2,0)
+IF(L8204&gt;=4,2,0)
+IF(M8204&gt;=2,1,0)
+IF(H8204&gt;=_xlfn.PERCENTILE.INC($H$2:$H$10001,0.75),1,0)</f>
        <v>2</v>
      </c>
      <c r="S8204" t="str">
        <f>IF(R8204&gt;=7,"High",IF(R8204&gt;=4,"Medium","Low"))</f>
        <v>Low</v>
      </c>
    </row>
    <row r="8205" spans="1:19">
      <c r="A8205" t="s">
        <v>8330</v>
      </c>
      <c r="B8205">
        <v>35</v>
      </c>
      <c r="C8205" t="s">
        <v>112</v>
      </c>
      <c r="D8205" t="s">
        <v>113</v>
      </c>
      <c r="E8205">
        <v>64</v>
      </c>
      <c r="F8205" t="s">
        <v>109</v>
      </c>
      <c r="G8205" t="s">
        <v>104</v>
      </c>
      <c r="H8205" s="5">
        <v>450</v>
      </c>
      <c r="I8205" s="5">
        <v>28809.65</v>
      </c>
      <c r="J8205" t="s">
        <v>140</v>
      </c>
      <c r="K8205" t="s">
        <v>106</v>
      </c>
      <c r="L8205">
        <v>0</v>
      </c>
      <c r="M8205">
        <v>0</v>
      </c>
      <c r="N8205">
        <v>5</v>
      </c>
      <c r="O8205" s="6">
        <v>0</v>
      </c>
      <c r="P8205" t="s">
        <v>107</v>
      </c>
      <c r="Q8205" t="s">
        <v>107</v>
      </c>
      <c r="R8205">
        <f>IF(F8205="Monthly",2,0)
+IF(E8205&lt;=6,2,0)
+IF(N8205&lt;=2,2,0)
+IF(L8205&gt;=4,2,0)
+IF(M8205&gt;=2,1,0)
+IF(H8205&gt;=_xlfn.PERCENTILE.INC($H$2:$H$10001,0.75),1,0)</f>
        <v>0</v>
      </c>
      <c r="S8205" t="str">
        <f>IF(R8205&gt;=7,"High",IF(R8205&gt;=4,"Medium","Low"))</f>
        <v>Low</v>
      </c>
    </row>
    <row r="8206" spans="1:19">
      <c r="A8206" t="s">
        <v>8331</v>
      </c>
      <c r="B8206">
        <v>32</v>
      </c>
      <c r="C8206" t="s">
        <v>112</v>
      </c>
      <c r="D8206" t="s">
        <v>126</v>
      </c>
      <c r="E8206">
        <v>37</v>
      </c>
      <c r="F8206" t="s">
        <v>103</v>
      </c>
      <c r="G8206" t="s">
        <v>110</v>
      </c>
      <c r="H8206" s="5">
        <v>772</v>
      </c>
      <c r="I8206" s="5">
        <v>28683.18</v>
      </c>
      <c r="J8206" t="s">
        <v>117</v>
      </c>
      <c r="K8206" t="s">
        <v>107</v>
      </c>
      <c r="L8206">
        <v>0</v>
      </c>
      <c r="M8206">
        <v>0</v>
      </c>
      <c r="N8206">
        <v>5</v>
      </c>
      <c r="O8206" s="6">
        <v>0</v>
      </c>
      <c r="P8206" t="s">
        <v>106</v>
      </c>
      <c r="Q8206" t="s">
        <v>107</v>
      </c>
      <c r="R8206">
        <f>IF(F8206="Monthly",2,0)
+IF(E8206&lt;=6,2,0)
+IF(N8206&lt;=2,2,0)
+IF(L8206&gt;=4,2,0)
+IF(M8206&gt;=2,1,0)
+IF(H8206&gt;=_xlfn.PERCENTILE.INC($H$2:$H$10001,0.75),1,0)</f>
        <v>2</v>
      </c>
      <c r="S8206" t="str">
        <f>IF(R8206&gt;=7,"High",IF(R8206&gt;=4,"Medium","Low"))</f>
        <v>Low</v>
      </c>
    </row>
    <row r="8207" spans="1:19">
      <c r="A8207" t="s">
        <v>8332</v>
      </c>
      <c r="B8207">
        <v>35</v>
      </c>
      <c r="C8207" t="s">
        <v>112</v>
      </c>
      <c r="D8207" t="s">
        <v>123</v>
      </c>
      <c r="E8207">
        <v>50</v>
      </c>
      <c r="F8207" t="s">
        <v>103</v>
      </c>
      <c r="G8207" t="s">
        <v>129</v>
      </c>
      <c r="H8207" s="5">
        <v>1040</v>
      </c>
      <c r="I8207" s="5">
        <v>53275.44</v>
      </c>
      <c r="J8207" t="s">
        <v>105</v>
      </c>
      <c r="K8207" t="s">
        <v>106</v>
      </c>
      <c r="L8207">
        <v>0</v>
      </c>
      <c r="M8207">
        <v>0</v>
      </c>
      <c r="N8207">
        <v>5</v>
      </c>
      <c r="O8207" s="6">
        <v>0</v>
      </c>
      <c r="P8207" t="s">
        <v>107</v>
      </c>
      <c r="Q8207" t="s">
        <v>107</v>
      </c>
      <c r="R8207">
        <f>IF(F8207="Monthly",2,0)
+IF(E8207&lt;=6,2,0)
+IF(N8207&lt;=2,2,0)
+IF(L8207&gt;=4,2,0)
+IF(M8207&gt;=2,1,0)
+IF(H8207&gt;=_xlfn.PERCENTILE.INC($H$2:$H$10001,0.75),1,0)</f>
        <v>3</v>
      </c>
      <c r="S8207" t="str">
        <f>IF(R8207&gt;=7,"High",IF(R8207&gt;=4,"Medium","Low"))</f>
        <v>Low</v>
      </c>
    </row>
    <row r="8208" spans="1:19">
      <c r="A8208" t="s">
        <v>8333</v>
      </c>
      <c r="B8208">
        <v>42</v>
      </c>
      <c r="C8208" t="s">
        <v>101</v>
      </c>
      <c r="D8208" t="s">
        <v>131</v>
      </c>
      <c r="E8208">
        <v>30</v>
      </c>
      <c r="F8208" t="s">
        <v>103</v>
      </c>
      <c r="G8208" t="s">
        <v>104</v>
      </c>
      <c r="H8208" s="5">
        <v>425</v>
      </c>
      <c r="I8208" s="5">
        <v>13118.41</v>
      </c>
      <c r="J8208" t="s">
        <v>117</v>
      </c>
      <c r="K8208" t="s">
        <v>106</v>
      </c>
      <c r="L8208">
        <v>1</v>
      </c>
      <c r="M8208">
        <v>0</v>
      </c>
      <c r="N8208">
        <v>4</v>
      </c>
      <c r="O8208" s="6">
        <v>0</v>
      </c>
      <c r="P8208" t="s">
        <v>107</v>
      </c>
      <c r="Q8208" t="s">
        <v>107</v>
      </c>
      <c r="R8208">
        <f>IF(F8208="Monthly",2,0)
+IF(E8208&lt;=6,2,0)
+IF(N8208&lt;=2,2,0)
+IF(L8208&gt;=4,2,0)
+IF(M8208&gt;=2,1,0)
+IF(H8208&gt;=_xlfn.PERCENTILE.INC($H$2:$H$10001,0.75),1,0)</f>
        <v>2</v>
      </c>
      <c r="S8208" t="str">
        <f>IF(R8208&gt;=7,"High",IF(R8208&gt;=4,"Medium","Low"))</f>
        <v>Low</v>
      </c>
    </row>
    <row r="8209" spans="1:19">
      <c r="A8209" t="s">
        <v>8334</v>
      </c>
      <c r="B8209">
        <v>19</v>
      </c>
      <c r="C8209" t="s">
        <v>101</v>
      </c>
      <c r="D8209" t="s">
        <v>159</v>
      </c>
      <c r="E8209">
        <v>26</v>
      </c>
      <c r="F8209" t="s">
        <v>103</v>
      </c>
      <c r="G8209" t="s">
        <v>104</v>
      </c>
      <c r="H8209" s="5">
        <v>463</v>
      </c>
      <c r="I8209" s="5">
        <v>12138.73</v>
      </c>
      <c r="J8209" t="s">
        <v>140</v>
      </c>
      <c r="K8209" t="s">
        <v>106</v>
      </c>
      <c r="L8209">
        <v>0</v>
      </c>
      <c r="M8209">
        <v>0</v>
      </c>
      <c r="N8209">
        <v>5</v>
      </c>
      <c r="O8209" s="6">
        <v>0</v>
      </c>
      <c r="P8209" t="s">
        <v>107</v>
      </c>
      <c r="Q8209" t="s">
        <v>106</v>
      </c>
      <c r="R8209">
        <f>IF(F8209="Monthly",2,0)
+IF(E8209&lt;=6,2,0)
+IF(N8209&lt;=2,2,0)
+IF(L8209&gt;=4,2,0)
+IF(M8209&gt;=2,1,0)
+IF(H8209&gt;=_xlfn.PERCENTILE.INC($H$2:$H$10001,0.75),1,0)</f>
        <v>2</v>
      </c>
      <c r="S8209" t="str">
        <f>IF(R8209&gt;=7,"High",IF(R8209&gt;=4,"Medium","Low"))</f>
        <v>Low</v>
      </c>
    </row>
    <row r="8210" spans="1:19">
      <c r="A8210" t="s">
        <v>8335</v>
      </c>
      <c r="B8210">
        <v>44</v>
      </c>
      <c r="C8210" t="s">
        <v>112</v>
      </c>
      <c r="D8210" t="s">
        <v>137</v>
      </c>
      <c r="E8210">
        <v>34</v>
      </c>
      <c r="F8210" t="s">
        <v>121</v>
      </c>
      <c r="G8210" t="s">
        <v>104</v>
      </c>
      <c r="H8210" s="5">
        <v>508</v>
      </c>
      <c r="I8210" s="5">
        <v>17720.97</v>
      </c>
      <c r="J8210" t="s">
        <v>117</v>
      </c>
      <c r="K8210" t="s">
        <v>106</v>
      </c>
      <c r="L8210">
        <v>0</v>
      </c>
      <c r="M8210">
        <v>0</v>
      </c>
      <c r="N8210">
        <v>5</v>
      </c>
      <c r="O8210" s="6">
        <v>0</v>
      </c>
      <c r="P8210" t="s">
        <v>106</v>
      </c>
      <c r="Q8210" t="s">
        <v>107</v>
      </c>
      <c r="R8210">
        <f>IF(F8210="Monthly",2,0)
+IF(E8210&lt;=6,2,0)
+IF(N8210&lt;=2,2,0)
+IF(L8210&gt;=4,2,0)
+IF(M8210&gt;=2,1,0)
+IF(H8210&gt;=_xlfn.PERCENTILE.INC($H$2:$H$10001,0.75),1,0)</f>
        <v>0</v>
      </c>
      <c r="S8210" t="str">
        <f>IF(R8210&gt;=7,"High",IF(R8210&gt;=4,"Medium","Low"))</f>
        <v>Low</v>
      </c>
    </row>
    <row r="8211" spans="1:19">
      <c r="A8211" t="s">
        <v>8336</v>
      </c>
      <c r="B8211">
        <v>20</v>
      </c>
      <c r="C8211" t="s">
        <v>112</v>
      </c>
      <c r="D8211" t="s">
        <v>137</v>
      </c>
      <c r="E8211">
        <v>13</v>
      </c>
      <c r="F8211" t="s">
        <v>103</v>
      </c>
      <c r="G8211" t="s">
        <v>110</v>
      </c>
      <c r="H8211" s="5">
        <v>786</v>
      </c>
      <c r="I8211" s="5">
        <v>10463.85</v>
      </c>
      <c r="J8211" t="s">
        <v>115</v>
      </c>
      <c r="K8211" t="s">
        <v>106</v>
      </c>
      <c r="L8211">
        <v>1</v>
      </c>
      <c r="M8211">
        <v>0</v>
      </c>
      <c r="N8211">
        <v>5</v>
      </c>
      <c r="O8211" s="6">
        <v>0</v>
      </c>
      <c r="P8211" t="s">
        <v>106</v>
      </c>
      <c r="Q8211" t="s">
        <v>107</v>
      </c>
      <c r="R8211">
        <f>IF(F8211="Monthly",2,0)
+IF(E8211&lt;=6,2,0)
+IF(N8211&lt;=2,2,0)
+IF(L8211&gt;=4,2,0)
+IF(M8211&gt;=2,1,0)
+IF(H8211&gt;=_xlfn.PERCENTILE.INC($H$2:$H$10001,0.75),1,0)</f>
        <v>2</v>
      </c>
      <c r="S8211" t="str">
        <f>IF(R8211&gt;=7,"High",IF(R8211&gt;=4,"Medium","Low"))</f>
        <v>Low</v>
      </c>
    </row>
    <row r="8212" spans="1:19">
      <c r="A8212" t="s">
        <v>8337</v>
      </c>
      <c r="B8212">
        <v>53</v>
      </c>
      <c r="C8212" t="s">
        <v>112</v>
      </c>
      <c r="D8212" t="s">
        <v>128</v>
      </c>
      <c r="E8212">
        <v>45</v>
      </c>
      <c r="F8212" t="s">
        <v>109</v>
      </c>
      <c r="G8212" t="s">
        <v>110</v>
      </c>
      <c r="H8212" s="5">
        <v>694</v>
      </c>
      <c r="I8212" s="5">
        <v>30381.27</v>
      </c>
      <c r="J8212" t="s">
        <v>105</v>
      </c>
      <c r="K8212" t="s">
        <v>106</v>
      </c>
      <c r="L8212">
        <v>1</v>
      </c>
      <c r="M8212">
        <v>0</v>
      </c>
      <c r="N8212">
        <v>4</v>
      </c>
      <c r="O8212" s="6">
        <v>5</v>
      </c>
      <c r="P8212" t="s">
        <v>107</v>
      </c>
      <c r="Q8212" t="s">
        <v>107</v>
      </c>
      <c r="R8212">
        <f>IF(F8212="Monthly",2,0)
+IF(E8212&lt;=6,2,0)
+IF(N8212&lt;=2,2,0)
+IF(L8212&gt;=4,2,0)
+IF(M8212&gt;=2,1,0)
+IF(H8212&gt;=_xlfn.PERCENTILE.INC($H$2:$H$10001,0.75),1,0)</f>
        <v>0</v>
      </c>
      <c r="S8212" t="str">
        <f>IF(R8212&gt;=7,"High",IF(R8212&gt;=4,"Medium","Low"))</f>
        <v>Low</v>
      </c>
    </row>
    <row r="8213" spans="1:19">
      <c r="A8213" t="s">
        <v>8338</v>
      </c>
      <c r="B8213">
        <v>37</v>
      </c>
      <c r="C8213" t="s">
        <v>112</v>
      </c>
      <c r="D8213" t="s">
        <v>123</v>
      </c>
      <c r="E8213">
        <v>64</v>
      </c>
      <c r="F8213" t="s">
        <v>109</v>
      </c>
      <c r="G8213" t="s">
        <v>129</v>
      </c>
      <c r="H8213" s="5">
        <v>1058</v>
      </c>
      <c r="I8213" s="5">
        <v>67174.19</v>
      </c>
      <c r="J8213" t="s">
        <v>105</v>
      </c>
      <c r="K8213" t="s">
        <v>106</v>
      </c>
      <c r="L8213">
        <v>1</v>
      </c>
      <c r="M8213">
        <v>0</v>
      </c>
      <c r="N8213">
        <v>5</v>
      </c>
      <c r="O8213" s="6">
        <v>0</v>
      </c>
      <c r="P8213" t="s">
        <v>107</v>
      </c>
      <c r="Q8213" t="s">
        <v>107</v>
      </c>
      <c r="R8213">
        <f>IF(F8213="Monthly",2,0)
+IF(E8213&lt;=6,2,0)
+IF(N8213&lt;=2,2,0)
+IF(L8213&gt;=4,2,0)
+IF(M8213&gt;=2,1,0)
+IF(H8213&gt;=_xlfn.PERCENTILE.INC($H$2:$H$10001,0.75),1,0)</f>
        <v>1</v>
      </c>
      <c r="S8213" t="str">
        <f>IF(R8213&gt;=7,"High",IF(R8213&gt;=4,"Medium","Low"))</f>
        <v>Low</v>
      </c>
    </row>
    <row r="8214" spans="1:19">
      <c r="A8214" t="s">
        <v>8339</v>
      </c>
      <c r="B8214">
        <v>53</v>
      </c>
      <c r="C8214" t="s">
        <v>112</v>
      </c>
      <c r="D8214" t="s">
        <v>102</v>
      </c>
      <c r="E8214">
        <v>17</v>
      </c>
      <c r="F8214" t="s">
        <v>103</v>
      </c>
      <c r="G8214" t="s">
        <v>104</v>
      </c>
      <c r="H8214" s="5">
        <v>479</v>
      </c>
      <c r="I8214" s="5">
        <v>8081.9</v>
      </c>
      <c r="J8214" t="s">
        <v>134</v>
      </c>
      <c r="K8214" t="s">
        <v>107</v>
      </c>
      <c r="L8214">
        <v>0</v>
      </c>
      <c r="M8214">
        <v>0</v>
      </c>
      <c r="N8214">
        <v>4</v>
      </c>
      <c r="O8214" s="6">
        <v>0</v>
      </c>
      <c r="P8214" t="s">
        <v>107</v>
      </c>
      <c r="Q8214" t="s">
        <v>107</v>
      </c>
      <c r="R8214">
        <f>IF(F8214="Monthly",2,0)
+IF(E8214&lt;=6,2,0)
+IF(N8214&lt;=2,2,0)
+IF(L8214&gt;=4,2,0)
+IF(M8214&gt;=2,1,0)
+IF(H8214&gt;=_xlfn.PERCENTILE.INC($H$2:$H$10001,0.75),1,0)</f>
        <v>2</v>
      </c>
      <c r="S8214" t="str">
        <f>IF(R8214&gt;=7,"High",IF(R8214&gt;=4,"Medium","Low"))</f>
        <v>Low</v>
      </c>
    </row>
    <row r="8215" spans="1:19">
      <c r="A8215" t="s">
        <v>8340</v>
      </c>
      <c r="B8215">
        <v>29</v>
      </c>
      <c r="C8215" t="s">
        <v>112</v>
      </c>
      <c r="D8215" t="s">
        <v>126</v>
      </c>
      <c r="E8215">
        <v>26</v>
      </c>
      <c r="F8215" t="s">
        <v>109</v>
      </c>
      <c r="G8215" t="s">
        <v>110</v>
      </c>
      <c r="H8215" s="5">
        <v>683</v>
      </c>
      <c r="I8215" s="5">
        <v>17202.41</v>
      </c>
      <c r="J8215" t="s">
        <v>140</v>
      </c>
      <c r="K8215" t="s">
        <v>106</v>
      </c>
      <c r="L8215">
        <v>0</v>
      </c>
      <c r="M8215">
        <v>0</v>
      </c>
      <c r="N8215">
        <v>4</v>
      </c>
      <c r="O8215" s="6">
        <v>5</v>
      </c>
      <c r="P8215" t="s">
        <v>107</v>
      </c>
      <c r="Q8215" t="s">
        <v>107</v>
      </c>
      <c r="R8215">
        <f>IF(F8215="Monthly",2,0)
+IF(E8215&lt;=6,2,0)
+IF(N8215&lt;=2,2,0)
+IF(L8215&gt;=4,2,0)
+IF(M8215&gt;=2,1,0)
+IF(H8215&gt;=_xlfn.PERCENTILE.INC($H$2:$H$10001,0.75),1,0)</f>
        <v>0</v>
      </c>
      <c r="S8215" t="str">
        <f>IF(R8215&gt;=7,"High",IF(R8215&gt;=4,"Medium","Low"))</f>
        <v>Low</v>
      </c>
    </row>
    <row r="8216" spans="1:19">
      <c r="A8216" t="s">
        <v>8341</v>
      </c>
      <c r="B8216">
        <v>43</v>
      </c>
      <c r="C8216" t="s">
        <v>112</v>
      </c>
      <c r="D8216" t="s">
        <v>102</v>
      </c>
      <c r="E8216">
        <v>38</v>
      </c>
      <c r="F8216" t="s">
        <v>109</v>
      </c>
      <c r="G8216" t="s">
        <v>129</v>
      </c>
      <c r="H8216" s="5">
        <v>1097</v>
      </c>
      <c r="I8216" s="5">
        <v>41278.92</v>
      </c>
      <c r="J8216" t="s">
        <v>134</v>
      </c>
      <c r="K8216" t="s">
        <v>106</v>
      </c>
      <c r="L8216">
        <v>0</v>
      </c>
      <c r="M8216">
        <v>0</v>
      </c>
      <c r="N8216">
        <v>5</v>
      </c>
      <c r="O8216" s="6">
        <v>0</v>
      </c>
      <c r="P8216" t="s">
        <v>106</v>
      </c>
      <c r="Q8216" t="s">
        <v>107</v>
      </c>
      <c r="R8216">
        <f>IF(F8216="Monthly",2,0)
+IF(E8216&lt;=6,2,0)
+IF(N8216&lt;=2,2,0)
+IF(L8216&gt;=4,2,0)
+IF(M8216&gt;=2,1,0)
+IF(H8216&gt;=_xlfn.PERCENTILE.INC($H$2:$H$10001,0.75),1,0)</f>
        <v>1</v>
      </c>
      <c r="S8216" t="str">
        <f>IF(R8216&gt;=7,"High",IF(R8216&gt;=4,"Medium","Low"))</f>
        <v>Low</v>
      </c>
    </row>
    <row r="8217" spans="1:19">
      <c r="A8217" t="s">
        <v>8342</v>
      </c>
      <c r="B8217">
        <v>42</v>
      </c>
      <c r="C8217" t="s">
        <v>112</v>
      </c>
      <c r="D8217" t="s">
        <v>159</v>
      </c>
      <c r="E8217">
        <v>45</v>
      </c>
      <c r="F8217" t="s">
        <v>109</v>
      </c>
      <c r="G8217" t="s">
        <v>110</v>
      </c>
      <c r="H8217" s="5">
        <v>747</v>
      </c>
      <c r="I8217" s="5">
        <v>32959.089999999997</v>
      </c>
      <c r="J8217" t="s">
        <v>117</v>
      </c>
      <c r="K8217" t="s">
        <v>106</v>
      </c>
      <c r="L8217">
        <v>1</v>
      </c>
      <c r="M8217">
        <v>0</v>
      </c>
      <c r="N8217">
        <v>5</v>
      </c>
      <c r="O8217" s="6">
        <v>0</v>
      </c>
      <c r="P8217" t="s">
        <v>106</v>
      </c>
      <c r="Q8217" t="s">
        <v>107</v>
      </c>
      <c r="R8217">
        <f>IF(F8217="Monthly",2,0)
+IF(E8217&lt;=6,2,0)
+IF(N8217&lt;=2,2,0)
+IF(L8217&gt;=4,2,0)
+IF(M8217&gt;=2,1,0)
+IF(H8217&gt;=_xlfn.PERCENTILE.INC($H$2:$H$10001,0.75),1,0)</f>
        <v>0</v>
      </c>
      <c r="S8217" t="str">
        <f>IF(R8217&gt;=7,"High",IF(R8217&gt;=4,"Medium","Low"))</f>
        <v>Low</v>
      </c>
    </row>
    <row r="8218" spans="1:19">
      <c r="A8218" t="s">
        <v>8343</v>
      </c>
      <c r="B8218">
        <v>26</v>
      </c>
      <c r="C8218" t="s">
        <v>112</v>
      </c>
      <c r="D8218" t="s">
        <v>102</v>
      </c>
      <c r="E8218">
        <v>60</v>
      </c>
      <c r="F8218" t="s">
        <v>103</v>
      </c>
      <c r="G8218" t="s">
        <v>110</v>
      </c>
      <c r="H8218" s="5">
        <v>784</v>
      </c>
      <c r="I8218" s="5">
        <v>48438.74</v>
      </c>
      <c r="J8218" t="s">
        <v>117</v>
      </c>
      <c r="K8218" t="s">
        <v>106</v>
      </c>
      <c r="L8218">
        <v>0</v>
      </c>
      <c r="M8218">
        <v>0</v>
      </c>
      <c r="N8218">
        <v>5</v>
      </c>
      <c r="O8218" s="6">
        <v>0</v>
      </c>
      <c r="P8218" t="s">
        <v>107</v>
      </c>
      <c r="Q8218" t="s">
        <v>107</v>
      </c>
      <c r="R8218">
        <f>IF(F8218="Monthly",2,0)
+IF(E8218&lt;=6,2,0)
+IF(N8218&lt;=2,2,0)
+IF(L8218&gt;=4,2,0)
+IF(M8218&gt;=2,1,0)
+IF(H8218&gt;=_xlfn.PERCENTILE.INC($H$2:$H$10001,0.75),1,0)</f>
        <v>2</v>
      </c>
      <c r="S8218" t="str">
        <f>IF(R8218&gt;=7,"High",IF(R8218&gt;=4,"Medium","Low"))</f>
        <v>Low</v>
      </c>
    </row>
    <row r="8219" spans="1:19">
      <c r="A8219" t="s">
        <v>8344</v>
      </c>
      <c r="B8219">
        <v>51</v>
      </c>
      <c r="C8219" t="s">
        <v>101</v>
      </c>
      <c r="D8219" t="s">
        <v>113</v>
      </c>
      <c r="E8219">
        <v>59</v>
      </c>
      <c r="F8219" t="s">
        <v>121</v>
      </c>
      <c r="G8219" t="s">
        <v>110</v>
      </c>
      <c r="H8219" s="5">
        <v>700</v>
      </c>
      <c r="I8219" s="5">
        <v>40958.29</v>
      </c>
      <c r="J8219" t="s">
        <v>115</v>
      </c>
      <c r="K8219" t="s">
        <v>107</v>
      </c>
      <c r="L8219">
        <v>8</v>
      </c>
      <c r="M8219">
        <v>3</v>
      </c>
      <c r="N8219">
        <v>2</v>
      </c>
      <c r="O8219" s="6">
        <v>0</v>
      </c>
      <c r="P8219" t="s">
        <v>107</v>
      </c>
      <c r="Q8219" t="s">
        <v>106</v>
      </c>
      <c r="R8219">
        <f>IF(F8219="Monthly",2,0)
+IF(E8219&lt;=6,2,0)
+IF(N8219&lt;=2,2,0)
+IF(L8219&gt;=4,2,0)
+IF(M8219&gt;=2,1,0)
+IF(H8219&gt;=_xlfn.PERCENTILE.INC($H$2:$H$10001,0.75),1,0)</f>
        <v>5</v>
      </c>
      <c r="S8219" t="str">
        <f>IF(R8219&gt;=7,"High",IF(R8219&gt;=4,"Medium","Low"))</f>
        <v>Medium</v>
      </c>
    </row>
    <row r="8220" spans="1:19">
      <c r="A8220" t="s">
        <v>8345</v>
      </c>
      <c r="B8220">
        <v>51</v>
      </c>
      <c r="C8220" t="s">
        <v>112</v>
      </c>
      <c r="D8220" t="s">
        <v>119</v>
      </c>
      <c r="E8220">
        <v>29</v>
      </c>
      <c r="F8220" t="s">
        <v>103</v>
      </c>
      <c r="G8220" t="s">
        <v>104</v>
      </c>
      <c r="H8220" s="5">
        <v>512</v>
      </c>
      <c r="I8220" s="5">
        <v>14790.92</v>
      </c>
      <c r="J8220" t="s">
        <v>115</v>
      </c>
      <c r="K8220" t="s">
        <v>106</v>
      </c>
      <c r="L8220">
        <v>1</v>
      </c>
      <c r="M8220">
        <v>0</v>
      </c>
      <c r="N8220">
        <v>5</v>
      </c>
      <c r="O8220" s="6">
        <v>0</v>
      </c>
      <c r="P8220" t="s">
        <v>107</v>
      </c>
      <c r="Q8220" t="s">
        <v>107</v>
      </c>
      <c r="R8220">
        <f>IF(F8220="Monthly",2,0)
+IF(E8220&lt;=6,2,0)
+IF(N8220&lt;=2,2,0)
+IF(L8220&gt;=4,2,0)
+IF(M8220&gt;=2,1,0)
+IF(H8220&gt;=_xlfn.PERCENTILE.INC($H$2:$H$10001,0.75),1,0)</f>
        <v>2</v>
      </c>
      <c r="S8220" t="str">
        <f>IF(R8220&gt;=7,"High",IF(R8220&gt;=4,"Medium","Low"))</f>
        <v>Low</v>
      </c>
    </row>
    <row r="8221" spans="1:19">
      <c r="A8221" t="s">
        <v>8346</v>
      </c>
      <c r="B8221">
        <v>28</v>
      </c>
      <c r="C8221" t="s">
        <v>112</v>
      </c>
      <c r="D8221" t="s">
        <v>113</v>
      </c>
      <c r="E8221">
        <v>42</v>
      </c>
      <c r="F8221" t="s">
        <v>109</v>
      </c>
      <c r="G8221" t="s">
        <v>104</v>
      </c>
      <c r="H8221" s="5">
        <v>507</v>
      </c>
      <c r="I8221" s="5">
        <v>21854.07</v>
      </c>
      <c r="J8221" t="s">
        <v>115</v>
      </c>
      <c r="K8221" t="s">
        <v>107</v>
      </c>
      <c r="L8221">
        <v>0</v>
      </c>
      <c r="M8221">
        <v>0</v>
      </c>
      <c r="N8221">
        <v>5</v>
      </c>
      <c r="O8221" s="6">
        <v>0</v>
      </c>
      <c r="P8221" t="s">
        <v>107</v>
      </c>
      <c r="Q8221" t="s">
        <v>106</v>
      </c>
      <c r="R8221">
        <f>IF(F8221="Monthly",2,0)
+IF(E8221&lt;=6,2,0)
+IF(N8221&lt;=2,2,0)
+IF(L8221&gt;=4,2,0)
+IF(M8221&gt;=2,1,0)
+IF(H8221&gt;=_xlfn.PERCENTILE.INC($H$2:$H$10001,0.75),1,0)</f>
        <v>0</v>
      </c>
      <c r="S8221" t="str">
        <f>IF(R8221&gt;=7,"High",IF(R8221&gt;=4,"Medium","Low"))</f>
        <v>Low</v>
      </c>
    </row>
    <row r="8222" spans="1:19">
      <c r="A8222" t="s">
        <v>8347</v>
      </c>
      <c r="B8222">
        <v>30</v>
      </c>
      <c r="C8222" t="s">
        <v>112</v>
      </c>
      <c r="D8222" t="s">
        <v>102</v>
      </c>
      <c r="E8222">
        <v>13</v>
      </c>
      <c r="F8222" t="s">
        <v>109</v>
      </c>
      <c r="G8222" t="s">
        <v>104</v>
      </c>
      <c r="H8222" s="5">
        <v>517</v>
      </c>
      <c r="I8222" s="5">
        <v>6464.28</v>
      </c>
      <c r="J8222" t="s">
        <v>117</v>
      </c>
      <c r="K8222" t="s">
        <v>107</v>
      </c>
      <c r="L8222">
        <v>0</v>
      </c>
      <c r="M8222">
        <v>0</v>
      </c>
      <c r="N8222">
        <v>5</v>
      </c>
      <c r="O8222" s="6">
        <v>5</v>
      </c>
      <c r="P8222" t="s">
        <v>106</v>
      </c>
      <c r="Q8222" t="s">
        <v>107</v>
      </c>
      <c r="R8222">
        <f>IF(F8222="Monthly",2,0)
+IF(E8222&lt;=6,2,0)
+IF(N8222&lt;=2,2,0)
+IF(L8222&gt;=4,2,0)
+IF(M8222&gt;=2,1,0)
+IF(H8222&gt;=_xlfn.PERCENTILE.INC($H$2:$H$10001,0.75),1,0)</f>
        <v>0</v>
      </c>
      <c r="S8222" t="str">
        <f>IF(R8222&gt;=7,"High",IF(R8222&gt;=4,"Medium","Low"))</f>
        <v>Low</v>
      </c>
    </row>
    <row r="8223" spans="1:19">
      <c r="A8223" t="s">
        <v>8348</v>
      </c>
      <c r="B8223">
        <v>32</v>
      </c>
      <c r="C8223" t="s">
        <v>101</v>
      </c>
      <c r="D8223" t="s">
        <v>119</v>
      </c>
      <c r="E8223">
        <v>20</v>
      </c>
      <c r="F8223" t="s">
        <v>103</v>
      </c>
      <c r="G8223" t="s">
        <v>110</v>
      </c>
      <c r="H8223" s="5">
        <v>717</v>
      </c>
      <c r="I8223" s="5">
        <v>14767.1</v>
      </c>
      <c r="J8223" t="s">
        <v>134</v>
      </c>
      <c r="K8223" t="s">
        <v>106</v>
      </c>
      <c r="L8223">
        <v>2</v>
      </c>
      <c r="M8223">
        <v>0</v>
      </c>
      <c r="N8223">
        <v>5</v>
      </c>
      <c r="O8223" s="6">
        <v>0</v>
      </c>
      <c r="P8223" t="s">
        <v>106</v>
      </c>
      <c r="Q8223" t="s">
        <v>107</v>
      </c>
      <c r="R8223">
        <f>IF(F8223="Monthly",2,0)
+IF(E8223&lt;=6,2,0)
+IF(N8223&lt;=2,2,0)
+IF(L8223&gt;=4,2,0)
+IF(M8223&gt;=2,1,0)
+IF(H8223&gt;=_xlfn.PERCENTILE.INC($H$2:$H$10001,0.75),1,0)</f>
        <v>2</v>
      </c>
      <c r="S8223" t="str">
        <f>IF(R8223&gt;=7,"High",IF(R8223&gt;=4,"Medium","Low"))</f>
        <v>Low</v>
      </c>
    </row>
    <row r="8224" spans="1:19">
      <c r="A8224" t="s">
        <v>8349</v>
      </c>
      <c r="B8224">
        <v>21</v>
      </c>
      <c r="C8224" t="s">
        <v>101</v>
      </c>
      <c r="D8224" t="s">
        <v>123</v>
      </c>
      <c r="E8224">
        <v>37</v>
      </c>
      <c r="F8224" t="s">
        <v>109</v>
      </c>
      <c r="G8224" t="s">
        <v>110</v>
      </c>
      <c r="H8224" s="5">
        <v>733</v>
      </c>
      <c r="I8224" s="5">
        <v>27665.58</v>
      </c>
      <c r="J8224" t="s">
        <v>117</v>
      </c>
      <c r="K8224" t="s">
        <v>106</v>
      </c>
      <c r="L8224">
        <v>0</v>
      </c>
      <c r="M8224">
        <v>0</v>
      </c>
      <c r="N8224">
        <v>5</v>
      </c>
      <c r="O8224" s="6">
        <v>0</v>
      </c>
      <c r="P8224" t="s">
        <v>106</v>
      </c>
      <c r="Q8224" t="s">
        <v>107</v>
      </c>
      <c r="R8224">
        <f>IF(F8224="Monthly",2,0)
+IF(E8224&lt;=6,2,0)
+IF(N8224&lt;=2,2,0)
+IF(L8224&gt;=4,2,0)
+IF(M8224&gt;=2,1,0)
+IF(H8224&gt;=_xlfn.PERCENTILE.INC($H$2:$H$10001,0.75),1,0)</f>
        <v>0</v>
      </c>
      <c r="S8224" t="str">
        <f>IF(R8224&gt;=7,"High",IF(R8224&gt;=4,"Medium","Low"))</f>
        <v>Low</v>
      </c>
    </row>
    <row r="8225" spans="1:19">
      <c r="A8225" t="s">
        <v>8350</v>
      </c>
      <c r="B8225">
        <v>35</v>
      </c>
      <c r="C8225" t="s">
        <v>101</v>
      </c>
      <c r="D8225" t="s">
        <v>133</v>
      </c>
      <c r="E8225">
        <v>59</v>
      </c>
      <c r="F8225" t="s">
        <v>109</v>
      </c>
      <c r="G8225" t="s">
        <v>110</v>
      </c>
      <c r="H8225" s="5">
        <v>678</v>
      </c>
      <c r="I8225" s="5">
        <v>41047.440000000002</v>
      </c>
      <c r="J8225" t="s">
        <v>140</v>
      </c>
      <c r="K8225" t="s">
        <v>106</v>
      </c>
      <c r="L8225">
        <v>0</v>
      </c>
      <c r="M8225">
        <v>0</v>
      </c>
      <c r="N8225">
        <v>5</v>
      </c>
      <c r="O8225" s="6">
        <v>0</v>
      </c>
      <c r="P8225" t="s">
        <v>106</v>
      </c>
      <c r="Q8225" t="s">
        <v>107</v>
      </c>
      <c r="R8225">
        <f>IF(F8225="Monthly",2,0)
+IF(E8225&lt;=6,2,0)
+IF(N8225&lt;=2,2,0)
+IF(L8225&gt;=4,2,0)
+IF(M8225&gt;=2,1,0)
+IF(H8225&gt;=_xlfn.PERCENTILE.INC($H$2:$H$10001,0.75),1,0)</f>
        <v>0</v>
      </c>
      <c r="S8225" t="str">
        <f>IF(R8225&gt;=7,"High",IF(R8225&gt;=4,"Medium","Low"))</f>
        <v>Low</v>
      </c>
    </row>
    <row r="8226" spans="1:19">
      <c r="A8226" t="s">
        <v>8351</v>
      </c>
      <c r="B8226">
        <v>51</v>
      </c>
      <c r="C8226" t="s">
        <v>101</v>
      </c>
      <c r="D8226" t="s">
        <v>126</v>
      </c>
      <c r="E8226">
        <v>63</v>
      </c>
      <c r="F8226" t="s">
        <v>109</v>
      </c>
      <c r="G8226" t="s">
        <v>110</v>
      </c>
      <c r="H8226" s="5">
        <v>705</v>
      </c>
      <c r="I8226" s="5">
        <v>44265.89</v>
      </c>
      <c r="J8226" t="s">
        <v>134</v>
      </c>
      <c r="K8226" t="s">
        <v>106</v>
      </c>
      <c r="L8226">
        <v>0</v>
      </c>
      <c r="M8226">
        <v>0</v>
      </c>
      <c r="N8226">
        <v>5</v>
      </c>
      <c r="O8226" s="6">
        <v>0</v>
      </c>
      <c r="P8226" t="s">
        <v>107</v>
      </c>
      <c r="Q8226" t="s">
        <v>107</v>
      </c>
      <c r="R8226">
        <f>IF(F8226="Monthly",2,0)
+IF(E8226&lt;=6,2,0)
+IF(N8226&lt;=2,2,0)
+IF(L8226&gt;=4,2,0)
+IF(M8226&gt;=2,1,0)
+IF(H8226&gt;=_xlfn.PERCENTILE.INC($H$2:$H$10001,0.75),1,0)</f>
        <v>0</v>
      </c>
      <c r="S8226" t="str">
        <f>IF(R8226&gt;=7,"High",IF(R8226&gt;=4,"Medium","Low"))</f>
        <v>Low</v>
      </c>
    </row>
    <row r="8227" spans="1:19">
      <c r="A8227" t="s">
        <v>8352</v>
      </c>
      <c r="B8227">
        <v>47</v>
      </c>
      <c r="C8227" t="s">
        <v>101</v>
      </c>
      <c r="D8227" t="s">
        <v>102</v>
      </c>
      <c r="E8227">
        <v>32</v>
      </c>
      <c r="F8227" t="s">
        <v>109</v>
      </c>
      <c r="G8227" t="s">
        <v>129</v>
      </c>
      <c r="H8227" s="5">
        <v>1007</v>
      </c>
      <c r="I8227" s="5">
        <v>32810.97</v>
      </c>
      <c r="J8227" t="s">
        <v>140</v>
      </c>
      <c r="K8227" t="s">
        <v>106</v>
      </c>
      <c r="L8227">
        <v>0</v>
      </c>
      <c r="M8227">
        <v>0</v>
      </c>
      <c r="N8227">
        <v>5</v>
      </c>
      <c r="O8227" s="6">
        <v>0</v>
      </c>
      <c r="P8227" t="s">
        <v>107</v>
      </c>
      <c r="Q8227" t="s">
        <v>107</v>
      </c>
      <c r="R8227">
        <f>IF(F8227="Monthly",2,0)
+IF(E8227&lt;=6,2,0)
+IF(N8227&lt;=2,2,0)
+IF(L8227&gt;=4,2,0)
+IF(M8227&gt;=2,1,0)
+IF(H8227&gt;=_xlfn.PERCENTILE.INC($H$2:$H$10001,0.75),1,0)</f>
        <v>1</v>
      </c>
      <c r="S8227" t="str">
        <f>IF(R8227&gt;=7,"High",IF(R8227&gt;=4,"Medium","Low"))</f>
        <v>Low</v>
      </c>
    </row>
    <row r="8228" spans="1:19">
      <c r="A8228" t="s">
        <v>8353</v>
      </c>
      <c r="B8228">
        <v>51</v>
      </c>
      <c r="C8228" t="s">
        <v>112</v>
      </c>
      <c r="D8228" t="s">
        <v>159</v>
      </c>
      <c r="E8228">
        <v>72</v>
      </c>
      <c r="F8228" t="s">
        <v>109</v>
      </c>
      <c r="G8228" t="s">
        <v>104</v>
      </c>
      <c r="H8228" s="5">
        <v>451</v>
      </c>
      <c r="I8228" s="5">
        <v>32247.03</v>
      </c>
      <c r="J8228" t="s">
        <v>117</v>
      </c>
      <c r="K8228" t="s">
        <v>106</v>
      </c>
      <c r="L8228">
        <v>1</v>
      </c>
      <c r="M8228">
        <v>0</v>
      </c>
      <c r="N8228">
        <v>5</v>
      </c>
      <c r="O8228" s="6">
        <v>0</v>
      </c>
      <c r="P8228" t="s">
        <v>107</v>
      </c>
      <c r="Q8228" t="s">
        <v>107</v>
      </c>
      <c r="R8228">
        <f>IF(F8228="Monthly",2,0)
+IF(E8228&lt;=6,2,0)
+IF(N8228&lt;=2,2,0)
+IF(L8228&gt;=4,2,0)
+IF(M8228&gt;=2,1,0)
+IF(H8228&gt;=_xlfn.PERCENTILE.INC($H$2:$H$10001,0.75),1,0)</f>
        <v>0</v>
      </c>
      <c r="S8228" t="str">
        <f>IF(R8228&gt;=7,"High",IF(R8228&gt;=4,"Medium","Low"))</f>
        <v>Low</v>
      </c>
    </row>
    <row r="8229" spans="1:19">
      <c r="A8229" t="s">
        <v>8354</v>
      </c>
      <c r="B8229">
        <v>18</v>
      </c>
      <c r="C8229" t="s">
        <v>101</v>
      </c>
      <c r="D8229" t="s">
        <v>131</v>
      </c>
      <c r="E8229">
        <v>42</v>
      </c>
      <c r="F8229" t="s">
        <v>103</v>
      </c>
      <c r="G8229" t="s">
        <v>110</v>
      </c>
      <c r="H8229" s="5">
        <v>731</v>
      </c>
      <c r="I8229" s="5">
        <v>29879.25</v>
      </c>
      <c r="J8229" t="s">
        <v>115</v>
      </c>
      <c r="K8229" t="s">
        <v>106</v>
      </c>
      <c r="L8229">
        <v>1</v>
      </c>
      <c r="M8229">
        <v>0</v>
      </c>
      <c r="N8229">
        <v>4</v>
      </c>
      <c r="O8229" s="6">
        <v>0</v>
      </c>
      <c r="P8229" t="s">
        <v>107</v>
      </c>
      <c r="Q8229" t="s">
        <v>107</v>
      </c>
      <c r="R8229">
        <f>IF(F8229="Monthly",2,0)
+IF(E8229&lt;=6,2,0)
+IF(N8229&lt;=2,2,0)
+IF(L8229&gt;=4,2,0)
+IF(M8229&gt;=2,1,0)
+IF(H8229&gt;=_xlfn.PERCENTILE.INC($H$2:$H$10001,0.75),1,0)</f>
        <v>2</v>
      </c>
      <c r="S8229" t="str">
        <f>IF(R8229&gt;=7,"High",IF(R8229&gt;=4,"Medium","Low"))</f>
        <v>Low</v>
      </c>
    </row>
    <row r="8230" spans="1:19">
      <c r="A8230" t="s">
        <v>8355</v>
      </c>
      <c r="B8230">
        <v>23</v>
      </c>
      <c r="C8230" t="s">
        <v>112</v>
      </c>
      <c r="D8230" t="s">
        <v>128</v>
      </c>
      <c r="E8230">
        <v>35</v>
      </c>
      <c r="F8230" t="s">
        <v>121</v>
      </c>
      <c r="G8230" t="s">
        <v>110</v>
      </c>
      <c r="H8230" s="5">
        <v>725</v>
      </c>
      <c r="I8230" s="5">
        <v>23058.34</v>
      </c>
      <c r="J8230" t="s">
        <v>140</v>
      </c>
      <c r="K8230" t="s">
        <v>106</v>
      </c>
      <c r="L8230">
        <v>1</v>
      </c>
      <c r="M8230">
        <v>0</v>
      </c>
      <c r="N8230">
        <v>4</v>
      </c>
      <c r="O8230" s="6">
        <v>10</v>
      </c>
      <c r="P8230" t="s">
        <v>106</v>
      </c>
      <c r="Q8230" t="s">
        <v>107</v>
      </c>
      <c r="R8230">
        <f>IF(F8230="Monthly",2,0)
+IF(E8230&lt;=6,2,0)
+IF(N8230&lt;=2,2,0)
+IF(L8230&gt;=4,2,0)
+IF(M8230&gt;=2,1,0)
+IF(H8230&gt;=_xlfn.PERCENTILE.INC($H$2:$H$10001,0.75),1,0)</f>
        <v>0</v>
      </c>
      <c r="S8230" t="str">
        <f>IF(R8230&gt;=7,"High",IF(R8230&gt;=4,"Medium","Low"))</f>
        <v>Low</v>
      </c>
    </row>
    <row r="8231" spans="1:19">
      <c r="A8231" t="s">
        <v>8356</v>
      </c>
      <c r="B8231">
        <v>32</v>
      </c>
      <c r="C8231" t="s">
        <v>101</v>
      </c>
      <c r="D8231" t="s">
        <v>102</v>
      </c>
      <c r="E8231">
        <v>57</v>
      </c>
      <c r="F8231" t="s">
        <v>103</v>
      </c>
      <c r="G8231" t="s">
        <v>104</v>
      </c>
      <c r="H8231" s="5">
        <v>493</v>
      </c>
      <c r="I8231" s="5">
        <v>27703.4</v>
      </c>
      <c r="J8231" t="s">
        <v>105</v>
      </c>
      <c r="K8231" t="s">
        <v>106</v>
      </c>
      <c r="L8231">
        <v>0</v>
      </c>
      <c r="M8231">
        <v>0</v>
      </c>
      <c r="N8231">
        <v>5</v>
      </c>
      <c r="O8231" s="6">
        <v>0</v>
      </c>
      <c r="P8231" t="s">
        <v>107</v>
      </c>
      <c r="Q8231" t="s">
        <v>107</v>
      </c>
      <c r="R8231">
        <f>IF(F8231="Monthly",2,0)
+IF(E8231&lt;=6,2,0)
+IF(N8231&lt;=2,2,0)
+IF(L8231&gt;=4,2,0)
+IF(M8231&gt;=2,1,0)
+IF(H8231&gt;=_xlfn.PERCENTILE.INC($H$2:$H$10001,0.75),1,0)</f>
        <v>2</v>
      </c>
      <c r="S8231" t="str">
        <f>IF(R8231&gt;=7,"High",IF(R8231&gt;=4,"Medium","Low"))</f>
        <v>Low</v>
      </c>
    </row>
    <row r="8232" spans="1:19">
      <c r="A8232" t="s">
        <v>8357</v>
      </c>
      <c r="B8232">
        <v>18</v>
      </c>
      <c r="C8232" t="s">
        <v>112</v>
      </c>
      <c r="D8232" t="s">
        <v>131</v>
      </c>
      <c r="E8232">
        <v>47</v>
      </c>
      <c r="F8232" t="s">
        <v>103</v>
      </c>
      <c r="G8232" t="s">
        <v>110</v>
      </c>
      <c r="H8232" s="5">
        <v>684</v>
      </c>
      <c r="I8232" s="5">
        <v>33044.31</v>
      </c>
      <c r="J8232" t="s">
        <v>105</v>
      </c>
      <c r="K8232" t="s">
        <v>106</v>
      </c>
      <c r="L8232">
        <v>1</v>
      </c>
      <c r="M8232">
        <v>0</v>
      </c>
      <c r="N8232">
        <v>5</v>
      </c>
      <c r="O8232" s="6">
        <v>0</v>
      </c>
      <c r="P8232" t="s">
        <v>107</v>
      </c>
      <c r="Q8232" t="s">
        <v>107</v>
      </c>
      <c r="R8232">
        <f>IF(F8232="Monthly",2,0)
+IF(E8232&lt;=6,2,0)
+IF(N8232&lt;=2,2,0)
+IF(L8232&gt;=4,2,0)
+IF(M8232&gt;=2,1,0)
+IF(H8232&gt;=_xlfn.PERCENTILE.INC($H$2:$H$10001,0.75),1,0)</f>
        <v>2</v>
      </c>
      <c r="S8232" t="str">
        <f>IF(R8232&gt;=7,"High",IF(R8232&gt;=4,"Medium","Low"))</f>
        <v>Low</v>
      </c>
    </row>
    <row r="8233" spans="1:19">
      <c r="A8233" t="s">
        <v>8358</v>
      </c>
      <c r="B8233">
        <v>25</v>
      </c>
      <c r="C8233" t="s">
        <v>112</v>
      </c>
      <c r="D8233" t="s">
        <v>159</v>
      </c>
      <c r="E8233">
        <v>2</v>
      </c>
      <c r="F8233" t="s">
        <v>103</v>
      </c>
      <c r="G8233" t="s">
        <v>110</v>
      </c>
      <c r="H8233" s="5">
        <v>698</v>
      </c>
      <c r="I8233" s="5">
        <v>1269.0999999999999</v>
      </c>
      <c r="J8233" t="s">
        <v>117</v>
      </c>
      <c r="K8233" t="s">
        <v>106</v>
      </c>
      <c r="L8233">
        <v>0</v>
      </c>
      <c r="M8233">
        <v>0</v>
      </c>
      <c r="N8233">
        <v>5</v>
      </c>
      <c r="O8233" s="6">
        <v>10</v>
      </c>
      <c r="P8233" t="s">
        <v>107</v>
      </c>
      <c r="Q8233" t="s">
        <v>107</v>
      </c>
      <c r="R8233">
        <f>IF(F8233="Monthly",2,0)
+IF(E8233&lt;=6,2,0)
+IF(N8233&lt;=2,2,0)
+IF(L8233&gt;=4,2,0)
+IF(M8233&gt;=2,1,0)
+IF(H8233&gt;=_xlfn.PERCENTILE.INC($H$2:$H$10001,0.75),1,0)</f>
        <v>4</v>
      </c>
      <c r="S8233" t="str">
        <f>IF(R8233&gt;=7,"High",IF(R8233&gt;=4,"Medium","Low"))</f>
        <v>Medium</v>
      </c>
    </row>
    <row r="8234" spans="1:19">
      <c r="A8234" t="s">
        <v>8359</v>
      </c>
      <c r="B8234">
        <v>28</v>
      </c>
      <c r="C8234" t="s">
        <v>101</v>
      </c>
      <c r="D8234" t="s">
        <v>102</v>
      </c>
      <c r="E8234">
        <v>29</v>
      </c>
      <c r="F8234" t="s">
        <v>109</v>
      </c>
      <c r="G8234" t="s">
        <v>104</v>
      </c>
      <c r="H8234" s="5">
        <v>485</v>
      </c>
      <c r="I8234" s="5">
        <v>14454.79</v>
      </c>
      <c r="J8234" t="s">
        <v>117</v>
      </c>
      <c r="K8234" t="s">
        <v>106</v>
      </c>
      <c r="L8234">
        <v>1</v>
      </c>
      <c r="M8234">
        <v>0</v>
      </c>
      <c r="N8234">
        <v>5</v>
      </c>
      <c r="O8234" s="6">
        <v>0</v>
      </c>
      <c r="P8234" t="s">
        <v>107</v>
      </c>
      <c r="Q8234" t="s">
        <v>107</v>
      </c>
      <c r="R8234">
        <f>IF(F8234="Monthly",2,0)
+IF(E8234&lt;=6,2,0)
+IF(N8234&lt;=2,2,0)
+IF(L8234&gt;=4,2,0)
+IF(M8234&gt;=2,1,0)
+IF(H8234&gt;=_xlfn.PERCENTILE.INC($H$2:$H$10001,0.75),1,0)</f>
        <v>0</v>
      </c>
      <c r="S8234" t="str">
        <f>IF(R8234&gt;=7,"High",IF(R8234&gt;=4,"Medium","Low"))</f>
        <v>Low</v>
      </c>
    </row>
    <row r="8235" spans="1:19">
      <c r="A8235" t="s">
        <v>8360</v>
      </c>
      <c r="B8235">
        <v>44</v>
      </c>
      <c r="C8235" t="s">
        <v>112</v>
      </c>
      <c r="D8235" t="s">
        <v>131</v>
      </c>
      <c r="E8235">
        <v>40</v>
      </c>
      <c r="F8235" t="s">
        <v>121</v>
      </c>
      <c r="G8235" t="s">
        <v>110</v>
      </c>
      <c r="H8235" s="5">
        <v>825</v>
      </c>
      <c r="I8235" s="5">
        <v>30126.13</v>
      </c>
      <c r="J8235" t="s">
        <v>140</v>
      </c>
      <c r="K8235" t="s">
        <v>106</v>
      </c>
      <c r="L8235">
        <v>1</v>
      </c>
      <c r="M8235">
        <v>0</v>
      </c>
      <c r="N8235">
        <v>5</v>
      </c>
      <c r="O8235" s="6">
        <v>10</v>
      </c>
      <c r="P8235" t="s">
        <v>107</v>
      </c>
      <c r="Q8235" t="s">
        <v>107</v>
      </c>
      <c r="R8235">
        <f>IF(F8235="Monthly",2,0)
+IF(E8235&lt;=6,2,0)
+IF(N8235&lt;=2,2,0)
+IF(L8235&gt;=4,2,0)
+IF(M8235&gt;=2,1,0)
+IF(H8235&gt;=_xlfn.PERCENTILE.INC($H$2:$H$10001,0.75),1,0)</f>
        <v>1</v>
      </c>
      <c r="S8235" t="str">
        <f>IF(R8235&gt;=7,"High",IF(R8235&gt;=4,"Medium","Low"))</f>
        <v>Low</v>
      </c>
    </row>
    <row r="8236" spans="1:19">
      <c r="A8236" t="s">
        <v>8361</v>
      </c>
      <c r="B8236">
        <v>28</v>
      </c>
      <c r="C8236" t="s">
        <v>101</v>
      </c>
      <c r="D8236" t="s">
        <v>131</v>
      </c>
      <c r="E8236">
        <v>43</v>
      </c>
      <c r="F8236" t="s">
        <v>121</v>
      </c>
      <c r="G8236" t="s">
        <v>110</v>
      </c>
      <c r="H8236" s="5">
        <v>814</v>
      </c>
      <c r="I8236" s="5">
        <v>35600.730000000003</v>
      </c>
      <c r="J8236" t="s">
        <v>115</v>
      </c>
      <c r="K8236" t="s">
        <v>106</v>
      </c>
      <c r="L8236">
        <v>0</v>
      </c>
      <c r="M8236">
        <v>0</v>
      </c>
      <c r="N8236">
        <v>5</v>
      </c>
      <c r="O8236" s="6">
        <v>0</v>
      </c>
      <c r="P8236" t="s">
        <v>107</v>
      </c>
      <c r="Q8236" t="s">
        <v>107</v>
      </c>
      <c r="R8236">
        <f>IF(F8236="Monthly",2,0)
+IF(E8236&lt;=6,2,0)
+IF(N8236&lt;=2,2,0)
+IF(L8236&gt;=4,2,0)
+IF(M8236&gt;=2,1,0)
+IF(H8236&gt;=_xlfn.PERCENTILE.INC($H$2:$H$10001,0.75),1,0)</f>
        <v>1</v>
      </c>
      <c r="S8236" t="str">
        <f>IF(R8236&gt;=7,"High",IF(R8236&gt;=4,"Medium","Low"))</f>
        <v>Low</v>
      </c>
    </row>
    <row r="8237" spans="1:19">
      <c r="A8237" t="s">
        <v>8362</v>
      </c>
      <c r="B8237">
        <v>23</v>
      </c>
      <c r="C8237" t="s">
        <v>112</v>
      </c>
      <c r="D8237" t="s">
        <v>102</v>
      </c>
      <c r="E8237">
        <v>37</v>
      </c>
      <c r="F8237" t="s">
        <v>121</v>
      </c>
      <c r="G8237" t="s">
        <v>110</v>
      </c>
      <c r="H8237" s="5">
        <v>735</v>
      </c>
      <c r="I8237" s="5">
        <v>22621.35</v>
      </c>
      <c r="J8237" t="s">
        <v>134</v>
      </c>
      <c r="K8237" t="s">
        <v>106</v>
      </c>
      <c r="L8237">
        <v>1</v>
      </c>
      <c r="M8237">
        <v>0</v>
      </c>
      <c r="N8237">
        <v>5</v>
      </c>
      <c r="O8237" s="6">
        <v>15</v>
      </c>
      <c r="P8237" t="s">
        <v>107</v>
      </c>
      <c r="Q8237" t="s">
        <v>107</v>
      </c>
      <c r="R8237">
        <f>IF(F8237="Monthly",2,0)
+IF(E8237&lt;=6,2,0)
+IF(N8237&lt;=2,2,0)
+IF(L8237&gt;=4,2,0)
+IF(M8237&gt;=2,1,0)
+IF(H8237&gt;=_xlfn.PERCENTILE.INC($H$2:$H$10001,0.75),1,0)</f>
        <v>0</v>
      </c>
      <c r="S8237" t="str">
        <f>IF(R8237&gt;=7,"High",IF(R8237&gt;=4,"Medium","Low"))</f>
        <v>Low</v>
      </c>
    </row>
    <row r="8238" spans="1:19">
      <c r="A8238" t="s">
        <v>8363</v>
      </c>
      <c r="B8238">
        <v>27</v>
      </c>
      <c r="C8238" t="s">
        <v>112</v>
      </c>
      <c r="D8238" t="s">
        <v>128</v>
      </c>
      <c r="E8238">
        <v>29</v>
      </c>
      <c r="F8238" t="s">
        <v>103</v>
      </c>
      <c r="G8238" t="s">
        <v>110</v>
      </c>
      <c r="H8238" s="5">
        <v>710</v>
      </c>
      <c r="I8238" s="5">
        <v>20168.78</v>
      </c>
      <c r="J8238" t="s">
        <v>105</v>
      </c>
      <c r="K8238" t="s">
        <v>106</v>
      </c>
      <c r="L8238">
        <v>2</v>
      </c>
      <c r="M8238">
        <v>1</v>
      </c>
      <c r="N8238">
        <v>4</v>
      </c>
      <c r="O8238" s="6">
        <v>0</v>
      </c>
      <c r="P8238" t="s">
        <v>107</v>
      </c>
      <c r="Q8238" t="s">
        <v>107</v>
      </c>
      <c r="R8238">
        <f>IF(F8238="Monthly",2,0)
+IF(E8238&lt;=6,2,0)
+IF(N8238&lt;=2,2,0)
+IF(L8238&gt;=4,2,0)
+IF(M8238&gt;=2,1,0)
+IF(H8238&gt;=_xlfn.PERCENTILE.INC($H$2:$H$10001,0.75),1,0)</f>
        <v>2</v>
      </c>
      <c r="S8238" t="str">
        <f>IF(R8238&gt;=7,"High",IF(R8238&gt;=4,"Medium","Low"))</f>
        <v>Low</v>
      </c>
    </row>
    <row r="8239" spans="1:19">
      <c r="A8239" t="s">
        <v>8364</v>
      </c>
      <c r="B8239">
        <v>39</v>
      </c>
      <c r="C8239" t="s">
        <v>112</v>
      </c>
      <c r="D8239" t="s">
        <v>119</v>
      </c>
      <c r="E8239">
        <v>49</v>
      </c>
      <c r="F8239" t="s">
        <v>103</v>
      </c>
      <c r="G8239" t="s">
        <v>104</v>
      </c>
      <c r="H8239" s="5">
        <v>454</v>
      </c>
      <c r="I8239" s="5">
        <v>22608.35</v>
      </c>
      <c r="J8239" t="s">
        <v>117</v>
      </c>
      <c r="K8239" t="s">
        <v>106</v>
      </c>
      <c r="L8239">
        <v>0</v>
      </c>
      <c r="M8239">
        <v>0</v>
      </c>
      <c r="N8239">
        <v>5</v>
      </c>
      <c r="O8239" s="6">
        <v>0</v>
      </c>
      <c r="P8239" t="s">
        <v>107</v>
      </c>
      <c r="Q8239" t="s">
        <v>107</v>
      </c>
      <c r="R8239">
        <f>IF(F8239="Monthly",2,0)
+IF(E8239&lt;=6,2,0)
+IF(N8239&lt;=2,2,0)
+IF(L8239&gt;=4,2,0)
+IF(M8239&gt;=2,1,0)
+IF(H8239&gt;=_xlfn.PERCENTILE.INC($H$2:$H$10001,0.75),1,0)</f>
        <v>2</v>
      </c>
      <c r="S8239" t="str">
        <f>IF(R8239&gt;=7,"High",IF(R8239&gt;=4,"Medium","Low"))</f>
        <v>Low</v>
      </c>
    </row>
    <row r="8240" spans="1:19">
      <c r="A8240" t="s">
        <v>8365</v>
      </c>
      <c r="B8240">
        <v>51</v>
      </c>
      <c r="C8240" t="s">
        <v>112</v>
      </c>
      <c r="D8240" t="s">
        <v>126</v>
      </c>
      <c r="E8240">
        <v>44</v>
      </c>
      <c r="F8240" t="s">
        <v>109</v>
      </c>
      <c r="G8240" t="s">
        <v>110</v>
      </c>
      <c r="H8240" s="5">
        <v>681</v>
      </c>
      <c r="I8240" s="5">
        <v>29950.11</v>
      </c>
      <c r="J8240" t="s">
        <v>140</v>
      </c>
      <c r="K8240" t="s">
        <v>106</v>
      </c>
      <c r="L8240">
        <v>1</v>
      </c>
      <c r="M8240">
        <v>0</v>
      </c>
      <c r="N8240">
        <v>5</v>
      </c>
      <c r="O8240" s="6">
        <v>0</v>
      </c>
      <c r="P8240" t="s">
        <v>107</v>
      </c>
      <c r="Q8240" t="s">
        <v>107</v>
      </c>
      <c r="R8240">
        <f>IF(F8240="Monthly",2,0)
+IF(E8240&lt;=6,2,0)
+IF(N8240&lt;=2,2,0)
+IF(L8240&gt;=4,2,0)
+IF(M8240&gt;=2,1,0)
+IF(H8240&gt;=_xlfn.PERCENTILE.INC($H$2:$H$10001,0.75),1,0)</f>
        <v>0</v>
      </c>
      <c r="S8240" t="str">
        <f>IF(R8240&gt;=7,"High",IF(R8240&gt;=4,"Medium","Low"))</f>
        <v>Low</v>
      </c>
    </row>
    <row r="8241" spans="1:19">
      <c r="A8241" t="s">
        <v>8366</v>
      </c>
      <c r="B8241">
        <v>22</v>
      </c>
      <c r="C8241" t="s">
        <v>112</v>
      </c>
      <c r="D8241" t="s">
        <v>131</v>
      </c>
      <c r="E8241">
        <v>24</v>
      </c>
      <c r="F8241" t="s">
        <v>103</v>
      </c>
      <c r="G8241" t="s">
        <v>110</v>
      </c>
      <c r="H8241" s="5">
        <v>734</v>
      </c>
      <c r="I8241" s="5">
        <v>17435.98</v>
      </c>
      <c r="J8241" t="s">
        <v>140</v>
      </c>
      <c r="K8241" t="s">
        <v>106</v>
      </c>
      <c r="L8241">
        <v>0</v>
      </c>
      <c r="M8241">
        <v>0</v>
      </c>
      <c r="N8241">
        <v>5</v>
      </c>
      <c r="O8241" s="6">
        <v>0</v>
      </c>
      <c r="P8241" t="s">
        <v>107</v>
      </c>
      <c r="Q8241" t="s">
        <v>107</v>
      </c>
      <c r="R8241">
        <f>IF(F8241="Monthly",2,0)
+IF(E8241&lt;=6,2,0)
+IF(N8241&lt;=2,2,0)
+IF(L8241&gt;=4,2,0)
+IF(M8241&gt;=2,1,0)
+IF(H8241&gt;=_xlfn.PERCENTILE.INC($H$2:$H$10001,0.75),1,0)</f>
        <v>2</v>
      </c>
      <c r="S8241" t="str">
        <f>IF(R8241&gt;=7,"High",IF(R8241&gt;=4,"Medium","Low"))</f>
        <v>Low</v>
      </c>
    </row>
    <row r="8242" spans="1:19">
      <c r="A8242" t="s">
        <v>8367</v>
      </c>
      <c r="B8242">
        <v>20</v>
      </c>
      <c r="C8242" t="s">
        <v>112</v>
      </c>
      <c r="D8242" t="s">
        <v>119</v>
      </c>
      <c r="E8242">
        <v>31</v>
      </c>
      <c r="F8242" t="s">
        <v>103</v>
      </c>
      <c r="G8242" t="s">
        <v>104</v>
      </c>
      <c r="H8242" s="5">
        <v>478</v>
      </c>
      <c r="I8242" s="5">
        <v>14890.95</v>
      </c>
      <c r="J8242" t="s">
        <v>117</v>
      </c>
      <c r="K8242" t="s">
        <v>106</v>
      </c>
      <c r="L8242">
        <v>1</v>
      </c>
      <c r="M8242">
        <v>0</v>
      </c>
      <c r="N8242">
        <v>4</v>
      </c>
      <c r="O8242" s="6">
        <v>0</v>
      </c>
      <c r="P8242" t="s">
        <v>107</v>
      </c>
      <c r="Q8242" t="s">
        <v>106</v>
      </c>
      <c r="R8242">
        <f>IF(F8242="Monthly",2,0)
+IF(E8242&lt;=6,2,0)
+IF(N8242&lt;=2,2,0)
+IF(L8242&gt;=4,2,0)
+IF(M8242&gt;=2,1,0)
+IF(H8242&gt;=_xlfn.PERCENTILE.INC($H$2:$H$10001,0.75),1,0)</f>
        <v>2</v>
      </c>
      <c r="S8242" t="str">
        <f>IF(R8242&gt;=7,"High",IF(R8242&gt;=4,"Medium","Low"))</f>
        <v>Low</v>
      </c>
    </row>
    <row r="8243" spans="1:19">
      <c r="A8243" t="s">
        <v>8368</v>
      </c>
      <c r="B8243">
        <v>22</v>
      </c>
      <c r="C8243" t="s">
        <v>112</v>
      </c>
      <c r="D8243" t="s">
        <v>137</v>
      </c>
      <c r="E8243">
        <v>20</v>
      </c>
      <c r="F8243" t="s">
        <v>103</v>
      </c>
      <c r="G8243" t="s">
        <v>110</v>
      </c>
      <c r="H8243" s="5">
        <v>784</v>
      </c>
      <c r="I8243" s="5">
        <v>15736.36</v>
      </c>
      <c r="J8243" t="s">
        <v>134</v>
      </c>
      <c r="K8243" t="s">
        <v>106</v>
      </c>
      <c r="L8243">
        <v>1</v>
      </c>
      <c r="M8243">
        <v>0</v>
      </c>
      <c r="N8243">
        <v>5</v>
      </c>
      <c r="O8243" s="6">
        <v>0</v>
      </c>
      <c r="P8243" t="s">
        <v>107</v>
      </c>
      <c r="Q8243" t="s">
        <v>106</v>
      </c>
      <c r="R8243">
        <f>IF(F8243="Monthly",2,0)
+IF(E8243&lt;=6,2,0)
+IF(N8243&lt;=2,2,0)
+IF(L8243&gt;=4,2,0)
+IF(M8243&gt;=2,1,0)
+IF(H8243&gt;=_xlfn.PERCENTILE.INC($H$2:$H$10001,0.75),1,0)</f>
        <v>2</v>
      </c>
      <c r="S8243" t="str">
        <f>IF(R8243&gt;=7,"High",IF(R8243&gt;=4,"Medium","Low"))</f>
        <v>Low</v>
      </c>
    </row>
    <row r="8244" spans="1:19">
      <c r="A8244" t="s">
        <v>8369</v>
      </c>
      <c r="B8244">
        <v>46</v>
      </c>
      <c r="C8244" t="s">
        <v>101</v>
      </c>
      <c r="D8244" t="s">
        <v>128</v>
      </c>
      <c r="E8244">
        <v>17</v>
      </c>
      <c r="F8244" t="s">
        <v>103</v>
      </c>
      <c r="G8244" t="s">
        <v>104</v>
      </c>
      <c r="H8244" s="5">
        <v>521</v>
      </c>
      <c r="I8244" s="5">
        <v>8703.81</v>
      </c>
      <c r="J8244" t="s">
        <v>105</v>
      </c>
      <c r="K8244" t="s">
        <v>106</v>
      </c>
      <c r="L8244">
        <v>0</v>
      </c>
      <c r="M8244">
        <v>0</v>
      </c>
      <c r="N8244">
        <v>5</v>
      </c>
      <c r="O8244" s="6">
        <v>0</v>
      </c>
      <c r="P8244" t="s">
        <v>107</v>
      </c>
      <c r="Q8244" t="s">
        <v>107</v>
      </c>
      <c r="R8244">
        <f>IF(F8244="Monthly",2,0)
+IF(E8244&lt;=6,2,0)
+IF(N8244&lt;=2,2,0)
+IF(L8244&gt;=4,2,0)
+IF(M8244&gt;=2,1,0)
+IF(H8244&gt;=_xlfn.PERCENTILE.INC($H$2:$H$10001,0.75),1,0)</f>
        <v>2</v>
      </c>
      <c r="S8244" t="str">
        <f>IF(R8244&gt;=7,"High",IF(R8244&gt;=4,"Medium","Low"))</f>
        <v>Low</v>
      </c>
    </row>
    <row r="8245" spans="1:19">
      <c r="A8245" t="s">
        <v>8370</v>
      </c>
      <c r="B8245">
        <v>29</v>
      </c>
      <c r="C8245" t="s">
        <v>112</v>
      </c>
      <c r="D8245" t="s">
        <v>126</v>
      </c>
      <c r="E8245">
        <v>18</v>
      </c>
      <c r="F8245" t="s">
        <v>103</v>
      </c>
      <c r="G8245" t="s">
        <v>104</v>
      </c>
      <c r="H8245" s="5">
        <v>565</v>
      </c>
      <c r="I8245" s="5">
        <v>9995.18</v>
      </c>
      <c r="J8245" t="s">
        <v>105</v>
      </c>
      <c r="K8245" t="s">
        <v>106</v>
      </c>
      <c r="L8245">
        <v>0</v>
      </c>
      <c r="M8245">
        <v>0</v>
      </c>
      <c r="N8245">
        <v>5</v>
      </c>
      <c r="O8245" s="6">
        <v>0</v>
      </c>
      <c r="P8245" t="s">
        <v>106</v>
      </c>
      <c r="Q8245" t="s">
        <v>107</v>
      </c>
      <c r="R8245">
        <f>IF(F8245="Monthly",2,0)
+IF(E8245&lt;=6,2,0)
+IF(N8245&lt;=2,2,0)
+IF(L8245&gt;=4,2,0)
+IF(M8245&gt;=2,1,0)
+IF(H8245&gt;=_xlfn.PERCENTILE.INC($H$2:$H$10001,0.75),1,0)</f>
        <v>2</v>
      </c>
      <c r="S8245" t="str">
        <f>IF(R8245&gt;=7,"High",IF(R8245&gt;=4,"Medium","Low"))</f>
        <v>Low</v>
      </c>
    </row>
    <row r="8246" spans="1:19">
      <c r="A8246" t="s">
        <v>8371</v>
      </c>
      <c r="B8246">
        <v>48</v>
      </c>
      <c r="C8246" t="s">
        <v>101</v>
      </c>
      <c r="D8246" t="s">
        <v>102</v>
      </c>
      <c r="E8246">
        <v>28</v>
      </c>
      <c r="F8246" t="s">
        <v>109</v>
      </c>
      <c r="G8246" t="s">
        <v>110</v>
      </c>
      <c r="H8246" s="5">
        <v>789</v>
      </c>
      <c r="I8246" s="5">
        <v>19615.810000000001</v>
      </c>
      <c r="J8246" t="s">
        <v>140</v>
      </c>
      <c r="K8246" t="s">
        <v>106</v>
      </c>
      <c r="L8246">
        <v>2</v>
      </c>
      <c r="M8246">
        <v>0</v>
      </c>
      <c r="N8246">
        <v>5</v>
      </c>
      <c r="O8246" s="6">
        <v>10</v>
      </c>
      <c r="P8246" t="s">
        <v>106</v>
      </c>
      <c r="Q8246" t="s">
        <v>107</v>
      </c>
      <c r="R8246">
        <f>IF(F8246="Monthly",2,0)
+IF(E8246&lt;=6,2,0)
+IF(N8246&lt;=2,2,0)
+IF(L8246&gt;=4,2,0)
+IF(M8246&gt;=2,1,0)
+IF(H8246&gt;=_xlfn.PERCENTILE.INC($H$2:$H$10001,0.75),1,0)</f>
        <v>0</v>
      </c>
      <c r="S8246" t="str">
        <f>IF(R8246&gt;=7,"High",IF(R8246&gt;=4,"Medium","Low"))</f>
        <v>Low</v>
      </c>
    </row>
    <row r="8247" spans="1:19">
      <c r="A8247" t="s">
        <v>8372</v>
      </c>
      <c r="B8247">
        <v>26</v>
      </c>
      <c r="C8247" t="s">
        <v>112</v>
      </c>
      <c r="D8247" t="s">
        <v>159</v>
      </c>
      <c r="E8247">
        <v>39</v>
      </c>
      <c r="F8247" t="s">
        <v>103</v>
      </c>
      <c r="G8247" t="s">
        <v>129</v>
      </c>
      <c r="H8247" s="5">
        <v>1017</v>
      </c>
      <c r="I8247" s="5">
        <v>39931.47</v>
      </c>
      <c r="J8247" t="s">
        <v>134</v>
      </c>
      <c r="K8247" t="s">
        <v>106</v>
      </c>
      <c r="L8247">
        <v>0</v>
      </c>
      <c r="M8247">
        <v>0</v>
      </c>
      <c r="N8247">
        <v>5</v>
      </c>
      <c r="O8247" s="6">
        <v>0</v>
      </c>
      <c r="P8247" t="s">
        <v>107</v>
      </c>
      <c r="Q8247" t="s">
        <v>107</v>
      </c>
      <c r="R8247">
        <f>IF(F8247="Monthly",2,0)
+IF(E8247&lt;=6,2,0)
+IF(N8247&lt;=2,2,0)
+IF(L8247&gt;=4,2,0)
+IF(M8247&gt;=2,1,0)
+IF(H8247&gt;=_xlfn.PERCENTILE.INC($H$2:$H$10001,0.75),1,0)</f>
        <v>3</v>
      </c>
      <c r="S8247" t="str">
        <f>IF(R8247&gt;=7,"High",IF(R8247&gt;=4,"Medium","Low"))</f>
        <v>Low</v>
      </c>
    </row>
    <row r="8248" spans="1:19">
      <c r="A8248" t="s">
        <v>8373</v>
      </c>
      <c r="B8248">
        <v>42</v>
      </c>
      <c r="C8248" t="s">
        <v>112</v>
      </c>
      <c r="D8248" t="s">
        <v>126</v>
      </c>
      <c r="E8248">
        <v>24</v>
      </c>
      <c r="F8248" t="s">
        <v>121</v>
      </c>
      <c r="G8248" t="s">
        <v>110</v>
      </c>
      <c r="H8248" s="5">
        <v>766</v>
      </c>
      <c r="I8248" s="5">
        <v>16041.25</v>
      </c>
      <c r="J8248" t="s">
        <v>117</v>
      </c>
      <c r="K8248" t="s">
        <v>106</v>
      </c>
      <c r="L8248">
        <v>3</v>
      </c>
      <c r="M8248">
        <v>1</v>
      </c>
      <c r="N8248">
        <v>3</v>
      </c>
      <c r="O8248" s="6">
        <v>15</v>
      </c>
      <c r="P8248" t="s">
        <v>107</v>
      </c>
      <c r="Q8248" t="s">
        <v>107</v>
      </c>
      <c r="R8248">
        <f>IF(F8248="Monthly",2,0)
+IF(E8248&lt;=6,2,0)
+IF(N8248&lt;=2,2,0)
+IF(L8248&gt;=4,2,0)
+IF(M8248&gt;=2,1,0)
+IF(H8248&gt;=_xlfn.PERCENTILE.INC($H$2:$H$10001,0.75),1,0)</f>
        <v>0</v>
      </c>
      <c r="S8248" t="str">
        <f>IF(R8248&gt;=7,"High",IF(R8248&gt;=4,"Medium","Low"))</f>
        <v>Low</v>
      </c>
    </row>
    <row r="8249" spans="1:19">
      <c r="A8249" t="s">
        <v>8374</v>
      </c>
      <c r="B8249">
        <v>53</v>
      </c>
      <c r="C8249" t="s">
        <v>101</v>
      </c>
      <c r="D8249" t="s">
        <v>137</v>
      </c>
      <c r="E8249">
        <v>6</v>
      </c>
      <c r="F8249" t="s">
        <v>103</v>
      </c>
      <c r="G8249" t="s">
        <v>110</v>
      </c>
      <c r="H8249" s="5">
        <v>788</v>
      </c>
      <c r="I8249" s="5">
        <v>4115.79</v>
      </c>
      <c r="J8249" t="s">
        <v>115</v>
      </c>
      <c r="K8249" t="s">
        <v>107</v>
      </c>
      <c r="L8249">
        <v>2</v>
      </c>
      <c r="M8249">
        <v>0</v>
      </c>
      <c r="N8249">
        <v>5</v>
      </c>
      <c r="O8249" s="6">
        <v>15</v>
      </c>
      <c r="P8249" t="s">
        <v>107</v>
      </c>
      <c r="Q8249" t="s">
        <v>107</v>
      </c>
      <c r="R8249">
        <f>IF(F8249="Monthly",2,0)
+IF(E8249&lt;=6,2,0)
+IF(N8249&lt;=2,2,0)
+IF(L8249&gt;=4,2,0)
+IF(M8249&gt;=2,1,0)
+IF(H8249&gt;=_xlfn.PERCENTILE.INC($H$2:$H$10001,0.75),1,0)</f>
        <v>4</v>
      </c>
      <c r="S8249" t="str">
        <f>IF(R8249&gt;=7,"High",IF(R8249&gt;=4,"Medium","Low"))</f>
        <v>Medium</v>
      </c>
    </row>
    <row r="8250" spans="1:19">
      <c r="A8250" t="s">
        <v>8375</v>
      </c>
      <c r="B8250">
        <v>18</v>
      </c>
      <c r="C8250" t="s">
        <v>112</v>
      </c>
      <c r="D8250" t="s">
        <v>128</v>
      </c>
      <c r="E8250">
        <v>48</v>
      </c>
      <c r="F8250" t="s">
        <v>109</v>
      </c>
      <c r="G8250" t="s">
        <v>110</v>
      </c>
      <c r="H8250" s="5">
        <v>669</v>
      </c>
      <c r="I8250" s="5">
        <v>31420.05</v>
      </c>
      <c r="J8250" t="s">
        <v>134</v>
      </c>
      <c r="K8250" t="s">
        <v>106</v>
      </c>
      <c r="L8250">
        <v>2</v>
      </c>
      <c r="M8250">
        <v>0</v>
      </c>
      <c r="N8250">
        <v>5</v>
      </c>
      <c r="O8250" s="6">
        <v>0</v>
      </c>
      <c r="P8250" t="s">
        <v>106</v>
      </c>
      <c r="Q8250" t="s">
        <v>107</v>
      </c>
      <c r="R8250">
        <f>IF(F8250="Monthly",2,0)
+IF(E8250&lt;=6,2,0)
+IF(N8250&lt;=2,2,0)
+IF(L8250&gt;=4,2,0)
+IF(M8250&gt;=2,1,0)
+IF(H8250&gt;=_xlfn.PERCENTILE.INC($H$2:$H$10001,0.75),1,0)</f>
        <v>0</v>
      </c>
      <c r="S8250" t="str">
        <f>IF(R8250&gt;=7,"High",IF(R8250&gt;=4,"Medium","Low"))</f>
        <v>Low</v>
      </c>
    </row>
    <row r="8251" spans="1:19">
      <c r="A8251" t="s">
        <v>8376</v>
      </c>
      <c r="B8251">
        <v>24</v>
      </c>
      <c r="C8251" t="s">
        <v>112</v>
      </c>
      <c r="D8251" t="s">
        <v>133</v>
      </c>
      <c r="E8251">
        <v>67</v>
      </c>
      <c r="F8251" t="s">
        <v>109</v>
      </c>
      <c r="G8251" t="s">
        <v>110</v>
      </c>
      <c r="H8251" s="5">
        <v>765</v>
      </c>
      <c r="I8251" s="5">
        <v>46327.33</v>
      </c>
      <c r="J8251" t="s">
        <v>105</v>
      </c>
      <c r="K8251" t="s">
        <v>106</v>
      </c>
      <c r="L8251">
        <v>6</v>
      </c>
      <c r="M8251">
        <v>3</v>
      </c>
      <c r="N8251">
        <v>2</v>
      </c>
      <c r="O8251" s="6">
        <v>10</v>
      </c>
      <c r="P8251" t="s">
        <v>107</v>
      </c>
      <c r="Q8251" t="s">
        <v>106</v>
      </c>
      <c r="R8251">
        <f>IF(F8251="Monthly",2,0)
+IF(E8251&lt;=6,2,0)
+IF(N8251&lt;=2,2,0)
+IF(L8251&gt;=4,2,0)
+IF(M8251&gt;=2,1,0)
+IF(H8251&gt;=_xlfn.PERCENTILE.INC($H$2:$H$10001,0.75),1,0)</f>
        <v>5</v>
      </c>
      <c r="S8251" t="str">
        <f>IF(R8251&gt;=7,"High",IF(R8251&gt;=4,"Medium","Low"))</f>
        <v>Medium</v>
      </c>
    </row>
    <row r="8252" spans="1:19">
      <c r="A8252" t="s">
        <v>8377</v>
      </c>
      <c r="B8252">
        <v>26</v>
      </c>
      <c r="C8252" t="s">
        <v>101</v>
      </c>
      <c r="D8252" t="s">
        <v>133</v>
      </c>
      <c r="E8252">
        <v>16</v>
      </c>
      <c r="F8252" t="s">
        <v>103</v>
      </c>
      <c r="G8252" t="s">
        <v>104</v>
      </c>
      <c r="H8252" s="5">
        <v>508</v>
      </c>
      <c r="I8252" s="5">
        <v>7899.16</v>
      </c>
      <c r="J8252" t="s">
        <v>117</v>
      </c>
      <c r="K8252" t="s">
        <v>106</v>
      </c>
      <c r="L8252">
        <v>0</v>
      </c>
      <c r="M8252">
        <v>0</v>
      </c>
      <c r="N8252">
        <v>5</v>
      </c>
      <c r="O8252" s="6">
        <v>0</v>
      </c>
      <c r="P8252" t="s">
        <v>106</v>
      </c>
      <c r="Q8252" t="s">
        <v>107</v>
      </c>
      <c r="R8252">
        <f>IF(F8252="Monthly",2,0)
+IF(E8252&lt;=6,2,0)
+IF(N8252&lt;=2,2,0)
+IF(L8252&gt;=4,2,0)
+IF(M8252&gt;=2,1,0)
+IF(H8252&gt;=_xlfn.PERCENTILE.INC($H$2:$H$10001,0.75),1,0)</f>
        <v>2</v>
      </c>
      <c r="S8252" t="str">
        <f>IF(R8252&gt;=7,"High",IF(R8252&gt;=4,"Medium","Low"))</f>
        <v>Low</v>
      </c>
    </row>
    <row r="8253" spans="1:19">
      <c r="A8253" t="s">
        <v>8378</v>
      </c>
      <c r="B8253">
        <v>37</v>
      </c>
      <c r="C8253" t="s">
        <v>101</v>
      </c>
      <c r="D8253" t="s">
        <v>113</v>
      </c>
      <c r="E8253">
        <v>27</v>
      </c>
      <c r="F8253" t="s">
        <v>121</v>
      </c>
      <c r="G8253" t="s">
        <v>104</v>
      </c>
      <c r="H8253" s="5">
        <v>543</v>
      </c>
      <c r="I8253" s="5">
        <v>14545.07</v>
      </c>
      <c r="J8253" t="s">
        <v>115</v>
      </c>
      <c r="K8253" t="s">
        <v>106</v>
      </c>
      <c r="L8253">
        <v>0</v>
      </c>
      <c r="M8253">
        <v>0</v>
      </c>
      <c r="N8253">
        <v>5</v>
      </c>
      <c r="O8253" s="6">
        <v>0</v>
      </c>
      <c r="P8253" t="s">
        <v>107</v>
      </c>
      <c r="Q8253" t="s">
        <v>107</v>
      </c>
      <c r="R8253">
        <f>IF(F8253="Monthly",2,0)
+IF(E8253&lt;=6,2,0)
+IF(N8253&lt;=2,2,0)
+IF(L8253&gt;=4,2,0)
+IF(M8253&gt;=2,1,0)
+IF(H8253&gt;=_xlfn.PERCENTILE.INC($H$2:$H$10001,0.75),1,0)</f>
        <v>0</v>
      </c>
      <c r="S8253" t="str">
        <f>IF(R8253&gt;=7,"High",IF(R8253&gt;=4,"Medium","Low"))</f>
        <v>Low</v>
      </c>
    </row>
    <row r="8254" spans="1:19">
      <c r="A8254" t="s">
        <v>8379</v>
      </c>
      <c r="B8254">
        <v>35</v>
      </c>
      <c r="C8254" t="s">
        <v>101</v>
      </c>
      <c r="D8254" t="s">
        <v>128</v>
      </c>
      <c r="E8254">
        <v>17</v>
      </c>
      <c r="F8254" t="s">
        <v>109</v>
      </c>
      <c r="G8254" t="s">
        <v>104</v>
      </c>
      <c r="H8254" s="5">
        <v>460</v>
      </c>
      <c r="I8254" s="5">
        <v>7804.46</v>
      </c>
      <c r="J8254" t="s">
        <v>105</v>
      </c>
      <c r="K8254" t="s">
        <v>106</v>
      </c>
      <c r="L8254">
        <v>0</v>
      </c>
      <c r="M8254">
        <v>0</v>
      </c>
      <c r="N8254">
        <v>5</v>
      </c>
      <c r="O8254" s="6">
        <v>0</v>
      </c>
      <c r="P8254" t="s">
        <v>107</v>
      </c>
      <c r="Q8254" t="s">
        <v>107</v>
      </c>
      <c r="R8254">
        <f>IF(F8254="Monthly",2,0)
+IF(E8254&lt;=6,2,0)
+IF(N8254&lt;=2,2,0)
+IF(L8254&gt;=4,2,0)
+IF(M8254&gt;=2,1,0)
+IF(H8254&gt;=_xlfn.PERCENTILE.INC($H$2:$H$10001,0.75),1,0)</f>
        <v>0</v>
      </c>
      <c r="S8254" t="str">
        <f>IF(R8254&gt;=7,"High",IF(R8254&gt;=4,"Medium","Low"))</f>
        <v>Low</v>
      </c>
    </row>
    <row r="8255" spans="1:19">
      <c r="A8255" t="s">
        <v>8380</v>
      </c>
      <c r="B8255">
        <v>42</v>
      </c>
      <c r="C8255" t="s">
        <v>101</v>
      </c>
      <c r="D8255" t="s">
        <v>102</v>
      </c>
      <c r="E8255">
        <v>36</v>
      </c>
      <c r="F8255" t="s">
        <v>103</v>
      </c>
      <c r="G8255" t="s">
        <v>129</v>
      </c>
      <c r="H8255" s="5">
        <v>1109</v>
      </c>
      <c r="I8255" s="5">
        <v>40781.96</v>
      </c>
      <c r="J8255" t="s">
        <v>140</v>
      </c>
      <c r="K8255" t="s">
        <v>106</v>
      </c>
      <c r="L8255">
        <v>2</v>
      </c>
      <c r="M8255">
        <v>1</v>
      </c>
      <c r="N8255">
        <v>5</v>
      </c>
      <c r="O8255" s="6">
        <v>0</v>
      </c>
      <c r="P8255" t="s">
        <v>107</v>
      </c>
      <c r="Q8255" t="s">
        <v>107</v>
      </c>
      <c r="R8255">
        <f>IF(F8255="Monthly",2,0)
+IF(E8255&lt;=6,2,0)
+IF(N8255&lt;=2,2,0)
+IF(L8255&gt;=4,2,0)
+IF(M8255&gt;=2,1,0)
+IF(H8255&gt;=_xlfn.PERCENTILE.INC($H$2:$H$10001,0.75),1,0)</f>
        <v>3</v>
      </c>
      <c r="S8255" t="str">
        <f>IF(R8255&gt;=7,"High",IF(R8255&gt;=4,"Medium","Low"))</f>
        <v>Low</v>
      </c>
    </row>
    <row r="8256" spans="1:19">
      <c r="A8256" t="s">
        <v>8381</v>
      </c>
      <c r="B8256">
        <v>43</v>
      </c>
      <c r="C8256" t="s">
        <v>112</v>
      </c>
      <c r="D8256" t="s">
        <v>131</v>
      </c>
      <c r="E8256">
        <v>52</v>
      </c>
      <c r="F8256" t="s">
        <v>103</v>
      </c>
      <c r="G8256" t="s">
        <v>110</v>
      </c>
      <c r="H8256" s="5">
        <v>729</v>
      </c>
      <c r="I8256" s="5">
        <v>37752.050000000003</v>
      </c>
      <c r="J8256" t="s">
        <v>140</v>
      </c>
      <c r="K8256" t="s">
        <v>106</v>
      </c>
      <c r="L8256">
        <v>3</v>
      </c>
      <c r="M8256">
        <v>2</v>
      </c>
      <c r="N8256">
        <v>4</v>
      </c>
      <c r="O8256" s="6">
        <v>0</v>
      </c>
      <c r="P8256" t="s">
        <v>107</v>
      </c>
      <c r="Q8256" t="s">
        <v>107</v>
      </c>
      <c r="R8256">
        <f>IF(F8256="Monthly",2,0)
+IF(E8256&lt;=6,2,0)
+IF(N8256&lt;=2,2,0)
+IF(L8256&gt;=4,2,0)
+IF(M8256&gt;=2,1,0)
+IF(H8256&gt;=_xlfn.PERCENTILE.INC($H$2:$H$10001,0.75),1,0)</f>
        <v>3</v>
      </c>
      <c r="S8256" t="str">
        <f>IF(R8256&gt;=7,"High",IF(R8256&gt;=4,"Medium","Low"))</f>
        <v>Low</v>
      </c>
    </row>
    <row r="8257" spans="1:19">
      <c r="A8257" t="s">
        <v>8382</v>
      </c>
      <c r="B8257">
        <v>27</v>
      </c>
      <c r="C8257" t="s">
        <v>101</v>
      </c>
      <c r="D8257" t="s">
        <v>126</v>
      </c>
      <c r="E8257">
        <v>28</v>
      </c>
      <c r="F8257" t="s">
        <v>109</v>
      </c>
      <c r="G8257" t="s">
        <v>110</v>
      </c>
      <c r="H8257" s="5">
        <v>758</v>
      </c>
      <c r="I8257" s="5">
        <v>21407.24</v>
      </c>
      <c r="J8257" t="s">
        <v>105</v>
      </c>
      <c r="K8257" t="s">
        <v>106</v>
      </c>
      <c r="L8257">
        <v>0</v>
      </c>
      <c r="M8257">
        <v>0</v>
      </c>
      <c r="N8257">
        <v>4</v>
      </c>
      <c r="O8257" s="6">
        <v>0</v>
      </c>
      <c r="P8257" t="s">
        <v>106</v>
      </c>
      <c r="Q8257" t="s">
        <v>107</v>
      </c>
      <c r="R8257">
        <f>IF(F8257="Monthly",2,0)
+IF(E8257&lt;=6,2,0)
+IF(N8257&lt;=2,2,0)
+IF(L8257&gt;=4,2,0)
+IF(M8257&gt;=2,1,0)
+IF(H8257&gt;=_xlfn.PERCENTILE.INC($H$2:$H$10001,0.75),1,0)</f>
        <v>0</v>
      </c>
      <c r="S8257" t="str">
        <f>IF(R8257&gt;=7,"High",IF(R8257&gt;=4,"Medium","Low"))</f>
        <v>Low</v>
      </c>
    </row>
    <row r="8258" spans="1:19">
      <c r="A8258" t="s">
        <v>8383</v>
      </c>
      <c r="B8258">
        <v>34</v>
      </c>
      <c r="C8258" t="s">
        <v>112</v>
      </c>
      <c r="D8258" t="s">
        <v>119</v>
      </c>
      <c r="E8258">
        <v>59</v>
      </c>
      <c r="F8258" t="s">
        <v>109</v>
      </c>
      <c r="G8258" t="s">
        <v>129</v>
      </c>
      <c r="H8258" s="5">
        <v>1019</v>
      </c>
      <c r="I8258" s="5">
        <v>58577.73</v>
      </c>
      <c r="J8258" t="s">
        <v>105</v>
      </c>
      <c r="K8258" t="s">
        <v>106</v>
      </c>
      <c r="L8258">
        <v>2</v>
      </c>
      <c r="M8258">
        <v>1</v>
      </c>
      <c r="N8258">
        <v>5</v>
      </c>
      <c r="O8258" s="6">
        <v>0</v>
      </c>
      <c r="P8258" t="s">
        <v>107</v>
      </c>
      <c r="Q8258" t="s">
        <v>107</v>
      </c>
      <c r="R8258">
        <f>IF(F8258="Monthly",2,0)
+IF(E8258&lt;=6,2,0)
+IF(N8258&lt;=2,2,0)
+IF(L8258&gt;=4,2,0)
+IF(M8258&gt;=2,1,0)
+IF(H8258&gt;=_xlfn.PERCENTILE.INC($H$2:$H$10001,0.75),1,0)</f>
        <v>1</v>
      </c>
      <c r="S8258" t="str">
        <f>IF(R8258&gt;=7,"High",IF(R8258&gt;=4,"Medium","Low"))</f>
        <v>Low</v>
      </c>
    </row>
    <row r="8259" spans="1:19">
      <c r="A8259" t="s">
        <v>8384</v>
      </c>
      <c r="B8259">
        <v>47</v>
      </c>
      <c r="C8259" t="s">
        <v>112</v>
      </c>
      <c r="D8259" t="s">
        <v>131</v>
      </c>
      <c r="E8259">
        <v>45</v>
      </c>
      <c r="F8259" t="s">
        <v>109</v>
      </c>
      <c r="G8259" t="s">
        <v>129</v>
      </c>
      <c r="H8259" s="5">
        <v>1042</v>
      </c>
      <c r="I8259" s="5">
        <v>45791.57</v>
      </c>
      <c r="J8259" t="s">
        <v>105</v>
      </c>
      <c r="K8259" t="s">
        <v>106</v>
      </c>
      <c r="L8259">
        <v>0</v>
      </c>
      <c r="M8259">
        <v>0</v>
      </c>
      <c r="N8259">
        <v>5</v>
      </c>
      <c r="O8259" s="6">
        <v>0</v>
      </c>
      <c r="P8259" t="s">
        <v>106</v>
      </c>
      <c r="Q8259" t="s">
        <v>107</v>
      </c>
      <c r="R8259">
        <f>IF(F8259="Monthly",2,0)
+IF(E8259&lt;=6,2,0)
+IF(N8259&lt;=2,2,0)
+IF(L8259&gt;=4,2,0)
+IF(M8259&gt;=2,1,0)
+IF(H8259&gt;=_xlfn.PERCENTILE.INC($H$2:$H$10001,0.75),1,0)</f>
        <v>1</v>
      </c>
      <c r="S8259" t="str">
        <f>IF(R8259&gt;=7,"High",IF(R8259&gt;=4,"Medium","Low"))</f>
        <v>Low</v>
      </c>
    </row>
    <row r="8260" spans="1:19">
      <c r="A8260" t="s">
        <v>8385</v>
      </c>
      <c r="B8260">
        <v>26</v>
      </c>
      <c r="C8260" t="s">
        <v>112</v>
      </c>
      <c r="D8260" t="s">
        <v>126</v>
      </c>
      <c r="E8260">
        <v>37</v>
      </c>
      <c r="F8260" t="s">
        <v>103</v>
      </c>
      <c r="G8260" t="s">
        <v>110</v>
      </c>
      <c r="H8260" s="5">
        <v>686</v>
      </c>
      <c r="I8260" s="5">
        <v>25356.54</v>
      </c>
      <c r="J8260" t="s">
        <v>115</v>
      </c>
      <c r="K8260" t="s">
        <v>106</v>
      </c>
      <c r="L8260">
        <v>0</v>
      </c>
      <c r="M8260">
        <v>0</v>
      </c>
      <c r="N8260">
        <v>5</v>
      </c>
      <c r="O8260" s="6">
        <v>0</v>
      </c>
      <c r="P8260" t="s">
        <v>107</v>
      </c>
      <c r="Q8260" t="s">
        <v>107</v>
      </c>
      <c r="R8260">
        <f>IF(F8260="Monthly",2,0)
+IF(E8260&lt;=6,2,0)
+IF(N8260&lt;=2,2,0)
+IF(L8260&gt;=4,2,0)
+IF(M8260&gt;=2,1,0)
+IF(H8260&gt;=_xlfn.PERCENTILE.INC($H$2:$H$10001,0.75),1,0)</f>
        <v>2</v>
      </c>
      <c r="S8260" t="str">
        <f>IF(R8260&gt;=7,"High",IF(R8260&gt;=4,"Medium","Low"))</f>
        <v>Low</v>
      </c>
    </row>
    <row r="8261" spans="1:19">
      <c r="A8261" t="s">
        <v>8386</v>
      </c>
      <c r="B8261">
        <v>25</v>
      </c>
      <c r="C8261" t="s">
        <v>101</v>
      </c>
      <c r="D8261" t="s">
        <v>126</v>
      </c>
      <c r="E8261">
        <v>18</v>
      </c>
      <c r="F8261" t="s">
        <v>103</v>
      </c>
      <c r="G8261" t="s">
        <v>110</v>
      </c>
      <c r="H8261" s="5">
        <v>664</v>
      </c>
      <c r="I8261" s="5">
        <v>11762.9</v>
      </c>
      <c r="J8261" t="s">
        <v>134</v>
      </c>
      <c r="K8261" t="s">
        <v>106</v>
      </c>
      <c r="L8261">
        <v>2</v>
      </c>
      <c r="M8261">
        <v>0</v>
      </c>
      <c r="N8261">
        <v>5</v>
      </c>
      <c r="O8261" s="6">
        <v>0</v>
      </c>
      <c r="P8261" t="s">
        <v>106</v>
      </c>
      <c r="Q8261" t="s">
        <v>107</v>
      </c>
      <c r="R8261">
        <f>IF(F8261="Monthly",2,0)
+IF(E8261&lt;=6,2,0)
+IF(N8261&lt;=2,2,0)
+IF(L8261&gt;=4,2,0)
+IF(M8261&gt;=2,1,0)
+IF(H8261&gt;=_xlfn.PERCENTILE.INC($H$2:$H$10001,0.75),1,0)</f>
        <v>2</v>
      </c>
      <c r="S8261" t="str">
        <f>IF(R8261&gt;=7,"High",IF(R8261&gt;=4,"Medium","Low"))</f>
        <v>Low</v>
      </c>
    </row>
    <row r="8262" spans="1:19">
      <c r="A8262" t="s">
        <v>8387</v>
      </c>
      <c r="B8262">
        <v>47</v>
      </c>
      <c r="C8262" t="s">
        <v>101</v>
      </c>
      <c r="D8262" t="s">
        <v>133</v>
      </c>
      <c r="E8262">
        <v>9</v>
      </c>
      <c r="F8262" t="s">
        <v>103</v>
      </c>
      <c r="G8262" t="s">
        <v>110</v>
      </c>
      <c r="H8262" s="5">
        <v>644</v>
      </c>
      <c r="I8262" s="5">
        <v>5885.52</v>
      </c>
      <c r="J8262" t="s">
        <v>134</v>
      </c>
      <c r="K8262" t="s">
        <v>106</v>
      </c>
      <c r="L8262">
        <v>0</v>
      </c>
      <c r="M8262">
        <v>0</v>
      </c>
      <c r="N8262">
        <v>5</v>
      </c>
      <c r="O8262" s="6">
        <v>0</v>
      </c>
      <c r="P8262" t="s">
        <v>107</v>
      </c>
      <c r="Q8262" t="s">
        <v>107</v>
      </c>
      <c r="R8262">
        <f>IF(F8262="Monthly",2,0)
+IF(E8262&lt;=6,2,0)
+IF(N8262&lt;=2,2,0)
+IF(L8262&gt;=4,2,0)
+IF(M8262&gt;=2,1,0)
+IF(H8262&gt;=_xlfn.PERCENTILE.INC($H$2:$H$10001,0.75),1,0)</f>
        <v>2</v>
      </c>
      <c r="S8262" t="str">
        <f>IF(R8262&gt;=7,"High",IF(R8262&gt;=4,"Medium","Low"))</f>
        <v>Low</v>
      </c>
    </row>
    <row r="8263" spans="1:19">
      <c r="A8263" t="s">
        <v>8388</v>
      </c>
      <c r="B8263">
        <v>42</v>
      </c>
      <c r="C8263" t="s">
        <v>101</v>
      </c>
      <c r="D8263" t="s">
        <v>126</v>
      </c>
      <c r="E8263">
        <v>19</v>
      </c>
      <c r="F8263" t="s">
        <v>109</v>
      </c>
      <c r="G8263" t="s">
        <v>129</v>
      </c>
      <c r="H8263" s="5">
        <v>1072</v>
      </c>
      <c r="I8263" s="5">
        <v>19974.560000000001</v>
      </c>
      <c r="J8263" t="s">
        <v>105</v>
      </c>
      <c r="K8263" t="s">
        <v>106</v>
      </c>
      <c r="L8263">
        <v>0</v>
      </c>
      <c r="M8263">
        <v>0</v>
      </c>
      <c r="N8263">
        <v>5</v>
      </c>
      <c r="O8263" s="6">
        <v>0</v>
      </c>
      <c r="P8263" t="s">
        <v>107</v>
      </c>
      <c r="Q8263" t="s">
        <v>106</v>
      </c>
      <c r="R8263">
        <f>IF(F8263="Monthly",2,0)
+IF(E8263&lt;=6,2,0)
+IF(N8263&lt;=2,2,0)
+IF(L8263&gt;=4,2,0)
+IF(M8263&gt;=2,1,0)
+IF(H8263&gt;=_xlfn.PERCENTILE.INC($H$2:$H$10001,0.75),1,0)</f>
        <v>1</v>
      </c>
      <c r="S8263" t="str">
        <f>IF(R8263&gt;=7,"High",IF(R8263&gt;=4,"Medium","Low"))</f>
        <v>Low</v>
      </c>
    </row>
    <row r="8264" spans="1:19">
      <c r="A8264" t="s">
        <v>8389</v>
      </c>
      <c r="B8264">
        <v>42</v>
      </c>
      <c r="C8264" t="s">
        <v>101</v>
      </c>
      <c r="D8264" t="s">
        <v>159</v>
      </c>
      <c r="E8264">
        <v>6</v>
      </c>
      <c r="F8264" t="s">
        <v>103</v>
      </c>
      <c r="G8264" t="s">
        <v>104</v>
      </c>
      <c r="H8264" s="5">
        <v>431</v>
      </c>
      <c r="I8264" s="5">
        <v>2600.25</v>
      </c>
      <c r="J8264" t="s">
        <v>105</v>
      </c>
      <c r="K8264" t="s">
        <v>107</v>
      </c>
      <c r="L8264">
        <v>3</v>
      </c>
      <c r="M8264">
        <v>3</v>
      </c>
      <c r="N8264">
        <v>3</v>
      </c>
      <c r="O8264" s="6">
        <v>0</v>
      </c>
      <c r="P8264" t="s">
        <v>107</v>
      </c>
      <c r="Q8264" t="s">
        <v>106</v>
      </c>
      <c r="R8264">
        <f>IF(F8264="Monthly",2,0)
+IF(E8264&lt;=6,2,0)
+IF(N8264&lt;=2,2,0)
+IF(L8264&gt;=4,2,0)
+IF(M8264&gt;=2,1,0)
+IF(H8264&gt;=_xlfn.PERCENTILE.INC($H$2:$H$10001,0.75),1,0)</f>
        <v>5</v>
      </c>
      <c r="S8264" t="str">
        <f>IF(R8264&gt;=7,"High",IF(R8264&gt;=4,"Medium","Low"))</f>
        <v>Medium</v>
      </c>
    </row>
    <row r="8265" spans="1:19">
      <c r="A8265" t="s">
        <v>8390</v>
      </c>
      <c r="B8265">
        <v>24</v>
      </c>
      <c r="C8265" t="s">
        <v>112</v>
      </c>
      <c r="D8265" t="s">
        <v>123</v>
      </c>
      <c r="E8265">
        <v>40</v>
      </c>
      <c r="F8265" t="s">
        <v>109</v>
      </c>
      <c r="G8265" t="s">
        <v>110</v>
      </c>
      <c r="H8265" s="5">
        <v>668</v>
      </c>
      <c r="I8265" s="5">
        <v>24084.41</v>
      </c>
      <c r="J8265" t="s">
        <v>134</v>
      </c>
      <c r="K8265" t="s">
        <v>107</v>
      </c>
      <c r="L8265">
        <v>3</v>
      </c>
      <c r="M8265">
        <v>1</v>
      </c>
      <c r="N8265">
        <v>3</v>
      </c>
      <c r="O8265" s="6">
        <v>10</v>
      </c>
      <c r="P8265" t="s">
        <v>107</v>
      </c>
      <c r="Q8265" t="s">
        <v>107</v>
      </c>
      <c r="R8265">
        <f>IF(F8265="Monthly",2,0)
+IF(E8265&lt;=6,2,0)
+IF(N8265&lt;=2,2,0)
+IF(L8265&gt;=4,2,0)
+IF(M8265&gt;=2,1,0)
+IF(H8265&gt;=_xlfn.PERCENTILE.INC($H$2:$H$10001,0.75),1,0)</f>
        <v>0</v>
      </c>
      <c r="S8265" t="str">
        <f>IF(R8265&gt;=7,"High",IF(R8265&gt;=4,"Medium","Low"))</f>
        <v>Low</v>
      </c>
    </row>
    <row r="8266" spans="1:19">
      <c r="A8266" t="s">
        <v>8391</v>
      </c>
      <c r="B8266">
        <v>18</v>
      </c>
      <c r="C8266" t="s">
        <v>112</v>
      </c>
      <c r="D8266" t="s">
        <v>126</v>
      </c>
      <c r="E8266">
        <v>36</v>
      </c>
      <c r="F8266" t="s">
        <v>121</v>
      </c>
      <c r="G8266" t="s">
        <v>110</v>
      </c>
      <c r="H8266" s="5">
        <v>726</v>
      </c>
      <c r="I8266" s="5">
        <v>26288.65</v>
      </c>
      <c r="J8266" t="s">
        <v>105</v>
      </c>
      <c r="K8266" t="s">
        <v>107</v>
      </c>
      <c r="L8266">
        <v>1</v>
      </c>
      <c r="M8266">
        <v>0</v>
      </c>
      <c r="N8266">
        <v>5</v>
      </c>
      <c r="O8266" s="6">
        <v>0</v>
      </c>
      <c r="P8266" t="s">
        <v>107</v>
      </c>
      <c r="Q8266" t="s">
        <v>107</v>
      </c>
      <c r="R8266">
        <f>IF(F8266="Monthly",2,0)
+IF(E8266&lt;=6,2,0)
+IF(N8266&lt;=2,2,0)
+IF(L8266&gt;=4,2,0)
+IF(M8266&gt;=2,1,0)
+IF(H8266&gt;=_xlfn.PERCENTILE.INC($H$2:$H$10001,0.75),1,0)</f>
        <v>0</v>
      </c>
      <c r="S8266" t="str">
        <f>IF(R8266&gt;=7,"High",IF(R8266&gt;=4,"Medium","Low"))</f>
        <v>Low</v>
      </c>
    </row>
    <row r="8267" spans="1:19">
      <c r="A8267" t="s">
        <v>8392</v>
      </c>
      <c r="B8267">
        <v>38</v>
      </c>
      <c r="C8267" t="s">
        <v>112</v>
      </c>
      <c r="D8267" t="s">
        <v>102</v>
      </c>
      <c r="E8267">
        <v>23</v>
      </c>
      <c r="F8267" t="s">
        <v>109</v>
      </c>
      <c r="G8267" t="s">
        <v>129</v>
      </c>
      <c r="H8267" s="5">
        <v>1023</v>
      </c>
      <c r="I8267" s="5">
        <v>23000.12</v>
      </c>
      <c r="J8267" t="s">
        <v>117</v>
      </c>
      <c r="K8267" t="s">
        <v>107</v>
      </c>
      <c r="L8267">
        <v>0</v>
      </c>
      <c r="M8267">
        <v>0</v>
      </c>
      <c r="N8267">
        <v>5</v>
      </c>
      <c r="O8267" s="6">
        <v>5</v>
      </c>
      <c r="P8267" t="s">
        <v>106</v>
      </c>
      <c r="Q8267" t="s">
        <v>107</v>
      </c>
      <c r="R8267">
        <f>IF(F8267="Monthly",2,0)
+IF(E8267&lt;=6,2,0)
+IF(N8267&lt;=2,2,0)
+IF(L8267&gt;=4,2,0)
+IF(M8267&gt;=2,1,0)
+IF(H8267&gt;=_xlfn.PERCENTILE.INC($H$2:$H$10001,0.75),1,0)</f>
        <v>1</v>
      </c>
      <c r="S8267" t="str">
        <f>IF(R8267&gt;=7,"High",IF(R8267&gt;=4,"Medium","Low"))</f>
        <v>Low</v>
      </c>
    </row>
    <row r="8268" spans="1:19">
      <c r="A8268" t="s">
        <v>8393</v>
      </c>
      <c r="B8268">
        <v>41</v>
      </c>
      <c r="C8268" t="s">
        <v>112</v>
      </c>
      <c r="D8268" t="s">
        <v>137</v>
      </c>
      <c r="E8268">
        <v>54</v>
      </c>
      <c r="F8268" t="s">
        <v>109</v>
      </c>
      <c r="G8268" t="s">
        <v>104</v>
      </c>
      <c r="H8268" s="5">
        <v>449</v>
      </c>
      <c r="I8268" s="5">
        <v>24572.43</v>
      </c>
      <c r="J8268" t="s">
        <v>105</v>
      </c>
      <c r="K8268" t="s">
        <v>107</v>
      </c>
      <c r="L8268">
        <v>2</v>
      </c>
      <c r="M8268">
        <v>0</v>
      </c>
      <c r="N8268">
        <v>5</v>
      </c>
      <c r="O8268" s="6">
        <v>0</v>
      </c>
      <c r="P8268" t="s">
        <v>107</v>
      </c>
      <c r="Q8268" t="s">
        <v>106</v>
      </c>
      <c r="R8268">
        <f>IF(F8268="Monthly",2,0)
+IF(E8268&lt;=6,2,0)
+IF(N8268&lt;=2,2,0)
+IF(L8268&gt;=4,2,0)
+IF(M8268&gt;=2,1,0)
+IF(H8268&gt;=_xlfn.PERCENTILE.INC($H$2:$H$10001,0.75),1,0)</f>
        <v>0</v>
      </c>
      <c r="S8268" t="str">
        <f>IF(R8268&gt;=7,"High",IF(R8268&gt;=4,"Medium","Low"))</f>
        <v>Low</v>
      </c>
    </row>
    <row r="8269" spans="1:19">
      <c r="A8269" t="s">
        <v>8394</v>
      </c>
      <c r="B8269">
        <v>23</v>
      </c>
      <c r="C8269" t="s">
        <v>101</v>
      </c>
      <c r="D8269" t="s">
        <v>102</v>
      </c>
      <c r="E8269">
        <v>34</v>
      </c>
      <c r="F8269" t="s">
        <v>103</v>
      </c>
      <c r="G8269" t="s">
        <v>104</v>
      </c>
      <c r="H8269" s="5">
        <v>467</v>
      </c>
      <c r="I8269" s="5">
        <v>15477.23</v>
      </c>
      <c r="J8269" t="s">
        <v>105</v>
      </c>
      <c r="K8269" t="s">
        <v>106</v>
      </c>
      <c r="L8269">
        <v>0</v>
      </c>
      <c r="M8269">
        <v>0</v>
      </c>
      <c r="N8269">
        <v>4</v>
      </c>
      <c r="O8269" s="6">
        <v>0</v>
      </c>
      <c r="P8269" t="s">
        <v>107</v>
      </c>
      <c r="Q8269" t="s">
        <v>107</v>
      </c>
      <c r="R8269">
        <f>IF(F8269="Monthly",2,0)
+IF(E8269&lt;=6,2,0)
+IF(N8269&lt;=2,2,0)
+IF(L8269&gt;=4,2,0)
+IF(M8269&gt;=2,1,0)
+IF(H8269&gt;=_xlfn.PERCENTILE.INC($H$2:$H$10001,0.75),1,0)</f>
        <v>2</v>
      </c>
      <c r="S8269" t="str">
        <f>IF(R8269&gt;=7,"High",IF(R8269&gt;=4,"Medium","Low"))</f>
        <v>Low</v>
      </c>
    </row>
    <row r="8270" spans="1:19">
      <c r="A8270" t="s">
        <v>8395</v>
      </c>
      <c r="B8270">
        <v>38</v>
      </c>
      <c r="C8270" t="s">
        <v>112</v>
      </c>
      <c r="D8270" t="s">
        <v>137</v>
      </c>
      <c r="E8270">
        <v>18</v>
      </c>
      <c r="F8270" t="s">
        <v>103</v>
      </c>
      <c r="G8270" t="s">
        <v>129</v>
      </c>
      <c r="H8270" s="5">
        <v>939</v>
      </c>
      <c r="I8270" s="5">
        <v>16914.28</v>
      </c>
      <c r="J8270" t="s">
        <v>105</v>
      </c>
      <c r="K8270" t="s">
        <v>106</v>
      </c>
      <c r="L8270">
        <v>1</v>
      </c>
      <c r="M8270">
        <v>0</v>
      </c>
      <c r="N8270">
        <v>4</v>
      </c>
      <c r="O8270" s="6">
        <v>0</v>
      </c>
      <c r="P8270" t="s">
        <v>107</v>
      </c>
      <c r="Q8270" t="s">
        <v>107</v>
      </c>
      <c r="R8270">
        <f>IF(F8270="Monthly",2,0)
+IF(E8270&lt;=6,2,0)
+IF(N8270&lt;=2,2,0)
+IF(L8270&gt;=4,2,0)
+IF(M8270&gt;=2,1,0)
+IF(H8270&gt;=_xlfn.PERCENTILE.INC($H$2:$H$10001,0.75),1,0)</f>
        <v>3</v>
      </c>
      <c r="S8270" t="str">
        <f>IF(R8270&gt;=7,"High",IF(R8270&gt;=4,"Medium","Low"))</f>
        <v>Low</v>
      </c>
    </row>
    <row r="8271" spans="1:19">
      <c r="A8271" t="s">
        <v>8396</v>
      </c>
      <c r="B8271">
        <v>26</v>
      </c>
      <c r="C8271" t="s">
        <v>112</v>
      </c>
      <c r="D8271" t="s">
        <v>119</v>
      </c>
      <c r="E8271">
        <v>17</v>
      </c>
      <c r="F8271" t="s">
        <v>103</v>
      </c>
      <c r="G8271" t="s">
        <v>129</v>
      </c>
      <c r="H8271" s="5">
        <v>985</v>
      </c>
      <c r="I8271" s="5">
        <v>16538.75</v>
      </c>
      <c r="J8271" t="s">
        <v>140</v>
      </c>
      <c r="K8271" t="s">
        <v>106</v>
      </c>
      <c r="L8271">
        <v>1</v>
      </c>
      <c r="M8271">
        <v>0</v>
      </c>
      <c r="N8271">
        <v>5</v>
      </c>
      <c r="O8271" s="6">
        <v>0</v>
      </c>
      <c r="P8271" t="s">
        <v>107</v>
      </c>
      <c r="Q8271" t="s">
        <v>107</v>
      </c>
      <c r="R8271">
        <f>IF(F8271="Monthly",2,0)
+IF(E8271&lt;=6,2,0)
+IF(N8271&lt;=2,2,0)
+IF(L8271&gt;=4,2,0)
+IF(M8271&gt;=2,1,0)
+IF(H8271&gt;=_xlfn.PERCENTILE.INC($H$2:$H$10001,0.75),1,0)</f>
        <v>3</v>
      </c>
      <c r="S8271" t="str">
        <f>IF(R8271&gt;=7,"High",IF(R8271&gt;=4,"Medium","Low"))</f>
        <v>Low</v>
      </c>
    </row>
    <row r="8272" spans="1:19">
      <c r="A8272" t="s">
        <v>8397</v>
      </c>
      <c r="B8272">
        <v>47</v>
      </c>
      <c r="C8272" t="s">
        <v>101</v>
      </c>
      <c r="D8272" t="s">
        <v>123</v>
      </c>
      <c r="E8272">
        <v>54</v>
      </c>
      <c r="F8272" t="s">
        <v>109</v>
      </c>
      <c r="G8272" t="s">
        <v>110</v>
      </c>
      <c r="H8272" s="5">
        <v>704</v>
      </c>
      <c r="I8272" s="5">
        <v>38138.44</v>
      </c>
      <c r="J8272" t="s">
        <v>117</v>
      </c>
      <c r="K8272" t="s">
        <v>107</v>
      </c>
      <c r="L8272">
        <v>0</v>
      </c>
      <c r="M8272">
        <v>0</v>
      </c>
      <c r="N8272">
        <v>5</v>
      </c>
      <c r="O8272" s="6">
        <v>0</v>
      </c>
      <c r="P8272" t="s">
        <v>107</v>
      </c>
      <c r="Q8272" t="s">
        <v>107</v>
      </c>
      <c r="R8272">
        <f>IF(F8272="Monthly",2,0)
+IF(E8272&lt;=6,2,0)
+IF(N8272&lt;=2,2,0)
+IF(L8272&gt;=4,2,0)
+IF(M8272&gt;=2,1,0)
+IF(H8272&gt;=_xlfn.PERCENTILE.INC($H$2:$H$10001,0.75),1,0)</f>
        <v>0</v>
      </c>
      <c r="S8272" t="str">
        <f>IF(R8272&gt;=7,"High",IF(R8272&gt;=4,"Medium","Low"))</f>
        <v>Low</v>
      </c>
    </row>
    <row r="8273" spans="1:19">
      <c r="A8273" t="s">
        <v>8398</v>
      </c>
      <c r="B8273">
        <v>40</v>
      </c>
      <c r="C8273" t="s">
        <v>112</v>
      </c>
      <c r="D8273" t="s">
        <v>137</v>
      </c>
      <c r="E8273">
        <v>19</v>
      </c>
      <c r="F8273" t="s">
        <v>109</v>
      </c>
      <c r="G8273" t="s">
        <v>110</v>
      </c>
      <c r="H8273" s="5">
        <v>780</v>
      </c>
      <c r="I8273" s="5">
        <v>14882.59</v>
      </c>
      <c r="J8273" t="s">
        <v>105</v>
      </c>
      <c r="K8273" t="s">
        <v>106</v>
      </c>
      <c r="L8273">
        <v>3</v>
      </c>
      <c r="M8273">
        <v>2</v>
      </c>
      <c r="N8273">
        <v>4</v>
      </c>
      <c r="O8273" s="6">
        <v>0</v>
      </c>
      <c r="P8273" t="s">
        <v>107</v>
      </c>
      <c r="Q8273" t="s">
        <v>107</v>
      </c>
      <c r="R8273">
        <f>IF(F8273="Monthly",2,0)
+IF(E8273&lt;=6,2,0)
+IF(N8273&lt;=2,2,0)
+IF(L8273&gt;=4,2,0)
+IF(M8273&gt;=2,1,0)
+IF(H8273&gt;=_xlfn.PERCENTILE.INC($H$2:$H$10001,0.75),1,0)</f>
        <v>1</v>
      </c>
      <c r="S8273" t="str">
        <f>IF(R8273&gt;=7,"High",IF(R8273&gt;=4,"Medium","Low"))</f>
        <v>Low</v>
      </c>
    </row>
    <row r="8274" spans="1:19">
      <c r="A8274" t="s">
        <v>8399</v>
      </c>
      <c r="B8274">
        <v>41</v>
      </c>
      <c r="C8274" t="s">
        <v>112</v>
      </c>
      <c r="D8274" t="s">
        <v>119</v>
      </c>
      <c r="E8274">
        <v>9</v>
      </c>
      <c r="F8274" t="s">
        <v>103</v>
      </c>
      <c r="G8274" t="s">
        <v>104</v>
      </c>
      <c r="H8274" s="5">
        <v>406</v>
      </c>
      <c r="I8274" s="5">
        <v>3666.14</v>
      </c>
      <c r="J8274" t="s">
        <v>117</v>
      </c>
      <c r="K8274" t="s">
        <v>106</v>
      </c>
      <c r="L8274">
        <v>1</v>
      </c>
      <c r="M8274">
        <v>0</v>
      </c>
      <c r="N8274">
        <v>5</v>
      </c>
      <c r="O8274" s="6">
        <v>0</v>
      </c>
      <c r="P8274" t="s">
        <v>107</v>
      </c>
      <c r="Q8274" t="s">
        <v>106</v>
      </c>
      <c r="R8274">
        <f>IF(F8274="Monthly",2,0)
+IF(E8274&lt;=6,2,0)
+IF(N8274&lt;=2,2,0)
+IF(L8274&gt;=4,2,0)
+IF(M8274&gt;=2,1,0)
+IF(H8274&gt;=_xlfn.PERCENTILE.INC($H$2:$H$10001,0.75),1,0)</f>
        <v>2</v>
      </c>
      <c r="S8274" t="str">
        <f>IF(R8274&gt;=7,"High",IF(R8274&gt;=4,"Medium","Low"))</f>
        <v>Low</v>
      </c>
    </row>
    <row r="8275" spans="1:19">
      <c r="A8275" t="s">
        <v>8400</v>
      </c>
      <c r="B8275">
        <v>33</v>
      </c>
      <c r="C8275" t="s">
        <v>112</v>
      </c>
      <c r="D8275" t="s">
        <v>137</v>
      </c>
      <c r="E8275">
        <v>28</v>
      </c>
      <c r="F8275" t="s">
        <v>103</v>
      </c>
      <c r="G8275" t="s">
        <v>104</v>
      </c>
      <c r="H8275" s="5">
        <v>490</v>
      </c>
      <c r="I8275" s="5">
        <v>13394.77</v>
      </c>
      <c r="J8275" t="s">
        <v>140</v>
      </c>
      <c r="K8275" t="s">
        <v>106</v>
      </c>
      <c r="L8275">
        <v>0</v>
      </c>
      <c r="M8275">
        <v>0</v>
      </c>
      <c r="N8275">
        <v>5</v>
      </c>
      <c r="O8275" s="6">
        <v>0</v>
      </c>
      <c r="P8275" t="s">
        <v>107</v>
      </c>
      <c r="Q8275" t="s">
        <v>106</v>
      </c>
      <c r="R8275">
        <f>IF(F8275="Monthly",2,0)
+IF(E8275&lt;=6,2,0)
+IF(N8275&lt;=2,2,0)
+IF(L8275&gt;=4,2,0)
+IF(M8275&gt;=2,1,0)
+IF(H8275&gt;=_xlfn.PERCENTILE.INC($H$2:$H$10001,0.75),1,0)</f>
        <v>2</v>
      </c>
      <c r="S8275" t="str">
        <f>IF(R8275&gt;=7,"High",IF(R8275&gt;=4,"Medium","Low"))</f>
        <v>Low</v>
      </c>
    </row>
    <row r="8276" spans="1:19">
      <c r="A8276" t="s">
        <v>8401</v>
      </c>
      <c r="B8276">
        <v>18</v>
      </c>
      <c r="C8276" t="s">
        <v>101</v>
      </c>
      <c r="D8276" t="s">
        <v>126</v>
      </c>
      <c r="E8276">
        <v>23</v>
      </c>
      <c r="F8276" t="s">
        <v>103</v>
      </c>
      <c r="G8276" t="s">
        <v>104</v>
      </c>
      <c r="H8276" s="5">
        <v>505</v>
      </c>
      <c r="I8276" s="5">
        <v>11784.01</v>
      </c>
      <c r="J8276" t="s">
        <v>134</v>
      </c>
      <c r="K8276" t="s">
        <v>106</v>
      </c>
      <c r="L8276">
        <v>0</v>
      </c>
      <c r="M8276">
        <v>0</v>
      </c>
      <c r="N8276">
        <v>5</v>
      </c>
      <c r="O8276" s="6">
        <v>0</v>
      </c>
      <c r="P8276" t="s">
        <v>107</v>
      </c>
      <c r="Q8276" t="s">
        <v>107</v>
      </c>
      <c r="R8276">
        <f>IF(F8276="Monthly",2,0)
+IF(E8276&lt;=6,2,0)
+IF(N8276&lt;=2,2,0)
+IF(L8276&gt;=4,2,0)
+IF(M8276&gt;=2,1,0)
+IF(H8276&gt;=_xlfn.PERCENTILE.INC($H$2:$H$10001,0.75),1,0)</f>
        <v>2</v>
      </c>
      <c r="S8276" t="str">
        <f>IF(R8276&gt;=7,"High",IF(R8276&gt;=4,"Medium","Low"))</f>
        <v>Low</v>
      </c>
    </row>
    <row r="8277" spans="1:19">
      <c r="A8277" t="s">
        <v>8402</v>
      </c>
      <c r="B8277">
        <v>44</v>
      </c>
      <c r="C8277" t="s">
        <v>101</v>
      </c>
      <c r="D8277" t="s">
        <v>137</v>
      </c>
      <c r="E8277">
        <v>24</v>
      </c>
      <c r="F8277" t="s">
        <v>103</v>
      </c>
      <c r="G8277" t="s">
        <v>104</v>
      </c>
      <c r="H8277" s="5">
        <v>548</v>
      </c>
      <c r="I8277" s="5">
        <v>12826.41</v>
      </c>
      <c r="J8277" t="s">
        <v>105</v>
      </c>
      <c r="K8277" t="s">
        <v>106</v>
      </c>
      <c r="L8277">
        <v>1</v>
      </c>
      <c r="M8277">
        <v>0</v>
      </c>
      <c r="N8277">
        <v>5</v>
      </c>
      <c r="O8277" s="6">
        <v>0</v>
      </c>
      <c r="P8277" t="s">
        <v>106</v>
      </c>
      <c r="Q8277" t="s">
        <v>107</v>
      </c>
      <c r="R8277">
        <f>IF(F8277="Monthly",2,0)
+IF(E8277&lt;=6,2,0)
+IF(N8277&lt;=2,2,0)
+IF(L8277&gt;=4,2,0)
+IF(M8277&gt;=2,1,0)
+IF(H8277&gt;=_xlfn.PERCENTILE.INC($H$2:$H$10001,0.75),1,0)</f>
        <v>2</v>
      </c>
      <c r="S8277" t="str">
        <f>IF(R8277&gt;=7,"High",IF(R8277&gt;=4,"Medium","Low"))</f>
        <v>Low</v>
      </c>
    </row>
    <row r="8278" spans="1:19">
      <c r="A8278" t="s">
        <v>8403</v>
      </c>
      <c r="B8278">
        <v>38</v>
      </c>
      <c r="C8278" t="s">
        <v>112</v>
      </c>
      <c r="D8278" t="s">
        <v>131</v>
      </c>
      <c r="E8278">
        <v>10</v>
      </c>
      <c r="F8278" t="s">
        <v>109</v>
      </c>
      <c r="G8278" t="s">
        <v>104</v>
      </c>
      <c r="H8278" s="5">
        <v>534</v>
      </c>
      <c r="I8278" s="5">
        <v>5066.62</v>
      </c>
      <c r="J8278" t="s">
        <v>105</v>
      </c>
      <c r="K8278" t="s">
        <v>106</v>
      </c>
      <c r="L8278">
        <v>1</v>
      </c>
      <c r="M8278">
        <v>0</v>
      </c>
      <c r="N8278">
        <v>5</v>
      </c>
      <c r="O8278" s="6">
        <v>5</v>
      </c>
      <c r="P8278" t="s">
        <v>107</v>
      </c>
      <c r="Q8278" t="s">
        <v>106</v>
      </c>
      <c r="R8278">
        <f>IF(F8278="Monthly",2,0)
+IF(E8278&lt;=6,2,0)
+IF(N8278&lt;=2,2,0)
+IF(L8278&gt;=4,2,0)
+IF(M8278&gt;=2,1,0)
+IF(H8278&gt;=_xlfn.PERCENTILE.INC($H$2:$H$10001,0.75),1,0)</f>
        <v>0</v>
      </c>
      <c r="S8278" t="str">
        <f>IF(R8278&gt;=7,"High",IF(R8278&gt;=4,"Medium","Low"))</f>
        <v>Low</v>
      </c>
    </row>
    <row r="8279" spans="1:19">
      <c r="A8279" t="s">
        <v>8404</v>
      </c>
      <c r="B8279">
        <v>49</v>
      </c>
      <c r="C8279" t="s">
        <v>112</v>
      </c>
      <c r="D8279" t="s">
        <v>119</v>
      </c>
      <c r="E8279">
        <v>36</v>
      </c>
      <c r="F8279" t="s">
        <v>103</v>
      </c>
      <c r="G8279" t="s">
        <v>104</v>
      </c>
      <c r="H8279" s="5">
        <v>492</v>
      </c>
      <c r="I8279" s="5">
        <v>17476.57</v>
      </c>
      <c r="J8279" t="s">
        <v>134</v>
      </c>
      <c r="K8279" t="s">
        <v>106</v>
      </c>
      <c r="L8279">
        <v>1</v>
      </c>
      <c r="M8279">
        <v>0</v>
      </c>
      <c r="N8279">
        <v>4</v>
      </c>
      <c r="O8279" s="6">
        <v>0</v>
      </c>
      <c r="P8279" t="s">
        <v>107</v>
      </c>
      <c r="Q8279" t="s">
        <v>107</v>
      </c>
      <c r="R8279">
        <f>IF(F8279="Monthly",2,0)
+IF(E8279&lt;=6,2,0)
+IF(N8279&lt;=2,2,0)
+IF(L8279&gt;=4,2,0)
+IF(M8279&gt;=2,1,0)
+IF(H8279&gt;=_xlfn.PERCENTILE.INC($H$2:$H$10001,0.75),1,0)</f>
        <v>2</v>
      </c>
      <c r="S8279" t="str">
        <f>IF(R8279&gt;=7,"High",IF(R8279&gt;=4,"Medium","Low"))</f>
        <v>Low</v>
      </c>
    </row>
    <row r="8280" spans="1:19">
      <c r="A8280" t="s">
        <v>8405</v>
      </c>
      <c r="B8280">
        <v>34</v>
      </c>
      <c r="C8280" t="s">
        <v>112</v>
      </c>
      <c r="D8280" t="s">
        <v>123</v>
      </c>
      <c r="E8280">
        <v>47</v>
      </c>
      <c r="F8280" t="s">
        <v>109</v>
      </c>
      <c r="G8280" t="s">
        <v>104</v>
      </c>
      <c r="H8280" s="5">
        <v>433</v>
      </c>
      <c r="I8280" s="5">
        <v>20951.28</v>
      </c>
      <c r="J8280" t="s">
        <v>105</v>
      </c>
      <c r="K8280" t="s">
        <v>107</v>
      </c>
      <c r="L8280">
        <v>3</v>
      </c>
      <c r="M8280">
        <v>0</v>
      </c>
      <c r="N8280">
        <v>4</v>
      </c>
      <c r="O8280" s="6">
        <v>0</v>
      </c>
      <c r="P8280" t="s">
        <v>107</v>
      </c>
      <c r="Q8280" t="s">
        <v>107</v>
      </c>
      <c r="R8280">
        <f>IF(F8280="Monthly",2,0)
+IF(E8280&lt;=6,2,0)
+IF(N8280&lt;=2,2,0)
+IF(L8280&gt;=4,2,0)
+IF(M8280&gt;=2,1,0)
+IF(H8280&gt;=_xlfn.PERCENTILE.INC($H$2:$H$10001,0.75),1,0)</f>
        <v>0</v>
      </c>
      <c r="S8280" t="str">
        <f>IF(R8280&gt;=7,"High",IF(R8280&gt;=4,"Medium","Low"))</f>
        <v>Low</v>
      </c>
    </row>
    <row r="8281" spans="1:19">
      <c r="A8281" t="s">
        <v>8406</v>
      </c>
      <c r="B8281">
        <v>39</v>
      </c>
      <c r="C8281" t="s">
        <v>101</v>
      </c>
      <c r="D8281" t="s">
        <v>113</v>
      </c>
      <c r="E8281">
        <v>33</v>
      </c>
      <c r="F8281" t="s">
        <v>121</v>
      </c>
      <c r="G8281" t="s">
        <v>110</v>
      </c>
      <c r="H8281" s="5">
        <v>657</v>
      </c>
      <c r="I8281" s="5">
        <v>22282.5</v>
      </c>
      <c r="J8281" t="s">
        <v>115</v>
      </c>
      <c r="K8281" t="s">
        <v>106</v>
      </c>
      <c r="L8281">
        <v>3</v>
      </c>
      <c r="M8281">
        <v>0</v>
      </c>
      <c r="N8281">
        <v>4</v>
      </c>
      <c r="O8281" s="6">
        <v>0</v>
      </c>
      <c r="P8281" t="s">
        <v>107</v>
      </c>
      <c r="Q8281" t="s">
        <v>107</v>
      </c>
      <c r="R8281">
        <f>IF(F8281="Monthly",2,0)
+IF(E8281&lt;=6,2,0)
+IF(N8281&lt;=2,2,0)
+IF(L8281&gt;=4,2,0)
+IF(M8281&gt;=2,1,0)
+IF(H8281&gt;=_xlfn.PERCENTILE.INC($H$2:$H$10001,0.75),1,0)</f>
        <v>0</v>
      </c>
      <c r="S8281" t="str">
        <f>IF(R8281&gt;=7,"High",IF(R8281&gt;=4,"Medium","Low"))</f>
        <v>Low</v>
      </c>
    </row>
    <row r="8282" spans="1:19">
      <c r="A8282" t="s">
        <v>8407</v>
      </c>
      <c r="B8282">
        <v>19</v>
      </c>
      <c r="C8282" t="s">
        <v>101</v>
      </c>
      <c r="D8282" t="s">
        <v>133</v>
      </c>
      <c r="E8282">
        <v>30</v>
      </c>
      <c r="F8282" t="s">
        <v>109</v>
      </c>
      <c r="G8282" t="s">
        <v>129</v>
      </c>
      <c r="H8282" s="5">
        <v>970</v>
      </c>
      <c r="I8282" s="5">
        <v>29014.78</v>
      </c>
      <c r="J8282" t="s">
        <v>140</v>
      </c>
      <c r="K8282" t="s">
        <v>106</v>
      </c>
      <c r="L8282">
        <v>1</v>
      </c>
      <c r="M8282">
        <v>0</v>
      </c>
      <c r="N8282">
        <v>4</v>
      </c>
      <c r="O8282" s="6">
        <v>0</v>
      </c>
      <c r="P8282" t="s">
        <v>106</v>
      </c>
      <c r="Q8282" t="s">
        <v>107</v>
      </c>
      <c r="R8282">
        <f>IF(F8282="Monthly",2,0)
+IF(E8282&lt;=6,2,0)
+IF(N8282&lt;=2,2,0)
+IF(L8282&gt;=4,2,0)
+IF(M8282&gt;=2,1,0)
+IF(H8282&gt;=_xlfn.PERCENTILE.INC($H$2:$H$10001,0.75),1,0)</f>
        <v>1</v>
      </c>
      <c r="S8282" t="str">
        <f>IF(R8282&gt;=7,"High",IF(R8282&gt;=4,"Medium","Low"))</f>
        <v>Low</v>
      </c>
    </row>
    <row r="8283" spans="1:19">
      <c r="A8283" t="s">
        <v>8408</v>
      </c>
      <c r="B8283">
        <v>28</v>
      </c>
      <c r="C8283" t="s">
        <v>112</v>
      </c>
      <c r="D8283" t="s">
        <v>102</v>
      </c>
      <c r="E8283">
        <v>56</v>
      </c>
      <c r="F8283" t="s">
        <v>103</v>
      </c>
      <c r="G8283" t="s">
        <v>104</v>
      </c>
      <c r="H8283" s="5">
        <v>495</v>
      </c>
      <c r="I8283" s="5">
        <v>27704.240000000002</v>
      </c>
      <c r="J8283" t="s">
        <v>140</v>
      </c>
      <c r="K8283" t="s">
        <v>107</v>
      </c>
      <c r="L8283">
        <v>0</v>
      </c>
      <c r="M8283">
        <v>0</v>
      </c>
      <c r="N8283">
        <v>5</v>
      </c>
      <c r="O8283" s="6">
        <v>0</v>
      </c>
      <c r="P8283" t="s">
        <v>107</v>
      </c>
      <c r="Q8283" t="s">
        <v>106</v>
      </c>
      <c r="R8283">
        <f>IF(F8283="Monthly",2,0)
+IF(E8283&lt;=6,2,0)
+IF(N8283&lt;=2,2,0)
+IF(L8283&gt;=4,2,0)
+IF(M8283&gt;=2,1,0)
+IF(H8283&gt;=_xlfn.PERCENTILE.INC($H$2:$H$10001,0.75),1,0)</f>
        <v>2</v>
      </c>
      <c r="S8283" t="str">
        <f>IF(R8283&gt;=7,"High",IF(R8283&gt;=4,"Medium","Low"))</f>
        <v>Low</v>
      </c>
    </row>
    <row r="8284" spans="1:19">
      <c r="A8284" t="s">
        <v>8409</v>
      </c>
      <c r="B8284">
        <v>31</v>
      </c>
      <c r="C8284" t="s">
        <v>101</v>
      </c>
      <c r="D8284" t="s">
        <v>131</v>
      </c>
      <c r="E8284">
        <v>62</v>
      </c>
      <c r="F8284" t="s">
        <v>121</v>
      </c>
      <c r="G8284" t="s">
        <v>110</v>
      </c>
      <c r="H8284" s="5">
        <v>769</v>
      </c>
      <c r="I8284" s="5">
        <v>41231.64</v>
      </c>
      <c r="J8284" t="s">
        <v>105</v>
      </c>
      <c r="K8284" t="s">
        <v>106</v>
      </c>
      <c r="L8284">
        <v>0</v>
      </c>
      <c r="M8284">
        <v>0</v>
      </c>
      <c r="N8284">
        <v>5</v>
      </c>
      <c r="O8284" s="6">
        <v>15</v>
      </c>
      <c r="P8284" t="s">
        <v>107</v>
      </c>
      <c r="Q8284" t="s">
        <v>107</v>
      </c>
      <c r="R8284">
        <f>IF(F8284="Monthly",2,0)
+IF(E8284&lt;=6,2,0)
+IF(N8284&lt;=2,2,0)
+IF(L8284&gt;=4,2,0)
+IF(M8284&gt;=2,1,0)
+IF(H8284&gt;=_xlfn.PERCENTILE.INC($H$2:$H$10001,0.75),1,0)</f>
        <v>0</v>
      </c>
      <c r="S8284" t="str">
        <f>IF(R8284&gt;=7,"High",IF(R8284&gt;=4,"Medium","Low"))</f>
        <v>Low</v>
      </c>
    </row>
    <row r="8285" spans="1:19">
      <c r="A8285" t="s">
        <v>8410</v>
      </c>
      <c r="B8285">
        <v>42</v>
      </c>
      <c r="C8285" t="s">
        <v>101</v>
      </c>
      <c r="D8285" t="s">
        <v>133</v>
      </c>
      <c r="E8285">
        <v>37</v>
      </c>
      <c r="F8285" t="s">
        <v>103</v>
      </c>
      <c r="G8285" t="s">
        <v>104</v>
      </c>
      <c r="H8285" s="5">
        <v>479</v>
      </c>
      <c r="I8285" s="5">
        <v>17618.03</v>
      </c>
      <c r="J8285" t="s">
        <v>115</v>
      </c>
      <c r="K8285" t="s">
        <v>107</v>
      </c>
      <c r="L8285">
        <v>1</v>
      </c>
      <c r="M8285">
        <v>0</v>
      </c>
      <c r="N8285">
        <v>5</v>
      </c>
      <c r="O8285" s="6">
        <v>0</v>
      </c>
      <c r="P8285" t="s">
        <v>107</v>
      </c>
      <c r="Q8285" t="s">
        <v>107</v>
      </c>
      <c r="R8285">
        <f>IF(F8285="Monthly",2,0)
+IF(E8285&lt;=6,2,0)
+IF(N8285&lt;=2,2,0)
+IF(L8285&gt;=4,2,0)
+IF(M8285&gt;=2,1,0)
+IF(H8285&gt;=_xlfn.PERCENTILE.INC($H$2:$H$10001,0.75),1,0)</f>
        <v>2</v>
      </c>
      <c r="S8285" t="str">
        <f>IF(R8285&gt;=7,"High",IF(R8285&gt;=4,"Medium","Low"))</f>
        <v>Low</v>
      </c>
    </row>
    <row r="8286" spans="1:19">
      <c r="A8286" t="s">
        <v>8411</v>
      </c>
      <c r="B8286">
        <v>37</v>
      </c>
      <c r="C8286" t="s">
        <v>112</v>
      </c>
      <c r="D8286" t="s">
        <v>113</v>
      </c>
      <c r="E8286">
        <v>11</v>
      </c>
      <c r="F8286" t="s">
        <v>109</v>
      </c>
      <c r="G8286" t="s">
        <v>104</v>
      </c>
      <c r="H8286" s="5">
        <v>515</v>
      </c>
      <c r="I8286" s="5">
        <v>5741.32</v>
      </c>
      <c r="J8286" t="s">
        <v>115</v>
      </c>
      <c r="K8286" t="s">
        <v>106</v>
      </c>
      <c r="L8286">
        <v>2</v>
      </c>
      <c r="M8286">
        <v>0</v>
      </c>
      <c r="N8286">
        <v>5</v>
      </c>
      <c r="O8286" s="6">
        <v>0</v>
      </c>
      <c r="P8286" t="s">
        <v>106</v>
      </c>
      <c r="Q8286" t="s">
        <v>106</v>
      </c>
      <c r="R8286">
        <f>IF(F8286="Monthly",2,0)
+IF(E8286&lt;=6,2,0)
+IF(N8286&lt;=2,2,0)
+IF(L8286&gt;=4,2,0)
+IF(M8286&gt;=2,1,0)
+IF(H8286&gt;=_xlfn.PERCENTILE.INC($H$2:$H$10001,0.75),1,0)</f>
        <v>0</v>
      </c>
      <c r="S8286" t="str">
        <f>IF(R8286&gt;=7,"High",IF(R8286&gt;=4,"Medium","Low"))</f>
        <v>Low</v>
      </c>
    </row>
    <row r="8287" spans="1:19">
      <c r="A8287" t="s">
        <v>8412</v>
      </c>
      <c r="B8287">
        <v>48</v>
      </c>
      <c r="C8287" t="s">
        <v>112</v>
      </c>
      <c r="D8287" t="s">
        <v>123</v>
      </c>
      <c r="E8287">
        <v>50</v>
      </c>
      <c r="F8287" t="s">
        <v>103</v>
      </c>
      <c r="G8287" t="s">
        <v>104</v>
      </c>
      <c r="H8287" s="5">
        <v>465</v>
      </c>
      <c r="I8287" s="5">
        <v>22683.45</v>
      </c>
      <c r="J8287" t="s">
        <v>115</v>
      </c>
      <c r="K8287" t="s">
        <v>106</v>
      </c>
      <c r="L8287">
        <v>0</v>
      </c>
      <c r="M8287">
        <v>0</v>
      </c>
      <c r="N8287">
        <v>5</v>
      </c>
      <c r="O8287" s="6">
        <v>0</v>
      </c>
      <c r="P8287" t="s">
        <v>107</v>
      </c>
      <c r="Q8287" t="s">
        <v>107</v>
      </c>
      <c r="R8287">
        <f>IF(F8287="Monthly",2,0)
+IF(E8287&lt;=6,2,0)
+IF(N8287&lt;=2,2,0)
+IF(L8287&gt;=4,2,0)
+IF(M8287&gt;=2,1,0)
+IF(H8287&gt;=_xlfn.PERCENTILE.INC($H$2:$H$10001,0.75),1,0)</f>
        <v>2</v>
      </c>
      <c r="S8287" t="str">
        <f>IF(R8287&gt;=7,"High",IF(R8287&gt;=4,"Medium","Low"))</f>
        <v>Low</v>
      </c>
    </row>
    <row r="8288" spans="1:19">
      <c r="A8288" t="s">
        <v>8413</v>
      </c>
      <c r="B8288">
        <v>42</v>
      </c>
      <c r="C8288" t="s">
        <v>101</v>
      </c>
      <c r="D8288" t="s">
        <v>137</v>
      </c>
      <c r="E8288">
        <v>17</v>
      </c>
      <c r="F8288" t="s">
        <v>121</v>
      </c>
      <c r="G8288" t="s">
        <v>110</v>
      </c>
      <c r="H8288" s="5">
        <v>700</v>
      </c>
      <c r="I8288" s="5">
        <v>10806.37</v>
      </c>
      <c r="J8288" t="s">
        <v>105</v>
      </c>
      <c r="K8288" t="s">
        <v>106</v>
      </c>
      <c r="L8288">
        <v>3</v>
      </c>
      <c r="M8288">
        <v>1</v>
      </c>
      <c r="N8288">
        <v>5</v>
      </c>
      <c r="O8288" s="6">
        <v>10</v>
      </c>
      <c r="P8288" t="s">
        <v>106</v>
      </c>
      <c r="Q8288" t="s">
        <v>107</v>
      </c>
      <c r="R8288">
        <f>IF(F8288="Monthly",2,0)
+IF(E8288&lt;=6,2,0)
+IF(N8288&lt;=2,2,0)
+IF(L8288&gt;=4,2,0)
+IF(M8288&gt;=2,1,0)
+IF(H8288&gt;=_xlfn.PERCENTILE.INC($H$2:$H$10001,0.75),1,0)</f>
        <v>0</v>
      </c>
      <c r="S8288" t="str">
        <f>IF(R8288&gt;=7,"High",IF(R8288&gt;=4,"Medium","Low"))</f>
        <v>Low</v>
      </c>
    </row>
    <row r="8289" spans="1:19">
      <c r="A8289" t="s">
        <v>8414</v>
      </c>
      <c r="B8289">
        <v>63</v>
      </c>
      <c r="C8289" t="s">
        <v>101</v>
      </c>
      <c r="D8289" t="s">
        <v>131</v>
      </c>
      <c r="E8289">
        <v>38</v>
      </c>
      <c r="F8289" t="s">
        <v>121</v>
      </c>
      <c r="G8289" t="s">
        <v>104</v>
      </c>
      <c r="H8289" s="5">
        <v>490</v>
      </c>
      <c r="I8289" s="5">
        <v>19177.88</v>
      </c>
      <c r="J8289" t="s">
        <v>117</v>
      </c>
      <c r="K8289" t="s">
        <v>106</v>
      </c>
      <c r="L8289">
        <v>1</v>
      </c>
      <c r="M8289">
        <v>0</v>
      </c>
      <c r="N8289">
        <v>5</v>
      </c>
      <c r="O8289" s="6">
        <v>0</v>
      </c>
      <c r="P8289" t="s">
        <v>106</v>
      </c>
      <c r="Q8289" t="s">
        <v>107</v>
      </c>
      <c r="R8289">
        <f>IF(F8289="Monthly",2,0)
+IF(E8289&lt;=6,2,0)
+IF(N8289&lt;=2,2,0)
+IF(L8289&gt;=4,2,0)
+IF(M8289&gt;=2,1,0)
+IF(H8289&gt;=_xlfn.PERCENTILE.INC($H$2:$H$10001,0.75),1,0)</f>
        <v>0</v>
      </c>
      <c r="S8289" t="str">
        <f>IF(R8289&gt;=7,"High",IF(R8289&gt;=4,"Medium","Low"))</f>
        <v>Low</v>
      </c>
    </row>
    <row r="8290" spans="1:19">
      <c r="A8290" t="s">
        <v>8415</v>
      </c>
      <c r="B8290">
        <v>27</v>
      </c>
      <c r="C8290" t="s">
        <v>101</v>
      </c>
      <c r="D8290" t="s">
        <v>119</v>
      </c>
      <c r="E8290">
        <v>8</v>
      </c>
      <c r="F8290" t="s">
        <v>103</v>
      </c>
      <c r="G8290" t="s">
        <v>110</v>
      </c>
      <c r="H8290" s="5">
        <v>727</v>
      </c>
      <c r="I8290" s="5">
        <v>5663.59</v>
      </c>
      <c r="J8290" t="s">
        <v>117</v>
      </c>
      <c r="K8290" t="s">
        <v>106</v>
      </c>
      <c r="L8290">
        <v>2</v>
      </c>
      <c r="M8290">
        <v>0</v>
      </c>
      <c r="N8290">
        <v>5</v>
      </c>
      <c r="O8290" s="6">
        <v>0</v>
      </c>
      <c r="P8290" t="s">
        <v>107</v>
      </c>
      <c r="Q8290" t="s">
        <v>107</v>
      </c>
      <c r="R8290">
        <f>IF(F8290="Monthly",2,0)
+IF(E8290&lt;=6,2,0)
+IF(N8290&lt;=2,2,0)
+IF(L8290&gt;=4,2,0)
+IF(M8290&gt;=2,1,0)
+IF(H8290&gt;=_xlfn.PERCENTILE.INC($H$2:$H$10001,0.75),1,0)</f>
        <v>2</v>
      </c>
      <c r="S8290" t="str">
        <f>IF(R8290&gt;=7,"High",IF(R8290&gt;=4,"Medium","Low"))</f>
        <v>Low</v>
      </c>
    </row>
    <row r="8291" spans="1:19">
      <c r="A8291" t="s">
        <v>8416</v>
      </c>
      <c r="B8291">
        <v>36</v>
      </c>
      <c r="C8291" t="s">
        <v>112</v>
      </c>
      <c r="D8291" t="s">
        <v>126</v>
      </c>
      <c r="E8291">
        <v>26</v>
      </c>
      <c r="F8291" t="s">
        <v>103</v>
      </c>
      <c r="G8291" t="s">
        <v>129</v>
      </c>
      <c r="H8291" s="5">
        <v>991</v>
      </c>
      <c r="I8291" s="5">
        <v>25647.05</v>
      </c>
      <c r="J8291" t="s">
        <v>134</v>
      </c>
      <c r="K8291" t="s">
        <v>106</v>
      </c>
      <c r="L8291">
        <v>2</v>
      </c>
      <c r="M8291">
        <v>2</v>
      </c>
      <c r="N8291">
        <v>4</v>
      </c>
      <c r="O8291" s="6">
        <v>0</v>
      </c>
      <c r="P8291" t="s">
        <v>107</v>
      </c>
      <c r="Q8291" t="s">
        <v>106</v>
      </c>
      <c r="R8291">
        <f>IF(F8291="Monthly",2,0)
+IF(E8291&lt;=6,2,0)
+IF(N8291&lt;=2,2,0)
+IF(L8291&gt;=4,2,0)
+IF(M8291&gt;=2,1,0)
+IF(H8291&gt;=_xlfn.PERCENTILE.INC($H$2:$H$10001,0.75),1,0)</f>
        <v>4</v>
      </c>
      <c r="S8291" t="str">
        <f>IF(R8291&gt;=7,"High",IF(R8291&gt;=4,"Medium","Low"))</f>
        <v>Medium</v>
      </c>
    </row>
    <row r="8292" spans="1:19">
      <c r="A8292" t="s">
        <v>8417</v>
      </c>
      <c r="B8292">
        <v>22</v>
      </c>
      <c r="C8292" t="s">
        <v>112</v>
      </c>
      <c r="D8292" t="s">
        <v>119</v>
      </c>
      <c r="E8292">
        <v>37</v>
      </c>
      <c r="F8292" t="s">
        <v>121</v>
      </c>
      <c r="G8292" t="s">
        <v>129</v>
      </c>
      <c r="H8292" s="5">
        <v>1065</v>
      </c>
      <c r="I8292" s="5">
        <v>38613.129999999997</v>
      </c>
      <c r="J8292" t="s">
        <v>117</v>
      </c>
      <c r="K8292" t="s">
        <v>106</v>
      </c>
      <c r="L8292">
        <v>2</v>
      </c>
      <c r="M8292">
        <v>0</v>
      </c>
      <c r="N8292">
        <v>5</v>
      </c>
      <c r="O8292" s="6">
        <v>0</v>
      </c>
      <c r="P8292" t="s">
        <v>107</v>
      </c>
      <c r="Q8292" t="s">
        <v>106</v>
      </c>
      <c r="R8292">
        <f>IF(F8292="Monthly",2,0)
+IF(E8292&lt;=6,2,0)
+IF(N8292&lt;=2,2,0)
+IF(L8292&gt;=4,2,0)
+IF(M8292&gt;=2,1,0)
+IF(H8292&gt;=_xlfn.PERCENTILE.INC($H$2:$H$10001,0.75),1,0)</f>
        <v>1</v>
      </c>
      <c r="S8292" t="str">
        <f>IF(R8292&gt;=7,"High",IF(R8292&gt;=4,"Medium","Low"))</f>
        <v>Low</v>
      </c>
    </row>
    <row r="8293" spans="1:19">
      <c r="A8293" t="s">
        <v>8418</v>
      </c>
      <c r="B8293">
        <v>28</v>
      </c>
      <c r="C8293" t="s">
        <v>101</v>
      </c>
      <c r="D8293" t="s">
        <v>102</v>
      </c>
      <c r="E8293">
        <v>22</v>
      </c>
      <c r="F8293" t="s">
        <v>109</v>
      </c>
      <c r="G8293" t="s">
        <v>110</v>
      </c>
      <c r="H8293" s="5">
        <v>803</v>
      </c>
      <c r="I8293" s="5">
        <v>17656.98</v>
      </c>
      <c r="J8293" t="s">
        <v>105</v>
      </c>
      <c r="K8293" t="s">
        <v>106</v>
      </c>
      <c r="L8293">
        <v>0</v>
      </c>
      <c r="M8293">
        <v>0</v>
      </c>
      <c r="N8293">
        <v>5</v>
      </c>
      <c r="O8293" s="6">
        <v>0</v>
      </c>
      <c r="P8293" t="s">
        <v>106</v>
      </c>
      <c r="Q8293" t="s">
        <v>107</v>
      </c>
      <c r="R8293">
        <f>IF(F8293="Monthly",2,0)
+IF(E8293&lt;=6,2,0)
+IF(N8293&lt;=2,2,0)
+IF(L8293&gt;=4,2,0)
+IF(M8293&gt;=2,1,0)
+IF(H8293&gt;=_xlfn.PERCENTILE.INC($H$2:$H$10001,0.75),1,0)</f>
        <v>1</v>
      </c>
      <c r="S8293" t="str">
        <f>IF(R8293&gt;=7,"High",IF(R8293&gt;=4,"Medium","Low"))</f>
        <v>Low</v>
      </c>
    </row>
    <row r="8294" spans="1:19">
      <c r="A8294" t="s">
        <v>8419</v>
      </c>
      <c r="B8294">
        <v>18</v>
      </c>
      <c r="C8294" t="s">
        <v>101</v>
      </c>
      <c r="D8294" t="s">
        <v>102</v>
      </c>
      <c r="E8294">
        <v>32</v>
      </c>
      <c r="F8294" t="s">
        <v>109</v>
      </c>
      <c r="G8294" t="s">
        <v>104</v>
      </c>
      <c r="H8294" s="5">
        <v>506</v>
      </c>
      <c r="I8294" s="5">
        <v>15526.2</v>
      </c>
      <c r="J8294" t="s">
        <v>105</v>
      </c>
      <c r="K8294" t="s">
        <v>106</v>
      </c>
      <c r="L8294">
        <v>1</v>
      </c>
      <c r="M8294">
        <v>0</v>
      </c>
      <c r="N8294">
        <v>5</v>
      </c>
      <c r="O8294" s="6">
        <v>5</v>
      </c>
      <c r="P8294" t="s">
        <v>107</v>
      </c>
      <c r="Q8294" t="s">
        <v>107</v>
      </c>
      <c r="R8294">
        <f>IF(F8294="Monthly",2,0)
+IF(E8294&lt;=6,2,0)
+IF(N8294&lt;=2,2,0)
+IF(L8294&gt;=4,2,0)
+IF(M8294&gt;=2,1,0)
+IF(H8294&gt;=_xlfn.PERCENTILE.INC($H$2:$H$10001,0.75),1,0)</f>
        <v>0</v>
      </c>
      <c r="S8294" t="str">
        <f>IF(R8294&gt;=7,"High",IF(R8294&gt;=4,"Medium","Low"))</f>
        <v>Low</v>
      </c>
    </row>
    <row r="8295" spans="1:19">
      <c r="A8295" t="s">
        <v>8420</v>
      </c>
      <c r="B8295">
        <v>42</v>
      </c>
      <c r="C8295" t="s">
        <v>101</v>
      </c>
      <c r="D8295" t="s">
        <v>102</v>
      </c>
      <c r="E8295">
        <v>42</v>
      </c>
      <c r="F8295" t="s">
        <v>610</v>
      </c>
      <c r="G8295" t="s">
        <v>129</v>
      </c>
      <c r="H8295" s="5">
        <v>990</v>
      </c>
      <c r="I8295" s="5">
        <v>40732.959999999999</v>
      </c>
      <c r="J8295" t="s">
        <v>134</v>
      </c>
      <c r="K8295" t="s">
        <v>106</v>
      </c>
      <c r="L8295">
        <v>0</v>
      </c>
      <c r="M8295">
        <v>0</v>
      </c>
      <c r="N8295">
        <v>5</v>
      </c>
      <c r="O8295" s="6">
        <v>0</v>
      </c>
      <c r="P8295" t="s">
        <v>107</v>
      </c>
      <c r="Q8295" t="s">
        <v>106</v>
      </c>
      <c r="R8295">
        <f>IF(F8295="Monthly",2,0)
+IF(E8295&lt;=6,2,0)
+IF(N8295&lt;=2,2,0)
+IF(L8295&gt;=4,2,0)
+IF(M8295&gt;=2,1,0)
+IF(H8295&gt;=_xlfn.PERCENTILE.INC($H$2:$H$10001,0.75),1,0)</f>
        <v>1</v>
      </c>
      <c r="S8295" t="str">
        <f>IF(R8295&gt;=7,"High",IF(R8295&gt;=4,"Medium","Low"))</f>
        <v>Low</v>
      </c>
    </row>
    <row r="8296" spans="1:19">
      <c r="A8296" t="s">
        <v>8421</v>
      </c>
      <c r="B8296">
        <v>55</v>
      </c>
      <c r="C8296" t="s">
        <v>112</v>
      </c>
      <c r="D8296" t="s">
        <v>131</v>
      </c>
      <c r="E8296">
        <v>17</v>
      </c>
      <c r="F8296" t="s">
        <v>103</v>
      </c>
      <c r="G8296" t="s">
        <v>110</v>
      </c>
      <c r="H8296" s="5">
        <v>788</v>
      </c>
      <c r="I8296" s="5">
        <v>13601.48</v>
      </c>
      <c r="J8296" t="s">
        <v>105</v>
      </c>
      <c r="K8296" t="s">
        <v>106</v>
      </c>
      <c r="L8296">
        <v>1</v>
      </c>
      <c r="M8296">
        <v>0</v>
      </c>
      <c r="N8296">
        <v>5</v>
      </c>
      <c r="O8296" s="6">
        <v>0</v>
      </c>
      <c r="P8296" t="s">
        <v>107</v>
      </c>
      <c r="Q8296" t="s">
        <v>107</v>
      </c>
      <c r="R8296">
        <f>IF(F8296="Monthly",2,0)
+IF(E8296&lt;=6,2,0)
+IF(N8296&lt;=2,2,0)
+IF(L8296&gt;=4,2,0)
+IF(M8296&gt;=2,1,0)
+IF(H8296&gt;=_xlfn.PERCENTILE.INC($H$2:$H$10001,0.75),1,0)</f>
        <v>2</v>
      </c>
      <c r="S8296" t="str">
        <f>IF(R8296&gt;=7,"High",IF(R8296&gt;=4,"Medium","Low"))</f>
        <v>Low</v>
      </c>
    </row>
    <row r="8297" spans="1:19">
      <c r="A8297" t="s">
        <v>8422</v>
      </c>
      <c r="B8297">
        <v>35</v>
      </c>
      <c r="C8297" t="s">
        <v>112</v>
      </c>
      <c r="D8297" t="s">
        <v>133</v>
      </c>
      <c r="E8297">
        <v>30</v>
      </c>
      <c r="F8297" t="s">
        <v>121</v>
      </c>
      <c r="G8297" t="s">
        <v>110</v>
      </c>
      <c r="H8297" s="5">
        <v>643</v>
      </c>
      <c r="I8297" s="5">
        <v>16877.47</v>
      </c>
      <c r="J8297" t="s">
        <v>115</v>
      </c>
      <c r="K8297" t="s">
        <v>106</v>
      </c>
      <c r="L8297">
        <v>1</v>
      </c>
      <c r="M8297">
        <v>0</v>
      </c>
      <c r="N8297">
        <v>5</v>
      </c>
      <c r="O8297" s="6">
        <v>10</v>
      </c>
      <c r="P8297" t="s">
        <v>107</v>
      </c>
      <c r="Q8297" t="s">
        <v>107</v>
      </c>
      <c r="R8297">
        <f>IF(F8297="Monthly",2,0)
+IF(E8297&lt;=6,2,0)
+IF(N8297&lt;=2,2,0)
+IF(L8297&gt;=4,2,0)
+IF(M8297&gt;=2,1,0)
+IF(H8297&gt;=_xlfn.PERCENTILE.INC($H$2:$H$10001,0.75),1,0)</f>
        <v>0</v>
      </c>
      <c r="S8297" t="str">
        <f>IF(R8297&gt;=7,"High",IF(R8297&gt;=4,"Medium","Low"))</f>
        <v>Low</v>
      </c>
    </row>
    <row r="8298" spans="1:19">
      <c r="A8298" t="s">
        <v>8423</v>
      </c>
      <c r="B8298">
        <v>35</v>
      </c>
      <c r="C8298" t="s">
        <v>101</v>
      </c>
      <c r="D8298" t="s">
        <v>131</v>
      </c>
      <c r="E8298">
        <v>55</v>
      </c>
      <c r="F8298" t="s">
        <v>103</v>
      </c>
      <c r="G8298" t="s">
        <v>110</v>
      </c>
      <c r="H8298" s="5">
        <v>806</v>
      </c>
      <c r="I8298" s="5">
        <v>44355.199999999997</v>
      </c>
      <c r="J8298" t="s">
        <v>134</v>
      </c>
      <c r="K8298" t="s">
        <v>106</v>
      </c>
      <c r="L8298">
        <v>2</v>
      </c>
      <c r="M8298">
        <v>1</v>
      </c>
      <c r="N8298">
        <v>4</v>
      </c>
      <c r="O8298" s="6">
        <v>0</v>
      </c>
      <c r="P8298" t="s">
        <v>107</v>
      </c>
      <c r="Q8298" t="s">
        <v>107</v>
      </c>
      <c r="R8298">
        <f>IF(F8298="Monthly",2,0)
+IF(E8298&lt;=6,2,0)
+IF(N8298&lt;=2,2,0)
+IF(L8298&gt;=4,2,0)
+IF(M8298&gt;=2,1,0)
+IF(H8298&gt;=_xlfn.PERCENTILE.INC($H$2:$H$10001,0.75),1,0)</f>
        <v>3</v>
      </c>
      <c r="S8298" t="str">
        <f>IF(R8298&gt;=7,"High",IF(R8298&gt;=4,"Medium","Low"))</f>
        <v>Low</v>
      </c>
    </row>
    <row r="8299" spans="1:19">
      <c r="A8299" t="s">
        <v>8424</v>
      </c>
      <c r="B8299">
        <v>41</v>
      </c>
      <c r="C8299" t="s">
        <v>112</v>
      </c>
      <c r="D8299" t="s">
        <v>102</v>
      </c>
      <c r="E8299">
        <v>17</v>
      </c>
      <c r="F8299" t="s">
        <v>103</v>
      </c>
      <c r="G8299" t="s">
        <v>110</v>
      </c>
      <c r="H8299" s="5">
        <v>773</v>
      </c>
      <c r="I8299" s="5">
        <v>13002.78</v>
      </c>
      <c r="J8299" t="s">
        <v>140</v>
      </c>
      <c r="K8299" t="s">
        <v>106</v>
      </c>
      <c r="L8299">
        <v>3</v>
      </c>
      <c r="M8299">
        <v>2</v>
      </c>
      <c r="N8299">
        <v>4</v>
      </c>
      <c r="O8299" s="6">
        <v>0</v>
      </c>
      <c r="P8299" t="s">
        <v>107</v>
      </c>
      <c r="Q8299" t="s">
        <v>107</v>
      </c>
      <c r="R8299">
        <f>IF(F8299="Monthly",2,0)
+IF(E8299&lt;=6,2,0)
+IF(N8299&lt;=2,2,0)
+IF(L8299&gt;=4,2,0)
+IF(M8299&gt;=2,1,0)
+IF(H8299&gt;=_xlfn.PERCENTILE.INC($H$2:$H$10001,0.75),1,0)</f>
        <v>3</v>
      </c>
      <c r="S8299" t="str">
        <f>IF(R8299&gt;=7,"High",IF(R8299&gt;=4,"Medium","Low"))</f>
        <v>Low</v>
      </c>
    </row>
    <row r="8300" spans="1:19">
      <c r="A8300" t="s">
        <v>8425</v>
      </c>
      <c r="B8300">
        <v>44</v>
      </c>
      <c r="C8300" t="s">
        <v>112</v>
      </c>
      <c r="D8300" t="s">
        <v>131</v>
      </c>
      <c r="E8300">
        <v>47</v>
      </c>
      <c r="F8300" t="s">
        <v>103</v>
      </c>
      <c r="G8300" t="s">
        <v>104</v>
      </c>
      <c r="H8300" s="5">
        <v>532</v>
      </c>
      <c r="I8300" s="5">
        <v>24295.97</v>
      </c>
      <c r="J8300" t="s">
        <v>134</v>
      </c>
      <c r="K8300" t="s">
        <v>106</v>
      </c>
      <c r="L8300">
        <v>2</v>
      </c>
      <c r="M8300">
        <v>2</v>
      </c>
      <c r="N8300">
        <v>5</v>
      </c>
      <c r="O8300" s="6">
        <v>0</v>
      </c>
      <c r="P8300" t="s">
        <v>107</v>
      </c>
      <c r="Q8300" t="s">
        <v>107</v>
      </c>
      <c r="R8300">
        <f>IF(F8300="Monthly",2,0)
+IF(E8300&lt;=6,2,0)
+IF(N8300&lt;=2,2,0)
+IF(L8300&gt;=4,2,0)
+IF(M8300&gt;=2,1,0)
+IF(H8300&gt;=_xlfn.PERCENTILE.INC($H$2:$H$10001,0.75),1,0)</f>
        <v>3</v>
      </c>
      <c r="S8300" t="str">
        <f>IF(R8300&gt;=7,"High",IF(R8300&gt;=4,"Medium","Low"))</f>
        <v>Low</v>
      </c>
    </row>
    <row r="8301" spans="1:19">
      <c r="A8301" t="s">
        <v>8426</v>
      </c>
      <c r="B8301">
        <v>23</v>
      </c>
      <c r="C8301" t="s">
        <v>101</v>
      </c>
      <c r="D8301" t="s">
        <v>126</v>
      </c>
      <c r="E8301">
        <v>44</v>
      </c>
      <c r="F8301" t="s">
        <v>103</v>
      </c>
      <c r="G8301" t="s">
        <v>104</v>
      </c>
      <c r="H8301" s="5">
        <v>507</v>
      </c>
      <c r="I8301" s="5">
        <v>22296.75</v>
      </c>
      <c r="J8301" t="s">
        <v>115</v>
      </c>
      <c r="K8301" t="s">
        <v>107</v>
      </c>
      <c r="L8301">
        <v>0</v>
      </c>
      <c r="M8301">
        <v>0</v>
      </c>
      <c r="N8301">
        <v>5</v>
      </c>
      <c r="O8301" s="6">
        <v>0</v>
      </c>
      <c r="P8301" t="s">
        <v>107</v>
      </c>
      <c r="Q8301" t="s">
        <v>106</v>
      </c>
      <c r="R8301">
        <f>IF(F8301="Monthly",2,0)
+IF(E8301&lt;=6,2,0)
+IF(N8301&lt;=2,2,0)
+IF(L8301&gt;=4,2,0)
+IF(M8301&gt;=2,1,0)
+IF(H8301&gt;=_xlfn.PERCENTILE.INC($H$2:$H$10001,0.75),1,0)</f>
        <v>2</v>
      </c>
      <c r="S8301" t="str">
        <f>IF(R8301&gt;=7,"High",IF(R8301&gt;=4,"Medium","Low"))</f>
        <v>Low</v>
      </c>
    </row>
    <row r="8302" spans="1:19">
      <c r="A8302" t="s">
        <v>8427</v>
      </c>
      <c r="B8302">
        <v>59</v>
      </c>
      <c r="C8302" t="s">
        <v>112</v>
      </c>
      <c r="D8302" t="s">
        <v>126</v>
      </c>
      <c r="E8302">
        <v>34</v>
      </c>
      <c r="F8302" t="s">
        <v>109</v>
      </c>
      <c r="G8302" t="s">
        <v>104</v>
      </c>
      <c r="H8302" s="5">
        <v>565</v>
      </c>
      <c r="I8302" s="5">
        <v>18199.13</v>
      </c>
      <c r="J8302" t="s">
        <v>134</v>
      </c>
      <c r="K8302" t="s">
        <v>106</v>
      </c>
      <c r="L8302">
        <v>2</v>
      </c>
      <c r="M8302">
        <v>1</v>
      </c>
      <c r="N8302">
        <v>5</v>
      </c>
      <c r="O8302" s="6">
        <v>5</v>
      </c>
      <c r="P8302" t="s">
        <v>107</v>
      </c>
      <c r="Q8302" t="s">
        <v>107</v>
      </c>
      <c r="R8302">
        <f>IF(F8302="Monthly",2,0)
+IF(E8302&lt;=6,2,0)
+IF(N8302&lt;=2,2,0)
+IF(L8302&gt;=4,2,0)
+IF(M8302&gt;=2,1,0)
+IF(H8302&gt;=_xlfn.PERCENTILE.INC($H$2:$H$10001,0.75),1,0)</f>
        <v>0</v>
      </c>
      <c r="S8302" t="str">
        <f>IF(R8302&gt;=7,"High",IF(R8302&gt;=4,"Medium","Low"))</f>
        <v>Low</v>
      </c>
    </row>
    <row r="8303" spans="1:19">
      <c r="A8303" t="s">
        <v>8428</v>
      </c>
      <c r="B8303">
        <v>41</v>
      </c>
      <c r="C8303" t="s">
        <v>101</v>
      </c>
      <c r="D8303" t="s">
        <v>126</v>
      </c>
      <c r="E8303">
        <v>14</v>
      </c>
      <c r="F8303" t="s">
        <v>103</v>
      </c>
      <c r="G8303" t="s">
        <v>104</v>
      </c>
      <c r="H8303" s="5">
        <v>491</v>
      </c>
      <c r="I8303" s="5">
        <v>6923.39</v>
      </c>
      <c r="J8303" t="s">
        <v>115</v>
      </c>
      <c r="K8303" t="s">
        <v>106</v>
      </c>
      <c r="L8303">
        <v>0</v>
      </c>
      <c r="M8303">
        <v>0</v>
      </c>
      <c r="N8303">
        <v>5</v>
      </c>
      <c r="O8303" s="6">
        <v>0</v>
      </c>
      <c r="P8303" t="s">
        <v>106</v>
      </c>
      <c r="Q8303" t="s">
        <v>107</v>
      </c>
      <c r="R8303">
        <f>IF(F8303="Monthly",2,0)
+IF(E8303&lt;=6,2,0)
+IF(N8303&lt;=2,2,0)
+IF(L8303&gt;=4,2,0)
+IF(M8303&gt;=2,1,0)
+IF(H8303&gt;=_xlfn.PERCENTILE.INC($H$2:$H$10001,0.75),1,0)</f>
        <v>2</v>
      </c>
      <c r="S8303" t="str">
        <f>IF(R8303&gt;=7,"High",IF(R8303&gt;=4,"Medium","Low"))</f>
        <v>Low</v>
      </c>
    </row>
    <row r="8304" spans="1:19">
      <c r="A8304" t="s">
        <v>8429</v>
      </c>
      <c r="B8304">
        <v>43</v>
      </c>
      <c r="C8304" t="s">
        <v>112</v>
      </c>
      <c r="D8304" t="s">
        <v>126</v>
      </c>
      <c r="E8304">
        <v>16</v>
      </c>
      <c r="F8304" t="s">
        <v>103</v>
      </c>
      <c r="G8304" t="s">
        <v>104</v>
      </c>
      <c r="H8304" s="5">
        <v>550</v>
      </c>
      <c r="I8304" s="5">
        <v>8642.6200000000008</v>
      </c>
      <c r="J8304" t="s">
        <v>105</v>
      </c>
      <c r="K8304" t="s">
        <v>106</v>
      </c>
      <c r="L8304">
        <v>0</v>
      </c>
      <c r="M8304">
        <v>0</v>
      </c>
      <c r="N8304">
        <v>4</v>
      </c>
      <c r="O8304" s="6">
        <v>0</v>
      </c>
      <c r="P8304" t="s">
        <v>107</v>
      </c>
      <c r="Q8304" t="s">
        <v>106</v>
      </c>
      <c r="R8304">
        <f>IF(F8304="Monthly",2,0)
+IF(E8304&lt;=6,2,0)
+IF(N8304&lt;=2,2,0)
+IF(L8304&gt;=4,2,0)
+IF(M8304&gt;=2,1,0)
+IF(H8304&gt;=_xlfn.PERCENTILE.INC($H$2:$H$10001,0.75),1,0)</f>
        <v>2</v>
      </c>
      <c r="S8304" t="str">
        <f>IF(R8304&gt;=7,"High",IF(R8304&gt;=4,"Medium","Low"))</f>
        <v>Low</v>
      </c>
    </row>
    <row r="8305" spans="1:19">
      <c r="A8305" t="s">
        <v>8430</v>
      </c>
      <c r="B8305">
        <v>55</v>
      </c>
      <c r="C8305" t="s">
        <v>101</v>
      </c>
      <c r="D8305" t="s">
        <v>128</v>
      </c>
      <c r="E8305">
        <v>22</v>
      </c>
      <c r="F8305" t="s">
        <v>109</v>
      </c>
      <c r="G8305" t="s">
        <v>110</v>
      </c>
      <c r="H8305" s="5">
        <v>764</v>
      </c>
      <c r="I8305" s="5">
        <v>16642.439999999999</v>
      </c>
      <c r="J8305" t="s">
        <v>140</v>
      </c>
      <c r="K8305" t="s">
        <v>106</v>
      </c>
      <c r="L8305">
        <v>0</v>
      </c>
      <c r="M8305">
        <v>0</v>
      </c>
      <c r="N8305">
        <v>5</v>
      </c>
      <c r="O8305" s="6">
        <v>0</v>
      </c>
      <c r="P8305" t="s">
        <v>107</v>
      </c>
      <c r="Q8305" t="s">
        <v>107</v>
      </c>
      <c r="R8305">
        <f>IF(F8305="Monthly",2,0)
+IF(E8305&lt;=6,2,0)
+IF(N8305&lt;=2,2,0)
+IF(L8305&gt;=4,2,0)
+IF(M8305&gt;=2,1,0)
+IF(H8305&gt;=_xlfn.PERCENTILE.INC($H$2:$H$10001,0.75),1,0)</f>
        <v>0</v>
      </c>
      <c r="S8305" t="str">
        <f>IF(R8305&gt;=7,"High",IF(R8305&gt;=4,"Medium","Low"))</f>
        <v>Low</v>
      </c>
    </row>
    <row r="8306" spans="1:19">
      <c r="A8306" t="s">
        <v>8431</v>
      </c>
      <c r="B8306">
        <v>22</v>
      </c>
      <c r="C8306" t="s">
        <v>112</v>
      </c>
      <c r="D8306" t="s">
        <v>128</v>
      </c>
      <c r="E8306">
        <v>26</v>
      </c>
      <c r="F8306" t="s">
        <v>109</v>
      </c>
      <c r="G8306" t="s">
        <v>110</v>
      </c>
      <c r="H8306" s="5">
        <v>646</v>
      </c>
      <c r="I8306" s="5">
        <v>17158.38</v>
      </c>
      <c r="J8306" t="s">
        <v>140</v>
      </c>
      <c r="K8306" t="s">
        <v>106</v>
      </c>
      <c r="L8306">
        <v>3</v>
      </c>
      <c r="M8306">
        <v>2</v>
      </c>
      <c r="N8306">
        <v>4</v>
      </c>
      <c r="O8306" s="6">
        <v>0</v>
      </c>
      <c r="P8306" t="s">
        <v>107</v>
      </c>
      <c r="Q8306" t="s">
        <v>107</v>
      </c>
      <c r="R8306">
        <f>IF(F8306="Monthly",2,0)
+IF(E8306&lt;=6,2,0)
+IF(N8306&lt;=2,2,0)
+IF(L8306&gt;=4,2,0)
+IF(M8306&gt;=2,1,0)
+IF(H8306&gt;=_xlfn.PERCENTILE.INC($H$2:$H$10001,0.75),1,0)</f>
        <v>1</v>
      </c>
      <c r="S8306" t="str">
        <f>IF(R8306&gt;=7,"High",IF(R8306&gt;=4,"Medium","Low"))</f>
        <v>Low</v>
      </c>
    </row>
    <row r="8307" spans="1:19">
      <c r="A8307" t="s">
        <v>8432</v>
      </c>
      <c r="B8307">
        <v>36</v>
      </c>
      <c r="C8307" t="s">
        <v>101</v>
      </c>
      <c r="D8307" t="s">
        <v>126</v>
      </c>
      <c r="E8307">
        <v>34</v>
      </c>
      <c r="F8307" t="s">
        <v>121</v>
      </c>
      <c r="G8307" t="s">
        <v>110</v>
      </c>
      <c r="H8307" s="5">
        <v>757</v>
      </c>
      <c r="I8307" s="5">
        <v>26039.59</v>
      </c>
      <c r="J8307" t="s">
        <v>117</v>
      </c>
      <c r="K8307" t="s">
        <v>106</v>
      </c>
      <c r="L8307">
        <v>2</v>
      </c>
      <c r="M8307">
        <v>0</v>
      </c>
      <c r="N8307">
        <v>5</v>
      </c>
      <c r="O8307" s="6">
        <v>0</v>
      </c>
      <c r="P8307" t="s">
        <v>107</v>
      </c>
      <c r="Q8307" t="s">
        <v>107</v>
      </c>
      <c r="R8307">
        <f>IF(F8307="Monthly",2,0)
+IF(E8307&lt;=6,2,0)
+IF(N8307&lt;=2,2,0)
+IF(L8307&gt;=4,2,0)
+IF(M8307&gt;=2,1,0)
+IF(H8307&gt;=_xlfn.PERCENTILE.INC($H$2:$H$10001,0.75),1,0)</f>
        <v>0</v>
      </c>
      <c r="S8307" t="str">
        <f>IF(R8307&gt;=7,"High",IF(R8307&gt;=4,"Medium","Low"))</f>
        <v>Low</v>
      </c>
    </row>
    <row r="8308" spans="1:19">
      <c r="A8308" t="s">
        <v>8433</v>
      </c>
      <c r="B8308">
        <v>50</v>
      </c>
      <c r="C8308" t="s">
        <v>112</v>
      </c>
      <c r="D8308" t="s">
        <v>113</v>
      </c>
      <c r="E8308">
        <v>68</v>
      </c>
      <c r="F8308" t="s">
        <v>103</v>
      </c>
      <c r="G8308" t="s">
        <v>104</v>
      </c>
      <c r="H8308" s="5">
        <v>546</v>
      </c>
      <c r="I8308" s="5">
        <v>36113.01</v>
      </c>
      <c r="J8308" t="s">
        <v>140</v>
      </c>
      <c r="K8308" t="s">
        <v>106</v>
      </c>
      <c r="L8308">
        <v>0</v>
      </c>
      <c r="M8308">
        <v>0</v>
      </c>
      <c r="N8308">
        <v>5</v>
      </c>
      <c r="O8308" s="6">
        <v>0</v>
      </c>
      <c r="P8308" t="s">
        <v>106</v>
      </c>
      <c r="Q8308" t="s">
        <v>107</v>
      </c>
      <c r="R8308">
        <f>IF(F8308="Monthly",2,0)
+IF(E8308&lt;=6,2,0)
+IF(N8308&lt;=2,2,0)
+IF(L8308&gt;=4,2,0)
+IF(M8308&gt;=2,1,0)
+IF(H8308&gt;=_xlfn.PERCENTILE.INC($H$2:$H$10001,0.75),1,0)</f>
        <v>2</v>
      </c>
      <c r="S8308" t="str">
        <f>IF(R8308&gt;=7,"High",IF(R8308&gt;=4,"Medium","Low"))</f>
        <v>Low</v>
      </c>
    </row>
    <row r="8309" spans="1:19">
      <c r="A8309" t="s">
        <v>8434</v>
      </c>
      <c r="B8309">
        <v>43</v>
      </c>
      <c r="C8309" t="s">
        <v>112</v>
      </c>
      <c r="D8309" t="s">
        <v>137</v>
      </c>
      <c r="E8309">
        <v>32</v>
      </c>
      <c r="F8309" t="s">
        <v>109</v>
      </c>
      <c r="G8309" t="s">
        <v>110</v>
      </c>
      <c r="H8309" s="5">
        <v>755</v>
      </c>
      <c r="I8309" s="5">
        <v>24132.74</v>
      </c>
      <c r="J8309" t="s">
        <v>134</v>
      </c>
      <c r="K8309" t="s">
        <v>106</v>
      </c>
      <c r="L8309">
        <v>0</v>
      </c>
      <c r="M8309">
        <v>0</v>
      </c>
      <c r="N8309">
        <v>5</v>
      </c>
      <c r="O8309" s="6">
        <v>0</v>
      </c>
      <c r="P8309" t="s">
        <v>106</v>
      </c>
      <c r="Q8309" t="s">
        <v>106</v>
      </c>
      <c r="R8309">
        <f>IF(F8309="Monthly",2,0)
+IF(E8309&lt;=6,2,0)
+IF(N8309&lt;=2,2,0)
+IF(L8309&gt;=4,2,0)
+IF(M8309&gt;=2,1,0)
+IF(H8309&gt;=_xlfn.PERCENTILE.INC($H$2:$H$10001,0.75),1,0)</f>
        <v>0</v>
      </c>
      <c r="S8309" t="str">
        <f>IF(R8309&gt;=7,"High",IF(R8309&gt;=4,"Medium","Low"))</f>
        <v>Low</v>
      </c>
    </row>
    <row r="8310" spans="1:19">
      <c r="A8310" t="s">
        <v>8435</v>
      </c>
      <c r="B8310">
        <v>40</v>
      </c>
      <c r="C8310" t="s">
        <v>112</v>
      </c>
      <c r="D8310" t="s">
        <v>137</v>
      </c>
      <c r="E8310">
        <v>14</v>
      </c>
      <c r="F8310" t="s">
        <v>103</v>
      </c>
      <c r="G8310" t="s">
        <v>104</v>
      </c>
      <c r="H8310" s="5">
        <v>512</v>
      </c>
      <c r="I8310" s="5">
        <v>7195.18</v>
      </c>
      <c r="J8310" t="s">
        <v>117</v>
      </c>
      <c r="K8310" t="s">
        <v>106</v>
      </c>
      <c r="L8310">
        <v>0</v>
      </c>
      <c r="M8310">
        <v>0</v>
      </c>
      <c r="N8310">
        <v>5</v>
      </c>
      <c r="O8310" s="6">
        <v>0</v>
      </c>
      <c r="P8310" t="s">
        <v>106</v>
      </c>
      <c r="Q8310" t="s">
        <v>107</v>
      </c>
      <c r="R8310">
        <f>IF(F8310="Monthly",2,0)
+IF(E8310&lt;=6,2,0)
+IF(N8310&lt;=2,2,0)
+IF(L8310&gt;=4,2,0)
+IF(M8310&gt;=2,1,0)
+IF(H8310&gt;=_xlfn.PERCENTILE.INC($H$2:$H$10001,0.75),1,0)</f>
        <v>2</v>
      </c>
      <c r="S8310" t="str">
        <f>IF(R8310&gt;=7,"High",IF(R8310&gt;=4,"Medium","Low"))</f>
        <v>Low</v>
      </c>
    </row>
    <row r="8311" spans="1:19">
      <c r="A8311" t="s">
        <v>8436</v>
      </c>
      <c r="B8311">
        <v>56</v>
      </c>
      <c r="C8311" t="s">
        <v>112</v>
      </c>
      <c r="D8311" t="s">
        <v>123</v>
      </c>
      <c r="E8311">
        <v>42</v>
      </c>
      <c r="F8311" t="s">
        <v>109</v>
      </c>
      <c r="G8311" t="s">
        <v>110</v>
      </c>
      <c r="H8311" s="5">
        <v>733</v>
      </c>
      <c r="I8311" s="5">
        <v>29038.35</v>
      </c>
      <c r="J8311" t="s">
        <v>105</v>
      </c>
      <c r="K8311" t="s">
        <v>106</v>
      </c>
      <c r="L8311">
        <v>1</v>
      </c>
      <c r="M8311">
        <v>0</v>
      </c>
      <c r="N8311">
        <v>5</v>
      </c>
      <c r="O8311" s="6">
        <v>5</v>
      </c>
      <c r="P8311" t="s">
        <v>107</v>
      </c>
      <c r="Q8311" t="s">
        <v>107</v>
      </c>
      <c r="R8311">
        <f>IF(F8311="Monthly",2,0)
+IF(E8311&lt;=6,2,0)
+IF(N8311&lt;=2,2,0)
+IF(L8311&gt;=4,2,0)
+IF(M8311&gt;=2,1,0)
+IF(H8311&gt;=_xlfn.PERCENTILE.INC($H$2:$H$10001,0.75),1,0)</f>
        <v>0</v>
      </c>
      <c r="S8311" t="str">
        <f>IF(R8311&gt;=7,"High",IF(R8311&gt;=4,"Medium","Low"))</f>
        <v>Low</v>
      </c>
    </row>
    <row r="8312" spans="1:19">
      <c r="A8312" t="s">
        <v>8437</v>
      </c>
      <c r="B8312">
        <v>30</v>
      </c>
      <c r="C8312" t="s">
        <v>112</v>
      </c>
      <c r="D8312" t="s">
        <v>119</v>
      </c>
      <c r="E8312">
        <v>24</v>
      </c>
      <c r="F8312" t="s">
        <v>121</v>
      </c>
      <c r="G8312" t="s">
        <v>110</v>
      </c>
      <c r="H8312" s="5">
        <v>691</v>
      </c>
      <c r="I8312" s="5">
        <v>16202.39</v>
      </c>
      <c r="J8312" t="s">
        <v>140</v>
      </c>
      <c r="K8312" t="s">
        <v>106</v>
      </c>
      <c r="L8312">
        <v>0</v>
      </c>
      <c r="M8312">
        <v>0</v>
      </c>
      <c r="N8312">
        <v>5</v>
      </c>
      <c r="O8312" s="6">
        <v>0</v>
      </c>
      <c r="P8312" t="s">
        <v>107</v>
      </c>
      <c r="Q8312" t="s">
        <v>107</v>
      </c>
      <c r="R8312">
        <f>IF(F8312="Monthly",2,0)
+IF(E8312&lt;=6,2,0)
+IF(N8312&lt;=2,2,0)
+IF(L8312&gt;=4,2,0)
+IF(M8312&gt;=2,1,0)
+IF(H8312&gt;=_xlfn.PERCENTILE.INC($H$2:$H$10001,0.75),1,0)</f>
        <v>0</v>
      </c>
      <c r="S8312" t="str">
        <f>IF(R8312&gt;=7,"High",IF(R8312&gt;=4,"Medium","Low"))</f>
        <v>Low</v>
      </c>
    </row>
    <row r="8313" spans="1:19">
      <c r="A8313" t="s">
        <v>8438</v>
      </c>
      <c r="B8313">
        <v>30</v>
      </c>
      <c r="C8313" t="s">
        <v>112</v>
      </c>
      <c r="D8313" t="s">
        <v>119</v>
      </c>
      <c r="E8313">
        <v>36</v>
      </c>
      <c r="F8313" t="s">
        <v>103</v>
      </c>
      <c r="G8313" t="s">
        <v>129</v>
      </c>
      <c r="H8313" s="5">
        <v>1027</v>
      </c>
      <c r="I8313" s="5">
        <v>37907.03</v>
      </c>
      <c r="J8313" t="s">
        <v>115</v>
      </c>
      <c r="K8313" t="s">
        <v>106</v>
      </c>
      <c r="L8313">
        <v>0</v>
      </c>
      <c r="M8313">
        <v>0</v>
      </c>
      <c r="N8313">
        <v>4</v>
      </c>
      <c r="O8313" s="6">
        <v>0</v>
      </c>
      <c r="P8313" t="s">
        <v>106</v>
      </c>
      <c r="Q8313" t="s">
        <v>106</v>
      </c>
      <c r="R8313">
        <f>IF(F8313="Monthly",2,0)
+IF(E8313&lt;=6,2,0)
+IF(N8313&lt;=2,2,0)
+IF(L8313&gt;=4,2,0)
+IF(M8313&gt;=2,1,0)
+IF(H8313&gt;=_xlfn.PERCENTILE.INC($H$2:$H$10001,0.75),1,0)</f>
        <v>3</v>
      </c>
      <c r="S8313" t="str">
        <f>IF(R8313&gt;=7,"High",IF(R8313&gt;=4,"Medium","Low"))</f>
        <v>Low</v>
      </c>
    </row>
    <row r="8314" spans="1:19">
      <c r="A8314" t="s">
        <v>8439</v>
      </c>
      <c r="B8314">
        <v>46</v>
      </c>
      <c r="C8314" t="s">
        <v>112</v>
      </c>
      <c r="D8314" t="s">
        <v>137</v>
      </c>
      <c r="E8314">
        <v>58</v>
      </c>
      <c r="F8314" t="s">
        <v>103</v>
      </c>
      <c r="G8314" t="s">
        <v>110</v>
      </c>
      <c r="H8314" s="5">
        <v>682</v>
      </c>
      <c r="I8314" s="5">
        <v>39424.44</v>
      </c>
      <c r="J8314" t="s">
        <v>105</v>
      </c>
      <c r="K8314" t="s">
        <v>106</v>
      </c>
      <c r="L8314">
        <v>0</v>
      </c>
      <c r="M8314">
        <v>0</v>
      </c>
      <c r="N8314">
        <v>5</v>
      </c>
      <c r="O8314" s="6">
        <v>0</v>
      </c>
      <c r="P8314" t="s">
        <v>106</v>
      </c>
      <c r="Q8314" t="s">
        <v>107</v>
      </c>
      <c r="R8314">
        <f>IF(F8314="Monthly",2,0)
+IF(E8314&lt;=6,2,0)
+IF(N8314&lt;=2,2,0)
+IF(L8314&gt;=4,2,0)
+IF(M8314&gt;=2,1,0)
+IF(H8314&gt;=_xlfn.PERCENTILE.INC($H$2:$H$10001,0.75),1,0)</f>
        <v>2</v>
      </c>
      <c r="S8314" t="str">
        <f>IF(R8314&gt;=7,"High",IF(R8314&gt;=4,"Medium","Low"))</f>
        <v>Low</v>
      </c>
    </row>
    <row r="8315" spans="1:19">
      <c r="A8315" t="s">
        <v>8440</v>
      </c>
      <c r="B8315">
        <v>18</v>
      </c>
      <c r="C8315" t="s">
        <v>101</v>
      </c>
      <c r="D8315" t="s">
        <v>137</v>
      </c>
      <c r="E8315">
        <v>7</v>
      </c>
      <c r="F8315" t="s">
        <v>109</v>
      </c>
      <c r="G8315" t="s">
        <v>104</v>
      </c>
      <c r="H8315" s="5">
        <v>442</v>
      </c>
      <c r="I8315" s="5">
        <v>3041.87</v>
      </c>
      <c r="J8315" t="s">
        <v>140</v>
      </c>
      <c r="K8315" t="s">
        <v>106</v>
      </c>
      <c r="L8315">
        <v>3</v>
      </c>
      <c r="M8315">
        <v>0</v>
      </c>
      <c r="N8315">
        <v>5</v>
      </c>
      <c r="O8315" s="6">
        <v>0</v>
      </c>
      <c r="P8315" t="s">
        <v>106</v>
      </c>
      <c r="Q8315" t="s">
        <v>107</v>
      </c>
      <c r="R8315">
        <f>IF(F8315="Monthly",2,0)
+IF(E8315&lt;=6,2,0)
+IF(N8315&lt;=2,2,0)
+IF(L8315&gt;=4,2,0)
+IF(M8315&gt;=2,1,0)
+IF(H8315&gt;=_xlfn.PERCENTILE.INC($H$2:$H$10001,0.75),1,0)</f>
        <v>0</v>
      </c>
      <c r="S8315" t="str">
        <f>IF(R8315&gt;=7,"High",IF(R8315&gt;=4,"Medium","Low"))</f>
        <v>Low</v>
      </c>
    </row>
    <row r="8316" spans="1:19">
      <c r="A8316" t="s">
        <v>8441</v>
      </c>
      <c r="B8316">
        <v>27</v>
      </c>
      <c r="C8316" t="s">
        <v>112</v>
      </c>
      <c r="D8316" t="s">
        <v>126</v>
      </c>
      <c r="E8316">
        <v>57</v>
      </c>
      <c r="F8316" t="s">
        <v>103</v>
      </c>
      <c r="G8316" t="s">
        <v>110</v>
      </c>
      <c r="H8316" s="5">
        <v>763</v>
      </c>
      <c r="I8316" s="5">
        <v>42290.64</v>
      </c>
      <c r="J8316" t="s">
        <v>117</v>
      </c>
      <c r="K8316" t="s">
        <v>106</v>
      </c>
      <c r="L8316">
        <v>4</v>
      </c>
      <c r="M8316">
        <v>1</v>
      </c>
      <c r="N8316">
        <v>3</v>
      </c>
      <c r="O8316" s="6">
        <v>0</v>
      </c>
      <c r="P8316" t="s">
        <v>106</v>
      </c>
      <c r="Q8316" t="s">
        <v>106</v>
      </c>
      <c r="R8316">
        <f>IF(F8316="Monthly",2,0)
+IF(E8316&lt;=6,2,0)
+IF(N8316&lt;=2,2,0)
+IF(L8316&gt;=4,2,0)
+IF(M8316&gt;=2,1,0)
+IF(H8316&gt;=_xlfn.PERCENTILE.INC($H$2:$H$10001,0.75),1,0)</f>
        <v>4</v>
      </c>
      <c r="S8316" t="str">
        <f>IF(R8316&gt;=7,"High",IF(R8316&gt;=4,"Medium","Low"))</f>
        <v>Medium</v>
      </c>
    </row>
    <row r="8317" spans="1:19">
      <c r="A8317" t="s">
        <v>8442</v>
      </c>
      <c r="B8317">
        <v>62</v>
      </c>
      <c r="C8317" t="s">
        <v>112</v>
      </c>
      <c r="D8317" t="s">
        <v>137</v>
      </c>
      <c r="E8317">
        <v>48</v>
      </c>
      <c r="F8317" t="s">
        <v>103</v>
      </c>
      <c r="G8317" t="s">
        <v>110</v>
      </c>
      <c r="H8317" s="5">
        <v>772</v>
      </c>
      <c r="I8317" s="5">
        <v>36676.120000000003</v>
      </c>
      <c r="J8317" t="s">
        <v>140</v>
      </c>
      <c r="K8317" t="s">
        <v>106</v>
      </c>
      <c r="L8317">
        <v>0</v>
      </c>
      <c r="M8317">
        <v>0</v>
      </c>
      <c r="N8317">
        <v>4</v>
      </c>
      <c r="O8317" s="6">
        <v>0</v>
      </c>
      <c r="P8317" t="s">
        <v>106</v>
      </c>
      <c r="Q8317" t="s">
        <v>106</v>
      </c>
      <c r="R8317">
        <f>IF(F8317="Monthly",2,0)
+IF(E8317&lt;=6,2,0)
+IF(N8317&lt;=2,2,0)
+IF(L8317&gt;=4,2,0)
+IF(M8317&gt;=2,1,0)
+IF(H8317&gt;=_xlfn.PERCENTILE.INC($H$2:$H$10001,0.75),1,0)</f>
        <v>2</v>
      </c>
      <c r="S8317" t="str">
        <f>IF(R8317&gt;=7,"High",IF(R8317&gt;=4,"Medium","Low"))</f>
        <v>Low</v>
      </c>
    </row>
    <row r="8318" spans="1:19">
      <c r="A8318" t="s">
        <v>8443</v>
      </c>
      <c r="B8318">
        <v>29</v>
      </c>
      <c r="C8318" t="s">
        <v>112</v>
      </c>
      <c r="D8318" t="s">
        <v>133</v>
      </c>
      <c r="E8318">
        <v>43</v>
      </c>
      <c r="F8318" t="s">
        <v>103</v>
      </c>
      <c r="G8318" t="s">
        <v>104</v>
      </c>
      <c r="H8318" s="5">
        <v>471</v>
      </c>
      <c r="I8318" s="5">
        <v>19822.66</v>
      </c>
      <c r="J8318" t="s">
        <v>134</v>
      </c>
      <c r="K8318" t="s">
        <v>107</v>
      </c>
      <c r="L8318">
        <v>2</v>
      </c>
      <c r="M8318">
        <v>0</v>
      </c>
      <c r="N8318">
        <v>5</v>
      </c>
      <c r="O8318" s="6">
        <v>0</v>
      </c>
      <c r="P8318" t="s">
        <v>106</v>
      </c>
      <c r="Q8318" t="s">
        <v>107</v>
      </c>
      <c r="R8318">
        <f>IF(F8318="Monthly",2,0)
+IF(E8318&lt;=6,2,0)
+IF(N8318&lt;=2,2,0)
+IF(L8318&gt;=4,2,0)
+IF(M8318&gt;=2,1,0)
+IF(H8318&gt;=_xlfn.PERCENTILE.INC($H$2:$H$10001,0.75),1,0)</f>
        <v>2</v>
      </c>
      <c r="S8318" t="str">
        <f>IF(R8318&gt;=7,"High",IF(R8318&gt;=4,"Medium","Low"))</f>
        <v>Low</v>
      </c>
    </row>
    <row r="8319" spans="1:19">
      <c r="A8319" t="s">
        <v>8444</v>
      </c>
      <c r="B8319">
        <v>30</v>
      </c>
      <c r="C8319" t="s">
        <v>112</v>
      </c>
      <c r="D8319" t="s">
        <v>159</v>
      </c>
      <c r="E8319">
        <v>25</v>
      </c>
      <c r="F8319" t="s">
        <v>103</v>
      </c>
      <c r="G8319" t="s">
        <v>110</v>
      </c>
      <c r="H8319" s="5">
        <v>671</v>
      </c>
      <c r="I8319" s="5">
        <v>16667.29</v>
      </c>
      <c r="J8319" t="s">
        <v>134</v>
      </c>
      <c r="K8319" t="s">
        <v>106</v>
      </c>
      <c r="L8319">
        <v>0</v>
      </c>
      <c r="M8319">
        <v>0</v>
      </c>
      <c r="N8319">
        <v>5</v>
      </c>
      <c r="O8319" s="6">
        <v>0</v>
      </c>
      <c r="P8319" t="s">
        <v>107</v>
      </c>
      <c r="Q8319" t="s">
        <v>107</v>
      </c>
      <c r="R8319">
        <f>IF(F8319="Monthly",2,0)
+IF(E8319&lt;=6,2,0)
+IF(N8319&lt;=2,2,0)
+IF(L8319&gt;=4,2,0)
+IF(M8319&gt;=2,1,0)
+IF(H8319&gt;=_xlfn.PERCENTILE.INC($H$2:$H$10001,0.75),1,0)</f>
        <v>2</v>
      </c>
      <c r="S8319" t="str">
        <f>IF(R8319&gt;=7,"High",IF(R8319&gt;=4,"Medium","Low"))</f>
        <v>Low</v>
      </c>
    </row>
    <row r="8320" spans="1:19">
      <c r="A8320" t="s">
        <v>8445</v>
      </c>
      <c r="B8320">
        <v>37</v>
      </c>
      <c r="C8320" t="s">
        <v>101</v>
      </c>
      <c r="D8320" t="s">
        <v>113</v>
      </c>
      <c r="E8320">
        <v>34</v>
      </c>
      <c r="F8320" t="s">
        <v>103</v>
      </c>
      <c r="G8320" t="s">
        <v>104</v>
      </c>
      <c r="H8320" s="5">
        <v>534</v>
      </c>
      <c r="I8320" s="5">
        <v>17698.490000000002</v>
      </c>
      <c r="J8320" t="s">
        <v>140</v>
      </c>
      <c r="K8320" t="s">
        <v>107</v>
      </c>
      <c r="L8320">
        <v>2</v>
      </c>
      <c r="M8320">
        <v>0</v>
      </c>
      <c r="N8320">
        <v>5</v>
      </c>
      <c r="O8320" s="6">
        <v>0</v>
      </c>
      <c r="P8320" t="s">
        <v>106</v>
      </c>
      <c r="Q8320" t="s">
        <v>107</v>
      </c>
      <c r="R8320">
        <f>IF(F8320="Monthly",2,0)
+IF(E8320&lt;=6,2,0)
+IF(N8320&lt;=2,2,0)
+IF(L8320&gt;=4,2,0)
+IF(M8320&gt;=2,1,0)
+IF(H8320&gt;=_xlfn.PERCENTILE.INC($H$2:$H$10001,0.75),1,0)</f>
        <v>2</v>
      </c>
      <c r="S8320" t="str">
        <f>IF(R8320&gt;=7,"High",IF(R8320&gt;=4,"Medium","Low"))</f>
        <v>Low</v>
      </c>
    </row>
    <row r="8321" spans="1:19">
      <c r="A8321" t="s">
        <v>8446</v>
      </c>
      <c r="B8321">
        <v>55</v>
      </c>
      <c r="C8321" t="s">
        <v>101</v>
      </c>
      <c r="D8321" t="s">
        <v>119</v>
      </c>
      <c r="E8321">
        <v>33</v>
      </c>
      <c r="F8321" t="s">
        <v>109</v>
      </c>
      <c r="G8321" t="s">
        <v>104</v>
      </c>
      <c r="H8321" s="5">
        <v>434</v>
      </c>
      <c r="I8321" s="5">
        <v>13263.98</v>
      </c>
      <c r="J8321" t="s">
        <v>117</v>
      </c>
      <c r="K8321" t="s">
        <v>107</v>
      </c>
      <c r="L8321">
        <v>0</v>
      </c>
      <c r="M8321">
        <v>0</v>
      </c>
      <c r="N8321">
        <v>5</v>
      </c>
      <c r="O8321" s="6">
        <v>10</v>
      </c>
      <c r="P8321" t="s">
        <v>107</v>
      </c>
      <c r="Q8321" t="s">
        <v>107</v>
      </c>
      <c r="R8321">
        <f>IF(F8321="Monthly",2,0)
+IF(E8321&lt;=6,2,0)
+IF(N8321&lt;=2,2,0)
+IF(L8321&gt;=4,2,0)
+IF(M8321&gt;=2,1,0)
+IF(H8321&gt;=_xlfn.PERCENTILE.INC($H$2:$H$10001,0.75),1,0)</f>
        <v>0</v>
      </c>
      <c r="S8321" t="str">
        <f>IF(R8321&gt;=7,"High",IF(R8321&gt;=4,"Medium","Low"))</f>
        <v>Low</v>
      </c>
    </row>
    <row r="8322" spans="1:19">
      <c r="A8322" t="s">
        <v>8447</v>
      </c>
      <c r="B8322">
        <v>47</v>
      </c>
      <c r="C8322" t="s">
        <v>112</v>
      </c>
      <c r="D8322" t="s">
        <v>119</v>
      </c>
      <c r="E8322">
        <v>26</v>
      </c>
      <c r="F8322" t="s">
        <v>103</v>
      </c>
      <c r="G8322" t="s">
        <v>110</v>
      </c>
      <c r="H8322" s="5">
        <v>775</v>
      </c>
      <c r="I8322" s="5">
        <v>20481.53</v>
      </c>
      <c r="J8322" t="s">
        <v>105</v>
      </c>
      <c r="K8322" t="s">
        <v>107</v>
      </c>
      <c r="L8322">
        <v>5</v>
      </c>
      <c r="M8322">
        <v>3</v>
      </c>
      <c r="N8322">
        <v>2</v>
      </c>
      <c r="O8322" s="6">
        <v>0</v>
      </c>
      <c r="P8322" t="s">
        <v>107</v>
      </c>
      <c r="Q8322" t="s">
        <v>106</v>
      </c>
      <c r="R8322">
        <f>IF(F8322="Monthly",2,0)
+IF(E8322&lt;=6,2,0)
+IF(N8322&lt;=2,2,0)
+IF(L8322&gt;=4,2,0)
+IF(M8322&gt;=2,1,0)
+IF(H8322&gt;=_xlfn.PERCENTILE.INC($H$2:$H$10001,0.75),1,0)</f>
        <v>7</v>
      </c>
      <c r="S8322" t="str">
        <f>IF(R8322&gt;=7,"High",IF(R8322&gt;=4,"Medium","Low"))</f>
        <v>High</v>
      </c>
    </row>
    <row r="8323" spans="1:19">
      <c r="A8323" t="s">
        <v>8448</v>
      </c>
      <c r="B8323">
        <v>28</v>
      </c>
      <c r="C8323" t="s">
        <v>101</v>
      </c>
      <c r="D8323" t="s">
        <v>113</v>
      </c>
      <c r="E8323">
        <v>23</v>
      </c>
      <c r="F8323" t="s">
        <v>121</v>
      </c>
      <c r="G8323" t="s">
        <v>110</v>
      </c>
      <c r="H8323" s="5">
        <v>670</v>
      </c>
      <c r="I8323" s="5">
        <v>13752.94</v>
      </c>
      <c r="J8323" t="s">
        <v>134</v>
      </c>
      <c r="K8323" t="s">
        <v>106</v>
      </c>
      <c r="L8323">
        <v>2</v>
      </c>
      <c r="M8323">
        <v>0</v>
      </c>
      <c r="N8323">
        <v>4</v>
      </c>
      <c r="O8323" s="6">
        <v>10</v>
      </c>
      <c r="P8323" t="s">
        <v>106</v>
      </c>
      <c r="Q8323" t="s">
        <v>106</v>
      </c>
      <c r="R8323">
        <f>IF(F8323="Monthly",2,0)
+IF(E8323&lt;=6,2,0)
+IF(N8323&lt;=2,2,0)
+IF(L8323&gt;=4,2,0)
+IF(M8323&gt;=2,1,0)
+IF(H8323&gt;=_xlfn.PERCENTILE.INC($H$2:$H$10001,0.75),1,0)</f>
        <v>0</v>
      </c>
      <c r="S8323" t="str">
        <f>IF(R8323&gt;=7,"High",IF(R8323&gt;=4,"Medium","Low"))</f>
        <v>Low</v>
      </c>
    </row>
    <row r="8324" spans="1:19">
      <c r="A8324" t="s">
        <v>8449</v>
      </c>
      <c r="B8324">
        <v>75</v>
      </c>
      <c r="C8324" t="s">
        <v>101</v>
      </c>
      <c r="D8324" t="s">
        <v>123</v>
      </c>
      <c r="E8324">
        <v>21</v>
      </c>
      <c r="F8324" t="s">
        <v>109</v>
      </c>
      <c r="G8324" t="s">
        <v>129</v>
      </c>
      <c r="H8324" s="5">
        <v>945</v>
      </c>
      <c r="I8324" s="5">
        <v>19579.169999999998</v>
      </c>
      <c r="J8324" t="s">
        <v>105</v>
      </c>
      <c r="K8324" t="s">
        <v>106</v>
      </c>
      <c r="L8324">
        <v>0</v>
      </c>
      <c r="M8324">
        <v>0</v>
      </c>
      <c r="N8324">
        <v>5</v>
      </c>
      <c r="O8324" s="6">
        <v>0</v>
      </c>
      <c r="P8324" t="s">
        <v>106</v>
      </c>
      <c r="Q8324" t="s">
        <v>107</v>
      </c>
      <c r="R8324">
        <f>IF(F8324="Monthly",2,0)
+IF(E8324&lt;=6,2,0)
+IF(N8324&lt;=2,2,0)
+IF(L8324&gt;=4,2,0)
+IF(M8324&gt;=2,1,0)
+IF(H8324&gt;=_xlfn.PERCENTILE.INC($H$2:$H$10001,0.75),1,0)</f>
        <v>1</v>
      </c>
      <c r="S8324" t="str">
        <f>IF(R8324&gt;=7,"High",IF(R8324&gt;=4,"Medium","Low"))</f>
        <v>Low</v>
      </c>
    </row>
    <row r="8325" spans="1:19">
      <c r="A8325" t="s">
        <v>8450</v>
      </c>
      <c r="B8325">
        <v>32</v>
      </c>
      <c r="C8325" t="s">
        <v>112</v>
      </c>
      <c r="D8325" t="s">
        <v>137</v>
      </c>
      <c r="E8325">
        <v>9</v>
      </c>
      <c r="F8325" t="s">
        <v>109</v>
      </c>
      <c r="G8325" t="s">
        <v>110</v>
      </c>
      <c r="H8325" s="5">
        <v>640</v>
      </c>
      <c r="I8325" s="5">
        <v>5594.03</v>
      </c>
      <c r="J8325" t="s">
        <v>117</v>
      </c>
      <c r="K8325" t="s">
        <v>106</v>
      </c>
      <c r="L8325">
        <v>0</v>
      </c>
      <c r="M8325">
        <v>0</v>
      </c>
      <c r="N8325">
        <v>5</v>
      </c>
      <c r="O8325" s="6">
        <v>0</v>
      </c>
      <c r="P8325" t="s">
        <v>106</v>
      </c>
      <c r="Q8325" t="s">
        <v>107</v>
      </c>
      <c r="R8325">
        <f>IF(F8325="Monthly",2,0)
+IF(E8325&lt;=6,2,0)
+IF(N8325&lt;=2,2,0)
+IF(L8325&gt;=4,2,0)
+IF(M8325&gt;=2,1,0)
+IF(H8325&gt;=_xlfn.PERCENTILE.INC($H$2:$H$10001,0.75),1,0)</f>
        <v>0</v>
      </c>
      <c r="S8325" t="str">
        <f>IF(R8325&gt;=7,"High",IF(R8325&gt;=4,"Medium","Low"))</f>
        <v>Low</v>
      </c>
    </row>
    <row r="8326" spans="1:19">
      <c r="A8326" t="s">
        <v>8451</v>
      </c>
      <c r="B8326">
        <v>32</v>
      </c>
      <c r="C8326" t="s">
        <v>112</v>
      </c>
      <c r="D8326" t="s">
        <v>133</v>
      </c>
      <c r="E8326">
        <v>10</v>
      </c>
      <c r="F8326" t="s">
        <v>103</v>
      </c>
      <c r="G8326" t="s">
        <v>104</v>
      </c>
      <c r="H8326" s="5">
        <v>404</v>
      </c>
      <c r="I8326" s="5">
        <v>3993.84</v>
      </c>
      <c r="J8326" t="s">
        <v>105</v>
      </c>
      <c r="K8326" t="s">
        <v>107</v>
      </c>
      <c r="L8326">
        <v>1</v>
      </c>
      <c r="M8326">
        <v>0</v>
      </c>
      <c r="N8326">
        <v>5</v>
      </c>
      <c r="O8326" s="6">
        <v>0</v>
      </c>
      <c r="P8326" t="s">
        <v>107</v>
      </c>
      <c r="Q8326" t="s">
        <v>107</v>
      </c>
      <c r="R8326">
        <f>IF(F8326="Monthly",2,0)
+IF(E8326&lt;=6,2,0)
+IF(N8326&lt;=2,2,0)
+IF(L8326&gt;=4,2,0)
+IF(M8326&gt;=2,1,0)
+IF(H8326&gt;=_xlfn.PERCENTILE.INC($H$2:$H$10001,0.75),1,0)</f>
        <v>2</v>
      </c>
      <c r="S8326" t="str">
        <f>IF(R8326&gt;=7,"High",IF(R8326&gt;=4,"Medium","Low"))</f>
        <v>Low</v>
      </c>
    </row>
    <row r="8327" spans="1:19">
      <c r="A8327" t="s">
        <v>8452</v>
      </c>
      <c r="B8327">
        <v>41</v>
      </c>
      <c r="C8327" t="s">
        <v>112</v>
      </c>
      <c r="D8327" t="s">
        <v>137</v>
      </c>
      <c r="E8327">
        <v>47</v>
      </c>
      <c r="F8327" t="s">
        <v>109</v>
      </c>
      <c r="G8327" t="s">
        <v>110</v>
      </c>
      <c r="H8327" s="5">
        <v>778</v>
      </c>
      <c r="I8327" s="5">
        <v>33961.71</v>
      </c>
      <c r="J8327" t="s">
        <v>105</v>
      </c>
      <c r="K8327" t="s">
        <v>106</v>
      </c>
      <c r="L8327">
        <v>2</v>
      </c>
      <c r="M8327">
        <v>0</v>
      </c>
      <c r="N8327">
        <v>5</v>
      </c>
      <c r="O8327" s="6">
        <v>5</v>
      </c>
      <c r="P8327" t="s">
        <v>107</v>
      </c>
      <c r="Q8327" t="s">
        <v>107</v>
      </c>
      <c r="R8327">
        <f>IF(F8327="Monthly",2,0)
+IF(E8327&lt;=6,2,0)
+IF(N8327&lt;=2,2,0)
+IF(L8327&gt;=4,2,0)
+IF(M8327&gt;=2,1,0)
+IF(H8327&gt;=_xlfn.PERCENTILE.INC($H$2:$H$10001,0.75),1,0)</f>
        <v>0</v>
      </c>
      <c r="S8327" t="str">
        <f>IF(R8327&gt;=7,"High",IF(R8327&gt;=4,"Medium","Low"))</f>
        <v>Low</v>
      </c>
    </row>
    <row r="8328" spans="1:19">
      <c r="A8328" t="s">
        <v>8453</v>
      </c>
      <c r="B8328">
        <v>33</v>
      </c>
      <c r="C8328" t="s">
        <v>112</v>
      </c>
      <c r="D8328" t="s">
        <v>119</v>
      </c>
      <c r="E8328">
        <v>59</v>
      </c>
      <c r="F8328" t="s">
        <v>109</v>
      </c>
      <c r="G8328" t="s">
        <v>110</v>
      </c>
      <c r="H8328" s="5">
        <v>796</v>
      </c>
      <c r="I8328" s="5">
        <v>47931.99</v>
      </c>
      <c r="J8328" t="s">
        <v>134</v>
      </c>
      <c r="K8328" t="s">
        <v>106</v>
      </c>
      <c r="L8328">
        <v>2</v>
      </c>
      <c r="M8328">
        <v>0</v>
      </c>
      <c r="N8328">
        <v>5</v>
      </c>
      <c r="O8328" s="6">
        <v>0</v>
      </c>
      <c r="P8328" t="s">
        <v>106</v>
      </c>
      <c r="Q8328" t="s">
        <v>107</v>
      </c>
      <c r="R8328">
        <f>IF(F8328="Monthly",2,0)
+IF(E8328&lt;=6,2,0)
+IF(N8328&lt;=2,2,0)
+IF(L8328&gt;=4,2,0)
+IF(M8328&gt;=2,1,0)
+IF(H8328&gt;=_xlfn.PERCENTILE.INC($H$2:$H$10001,0.75),1,0)</f>
        <v>1</v>
      </c>
      <c r="S8328" t="str">
        <f>IF(R8328&gt;=7,"High",IF(R8328&gt;=4,"Medium","Low"))</f>
        <v>Low</v>
      </c>
    </row>
    <row r="8329" spans="1:19">
      <c r="A8329" t="s">
        <v>8454</v>
      </c>
      <c r="B8329">
        <v>18</v>
      </c>
      <c r="C8329" t="s">
        <v>112</v>
      </c>
      <c r="D8329" t="s">
        <v>128</v>
      </c>
      <c r="E8329">
        <v>47</v>
      </c>
      <c r="F8329" t="s">
        <v>121</v>
      </c>
      <c r="G8329" t="s">
        <v>104</v>
      </c>
      <c r="H8329" s="5">
        <v>404</v>
      </c>
      <c r="I8329" s="5">
        <v>17497.29</v>
      </c>
      <c r="J8329" t="s">
        <v>140</v>
      </c>
      <c r="K8329" t="s">
        <v>106</v>
      </c>
      <c r="L8329">
        <v>0</v>
      </c>
      <c r="M8329">
        <v>0</v>
      </c>
      <c r="N8329">
        <v>4</v>
      </c>
      <c r="O8329" s="6">
        <v>10</v>
      </c>
      <c r="P8329" t="s">
        <v>107</v>
      </c>
      <c r="Q8329" t="s">
        <v>107</v>
      </c>
      <c r="R8329">
        <f>IF(F8329="Monthly",2,0)
+IF(E8329&lt;=6,2,0)
+IF(N8329&lt;=2,2,0)
+IF(L8329&gt;=4,2,0)
+IF(M8329&gt;=2,1,0)
+IF(H8329&gt;=_xlfn.PERCENTILE.INC($H$2:$H$10001,0.75),1,0)</f>
        <v>0</v>
      </c>
      <c r="S8329" t="str">
        <f>IF(R8329&gt;=7,"High",IF(R8329&gt;=4,"Medium","Low"))</f>
        <v>Low</v>
      </c>
    </row>
    <row r="8330" spans="1:19">
      <c r="A8330" t="s">
        <v>8455</v>
      </c>
      <c r="B8330">
        <v>40</v>
      </c>
      <c r="C8330" t="s">
        <v>101</v>
      </c>
      <c r="D8330" t="s">
        <v>131</v>
      </c>
      <c r="E8330">
        <v>61</v>
      </c>
      <c r="F8330" t="s">
        <v>103</v>
      </c>
      <c r="G8330" t="s">
        <v>110</v>
      </c>
      <c r="H8330" s="5">
        <v>701</v>
      </c>
      <c r="I8330" s="5">
        <v>42945.58</v>
      </c>
      <c r="J8330" t="s">
        <v>105</v>
      </c>
      <c r="K8330" t="s">
        <v>106</v>
      </c>
      <c r="L8330">
        <v>0</v>
      </c>
      <c r="M8330">
        <v>0</v>
      </c>
      <c r="N8330">
        <v>5</v>
      </c>
      <c r="O8330" s="6">
        <v>0</v>
      </c>
      <c r="P8330" t="s">
        <v>106</v>
      </c>
      <c r="Q8330" t="s">
        <v>107</v>
      </c>
      <c r="R8330">
        <f>IF(F8330="Monthly",2,0)
+IF(E8330&lt;=6,2,0)
+IF(N8330&lt;=2,2,0)
+IF(L8330&gt;=4,2,0)
+IF(M8330&gt;=2,1,0)
+IF(H8330&gt;=_xlfn.PERCENTILE.INC($H$2:$H$10001,0.75),1,0)</f>
        <v>2</v>
      </c>
      <c r="S8330" t="str">
        <f>IF(R8330&gt;=7,"High",IF(R8330&gt;=4,"Medium","Low"))</f>
        <v>Low</v>
      </c>
    </row>
    <row r="8331" spans="1:19">
      <c r="A8331" t="s">
        <v>8456</v>
      </c>
      <c r="B8331">
        <v>59</v>
      </c>
      <c r="C8331" t="s">
        <v>112</v>
      </c>
      <c r="D8331" t="s">
        <v>128</v>
      </c>
      <c r="E8331">
        <v>45</v>
      </c>
      <c r="F8331" t="s">
        <v>103</v>
      </c>
      <c r="G8331" t="s">
        <v>129</v>
      </c>
      <c r="H8331" s="5">
        <v>1054</v>
      </c>
      <c r="I8331" s="5">
        <v>47524.22</v>
      </c>
      <c r="J8331" t="s">
        <v>134</v>
      </c>
      <c r="K8331" t="s">
        <v>106</v>
      </c>
      <c r="L8331">
        <v>0</v>
      </c>
      <c r="M8331">
        <v>0</v>
      </c>
      <c r="N8331">
        <v>5</v>
      </c>
      <c r="O8331" s="6">
        <v>0</v>
      </c>
      <c r="P8331" t="s">
        <v>107</v>
      </c>
      <c r="Q8331" t="s">
        <v>107</v>
      </c>
      <c r="R8331">
        <f>IF(F8331="Monthly",2,0)
+IF(E8331&lt;=6,2,0)
+IF(N8331&lt;=2,2,0)
+IF(L8331&gt;=4,2,0)
+IF(M8331&gt;=2,1,0)
+IF(H8331&gt;=_xlfn.PERCENTILE.INC($H$2:$H$10001,0.75),1,0)</f>
        <v>3</v>
      </c>
      <c r="S8331" t="str">
        <f>IF(R8331&gt;=7,"High",IF(R8331&gt;=4,"Medium","Low"))</f>
        <v>Low</v>
      </c>
    </row>
    <row r="8332" spans="1:19">
      <c r="A8332" t="s">
        <v>8457</v>
      </c>
      <c r="B8332">
        <v>36</v>
      </c>
      <c r="C8332" t="s">
        <v>112</v>
      </c>
      <c r="D8332" t="s">
        <v>159</v>
      </c>
      <c r="E8332">
        <v>48</v>
      </c>
      <c r="F8332" t="s">
        <v>103</v>
      </c>
      <c r="G8332" t="s">
        <v>110</v>
      </c>
      <c r="H8332" s="5">
        <v>690</v>
      </c>
      <c r="I8332" s="5">
        <v>32382.62</v>
      </c>
      <c r="J8332" t="s">
        <v>134</v>
      </c>
      <c r="K8332" t="s">
        <v>106</v>
      </c>
      <c r="L8332">
        <v>2</v>
      </c>
      <c r="M8332">
        <v>1</v>
      </c>
      <c r="N8332">
        <v>4</v>
      </c>
      <c r="O8332" s="6">
        <v>0</v>
      </c>
      <c r="P8332" t="s">
        <v>106</v>
      </c>
      <c r="Q8332" t="s">
        <v>107</v>
      </c>
      <c r="R8332">
        <f>IF(F8332="Monthly",2,0)
+IF(E8332&lt;=6,2,0)
+IF(N8332&lt;=2,2,0)
+IF(L8332&gt;=4,2,0)
+IF(M8332&gt;=2,1,0)
+IF(H8332&gt;=_xlfn.PERCENTILE.INC($H$2:$H$10001,0.75),1,0)</f>
        <v>2</v>
      </c>
      <c r="S8332" t="str">
        <f>IF(R8332&gt;=7,"High",IF(R8332&gt;=4,"Medium","Low"))</f>
        <v>Low</v>
      </c>
    </row>
    <row r="8333" spans="1:19">
      <c r="A8333" t="s">
        <v>8458</v>
      </c>
      <c r="B8333">
        <v>33</v>
      </c>
      <c r="C8333" t="s">
        <v>112</v>
      </c>
      <c r="D8333" t="s">
        <v>131</v>
      </c>
      <c r="E8333">
        <v>32</v>
      </c>
      <c r="F8333" t="s">
        <v>121</v>
      </c>
      <c r="G8333" t="s">
        <v>129</v>
      </c>
      <c r="H8333" s="5">
        <v>973</v>
      </c>
      <c r="I8333" s="5">
        <v>28493</v>
      </c>
      <c r="J8333" t="s">
        <v>134</v>
      </c>
      <c r="K8333" t="s">
        <v>106</v>
      </c>
      <c r="L8333">
        <v>1</v>
      </c>
      <c r="M8333">
        <v>0</v>
      </c>
      <c r="N8333">
        <v>5</v>
      </c>
      <c r="O8333" s="6">
        <v>10</v>
      </c>
      <c r="P8333" t="s">
        <v>106</v>
      </c>
      <c r="Q8333" t="s">
        <v>107</v>
      </c>
      <c r="R8333">
        <f>IF(F8333="Monthly",2,0)
+IF(E8333&lt;=6,2,0)
+IF(N8333&lt;=2,2,0)
+IF(L8333&gt;=4,2,0)
+IF(M8333&gt;=2,1,0)
+IF(H8333&gt;=_xlfn.PERCENTILE.INC($H$2:$H$10001,0.75),1,0)</f>
        <v>1</v>
      </c>
      <c r="S8333" t="str">
        <f>IF(R8333&gt;=7,"High",IF(R8333&gt;=4,"Medium","Low"))</f>
        <v>Low</v>
      </c>
    </row>
    <row r="8334" spans="1:19">
      <c r="A8334" t="s">
        <v>8459</v>
      </c>
      <c r="B8334">
        <v>44</v>
      </c>
      <c r="C8334" t="s">
        <v>101</v>
      </c>
      <c r="D8334" t="s">
        <v>123</v>
      </c>
      <c r="E8334">
        <v>32</v>
      </c>
      <c r="F8334" t="s">
        <v>103</v>
      </c>
      <c r="G8334" t="s">
        <v>110</v>
      </c>
      <c r="H8334" s="5">
        <v>774</v>
      </c>
      <c r="I8334" s="5">
        <v>25472.42</v>
      </c>
      <c r="J8334" t="s">
        <v>140</v>
      </c>
      <c r="K8334" t="s">
        <v>107</v>
      </c>
      <c r="L8334">
        <v>0</v>
      </c>
      <c r="M8334">
        <v>0</v>
      </c>
      <c r="N8334">
        <v>5</v>
      </c>
      <c r="O8334" s="6">
        <v>0</v>
      </c>
      <c r="P8334" t="s">
        <v>106</v>
      </c>
      <c r="Q8334" t="s">
        <v>107</v>
      </c>
      <c r="R8334">
        <f>IF(F8334="Monthly",2,0)
+IF(E8334&lt;=6,2,0)
+IF(N8334&lt;=2,2,0)
+IF(L8334&gt;=4,2,0)
+IF(M8334&gt;=2,1,0)
+IF(H8334&gt;=_xlfn.PERCENTILE.INC($H$2:$H$10001,0.75),1,0)</f>
        <v>2</v>
      </c>
      <c r="S8334" t="str">
        <f>IF(R8334&gt;=7,"High",IF(R8334&gt;=4,"Medium","Low"))</f>
        <v>Low</v>
      </c>
    </row>
    <row r="8335" spans="1:19">
      <c r="A8335" t="s">
        <v>8460</v>
      </c>
      <c r="B8335">
        <v>34</v>
      </c>
      <c r="C8335" t="s">
        <v>101</v>
      </c>
      <c r="D8335" t="s">
        <v>128</v>
      </c>
      <c r="E8335">
        <v>34</v>
      </c>
      <c r="F8335" t="s">
        <v>103</v>
      </c>
      <c r="G8335" t="s">
        <v>104</v>
      </c>
      <c r="H8335" s="5">
        <v>534</v>
      </c>
      <c r="I8335" s="5">
        <v>17751.349999999999</v>
      </c>
      <c r="J8335" t="s">
        <v>117</v>
      </c>
      <c r="K8335" t="s">
        <v>106</v>
      </c>
      <c r="L8335">
        <v>1</v>
      </c>
      <c r="M8335">
        <v>0</v>
      </c>
      <c r="N8335">
        <v>5</v>
      </c>
      <c r="O8335" s="6">
        <v>0</v>
      </c>
      <c r="P8335" t="s">
        <v>107</v>
      </c>
      <c r="Q8335" t="s">
        <v>106</v>
      </c>
      <c r="R8335">
        <f>IF(F8335="Monthly",2,0)
+IF(E8335&lt;=6,2,0)
+IF(N8335&lt;=2,2,0)
+IF(L8335&gt;=4,2,0)
+IF(M8335&gt;=2,1,0)
+IF(H8335&gt;=_xlfn.PERCENTILE.INC($H$2:$H$10001,0.75),1,0)</f>
        <v>2</v>
      </c>
      <c r="S8335" t="str">
        <f>IF(R8335&gt;=7,"High",IF(R8335&gt;=4,"Medium","Low"))</f>
        <v>Low</v>
      </c>
    </row>
    <row r="8336" spans="1:19">
      <c r="A8336" t="s">
        <v>8461</v>
      </c>
      <c r="B8336">
        <v>66</v>
      </c>
      <c r="C8336" t="s">
        <v>101</v>
      </c>
      <c r="D8336" t="s">
        <v>126</v>
      </c>
      <c r="E8336">
        <v>16</v>
      </c>
      <c r="F8336" t="s">
        <v>109</v>
      </c>
      <c r="G8336" t="s">
        <v>104</v>
      </c>
      <c r="H8336" s="5">
        <v>428</v>
      </c>
      <c r="I8336" s="5">
        <v>7029.98</v>
      </c>
      <c r="J8336" t="s">
        <v>117</v>
      </c>
      <c r="K8336" t="s">
        <v>106</v>
      </c>
      <c r="L8336">
        <v>0</v>
      </c>
      <c r="M8336">
        <v>0</v>
      </c>
      <c r="N8336">
        <v>5</v>
      </c>
      <c r="O8336" s="6">
        <v>0</v>
      </c>
      <c r="P8336" t="s">
        <v>106</v>
      </c>
      <c r="Q8336" t="s">
        <v>107</v>
      </c>
      <c r="R8336">
        <f>IF(F8336="Monthly",2,0)
+IF(E8336&lt;=6,2,0)
+IF(N8336&lt;=2,2,0)
+IF(L8336&gt;=4,2,0)
+IF(M8336&gt;=2,1,0)
+IF(H8336&gt;=_xlfn.PERCENTILE.INC($H$2:$H$10001,0.75),1,0)</f>
        <v>0</v>
      </c>
      <c r="S8336" t="str">
        <f>IF(R8336&gt;=7,"High",IF(R8336&gt;=4,"Medium","Low"))</f>
        <v>Low</v>
      </c>
    </row>
    <row r="8337" spans="1:19">
      <c r="A8337" t="s">
        <v>8462</v>
      </c>
      <c r="B8337">
        <v>40</v>
      </c>
      <c r="C8337" t="s">
        <v>112</v>
      </c>
      <c r="D8337" t="s">
        <v>119</v>
      </c>
      <c r="E8337">
        <v>29</v>
      </c>
      <c r="F8337" t="s">
        <v>109</v>
      </c>
      <c r="G8337" t="s">
        <v>129</v>
      </c>
      <c r="H8337" s="5">
        <v>956</v>
      </c>
      <c r="I8337" s="5">
        <v>28189.02</v>
      </c>
      <c r="J8337" t="s">
        <v>140</v>
      </c>
      <c r="K8337" t="s">
        <v>106</v>
      </c>
      <c r="L8337">
        <v>2</v>
      </c>
      <c r="M8337">
        <v>0</v>
      </c>
      <c r="N8337">
        <v>4</v>
      </c>
      <c r="O8337" s="6">
        <v>0</v>
      </c>
      <c r="P8337" t="s">
        <v>106</v>
      </c>
      <c r="Q8337" t="s">
        <v>106</v>
      </c>
      <c r="R8337">
        <f>IF(F8337="Monthly",2,0)
+IF(E8337&lt;=6,2,0)
+IF(N8337&lt;=2,2,0)
+IF(L8337&gt;=4,2,0)
+IF(M8337&gt;=2,1,0)
+IF(H8337&gt;=_xlfn.PERCENTILE.INC($H$2:$H$10001,0.75),1,0)</f>
        <v>1</v>
      </c>
      <c r="S8337" t="str">
        <f>IF(R8337&gt;=7,"High",IF(R8337&gt;=4,"Medium","Low"))</f>
        <v>Low</v>
      </c>
    </row>
    <row r="8338" spans="1:19">
      <c r="A8338" t="s">
        <v>8463</v>
      </c>
      <c r="B8338">
        <v>19</v>
      </c>
      <c r="C8338" t="s">
        <v>101</v>
      </c>
      <c r="D8338" t="s">
        <v>102</v>
      </c>
      <c r="E8338">
        <v>27</v>
      </c>
      <c r="F8338" t="s">
        <v>109</v>
      </c>
      <c r="G8338" t="s">
        <v>110</v>
      </c>
      <c r="H8338" s="5">
        <v>762</v>
      </c>
      <c r="I8338" s="5">
        <v>20028.73</v>
      </c>
      <c r="J8338" t="s">
        <v>134</v>
      </c>
      <c r="K8338" t="s">
        <v>106</v>
      </c>
      <c r="L8338">
        <v>0</v>
      </c>
      <c r="M8338">
        <v>0</v>
      </c>
      <c r="N8338">
        <v>5</v>
      </c>
      <c r="O8338" s="6">
        <v>0</v>
      </c>
      <c r="P8338" t="s">
        <v>107</v>
      </c>
      <c r="Q8338" t="s">
        <v>107</v>
      </c>
      <c r="R8338">
        <f>IF(F8338="Monthly",2,0)
+IF(E8338&lt;=6,2,0)
+IF(N8338&lt;=2,2,0)
+IF(L8338&gt;=4,2,0)
+IF(M8338&gt;=2,1,0)
+IF(H8338&gt;=_xlfn.PERCENTILE.INC($H$2:$H$10001,0.75),1,0)</f>
        <v>0</v>
      </c>
      <c r="S8338" t="str">
        <f>IF(R8338&gt;=7,"High",IF(R8338&gt;=4,"Medium","Low"))</f>
        <v>Low</v>
      </c>
    </row>
    <row r="8339" spans="1:19">
      <c r="A8339" t="s">
        <v>8464</v>
      </c>
      <c r="B8339">
        <v>32</v>
      </c>
      <c r="C8339" t="s">
        <v>112</v>
      </c>
      <c r="D8339" t="s">
        <v>133</v>
      </c>
      <c r="E8339">
        <v>46</v>
      </c>
      <c r="F8339" t="s">
        <v>103</v>
      </c>
      <c r="G8339" t="s">
        <v>129</v>
      </c>
      <c r="H8339" s="5">
        <v>1077</v>
      </c>
      <c r="I8339" s="5">
        <v>50246.03</v>
      </c>
      <c r="J8339" t="s">
        <v>140</v>
      </c>
      <c r="K8339" t="s">
        <v>106</v>
      </c>
      <c r="L8339">
        <v>1</v>
      </c>
      <c r="M8339">
        <v>0</v>
      </c>
      <c r="N8339">
        <v>5</v>
      </c>
      <c r="O8339" s="6">
        <v>0</v>
      </c>
      <c r="P8339" t="s">
        <v>107</v>
      </c>
      <c r="Q8339" t="s">
        <v>107</v>
      </c>
      <c r="R8339">
        <f>IF(F8339="Monthly",2,0)
+IF(E8339&lt;=6,2,0)
+IF(N8339&lt;=2,2,0)
+IF(L8339&gt;=4,2,0)
+IF(M8339&gt;=2,1,0)
+IF(H8339&gt;=_xlfn.PERCENTILE.INC($H$2:$H$10001,0.75),1,0)</f>
        <v>3</v>
      </c>
      <c r="S8339" t="str">
        <f>IF(R8339&gt;=7,"High",IF(R8339&gt;=4,"Medium","Low"))</f>
        <v>Low</v>
      </c>
    </row>
    <row r="8340" spans="1:19">
      <c r="A8340" t="s">
        <v>8465</v>
      </c>
      <c r="B8340">
        <v>48</v>
      </c>
      <c r="C8340" t="s">
        <v>112</v>
      </c>
      <c r="D8340" t="s">
        <v>102</v>
      </c>
      <c r="E8340">
        <v>27</v>
      </c>
      <c r="F8340" t="s">
        <v>109</v>
      </c>
      <c r="G8340" t="s">
        <v>110</v>
      </c>
      <c r="H8340" s="5">
        <v>743</v>
      </c>
      <c r="I8340" s="5">
        <v>19470.82</v>
      </c>
      <c r="J8340" t="s">
        <v>134</v>
      </c>
      <c r="K8340" t="s">
        <v>106</v>
      </c>
      <c r="L8340">
        <v>5</v>
      </c>
      <c r="M8340">
        <v>1</v>
      </c>
      <c r="N8340">
        <v>3</v>
      </c>
      <c r="O8340" s="6">
        <v>5</v>
      </c>
      <c r="P8340" t="s">
        <v>107</v>
      </c>
      <c r="Q8340" t="s">
        <v>107</v>
      </c>
      <c r="R8340">
        <f>IF(F8340="Monthly",2,0)
+IF(E8340&lt;=6,2,0)
+IF(N8340&lt;=2,2,0)
+IF(L8340&gt;=4,2,0)
+IF(M8340&gt;=2,1,0)
+IF(H8340&gt;=_xlfn.PERCENTILE.INC($H$2:$H$10001,0.75),1,0)</f>
        <v>2</v>
      </c>
      <c r="S8340" t="str">
        <f>IF(R8340&gt;=7,"High",IF(R8340&gt;=4,"Medium","Low"))</f>
        <v>Low</v>
      </c>
    </row>
    <row r="8341" spans="1:19">
      <c r="A8341" t="s">
        <v>8466</v>
      </c>
      <c r="B8341">
        <v>47</v>
      </c>
      <c r="C8341" t="s">
        <v>112</v>
      </c>
      <c r="D8341" t="s">
        <v>128</v>
      </c>
      <c r="E8341">
        <v>22</v>
      </c>
      <c r="F8341" t="s">
        <v>103</v>
      </c>
      <c r="G8341" t="s">
        <v>110</v>
      </c>
      <c r="H8341" s="5">
        <v>660</v>
      </c>
      <c r="I8341" s="5">
        <v>14355.71</v>
      </c>
      <c r="J8341" t="s">
        <v>134</v>
      </c>
      <c r="K8341" t="s">
        <v>106</v>
      </c>
      <c r="L8341">
        <v>1</v>
      </c>
      <c r="M8341">
        <v>0</v>
      </c>
      <c r="N8341">
        <v>5</v>
      </c>
      <c r="O8341" s="6">
        <v>0</v>
      </c>
      <c r="P8341" t="s">
        <v>106</v>
      </c>
      <c r="Q8341" t="s">
        <v>107</v>
      </c>
      <c r="R8341">
        <f>IF(F8341="Monthly",2,0)
+IF(E8341&lt;=6,2,0)
+IF(N8341&lt;=2,2,0)
+IF(L8341&gt;=4,2,0)
+IF(M8341&gt;=2,1,0)
+IF(H8341&gt;=_xlfn.PERCENTILE.INC($H$2:$H$10001,0.75),1,0)</f>
        <v>2</v>
      </c>
      <c r="S8341" t="str">
        <f>IF(R8341&gt;=7,"High",IF(R8341&gt;=4,"Medium","Low"))</f>
        <v>Low</v>
      </c>
    </row>
    <row r="8342" spans="1:19">
      <c r="A8342" t="s">
        <v>8467</v>
      </c>
      <c r="B8342">
        <v>40</v>
      </c>
      <c r="C8342" t="s">
        <v>112</v>
      </c>
      <c r="D8342" t="s">
        <v>123</v>
      </c>
      <c r="E8342">
        <v>29</v>
      </c>
      <c r="F8342" t="s">
        <v>103</v>
      </c>
      <c r="G8342" t="s">
        <v>104</v>
      </c>
      <c r="H8342" s="5">
        <v>497</v>
      </c>
      <c r="I8342" s="5">
        <v>14542.67</v>
      </c>
      <c r="J8342" t="s">
        <v>134</v>
      </c>
      <c r="K8342" t="s">
        <v>106</v>
      </c>
      <c r="L8342">
        <v>1</v>
      </c>
      <c r="M8342">
        <v>0</v>
      </c>
      <c r="N8342">
        <v>5</v>
      </c>
      <c r="O8342" s="6">
        <v>0</v>
      </c>
      <c r="P8342" t="s">
        <v>106</v>
      </c>
      <c r="Q8342" t="s">
        <v>107</v>
      </c>
      <c r="R8342">
        <f>IF(F8342="Monthly",2,0)
+IF(E8342&lt;=6,2,0)
+IF(N8342&lt;=2,2,0)
+IF(L8342&gt;=4,2,0)
+IF(M8342&gt;=2,1,0)
+IF(H8342&gt;=_xlfn.PERCENTILE.INC($H$2:$H$10001,0.75),1,0)</f>
        <v>2</v>
      </c>
      <c r="S8342" t="str">
        <f>IF(R8342&gt;=7,"High",IF(R8342&gt;=4,"Medium","Low"))</f>
        <v>Low</v>
      </c>
    </row>
    <row r="8343" spans="1:19">
      <c r="A8343" t="s">
        <v>8468</v>
      </c>
      <c r="B8343">
        <v>33</v>
      </c>
      <c r="C8343" t="s">
        <v>101</v>
      </c>
      <c r="D8343" t="s">
        <v>113</v>
      </c>
      <c r="E8343">
        <v>61</v>
      </c>
      <c r="F8343" t="s">
        <v>103</v>
      </c>
      <c r="G8343" t="s">
        <v>129</v>
      </c>
      <c r="H8343" s="5">
        <v>955</v>
      </c>
      <c r="I8343" s="5">
        <v>58340.07</v>
      </c>
      <c r="J8343" t="s">
        <v>134</v>
      </c>
      <c r="K8343" t="s">
        <v>106</v>
      </c>
      <c r="L8343">
        <v>1</v>
      </c>
      <c r="M8343">
        <v>0</v>
      </c>
      <c r="N8343">
        <v>5</v>
      </c>
      <c r="O8343" s="6">
        <v>0</v>
      </c>
      <c r="P8343" t="s">
        <v>106</v>
      </c>
      <c r="Q8343" t="s">
        <v>107</v>
      </c>
      <c r="R8343">
        <f>IF(F8343="Monthly",2,0)
+IF(E8343&lt;=6,2,0)
+IF(N8343&lt;=2,2,0)
+IF(L8343&gt;=4,2,0)
+IF(M8343&gt;=2,1,0)
+IF(H8343&gt;=_xlfn.PERCENTILE.INC($H$2:$H$10001,0.75),1,0)</f>
        <v>3</v>
      </c>
      <c r="S8343" t="str">
        <f>IF(R8343&gt;=7,"High",IF(R8343&gt;=4,"Medium","Low"))</f>
        <v>Low</v>
      </c>
    </row>
    <row r="8344" spans="1:19">
      <c r="A8344" t="s">
        <v>8469</v>
      </c>
      <c r="B8344">
        <v>31</v>
      </c>
      <c r="C8344" t="s">
        <v>101</v>
      </c>
      <c r="D8344" t="s">
        <v>113</v>
      </c>
      <c r="E8344">
        <v>27</v>
      </c>
      <c r="F8344" t="s">
        <v>121</v>
      </c>
      <c r="G8344" t="s">
        <v>110</v>
      </c>
      <c r="H8344" s="5">
        <v>709</v>
      </c>
      <c r="I8344" s="5">
        <f>RawCustomerTable[[#This Row],[Monthly_Charges]]*RawCustomerTable[[#This Row],[Tenure_Months]]*(1-RawCustomerTable[[#This Row],[Discount_Percent]]/100)</f>
        <v>19143</v>
      </c>
      <c r="J8344" t="s">
        <v>117</v>
      </c>
      <c r="K8344" t="s">
        <v>106</v>
      </c>
      <c r="L8344">
        <v>0</v>
      </c>
      <c r="M8344">
        <v>0</v>
      </c>
      <c r="N8344">
        <v>5</v>
      </c>
      <c r="O8344" s="6">
        <v>0</v>
      </c>
      <c r="P8344" t="s">
        <v>107</v>
      </c>
      <c r="Q8344" t="s">
        <v>107</v>
      </c>
      <c r="R8344">
        <f>IF(F8344="Monthly",2,0)
+IF(E8344&lt;=6,2,0)
+IF(N8344&lt;=2,2,0)
+IF(L8344&gt;=4,2,0)
+IF(M8344&gt;=2,1,0)
+IF(H8344&gt;=_xlfn.PERCENTILE.INC($H$2:$H$10001,0.75),1,0)</f>
        <v>0</v>
      </c>
      <c r="S8344" t="str">
        <f>IF(R8344&gt;=7,"High",IF(R8344&gt;=4,"Medium","Low"))</f>
        <v>Low</v>
      </c>
    </row>
    <row r="8345" spans="1:19">
      <c r="A8345" t="s">
        <v>8470</v>
      </c>
      <c r="B8345">
        <v>23</v>
      </c>
      <c r="C8345" t="s">
        <v>112</v>
      </c>
      <c r="D8345" t="s">
        <v>137</v>
      </c>
      <c r="E8345">
        <v>50</v>
      </c>
      <c r="F8345" t="s">
        <v>103</v>
      </c>
      <c r="G8345" t="s">
        <v>104</v>
      </c>
      <c r="H8345" s="5">
        <v>447</v>
      </c>
      <c r="I8345" s="5">
        <v>21959.599999999999</v>
      </c>
      <c r="J8345" t="s">
        <v>117</v>
      </c>
      <c r="K8345" t="s">
        <v>106</v>
      </c>
      <c r="L8345">
        <v>0</v>
      </c>
      <c r="M8345">
        <v>0</v>
      </c>
      <c r="N8345">
        <v>5</v>
      </c>
      <c r="O8345" s="6">
        <v>0</v>
      </c>
      <c r="P8345" t="s">
        <v>106</v>
      </c>
      <c r="Q8345" t="s">
        <v>107</v>
      </c>
      <c r="R8345">
        <f>IF(F8345="Monthly",2,0)
+IF(E8345&lt;=6,2,0)
+IF(N8345&lt;=2,2,0)
+IF(L8345&gt;=4,2,0)
+IF(M8345&gt;=2,1,0)
+IF(H8345&gt;=_xlfn.PERCENTILE.INC($H$2:$H$10001,0.75),1,0)</f>
        <v>2</v>
      </c>
      <c r="S8345" t="str">
        <f>IF(R8345&gt;=7,"High",IF(R8345&gt;=4,"Medium","Low"))</f>
        <v>Low</v>
      </c>
    </row>
    <row r="8346" spans="1:19">
      <c r="A8346" t="s">
        <v>8471</v>
      </c>
      <c r="B8346">
        <v>34</v>
      </c>
      <c r="C8346" t="s">
        <v>101</v>
      </c>
      <c r="D8346" t="s">
        <v>131</v>
      </c>
      <c r="E8346">
        <v>62</v>
      </c>
      <c r="F8346" t="s">
        <v>121</v>
      </c>
      <c r="G8346" t="s">
        <v>110</v>
      </c>
      <c r="H8346" s="5">
        <v>696</v>
      </c>
      <c r="I8346" s="5">
        <v>42888.83</v>
      </c>
      <c r="J8346" t="s">
        <v>140</v>
      </c>
      <c r="K8346" t="s">
        <v>106</v>
      </c>
      <c r="L8346">
        <v>4</v>
      </c>
      <c r="M8346">
        <v>2</v>
      </c>
      <c r="N8346">
        <v>3</v>
      </c>
      <c r="O8346" s="6">
        <v>0</v>
      </c>
      <c r="P8346" t="s">
        <v>107</v>
      </c>
      <c r="Q8346" t="s">
        <v>107</v>
      </c>
      <c r="R8346">
        <f>IF(F8346="Monthly",2,0)
+IF(E8346&lt;=6,2,0)
+IF(N8346&lt;=2,2,0)
+IF(L8346&gt;=4,2,0)
+IF(M8346&gt;=2,1,0)
+IF(H8346&gt;=_xlfn.PERCENTILE.INC($H$2:$H$10001,0.75),1,0)</f>
        <v>3</v>
      </c>
      <c r="S8346" t="str">
        <f>IF(R8346&gt;=7,"High",IF(R8346&gt;=4,"Medium","Low"))</f>
        <v>Low</v>
      </c>
    </row>
    <row r="8347" spans="1:19">
      <c r="A8347" t="s">
        <v>8472</v>
      </c>
      <c r="B8347">
        <v>31</v>
      </c>
      <c r="C8347" t="s">
        <v>101</v>
      </c>
      <c r="D8347" t="s">
        <v>137</v>
      </c>
      <c r="E8347">
        <v>56</v>
      </c>
      <c r="F8347" t="s">
        <v>109</v>
      </c>
      <c r="G8347" t="s">
        <v>110</v>
      </c>
      <c r="H8347" s="5">
        <v>658</v>
      </c>
      <c r="I8347" s="5">
        <v>35785.26</v>
      </c>
      <c r="J8347" t="s">
        <v>117</v>
      </c>
      <c r="K8347" t="s">
        <v>106</v>
      </c>
      <c r="L8347">
        <v>0</v>
      </c>
      <c r="M8347">
        <v>0</v>
      </c>
      <c r="N8347">
        <v>5</v>
      </c>
      <c r="O8347" s="6">
        <v>0</v>
      </c>
      <c r="P8347" t="s">
        <v>106</v>
      </c>
      <c r="Q8347" t="s">
        <v>107</v>
      </c>
      <c r="R8347">
        <f>IF(F8347="Monthly",2,0)
+IF(E8347&lt;=6,2,0)
+IF(N8347&lt;=2,2,0)
+IF(L8347&gt;=4,2,0)
+IF(M8347&gt;=2,1,0)
+IF(H8347&gt;=_xlfn.PERCENTILE.INC($H$2:$H$10001,0.75),1,0)</f>
        <v>0</v>
      </c>
      <c r="S8347" t="str">
        <f>IF(R8347&gt;=7,"High",IF(R8347&gt;=4,"Medium","Low"))</f>
        <v>Low</v>
      </c>
    </row>
    <row r="8348" spans="1:19">
      <c r="A8348" t="s">
        <v>8473</v>
      </c>
      <c r="B8348">
        <v>52</v>
      </c>
      <c r="C8348" t="s">
        <v>112</v>
      </c>
      <c r="D8348" t="s">
        <v>131</v>
      </c>
      <c r="E8348">
        <v>31</v>
      </c>
      <c r="F8348" t="s">
        <v>109</v>
      </c>
      <c r="G8348" t="s">
        <v>104</v>
      </c>
      <c r="H8348" s="5">
        <v>508</v>
      </c>
      <c r="I8348" s="5">
        <v>16003.64</v>
      </c>
      <c r="J8348" t="s">
        <v>134</v>
      </c>
      <c r="K8348" t="s">
        <v>106</v>
      </c>
      <c r="L8348">
        <v>0</v>
      </c>
      <c r="M8348">
        <v>0</v>
      </c>
      <c r="N8348">
        <v>5</v>
      </c>
      <c r="O8348" s="6">
        <v>0</v>
      </c>
      <c r="P8348" t="s">
        <v>106</v>
      </c>
      <c r="Q8348" t="s">
        <v>107</v>
      </c>
      <c r="R8348">
        <f>IF(F8348="Monthly",2,0)
+IF(E8348&lt;=6,2,0)
+IF(N8348&lt;=2,2,0)
+IF(L8348&gt;=4,2,0)
+IF(M8348&gt;=2,1,0)
+IF(H8348&gt;=_xlfn.PERCENTILE.INC($H$2:$H$10001,0.75),1,0)</f>
        <v>0</v>
      </c>
      <c r="S8348" t="str">
        <f>IF(R8348&gt;=7,"High",IF(R8348&gt;=4,"Medium","Low"))</f>
        <v>Low</v>
      </c>
    </row>
    <row r="8349" spans="1:19">
      <c r="A8349" t="s">
        <v>8474</v>
      </c>
      <c r="B8349">
        <v>26</v>
      </c>
      <c r="C8349" t="s">
        <v>112</v>
      </c>
      <c r="D8349" t="s">
        <v>126</v>
      </c>
      <c r="E8349">
        <v>17</v>
      </c>
      <c r="F8349" t="s">
        <v>103</v>
      </c>
      <c r="G8349" t="s">
        <v>129</v>
      </c>
      <c r="H8349" s="5">
        <v>1123</v>
      </c>
      <c r="I8349" s="5">
        <v>18888.2</v>
      </c>
      <c r="J8349" t="s">
        <v>134</v>
      </c>
      <c r="K8349" t="s">
        <v>106</v>
      </c>
      <c r="L8349">
        <v>0</v>
      </c>
      <c r="M8349">
        <v>0</v>
      </c>
      <c r="N8349">
        <v>5</v>
      </c>
      <c r="O8349" s="6">
        <v>0</v>
      </c>
      <c r="P8349" t="s">
        <v>107</v>
      </c>
      <c r="Q8349" t="s">
        <v>107</v>
      </c>
      <c r="R8349">
        <f>IF(F8349="Monthly",2,0)
+IF(E8349&lt;=6,2,0)
+IF(N8349&lt;=2,2,0)
+IF(L8349&gt;=4,2,0)
+IF(M8349&gt;=2,1,0)
+IF(H8349&gt;=_xlfn.PERCENTILE.INC($H$2:$H$10001,0.75),1,0)</f>
        <v>3</v>
      </c>
      <c r="S8349" t="str">
        <f>IF(R8349&gt;=7,"High",IF(R8349&gt;=4,"Medium","Low"))</f>
        <v>Low</v>
      </c>
    </row>
    <row r="8350" spans="1:19">
      <c r="A8350" t="s">
        <v>8475</v>
      </c>
      <c r="B8350">
        <v>46</v>
      </c>
      <c r="C8350" t="s">
        <v>112</v>
      </c>
      <c r="D8350" t="s">
        <v>128</v>
      </c>
      <c r="E8350">
        <v>31</v>
      </c>
      <c r="F8350" t="s">
        <v>109</v>
      </c>
      <c r="G8350" t="s">
        <v>129</v>
      </c>
      <c r="H8350" s="5">
        <v>998</v>
      </c>
      <c r="I8350" s="5">
        <v>28655.14</v>
      </c>
      <c r="J8350" t="s">
        <v>105</v>
      </c>
      <c r="K8350" t="s">
        <v>106</v>
      </c>
      <c r="L8350">
        <v>0</v>
      </c>
      <c r="M8350">
        <v>0</v>
      </c>
      <c r="N8350">
        <v>5</v>
      </c>
      <c r="O8350" s="6">
        <v>10</v>
      </c>
      <c r="P8350" t="s">
        <v>107</v>
      </c>
      <c r="Q8350" t="s">
        <v>107</v>
      </c>
      <c r="R8350">
        <f>IF(F8350="Monthly",2,0)
+IF(E8350&lt;=6,2,0)
+IF(N8350&lt;=2,2,0)
+IF(L8350&gt;=4,2,0)
+IF(M8350&gt;=2,1,0)
+IF(H8350&gt;=_xlfn.PERCENTILE.INC($H$2:$H$10001,0.75),1,0)</f>
        <v>1</v>
      </c>
      <c r="S8350" t="str">
        <f>IF(R8350&gt;=7,"High",IF(R8350&gt;=4,"Medium","Low"))</f>
        <v>Low</v>
      </c>
    </row>
    <row r="8351" spans="1:19">
      <c r="A8351" t="s">
        <v>8476</v>
      </c>
      <c r="B8351">
        <v>43</v>
      </c>
      <c r="C8351" t="s">
        <v>112</v>
      </c>
      <c r="D8351" t="s">
        <v>126</v>
      </c>
      <c r="E8351">
        <v>53</v>
      </c>
      <c r="F8351" t="s">
        <v>103</v>
      </c>
      <c r="G8351" t="s">
        <v>110</v>
      </c>
      <c r="H8351" s="5">
        <v>744</v>
      </c>
      <c r="I8351" s="5">
        <v>39937.370000000003</v>
      </c>
      <c r="J8351" t="s">
        <v>115</v>
      </c>
      <c r="K8351" t="s">
        <v>106</v>
      </c>
      <c r="L8351">
        <v>1</v>
      </c>
      <c r="M8351">
        <v>0</v>
      </c>
      <c r="N8351">
        <v>5</v>
      </c>
      <c r="O8351" s="6">
        <v>0</v>
      </c>
      <c r="P8351" t="s">
        <v>107</v>
      </c>
      <c r="Q8351" t="s">
        <v>107</v>
      </c>
      <c r="R8351">
        <f>IF(F8351="Monthly",2,0)
+IF(E8351&lt;=6,2,0)
+IF(N8351&lt;=2,2,0)
+IF(L8351&gt;=4,2,0)
+IF(M8351&gt;=2,1,0)
+IF(H8351&gt;=_xlfn.PERCENTILE.INC($H$2:$H$10001,0.75),1,0)</f>
        <v>2</v>
      </c>
      <c r="S8351" t="str">
        <f>IF(R8351&gt;=7,"High",IF(R8351&gt;=4,"Medium","Low"))</f>
        <v>Low</v>
      </c>
    </row>
    <row r="8352" spans="1:19">
      <c r="A8352" t="s">
        <v>8477</v>
      </c>
      <c r="B8352">
        <v>18</v>
      </c>
      <c r="C8352" t="s">
        <v>101</v>
      </c>
      <c r="D8352" t="s">
        <v>137</v>
      </c>
      <c r="E8352">
        <v>37</v>
      </c>
      <c r="F8352" t="s">
        <v>109</v>
      </c>
      <c r="G8352" t="s">
        <v>110</v>
      </c>
      <c r="H8352" s="5">
        <v>646</v>
      </c>
      <c r="I8352" s="5">
        <v>23386</v>
      </c>
      <c r="J8352" t="s">
        <v>115</v>
      </c>
      <c r="K8352" t="s">
        <v>107</v>
      </c>
      <c r="L8352">
        <v>1</v>
      </c>
      <c r="M8352">
        <v>0</v>
      </c>
      <c r="N8352">
        <v>5</v>
      </c>
      <c r="O8352" s="6">
        <v>0</v>
      </c>
      <c r="P8352" t="s">
        <v>107</v>
      </c>
      <c r="Q8352" t="s">
        <v>107</v>
      </c>
      <c r="R8352">
        <f>IF(F8352="Monthly",2,0)
+IF(E8352&lt;=6,2,0)
+IF(N8352&lt;=2,2,0)
+IF(L8352&gt;=4,2,0)
+IF(M8352&gt;=2,1,0)
+IF(H8352&gt;=_xlfn.PERCENTILE.INC($H$2:$H$10001,0.75),1,0)</f>
        <v>0</v>
      </c>
      <c r="S8352" t="str">
        <f>IF(R8352&gt;=7,"High",IF(R8352&gt;=4,"Medium","Low"))</f>
        <v>Low</v>
      </c>
    </row>
    <row r="8353" spans="1:19">
      <c r="A8353" t="s">
        <v>8478</v>
      </c>
      <c r="B8353">
        <v>34</v>
      </c>
      <c r="C8353" t="s">
        <v>112</v>
      </c>
      <c r="D8353" t="s">
        <v>102</v>
      </c>
      <c r="E8353">
        <v>19</v>
      </c>
      <c r="F8353" t="s">
        <v>103</v>
      </c>
      <c r="G8353" t="s">
        <v>104</v>
      </c>
      <c r="H8353" s="5">
        <v>401</v>
      </c>
      <c r="I8353" s="5">
        <v>7674.78</v>
      </c>
      <c r="J8353" t="s">
        <v>117</v>
      </c>
      <c r="K8353" t="s">
        <v>106</v>
      </c>
      <c r="L8353">
        <v>1</v>
      </c>
      <c r="M8353">
        <v>0</v>
      </c>
      <c r="N8353">
        <v>4</v>
      </c>
      <c r="O8353" s="6">
        <v>0</v>
      </c>
      <c r="P8353" t="s">
        <v>107</v>
      </c>
      <c r="Q8353" t="s">
        <v>107</v>
      </c>
      <c r="R8353">
        <f>IF(F8353="Monthly",2,0)
+IF(E8353&lt;=6,2,0)
+IF(N8353&lt;=2,2,0)
+IF(L8353&gt;=4,2,0)
+IF(M8353&gt;=2,1,0)
+IF(H8353&gt;=_xlfn.PERCENTILE.INC($H$2:$H$10001,0.75),1,0)</f>
        <v>2</v>
      </c>
      <c r="S8353" t="str">
        <f>IF(R8353&gt;=7,"High",IF(R8353&gt;=4,"Medium","Low"))</f>
        <v>Low</v>
      </c>
    </row>
    <row r="8354" spans="1:19">
      <c r="A8354" t="s">
        <v>8479</v>
      </c>
      <c r="B8354">
        <v>31</v>
      </c>
      <c r="C8354" t="s">
        <v>112</v>
      </c>
      <c r="D8354" t="s">
        <v>131</v>
      </c>
      <c r="E8354">
        <v>39</v>
      </c>
      <c r="F8354" t="s">
        <v>121</v>
      </c>
      <c r="G8354" t="s">
        <v>110</v>
      </c>
      <c r="H8354" s="5">
        <v>750</v>
      </c>
      <c r="I8354" s="5">
        <v>30065.05</v>
      </c>
      <c r="J8354" t="s">
        <v>140</v>
      </c>
      <c r="K8354" t="s">
        <v>106</v>
      </c>
      <c r="L8354">
        <v>0</v>
      </c>
      <c r="M8354">
        <v>0</v>
      </c>
      <c r="N8354">
        <v>5</v>
      </c>
      <c r="O8354" s="6">
        <v>0</v>
      </c>
      <c r="P8354" t="s">
        <v>107</v>
      </c>
      <c r="Q8354" t="s">
        <v>106</v>
      </c>
      <c r="R8354">
        <f>IF(F8354="Monthly",2,0)
+IF(E8354&lt;=6,2,0)
+IF(N8354&lt;=2,2,0)
+IF(L8354&gt;=4,2,0)
+IF(M8354&gt;=2,1,0)
+IF(H8354&gt;=_xlfn.PERCENTILE.INC($H$2:$H$10001,0.75),1,0)</f>
        <v>0</v>
      </c>
      <c r="S8354" t="str">
        <f>IF(R8354&gt;=7,"High",IF(R8354&gt;=4,"Medium","Low"))</f>
        <v>Low</v>
      </c>
    </row>
    <row r="8355" spans="1:19">
      <c r="A8355" t="s">
        <v>8480</v>
      </c>
      <c r="B8355">
        <v>21</v>
      </c>
      <c r="C8355" t="s">
        <v>101</v>
      </c>
      <c r="D8355" t="s">
        <v>133</v>
      </c>
      <c r="E8355">
        <v>38</v>
      </c>
      <c r="F8355" t="s">
        <v>121</v>
      </c>
      <c r="G8355" t="s">
        <v>110</v>
      </c>
      <c r="H8355" s="5">
        <v>659</v>
      </c>
      <c r="I8355" s="5">
        <v>20907.57</v>
      </c>
      <c r="J8355" t="s">
        <v>115</v>
      </c>
      <c r="K8355" t="s">
        <v>106</v>
      </c>
      <c r="L8355">
        <v>2</v>
      </c>
      <c r="M8355">
        <v>1</v>
      </c>
      <c r="N8355">
        <v>5</v>
      </c>
      <c r="O8355" s="6">
        <v>15</v>
      </c>
      <c r="P8355" t="s">
        <v>107</v>
      </c>
      <c r="Q8355" t="s">
        <v>107</v>
      </c>
      <c r="R8355">
        <f>IF(F8355="Monthly",2,0)
+IF(E8355&lt;=6,2,0)
+IF(N8355&lt;=2,2,0)
+IF(L8355&gt;=4,2,0)
+IF(M8355&gt;=2,1,0)
+IF(H8355&gt;=_xlfn.PERCENTILE.INC($H$2:$H$10001,0.75),1,0)</f>
        <v>0</v>
      </c>
      <c r="S8355" t="str">
        <f>IF(R8355&gt;=7,"High",IF(R8355&gt;=4,"Medium","Low"))</f>
        <v>Low</v>
      </c>
    </row>
    <row r="8356" spans="1:19">
      <c r="A8356" t="s">
        <v>8481</v>
      </c>
      <c r="B8356">
        <v>49</v>
      </c>
      <c r="C8356" t="s">
        <v>112</v>
      </c>
      <c r="D8356" t="s">
        <v>126</v>
      </c>
      <c r="E8356">
        <v>72</v>
      </c>
      <c r="F8356" t="s">
        <v>121</v>
      </c>
      <c r="G8356" t="s">
        <v>110</v>
      </c>
      <c r="H8356" s="5">
        <v>801</v>
      </c>
      <c r="I8356" s="5">
        <v>56537.71</v>
      </c>
      <c r="J8356" t="s">
        <v>117</v>
      </c>
      <c r="K8356" t="s">
        <v>106</v>
      </c>
      <c r="L8356">
        <v>0</v>
      </c>
      <c r="M8356">
        <v>0</v>
      </c>
      <c r="N8356">
        <v>5</v>
      </c>
      <c r="O8356" s="6">
        <v>0</v>
      </c>
      <c r="P8356" t="s">
        <v>107</v>
      </c>
      <c r="Q8356" t="s">
        <v>107</v>
      </c>
      <c r="R8356">
        <f>IF(F8356="Monthly",2,0)
+IF(E8356&lt;=6,2,0)
+IF(N8356&lt;=2,2,0)
+IF(L8356&gt;=4,2,0)
+IF(M8356&gt;=2,1,0)
+IF(H8356&gt;=_xlfn.PERCENTILE.INC($H$2:$H$10001,0.75),1,0)</f>
        <v>1</v>
      </c>
      <c r="S8356" t="str">
        <f>IF(R8356&gt;=7,"High",IF(R8356&gt;=4,"Medium","Low"))</f>
        <v>Low</v>
      </c>
    </row>
    <row r="8357" spans="1:19">
      <c r="A8357" t="s">
        <v>8482</v>
      </c>
      <c r="B8357">
        <v>44</v>
      </c>
      <c r="C8357" t="s">
        <v>101</v>
      </c>
      <c r="D8357" t="s">
        <v>126</v>
      </c>
      <c r="E8357">
        <v>14</v>
      </c>
      <c r="F8357" t="s">
        <v>103</v>
      </c>
      <c r="G8357" t="s">
        <v>104</v>
      </c>
      <c r="H8357" s="5">
        <v>576</v>
      </c>
      <c r="I8357" s="5">
        <v>8002.67</v>
      </c>
      <c r="J8357" t="s">
        <v>105</v>
      </c>
      <c r="K8357" t="s">
        <v>107</v>
      </c>
      <c r="L8357">
        <v>0</v>
      </c>
      <c r="M8357">
        <v>0</v>
      </c>
      <c r="N8357">
        <v>5</v>
      </c>
      <c r="O8357" s="6">
        <v>0</v>
      </c>
      <c r="P8357" t="s">
        <v>107</v>
      </c>
      <c r="Q8357" t="s">
        <v>106</v>
      </c>
      <c r="R8357">
        <f>IF(F8357="Monthly",2,0)
+IF(E8357&lt;=6,2,0)
+IF(N8357&lt;=2,2,0)
+IF(L8357&gt;=4,2,0)
+IF(M8357&gt;=2,1,0)
+IF(H8357&gt;=_xlfn.PERCENTILE.INC($H$2:$H$10001,0.75),1,0)</f>
        <v>2</v>
      </c>
      <c r="S8357" t="str">
        <f>IF(R8357&gt;=7,"High",IF(R8357&gt;=4,"Medium","Low"))</f>
        <v>Low</v>
      </c>
    </row>
    <row r="8358" spans="1:19">
      <c r="A8358" t="s">
        <v>8483</v>
      </c>
      <c r="B8358">
        <v>24</v>
      </c>
      <c r="C8358" t="s">
        <v>112</v>
      </c>
      <c r="D8358" t="s">
        <v>102</v>
      </c>
      <c r="E8358">
        <v>61</v>
      </c>
      <c r="F8358" t="s">
        <v>109</v>
      </c>
      <c r="G8358" t="s">
        <v>110</v>
      </c>
      <c r="H8358" s="5">
        <v>806</v>
      </c>
      <c r="I8358" s="5">
        <v>50493.22</v>
      </c>
      <c r="J8358" t="s">
        <v>105</v>
      </c>
      <c r="K8358" t="s">
        <v>106</v>
      </c>
      <c r="L8358">
        <v>1</v>
      </c>
      <c r="M8358">
        <v>0</v>
      </c>
      <c r="N8358">
        <v>5</v>
      </c>
      <c r="O8358" s="6">
        <v>0</v>
      </c>
      <c r="P8358" t="s">
        <v>107</v>
      </c>
      <c r="Q8358" t="s">
        <v>107</v>
      </c>
      <c r="R8358">
        <f>IF(F8358="Monthly",2,0)
+IF(E8358&lt;=6,2,0)
+IF(N8358&lt;=2,2,0)
+IF(L8358&gt;=4,2,0)
+IF(M8358&gt;=2,1,0)
+IF(H8358&gt;=_xlfn.PERCENTILE.INC($H$2:$H$10001,0.75),1,0)</f>
        <v>1</v>
      </c>
      <c r="S8358" t="str">
        <f>IF(R8358&gt;=7,"High",IF(R8358&gt;=4,"Medium","Low"))</f>
        <v>Low</v>
      </c>
    </row>
    <row r="8359" spans="1:19">
      <c r="A8359" t="s">
        <v>8484</v>
      </c>
      <c r="B8359">
        <v>29</v>
      </c>
      <c r="C8359" t="s">
        <v>101</v>
      </c>
      <c r="D8359" t="s">
        <v>102</v>
      </c>
      <c r="E8359">
        <v>13</v>
      </c>
      <c r="F8359" t="s">
        <v>103</v>
      </c>
      <c r="G8359" t="s">
        <v>110</v>
      </c>
      <c r="H8359" s="5">
        <v>800</v>
      </c>
      <c r="I8359" s="5">
        <v>10710.13</v>
      </c>
      <c r="J8359" t="s">
        <v>115</v>
      </c>
      <c r="K8359" t="s">
        <v>106</v>
      </c>
      <c r="L8359">
        <v>0</v>
      </c>
      <c r="M8359">
        <v>0</v>
      </c>
      <c r="N8359">
        <v>4</v>
      </c>
      <c r="O8359" s="6">
        <v>0</v>
      </c>
      <c r="P8359" t="s">
        <v>107</v>
      </c>
      <c r="Q8359" t="s">
        <v>106</v>
      </c>
      <c r="R8359">
        <f>IF(F8359="Monthly",2,0)
+IF(E8359&lt;=6,2,0)
+IF(N8359&lt;=2,2,0)
+IF(L8359&gt;=4,2,0)
+IF(M8359&gt;=2,1,0)
+IF(H8359&gt;=_xlfn.PERCENTILE.INC($H$2:$H$10001,0.75),1,0)</f>
        <v>3</v>
      </c>
      <c r="S8359" t="str">
        <f>IF(R8359&gt;=7,"High",IF(R8359&gt;=4,"Medium","Low"))</f>
        <v>Low</v>
      </c>
    </row>
    <row r="8360" spans="1:19">
      <c r="A8360" t="s">
        <v>8485</v>
      </c>
      <c r="B8360">
        <v>29</v>
      </c>
      <c r="C8360" t="s">
        <v>101</v>
      </c>
      <c r="D8360" t="s">
        <v>137</v>
      </c>
      <c r="E8360">
        <v>55</v>
      </c>
      <c r="F8360" t="s">
        <v>109</v>
      </c>
      <c r="G8360" t="s">
        <v>110</v>
      </c>
      <c r="H8360" s="5">
        <v>788</v>
      </c>
      <c r="I8360" s="5">
        <v>42254.31</v>
      </c>
      <c r="J8360" t="s">
        <v>134</v>
      </c>
      <c r="K8360" t="s">
        <v>106</v>
      </c>
      <c r="L8360">
        <v>0</v>
      </c>
      <c r="M8360">
        <v>0</v>
      </c>
      <c r="N8360">
        <v>5</v>
      </c>
      <c r="O8360" s="6">
        <v>5</v>
      </c>
      <c r="P8360" t="s">
        <v>106</v>
      </c>
      <c r="Q8360" t="s">
        <v>107</v>
      </c>
      <c r="R8360">
        <f>IF(F8360="Monthly",2,0)
+IF(E8360&lt;=6,2,0)
+IF(N8360&lt;=2,2,0)
+IF(L8360&gt;=4,2,0)
+IF(M8360&gt;=2,1,0)
+IF(H8360&gt;=_xlfn.PERCENTILE.INC($H$2:$H$10001,0.75),1,0)</f>
        <v>0</v>
      </c>
      <c r="S8360" t="str">
        <f>IF(R8360&gt;=7,"High",IF(R8360&gt;=4,"Medium","Low"))</f>
        <v>Low</v>
      </c>
    </row>
    <row r="8361" spans="1:19">
      <c r="A8361" t="s">
        <v>8486</v>
      </c>
      <c r="B8361">
        <v>23</v>
      </c>
      <c r="C8361" t="s">
        <v>101</v>
      </c>
      <c r="D8361" t="s">
        <v>102</v>
      </c>
      <c r="E8361">
        <v>27</v>
      </c>
      <c r="F8361" t="s">
        <v>103</v>
      </c>
      <c r="G8361" t="s">
        <v>104</v>
      </c>
      <c r="H8361" s="5">
        <v>487</v>
      </c>
      <c r="I8361" s="5">
        <v>13182.8</v>
      </c>
      <c r="J8361" t="s">
        <v>140</v>
      </c>
      <c r="K8361" t="s">
        <v>106</v>
      </c>
      <c r="L8361">
        <v>1</v>
      </c>
      <c r="M8361">
        <v>0</v>
      </c>
      <c r="N8361">
        <v>4</v>
      </c>
      <c r="O8361" s="6">
        <v>0</v>
      </c>
      <c r="P8361" t="s">
        <v>107</v>
      </c>
      <c r="Q8361" t="s">
        <v>107</v>
      </c>
      <c r="R8361">
        <f>IF(F8361="Monthly",2,0)
+IF(E8361&lt;=6,2,0)
+IF(N8361&lt;=2,2,0)
+IF(L8361&gt;=4,2,0)
+IF(M8361&gt;=2,1,0)
+IF(H8361&gt;=_xlfn.PERCENTILE.INC($H$2:$H$10001,0.75),1,0)</f>
        <v>2</v>
      </c>
      <c r="S8361" t="str">
        <f>IF(R8361&gt;=7,"High",IF(R8361&gt;=4,"Medium","Low"))</f>
        <v>Low</v>
      </c>
    </row>
    <row r="8362" spans="1:19">
      <c r="A8362" t="s">
        <v>8487</v>
      </c>
      <c r="B8362">
        <v>34</v>
      </c>
      <c r="C8362" t="s">
        <v>112</v>
      </c>
      <c r="D8362" t="s">
        <v>137</v>
      </c>
      <c r="E8362">
        <v>7</v>
      </c>
      <c r="F8362" t="s">
        <v>109</v>
      </c>
      <c r="G8362" t="s">
        <v>110</v>
      </c>
      <c r="H8362" s="5">
        <v>742</v>
      </c>
      <c r="I8362" s="5">
        <v>4960.3500000000004</v>
      </c>
      <c r="J8362" t="s">
        <v>105</v>
      </c>
      <c r="K8362" t="s">
        <v>106</v>
      </c>
      <c r="L8362">
        <v>2</v>
      </c>
      <c r="M8362">
        <v>1</v>
      </c>
      <c r="N8362">
        <v>5</v>
      </c>
      <c r="O8362" s="6">
        <v>5</v>
      </c>
      <c r="P8362" t="s">
        <v>106</v>
      </c>
      <c r="Q8362" t="s">
        <v>107</v>
      </c>
      <c r="R8362">
        <f>IF(F8362="Monthly",2,0)
+IF(E8362&lt;=6,2,0)
+IF(N8362&lt;=2,2,0)
+IF(L8362&gt;=4,2,0)
+IF(M8362&gt;=2,1,0)
+IF(H8362&gt;=_xlfn.PERCENTILE.INC($H$2:$H$10001,0.75),1,0)</f>
        <v>0</v>
      </c>
      <c r="S8362" t="str">
        <f>IF(R8362&gt;=7,"High",IF(R8362&gt;=4,"Medium","Low"))</f>
        <v>Low</v>
      </c>
    </row>
    <row r="8363" spans="1:19">
      <c r="A8363" t="s">
        <v>8488</v>
      </c>
      <c r="B8363">
        <v>20</v>
      </c>
      <c r="C8363" t="s">
        <v>112</v>
      </c>
      <c r="D8363" t="s">
        <v>159</v>
      </c>
      <c r="E8363">
        <v>47</v>
      </c>
      <c r="F8363" t="s">
        <v>103</v>
      </c>
      <c r="G8363" t="s">
        <v>110</v>
      </c>
      <c r="H8363" s="5">
        <v>746</v>
      </c>
      <c r="I8363" s="5">
        <v>34708.129999999997</v>
      </c>
      <c r="J8363" t="s">
        <v>134</v>
      </c>
      <c r="K8363" t="s">
        <v>106</v>
      </c>
      <c r="L8363">
        <v>1</v>
      </c>
      <c r="M8363">
        <v>0</v>
      </c>
      <c r="N8363">
        <v>5</v>
      </c>
      <c r="O8363" s="6">
        <v>0</v>
      </c>
      <c r="P8363" t="s">
        <v>107</v>
      </c>
      <c r="Q8363" t="s">
        <v>107</v>
      </c>
      <c r="R8363">
        <f>IF(F8363="Monthly",2,0)
+IF(E8363&lt;=6,2,0)
+IF(N8363&lt;=2,2,0)
+IF(L8363&gt;=4,2,0)
+IF(M8363&gt;=2,1,0)
+IF(H8363&gt;=_xlfn.PERCENTILE.INC($H$2:$H$10001,0.75),1,0)</f>
        <v>2</v>
      </c>
      <c r="S8363" t="str">
        <f>IF(R8363&gt;=7,"High",IF(R8363&gt;=4,"Medium","Low"))</f>
        <v>Low</v>
      </c>
    </row>
    <row r="8364" spans="1:19">
      <c r="A8364" t="s">
        <v>8489</v>
      </c>
      <c r="B8364">
        <v>56</v>
      </c>
      <c r="C8364" t="s">
        <v>112</v>
      </c>
      <c r="D8364" t="s">
        <v>113</v>
      </c>
      <c r="E8364">
        <v>18</v>
      </c>
      <c r="F8364" t="s">
        <v>103</v>
      </c>
      <c r="G8364" t="s">
        <v>129</v>
      </c>
      <c r="H8364" s="5">
        <v>1070</v>
      </c>
      <c r="I8364" s="5">
        <v>19103.97</v>
      </c>
      <c r="J8364" t="s">
        <v>134</v>
      </c>
      <c r="K8364" t="s">
        <v>106</v>
      </c>
      <c r="L8364">
        <v>3</v>
      </c>
      <c r="M8364">
        <v>0</v>
      </c>
      <c r="N8364">
        <v>3</v>
      </c>
      <c r="O8364" s="6">
        <v>0</v>
      </c>
      <c r="P8364" t="s">
        <v>107</v>
      </c>
      <c r="Q8364" t="s">
        <v>107</v>
      </c>
      <c r="R8364">
        <f>IF(F8364="Monthly",2,0)
+IF(E8364&lt;=6,2,0)
+IF(N8364&lt;=2,2,0)
+IF(L8364&gt;=4,2,0)
+IF(M8364&gt;=2,1,0)
+IF(H8364&gt;=_xlfn.PERCENTILE.INC($H$2:$H$10001,0.75),1,0)</f>
        <v>3</v>
      </c>
      <c r="S8364" t="str">
        <f>IF(R8364&gt;=7,"High",IF(R8364&gt;=4,"Medium","Low"))</f>
        <v>Low</v>
      </c>
    </row>
    <row r="8365" spans="1:19">
      <c r="A8365" t="s">
        <v>8490</v>
      </c>
      <c r="B8365">
        <v>54</v>
      </c>
      <c r="C8365" t="s">
        <v>112</v>
      </c>
      <c r="D8365" t="s">
        <v>137</v>
      </c>
      <c r="E8365">
        <v>60</v>
      </c>
      <c r="F8365" t="s">
        <v>109</v>
      </c>
      <c r="G8365" t="s">
        <v>110</v>
      </c>
      <c r="H8365" s="5">
        <v>712</v>
      </c>
      <c r="I8365" s="5">
        <v>39133.9</v>
      </c>
      <c r="J8365" t="s">
        <v>140</v>
      </c>
      <c r="K8365" t="s">
        <v>106</v>
      </c>
      <c r="L8365">
        <v>1</v>
      </c>
      <c r="M8365">
        <v>0</v>
      </c>
      <c r="N8365">
        <v>5</v>
      </c>
      <c r="O8365" s="6">
        <v>10</v>
      </c>
      <c r="P8365" t="s">
        <v>107</v>
      </c>
      <c r="Q8365" t="s">
        <v>107</v>
      </c>
      <c r="R8365">
        <f>IF(F8365="Monthly",2,0)
+IF(E8365&lt;=6,2,0)
+IF(N8365&lt;=2,2,0)
+IF(L8365&gt;=4,2,0)
+IF(M8365&gt;=2,1,0)
+IF(H8365&gt;=_xlfn.PERCENTILE.INC($H$2:$H$10001,0.75),1,0)</f>
        <v>0</v>
      </c>
      <c r="S8365" t="str">
        <f>IF(R8365&gt;=7,"High",IF(R8365&gt;=4,"Medium","Low"))</f>
        <v>Low</v>
      </c>
    </row>
    <row r="8366" spans="1:19">
      <c r="A8366" t="s">
        <v>8491</v>
      </c>
      <c r="B8366">
        <v>27</v>
      </c>
      <c r="C8366" t="s">
        <v>112</v>
      </c>
      <c r="D8366" t="s">
        <v>131</v>
      </c>
      <c r="E8366">
        <v>27</v>
      </c>
      <c r="F8366" t="s">
        <v>103</v>
      </c>
      <c r="G8366" t="s">
        <v>110</v>
      </c>
      <c r="H8366" s="5">
        <v>673</v>
      </c>
      <c r="I8366" s="5">
        <v>18176.810000000001</v>
      </c>
      <c r="J8366" t="s">
        <v>140</v>
      </c>
      <c r="K8366" t="s">
        <v>106</v>
      </c>
      <c r="L8366">
        <v>1</v>
      </c>
      <c r="M8366">
        <v>0</v>
      </c>
      <c r="N8366">
        <v>5</v>
      </c>
      <c r="O8366" s="6">
        <v>0</v>
      </c>
      <c r="P8366" t="s">
        <v>106</v>
      </c>
      <c r="Q8366" t="s">
        <v>107</v>
      </c>
      <c r="R8366">
        <f>IF(F8366="Monthly",2,0)
+IF(E8366&lt;=6,2,0)
+IF(N8366&lt;=2,2,0)
+IF(L8366&gt;=4,2,0)
+IF(M8366&gt;=2,1,0)
+IF(H8366&gt;=_xlfn.PERCENTILE.INC($H$2:$H$10001,0.75),1,0)</f>
        <v>2</v>
      </c>
      <c r="S8366" t="str">
        <f>IF(R8366&gt;=7,"High",IF(R8366&gt;=4,"Medium","Low"))</f>
        <v>Low</v>
      </c>
    </row>
    <row r="8367" spans="1:19">
      <c r="A8367" t="s">
        <v>8492</v>
      </c>
      <c r="B8367">
        <v>47</v>
      </c>
      <c r="C8367" t="s">
        <v>101</v>
      </c>
      <c r="D8367" t="s">
        <v>131</v>
      </c>
      <c r="E8367">
        <v>43</v>
      </c>
      <c r="F8367" t="s">
        <v>103</v>
      </c>
      <c r="G8367" t="s">
        <v>110</v>
      </c>
      <c r="H8367" s="5">
        <v>740</v>
      </c>
      <c r="I8367" s="5">
        <v>32381.75</v>
      </c>
      <c r="J8367" t="s">
        <v>140</v>
      </c>
      <c r="K8367" t="s">
        <v>106</v>
      </c>
      <c r="L8367">
        <v>0</v>
      </c>
      <c r="M8367">
        <v>0</v>
      </c>
      <c r="N8367">
        <v>5</v>
      </c>
      <c r="O8367" s="6">
        <v>0</v>
      </c>
      <c r="P8367" t="s">
        <v>107</v>
      </c>
      <c r="Q8367" t="s">
        <v>106</v>
      </c>
      <c r="R8367">
        <f>IF(F8367="Monthly",2,0)
+IF(E8367&lt;=6,2,0)
+IF(N8367&lt;=2,2,0)
+IF(L8367&gt;=4,2,0)
+IF(M8367&gt;=2,1,0)
+IF(H8367&gt;=_xlfn.PERCENTILE.INC($H$2:$H$10001,0.75),1,0)</f>
        <v>2</v>
      </c>
      <c r="S8367" t="str">
        <f>IF(R8367&gt;=7,"High",IF(R8367&gt;=4,"Medium","Low"))</f>
        <v>Low</v>
      </c>
    </row>
    <row r="8368" spans="1:19">
      <c r="A8368" t="s">
        <v>8493</v>
      </c>
      <c r="B8368">
        <v>56</v>
      </c>
      <c r="C8368" t="s">
        <v>112</v>
      </c>
      <c r="D8368" t="s">
        <v>102</v>
      </c>
      <c r="E8368">
        <v>27</v>
      </c>
      <c r="F8368" t="s">
        <v>103</v>
      </c>
      <c r="G8368" t="s">
        <v>110</v>
      </c>
      <c r="H8368" s="5">
        <v>678</v>
      </c>
      <c r="I8368" s="5">
        <v>18448.37</v>
      </c>
      <c r="J8368" t="s">
        <v>105</v>
      </c>
      <c r="K8368" t="s">
        <v>106</v>
      </c>
      <c r="L8368">
        <v>2</v>
      </c>
      <c r="M8368">
        <v>0</v>
      </c>
      <c r="N8368">
        <v>4</v>
      </c>
      <c r="O8368" s="6">
        <v>0</v>
      </c>
      <c r="P8368" t="s">
        <v>106</v>
      </c>
      <c r="Q8368" t="s">
        <v>106</v>
      </c>
      <c r="R8368">
        <f>IF(F8368="Monthly",2,0)
+IF(E8368&lt;=6,2,0)
+IF(N8368&lt;=2,2,0)
+IF(L8368&gt;=4,2,0)
+IF(M8368&gt;=2,1,0)
+IF(H8368&gt;=_xlfn.PERCENTILE.INC($H$2:$H$10001,0.75),1,0)</f>
        <v>2</v>
      </c>
      <c r="S8368" t="str">
        <f>IF(R8368&gt;=7,"High",IF(R8368&gt;=4,"Medium","Low"))</f>
        <v>Low</v>
      </c>
    </row>
    <row r="8369" spans="1:19">
      <c r="A8369" t="s">
        <v>8494</v>
      </c>
      <c r="B8369">
        <v>31</v>
      </c>
      <c r="C8369" t="s">
        <v>112</v>
      </c>
      <c r="D8369" t="s">
        <v>102</v>
      </c>
      <c r="E8369">
        <v>42</v>
      </c>
      <c r="F8369" t="s">
        <v>121</v>
      </c>
      <c r="G8369" t="s">
        <v>110</v>
      </c>
      <c r="H8369" s="5">
        <v>797</v>
      </c>
      <c r="I8369" s="5">
        <v>33912.25</v>
      </c>
      <c r="J8369" t="s">
        <v>105</v>
      </c>
      <c r="K8369" t="s">
        <v>106</v>
      </c>
      <c r="L8369">
        <v>0</v>
      </c>
      <c r="M8369">
        <v>0</v>
      </c>
      <c r="N8369">
        <v>5</v>
      </c>
      <c r="O8369" s="6">
        <v>0</v>
      </c>
      <c r="P8369" t="s">
        <v>107</v>
      </c>
      <c r="Q8369" t="s">
        <v>107</v>
      </c>
      <c r="R8369">
        <f>IF(F8369="Monthly",2,0)
+IF(E8369&lt;=6,2,0)
+IF(N8369&lt;=2,2,0)
+IF(L8369&gt;=4,2,0)
+IF(M8369&gt;=2,1,0)
+IF(H8369&gt;=_xlfn.PERCENTILE.INC($H$2:$H$10001,0.75),1,0)</f>
        <v>1</v>
      </c>
      <c r="S8369" t="str">
        <f>IF(R8369&gt;=7,"High",IF(R8369&gt;=4,"Medium","Low"))</f>
        <v>Low</v>
      </c>
    </row>
    <row r="8370" spans="1:19">
      <c r="A8370" t="s">
        <v>8495</v>
      </c>
      <c r="B8370">
        <v>48</v>
      </c>
      <c r="C8370" t="s">
        <v>101</v>
      </c>
      <c r="D8370" t="s">
        <v>131</v>
      </c>
      <c r="E8370">
        <v>35</v>
      </c>
      <c r="F8370" t="s">
        <v>121</v>
      </c>
      <c r="G8370" t="s">
        <v>129</v>
      </c>
      <c r="H8370" s="5">
        <v>962</v>
      </c>
      <c r="I8370" s="5">
        <v>30685.71</v>
      </c>
      <c r="J8370" t="s">
        <v>134</v>
      </c>
      <c r="K8370" t="s">
        <v>106</v>
      </c>
      <c r="L8370">
        <v>2</v>
      </c>
      <c r="M8370">
        <v>0</v>
      </c>
      <c r="N8370">
        <v>5</v>
      </c>
      <c r="O8370" s="6">
        <v>10</v>
      </c>
      <c r="P8370" t="s">
        <v>106</v>
      </c>
      <c r="Q8370" t="s">
        <v>107</v>
      </c>
      <c r="R8370">
        <f>IF(F8370="Monthly",2,0)
+IF(E8370&lt;=6,2,0)
+IF(N8370&lt;=2,2,0)
+IF(L8370&gt;=4,2,0)
+IF(M8370&gt;=2,1,0)
+IF(H8370&gt;=_xlfn.PERCENTILE.INC($H$2:$H$10001,0.75),1,0)</f>
        <v>1</v>
      </c>
      <c r="S8370" t="str">
        <f>IF(R8370&gt;=7,"High",IF(R8370&gt;=4,"Medium","Low"))</f>
        <v>Low</v>
      </c>
    </row>
    <row r="8371" spans="1:19">
      <c r="A8371" t="s">
        <v>8496</v>
      </c>
      <c r="B8371">
        <v>39</v>
      </c>
      <c r="C8371" t="s">
        <v>112</v>
      </c>
      <c r="D8371" t="s">
        <v>123</v>
      </c>
      <c r="E8371">
        <v>48</v>
      </c>
      <c r="F8371" t="s">
        <v>103</v>
      </c>
      <c r="G8371" t="s">
        <v>129</v>
      </c>
      <c r="H8371" s="5">
        <v>1091</v>
      </c>
      <c r="I8371" s="5">
        <v>52116.47</v>
      </c>
      <c r="J8371" t="s">
        <v>134</v>
      </c>
      <c r="K8371" t="s">
        <v>106</v>
      </c>
      <c r="L8371">
        <v>0</v>
      </c>
      <c r="M8371">
        <v>0</v>
      </c>
      <c r="N8371">
        <v>5</v>
      </c>
      <c r="O8371" s="6">
        <v>0</v>
      </c>
      <c r="P8371" t="s">
        <v>106</v>
      </c>
      <c r="Q8371" t="s">
        <v>107</v>
      </c>
      <c r="R8371">
        <f>IF(F8371="Monthly",2,0)
+IF(E8371&lt;=6,2,0)
+IF(N8371&lt;=2,2,0)
+IF(L8371&gt;=4,2,0)
+IF(M8371&gt;=2,1,0)
+IF(H8371&gt;=_xlfn.PERCENTILE.INC($H$2:$H$10001,0.75),1,0)</f>
        <v>3</v>
      </c>
      <c r="S8371" t="str">
        <f>IF(R8371&gt;=7,"High",IF(R8371&gt;=4,"Medium","Low"))</f>
        <v>Low</v>
      </c>
    </row>
    <row r="8372" spans="1:19">
      <c r="A8372" t="s">
        <v>8497</v>
      </c>
      <c r="B8372">
        <v>20</v>
      </c>
      <c r="C8372" t="s">
        <v>112</v>
      </c>
      <c r="D8372" t="s">
        <v>102</v>
      </c>
      <c r="E8372">
        <v>33</v>
      </c>
      <c r="F8372" t="s">
        <v>121</v>
      </c>
      <c r="G8372" t="s">
        <v>110</v>
      </c>
      <c r="H8372" s="5">
        <v>781</v>
      </c>
      <c r="I8372" s="5">
        <v>22470.15</v>
      </c>
      <c r="J8372" t="s">
        <v>117</v>
      </c>
      <c r="K8372" t="s">
        <v>106</v>
      </c>
      <c r="L8372">
        <v>4</v>
      </c>
      <c r="M8372">
        <v>2</v>
      </c>
      <c r="N8372">
        <v>4</v>
      </c>
      <c r="O8372" s="6">
        <v>15</v>
      </c>
      <c r="P8372" t="s">
        <v>107</v>
      </c>
      <c r="Q8372" t="s">
        <v>107</v>
      </c>
      <c r="R8372">
        <f>IF(F8372="Monthly",2,0)
+IF(E8372&lt;=6,2,0)
+IF(N8372&lt;=2,2,0)
+IF(L8372&gt;=4,2,0)
+IF(M8372&gt;=2,1,0)
+IF(H8372&gt;=_xlfn.PERCENTILE.INC($H$2:$H$10001,0.75),1,0)</f>
        <v>3</v>
      </c>
      <c r="S8372" t="str">
        <f>IF(R8372&gt;=7,"High",IF(R8372&gt;=4,"Medium","Low"))</f>
        <v>Low</v>
      </c>
    </row>
    <row r="8373" spans="1:19">
      <c r="A8373" t="s">
        <v>8498</v>
      </c>
      <c r="B8373">
        <v>39</v>
      </c>
      <c r="C8373" t="s">
        <v>112</v>
      </c>
      <c r="D8373" t="s">
        <v>113</v>
      </c>
      <c r="E8373">
        <v>45</v>
      </c>
      <c r="F8373" t="s">
        <v>103</v>
      </c>
      <c r="G8373" t="s">
        <v>104</v>
      </c>
      <c r="H8373" s="5">
        <v>458</v>
      </c>
      <c r="I8373" s="5">
        <v>20676.12</v>
      </c>
      <c r="J8373" t="s">
        <v>117</v>
      </c>
      <c r="K8373" t="s">
        <v>106</v>
      </c>
      <c r="L8373">
        <v>0</v>
      </c>
      <c r="M8373">
        <v>0</v>
      </c>
      <c r="N8373">
        <v>5</v>
      </c>
      <c r="O8373" s="6">
        <v>0</v>
      </c>
      <c r="P8373" t="s">
        <v>107</v>
      </c>
      <c r="Q8373" t="s">
        <v>107</v>
      </c>
      <c r="R8373">
        <f>IF(F8373="Monthly",2,0)
+IF(E8373&lt;=6,2,0)
+IF(N8373&lt;=2,2,0)
+IF(L8373&gt;=4,2,0)
+IF(M8373&gt;=2,1,0)
+IF(H8373&gt;=_xlfn.PERCENTILE.INC($H$2:$H$10001,0.75),1,0)</f>
        <v>2</v>
      </c>
      <c r="S8373" t="str">
        <f>IF(R8373&gt;=7,"High",IF(R8373&gt;=4,"Medium","Low"))</f>
        <v>Low</v>
      </c>
    </row>
    <row r="8374" spans="1:19">
      <c r="A8374" t="s">
        <v>8499</v>
      </c>
      <c r="B8374">
        <v>18</v>
      </c>
      <c r="C8374" t="s">
        <v>101</v>
      </c>
      <c r="D8374" t="s">
        <v>131</v>
      </c>
      <c r="E8374">
        <v>55</v>
      </c>
      <c r="F8374" t="s">
        <v>121</v>
      </c>
      <c r="G8374" t="s">
        <v>104</v>
      </c>
      <c r="H8374" s="5">
        <v>538</v>
      </c>
      <c r="I8374" s="5">
        <v>24823.18</v>
      </c>
      <c r="J8374" t="s">
        <v>140</v>
      </c>
      <c r="K8374" t="s">
        <v>106</v>
      </c>
      <c r="L8374">
        <v>1</v>
      </c>
      <c r="M8374">
        <v>0</v>
      </c>
      <c r="N8374">
        <v>5</v>
      </c>
      <c r="O8374" s="6">
        <v>15</v>
      </c>
      <c r="P8374" t="s">
        <v>107</v>
      </c>
      <c r="Q8374" t="s">
        <v>107</v>
      </c>
      <c r="R8374">
        <f>IF(F8374="Monthly",2,0)
+IF(E8374&lt;=6,2,0)
+IF(N8374&lt;=2,2,0)
+IF(L8374&gt;=4,2,0)
+IF(M8374&gt;=2,1,0)
+IF(H8374&gt;=_xlfn.PERCENTILE.INC($H$2:$H$10001,0.75),1,0)</f>
        <v>0</v>
      </c>
      <c r="S8374" t="str">
        <f>IF(R8374&gt;=7,"High",IF(R8374&gt;=4,"Medium","Low"))</f>
        <v>Low</v>
      </c>
    </row>
    <row r="8375" spans="1:19">
      <c r="A8375" t="s">
        <v>8500</v>
      </c>
      <c r="B8375">
        <v>26</v>
      </c>
      <c r="C8375" t="s">
        <v>101</v>
      </c>
      <c r="D8375" t="s">
        <v>133</v>
      </c>
      <c r="E8375">
        <v>34</v>
      </c>
      <c r="F8375" t="s">
        <v>103</v>
      </c>
      <c r="G8375" t="s">
        <v>104</v>
      </c>
      <c r="H8375" s="5">
        <v>471</v>
      </c>
      <c r="I8375" s="5">
        <v>16072.82</v>
      </c>
      <c r="J8375" t="s">
        <v>140</v>
      </c>
      <c r="K8375" t="s">
        <v>106</v>
      </c>
      <c r="L8375">
        <v>1</v>
      </c>
      <c r="M8375">
        <v>0</v>
      </c>
      <c r="N8375">
        <v>5</v>
      </c>
      <c r="O8375" s="6">
        <v>0</v>
      </c>
      <c r="P8375" t="s">
        <v>106</v>
      </c>
      <c r="Q8375" t="s">
        <v>107</v>
      </c>
      <c r="R8375">
        <f>IF(F8375="Monthly",2,0)
+IF(E8375&lt;=6,2,0)
+IF(N8375&lt;=2,2,0)
+IF(L8375&gt;=4,2,0)
+IF(M8375&gt;=2,1,0)
+IF(H8375&gt;=_xlfn.PERCENTILE.INC($H$2:$H$10001,0.75),1,0)</f>
        <v>2</v>
      </c>
      <c r="S8375" t="str">
        <f>IF(R8375&gt;=7,"High",IF(R8375&gt;=4,"Medium","Low"))</f>
        <v>Low</v>
      </c>
    </row>
    <row r="8376" spans="1:19">
      <c r="A8376" t="s">
        <v>8501</v>
      </c>
      <c r="B8376">
        <v>36</v>
      </c>
      <c r="C8376" t="s">
        <v>101</v>
      </c>
      <c r="D8376" t="s">
        <v>123</v>
      </c>
      <c r="E8376">
        <v>46</v>
      </c>
      <c r="F8376" t="s">
        <v>103</v>
      </c>
      <c r="G8376" t="s">
        <v>110</v>
      </c>
      <c r="H8376" s="5">
        <v>666</v>
      </c>
      <c r="I8376" s="5">
        <v>30928.48</v>
      </c>
      <c r="J8376" t="s">
        <v>105</v>
      </c>
      <c r="K8376" t="s">
        <v>106</v>
      </c>
      <c r="L8376">
        <v>2</v>
      </c>
      <c r="M8376">
        <v>0</v>
      </c>
      <c r="N8376">
        <v>5</v>
      </c>
      <c r="O8376" s="6">
        <v>0</v>
      </c>
      <c r="P8376" t="s">
        <v>106</v>
      </c>
      <c r="Q8376" t="s">
        <v>107</v>
      </c>
      <c r="R8376">
        <f>IF(F8376="Monthly",2,0)
+IF(E8376&lt;=6,2,0)
+IF(N8376&lt;=2,2,0)
+IF(L8376&gt;=4,2,0)
+IF(M8376&gt;=2,1,0)
+IF(H8376&gt;=_xlfn.PERCENTILE.INC($H$2:$H$10001,0.75),1,0)</f>
        <v>2</v>
      </c>
      <c r="S8376" t="str">
        <f>IF(R8376&gt;=7,"High",IF(R8376&gt;=4,"Medium","Low"))</f>
        <v>Low</v>
      </c>
    </row>
    <row r="8377" spans="1:19">
      <c r="A8377" t="s">
        <v>8502</v>
      </c>
      <c r="B8377">
        <v>18</v>
      </c>
      <c r="C8377" t="s">
        <v>112</v>
      </c>
      <c r="D8377" t="s">
        <v>126</v>
      </c>
      <c r="E8377">
        <v>59</v>
      </c>
      <c r="F8377" t="s">
        <v>109</v>
      </c>
      <c r="G8377" t="s">
        <v>104</v>
      </c>
      <c r="H8377" s="5">
        <v>538</v>
      </c>
      <c r="I8377" s="5">
        <v>31883.200000000001</v>
      </c>
      <c r="J8377" t="s">
        <v>105</v>
      </c>
      <c r="K8377" t="s">
        <v>106</v>
      </c>
      <c r="L8377">
        <v>2</v>
      </c>
      <c r="M8377">
        <v>2</v>
      </c>
      <c r="N8377">
        <v>4</v>
      </c>
      <c r="O8377" s="6">
        <v>0</v>
      </c>
      <c r="P8377" t="s">
        <v>107</v>
      </c>
      <c r="Q8377" t="s">
        <v>107</v>
      </c>
      <c r="R8377">
        <f>IF(F8377="Monthly",2,0)
+IF(E8377&lt;=6,2,0)
+IF(N8377&lt;=2,2,0)
+IF(L8377&gt;=4,2,0)
+IF(M8377&gt;=2,1,0)
+IF(H8377&gt;=_xlfn.PERCENTILE.INC($H$2:$H$10001,0.75),1,0)</f>
        <v>1</v>
      </c>
      <c r="S8377" t="str">
        <f>IF(R8377&gt;=7,"High",IF(R8377&gt;=4,"Medium","Low"))</f>
        <v>Low</v>
      </c>
    </row>
    <row r="8378" spans="1:19">
      <c r="A8378" t="s">
        <v>8503</v>
      </c>
      <c r="B8378">
        <v>18</v>
      </c>
      <c r="C8378" t="s">
        <v>101</v>
      </c>
      <c r="D8378" t="s">
        <v>133</v>
      </c>
      <c r="E8378">
        <v>41</v>
      </c>
      <c r="F8378" t="s">
        <v>103</v>
      </c>
      <c r="G8378" t="s">
        <v>104</v>
      </c>
      <c r="H8378" s="5">
        <v>475</v>
      </c>
      <c r="I8378" s="5">
        <v>19514.73</v>
      </c>
      <c r="J8378" t="s">
        <v>115</v>
      </c>
      <c r="K8378" t="s">
        <v>106</v>
      </c>
      <c r="L8378">
        <v>0</v>
      </c>
      <c r="M8378">
        <v>0</v>
      </c>
      <c r="N8378">
        <v>5</v>
      </c>
      <c r="O8378" s="6">
        <v>0</v>
      </c>
      <c r="P8378" t="s">
        <v>107</v>
      </c>
      <c r="Q8378" t="s">
        <v>107</v>
      </c>
      <c r="R8378">
        <f>IF(F8378="Monthly",2,0)
+IF(E8378&lt;=6,2,0)
+IF(N8378&lt;=2,2,0)
+IF(L8378&gt;=4,2,0)
+IF(M8378&gt;=2,1,0)
+IF(H8378&gt;=_xlfn.PERCENTILE.INC($H$2:$H$10001,0.75),1,0)</f>
        <v>2</v>
      </c>
      <c r="S8378" t="str">
        <f>IF(R8378&gt;=7,"High",IF(R8378&gt;=4,"Medium","Low"))</f>
        <v>Low</v>
      </c>
    </row>
    <row r="8379" spans="1:19">
      <c r="A8379" t="s">
        <v>8504</v>
      </c>
      <c r="B8379">
        <v>41</v>
      </c>
      <c r="C8379" t="s">
        <v>101</v>
      </c>
      <c r="D8379" t="s">
        <v>137</v>
      </c>
      <c r="E8379">
        <v>43</v>
      </c>
      <c r="F8379" t="s">
        <v>121</v>
      </c>
      <c r="G8379" t="s">
        <v>110</v>
      </c>
      <c r="H8379" s="5">
        <v>766</v>
      </c>
      <c r="I8379" s="5">
        <v>28826.61</v>
      </c>
      <c r="J8379" t="s">
        <v>115</v>
      </c>
      <c r="K8379" t="s">
        <v>106</v>
      </c>
      <c r="L8379">
        <v>0</v>
      </c>
      <c r="M8379">
        <v>0</v>
      </c>
      <c r="N8379">
        <v>4</v>
      </c>
      <c r="O8379" s="6">
        <v>10</v>
      </c>
      <c r="P8379" t="s">
        <v>107</v>
      </c>
      <c r="Q8379" t="s">
        <v>107</v>
      </c>
      <c r="R8379">
        <f>IF(F8379="Monthly",2,0)
+IF(E8379&lt;=6,2,0)
+IF(N8379&lt;=2,2,0)
+IF(L8379&gt;=4,2,0)
+IF(M8379&gt;=2,1,0)
+IF(H8379&gt;=_xlfn.PERCENTILE.INC($H$2:$H$10001,0.75),1,0)</f>
        <v>0</v>
      </c>
      <c r="S8379" t="str">
        <f>IF(R8379&gt;=7,"High",IF(R8379&gt;=4,"Medium","Low"))</f>
        <v>Low</v>
      </c>
    </row>
    <row r="8380" spans="1:19">
      <c r="A8380" t="s">
        <v>8505</v>
      </c>
      <c r="B8380">
        <v>44</v>
      </c>
      <c r="C8380" t="s">
        <v>112</v>
      </c>
      <c r="D8380" t="s">
        <v>133</v>
      </c>
      <c r="E8380">
        <v>67</v>
      </c>
      <c r="F8380" t="s">
        <v>121</v>
      </c>
      <c r="G8380" t="s">
        <v>104</v>
      </c>
      <c r="H8380" s="5">
        <v>422</v>
      </c>
      <c r="I8380" s="5">
        <v>24332.91</v>
      </c>
      <c r="J8380" t="s">
        <v>117</v>
      </c>
      <c r="K8380" t="s">
        <v>106</v>
      </c>
      <c r="L8380">
        <v>1</v>
      </c>
      <c r="M8380">
        <v>0</v>
      </c>
      <c r="N8380">
        <v>4</v>
      </c>
      <c r="O8380" s="6">
        <v>15</v>
      </c>
      <c r="P8380" t="s">
        <v>107</v>
      </c>
      <c r="Q8380" t="s">
        <v>107</v>
      </c>
      <c r="R8380">
        <f>IF(F8380="Monthly",2,0)
+IF(E8380&lt;=6,2,0)
+IF(N8380&lt;=2,2,0)
+IF(L8380&gt;=4,2,0)
+IF(M8380&gt;=2,1,0)
+IF(H8380&gt;=_xlfn.PERCENTILE.INC($H$2:$H$10001,0.75),1,0)</f>
        <v>0</v>
      </c>
      <c r="S8380" t="str">
        <f>IF(R8380&gt;=7,"High",IF(R8380&gt;=4,"Medium","Low"))</f>
        <v>Low</v>
      </c>
    </row>
    <row r="8381" spans="1:19">
      <c r="A8381" t="s">
        <v>8506</v>
      </c>
      <c r="B8381">
        <v>41</v>
      </c>
      <c r="C8381" t="s">
        <v>101</v>
      </c>
      <c r="D8381" t="s">
        <v>131</v>
      </c>
      <c r="E8381">
        <v>24</v>
      </c>
      <c r="F8381" t="s">
        <v>109</v>
      </c>
      <c r="G8381" t="s">
        <v>110</v>
      </c>
      <c r="H8381" s="5">
        <v>722</v>
      </c>
      <c r="I8381" s="5">
        <v>16880.41</v>
      </c>
      <c r="J8381" t="s">
        <v>140</v>
      </c>
      <c r="K8381" t="s">
        <v>106</v>
      </c>
      <c r="L8381">
        <v>5</v>
      </c>
      <c r="M8381">
        <v>2</v>
      </c>
      <c r="N8381">
        <v>3</v>
      </c>
      <c r="O8381" s="6">
        <v>5</v>
      </c>
      <c r="P8381" t="s">
        <v>107</v>
      </c>
      <c r="Q8381" t="s">
        <v>106</v>
      </c>
      <c r="R8381">
        <f>IF(F8381="Monthly",2,0)
+IF(E8381&lt;=6,2,0)
+IF(N8381&lt;=2,2,0)
+IF(L8381&gt;=4,2,0)
+IF(M8381&gt;=2,1,0)
+IF(H8381&gt;=_xlfn.PERCENTILE.INC($H$2:$H$10001,0.75),1,0)</f>
        <v>3</v>
      </c>
      <c r="S8381" t="str">
        <f>IF(R8381&gt;=7,"High",IF(R8381&gt;=4,"Medium","Low"))</f>
        <v>Low</v>
      </c>
    </row>
    <row r="8382" spans="1:19">
      <c r="A8382" t="s">
        <v>8507</v>
      </c>
      <c r="B8382">
        <v>36</v>
      </c>
      <c r="C8382" t="s">
        <v>112</v>
      </c>
      <c r="D8382" t="s">
        <v>126</v>
      </c>
      <c r="E8382">
        <v>28</v>
      </c>
      <c r="F8382" t="s">
        <v>121</v>
      </c>
      <c r="G8382" t="s">
        <v>104</v>
      </c>
      <c r="H8382" s="5">
        <v>548</v>
      </c>
      <c r="I8382" s="5">
        <v>13167</v>
      </c>
      <c r="J8382" t="s">
        <v>134</v>
      </c>
      <c r="K8382" t="s">
        <v>106</v>
      </c>
      <c r="L8382">
        <v>2</v>
      </c>
      <c r="M8382">
        <v>0</v>
      </c>
      <c r="N8382">
        <v>5</v>
      </c>
      <c r="O8382" s="6">
        <v>15</v>
      </c>
      <c r="P8382" t="s">
        <v>107</v>
      </c>
      <c r="Q8382" t="s">
        <v>107</v>
      </c>
      <c r="R8382">
        <f>IF(F8382="Monthly",2,0)
+IF(E8382&lt;=6,2,0)
+IF(N8382&lt;=2,2,0)
+IF(L8382&gt;=4,2,0)
+IF(M8382&gt;=2,1,0)
+IF(H8382&gt;=_xlfn.PERCENTILE.INC($H$2:$H$10001,0.75),1,0)</f>
        <v>0</v>
      </c>
      <c r="S8382" t="str">
        <f>IF(R8382&gt;=7,"High",IF(R8382&gt;=4,"Medium","Low"))</f>
        <v>Low</v>
      </c>
    </row>
    <row r="8383" spans="1:19">
      <c r="A8383" t="s">
        <v>8508</v>
      </c>
      <c r="B8383">
        <v>33</v>
      </c>
      <c r="C8383" t="s">
        <v>101</v>
      </c>
      <c r="D8383" t="s">
        <v>137</v>
      </c>
      <c r="E8383">
        <v>29</v>
      </c>
      <c r="F8383" t="s">
        <v>109</v>
      </c>
      <c r="G8383" t="s">
        <v>129</v>
      </c>
      <c r="H8383" s="5">
        <v>1048</v>
      </c>
      <c r="I8383" s="5">
        <v>29841.22</v>
      </c>
      <c r="J8383" t="s">
        <v>134</v>
      </c>
      <c r="K8383" t="s">
        <v>106</v>
      </c>
      <c r="L8383">
        <v>0</v>
      </c>
      <c r="M8383">
        <v>0</v>
      </c>
      <c r="N8383">
        <v>5</v>
      </c>
      <c r="O8383" s="6">
        <v>0</v>
      </c>
      <c r="P8383" t="s">
        <v>107</v>
      </c>
      <c r="Q8383" t="s">
        <v>107</v>
      </c>
      <c r="R8383">
        <f>IF(F8383="Monthly",2,0)
+IF(E8383&lt;=6,2,0)
+IF(N8383&lt;=2,2,0)
+IF(L8383&gt;=4,2,0)
+IF(M8383&gt;=2,1,0)
+IF(H8383&gt;=_xlfn.PERCENTILE.INC($H$2:$H$10001,0.75),1,0)</f>
        <v>1</v>
      </c>
      <c r="S8383" t="str">
        <f>IF(R8383&gt;=7,"High",IF(R8383&gt;=4,"Medium","Low"))</f>
        <v>Low</v>
      </c>
    </row>
    <row r="8384" spans="1:19">
      <c r="A8384" t="s">
        <v>8509</v>
      </c>
      <c r="B8384">
        <v>25</v>
      </c>
      <c r="C8384" t="s">
        <v>101</v>
      </c>
      <c r="D8384" t="s">
        <v>102</v>
      </c>
      <c r="E8384">
        <v>20</v>
      </c>
      <c r="F8384" t="s">
        <v>103</v>
      </c>
      <c r="G8384" t="s">
        <v>110</v>
      </c>
      <c r="H8384" s="5">
        <v>702</v>
      </c>
      <c r="I8384" s="5">
        <v>13744.8</v>
      </c>
      <c r="J8384" t="s">
        <v>117</v>
      </c>
      <c r="K8384" t="s">
        <v>106</v>
      </c>
      <c r="L8384">
        <v>5</v>
      </c>
      <c r="M8384">
        <v>2</v>
      </c>
      <c r="N8384">
        <v>4</v>
      </c>
      <c r="O8384" s="6">
        <v>0</v>
      </c>
      <c r="P8384" t="s">
        <v>106</v>
      </c>
      <c r="Q8384" t="s">
        <v>106</v>
      </c>
      <c r="R8384">
        <f>IF(F8384="Monthly",2,0)
+IF(E8384&lt;=6,2,0)
+IF(N8384&lt;=2,2,0)
+IF(L8384&gt;=4,2,0)
+IF(M8384&gt;=2,1,0)
+IF(H8384&gt;=_xlfn.PERCENTILE.INC($H$2:$H$10001,0.75),1,0)</f>
        <v>5</v>
      </c>
      <c r="S8384" t="str">
        <f>IF(R8384&gt;=7,"High",IF(R8384&gt;=4,"Medium","Low"))</f>
        <v>Medium</v>
      </c>
    </row>
    <row r="8385" spans="1:19">
      <c r="A8385" t="s">
        <v>8510</v>
      </c>
      <c r="B8385">
        <v>33</v>
      </c>
      <c r="C8385" t="s">
        <v>101</v>
      </c>
      <c r="D8385" t="s">
        <v>126</v>
      </c>
      <c r="E8385">
        <v>18</v>
      </c>
      <c r="F8385" t="s">
        <v>109</v>
      </c>
      <c r="G8385" t="s">
        <v>110</v>
      </c>
      <c r="H8385" s="5">
        <v>832</v>
      </c>
      <c r="I8385" s="5">
        <v>14559.2</v>
      </c>
      <c r="J8385" t="s">
        <v>134</v>
      </c>
      <c r="K8385" t="s">
        <v>106</v>
      </c>
      <c r="L8385">
        <v>4</v>
      </c>
      <c r="M8385">
        <v>2</v>
      </c>
      <c r="N8385">
        <v>3</v>
      </c>
      <c r="O8385" s="6">
        <v>0</v>
      </c>
      <c r="P8385" t="s">
        <v>107</v>
      </c>
      <c r="Q8385" t="s">
        <v>106</v>
      </c>
      <c r="R8385">
        <f>IF(F8385="Monthly",2,0)
+IF(E8385&lt;=6,2,0)
+IF(N8385&lt;=2,2,0)
+IF(L8385&gt;=4,2,0)
+IF(M8385&gt;=2,1,0)
+IF(H8385&gt;=_xlfn.PERCENTILE.INC($H$2:$H$10001,0.75),1,0)</f>
        <v>4</v>
      </c>
      <c r="S8385" t="str">
        <f>IF(R8385&gt;=7,"High",IF(R8385&gt;=4,"Medium","Low"))</f>
        <v>Medium</v>
      </c>
    </row>
    <row r="8386" spans="1:19">
      <c r="A8386" t="s">
        <v>8511</v>
      </c>
      <c r="B8386">
        <v>31</v>
      </c>
      <c r="C8386" t="s">
        <v>112</v>
      </c>
      <c r="D8386" t="s">
        <v>102</v>
      </c>
      <c r="E8386">
        <v>40</v>
      </c>
      <c r="F8386" t="s">
        <v>109</v>
      </c>
      <c r="G8386" t="s">
        <v>110</v>
      </c>
      <c r="H8386" s="5">
        <v>804</v>
      </c>
      <c r="I8386" s="5">
        <v>31003.41</v>
      </c>
      <c r="J8386" t="s">
        <v>115</v>
      </c>
      <c r="K8386" t="s">
        <v>106</v>
      </c>
      <c r="L8386">
        <v>1</v>
      </c>
      <c r="M8386">
        <v>0</v>
      </c>
      <c r="N8386">
        <v>5</v>
      </c>
      <c r="O8386" s="6">
        <v>5</v>
      </c>
      <c r="P8386" t="s">
        <v>107</v>
      </c>
      <c r="Q8386" t="s">
        <v>107</v>
      </c>
      <c r="R8386">
        <f>IF(F8386="Monthly",2,0)
+IF(E8386&lt;=6,2,0)
+IF(N8386&lt;=2,2,0)
+IF(L8386&gt;=4,2,0)
+IF(M8386&gt;=2,1,0)
+IF(H8386&gt;=_xlfn.PERCENTILE.INC($H$2:$H$10001,0.75),1,0)</f>
        <v>1</v>
      </c>
      <c r="S8386" t="str">
        <f>IF(R8386&gt;=7,"High",IF(R8386&gt;=4,"Medium","Low"))</f>
        <v>Low</v>
      </c>
    </row>
    <row r="8387" spans="1:19">
      <c r="A8387" t="s">
        <v>8512</v>
      </c>
      <c r="B8387">
        <v>22</v>
      </c>
      <c r="C8387" t="s">
        <v>112</v>
      </c>
      <c r="D8387" t="s">
        <v>102</v>
      </c>
      <c r="E8387">
        <v>37</v>
      </c>
      <c r="F8387" t="s">
        <v>103</v>
      </c>
      <c r="G8387" t="s">
        <v>104</v>
      </c>
      <c r="H8387" s="5">
        <v>449</v>
      </c>
      <c r="I8387" s="5">
        <v>16609.650000000001</v>
      </c>
      <c r="J8387" t="s">
        <v>117</v>
      </c>
      <c r="K8387" t="s">
        <v>107</v>
      </c>
      <c r="L8387">
        <v>1</v>
      </c>
      <c r="M8387">
        <v>0</v>
      </c>
      <c r="N8387">
        <v>5</v>
      </c>
      <c r="O8387" s="6">
        <v>0</v>
      </c>
      <c r="P8387" t="s">
        <v>106</v>
      </c>
      <c r="Q8387" t="s">
        <v>107</v>
      </c>
      <c r="R8387">
        <f>IF(F8387="Monthly",2,0)
+IF(E8387&lt;=6,2,0)
+IF(N8387&lt;=2,2,0)
+IF(L8387&gt;=4,2,0)
+IF(M8387&gt;=2,1,0)
+IF(H8387&gt;=_xlfn.PERCENTILE.INC($H$2:$H$10001,0.75),1,0)</f>
        <v>2</v>
      </c>
      <c r="S8387" t="str">
        <f>IF(R8387&gt;=7,"High",IF(R8387&gt;=4,"Medium","Low"))</f>
        <v>Low</v>
      </c>
    </row>
    <row r="8388" spans="1:19">
      <c r="A8388" t="s">
        <v>8513</v>
      </c>
      <c r="B8388">
        <v>34</v>
      </c>
      <c r="C8388" t="s">
        <v>112</v>
      </c>
      <c r="D8388" t="s">
        <v>113</v>
      </c>
      <c r="E8388">
        <v>55</v>
      </c>
      <c r="F8388" t="s">
        <v>103</v>
      </c>
      <c r="G8388" t="s">
        <v>110</v>
      </c>
      <c r="H8388" s="5">
        <v>793</v>
      </c>
      <c r="I8388" s="5">
        <v>42614.8</v>
      </c>
      <c r="J8388" t="s">
        <v>105</v>
      </c>
      <c r="K8388" t="s">
        <v>106</v>
      </c>
      <c r="L8388">
        <v>1</v>
      </c>
      <c r="M8388">
        <v>0</v>
      </c>
      <c r="N8388">
        <v>5</v>
      </c>
      <c r="O8388" s="6">
        <v>0</v>
      </c>
      <c r="P8388" t="s">
        <v>107</v>
      </c>
      <c r="Q8388" t="s">
        <v>107</v>
      </c>
      <c r="R8388">
        <f>IF(F8388="Monthly",2,0)
+IF(E8388&lt;=6,2,0)
+IF(N8388&lt;=2,2,0)
+IF(L8388&gt;=4,2,0)
+IF(M8388&gt;=2,1,0)
+IF(H8388&gt;=_xlfn.PERCENTILE.INC($H$2:$H$10001,0.75),1,0)</f>
        <v>2</v>
      </c>
      <c r="S8388" t="str">
        <f>IF(R8388&gt;=7,"High",IF(R8388&gt;=4,"Medium","Low"))</f>
        <v>Low</v>
      </c>
    </row>
    <row r="8389" spans="1:19">
      <c r="A8389" t="s">
        <v>8514</v>
      </c>
      <c r="B8389">
        <v>40</v>
      </c>
      <c r="C8389" t="s">
        <v>112</v>
      </c>
      <c r="D8389" t="s">
        <v>159</v>
      </c>
      <c r="E8389">
        <v>16</v>
      </c>
      <c r="F8389" t="s">
        <v>103</v>
      </c>
      <c r="G8389" t="s">
        <v>129</v>
      </c>
      <c r="H8389" s="5">
        <v>982</v>
      </c>
      <c r="I8389" s="5">
        <v>15728.07</v>
      </c>
      <c r="J8389" t="s">
        <v>134</v>
      </c>
      <c r="K8389" t="s">
        <v>106</v>
      </c>
      <c r="L8389">
        <v>2</v>
      </c>
      <c r="M8389">
        <v>0</v>
      </c>
      <c r="N8389">
        <v>5</v>
      </c>
      <c r="O8389" s="6">
        <v>0</v>
      </c>
      <c r="P8389" t="s">
        <v>107</v>
      </c>
      <c r="Q8389" t="s">
        <v>107</v>
      </c>
      <c r="R8389">
        <f>IF(F8389="Monthly",2,0)
+IF(E8389&lt;=6,2,0)
+IF(N8389&lt;=2,2,0)
+IF(L8389&gt;=4,2,0)
+IF(M8389&gt;=2,1,0)
+IF(H8389&gt;=_xlfn.PERCENTILE.INC($H$2:$H$10001,0.75),1,0)</f>
        <v>3</v>
      </c>
      <c r="S8389" t="str">
        <f>IF(R8389&gt;=7,"High",IF(R8389&gt;=4,"Medium","Low"))</f>
        <v>Low</v>
      </c>
    </row>
    <row r="8390" spans="1:19">
      <c r="A8390" t="s">
        <v>8515</v>
      </c>
      <c r="B8390">
        <v>34</v>
      </c>
      <c r="C8390" t="s">
        <v>112</v>
      </c>
      <c r="D8390" t="s">
        <v>113</v>
      </c>
      <c r="E8390">
        <v>25</v>
      </c>
      <c r="F8390" t="s">
        <v>109</v>
      </c>
      <c r="G8390" t="s">
        <v>104</v>
      </c>
      <c r="H8390" s="5">
        <v>534</v>
      </c>
      <c r="I8390" s="5">
        <v>12881.47</v>
      </c>
      <c r="J8390" t="s">
        <v>115</v>
      </c>
      <c r="K8390" t="s">
        <v>107</v>
      </c>
      <c r="L8390">
        <v>6</v>
      </c>
      <c r="M8390">
        <v>3</v>
      </c>
      <c r="N8390">
        <v>2</v>
      </c>
      <c r="O8390" s="6">
        <v>5</v>
      </c>
      <c r="P8390" t="s">
        <v>107</v>
      </c>
      <c r="Q8390" t="s">
        <v>106</v>
      </c>
      <c r="R8390">
        <f>IF(F8390="Monthly",2,0)
+IF(E8390&lt;=6,2,0)
+IF(N8390&lt;=2,2,0)
+IF(L8390&gt;=4,2,0)
+IF(M8390&gt;=2,1,0)
+IF(H8390&gt;=_xlfn.PERCENTILE.INC($H$2:$H$10001,0.75),1,0)</f>
        <v>5</v>
      </c>
      <c r="S8390" t="str">
        <f>IF(R8390&gt;=7,"High",IF(R8390&gt;=4,"Medium","Low"))</f>
        <v>Medium</v>
      </c>
    </row>
    <row r="8391" spans="1:19">
      <c r="A8391" t="s">
        <v>8516</v>
      </c>
      <c r="B8391">
        <v>25</v>
      </c>
      <c r="C8391" t="s">
        <v>112</v>
      </c>
      <c r="D8391" t="s">
        <v>123</v>
      </c>
      <c r="E8391">
        <v>25</v>
      </c>
      <c r="F8391" t="s">
        <v>109</v>
      </c>
      <c r="G8391" t="s">
        <v>129</v>
      </c>
      <c r="H8391" s="5">
        <v>986</v>
      </c>
      <c r="I8391" s="5">
        <v>24272.91</v>
      </c>
      <c r="J8391" t="s">
        <v>117</v>
      </c>
      <c r="K8391" t="s">
        <v>106</v>
      </c>
      <c r="L8391">
        <v>2</v>
      </c>
      <c r="M8391">
        <v>1</v>
      </c>
      <c r="N8391">
        <v>5</v>
      </c>
      <c r="O8391" s="6">
        <v>0</v>
      </c>
      <c r="P8391" t="s">
        <v>107</v>
      </c>
      <c r="Q8391" t="s">
        <v>107</v>
      </c>
      <c r="R8391">
        <f>IF(F8391="Monthly",2,0)
+IF(E8391&lt;=6,2,0)
+IF(N8391&lt;=2,2,0)
+IF(L8391&gt;=4,2,0)
+IF(M8391&gt;=2,1,0)
+IF(H8391&gt;=_xlfn.PERCENTILE.INC($H$2:$H$10001,0.75),1,0)</f>
        <v>1</v>
      </c>
      <c r="S8391" t="str">
        <f>IF(R8391&gt;=7,"High",IF(R8391&gt;=4,"Medium","Low"))</f>
        <v>Low</v>
      </c>
    </row>
    <row r="8392" spans="1:19">
      <c r="A8392" t="s">
        <v>8517</v>
      </c>
      <c r="B8392">
        <v>52</v>
      </c>
      <c r="C8392" t="s">
        <v>112</v>
      </c>
      <c r="D8392" t="s">
        <v>123</v>
      </c>
      <c r="E8392">
        <v>63</v>
      </c>
      <c r="F8392" t="s">
        <v>103</v>
      </c>
      <c r="G8392" t="s">
        <v>104</v>
      </c>
      <c r="H8392" s="5">
        <v>436</v>
      </c>
      <c r="I8392" s="5">
        <v>27134.66</v>
      </c>
      <c r="J8392" t="s">
        <v>134</v>
      </c>
      <c r="K8392" t="s">
        <v>107</v>
      </c>
      <c r="L8392">
        <v>1</v>
      </c>
      <c r="M8392">
        <v>0</v>
      </c>
      <c r="N8392">
        <v>4</v>
      </c>
      <c r="O8392" s="6">
        <v>0</v>
      </c>
      <c r="P8392" t="s">
        <v>107</v>
      </c>
      <c r="Q8392" t="s">
        <v>107</v>
      </c>
      <c r="R8392">
        <f>IF(F8392="Monthly",2,0)
+IF(E8392&lt;=6,2,0)
+IF(N8392&lt;=2,2,0)
+IF(L8392&gt;=4,2,0)
+IF(M8392&gt;=2,1,0)
+IF(H8392&gt;=_xlfn.PERCENTILE.INC($H$2:$H$10001,0.75),1,0)</f>
        <v>2</v>
      </c>
      <c r="S8392" t="str">
        <f>IF(R8392&gt;=7,"High",IF(R8392&gt;=4,"Medium","Low"))</f>
        <v>Low</v>
      </c>
    </row>
    <row r="8393" spans="1:19">
      <c r="A8393" t="s">
        <v>8518</v>
      </c>
      <c r="B8393">
        <v>31</v>
      </c>
      <c r="C8393" t="s">
        <v>101</v>
      </c>
      <c r="D8393" t="s">
        <v>137</v>
      </c>
      <c r="E8393">
        <v>34</v>
      </c>
      <c r="F8393" t="s">
        <v>109</v>
      </c>
      <c r="G8393" t="s">
        <v>104</v>
      </c>
      <c r="H8393" s="5">
        <v>480</v>
      </c>
      <c r="I8393" s="5">
        <v>15769.03</v>
      </c>
      <c r="J8393" t="s">
        <v>140</v>
      </c>
      <c r="K8393" t="s">
        <v>107</v>
      </c>
      <c r="L8393">
        <v>0</v>
      </c>
      <c r="M8393">
        <v>0</v>
      </c>
      <c r="N8393">
        <v>4</v>
      </c>
      <c r="O8393" s="6">
        <v>5</v>
      </c>
      <c r="P8393" t="s">
        <v>107</v>
      </c>
      <c r="Q8393" t="s">
        <v>107</v>
      </c>
      <c r="R8393">
        <f>IF(F8393="Monthly",2,0)
+IF(E8393&lt;=6,2,0)
+IF(N8393&lt;=2,2,0)
+IF(L8393&gt;=4,2,0)
+IF(M8393&gt;=2,1,0)
+IF(H8393&gt;=_xlfn.PERCENTILE.INC($H$2:$H$10001,0.75),1,0)</f>
        <v>0</v>
      </c>
      <c r="S8393" t="str">
        <f>IF(R8393&gt;=7,"High",IF(R8393&gt;=4,"Medium","Low"))</f>
        <v>Low</v>
      </c>
    </row>
    <row r="8394" spans="1:19">
      <c r="A8394" t="s">
        <v>8519</v>
      </c>
      <c r="B8394">
        <v>34</v>
      </c>
      <c r="C8394" t="s">
        <v>101</v>
      </c>
      <c r="D8394" t="s">
        <v>137</v>
      </c>
      <c r="E8394">
        <v>33</v>
      </c>
      <c r="F8394" t="s">
        <v>109</v>
      </c>
      <c r="G8394" t="s">
        <v>110</v>
      </c>
      <c r="H8394" s="5">
        <v>776</v>
      </c>
      <c r="I8394" s="5">
        <v>23790.400000000001</v>
      </c>
      <c r="J8394" t="s">
        <v>115</v>
      </c>
      <c r="K8394" t="s">
        <v>106</v>
      </c>
      <c r="L8394">
        <v>0</v>
      </c>
      <c r="M8394">
        <v>0</v>
      </c>
      <c r="N8394">
        <v>5</v>
      </c>
      <c r="O8394" s="6">
        <v>5</v>
      </c>
      <c r="P8394" t="s">
        <v>106</v>
      </c>
      <c r="Q8394" t="s">
        <v>107</v>
      </c>
      <c r="R8394">
        <f>IF(F8394="Monthly",2,0)
+IF(E8394&lt;=6,2,0)
+IF(N8394&lt;=2,2,0)
+IF(L8394&gt;=4,2,0)
+IF(M8394&gt;=2,1,0)
+IF(H8394&gt;=_xlfn.PERCENTILE.INC($H$2:$H$10001,0.75),1,0)</f>
        <v>0</v>
      </c>
      <c r="S8394" t="str">
        <f>IF(R8394&gt;=7,"High",IF(R8394&gt;=4,"Medium","Low"))</f>
        <v>Low</v>
      </c>
    </row>
    <row r="8395" spans="1:19">
      <c r="A8395" t="s">
        <v>8520</v>
      </c>
      <c r="B8395">
        <v>37</v>
      </c>
      <c r="C8395" t="s">
        <v>112</v>
      </c>
      <c r="D8395" t="s">
        <v>119</v>
      </c>
      <c r="E8395">
        <v>10</v>
      </c>
      <c r="F8395" t="s">
        <v>109</v>
      </c>
      <c r="G8395" t="s">
        <v>110</v>
      </c>
      <c r="H8395" s="5">
        <v>730</v>
      </c>
      <c r="I8395" s="5">
        <v>7110.92</v>
      </c>
      <c r="J8395" t="s">
        <v>115</v>
      </c>
      <c r="K8395" t="s">
        <v>106</v>
      </c>
      <c r="L8395">
        <v>5</v>
      </c>
      <c r="M8395">
        <v>0</v>
      </c>
      <c r="N8395">
        <v>5</v>
      </c>
      <c r="O8395" s="6">
        <v>5</v>
      </c>
      <c r="P8395" t="s">
        <v>106</v>
      </c>
      <c r="Q8395" t="s">
        <v>106</v>
      </c>
      <c r="R8395">
        <f>IF(F8395="Monthly",2,0)
+IF(E8395&lt;=6,2,0)
+IF(N8395&lt;=2,2,0)
+IF(L8395&gt;=4,2,0)
+IF(M8395&gt;=2,1,0)
+IF(H8395&gt;=_xlfn.PERCENTILE.INC($H$2:$H$10001,0.75),1,0)</f>
        <v>2</v>
      </c>
      <c r="S8395" t="str">
        <f>IF(R8395&gt;=7,"High",IF(R8395&gt;=4,"Medium","Low"))</f>
        <v>Low</v>
      </c>
    </row>
    <row r="8396" spans="1:19">
      <c r="A8396" t="s">
        <v>8521</v>
      </c>
      <c r="B8396">
        <v>57</v>
      </c>
      <c r="C8396" t="s">
        <v>101</v>
      </c>
      <c r="D8396" t="s">
        <v>119</v>
      </c>
      <c r="E8396">
        <v>47</v>
      </c>
      <c r="F8396" t="s">
        <v>109</v>
      </c>
      <c r="G8396" t="s">
        <v>129</v>
      </c>
      <c r="H8396" s="5">
        <v>1055</v>
      </c>
      <c r="I8396" s="5">
        <v>49479.75</v>
      </c>
      <c r="J8396" t="s">
        <v>134</v>
      </c>
      <c r="K8396" t="s">
        <v>106</v>
      </c>
      <c r="L8396">
        <v>3</v>
      </c>
      <c r="M8396">
        <v>1</v>
      </c>
      <c r="N8396">
        <v>4</v>
      </c>
      <c r="O8396" s="6">
        <v>0</v>
      </c>
      <c r="P8396" t="s">
        <v>107</v>
      </c>
      <c r="Q8396" t="s">
        <v>107</v>
      </c>
      <c r="R8396">
        <f>IF(F8396="Monthly",2,0)
+IF(E8396&lt;=6,2,0)
+IF(N8396&lt;=2,2,0)
+IF(L8396&gt;=4,2,0)
+IF(M8396&gt;=2,1,0)
+IF(H8396&gt;=_xlfn.PERCENTILE.INC($H$2:$H$10001,0.75),1,0)</f>
        <v>1</v>
      </c>
      <c r="S8396" t="str">
        <f>IF(R8396&gt;=7,"High",IF(R8396&gt;=4,"Medium","Low"))</f>
        <v>Low</v>
      </c>
    </row>
    <row r="8397" spans="1:19">
      <c r="A8397" t="s">
        <v>8522</v>
      </c>
      <c r="B8397">
        <v>41</v>
      </c>
      <c r="C8397" t="s">
        <v>112</v>
      </c>
      <c r="D8397" t="s">
        <v>123</v>
      </c>
      <c r="E8397">
        <v>50</v>
      </c>
      <c r="F8397" t="s">
        <v>109</v>
      </c>
      <c r="G8397" t="s">
        <v>110</v>
      </c>
      <c r="H8397" s="5">
        <v>764</v>
      </c>
      <c r="I8397" s="5">
        <v>36937.32</v>
      </c>
      <c r="J8397" t="s">
        <v>105</v>
      </c>
      <c r="K8397" t="s">
        <v>106</v>
      </c>
      <c r="L8397">
        <v>1</v>
      </c>
      <c r="M8397">
        <v>0</v>
      </c>
      <c r="N8397">
        <v>5</v>
      </c>
      <c r="O8397" s="6">
        <v>5</v>
      </c>
      <c r="P8397" t="s">
        <v>107</v>
      </c>
      <c r="Q8397" t="s">
        <v>107</v>
      </c>
      <c r="R8397">
        <f>IF(F8397="Monthly",2,0)
+IF(E8397&lt;=6,2,0)
+IF(N8397&lt;=2,2,0)
+IF(L8397&gt;=4,2,0)
+IF(M8397&gt;=2,1,0)
+IF(H8397&gt;=_xlfn.PERCENTILE.INC($H$2:$H$10001,0.75),1,0)</f>
        <v>0</v>
      </c>
      <c r="S8397" t="str">
        <f>IF(R8397&gt;=7,"High",IF(R8397&gt;=4,"Medium","Low"))</f>
        <v>Low</v>
      </c>
    </row>
    <row r="8398" spans="1:19">
      <c r="A8398" t="s">
        <v>8523</v>
      </c>
      <c r="B8398">
        <v>29</v>
      </c>
      <c r="C8398" t="s">
        <v>112</v>
      </c>
      <c r="D8398" t="s">
        <v>123</v>
      </c>
      <c r="E8398">
        <v>34</v>
      </c>
      <c r="F8398" t="s">
        <v>103</v>
      </c>
      <c r="G8398" t="s">
        <v>129</v>
      </c>
      <c r="H8398" s="5">
        <v>941</v>
      </c>
      <c r="I8398" s="5">
        <v>32910.120000000003</v>
      </c>
      <c r="J8398" t="s">
        <v>115</v>
      </c>
      <c r="K8398" t="s">
        <v>106</v>
      </c>
      <c r="L8398">
        <v>1</v>
      </c>
      <c r="M8398">
        <v>0</v>
      </c>
      <c r="N8398">
        <v>5</v>
      </c>
      <c r="O8398" s="6">
        <v>0</v>
      </c>
      <c r="P8398" t="s">
        <v>107</v>
      </c>
      <c r="Q8398" t="s">
        <v>107</v>
      </c>
      <c r="R8398">
        <f>IF(F8398="Monthly",2,0)
+IF(E8398&lt;=6,2,0)
+IF(N8398&lt;=2,2,0)
+IF(L8398&gt;=4,2,0)
+IF(M8398&gt;=2,1,0)
+IF(H8398&gt;=_xlfn.PERCENTILE.INC($H$2:$H$10001,0.75),1,0)</f>
        <v>3</v>
      </c>
      <c r="S8398" t="str">
        <f>IF(R8398&gt;=7,"High",IF(R8398&gt;=4,"Medium","Low"))</f>
        <v>Low</v>
      </c>
    </row>
    <row r="8399" spans="1:19">
      <c r="A8399" t="s">
        <v>8524</v>
      </c>
      <c r="B8399">
        <v>29</v>
      </c>
      <c r="C8399" t="s">
        <v>101</v>
      </c>
      <c r="D8399" t="s">
        <v>131</v>
      </c>
      <c r="E8399">
        <v>53</v>
      </c>
      <c r="F8399" t="s">
        <v>103</v>
      </c>
      <c r="G8399" t="s">
        <v>110</v>
      </c>
      <c r="H8399" s="5">
        <v>698</v>
      </c>
      <c r="I8399" s="5">
        <v>36406.78</v>
      </c>
      <c r="J8399" t="s">
        <v>115</v>
      </c>
      <c r="K8399" t="s">
        <v>106</v>
      </c>
      <c r="L8399">
        <v>7</v>
      </c>
      <c r="M8399">
        <v>3</v>
      </c>
      <c r="N8399">
        <v>2</v>
      </c>
      <c r="O8399" s="6">
        <v>0</v>
      </c>
      <c r="P8399" t="s">
        <v>107</v>
      </c>
      <c r="Q8399" t="s">
        <v>106</v>
      </c>
      <c r="R8399">
        <f>IF(F8399="Monthly",2,0)
+IF(E8399&lt;=6,2,0)
+IF(N8399&lt;=2,2,0)
+IF(L8399&gt;=4,2,0)
+IF(M8399&gt;=2,1,0)
+IF(H8399&gt;=_xlfn.PERCENTILE.INC($H$2:$H$10001,0.75),1,0)</f>
        <v>7</v>
      </c>
      <c r="S8399" t="str">
        <f>IF(R8399&gt;=7,"High",IF(R8399&gt;=4,"Medium","Low"))</f>
        <v>High</v>
      </c>
    </row>
    <row r="8400" spans="1:19">
      <c r="A8400" t="s">
        <v>8525</v>
      </c>
      <c r="B8400">
        <v>32</v>
      </c>
      <c r="C8400" t="s">
        <v>112</v>
      </c>
      <c r="D8400" t="s">
        <v>102</v>
      </c>
      <c r="E8400">
        <v>54</v>
      </c>
      <c r="F8400" t="s">
        <v>103</v>
      </c>
      <c r="G8400" t="s">
        <v>129</v>
      </c>
      <c r="H8400" s="5">
        <v>1003</v>
      </c>
      <c r="I8400" s="5">
        <v>52624.9</v>
      </c>
      <c r="J8400" t="s">
        <v>140</v>
      </c>
      <c r="K8400" t="s">
        <v>106</v>
      </c>
      <c r="L8400">
        <v>0</v>
      </c>
      <c r="M8400">
        <v>0</v>
      </c>
      <c r="N8400">
        <v>5</v>
      </c>
      <c r="O8400" s="6">
        <v>0</v>
      </c>
      <c r="P8400" t="s">
        <v>106</v>
      </c>
      <c r="Q8400" t="s">
        <v>106</v>
      </c>
      <c r="R8400">
        <f>IF(F8400="Monthly",2,0)
+IF(E8400&lt;=6,2,0)
+IF(N8400&lt;=2,2,0)
+IF(L8400&gt;=4,2,0)
+IF(M8400&gt;=2,1,0)
+IF(H8400&gt;=_xlfn.PERCENTILE.INC($H$2:$H$10001,0.75),1,0)</f>
        <v>3</v>
      </c>
      <c r="S8400" t="str">
        <f>IF(R8400&gt;=7,"High",IF(R8400&gt;=4,"Medium","Low"))</f>
        <v>Low</v>
      </c>
    </row>
    <row r="8401" spans="1:19">
      <c r="A8401" t="s">
        <v>8526</v>
      </c>
      <c r="B8401">
        <v>38</v>
      </c>
      <c r="C8401" t="s">
        <v>101</v>
      </c>
      <c r="D8401" t="s">
        <v>137</v>
      </c>
      <c r="E8401">
        <v>29</v>
      </c>
      <c r="F8401" t="s">
        <v>109</v>
      </c>
      <c r="G8401" t="s">
        <v>110</v>
      </c>
      <c r="H8401" s="5">
        <v>688</v>
      </c>
      <c r="I8401" s="5">
        <v>20057.330000000002</v>
      </c>
      <c r="J8401" t="s">
        <v>105</v>
      </c>
      <c r="K8401" t="s">
        <v>106</v>
      </c>
      <c r="L8401">
        <v>0</v>
      </c>
      <c r="M8401">
        <v>0</v>
      </c>
      <c r="N8401">
        <v>4</v>
      </c>
      <c r="O8401" s="6">
        <v>0</v>
      </c>
      <c r="P8401" t="s">
        <v>107</v>
      </c>
      <c r="Q8401" t="s">
        <v>107</v>
      </c>
      <c r="R8401">
        <f>IF(F8401="Monthly",2,0)
+IF(E8401&lt;=6,2,0)
+IF(N8401&lt;=2,2,0)
+IF(L8401&gt;=4,2,0)
+IF(M8401&gt;=2,1,0)
+IF(H8401&gt;=_xlfn.PERCENTILE.INC($H$2:$H$10001,0.75),1,0)</f>
        <v>0</v>
      </c>
      <c r="S8401" t="str">
        <f>IF(R8401&gt;=7,"High",IF(R8401&gt;=4,"Medium","Low"))</f>
        <v>Low</v>
      </c>
    </row>
    <row r="8402" spans="1:19">
      <c r="A8402" t="s">
        <v>8527</v>
      </c>
      <c r="B8402">
        <v>22</v>
      </c>
      <c r="C8402" t="s">
        <v>112</v>
      </c>
      <c r="D8402" t="s">
        <v>133</v>
      </c>
      <c r="E8402">
        <v>48</v>
      </c>
      <c r="F8402" t="s">
        <v>109</v>
      </c>
      <c r="G8402" t="s">
        <v>129</v>
      </c>
      <c r="H8402" s="5">
        <v>1033</v>
      </c>
      <c r="I8402" s="5">
        <v>44850.93</v>
      </c>
      <c r="J8402" t="s">
        <v>134</v>
      </c>
      <c r="K8402" t="s">
        <v>106</v>
      </c>
      <c r="L8402">
        <v>0</v>
      </c>
      <c r="M8402">
        <v>0</v>
      </c>
      <c r="N8402">
        <v>5</v>
      </c>
      <c r="O8402" s="6">
        <v>10</v>
      </c>
      <c r="P8402" t="s">
        <v>107</v>
      </c>
      <c r="Q8402" t="s">
        <v>107</v>
      </c>
      <c r="R8402">
        <f>IF(F8402="Monthly",2,0)
+IF(E8402&lt;=6,2,0)
+IF(N8402&lt;=2,2,0)
+IF(L8402&gt;=4,2,0)
+IF(M8402&gt;=2,1,0)
+IF(H8402&gt;=_xlfn.PERCENTILE.INC($H$2:$H$10001,0.75),1,0)</f>
        <v>1</v>
      </c>
      <c r="S8402" t="str">
        <f>IF(R8402&gt;=7,"High",IF(R8402&gt;=4,"Medium","Low"))</f>
        <v>Low</v>
      </c>
    </row>
    <row r="8403" spans="1:19">
      <c r="A8403" t="s">
        <v>8528</v>
      </c>
      <c r="B8403">
        <v>45</v>
      </c>
      <c r="C8403" t="s">
        <v>112</v>
      </c>
      <c r="D8403" t="s">
        <v>137</v>
      </c>
      <c r="E8403">
        <v>23</v>
      </c>
      <c r="F8403" t="s">
        <v>103</v>
      </c>
      <c r="G8403" t="s">
        <v>110</v>
      </c>
      <c r="H8403" s="5">
        <v>782</v>
      </c>
      <c r="I8403" s="5">
        <v>18422.490000000002</v>
      </c>
      <c r="J8403" t="s">
        <v>105</v>
      </c>
      <c r="K8403" t="s">
        <v>106</v>
      </c>
      <c r="L8403">
        <v>5</v>
      </c>
      <c r="M8403">
        <v>2</v>
      </c>
      <c r="N8403">
        <v>3</v>
      </c>
      <c r="O8403" s="6">
        <v>0</v>
      </c>
      <c r="P8403" t="s">
        <v>107</v>
      </c>
      <c r="Q8403" t="s">
        <v>106</v>
      </c>
      <c r="R8403">
        <f>IF(F8403="Monthly",2,0)
+IF(E8403&lt;=6,2,0)
+IF(N8403&lt;=2,2,0)
+IF(L8403&gt;=4,2,0)
+IF(M8403&gt;=2,1,0)
+IF(H8403&gt;=_xlfn.PERCENTILE.INC($H$2:$H$10001,0.75),1,0)</f>
        <v>5</v>
      </c>
      <c r="S8403" t="str">
        <f>IF(R8403&gt;=7,"High",IF(R8403&gt;=4,"Medium","Low"))</f>
        <v>Medium</v>
      </c>
    </row>
    <row r="8404" spans="1:19">
      <c r="A8404" t="s">
        <v>8529</v>
      </c>
      <c r="B8404">
        <v>51</v>
      </c>
      <c r="C8404" t="s">
        <v>101</v>
      </c>
      <c r="D8404" t="s">
        <v>123</v>
      </c>
      <c r="E8404">
        <v>22</v>
      </c>
      <c r="F8404" t="s">
        <v>103</v>
      </c>
      <c r="G8404" t="s">
        <v>110</v>
      </c>
      <c r="H8404" s="5">
        <v>743</v>
      </c>
      <c r="I8404" s="5">
        <v>16535.78</v>
      </c>
      <c r="J8404" t="s">
        <v>115</v>
      </c>
      <c r="K8404" t="s">
        <v>106</v>
      </c>
      <c r="L8404">
        <v>7</v>
      </c>
      <c r="M8404">
        <v>2</v>
      </c>
      <c r="N8404">
        <v>2</v>
      </c>
      <c r="O8404" s="6">
        <v>0</v>
      </c>
      <c r="P8404" t="s">
        <v>107</v>
      </c>
      <c r="Q8404" t="s">
        <v>106</v>
      </c>
      <c r="R8404">
        <f>IF(F8404="Monthly",2,0)
+IF(E8404&lt;=6,2,0)
+IF(N8404&lt;=2,2,0)
+IF(L8404&gt;=4,2,0)
+IF(M8404&gt;=2,1,0)
+IF(H8404&gt;=_xlfn.PERCENTILE.INC($H$2:$H$10001,0.75),1,0)</f>
        <v>7</v>
      </c>
      <c r="S8404" t="str">
        <f>IF(R8404&gt;=7,"High",IF(R8404&gt;=4,"Medium","Low"))</f>
        <v>High</v>
      </c>
    </row>
    <row r="8405" spans="1:19">
      <c r="A8405" t="s">
        <v>8530</v>
      </c>
      <c r="B8405">
        <v>35</v>
      </c>
      <c r="C8405" t="s">
        <v>112</v>
      </c>
      <c r="D8405" t="s">
        <v>102</v>
      </c>
      <c r="E8405">
        <v>38</v>
      </c>
      <c r="F8405" t="s">
        <v>103</v>
      </c>
      <c r="G8405" t="s">
        <v>104</v>
      </c>
      <c r="H8405" s="5">
        <v>431</v>
      </c>
      <c r="I8405" s="5">
        <v>16265.83</v>
      </c>
      <c r="J8405" t="s">
        <v>105</v>
      </c>
      <c r="K8405" t="s">
        <v>106</v>
      </c>
      <c r="L8405">
        <v>1</v>
      </c>
      <c r="M8405">
        <v>0</v>
      </c>
      <c r="N8405">
        <v>4</v>
      </c>
      <c r="O8405" s="6">
        <v>0</v>
      </c>
      <c r="P8405" t="s">
        <v>106</v>
      </c>
      <c r="Q8405" t="s">
        <v>107</v>
      </c>
      <c r="R8405">
        <f>IF(F8405="Monthly",2,0)
+IF(E8405&lt;=6,2,0)
+IF(N8405&lt;=2,2,0)
+IF(L8405&gt;=4,2,0)
+IF(M8405&gt;=2,1,0)
+IF(H8405&gt;=_xlfn.PERCENTILE.INC($H$2:$H$10001,0.75),1,0)</f>
        <v>2</v>
      </c>
      <c r="S8405" t="str">
        <f>IF(R8405&gt;=7,"High",IF(R8405&gt;=4,"Medium","Low"))</f>
        <v>Low</v>
      </c>
    </row>
    <row r="8406" spans="1:19">
      <c r="A8406" t="s">
        <v>8531</v>
      </c>
      <c r="B8406">
        <v>18</v>
      </c>
      <c r="C8406" t="s">
        <v>101</v>
      </c>
      <c r="D8406" t="s">
        <v>123</v>
      </c>
      <c r="E8406">
        <v>13</v>
      </c>
      <c r="F8406" t="s">
        <v>103</v>
      </c>
      <c r="G8406" t="s">
        <v>104</v>
      </c>
      <c r="H8406" s="5">
        <v>420</v>
      </c>
      <c r="I8406" s="5">
        <v>5307.27</v>
      </c>
      <c r="J8406" t="s">
        <v>117</v>
      </c>
      <c r="K8406" t="s">
        <v>106</v>
      </c>
      <c r="L8406">
        <v>0</v>
      </c>
      <c r="M8406">
        <v>0</v>
      </c>
      <c r="N8406">
        <v>5</v>
      </c>
      <c r="O8406" s="6">
        <v>0</v>
      </c>
      <c r="P8406" t="s">
        <v>107</v>
      </c>
      <c r="Q8406" t="s">
        <v>107</v>
      </c>
      <c r="R8406">
        <f>IF(F8406="Monthly",2,0)
+IF(E8406&lt;=6,2,0)
+IF(N8406&lt;=2,2,0)
+IF(L8406&gt;=4,2,0)
+IF(M8406&gt;=2,1,0)
+IF(H8406&gt;=_xlfn.PERCENTILE.INC($H$2:$H$10001,0.75),1,0)</f>
        <v>2</v>
      </c>
      <c r="S8406" t="str">
        <f>IF(R8406&gt;=7,"High",IF(R8406&gt;=4,"Medium","Low"))</f>
        <v>Low</v>
      </c>
    </row>
    <row r="8407" spans="1:19">
      <c r="A8407" t="s">
        <v>8532</v>
      </c>
      <c r="B8407">
        <v>57</v>
      </c>
      <c r="C8407" t="s">
        <v>112</v>
      </c>
      <c r="D8407" t="s">
        <v>119</v>
      </c>
      <c r="E8407">
        <v>31</v>
      </c>
      <c r="F8407" t="s">
        <v>109</v>
      </c>
      <c r="G8407" t="s">
        <v>110</v>
      </c>
      <c r="H8407" s="5">
        <v>647</v>
      </c>
      <c r="I8407" s="5">
        <v>19857.59</v>
      </c>
      <c r="J8407" t="s">
        <v>140</v>
      </c>
      <c r="K8407" t="s">
        <v>107</v>
      </c>
      <c r="L8407">
        <v>1</v>
      </c>
      <c r="M8407">
        <v>0</v>
      </c>
      <c r="N8407">
        <v>5</v>
      </c>
      <c r="O8407" s="6">
        <v>0</v>
      </c>
      <c r="P8407" t="s">
        <v>107</v>
      </c>
      <c r="Q8407" t="s">
        <v>107</v>
      </c>
      <c r="R8407">
        <f>IF(F8407="Monthly",2,0)
+IF(E8407&lt;=6,2,0)
+IF(N8407&lt;=2,2,0)
+IF(L8407&gt;=4,2,0)
+IF(M8407&gt;=2,1,0)
+IF(H8407&gt;=_xlfn.PERCENTILE.INC($H$2:$H$10001,0.75),1,0)</f>
        <v>0</v>
      </c>
      <c r="S8407" t="str">
        <f>IF(R8407&gt;=7,"High",IF(R8407&gt;=4,"Medium","Low"))</f>
        <v>Low</v>
      </c>
    </row>
    <row r="8408" spans="1:19">
      <c r="A8408" t="s">
        <v>8533</v>
      </c>
      <c r="B8408">
        <v>40</v>
      </c>
      <c r="C8408" t="s">
        <v>101</v>
      </c>
      <c r="D8408" t="s">
        <v>119</v>
      </c>
      <c r="E8408">
        <v>19</v>
      </c>
      <c r="F8408" t="s">
        <v>121</v>
      </c>
      <c r="G8408" t="s">
        <v>129</v>
      </c>
      <c r="H8408" s="5">
        <v>1006</v>
      </c>
      <c r="I8408" s="5">
        <v>16138.47</v>
      </c>
      <c r="J8408" t="s">
        <v>115</v>
      </c>
      <c r="K8408" t="s">
        <v>106</v>
      </c>
      <c r="L8408">
        <v>1</v>
      </c>
      <c r="M8408">
        <v>0</v>
      </c>
      <c r="N8408">
        <v>3</v>
      </c>
      <c r="O8408" s="6">
        <v>15</v>
      </c>
      <c r="P8408" t="s">
        <v>107</v>
      </c>
      <c r="Q8408" t="s">
        <v>107</v>
      </c>
      <c r="R8408">
        <f>IF(F8408="Monthly",2,0)
+IF(E8408&lt;=6,2,0)
+IF(N8408&lt;=2,2,0)
+IF(L8408&gt;=4,2,0)
+IF(M8408&gt;=2,1,0)
+IF(H8408&gt;=_xlfn.PERCENTILE.INC($H$2:$H$10001,0.75),1,0)</f>
        <v>1</v>
      </c>
      <c r="S8408" t="str">
        <f>IF(R8408&gt;=7,"High",IF(R8408&gt;=4,"Medium","Low"))</f>
        <v>Low</v>
      </c>
    </row>
    <row r="8409" spans="1:19">
      <c r="A8409" t="s">
        <v>8534</v>
      </c>
      <c r="B8409">
        <v>31</v>
      </c>
      <c r="C8409" t="s">
        <v>112</v>
      </c>
      <c r="D8409" t="s">
        <v>133</v>
      </c>
      <c r="E8409">
        <v>16</v>
      </c>
      <c r="F8409" t="s">
        <v>103</v>
      </c>
      <c r="G8409" t="s">
        <v>110</v>
      </c>
      <c r="H8409" s="5">
        <v>768</v>
      </c>
      <c r="I8409" s="5">
        <v>11936.04</v>
      </c>
      <c r="J8409" t="s">
        <v>140</v>
      </c>
      <c r="K8409" t="s">
        <v>106</v>
      </c>
      <c r="L8409">
        <v>1</v>
      </c>
      <c r="M8409">
        <v>0</v>
      </c>
      <c r="N8409">
        <v>4</v>
      </c>
      <c r="O8409" s="6">
        <v>0</v>
      </c>
      <c r="P8409" t="s">
        <v>106</v>
      </c>
      <c r="Q8409" t="s">
        <v>107</v>
      </c>
      <c r="R8409">
        <f>IF(F8409="Monthly",2,0)
+IF(E8409&lt;=6,2,0)
+IF(N8409&lt;=2,2,0)
+IF(L8409&gt;=4,2,0)
+IF(M8409&gt;=2,1,0)
+IF(H8409&gt;=_xlfn.PERCENTILE.INC($H$2:$H$10001,0.75),1,0)</f>
        <v>2</v>
      </c>
      <c r="S8409" t="str">
        <f>IF(R8409&gt;=7,"High",IF(R8409&gt;=4,"Medium","Low"))</f>
        <v>Low</v>
      </c>
    </row>
    <row r="8410" spans="1:19">
      <c r="A8410" t="s">
        <v>8535</v>
      </c>
      <c r="B8410">
        <v>42</v>
      </c>
      <c r="C8410" t="s">
        <v>101</v>
      </c>
      <c r="D8410" t="s">
        <v>126</v>
      </c>
      <c r="E8410">
        <v>72</v>
      </c>
      <c r="F8410" t="s">
        <v>109</v>
      </c>
      <c r="G8410" t="s">
        <v>104</v>
      </c>
      <c r="H8410" s="5">
        <v>449</v>
      </c>
      <c r="I8410" s="5">
        <v>31832.74</v>
      </c>
      <c r="J8410" t="s">
        <v>115</v>
      </c>
      <c r="K8410" t="s">
        <v>106</v>
      </c>
      <c r="L8410">
        <v>0</v>
      </c>
      <c r="M8410">
        <v>0</v>
      </c>
      <c r="N8410">
        <v>5</v>
      </c>
      <c r="O8410" s="6">
        <v>0</v>
      </c>
      <c r="P8410" t="s">
        <v>106</v>
      </c>
      <c r="Q8410" t="s">
        <v>107</v>
      </c>
      <c r="R8410">
        <f>IF(F8410="Monthly",2,0)
+IF(E8410&lt;=6,2,0)
+IF(N8410&lt;=2,2,0)
+IF(L8410&gt;=4,2,0)
+IF(M8410&gt;=2,1,0)
+IF(H8410&gt;=_xlfn.PERCENTILE.INC($H$2:$H$10001,0.75),1,0)</f>
        <v>0</v>
      </c>
      <c r="S8410" t="str">
        <f>IF(R8410&gt;=7,"High",IF(R8410&gt;=4,"Medium","Low"))</f>
        <v>Low</v>
      </c>
    </row>
    <row r="8411" spans="1:19">
      <c r="A8411" t="s">
        <v>8536</v>
      </c>
      <c r="B8411">
        <v>48</v>
      </c>
      <c r="C8411" t="s">
        <v>101</v>
      </c>
      <c r="D8411" t="s">
        <v>131</v>
      </c>
      <c r="E8411">
        <v>35</v>
      </c>
      <c r="F8411" t="s">
        <v>109</v>
      </c>
      <c r="G8411" t="s">
        <v>110</v>
      </c>
      <c r="H8411" s="5">
        <v>830</v>
      </c>
      <c r="I8411" s="5">
        <v>29545.05</v>
      </c>
      <c r="J8411" t="s">
        <v>105</v>
      </c>
      <c r="K8411" t="s">
        <v>106</v>
      </c>
      <c r="L8411">
        <v>0</v>
      </c>
      <c r="M8411">
        <v>0</v>
      </c>
      <c r="N8411">
        <v>5</v>
      </c>
      <c r="O8411" s="6">
        <v>0</v>
      </c>
      <c r="P8411" t="s">
        <v>107</v>
      </c>
      <c r="Q8411" t="s">
        <v>107</v>
      </c>
      <c r="R8411">
        <f>IF(F8411="Monthly",2,0)
+IF(E8411&lt;=6,2,0)
+IF(N8411&lt;=2,2,0)
+IF(L8411&gt;=4,2,0)
+IF(M8411&gt;=2,1,0)
+IF(H8411&gt;=_xlfn.PERCENTILE.INC($H$2:$H$10001,0.75),1,0)</f>
        <v>1</v>
      </c>
      <c r="S8411" t="str">
        <f>IF(R8411&gt;=7,"High",IF(R8411&gt;=4,"Medium","Low"))</f>
        <v>Low</v>
      </c>
    </row>
    <row r="8412" spans="1:19">
      <c r="A8412" t="s">
        <v>8537</v>
      </c>
      <c r="B8412">
        <v>39</v>
      </c>
      <c r="C8412" t="s">
        <v>112</v>
      </c>
      <c r="D8412" t="s">
        <v>137</v>
      </c>
      <c r="E8412">
        <v>45</v>
      </c>
      <c r="F8412" t="s">
        <v>109</v>
      </c>
      <c r="G8412" t="s">
        <v>110</v>
      </c>
      <c r="H8412" s="5">
        <v>712</v>
      </c>
      <c r="I8412" s="5">
        <v>31789.43</v>
      </c>
      <c r="J8412" t="s">
        <v>115</v>
      </c>
      <c r="K8412" t="s">
        <v>106</v>
      </c>
      <c r="L8412">
        <v>1</v>
      </c>
      <c r="M8412">
        <v>0</v>
      </c>
      <c r="N8412">
        <v>4</v>
      </c>
      <c r="O8412" s="6">
        <v>0</v>
      </c>
      <c r="P8412" t="s">
        <v>107</v>
      </c>
      <c r="Q8412" t="s">
        <v>107</v>
      </c>
      <c r="R8412">
        <f>IF(F8412="Monthly",2,0)
+IF(E8412&lt;=6,2,0)
+IF(N8412&lt;=2,2,0)
+IF(L8412&gt;=4,2,0)
+IF(M8412&gt;=2,1,0)
+IF(H8412&gt;=_xlfn.PERCENTILE.INC($H$2:$H$10001,0.75),1,0)</f>
        <v>0</v>
      </c>
      <c r="S8412" t="str">
        <f>IF(R8412&gt;=7,"High",IF(R8412&gt;=4,"Medium","Low"))</f>
        <v>Low</v>
      </c>
    </row>
    <row r="8413" spans="1:19">
      <c r="A8413" t="s">
        <v>8538</v>
      </c>
      <c r="B8413">
        <v>59</v>
      </c>
      <c r="C8413" t="s">
        <v>112</v>
      </c>
      <c r="D8413" t="s">
        <v>131</v>
      </c>
      <c r="E8413">
        <v>21</v>
      </c>
      <c r="F8413" t="s">
        <v>103</v>
      </c>
      <c r="G8413" t="s">
        <v>129</v>
      </c>
      <c r="H8413" s="5">
        <v>1005</v>
      </c>
      <c r="I8413" s="5">
        <v>20725.580000000002</v>
      </c>
      <c r="J8413" t="s">
        <v>117</v>
      </c>
      <c r="K8413" t="s">
        <v>106</v>
      </c>
      <c r="L8413">
        <v>1</v>
      </c>
      <c r="M8413">
        <v>0</v>
      </c>
      <c r="N8413">
        <v>5</v>
      </c>
      <c r="O8413" s="6">
        <v>0</v>
      </c>
      <c r="P8413" t="s">
        <v>107</v>
      </c>
      <c r="Q8413" t="s">
        <v>107</v>
      </c>
      <c r="R8413">
        <f>IF(F8413="Monthly",2,0)
+IF(E8413&lt;=6,2,0)
+IF(N8413&lt;=2,2,0)
+IF(L8413&gt;=4,2,0)
+IF(M8413&gt;=2,1,0)
+IF(H8413&gt;=_xlfn.PERCENTILE.INC($H$2:$H$10001,0.75),1,0)</f>
        <v>3</v>
      </c>
      <c r="S8413" t="str">
        <f>IF(R8413&gt;=7,"High",IF(R8413&gt;=4,"Medium","Low"))</f>
        <v>Low</v>
      </c>
    </row>
    <row r="8414" spans="1:19">
      <c r="A8414" t="s">
        <v>8539</v>
      </c>
      <c r="B8414">
        <v>43</v>
      </c>
      <c r="C8414" t="s">
        <v>101</v>
      </c>
      <c r="D8414" t="s">
        <v>102</v>
      </c>
      <c r="E8414">
        <v>22</v>
      </c>
      <c r="F8414" t="s">
        <v>109</v>
      </c>
      <c r="G8414" t="s">
        <v>129</v>
      </c>
      <c r="H8414" s="5">
        <v>1024</v>
      </c>
      <c r="I8414" s="5">
        <v>20789.38</v>
      </c>
      <c r="J8414" t="s">
        <v>140</v>
      </c>
      <c r="K8414" t="s">
        <v>106</v>
      </c>
      <c r="L8414">
        <v>4</v>
      </c>
      <c r="M8414">
        <v>2</v>
      </c>
      <c r="N8414">
        <v>4</v>
      </c>
      <c r="O8414" s="6">
        <v>10</v>
      </c>
      <c r="P8414" t="s">
        <v>107</v>
      </c>
      <c r="Q8414" t="s">
        <v>106</v>
      </c>
      <c r="R8414">
        <f>IF(F8414="Monthly",2,0)
+IF(E8414&lt;=6,2,0)
+IF(N8414&lt;=2,2,0)
+IF(L8414&gt;=4,2,0)
+IF(M8414&gt;=2,1,0)
+IF(H8414&gt;=_xlfn.PERCENTILE.INC($H$2:$H$10001,0.75),1,0)</f>
        <v>4</v>
      </c>
      <c r="S8414" t="str">
        <f>IF(R8414&gt;=7,"High",IF(R8414&gt;=4,"Medium","Low"))</f>
        <v>Medium</v>
      </c>
    </row>
    <row r="8415" spans="1:19">
      <c r="A8415" t="s">
        <v>8540</v>
      </c>
      <c r="B8415">
        <v>23</v>
      </c>
      <c r="C8415" t="s">
        <v>112</v>
      </c>
      <c r="D8415" t="s">
        <v>137</v>
      </c>
      <c r="E8415">
        <v>24</v>
      </c>
      <c r="F8415" t="s">
        <v>109</v>
      </c>
      <c r="G8415" t="s">
        <v>110</v>
      </c>
      <c r="H8415" s="5">
        <v>686</v>
      </c>
      <c r="I8415" s="5">
        <v>16059.12</v>
      </c>
      <c r="J8415" t="s">
        <v>105</v>
      </c>
      <c r="K8415" t="s">
        <v>106</v>
      </c>
      <c r="L8415">
        <v>3</v>
      </c>
      <c r="M8415">
        <v>1</v>
      </c>
      <c r="N8415">
        <v>4</v>
      </c>
      <c r="O8415" s="6">
        <v>0</v>
      </c>
      <c r="P8415" t="s">
        <v>106</v>
      </c>
      <c r="Q8415" t="s">
        <v>107</v>
      </c>
      <c r="R8415">
        <f>IF(F8415="Monthly",2,0)
+IF(E8415&lt;=6,2,0)
+IF(N8415&lt;=2,2,0)
+IF(L8415&gt;=4,2,0)
+IF(M8415&gt;=2,1,0)
+IF(H8415&gt;=_xlfn.PERCENTILE.INC($H$2:$H$10001,0.75),1,0)</f>
        <v>0</v>
      </c>
      <c r="S8415" t="str">
        <f>IF(R8415&gt;=7,"High",IF(R8415&gt;=4,"Medium","Low"))</f>
        <v>Low</v>
      </c>
    </row>
    <row r="8416" spans="1:19">
      <c r="A8416" t="s">
        <v>8541</v>
      </c>
      <c r="B8416">
        <v>38</v>
      </c>
      <c r="C8416" t="s">
        <v>112</v>
      </c>
      <c r="D8416" t="s">
        <v>119</v>
      </c>
      <c r="E8416">
        <v>35</v>
      </c>
      <c r="F8416" t="s">
        <v>103</v>
      </c>
      <c r="G8416" t="s">
        <v>129</v>
      </c>
      <c r="H8416" s="5">
        <v>969</v>
      </c>
      <c r="I8416" s="5">
        <v>34318.31</v>
      </c>
      <c r="J8416" t="s">
        <v>105</v>
      </c>
      <c r="K8416" t="s">
        <v>106</v>
      </c>
      <c r="L8416">
        <v>0</v>
      </c>
      <c r="M8416">
        <v>0</v>
      </c>
      <c r="N8416">
        <v>5</v>
      </c>
      <c r="O8416" s="6">
        <v>0</v>
      </c>
      <c r="P8416" t="s">
        <v>107</v>
      </c>
      <c r="Q8416" t="s">
        <v>107</v>
      </c>
      <c r="R8416">
        <f>IF(F8416="Monthly",2,0)
+IF(E8416&lt;=6,2,0)
+IF(N8416&lt;=2,2,0)
+IF(L8416&gt;=4,2,0)
+IF(M8416&gt;=2,1,0)
+IF(H8416&gt;=_xlfn.PERCENTILE.INC($H$2:$H$10001,0.75),1,0)</f>
        <v>3</v>
      </c>
      <c r="S8416" t="str">
        <f>IF(R8416&gt;=7,"High",IF(R8416&gt;=4,"Medium","Low"))</f>
        <v>Low</v>
      </c>
    </row>
    <row r="8417" spans="1:19">
      <c r="A8417" t="s">
        <v>8542</v>
      </c>
      <c r="B8417">
        <v>21</v>
      </c>
      <c r="C8417" t="s">
        <v>101</v>
      </c>
      <c r="D8417" t="s">
        <v>119</v>
      </c>
      <c r="E8417">
        <v>42</v>
      </c>
      <c r="F8417" t="s">
        <v>103</v>
      </c>
      <c r="G8417" t="s">
        <v>104</v>
      </c>
      <c r="H8417" s="5">
        <v>532</v>
      </c>
      <c r="I8417" s="5">
        <v>22139.33</v>
      </c>
      <c r="J8417" t="s">
        <v>140</v>
      </c>
      <c r="K8417" t="s">
        <v>107</v>
      </c>
      <c r="L8417">
        <v>4</v>
      </c>
      <c r="M8417">
        <v>1</v>
      </c>
      <c r="N8417">
        <v>4</v>
      </c>
      <c r="O8417" s="6">
        <v>0</v>
      </c>
      <c r="P8417" t="s">
        <v>107</v>
      </c>
      <c r="Q8417" t="s">
        <v>106</v>
      </c>
      <c r="R8417">
        <f>IF(F8417="Monthly",2,0)
+IF(E8417&lt;=6,2,0)
+IF(N8417&lt;=2,2,0)
+IF(L8417&gt;=4,2,0)
+IF(M8417&gt;=2,1,0)
+IF(H8417&gt;=_xlfn.PERCENTILE.INC($H$2:$H$10001,0.75),1,0)</f>
        <v>4</v>
      </c>
      <c r="S8417" t="str">
        <f>IF(R8417&gt;=7,"High",IF(R8417&gt;=4,"Medium","Low"))</f>
        <v>Medium</v>
      </c>
    </row>
    <row r="8418" spans="1:19">
      <c r="A8418" t="s">
        <v>8543</v>
      </c>
      <c r="B8418">
        <v>41</v>
      </c>
      <c r="C8418" t="s">
        <v>101</v>
      </c>
      <c r="D8418" t="s">
        <v>137</v>
      </c>
      <c r="E8418">
        <v>58</v>
      </c>
      <c r="F8418" t="s">
        <v>109</v>
      </c>
      <c r="G8418" t="s">
        <v>129</v>
      </c>
      <c r="H8418" s="5">
        <v>971</v>
      </c>
      <c r="I8418" s="5">
        <v>57121.760000000002</v>
      </c>
      <c r="J8418" t="s">
        <v>105</v>
      </c>
      <c r="K8418" t="s">
        <v>106</v>
      </c>
      <c r="L8418">
        <v>0</v>
      </c>
      <c r="M8418">
        <v>0</v>
      </c>
      <c r="N8418">
        <v>5</v>
      </c>
      <c r="O8418" s="6">
        <v>0</v>
      </c>
      <c r="P8418" t="s">
        <v>107</v>
      </c>
      <c r="Q8418" t="s">
        <v>107</v>
      </c>
      <c r="R8418">
        <f>IF(F8418="Monthly",2,0)
+IF(E8418&lt;=6,2,0)
+IF(N8418&lt;=2,2,0)
+IF(L8418&gt;=4,2,0)
+IF(M8418&gt;=2,1,0)
+IF(H8418&gt;=_xlfn.PERCENTILE.INC($H$2:$H$10001,0.75),1,0)</f>
        <v>1</v>
      </c>
      <c r="S8418" t="str">
        <f>IF(R8418&gt;=7,"High",IF(R8418&gt;=4,"Medium","Low"))</f>
        <v>Low</v>
      </c>
    </row>
    <row r="8419" spans="1:19">
      <c r="A8419" t="s">
        <v>8544</v>
      </c>
      <c r="B8419">
        <v>18</v>
      </c>
      <c r="C8419" t="s">
        <v>112</v>
      </c>
      <c r="D8419" t="s">
        <v>159</v>
      </c>
      <c r="E8419">
        <v>66</v>
      </c>
      <c r="F8419" t="s">
        <v>103</v>
      </c>
      <c r="G8419" t="s">
        <v>104</v>
      </c>
      <c r="H8419" s="5">
        <v>512</v>
      </c>
      <c r="I8419" s="5">
        <v>34364.04</v>
      </c>
      <c r="J8419" t="s">
        <v>134</v>
      </c>
      <c r="K8419" t="s">
        <v>106</v>
      </c>
      <c r="L8419">
        <v>3</v>
      </c>
      <c r="M8419">
        <v>1</v>
      </c>
      <c r="N8419">
        <v>3</v>
      </c>
      <c r="O8419" s="6">
        <v>0</v>
      </c>
      <c r="P8419" t="s">
        <v>107</v>
      </c>
      <c r="Q8419" t="s">
        <v>106</v>
      </c>
      <c r="R8419">
        <f>IF(F8419="Monthly",2,0)
+IF(E8419&lt;=6,2,0)
+IF(N8419&lt;=2,2,0)
+IF(L8419&gt;=4,2,0)
+IF(M8419&gt;=2,1,0)
+IF(H8419&gt;=_xlfn.PERCENTILE.INC($H$2:$H$10001,0.75),1,0)</f>
        <v>2</v>
      </c>
      <c r="S8419" t="str">
        <f>IF(R8419&gt;=7,"High",IF(R8419&gt;=4,"Medium","Low"))</f>
        <v>Low</v>
      </c>
    </row>
    <row r="8420" spans="1:19">
      <c r="A8420" t="s">
        <v>8545</v>
      </c>
      <c r="B8420">
        <v>50</v>
      </c>
      <c r="C8420" t="s">
        <v>112</v>
      </c>
      <c r="D8420" t="s">
        <v>128</v>
      </c>
      <c r="E8420">
        <v>52</v>
      </c>
      <c r="F8420" t="s">
        <v>121</v>
      </c>
      <c r="G8420" t="s">
        <v>104</v>
      </c>
      <c r="H8420" s="5">
        <v>461</v>
      </c>
      <c r="I8420" s="5">
        <v>23699.63</v>
      </c>
      <c r="J8420" t="s">
        <v>140</v>
      </c>
      <c r="K8420" t="s">
        <v>106</v>
      </c>
      <c r="L8420">
        <v>2</v>
      </c>
      <c r="M8420">
        <v>0</v>
      </c>
      <c r="N8420">
        <v>5</v>
      </c>
      <c r="O8420" s="6">
        <v>0</v>
      </c>
      <c r="P8420" t="s">
        <v>106</v>
      </c>
      <c r="Q8420" t="s">
        <v>107</v>
      </c>
      <c r="R8420">
        <f>IF(F8420="Monthly",2,0)
+IF(E8420&lt;=6,2,0)
+IF(N8420&lt;=2,2,0)
+IF(L8420&gt;=4,2,0)
+IF(M8420&gt;=2,1,0)
+IF(H8420&gt;=_xlfn.PERCENTILE.INC($H$2:$H$10001,0.75),1,0)</f>
        <v>0</v>
      </c>
      <c r="S8420" t="str">
        <f>IF(R8420&gt;=7,"High",IF(R8420&gt;=4,"Medium","Low"))</f>
        <v>Low</v>
      </c>
    </row>
    <row r="8421" spans="1:19">
      <c r="A8421" t="s">
        <v>8546</v>
      </c>
      <c r="B8421">
        <v>21</v>
      </c>
      <c r="C8421" t="s">
        <v>112</v>
      </c>
      <c r="D8421" t="s">
        <v>102</v>
      </c>
      <c r="E8421">
        <v>22</v>
      </c>
      <c r="F8421" t="s">
        <v>103</v>
      </c>
      <c r="G8421" t="s">
        <v>129</v>
      </c>
      <c r="H8421" s="5">
        <v>1049</v>
      </c>
      <c r="I8421" s="5">
        <v>22606.11</v>
      </c>
      <c r="J8421" t="s">
        <v>140</v>
      </c>
      <c r="K8421" t="s">
        <v>106</v>
      </c>
      <c r="L8421">
        <v>1</v>
      </c>
      <c r="M8421">
        <v>0</v>
      </c>
      <c r="N8421">
        <v>5</v>
      </c>
      <c r="O8421" s="6">
        <v>0</v>
      </c>
      <c r="P8421" t="s">
        <v>107</v>
      </c>
      <c r="Q8421" t="s">
        <v>106</v>
      </c>
      <c r="R8421">
        <f>IF(F8421="Monthly",2,0)
+IF(E8421&lt;=6,2,0)
+IF(N8421&lt;=2,2,0)
+IF(L8421&gt;=4,2,0)
+IF(M8421&gt;=2,1,0)
+IF(H8421&gt;=_xlfn.PERCENTILE.INC($H$2:$H$10001,0.75),1,0)</f>
        <v>3</v>
      </c>
      <c r="S8421" t="str">
        <f>IF(R8421&gt;=7,"High",IF(R8421&gt;=4,"Medium","Low"))</f>
        <v>Low</v>
      </c>
    </row>
    <row r="8422" spans="1:19">
      <c r="A8422" t="s">
        <v>8547</v>
      </c>
      <c r="B8422">
        <v>24</v>
      </c>
      <c r="C8422" t="s">
        <v>112</v>
      </c>
      <c r="D8422" t="s">
        <v>137</v>
      </c>
      <c r="E8422">
        <v>15</v>
      </c>
      <c r="F8422" t="s">
        <v>103</v>
      </c>
      <c r="G8422" t="s">
        <v>104</v>
      </c>
      <c r="H8422" s="5">
        <v>488</v>
      </c>
      <c r="I8422" s="5">
        <v>7108.08</v>
      </c>
      <c r="J8422" t="s">
        <v>134</v>
      </c>
      <c r="K8422" t="s">
        <v>107</v>
      </c>
      <c r="L8422">
        <v>0</v>
      </c>
      <c r="M8422">
        <v>0</v>
      </c>
      <c r="N8422">
        <v>5</v>
      </c>
      <c r="O8422" s="6">
        <v>0</v>
      </c>
      <c r="P8422" t="s">
        <v>107</v>
      </c>
      <c r="Q8422" t="s">
        <v>106</v>
      </c>
      <c r="R8422">
        <f>IF(F8422="Monthly",2,0)
+IF(E8422&lt;=6,2,0)
+IF(N8422&lt;=2,2,0)
+IF(L8422&gt;=4,2,0)
+IF(M8422&gt;=2,1,0)
+IF(H8422&gt;=_xlfn.PERCENTILE.INC($H$2:$H$10001,0.75),1,0)</f>
        <v>2</v>
      </c>
      <c r="S8422" t="str">
        <f>IF(R8422&gt;=7,"High",IF(R8422&gt;=4,"Medium","Low"))</f>
        <v>Low</v>
      </c>
    </row>
    <row r="8423" spans="1:19">
      <c r="A8423" t="s">
        <v>8548</v>
      </c>
      <c r="B8423">
        <v>36</v>
      </c>
      <c r="C8423" t="s">
        <v>101</v>
      </c>
      <c r="D8423" t="s">
        <v>123</v>
      </c>
      <c r="E8423">
        <v>32</v>
      </c>
      <c r="F8423" t="s">
        <v>103</v>
      </c>
      <c r="G8423" t="s">
        <v>110</v>
      </c>
      <c r="H8423" s="5">
        <v>686</v>
      </c>
      <c r="I8423" s="5">
        <v>22468.35</v>
      </c>
      <c r="J8423" t="s">
        <v>117</v>
      </c>
      <c r="K8423" t="s">
        <v>106</v>
      </c>
      <c r="L8423">
        <v>4</v>
      </c>
      <c r="M8423">
        <v>1</v>
      </c>
      <c r="N8423">
        <v>5</v>
      </c>
      <c r="O8423" s="6">
        <v>0</v>
      </c>
      <c r="P8423" t="s">
        <v>107</v>
      </c>
      <c r="Q8423" t="s">
        <v>107</v>
      </c>
      <c r="R8423">
        <f>IF(F8423="Monthly",2,0)
+IF(E8423&lt;=6,2,0)
+IF(N8423&lt;=2,2,0)
+IF(L8423&gt;=4,2,0)
+IF(M8423&gt;=2,1,0)
+IF(H8423&gt;=_xlfn.PERCENTILE.INC($H$2:$H$10001,0.75),1,0)</f>
        <v>4</v>
      </c>
      <c r="S8423" t="str">
        <f>IF(R8423&gt;=7,"High",IF(R8423&gt;=4,"Medium","Low"))</f>
        <v>Medium</v>
      </c>
    </row>
    <row r="8424" spans="1:19">
      <c r="A8424" t="s">
        <v>8549</v>
      </c>
      <c r="B8424">
        <v>18</v>
      </c>
      <c r="C8424" t="s">
        <v>101</v>
      </c>
      <c r="D8424" t="s">
        <v>102</v>
      </c>
      <c r="E8424">
        <v>31</v>
      </c>
      <c r="F8424" t="s">
        <v>103</v>
      </c>
      <c r="G8424" t="s">
        <v>110</v>
      </c>
      <c r="H8424" s="5">
        <v>709</v>
      </c>
      <c r="I8424" s="5">
        <v>21542.46</v>
      </c>
      <c r="J8424" t="s">
        <v>140</v>
      </c>
      <c r="K8424" t="s">
        <v>106</v>
      </c>
      <c r="L8424">
        <v>0</v>
      </c>
      <c r="M8424">
        <v>0</v>
      </c>
      <c r="N8424">
        <v>5</v>
      </c>
      <c r="O8424" s="6">
        <v>0</v>
      </c>
      <c r="P8424" t="s">
        <v>107</v>
      </c>
      <c r="Q8424" t="s">
        <v>106</v>
      </c>
      <c r="R8424">
        <f>IF(F8424="Monthly",2,0)
+IF(E8424&lt;=6,2,0)
+IF(N8424&lt;=2,2,0)
+IF(L8424&gt;=4,2,0)
+IF(M8424&gt;=2,1,0)
+IF(H8424&gt;=_xlfn.PERCENTILE.INC($H$2:$H$10001,0.75),1,0)</f>
        <v>2</v>
      </c>
      <c r="S8424" t="str">
        <f>IF(R8424&gt;=7,"High",IF(R8424&gt;=4,"Medium","Low"))</f>
        <v>Low</v>
      </c>
    </row>
    <row r="8425" spans="1:19">
      <c r="A8425" t="s">
        <v>8550</v>
      </c>
      <c r="B8425">
        <v>29</v>
      </c>
      <c r="C8425" t="s">
        <v>101</v>
      </c>
      <c r="D8425" t="s">
        <v>133</v>
      </c>
      <c r="E8425">
        <v>13</v>
      </c>
      <c r="F8425" t="s">
        <v>103</v>
      </c>
      <c r="G8425" t="s">
        <v>110</v>
      </c>
      <c r="H8425" s="5">
        <v>683</v>
      </c>
      <c r="I8425" s="5">
        <v>8740.15</v>
      </c>
      <c r="J8425" t="s">
        <v>115</v>
      </c>
      <c r="K8425" t="s">
        <v>106</v>
      </c>
      <c r="L8425">
        <v>0</v>
      </c>
      <c r="M8425">
        <v>0</v>
      </c>
      <c r="N8425">
        <v>5</v>
      </c>
      <c r="O8425" s="6">
        <v>0</v>
      </c>
      <c r="P8425" t="s">
        <v>107</v>
      </c>
      <c r="Q8425" t="s">
        <v>106</v>
      </c>
      <c r="R8425">
        <f>IF(F8425="Monthly",2,0)
+IF(E8425&lt;=6,2,0)
+IF(N8425&lt;=2,2,0)
+IF(L8425&gt;=4,2,0)
+IF(M8425&gt;=2,1,0)
+IF(H8425&gt;=_xlfn.PERCENTILE.INC($H$2:$H$10001,0.75),1,0)</f>
        <v>2</v>
      </c>
      <c r="S8425" t="str">
        <f>IF(R8425&gt;=7,"High",IF(R8425&gt;=4,"Medium","Low"))</f>
        <v>Low</v>
      </c>
    </row>
    <row r="8426" spans="1:19">
      <c r="A8426" t="s">
        <v>8551</v>
      </c>
      <c r="B8426">
        <v>44</v>
      </c>
      <c r="C8426" t="s">
        <v>112</v>
      </c>
      <c r="D8426" t="s">
        <v>126</v>
      </c>
      <c r="E8426">
        <v>33</v>
      </c>
      <c r="F8426" t="s">
        <v>109</v>
      </c>
      <c r="G8426" t="s">
        <v>110</v>
      </c>
      <c r="H8426" s="5">
        <v>676</v>
      </c>
      <c r="I8426" s="5">
        <v>21167.88</v>
      </c>
      <c r="J8426" t="s">
        <v>117</v>
      </c>
      <c r="K8426" t="s">
        <v>106</v>
      </c>
      <c r="L8426">
        <v>2</v>
      </c>
      <c r="M8426">
        <v>1</v>
      </c>
      <c r="N8426">
        <v>4</v>
      </c>
      <c r="O8426" s="6">
        <v>5</v>
      </c>
      <c r="P8426" t="s">
        <v>107</v>
      </c>
      <c r="Q8426" t="s">
        <v>107</v>
      </c>
      <c r="R8426">
        <f>IF(F8426="Monthly",2,0)
+IF(E8426&lt;=6,2,0)
+IF(N8426&lt;=2,2,0)
+IF(L8426&gt;=4,2,0)
+IF(M8426&gt;=2,1,0)
+IF(H8426&gt;=_xlfn.PERCENTILE.INC($H$2:$H$10001,0.75),1,0)</f>
        <v>0</v>
      </c>
      <c r="S8426" t="str">
        <f>IF(R8426&gt;=7,"High",IF(R8426&gt;=4,"Medium","Low"))</f>
        <v>Low</v>
      </c>
    </row>
    <row r="8427" spans="1:19">
      <c r="A8427" t="s">
        <v>8552</v>
      </c>
      <c r="B8427">
        <v>42</v>
      </c>
      <c r="C8427" t="s">
        <v>101</v>
      </c>
      <c r="D8427" t="s">
        <v>128</v>
      </c>
      <c r="E8427">
        <v>32</v>
      </c>
      <c r="F8427" t="s">
        <v>103</v>
      </c>
      <c r="G8427" t="s">
        <v>110</v>
      </c>
      <c r="H8427" s="5">
        <v>667</v>
      </c>
      <c r="I8427" s="5">
        <v>21177.16</v>
      </c>
      <c r="J8427" t="s">
        <v>117</v>
      </c>
      <c r="K8427" t="s">
        <v>106</v>
      </c>
      <c r="L8427">
        <v>1</v>
      </c>
      <c r="M8427">
        <v>0</v>
      </c>
      <c r="N8427">
        <v>5</v>
      </c>
      <c r="O8427" s="6">
        <v>0</v>
      </c>
      <c r="P8427" t="s">
        <v>107</v>
      </c>
      <c r="Q8427" t="s">
        <v>107</v>
      </c>
      <c r="R8427">
        <f>IF(F8427="Monthly",2,0)
+IF(E8427&lt;=6,2,0)
+IF(N8427&lt;=2,2,0)
+IF(L8427&gt;=4,2,0)
+IF(M8427&gt;=2,1,0)
+IF(H8427&gt;=_xlfn.PERCENTILE.INC($H$2:$H$10001,0.75),1,0)</f>
        <v>2</v>
      </c>
      <c r="S8427" t="str">
        <f>IF(R8427&gt;=7,"High",IF(R8427&gt;=4,"Medium","Low"))</f>
        <v>Low</v>
      </c>
    </row>
    <row r="8428" spans="1:19">
      <c r="A8428" t="s">
        <v>8553</v>
      </c>
      <c r="B8428">
        <v>32</v>
      </c>
      <c r="C8428" t="s">
        <v>112</v>
      </c>
      <c r="D8428" t="s">
        <v>131</v>
      </c>
      <c r="E8428">
        <v>24</v>
      </c>
      <c r="F8428" t="s">
        <v>103</v>
      </c>
      <c r="G8428" t="s">
        <v>104</v>
      </c>
      <c r="H8428" s="5">
        <v>554</v>
      </c>
      <c r="I8428" s="5">
        <v>13615.74</v>
      </c>
      <c r="J8428" t="s">
        <v>134</v>
      </c>
      <c r="K8428" t="s">
        <v>106</v>
      </c>
      <c r="L8428">
        <v>2</v>
      </c>
      <c r="M8428">
        <v>0</v>
      </c>
      <c r="N8428">
        <v>5</v>
      </c>
      <c r="O8428" s="6">
        <v>0</v>
      </c>
      <c r="P8428" t="s">
        <v>107</v>
      </c>
      <c r="Q8428" t="s">
        <v>107</v>
      </c>
      <c r="R8428">
        <f>IF(F8428="Monthly",2,0)
+IF(E8428&lt;=6,2,0)
+IF(N8428&lt;=2,2,0)
+IF(L8428&gt;=4,2,0)
+IF(M8428&gt;=2,1,0)
+IF(H8428&gt;=_xlfn.PERCENTILE.INC($H$2:$H$10001,0.75),1,0)</f>
        <v>2</v>
      </c>
      <c r="S8428" t="str">
        <f>IF(R8428&gt;=7,"High",IF(R8428&gt;=4,"Medium","Low"))</f>
        <v>Low</v>
      </c>
    </row>
    <row r="8429" spans="1:19">
      <c r="A8429" t="s">
        <v>8554</v>
      </c>
      <c r="B8429">
        <v>32</v>
      </c>
      <c r="C8429" t="s">
        <v>101</v>
      </c>
      <c r="D8429" t="s">
        <v>131</v>
      </c>
      <c r="E8429">
        <v>41</v>
      </c>
      <c r="F8429" t="s">
        <v>109</v>
      </c>
      <c r="G8429" t="s">
        <v>104</v>
      </c>
      <c r="H8429" s="5">
        <v>563</v>
      </c>
      <c r="I8429" s="5">
        <v>23654.09</v>
      </c>
      <c r="J8429" t="s">
        <v>105</v>
      </c>
      <c r="K8429" t="s">
        <v>106</v>
      </c>
      <c r="L8429">
        <v>0</v>
      </c>
      <c r="M8429">
        <v>0</v>
      </c>
      <c r="N8429">
        <v>4</v>
      </c>
      <c r="O8429" s="6">
        <v>0</v>
      </c>
      <c r="P8429" t="s">
        <v>106</v>
      </c>
      <c r="Q8429" t="s">
        <v>107</v>
      </c>
      <c r="R8429">
        <f>IF(F8429="Monthly",2,0)
+IF(E8429&lt;=6,2,0)
+IF(N8429&lt;=2,2,0)
+IF(L8429&gt;=4,2,0)
+IF(M8429&gt;=2,1,0)
+IF(H8429&gt;=_xlfn.PERCENTILE.INC($H$2:$H$10001,0.75),1,0)</f>
        <v>0</v>
      </c>
      <c r="S8429" t="str">
        <f>IF(R8429&gt;=7,"High",IF(R8429&gt;=4,"Medium","Low"))</f>
        <v>Low</v>
      </c>
    </row>
    <row r="8430" spans="1:19">
      <c r="A8430" t="s">
        <v>8555</v>
      </c>
      <c r="B8430">
        <v>29</v>
      </c>
      <c r="C8430" t="s">
        <v>101</v>
      </c>
      <c r="D8430" t="s">
        <v>133</v>
      </c>
      <c r="E8430">
        <v>37</v>
      </c>
      <c r="F8430" t="s">
        <v>109</v>
      </c>
      <c r="G8430" t="s">
        <v>110</v>
      </c>
      <c r="H8430" s="5">
        <v>654</v>
      </c>
      <c r="I8430" s="5">
        <v>24445.03</v>
      </c>
      <c r="J8430" t="s">
        <v>140</v>
      </c>
      <c r="K8430" t="s">
        <v>106</v>
      </c>
      <c r="L8430">
        <v>0</v>
      </c>
      <c r="M8430">
        <v>0</v>
      </c>
      <c r="N8430">
        <v>5</v>
      </c>
      <c r="O8430" s="6">
        <v>0</v>
      </c>
      <c r="P8430" t="s">
        <v>107</v>
      </c>
      <c r="Q8430" t="s">
        <v>107</v>
      </c>
      <c r="R8430">
        <f>IF(F8430="Monthly",2,0)
+IF(E8430&lt;=6,2,0)
+IF(N8430&lt;=2,2,0)
+IF(L8430&gt;=4,2,0)
+IF(M8430&gt;=2,1,0)
+IF(H8430&gt;=_xlfn.PERCENTILE.INC($H$2:$H$10001,0.75),1,0)</f>
        <v>0</v>
      </c>
      <c r="S8430" t="str">
        <f>IF(R8430&gt;=7,"High",IF(R8430&gt;=4,"Medium","Low"))</f>
        <v>Low</v>
      </c>
    </row>
    <row r="8431" spans="1:19">
      <c r="A8431" t="s">
        <v>8556</v>
      </c>
      <c r="B8431">
        <v>33</v>
      </c>
      <c r="C8431" t="s">
        <v>101</v>
      </c>
      <c r="D8431" t="s">
        <v>119</v>
      </c>
      <c r="E8431">
        <v>38</v>
      </c>
      <c r="F8431" t="s">
        <v>103</v>
      </c>
      <c r="G8431" t="s">
        <v>110</v>
      </c>
      <c r="H8431" s="5">
        <v>771</v>
      </c>
      <c r="I8431" s="5">
        <v>29988.18</v>
      </c>
      <c r="J8431" t="s">
        <v>115</v>
      </c>
      <c r="K8431" t="s">
        <v>106</v>
      </c>
      <c r="L8431">
        <v>1</v>
      </c>
      <c r="M8431">
        <v>0</v>
      </c>
      <c r="N8431">
        <v>5</v>
      </c>
      <c r="O8431" s="6">
        <v>0</v>
      </c>
      <c r="P8431" t="s">
        <v>107</v>
      </c>
      <c r="Q8431" t="s">
        <v>106</v>
      </c>
      <c r="R8431">
        <f>IF(F8431="Monthly",2,0)
+IF(E8431&lt;=6,2,0)
+IF(N8431&lt;=2,2,0)
+IF(L8431&gt;=4,2,0)
+IF(M8431&gt;=2,1,0)
+IF(H8431&gt;=_xlfn.PERCENTILE.INC($H$2:$H$10001,0.75),1,0)</f>
        <v>2</v>
      </c>
      <c r="S8431" t="str">
        <f>IF(R8431&gt;=7,"High",IF(R8431&gt;=4,"Medium","Low"))</f>
        <v>Low</v>
      </c>
    </row>
    <row r="8432" spans="1:19">
      <c r="A8432" t="s">
        <v>8557</v>
      </c>
      <c r="B8432">
        <v>38</v>
      </c>
      <c r="C8432" t="s">
        <v>101</v>
      </c>
      <c r="D8432" t="s">
        <v>128</v>
      </c>
      <c r="E8432">
        <v>16</v>
      </c>
      <c r="F8432" t="s">
        <v>109</v>
      </c>
      <c r="G8432" t="s">
        <v>104</v>
      </c>
      <c r="H8432" s="5">
        <v>480</v>
      </c>
      <c r="I8432" s="5">
        <v>7283.69</v>
      </c>
      <c r="J8432" t="s">
        <v>115</v>
      </c>
      <c r="K8432" t="s">
        <v>106</v>
      </c>
      <c r="L8432">
        <v>1</v>
      </c>
      <c r="M8432">
        <v>0</v>
      </c>
      <c r="N8432">
        <v>5</v>
      </c>
      <c r="O8432" s="6">
        <v>5</v>
      </c>
      <c r="P8432" t="s">
        <v>107</v>
      </c>
      <c r="Q8432" t="s">
        <v>107</v>
      </c>
      <c r="R8432">
        <f>IF(F8432="Monthly",2,0)
+IF(E8432&lt;=6,2,0)
+IF(N8432&lt;=2,2,0)
+IF(L8432&gt;=4,2,0)
+IF(M8432&gt;=2,1,0)
+IF(H8432&gt;=_xlfn.PERCENTILE.INC($H$2:$H$10001,0.75),1,0)</f>
        <v>0</v>
      </c>
      <c r="S8432" t="str">
        <f>IF(R8432&gt;=7,"High",IF(R8432&gt;=4,"Medium","Low"))</f>
        <v>Low</v>
      </c>
    </row>
    <row r="8433" spans="1:19">
      <c r="A8433" t="s">
        <v>8558</v>
      </c>
      <c r="B8433">
        <v>40</v>
      </c>
      <c r="C8433" t="s">
        <v>101</v>
      </c>
      <c r="D8433" t="s">
        <v>119</v>
      </c>
      <c r="E8433">
        <v>33</v>
      </c>
      <c r="F8433" t="s">
        <v>109</v>
      </c>
      <c r="G8433" t="s">
        <v>129</v>
      </c>
      <c r="H8433" s="5">
        <v>994</v>
      </c>
      <c r="I8433" s="5">
        <v>29858.54</v>
      </c>
      <c r="J8433" t="s">
        <v>134</v>
      </c>
      <c r="K8433" t="s">
        <v>106</v>
      </c>
      <c r="L8433">
        <v>0</v>
      </c>
      <c r="M8433">
        <v>0</v>
      </c>
      <c r="N8433">
        <v>4</v>
      </c>
      <c r="O8433" s="6">
        <v>10</v>
      </c>
      <c r="P8433" t="s">
        <v>107</v>
      </c>
      <c r="Q8433" t="s">
        <v>107</v>
      </c>
      <c r="R8433">
        <f>IF(F8433="Monthly",2,0)
+IF(E8433&lt;=6,2,0)
+IF(N8433&lt;=2,2,0)
+IF(L8433&gt;=4,2,0)
+IF(M8433&gt;=2,1,0)
+IF(H8433&gt;=_xlfn.PERCENTILE.INC($H$2:$H$10001,0.75),1,0)</f>
        <v>1</v>
      </c>
      <c r="S8433" t="str">
        <f>IF(R8433&gt;=7,"High",IF(R8433&gt;=4,"Medium","Low"))</f>
        <v>Low</v>
      </c>
    </row>
    <row r="8434" spans="1:19">
      <c r="A8434" t="s">
        <v>8559</v>
      </c>
      <c r="B8434">
        <v>30</v>
      </c>
      <c r="C8434" t="s">
        <v>112</v>
      </c>
      <c r="D8434" t="s">
        <v>159</v>
      </c>
      <c r="E8434">
        <v>33</v>
      </c>
      <c r="F8434" t="s">
        <v>109</v>
      </c>
      <c r="G8434" t="s">
        <v>129</v>
      </c>
      <c r="H8434" s="5">
        <v>1006</v>
      </c>
      <c r="I8434" s="5">
        <v>33155.519999999997</v>
      </c>
      <c r="J8434" t="s">
        <v>105</v>
      </c>
      <c r="K8434" t="s">
        <v>106</v>
      </c>
      <c r="L8434">
        <v>2</v>
      </c>
      <c r="M8434">
        <v>0</v>
      </c>
      <c r="N8434">
        <v>5</v>
      </c>
      <c r="O8434" s="6">
        <v>0</v>
      </c>
      <c r="P8434" t="s">
        <v>107</v>
      </c>
      <c r="Q8434" t="s">
        <v>106</v>
      </c>
      <c r="R8434">
        <f>IF(F8434="Monthly",2,0)
+IF(E8434&lt;=6,2,0)
+IF(N8434&lt;=2,2,0)
+IF(L8434&gt;=4,2,0)
+IF(M8434&gt;=2,1,0)
+IF(H8434&gt;=_xlfn.PERCENTILE.INC($H$2:$H$10001,0.75),1,0)</f>
        <v>1</v>
      </c>
      <c r="S8434" t="str">
        <f>IF(R8434&gt;=7,"High",IF(R8434&gt;=4,"Medium","Low"))</f>
        <v>Low</v>
      </c>
    </row>
    <row r="8435" spans="1:19">
      <c r="A8435" t="s">
        <v>8560</v>
      </c>
      <c r="B8435">
        <v>39</v>
      </c>
      <c r="C8435" t="s">
        <v>101</v>
      </c>
      <c r="D8435" t="s">
        <v>102</v>
      </c>
      <c r="E8435">
        <v>46</v>
      </c>
      <c r="F8435" t="s">
        <v>103</v>
      </c>
      <c r="G8435" t="s">
        <v>104</v>
      </c>
      <c r="H8435" s="5">
        <v>448</v>
      </c>
      <c r="I8435" s="5">
        <v>20700.52</v>
      </c>
      <c r="J8435" t="s">
        <v>105</v>
      </c>
      <c r="K8435" t="s">
        <v>106</v>
      </c>
      <c r="L8435">
        <v>0</v>
      </c>
      <c r="M8435">
        <v>0</v>
      </c>
      <c r="N8435">
        <v>5</v>
      </c>
      <c r="O8435" s="6">
        <v>0</v>
      </c>
      <c r="P8435" t="s">
        <v>106</v>
      </c>
      <c r="Q8435" t="s">
        <v>107</v>
      </c>
      <c r="R8435">
        <f>IF(F8435="Monthly",2,0)
+IF(E8435&lt;=6,2,0)
+IF(N8435&lt;=2,2,0)
+IF(L8435&gt;=4,2,0)
+IF(M8435&gt;=2,1,0)
+IF(H8435&gt;=_xlfn.PERCENTILE.INC($H$2:$H$10001,0.75),1,0)</f>
        <v>2</v>
      </c>
      <c r="S8435" t="str">
        <f>IF(R8435&gt;=7,"High",IF(R8435&gt;=4,"Medium","Low"))</f>
        <v>Low</v>
      </c>
    </row>
    <row r="8436" spans="1:19">
      <c r="A8436" t="s">
        <v>8561</v>
      </c>
      <c r="B8436">
        <v>39</v>
      </c>
      <c r="C8436" t="s">
        <v>101</v>
      </c>
      <c r="D8436" t="s">
        <v>102</v>
      </c>
      <c r="E8436">
        <v>20</v>
      </c>
      <c r="F8436" t="s">
        <v>103</v>
      </c>
      <c r="G8436" t="s">
        <v>110</v>
      </c>
      <c r="H8436" s="5">
        <v>711</v>
      </c>
      <c r="I8436" s="5">
        <v>14504.46</v>
      </c>
      <c r="J8436" t="s">
        <v>134</v>
      </c>
      <c r="K8436" t="s">
        <v>106</v>
      </c>
      <c r="L8436">
        <v>0</v>
      </c>
      <c r="M8436">
        <v>0</v>
      </c>
      <c r="N8436">
        <v>5</v>
      </c>
      <c r="O8436" s="6">
        <v>0</v>
      </c>
      <c r="P8436" t="s">
        <v>106</v>
      </c>
      <c r="Q8436" t="s">
        <v>107</v>
      </c>
      <c r="R8436">
        <f>IF(F8436="Monthly",2,0)
+IF(E8436&lt;=6,2,0)
+IF(N8436&lt;=2,2,0)
+IF(L8436&gt;=4,2,0)
+IF(M8436&gt;=2,1,0)
+IF(H8436&gt;=_xlfn.PERCENTILE.INC($H$2:$H$10001,0.75),1,0)</f>
        <v>2</v>
      </c>
      <c r="S8436" t="str">
        <f>IF(R8436&gt;=7,"High",IF(R8436&gt;=4,"Medium","Low"))</f>
        <v>Low</v>
      </c>
    </row>
    <row r="8437" spans="1:19">
      <c r="A8437" t="s">
        <v>8562</v>
      </c>
      <c r="B8437">
        <v>41</v>
      </c>
      <c r="C8437" t="s">
        <v>112</v>
      </c>
      <c r="D8437" t="s">
        <v>131</v>
      </c>
      <c r="E8437">
        <v>58</v>
      </c>
      <c r="F8437" t="s">
        <v>103</v>
      </c>
      <c r="G8437" t="s">
        <v>110</v>
      </c>
      <c r="H8437" s="5">
        <v>774</v>
      </c>
      <c r="I8437" s="5">
        <v>45497.26</v>
      </c>
      <c r="J8437" t="s">
        <v>105</v>
      </c>
      <c r="K8437" t="s">
        <v>106</v>
      </c>
      <c r="L8437">
        <v>1</v>
      </c>
      <c r="M8437">
        <v>0</v>
      </c>
      <c r="N8437">
        <v>5</v>
      </c>
      <c r="O8437" s="6">
        <v>0</v>
      </c>
      <c r="P8437" t="s">
        <v>107</v>
      </c>
      <c r="Q8437" t="s">
        <v>106</v>
      </c>
      <c r="R8437">
        <f>IF(F8437="Monthly",2,0)
+IF(E8437&lt;=6,2,0)
+IF(N8437&lt;=2,2,0)
+IF(L8437&gt;=4,2,0)
+IF(M8437&gt;=2,1,0)
+IF(H8437&gt;=_xlfn.PERCENTILE.INC($H$2:$H$10001,0.75),1,0)</f>
        <v>2</v>
      </c>
      <c r="S8437" t="str">
        <f>IF(R8437&gt;=7,"High",IF(R8437&gt;=4,"Medium","Low"))</f>
        <v>Low</v>
      </c>
    </row>
    <row r="8438" spans="1:19">
      <c r="A8438" t="s">
        <v>8563</v>
      </c>
      <c r="B8438">
        <v>18</v>
      </c>
      <c r="C8438" t="s">
        <v>112</v>
      </c>
      <c r="D8438" t="s">
        <v>133</v>
      </c>
      <c r="E8438">
        <v>37</v>
      </c>
      <c r="F8438" t="s">
        <v>109</v>
      </c>
      <c r="G8438" t="s">
        <v>110</v>
      </c>
      <c r="H8438" s="5">
        <v>651</v>
      </c>
      <c r="I8438" s="5">
        <v>23506.54</v>
      </c>
      <c r="J8438" t="s">
        <v>117</v>
      </c>
      <c r="K8438" t="s">
        <v>106</v>
      </c>
      <c r="L8438">
        <v>0</v>
      </c>
      <c r="M8438">
        <v>0</v>
      </c>
      <c r="N8438">
        <v>5</v>
      </c>
      <c r="O8438" s="6">
        <v>0</v>
      </c>
      <c r="P8438" t="s">
        <v>107</v>
      </c>
      <c r="Q8438" t="s">
        <v>106</v>
      </c>
      <c r="R8438">
        <f>IF(F8438="Monthly",2,0)
+IF(E8438&lt;=6,2,0)
+IF(N8438&lt;=2,2,0)
+IF(L8438&gt;=4,2,0)
+IF(M8438&gt;=2,1,0)
+IF(H8438&gt;=_xlfn.PERCENTILE.INC($H$2:$H$10001,0.75),1,0)</f>
        <v>0</v>
      </c>
      <c r="S8438" t="str">
        <f>IF(R8438&gt;=7,"High",IF(R8438&gt;=4,"Medium","Low"))</f>
        <v>Low</v>
      </c>
    </row>
    <row r="8439" spans="1:19">
      <c r="A8439" t="s">
        <v>8564</v>
      </c>
      <c r="B8439">
        <v>40</v>
      </c>
      <c r="C8439" t="s">
        <v>112</v>
      </c>
      <c r="D8439" t="s">
        <v>128</v>
      </c>
      <c r="E8439">
        <v>65</v>
      </c>
      <c r="F8439" t="s">
        <v>109</v>
      </c>
      <c r="G8439" t="s">
        <v>110</v>
      </c>
      <c r="H8439" s="5">
        <v>720</v>
      </c>
      <c r="I8439" s="5">
        <v>44276.92</v>
      </c>
      <c r="J8439" t="s">
        <v>105</v>
      </c>
      <c r="K8439" t="s">
        <v>106</v>
      </c>
      <c r="L8439">
        <v>0</v>
      </c>
      <c r="M8439">
        <v>0</v>
      </c>
      <c r="N8439">
        <v>5</v>
      </c>
      <c r="O8439" s="6">
        <v>5</v>
      </c>
      <c r="P8439" t="s">
        <v>107</v>
      </c>
      <c r="Q8439" t="s">
        <v>107</v>
      </c>
      <c r="R8439">
        <f>IF(F8439="Monthly",2,0)
+IF(E8439&lt;=6,2,0)
+IF(N8439&lt;=2,2,0)
+IF(L8439&gt;=4,2,0)
+IF(M8439&gt;=2,1,0)
+IF(H8439&gt;=_xlfn.PERCENTILE.INC($H$2:$H$10001,0.75),1,0)</f>
        <v>0</v>
      </c>
      <c r="S8439" t="str">
        <f>IF(R8439&gt;=7,"High",IF(R8439&gt;=4,"Medium","Low"))</f>
        <v>Low</v>
      </c>
    </row>
    <row r="8440" spans="1:19">
      <c r="A8440" t="s">
        <v>8565</v>
      </c>
      <c r="B8440">
        <v>45</v>
      </c>
      <c r="C8440" t="s">
        <v>112</v>
      </c>
      <c r="D8440" t="s">
        <v>137</v>
      </c>
      <c r="E8440">
        <v>11</v>
      </c>
      <c r="F8440" t="s">
        <v>103</v>
      </c>
      <c r="G8440" t="s">
        <v>104</v>
      </c>
      <c r="H8440" s="5">
        <v>468</v>
      </c>
      <c r="I8440" s="5">
        <v>5267.14</v>
      </c>
      <c r="J8440" t="s">
        <v>117</v>
      </c>
      <c r="K8440" t="s">
        <v>107</v>
      </c>
      <c r="L8440">
        <v>2</v>
      </c>
      <c r="M8440">
        <v>0</v>
      </c>
      <c r="N8440">
        <v>5</v>
      </c>
      <c r="O8440" s="6">
        <v>0</v>
      </c>
      <c r="P8440" t="s">
        <v>107</v>
      </c>
      <c r="Q8440" t="s">
        <v>106</v>
      </c>
      <c r="R8440">
        <f>IF(F8440="Monthly",2,0)
+IF(E8440&lt;=6,2,0)
+IF(N8440&lt;=2,2,0)
+IF(L8440&gt;=4,2,0)
+IF(M8440&gt;=2,1,0)
+IF(H8440&gt;=_xlfn.PERCENTILE.INC($H$2:$H$10001,0.75),1,0)</f>
        <v>2</v>
      </c>
      <c r="S8440" t="str">
        <f>IF(R8440&gt;=7,"High",IF(R8440&gt;=4,"Medium","Low"))</f>
        <v>Low</v>
      </c>
    </row>
    <row r="8441" spans="1:19">
      <c r="A8441" t="s">
        <v>8566</v>
      </c>
      <c r="B8441">
        <v>38</v>
      </c>
      <c r="C8441" t="s">
        <v>112</v>
      </c>
      <c r="D8441" t="s">
        <v>128</v>
      </c>
      <c r="E8441">
        <v>45</v>
      </c>
      <c r="F8441" t="s">
        <v>109</v>
      </c>
      <c r="G8441" t="s">
        <v>129</v>
      </c>
      <c r="H8441" s="5">
        <v>1084</v>
      </c>
      <c r="I8441" s="5">
        <v>49037.25</v>
      </c>
      <c r="J8441" t="s">
        <v>134</v>
      </c>
      <c r="K8441" t="s">
        <v>106</v>
      </c>
      <c r="L8441">
        <v>0</v>
      </c>
      <c r="M8441">
        <v>0</v>
      </c>
      <c r="N8441">
        <v>5</v>
      </c>
      <c r="O8441" s="6">
        <v>0</v>
      </c>
      <c r="P8441" t="s">
        <v>106</v>
      </c>
      <c r="Q8441" t="s">
        <v>107</v>
      </c>
      <c r="R8441">
        <f>IF(F8441="Monthly",2,0)
+IF(E8441&lt;=6,2,0)
+IF(N8441&lt;=2,2,0)
+IF(L8441&gt;=4,2,0)
+IF(M8441&gt;=2,1,0)
+IF(H8441&gt;=_xlfn.PERCENTILE.INC($H$2:$H$10001,0.75),1,0)</f>
        <v>1</v>
      </c>
      <c r="S8441" t="str">
        <f>IF(R8441&gt;=7,"High",IF(R8441&gt;=4,"Medium","Low"))</f>
        <v>Low</v>
      </c>
    </row>
    <row r="8442" spans="1:19">
      <c r="A8442" t="s">
        <v>8567</v>
      </c>
      <c r="B8442">
        <v>27</v>
      </c>
      <c r="C8442" t="s">
        <v>101</v>
      </c>
      <c r="D8442" t="s">
        <v>131</v>
      </c>
      <c r="E8442">
        <v>57</v>
      </c>
      <c r="F8442" t="s">
        <v>103</v>
      </c>
      <c r="G8442" t="s">
        <v>104</v>
      </c>
      <c r="H8442" s="5">
        <v>461</v>
      </c>
      <c r="I8442" s="5">
        <v>26477.98</v>
      </c>
      <c r="J8442" t="s">
        <v>140</v>
      </c>
      <c r="K8442" t="s">
        <v>106</v>
      </c>
      <c r="L8442">
        <v>1</v>
      </c>
      <c r="M8442">
        <v>0</v>
      </c>
      <c r="N8442">
        <v>5</v>
      </c>
      <c r="O8442" s="6">
        <v>0</v>
      </c>
      <c r="P8442" t="s">
        <v>106</v>
      </c>
      <c r="Q8442" t="s">
        <v>107</v>
      </c>
      <c r="R8442">
        <f>IF(F8442="Monthly",2,0)
+IF(E8442&lt;=6,2,0)
+IF(N8442&lt;=2,2,0)
+IF(L8442&gt;=4,2,0)
+IF(M8442&gt;=2,1,0)
+IF(H8442&gt;=_xlfn.PERCENTILE.INC($H$2:$H$10001,0.75),1,0)</f>
        <v>2</v>
      </c>
      <c r="S8442" t="str">
        <f>IF(R8442&gt;=7,"High",IF(R8442&gt;=4,"Medium","Low"))</f>
        <v>Low</v>
      </c>
    </row>
    <row r="8443" spans="1:19">
      <c r="A8443" t="s">
        <v>8568</v>
      </c>
      <c r="B8443">
        <v>37</v>
      </c>
      <c r="C8443" t="s">
        <v>112</v>
      </c>
      <c r="D8443" t="s">
        <v>137</v>
      </c>
      <c r="E8443">
        <v>30</v>
      </c>
      <c r="F8443" t="s">
        <v>109</v>
      </c>
      <c r="G8443" t="s">
        <v>110</v>
      </c>
      <c r="H8443" s="5">
        <v>652</v>
      </c>
      <c r="I8443" s="5">
        <v>18012.95</v>
      </c>
      <c r="J8443" t="s">
        <v>117</v>
      </c>
      <c r="K8443" t="s">
        <v>106</v>
      </c>
      <c r="L8443">
        <v>0</v>
      </c>
      <c r="M8443">
        <v>0</v>
      </c>
      <c r="N8443">
        <v>5</v>
      </c>
      <c r="O8443" s="6">
        <v>10</v>
      </c>
      <c r="P8443" t="s">
        <v>106</v>
      </c>
      <c r="Q8443" t="s">
        <v>107</v>
      </c>
      <c r="R8443">
        <f>IF(F8443="Monthly",2,0)
+IF(E8443&lt;=6,2,0)
+IF(N8443&lt;=2,2,0)
+IF(L8443&gt;=4,2,0)
+IF(M8443&gt;=2,1,0)
+IF(H8443&gt;=_xlfn.PERCENTILE.INC($H$2:$H$10001,0.75),1,0)</f>
        <v>0</v>
      </c>
      <c r="S8443" t="str">
        <f>IF(R8443&gt;=7,"High",IF(R8443&gt;=4,"Medium","Low"))</f>
        <v>Low</v>
      </c>
    </row>
    <row r="8444" spans="1:19">
      <c r="A8444" t="s">
        <v>8569</v>
      </c>
      <c r="B8444">
        <v>30</v>
      </c>
      <c r="C8444" t="s">
        <v>101</v>
      </c>
      <c r="D8444" t="s">
        <v>131</v>
      </c>
      <c r="E8444">
        <v>53</v>
      </c>
      <c r="F8444" t="s">
        <v>103</v>
      </c>
      <c r="G8444" t="s">
        <v>110</v>
      </c>
      <c r="H8444" s="5">
        <v>810</v>
      </c>
      <c r="I8444" s="5">
        <v>42795.7</v>
      </c>
      <c r="J8444" t="s">
        <v>105</v>
      </c>
      <c r="K8444" t="s">
        <v>106</v>
      </c>
      <c r="L8444">
        <v>1</v>
      </c>
      <c r="M8444">
        <v>0</v>
      </c>
      <c r="N8444">
        <v>5</v>
      </c>
      <c r="O8444" s="6">
        <v>0</v>
      </c>
      <c r="P8444" t="s">
        <v>107</v>
      </c>
      <c r="Q8444" t="s">
        <v>106</v>
      </c>
      <c r="R8444">
        <f>IF(F8444="Monthly",2,0)
+IF(E8444&lt;=6,2,0)
+IF(N8444&lt;=2,2,0)
+IF(L8444&gt;=4,2,0)
+IF(M8444&gt;=2,1,0)
+IF(H8444&gt;=_xlfn.PERCENTILE.INC($H$2:$H$10001,0.75),1,0)</f>
        <v>3</v>
      </c>
      <c r="S8444" t="str">
        <f>IF(R8444&gt;=7,"High",IF(R8444&gt;=4,"Medium","Low"))</f>
        <v>Low</v>
      </c>
    </row>
    <row r="8445" spans="1:19">
      <c r="A8445" t="s">
        <v>8570</v>
      </c>
      <c r="B8445">
        <v>34</v>
      </c>
      <c r="C8445" t="s">
        <v>101</v>
      </c>
      <c r="D8445" t="s">
        <v>133</v>
      </c>
      <c r="E8445">
        <v>25</v>
      </c>
      <c r="F8445" t="s">
        <v>103</v>
      </c>
      <c r="G8445" t="s">
        <v>110</v>
      </c>
      <c r="H8445" s="5">
        <v>712</v>
      </c>
      <c r="I8445" s="5">
        <v>18172.64</v>
      </c>
      <c r="J8445" t="s">
        <v>140</v>
      </c>
      <c r="K8445" t="s">
        <v>106</v>
      </c>
      <c r="L8445">
        <v>3</v>
      </c>
      <c r="M8445">
        <v>0</v>
      </c>
      <c r="N8445">
        <v>5</v>
      </c>
      <c r="O8445" s="6">
        <v>0</v>
      </c>
      <c r="P8445" t="s">
        <v>107</v>
      </c>
      <c r="Q8445" t="s">
        <v>107</v>
      </c>
      <c r="R8445">
        <f>IF(F8445="Monthly",2,0)
+IF(E8445&lt;=6,2,0)
+IF(N8445&lt;=2,2,0)
+IF(L8445&gt;=4,2,0)
+IF(M8445&gt;=2,1,0)
+IF(H8445&gt;=_xlfn.PERCENTILE.INC($H$2:$H$10001,0.75),1,0)</f>
        <v>2</v>
      </c>
      <c r="S8445" t="str">
        <f>IF(R8445&gt;=7,"High",IF(R8445&gt;=4,"Medium","Low"))</f>
        <v>Low</v>
      </c>
    </row>
    <row r="8446" spans="1:19">
      <c r="A8446" t="s">
        <v>8571</v>
      </c>
      <c r="B8446">
        <v>37</v>
      </c>
      <c r="C8446" t="s">
        <v>112</v>
      </c>
      <c r="D8446" t="s">
        <v>123</v>
      </c>
      <c r="E8446">
        <v>21</v>
      </c>
      <c r="F8446" t="s">
        <v>121</v>
      </c>
      <c r="G8446" t="s">
        <v>110</v>
      </c>
      <c r="H8446" s="5">
        <v>671</v>
      </c>
      <c r="I8446" s="5">
        <v>14373.83</v>
      </c>
      <c r="J8446" t="s">
        <v>105</v>
      </c>
      <c r="K8446" t="s">
        <v>106</v>
      </c>
      <c r="L8446">
        <v>1</v>
      </c>
      <c r="M8446">
        <v>0</v>
      </c>
      <c r="N8446">
        <v>5</v>
      </c>
      <c r="O8446" s="6">
        <v>0</v>
      </c>
      <c r="P8446" t="s">
        <v>107</v>
      </c>
      <c r="Q8446" t="s">
        <v>107</v>
      </c>
      <c r="R8446">
        <f>IF(F8446="Monthly",2,0)
+IF(E8446&lt;=6,2,0)
+IF(N8446&lt;=2,2,0)
+IF(L8446&gt;=4,2,0)
+IF(M8446&gt;=2,1,0)
+IF(H8446&gt;=_xlfn.PERCENTILE.INC($H$2:$H$10001,0.75),1,0)</f>
        <v>0</v>
      </c>
      <c r="S8446" t="str">
        <f>IF(R8446&gt;=7,"High",IF(R8446&gt;=4,"Medium","Low"))</f>
        <v>Low</v>
      </c>
    </row>
    <row r="8447" spans="1:19">
      <c r="A8447" t="s">
        <v>8572</v>
      </c>
      <c r="B8447">
        <v>50</v>
      </c>
      <c r="C8447" t="s">
        <v>101</v>
      </c>
      <c r="D8447" t="s">
        <v>113</v>
      </c>
      <c r="E8447">
        <v>16</v>
      </c>
      <c r="F8447" t="s">
        <v>103</v>
      </c>
      <c r="G8447" t="s">
        <v>104</v>
      </c>
      <c r="H8447" s="5">
        <v>442</v>
      </c>
      <c r="I8447" s="5">
        <v>7181.79</v>
      </c>
      <c r="J8447" t="s">
        <v>105</v>
      </c>
      <c r="K8447" t="s">
        <v>106</v>
      </c>
      <c r="L8447">
        <v>2</v>
      </c>
      <c r="M8447">
        <v>0</v>
      </c>
      <c r="N8447">
        <v>5</v>
      </c>
      <c r="O8447" s="6">
        <v>0</v>
      </c>
      <c r="P8447" t="s">
        <v>107</v>
      </c>
      <c r="Q8447" t="s">
        <v>107</v>
      </c>
      <c r="R8447">
        <f>IF(F8447="Monthly",2,0)
+IF(E8447&lt;=6,2,0)
+IF(N8447&lt;=2,2,0)
+IF(L8447&gt;=4,2,0)
+IF(M8447&gt;=2,1,0)
+IF(H8447&gt;=_xlfn.PERCENTILE.INC($H$2:$H$10001,0.75),1,0)</f>
        <v>2</v>
      </c>
      <c r="S8447" t="str">
        <f>IF(R8447&gt;=7,"High",IF(R8447&gt;=4,"Medium","Low"))</f>
        <v>Low</v>
      </c>
    </row>
    <row r="8448" spans="1:19">
      <c r="A8448" t="s">
        <v>8573</v>
      </c>
      <c r="B8448">
        <v>19</v>
      </c>
      <c r="C8448" t="s">
        <v>112</v>
      </c>
      <c r="D8448" t="s">
        <v>131</v>
      </c>
      <c r="E8448">
        <v>25</v>
      </c>
      <c r="F8448" t="s">
        <v>109</v>
      </c>
      <c r="G8448" t="s">
        <v>110</v>
      </c>
      <c r="H8448" s="5">
        <v>717</v>
      </c>
      <c r="I8448" s="5">
        <v>18399.59</v>
      </c>
      <c r="J8448" t="s">
        <v>117</v>
      </c>
      <c r="K8448" t="s">
        <v>106</v>
      </c>
      <c r="L8448">
        <v>1</v>
      </c>
      <c r="M8448">
        <v>0</v>
      </c>
      <c r="N8448">
        <v>5</v>
      </c>
      <c r="O8448" s="6">
        <v>0</v>
      </c>
      <c r="P8448" t="s">
        <v>107</v>
      </c>
      <c r="Q8448" t="s">
        <v>107</v>
      </c>
      <c r="R8448">
        <f>IF(F8448="Monthly",2,0)
+IF(E8448&lt;=6,2,0)
+IF(N8448&lt;=2,2,0)
+IF(L8448&gt;=4,2,0)
+IF(M8448&gt;=2,1,0)
+IF(H8448&gt;=_xlfn.PERCENTILE.INC($H$2:$H$10001,0.75),1,0)</f>
        <v>0</v>
      </c>
      <c r="S8448" t="str">
        <f>IF(R8448&gt;=7,"High",IF(R8448&gt;=4,"Medium","Low"))</f>
        <v>Low</v>
      </c>
    </row>
    <row r="8449" spans="1:19">
      <c r="A8449" t="s">
        <v>8574</v>
      </c>
      <c r="B8449">
        <v>46</v>
      </c>
      <c r="C8449" t="s">
        <v>101</v>
      </c>
      <c r="D8449" t="s">
        <v>137</v>
      </c>
      <c r="E8449">
        <v>13</v>
      </c>
      <c r="F8449" t="s">
        <v>103</v>
      </c>
      <c r="G8449" t="s">
        <v>104</v>
      </c>
      <c r="H8449" s="5">
        <v>470</v>
      </c>
      <c r="I8449" s="5">
        <v>6046.88</v>
      </c>
      <c r="J8449" t="s">
        <v>115</v>
      </c>
      <c r="K8449" t="s">
        <v>106</v>
      </c>
      <c r="L8449">
        <v>0</v>
      </c>
      <c r="M8449">
        <v>0</v>
      </c>
      <c r="N8449">
        <v>4</v>
      </c>
      <c r="O8449" s="6">
        <v>0</v>
      </c>
      <c r="P8449" t="s">
        <v>106</v>
      </c>
      <c r="Q8449" t="s">
        <v>107</v>
      </c>
      <c r="R8449">
        <f>IF(F8449="Monthly",2,0)
+IF(E8449&lt;=6,2,0)
+IF(N8449&lt;=2,2,0)
+IF(L8449&gt;=4,2,0)
+IF(M8449&gt;=2,1,0)
+IF(H8449&gt;=_xlfn.PERCENTILE.INC($H$2:$H$10001,0.75),1,0)</f>
        <v>2</v>
      </c>
      <c r="S8449" t="str">
        <f>IF(R8449&gt;=7,"High",IF(R8449&gt;=4,"Medium","Low"))</f>
        <v>Low</v>
      </c>
    </row>
    <row r="8450" spans="1:19">
      <c r="A8450" t="s">
        <v>8575</v>
      </c>
      <c r="B8450">
        <v>35</v>
      </c>
      <c r="C8450" t="s">
        <v>112</v>
      </c>
      <c r="D8450" t="s">
        <v>102</v>
      </c>
      <c r="E8450">
        <v>28</v>
      </c>
      <c r="F8450" t="s">
        <v>121</v>
      </c>
      <c r="G8450" t="s">
        <v>110</v>
      </c>
      <c r="H8450" s="5">
        <v>762</v>
      </c>
      <c r="I8450" s="5">
        <v>18435.59</v>
      </c>
      <c r="J8450" t="s">
        <v>117</v>
      </c>
      <c r="K8450" t="s">
        <v>106</v>
      </c>
      <c r="L8450">
        <v>1</v>
      </c>
      <c r="M8450">
        <v>0</v>
      </c>
      <c r="N8450">
        <v>4</v>
      </c>
      <c r="O8450" s="6">
        <v>15</v>
      </c>
      <c r="P8450" t="s">
        <v>107</v>
      </c>
      <c r="Q8450" t="s">
        <v>107</v>
      </c>
      <c r="R8450">
        <f>IF(F8450="Monthly",2,0)
+IF(E8450&lt;=6,2,0)
+IF(N8450&lt;=2,2,0)
+IF(L8450&gt;=4,2,0)
+IF(M8450&gt;=2,1,0)
+IF(H8450&gt;=_xlfn.PERCENTILE.INC($H$2:$H$10001,0.75),1,0)</f>
        <v>0</v>
      </c>
      <c r="S8450" t="str">
        <f>IF(R8450&gt;=7,"High",IF(R8450&gt;=4,"Medium","Low"))</f>
        <v>Low</v>
      </c>
    </row>
    <row r="8451" spans="1:19">
      <c r="A8451" t="s">
        <v>8576</v>
      </c>
      <c r="B8451">
        <v>39</v>
      </c>
      <c r="C8451" t="s">
        <v>112</v>
      </c>
      <c r="D8451" t="s">
        <v>102</v>
      </c>
      <c r="E8451">
        <v>41</v>
      </c>
      <c r="F8451" t="s">
        <v>109</v>
      </c>
      <c r="G8451" t="s">
        <v>129</v>
      </c>
      <c r="H8451" s="5">
        <v>1026</v>
      </c>
      <c r="I8451" s="5">
        <v>41216.230000000003</v>
      </c>
      <c r="J8451" t="s">
        <v>117</v>
      </c>
      <c r="K8451" t="s">
        <v>106</v>
      </c>
      <c r="L8451">
        <v>3</v>
      </c>
      <c r="M8451">
        <v>1</v>
      </c>
      <c r="N8451">
        <v>4</v>
      </c>
      <c r="O8451" s="6">
        <v>0</v>
      </c>
      <c r="P8451" t="s">
        <v>106</v>
      </c>
      <c r="Q8451" t="s">
        <v>107</v>
      </c>
      <c r="R8451">
        <f>IF(F8451="Monthly",2,0)
+IF(E8451&lt;=6,2,0)
+IF(N8451&lt;=2,2,0)
+IF(L8451&gt;=4,2,0)
+IF(M8451&gt;=2,1,0)
+IF(H8451&gt;=_xlfn.PERCENTILE.INC($H$2:$H$10001,0.75),1,0)</f>
        <v>1</v>
      </c>
      <c r="S8451" t="str">
        <f>IF(R8451&gt;=7,"High",IF(R8451&gt;=4,"Medium","Low"))</f>
        <v>Low</v>
      </c>
    </row>
    <row r="8452" spans="1:19">
      <c r="A8452" t="s">
        <v>8577</v>
      </c>
      <c r="B8452">
        <v>18</v>
      </c>
      <c r="C8452" t="s">
        <v>112</v>
      </c>
      <c r="D8452" t="s">
        <v>123</v>
      </c>
      <c r="E8452">
        <v>40</v>
      </c>
      <c r="F8452" t="s">
        <v>103</v>
      </c>
      <c r="G8452" t="s">
        <v>110</v>
      </c>
      <c r="H8452" s="5">
        <v>740</v>
      </c>
      <c r="I8452" s="5">
        <v>29689.919999999998</v>
      </c>
      <c r="J8452" t="s">
        <v>134</v>
      </c>
      <c r="K8452" t="s">
        <v>106</v>
      </c>
      <c r="L8452">
        <v>1</v>
      </c>
      <c r="M8452">
        <v>0</v>
      </c>
      <c r="N8452">
        <v>5</v>
      </c>
      <c r="O8452" s="6">
        <v>0</v>
      </c>
      <c r="P8452" t="s">
        <v>106</v>
      </c>
      <c r="Q8452" t="s">
        <v>107</v>
      </c>
      <c r="R8452">
        <f>IF(F8452="Monthly",2,0)
+IF(E8452&lt;=6,2,0)
+IF(N8452&lt;=2,2,0)
+IF(L8452&gt;=4,2,0)
+IF(M8452&gt;=2,1,0)
+IF(H8452&gt;=_xlfn.PERCENTILE.INC($H$2:$H$10001,0.75),1,0)</f>
        <v>2</v>
      </c>
      <c r="S8452" t="str">
        <f>IF(R8452&gt;=7,"High",IF(R8452&gt;=4,"Medium","Low"))</f>
        <v>Low</v>
      </c>
    </row>
    <row r="8453" spans="1:19">
      <c r="A8453" t="s">
        <v>8578</v>
      </c>
      <c r="B8453">
        <v>41</v>
      </c>
      <c r="C8453" t="s">
        <v>101</v>
      </c>
      <c r="D8453" t="s">
        <v>102</v>
      </c>
      <c r="E8453">
        <v>34</v>
      </c>
      <c r="F8453" t="s">
        <v>109</v>
      </c>
      <c r="G8453" t="s">
        <v>104</v>
      </c>
      <c r="H8453" s="5">
        <v>508</v>
      </c>
      <c r="I8453" s="5">
        <v>16880.72</v>
      </c>
      <c r="J8453" t="s">
        <v>134</v>
      </c>
      <c r="K8453" t="s">
        <v>106</v>
      </c>
      <c r="L8453">
        <v>5</v>
      </c>
      <c r="M8453">
        <v>2</v>
      </c>
      <c r="N8453">
        <v>3</v>
      </c>
      <c r="O8453" s="6">
        <v>0</v>
      </c>
      <c r="P8453" t="s">
        <v>107</v>
      </c>
      <c r="Q8453" t="s">
        <v>106</v>
      </c>
      <c r="R8453">
        <f>IF(F8453="Monthly",2,0)
+IF(E8453&lt;=6,2,0)
+IF(N8453&lt;=2,2,0)
+IF(L8453&gt;=4,2,0)
+IF(M8453&gt;=2,1,0)
+IF(H8453&gt;=_xlfn.PERCENTILE.INC($H$2:$H$10001,0.75),1,0)</f>
        <v>3</v>
      </c>
      <c r="S8453" t="str">
        <f>IF(R8453&gt;=7,"High",IF(R8453&gt;=4,"Medium","Low"))</f>
        <v>Low</v>
      </c>
    </row>
    <row r="8454" spans="1:19">
      <c r="A8454" t="s">
        <v>8579</v>
      </c>
      <c r="B8454">
        <v>24</v>
      </c>
      <c r="C8454" t="s">
        <v>112</v>
      </c>
      <c r="D8454" t="s">
        <v>137</v>
      </c>
      <c r="E8454">
        <v>31</v>
      </c>
      <c r="F8454" t="s">
        <v>103</v>
      </c>
      <c r="G8454" t="s">
        <v>104</v>
      </c>
      <c r="H8454" s="5">
        <v>515</v>
      </c>
      <c r="I8454" s="5">
        <v>16262.56</v>
      </c>
      <c r="J8454" t="s">
        <v>117</v>
      </c>
      <c r="K8454" t="s">
        <v>107</v>
      </c>
      <c r="L8454">
        <v>0</v>
      </c>
      <c r="M8454">
        <v>0</v>
      </c>
      <c r="N8454">
        <v>5</v>
      </c>
      <c r="O8454" s="6">
        <v>0</v>
      </c>
      <c r="P8454" t="s">
        <v>106</v>
      </c>
      <c r="Q8454" t="s">
        <v>107</v>
      </c>
      <c r="R8454">
        <f>IF(F8454="Monthly",2,0)
+IF(E8454&lt;=6,2,0)
+IF(N8454&lt;=2,2,0)
+IF(L8454&gt;=4,2,0)
+IF(M8454&gt;=2,1,0)
+IF(H8454&gt;=_xlfn.PERCENTILE.INC($H$2:$H$10001,0.75),1,0)</f>
        <v>2</v>
      </c>
      <c r="S8454" t="str">
        <f>IF(R8454&gt;=7,"High",IF(R8454&gt;=4,"Medium","Low"))</f>
        <v>Low</v>
      </c>
    </row>
    <row r="8455" spans="1:19">
      <c r="A8455" t="s">
        <v>8580</v>
      </c>
      <c r="B8455">
        <v>46</v>
      </c>
      <c r="C8455" t="s">
        <v>112</v>
      </c>
      <c r="D8455" t="s">
        <v>126</v>
      </c>
      <c r="E8455">
        <v>60</v>
      </c>
      <c r="F8455" t="s">
        <v>121</v>
      </c>
      <c r="G8455" t="s">
        <v>104</v>
      </c>
      <c r="H8455" s="5">
        <v>438</v>
      </c>
      <c r="I8455" s="5">
        <v>23572.17</v>
      </c>
      <c r="J8455" t="s">
        <v>115</v>
      </c>
      <c r="K8455" t="s">
        <v>106</v>
      </c>
      <c r="L8455">
        <v>4</v>
      </c>
      <c r="M8455">
        <v>1</v>
      </c>
      <c r="N8455">
        <v>3</v>
      </c>
      <c r="O8455" s="6">
        <v>10</v>
      </c>
      <c r="P8455" t="s">
        <v>107</v>
      </c>
      <c r="Q8455" t="s">
        <v>107</v>
      </c>
      <c r="R8455">
        <f>IF(F8455="Monthly",2,0)
+IF(E8455&lt;=6,2,0)
+IF(N8455&lt;=2,2,0)
+IF(L8455&gt;=4,2,0)
+IF(M8455&gt;=2,1,0)
+IF(H8455&gt;=_xlfn.PERCENTILE.INC($H$2:$H$10001,0.75),1,0)</f>
        <v>2</v>
      </c>
      <c r="S8455" t="str">
        <f>IF(R8455&gt;=7,"High",IF(R8455&gt;=4,"Medium","Low"))</f>
        <v>Low</v>
      </c>
    </row>
    <row r="8456" spans="1:19">
      <c r="A8456" t="s">
        <v>8581</v>
      </c>
      <c r="B8456">
        <v>32</v>
      </c>
      <c r="C8456" t="s">
        <v>112</v>
      </c>
      <c r="D8456" t="s">
        <v>159</v>
      </c>
      <c r="E8456">
        <v>40</v>
      </c>
      <c r="F8456" t="s">
        <v>103</v>
      </c>
      <c r="G8456" t="s">
        <v>110</v>
      </c>
      <c r="H8456" s="5">
        <v>668</v>
      </c>
      <c r="I8456" s="5">
        <v>26053.66</v>
      </c>
      <c r="J8456" t="s">
        <v>105</v>
      </c>
      <c r="K8456" t="s">
        <v>106</v>
      </c>
      <c r="L8456">
        <v>2</v>
      </c>
      <c r="M8456">
        <v>0</v>
      </c>
      <c r="N8456">
        <v>5</v>
      </c>
      <c r="O8456" s="6">
        <v>0</v>
      </c>
      <c r="P8456" t="s">
        <v>106</v>
      </c>
      <c r="Q8456" t="s">
        <v>107</v>
      </c>
      <c r="R8456">
        <f>IF(F8456="Monthly",2,0)
+IF(E8456&lt;=6,2,0)
+IF(N8456&lt;=2,2,0)
+IF(L8456&gt;=4,2,0)
+IF(M8456&gt;=2,1,0)
+IF(H8456&gt;=_xlfn.PERCENTILE.INC($H$2:$H$10001,0.75),1,0)</f>
        <v>2</v>
      </c>
      <c r="S8456" t="str">
        <f>IF(R8456&gt;=7,"High",IF(R8456&gt;=4,"Medium","Low"))</f>
        <v>Low</v>
      </c>
    </row>
    <row r="8457" spans="1:19">
      <c r="A8457" t="s">
        <v>8582</v>
      </c>
      <c r="B8457">
        <v>23</v>
      </c>
      <c r="C8457" t="s">
        <v>101</v>
      </c>
      <c r="D8457" t="s">
        <v>137</v>
      </c>
      <c r="E8457">
        <v>56</v>
      </c>
      <c r="F8457" t="s">
        <v>109</v>
      </c>
      <c r="G8457" t="s">
        <v>129</v>
      </c>
      <c r="H8457" s="5">
        <v>954</v>
      </c>
      <c r="I8457" s="5">
        <v>52635.67</v>
      </c>
      <c r="J8457" t="s">
        <v>134</v>
      </c>
      <c r="K8457" t="s">
        <v>106</v>
      </c>
      <c r="L8457">
        <v>0</v>
      </c>
      <c r="M8457">
        <v>0</v>
      </c>
      <c r="N8457">
        <v>5</v>
      </c>
      <c r="O8457" s="6">
        <v>0</v>
      </c>
      <c r="P8457" t="s">
        <v>106</v>
      </c>
      <c r="Q8457" t="s">
        <v>107</v>
      </c>
      <c r="R8457">
        <f>IF(F8457="Monthly",2,0)
+IF(E8457&lt;=6,2,0)
+IF(N8457&lt;=2,2,0)
+IF(L8457&gt;=4,2,0)
+IF(M8457&gt;=2,1,0)
+IF(H8457&gt;=_xlfn.PERCENTILE.INC($H$2:$H$10001,0.75),1,0)</f>
        <v>1</v>
      </c>
      <c r="S8457" t="str">
        <f>IF(R8457&gt;=7,"High",IF(R8457&gt;=4,"Medium","Low"))</f>
        <v>Low</v>
      </c>
    </row>
    <row r="8458" spans="1:19">
      <c r="A8458" t="s">
        <v>8583</v>
      </c>
      <c r="B8458">
        <v>51</v>
      </c>
      <c r="C8458" t="s">
        <v>101</v>
      </c>
      <c r="D8458" t="s">
        <v>137</v>
      </c>
      <c r="E8458">
        <v>24</v>
      </c>
      <c r="F8458" t="s">
        <v>103</v>
      </c>
      <c r="G8458" t="s">
        <v>104</v>
      </c>
      <c r="H8458" s="5">
        <v>470</v>
      </c>
      <c r="I8458" s="5">
        <v>11220.31</v>
      </c>
      <c r="J8458" t="s">
        <v>134</v>
      </c>
      <c r="K8458" t="s">
        <v>106</v>
      </c>
      <c r="L8458">
        <v>1</v>
      </c>
      <c r="M8458">
        <v>0</v>
      </c>
      <c r="N8458">
        <v>3</v>
      </c>
      <c r="O8458" s="6">
        <v>0</v>
      </c>
      <c r="P8458" t="s">
        <v>107</v>
      </c>
      <c r="Q8458" t="s">
        <v>107</v>
      </c>
      <c r="R8458">
        <f>IF(F8458="Monthly",2,0)
+IF(E8458&lt;=6,2,0)
+IF(N8458&lt;=2,2,0)
+IF(L8458&gt;=4,2,0)
+IF(M8458&gt;=2,1,0)
+IF(H8458&gt;=_xlfn.PERCENTILE.INC($H$2:$H$10001,0.75),1,0)</f>
        <v>2</v>
      </c>
      <c r="S8458" t="str">
        <f>IF(R8458&gt;=7,"High",IF(R8458&gt;=4,"Medium","Low"))</f>
        <v>Low</v>
      </c>
    </row>
    <row r="8459" spans="1:19">
      <c r="A8459" t="s">
        <v>8584</v>
      </c>
      <c r="B8459">
        <v>50</v>
      </c>
      <c r="C8459" t="s">
        <v>112</v>
      </c>
      <c r="D8459" t="s">
        <v>131</v>
      </c>
      <c r="E8459">
        <v>51</v>
      </c>
      <c r="F8459" t="s">
        <v>109</v>
      </c>
      <c r="G8459" t="s">
        <v>110</v>
      </c>
      <c r="H8459" s="5">
        <v>782</v>
      </c>
      <c r="I8459" s="5">
        <v>40178.33</v>
      </c>
      <c r="J8459" t="s">
        <v>134</v>
      </c>
      <c r="K8459" t="s">
        <v>107</v>
      </c>
      <c r="L8459">
        <v>9</v>
      </c>
      <c r="M8459">
        <v>2</v>
      </c>
      <c r="N8459">
        <v>2</v>
      </c>
      <c r="O8459" s="6">
        <v>0</v>
      </c>
      <c r="P8459" t="s">
        <v>107</v>
      </c>
      <c r="Q8459" t="s">
        <v>106</v>
      </c>
      <c r="R8459">
        <f>IF(F8459="Monthly",2,0)
+IF(E8459&lt;=6,2,0)
+IF(N8459&lt;=2,2,0)
+IF(L8459&gt;=4,2,0)
+IF(M8459&gt;=2,1,0)
+IF(H8459&gt;=_xlfn.PERCENTILE.INC($H$2:$H$10001,0.75),1,0)</f>
        <v>5</v>
      </c>
      <c r="S8459" t="str">
        <f>IF(R8459&gt;=7,"High",IF(R8459&gt;=4,"Medium","Low"))</f>
        <v>Medium</v>
      </c>
    </row>
    <row r="8460" spans="1:19">
      <c r="A8460" t="s">
        <v>8585</v>
      </c>
      <c r="B8460">
        <v>36</v>
      </c>
      <c r="C8460" t="s">
        <v>101</v>
      </c>
      <c r="D8460" t="s">
        <v>131</v>
      </c>
      <c r="E8460">
        <v>4</v>
      </c>
      <c r="F8460" t="s">
        <v>103</v>
      </c>
      <c r="G8460" t="s">
        <v>104</v>
      </c>
      <c r="H8460" s="5">
        <v>456</v>
      </c>
      <c r="I8460" s="5">
        <v>1807.64</v>
      </c>
      <c r="J8460" t="s">
        <v>115</v>
      </c>
      <c r="K8460" t="s">
        <v>106</v>
      </c>
      <c r="L8460">
        <v>3</v>
      </c>
      <c r="M8460">
        <v>0</v>
      </c>
      <c r="N8460">
        <v>5</v>
      </c>
      <c r="O8460" s="6">
        <v>0</v>
      </c>
      <c r="P8460" t="s">
        <v>107</v>
      </c>
      <c r="Q8460" t="s">
        <v>107</v>
      </c>
      <c r="R8460">
        <f>IF(F8460="Monthly",2,0)
+IF(E8460&lt;=6,2,0)
+IF(N8460&lt;=2,2,0)
+IF(L8460&gt;=4,2,0)
+IF(M8460&gt;=2,1,0)
+IF(H8460&gt;=_xlfn.PERCENTILE.INC($H$2:$H$10001,0.75),1,0)</f>
        <v>4</v>
      </c>
      <c r="S8460" t="str">
        <f>IF(R8460&gt;=7,"High",IF(R8460&gt;=4,"Medium","Low"))</f>
        <v>Medium</v>
      </c>
    </row>
    <row r="8461" spans="1:19">
      <c r="A8461" t="s">
        <v>8586</v>
      </c>
      <c r="B8461">
        <v>42</v>
      </c>
      <c r="C8461" t="s">
        <v>112</v>
      </c>
      <c r="D8461" t="s">
        <v>137</v>
      </c>
      <c r="E8461">
        <v>65</v>
      </c>
      <c r="F8461" t="s">
        <v>121</v>
      </c>
      <c r="G8461" t="s">
        <v>129</v>
      </c>
      <c r="H8461" s="5">
        <v>1015</v>
      </c>
      <c r="I8461" s="5">
        <v>64789.29</v>
      </c>
      <c r="J8461" t="s">
        <v>140</v>
      </c>
      <c r="K8461" t="s">
        <v>106</v>
      </c>
      <c r="L8461">
        <v>0</v>
      </c>
      <c r="M8461">
        <v>0</v>
      </c>
      <c r="N8461">
        <v>5</v>
      </c>
      <c r="O8461" s="6">
        <v>0</v>
      </c>
      <c r="P8461" t="s">
        <v>106</v>
      </c>
      <c r="Q8461" t="s">
        <v>107</v>
      </c>
      <c r="R8461">
        <f>IF(F8461="Monthly",2,0)
+IF(E8461&lt;=6,2,0)
+IF(N8461&lt;=2,2,0)
+IF(L8461&gt;=4,2,0)
+IF(M8461&gt;=2,1,0)
+IF(H8461&gt;=_xlfn.PERCENTILE.INC($H$2:$H$10001,0.75),1,0)</f>
        <v>1</v>
      </c>
      <c r="S8461" t="str">
        <f>IF(R8461&gt;=7,"High",IF(R8461&gt;=4,"Medium","Low"))</f>
        <v>Low</v>
      </c>
    </row>
    <row r="8462" spans="1:19">
      <c r="A8462" t="s">
        <v>8587</v>
      </c>
      <c r="B8462">
        <v>21</v>
      </c>
      <c r="C8462" t="s">
        <v>112</v>
      </c>
      <c r="D8462" t="s">
        <v>133</v>
      </c>
      <c r="E8462">
        <v>70</v>
      </c>
      <c r="F8462" t="s">
        <v>109</v>
      </c>
      <c r="G8462" t="s">
        <v>104</v>
      </c>
      <c r="H8462" s="5">
        <v>433</v>
      </c>
      <c r="I8462" s="5">
        <v>30218.42</v>
      </c>
      <c r="J8462" t="s">
        <v>117</v>
      </c>
      <c r="K8462" t="s">
        <v>106</v>
      </c>
      <c r="L8462">
        <v>1</v>
      </c>
      <c r="M8462">
        <v>0</v>
      </c>
      <c r="N8462">
        <v>5</v>
      </c>
      <c r="O8462" s="6">
        <v>0</v>
      </c>
      <c r="P8462" t="s">
        <v>107</v>
      </c>
      <c r="Q8462" t="s">
        <v>107</v>
      </c>
      <c r="R8462">
        <f>IF(F8462="Monthly",2,0)
+IF(E8462&lt;=6,2,0)
+IF(N8462&lt;=2,2,0)
+IF(L8462&gt;=4,2,0)
+IF(M8462&gt;=2,1,0)
+IF(H8462&gt;=_xlfn.PERCENTILE.INC($H$2:$H$10001,0.75),1,0)</f>
        <v>0</v>
      </c>
      <c r="S8462" t="str">
        <f>IF(R8462&gt;=7,"High",IF(R8462&gt;=4,"Medium","Low"))</f>
        <v>Low</v>
      </c>
    </row>
    <row r="8463" spans="1:19">
      <c r="A8463" t="s">
        <v>8588</v>
      </c>
      <c r="B8463">
        <v>55</v>
      </c>
      <c r="C8463" t="s">
        <v>112</v>
      </c>
      <c r="D8463" t="s">
        <v>131</v>
      </c>
      <c r="E8463">
        <v>11</v>
      </c>
      <c r="F8463" t="s">
        <v>103</v>
      </c>
      <c r="G8463" t="s">
        <v>129</v>
      </c>
      <c r="H8463" s="5">
        <v>1055</v>
      </c>
      <c r="I8463" s="5">
        <v>11460.33</v>
      </c>
      <c r="J8463" t="s">
        <v>105</v>
      </c>
      <c r="K8463" t="s">
        <v>106</v>
      </c>
      <c r="L8463">
        <v>1</v>
      </c>
      <c r="M8463">
        <v>0</v>
      </c>
      <c r="N8463">
        <v>5</v>
      </c>
      <c r="O8463" s="6">
        <v>0</v>
      </c>
      <c r="P8463" t="s">
        <v>107</v>
      </c>
      <c r="Q8463" t="s">
        <v>107</v>
      </c>
      <c r="R8463">
        <f>IF(F8463="Monthly",2,0)
+IF(E8463&lt;=6,2,0)
+IF(N8463&lt;=2,2,0)
+IF(L8463&gt;=4,2,0)
+IF(M8463&gt;=2,1,0)
+IF(H8463&gt;=_xlfn.PERCENTILE.INC($H$2:$H$10001,0.75),1,0)</f>
        <v>3</v>
      </c>
      <c r="S8463" t="str">
        <f>IF(R8463&gt;=7,"High",IF(R8463&gt;=4,"Medium","Low"))</f>
        <v>Low</v>
      </c>
    </row>
    <row r="8464" spans="1:19">
      <c r="A8464" t="s">
        <v>8589</v>
      </c>
      <c r="B8464">
        <v>30</v>
      </c>
      <c r="C8464" t="s">
        <v>101</v>
      </c>
      <c r="D8464" t="s">
        <v>113</v>
      </c>
      <c r="E8464">
        <v>29</v>
      </c>
      <c r="F8464" t="s">
        <v>121</v>
      </c>
      <c r="G8464" t="s">
        <v>110</v>
      </c>
      <c r="H8464" s="5">
        <v>756</v>
      </c>
      <c r="I8464" s="5">
        <v>22102.69</v>
      </c>
      <c r="J8464" t="s">
        <v>134</v>
      </c>
      <c r="K8464" t="s">
        <v>106</v>
      </c>
      <c r="L8464">
        <v>1</v>
      </c>
      <c r="M8464">
        <v>0</v>
      </c>
      <c r="N8464">
        <v>4</v>
      </c>
      <c r="O8464" s="6">
        <v>0</v>
      </c>
      <c r="P8464" t="s">
        <v>106</v>
      </c>
      <c r="Q8464" t="s">
        <v>107</v>
      </c>
      <c r="R8464">
        <f>IF(F8464="Monthly",2,0)
+IF(E8464&lt;=6,2,0)
+IF(N8464&lt;=2,2,0)
+IF(L8464&gt;=4,2,0)
+IF(M8464&gt;=2,1,0)
+IF(H8464&gt;=_xlfn.PERCENTILE.INC($H$2:$H$10001,0.75),1,0)</f>
        <v>0</v>
      </c>
      <c r="S8464" t="str">
        <f>IF(R8464&gt;=7,"High",IF(R8464&gt;=4,"Medium","Low"))</f>
        <v>Low</v>
      </c>
    </row>
    <row r="8465" spans="1:19">
      <c r="A8465" t="s">
        <v>8590</v>
      </c>
      <c r="B8465">
        <v>29</v>
      </c>
      <c r="C8465" t="s">
        <v>112</v>
      </c>
      <c r="D8465" t="s">
        <v>137</v>
      </c>
      <c r="E8465">
        <v>59</v>
      </c>
      <c r="F8465" t="s">
        <v>121</v>
      </c>
      <c r="G8465" t="s">
        <v>104</v>
      </c>
      <c r="H8465" s="5">
        <v>457</v>
      </c>
      <c r="I8465" s="5">
        <v>27457.32</v>
      </c>
      <c r="J8465" t="s">
        <v>105</v>
      </c>
      <c r="K8465" t="s">
        <v>106</v>
      </c>
      <c r="L8465">
        <v>0</v>
      </c>
      <c r="M8465">
        <v>0</v>
      </c>
      <c r="N8465">
        <v>4</v>
      </c>
      <c r="O8465" s="6">
        <v>0</v>
      </c>
      <c r="P8465" t="s">
        <v>107</v>
      </c>
      <c r="Q8465" t="s">
        <v>107</v>
      </c>
      <c r="R8465">
        <f>IF(F8465="Monthly",2,0)
+IF(E8465&lt;=6,2,0)
+IF(N8465&lt;=2,2,0)
+IF(L8465&gt;=4,2,0)
+IF(M8465&gt;=2,1,0)
+IF(H8465&gt;=_xlfn.PERCENTILE.INC($H$2:$H$10001,0.75),1,0)</f>
        <v>0</v>
      </c>
      <c r="S8465" t="str">
        <f>IF(R8465&gt;=7,"High",IF(R8465&gt;=4,"Medium","Low"))</f>
        <v>Low</v>
      </c>
    </row>
    <row r="8466" spans="1:19">
      <c r="A8466" t="s">
        <v>8591</v>
      </c>
      <c r="B8466">
        <v>30</v>
      </c>
      <c r="C8466" t="s">
        <v>101</v>
      </c>
      <c r="D8466" t="s">
        <v>159</v>
      </c>
      <c r="E8466">
        <v>57</v>
      </c>
      <c r="F8466" t="s">
        <v>109</v>
      </c>
      <c r="G8466" t="s">
        <v>110</v>
      </c>
      <c r="H8466" s="5">
        <v>656</v>
      </c>
      <c r="I8466" s="5">
        <v>32828.26</v>
      </c>
      <c r="J8466" t="s">
        <v>105</v>
      </c>
      <c r="K8466" t="s">
        <v>106</v>
      </c>
      <c r="L8466">
        <v>1</v>
      </c>
      <c r="M8466">
        <v>0</v>
      </c>
      <c r="N8466">
        <v>5</v>
      </c>
      <c r="O8466" s="6">
        <v>10</v>
      </c>
      <c r="P8466" t="s">
        <v>106</v>
      </c>
      <c r="Q8466" t="s">
        <v>107</v>
      </c>
      <c r="R8466">
        <f>IF(F8466="Monthly",2,0)
+IF(E8466&lt;=6,2,0)
+IF(N8466&lt;=2,2,0)
+IF(L8466&gt;=4,2,0)
+IF(M8466&gt;=2,1,0)
+IF(H8466&gt;=_xlfn.PERCENTILE.INC($H$2:$H$10001,0.75),1,0)</f>
        <v>0</v>
      </c>
      <c r="S8466" t="str">
        <f>IF(R8466&gt;=7,"High",IF(R8466&gt;=4,"Medium","Low"))</f>
        <v>Low</v>
      </c>
    </row>
    <row r="8467" spans="1:19">
      <c r="A8467" t="s">
        <v>8592</v>
      </c>
      <c r="B8467">
        <v>34</v>
      </c>
      <c r="C8467" t="s">
        <v>101</v>
      </c>
      <c r="D8467" t="s">
        <v>126</v>
      </c>
      <c r="E8467">
        <v>25</v>
      </c>
      <c r="F8467" t="s">
        <v>121</v>
      </c>
      <c r="G8467" t="s">
        <v>110</v>
      </c>
      <c r="H8467" s="5">
        <v>714</v>
      </c>
      <c r="I8467" s="5">
        <v>16406.09</v>
      </c>
      <c r="J8467" t="s">
        <v>115</v>
      </c>
      <c r="K8467" t="s">
        <v>107</v>
      </c>
      <c r="L8467">
        <v>3</v>
      </c>
      <c r="M8467">
        <v>1</v>
      </c>
      <c r="N8467">
        <v>4</v>
      </c>
      <c r="O8467" s="6">
        <v>10</v>
      </c>
      <c r="P8467" t="s">
        <v>106</v>
      </c>
      <c r="Q8467" t="s">
        <v>107</v>
      </c>
      <c r="R8467">
        <f>IF(F8467="Monthly",2,0)
+IF(E8467&lt;=6,2,0)
+IF(N8467&lt;=2,2,0)
+IF(L8467&gt;=4,2,0)
+IF(M8467&gt;=2,1,0)
+IF(H8467&gt;=_xlfn.PERCENTILE.INC($H$2:$H$10001,0.75),1,0)</f>
        <v>0</v>
      </c>
      <c r="S8467" t="str">
        <f>IF(R8467&gt;=7,"High",IF(R8467&gt;=4,"Medium","Low"))</f>
        <v>Low</v>
      </c>
    </row>
    <row r="8468" spans="1:19">
      <c r="A8468" t="s">
        <v>8593</v>
      </c>
      <c r="B8468">
        <v>43</v>
      </c>
      <c r="C8468" t="s">
        <v>112</v>
      </c>
      <c r="D8468" t="s">
        <v>133</v>
      </c>
      <c r="E8468">
        <v>29</v>
      </c>
      <c r="F8468" t="s">
        <v>121</v>
      </c>
      <c r="G8468" t="s">
        <v>110</v>
      </c>
      <c r="H8468" s="5">
        <v>721</v>
      </c>
      <c r="I8468" s="5">
        <v>17897.93</v>
      </c>
      <c r="J8468" t="s">
        <v>105</v>
      </c>
      <c r="K8468" t="s">
        <v>106</v>
      </c>
      <c r="L8468">
        <v>0</v>
      </c>
      <c r="M8468">
        <v>0</v>
      </c>
      <c r="N8468">
        <v>4</v>
      </c>
      <c r="O8468" s="6">
        <v>15</v>
      </c>
      <c r="P8468" t="s">
        <v>106</v>
      </c>
      <c r="Q8468" t="s">
        <v>107</v>
      </c>
      <c r="R8468">
        <f>IF(F8468="Monthly",2,0)
+IF(E8468&lt;=6,2,0)
+IF(N8468&lt;=2,2,0)
+IF(L8468&gt;=4,2,0)
+IF(M8468&gt;=2,1,0)
+IF(H8468&gt;=_xlfn.PERCENTILE.INC($H$2:$H$10001,0.75),1,0)</f>
        <v>0</v>
      </c>
      <c r="S8468" t="str">
        <f>IF(R8468&gt;=7,"High",IF(R8468&gt;=4,"Medium","Low"))</f>
        <v>Low</v>
      </c>
    </row>
    <row r="8469" spans="1:19">
      <c r="A8469" t="s">
        <v>8594</v>
      </c>
      <c r="B8469">
        <v>35</v>
      </c>
      <c r="C8469" t="s">
        <v>112</v>
      </c>
      <c r="D8469" t="s">
        <v>137</v>
      </c>
      <c r="E8469">
        <v>41</v>
      </c>
      <c r="F8469" t="s">
        <v>109</v>
      </c>
      <c r="G8469" t="s">
        <v>104</v>
      </c>
      <c r="H8469" s="5">
        <v>434</v>
      </c>
      <c r="I8469" s="5">
        <v>18287.349999999999</v>
      </c>
      <c r="J8469" t="s">
        <v>134</v>
      </c>
      <c r="K8469" t="s">
        <v>106</v>
      </c>
      <c r="L8469">
        <v>1</v>
      </c>
      <c r="M8469">
        <v>0</v>
      </c>
      <c r="N8469">
        <v>5</v>
      </c>
      <c r="O8469" s="6">
        <v>0</v>
      </c>
      <c r="P8469" t="s">
        <v>107</v>
      </c>
      <c r="Q8469" t="s">
        <v>107</v>
      </c>
      <c r="R8469">
        <f>IF(F8469="Monthly",2,0)
+IF(E8469&lt;=6,2,0)
+IF(N8469&lt;=2,2,0)
+IF(L8469&gt;=4,2,0)
+IF(M8469&gt;=2,1,0)
+IF(H8469&gt;=_xlfn.PERCENTILE.INC($H$2:$H$10001,0.75),1,0)</f>
        <v>0</v>
      </c>
      <c r="S8469" t="str">
        <f>IF(R8469&gt;=7,"High",IF(R8469&gt;=4,"Medium","Low"))</f>
        <v>Low</v>
      </c>
    </row>
    <row r="8470" spans="1:19">
      <c r="A8470" t="s">
        <v>8595</v>
      </c>
      <c r="B8470">
        <v>58</v>
      </c>
      <c r="C8470" t="s">
        <v>101</v>
      </c>
      <c r="D8470" t="s">
        <v>133</v>
      </c>
      <c r="E8470">
        <v>15</v>
      </c>
      <c r="F8470" t="s">
        <v>103</v>
      </c>
      <c r="G8470" t="s">
        <v>104</v>
      </c>
      <c r="H8470" s="5">
        <v>531</v>
      </c>
      <c r="I8470" s="5">
        <v>8107.35</v>
      </c>
      <c r="J8470" t="s">
        <v>140</v>
      </c>
      <c r="K8470" t="s">
        <v>106</v>
      </c>
      <c r="L8470">
        <v>3</v>
      </c>
      <c r="M8470">
        <v>1</v>
      </c>
      <c r="N8470">
        <v>4</v>
      </c>
      <c r="O8470" s="6">
        <v>0</v>
      </c>
      <c r="P8470" t="s">
        <v>107</v>
      </c>
      <c r="Q8470" t="s">
        <v>106</v>
      </c>
      <c r="R8470">
        <f>IF(F8470="Monthly",2,0)
+IF(E8470&lt;=6,2,0)
+IF(N8470&lt;=2,2,0)
+IF(L8470&gt;=4,2,0)
+IF(M8470&gt;=2,1,0)
+IF(H8470&gt;=_xlfn.PERCENTILE.INC($H$2:$H$10001,0.75),1,0)</f>
        <v>2</v>
      </c>
      <c r="S8470" t="str">
        <f>IF(R8470&gt;=7,"High",IF(R8470&gt;=4,"Medium","Low"))</f>
        <v>Low</v>
      </c>
    </row>
    <row r="8471" spans="1:19">
      <c r="A8471" t="s">
        <v>8596</v>
      </c>
      <c r="B8471">
        <v>36</v>
      </c>
      <c r="C8471" t="s">
        <v>112</v>
      </c>
      <c r="D8471" t="s">
        <v>102</v>
      </c>
      <c r="E8471">
        <v>46</v>
      </c>
      <c r="F8471" t="s">
        <v>109</v>
      </c>
      <c r="G8471" t="s">
        <v>104</v>
      </c>
      <c r="H8471" s="5">
        <v>442</v>
      </c>
      <c r="I8471" s="5">
        <v>18572.36</v>
      </c>
      <c r="J8471" t="s">
        <v>105</v>
      </c>
      <c r="K8471" t="s">
        <v>107</v>
      </c>
      <c r="L8471">
        <v>0</v>
      </c>
      <c r="M8471">
        <v>0</v>
      </c>
      <c r="N8471">
        <v>5</v>
      </c>
      <c r="O8471" s="6">
        <v>10</v>
      </c>
      <c r="P8471" t="s">
        <v>107</v>
      </c>
      <c r="Q8471" t="s">
        <v>107</v>
      </c>
      <c r="R8471">
        <f>IF(F8471="Monthly",2,0)
+IF(E8471&lt;=6,2,0)
+IF(N8471&lt;=2,2,0)
+IF(L8471&gt;=4,2,0)
+IF(M8471&gt;=2,1,0)
+IF(H8471&gt;=_xlfn.PERCENTILE.INC($H$2:$H$10001,0.75),1,0)</f>
        <v>0</v>
      </c>
      <c r="S8471" t="str">
        <f>IF(R8471&gt;=7,"High",IF(R8471&gt;=4,"Medium","Low"))</f>
        <v>Low</v>
      </c>
    </row>
    <row r="8472" spans="1:19">
      <c r="A8472" t="s">
        <v>8597</v>
      </c>
      <c r="B8472">
        <v>30</v>
      </c>
      <c r="C8472" t="s">
        <v>101</v>
      </c>
      <c r="D8472" t="s">
        <v>131</v>
      </c>
      <c r="E8472">
        <v>46</v>
      </c>
      <c r="F8472" t="s">
        <v>103</v>
      </c>
      <c r="G8472" t="s">
        <v>110</v>
      </c>
      <c r="H8472" s="5">
        <v>764</v>
      </c>
      <c r="I8472" s="5">
        <v>34421.910000000003</v>
      </c>
      <c r="J8472" t="s">
        <v>134</v>
      </c>
      <c r="K8472" t="s">
        <v>107</v>
      </c>
      <c r="L8472">
        <v>0</v>
      </c>
      <c r="M8472">
        <v>0</v>
      </c>
      <c r="N8472">
        <v>5</v>
      </c>
      <c r="O8472" s="6">
        <v>0</v>
      </c>
      <c r="P8472" t="s">
        <v>107</v>
      </c>
      <c r="Q8472" t="s">
        <v>107</v>
      </c>
      <c r="R8472">
        <f>IF(F8472="Monthly",2,0)
+IF(E8472&lt;=6,2,0)
+IF(N8472&lt;=2,2,0)
+IF(L8472&gt;=4,2,0)
+IF(M8472&gt;=2,1,0)
+IF(H8472&gt;=_xlfn.PERCENTILE.INC($H$2:$H$10001,0.75),1,0)</f>
        <v>2</v>
      </c>
      <c r="S8472" t="str">
        <f>IF(R8472&gt;=7,"High",IF(R8472&gt;=4,"Medium","Low"))</f>
        <v>Low</v>
      </c>
    </row>
    <row r="8473" spans="1:19">
      <c r="A8473" t="s">
        <v>8598</v>
      </c>
      <c r="B8473">
        <v>39</v>
      </c>
      <c r="C8473" t="s">
        <v>101</v>
      </c>
      <c r="D8473" t="s">
        <v>126</v>
      </c>
      <c r="E8473">
        <v>25</v>
      </c>
      <c r="F8473" t="s">
        <v>109</v>
      </c>
      <c r="G8473" t="s">
        <v>104</v>
      </c>
      <c r="H8473" s="5">
        <v>518</v>
      </c>
      <c r="I8473" s="5">
        <v>12810.83</v>
      </c>
      <c r="J8473" t="s">
        <v>134</v>
      </c>
      <c r="K8473" t="s">
        <v>106</v>
      </c>
      <c r="L8473">
        <v>1</v>
      </c>
      <c r="M8473">
        <v>0</v>
      </c>
      <c r="N8473">
        <v>5</v>
      </c>
      <c r="O8473" s="6">
        <v>0</v>
      </c>
      <c r="P8473" t="s">
        <v>107</v>
      </c>
      <c r="Q8473" t="s">
        <v>107</v>
      </c>
      <c r="R8473">
        <f>IF(F8473="Monthly",2,0)
+IF(E8473&lt;=6,2,0)
+IF(N8473&lt;=2,2,0)
+IF(L8473&gt;=4,2,0)
+IF(M8473&gt;=2,1,0)
+IF(H8473&gt;=_xlfn.PERCENTILE.INC($H$2:$H$10001,0.75),1,0)</f>
        <v>0</v>
      </c>
      <c r="S8473" t="str">
        <f>IF(R8473&gt;=7,"High",IF(R8473&gt;=4,"Medium","Low"))</f>
        <v>Low</v>
      </c>
    </row>
    <row r="8474" spans="1:19">
      <c r="A8474" t="s">
        <v>8599</v>
      </c>
      <c r="B8474">
        <v>47</v>
      </c>
      <c r="C8474" t="s">
        <v>101</v>
      </c>
      <c r="D8474" t="s">
        <v>102</v>
      </c>
      <c r="E8474">
        <v>18</v>
      </c>
      <c r="F8474" t="s">
        <v>103</v>
      </c>
      <c r="G8474" t="s">
        <v>104</v>
      </c>
      <c r="H8474" s="5">
        <v>479</v>
      </c>
      <c r="I8474" s="5">
        <v>8621.34</v>
      </c>
      <c r="J8474" t="s">
        <v>140</v>
      </c>
      <c r="K8474" t="s">
        <v>106</v>
      </c>
      <c r="L8474">
        <v>9</v>
      </c>
      <c r="M8474">
        <v>5</v>
      </c>
      <c r="N8474">
        <v>1</v>
      </c>
      <c r="O8474" s="6">
        <v>0</v>
      </c>
      <c r="P8474" t="s">
        <v>107</v>
      </c>
      <c r="Q8474" t="s">
        <v>106</v>
      </c>
      <c r="R8474">
        <f>IF(F8474="Monthly",2,0)
+IF(E8474&lt;=6,2,0)
+IF(N8474&lt;=2,2,0)
+IF(L8474&gt;=4,2,0)
+IF(M8474&gt;=2,1,0)
+IF(H8474&gt;=_xlfn.PERCENTILE.INC($H$2:$H$10001,0.75),1,0)</f>
        <v>7</v>
      </c>
      <c r="S8474" t="str">
        <f>IF(R8474&gt;=7,"High",IF(R8474&gt;=4,"Medium","Low"))</f>
        <v>High</v>
      </c>
    </row>
    <row r="8475" spans="1:19">
      <c r="A8475" t="s">
        <v>8600</v>
      </c>
      <c r="B8475">
        <v>31</v>
      </c>
      <c r="C8475" t="s">
        <v>112</v>
      </c>
      <c r="D8475" t="s">
        <v>119</v>
      </c>
      <c r="E8475">
        <v>28</v>
      </c>
      <c r="F8475" t="s">
        <v>103</v>
      </c>
      <c r="G8475" t="s">
        <v>104</v>
      </c>
      <c r="H8475" s="5">
        <v>525</v>
      </c>
      <c r="I8475" s="5">
        <v>14352.56</v>
      </c>
      <c r="J8475" t="s">
        <v>115</v>
      </c>
      <c r="K8475" t="s">
        <v>106</v>
      </c>
      <c r="L8475">
        <v>2</v>
      </c>
      <c r="M8475">
        <v>0</v>
      </c>
      <c r="N8475">
        <v>5</v>
      </c>
      <c r="O8475" s="6">
        <v>0</v>
      </c>
      <c r="P8475" t="s">
        <v>107</v>
      </c>
      <c r="Q8475" t="s">
        <v>107</v>
      </c>
      <c r="R8475">
        <f>IF(F8475="Monthly",2,0)
+IF(E8475&lt;=6,2,0)
+IF(N8475&lt;=2,2,0)
+IF(L8475&gt;=4,2,0)
+IF(M8475&gt;=2,1,0)
+IF(H8475&gt;=_xlfn.PERCENTILE.INC($H$2:$H$10001,0.75),1,0)</f>
        <v>2</v>
      </c>
      <c r="S8475" t="str">
        <f>IF(R8475&gt;=7,"High",IF(R8475&gt;=4,"Medium","Low"))</f>
        <v>Low</v>
      </c>
    </row>
    <row r="8476" spans="1:19">
      <c r="A8476" t="s">
        <v>8601</v>
      </c>
      <c r="B8476">
        <v>41</v>
      </c>
      <c r="C8476" t="s">
        <v>101</v>
      </c>
      <c r="D8476" t="s">
        <v>102</v>
      </c>
      <c r="E8476">
        <v>58</v>
      </c>
      <c r="F8476" t="s">
        <v>103</v>
      </c>
      <c r="G8476" t="s">
        <v>110</v>
      </c>
      <c r="H8476" s="5">
        <v>710</v>
      </c>
      <c r="I8476" s="5">
        <v>41107.67</v>
      </c>
      <c r="J8476" t="s">
        <v>115</v>
      </c>
      <c r="K8476" t="s">
        <v>106</v>
      </c>
      <c r="L8476">
        <v>1</v>
      </c>
      <c r="M8476">
        <v>0</v>
      </c>
      <c r="N8476">
        <v>4</v>
      </c>
      <c r="O8476" s="6">
        <v>0</v>
      </c>
      <c r="P8476" t="s">
        <v>107</v>
      </c>
      <c r="Q8476" t="s">
        <v>107</v>
      </c>
      <c r="R8476">
        <f>IF(F8476="Monthly",2,0)
+IF(E8476&lt;=6,2,0)
+IF(N8476&lt;=2,2,0)
+IF(L8476&gt;=4,2,0)
+IF(M8476&gt;=2,1,0)
+IF(H8476&gt;=_xlfn.PERCENTILE.INC($H$2:$H$10001,0.75),1,0)</f>
        <v>2</v>
      </c>
      <c r="S8476" t="str">
        <f>IF(R8476&gt;=7,"High",IF(R8476&gt;=4,"Medium","Low"))</f>
        <v>Low</v>
      </c>
    </row>
    <row r="8477" spans="1:19">
      <c r="A8477" t="s">
        <v>8602</v>
      </c>
      <c r="B8477">
        <v>41</v>
      </c>
      <c r="C8477" t="s">
        <v>101</v>
      </c>
      <c r="D8477" t="s">
        <v>102</v>
      </c>
      <c r="E8477">
        <v>46</v>
      </c>
      <c r="F8477" t="s">
        <v>121</v>
      </c>
      <c r="G8477" t="s">
        <v>110</v>
      </c>
      <c r="H8477" s="5">
        <v>800</v>
      </c>
      <c r="I8477" s="5">
        <v>30365.55</v>
      </c>
      <c r="J8477" t="s">
        <v>117</v>
      </c>
      <c r="K8477" t="s">
        <v>106</v>
      </c>
      <c r="L8477">
        <v>0</v>
      </c>
      <c r="M8477">
        <v>0</v>
      </c>
      <c r="N8477">
        <v>5</v>
      </c>
      <c r="O8477" s="6">
        <v>15</v>
      </c>
      <c r="P8477" t="s">
        <v>106</v>
      </c>
      <c r="Q8477" t="s">
        <v>107</v>
      </c>
      <c r="R8477">
        <f>IF(F8477="Monthly",2,0)
+IF(E8477&lt;=6,2,0)
+IF(N8477&lt;=2,2,0)
+IF(L8477&gt;=4,2,0)
+IF(M8477&gt;=2,1,0)
+IF(H8477&gt;=_xlfn.PERCENTILE.INC($H$2:$H$10001,0.75),1,0)</f>
        <v>1</v>
      </c>
      <c r="S8477" t="str">
        <f>IF(R8477&gt;=7,"High",IF(R8477&gt;=4,"Medium","Low"))</f>
        <v>Low</v>
      </c>
    </row>
    <row r="8478" spans="1:19">
      <c r="A8478" t="s">
        <v>8603</v>
      </c>
      <c r="B8478">
        <v>71</v>
      </c>
      <c r="C8478" t="s">
        <v>112</v>
      </c>
      <c r="D8478" t="s">
        <v>102</v>
      </c>
      <c r="E8478">
        <v>34</v>
      </c>
      <c r="F8478" t="s">
        <v>109</v>
      </c>
      <c r="G8478" t="s">
        <v>104</v>
      </c>
      <c r="H8478" s="5">
        <v>457</v>
      </c>
      <c r="I8478" s="5">
        <v>15953.92</v>
      </c>
      <c r="J8478" t="s">
        <v>117</v>
      </c>
      <c r="K8478" t="s">
        <v>107</v>
      </c>
      <c r="L8478">
        <v>4</v>
      </c>
      <c r="M8478">
        <v>4</v>
      </c>
      <c r="N8478">
        <v>3</v>
      </c>
      <c r="O8478" s="6">
        <v>0</v>
      </c>
      <c r="P8478" t="s">
        <v>107</v>
      </c>
      <c r="Q8478" t="s">
        <v>107</v>
      </c>
      <c r="R8478">
        <f>IF(F8478="Monthly",2,0)
+IF(E8478&lt;=6,2,0)
+IF(N8478&lt;=2,2,0)
+IF(L8478&gt;=4,2,0)
+IF(M8478&gt;=2,1,0)
+IF(H8478&gt;=_xlfn.PERCENTILE.INC($H$2:$H$10001,0.75),1,0)</f>
        <v>3</v>
      </c>
      <c r="S8478" t="str">
        <f>IF(R8478&gt;=7,"High",IF(R8478&gt;=4,"Medium","Low"))</f>
        <v>Low</v>
      </c>
    </row>
    <row r="8479" spans="1:19">
      <c r="A8479" t="s">
        <v>8604</v>
      </c>
      <c r="B8479">
        <v>42</v>
      </c>
      <c r="C8479" t="s">
        <v>101</v>
      </c>
      <c r="D8479" t="s">
        <v>137</v>
      </c>
      <c r="E8479">
        <v>31</v>
      </c>
      <c r="F8479" t="s">
        <v>109</v>
      </c>
      <c r="G8479" t="s">
        <v>110</v>
      </c>
      <c r="H8479" s="5">
        <v>672</v>
      </c>
      <c r="I8479" s="5">
        <v>19793.419999999998</v>
      </c>
      <c r="J8479" t="s">
        <v>117</v>
      </c>
      <c r="K8479" t="s">
        <v>107</v>
      </c>
      <c r="L8479">
        <v>2</v>
      </c>
      <c r="M8479">
        <v>0</v>
      </c>
      <c r="N8479">
        <v>5</v>
      </c>
      <c r="O8479" s="6">
        <v>5</v>
      </c>
      <c r="P8479" t="s">
        <v>106</v>
      </c>
      <c r="Q8479" t="s">
        <v>107</v>
      </c>
      <c r="R8479">
        <f>IF(F8479="Monthly",2,0)
+IF(E8479&lt;=6,2,0)
+IF(N8479&lt;=2,2,0)
+IF(L8479&gt;=4,2,0)
+IF(M8479&gt;=2,1,0)
+IF(H8479&gt;=_xlfn.PERCENTILE.INC($H$2:$H$10001,0.75),1,0)</f>
        <v>0</v>
      </c>
      <c r="S8479" t="str">
        <f>IF(R8479&gt;=7,"High",IF(R8479&gt;=4,"Medium","Low"))</f>
        <v>Low</v>
      </c>
    </row>
    <row r="8480" spans="1:19">
      <c r="A8480" t="s">
        <v>8605</v>
      </c>
      <c r="B8480">
        <v>25</v>
      </c>
      <c r="C8480" t="s">
        <v>101</v>
      </c>
      <c r="D8480" t="s">
        <v>126</v>
      </c>
      <c r="E8480">
        <v>22</v>
      </c>
      <c r="F8480" t="s">
        <v>103</v>
      </c>
      <c r="G8480" t="s">
        <v>104</v>
      </c>
      <c r="H8480" s="5">
        <v>532</v>
      </c>
      <c r="I8480" s="5">
        <v>11642.26</v>
      </c>
      <c r="J8480" t="s">
        <v>134</v>
      </c>
      <c r="K8480" t="s">
        <v>107</v>
      </c>
      <c r="L8480">
        <v>1</v>
      </c>
      <c r="M8480">
        <v>0</v>
      </c>
      <c r="N8480">
        <v>5</v>
      </c>
      <c r="O8480" s="6">
        <v>0</v>
      </c>
      <c r="P8480" t="s">
        <v>107</v>
      </c>
      <c r="Q8480" t="s">
        <v>107</v>
      </c>
      <c r="R8480">
        <f>IF(F8480="Monthly",2,0)
+IF(E8480&lt;=6,2,0)
+IF(N8480&lt;=2,2,0)
+IF(L8480&gt;=4,2,0)
+IF(M8480&gt;=2,1,0)
+IF(H8480&gt;=_xlfn.PERCENTILE.INC($H$2:$H$10001,0.75),1,0)</f>
        <v>2</v>
      </c>
      <c r="S8480" t="str">
        <f>IF(R8480&gt;=7,"High",IF(R8480&gt;=4,"Medium","Low"))</f>
        <v>Low</v>
      </c>
    </row>
    <row r="8481" spans="1:19">
      <c r="A8481" t="s">
        <v>8606</v>
      </c>
      <c r="B8481">
        <v>39</v>
      </c>
      <c r="C8481" t="s">
        <v>112</v>
      </c>
      <c r="D8481" t="s">
        <v>123</v>
      </c>
      <c r="E8481">
        <v>55</v>
      </c>
      <c r="F8481" t="s">
        <v>109</v>
      </c>
      <c r="G8481" t="s">
        <v>110</v>
      </c>
      <c r="H8481" s="5">
        <v>760</v>
      </c>
      <c r="I8481" s="5">
        <v>41155.64</v>
      </c>
      <c r="J8481" t="s">
        <v>117</v>
      </c>
      <c r="K8481" t="s">
        <v>106</v>
      </c>
      <c r="L8481">
        <v>0</v>
      </c>
      <c r="M8481">
        <v>0</v>
      </c>
      <c r="N8481">
        <v>5</v>
      </c>
      <c r="O8481" s="6">
        <v>0</v>
      </c>
      <c r="P8481" t="s">
        <v>107</v>
      </c>
      <c r="Q8481" t="s">
        <v>107</v>
      </c>
      <c r="R8481">
        <f>IF(F8481="Monthly",2,0)
+IF(E8481&lt;=6,2,0)
+IF(N8481&lt;=2,2,0)
+IF(L8481&gt;=4,2,0)
+IF(M8481&gt;=2,1,0)
+IF(H8481&gt;=_xlfn.PERCENTILE.INC($H$2:$H$10001,0.75),1,0)</f>
        <v>0</v>
      </c>
      <c r="S8481" t="str">
        <f>IF(R8481&gt;=7,"High",IF(R8481&gt;=4,"Medium","Low"))</f>
        <v>Low</v>
      </c>
    </row>
    <row r="8482" spans="1:19">
      <c r="A8482" t="s">
        <v>8607</v>
      </c>
      <c r="B8482">
        <v>42</v>
      </c>
      <c r="C8482" t="s">
        <v>101</v>
      </c>
      <c r="D8482" t="s">
        <v>133</v>
      </c>
      <c r="E8482">
        <v>44</v>
      </c>
      <c r="F8482" t="s">
        <v>109</v>
      </c>
      <c r="G8482" t="s">
        <v>110</v>
      </c>
      <c r="H8482" s="5">
        <v>696</v>
      </c>
      <c r="I8482" s="5">
        <v>28083.919999999998</v>
      </c>
      <c r="J8482" t="s">
        <v>105</v>
      </c>
      <c r="K8482" t="s">
        <v>106</v>
      </c>
      <c r="L8482">
        <v>4</v>
      </c>
      <c r="M8482">
        <v>1</v>
      </c>
      <c r="N8482">
        <v>4</v>
      </c>
      <c r="O8482" s="6">
        <v>10</v>
      </c>
      <c r="P8482" t="s">
        <v>107</v>
      </c>
      <c r="Q8482" t="s">
        <v>107</v>
      </c>
      <c r="R8482">
        <f>IF(F8482="Monthly",2,0)
+IF(E8482&lt;=6,2,0)
+IF(N8482&lt;=2,2,0)
+IF(L8482&gt;=4,2,0)
+IF(M8482&gt;=2,1,0)
+IF(H8482&gt;=_xlfn.PERCENTILE.INC($H$2:$H$10001,0.75),1,0)</f>
        <v>2</v>
      </c>
      <c r="S8482" t="str">
        <f>IF(R8482&gt;=7,"High",IF(R8482&gt;=4,"Medium","Low"))</f>
        <v>Low</v>
      </c>
    </row>
    <row r="8483" spans="1:19">
      <c r="A8483" t="s">
        <v>8608</v>
      </c>
      <c r="B8483">
        <v>37</v>
      </c>
      <c r="C8483" t="s">
        <v>112</v>
      </c>
      <c r="D8483" t="s">
        <v>119</v>
      </c>
      <c r="E8483">
        <v>31</v>
      </c>
      <c r="F8483" t="s">
        <v>103</v>
      </c>
      <c r="G8483" t="s">
        <v>110</v>
      </c>
      <c r="H8483" s="5">
        <v>758</v>
      </c>
      <c r="I8483" s="5">
        <v>23105.07</v>
      </c>
      <c r="J8483" t="s">
        <v>140</v>
      </c>
      <c r="K8483" t="s">
        <v>106</v>
      </c>
      <c r="L8483">
        <v>0</v>
      </c>
      <c r="M8483">
        <v>0</v>
      </c>
      <c r="N8483">
        <v>4</v>
      </c>
      <c r="O8483" s="6">
        <v>0</v>
      </c>
      <c r="P8483" t="s">
        <v>106</v>
      </c>
      <c r="Q8483" t="s">
        <v>107</v>
      </c>
      <c r="R8483">
        <f>IF(F8483="Monthly",2,0)
+IF(E8483&lt;=6,2,0)
+IF(N8483&lt;=2,2,0)
+IF(L8483&gt;=4,2,0)
+IF(M8483&gt;=2,1,0)
+IF(H8483&gt;=_xlfn.PERCENTILE.INC($H$2:$H$10001,0.75),1,0)</f>
        <v>2</v>
      </c>
      <c r="S8483" t="str">
        <f>IF(R8483&gt;=7,"High",IF(R8483&gt;=4,"Medium","Low"))</f>
        <v>Low</v>
      </c>
    </row>
    <row r="8484" spans="1:19">
      <c r="A8484" t="s">
        <v>8609</v>
      </c>
      <c r="B8484">
        <v>51</v>
      </c>
      <c r="C8484" t="s">
        <v>101</v>
      </c>
      <c r="D8484" t="s">
        <v>126</v>
      </c>
      <c r="E8484">
        <v>15</v>
      </c>
      <c r="F8484" t="s">
        <v>103</v>
      </c>
      <c r="G8484" t="s">
        <v>104</v>
      </c>
      <c r="H8484" s="5">
        <v>454</v>
      </c>
      <c r="I8484" s="5">
        <v>6651.14</v>
      </c>
      <c r="J8484" t="s">
        <v>105</v>
      </c>
      <c r="K8484" t="s">
        <v>107</v>
      </c>
      <c r="L8484">
        <v>0</v>
      </c>
      <c r="M8484">
        <v>0</v>
      </c>
      <c r="N8484">
        <v>5</v>
      </c>
      <c r="O8484" s="6">
        <v>0</v>
      </c>
      <c r="P8484" t="s">
        <v>107</v>
      </c>
      <c r="Q8484" t="s">
        <v>106</v>
      </c>
      <c r="R8484">
        <f>IF(F8484="Monthly",2,0)
+IF(E8484&lt;=6,2,0)
+IF(N8484&lt;=2,2,0)
+IF(L8484&gt;=4,2,0)
+IF(M8484&gt;=2,1,0)
+IF(H8484&gt;=_xlfn.PERCENTILE.INC($H$2:$H$10001,0.75),1,0)</f>
        <v>2</v>
      </c>
      <c r="S8484" t="str">
        <f>IF(R8484&gt;=7,"High",IF(R8484&gt;=4,"Medium","Low"))</f>
        <v>Low</v>
      </c>
    </row>
    <row r="8485" spans="1:19">
      <c r="A8485" t="s">
        <v>8610</v>
      </c>
      <c r="B8485">
        <v>47</v>
      </c>
      <c r="C8485" t="s">
        <v>112</v>
      </c>
      <c r="D8485" t="s">
        <v>137</v>
      </c>
      <c r="E8485">
        <v>21</v>
      </c>
      <c r="F8485" t="s">
        <v>103</v>
      </c>
      <c r="G8485" t="s">
        <v>110</v>
      </c>
      <c r="H8485" s="5">
        <v>699</v>
      </c>
      <c r="I8485" s="5">
        <v>14424.14</v>
      </c>
      <c r="J8485" t="s">
        <v>117</v>
      </c>
      <c r="K8485" t="s">
        <v>106</v>
      </c>
      <c r="L8485">
        <v>2</v>
      </c>
      <c r="M8485">
        <v>0</v>
      </c>
      <c r="N8485">
        <v>5</v>
      </c>
      <c r="O8485" s="6">
        <v>0</v>
      </c>
      <c r="P8485" t="s">
        <v>107</v>
      </c>
      <c r="Q8485" t="s">
        <v>107</v>
      </c>
      <c r="R8485">
        <f>IF(F8485="Monthly",2,0)
+IF(E8485&lt;=6,2,0)
+IF(N8485&lt;=2,2,0)
+IF(L8485&gt;=4,2,0)
+IF(M8485&gt;=2,1,0)
+IF(H8485&gt;=_xlfn.PERCENTILE.INC($H$2:$H$10001,0.75),1,0)</f>
        <v>2</v>
      </c>
      <c r="S8485" t="str">
        <f>IF(R8485&gt;=7,"High",IF(R8485&gt;=4,"Medium","Low"))</f>
        <v>Low</v>
      </c>
    </row>
    <row r="8486" spans="1:19">
      <c r="A8486" t="s">
        <v>8611</v>
      </c>
      <c r="B8486">
        <v>26</v>
      </c>
      <c r="C8486" t="s">
        <v>101</v>
      </c>
      <c r="D8486" t="s">
        <v>131</v>
      </c>
      <c r="E8486">
        <v>60</v>
      </c>
      <c r="F8486" t="s">
        <v>103</v>
      </c>
      <c r="G8486" t="s">
        <v>104</v>
      </c>
      <c r="H8486" s="5">
        <v>553</v>
      </c>
      <c r="I8486" s="5">
        <v>33841.769999999997</v>
      </c>
      <c r="J8486" t="s">
        <v>105</v>
      </c>
      <c r="K8486" t="s">
        <v>106</v>
      </c>
      <c r="L8486">
        <v>0</v>
      </c>
      <c r="M8486">
        <v>0</v>
      </c>
      <c r="N8486">
        <v>5</v>
      </c>
      <c r="O8486" s="6">
        <v>0</v>
      </c>
      <c r="P8486" t="s">
        <v>107</v>
      </c>
      <c r="Q8486" t="s">
        <v>107</v>
      </c>
      <c r="R8486">
        <f>IF(F8486="Monthly",2,0)
+IF(E8486&lt;=6,2,0)
+IF(N8486&lt;=2,2,0)
+IF(L8486&gt;=4,2,0)
+IF(M8486&gt;=2,1,0)
+IF(H8486&gt;=_xlfn.PERCENTILE.INC($H$2:$H$10001,0.75),1,0)</f>
        <v>2</v>
      </c>
      <c r="S8486" t="str">
        <f>IF(R8486&gt;=7,"High",IF(R8486&gt;=4,"Medium","Low"))</f>
        <v>Low</v>
      </c>
    </row>
    <row r="8487" spans="1:19">
      <c r="A8487" t="s">
        <v>8612</v>
      </c>
      <c r="B8487">
        <v>27</v>
      </c>
      <c r="C8487" t="s">
        <v>112</v>
      </c>
      <c r="D8487" t="s">
        <v>128</v>
      </c>
      <c r="E8487">
        <v>58</v>
      </c>
      <c r="F8487" t="s">
        <v>121</v>
      </c>
      <c r="G8487" t="s">
        <v>104</v>
      </c>
      <c r="H8487" s="5">
        <v>433</v>
      </c>
      <c r="I8487" s="5">
        <v>20730.25</v>
      </c>
      <c r="J8487" t="s">
        <v>140</v>
      </c>
      <c r="K8487" t="s">
        <v>107</v>
      </c>
      <c r="L8487">
        <v>1</v>
      </c>
      <c r="M8487">
        <v>0</v>
      </c>
      <c r="N8487">
        <v>5</v>
      </c>
      <c r="O8487" s="6">
        <v>15</v>
      </c>
      <c r="P8487" t="s">
        <v>106</v>
      </c>
      <c r="Q8487" t="s">
        <v>107</v>
      </c>
      <c r="R8487">
        <f>IF(F8487="Monthly",2,0)
+IF(E8487&lt;=6,2,0)
+IF(N8487&lt;=2,2,0)
+IF(L8487&gt;=4,2,0)
+IF(M8487&gt;=2,1,0)
+IF(H8487&gt;=_xlfn.PERCENTILE.INC($H$2:$H$10001,0.75),1,0)</f>
        <v>0</v>
      </c>
      <c r="S8487" t="str">
        <f>IF(R8487&gt;=7,"High",IF(R8487&gt;=4,"Medium","Low"))</f>
        <v>Low</v>
      </c>
    </row>
    <row r="8488" spans="1:19">
      <c r="A8488" t="s">
        <v>8613</v>
      </c>
      <c r="B8488">
        <v>43</v>
      </c>
      <c r="C8488" t="s">
        <v>112</v>
      </c>
      <c r="D8488" t="s">
        <v>126</v>
      </c>
      <c r="E8488">
        <v>48</v>
      </c>
      <c r="F8488" t="s">
        <v>103</v>
      </c>
      <c r="G8488" t="s">
        <v>129</v>
      </c>
      <c r="H8488" s="5">
        <v>1078</v>
      </c>
      <c r="I8488" s="5">
        <v>50474.34</v>
      </c>
      <c r="J8488" t="s">
        <v>117</v>
      </c>
      <c r="K8488" t="s">
        <v>106</v>
      </c>
      <c r="L8488">
        <v>1</v>
      </c>
      <c r="M8488">
        <v>0</v>
      </c>
      <c r="N8488">
        <v>5</v>
      </c>
      <c r="O8488" s="6">
        <v>0</v>
      </c>
      <c r="P8488" t="s">
        <v>107</v>
      </c>
      <c r="Q8488" t="s">
        <v>107</v>
      </c>
      <c r="R8488">
        <f>IF(F8488="Monthly",2,0)
+IF(E8488&lt;=6,2,0)
+IF(N8488&lt;=2,2,0)
+IF(L8488&gt;=4,2,0)
+IF(M8488&gt;=2,1,0)
+IF(H8488&gt;=_xlfn.PERCENTILE.INC($H$2:$H$10001,0.75),1,0)</f>
        <v>3</v>
      </c>
      <c r="S8488" t="str">
        <f>IF(R8488&gt;=7,"High",IF(R8488&gt;=4,"Medium","Low"))</f>
        <v>Low</v>
      </c>
    </row>
    <row r="8489" spans="1:19">
      <c r="A8489" t="s">
        <v>8614</v>
      </c>
      <c r="B8489">
        <v>26</v>
      </c>
      <c r="C8489" t="s">
        <v>112</v>
      </c>
      <c r="D8489" t="s">
        <v>137</v>
      </c>
      <c r="E8489">
        <v>25</v>
      </c>
      <c r="F8489" t="s">
        <v>109</v>
      </c>
      <c r="G8489" t="s">
        <v>110</v>
      </c>
      <c r="H8489" s="5">
        <v>790</v>
      </c>
      <c r="I8489" s="5">
        <v>19770.439999999999</v>
      </c>
      <c r="J8489" t="s">
        <v>105</v>
      </c>
      <c r="K8489" t="s">
        <v>106</v>
      </c>
      <c r="L8489">
        <v>0</v>
      </c>
      <c r="M8489">
        <v>0</v>
      </c>
      <c r="N8489">
        <v>5</v>
      </c>
      <c r="O8489" s="6">
        <v>0</v>
      </c>
      <c r="P8489" t="s">
        <v>107</v>
      </c>
      <c r="Q8489" t="s">
        <v>107</v>
      </c>
      <c r="R8489">
        <f>IF(F8489="Monthly",2,0)
+IF(E8489&lt;=6,2,0)
+IF(N8489&lt;=2,2,0)
+IF(L8489&gt;=4,2,0)
+IF(M8489&gt;=2,1,0)
+IF(H8489&gt;=_xlfn.PERCENTILE.INC($H$2:$H$10001,0.75),1,0)</f>
        <v>0</v>
      </c>
      <c r="S8489" t="str">
        <f>IF(R8489&gt;=7,"High",IF(R8489&gt;=4,"Medium","Low"))</f>
        <v>Low</v>
      </c>
    </row>
    <row r="8490" spans="1:19">
      <c r="A8490" t="s">
        <v>8615</v>
      </c>
      <c r="B8490">
        <v>47</v>
      </c>
      <c r="C8490" t="s">
        <v>112</v>
      </c>
      <c r="D8490" t="s">
        <v>126</v>
      </c>
      <c r="E8490">
        <v>24</v>
      </c>
      <c r="F8490" t="s">
        <v>103</v>
      </c>
      <c r="G8490" t="s">
        <v>110</v>
      </c>
      <c r="H8490" s="5">
        <v>761</v>
      </c>
      <c r="I8490" s="5">
        <v>18667.330000000002</v>
      </c>
      <c r="J8490" t="s">
        <v>115</v>
      </c>
      <c r="K8490" t="s">
        <v>106</v>
      </c>
      <c r="L8490">
        <v>1</v>
      </c>
      <c r="M8490">
        <v>0</v>
      </c>
      <c r="N8490">
        <v>4</v>
      </c>
      <c r="O8490" s="6">
        <v>0</v>
      </c>
      <c r="P8490" t="s">
        <v>106</v>
      </c>
      <c r="Q8490" t="s">
        <v>106</v>
      </c>
      <c r="R8490">
        <f>IF(F8490="Monthly",2,0)
+IF(E8490&lt;=6,2,0)
+IF(N8490&lt;=2,2,0)
+IF(L8490&gt;=4,2,0)
+IF(M8490&gt;=2,1,0)
+IF(H8490&gt;=_xlfn.PERCENTILE.INC($H$2:$H$10001,0.75),1,0)</f>
        <v>2</v>
      </c>
      <c r="S8490" t="str">
        <f>IF(R8490&gt;=7,"High",IF(R8490&gt;=4,"Medium","Low"))</f>
        <v>Low</v>
      </c>
    </row>
    <row r="8491" spans="1:19">
      <c r="A8491" t="s">
        <v>8616</v>
      </c>
      <c r="B8491">
        <v>37</v>
      </c>
      <c r="C8491" t="s">
        <v>101</v>
      </c>
      <c r="D8491" t="s">
        <v>102</v>
      </c>
      <c r="E8491">
        <v>25</v>
      </c>
      <c r="F8491" t="s">
        <v>109</v>
      </c>
      <c r="G8491" t="s">
        <v>110</v>
      </c>
      <c r="H8491" s="5">
        <v>755</v>
      </c>
      <c r="I8491" s="5">
        <v>18804.18</v>
      </c>
      <c r="J8491" t="s">
        <v>115</v>
      </c>
      <c r="K8491" t="s">
        <v>106</v>
      </c>
      <c r="L8491">
        <v>2</v>
      </c>
      <c r="M8491">
        <v>0</v>
      </c>
      <c r="N8491">
        <v>5</v>
      </c>
      <c r="O8491" s="6">
        <v>0</v>
      </c>
      <c r="P8491" t="s">
        <v>106</v>
      </c>
      <c r="Q8491" t="s">
        <v>107</v>
      </c>
      <c r="R8491">
        <f>IF(F8491="Monthly",2,0)
+IF(E8491&lt;=6,2,0)
+IF(N8491&lt;=2,2,0)
+IF(L8491&gt;=4,2,0)
+IF(M8491&gt;=2,1,0)
+IF(H8491&gt;=_xlfn.PERCENTILE.INC($H$2:$H$10001,0.75),1,0)</f>
        <v>0</v>
      </c>
      <c r="S8491" t="str">
        <f>IF(R8491&gt;=7,"High",IF(R8491&gt;=4,"Medium","Low"))</f>
        <v>Low</v>
      </c>
    </row>
    <row r="8492" spans="1:19">
      <c r="A8492" t="s">
        <v>8617</v>
      </c>
      <c r="B8492">
        <v>50</v>
      </c>
      <c r="C8492" t="s">
        <v>101</v>
      </c>
      <c r="D8492" t="s">
        <v>102</v>
      </c>
      <c r="E8492">
        <v>54</v>
      </c>
      <c r="F8492" t="s">
        <v>121</v>
      </c>
      <c r="G8492" t="s">
        <v>104</v>
      </c>
      <c r="H8492" s="5">
        <v>418</v>
      </c>
      <c r="I8492" s="5">
        <v>18806.5</v>
      </c>
      <c r="J8492" t="s">
        <v>140</v>
      </c>
      <c r="K8492" t="s">
        <v>107</v>
      </c>
      <c r="L8492">
        <v>0</v>
      </c>
      <c r="M8492">
        <v>0</v>
      </c>
      <c r="N8492">
        <v>5</v>
      </c>
      <c r="O8492" s="6">
        <v>15</v>
      </c>
      <c r="P8492" t="s">
        <v>107</v>
      </c>
      <c r="Q8492" t="s">
        <v>107</v>
      </c>
      <c r="R8492">
        <f>IF(F8492="Monthly",2,0)
+IF(E8492&lt;=6,2,0)
+IF(N8492&lt;=2,2,0)
+IF(L8492&gt;=4,2,0)
+IF(M8492&gt;=2,1,0)
+IF(H8492&gt;=_xlfn.PERCENTILE.INC($H$2:$H$10001,0.75),1,0)</f>
        <v>0</v>
      </c>
      <c r="S8492" t="str">
        <f>IF(R8492&gt;=7,"High",IF(R8492&gt;=4,"Medium","Low"))</f>
        <v>Low</v>
      </c>
    </row>
    <row r="8493" spans="1:19">
      <c r="A8493" t="s">
        <v>8618</v>
      </c>
      <c r="B8493">
        <v>18</v>
      </c>
      <c r="C8493" t="s">
        <v>112</v>
      </c>
      <c r="D8493" t="s">
        <v>137</v>
      </c>
      <c r="E8493">
        <v>44</v>
      </c>
      <c r="F8493" t="s">
        <v>109</v>
      </c>
      <c r="G8493" t="s">
        <v>129</v>
      </c>
      <c r="H8493" s="5">
        <v>966</v>
      </c>
      <c r="I8493" s="5">
        <v>41783.120000000003</v>
      </c>
      <c r="J8493" t="s">
        <v>140</v>
      </c>
      <c r="K8493" t="s">
        <v>106</v>
      </c>
      <c r="L8493">
        <v>1</v>
      </c>
      <c r="M8493">
        <v>0</v>
      </c>
      <c r="N8493">
        <v>5</v>
      </c>
      <c r="O8493" s="6">
        <v>0</v>
      </c>
      <c r="P8493" t="s">
        <v>107</v>
      </c>
      <c r="Q8493" t="s">
        <v>107</v>
      </c>
      <c r="R8493">
        <f>IF(F8493="Monthly",2,0)
+IF(E8493&lt;=6,2,0)
+IF(N8493&lt;=2,2,0)
+IF(L8493&gt;=4,2,0)
+IF(M8493&gt;=2,1,0)
+IF(H8493&gt;=_xlfn.PERCENTILE.INC($H$2:$H$10001,0.75),1,0)</f>
        <v>1</v>
      </c>
      <c r="S8493" t="str">
        <f>IF(R8493&gt;=7,"High",IF(R8493&gt;=4,"Medium","Low"))</f>
        <v>Low</v>
      </c>
    </row>
    <row r="8494" spans="1:19">
      <c r="A8494" t="s">
        <v>8619</v>
      </c>
      <c r="B8494">
        <v>18</v>
      </c>
      <c r="C8494" t="s">
        <v>101</v>
      </c>
      <c r="D8494" t="s">
        <v>102</v>
      </c>
      <c r="E8494">
        <v>72</v>
      </c>
      <c r="F8494" t="s">
        <v>121</v>
      </c>
      <c r="G8494" t="s">
        <v>110</v>
      </c>
      <c r="H8494" s="5">
        <v>792</v>
      </c>
      <c r="I8494" s="5">
        <v>52214.9</v>
      </c>
      <c r="J8494" t="s">
        <v>105</v>
      </c>
      <c r="K8494" t="s">
        <v>106</v>
      </c>
      <c r="L8494">
        <v>1</v>
      </c>
      <c r="M8494">
        <v>0</v>
      </c>
      <c r="N8494">
        <v>5</v>
      </c>
      <c r="O8494" s="6">
        <v>10</v>
      </c>
      <c r="P8494" t="s">
        <v>107</v>
      </c>
      <c r="Q8494" t="s">
        <v>107</v>
      </c>
      <c r="R8494">
        <f>IF(F8494="Monthly",2,0)
+IF(E8494&lt;=6,2,0)
+IF(N8494&lt;=2,2,0)
+IF(L8494&gt;=4,2,0)
+IF(M8494&gt;=2,1,0)
+IF(H8494&gt;=_xlfn.PERCENTILE.INC($H$2:$H$10001,0.75),1,0)</f>
        <v>0</v>
      </c>
      <c r="S8494" t="str">
        <f>IF(R8494&gt;=7,"High",IF(R8494&gt;=4,"Medium","Low"))</f>
        <v>Low</v>
      </c>
    </row>
    <row r="8495" spans="1:19">
      <c r="A8495" t="s">
        <v>8620</v>
      </c>
      <c r="B8495">
        <v>18</v>
      </c>
      <c r="C8495" t="s">
        <v>112</v>
      </c>
      <c r="D8495" t="s">
        <v>133</v>
      </c>
      <c r="E8495">
        <v>60</v>
      </c>
      <c r="F8495" t="s">
        <v>109</v>
      </c>
      <c r="G8495" t="s">
        <v>104</v>
      </c>
      <c r="H8495" s="5">
        <v>507</v>
      </c>
      <c r="I8495" s="5">
        <v>30077.13</v>
      </c>
      <c r="J8495" t="s">
        <v>134</v>
      </c>
      <c r="K8495" t="s">
        <v>107</v>
      </c>
      <c r="L8495">
        <v>0</v>
      </c>
      <c r="M8495">
        <v>0</v>
      </c>
      <c r="N8495">
        <v>5</v>
      </c>
      <c r="O8495" s="6">
        <v>0</v>
      </c>
      <c r="P8495" t="s">
        <v>106</v>
      </c>
      <c r="Q8495" t="s">
        <v>107</v>
      </c>
      <c r="R8495">
        <f>IF(F8495="Monthly",2,0)
+IF(E8495&lt;=6,2,0)
+IF(N8495&lt;=2,2,0)
+IF(L8495&gt;=4,2,0)
+IF(M8495&gt;=2,1,0)
+IF(H8495&gt;=_xlfn.PERCENTILE.INC($H$2:$H$10001,0.75),1,0)</f>
        <v>0</v>
      </c>
      <c r="S8495" t="str">
        <f>IF(R8495&gt;=7,"High",IF(R8495&gt;=4,"Medium","Low"))</f>
        <v>Low</v>
      </c>
    </row>
    <row r="8496" spans="1:19">
      <c r="A8496" t="s">
        <v>8621</v>
      </c>
      <c r="B8496">
        <v>41</v>
      </c>
      <c r="C8496" t="s">
        <v>112</v>
      </c>
      <c r="D8496" t="s">
        <v>126</v>
      </c>
      <c r="E8496">
        <v>23</v>
      </c>
      <c r="F8496" t="s">
        <v>121</v>
      </c>
      <c r="G8496" t="s">
        <v>110</v>
      </c>
      <c r="H8496" s="5">
        <v>686</v>
      </c>
      <c r="I8496" s="5">
        <v>13195.1</v>
      </c>
      <c r="J8496" t="s">
        <v>115</v>
      </c>
      <c r="K8496" t="s">
        <v>106</v>
      </c>
      <c r="L8496">
        <v>0</v>
      </c>
      <c r="M8496">
        <v>0</v>
      </c>
      <c r="N8496">
        <v>5</v>
      </c>
      <c r="O8496" s="6">
        <v>15</v>
      </c>
      <c r="P8496" t="s">
        <v>107</v>
      </c>
      <c r="Q8496" t="s">
        <v>107</v>
      </c>
      <c r="R8496">
        <f>IF(F8496="Monthly",2,0)
+IF(E8496&lt;=6,2,0)
+IF(N8496&lt;=2,2,0)
+IF(L8496&gt;=4,2,0)
+IF(M8496&gt;=2,1,0)
+IF(H8496&gt;=_xlfn.PERCENTILE.INC($H$2:$H$10001,0.75),1,0)</f>
        <v>0</v>
      </c>
      <c r="S8496" t="str">
        <f>IF(R8496&gt;=7,"High",IF(R8496&gt;=4,"Medium","Low"))</f>
        <v>Low</v>
      </c>
    </row>
    <row r="8497" spans="1:19">
      <c r="A8497" t="s">
        <v>8622</v>
      </c>
      <c r="B8497">
        <v>20</v>
      </c>
      <c r="C8497" t="s">
        <v>112</v>
      </c>
      <c r="D8497" t="s">
        <v>133</v>
      </c>
      <c r="E8497">
        <v>22</v>
      </c>
      <c r="F8497" t="s">
        <v>103</v>
      </c>
      <c r="G8497" t="s">
        <v>110</v>
      </c>
      <c r="H8497" s="5">
        <v>763</v>
      </c>
      <c r="I8497" s="5">
        <v>16957.330000000002</v>
      </c>
      <c r="J8497" t="s">
        <v>115</v>
      </c>
      <c r="K8497" t="s">
        <v>106</v>
      </c>
      <c r="L8497">
        <v>0</v>
      </c>
      <c r="M8497">
        <v>0</v>
      </c>
      <c r="N8497">
        <v>5</v>
      </c>
      <c r="O8497" s="6">
        <v>0</v>
      </c>
      <c r="P8497" t="s">
        <v>107</v>
      </c>
      <c r="Q8497" t="s">
        <v>106</v>
      </c>
      <c r="R8497">
        <f>IF(F8497="Monthly",2,0)
+IF(E8497&lt;=6,2,0)
+IF(N8497&lt;=2,2,0)
+IF(L8497&gt;=4,2,0)
+IF(M8497&gt;=2,1,0)
+IF(H8497&gt;=_xlfn.PERCENTILE.INC($H$2:$H$10001,0.75),1,0)</f>
        <v>2</v>
      </c>
      <c r="S8497" t="str">
        <f>IF(R8497&gt;=7,"High",IF(R8497&gt;=4,"Medium","Low"))</f>
        <v>Low</v>
      </c>
    </row>
    <row r="8498" spans="1:19">
      <c r="A8498" t="s">
        <v>8623</v>
      </c>
      <c r="B8498">
        <v>31</v>
      </c>
      <c r="C8498" t="s">
        <v>112</v>
      </c>
      <c r="D8498" t="s">
        <v>123</v>
      </c>
      <c r="E8498">
        <v>27</v>
      </c>
      <c r="F8498" t="s">
        <v>103</v>
      </c>
      <c r="G8498" t="s">
        <v>104</v>
      </c>
      <c r="H8498" s="5">
        <v>437</v>
      </c>
      <c r="I8498" s="5">
        <v>12079.3</v>
      </c>
      <c r="J8498" t="s">
        <v>117</v>
      </c>
      <c r="K8498" t="s">
        <v>106</v>
      </c>
      <c r="L8498">
        <v>0</v>
      </c>
      <c r="M8498">
        <v>0</v>
      </c>
      <c r="N8498">
        <v>5</v>
      </c>
      <c r="O8498" s="6">
        <v>0</v>
      </c>
      <c r="P8498" t="s">
        <v>107</v>
      </c>
      <c r="Q8498" t="s">
        <v>107</v>
      </c>
      <c r="R8498">
        <f>IF(F8498="Monthly",2,0)
+IF(E8498&lt;=6,2,0)
+IF(N8498&lt;=2,2,0)
+IF(L8498&gt;=4,2,0)
+IF(M8498&gt;=2,1,0)
+IF(H8498&gt;=_xlfn.PERCENTILE.INC($H$2:$H$10001,0.75),1,0)</f>
        <v>2</v>
      </c>
      <c r="S8498" t="str">
        <f>IF(R8498&gt;=7,"High",IF(R8498&gt;=4,"Medium","Low"))</f>
        <v>Low</v>
      </c>
    </row>
    <row r="8499" spans="1:19">
      <c r="A8499" t="s">
        <v>8624</v>
      </c>
      <c r="B8499">
        <v>29</v>
      </c>
      <c r="C8499" t="s">
        <v>112</v>
      </c>
      <c r="D8499" t="s">
        <v>102</v>
      </c>
      <c r="E8499">
        <v>24</v>
      </c>
      <c r="F8499" t="s">
        <v>109</v>
      </c>
      <c r="G8499" t="s">
        <v>104</v>
      </c>
      <c r="H8499" s="5">
        <v>505</v>
      </c>
      <c r="I8499" s="5">
        <v>11992.8</v>
      </c>
      <c r="J8499" t="s">
        <v>105</v>
      </c>
      <c r="K8499" t="s">
        <v>106</v>
      </c>
      <c r="L8499">
        <v>3</v>
      </c>
      <c r="M8499">
        <v>0</v>
      </c>
      <c r="N8499">
        <v>5</v>
      </c>
      <c r="O8499" s="6">
        <v>0</v>
      </c>
      <c r="P8499" t="s">
        <v>106</v>
      </c>
      <c r="Q8499" t="s">
        <v>107</v>
      </c>
      <c r="R8499">
        <f>IF(F8499="Monthly",2,0)
+IF(E8499&lt;=6,2,0)
+IF(N8499&lt;=2,2,0)
+IF(L8499&gt;=4,2,0)
+IF(M8499&gt;=2,1,0)
+IF(H8499&gt;=_xlfn.PERCENTILE.INC($H$2:$H$10001,0.75),1,0)</f>
        <v>0</v>
      </c>
      <c r="S8499" t="str">
        <f>IF(R8499&gt;=7,"High",IF(R8499&gt;=4,"Medium","Low"))</f>
        <v>Low</v>
      </c>
    </row>
    <row r="8500" spans="1:19">
      <c r="A8500" t="s">
        <v>8625</v>
      </c>
      <c r="B8500">
        <v>24</v>
      </c>
      <c r="C8500" t="s">
        <v>101</v>
      </c>
      <c r="D8500" t="s">
        <v>126</v>
      </c>
      <c r="E8500">
        <v>28</v>
      </c>
      <c r="F8500" t="s">
        <v>121</v>
      </c>
      <c r="G8500" t="s">
        <v>110</v>
      </c>
      <c r="H8500" s="5">
        <v>759</v>
      </c>
      <c r="I8500" s="5">
        <v>20719.28</v>
      </c>
      <c r="J8500" t="s">
        <v>117</v>
      </c>
      <c r="K8500" t="s">
        <v>106</v>
      </c>
      <c r="L8500">
        <v>1</v>
      </c>
      <c r="M8500">
        <v>0</v>
      </c>
      <c r="N8500">
        <v>5</v>
      </c>
      <c r="O8500" s="6">
        <v>0</v>
      </c>
      <c r="P8500" t="s">
        <v>106</v>
      </c>
      <c r="Q8500" t="s">
        <v>107</v>
      </c>
      <c r="R8500">
        <f>IF(F8500="Monthly",2,0)
+IF(E8500&lt;=6,2,0)
+IF(N8500&lt;=2,2,0)
+IF(L8500&gt;=4,2,0)
+IF(M8500&gt;=2,1,0)
+IF(H8500&gt;=_xlfn.PERCENTILE.INC($H$2:$H$10001,0.75),1,0)</f>
        <v>0</v>
      </c>
      <c r="S8500" t="str">
        <f>IF(R8500&gt;=7,"High",IF(R8500&gt;=4,"Medium","Low"))</f>
        <v>Low</v>
      </c>
    </row>
    <row r="8501" spans="1:19">
      <c r="A8501" t="s">
        <v>8626</v>
      </c>
      <c r="B8501">
        <v>50</v>
      </c>
      <c r="C8501" t="s">
        <v>112</v>
      </c>
      <c r="D8501" t="s">
        <v>159</v>
      </c>
      <c r="E8501">
        <v>49</v>
      </c>
      <c r="F8501" t="s">
        <v>610</v>
      </c>
      <c r="G8501" t="s">
        <v>110</v>
      </c>
      <c r="H8501" s="5">
        <v>752</v>
      </c>
      <c r="I8501" s="5">
        <v>37045.39</v>
      </c>
      <c r="J8501" t="s">
        <v>140</v>
      </c>
      <c r="K8501" t="s">
        <v>106</v>
      </c>
      <c r="L8501">
        <v>6</v>
      </c>
      <c r="M8501">
        <v>3</v>
      </c>
      <c r="N8501">
        <v>3</v>
      </c>
      <c r="O8501" s="6">
        <v>0</v>
      </c>
      <c r="P8501" t="s">
        <v>107</v>
      </c>
      <c r="Q8501" t="s">
        <v>107</v>
      </c>
      <c r="R8501">
        <f>IF(F8501="Monthly",2,0)
+IF(E8501&lt;=6,2,0)
+IF(N8501&lt;=2,2,0)
+IF(L8501&gt;=4,2,0)
+IF(M8501&gt;=2,1,0)
+IF(H8501&gt;=_xlfn.PERCENTILE.INC($H$2:$H$10001,0.75),1,0)</f>
        <v>3</v>
      </c>
      <c r="S8501" t="str">
        <f>IF(R8501&gt;=7,"High",IF(R8501&gt;=4,"Medium","Low"))</f>
        <v>Low</v>
      </c>
    </row>
    <row r="8502" spans="1:19">
      <c r="A8502" t="s">
        <v>8627</v>
      </c>
      <c r="B8502">
        <v>40</v>
      </c>
      <c r="C8502" t="s">
        <v>112</v>
      </c>
      <c r="D8502" t="s">
        <v>159</v>
      </c>
      <c r="E8502">
        <v>32</v>
      </c>
      <c r="F8502" t="s">
        <v>103</v>
      </c>
      <c r="G8502" t="s">
        <v>110</v>
      </c>
      <c r="H8502" s="5">
        <v>680</v>
      </c>
      <c r="I8502" s="5">
        <v>21463.89</v>
      </c>
      <c r="J8502" t="s">
        <v>134</v>
      </c>
      <c r="K8502" t="s">
        <v>106</v>
      </c>
      <c r="L8502">
        <v>0</v>
      </c>
      <c r="M8502">
        <v>0</v>
      </c>
      <c r="N8502">
        <v>5</v>
      </c>
      <c r="O8502" s="6">
        <v>0</v>
      </c>
      <c r="P8502" t="s">
        <v>107</v>
      </c>
      <c r="Q8502" t="s">
        <v>107</v>
      </c>
      <c r="R8502">
        <f>IF(F8502="Monthly",2,0)
+IF(E8502&lt;=6,2,0)
+IF(N8502&lt;=2,2,0)
+IF(L8502&gt;=4,2,0)
+IF(M8502&gt;=2,1,0)
+IF(H8502&gt;=_xlfn.PERCENTILE.INC($H$2:$H$10001,0.75),1,0)</f>
        <v>2</v>
      </c>
      <c r="S8502" t="str">
        <f>IF(R8502&gt;=7,"High",IF(R8502&gt;=4,"Medium","Low"))</f>
        <v>Low</v>
      </c>
    </row>
    <row r="8503" spans="1:19">
      <c r="A8503" t="s">
        <v>8628</v>
      </c>
      <c r="B8503">
        <v>31</v>
      </c>
      <c r="C8503" t="s">
        <v>101</v>
      </c>
      <c r="D8503" t="s">
        <v>102</v>
      </c>
      <c r="E8503">
        <v>40</v>
      </c>
      <c r="F8503" t="s">
        <v>103</v>
      </c>
      <c r="G8503" t="s">
        <v>104</v>
      </c>
      <c r="H8503" s="5">
        <v>489</v>
      </c>
      <c r="I8503" s="5">
        <v>19437.419999999998</v>
      </c>
      <c r="J8503" t="s">
        <v>105</v>
      </c>
      <c r="K8503" t="s">
        <v>107</v>
      </c>
      <c r="L8503">
        <v>0</v>
      </c>
      <c r="M8503">
        <v>0</v>
      </c>
      <c r="N8503">
        <v>5</v>
      </c>
      <c r="O8503" s="6">
        <v>0</v>
      </c>
      <c r="P8503" t="s">
        <v>107</v>
      </c>
      <c r="Q8503" t="s">
        <v>107</v>
      </c>
      <c r="R8503">
        <f>IF(F8503="Monthly",2,0)
+IF(E8503&lt;=6,2,0)
+IF(N8503&lt;=2,2,0)
+IF(L8503&gt;=4,2,0)
+IF(M8503&gt;=2,1,0)
+IF(H8503&gt;=_xlfn.PERCENTILE.INC($H$2:$H$10001,0.75),1,0)</f>
        <v>2</v>
      </c>
      <c r="S8503" t="str">
        <f>IF(R8503&gt;=7,"High",IF(R8503&gt;=4,"Medium","Low"))</f>
        <v>Low</v>
      </c>
    </row>
    <row r="8504" spans="1:19">
      <c r="A8504" t="s">
        <v>8629</v>
      </c>
      <c r="B8504">
        <v>54</v>
      </c>
      <c r="C8504" t="s">
        <v>112</v>
      </c>
      <c r="D8504" t="s">
        <v>133</v>
      </c>
      <c r="E8504">
        <v>37</v>
      </c>
      <c r="F8504" t="s">
        <v>103</v>
      </c>
      <c r="G8504" t="s">
        <v>110</v>
      </c>
      <c r="H8504" s="5">
        <v>761</v>
      </c>
      <c r="I8504" s="5">
        <v>27633.68</v>
      </c>
      <c r="J8504" t="s">
        <v>105</v>
      </c>
      <c r="K8504" t="s">
        <v>106</v>
      </c>
      <c r="L8504">
        <v>0</v>
      </c>
      <c r="M8504">
        <v>0</v>
      </c>
      <c r="N8504">
        <v>4</v>
      </c>
      <c r="O8504" s="6">
        <v>0</v>
      </c>
      <c r="P8504" t="s">
        <v>107</v>
      </c>
      <c r="Q8504" t="s">
        <v>106</v>
      </c>
      <c r="R8504">
        <f>IF(F8504="Monthly",2,0)
+IF(E8504&lt;=6,2,0)
+IF(N8504&lt;=2,2,0)
+IF(L8504&gt;=4,2,0)
+IF(M8504&gt;=2,1,0)
+IF(H8504&gt;=_xlfn.PERCENTILE.INC($H$2:$H$10001,0.75),1,0)</f>
        <v>2</v>
      </c>
      <c r="S8504" t="str">
        <f>IF(R8504&gt;=7,"High",IF(R8504&gt;=4,"Medium","Low"))</f>
        <v>Low</v>
      </c>
    </row>
    <row r="8505" spans="1:19">
      <c r="A8505" t="s">
        <v>8630</v>
      </c>
      <c r="B8505">
        <v>37</v>
      </c>
      <c r="C8505" t="s">
        <v>112</v>
      </c>
      <c r="D8505" t="s">
        <v>126</v>
      </c>
      <c r="E8505">
        <v>54</v>
      </c>
      <c r="F8505" t="s">
        <v>109</v>
      </c>
      <c r="G8505" t="s">
        <v>129</v>
      </c>
      <c r="H8505" s="5">
        <v>973</v>
      </c>
      <c r="I8505" s="5">
        <v>46064.38</v>
      </c>
      <c r="J8505" t="s">
        <v>105</v>
      </c>
      <c r="K8505" t="s">
        <v>106</v>
      </c>
      <c r="L8505">
        <v>0</v>
      </c>
      <c r="M8505">
        <v>0</v>
      </c>
      <c r="N8505">
        <v>5</v>
      </c>
      <c r="O8505" s="6">
        <v>10</v>
      </c>
      <c r="P8505" t="s">
        <v>106</v>
      </c>
      <c r="Q8505" t="s">
        <v>107</v>
      </c>
      <c r="R8505">
        <f>IF(F8505="Monthly",2,0)
+IF(E8505&lt;=6,2,0)
+IF(N8505&lt;=2,2,0)
+IF(L8505&gt;=4,2,0)
+IF(M8505&gt;=2,1,0)
+IF(H8505&gt;=_xlfn.PERCENTILE.INC($H$2:$H$10001,0.75),1,0)</f>
        <v>1</v>
      </c>
      <c r="S8505" t="str">
        <f>IF(R8505&gt;=7,"High",IF(R8505&gt;=4,"Medium","Low"))</f>
        <v>Low</v>
      </c>
    </row>
    <row r="8506" spans="1:19">
      <c r="A8506" t="s">
        <v>8631</v>
      </c>
      <c r="B8506">
        <v>36</v>
      </c>
      <c r="C8506" t="s">
        <v>112</v>
      </c>
      <c r="D8506" t="s">
        <v>102</v>
      </c>
      <c r="E8506">
        <v>61</v>
      </c>
      <c r="F8506" t="s">
        <v>121</v>
      </c>
      <c r="G8506" t="s">
        <v>104</v>
      </c>
      <c r="H8506" s="5">
        <v>455</v>
      </c>
      <c r="I8506" s="5">
        <v>27568.65</v>
      </c>
      <c r="J8506" t="s">
        <v>105</v>
      </c>
      <c r="K8506" t="s">
        <v>107</v>
      </c>
      <c r="L8506">
        <v>4</v>
      </c>
      <c r="M8506">
        <v>2</v>
      </c>
      <c r="N8506">
        <v>2</v>
      </c>
      <c r="O8506" s="6">
        <v>0</v>
      </c>
      <c r="P8506" t="s">
        <v>107</v>
      </c>
      <c r="Q8506" t="s">
        <v>107</v>
      </c>
      <c r="R8506">
        <f>IF(F8506="Monthly",2,0)
+IF(E8506&lt;=6,2,0)
+IF(N8506&lt;=2,2,0)
+IF(L8506&gt;=4,2,0)
+IF(M8506&gt;=2,1,0)
+IF(H8506&gt;=_xlfn.PERCENTILE.INC($H$2:$H$10001,0.75),1,0)</f>
        <v>5</v>
      </c>
      <c r="S8506" t="str">
        <f>IF(R8506&gt;=7,"High",IF(R8506&gt;=4,"Medium","Low"))</f>
        <v>Medium</v>
      </c>
    </row>
    <row r="8507" spans="1:19">
      <c r="A8507" t="s">
        <v>8632</v>
      </c>
      <c r="B8507">
        <v>47</v>
      </c>
      <c r="C8507" t="s">
        <v>112</v>
      </c>
      <c r="D8507" t="s">
        <v>123</v>
      </c>
      <c r="E8507">
        <v>20</v>
      </c>
      <c r="F8507" t="s">
        <v>109</v>
      </c>
      <c r="G8507" t="s">
        <v>129</v>
      </c>
      <c r="H8507" s="5">
        <v>940</v>
      </c>
      <c r="I8507" s="5">
        <v>18995.66</v>
      </c>
      <c r="J8507" t="s">
        <v>117</v>
      </c>
      <c r="K8507" t="s">
        <v>106</v>
      </c>
      <c r="L8507">
        <v>2</v>
      </c>
      <c r="M8507">
        <v>1</v>
      </c>
      <c r="N8507">
        <v>4</v>
      </c>
      <c r="O8507" s="6">
        <v>0</v>
      </c>
      <c r="P8507" t="s">
        <v>107</v>
      </c>
      <c r="Q8507" t="s">
        <v>107</v>
      </c>
      <c r="R8507">
        <f>IF(F8507="Monthly",2,0)
+IF(E8507&lt;=6,2,0)
+IF(N8507&lt;=2,2,0)
+IF(L8507&gt;=4,2,0)
+IF(M8507&gt;=2,1,0)
+IF(H8507&gt;=_xlfn.PERCENTILE.INC($H$2:$H$10001,0.75),1,0)</f>
        <v>1</v>
      </c>
      <c r="S8507" t="str">
        <f>IF(R8507&gt;=7,"High",IF(R8507&gt;=4,"Medium","Low"))</f>
        <v>Low</v>
      </c>
    </row>
    <row r="8508" spans="1:19">
      <c r="A8508" t="s">
        <v>8633</v>
      </c>
      <c r="B8508">
        <v>39</v>
      </c>
      <c r="C8508" t="s">
        <v>112</v>
      </c>
      <c r="D8508" t="s">
        <v>133</v>
      </c>
      <c r="E8508">
        <v>21</v>
      </c>
      <c r="F8508" t="s">
        <v>103</v>
      </c>
      <c r="G8508" t="s">
        <v>129</v>
      </c>
      <c r="H8508" s="5">
        <v>1008</v>
      </c>
      <c r="I8508" s="5">
        <v>21426.639999999999</v>
      </c>
      <c r="J8508" t="s">
        <v>140</v>
      </c>
      <c r="K8508" t="s">
        <v>106</v>
      </c>
      <c r="L8508">
        <v>2</v>
      </c>
      <c r="M8508">
        <v>0</v>
      </c>
      <c r="N8508">
        <v>5</v>
      </c>
      <c r="O8508" s="6">
        <v>0</v>
      </c>
      <c r="P8508" t="s">
        <v>106</v>
      </c>
      <c r="Q8508" t="s">
        <v>107</v>
      </c>
      <c r="R8508">
        <f>IF(F8508="Monthly",2,0)
+IF(E8508&lt;=6,2,0)
+IF(N8508&lt;=2,2,0)
+IF(L8508&gt;=4,2,0)
+IF(M8508&gt;=2,1,0)
+IF(H8508&gt;=_xlfn.PERCENTILE.INC($H$2:$H$10001,0.75),1,0)</f>
        <v>3</v>
      </c>
      <c r="S8508" t="str">
        <f>IF(R8508&gt;=7,"High",IF(R8508&gt;=4,"Medium","Low"))</f>
        <v>Low</v>
      </c>
    </row>
    <row r="8509" spans="1:19">
      <c r="A8509" t="s">
        <v>8634</v>
      </c>
      <c r="B8509">
        <v>28</v>
      </c>
      <c r="C8509" t="s">
        <v>112</v>
      </c>
      <c r="D8509" t="s">
        <v>126</v>
      </c>
      <c r="E8509">
        <v>37</v>
      </c>
      <c r="F8509" t="s">
        <v>121</v>
      </c>
      <c r="G8509" t="s">
        <v>110</v>
      </c>
      <c r="H8509" s="5">
        <v>659</v>
      </c>
      <c r="I8509" s="5">
        <v>21875.43</v>
      </c>
      <c r="J8509" t="s">
        <v>105</v>
      </c>
      <c r="K8509" t="s">
        <v>106</v>
      </c>
      <c r="L8509">
        <v>2</v>
      </c>
      <c r="M8509">
        <v>0</v>
      </c>
      <c r="N8509">
        <v>4</v>
      </c>
      <c r="O8509" s="6">
        <v>10</v>
      </c>
      <c r="P8509" t="s">
        <v>106</v>
      </c>
      <c r="Q8509" t="s">
        <v>107</v>
      </c>
      <c r="R8509">
        <f>IF(F8509="Monthly",2,0)
+IF(E8509&lt;=6,2,0)
+IF(N8509&lt;=2,2,0)
+IF(L8509&gt;=4,2,0)
+IF(M8509&gt;=2,1,0)
+IF(H8509&gt;=_xlfn.PERCENTILE.INC($H$2:$H$10001,0.75),1,0)</f>
        <v>0</v>
      </c>
      <c r="S8509" t="str">
        <f>IF(R8509&gt;=7,"High",IF(R8509&gt;=4,"Medium","Low"))</f>
        <v>Low</v>
      </c>
    </row>
    <row r="8510" spans="1:19">
      <c r="A8510" t="s">
        <v>8635</v>
      </c>
      <c r="B8510">
        <v>18</v>
      </c>
      <c r="C8510" t="s">
        <v>112</v>
      </c>
      <c r="D8510" t="s">
        <v>131</v>
      </c>
      <c r="E8510">
        <v>33</v>
      </c>
      <c r="F8510" t="s">
        <v>103</v>
      </c>
      <c r="G8510" t="s">
        <v>110</v>
      </c>
      <c r="H8510" s="5">
        <v>813</v>
      </c>
      <c r="I8510" s="5">
        <v>26455.72</v>
      </c>
      <c r="J8510" t="s">
        <v>140</v>
      </c>
      <c r="K8510" t="s">
        <v>106</v>
      </c>
      <c r="L8510">
        <v>0</v>
      </c>
      <c r="M8510">
        <v>0</v>
      </c>
      <c r="N8510">
        <v>5</v>
      </c>
      <c r="O8510" s="6">
        <v>0</v>
      </c>
      <c r="P8510" t="s">
        <v>107</v>
      </c>
      <c r="Q8510" t="s">
        <v>107</v>
      </c>
      <c r="R8510">
        <f>IF(F8510="Monthly",2,0)
+IF(E8510&lt;=6,2,0)
+IF(N8510&lt;=2,2,0)
+IF(L8510&gt;=4,2,0)
+IF(M8510&gt;=2,1,0)
+IF(H8510&gt;=_xlfn.PERCENTILE.INC($H$2:$H$10001,0.75),1,0)</f>
        <v>3</v>
      </c>
      <c r="S8510" t="str">
        <f>IF(R8510&gt;=7,"High",IF(R8510&gt;=4,"Medium","Low"))</f>
        <v>Low</v>
      </c>
    </row>
    <row r="8511" spans="1:19">
      <c r="A8511" t="s">
        <v>8636</v>
      </c>
      <c r="B8511">
        <v>25</v>
      </c>
      <c r="C8511" t="s">
        <v>112</v>
      </c>
      <c r="D8511" t="s">
        <v>119</v>
      </c>
      <c r="E8511">
        <v>14</v>
      </c>
      <c r="F8511" t="s">
        <v>109</v>
      </c>
      <c r="G8511" t="s">
        <v>129</v>
      </c>
      <c r="H8511" s="5">
        <v>998</v>
      </c>
      <c r="I8511" s="5">
        <v>14303.51</v>
      </c>
      <c r="J8511" t="s">
        <v>140</v>
      </c>
      <c r="K8511" t="s">
        <v>106</v>
      </c>
      <c r="L8511">
        <v>0</v>
      </c>
      <c r="M8511">
        <v>0</v>
      </c>
      <c r="N8511">
        <v>5</v>
      </c>
      <c r="O8511" s="6">
        <v>0</v>
      </c>
      <c r="P8511" t="s">
        <v>107</v>
      </c>
      <c r="Q8511" t="s">
        <v>107</v>
      </c>
      <c r="R8511">
        <f>IF(F8511="Monthly",2,0)
+IF(E8511&lt;=6,2,0)
+IF(N8511&lt;=2,2,0)
+IF(L8511&gt;=4,2,0)
+IF(M8511&gt;=2,1,0)
+IF(H8511&gt;=_xlfn.PERCENTILE.INC($H$2:$H$10001,0.75),1,0)</f>
        <v>1</v>
      </c>
      <c r="S8511" t="str">
        <f>IF(R8511&gt;=7,"High",IF(R8511&gt;=4,"Medium","Low"))</f>
        <v>Low</v>
      </c>
    </row>
    <row r="8512" spans="1:19">
      <c r="A8512" t="s">
        <v>8637</v>
      </c>
      <c r="B8512">
        <v>58</v>
      </c>
      <c r="C8512" t="s">
        <v>112</v>
      </c>
      <c r="D8512" t="s">
        <v>131</v>
      </c>
      <c r="E8512">
        <v>62</v>
      </c>
      <c r="F8512" t="s">
        <v>121</v>
      </c>
      <c r="G8512" t="s">
        <v>110</v>
      </c>
      <c r="H8512" s="5">
        <v>792</v>
      </c>
      <c r="I8512" s="5">
        <v>50220.2</v>
      </c>
      <c r="J8512" t="s">
        <v>105</v>
      </c>
      <c r="K8512" t="s">
        <v>106</v>
      </c>
      <c r="L8512">
        <v>1</v>
      </c>
      <c r="M8512">
        <v>0</v>
      </c>
      <c r="N8512">
        <v>5</v>
      </c>
      <c r="O8512" s="6">
        <v>0</v>
      </c>
      <c r="P8512" t="s">
        <v>107</v>
      </c>
      <c r="Q8512" t="s">
        <v>107</v>
      </c>
      <c r="R8512">
        <f>IF(F8512="Monthly",2,0)
+IF(E8512&lt;=6,2,0)
+IF(N8512&lt;=2,2,0)
+IF(L8512&gt;=4,2,0)
+IF(M8512&gt;=2,1,0)
+IF(H8512&gt;=_xlfn.PERCENTILE.INC($H$2:$H$10001,0.75),1,0)</f>
        <v>0</v>
      </c>
      <c r="S8512" t="str">
        <f>IF(R8512&gt;=7,"High",IF(R8512&gt;=4,"Medium","Low"))</f>
        <v>Low</v>
      </c>
    </row>
    <row r="8513" spans="1:19">
      <c r="A8513" t="s">
        <v>8638</v>
      </c>
      <c r="B8513">
        <v>39</v>
      </c>
      <c r="C8513" t="s">
        <v>112</v>
      </c>
      <c r="D8513" t="s">
        <v>131</v>
      </c>
      <c r="E8513">
        <v>30</v>
      </c>
      <c r="F8513" t="s">
        <v>109</v>
      </c>
      <c r="G8513" t="s">
        <v>104</v>
      </c>
      <c r="H8513" s="5">
        <v>574</v>
      </c>
      <c r="I8513" s="5">
        <v>15607.96</v>
      </c>
      <c r="J8513" t="s">
        <v>105</v>
      </c>
      <c r="K8513" t="s">
        <v>107</v>
      </c>
      <c r="L8513">
        <v>5</v>
      </c>
      <c r="M8513">
        <v>1</v>
      </c>
      <c r="N8513">
        <v>4</v>
      </c>
      <c r="O8513" s="6">
        <v>10</v>
      </c>
      <c r="P8513" t="s">
        <v>107</v>
      </c>
      <c r="Q8513" t="s">
        <v>107</v>
      </c>
      <c r="R8513">
        <f>IF(F8513="Monthly",2,0)
+IF(E8513&lt;=6,2,0)
+IF(N8513&lt;=2,2,0)
+IF(L8513&gt;=4,2,0)
+IF(M8513&gt;=2,1,0)
+IF(H8513&gt;=_xlfn.PERCENTILE.INC($H$2:$H$10001,0.75),1,0)</f>
        <v>2</v>
      </c>
      <c r="S8513" t="str">
        <f>IF(R8513&gt;=7,"High",IF(R8513&gt;=4,"Medium","Low"))</f>
        <v>Low</v>
      </c>
    </row>
    <row r="8514" spans="1:19">
      <c r="A8514" t="s">
        <v>8639</v>
      </c>
      <c r="B8514">
        <v>41</v>
      </c>
      <c r="C8514" t="s">
        <v>112</v>
      </c>
      <c r="D8514" t="s">
        <v>126</v>
      </c>
      <c r="E8514">
        <v>39</v>
      </c>
      <c r="F8514" t="s">
        <v>103</v>
      </c>
      <c r="G8514" t="s">
        <v>104</v>
      </c>
      <c r="H8514" s="5">
        <v>569</v>
      </c>
      <c r="I8514" s="5">
        <v>22727.49</v>
      </c>
      <c r="J8514" t="s">
        <v>134</v>
      </c>
      <c r="K8514" t="s">
        <v>107</v>
      </c>
      <c r="L8514">
        <v>0</v>
      </c>
      <c r="M8514">
        <v>0</v>
      </c>
      <c r="N8514">
        <v>5</v>
      </c>
      <c r="O8514" s="6">
        <v>0</v>
      </c>
      <c r="P8514" t="s">
        <v>107</v>
      </c>
      <c r="Q8514" t="s">
        <v>106</v>
      </c>
      <c r="R8514">
        <f>IF(F8514="Monthly",2,0)
+IF(E8514&lt;=6,2,0)
+IF(N8514&lt;=2,2,0)
+IF(L8514&gt;=4,2,0)
+IF(M8514&gt;=2,1,0)
+IF(H8514&gt;=_xlfn.PERCENTILE.INC($H$2:$H$10001,0.75),1,0)</f>
        <v>2</v>
      </c>
      <c r="S8514" t="str">
        <f>IF(R8514&gt;=7,"High",IF(R8514&gt;=4,"Medium","Low"))</f>
        <v>Low</v>
      </c>
    </row>
    <row r="8515" spans="1:19">
      <c r="A8515" t="s">
        <v>8640</v>
      </c>
      <c r="B8515">
        <v>62</v>
      </c>
      <c r="C8515" t="s">
        <v>101</v>
      </c>
      <c r="D8515" t="s">
        <v>102</v>
      </c>
      <c r="E8515">
        <v>25</v>
      </c>
      <c r="F8515" t="s">
        <v>103</v>
      </c>
      <c r="G8515" t="s">
        <v>129</v>
      </c>
      <c r="H8515" s="5">
        <v>1028</v>
      </c>
      <c r="I8515" s="5">
        <v>25852.29</v>
      </c>
      <c r="J8515" t="s">
        <v>115</v>
      </c>
      <c r="K8515" t="s">
        <v>106</v>
      </c>
      <c r="L8515">
        <v>2</v>
      </c>
      <c r="M8515">
        <v>1</v>
      </c>
      <c r="N8515">
        <v>4</v>
      </c>
      <c r="O8515" s="6">
        <v>0</v>
      </c>
      <c r="P8515" t="s">
        <v>107</v>
      </c>
      <c r="Q8515" t="s">
        <v>107</v>
      </c>
      <c r="R8515">
        <f>IF(F8515="Monthly",2,0)
+IF(E8515&lt;=6,2,0)
+IF(N8515&lt;=2,2,0)
+IF(L8515&gt;=4,2,0)
+IF(M8515&gt;=2,1,0)
+IF(H8515&gt;=_xlfn.PERCENTILE.INC($H$2:$H$10001,0.75),1,0)</f>
        <v>3</v>
      </c>
      <c r="S8515" t="str">
        <f>IF(R8515&gt;=7,"High",IF(R8515&gt;=4,"Medium","Low"))</f>
        <v>Low</v>
      </c>
    </row>
    <row r="8516" spans="1:19">
      <c r="A8516" t="s">
        <v>8641</v>
      </c>
      <c r="B8516">
        <v>21</v>
      </c>
      <c r="C8516" t="s">
        <v>101</v>
      </c>
      <c r="D8516" t="s">
        <v>102</v>
      </c>
      <c r="E8516">
        <v>32</v>
      </c>
      <c r="F8516" t="s">
        <v>121</v>
      </c>
      <c r="G8516" t="s">
        <v>110</v>
      </c>
      <c r="H8516" s="5">
        <v>713</v>
      </c>
      <c r="I8516" s="5">
        <v>22746.639999999999</v>
      </c>
      <c r="J8516" t="s">
        <v>134</v>
      </c>
      <c r="K8516" t="s">
        <v>106</v>
      </c>
      <c r="L8516">
        <v>1</v>
      </c>
      <c r="M8516">
        <v>0</v>
      </c>
      <c r="N8516">
        <v>5</v>
      </c>
      <c r="O8516" s="6">
        <v>0</v>
      </c>
      <c r="P8516" t="s">
        <v>107</v>
      </c>
      <c r="Q8516" t="s">
        <v>107</v>
      </c>
      <c r="R8516">
        <f>IF(F8516="Monthly",2,0)
+IF(E8516&lt;=6,2,0)
+IF(N8516&lt;=2,2,0)
+IF(L8516&gt;=4,2,0)
+IF(M8516&gt;=2,1,0)
+IF(H8516&gt;=_xlfn.PERCENTILE.INC($H$2:$H$10001,0.75),1,0)</f>
        <v>0</v>
      </c>
      <c r="S8516" t="str">
        <f>IF(R8516&gt;=7,"High",IF(R8516&gt;=4,"Medium","Low"))</f>
        <v>Low</v>
      </c>
    </row>
    <row r="8517" spans="1:19">
      <c r="A8517" t="s">
        <v>8642</v>
      </c>
      <c r="B8517">
        <v>26</v>
      </c>
      <c r="C8517" t="s">
        <v>112</v>
      </c>
      <c r="D8517" t="s">
        <v>102</v>
      </c>
      <c r="E8517">
        <v>37</v>
      </c>
      <c r="F8517" t="s">
        <v>103</v>
      </c>
      <c r="G8517" t="s">
        <v>104</v>
      </c>
      <c r="H8517" s="5">
        <v>573</v>
      </c>
      <c r="I8517" s="5">
        <v>21665.54</v>
      </c>
      <c r="J8517" t="s">
        <v>140</v>
      </c>
      <c r="K8517" t="s">
        <v>107</v>
      </c>
      <c r="L8517">
        <v>1</v>
      </c>
      <c r="M8517">
        <v>0</v>
      </c>
      <c r="N8517">
        <v>4</v>
      </c>
      <c r="O8517" s="6">
        <v>0</v>
      </c>
      <c r="P8517" t="s">
        <v>107</v>
      </c>
      <c r="Q8517" t="s">
        <v>106</v>
      </c>
      <c r="R8517">
        <f>IF(F8517="Monthly",2,0)
+IF(E8517&lt;=6,2,0)
+IF(N8517&lt;=2,2,0)
+IF(L8517&gt;=4,2,0)
+IF(M8517&gt;=2,1,0)
+IF(H8517&gt;=_xlfn.PERCENTILE.INC($H$2:$H$10001,0.75),1,0)</f>
        <v>2</v>
      </c>
      <c r="S8517" t="str">
        <f>IF(R8517&gt;=7,"High",IF(R8517&gt;=4,"Medium","Low"))</f>
        <v>Low</v>
      </c>
    </row>
    <row r="8518" spans="1:19">
      <c r="A8518" t="s">
        <v>8643</v>
      </c>
      <c r="B8518">
        <v>37</v>
      </c>
      <c r="C8518" t="s">
        <v>101</v>
      </c>
      <c r="D8518" t="s">
        <v>133</v>
      </c>
      <c r="E8518">
        <v>14</v>
      </c>
      <c r="F8518" t="s">
        <v>103</v>
      </c>
      <c r="G8518" t="s">
        <v>129</v>
      </c>
      <c r="H8518" s="5">
        <v>1073</v>
      </c>
      <c r="I8518" s="5">
        <v>15186.23</v>
      </c>
      <c r="J8518" t="s">
        <v>105</v>
      </c>
      <c r="K8518" t="s">
        <v>106</v>
      </c>
      <c r="L8518">
        <v>0</v>
      </c>
      <c r="M8518">
        <v>0</v>
      </c>
      <c r="N8518">
        <v>5</v>
      </c>
      <c r="O8518" s="6">
        <v>0</v>
      </c>
      <c r="P8518" t="s">
        <v>107</v>
      </c>
      <c r="Q8518" t="s">
        <v>107</v>
      </c>
      <c r="R8518">
        <f>IF(F8518="Monthly",2,0)
+IF(E8518&lt;=6,2,0)
+IF(N8518&lt;=2,2,0)
+IF(L8518&gt;=4,2,0)
+IF(M8518&gt;=2,1,0)
+IF(H8518&gt;=_xlfn.PERCENTILE.INC($H$2:$H$10001,0.75),1,0)</f>
        <v>3</v>
      </c>
      <c r="S8518" t="str">
        <f>IF(R8518&gt;=7,"High",IF(R8518&gt;=4,"Medium","Low"))</f>
        <v>Low</v>
      </c>
    </row>
    <row r="8519" spans="1:19">
      <c r="A8519" t="s">
        <v>8644</v>
      </c>
      <c r="B8519">
        <v>47</v>
      </c>
      <c r="C8519" t="s">
        <v>112</v>
      </c>
      <c r="D8519" t="s">
        <v>102</v>
      </c>
      <c r="E8519">
        <v>30</v>
      </c>
      <c r="F8519" t="s">
        <v>109</v>
      </c>
      <c r="G8519" t="s">
        <v>104</v>
      </c>
      <c r="H8519" s="5">
        <v>447</v>
      </c>
      <c r="I8519" s="5">
        <v>12460.61</v>
      </c>
      <c r="J8519" t="s">
        <v>134</v>
      </c>
      <c r="K8519" t="s">
        <v>106</v>
      </c>
      <c r="L8519">
        <v>1</v>
      </c>
      <c r="M8519">
        <v>0</v>
      </c>
      <c r="N8519">
        <v>5</v>
      </c>
      <c r="O8519" s="6">
        <v>5</v>
      </c>
      <c r="P8519" t="s">
        <v>106</v>
      </c>
      <c r="Q8519" t="s">
        <v>107</v>
      </c>
      <c r="R8519">
        <f>IF(F8519="Monthly",2,0)
+IF(E8519&lt;=6,2,0)
+IF(N8519&lt;=2,2,0)
+IF(L8519&gt;=4,2,0)
+IF(M8519&gt;=2,1,0)
+IF(H8519&gt;=_xlfn.PERCENTILE.INC($H$2:$H$10001,0.75),1,0)</f>
        <v>0</v>
      </c>
      <c r="S8519" t="str">
        <f>IF(R8519&gt;=7,"High",IF(R8519&gt;=4,"Medium","Low"))</f>
        <v>Low</v>
      </c>
    </row>
    <row r="8520" spans="1:19">
      <c r="A8520" t="s">
        <v>8645</v>
      </c>
      <c r="B8520">
        <v>36</v>
      </c>
      <c r="C8520" t="s">
        <v>101</v>
      </c>
      <c r="D8520" t="s">
        <v>126</v>
      </c>
      <c r="E8520">
        <v>31</v>
      </c>
      <c r="F8520" t="s">
        <v>103</v>
      </c>
      <c r="G8520" t="s">
        <v>104</v>
      </c>
      <c r="H8520" s="5">
        <v>535</v>
      </c>
      <c r="I8520" s="5">
        <v>16856.61</v>
      </c>
      <c r="J8520" t="s">
        <v>105</v>
      </c>
      <c r="K8520" t="s">
        <v>106</v>
      </c>
      <c r="L8520">
        <v>0</v>
      </c>
      <c r="M8520">
        <v>0</v>
      </c>
      <c r="N8520">
        <v>5</v>
      </c>
      <c r="O8520" s="6">
        <v>0</v>
      </c>
      <c r="P8520" t="s">
        <v>107</v>
      </c>
      <c r="Q8520" t="s">
        <v>107</v>
      </c>
      <c r="R8520">
        <f>IF(F8520="Monthly",2,0)
+IF(E8520&lt;=6,2,0)
+IF(N8520&lt;=2,2,0)
+IF(L8520&gt;=4,2,0)
+IF(M8520&gt;=2,1,0)
+IF(H8520&gt;=_xlfn.PERCENTILE.INC($H$2:$H$10001,0.75),1,0)</f>
        <v>2</v>
      </c>
      <c r="S8520" t="str">
        <f>IF(R8520&gt;=7,"High",IF(R8520&gt;=4,"Medium","Low"))</f>
        <v>Low</v>
      </c>
    </row>
    <row r="8521" spans="1:19">
      <c r="A8521" t="s">
        <v>8646</v>
      </c>
      <c r="B8521">
        <v>35</v>
      </c>
      <c r="C8521" t="s">
        <v>112</v>
      </c>
      <c r="D8521" t="s">
        <v>131</v>
      </c>
      <c r="E8521">
        <v>38</v>
      </c>
      <c r="F8521" t="s">
        <v>103</v>
      </c>
      <c r="G8521" t="s">
        <v>110</v>
      </c>
      <c r="H8521" s="5">
        <v>683</v>
      </c>
      <c r="I8521" s="5">
        <v>25358.15</v>
      </c>
      <c r="J8521" t="s">
        <v>117</v>
      </c>
      <c r="K8521" t="s">
        <v>106</v>
      </c>
      <c r="L8521">
        <v>7</v>
      </c>
      <c r="M8521">
        <v>1</v>
      </c>
      <c r="N8521">
        <v>3</v>
      </c>
      <c r="O8521" s="6">
        <v>0</v>
      </c>
      <c r="P8521" t="s">
        <v>107</v>
      </c>
      <c r="Q8521" t="s">
        <v>106</v>
      </c>
      <c r="R8521">
        <f>IF(F8521="Monthly",2,0)
+IF(E8521&lt;=6,2,0)
+IF(N8521&lt;=2,2,0)
+IF(L8521&gt;=4,2,0)
+IF(M8521&gt;=2,1,0)
+IF(H8521&gt;=_xlfn.PERCENTILE.INC($H$2:$H$10001,0.75),1,0)</f>
        <v>4</v>
      </c>
      <c r="S8521" t="str">
        <f>IF(R8521&gt;=7,"High",IF(R8521&gt;=4,"Medium","Low"))</f>
        <v>Medium</v>
      </c>
    </row>
    <row r="8522" spans="1:19">
      <c r="A8522" t="s">
        <v>8647</v>
      </c>
      <c r="B8522">
        <v>30</v>
      </c>
      <c r="C8522" t="s">
        <v>101</v>
      </c>
      <c r="D8522" t="s">
        <v>123</v>
      </c>
      <c r="E8522">
        <v>31</v>
      </c>
      <c r="F8522" t="s">
        <v>121</v>
      </c>
      <c r="G8522" t="s">
        <v>104</v>
      </c>
      <c r="H8522" s="5">
        <v>434</v>
      </c>
      <c r="I8522" s="5">
        <v>11137.33</v>
      </c>
      <c r="J8522" t="s">
        <v>115</v>
      </c>
      <c r="K8522" t="s">
        <v>106</v>
      </c>
      <c r="L8522">
        <v>1</v>
      </c>
      <c r="M8522">
        <v>0</v>
      </c>
      <c r="N8522">
        <v>5</v>
      </c>
      <c r="O8522" s="6">
        <v>15</v>
      </c>
      <c r="P8522" t="s">
        <v>107</v>
      </c>
      <c r="Q8522" t="s">
        <v>107</v>
      </c>
      <c r="R8522">
        <f>IF(F8522="Monthly",2,0)
+IF(E8522&lt;=6,2,0)
+IF(N8522&lt;=2,2,0)
+IF(L8522&gt;=4,2,0)
+IF(M8522&gt;=2,1,0)
+IF(H8522&gt;=_xlfn.PERCENTILE.INC($H$2:$H$10001,0.75),1,0)</f>
        <v>0</v>
      </c>
      <c r="S8522" t="str">
        <f>IF(R8522&gt;=7,"High",IF(R8522&gt;=4,"Medium","Low"))</f>
        <v>Low</v>
      </c>
    </row>
    <row r="8523" spans="1:19">
      <c r="A8523" t="s">
        <v>8648</v>
      </c>
      <c r="B8523">
        <v>38</v>
      </c>
      <c r="C8523" t="s">
        <v>112</v>
      </c>
      <c r="D8523" t="s">
        <v>131</v>
      </c>
      <c r="E8523">
        <v>29</v>
      </c>
      <c r="F8523" t="s">
        <v>109</v>
      </c>
      <c r="G8523" t="s">
        <v>104</v>
      </c>
      <c r="H8523" s="5">
        <v>528</v>
      </c>
      <c r="I8523" s="5">
        <v>15182.62</v>
      </c>
      <c r="J8523" t="s">
        <v>117</v>
      </c>
      <c r="K8523" t="s">
        <v>106</v>
      </c>
      <c r="L8523">
        <v>3</v>
      </c>
      <c r="M8523">
        <v>0</v>
      </c>
      <c r="N8523">
        <v>5</v>
      </c>
      <c r="O8523" s="6">
        <v>0</v>
      </c>
      <c r="P8523" t="s">
        <v>106</v>
      </c>
      <c r="Q8523" t="s">
        <v>107</v>
      </c>
      <c r="R8523">
        <f>IF(F8523="Monthly",2,0)
+IF(E8523&lt;=6,2,0)
+IF(N8523&lt;=2,2,0)
+IF(L8523&gt;=4,2,0)
+IF(M8523&gt;=2,1,0)
+IF(H8523&gt;=_xlfn.PERCENTILE.INC($H$2:$H$10001,0.75),1,0)</f>
        <v>0</v>
      </c>
      <c r="S8523" t="str">
        <f>IF(R8523&gt;=7,"High",IF(R8523&gt;=4,"Medium","Low"))</f>
        <v>Low</v>
      </c>
    </row>
    <row r="8524" spans="1:19">
      <c r="A8524" t="s">
        <v>8649</v>
      </c>
      <c r="B8524">
        <v>28</v>
      </c>
      <c r="C8524" t="s">
        <v>101</v>
      </c>
      <c r="D8524" t="s">
        <v>126</v>
      </c>
      <c r="E8524">
        <v>43</v>
      </c>
      <c r="F8524" t="s">
        <v>109</v>
      </c>
      <c r="G8524" t="s">
        <v>110</v>
      </c>
      <c r="H8524" s="5">
        <v>708</v>
      </c>
      <c r="I8524" s="5">
        <v>28568.68</v>
      </c>
      <c r="J8524" t="s">
        <v>105</v>
      </c>
      <c r="K8524" t="s">
        <v>106</v>
      </c>
      <c r="L8524">
        <v>0</v>
      </c>
      <c r="M8524">
        <v>0</v>
      </c>
      <c r="N8524">
        <v>5</v>
      </c>
      <c r="O8524" s="6">
        <v>5</v>
      </c>
      <c r="P8524" t="s">
        <v>107</v>
      </c>
      <c r="Q8524" t="s">
        <v>107</v>
      </c>
      <c r="R8524">
        <f>IF(F8524="Monthly",2,0)
+IF(E8524&lt;=6,2,0)
+IF(N8524&lt;=2,2,0)
+IF(L8524&gt;=4,2,0)
+IF(M8524&gt;=2,1,0)
+IF(H8524&gt;=_xlfn.PERCENTILE.INC($H$2:$H$10001,0.75),1,0)</f>
        <v>0</v>
      </c>
      <c r="S8524" t="str">
        <f>IF(R8524&gt;=7,"High",IF(R8524&gt;=4,"Medium","Low"))</f>
        <v>Low</v>
      </c>
    </row>
    <row r="8525" spans="1:19">
      <c r="A8525" t="s">
        <v>8650</v>
      </c>
      <c r="B8525">
        <v>27</v>
      </c>
      <c r="C8525" t="s">
        <v>112</v>
      </c>
      <c r="D8525" t="s">
        <v>131</v>
      </c>
      <c r="E8525">
        <v>34</v>
      </c>
      <c r="F8525" t="s">
        <v>109</v>
      </c>
      <c r="G8525" t="s">
        <v>110</v>
      </c>
      <c r="H8525" s="5">
        <v>743</v>
      </c>
      <c r="I8525" s="5">
        <v>25693.33</v>
      </c>
      <c r="J8525" t="s">
        <v>140</v>
      </c>
      <c r="K8525" t="s">
        <v>107</v>
      </c>
      <c r="L8525">
        <v>0</v>
      </c>
      <c r="M8525">
        <v>0</v>
      </c>
      <c r="N8525">
        <v>4</v>
      </c>
      <c r="O8525" s="6">
        <v>0</v>
      </c>
      <c r="P8525" t="s">
        <v>107</v>
      </c>
      <c r="Q8525" t="s">
        <v>107</v>
      </c>
      <c r="R8525">
        <f>IF(F8525="Monthly",2,0)
+IF(E8525&lt;=6,2,0)
+IF(N8525&lt;=2,2,0)
+IF(L8525&gt;=4,2,0)
+IF(M8525&gt;=2,1,0)
+IF(H8525&gt;=_xlfn.PERCENTILE.INC($H$2:$H$10001,0.75),1,0)</f>
        <v>0</v>
      </c>
      <c r="S8525" t="str">
        <f>IF(R8525&gt;=7,"High",IF(R8525&gt;=4,"Medium","Low"))</f>
        <v>Low</v>
      </c>
    </row>
    <row r="8526" spans="1:19">
      <c r="A8526" t="s">
        <v>8651</v>
      </c>
      <c r="B8526">
        <v>36</v>
      </c>
      <c r="C8526" t="s">
        <v>101</v>
      </c>
      <c r="D8526" t="s">
        <v>102</v>
      </c>
      <c r="E8526">
        <v>44</v>
      </c>
      <c r="F8526" t="s">
        <v>103</v>
      </c>
      <c r="G8526" t="s">
        <v>104</v>
      </c>
      <c r="H8526" s="5">
        <v>451</v>
      </c>
      <c r="I8526" s="5">
        <v>20291.95</v>
      </c>
      <c r="J8526" t="s">
        <v>117</v>
      </c>
      <c r="K8526" t="s">
        <v>106</v>
      </c>
      <c r="L8526">
        <v>0</v>
      </c>
      <c r="M8526">
        <v>0</v>
      </c>
      <c r="N8526">
        <v>5</v>
      </c>
      <c r="O8526" s="6">
        <v>0</v>
      </c>
      <c r="P8526" t="s">
        <v>107</v>
      </c>
      <c r="Q8526" t="s">
        <v>107</v>
      </c>
      <c r="R8526">
        <f>IF(F8526="Monthly",2,0)
+IF(E8526&lt;=6,2,0)
+IF(N8526&lt;=2,2,0)
+IF(L8526&gt;=4,2,0)
+IF(M8526&gt;=2,1,0)
+IF(H8526&gt;=_xlfn.PERCENTILE.INC($H$2:$H$10001,0.75),1,0)</f>
        <v>2</v>
      </c>
      <c r="S8526" t="str">
        <f>IF(R8526&gt;=7,"High",IF(R8526&gt;=4,"Medium","Low"))</f>
        <v>Low</v>
      </c>
    </row>
    <row r="8527" spans="1:19">
      <c r="A8527" t="s">
        <v>8652</v>
      </c>
      <c r="B8527">
        <v>31</v>
      </c>
      <c r="C8527" t="s">
        <v>101</v>
      </c>
      <c r="D8527" t="s">
        <v>119</v>
      </c>
      <c r="E8527">
        <v>22</v>
      </c>
      <c r="F8527" t="s">
        <v>103</v>
      </c>
      <c r="G8527" t="s">
        <v>110</v>
      </c>
      <c r="H8527" s="5">
        <v>750</v>
      </c>
      <c r="I8527" s="5">
        <v>16239.14</v>
      </c>
      <c r="J8527" t="s">
        <v>115</v>
      </c>
      <c r="K8527" t="s">
        <v>106</v>
      </c>
      <c r="L8527">
        <v>0</v>
      </c>
      <c r="M8527">
        <v>0</v>
      </c>
      <c r="N8527">
        <v>5</v>
      </c>
      <c r="O8527" s="6">
        <v>0</v>
      </c>
      <c r="P8527" t="s">
        <v>107</v>
      </c>
      <c r="Q8527" t="s">
        <v>107</v>
      </c>
      <c r="R8527">
        <f>IF(F8527="Monthly",2,0)
+IF(E8527&lt;=6,2,0)
+IF(N8527&lt;=2,2,0)
+IF(L8527&gt;=4,2,0)
+IF(M8527&gt;=2,1,0)
+IF(H8527&gt;=_xlfn.PERCENTILE.INC($H$2:$H$10001,0.75),1,0)</f>
        <v>2</v>
      </c>
      <c r="S8527" t="str">
        <f>IF(R8527&gt;=7,"High",IF(R8527&gt;=4,"Medium","Low"))</f>
        <v>Low</v>
      </c>
    </row>
    <row r="8528" spans="1:19">
      <c r="A8528" t="s">
        <v>8653</v>
      </c>
      <c r="B8528">
        <v>24</v>
      </c>
      <c r="C8528" t="s">
        <v>112</v>
      </c>
      <c r="D8528" t="s">
        <v>119</v>
      </c>
      <c r="E8528">
        <v>22</v>
      </c>
      <c r="F8528" t="s">
        <v>121</v>
      </c>
      <c r="G8528" t="s">
        <v>104</v>
      </c>
      <c r="H8528" s="5">
        <v>527</v>
      </c>
      <c r="I8528" s="5">
        <v>10391.709999999999</v>
      </c>
      <c r="J8528" t="s">
        <v>117</v>
      </c>
      <c r="K8528" t="s">
        <v>106</v>
      </c>
      <c r="L8528">
        <v>0</v>
      </c>
      <c r="M8528">
        <v>0</v>
      </c>
      <c r="N8528">
        <v>5</v>
      </c>
      <c r="O8528" s="6">
        <v>10</v>
      </c>
      <c r="P8528" t="s">
        <v>107</v>
      </c>
      <c r="Q8528" t="s">
        <v>107</v>
      </c>
      <c r="R8528">
        <f>IF(F8528="Monthly",2,0)
+IF(E8528&lt;=6,2,0)
+IF(N8528&lt;=2,2,0)
+IF(L8528&gt;=4,2,0)
+IF(M8528&gt;=2,1,0)
+IF(H8528&gt;=_xlfn.PERCENTILE.INC($H$2:$H$10001,0.75),1,0)</f>
        <v>0</v>
      </c>
      <c r="S8528" t="str">
        <f>IF(R8528&gt;=7,"High",IF(R8528&gt;=4,"Medium","Low"))</f>
        <v>Low</v>
      </c>
    </row>
    <row r="8529" spans="1:19">
      <c r="A8529" t="s">
        <v>8654</v>
      </c>
      <c r="B8529">
        <v>27</v>
      </c>
      <c r="C8529" t="s">
        <v>112</v>
      </c>
      <c r="D8529" t="s">
        <v>133</v>
      </c>
      <c r="E8529">
        <v>25</v>
      </c>
      <c r="F8529" t="s">
        <v>109</v>
      </c>
      <c r="G8529" t="s">
        <v>104</v>
      </c>
      <c r="H8529" s="5">
        <v>453</v>
      </c>
      <c r="I8529" s="5">
        <v>10262.450000000001</v>
      </c>
      <c r="J8529" t="s">
        <v>105</v>
      </c>
      <c r="K8529" t="s">
        <v>107</v>
      </c>
      <c r="L8529">
        <v>1</v>
      </c>
      <c r="M8529">
        <v>0</v>
      </c>
      <c r="N8529">
        <v>5</v>
      </c>
      <c r="O8529" s="6">
        <v>10</v>
      </c>
      <c r="P8529" t="s">
        <v>106</v>
      </c>
      <c r="Q8529" t="s">
        <v>107</v>
      </c>
      <c r="R8529">
        <f>IF(F8529="Monthly",2,0)
+IF(E8529&lt;=6,2,0)
+IF(N8529&lt;=2,2,0)
+IF(L8529&gt;=4,2,0)
+IF(M8529&gt;=2,1,0)
+IF(H8529&gt;=_xlfn.PERCENTILE.INC($H$2:$H$10001,0.75),1,0)</f>
        <v>0</v>
      </c>
      <c r="S8529" t="str">
        <f>IF(R8529&gt;=7,"High",IF(R8529&gt;=4,"Medium","Low"))</f>
        <v>Low</v>
      </c>
    </row>
    <row r="8530" spans="1:19">
      <c r="A8530" t="s">
        <v>8655</v>
      </c>
      <c r="B8530">
        <v>40</v>
      </c>
      <c r="C8530" t="s">
        <v>112</v>
      </c>
      <c r="D8530" t="s">
        <v>137</v>
      </c>
      <c r="E8530">
        <v>39</v>
      </c>
      <c r="F8530" t="s">
        <v>103</v>
      </c>
      <c r="G8530" t="s">
        <v>110</v>
      </c>
      <c r="H8530" s="5">
        <v>669</v>
      </c>
      <c r="I8530" s="5">
        <v>26023.72</v>
      </c>
      <c r="J8530" t="s">
        <v>134</v>
      </c>
      <c r="K8530" t="s">
        <v>106</v>
      </c>
      <c r="L8530">
        <v>0</v>
      </c>
      <c r="M8530">
        <v>0</v>
      </c>
      <c r="N8530">
        <v>5</v>
      </c>
      <c r="O8530" s="6">
        <v>0</v>
      </c>
      <c r="P8530" t="s">
        <v>106</v>
      </c>
      <c r="Q8530" t="s">
        <v>106</v>
      </c>
      <c r="R8530">
        <f>IF(F8530="Monthly",2,0)
+IF(E8530&lt;=6,2,0)
+IF(N8530&lt;=2,2,0)
+IF(L8530&gt;=4,2,0)
+IF(M8530&gt;=2,1,0)
+IF(H8530&gt;=_xlfn.PERCENTILE.INC($H$2:$H$10001,0.75),1,0)</f>
        <v>2</v>
      </c>
      <c r="S8530" t="str">
        <f>IF(R8530&gt;=7,"High",IF(R8530&gt;=4,"Medium","Low"))</f>
        <v>Low</v>
      </c>
    </row>
    <row r="8531" spans="1:19">
      <c r="A8531" t="s">
        <v>8656</v>
      </c>
      <c r="B8531">
        <v>40</v>
      </c>
      <c r="C8531" t="s">
        <v>101</v>
      </c>
      <c r="D8531" t="s">
        <v>119</v>
      </c>
      <c r="E8531">
        <v>53</v>
      </c>
      <c r="F8531" t="s">
        <v>109</v>
      </c>
      <c r="G8531" t="s">
        <v>104</v>
      </c>
      <c r="H8531" s="5">
        <v>543</v>
      </c>
      <c r="I8531" s="5">
        <v>28775.72</v>
      </c>
      <c r="J8531" t="s">
        <v>115</v>
      </c>
      <c r="K8531" t="s">
        <v>106</v>
      </c>
      <c r="L8531">
        <v>1</v>
      </c>
      <c r="M8531">
        <v>0</v>
      </c>
      <c r="N8531">
        <v>5</v>
      </c>
      <c r="O8531" s="6">
        <v>0</v>
      </c>
      <c r="P8531" t="s">
        <v>106</v>
      </c>
      <c r="Q8531" t="s">
        <v>107</v>
      </c>
      <c r="R8531">
        <f>IF(F8531="Monthly",2,0)
+IF(E8531&lt;=6,2,0)
+IF(N8531&lt;=2,2,0)
+IF(L8531&gt;=4,2,0)
+IF(M8531&gt;=2,1,0)
+IF(H8531&gt;=_xlfn.PERCENTILE.INC($H$2:$H$10001,0.75),1,0)</f>
        <v>0</v>
      </c>
      <c r="S8531" t="str">
        <f>IF(R8531&gt;=7,"High",IF(R8531&gt;=4,"Medium","Low"))</f>
        <v>Low</v>
      </c>
    </row>
    <row r="8532" spans="1:19">
      <c r="A8532" t="s">
        <v>8657</v>
      </c>
      <c r="B8532">
        <v>26</v>
      </c>
      <c r="C8532" t="s">
        <v>101</v>
      </c>
      <c r="D8532" t="s">
        <v>113</v>
      </c>
      <c r="E8532">
        <v>39</v>
      </c>
      <c r="F8532" t="s">
        <v>103</v>
      </c>
      <c r="G8532" t="s">
        <v>110</v>
      </c>
      <c r="H8532" s="5">
        <v>789</v>
      </c>
      <c r="I8532" s="5">
        <v>31134.04</v>
      </c>
      <c r="J8532" t="s">
        <v>134</v>
      </c>
      <c r="K8532" t="s">
        <v>106</v>
      </c>
      <c r="L8532">
        <v>0</v>
      </c>
      <c r="M8532">
        <v>0</v>
      </c>
      <c r="N8532">
        <v>5</v>
      </c>
      <c r="O8532" s="6">
        <v>0</v>
      </c>
      <c r="P8532" t="s">
        <v>107</v>
      </c>
      <c r="Q8532" t="s">
        <v>107</v>
      </c>
      <c r="R8532">
        <f>IF(F8532="Monthly",2,0)
+IF(E8532&lt;=6,2,0)
+IF(N8532&lt;=2,2,0)
+IF(L8532&gt;=4,2,0)
+IF(M8532&gt;=2,1,0)
+IF(H8532&gt;=_xlfn.PERCENTILE.INC($H$2:$H$10001,0.75),1,0)</f>
        <v>2</v>
      </c>
      <c r="S8532" t="str">
        <f>IF(R8532&gt;=7,"High",IF(R8532&gt;=4,"Medium","Low"))</f>
        <v>Low</v>
      </c>
    </row>
    <row r="8533" spans="1:19">
      <c r="A8533" t="s">
        <v>8658</v>
      </c>
      <c r="B8533">
        <v>38</v>
      </c>
      <c r="C8533" t="s">
        <v>101</v>
      </c>
      <c r="D8533" t="s">
        <v>102</v>
      </c>
      <c r="E8533">
        <v>28</v>
      </c>
      <c r="F8533" t="s">
        <v>109</v>
      </c>
      <c r="G8533" t="s">
        <v>104</v>
      </c>
      <c r="H8533" s="5">
        <v>451</v>
      </c>
      <c r="I8533" s="5">
        <f>RawCustomerTable[[#This Row],[Monthly_Charges]]*RawCustomerTable[[#This Row],[Tenure_Months]]*(1-RawCustomerTable[[#This Row],[Discount_Percent]]/100)</f>
        <v>12628</v>
      </c>
      <c r="J8533" t="s">
        <v>134</v>
      </c>
      <c r="K8533" t="s">
        <v>107</v>
      </c>
      <c r="L8533">
        <v>3</v>
      </c>
      <c r="M8533">
        <v>1</v>
      </c>
      <c r="N8533">
        <v>4</v>
      </c>
      <c r="O8533" s="6">
        <v>0</v>
      </c>
      <c r="P8533" t="s">
        <v>106</v>
      </c>
      <c r="Q8533" t="s">
        <v>107</v>
      </c>
      <c r="R8533">
        <f>IF(F8533="Monthly",2,0)
+IF(E8533&lt;=6,2,0)
+IF(N8533&lt;=2,2,0)
+IF(L8533&gt;=4,2,0)
+IF(M8533&gt;=2,1,0)
+IF(H8533&gt;=_xlfn.PERCENTILE.INC($H$2:$H$10001,0.75),1,0)</f>
        <v>0</v>
      </c>
      <c r="S8533" t="str">
        <f>IF(R8533&gt;=7,"High",IF(R8533&gt;=4,"Medium","Low"))</f>
        <v>Low</v>
      </c>
    </row>
    <row r="8534" spans="1:19">
      <c r="A8534" t="s">
        <v>8659</v>
      </c>
      <c r="B8534">
        <v>38</v>
      </c>
      <c r="C8534" t="s">
        <v>101</v>
      </c>
      <c r="D8534" t="s">
        <v>113</v>
      </c>
      <c r="E8534">
        <v>32</v>
      </c>
      <c r="F8534" t="s">
        <v>103</v>
      </c>
      <c r="G8534" t="s">
        <v>104</v>
      </c>
      <c r="H8534" s="5">
        <v>401</v>
      </c>
      <c r="I8534" s="5">
        <v>13208.84</v>
      </c>
      <c r="J8534" t="s">
        <v>140</v>
      </c>
      <c r="K8534" t="s">
        <v>106</v>
      </c>
      <c r="L8534">
        <v>0</v>
      </c>
      <c r="M8534">
        <v>0</v>
      </c>
      <c r="N8534">
        <v>5</v>
      </c>
      <c r="O8534" s="6">
        <v>0</v>
      </c>
      <c r="P8534" t="s">
        <v>107</v>
      </c>
      <c r="Q8534" t="s">
        <v>106</v>
      </c>
      <c r="R8534">
        <f>IF(F8534="Monthly",2,0)
+IF(E8534&lt;=6,2,0)
+IF(N8534&lt;=2,2,0)
+IF(L8534&gt;=4,2,0)
+IF(M8534&gt;=2,1,0)
+IF(H8534&gt;=_xlfn.PERCENTILE.INC($H$2:$H$10001,0.75),1,0)</f>
        <v>2</v>
      </c>
      <c r="S8534" t="str">
        <f>IF(R8534&gt;=7,"High",IF(R8534&gt;=4,"Medium","Low"))</f>
        <v>Low</v>
      </c>
    </row>
    <row r="8535" spans="1:19">
      <c r="A8535" t="s">
        <v>8660</v>
      </c>
      <c r="B8535">
        <v>45</v>
      </c>
      <c r="C8535" t="s">
        <v>112</v>
      </c>
      <c r="D8535" t="s">
        <v>137</v>
      </c>
      <c r="E8535">
        <v>26</v>
      </c>
      <c r="F8535" t="s">
        <v>109</v>
      </c>
      <c r="G8535" t="s">
        <v>110</v>
      </c>
      <c r="H8535" s="5">
        <v>671</v>
      </c>
      <c r="I8535" s="5">
        <v>17190.509999999998</v>
      </c>
      <c r="J8535" t="s">
        <v>117</v>
      </c>
      <c r="K8535" t="s">
        <v>106</v>
      </c>
      <c r="L8535">
        <v>2</v>
      </c>
      <c r="M8535">
        <v>0</v>
      </c>
      <c r="N8535">
        <v>5</v>
      </c>
      <c r="O8535" s="6">
        <v>0</v>
      </c>
      <c r="P8535" t="s">
        <v>107</v>
      </c>
      <c r="Q8535" t="s">
        <v>107</v>
      </c>
      <c r="R8535">
        <f>IF(F8535="Monthly",2,0)
+IF(E8535&lt;=6,2,0)
+IF(N8535&lt;=2,2,0)
+IF(L8535&gt;=4,2,0)
+IF(M8535&gt;=2,1,0)
+IF(H8535&gt;=_xlfn.PERCENTILE.INC($H$2:$H$10001,0.75),1,0)</f>
        <v>0</v>
      </c>
      <c r="S8535" t="str">
        <f>IF(R8535&gt;=7,"High",IF(R8535&gt;=4,"Medium","Low"))</f>
        <v>Low</v>
      </c>
    </row>
    <row r="8536" spans="1:19">
      <c r="A8536" t="s">
        <v>8661</v>
      </c>
      <c r="B8536">
        <v>18</v>
      </c>
      <c r="C8536" t="s">
        <v>112</v>
      </c>
      <c r="D8536" t="s">
        <v>131</v>
      </c>
      <c r="E8536">
        <v>11</v>
      </c>
      <c r="F8536" t="s">
        <v>109</v>
      </c>
      <c r="G8536" t="s">
        <v>110</v>
      </c>
      <c r="H8536" s="5">
        <v>674</v>
      </c>
      <c r="I8536" s="5">
        <v>6945.67</v>
      </c>
      <c r="J8536" t="s">
        <v>117</v>
      </c>
      <c r="K8536" t="s">
        <v>106</v>
      </c>
      <c r="L8536">
        <v>1</v>
      </c>
      <c r="M8536">
        <v>0</v>
      </c>
      <c r="N8536">
        <v>5</v>
      </c>
      <c r="O8536" s="6">
        <v>5</v>
      </c>
      <c r="P8536" t="s">
        <v>106</v>
      </c>
      <c r="Q8536" t="s">
        <v>107</v>
      </c>
      <c r="R8536">
        <f>IF(F8536="Monthly",2,0)
+IF(E8536&lt;=6,2,0)
+IF(N8536&lt;=2,2,0)
+IF(L8536&gt;=4,2,0)
+IF(M8536&gt;=2,1,0)
+IF(H8536&gt;=_xlfn.PERCENTILE.INC($H$2:$H$10001,0.75),1,0)</f>
        <v>0</v>
      </c>
      <c r="S8536" t="str">
        <f>IF(R8536&gt;=7,"High",IF(R8536&gt;=4,"Medium","Low"))</f>
        <v>Low</v>
      </c>
    </row>
    <row r="8537" spans="1:19">
      <c r="A8537" t="s">
        <v>8662</v>
      </c>
      <c r="B8537">
        <v>58</v>
      </c>
      <c r="C8537" t="s">
        <v>101</v>
      </c>
      <c r="D8537" t="s">
        <v>137</v>
      </c>
      <c r="E8537">
        <v>26</v>
      </c>
      <c r="F8537" t="s">
        <v>109</v>
      </c>
      <c r="G8537" t="s">
        <v>104</v>
      </c>
      <c r="H8537" s="5">
        <v>503</v>
      </c>
      <c r="I8537" s="5">
        <v>13170.79</v>
      </c>
      <c r="J8537" t="s">
        <v>117</v>
      </c>
      <c r="K8537" t="s">
        <v>106</v>
      </c>
      <c r="L8537">
        <v>1</v>
      </c>
      <c r="M8537">
        <v>0</v>
      </c>
      <c r="N8537">
        <v>5</v>
      </c>
      <c r="O8537" s="6">
        <v>0</v>
      </c>
      <c r="P8537" t="s">
        <v>107</v>
      </c>
      <c r="Q8537" t="s">
        <v>107</v>
      </c>
      <c r="R8537">
        <f>IF(F8537="Monthly",2,0)
+IF(E8537&lt;=6,2,0)
+IF(N8537&lt;=2,2,0)
+IF(L8537&gt;=4,2,0)
+IF(M8537&gt;=2,1,0)
+IF(H8537&gt;=_xlfn.PERCENTILE.INC($H$2:$H$10001,0.75),1,0)</f>
        <v>0</v>
      </c>
      <c r="S8537" t="str">
        <f>IF(R8537&gt;=7,"High",IF(R8537&gt;=4,"Medium","Low"))</f>
        <v>Low</v>
      </c>
    </row>
    <row r="8538" spans="1:19">
      <c r="A8538" t="s">
        <v>8663</v>
      </c>
      <c r="B8538">
        <v>52</v>
      </c>
      <c r="C8538" t="s">
        <v>112</v>
      </c>
      <c r="D8538" t="s">
        <v>137</v>
      </c>
      <c r="E8538">
        <v>21</v>
      </c>
      <c r="F8538" t="s">
        <v>103</v>
      </c>
      <c r="G8538" t="s">
        <v>104</v>
      </c>
      <c r="H8538" s="5">
        <v>390</v>
      </c>
      <c r="I8538" s="5">
        <v>8100.03</v>
      </c>
      <c r="J8538" t="s">
        <v>117</v>
      </c>
      <c r="K8538" t="s">
        <v>106</v>
      </c>
      <c r="L8538">
        <v>1</v>
      </c>
      <c r="M8538">
        <v>0</v>
      </c>
      <c r="N8538">
        <v>5</v>
      </c>
      <c r="O8538" s="6">
        <v>0</v>
      </c>
      <c r="P8538" t="s">
        <v>107</v>
      </c>
      <c r="Q8538" t="s">
        <v>107</v>
      </c>
      <c r="R8538">
        <f>IF(F8538="Monthly",2,0)
+IF(E8538&lt;=6,2,0)
+IF(N8538&lt;=2,2,0)
+IF(L8538&gt;=4,2,0)
+IF(M8538&gt;=2,1,0)
+IF(H8538&gt;=_xlfn.PERCENTILE.INC($H$2:$H$10001,0.75),1,0)</f>
        <v>2</v>
      </c>
      <c r="S8538" t="str">
        <f>IF(R8538&gt;=7,"High",IF(R8538&gt;=4,"Medium","Low"))</f>
        <v>Low</v>
      </c>
    </row>
    <row r="8539" spans="1:19">
      <c r="A8539" t="s">
        <v>8664</v>
      </c>
      <c r="B8539">
        <v>18</v>
      </c>
      <c r="C8539" t="s">
        <v>101</v>
      </c>
      <c r="D8539" t="s">
        <v>133</v>
      </c>
      <c r="E8539">
        <v>22</v>
      </c>
      <c r="F8539" t="s">
        <v>109</v>
      </c>
      <c r="G8539" t="s">
        <v>129</v>
      </c>
      <c r="H8539" s="5">
        <v>1052</v>
      </c>
      <c r="I8539" s="5">
        <v>22166.26</v>
      </c>
      <c r="J8539" t="s">
        <v>105</v>
      </c>
      <c r="K8539" t="s">
        <v>106</v>
      </c>
      <c r="L8539">
        <v>1</v>
      </c>
      <c r="M8539">
        <v>0</v>
      </c>
      <c r="N8539">
        <v>3</v>
      </c>
      <c r="O8539" s="6">
        <v>5</v>
      </c>
      <c r="P8539" t="s">
        <v>107</v>
      </c>
      <c r="Q8539" t="s">
        <v>107</v>
      </c>
      <c r="R8539">
        <f>IF(F8539="Monthly",2,0)
+IF(E8539&lt;=6,2,0)
+IF(N8539&lt;=2,2,0)
+IF(L8539&gt;=4,2,0)
+IF(M8539&gt;=2,1,0)
+IF(H8539&gt;=_xlfn.PERCENTILE.INC($H$2:$H$10001,0.75),1,0)</f>
        <v>1</v>
      </c>
      <c r="S8539" t="str">
        <f>IF(R8539&gt;=7,"High",IF(R8539&gt;=4,"Medium","Low"))</f>
        <v>Low</v>
      </c>
    </row>
    <row r="8540" spans="1:19">
      <c r="A8540" t="s">
        <v>8665</v>
      </c>
      <c r="B8540">
        <v>29</v>
      </c>
      <c r="C8540" t="s">
        <v>112</v>
      </c>
      <c r="D8540" t="s">
        <v>119</v>
      </c>
      <c r="E8540">
        <v>26</v>
      </c>
      <c r="F8540" t="s">
        <v>103</v>
      </c>
      <c r="G8540" t="s">
        <v>104</v>
      </c>
      <c r="H8540" s="5">
        <v>476</v>
      </c>
      <c r="I8540" s="5">
        <v>12412.57</v>
      </c>
      <c r="J8540" t="s">
        <v>140</v>
      </c>
      <c r="K8540" t="s">
        <v>106</v>
      </c>
      <c r="L8540">
        <v>2</v>
      </c>
      <c r="M8540">
        <v>0</v>
      </c>
      <c r="N8540">
        <v>5</v>
      </c>
      <c r="O8540" s="6">
        <v>0</v>
      </c>
      <c r="P8540" t="s">
        <v>107</v>
      </c>
      <c r="Q8540" t="s">
        <v>107</v>
      </c>
      <c r="R8540">
        <f>IF(F8540="Monthly",2,0)
+IF(E8540&lt;=6,2,0)
+IF(N8540&lt;=2,2,0)
+IF(L8540&gt;=4,2,0)
+IF(M8540&gt;=2,1,0)
+IF(H8540&gt;=_xlfn.PERCENTILE.INC($H$2:$H$10001,0.75),1,0)</f>
        <v>2</v>
      </c>
      <c r="S8540" t="str">
        <f>IF(R8540&gt;=7,"High",IF(R8540&gt;=4,"Medium","Low"))</f>
        <v>Low</v>
      </c>
    </row>
    <row r="8541" spans="1:19">
      <c r="A8541" t="s">
        <v>8666</v>
      </c>
      <c r="B8541">
        <v>44</v>
      </c>
      <c r="C8541" t="s">
        <v>101</v>
      </c>
      <c r="D8541" t="s">
        <v>131</v>
      </c>
      <c r="E8541">
        <v>35</v>
      </c>
      <c r="F8541" t="s">
        <v>103</v>
      </c>
      <c r="G8541" t="s">
        <v>110</v>
      </c>
      <c r="H8541" s="5">
        <v>737</v>
      </c>
      <c r="I8541" s="5">
        <v>25779.200000000001</v>
      </c>
      <c r="J8541" t="s">
        <v>115</v>
      </c>
      <c r="K8541" t="s">
        <v>106</v>
      </c>
      <c r="L8541">
        <v>3</v>
      </c>
      <c r="M8541">
        <v>1</v>
      </c>
      <c r="N8541">
        <v>3</v>
      </c>
      <c r="O8541" s="6">
        <v>0</v>
      </c>
      <c r="P8541" t="s">
        <v>107</v>
      </c>
      <c r="Q8541" t="s">
        <v>107</v>
      </c>
      <c r="R8541">
        <f>IF(F8541="Monthly",2,0)
+IF(E8541&lt;=6,2,0)
+IF(N8541&lt;=2,2,0)
+IF(L8541&gt;=4,2,0)
+IF(M8541&gt;=2,1,0)
+IF(H8541&gt;=_xlfn.PERCENTILE.INC($H$2:$H$10001,0.75),1,0)</f>
        <v>2</v>
      </c>
      <c r="S8541" t="str">
        <f>IF(R8541&gt;=7,"High",IF(R8541&gt;=4,"Medium","Low"))</f>
        <v>Low</v>
      </c>
    </row>
    <row r="8542" spans="1:19">
      <c r="A8542" t="s">
        <v>8667</v>
      </c>
      <c r="B8542">
        <v>30</v>
      </c>
      <c r="C8542" t="s">
        <v>101</v>
      </c>
      <c r="D8542" t="s">
        <v>133</v>
      </c>
      <c r="E8542">
        <v>65</v>
      </c>
      <c r="F8542" t="s">
        <v>121</v>
      </c>
      <c r="G8542" t="s">
        <v>129</v>
      </c>
      <c r="H8542" s="5">
        <v>1039</v>
      </c>
      <c r="I8542" s="5">
        <v>68765.990000000005</v>
      </c>
      <c r="J8542" t="s">
        <v>115</v>
      </c>
      <c r="K8542" t="s">
        <v>106</v>
      </c>
      <c r="L8542">
        <v>1</v>
      </c>
      <c r="M8542">
        <v>0</v>
      </c>
      <c r="N8542">
        <v>5</v>
      </c>
      <c r="O8542" s="6">
        <v>0</v>
      </c>
      <c r="P8542" t="s">
        <v>107</v>
      </c>
      <c r="Q8542" t="s">
        <v>106</v>
      </c>
      <c r="R8542">
        <f>IF(F8542="Monthly",2,0)
+IF(E8542&lt;=6,2,0)
+IF(N8542&lt;=2,2,0)
+IF(L8542&gt;=4,2,0)
+IF(M8542&gt;=2,1,0)
+IF(H8542&gt;=_xlfn.PERCENTILE.INC($H$2:$H$10001,0.75),1,0)</f>
        <v>1</v>
      </c>
      <c r="S8542" t="str">
        <f>IF(R8542&gt;=7,"High",IF(R8542&gt;=4,"Medium","Low"))</f>
        <v>Low</v>
      </c>
    </row>
    <row r="8543" spans="1:19">
      <c r="A8543" t="s">
        <v>8668</v>
      </c>
      <c r="B8543">
        <v>35</v>
      </c>
      <c r="C8543" t="s">
        <v>101</v>
      </c>
      <c r="D8543" t="s">
        <v>131</v>
      </c>
      <c r="E8543">
        <v>43</v>
      </c>
      <c r="F8543" t="s">
        <v>121</v>
      </c>
      <c r="G8543" t="s">
        <v>104</v>
      </c>
      <c r="H8543" s="5">
        <v>469</v>
      </c>
      <c r="I8543" s="5">
        <v>17945.09</v>
      </c>
      <c r="J8543" t="s">
        <v>134</v>
      </c>
      <c r="K8543" t="s">
        <v>106</v>
      </c>
      <c r="L8543">
        <v>0</v>
      </c>
      <c r="M8543">
        <v>0</v>
      </c>
      <c r="N8543">
        <v>3</v>
      </c>
      <c r="O8543" s="6">
        <v>10</v>
      </c>
      <c r="P8543" t="s">
        <v>107</v>
      </c>
      <c r="Q8543" t="s">
        <v>106</v>
      </c>
      <c r="R8543">
        <f>IF(F8543="Monthly",2,0)
+IF(E8543&lt;=6,2,0)
+IF(N8543&lt;=2,2,0)
+IF(L8543&gt;=4,2,0)
+IF(M8543&gt;=2,1,0)
+IF(H8543&gt;=_xlfn.PERCENTILE.INC($H$2:$H$10001,0.75),1,0)</f>
        <v>0</v>
      </c>
      <c r="S8543" t="str">
        <f>IF(R8543&gt;=7,"High",IF(R8543&gt;=4,"Medium","Low"))</f>
        <v>Low</v>
      </c>
    </row>
    <row r="8544" spans="1:19">
      <c r="A8544" t="s">
        <v>8669</v>
      </c>
      <c r="B8544">
        <v>21</v>
      </c>
      <c r="C8544" t="s">
        <v>112</v>
      </c>
      <c r="D8544" t="s">
        <v>123</v>
      </c>
      <c r="E8544">
        <v>59</v>
      </c>
      <c r="F8544" t="s">
        <v>103</v>
      </c>
      <c r="G8544" t="s">
        <v>110</v>
      </c>
      <c r="H8544" s="5">
        <v>679</v>
      </c>
      <c r="I8544" s="5">
        <v>40112.800000000003</v>
      </c>
      <c r="J8544" t="s">
        <v>105</v>
      </c>
      <c r="K8544" t="s">
        <v>106</v>
      </c>
      <c r="L8544">
        <v>1</v>
      </c>
      <c r="M8544">
        <v>0</v>
      </c>
      <c r="N8544">
        <v>5</v>
      </c>
      <c r="O8544" s="6">
        <v>0</v>
      </c>
      <c r="P8544" t="s">
        <v>107</v>
      </c>
      <c r="Q8544" t="s">
        <v>107</v>
      </c>
      <c r="R8544">
        <f>IF(F8544="Monthly",2,0)
+IF(E8544&lt;=6,2,0)
+IF(N8544&lt;=2,2,0)
+IF(L8544&gt;=4,2,0)
+IF(M8544&gt;=2,1,0)
+IF(H8544&gt;=_xlfn.PERCENTILE.INC($H$2:$H$10001,0.75),1,0)</f>
        <v>2</v>
      </c>
      <c r="S8544" t="str">
        <f>IF(R8544&gt;=7,"High",IF(R8544&gt;=4,"Medium","Low"))</f>
        <v>Low</v>
      </c>
    </row>
    <row r="8545" spans="1:19">
      <c r="A8545" t="s">
        <v>8670</v>
      </c>
      <c r="B8545">
        <v>41</v>
      </c>
      <c r="C8545" t="s">
        <v>101</v>
      </c>
      <c r="D8545" t="s">
        <v>102</v>
      </c>
      <c r="E8545">
        <v>17</v>
      </c>
      <c r="F8545" t="s">
        <v>103</v>
      </c>
      <c r="G8545" t="s">
        <v>110</v>
      </c>
      <c r="H8545" s="5">
        <v>763</v>
      </c>
      <c r="I8545" s="5">
        <v>12615.81</v>
      </c>
      <c r="J8545" t="s">
        <v>134</v>
      </c>
      <c r="K8545" t="s">
        <v>106</v>
      </c>
      <c r="L8545">
        <v>2</v>
      </c>
      <c r="M8545">
        <v>1</v>
      </c>
      <c r="N8545">
        <v>4</v>
      </c>
      <c r="O8545" s="6">
        <v>0</v>
      </c>
      <c r="P8545" t="s">
        <v>107</v>
      </c>
      <c r="Q8545" t="s">
        <v>107</v>
      </c>
      <c r="R8545">
        <f>IF(F8545="Monthly",2,0)
+IF(E8545&lt;=6,2,0)
+IF(N8545&lt;=2,2,0)
+IF(L8545&gt;=4,2,0)
+IF(M8545&gt;=2,1,0)
+IF(H8545&gt;=_xlfn.PERCENTILE.INC($H$2:$H$10001,0.75),1,0)</f>
        <v>2</v>
      </c>
      <c r="S8545" t="str">
        <f>IF(R8545&gt;=7,"High",IF(R8545&gt;=4,"Medium","Low"))</f>
        <v>Low</v>
      </c>
    </row>
    <row r="8546" spans="1:19">
      <c r="A8546" t="s">
        <v>8671</v>
      </c>
      <c r="B8546">
        <v>37</v>
      </c>
      <c r="C8546" t="s">
        <v>112</v>
      </c>
      <c r="D8546" t="s">
        <v>102</v>
      </c>
      <c r="E8546">
        <v>60</v>
      </c>
      <c r="F8546" t="s">
        <v>103</v>
      </c>
      <c r="G8546" t="s">
        <v>104</v>
      </c>
      <c r="H8546" s="5">
        <v>520</v>
      </c>
      <c r="I8546" s="5">
        <v>30287.599999999999</v>
      </c>
      <c r="J8546" t="s">
        <v>10127</v>
      </c>
      <c r="K8546" t="s">
        <v>106</v>
      </c>
      <c r="L8546">
        <v>0</v>
      </c>
      <c r="M8546">
        <v>0</v>
      </c>
      <c r="N8546">
        <v>4</v>
      </c>
      <c r="O8546" s="6">
        <v>0</v>
      </c>
      <c r="P8546" t="s">
        <v>107</v>
      </c>
      <c r="Q8546" t="s">
        <v>107</v>
      </c>
      <c r="R8546">
        <f>IF(F8546="Monthly",2,0)
+IF(E8546&lt;=6,2,0)
+IF(N8546&lt;=2,2,0)
+IF(L8546&gt;=4,2,0)
+IF(M8546&gt;=2,1,0)
+IF(H8546&gt;=_xlfn.PERCENTILE.INC($H$2:$H$10001,0.75),1,0)</f>
        <v>2</v>
      </c>
      <c r="S8546" t="str">
        <f>IF(R8546&gt;=7,"High",IF(R8546&gt;=4,"Medium","Low"))</f>
        <v>Low</v>
      </c>
    </row>
    <row r="8547" spans="1:19">
      <c r="A8547" t="s">
        <v>8672</v>
      </c>
      <c r="B8547">
        <v>49</v>
      </c>
      <c r="C8547" t="s">
        <v>101</v>
      </c>
      <c r="D8547" t="s">
        <v>113</v>
      </c>
      <c r="E8547">
        <v>23</v>
      </c>
      <c r="F8547" t="s">
        <v>121</v>
      </c>
      <c r="G8547" t="s">
        <v>104</v>
      </c>
      <c r="H8547" s="5">
        <v>389</v>
      </c>
      <c r="I8547" s="5">
        <v>7465.88</v>
      </c>
      <c r="J8547" t="s">
        <v>140</v>
      </c>
      <c r="K8547" t="s">
        <v>106</v>
      </c>
      <c r="L8547">
        <v>0</v>
      </c>
      <c r="M8547">
        <v>0</v>
      </c>
      <c r="N8547">
        <v>5</v>
      </c>
      <c r="O8547" s="6">
        <v>15</v>
      </c>
      <c r="P8547" t="s">
        <v>107</v>
      </c>
      <c r="Q8547" t="s">
        <v>107</v>
      </c>
      <c r="R8547">
        <f>IF(F8547="Monthly",2,0)
+IF(E8547&lt;=6,2,0)
+IF(N8547&lt;=2,2,0)
+IF(L8547&gt;=4,2,0)
+IF(M8547&gt;=2,1,0)
+IF(H8547&gt;=_xlfn.PERCENTILE.INC($H$2:$H$10001,0.75),1,0)</f>
        <v>0</v>
      </c>
      <c r="S8547" t="str">
        <f>IF(R8547&gt;=7,"High",IF(R8547&gt;=4,"Medium","Low"))</f>
        <v>Low</v>
      </c>
    </row>
    <row r="8548" spans="1:19">
      <c r="A8548" t="s">
        <v>8673</v>
      </c>
      <c r="B8548">
        <v>45</v>
      </c>
      <c r="C8548" t="s">
        <v>101</v>
      </c>
      <c r="D8548" t="s">
        <v>133</v>
      </c>
      <c r="E8548">
        <v>22</v>
      </c>
      <c r="F8548" t="s">
        <v>103</v>
      </c>
      <c r="G8548" t="s">
        <v>110</v>
      </c>
      <c r="H8548" s="5">
        <v>726</v>
      </c>
      <c r="I8548" s="5">
        <f>RawCustomerTable[[#This Row],[Monthly_Charges]]*RawCustomerTable[[#This Row],[Tenure_Months]]*(1-RawCustomerTable[[#This Row],[Discount_Percent]]/100)</f>
        <v>15972</v>
      </c>
      <c r="J8548" t="s">
        <v>134</v>
      </c>
      <c r="K8548" t="s">
        <v>106</v>
      </c>
      <c r="L8548">
        <v>2</v>
      </c>
      <c r="M8548">
        <v>1</v>
      </c>
      <c r="N8548">
        <v>4</v>
      </c>
      <c r="O8548" s="6">
        <v>0</v>
      </c>
      <c r="P8548" t="s">
        <v>107</v>
      </c>
      <c r="Q8548" t="s">
        <v>106</v>
      </c>
      <c r="R8548">
        <f>IF(F8548="Monthly",2,0)
+IF(E8548&lt;=6,2,0)
+IF(N8548&lt;=2,2,0)
+IF(L8548&gt;=4,2,0)
+IF(M8548&gt;=2,1,0)
+IF(H8548&gt;=_xlfn.PERCENTILE.INC($H$2:$H$10001,0.75),1,0)</f>
        <v>2</v>
      </c>
      <c r="S8548" t="str">
        <f>IF(R8548&gt;=7,"High",IF(R8548&gt;=4,"Medium","Low"))</f>
        <v>Low</v>
      </c>
    </row>
    <row r="8549" spans="1:19">
      <c r="A8549" t="s">
        <v>8674</v>
      </c>
      <c r="B8549">
        <v>45</v>
      </c>
      <c r="C8549" t="s">
        <v>112</v>
      </c>
      <c r="D8549" t="s">
        <v>126</v>
      </c>
      <c r="E8549">
        <v>52</v>
      </c>
      <c r="F8549" t="s">
        <v>109</v>
      </c>
      <c r="G8549" t="s">
        <v>104</v>
      </c>
      <c r="H8549" s="5">
        <v>413</v>
      </c>
      <c r="I8549" s="5">
        <v>21880.71</v>
      </c>
      <c r="J8549" t="s">
        <v>117</v>
      </c>
      <c r="K8549" t="s">
        <v>106</v>
      </c>
      <c r="L8549">
        <v>0</v>
      </c>
      <c r="M8549">
        <v>0</v>
      </c>
      <c r="N8549">
        <v>4</v>
      </c>
      <c r="O8549" s="6">
        <v>0</v>
      </c>
      <c r="P8549" t="s">
        <v>106</v>
      </c>
      <c r="Q8549" t="s">
        <v>107</v>
      </c>
      <c r="R8549">
        <f>IF(F8549="Monthly",2,0)
+IF(E8549&lt;=6,2,0)
+IF(N8549&lt;=2,2,0)
+IF(L8549&gt;=4,2,0)
+IF(M8549&gt;=2,1,0)
+IF(H8549&gt;=_xlfn.PERCENTILE.INC($H$2:$H$10001,0.75),1,0)</f>
        <v>0</v>
      </c>
      <c r="S8549" t="str">
        <f>IF(R8549&gt;=7,"High",IF(R8549&gt;=4,"Medium","Low"))</f>
        <v>Low</v>
      </c>
    </row>
    <row r="8550" spans="1:19">
      <c r="A8550" t="s">
        <v>8675</v>
      </c>
      <c r="B8550">
        <v>24</v>
      </c>
      <c r="C8550" t="s">
        <v>101</v>
      </c>
      <c r="D8550" t="s">
        <v>128</v>
      </c>
      <c r="E8550">
        <v>55</v>
      </c>
      <c r="F8550" t="s">
        <v>121</v>
      </c>
      <c r="G8550" t="s">
        <v>110</v>
      </c>
      <c r="H8550" s="5">
        <v>798</v>
      </c>
      <c r="I8550" s="5">
        <v>44595.1</v>
      </c>
      <c r="J8550" t="s">
        <v>140</v>
      </c>
      <c r="K8550" t="s">
        <v>106</v>
      </c>
      <c r="L8550">
        <v>0</v>
      </c>
      <c r="M8550">
        <v>0</v>
      </c>
      <c r="N8550">
        <v>5</v>
      </c>
      <c r="O8550" s="6">
        <v>0</v>
      </c>
      <c r="P8550" t="s">
        <v>107</v>
      </c>
      <c r="Q8550" t="s">
        <v>107</v>
      </c>
      <c r="R8550">
        <f>IF(F8550="Monthly",2,0)
+IF(E8550&lt;=6,2,0)
+IF(N8550&lt;=2,2,0)
+IF(L8550&gt;=4,2,0)
+IF(M8550&gt;=2,1,0)
+IF(H8550&gt;=_xlfn.PERCENTILE.INC($H$2:$H$10001,0.75),1,0)</f>
        <v>1</v>
      </c>
      <c r="S8550" t="str">
        <f>IF(R8550&gt;=7,"High",IF(R8550&gt;=4,"Medium","Low"))</f>
        <v>Low</v>
      </c>
    </row>
    <row r="8551" spans="1:19">
      <c r="A8551" t="s">
        <v>8676</v>
      </c>
      <c r="B8551">
        <v>22</v>
      </c>
      <c r="C8551" t="s">
        <v>101</v>
      </c>
      <c r="D8551" t="s">
        <v>137</v>
      </c>
      <c r="E8551">
        <v>15</v>
      </c>
      <c r="F8551" t="s">
        <v>103</v>
      </c>
      <c r="G8551" t="s">
        <v>110</v>
      </c>
      <c r="H8551" s="5">
        <v>652</v>
      </c>
      <c r="I8551" s="5">
        <v>9900.9</v>
      </c>
      <c r="J8551" t="s">
        <v>117</v>
      </c>
      <c r="K8551" t="s">
        <v>107</v>
      </c>
      <c r="L8551">
        <v>0</v>
      </c>
      <c r="M8551">
        <v>0</v>
      </c>
      <c r="N8551">
        <v>5</v>
      </c>
      <c r="O8551" s="6">
        <v>0</v>
      </c>
      <c r="P8551" t="s">
        <v>107</v>
      </c>
      <c r="Q8551" t="s">
        <v>107</v>
      </c>
      <c r="R8551">
        <f>IF(F8551="Monthly",2,0)
+IF(E8551&lt;=6,2,0)
+IF(N8551&lt;=2,2,0)
+IF(L8551&gt;=4,2,0)
+IF(M8551&gt;=2,1,0)
+IF(H8551&gt;=_xlfn.PERCENTILE.INC($H$2:$H$10001,0.75),1,0)</f>
        <v>2</v>
      </c>
      <c r="S8551" t="str">
        <f>IF(R8551&gt;=7,"High",IF(R8551&gt;=4,"Medium","Low"))</f>
        <v>Low</v>
      </c>
    </row>
    <row r="8552" spans="1:19">
      <c r="A8552" t="s">
        <v>8677</v>
      </c>
      <c r="B8552">
        <v>29</v>
      </c>
      <c r="C8552" t="s">
        <v>101</v>
      </c>
      <c r="D8552" t="s">
        <v>123</v>
      </c>
      <c r="E8552">
        <v>11</v>
      </c>
      <c r="F8552" t="s">
        <v>103</v>
      </c>
      <c r="G8552" t="s">
        <v>104</v>
      </c>
      <c r="H8552" s="5">
        <v>421</v>
      </c>
      <c r="I8552" s="5">
        <v>4766.4799999999996</v>
      </c>
      <c r="J8552" t="s">
        <v>117</v>
      </c>
      <c r="K8552" t="s">
        <v>106</v>
      </c>
      <c r="L8552">
        <v>1</v>
      </c>
      <c r="M8552">
        <v>0</v>
      </c>
      <c r="N8552">
        <v>5</v>
      </c>
      <c r="O8552" s="6">
        <v>0</v>
      </c>
      <c r="P8552" t="s">
        <v>106</v>
      </c>
      <c r="Q8552" t="s">
        <v>107</v>
      </c>
      <c r="R8552">
        <f>IF(F8552="Monthly",2,0)
+IF(E8552&lt;=6,2,0)
+IF(N8552&lt;=2,2,0)
+IF(L8552&gt;=4,2,0)
+IF(M8552&gt;=2,1,0)
+IF(H8552&gt;=_xlfn.PERCENTILE.INC($H$2:$H$10001,0.75),1,0)</f>
        <v>2</v>
      </c>
      <c r="S8552" t="str">
        <f>IF(R8552&gt;=7,"High",IF(R8552&gt;=4,"Medium","Low"))</f>
        <v>Low</v>
      </c>
    </row>
    <row r="8553" spans="1:19">
      <c r="A8553" t="s">
        <v>8678</v>
      </c>
      <c r="B8553">
        <v>31</v>
      </c>
      <c r="C8553" t="s">
        <v>112</v>
      </c>
      <c r="D8553" t="s">
        <v>137</v>
      </c>
      <c r="E8553">
        <v>34</v>
      </c>
      <c r="F8553" t="s">
        <v>103</v>
      </c>
      <c r="G8553" t="s">
        <v>110</v>
      </c>
      <c r="H8553" s="5">
        <v>738</v>
      </c>
      <c r="I8553" s="5">
        <v>24598.71</v>
      </c>
      <c r="J8553" t="s">
        <v>105</v>
      </c>
      <c r="K8553" t="s">
        <v>106</v>
      </c>
      <c r="L8553">
        <v>0</v>
      </c>
      <c r="M8553">
        <v>0</v>
      </c>
      <c r="N8553">
        <v>4</v>
      </c>
      <c r="O8553" s="6">
        <v>0</v>
      </c>
      <c r="P8553" t="s">
        <v>107</v>
      </c>
      <c r="Q8553" t="s">
        <v>106</v>
      </c>
      <c r="R8553">
        <f>IF(F8553="Monthly",2,0)
+IF(E8553&lt;=6,2,0)
+IF(N8553&lt;=2,2,0)
+IF(L8553&gt;=4,2,0)
+IF(M8553&gt;=2,1,0)
+IF(H8553&gt;=_xlfn.PERCENTILE.INC($H$2:$H$10001,0.75),1,0)</f>
        <v>2</v>
      </c>
      <c r="S8553" t="str">
        <f>IF(R8553&gt;=7,"High",IF(R8553&gt;=4,"Medium","Low"))</f>
        <v>Low</v>
      </c>
    </row>
    <row r="8554" spans="1:19">
      <c r="A8554" t="s">
        <v>8679</v>
      </c>
      <c r="B8554">
        <v>33</v>
      </c>
      <c r="C8554" t="s">
        <v>101</v>
      </c>
      <c r="D8554" t="s">
        <v>137</v>
      </c>
      <c r="E8554">
        <v>14</v>
      </c>
      <c r="F8554" t="s">
        <v>109</v>
      </c>
      <c r="G8554" t="s">
        <v>104</v>
      </c>
      <c r="H8554" s="5">
        <v>471</v>
      </c>
      <c r="I8554" s="5">
        <v>6467.23</v>
      </c>
      <c r="J8554" t="s">
        <v>140</v>
      </c>
      <c r="K8554" t="s">
        <v>107</v>
      </c>
      <c r="L8554">
        <v>2</v>
      </c>
      <c r="M8554">
        <v>1</v>
      </c>
      <c r="N8554">
        <v>5</v>
      </c>
      <c r="O8554" s="6">
        <v>0</v>
      </c>
      <c r="P8554" t="s">
        <v>107</v>
      </c>
      <c r="Q8554" t="s">
        <v>107</v>
      </c>
      <c r="R8554">
        <f>IF(F8554="Monthly",2,0)
+IF(E8554&lt;=6,2,0)
+IF(N8554&lt;=2,2,0)
+IF(L8554&gt;=4,2,0)
+IF(M8554&gt;=2,1,0)
+IF(H8554&gt;=_xlfn.PERCENTILE.INC($H$2:$H$10001,0.75),1,0)</f>
        <v>0</v>
      </c>
      <c r="S8554" t="str">
        <f>IF(R8554&gt;=7,"High",IF(R8554&gt;=4,"Medium","Low"))</f>
        <v>Low</v>
      </c>
    </row>
    <row r="8555" spans="1:19">
      <c r="A8555" t="s">
        <v>8680</v>
      </c>
      <c r="B8555">
        <v>51</v>
      </c>
      <c r="C8555" t="s">
        <v>101</v>
      </c>
      <c r="D8555" t="s">
        <v>131</v>
      </c>
      <c r="E8555">
        <v>56</v>
      </c>
      <c r="F8555" t="s">
        <v>121</v>
      </c>
      <c r="G8555" t="s">
        <v>110</v>
      </c>
      <c r="H8555" s="5">
        <v>747</v>
      </c>
      <c r="I8555" s="5">
        <v>36426.04</v>
      </c>
      <c r="J8555" t="s">
        <v>105</v>
      </c>
      <c r="K8555" t="s">
        <v>106</v>
      </c>
      <c r="L8555">
        <v>1</v>
      </c>
      <c r="M8555">
        <v>0</v>
      </c>
      <c r="N8555">
        <v>5</v>
      </c>
      <c r="O8555" s="6">
        <v>15</v>
      </c>
      <c r="P8555" t="s">
        <v>107</v>
      </c>
      <c r="Q8555" t="s">
        <v>107</v>
      </c>
      <c r="R8555">
        <f>IF(F8555="Monthly",2,0)
+IF(E8555&lt;=6,2,0)
+IF(N8555&lt;=2,2,0)
+IF(L8555&gt;=4,2,0)
+IF(M8555&gt;=2,1,0)
+IF(H8555&gt;=_xlfn.PERCENTILE.INC($H$2:$H$10001,0.75),1,0)</f>
        <v>0</v>
      </c>
      <c r="S8555" t="str">
        <f>IF(R8555&gt;=7,"High",IF(R8555&gt;=4,"Medium","Low"))</f>
        <v>Low</v>
      </c>
    </row>
    <row r="8556" spans="1:19">
      <c r="A8556" t="s">
        <v>8681</v>
      </c>
      <c r="B8556">
        <v>38</v>
      </c>
      <c r="C8556" t="s">
        <v>112</v>
      </c>
      <c r="D8556" t="s">
        <v>113</v>
      </c>
      <c r="E8556">
        <v>25</v>
      </c>
      <c r="F8556" t="s">
        <v>109</v>
      </c>
      <c r="G8556" t="s">
        <v>110</v>
      </c>
      <c r="H8556" s="5">
        <v>690</v>
      </c>
      <c r="I8556" s="5">
        <v>17352.48</v>
      </c>
      <c r="J8556" t="s">
        <v>105</v>
      </c>
      <c r="K8556" t="s">
        <v>106</v>
      </c>
      <c r="L8556">
        <v>0</v>
      </c>
      <c r="M8556">
        <v>0</v>
      </c>
      <c r="N8556">
        <v>5</v>
      </c>
      <c r="O8556" s="6">
        <v>0</v>
      </c>
      <c r="P8556" t="s">
        <v>107</v>
      </c>
      <c r="Q8556" t="s">
        <v>107</v>
      </c>
      <c r="R8556">
        <f>IF(F8556="Monthly",2,0)
+IF(E8556&lt;=6,2,0)
+IF(N8556&lt;=2,2,0)
+IF(L8556&gt;=4,2,0)
+IF(M8556&gt;=2,1,0)
+IF(H8556&gt;=_xlfn.PERCENTILE.INC($H$2:$H$10001,0.75),1,0)</f>
        <v>0</v>
      </c>
      <c r="S8556" t="str">
        <f>IF(R8556&gt;=7,"High",IF(R8556&gt;=4,"Medium","Low"))</f>
        <v>Low</v>
      </c>
    </row>
    <row r="8557" spans="1:19">
      <c r="A8557" t="s">
        <v>8682</v>
      </c>
      <c r="B8557">
        <v>29</v>
      </c>
      <c r="C8557" t="s">
        <v>112</v>
      </c>
      <c r="D8557" t="s">
        <v>131</v>
      </c>
      <c r="E8557">
        <v>46</v>
      </c>
      <c r="F8557" t="s">
        <v>109</v>
      </c>
      <c r="G8557" t="s">
        <v>110</v>
      </c>
      <c r="H8557" s="5">
        <v>760</v>
      </c>
      <c r="I8557" s="5">
        <v>35383.86</v>
      </c>
      <c r="J8557" t="s">
        <v>117</v>
      </c>
      <c r="K8557" t="s">
        <v>106</v>
      </c>
      <c r="L8557">
        <v>0</v>
      </c>
      <c r="M8557">
        <v>0</v>
      </c>
      <c r="N8557">
        <v>5</v>
      </c>
      <c r="O8557" s="6">
        <v>0</v>
      </c>
      <c r="P8557" t="s">
        <v>107</v>
      </c>
      <c r="Q8557" t="s">
        <v>107</v>
      </c>
      <c r="R8557">
        <f>IF(F8557="Monthly",2,0)
+IF(E8557&lt;=6,2,0)
+IF(N8557&lt;=2,2,0)
+IF(L8557&gt;=4,2,0)
+IF(M8557&gt;=2,1,0)
+IF(H8557&gt;=_xlfn.PERCENTILE.INC($H$2:$H$10001,0.75),1,0)</f>
        <v>0</v>
      </c>
      <c r="S8557" t="str">
        <f>IF(R8557&gt;=7,"High",IF(R8557&gt;=4,"Medium","Low"))</f>
        <v>Low</v>
      </c>
    </row>
    <row r="8558" spans="1:19">
      <c r="A8558" t="s">
        <v>8683</v>
      </c>
      <c r="B8558">
        <v>43</v>
      </c>
      <c r="C8558" t="s">
        <v>112</v>
      </c>
      <c r="D8558" t="s">
        <v>131</v>
      </c>
      <c r="E8558">
        <v>18</v>
      </c>
      <c r="F8558" t="s">
        <v>103</v>
      </c>
      <c r="G8558" t="s">
        <v>110</v>
      </c>
      <c r="H8558" s="5">
        <v>820</v>
      </c>
      <c r="I8558" s="5">
        <v>14358.95</v>
      </c>
      <c r="J8558" t="s">
        <v>140</v>
      </c>
      <c r="K8558" t="s">
        <v>106</v>
      </c>
      <c r="L8558">
        <v>1</v>
      </c>
      <c r="M8558">
        <v>0</v>
      </c>
      <c r="N8558">
        <v>5</v>
      </c>
      <c r="O8558" s="6">
        <v>0</v>
      </c>
      <c r="P8558" t="s">
        <v>107</v>
      </c>
      <c r="Q8558" t="s">
        <v>107</v>
      </c>
      <c r="R8558">
        <f>IF(F8558="Monthly",2,0)
+IF(E8558&lt;=6,2,0)
+IF(N8558&lt;=2,2,0)
+IF(L8558&gt;=4,2,0)
+IF(M8558&gt;=2,1,0)
+IF(H8558&gt;=_xlfn.PERCENTILE.INC($H$2:$H$10001,0.75),1,0)</f>
        <v>3</v>
      </c>
      <c r="S8558" t="str">
        <f>IF(R8558&gt;=7,"High",IF(R8558&gt;=4,"Medium","Low"))</f>
        <v>Low</v>
      </c>
    </row>
    <row r="8559" spans="1:19">
      <c r="A8559" t="s">
        <v>8684</v>
      </c>
      <c r="B8559">
        <v>28</v>
      </c>
      <c r="C8559" t="s">
        <v>101</v>
      </c>
      <c r="D8559" t="s">
        <v>123</v>
      </c>
      <c r="E8559">
        <v>51</v>
      </c>
      <c r="F8559" t="s">
        <v>103</v>
      </c>
      <c r="G8559" t="s">
        <v>104</v>
      </c>
      <c r="H8559" s="5">
        <v>529</v>
      </c>
      <c r="I8559" s="5">
        <v>27778.83</v>
      </c>
      <c r="J8559" t="s">
        <v>115</v>
      </c>
      <c r="K8559" t="s">
        <v>107</v>
      </c>
      <c r="L8559">
        <v>1</v>
      </c>
      <c r="M8559">
        <v>0</v>
      </c>
      <c r="N8559">
        <v>5</v>
      </c>
      <c r="O8559" s="6">
        <v>0</v>
      </c>
      <c r="P8559" t="s">
        <v>107</v>
      </c>
      <c r="Q8559" t="s">
        <v>107</v>
      </c>
      <c r="R8559">
        <f>IF(F8559="Monthly",2,0)
+IF(E8559&lt;=6,2,0)
+IF(N8559&lt;=2,2,0)
+IF(L8559&gt;=4,2,0)
+IF(M8559&gt;=2,1,0)
+IF(H8559&gt;=_xlfn.PERCENTILE.INC($H$2:$H$10001,0.75),1,0)</f>
        <v>2</v>
      </c>
      <c r="S8559" t="str">
        <f>IF(R8559&gt;=7,"High",IF(R8559&gt;=4,"Medium","Low"))</f>
        <v>Low</v>
      </c>
    </row>
    <row r="8560" spans="1:19">
      <c r="A8560" t="s">
        <v>8685</v>
      </c>
      <c r="B8560">
        <v>46</v>
      </c>
      <c r="C8560" t="s">
        <v>112</v>
      </c>
      <c r="D8560" t="s">
        <v>126</v>
      </c>
      <c r="E8560">
        <v>67</v>
      </c>
      <c r="F8560" t="s">
        <v>103</v>
      </c>
      <c r="G8560" t="s">
        <v>129</v>
      </c>
      <c r="H8560" s="5">
        <v>1077</v>
      </c>
      <c r="I8560" s="5">
        <v>71147.88</v>
      </c>
      <c r="J8560" t="s">
        <v>105</v>
      </c>
      <c r="K8560" t="s">
        <v>107</v>
      </c>
      <c r="L8560">
        <v>1</v>
      </c>
      <c r="M8560">
        <v>0</v>
      </c>
      <c r="N8560">
        <v>5</v>
      </c>
      <c r="O8560" s="6">
        <v>0</v>
      </c>
      <c r="P8560" t="s">
        <v>107</v>
      </c>
      <c r="Q8560" t="s">
        <v>106</v>
      </c>
      <c r="R8560">
        <f>IF(F8560="Monthly",2,0)
+IF(E8560&lt;=6,2,0)
+IF(N8560&lt;=2,2,0)
+IF(L8560&gt;=4,2,0)
+IF(M8560&gt;=2,1,0)
+IF(H8560&gt;=_xlfn.PERCENTILE.INC($H$2:$H$10001,0.75),1,0)</f>
        <v>3</v>
      </c>
      <c r="S8560" t="str">
        <f>IF(R8560&gt;=7,"High",IF(R8560&gt;=4,"Medium","Low"))</f>
        <v>Low</v>
      </c>
    </row>
    <row r="8561" spans="1:19">
      <c r="A8561" t="s">
        <v>8686</v>
      </c>
      <c r="B8561">
        <v>48</v>
      </c>
      <c r="C8561" t="s">
        <v>101</v>
      </c>
      <c r="D8561" t="s">
        <v>126</v>
      </c>
      <c r="E8561">
        <v>18</v>
      </c>
      <c r="F8561" t="s">
        <v>103</v>
      </c>
      <c r="G8561" t="s">
        <v>110</v>
      </c>
      <c r="H8561" s="5">
        <v>819</v>
      </c>
      <c r="I8561" s="5">
        <v>14624.02</v>
      </c>
      <c r="J8561" t="s">
        <v>105</v>
      </c>
      <c r="K8561" t="s">
        <v>106</v>
      </c>
      <c r="L8561">
        <v>1</v>
      </c>
      <c r="M8561">
        <v>0</v>
      </c>
      <c r="N8561">
        <v>5</v>
      </c>
      <c r="O8561" s="6">
        <v>0</v>
      </c>
      <c r="P8561" t="s">
        <v>106</v>
      </c>
      <c r="Q8561" t="s">
        <v>107</v>
      </c>
      <c r="R8561">
        <f>IF(F8561="Monthly",2,0)
+IF(E8561&lt;=6,2,0)
+IF(N8561&lt;=2,2,0)
+IF(L8561&gt;=4,2,0)
+IF(M8561&gt;=2,1,0)
+IF(H8561&gt;=_xlfn.PERCENTILE.INC($H$2:$H$10001,0.75),1,0)</f>
        <v>3</v>
      </c>
      <c r="S8561" t="str">
        <f>IF(R8561&gt;=7,"High",IF(R8561&gt;=4,"Medium","Low"))</f>
        <v>Low</v>
      </c>
    </row>
    <row r="8562" spans="1:19">
      <c r="A8562" t="s">
        <v>8687</v>
      </c>
      <c r="B8562">
        <v>53</v>
      </c>
      <c r="C8562" t="s">
        <v>112</v>
      </c>
      <c r="D8562" t="s">
        <v>119</v>
      </c>
      <c r="E8562">
        <v>72</v>
      </c>
      <c r="F8562" t="s">
        <v>121</v>
      </c>
      <c r="G8562" t="s">
        <v>110</v>
      </c>
      <c r="H8562" s="5">
        <v>646</v>
      </c>
      <c r="I8562" s="5">
        <v>39050.97</v>
      </c>
      <c r="J8562" t="s">
        <v>140</v>
      </c>
      <c r="K8562" t="s">
        <v>106</v>
      </c>
      <c r="L8562">
        <v>0</v>
      </c>
      <c r="M8562">
        <v>0</v>
      </c>
      <c r="N8562">
        <v>4</v>
      </c>
      <c r="O8562" s="6">
        <v>15</v>
      </c>
      <c r="P8562" t="s">
        <v>107</v>
      </c>
      <c r="Q8562" t="s">
        <v>107</v>
      </c>
      <c r="R8562">
        <f>IF(F8562="Monthly",2,0)
+IF(E8562&lt;=6,2,0)
+IF(N8562&lt;=2,2,0)
+IF(L8562&gt;=4,2,0)
+IF(M8562&gt;=2,1,0)
+IF(H8562&gt;=_xlfn.PERCENTILE.INC($H$2:$H$10001,0.75),1,0)</f>
        <v>0</v>
      </c>
      <c r="S8562" t="str">
        <f>IF(R8562&gt;=7,"High",IF(R8562&gt;=4,"Medium","Low"))</f>
        <v>Low</v>
      </c>
    </row>
    <row r="8563" spans="1:19">
      <c r="A8563" t="s">
        <v>8688</v>
      </c>
      <c r="B8563">
        <v>55</v>
      </c>
      <c r="C8563" t="s">
        <v>101</v>
      </c>
      <c r="D8563" t="s">
        <v>137</v>
      </c>
      <c r="E8563">
        <v>25</v>
      </c>
      <c r="F8563" t="s">
        <v>109</v>
      </c>
      <c r="G8563" t="s">
        <v>104</v>
      </c>
      <c r="H8563" s="5">
        <v>414</v>
      </c>
      <c r="I8563" s="5">
        <v>10432.32</v>
      </c>
      <c r="J8563" t="s">
        <v>134</v>
      </c>
      <c r="K8563" t="s">
        <v>107</v>
      </c>
      <c r="L8563">
        <v>4</v>
      </c>
      <c r="M8563">
        <v>1</v>
      </c>
      <c r="N8563">
        <v>4</v>
      </c>
      <c r="O8563" s="6">
        <v>0</v>
      </c>
      <c r="P8563" t="s">
        <v>107</v>
      </c>
      <c r="Q8563" t="s">
        <v>107</v>
      </c>
      <c r="R8563">
        <f>IF(F8563="Monthly",2,0)
+IF(E8563&lt;=6,2,0)
+IF(N8563&lt;=2,2,0)
+IF(L8563&gt;=4,2,0)
+IF(M8563&gt;=2,1,0)
+IF(H8563&gt;=_xlfn.PERCENTILE.INC($H$2:$H$10001,0.75),1,0)</f>
        <v>2</v>
      </c>
      <c r="S8563" t="str">
        <f>IF(R8563&gt;=7,"High",IF(R8563&gt;=4,"Medium","Low"))</f>
        <v>Low</v>
      </c>
    </row>
    <row r="8564" spans="1:19">
      <c r="A8564" t="s">
        <v>8689</v>
      </c>
      <c r="B8564">
        <v>34</v>
      </c>
      <c r="C8564" t="s">
        <v>112</v>
      </c>
      <c r="D8564" t="s">
        <v>123</v>
      </c>
      <c r="E8564">
        <v>19</v>
      </c>
      <c r="F8564" t="s">
        <v>109</v>
      </c>
      <c r="G8564" t="s">
        <v>104</v>
      </c>
      <c r="H8564" s="5">
        <v>415</v>
      </c>
      <c r="I8564" s="5">
        <v>7583.49</v>
      </c>
      <c r="J8564" t="s">
        <v>117</v>
      </c>
      <c r="K8564" t="s">
        <v>106</v>
      </c>
      <c r="L8564">
        <v>3</v>
      </c>
      <c r="M8564">
        <v>0</v>
      </c>
      <c r="N8564">
        <v>5</v>
      </c>
      <c r="O8564" s="6">
        <v>5</v>
      </c>
      <c r="P8564" t="s">
        <v>107</v>
      </c>
      <c r="Q8564" t="s">
        <v>107</v>
      </c>
      <c r="R8564">
        <f>IF(F8564="Monthly",2,0)
+IF(E8564&lt;=6,2,0)
+IF(N8564&lt;=2,2,0)
+IF(L8564&gt;=4,2,0)
+IF(M8564&gt;=2,1,0)
+IF(H8564&gt;=_xlfn.PERCENTILE.INC($H$2:$H$10001,0.75),1,0)</f>
        <v>0</v>
      </c>
      <c r="S8564" t="str">
        <f>IF(R8564&gt;=7,"High",IF(R8564&gt;=4,"Medium","Low"))</f>
        <v>Low</v>
      </c>
    </row>
    <row r="8565" spans="1:19">
      <c r="A8565" t="s">
        <v>8690</v>
      </c>
      <c r="B8565">
        <v>28</v>
      </c>
      <c r="C8565" t="s">
        <v>112</v>
      </c>
      <c r="D8565" t="s">
        <v>123</v>
      </c>
      <c r="E8565">
        <v>32</v>
      </c>
      <c r="F8565" t="s">
        <v>109</v>
      </c>
      <c r="G8565" t="s">
        <v>110</v>
      </c>
      <c r="H8565" s="5">
        <v>769</v>
      </c>
      <c r="I8565" s="5">
        <v>22171.41</v>
      </c>
      <c r="J8565" t="s">
        <v>105</v>
      </c>
      <c r="K8565" t="s">
        <v>106</v>
      </c>
      <c r="L8565">
        <v>3</v>
      </c>
      <c r="M8565">
        <v>1</v>
      </c>
      <c r="N8565">
        <v>3</v>
      </c>
      <c r="O8565" s="6">
        <v>10</v>
      </c>
      <c r="P8565" t="s">
        <v>107</v>
      </c>
      <c r="Q8565" t="s">
        <v>107</v>
      </c>
      <c r="R8565">
        <f>IF(F8565="Monthly",2,0)
+IF(E8565&lt;=6,2,0)
+IF(N8565&lt;=2,2,0)
+IF(L8565&gt;=4,2,0)
+IF(M8565&gt;=2,1,0)
+IF(H8565&gt;=_xlfn.PERCENTILE.INC($H$2:$H$10001,0.75),1,0)</f>
        <v>0</v>
      </c>
      <c r="S8565" t="str">
        <f>IF(R8565&gt;=7,"High",IF(R8565&gt;=4,"Medium","Low"))</f>
        <v>Low</v>
      </c>
    </row>
    <row r="8566" spans="1:19">
      <c r="A8566" t="s">
        <v>8691</v>
      </c>
      <c r="B8566">
        <v>31</v>
      </c>
      <c r="C8566" t="s">
        <v>112</v>
      </c>
      <c r="D8566" t="s">
        <v>133</v>
      </c>
      <c r="E8566">
        <v>23</v>
      </c>
      <c r="F8566" t="s">
        <v>103</v>
      </c>
      <c r="G8566" t="s">
        <v>110</v>
      </c>
      <c r="H8566" s="5">
        <v>669</v>
      </c>
      <c r="I8566" s="5">
        <v>15695.21</v>
      </c>
      <c r="J8566" t="s">
        <v>115</v>
      </c>
      <c r="K8566" t="s">
        <v>106</v>
      </c>
      <c r="L8566">
        <v>1</v>
      </c>
      <c r="M8566">
        <v>0</v>
      </c>
      <c r="N8566">
        <v>5</v>
      </c>
      <c r="O8566" s="6">
        <v>0</v>
      </c>
      <c r="P8566" t="s">
        <v>106</v>
      </c>
      <c r="Q8566" t="s">
        <v>107</v>
      </c>
      <c r="R8566">
        <f>IF(F8566="Monthly",2,0)
+IF(E8566&lt;=6,2,0)
+IF(N8566&lt;=2,2,0)
+IF(L8566&gt;=4,2,0)
+IF(M8566&gt;=2,1,0)
+IF(H8566&gt;=_xlfn.PERCENTILE.INC($H$2:$H$10001,0.75),1,0)</f>
        <v>2</v>
      </c>
      <c r="S8566" t="str">
        <f>IF(R8566&gt;=7,"High",IF(R8566&gt;=4,"Medium","Low"))</f>
        <v>Low</v>
      </c>
    </row>
    <row r="8567" spans="1:19">
      <c r="A8567" t="s">
        <v>8692</v>
      </c>
      <c r="B8567">
        <v>45</v>
      </c>
      <c r="C8567" t="s">
        <v>112</v>
      </c>
      <c r="D8567" t="s">
        <v>119</v>
      </c>
      <c r="E8567">
        <v>24</v>
      </c>
      <c r="F8567" t="s">
        <v>103</v>
      </c>
      <c r="G8567" t="s">
        <v>110</v>
      </c>
      <c r="H8567" s="5">
        <v>798</v>
      </c>
      <c r="I8567" s="5">
        <v>18735.91</v>
      </c>
      <c r="J8567" t="s">
        <v>115</v>
      </c>
      <c r="K8567" t="s">
        <v>106</v>
      </c>
      <c r="L8567">
        <v>0</v>
      </c>
      <c r="M8567">
        <v>0</v>
      </c>
      <c r="N8567">
        <v>5</v>
      </c>
      <c r="O8567" s="6">
        <v>0</v>
      </c>
      <c r="P8567" t="s">
        <v>106</v>
      </c>
      <c r="Q8567" t="s">
        <v>107</v>
      </c>
      <c r="R8567">
        <f>IF(F8567="Monthly",2,0)
+IF(E8567&lt;=6,2,0)
+IF(N8567&lt;=2,2,0)
+IF(L8567&gt;=4,2,0)
+IF(M8567&gt;=2,1,0)
+IF(H8567&gt;=_xlfn.PERCENTILE.INC($H$2:$H$10001,0.75),1,0)</f>
        <v>3</v>
      </c>
      <c r="S8567" t="str">
        <f>IF(R8567&gt;=7,"High",IF(R8567&gt;=4,"Medium","Low"))</f>
        <v>Low</v>
      </c>
    </row>
    <row r="8568" spans="1:19">
      <c r="A8568" t="s">
        <v>8693</v>
      </c>
      <c r="B8568">
        <v>22</v>
      </c>
      <c r="C8568" t="s">
        <v>112</v>
      </c>
      <c r="D8568" t="s">
        <v>123</v>
      </c>
      <c r="E8568">
        <v>59</v>
      </c>
      <c r="F8568" t="s">
        <v>121</v>
      </c>
      <c r="G8568" t="s">
        <v>104</v>
      </c>
      <c r="H8568" s="5">
        <v>419</v>
      </c>
      <c r="I8568" s="5">
        <v>25269.55</v>
      </c>
      <c r="J8568" t="s">
        <v>115</v>
      </c>
      <c r="K8568" t="s">
        <v>106</v>
      </c>
      <c r="L8568">
        <v>0</v>
      </c>
      <c r="M8568">
        <v>0</v>
      </c>
      <c r="N8568">
        <v>5</v>
      </c>
      <c r="O8568" s="6">
        <v>0</v>
      </c>
      <c r="P8568" t="s">
        <v>106</v>
      </c>
      <c r="Q8568" t="s">
        <v>107</v>
      </c>
      <c r="R8568">
        <f>IF(F8568="Monthly",2,0)
+IF(E8568&lt;=6,2,0)
+IF(N8568&lt;=2,2,0)
+IF(L8568&gt;=4,2,0)
+IF(M8568&gt;=2,1,0)
+IF(H8568&gt;=_xlfn.PERCENTILE.INC($H$2:$H$10001,0.75),1,0)</f>
        <v>0</v>
      </c>
      <c r="S8568" t="str">
        <f>IF(R8568&gt;=7,"High",IF(R8568&gt;=4,"Medium","Low"))</f>
        <v>Low</v>
      </c>
    </row>
    <row r="8569" spans="1:19">
      <c r="A8569" t="s">
        <v>8694</v>
      </c>
      <c r="B8569">
        <v>24</v>
      </c>
      <c r="C8569" t="s">
        <v>112</v>
      </c>
      <c r="D8569" t="s">
        <v>126</v>
      </c>
      <c r="E8569">
        <v>30</v>
      </c>
      <c r="F8569" t="s">
        <v>109</v>
      </c>
      <c r="G8569" t="s">
        <v>104</v>
      </c>
      <c r="H8569" s="5">
        <v>528</v>
      </c>
      <c r="I8569" s="5">
        <v>14939.21</v>
      </c>
      <c r="J8569" t="s">
        <v>115</v>
      </c>
      <c r="K8569" t="s">
        <v>106</v>
      </c>
      <c r="L8569">
        <v>0</v>
      </c>
      <c r="M8569">
        <v>0</v>
      </c>
      <c r="N8569">
        <v>4</v>
      </c>
      <c r="O8569" s="6">
        <v>5</v>
      </c>
      <c r="P8569" t="s">
        <v>107</v>
      </c>
      <c r="Q8569" t="s">
        <v>107</v>
      </c>
      <c r="R8569">
        <f>IF(F8569="Monthly",2,0)
+IF(E8569&lt;=6,2,0)
+IF(N8569&lt;=2,2,0)
+IF(L8569&gt;=4,2,0)
+IF(M8569&gt;=2,1,0)
+IF(H8569&gt;=_xlfn.PERCENTILE.INC($H$2:$H$10001,0.75),1,0)</f>
        <v>0</v>
      </c>
      <c r="S8569" t="str">
        <f>IF(R8569&gt;=7,"High",IF(R8569&gt;=4,"Medium","Low"))</f>
        <v>Low</v>
      </c>
    </row>
    <row r="8570" spans="1:19">
      <c r="A8570" t="s">
        <v>8695</v>
      </c>
      <c r="B8570">
        <v>29</v>
      </c>
      <c r="C8570" t="s">
        <v>101</v>
      </c>
      <c r="D8570" t="s">
        <v>128</v>
      </c>
      <c r="E8570">
        <v>5</v>
      </c>
      <c r="F8570" t="s">
        <v>103</v>
      </c>
      <c r="G8570" t="s">
        <v>110</v>
      </c>
      <c r="H8570" s="5">
        <v>733</v>
      </c>
      <c r="I8570" s="5">
        <v>3694.17</v>
      </c>
      <c r="J8570" t="s">
        <v>117</v>
      </c>
      <c r="K8570" t="s">
        <v>106</v>
      </c>
      <c r="L8570">
        <v>0</v>
      </c>
      <c r="M8570">
        <v>0</v>
      </c>
      <c r="N8570">
        <v>5</v>
      </c>
      <c r="O8570" s="6">
        <v>0</v>
      </c>
      <c r="P8570" t="s">
        <v>107</v>
      </c>
      <c r="Q8570" t="s">
        <v>106</v>
      </c>
      <c r="R8570">
        <f>IF(F8570="Monthly",2,0)
+IF(E8570&lt;=6,2,0)
+IF(N8570&lt;=2,2,0)
+IF(L8570&gt;=4,2,0)
+IF(M8570&gt;=2,1,0)
+IF(H8570&gt;=_xlfn.PERCENTILE.INC($H$2:$H$10001,0.75),1,0)</f>
        <v>4</v>
      </c>
      <c r="S8570" t="str">
        <f>IF(R8570&gt;=7,"High",IF(R8570&gt;=4,"Medium","Low"))</f>
        <v>Medium</v>
      </c>
    </row>
    <row r="8571" spans="1:19">
      <c r="A8571" t="s">
        <v>8696</v>
      </c>
      <c r="B8571">
        <v>34</v>
      </c>
      <c r="C8571" t="s">
        <v>112</v>
      </c>
      <c r="D8571" t="s">
        <v>102</v>
      </c>
      <c r="E8571">
        <v>26</v>
      </c>
      <c r="F8571" t="s">
        <v>103</v>
      </c>
      <c r="G8571" t="s">
        <v>104</v>
      </c>
      <c r="H8571" s="5">
        <v>464</v>
      </c>
      <c r="I8571" s="5">
        <v>11706.41</v>
      </c>
      <c r="J8571" t="s">
        <v>105</v>
      </c>
      <c r="K8571" t="s">
        <v>106</v>
      </c>
      <c r="L8571">
        <v>0</v>
      </c>
      <c r="M8571">
        <v>0</v>
      </c>
      <c r="N8571">
        <v>5</v>
      </c>
      <c r="O8571" s="6">
        <v>0</v>
      </c>
      <c r="P8571" t="s">
        <v>107</v>
      </c>
      <c r="Q8571" t="s">
        <v>107</v>
      </c>
      <c r="R8571">
        <f>IF(F8571="Monthly",2,0)
+IF(E8571&lt;=6,2,0)
+IF(N8571&lt;=2,2,0)
+IF(L8571&gt;=4,2,0)
+IF(M8571&gt;=2,1,0)
+IF(H8571&gt;=_xlfn.PERCENTILE.INC($H$2:$H$10001,0.75),1,0)</f>
        <v>2</v>
      </c>
      <c r="S8571" t="str">
        <f>IF(R8571&gt;=7,"High",IF(R8571&gt;=4,"Medium","Low"))</f>
        <v>Low</v>
      </c>
    </row>
    <row r="8572" spans="1:19">
      <c r="A8572" t="s">
        <v>8697</v>
      </c>
      <c r="B8572">
        <v>26</v>
      </c>
      <c r="C8572" t="s">
        <v>101</v>
      </c>
      <c r="D8572" t="s">
        <v>133</v>
      </c>
      <c r="E8572">
        <v>51</v>
      </c>
      <c r="F8572" t="s">
        <v>109</v>
      </c>
      <c r="G8572" t="s">
        <v>104</v>
      </c>
      <c r="H8572" s="5">
        <v>429</v>
      </c>
      <c r="I8572" s="5">
        <v>22259.99</v>
      </c>
      <c r="J8572" t="s">
        <v>105</v>
      </c>
      <c r="K8572" t="s">
        <v>107</v>
      </c>
      <c r="L8572">
        <v>1</v>
      </c>
      <c r="M8572">
        <v>0</v>
      </c>
      <c r="N8572">
        <v>5</v>
      </c>
      <c r="O8572" s="6">
        <v>0</v>
      </c>
      <c r="P8572" t="s">
        <v>107</v>
      </c>
      <c r="Q8572" t="s">
        <v>107</v>
      </c>
      <c r="R8572">
        <f>IF(F8572="Monthly",2,0)
+IF(E8572&lt;=6,2,0)
+IF(N8572&lt;=2,2,0)
+IF(L8572&gt;=4,2,0)
+IF(M8572&gt;=2,1,0)
+IF(H8572&gt;=_xlfn.PERCENTILE.INC($H$2:$H$10001,0.75),1,0)</f>
        <v>0</v>
      </c>
      <c r="S8572" t="str">
        <f>IF(R8572&gt;=7,"High",IF(R8572&gt;=4,"Medium","Low"))</f>
        <v>Low</v>
      </c>
    </row>
    <row r="8573" spans="1:19">
      <c r="A8573" t="s">
        <v>8698</v>
      </c>
      <c r="B8573">
        <v>40</v>
      </c>
      <c r="C8573" t="s">
        <v>112</v>
      </c>
      <c r="D8573" t="s">
        <v>102</v>
      </c>
      <c r="E8573">
        <v>44</v>
      </c>
      <c r="F8573" t="s">
        <v>103</v>
      </c>
      <c r="G8573" t="s">
        <v>129</v>
      </c>
      <c r="H8573" s="5">
        <v>979</v>
      </c>
      <c r="I8573" s="5">
        <v>44219.4</v>
      </c>
      <c r="J8573" t="s">
        <v>134</v>
      </c>
      <c r="K8573" t="s">
        <v>106</v>
      </c>
      <c r="L8573">
        <v>0</v>
      </c>
      <c r="M8573">
        <v>0</v>
      </c>
      <c r="N8573">
        <v>5</v>
      </c>
      <c r="O8573" s="6">
        <v>0</v>
      </c>
      <c r="P8573" t="s">
        <v>106</v>
      </c>
      <c r="Q8573" t="s">
        <v>107</v>
      </c>
      <c r="R8573">
        <f>IF(F8573="Monthly",2,0)
+IF(E8573&lt;=6,2,0)
+IF(N8573&lt;=2,2,0)
+IF(L8573&gt;=4,2,0)
+IF(M8573&gt;=2,1,0)
+IF(H8573&gt;=_xlfn.PERCENTILE.INC($H$2:$H$10001,0.75),1,0)</f>
        <v>3</v>
      </c>
      <c r="S8573" t="str">
        <f>IF(R8573&gt;=7,"High",IF(R8573&gt;=4,"Medium","Low"))</f>
        <v>Low</v>
      </c>
    </row>
    <row r="8574" spans="1:19">
      <c r="A8574" t="s">
        <v>8699</v>
      </c>
      <c r="B8574">
        <v>30</v>
      </c>
      <c r="C8574" t="s">
        <v>112</v>
      </c>
      <c r="D8574" t="s">
        <v>131</v>
      </c>
      <c r="E8574">
        <v>61</v>
      </c>
      <c r="F8574" t="s">
        <v>103</v>
      </c>
      <c r="G8574" t="s">
        <v>110</v>
      </c>
      <c r="H8574" s="5">
        <v>776</v>
      </c>
      <c r="I8574" s="5">
        <v>47876.14</v>
      </c>
      <c r="J8574" t="s">
        <v>117</v>
      </c>
      <c r="K8574" t="s">
        <v>106</v>
      </c>
      <c r="L8574">
        <v>1</v>
      </c>
      <c r="M8574">
        <v>0</v>
      </c>
      <c r="N8574">
        <v>5</v>
      </c>
      <c r="O8574" s="6">
        <v>0</v>
      </c>
      <c r="P8574" t="s">
        <v>106</v>
      </c>
      <c r="Q8574" t="s">
        <v>107</v>
      </c>
      <c r="R8574">
        <f>IF(F8574="Monthly",2,0)
+IF(E8574&lt;=6,2,0)
+IF(N8574&lt;=2,2,0)
+IF(L8574&gt;=4,2,0)
+IF(M8574&gt;=2,1,0)
+IF(H8574&gt;=_xlfn.PERCENTILE.INC($H$2:$H$10001,0.75),1,0)</f>
        <v>2</v>
      </c>
      <c r="S8574" t="str">
        <f>IF(R8574&gt;=7,"High",IF(R8574&gt;=4,"Medium","Low"))</f>
        <v>Low</v>
      </c>
    </row>
    <row r="8575" spans="1:19">
      <c r="A8575" t="s">
        <v>8700</v>
      </c>
      <c r="B8575">
        <v>18</v>
      </c>
      <c r="C8575" t="s">
        <v>112</v>
      </c>
      <c r="D8575" t="s">
        <v>119</v>
      </c>
      <c r="E8575">
        <v>24</v>
      </c>
      <c r="F8575" t="s">
        <v>103</v>
      </c>
      <c r="G8575" t="s">
        <v>129</v>
      </c>
      <c r="H8575" s="5">
        <v>1098</v>
      </c>
      <c r="I8575" s="5">
        <v>25644.63</v>
      </c>
      <c r="J8575" t="s">
        <v>105</v>
      </c>
      <c r="K8575" t="s">
        <v>106</v>
      </c>
      <c r="L8575">
        <v>1</v>
      </c>
      <c r="M8575">
        <v>0</v>
      </c>
      <c r="N8575">
        <v>5</v>
      </c>
      <c r="O8575" s="6">
        <v>0</v>
      </c>
      <c r="P8575" t="s">
        <v>106</v>
      </c>
      <c r="Q8575" t="s">
        <v>107</v>
      </c>
      <c r="R8575">
        <f>IF(F8575="Monthly",2,0)
+IF(E8575&lt;=6,2,0)
+IF(N8575&lt;=2,2,0)
+IF(L8575&gt;=4,2,0)
+IF(M8575&gt;=2,1,0)
+IF(H8575&gt;=_xlfn.PERCENTILE.INC($H$2:$H$10001,0.75),1,0)</f>
        <v>3</v>
      </c>
      <c r="S8575" t="str">
        <f>IF(R8575&gt;=7,"High",IF(R8575&gt;=4,"Medium","Low"))</f>
        <v>Low</v>
      </c>
    </row>
    <row r="8576" spans="1:19">
      <c r="A8576" t="s">
        <v>8701</v>
      </c>
      <c r="B8576">
        <v>25</v>
      </c>
      <c r="C8576" t="s">
        <v>112</v>
      </c>
      <c r="D8576" t="s">
        <v>128</v>
      </c>
      <c r="E8576">
        <v>7</v>
      </c>
      <c r="F8576" t="s">
        <v>103</v>
      </c>
      <c r="G8576" t="s">
        <v>110</v>
      </c>
      <c r="H8576" s="5">
        <v>675</v>
      </c>
      <c r="I8576" s="5">
        <v>4779.4399999999996</v>
      </c>
      <c r="J8576" t="s">
        <v>105</v>
      </c>
      <c r="K8576" t="s">
        <v>107</v>
      </c>
      <c r="L8576">
        <v>2</v>
      </c>
      <c r="M8576">
        <v>1</v>
      </c>
      <c r="N8576">
        <v>5</v>
      </c>
      <c r="O8576" s="6">
        <v>0</v>
      </c>
      <c r="P8576" t="s">
        <v>107</v>
      </c>
      <c r="Q8576" t="s">
        <v>106</v>
      </c>
      <c r="R8576">
        <f>IF(F8576="Monthly",2,0)
+IF(E8576&lt;=6,2,0)
+IF(N8576&lt;=2,2,0)
+IF(L8576&gt;=4,2,0)
+IF(M8576&gt;=2,1,0)
+IF(H8576&gt;=_xlfn.PERCENTILE.INC($H$2:$H$10001,0.75),1,0)</f>
        <v>2</v>
      </c>
      <c r="S8576" t="str">
        <f>IF(R8576&gt;=7,"High",IF(R8576&gt;=4,"Medium","Low"))</f>
        <v>Low</v>
      </c>
    </row>
    <row r="8577" spans="1:19">
      <c r="A8577" t="s">
        <v>8702</v>
      </c>
      <c r="B8577">
        <v>22</v>
      </c>
      <c r="C8577" t="s">
        <v>112</v>
      </c>
      <c r="D8577" t="s">
        <v>123</v>
      </c>
      <c r="E8577">
        <v>34</v>
      </c>
      <c r="F8577" t="s">
        <v>103</v>
      </c>
      <c r="G8577" t="s">
        <v>129</v>
      </c>
      <c r="H8577" s="5">
        <v>1052</v>
      </c>
      <c r="I8577" s="5">
        <v>36181.620000000003</v>
      </c>
      <c r="J8577" t="s">
        <v>140</v>
      </c>
      <c r="K8577" t="s">
        <v>106</v>
      </c>
      <c r="L8577">
        <v>0</v>
      </c>
      <c r="M8577">
        <v>0</v>
      </c>
      <c r="N8577">
        <v>4</v>
      </c>
      <c r="O8577" s="6">
        <v>0</v>
      </c>
      <c r="P8577" t="s">
        <v>107</v>
      </c>
      <c r="Q8577" t="s">
        <v>107</v>
      </c>
      <c r="R8577">
        <f>IF(F8577="Monthly",2,0)
+IF(E8577&lt;=6,2,0)
+IF(N8577&lt;=2,2,0)
+IF(L8577&gt;=4,2,0)
+IF(M8577&gt;=2,1,0)
+IF(H8577&gt;=_xlfn.PERCENTILE.INC($H$2:$H$10001,0.75),1,0)</f>
        <v>3</v>
      </c>
      <c r="S8577" t="str">
        <f>IF(R8577&gt;=7,"High",IF(R8577&gt;=4,"Medium","Low"))</f>
        <v>Low</v>
      </c>
    </row>
    <row r="8578" spans="1:19">
      <c r="A8578" t="s">
        <v>8703</v>
      </c>
      <c r="B8578">
        <v>40</v>
      </c>
      <c r="C8578" t="s">
        <v>101</v>
      </c>
      <c r="D8578" t="s">
        <v>137</v>
      </c>
      <c r="E8578">
        <v>16</v>
      </c>
      <c r="F8578" t="s">
        <v>103</v>
      </c>
      <c r="G8578" t="s">
        <v>104</v>
      </c>
      <c r="H8578" s="5">
        <v>435</v>
      </c>
      <c r="I8578" s="5">
        <v>6811.87</v>
      </c>
      <c r="J8578" t="s">
        <v>134</v>
      </c>
      <c r="K8578" t="s">
        <v>106</v>
      </c>
      <c r="L8578">
        <v>0</v>
      </c>
      <c r="M8578">
        <v>0</v>
      </c>
      <c r="N8578">
        <v>4</v>
      </c>
      <c r="O8578" s="6">
        <v>0</v>
      </c>
      <c r="P8578" t="s">
        <v>106</v>
      </c>
      <c r="Q8578" t="s">
        <v>106</v>
      </c>
      <c r="R8578">
        <f>IF(F8578="Monthly",2,0)
+IF(E8578&lt;=6,2,0)
+IF(N8578&lt;=2,2,0)
+IF(L8578&gt;=4,2,0)
+IF(M8578&gt;=2,1,0)
+IF(H8578&gt;=_xlfn.PERCENTILE.INC($H$2:$H$10001,0.75),1,0)</f>
        <v>2</v>
      </c>
      <c r="S8578" t="str">
        <f>IF(R8578&gt;=7,"High",IF(R8578&gt;=4,"Medium","Low"))</f>
        <v>Low</v>
      </c>
    </row>
    <row r="8579" spans="1:19">
      <c r="A8579" t="s">
        <v>8704</v>
      </c>
      <c r="B8579">
        <v>41</v>
      </c>
      <c r="C8579" t="s">
        <v>101</v>
      </c>
      <c r="D8579" t="s">
        <v>131</v>
      </c>
      <c r="E8579">
        <v>11</v>
      </c>
      <c r="F8579" t="s">
        <v>103</v>
      </c>
      <c r="G8579" t="s">
        <v>104</v>
      </c>
      <c r="H8579" s="5">
        <v>465</v>
      </c>
      <c r="I8579" s="5">
        <v>5191.32</v>
      </c>
      <c r="J8579" t="s">
        <v>117</v>
      </c>
      <c r="K8579" t="s">
        <v>106</v>
      </c>
      <c r="L8579">
        <v>0</v>
      </c>
      <c r="M8579">
        <v>0</v>
      </c>
      <c r="N8579">
        <v>5</v>
      </c>
      <c r="O8579" s="6">
        <v>0</v>
      </c>
      <c r="P8579" t="s">
        <v>106</v>
      </c>
      <c r="Q8579" t="s">
        <v>107</v>
      </c>
      <c r="R8579">
        <f>IF(F8579="Monthly",2,0)
+IF(E8579&lt;=6,2,0)
+IF(N8579&lt;=2,2,0)
+IF(L8579&gt;=4,2,0)
+IF(M8579&gt;=2,1,0)
+IF(H8579&gt;=_xlfn.PERCENTILE.INC($H$2:$H$10001,0.75),1,0)</f>
        <v>2</v>
      </c>
      <c r="S8579" t="str">
        <f>IF(R8579&gt;=7,"High",IF(R8579&gt;=4,"Medium","Low"))</f>
        <v>Low</v>
      </c>
    </row>
    <row r="8580" spans="1:19">
      <c r="A8580" t="s">
        <v>8705</v>
      </c>
      <c r="B8580">
        <v>58</v>
      </c>
      <c r="C8580" t="s">
        <v>101</v>
      </c>
      <c r="D8580" t="s">
        <v>133</v>
      </c>
      <c r="E8580">
        <v>13</v>
      </c>
      <c r="F8580" t="s">
        <v>109</v>
      </c>
      <c r="G8580" t="s">
        <v>104</v>
      </c>
      <c r="H8580" s="5">
        <v>539</v>
      </c>
      <c r="I8580" s="5">
        <v>7022.39</v>
      </c>
      <c r="J8580" t="s">
        <v>134</v>
      </c>
      <c r="K8580" t="s">
        <v>106</v>
      </c>
      <c r="L8580">
        <v>0</v>
      </c>
      <c r="M8580">
        <v>0</v>
      </c>
      <c r="N8580">
        <v>5</v>
      </c>
      <c r="O8580" s="6">
        <v>0</v>
      </c>
      <c r="P8580" t="s">
        <v>107</v>
      </c>
      <c r="Q8580" t="s">
        <v>107</v>
      </c>
      <c r="R8580">
        <f>IF(F8580="Monthly",2,0)
+IF(E8580&lt;=6,2,0)
+IF(N8580&lt;=2,2,0)
+IF(L8580&gt;=4,2,0)
+IF(M8580&gt;=2,1,0)
+IF(H8580&gt;=_xlfn.PERCENTILE.INC($H$2:$H$10001,0.75),1,0)</f>
        <v>0</v>
      </c>
      <c r="S8580" t="str">
        <f>IF(R8580&gt;=7,"High",IF(R8580&gt;=4,"Medium","Low"))</f>
        <v>Low</v>
      </c>
    </row>
    <row r="8581" spans="1:19">
      <c r="A8581" t="s">
        <v>8706</v>
      </c>
      <c r="B8581">
        <v>39</v>
      </c>
      <c r="C8581" t="s">
        <v>101</v>
      </c>
      <c r="D8581" t="s">
        <v>123</v>
      </c>
      <c r="E8581">
        <v>49</v>
      </c>
      <c r="F8581" t="s">
        <v>109</v>
      </c>
      <c r="G8581" t="s">
        <v>110</v>
      </c>
      <c r="H8581" s="5">
        <v>684</v>
      </c>
      <c r="I8581" s="5">
        <v>31656.2</v>
      </c>
      <c r="J8581" t="s">
        <v>115</v>
      </c>
      <c r="K8581" t="s">
        <v>107</v>
      </c>
      <c r="L8581">
        <v>2</v>
      </c>
      <c r="M8581">
        <v>0</v>
      </c>
      <c r="N8581">
        <v>5</v>
      </c>
      <c r="O8581" s="6">
        <v>5</v>
      </c>
      <c r="P8581" t="s">
        <v>107</v>
      </c>
      <c r="Q8581" t="s">
        <v>107</v>
      </c>
      <c r="R8581">
        <f>IF(F8581="Monthly",2,0)
+IF(E8581&lt;=6,2,0)
+IF(N8581&lt;=2,2,0)
+IF(L8581&gt;=4,2,0)
+IF(M8581&gt;=2,1,0)
+IF(H8581&gt;=_xlfn.PERCENTILE.INC($H$2:$H$10001,0.75),1,0)</f>
        <v>0</v>
      </c>
      <c r="S8581" t="str">
        <f>IF(R8581&gt;=7,"High",IF(R8581&gt;=4,"Medium","Low"))</f>
        <v>Low</v>
      </c>
    </row>
    <row r="8582" spans="1:19">
      <c r="A8582" t="s">
        <v>8707</v>
      </c>
      <c r="B8582">
        <v>55</v>
      </c>
      <c r="C8582" t="s">
        <v>101</v>
      </c>
      <c r="D8582" t="s">
        <v>133</v>
      </c>
      <c r="E8582">
        <v>28</v>
      </c>
      <c r="F8582" t="s">
        <v>121</v>
      </c>
      <c r="G8582" t="s">
        <v>110</v>
      </c>
      <c r="H8582" s="5">
        <v>761</v>
      </c>
      <c r="I8582" s="5">
        <v>17585.580000000002</v>
      </c>
      <c r="J8582" t="s">
        <v>140</v>
      </c>
      <c r="K8582" t="s">
        <v>106</v>
      </c>
      <c r="L8582">
        <v>0</v>
      </c>
      <c r="M8582">
        <v>0</v>
      </c>
      <c r="N8582">
        <v>4</v>
      </c>
      <c r="O8582" s="6">
        <v>15</v>
      </c>
      <c r="P8582" t="s">
        <v>107</v>
      </c>
      <c r="Q8582" t="s">
        <v>107</v>
      </c>
      <c r="R8582">
        <f>IF(F8582="Monthly",2,0)
+IF(E8582&lt;=6,2,0)
+IF(N8582&lt;=2,2,0)
+IF(L8582&gt;=4,2,0)
+IF(M8582&gt;=2,1,0)
+IF(H8582&gt;=_xlfn.PERCENTILE.INC($H$2:$H$10001,0.75),1,0)</f>
        <v>0</v>
      </c>
      <c r="S8582" t="str">
        <f>IF(R8582&gt;=7,"High",IF(R8582&gt;=4,"Medium","Low"))</f>
        <v>Low</v>
      </c>
    </row>
    <row r="8583" spans="1:19">
      <c r="A8583" t="s">
        <v>8708</v>
      </c>
      <c r="B8583">
        <v>33</v>
      </c>
      <c r="C8583" t="s">
        <v>101</v>
      </c>
      <c r="D8583" t="s">
        <v>113</v>
      </c>
      <c r="E8583">
        <v>36</v>
      </c>
      <c r="F8583" t="s">
        <v>121</v>
      </c>
      <c r="G8583" t="s">
        <v>110</v>
      </c>
      <c r="H8583" s="5">
        <v>742</v>
      </c>
      <c r="I8583" s="5">
        <v>26150.18</v>
      </c>
      <c r="J8583" t="s">
        <v>117</v>
      </c>
      <c r="K8583" t="s">
        <v>106</v>
      </c>
      <c r="L8583">
        <v>0</v>
      </c>
      <c r="M8583">
        <v>0</v>
      </c>
      <c r="N8583">
        <v>5</v>
      </c>
      <c r="O8583" s="6">
        <v>0</v>
      </c>
      <c r="P8583" t="s">
        <v>107</v>
      </c>
      <c r="Q8583" t="s">
        <v>107</v>
      </c>
      <c r="R8583">
        <f>IF(F8583="Monthly",2,0)
+IF(E8583&lt;=6,2,0)
+IF(N8583&lt;=2,2,0)
+IF(L8583&gt;=4,2,0)
+IF(M8583&gt;=2,1,0)
+IF(H8583&gt;=_xlfn.PERCENTILE.INC($H$2:$H$10001,0.75),1,0)</f>
        <v>0</v>
      </c>
      <c r="S8583" t="str">
        <f>IF(R8583&gt;=7,"High",IF(R8583&gt;=4,"Medium","Low"))</f>
        <v>Low</v>
      </c>
    </row>
    <row r="8584" spans="1:19">
      <c r="A8584" t="s">
        <v>8709</v>
      </c>
      <c r="B8584">
        <v>38</v>
      </c>
      <c r="C8584" t="s">
        <v>112</v>
      </c>
      <c r="D8584" t="s">
        <v>133</v>
      </c>
      <c r="E8584">
        <v>18</v>
      </c>
      <c r="F8584" t="s">
        <v>109</v>
      </c>
      <c r="G8584" t="s">
        <v>110</v>
      </c>
      <c r="H8584" s="5">
        <v>665</v>
      </c>
      <c r="I8584" s="5">
        <v>11067.05</v>
      </c>
      <c r="J8584" t="s">
        <v>140</v>
      </c>
      <c r="K8584" t="s">
        <v>106</v>
      </c>
      <c r="L8584">
        <v>0</v>
      </c>
      <c r="M8584">
        <v>0</v>
      </c>
      <c r="N8584">
        <v>5</v>
      </c>
      <c r="O8584" s="6">
        <v>10</v>
      </c>
      <c r="P8584" t="s">
        <v>107</v>
      </c>
      <c r="Q8584" t="s">
        <v>107</v>
      </c>
      <c r="R8584">
        <f>IF(F8584="Monthly",2,0)
+IF(E8584&lt;=6,2,0)
+IF(N8584&lt;=2,2,0)
+IF(L8584&gt;=4,2,0)
+IF(M8584&gt;=2,1,0)
+IF(H8584&gt;=_xlfn.PERCENTILE.INC($H$2:$H$10001,0.75),1,0)</f>
        <v>0</v>
      </c>
      <c r="S8584" t="str">
        <f>IF(R8584&gt;=7,"High",IF(R8584&gt;=4,"Medium","Low"))</f>
        <v>Low</v>
      </c>
    </row>
    <row r="8585" spans="1:19">
      <c r="A8585" t="s">
        <v>8710</v>
      </c>
      <c r="B8585">
        <v>18</v>
      </c>
      <c r="C8585" t="s">
        <v>101</v>
      </c>
      <c r="D8585" t="s">
        <v>128</v>
      </c>
      <c r="E8585">
        <v>14</v>
      </c>
      <c r="F8585" t="s">
        <v>109</v>
      </c>
      <c r="G8585" t="s">
        <v>110</v>
      </c>
      <c r="H8585" s="5">
        <v>792</v>
      </c>
      <c r="I8585" s="5">
        <v>10986.99</v>
      </c>
      <c r="J8585" t="s">
        <v>134</v>
      </c>
      <c r="K8585" t="s">
        <v>106</v>
      </c>
      <c r="L8585">
        <v>0</v>
      </c>
      <c r="M8585">
        <v>0</v>
      </c>
      <c r="N8585">
        <v>5</v>
      </c>
      <c r="O8585" s="6">
        <v>0</v>
      </c>
      <c r="P8585" t="s">
        <v>107</v>
      </c>
      <c r="Q8585" t="s">
        <v>107</v>
      </c>
      <c r="R8585">
        <f>IF(F8585="Monthly",2,0)
+IF(E8585&lt;=6,2,0)
+IF(N8585&lt;=2,2,0)
+IF(L8585&gt;=4,2,0)
+IF(M8585&gt;=2,1,0)
+IF(H8585&gt;=_xlfn.PERCENTILE.INC($H$2:$H$10001,0.75),1,0)</f>
        <v>0</v>
      </c>
      <c r="S8585" t="str">
        <f>IF(R8585&gt;=7,"High",IF(R8585&gt;=4,"Medium","Low"))</f>
        <v>Low</v>
      </c>
    </row>
    <row r="8586" spans="1:19">
      <c r="A8586" t="s">
        <v>8711</v>
      </c>
      <c r="B8586">
        <v>28</v>
      </c>
      <c r="C8586" t="s">
        <v>112</v>
      </c>
      <c r="D8586" t="s">
        <v>119</v>
      </c>
      <c r="E8586">
        <v>28</v>
      </c>
      <c r="F8586" t="s">
        <v>103</v>
      </c>
      <c r="G8586" t="s">
        <v>110</v>
      </c>
      <c r="H8586" s="5">
        <v>675</v>
      </c>
      <c r="I8586" s="5">
        <v>18986.580000000002</v>
      </c>
      <c r="J8586" t="s">
        <v>117</v>
      </c>
      <c r="K8586" t="s">
        <v>106</v>
      </c>
      <c r="L8586">
        <v>0</v>
      </c>
      <c r="M8586">
        <v>0</v>
      </c>
      <c r="N8586">
        <v>5</v>
      </c>
      <c r="O8586" s="6">
        <v>0</v>
      </c>
      <c r="P8586" t="s">
        <v>107</v>
      </c>
      <c r="Q8586" t="s">
        <v>107</v>
      </c>
      <c r="R8586">
        <f>IF(F8586="Monthly",2,0)
+IF(E8586&lt;=6,2,0)
+IF(N8586&lt;=2,2,0)
+IF(L8586&gt;=4,2,0)
+IF(M8586&gt;=2,1,0)
+IF(H8586&gt;=_xlfn.PERCENTILE.INC($H$2:$H$10001,0.75),1,0)</f>
        <v>2</v>
      </c>
      <c r="S8586" t="str">
        <f>IF(R8586&gt;=7,"High",IF(R8586&gt;=4,"Medium","Low"))</f>
        <v>Low</v>
      </c>
    </row>
    <row r="8587" spans="1:19">
      <c r="A8587" t="s">
        <v>8712</v>
      </c>
      <c r="B8587">
        <v>19</v>
      </c>
      <c r="C8587" t="s">
        <v>101</v>
      </c>
      <c r="D8587" t="s">
        <v>133</v>
      </c>
      <c r="E8587">
        <v>46</v>
      </c>
      <c r="F8587" t="s">
        <v>121</v>
      </c>
      <c r="G8587" t="s">
        <v>110</v>
      </c>
      <c r="H8587" s="5">
        <v>744</v>
      </c>
      <c r="I8587" s="5">
        <v>30255.84</v>
      </c>
      <c r="J8587" t="s">
        <v>117</v>
      </c>
      <c r="K8587" t="s">
        <v>106</v>
      </c>
      <c r="L8587">
        <v>1</v>
      </c>
      <c r="M8587">
        <v>0</v>
      </c>
      <c r="N8587">
        <v>5</v>
      </c>
      <c r="O8587" s="6">
        <v>10</v>
      </c>
      <c r="P8587" t="s">
        <v>107</v>
      </c>
      <c r="Q8587" t="s">
        <v>107</v>
      </c>
      <c r="R8587">
        <f>IF(F8587="Monthly",2,0)
+IF(E8587&lt;=6,2,0)
+IF(N8587&lt;=2,2,0)
+IF(L8587&gt;=4,2,0)
+IF(M8587&gt;=2,1,0)
+IF(H8587&gt;=_xlfn.PERCENTILE.INC($H$2:$H$10001,0.75),1,0)</f>
        <v>0</v>
      </c>
      <c r="S8587" t="str">
        <f>IF(R8587&gt;=7,"High",IF(R8587&gt;=4,"Medium","Low"))</f>
        <v>Low</v>
      </c>
    </row>
    <row r="8588" spans="1:19">
      <c r="A8588" t="s">
        <v>8713</v>
      </c>
      <c r="B8588">
        <v>34</v>
      </c>
      <c r="C8588" t="s">
        <v>101</v>
      </c>
      <c r="D8588" t="s">
        <v>123</v>
      </c>
      <c r="E8588">
        <v>54</v>
      </c>
      <c r="F8588" t="s">
        <v>103</v>
      </c>
      <c r="G8588" t="s">
        <v>110</v>
      </c>
      <c r="H8588" s="5">
        <v>710</v>
      </c>
      <c r="I8588" s="5">
        <v>38488.959999999999</v>
      </c>
      <c r="J8588" t="s">
        <v>134</v>
      </c>
      <c r="K8588" t="s">
        <v>106</v>
      </c>
      <c r="L8588">
        <v>0</v>
      </c>
      <c r="M8588">
        <v>0</v>
      </c>
      <c r="N8588">
        <v>4</v>
      </c>
      <c r="O8588" s="6">
        <v>0</v>
      </c>
      <c r="P8588" t="s">
        <v>107</v>
      </c>
      <c r="Q8588" t="s">
        <v>107</v>
      </c>
      <c r="R8588">
        <f>IF(F8588="Monthly",2,0)
+IF(E8588&lt;=6,2,0)
+IF(N8588&lt;=2,2,0)
+IF(L8588&gt;=4,2,0)
+IF(M8588&gt;=2,1,0)
+IF(H8588&gt;=_xlfn.PERCENTILE.INC($H$2:$H$10001,0.75),1,0)</f>
        <v>2</v>
      </c>
      <c r="S8588" t="str">
        <f>IF(R8588&gt;=7,"High",IF(R8588&gt;=4,"Medium","Low"))</f>
        <v>Low</v>
      </c>
    </row>
    <row r="8589" spans="1:19">
      <c r="A8589" t="s">
        <v>8714</v>
      </c>
      <c r="B8589">
        <v>30</v>
      </c>
      <c r="C8589" t="s">
        <v>101</v>
      </c>
      <c r="D8589" t="s">
        <v>131</v>
      </c>
      <c r="E8589">
        <v>36</v>
      </c>
      <c r="F8589" t="s">
        <v>109</v>
      </c>
      <c r="G8589" t="s">
        <v>129</v>
      </c>
      <c r="H8589" s="5">
        <v>955</v>
      </c>
      <c r="I8589" s="5">
        <v>34503.69</v>
      </c>
      <c r="J8589" t="s">
        <v>117</v>
      </c>
      <c r="K8589" t="s">
        <v>106</v>
      </c>
      <c r="L8589">
        <v>0</v>
      </c>
      <c r="M8589">
        <v>0</v>
      </c>
      <c r="N8589">
        <v>5</v>
      </c>
      <c r="O8589" s="6">
        <v>0</v>
      </c>
      <c r="P8589" t="s">
        <v>107</v>
      </c>
      <c r="Q8589" t="s">
        <v>107</v>
      </c>
      <c r="R8589">
        <f>IF(F8589="Monthly",2,0)
+IF(E8589&lt;=6,2,0)
+IF(N8589&lt;=2,2,0)
+IF(L8589&gt;=4,2,0)
+IF(M8589&gt;=2,1,0)
+IF(H8589&gt;=_xlfn.PERCENTILE.INC($H$2:$H$10001,0.75),1,0)</f>
        <v>1</v>
      </c>
      <c r="S8589" t="str">
        <f>IF(R8589&gt;=7,"High",IF(R8589&gt;=4,"Medium","Low"))</f>
        <v>Low</v>
      </c>
    </row>
    <row r="8590" spans="1:19">
      <c r="A8590" t="s">
        <v>8715</v>
      </c>
      <c r="B8590">
        <v>43</v>
      </c>
      <c r="C8590" t="s">
        <v>112</v>
      </c>
      <c r="D8590" t="s">
        <v>133</v>
      </c>
      <c r="E8590">
        <v>38</v>
      </c>
      <c r="F8590" t="s">
        <v>121</v>
      </c>
      <c r="G8590" t="s">
        <v>110</v>
      </c>
      <c r="H8590" s="5">
        <v>670</v>
      </c>
      <c r="I8590" s="5">
        <v>25196.61</v>
      </c>
      <c r="J8590" t="s">
        <v>140</v>
      </c>
      <c r="K8590" t="s">
        <v>107</v>
      </c>
      <c r="L8590">
        <v>1</v>
      </c>
      <c r="M8590">
        <v>0</v>
      </c>
      <c r="N8590">
        <v>5</v>
      </c>
      <c r="O8590" s="6">
        <v>0</v>
      </c>
      <c r="P8590" t="s">
        <v>107</v>
      </c>
      <c r="Q8590" t="s">
        <v>107</v>
      </c>
      <c r="R8590">
        <f>IF(F8590="Monthly",2,0)
+IF(E8590&lt;=6,2,0)
+IF(N8590&lt;=2,2,0)
+IF(L8590&gt;=4,2,0)
+IF(M8590&gt;=2,1,0)
+IF(H8590&gt;=_xlfn.PERCENTILE.INC($H$2:$H$10001,0.75),1,0)</f>
        <v>0</v>
      </c>
      <c r="S8590" t="str">
        <f>IF(R8590&gt;=7,"High",IF(R8590&gt;=4,"Medium","Low"))</f>
        <v>Low</v>
      </c>
    </row>
    <row r="8591" spans="1:19">
      <c r="A8591" t="s">
        <v>8716</v>
      </c>
      <c r="B8591">
        <v>19</v>
      </c>
      <c r="C8591" t="s">
        <v>101</v>
      </c>
      <c r="D8591" t="s">
        <v>131</v>
      </c>
      <c r="E8591">
        <v>21</v>
      </c>
      <c r="F8591" t="s">
        <v>103</v>
      </c>
      <c r="G8591" t="s">
        <v>104</v>
      </c>
      <c r="H8591" s="5">
        <v>521</v>
      </c>
      <c r="I8591" s="5">
        <v>11020.46</v>
      </c>
      <c r="J8591" t="s">
        <v>140</v>
      </c>
      <c r="K8591" t="s">
        <v>107</v>
      </c>
      <c r="L8591">
        <v>2</v>
      </c>
      <c r="M8591">
        <v>0</v>
      </c>
      <c r="N8591">
        <v>5</v>
      </c>
      <c r="O8591" s="6">
        <v>0</v>
      </c>
      <c r="P8591" t="s">
        <v>107</v>
      </c>
      <c r="Q8591" t="s">
        <v>106</v>
      </c>
      <c r="R8591">
        <f>IF(F8591="Monthly",2,0)
+IF(E8591&lt;=6,2,0)
+IF(N8591&lt;=2,2,0)
+IF(L8591&gt;=4,2,0)
+IF(M8591&gt;=2,1,0)
+IF(H8591&gt;=_xlfn.PERCENTILE.INC($H$2:$H$10001,0.75),1,0)</f>
        <v>2</v>
      </c>
      <c r="S8591" t="str">
        <f>IF(R8591&gt;=7,"High",IF(R8591&gt;=4,"Medium","Low"))</f>
        <v>Low</v>
      </c>
    </row>
    <row r="8592" spans="1:19">
      <c r="A8592" t="s">
        <v>8717</v>
      </c>
      <c r="B8592">
        <v>36</v>
      </c>
      <c r="C8592" t="s">
        <v>112</v>
      </c>
      <c r="D8592" t="s">
        <v>133</v>
      </c>
      <c r="E8592">
        <v>33</v>
      </c>
      <c r="F8592" t="s">
        <v>103</v>
      </c>
      <c r="G8592" t="s">
        <v>104</v>
      </c>
      <c r="H8592" s="5">
        <v>393</v>
      </c>
      <c r="I8592" s="5">
        <v>13142.82</v>
      </c>
      <c r="J8592" t="s">
        <v>134</v>
      </c>
      <c r="K8592" t="s">
        <v>107</v>
      </c>
      <c r="L8592">
        <v>1</v>
      </c>
      <c r="M8592">
        <v>0</v>
      </c>
      <c r="N8592">
        <v>5</v>
      </c>
      <c r="O8592" s="6">
        <v>0</v>
      </c>
      <c r="P8592" t="s">
        <v>107</v>
      </c>
      <c r="Q8592" t="s">
        <v>107</v>
      </c>
      <c r="R8592">
        <f>IF(F8592="Monthly",2,0)
+IF(E8592&lt;=6,2,0)
+IF(N8592&lt;=2,2,0)
+IF(L8592&gt;=4,2,0)
+IF(M8592&gt;=2,1,0)
+IF(H8592&gt;=_xlfn.PERCENTILE.INC($H$2:$H$10001,0.75),1,0)</f>
        <v>2</v>
      </c>
      <c r="S8592" t="str">
        <f>IF(R8592&gt;=7,"High",IF(R8592&gt;=4,"Medium","Low"))</f>
        <v>Low</v>
      </c>
    </row>
    <row r="8593" spans="1:19">
      <c r="A8593" t="s">
        <v>8718</v>
      </c>
      <c r="B8593">
        <v>41</v>
      </c>
      <c r="C8593" t="s">
        <v>101</v>
      </c>
      <c r="D8593" t="s">
        <v>128</v>
      </c>
      <c r="E8593">
        <v>23</v>
      </c>
      <c r="F8593" t="s">
        <v>109</v>
      </c>
      <c r="G8593" t="s">
        <v>104</v>
      </c>
      <c r="H8593" s="5">
        <v>398</v>
      </c>
      <c r="I8593" s="5">
        <v>9144.27</v>
      </c>
      <c r="J8593" t="s">
        <v>115</v>
      </c>
      <c r="K8593" t="s">
        <v>106</v>
      </c>
      <c r="L8593">
        <v>0</v>
      </c>
      <c r="M8593">
        <v>0</v>
      </c>
      <c r="N8593">
        <v>5</v>
      </c>
      <c r="O8593" s="6">
        <v>0</v>
      </c>
      <c r="P8593" t="s">
        <v>107</v>
      </c>
      <c r="Q8593" t="s">
        <v>107</v>
      </c>
      <c r="R8593">
        <f>IF(F8593="Monthly",2,0)
+IF(E8593&lt;=6,2,0)
+IF(N8593&lt;=2,2,0)
+IF(L8593&gt;=4,2,0)
+IF(M8593&gt;=2,1,0)
+IF(H8593&gt;=_xlfn.PERCENTILE.INC($H$2:$H$10001,0.75),1,0)</f>
        <v>0</v>
      </c>
      <c r="S8593" t="str">
        <f>IF(R8593&gt;=7,"High",IF(R8593&gt;=4,"Medium","Low"))</f>
        <v>Low</v>
      </c>
    </row>
    <row r="8594" spans="1:19">
      <c r="A8594" t="s">
        <v>8719</v>
      </c>
      <c r="B8594">
        <v>40</v>
      </c>
      <c r="C8594" t="s">
        <v>112</v>
      </c>
      <c r="D8594" t="s">
        <v>113</v>
      </c>
      <c r="E8594">
        <v>35</v>
      </c>
      <c r="F8594" t="s">
        <v>109</v>
      </c>
      <c r="G8594" t="s">
        <v>110</v>
      </c>
      <c r="H8594" s="5">
        <v>723</v>
      </c>
      <c r="I8594" s="5">
        <v>25348.13</v>
      </c>
      <c r="J8594" t="s">
        <v>117</v>
      </c>
      <c r="K8594" t="s">
        <v>106</v>
      </c>
      <c r="L8594">
        <v>2</v>
      </c>
      <c r="M8594">
        <v>0</v>
      </c>
      <c r="N8594">
        <v>5</v>
      </c>
      <c r="O8594" s="6">
        <v>0</v>
      </c>
      <c r="P8594" t="s">
        <v>107</v>
      </c>
      <c r="Q8594" t="s">
        <v>107</v>
      </c>
      <c r="R8594">
        <f>IF(F8594="Monthly",2,0)
+IF(E8594&lt;=6,2,0)
+IF(N8594&lt;=2,2,0)
+IF(L8594&gt;=4,2,0)
+IF(M8594&gt;=2,1,0)
+IF(H8594&gt;=_xlfn.PERCENTILE.INC($H$2:$H$10001,0.75),1,0)</f>
        <v>0</v>
      </c>
      <c r="S8594" t="str">
        <f>IF(R8594&gt;=7,"High",IF(R8594&gt;=4,"Medium","Low"))</f>
        <v>Low</v>
      </c>
    </row>
    <row r="8595" spans="1:19">
      <c r="A8595" t="s">
        <v>8720</v>
      </c>
      <c r="B8595">
        <v>34</v>
      </c>
      <c r="C8595" t="s">
        <v>101</v>
      </c>
      <c r="D8595" t="s">
        <v>123</v>
      </c>
      <c r="E8595">
        <v>63</v>
      </c>
      <c r="F8595" t="s">
        <v>109</v>
      </c>
      <c r="G8595" t="s">
        <v>104</v>
      </c>
      <c r="H8595" s="5">
        <v>477</v>
      </c>
      <c r="I8595" s="5">
        <v>30024.69</v>
      </c>
      <c r="J8595" t="s">
        <v>134</v>
      </c>
      <c r="K8595" t="s">
        <v>106</v>
      </c>
      <c r="L8595">
        <v>0</v>
      </c>
      <c r="M8595">
        <v>0</v>
      </c>
      <c r="N8595">
        <v>5</v>
      </c>
      <c r="O8595" s="6">
        <v>0</v>
      </c>
      <c r="P8595" t="s">
        <v>106</v>
      </c>
      <c r="Q8595" t="s">
        <v>107</v>
      </c>
      <c r="R8595">
        <f>IF(F8595="Monthly",2,0)
+IF(E8595&lt;=6,2,0)
+IF(N8595&lt;=2,2,0)
+IF(L8595&gt;=4,2,0)
+IF(M8595&gt;=2,1,0)
+IF(H8595&gt;=_xlfn.PERCENTILE.INC($H$2:$H$10001,0.75),1,0)</f>
        <v>0</v>
      </c>
      <c r="S8595" t="str">
        <f>IF(R8595&gt;=7,"High",IF(R8595&gt;=4,"Medium","Low"))</f>
        <v>Low</v>
      </c>
    </row>
    <row r="8596" spans="1:19">
      <c r="A8596" t="s">
        <v>8721</v>
      </c>
      <c r="B8596">
        <v>33</v>
      </c>
      <c r="C8596" t="s">
        <v>112</v>
      </c>
      <c r="D8596" t="s">
        <v>133</v>
      </c>
      <c r="E8596">
        <v>28</v>
      </c>
      <c r="F8596" t="s">
        <v>121</v>
      </c>
      <c r="G8596" t="s">
        <v>104</v>
      </c>
      <c r="H8596" s="5">
        <v>465</v>
      </c>
      <c r="I8596" s="5">
        <v>11524.38</v>
      </c>
      <c r="J8596" t="s">
        <v>115</v>
      </c>
      <c r="K8596" t="s">
        <v>106</v>
      </c>
      <c r="L8596">
        <v>2</v>
      </c>
      <c r="M8596">
        <v>1</v>
      </c>
      <c r="N8596">
        <v>5</v>
      </c>
      <c r="O8596" s="6">
        <v>10</v>
      </c>
      <c r="P8596" t="s">
        <v>107</v>
      </c>
      <c r="Q8596" t="s">
        <v>106</v>
      </c>
      <c r="R8596">
        <f>IF(F8596="Monthly",2,0)
+IF(E8596&lt;=6,2,0)
+IF(N8596&lt;=2,2,0)
+IF(L8596&gt;=4,2,0)
+IF(M8596&gt;=2,1,0)
+IF(H8596&gt;=_xlfn.PERCENTILE.INC($H$2:$H$10001,0.75),1,0)</f>
        <v>0</v>
      </c>
      <c r="S8596" t="str">
        <f>IF(R8596&gt;=7,"High",IF(R8596&gt;=4,"Medium","Low"))</f>
        <v>Low</v>
      </c>
    </row>
    <row r="8597" spans="1:19">
      <c r="A8597" t="s">
        <v>8722</v>
      </c>
      <c r="B8597">
        <v>18</v>
      </c>
      <c r="C8597" t="s">
        <v>112</v>
      </c>
      <c r="D8597" t="s">
        <v>123</v>
      </c>
      <c r="E8597">
        <v>30</v>
      </c>
      <c r="F8597" t="s">
        <v>109</v>
      </c>
      <c r="G8597" t="s">
        <v>129</v>
      </c>
      <c r="H8597" s="5">
        <v>1033</v>
      </c>
      <c r="I8597" s="5">
        <v>30440.79</v>
      </c>
      <c r="J8597" t="s">
        <v>134</v>
      </c>
      <c r="K8597" t="s">
        <v>106</v>
      </c>
      <c r="L8597">
        <v>3</v>
      </c>
      <c r="M8597">
        <v>0</v>
      </c>
      <c r="N8597">
        <v>4</v>
      </c>
      <c r="O8597" s="6">
        <v>0</v>
      </c>
      <c r="P8597" t="s">
        <v>107</v>
      </c>
      <c r="Q8597" t="s">
        <v>106</v>
      </c>
      <c r="R8597">
        <f>IF(F8597="Monthly",2,0)
+IF(E8597&lt;=6,2,0)
+IF(N8597&lt;=2,2,0)
+IF(L8597&gt;=4,2,0)
+IF(M8597&gt;=2,1,0)
+IF(H8597&gt;=_xlfn.PERCENTILE.INC($H$2:$H$10001,0.75),1,0)</f>
        <v>1</v>
      </c>
      <c r="S8597" t="str">
        <f>IF(R8597&gt;=7,"High",IF(R8597&gt;=4,"Medium","Low"))</f>
        <v>Low</v>
      </c>
    </row>
    <row r="8598" spans="1:19">
      <c r="A8598" t="s">
        <v>8723</v>
      </c>
      <c r="B8598">
        <v>18</v>
      </c>
      <c r="C8598" t="s">
        <v>101</v>
      </c>
      <c r="D8598" t="s">
        <v>133</v>
      </c>
      <c r="E8598">
        <v>18</v>
      </c>
      <c r="F8598" t="s">
        <v>109</v>
      </c>
      <c r="G8598" t="s">
        <v>110</v>
      </c>
      <c r="H8598" s="5">
        <v>670</v>
      </c>
      <c r="I8598" s="5">
        <v>11768.33</v>
      </c>
      <c r="J8598" t="s">
        <v>115</v>
      </c>
      <c r="K8598" t="s">
        <v>106</v>
      </c>
      <c r="L8598">
        <v>0</v>
      </c>
      <c r="M8598">
        <v>0</v>
      </c>
      <c r="N8598">
        <v>5</v>
      </c>
      <c r="O8598" s="6">
        <v>0</v>
      </c>
      <c r="P8598" t="s">
        <v>107</v>
      </c>
      <c r="Q8598" t="s">
        <v>107</v>
      </c>
      <c r="R8598">
        <f>IF(F8598="Monthly",2,0)
+IF(E8598&lt;=6,2,0)
+IF(N8598&lt;=2,2,0)
+IF(L8598&gt;=4,2,0)
+IF(M8598&gt;=2,1,0)
+IF(H8598&gt;=_xlfn.PERCENTILE.INC($H$2:$H$10001,0.75),1,0)</f>
        <v>0</v>
      </c>
      <c r="S8598" t="str">
        <f>IF(R8598&gt;=7,"High",IF(R8598&gt;=4,"Medium","Low"))</f>
        <v>Low</v>
      </c>
    </row>
    <row r="8599" spans="1:19">
      <c r="A8599" t="s">
        <v>8724</v>
      </c>
      <c r="B8599">
        <v>44</v>
      </c>
      <c r="C8599" t="s">
        <v>101</v>
      </c>
      <c r="D8599" t="s">
        <v>102</v>
      </c>
      <c r="E8599">
        <v>37</v>
      </c>
      <c r="F8599" t="s">
        <v>109</v>
      </c>
      <c r="G8599" t="s">
        <v>110</v>
      </c>
      <c r="H8599" s="5">
        <v>697</v>
      </c>
      <c r="I8599" s="5">
        <v>26511.81</v>
      </c>
      <c r="J8599" t="s">
        <v>140</v>
      </c>
      <c r="K8599" t="s">
        <v>106</v>
      </c>
      <c r="L8599">
        <v>1</v>
      </c>
      <c r="M8599">
        <v>0</v>
      </c>
      <c r="N8599">
        <v>5</v>
      </c>
      <c r="O8599" s="6">
        <v>0</v>
      </c>
      <c r="P8599" t="s">
        <v>106</v>
      </c>
      <c r="Q8599" t="s">
        <v>107</v>
      </c>
      <c r="R8599">
        <f>IF(F8599="Monthly",2,0)
+IF(E8599&lt;=6,2,0)
+IF(N8599&lt;=2,2,0)
+IF(L8599&gt;=4,2,0)
+IF(M8599&gt;=2,1,0)
+IF(H8599&gt;=_xlfn.PERCENTILE.INC($H$2:$H$10001,0.75),1,0)</f>
        <v>0</v>
      </c>
      <c r="S8599" t="str">
        <f>IF(R8599&gt;=7,"High",IF(R8599&gt;=4,"Medium","Low"))</f>
        <v>Low</v>
      </c>
    </row>
    <row r="8600" spans="1:19">
      <c r="A8600" t="s">
        <v>8725</v>
      </c>
      <c r="B8600">
        <v>45</v>
      </c>
      <c r="C8600" t="s">
        <v>112</v>
      </c>
      <c r="D8600" t="s">
        <v>102</v>
      </c>
      <c r="E8600">
        <v>34</v>
      </c>
      <c r="F8600" t="s">
        <v>121</v>
      </c>
      <c r="G8600" t="s">
        <v>110</v>
      </c>
      <c r="H8600" s="5">
        <v>763</v>
      </c>
      <c r="I8600" s="5">
        <v>26347.74</v>
      </c>
      <c r="J8600" t="s">
        <v>115</v>
      </c>
      <c r="K8600" t="s">
        <v>106</v>
      </c>
      <c r="L8600">
        <v>1</v>
      </c>
      <c r="M8600">
        <v>0</v>
      </c>
      <c r="N8600">
        <v>5</v>
      </c>
      <c r="O8600" s="6">
        <v>0</v>
      </c>
      <c r="P8600" t="s">
        <v>106</v>
      </c>
      <c r="Q8600" t="s">
        <v>107</v>
      </c>
      <c r="R8600">
        <f>IF(F8600="Monthly",2,0)
+IF(E8600&lt;=6,2,0)
+IF(N8600&lt;=2,2,0)
+IF(L8600&gt;=4,2,0)
+IF(M8600&gt;=2,1,0)
+IF(H8600&gt;=_xlfn.PERCENTILE.INC($H$2:$H$10001,0.75),1,0)</f>
        <v>0</v>
      </c>
      <c r="S8600" t="str">
        <f>IF(R8600&gt;=7,"High",IF(R8600&gt;=4,"Medium","Low"))</f>
        <v>Low</v>
      </c>
    </row>
    <row r="8601" spans="1:19">
      <c r="A8601" t="s">
        <v>8726</v>
      </c>
      <c r="B8601">
        <v>38</v>
      </c>
      <c r="C8601" t="s">
        <v>101</v>
      </c>
      <c r="D8601" t="s">
        <v>131</v>
      </c>
      <c r="E8601">
        <v>34</v>
      </c>
      <c r="F8601" t="s">
        <v>121</v>
      </c>
      <c r="G8601" t="s">
        <v>104</v>
      </c>
      <c r="H8601" s="5">
        <v>518</v>
      </c>
      <c r="I8601" s="5">
        <v>15117.6</v>
      </c>
      <c r="J8601" t="s">
        <v>105</v>
      </c>
      <c r="K8601" t="s">
        <v>106</v>
      </c>
      <c r="L8601">
        <v>1</v>
      </c>
      <c r="M8601">
        <v>0</v>
      </c>
      <c r="N8601">
        <v>4</v>
      </c>
      <c r="O8601" s="6">
        <v>15</v>
      </c>
      <c r="P8601" t="s">
        <v>106</v>
      </c>
      <c r="Q8601" t="s">
        <v>107</v>
      </c>
      <c r="R8601">
        <f>IF(F8601="Monthly",2,0)
+IF(E8601&lt;=6,2,0)
+IF(N8601&lt;=2,2,0)
+IF(L8601&gt;=4,2,0)
+IF(M8601&gt;=2,1,0)
+IF(H8601&gt;=_xlfn.PERCENTILE.INC($H$2:$H$10001,0.75),1,0)</f>
        <v>0</v>
      </c>
      <c r="S8601" t="str">
        <f>IF(R8601&gt;=7,"High",IF(R8601&gt;=4,"Medium","Low"))</f>
        <v>Low</v>
      </c>
    </row>
    <row r="8602" spans="1:19">
      <c r="A8602" t="s">
        <v>8727</v>
      </c>
      <c r="B8602">
        <v>44</v>
      </c>
      <c r="C8602" t="s">
        <v>101</v>
      </c>
      <c r="D8602" t="s">
        <v>159</v>
      </c>
      <c r="E8602">
        <v>22</v>
      </c>
      <c r="F8602" t="s">
        <v>109</v>
      </c>
      <c r="G8602" t="s">
        <v>110</v>
      </c>
      <c r="H8602" s="5">
        <v>761</v>
      </c>
      <c r="I8602" s="5">
        <v>14998.79</v>
      </c>
      <c r="J8602" t="s">
        <v>105</v>
      </c>
      <c r="K8602" t="s">
        <v>106</v>
      </c>
      <c r="L8602">
        <v>3</v>
      </c>
      <c r="M8602">
        <v>1</v>
      </c>
      <c r="N8602">
        <v>4</v>
      </c>
      <c r="O8602" s="6">
        <v>10</v>
      </c>
      <c r="P8602" t="s">
        <v>107</v>
      </c>
      <c r="Q8602" t="s">
        <v>107</v>
      </c>
      <c r="R8602">
        <f>IF(F8602="Monthly",2,0)
+IF(E8602&lt;=6,2,0)
+IF(N8602&lt;=2,2,0)
+IF(L8602&gt;=4,2,0)
+IF(M8602&gt;=2,1,0)
+IF(H8602&gt;=_xlfn.PERCENTILE.INC($H$2:$H$10001,0.75),1,0)</f>
        <v>0</v>
      </c>
      <c r="S8602" t="str">
        <f>IF(R8602&gt;=7,"High",IF(R8602&gt;=4,"Medium","Low"))</f>
        <v>Low</v>
      </c>
    </row>
    <row r="8603" spans="1:19">
      <c r="A8603" t="s">
        <v>8728</v>
      </c>
      <c r="B8603">
        <v>21</v>
      </c>
      <c r="C8603" t="s">
        <v>112</v>
      </c>
      <c r="D8603" t="s">
        <v>159</v>
      </c>
      <c r="E8603">
        <v>47</v>
      </c>
      <c r="F8603" t="s">
        <v>109</v>
      </c>
      <c r="G8603" t="s">
        <v>104</v>
      </c>
      <c r="H8603" s="5">
        <v>481</v>
      </c>
      <c r="I8603" s="5">
        <v>20958.5</v>
      </c>
      <c r="J8603" t="s">
        <v>117</v>
      </c>
      <c r="K8603" t="s">
        <v>107</v>
      </c>
      <c r="L8603">
        <v>0</v>
      </c>
      <c r="M8603">
        <v>0</v>
      </c>
      <c r="N8603">
        <v>5</v>
      </c>
      <c r="O8603" s="6">
        <v>5</v>
      </c>
      <c r="P8603" t="s">
        <v>106</v>
      </c>
      <c r="Q8603" t="s">
        <v>107</v>
      </c>
      <c r="R8603">
        <f>IF(F8603="Monthly",2,0)
+IF(E8603&lt;=6,2,0)
+IF(N8603&lt;=2,2,0)
+IF(L8603&gt;=4,2,0)
+IF(M8603&gt;=2,1,0)
+IF(H8603&gt;=_xlfn.PERCENTILE.INC($H$2:$H$10001,0.75),1,0)</f>
        <v>0</v>
      </c>
      <c r="S8603" t="str">
        <f>IF(R8603&gt;=7,"High",IF(R8603&gt;=4,"Medium","Low"))</f>
        <v>Low</v>
      </c>
    </row>
    <row r="8604" spans="1:19">
      <c r="A8604" t="s">
        <v>8729</v>
      </c>
      <c r="B8604">
        <v>32</v>
      </c>
      <c r="C8604" t="s">
        <v>101</v>
      </c>
      <c r="D8604" t="s">
        <v>133</v>
      </c>
      <c r="E8604">
        <v>50</v>
      </c>
      <c r="F8604" t="s">
        <v>121</v>
      </c>
      <c r="G8604" t="s">
        <v>110</v>
      </c>
      <c r="H8604" s="5">
        <v>649</v>
      </c>
      <c r="I8604" s="5">
        <v>29000.97</v>
      </c>
      <c r="J8604" t="s">
        <v>134</v>
      </c>
      <c r="K8604" t="s">
        <v>106</v>
      </c>
      <c r="L8604">
        <v>0</v>
      </c>
      <c r="M8604">
        <v>0</v>
      </c>
      <c r="N8604">
        <v>5</v>
      </c>
      <c r="O8604" s="6">
        <v>10</v>
      </c>
      <c r="P8604" t="s">
        <v>106</v>
      </c>
      <c r="Q8604" t="s">
        <v>107</v>
      </c>
      <c r="R8604">
        <f>IF(F8604="Monthly",2,0)
+IF(E8604&lt;=6,2,0)
+IF(N8604&lt;=2,2,0)
+IF(L8604&gt;=4,2,0)
+IF(M8604&gt;=2,1,0)
+IF(H8604&gt;=_xlfn.PERCENTILE.INC($H$2:$H$10001,0.75),1,0)</f>
        <v>0</v>
      </c>
      <c r="S8604" t="str">
        <f>IF(R8604&gt;=7,"High",IF(R8604&gt;=4,"Medium","Low"))</f>
        <v>Low</v>
      </c>
    </row>
    <row r="8605" spans="1:19">
      <c r="A8605" t="s">
        <v>8730</v>
      </c>
      <c r="B8605">
        <v>44</v>
      </c>
      <c r="C8605" t="s">
        <v>101</v>
      </c>
      <c r="D8605" t="s">
        <v>128</v>
      </c>
      <c r="E8605">
        <v>51</v>
      </c>
      <c r="F8605" t="s">
        <v>103</v>
      </c>
      <c r="G8605" t="s">
        <v>129</v>
      </c>
      <c r="H8605" s="5">
        <v>1081</v>
      </c>
      <c r="I8605" s="5">
        <v>53882.22</v>
      </c>
      <c r="J8605" t="s">
        <v>134</v>
      </c>
      <c r="K8605" t="s">
        <v>106</v>
      </c>
      <c r="L8605">
        <v>1</v>
      </c>
      <c r="M8605">
        <v>0</v>
      </c>
      <c r="N8605">
        <v>5</v>
      </c>
      <c r="O8605" s="6">
        <v>0</v>
      </c>
      <c r="P8605" t="s">
        <v>107</v>
      </c>
      <c r="Q8605" t="s">
        <v>107</v>
      </c>
      <c r="R8605">
        <f>IF(F8605="Monthly",2,0)
+IF(E8605&lt;=6,2,0)
+IF(N8605&lt;=2,2,0)
+IF(L8605&gt;=4,2,0)
+IF(M8605&gt;=2,1,0)
+IF(H8605&gt;=_xlfn.PERCENTILE.INC($H$2:$H$10001,0.75),1,0)</f>
        <v>3</v>
      </c>
      <c r="S8605" t="str">
        <f>IF(R8605&gt;=7,"High",IF(R8605&gt;=4,"Medium","Low"))</f>
        <v>Low</v>
      </c>
    </row>
    <row r="8606" spans="1:19">
      <c r="A8606" t="s">
        <v>8731</v>
      </c>
      <c r="B8606">
        <v>28</v>
      </c>
      <c r="C8606" t="s">
        <v>112</v>
      </c>
      <c r="D8606" t="s">
        <v>126</v>
      </c>
      <c r="E8606">
        <v>46</v>
      </c>
      <c r="F8606" t="s">
        <v>109</v>
      </c>
      <c r="G8606" t="s">
        <v>129</v>
      </c>
      <c r="H8606" s="5">
        <v>1054</v>
      </c>
      <c r="I8606" s="5">
        <v>49383.96</v>
      </c>
      <c r="J8606" t="s">
        <v>117</v>
      </c>
      <c r="K8606" t="s">
        <v>106</v>
      </c>
      <c r="L8606">
        <v>0</v>
      </c>
      <c r="M8606">
        <v>0</v>
      </c>
      <c r="N8606">
        <v>5</v>
      </c>
      <c r="O8606" s="6">
        <v>0</v>
      </c>
      <c r="P8606" t="s">
        <v>107</v>
      </c>
      <c r="Q8606" t="s">
        <v>106</v>
      </c>
      <c r="R8606">
        <f>IF(F8606="Monthly",2,0)
+IF(E8606&lt;=6,2,0)
+IF(N8606&lt;=2,2,0)
+IF(L8606&gt;=4,2,0)
+IF(M8606&gt;=2,1,0)
+IF(H8606&gt;=_xlfn.PERCENTILE.INC($H$2:$H$10001,0.75),1,0)</f>
        <v>1</v>
      </c>
      <c r="S8606" t="str">
        <f>IF(R8606&gt;=7,"High",IF(R8606&gt;=4,"Medium","Low"))</f>
        <v>Low</v>
      </c>
    </row>
    <row r="8607" spans="1:19">
      <c r="A8607" t="s">
        <v>8732</v>
      </c>
      <c r="B8607">
        <v>26</v>
      </c>
      <c r="C8607" t="s">
        <v>112</v>
      </c>
      <c r="D8607" t="s">
        <v>131</v>
      </c>
      <c r="E8607">
        <v>34</v>
      </c>
      <c r="F8607" t="s">
        <v>109</v>
      </c>
      <c r="G8607" t="s">
        <v>110</v>
      </c>
      <c r="H8607" s="5">
        <v>784</v>
      </c>
      <c r="I8607" s="5">
        <v>27107.599999999999</v>
      </c>
      <c r="J8607" t="s">
        <v>134</v>
      </c>
      <c r="K8607" t="s">
        <v>106</v>
      </c>
      <c r="L8607">
        <v>1</v>
      </c>
      <c r="M8607">
        <v>0</v>
      </c>
      <c r="N8607">
        <v>5</v>
      </c>
      <c r="O8607" s="6">
        <v>0</v>
      </c>
      <c r="P8607" t="s">
        <v>107</v>
      </c>
      <c r="Q8607" t="s">
        <v>107</v>
      </c>
      <c r="R8607">
        <f>IF(F8607="Monthly",2,0)
+IF(E8607&lt;=6,2,0)
+IF(N8607&lt;=2,2,0)
+IF(L8607&gt;=4,2,0)
+IF(M8607&gt;=2,1,0)
+IF(H8607&gt;=_xlfn.PERCENTILE.INC($H$2:$H$10001,0.75),1,0)</f>
        <v>0</v>
      </c>
      <c r="S8607" t="str">
        <f>IF(R8607&gt;=7,"High",IF(R8607&gt;=4,"Medium","Low"))</f>
        <v>Low</v>
      </c>
    </row>
    <row r="8608" spans="1:19">
      <c r="A8608" t="s">
        <v>8733</v>
      </c>
      <c r="B8608">
        <v>55</v>
      </c>
      <c r="C8608" t="s">
        <v>112</v>
      </c>
      <c r="D8608" t="s">
        <v>102</v>
      </c>
      <c r="E8608">
        <v>14</v>
      </c>
      <c r="F8608" t="s">
        <v>103</v>
      </c>
      <c r="G8608" t="s">
        <v>110</v>
      </c>
      <c r="H8608" s="5">
        <v>829</v>
      </c>
      <c r="I8608" s="5">
        <v>11785.89</v>
      </c>
      <c r="J8608" t="s">
        <v>115</v>
      </c>
      <c r="K8608" t="s">
        <v>106</v>
      </c>
      <c r="L8608">
        <v>1</v>
      </c>
      <c r="M8608">
        <v>0</v>
      </c>
      <c r="N8608">
        <v>5</v>
      </c>
      <c r="O8608" s="6">
        <v>0</v>
      </c>
      <c r="P8608" t="s">
        <v>107</v>
      </c>
      <c r="Q8608" t="s">
        <v>106</v>
      </c>
      <c r="R8608">
        <f>IF(F8608="Monthly",2,0)
+IF(E8608&lt;=6,2,0)
+IF(N8608&lt;=2,2,0)
+IF(L8608&gt;=4,2,0)
+IF(M8608&gt;=2,1,0)
+IF(H8608&gt;=_xlfn.PERCENTILE.INC($H$2:$H$10001,0.75),1,0)</f>
        <v>3</v>
      </c>
      <c r="S8608" t="str">
        <f>IF(R8608&gt;=7,"High",IF(R8608&gt;=4,"Medium","Low"))</f>
        <v>Low</v>
      </c>
    </row>
    <row r="8609" spans="1:19">
      <c r="A8609" t="s">
        <v>8734</v>
      </c>
      <c r="B8609">
        <v>39</v>
      </c>
      <c r="C8609" t="s">
        <v>112</v>
      </c>
      <c r="D8609" t="s">
        <v>113</v>
      </c>
      <c r="E8609">
        <v>12</v>
      </c>
      <c r="F8609" t="s">
        <v>103</v>
      </c>
      <c r="G8609" t="s">
        <v>104</v>
      </c>
      <c r="H8609" s="5">
        <v>533</v>
      </c>
      <c r="I8609" s="5">
        <v>6292.14</v>
      </c>
      <c r="J8609" t="s">
        <v>117</v>
      </c>
      <c r="K8609" t="s">
        <v>107</v>
      </c>
      <c r="L8609">
        <v>2</v>
      </c>
      <c r="M8609">
        <v>0</v>
      </c>
      <c r="N8609">
        <v>5</v>
      </c>
      <c r="O8609" s="6">
        <v>0</v>
      </c>
      <c r="P8609" t="s">
        <v>107</v>
      </c>
      <c r="Q8609" t="s">
        <v>106</v>
      </c>
      <c r="R8609">
        <f>IF(F8609="Monthly",2,0)
+IF(E8609&lt;=6,2,0)
+IF(N8609&lt;=2,2,0)
+IF(L8609&gt;=4,2,0)
+IF(M8609&gt;=2,1,0)
+IF(H8609&gt;=_xlfn.PERCENTILE.INC($H$2:$H$10001,0.75),1,0)</f>
        <v>2</v>
      </c>
      <c r="S8609" t="str">
        <f>IF(R8609&gt;=7,"High",IF(R8609&gt;=4,"Medium","Low"))</f>
        <v>Low</v>
      </c>
    </row>
    <row r="8610" spans="1:19">
      <c r="A8610" t="s">
        <v>8735</v>
      </c>
      <c r="B8610">
        <v>50</v>
      </c>
      <c r="C8610" t="s">
        <v>112</v>
      </c>
      <c r="D8610" t="s">
        <v>113</v>
      </c>
      <c r="E8610">
        <v>45</v>
      </c>
      <c r="F8610" t="s">
        <v>103</v>
      </c>
      <c r="G8610" t="s">
        <v>104</v>
      </c>
      <c r="H8610" s="5">
        <v>476</v>
      </c>
      <c r="I8610" s="5">
        <v>21367.040000000001</v>
      </c>
      <c r="J8610" t="s">
        <v>117</v>
      </c>
      <c r="K8610" t="s">
        <v>106</v>
      </c>
      <c r="L8610">
        <v>2</v>
      </c>
      <c r="M8610">
        <v>1</v>
      </c>
      <c r="N8610">
        <v>4</v>
      </c>
      <c r="O8610" s="6">
        <v>0</v>
      </c>
      <c r="P8610" t="s">
        <v>107</v>
      </c>
      <c r="Q8610" t="s">
        <v>107</v>
      </c>
      <c r="R8610">
        <f>IF(F8610="Monthly",2,0)
+IF(E8610&lt;=6,2,0)
+IF(N8610&lt;=2,2,0)
+IF(L8610&gt;=4,2,0)
+IF(M8610&gt;=2,1,0)
+IF(H8610&gt;=_xlfn.PERCENTILE.INC($H$2:$H$10001,0.75),1,0)</f>
        <v>2</v>
      </c>
      <c r="S8610" t="str">
        <f>IF(R8610&gt;=7,"High",IF(R8610&gt;=4,"Medium","Low"))</f>
        <v>Low</v>
      </c>
    </row>
    <row r="8611" spans="1:19">
      <c r="A8611" t="s">
        <v>8736</v>
      </c>
      <c r="B8611">
        <v>30</v>
      </c>
      <c r="C8611" t="s">
        <v>112</v>
      </c>
      <c r="D8611" t="s">
        <v>102</v>
      </c>
      <c r="E8611">
        <v>51</v>
      </c>
      <c r="F8611" t="s">
        <v>109</v>
      </c>
      <c r="G8611" t="s">
        <v>104</v>
      </c>
      <c r="H8611" s="5">
        <v>569</v>
      </c>
      <c r="I8611" s="5">
        <v>28221.4</v>
      </c>
      <c r="J8611" t="s">
        <v>105</v>
      </c>
      <c r="K8611" t="s">
        <v>106</v>
      </c>
      <c r="L8611">
        <v>1</v>
      </c>
      <c r="M8611">
        <v>0</v>
      </c>
      <c r="N8611">
        <v>5</v>
      </c>
      <c r="O8611" s="6">
        <v>0</v>
      </c>
      <c r="P8611" t="s">
        <v>106</v>
      </c>
      <c r="Q8611" t="s">
        <v>107</v>
      </c>
      <c r="R8611">
        <f>IF(F8611="Monthly",2,0)
+IF(E8611&lt;=6,2,0)
+IF(N8611&lt;=2,2,0)
+IF(L8611&gt;=4,2,0)
+IF(M8611&gt;=2,1,0)
+IF(H8611&gt;=_xlfn.PERCENTILE.INC($H$2:$H$10001,0.75),1,0)</f>
        <v>0</v>
      </c>
      <c r="S8611" t="str">
        <f>IF(R8611&gt;=7,"High",IF(R8611&gt;=4,"Medium","Low"))</f>
        <v>Low</v>
      </c>
    </row>
    <row r="8612" spans="1:19">
      <c r="A8612" t="s">
        <v>8737</v>
      </c>
      <c r="B8612">
        <v>22</v>
      </c>
      <c r="C8612" t="s">
        <v>101</v>
      </c>
      <c r="D8612" t="s">
        <v>128</v>
      </c>
      <c r="E8612">
        <v>31</v>
      </c>
      <c r="F8612" t="s">
        <v>109</v>
      </c>
      <c r="G8612" t="s">
        <v>129</v>
      </c>
      <c r="H8612" s="5">
        <v>1054</v>
      </c>
      <c r="I8612" s="5">
        <v>32718.22</v>
      </c>
      <c r="J8612" t="s">
        <v>115</v>
      </c>
      <c r="K8612" t="s">
        <v>106</v>
      </c>
      <c r="L8612">
        <v>0</v>
      </c>
      <c r="M8612">
        <v>0</v>
      </c>
      <c r="N8612">
        <v>5</v>
      </c>
      <c r="O8612" s="6">
        <v>0</v>
      </c>
      <c r="P8612" t="s">
        <v>107</v>
      </c>
      <c r="Q8612" t="s">
        <v>106</v>
      </c>
      <c r="R8612">
        <f>IF(F8612="Monthly",2,0)
+IF(E8612&lt;=6,2,0)
+IF(N8612&lt;=2,2,0)
+IF(L8612&gt;=4,2,0)
+IF(M8612&gt;=2,1,0)
+IF(H8612&gt;=_xlfn.PERCENTILE.INC($H$2:$H$10001,0.75),1,0)</f>
        <v>1</v>
      </c>
      <c r="S8612" t="str">
        <f>IF(R8612&gt;=7,"High",IF(R8612&gt;=4,"Medium","Low"))</f>
        <v>Low</v>
      </c>
    </row>
    <row r="8613" spans="1:19">
      <c r="A8613" t="s">
        <v>8738</v>
      </c>
      <c r="B8613">
        <v>40</v>
      </c>
      <c r="C8613" t="s">
        <v>101</v>
      </c>
      <c r="D8613" t="s">
        <v>128</v>
      </c>
      <c r="E8613">
        <v>49</v>
      </c>
      <c r="F8613" t="s">
        <v>109</v>
      </c>
      <c r="G8613" t="s">
        <v>110</v>
      </c>
      <c r="H8613" s="5">
        <v>799</v>
      </c>
      <c r="I8613" s="5">
        <v>38777.699999999997</v>
      </c>
      <c r="J8613" t="s">
        <v>115</v>
      </c>
      <c r="K8613" t="s">
        <v>106</v>
      </c>
      <c r="L8613">
        <v>0</v>
      </c>
      <c r="M8613">
        <v>0</v>
      </c>
      <c r="N8613">
        <v>4</v>
      </c>
      <c r="O8613" s="6">
        <v>0</v>
      </c>
      <c r="P8613" t="s">
        <v>106</v>
      </c>
      <c r="Q8613" t="s">
        <v>107</v>
      </c>
      <c r="R8613">
        <f>IF(F8613="Monthly",2,0)
+IF(E8613&lt;=6,2,0)
+IF(N8613&lt;=2,2,0)
+IF(L8613&gt;=4,2,0)
+IF(M8613&gt;=2,1,0)
+IF(H8613&gt;=_xlfn.PERCENTILE.INC($H$2:$H$10001,0.75),1,0)</f>
        <v>1</v>
      </c>
      <c r="S8613" t="str">
        <f>IF(R8613&gt;=7,"High",IF(R8613&gt;=4,"Medium","Low"))</f>
        <v>Low</v>
      </c>
    </row>
    <row r="8614" spans="1:19">
      <c r="A8614" t="s">
        <v>8739</v>
      </c>
      <c r="B8614">
        <v>22</v>
      </c>
      <c r="C8614" t="s">
        <v>101</v>
      </c>
      <c r="D8614" t="s">
        <v>102</v>
      </c>
      <c r="E8614">
        <v>49</v>
      </c>
      <c r="F8614" t="s">
        <v>103</v>
      </c>
      <c r="G8614" t="s">
        <v>129</v>
      </c>
      <c r="H8614" s="5">
        <v>1003</v>
      </c>
      <c r="I8614" s="5">
        <v>49181.91</v>
      </c>
      <c r="J8614" t="s">
        <v>105</v>
      </c>
      <c r="K8614" t="s">
        <v>106</v>
      </c>
      <c r="L8614">
        <v>3</v>
      </c>
      <c r="M8614">
        <v>0</v>
      </c>
      <c r="N8614">
        <v>5</v>
      </c>
      <c r="O8614" s="6">
        <v>0</v>
      </c>
      <c r="P8614" t="s">
        <v>107</v>
      </c>
      <c r="Q8614" t="s">
        <v>107</v>
      </c>
      <c r="R8614">
        <f>IF(F8614="Monthly",2,0)
+IF(E8614&lt;=6,2,0)
+IF(N8614&lt;=2,2,0)
+IF(L8614&gt;=4,2,0)
+IF(M8614&gt;=2,1,0)
+IF(H8614&gt;=_xlfn.PERCENTILE.INC($H$2:$H$10001,0.75),1,0)</f>
        <v>3</v>
      </c>
      <c r="S8614" t="str">
        <f>IF(R8614&gt;=7,"High",IF(R8614&gt;=4,"Medium","Low"))</f>
        <v>Low</v>
      </c>
    </row>
    <row r="8615" spans="1:19">
      <c r="A8615" t="s">
        <v>8740</v>
      </c>
      <c r="B8615">
        <v>39</v>
      </c>
      <c r="C8615" t="s">
        <v>101</v>
      </c>
      <c r="D8615" t="s">
        <v>102</v>
      </c>
      <c r="E8615">
        <v>18</v>
      </c>
      <c r="F8615" t="s">
        <v>109</v>
      </c>
      <c r="G8615" t="s">
        <v>110</v>
      </c>
      <c r="H8615" s="5">
        <v>819</v>
      </c>
      <c r="I8615" s="5">
        <v>15133.77</v>
      </c>
      <c r="J8615" t="s">
        <v>117</v>
      </c>
      <c r="K8615" t="s">
        <v>106</v>
      </c>
      <c r="L8615">
        <v>0</v>
      </c>
      <c r="M8615">
        <v>0</v>
      </c>
      <c r="N8615">
        <v>5</v>
      </c>
      <c r="O8615" s="6">
        <v>0</v>
      </c>
      <c r="P8615" t="s">
        <v>107</v>
      </c>
      <c r="Q8615" t="s">
        <v>107</v>
      </c>
      <c r="R8615">
        <f>IF(F8615="Monthly",2,0)
+IF(E8615&lt;=6,2,0)
+IF(N8615&lt;=2,2,0)
+IF(L8615&gt;=4,2,0)
+IF(M8615&gt;=2,1,0)
+IF(H8615&gt;=_xlfn.PERCENTILE.INC($H$2:$H$10001,0.75),1,0)</f>
        <v>1</v>
      </c>
      <c r="S8615" t="str">
        <f>IF(R8615&gt;=7,"High",IF(R8615&gt;=4,"Medium","Low"))</f>
        <v>Low</v>
      </c>
    </row>
    <row r="8616" spans="1:19">
      <c r="A8616" t="s">
        <v>8741</v>
      </c>
      <c r="B8616">
        <v>26</v>
      </c>
      <c r="C8616" t="s">
        <v>112</v>
      </c>
      <c r="D8616" t="s">
        <v>128</v>
      </c>
      <c r="E8616">
        <v>22</v>
      </c>
      <c r="F8616" t="s">
        <v>103</v>
      </c>
      <c r="G8616" t="s">
        <v>129</v>
      </c>
      <c r="H8616" s="5">
        <v>1089</v>
      </c>
      <c r="I8616" s="5">
        <v>24526.34</v>
      </c>
      <c r="J8616" t="s">
        <v>115</v>
      </c>
      <c r="K8616" t="s">
        <v>106</v>
      </c>
      <c r="L8616">
        <v>0</v>
      </c>
      <c r="M8616">
        <v>0</v>
      </c>
      <c r="N8616">
        <v>5</v>
      </c>
      <c r="O8616" s="6">
        <v>0</v>
      </c>
      <c r="P8616" t="s">
        <v>106</v>
      </c>
      <c r="Q8616" t="s">
        <v>107</v>
      </c>
      <c r="R8616">
        <f>IF(F8616="Monthly",2,0)
+IF(E8616&lt;=6,2,0)
+IF(N8616&lt;=2,2,0)
+IF(L8616&gt;=4,2,0)
+IF(M8616&gt;=2,1,0)
+IF(H8616&gt;=_xlfn.PERCENTILE.INC($H$2:$H$10001,0.75),1,0)</f>
        <v>3</v>
      </c>
      <c r="S8616" t="str">
        <f>IF(R8616&gt;=7,"High",IF(R8616&gt;=4,"Medium","Low"))</f>
        <v>Low</v>
      </c>
    </row>
    <row r="8617" spans="1:19">
      <c r="A8617" t="s">
        <v>8742</v>
      </c>
      <c r="B8617">
        <v>29</v>
      </c>
      <c r="C8617" t="s">
        <v>101</v>
      </c>
      <c r="D8617" t="s">
        <v>119</v>
      </c>
      <c r="E8617">
        <v>33</v>
      </c>
      <c r="F8617" t="s">
        <v>103</v>
      </c>
      <c r="G8617" t="s">
        <v>110</v>
      </c>
      <c r="H8617" s="5">
        <v>668</v>
      </c>
      <c r="I8617" s="5">
        <v>21638.19</v>
      </c>
      <c r="J8617" t="s">
        <v>115</v>
      </c>
      <c r="K8617" t="s">
        <v>106</v>
      </c>
      <c r="L8617">
        <v>1</v>
      </c>
      <c r="M8617">
        <v>0</v>
      </c>
      <c r="N8617">
        <v>5</v>
      </c>
      <c r="O8617" s="6">
        <v>0</v>
      </c>
      <c r="P8617" t="s">
        <v>107</v>
      </c>
      <c r="Q8617" t="s">
        <v>107</v>
      </c>
      <c r="R8617">
        <f>IF(F8617="Monthly",2,0)
+IF(E8617&lt;=6,2,0)
+IF(N8617&lt;=2,2,0)
+IF(L8617&gt;=4,2,0)
+IF(M8617&gt;=2,1,0)
+IF(H8617&gt;=_xlfn.PERCENTILE.INC($H$2:$H$10001,0.75),1,0)</f>
        <v>2</v>
      </c>
      <c r="S8617" t="str">
        <f>IF(R8617&gt;=7,"High",IF(R8617&gt;=4,"Medium","Low"))</f>
        <v>Low</v>
      </c>
    </row>
    <row r="8618" spans="1:19">
      <c r="A8618" t="s">
        <v>8743</v>
      </c>
      <c r="B8618">
        <v>27</v>
      </c>
      <c r="C8618" t="s">
        <v>112</v>
      </c>
      <c r="D8618" t="s">
        <v>159</v>
      </c>
      <c r="E8618">
        <v>53</v>
      </c>
      <c r="F8618" t="s">
        <v>109</v>
      </c>
      <c r="G8618" t="s">
        <v>129</v>
      </c>
      <c r="H8618" s="5">
        <v>976</v>
      </c>
      <c r="I8618" s="5">
        <v>53265.19</v>
      </c>
      <c r="J8618" t="s">
        <v>105</v>
      </c>
      <c r="K8618" t="s">
        <v>106</v>
      </c>
      <c r="L8618">
        <v>0</v>
      </c>
      <c r="M8618">
        <v>0</v>
      </c>
      <c r="N8618">
        <v>5</v>
      </c>
      <c r="O8618" s="6">
        <v>0</v>
      </c>
      <c r="P8618" t="s">
        <v>107</v>
      </c>
      <c r="Q8618" t="s">
        <v>107</v>
      </c>
      <c r="R8618">
        <f>IF(F8618="Monthly",2,0)
+IF(E8618&lt;=6,2,0)
+IF(N8618&lt;=2,2,0)
+IF(L8618&gt;=4,2,0)
+IF(M8618&gt;=2,1,0)
+IF(H8618&gt;=_xlfn.PERCENTILE.INC($H$2:$H$10001,0.75),1,0)</f>
        <v>1</v>
      </c>
      <c r="S8618" t="str">
        <f>IF(R8618&gt;=7,"High",IF(R8618&gt;=4,"Medium","Low"))</f>
        <v>Low</v>
      </c>
    </row>
    <row r="8619" spans="1:19">
      <c r="A8619" t="s">
        <v>8744</v>
      </c>
      <c r="B8619">
        <v>46</v>
      </c>
      <c r="C8619" t="s">
        <v>101</v>
      </c>
      <c r="D8619" t="s">
        <v>126</v>
      </c>
      <c r="E8619">
        <v>25</v>
      </c>
      <c r="F8619" t="s">
        <v>103</v>
      </c>
      <c r="G8619" t="s">
        <v>129</v>
      </c>
      <c r="H8619" s="5">
        <v>1144</v>
      </c>
      <c r="I8619" s="5">
        <v>28801.72</v>
      </c>
      <c r="J8619" t="s">
        <v>134</v>
      </c>
      <c r="K8619" t="s">
        <v>106</v>
      </c>
      <c r="L8619">
        <v>0</v>
      </c>
      <c r="M8619">
        <v>0</v>
      </c>
      <c r="N8619">
        <v>4</v>
      </c>
      <c r="O8619" s="6">
        <v>0</v>
      </c>
      <c r="P8619" t="s">
        <v>107</v>
      </c>
      <c r="Q8619" t="s">
        <v>106</v>
      </c>
      <c r="R8619">
        <f>IF(F8619="Monthly",2,0)
+IF(E8619&lt;=6,2,0)
+IF(N8619&lt;=2,2,0)
+IF(L8619&gt;=4,2,0)
+IF(M8619&gt;=2,1,0)
+IF(H8619&gt;=_xlfn.PERCENTILE.INC($H$2:$H$10001,0.75),1,0)</f>
        <v>3</v>
      </c>
      <c r="S8619" t="str">
        <f>IF(R8619&gt;=7,"High",IF(R8619&gt;=4,"Medium","Low"))</f>
        <v>Low</v>
      </c>
    </row>
    <row r="8620" spans="1:19">
      <c r="A8620" t="s">
        <v>8745</v>
      </c>
      <c r="B8620">
        <v>30</v>
      </c>
      <c r="C8620" t="s">
        <v>112</v>
      </c>
      <c r="D8620" t="s">
        <v>128</v>
      </c>
      <c r="E8620">
        <v>28</v>
      </c>
      <c r="F8620" t="s">
        <v>109</v>
      </c>
      <c r="G8620" t="s">
        <v>129</v>
      </c>
      <c r="H8620" s="5">
        <v>1064</v>
      </c>
      <c r="I8620" s="5">
        <v>30430.98</v>
      </c>
      <c r="J8620" t="s">
        <v>105</v>
      </c>
      <c r="K8620" t="s">
        <v>106</v>
      </c>
      <c r="L8620">
        <v>1</v>
      </c>
      <c r="M8620">
        <v>0</v>
      </c>
      <c r="N8620">
        <v>4</v>
      </c>
      <c r="O8620" s="6">
        <v>0</v>
      </c>
      <c r="P8620" t="s">
        <v>107</v>
      </c>
      <c r="Q8620" t="s">
        <v>107</v>
      </c>
      <c r="R8620">
        <f>IF(F8620="Monthly",2,0)
+IF(E8620&lt;=6,2,0)
+IF(N8620&lt;=2,2,0)
+IF(L8620&gt;=4,2,0)
+IF(M8620&gt;=2,1,0)
+IF(H8620&gt;=_xlfn.PERCENTILE.INC($H$2:$H$10001,0.75),1,0)</f>
        <v>1</v>
      </c>
      <c r="S8620" t="str">
        <f>IF(R8620&gt;=7,"High",IF(R8620&gt;=4,"Medium","Low"))</f>
        <v>Low</v>
      </c>
    </row>
    <row r="8621" spans="1:19">
      <c r="A8621" t="s">
        <v>8746</v>
      </c>
      <c r="B8621">
        <v>48</v>
      </c>
      <c r="C8621" t="s">
        <v>112</v>
      </c>
      <c r="D8621" t="s">
        <v>102</v>
      </c>
      <c r="E8621">
        <v>47</v>
      </c>
      <c r="F8621" t="s">
        <v>121</v>
      </c>
      <c r="G8621" t="s">
        <v>110</v>
      </c>
      <c r="H8621" s="5">
        <v>781</v>
      </c>
      <c r="I8621" s="5">
        <v>37636.54</v>
      </c>
      <c r="J8621" t="s">
        <v>105</v>
      </c>
      <c r="K8621" t="s">
        <v>106</v>
      </c>
      <c r="L8621">
        <v>3</v>
      </c>
      <c r="M8621">
        <v>1</v>
      </c>
      <c r="N8621">
        <v>3</v>
      </c>
      <c r="O8621" s="6">
        <v>0</v>
      </c>
      <c r="P8621" t="s">
        <v>107</v>
      </c>
      <c r="Q8621" t="s">
        <v>107</v>
      </c>
      <c r="R8621">
        <f>IF(F8621="Monthly",2,0)
+IF(E8621&lt;=6,2,0)
+IF(N8621&lt;=2,2,0)
+IF(L8621&gt;=4,2,0)
+IF(M8621&gt;=2,1,0)
+IF(H8621&gt;=_xlfn.PERCENTILE.INC($H$2:$H$10001,0.75),1,0)</f>
        <v>0</v>
      </c>
      <c r="S8621" t="str">
        <f>IF(R8621&gt;=7,"High",IF(R8621&gt;=4,"Medium","Low"))</f>
        <v>Low</v>
      </c>
    </row>
    <row r="8622" spans="1:19">
      <c r="A8622" t="s">
        <v>8747</v>
      </c>
      <c r="B8622">
        <v>43</v>
      </c>
      <c r="C8622" t="s">
        <v>112</v>
      </c>
      <c r="D8622" t="s">
        <v>126</v>
      </c>
      <c r="E8622">
        <v>43</v>
      </c>
      <c r="F8622" t="s">
        <v>109</v>
      </c>
      <c r="G8622" t="s">
        <v>104</v>
      </c>
      <c r="H8622" s="5">
        <v>462</v>
      </c>
      <c r="I8622" s="5">
        <v>17986.54</v>
      </c>
      <c r="J8622" t="s">
        <v>117</v>
      </c>
      <c r="K8622" t="s">
        <v>106</v>
      </c>
      <c r="L8622">
        <v>1</v>
      </c>
      <c r="M8622">
        <v>0</v>
      </c>
      <c r="N8622">
        <v>5</v>
      </c>
      <c r="O8622" s="6">
        <v>10</v>
      </c>
      <c r="P8622" t="s">
        <v>107</v>
      </c>
      <c r="Q8622" t="s">
        <v>107</v>
      </c>
      <c r="R8622">
        <f>IF(F8622="Monthly",2,0)
+IF(E8622&lt;=6,2,0)
+IF(N8622&lt;=2,2,0)
+IF(L8622&gt;=4,2,0)
+IF(M8622&gt;=2,1,0)
+IF(H8622&gt;=_xlfn.PERCENTILE.INC($H$2:$H$10001,0.75),1,0)</f>
        <v>0</v>
      </c>
      <c r="S8622" t="str">
        <f>IF(R8622&gt;=7,"High",IF(R8622&gt;=4,"Medium","Low"))</f>
        <v>Low</v>
      </c>
    </row>
    <row r="8623" spans="1:19">
      <c r="A8623" t="s">
        <v>8748</v>
      </c>
      <c r="B8623">
        <v>28</v>
      </c>
      <c r="C8623" t="s">
        <v>101</v>
      </c>
      <c r="D8623" t="s">
        <v>131</v>
      </c>
      <c r="E8623">
        <v>58</v>
      </c>
      <c r="F8623" t="s">
        <v>103</v>
      </c>
      <c r="G8623" t="s">
        <v>129</v>
      </c>
      <c r="H8623" s="5">
        <v>1031</v>
      </c>
      <c r="I8623" s="5">
        <v>60209.8</v>
      </c>
      <c r="J8623" t="s">
        <v>140</v>
      </c>
      <c r="K8623" t="s">
        <v>106</v>
      </c>
      <c r="L8623">
        <v>0</v>
      </c>
      <c r="M8623">
        <v>0</v>
      </c>
      <c r="N8623">
        <v>5</v>
      </c>
      <c r="O8623" s="6">
        <v>0</v>
      </c>
      <c r="P8623" t="s">
        <v>106</v>
      </c>
      <c r="Q8623" t="s">
        <v>107</v>
      </c>
      <c r="R8623">
        <f>IF(F8623="Monthly",2,0)
+IF(E8623&lt;=6,2,0)
+IF(N8623&lt;=2,2,0)
+IF(L8623&gt;=4,2,0)
+IF(M8623&gt;=2,1,0)
+IF(H8623&gt;=_xlfn.PERCENTILE.INC($H$2:$H$10001,0.75),1,0)</f>
        <v>3</v>
      </c>
      <c r="S8623" t="str">
        <f>IF(R8623&gt;=7,"High",IF(R8623&gt;=4,"Medium","Low"))</f>
        <v>Low</v>
      </c>
    </row>
    <row r="8624" spans="1:19">
      <c r="A8624" t="s">
        <v>8749</v>
      </c>
      <c r="B8624">
        <v>34</v>
      </c>
      <c r="C8624" t="s">
        <v>101</v>
      </c>
      <c r="D8624" t="s">
        <v>133</v>
      </c>
      <c r="E8624">
        <v>26</v>
      </c>
      <c r="F8624" t="s">
        <v>109</v>
      </c>
      <c r="G8624" t="s">
        <v>104</v>
      </c>
      <c r="H8624" s="5">
        <v>443</v>
      </c>
      <c r="I8624" s="5">
        <v>11509.89</v>
      </c>
      <c r="J8624" t="s">
        <v>117</v>
      </c>
      <c r="K8624" t="s">
        <v>106</v>
      </c>
      <c r="L8624">
        <v>1</v>
      </c>
      <c r="M8624">
        <v>0</v>
      </c>
      <c r="N8624">
        <v>4</v>
      </c>
      <c r="O8624" s="6">
        <v>0</v>
      </c>
      <c r="P8624" t="s">
        <v>107</v>
      </c>
      <c r="Q8624" t="s">
        <v>107</v>
      </c>
      <c r="R8624">
        <f>IF(F8624="Monthly",2,0)
+IF(E8624&lt;=6,2,0)
+IF(N8624&lt;=2,2,0)
+IF(L8624&gt;=4,2,0)
+IF(M8624&gt;=2,1,0)
+IF(H8624&gt;=_xlfn.PERCENTILE.INC($H$2:$H$10001,0.75),1,0)</f>
        <v>0</v>
      </c>
      <c r="S8624" t="str">
        <f>IF(R8624&gt;=7,"High",IF(R8624&gt;=4,"Medium","Low"))</f>
        <v>Low</v>
      </c>
    </row>
    <row r="8625" spans="1:19">
      <c r="A8625" t="s">
        <v>8750</v>
      </c>
      <c r="B8625">
        <v>19</v>
      </c>
      <c r="C8625" t="s">
        <v>101</v>
      </c>
      <c r="D8625" t="s">
        <v>131</v>
      </c>
      <c r="E8625">
        <v>23</v>
      </c>
      <c r="F8625" t="s">
        <v>109</v>
      </c>
      <c r="G8625" t="s">
        <v>110</v>
      </c>
      <c r="H8625" s="5">
        <v>821</v>
      </c>
      <c r="I8625" s="5">
        <v>18436.41</v>
      </c>
      <c r="J8625" t="s">
        <v>134</v>
      </c>
      <c r="K8625" t="s">
        <v>107</v>
      </c>
      <c r="L8625">
        <v>4</v>
      </c>
      <c r="M8625">
        <v>2</v>
      </c>
      <c r="N8625">
        <v>4</v>
      </c>
      <c r="O8625" s="6">
        <v>0</v>
      </c>
      <c r="P8625" t="s">
        <v>107</v>
      </c>
      <c r="Q8625" t="s">
        <v>107</v>
      </c>
      <c r="R8625">
        <f>IF(F8625="Monthly",2,0)
+IF(E8625&lt;=6,2,0)
+IF(N8625&lt;=2,2,0)
+IF(L8625&gt;=4,2,0)
+IF(M8625&gt;=2,1,0)
+IF(H8625&gt;=_xlfn.PERCENTILE.INC($H$2:$H$10001,0.75),1,0)</f>
        <v>4</v>
      </c>
      <c r="S8625" t="str">
        <f>IF(R8625&gt;=7,"High",IF(R8625&gt;=4,"Medium","Low"))</f>
        <v>Medium</v>
      </c>
    </row>
    <row r="8626" spans="1:19">
      <c r="A8626" t="s">
        <v>8751</v>
      </c>
      <c r="B8626">
        <v>36</v>
      </c>
      <c r="C8626" t="s">
        <v>112</v>
      </c>
      <c r="D8626" t="s">
        <v>102</v>
      </c>
      <c r="E8626">
        <v>41</v>
      </c>
      <c r="F8626" t="s">
        <v>103</v>
      </c>
      <c r="G8626" t="s">
        <v>110</v>
      </c>
      <c r="H8626" s="5">
        <v>720</v>
      </c>
      <c r="I8626" s="5">
        <v>28981.16</v>
      </c>
      <c r="J8626" t="s">
        <v>117</v>
      </c>
      <c r="K8626" t="s">
        <v>106</v>
      </c>
      <c r="L8626">
        <v>0</v>
      </c>
      <c r="M8626">
        <v>0</v>
      </c>
      <c r="N8626">
        <v>5</v>
      </c>
      <c r="O8626" s="6">
        <v>0</v>
      </c>
      <c r="P8626" t="s">
        <v>107</v>
      </c>
      <c r="Q8626" t="s">
        <v>107</v>
      </c>
      <c r="R8626">
        <f>IF(F8626="Monthly",2,0)
+IF(E8626&lt;=6,2,0)
+IF(N8626&lt;=2,2,0)
+IF(L8626&gt;=4,2,0)
+IF(M8626&gt;=2,1,0)
+IF(H8626&gt;=_xlfn.PERCENTILE.INC($H$2:$H$10001,0.75),1,0)</f>
        <v>2</v>
      </c>
      <c r="S8626" t="str">
        <f>IF(R8626&gt;=7,"High",IF(R8626&gt;=4,"Medium","Low"))</f>
        <v>Low</v>
      </c>
    </row>
    <row r="8627" spans="1:19">
      <c r="A8627" t="s">
        <v>8752</v>
      </c>
      <c r="B8627">
        <v>26</v>
      </c>
      <c r="C8627" t="s">
        <v>101</v>
      </c>
      <c r="D8627" t="s">
        <v>133</v>
      </c>
      <c r="E8627">
        <v>36</v>
      </c>
      <c r="F8627" t="s">
        <v>121</v>
      </c>
      <c r="G8627" t="s">
        <v>129</v>
      </c>
      <c r="H8627" s="5">
        <v>1010</v>
      </c>
      <c r="I8627" s="5">
        <v>36500.04</v>
      </c>
      <c r="J8627" t="s">
        <v>134</v>
      </c>
      <c r="K8627" t="s">
        <v>106</v>
      </c>
      <c r="L8627">
        <v>0</v>
      </c>
      <c r="M8627">
        <v>0</v>
      </c>
      <c r="N8627">
        <v>5</v>
      </c>
      <c r="O8627" s="6">
        <v>0</v>
      </c>
      <c r="P8627" t="s">
        <v>106</v>
      </c>
      <c r="Q8627" t="s">
        <v>107</v>
      </c>
      <c r="R8627">
        <f>IF(F8627="Monthly",2,0)
+IF(E8627&lt;=6,2,0)
+IF(N8627&lt;=2,2,0)
+IF(L8627&gt;=4,2,0)
+IF(M8627&gt;=2,1,0)
+IF(H8627&gt;=_xlfn.PERCENTILE.INC($H$2:$H$10001,0.75),1,0)</f>
        <v>1</v>
      </c>
      <c r="S8627" t="str">
        <f>IF(R8627&gt;=7,"High",IF(R8627&gt;=4,"Medium","Low"))</f>
        <v>Low</v>
      </c>
    </row>
    <row r="8628" spans="1:19">
      <c r="A8628" t="s">
        <v>8753</v>
      </c>
      <c r="B8628">
        <v>41</v>
      </c>
      <c r="C8628" t="s">
        <v>112</v>
      </c>
      <c r="D8628" t="s">
        <v>113</v>
      </c>
      <c r="E8628">
        <v>38</v>
      </c>
      <c r="F8628" t="s">
        <v>109</v>
      </c>
      <c r="G8628" t="s">
        <v>129</v>
      </c>
      <c r="H8628" s="5">
        <v>946</v>
      </c>
      <c r="I8628" s="5">
        <v>31663.279999999999</v>
      </c>
      <c r="J8628" t="s">
        <v>134</v>
      </c>
      <c r="K8628" t="s">
        <v>106</v>
      </c>
      <c r="L8628">
        <v>3</v>
      </c>
      <c r="M8628">
        <v>2</v>
      </c>
      <c r="N8628">
        <v>4</v>
      </c>
      <c r="O8628" s="6">
        <v>10</v>
      </c>
      <c r="P8628" t="s">
        <v>107</v>
      </c>
      <c r="Q8628" t="s">
        <v>107</v>
      </c>
      <c r="R8628">
        <f>IF(F8628="Monthly",2,0)
+IF(E8628&lt;=6,2,0)
+IF(N8628&lt;=2,2,0)
+IF(L8628&gt;=4,2,0)
+IF(M8628&gt;=2,1,0)
+IF(H8628&gt;=_xlfn.PERCENTILE.INC($H$2:$H$10001,0.75),1,0)</f>
        <v>2</v>
      </c>
      <c r="S8628" t="str">
        <f>IF(R8628&gt;=7,"High",IF(R8628&gt;=4,"Medium","Low"))</f>
        <v>Low</v>
      </c>
    </row>
    <row r="8629" spans="1:19">
      <c r="A8629" t="s">
        <v>8754</v>
      </c>
      <c r="B8629">
        <v>39</v>
      </c>
      <c r="C8629" t="s">
        <v>112</v>
      </c>
      <c r="D8629" t="s">
        <v>119</v>
      </c>
      <c r="E8629">
        <v>33</v>
      </c>
      <c r="F8629" t="s">
        <v>103</v>
      </c>
      <c r="G8629" t="s">
        <v>110</v>
      </c>
      <c r="H8629" s="5">
        <v>756</v>
      </c>
      <c r="I8629" s="5">
        <v>25371.3</v>
      </c>
      <c r="J8629" t="s">
        <v>115</v>
      </c>
      <c r="K8629" t="s">
        <v>107</v>
      </c>
      <c r="L8629">
        <v>0</v>
      </c>
      <c r="M8629">
        <v>0</v>
      </c>
      <c r="N8629">
        <v>5</v>
      </c>
      <c r="O8629" s="6">
        <v>0</v>
      </c>
      <c r="P8629" t="s">
        <v>106</v>
      </c>
      <c r="Q8629" t="s">
        <v>106</v>
      </c>
      <c r="R8629">
        <f>IF(F8629="Monthly",2,0)
+IF(E8629&lt;=6,2,0)
+IF(N8629&lt;=2,2,0)
+IF(L8629&gt;=4,2,0)
+IF(M8629&gt;=2,1,0)
+IF(H8629&gt;=_xlfn.PERCENTILE.INC($H$2:$H$10001,0.75),1,0)</f>
        <v>2</v>
      </c>
      <c r="S8629" t="str">
        <f>IF(R8629&gt;=7,"High",IF(R8629&gt;=4,"Medium","Low"))</f>
        <v>Low</v>
      </c>
    </row>
    <row r="8630" spans="1:19">
      <c r="A8630" t="s">
        <v>8755</v>
      </c>
      <c r="B8630">
        <v>38</v>
      </c>
      <c r="C8630" t="s">
        <v>101</v>
      </c>
      <c r="D8630" t="s">
        <v>133</v>
      </c>
      <c r="E8630">
        <v>22</v>
      </c>
      <c r="F8630" t="s">
        <v>103</v>
      </c>
      <c r="G8630" t="s">
        <v>104</v>
      </c>
      <c r="H8630" s="5">
        <v>478</v>
      </c>
      <c r="I8630" s="5">
        <v>10438.83</v>
      </c>
      <c r="J8630" t="s">
        <v>117</v>
      </c>
      <c r="K8630" t="s">
        <v>107</v>
      </c>
      <c r="L8630">
        <v>1</v>
      </c>
      <c r="M8630">
        <v>0</v>
      </c>
      <c r="N8630">
        <v>5</v>
      </c>
      <c r="O8630" s="6">
        <v>0</v>
      </c>
      <c r="P8630" t="s">
        <v>107</v>
      </c>
      <c r="Q8630" t="s">
        <v>107</v>
      </c>
      <c r="R8630">
        <f>IF(F8630="Monthly",2,0)
+IF(E8630&lt;=6,2,0)
+IF(N8630&lt;=2,2,0)
+IF(L8630&gt;=4,2,0)
+IF(M8630&gt;=2,1,0)
+IF(H8630&gt;=_xlfn.PERCENTILE.INC($H$2:$H$10001,0.75),1,0)</f>
        <v>2</v>
      </c>
      <c r="S8630" t="str">
        <f>IF(R8630&gt;=7,"High",IF(R8630&gt;=4,"Medium","Low"))</f>
        <v>Low</v>
      </c>
    </row>
    <row r="8631" spans="1:19">
      <c r="A8631" t="s">
        <v>8756</v>
      </c>
      <c r="B8631">
        <v>68</v>
      </c>
      <c r="C8631" t="s">
        <v>112</v>
      </c>
      <c r="D8631" t="s">
        <v>102</v>
      </c>
      <c r="E8631">
        <v>15</v>
      </c>
      <c r="F8631" t="s">
        <v>103</v>
      </c>
      <c r="G8631" t="s">
        <v>110</v>
      </c>
      <c r="H8631" s="5">
        <v>821</v>
      </c>
      <c r="I8631" s="5">
        <v>12248.72</v>
      </c>
      <c r="J8631" t="s">
        <v>140</v>
      </c>
      <c r="K8631" t="s">
        <v>106</v>
      </c>
      <c r="L8631">
        <v>2</v>
      </c>
      <c r="M8631">
        <v>1</v>
      </c>
      <c r="N8631">
        <v>5</v>
      </c>
      <c r="O8631" s="6">
        <v>0</v>
      </c>
      <c r="P8631" t="s">
        <v>107</v>
      </c>
      <c r="Q8631" t="s">
        <v>106</v>
      </c>
      <c r="R8631">
        <f>IF(F8631="Monthly",2,0)
+IF(E8631&lt;=6,2,0)
+IF(N8631&lt;=2,2,0)
+IF(L8631&gt;=4,2,0)
+IF(M8631&gt;=2,1,0)
+IF(H8631&gt;=_xlfn.PERCENTILE.INC($H$2:$H$10001,0.75),1,0)</f>
        <v>3</v>
      </c>
      <c r="S8631" t="str">
        <f>IF(R8631&gt;=7,"High",IF(R8631&gt;=4,"Medium","Low"))</f>
        <v>Low</v>
      </c>
    </row>
    <row r="8632" spans="1:19">
      <c r="A8632" t="s">
        <v>8757</v>
      </c>
      <c r="B8632">
        <v>43</v>
      </c>
      <c r="C8632" t="s">
        <v>112</v>
      </c>
      <c r="D8632" t="s">
        <v>126</v>
      </c>
      <c r="E8632">
        <v>72</v>
      </c>
      <c r="F8632" t="s">
        <v>121</v>
      </c>
      <c r="G8632" t="s">
        <v>104</v>
      </c>
      <c r="H8632" s="5">
        <v>540</v>
      </c>
      <c r="I8632" s="5">
        <v>39967.870000000003</v>
      </c>
      <c r="J8632" t="s">
        <v>134</v>
      </c>
      <c r="K8632" t="s">
        <v>106</v>
      </c>
      <c r="L8632">
        <v>0</v>
      </c>
      <c r="M8632">
        <v>0</v>
      </c>
      <c r="N8632">
        <v>5</v>
      </c>
      <c r="O8632" s="6">
        <v>0</v>
      </c>
      <c r="P8632" t="s">
        <v>107</v>
      </c>
      <c r="Q8632" t="s">
        <v>107</v>
      </c>
      <c r="R8632">
        <f>IF(F8632="Monthly",2,0)
+IF(E8632&lt;=6,2,0)
+IF(N8632&lt;=2,2,0)
+IF(L8632&gt;=4,2,0)
+IF(M8632&gt;=2,1,0)
+IF(H8632&gt;=_xlfn.PERCENTILE.INC($H$2:$H$10001,0.75),1,0)</f>
        <v>0</v>
      </c>
      <c r="S8632" t="str">
        <f>IF(R8632&gt;=7,"High",IF(R8632&gt;=4,"Medium","Low"))</f>
        <v>Low</v>
      </c>
    </row>
    <row r="8633" spans="1:19">
      <c r="A8633" t="s">
        <v>8758</v>
      </c>
      <c r="B8633">
        <v>53</v>
      </c>
      <c r="C8633" t="s">
        <v>112</v>
      </c>
      <c r="D8633" t="s">
        <v>128</v>
      </c>
      <c r="E8633">
        <v>30</v>
      </c>
      <c r="F8633" t="s">
        <v>103</v>
      </c>
      <c r="G8633" t="s">
        <v>110</v>
      </c>
      <c r="H8633" s="5">
        <v>777</v>
      </c>
      <c r="I8633" s="5">
        <v>23269.29</v>
      </c>
      <c r="J8633" t="s">
        <v>134</v>
      </c>
      <c r="K8633" t="s">
        <v>106</v>
      </c>
      <c r="L8633">
        <v>2</v>
      </c>
      <c r="M8633">
        <v>0</v>
      </c>
      <c r="N8633">
        <v>5</v>
      </c>
      <c r="O8633" s="6">
        <v>0</v>
      </c>
      <c r="P8633" t="s">
        <v>106</v>
      </c>
      <c r="Q8633" t="s">
        <v>107</v>
      </c>
      <c r="R8633">
        <f>IF(F8633="Monthly",2,0)
+IF(E8633&lt;=6,2,0)
+IF(N8633&lt;=2,2,0)
+IF(L8633&gt;=4,2,0)
+IF(M8633&gt;=2,1,0)
+IF(H8633&gt;=_xlfn.PERCENTILE.INC($H$2:$H$10001,0.75),1,0)</f>
        <v>2</v>
      </c>
      <c r="S8633" t="str">
        <f>IF(R8633&gt;=7,"High",IF(R8633&gt;=4,"Medium","Low"))</f>
        <v>Low</v>
      </c>
    </row>
    <row r="8634" spans="1:19">
      <c r="A8634" t="s">
        <v>8759</v>
      </c>
      <c r="B8634">
        <v>35</v>
      </c>
      <c r="C8634" t="s">
        <v>101</v>
      </c>
      <c r="D8634" t="s">
        <v>126</v>
      </c>
      <c r="E8634">
        <v>36</v>
      </c>
      <c r="F8634" t="s">
        <v>103</v>
      </c>
      <c r="G8634" t="s">
        <v>104</v>
      </c>
      <c r="H8634" s="5">
        <v>522</v>
      </c>
      <c r="I8634" s="5">
        <v>18500.87</v>
      </c>
      <c r="J8634" t="s">
        <v>117</v>
      </c>
      <c r="K8634" t="s">
        <v>106</v>
      </c>
      <c r="L8634">
        <v>7</v>
      </c>
      <c r="M8634">
        <v>3</v>
      </c>
      <c r="N8634">
        <v>2</v>
      </c>
      <c r="O8634" s="6">
        <v>0</v>
      </c>
      <c r="P8634" t="s">
        <v>107</v>
      </c>
      <c r="Q8634" t="s">
        <v>106</v>
      </c>
      <c r="R8634">
        <f>IF(F8634="Monthly",2,0)
+IF(E8634&lt;=6,2,0)
+IF(N8634&lt;=2,2,0)
+IF(L8634&gt;=4,2,0)
+IF(M8634&gt;=2,1,0)
+IF(H8634&gt;=_xlfn.PERCENTILE.INC($H$2:$H$10001,0.75),1,0)</f>
        <v>7</v>
      </c>
      <c r="S8634" t="str">
        <f>IF(R8634&gt;=7,"High",IF(R8634&gt;=4,"Medium","Low"))</f>
        <v>High</v>
      </c>
    </row>
    <row r="8635" spans="1:19">
      <c r="A8635" t="s">
        <v>8760</v>
      </c>
      <c r="B8635">
        <v>59</v>
      </c>
      <c r="C8635" t="s">
        <v>101</v>
      </c>
      <c r="D8635" t="s">
        <v>137</v>
      </c>
      <c r="E8635">
        <v>27</v>
      </c>
      <c r="F8635" t="s">
        <v>103</v>
      </c>
      <c r="G8635" t="s">
        <v>110</v>
      </c>
      <c r="H8635" s="5">
        <v>791</v>
      </c>
      <c r="I8635" s="5">
        <v>21358.6</v>
      </c>
      <c r="J8635" t="s">
        <v>134</v>
      </c>
      <c r="K8635" t="s">
        <v>106</v>
      </c>
      <c r="L8635">
        <v>2</v>
      </c>
      <c r="M8635">
        <v>1</v>
      </c>
      <c r="N8635">
        <v>4</v>
      </c>
      <c r="O8635" s="6">
        <v>0</v>
      </c>
      <c r="P8635" t="s">
        <v>107</v>
      </c>
      <c r="Q8635" t="s">
        <v>107</v>
      </c>
      <c r="R8635">
        <f>IF(F8635="Monthly",2,0)
+IF(E8635&lt;=6,2,0)
+IF(N8635&lt;=2,2,0)
+IF(L8635&gt;=4,2,0)
+IF(M8635&gt;=2,1,0)
+IF(H8635&gt;=_xlfn.PERCENTILE.INC($H$2:$H$10001,0.75),1,0)</f>
        <v>2</v>
      </c>
      <c r="S8635" t="str">
        <f>IF(R8635&gt;=7,"High",IF(R8635&gt;=4,"Medium","Low"))</f>
        <v>Low</v>
      </c>
    </row>
    <row r="8636" spans="1:19">
      <c r="A8636" t="s">
        <v>8761</v>
      </c>
      <c r="B8636">
        <v>33</v>
      </c>
      <c r="C8636" t="s">
        <v>101</v>
      </c>
      <c r="D8636" t="s">
        <v>102</v>
      </c>
      <c r="E8636">
        <v>30</v>
      </c>
      <c r="F8636" t="s">
        <v>109</v>
      </c>
      <c r="G8636" t="s">
        <v>129</v>
      </c>
      <c r="H8636" s="5">
        <v>1075</v>
      </c>
      <c r="I8636" s="5">
        <v>32388.83</v>
      </c>
      <c r="J8636" t="s">
        <v>117</v>
      </c>
      <c r="K8636" t="s">
        <v>106</v>
      </c>
      <c r="L8636">
        <v>0</v>
      </c>
      <c r="M8636">
        <v>0</v>
      </c>
      <c r="N8636">
        <v>5</v>
      </c>
      <c r="O8636" s="6">
        <v>0</v>
      </c>
      <c r="P8636" t="s">
        <v>107</v>
      </c>
      <c r="Q8636" t="s">
        <v>107</v>
      </c>
      <c r="R8636">
        <f>IF(F8636="Monthly",2,0)
+IF(E8636&lt;=6,2,0)
+IF(N8636&lt;=2,2,0)
+IF(L8636&gt;=4,2,0)
+IF(M8636&gt;=2,1,0)
+IF(H8636&gt;=_xlfn.PERCENTILE.INC($H$2:$H$10001,0.75),1,0)</f>
        <v>1</v>
      </c>
      <c r="S8636" t="str">
        <f>IF(R8636&gt;=7,"High",IF(R8636&gt;=4,"Medium","Low"))</f>
        <v>Low</v>
      </c>
    </row>
    <row r="8637" spans="1:19">
      <c r="A8637" t="s">
        <v>8762</v>
      </c>
      <c r="B8637">
        <v>28</v>
      </c>
      <c r="C8637" t="s">
        <v>112</v>
      </c>
      <c r="D8637" t="s">
        <v>128</v>
      </c>
      <c r="E8637">
        <v>23</v>
      </c>
      <c r="F8637" t="s">
        <v>103</v>
      </c>
      <c r="G8637" t="s">
        <v>104</v>
      </c>
      <c r="H8637" s="5">
        <v>516</v>
      </c>
      <c r="I8637" s="5">
        <v>11844.52</v>
      </c>
      <c r="J8637" t="s">
        <v>105</v>
      </c>
      <c r="K8637" t="s">
        <v>106</v>
      </c>
      <c r="L8637">
        <v>1</v>
      </c>
      <c r="M8637">
        <v>0</v>
      </c>
      <c r="N8637">
        <v>4</v>
      </c>
      <c r="O8637" s="6">
        <v>0</v>
      </c>
      <c r="P8637" t="s">
        <v>107</v>
      </c>
      <c r="Q8637" t="s">
        <v>107</v>
      </c>
      <c r="R8637">
        <f>IF(F8637="Monthly",2,0)
+IF(E8637&lt;=6,2,0)
+IF(N8637&lt;=2,2,0)
+IF(L8637&gt;=4,2,0)
+IF(M8637&gt;=2,1,0)
+IF(H8637&gt;=_xlfn.PERCENTILE.INC($H$2:$H$10001,0.75),1,0)</f>
        <v>2</v>
      </c>
      <c r="S8637" t="str">
        <f>IF(R8637&gt;=7,"High",IF(R8637&gt;=4,"Medium","Low"))</f>
        <v>Low</v>
      </c>
    </row>
    <row r="8638" spans="1:19">
      <c r="A8638" t="s">
        <v>8763</v>
      </c>
      <c r="B8638">
        <v>33</v>
      </c>
      <c r="C8638" t="s">
        <v>101</v>
      </c>
      <c r="D8638" t="s">
        <v>102</v>
      </c>
      <c r="E8638">
        <v>37</v>
      </c>
      <c r="F8638" t="s">
        <v>121</v>
      </c>
      <c r="G8638" t="s">
        <v>129</v>
      </c>
      <c r="H8638" s="5">
        <v>1039</v>
      </c>
      <c r="I8638" s="5">
        <v>33723.08</v>
      </c>
      <c r="J8638" t="s">
        <v>115</v>
      </c>
      <c r="K8638" t="s">
        <v>106</v>
      </c>
      <c r="L8638">
        <v>4</v>
      </c>
      <c r="M8638">
        <v>2</v>
      </c>
      <c r="N8638">
        <v>3</v>
      </c>
      <c r="O8638" s="6">
        <v>10</v>
      </c>
      <c r="P8638" t="s">
        <v>107</v>
      </c>
      <c r="Q8638" t="s">
        <v>106</v>
      </c>
      <c r="R8638">
        <f>IF(F8638="Monthly",2,0)
+IF(E8638&lt;=6,2,0)
+IF(N8638&lt;=2,2,0)
+IF(L8638&gt;=4,2,0)
+IF(M8638&gt;=2,1,0)
+IF(H8638&gt;=_xlfn.PERCENTILE.INC($H$2:$H$10001,0.75),1,0)</f>
        <v>4</v>
      </c>
      <c r="S8638" t="str">
        <f>IF(R8638&gt;=7,"High",IF(R8638&gt;=4,"Medium","Low"))</f>
        <v>Medium</v>
      </c>
    </row>
    <row r="8639" spans="1:19">
      <c r="A8639" t="s">
        <v>8764</v>
      </c>
      <c r="B8639">
        <v>34</v>
      </c>
      <c r="C8639" t="s">
        <v>112</v>
      </c>
      <c r="D8639" t="s">
        <v>102</v>
      </c>
      <c r="E8639">
        <v>41</v>
      </c>
      <c r="F8639" t="s">
        <v>121</v>
      </c>
      <c r="G8639" t="s">
        <v>104</v>
      </c>
      <c r="H8639" s="5">
        <v>522</v>
      </c>
      <c r="I8639" s="5">
        <v>18100.5</v>
      </c>
      <c r="J8639" t="s">
        <v>140</v>
      </c>
      <c r="K8639" t="s">
        <v>107</v>
      </c>
      <c r="L8639">
        <v>1</v>
      </c>
      <c r="M8639">
        <v>0</v>
      </c>
      <c r="N8639">
        <v>5</v>
      </c>
      <c r="O8639" s="6">
        <v>15</v>
      </c>
      <c r="P8639" t="s">
        <v>107</v>
      </c>
      <c r="Q8639" t="s">
        <v>107</v>
      </c>
      <c r="R8639">
        <f>IF(F8639="Monthly",2,0)
+IF(E8639&lt;=6,2,0)
+IF(N8639&lt;=2,2,0)
+IF(L8639&gt;=4,2,0)
+IF(M8639&gt;=2,1,0)
+IF(H8639&gt;=_xlfn.PERCENTILE.INC($H$2:$H$10001,0.75),1,0)</f>
        <v>0</v>
      </c>
      <c r="S8639" t="str">
        <f>IF(R8639&gt;=7,"High",IF(R8639&gt;=4,"Medium","Low"))</f>
        <v>Low</v>
      </c>
    </row>
    <row r="8640" spans="1:19">
      <c r="A8640" t="s">
        <v>8765</v>
      </c>
      <c r="B8640">
        <v>39</v>
      </c>
      <c r="C8640" t="s">
        <v>101</v>
      </c>
      <c r="D8640" t="s">
        <v>126</v>
      </c>
      <c r="E8640">
        <v>48</v>
      </c>
      <c r="F8640" t="s">
        <v>103</v>
      </c>
      <c r="G8640" t="s">
        <v>110</v>
      </c>
      <c r="H8640" s="5">
        <v>801</v>
      </c>
      <c r="I8640" s="5">
        <v>39363.599999999999</v>
      </c>
      <c r="J8640" t="s">
        <v>140</v>
      </c>
      <c r="K8640" t="s">
        <v>106</v>
      </c>
      <c r="L8640">
        <v>3</v>
      </c>
      <c r="M8640">
        <v>0</v>
      </c>
      <c r="N8640">
        <v>4</v>
      </c>
      <c r="O8640" s="6">
        <v>0</v>
      </c>
      <c r="P8640" t="s">
        <v>107</v>
      </c>
      <c r="Q8640" t="s">
        <v>107</v>
      </c>
      <c r="R8640">
        <f>IF(F8640="Monthly",2,0)
+IF(E8640&lt;=6,2,0)
+IF(N8640&lt;=2,2,0)
+IF(L8640&gt;=4,2,0)
+IF(M8640&gt;=2,1,0)
+IF(H8640&gt;=_xlfn.PERCENTILE.INC($H$2:$H$10001,0.75),1,0)</f>
        <v>3</v>
      </c>
      <c r="S8640" t="str">
        <f>IF(R8640&gt;=7,"High",IF(R8640&gt;=4,"Medium","Low"))</f>
        <v>Low</v>
      </c>
    </row>
    <row r="8641" spans="1:19">
      <c r="A8641" t="s">
        <v>8766</v>
      </c>
      <c r="B8641">
        <v>28</v>
      </c>
      <c r="C8641" t="s">
        <v>101</v>
      </c>
      <c r="D8641" t="s">
        <v>137</v>
      </c>
      <c r="E8641">
        <v>44</v>
      </c>
      <c r="F8641" t="s">
        <v>109</v>
      </c>
      <c r="G8641" t="s">
        <v>104</v>
      </c>
      <c r="H8641" s="5">
        <v>406</v>
      </c>
      <c r="I8641" s="5">
        <v>17927.580000000002</v>
      </c>
      <c r="J8641" t="s">
        <v>117</v>
      </c>
      <c r="K8641" t="s">
        <v>107</v>
      </c>
      <c r="L8641">
        <v>0</v>
      </c>
      <c r="M8641">
        <v>0</v>
      </c>
      <c r="N8641">
        <v>5</v>
      </c>
      <c r="O8641" s="6">
        <v>0</v>
      </c>
      <c r="P8641" t="s">
        <v>107</v>
      </c>
      <c r="Q8641" t="s">
        <v>107</v>
      </c>
      <c r="R8641">
        <f>IF(F8641="Monthly",2,0)
+IF(E8641&lt;=6,2,0)
+IF(N8641&lt;=2,2,0)
+IF(L8641&gt;=4,2,0)
+IF(M8641&gt;=2,1,0)
+IF(H8641&gt;=_xlfn.PERCENTILE.INC($H$2:$H$10001,0.75),1,0)</f>
        <v>0</v>
      </c>
      <c r="S8641" t="str">
        <f>IF(R8641&gt;=7,"High",IF(R8641&gt;=4,"Medium","Low"))</f>
        <v>Low</v>
      </c>
    </row>
    <row r="8642" spans="1:19">
      <c r="A8642" t="s">
        <v>8767</v>
      </c>
      <c r="B8642">
        <v>43</v>
      </c>
      <c r="C8642" t="s">
        <v>101</v>
      </c>
      <c r="D8642" t="s">
        <v>119</v>
      </c>
      <c r="E8642">
        <v>4</v>
      </c>
      <c r="F8642" t="s">
        <v>103</v>
      </c>
      <c r="G8642" t="s">
        <v>110</v>
      </c>
      <c r="H8642" s="5">
        <v>770</v>
      </c>
      <c r="I8642" s="5">
        <v>2709.57</v>
      </c>
      <c r="J8642" t="s">
        <v>105</v>
      </c>
      <c r="K8642" t="s">
        <v>106</v>
      </c>
      <c r="L8642">
        <v>3</v>
      </c>
      <c r="M8642">
        <v>0</v>
      </c>
      <c r="N8642">
        <v>4</v>
      </c>
      <c r="O8642" s="6">
        <v>10</v>
      </c>
      <c r="P8642" t="s">
        <v>106</v>
      </c>
      <c r="Q8642" t="s">
        <v>106</v>
      </c>
      <c r="R8642">
        <f>IF(F8642="Monthly",2,0)
+IF(E8642&lt;=6,2,0)
+IF(N8642&lt;=2,2,0)
+IF(L8642&gt;=4,2,0)
+IF(M8642&gt;=2,1,0)
+IF(H8642&gt;=_xlfn.PERCENTILE.INC($H$2:$H$10001,0.75),1,0)</f>
        <v>4</v>
      </c>
      <c r="S8642" t="str">
        <f>IF(R8642&gt;=7,"High",IF(R8642&gt;=4,"Medium","Low"))</f>
        <v>Medium</v>
      </c>
    </row>
    <row r="8643" spans="1:19">
      <c r="A8643" t="s">
        <v>8768</v>
      </c>
      <c r="B8643">
        <v>21</v>
      </c>
      <c r="C8643" t="s">
        <v>112</v>
      </c>
      <c r="D8643" t="s">
        <v>126</v>
      </c>
      <c r="E8643">
        <v>39</v>
      </c>
      <c r="F8643" t="s">
        <v>103</v>
      </c>
      <c r="G8643" t="s">
        <v>104</v>
      </c>
      <c r="H8643" s="5">
        <v>487</v>
      </c>
      <c r="I8643" s="5">
        <v>19179.669999999998</v>
      </c>
      <c r="J8643" t="s">
        <v>117</v>
      </c>
      <c r="K8643" t="s">
        <v>106</v>
      </c>
      <c r="L8643">
        <v>0</v>
      </c>
      <c r="M8643">
        <v>0</v>
      </c>
      <c r="N8643">
        <v>5</v>
      </c>
      <c r="O8643" s="6">
        <v>0</v>
      </c>
      <c r="P8643" t="s">
        <v>107</v>
      </c>
      <c r="Q8643" t="s">
        <v>107</v>
      </c>
      <c r="R8643">
        <f>IF(F8643="Monthly",2,0)
+IF(E8643&lt;=6,2,0)
+IF(N8643&lt;=2,2,0)
+IF(L8643&gt;=4,2,0)
+IF(M8643&gt;=2,1,0)
+IF(H8643&gt;=_xlfn.PERCENTILE.INC($H$2:$H$10001,0.75),1,0)</f>
        <v>2</v>
      </c>
      <c r="S8643" t="str">
        <f>IF(R8643&gt;=7,"High",IF(R8643&gt;=4,"Medium","Low"))</f>
        <v>Low</v>
      </c>
    </row>
    <row r="8644" spans="1:19">
      <c r="A8644" t="s">
        <v>8769</v>
      </c>
      <c r="B8644">
        <v>47</v>
      </c>
      <c r="C8644" t="s">
        <v>101</v>
      </c>
      <c r="D8644" t="s">
        <v>126</v>
      </c>
      <c r="E8644">
        <v>36</v>
      </c>
      <c r="F8644" t="s">
        <v>121</v>
      </c>
      <c r="G8644" t="s">
        <v>104</v>
      </c>
      <c r="H8644" s="5">
        <v>474</v>
      </c>
      <c r="I8644" s="5">
        <v>14849.78</v>
      </c>
      <c r="J8644" t="s">
        <v>117</v>
      </c>
      <c r="K8644" t="s">
        <v>106</v>
      </c>
      <c r="L8644">
        <v>0</v>
      </c>
      <c r="M8644">
        <v>0</v>
      </c>
      <c r="N8644">
        <v>5</v>
      </c>
      <c r="O8644" s="6">
        <v>15</v>
      </c>
      <c r="P8644" t="s">
        <v>107</v>
      </c>
      <c r="Q8644" t="s">
        <v>107</v>
      </c>
      <c r="R8644">
        <f>IF(F8644="Monthly",2,0)
+IF(E8644&lt;=6,2,0)
+IF(N8644&lt;=2,2,0)
+IF(L8644&gt;=4,2,0)
+IF(M8644&gt;=2,1,0)
+IF(H8644&gt;=_xlfn.PERCENTILE.INC($H$2:$H$10001,0.75),1,0)</f>
        <v>0</v>
      </c>
      <c r="S8644" t="str">
        <f>IF(R8644&gt;=7,"High",IF(R8644&gt;=4,"Medium","Low"))</f>
        <v>Low</v>
      </c>
    </row>
    <row r="8645" spans="1:19">
      <c r="A8645" t="s">
        <v>8770</v>
      </c>
      <c r="B8645">
        <v>36</v>
      </c>
      <c r="C8645" t="s">
        <v>112</v>
      </c>
      <c r="D8645" t="s">
        <v>102</v>
      </c>
      <c r="E8645">
        <v>12</v>
      </c>
      <c r="F8645" t="s">
        <v>103</v>
      </c>
      <c r="G8645" t="s">
        <v>110</v>
      </c>
      <c r="H8645" s="5">
        <v>777</v>
      </c>
      <c r="I8645" s="5">
        <v>9286.77</v>
      </c>
      <c r="J8645" t="s">
        <v>115</v>
      </c>
      <c r="K8645" t="s">
        <v>106</v>
      </c>
      <c r="L8645">
        <v>3</v>
      </c>
      <c r="M8645">
        <v>0</v>
      </c>
      <c r="N8645">
        <v>5</v>
      </c>
      <c r="O8645" s="6">
        <v>0</v>
      </c>
      <c r="P8645" t="s">
        <v>107</v>
      </c>
      <c r="Q8645" t="s">
        <v>107</v>
      </c>
      <c r="R8645">
        <f>IF(F8645="Monthly",2,0)
+IF(E8645&lt;=6,2,0)
+IF(N8645&lt;=2,2,0)
+IF(L8645&gt;=4,2,0)
+IF(M8645&gt;=2,1,0)
+IF(H8645&gt;=_xlfn.PERCENTILE.INC($H$2:$H$10001,0.75),1,0)</f>
        <v>2</v>
      </c>
      <c r="S8645" t="str">
        <f>IF(R8645&gt;=7,"High",IF(R8645&gt;=4,"Medium","Low"))</f>
        <v>Low</v>
      </c>
    </row>
    <row r="8646" spans="1:19">
      <c r="A8646" t="s">
        <v>8771</v>
      </c>
      <c r="B8646">
        <v>26</v>
      </c>
      <c r="C8646" t="s">
        <v>112</v>
      </c>
      <c r="D8646" t="s">
        <v>137</v>
      </c>
      <c r="E8646">
        <v>51</v>
      </c>
      <c r="F8646" t="s">
        <v>121</v>
      </c>
      <c r="G8646" t="s">
        <v>110</v>
      </c>
      <c r="H8646" s="5">
        <v>677</v>
      </c>
      <c r="I8646" s="5">
        <v>34451.97</v>
      </c>
      <c r="J8646" t="s">
        <v>134</v>
      </c>
      <c r="K8646" t="s">
        <v>106</v>
      </c>
      <c r="L8646">
        <v>1</v>
      </c>
      <c r="M8646">
        <v>0</v>
      </c>
      <c r="N8646">
        <v>5</v>
      </c>
      <c r="O8646" s="6">
        <v>0</v>
      </c>
      <c r="P8646" t="s">
        <v>107</v>
      </c>
      <c r="Q8646" t="s">
        <v>107</v>
      </c>
      <c r="R8646">
        <f>IF(F8646="Monthly",2,0)
+IF(E8646&lt;=6,2,0)
+IF(N8646&lt;=2,2,0)
+IF(L8646&gt;=4,2,0)
+IF(M8646&gt;=2,1,0)
+IF(H8646&gt;=_xlfn.PERCENTILE.INC($H$2:$H$10001,0.75),1,0)</f>
        <v>0</v>
      </c>
      <c r="S8646" t="str">
        <f>IF(R8646&gt;=7,"High",IF(R8646&gt;=4,"Medium","Low"))</f>
        <v>Low</v>
      </c>
    </row>
    <row r="8647" spans="1:19">
      <c r="A8647" t="s">
        <v>8772</v>
      </c>
      <c r="B8647">
        <v>25</v>
      </c>
      <c r="C8647" t="s">
        <v>112</v>
      </c>
      <c r="D8647" t="s">
        <v>113</v>
      </c>
      <c r="E8647">
        <v>36</v>
      </c>
      <c r="F8647" t="s">
        <v>103</v>
      </c>
      <c r="G8647" t="s">
        <v>110</v>
      </c>
      <c r="H8647" s="5">
        <v>780</v>
      </c>
      <c r="I8647" s="5">
        <v>27289.97</v>
      </c>
      <c r="J8647" t="s">
        <v>105</v>
      </c>
      <c r="K8647" t="s">
        <v>106</v>
      </c>
      <c r="L8647">
        <v>0</v>
      </c>
      <c r="M8647">
        <v>0</v>
      </c>
      <c r="N8647">
        <v>4</v>
      </c>
      <c r="O8647" s="6">
        <v>0</v>
      </c>
      <c r="P8647" t="s">
        <v>107</v>
      </c>
      <c r="Q8647" t="s">
        <v>107</v>
      </c>
      <c r="R8647">
        <f>IF(F8647="Monthly",2,0)
+IF(E8647&lt;=6,2,0)
+IF(N8647&lt;=2,2,0)
+IF(L8647&gt;=4,2,0)
+IF(M8647&gt;=2,1,0)
+IF(H8647&gt;=_xlfn.PERCENTILE.INC($H$2:$H$10001,0.75),1,0)</f>
        <v>2</v>
      </c>
      <c r="S8647" t="str">
        <f>IF(R8647&gt;=7,"High",IF(R8647&gt;=4,"Medium","Low"))</f>
        <v>Low</v>
      </c>
    </row>
    <row r="8648" spans="1:19">
      <c r="A8648" t="s">
        <v>8773</v>
      </c>
      <c r="B8648">
        <v>18</v>
      </c>
      <c r="C8648" t="s">
        <v>112</v>
      </c>
      <c r="D8648" t="s">
        <v>119</v>
      </c>
      <c r="E8648">
        <v>27</v>
      </c>
      <c r="F8648" t="s">
        <v>109</v>
      </c>
      <c r="G8648" t="s">
        <v>104</v>
      </c>
      <c r="H8648" s="5">
        <v>445</v>
      </c>
      <c r="I8648" s="5">
        <v>10650.71</v>
      </c>
      <c r="J8648" t="s">
        <v>117</v>
      </c>
      <c r="K8648" t="s">
        <v>106</v>
      </c>
      <c r="L8648">
        <v>1</v>
      </c>
      <c r="M8648">
        <v>0</v>
      </c>
      <c r="N8648">
        <v>4</v>
      </c>
      <c r="O8648" s="6">
        <v>10</v>
      </c>
      <c r="P8648" t="s">
        <v>107</v>
      </c>
      <c r="Q8648" t="s">
        <v>107</v>
      </c>
      <c r="R8648">
        <f>IF(F8648="Monthly",2,0)
+IF(E8648&lt;=6,2,0)
+IF(N8648&lt;=2,2,0)
+IF(L8648&gt;=4,2,0)
+IF(M8648&gt;=2,1,0)
+IF(H8648&gt;=_xlfn.PERCENTILE.INC($H$2:$H$10001,0.75),1,0)</f>
        <v>0</v>
      </c>
      <c r="S8648" t="str">
        <f>IF(R8648&gt;=7,"High",IF(R8648&gt;=4,"Medium","Low"))</f>
        <v>Low</v>
      </c>
    </row>
    <row r="8649" spans="1:19">
      <c r="A8649" t="s">
        <v>8774</v>
      </c>
      <c r="B8649">
        <v>25</v>
      </c>
      <c r="C8649" t="s">
        <v>112</v>
      </c>
      <c r="D8649" t="s">
        <v>102</v>
      </c>
      <c r="E8649">
        <v>51</v>
      </c>
      <c r="F8649" t="s">
        <v>109</v>
      </c>
      <c r="G8649" t="s">
        <v>110</v>
      </c>
      <c r="H8649" s="5">
        <v>776</v>
      </c>
      <c r="I8649" s="5">
        <v>39819.67</v>
      </c>
      <c r="J8649" t="s">
        <v>115</v>
      </c>
      <c r="K8649" t="s">
        <v>106</v>
      </c>
      <c r="L8649">
        <v>1</v>
      </c>
      <c r="M8649">
        <v>0</v>
      </c>
      <c r="N8649">
        <v>5</v>
      </c>
      <c r="O8649" s="6">
        <v>0</v>
      </c>
      <c r="P8649" t="s">
        <v>106</v>
      </c>
      <c r="Q8649" t="s">
        <v>107</v>
      </c>
      <c r="R8649">
        <f>IF(F8649="Monthly",2,0)
+IF(E8649&lt;=6,2,0)
+IF(N8649&lt;=2,2,0)
+IF(L8649&gt;=4,2,0)
+IF(M8649&gt;=2,1,0)
+IF(H8649&gt;=_xlfn.PERCENTILE.INC($H$2:$H$10001,0.75),1,0)</f>
        <v>0</v>
      </c>
      <c r="S8649" t="str">
        <f>IF(R8649&gt;=7,"High",IF(R8649&gt;=4,"Medium","Low"))</f>
        <v>Low</v>
      </c>
    </row>
    <row r="8650" spans="1:19">
      <c r="A8650" t="s">
        <v>8775</v>
      </c>
      <c r="B8650">
        <v>38</v>
      </c>
      <c r="C8650" t="s">
        <v>101</v>
      </c>
      <c r="D8650" t="s">
        <v>128</v>
      </c>
      <c r="E8650">
        <v>64</v>
      </c>
      <c r="F8650" t="s">
        <v>103</v>
      </c>
      <c r="G8650" t="s">
        <v>110</v>
      </c>
      <c r="H8650" s="5">
        <v>741</v>
      </c>
      <c r="I8650" s="5">
        <v>47206.32</v>
      </c>
      <c r="J8650" t="s">
        <v>140</v>
      </c>
      <c r="K8650" t="s">
        <v>106</v>
      </c>
      <c r="L8650">
        <v>4</v>
      </c>
      <c r="M8650">
        <v>1</v>
      </c>
      <c r="N8650">
        <v>4</v>
      </c>
      <c r="O8650" s="6">
        <v>0</v>
      </c>
      <c r="P8650" t="s">
        <v>107</v>
      </c>
      <c r="Q8650" t="s">
        <v>107</v>
      </c>
      <c r="R8650">
        <f>IF(F8650="Monthly",2,0)
+IF(E8650&lt;=6,2,0)
+IF(N8650&lt;=2,2,0)
+IF(L8650&gt;=4,2,0)
+IF(M8650&gt;=2,1,0)
+IF(H8650&gt;=_xlfn.PERCENTILE.INC($H$2:$H$10001,0.75),1,0)</f>
        <v>4</v>
      </c>
      <c r="S8650" t="str">
        <f>IF(R8650&gt;=7,"High",IF(R8650&gt;=4,"Medium","Low"))</f>
        <v>Medium</v>
      </c>
    </row>
    <row r="8651" spans="1:19">
      <c r="A8651" t="s">
        <v>8776</v>
      </c>
      <c r="B8651">
        <v>47</v>
      </c>
      <c r="C8651" t="s">
        <v>101</v>
      </c>
      <c r="D8651" t="s">
        <v>126</v>
      </c>
      <c r="E8651">
        <v>30</v>
      </c>
      <c r="F8651" t="s">
        <v>121</v>
      </c>
      <c r="G8651" t="s">
        <v>110</v>
      </c>
      <c r="H8651" s="5">
        <v>821</v>
      </c>
      <c r="I8651" s="5">
        <v>22598.78</v>
      </c>
      <c r="J8651" t="s">
        <v>134</v>
      </c>
      <c r="K8651" t="s">
        <v>106</v>
      </c>
      <c r="L8651">
        <v>2</v>
      </c>
      <c r="M8651">
        <v>1</v>
      </c>
      <c r="N8651">
        <v>4</v>
      </c>
      <c r="O8651" s="6">
        <v>10</v>
      </c>
      <c r="P8651" t="s">
        <v>106</v>
      </c>
      <c r="Q8651" t="s">
        <v>107</v>
      </c>
      <c r="R8651">
        <f>IF(F8651="Monthly",2,0)
+IF(E8651&lt;=6,2,0)
+IF(N8651&lt;=2,2,0)
+IF(L8651&gt;=4,2,0)
+IF(M8651&gt;=2,1,0)
+IF(H8651&gt;=_xlfn.PERCENTILE.INC($H$2:$H$10001,0.75),1,0)</f>
        <v>1</v>
      </c>
      <c r="S8651" t="str">
        <f>IF(R8651&gt;=7,"High",IF(R8651&gt;=4,"Medium","Low"))</f>
        <v>Low</v>
      </c>
    </row>
    <row r="8652" spans="1:19">
      <c r="A8652" t="s">
        <v>8777</v>
      </c>
      <c r="B8652">
        <v>21</v>
      </c>
      <c r="C8652" t="s">
        <v>112</v>
      </c>
      <c r="D8652" t="s">
        <v>102</v>
      </c>
      <c r="E8652">
        <v>34</v>
      </c>
      <c r="F8652" t="s">
        <v>109</v>
      </c>
      <c r="G8652" t="s">
        <v>129</v>
      </c>
      <c r="H8652" s="5">
        <v>999</v>
      </c>
      <c r="I8652" s="5">
        <v>33674.15</v>
      </c>
      <c r="J8652" t="s">
        <v>105</v>
      </c>
      <c r="K8652" t="s">
        <v>106</v>
      </c>
      <c r="L8652">
        <v>0</v>
      </c>
      <c r="M8652">
        <v>0</v>
      </c>
      <c r="N8652">
        <v>5</v>
      </c>
      <c r="O8652" s="6">
        <v>0</v>
      </c>
      <c r="P8652" t="s">
        <v>106</v>
      </c>
      <c r="Q8652" t="s">
        <v>107</v>
      </c>
      <c r="R8652">
        <f>IF(F8652="Monthly",2,0)
+IF(E8652&lt;=6,2,0)
+IF(N8652&lt;=2,2,0)
+IF(L8652&gt;=4,2,0)
+IF(M8652&gt;=2,1,0)
+IF(H8652&gt;=_xlfn.PERCENTILE.INC($H$2:$H$10001,0.75),1,0)</f>
        <v>1</v>
      </c>
      <c r="S8652" t="str">
        <f>IF(R8652&gt;=7,"High",IF(R8652&gt;=4,"Medium","Low"))</f>
        <v>Low</v>
      </c>
    </row>
    <row r="8653" spans="1:19">
      <c r="A8653" t="s">
        <v>8778</v>
      </c>
      <c r="B8653">
        <v>45</v>
      </c>
      <c r="C8653" t="s">
        <v>112</v>
      </c>
      <c r="D8653" t="s">
        <v>113</v>
      </c>
      <c r="E8653">
        <v>47</v>
      </c>
      <c r="F8653" t="s">
        <v>109</v>
      </c>
      <c r="G8653" t="s">
        <v>110</v>
      </c>
      <c r="H8653" s="5">
        <v>660</v>
      </c>
      <c r="I8653" s="5">
        <v>31083.57</v>
      </c>
      <c r="J8653" t="s">
        <v>134</v>
      </c>
      <c r="K8653" t="s">
        <v>106</v>
      </c>
      <c r="L8653">
        <v>1</v>
      </c>
      <c r="M8653">
        <v>0</v>
      </c>
      <c r="N8653">
        <v>5</v>
      </c>
      <c r="O8653" s="6">
        <v>0</v>
      </c>
      <c r="P8653" t="s">
        <v>106</v>
      </c>
      <c r="Q8653" t="s">
        <v>107</v>
      </c>
      <c r="R8653">
        <f>IF(F8653="Monthly",2,0)
+IF(E8653&lt;=6,2,0)
+IF(N8653&lt;=2,2,0)
+IF(L8653&gt;=4,2,0)
+IF(M8653&gt;=2,1,0)
+IF(H8653&gt;=_xlfn.PERCENTILE.INC($H$2:$H$10001,0.75),1,0)</f>
        <v>0</v>
      </c>
      <c r="S8653" t="str">
        <f>IF(R8653&gt;=7,"High",IF(R8653&gt;=4,"Medium","Low"))</f>
        <v>Low</v>
      </c>
    </row>
    <row r="8654" spans="1:19">
      <c r="A8654" t="s">
        <v>8779</v>
      </c>
      <c r="B8654">
        <v>44</v>
      </c>
      <c r="C8654" t="s">
        <v>112</v>
      </c>
      <c r="D8654" t="s">
        <v>133</v>
      </c>
      <c r="E8654">
        <v>7</v>
      </c>
      <c r="F8654" t="s">
        <v>109</v>
      </c>
      <c r="G8654" t="s">
        <v>104</v>
      </c>
      <c r="H8654" s="5">
        <v>431</v>
      </c>
      <c r="I8654" s="5">
        <v>3058.58</v>
      </c>
      <c r="J8654" t="s">
        <v>117</v>
      </c>
      <c r="K8654" t="s">
        <v>106</v>
      </c>
      <c r="L8654">
        <v>0</v>
      </c>
      <c r="M8654">
        <v>0</v>
      </c>
      <c r="N8654">
        <v>4</v>
      </c>
      <c r="O8654" s="6">
        <v>0</v>
      </c>
      <c r="P8654" t="s">
        <v>106</v>
      </c>
      <c r="Q8654" t="s">
        <v>107</v>
      </c>
      <c r="R8654">
        <f>IF(F8654="Monthly",2,0)
+IF(E8654&lt;=6,2,0)
+IF(N8654&lt;=2,2,0)
+IF(L8654&gt;=4,2,0)
+IF(M8654&gt;=2,1,0)
+IF(H8654&gt;=_xlfn.PERCENTILE.INC($H$2:$H$10001,0.75),1,0)</f>
        <v>0</v>
      </c>
      <c r="S8654" t="str">
        <f>IF(R8654&gt;=7,"High",IF(R8654&gt;=4,"Medium","Low"))</f>
        <v>Low</v>
      </c>
    </row>
    <row r="8655" spans="1:19">
      <c r="A8655" t="s">
        <v>8780</v>
      </c>
      <c r="B8655">
        <v>39</v>
      </c>
      <c r="C8655" t="s">
        <v>101</v>
      </c>
      <c r="D8655" t="s">
        <v>102</v>
      </c>
      <c r="E8655">
        <v>52</v>
      </c>
      <c r="F8655" t="s">
        <v>109</v>
      </c>
      <c r="G8655" t="s">
        <v>104</v>
      </c>
      <c r="H8655" s="5">
        <v>526</v>
      </c>
      <c r="I8655" s="5">
        <v>24608.42</v>
      </c>
      <c r="J8655" t="s">
        <v>117</v>
      </c>
      <c r="K8655" t="s">
        <v>106</v>
      </c>
      <c r="L8655">
        <v>0</v>
      </c>
      <c r="M8655">
        <v>0</v>
      </c>
      <c r="N8655">
        <v>5</v>
      </c>
      <c r="O8655" s="6">
        <v>10</v>
      </c>
      <c r="P8655" t="s">
        <v>106</v>
      </c>
      <c r="Q8655" t="s">
        <v>107</v>
      </c>
      <c r="R8655">
        <f>IF(F8655="Monthly",2,0)
+IF(E8655&lt;=6,2,0)
+IF(N8655&lt;=2,2,0)
+IF(L8655&gt;=4,2,0)
+IF(M8655&gt;=2,1,0)
+IF(H8655&gt;=_xlfn.PERCENTILE.INC($H$2:$H$10001,0.75),1,0)</f>
        <v>0</v>
      </c>
      <c r="S8655" t="str">
        <f>IF(R8655&gt;=7,"High",IF(R8655&gt;=4,"Medium","Low"))</f>
        <v>Low</v>
      </c>
    </row>
    <row r="8656" spans="1:19">
      <c r="A8656" t="s">
        <v>8781</v>
      </c>
      <c r="B8656">
        <v>46</v>
      </c>
      <c r="C8656" t="s">
        <v>112</v>
      </c>
      <c r="D8656" t="s">
        <v>159</v>
      </c>
      <c r="E8656">
        <v>29</v>
      </c>
      <c r="F8656" t="s">
        <v>121</v>
      </c>
      <c r="G8656" t="s">
        <v>129</v>
      </c>
      <c r="H8656" s="5">
        <v>1001</v>
      </c>
      <c r="I8656" s="5">
        <v>25902.43</v>
      </c>
      <c r="J8656" t="s">
        <v>140</v>
      </c>
      <c r="K8656" t="s">
        <v>106</v>
      </c>
      <c r="L8656">
        <v>1</v>
      </c>
      <c r="M8656">
        <v>0</v>
      </c>
      <c r="N8656">
        <v>5</v>
      </c>
      <c r="O8656" s="6">
        <v>10</v>
      </c>
      <c r="P8656" t="s">
        <v>106</v>
      </c>
      <c r="Q8656" t="s">
        <v>107</v>
      </c>
      <c r="R8656">
        <f>IF(F8656="Monthly",2,0)
+IF(E8656&lt;=6,2,0)
+IF(N8656&lt;=2,2,0)
+IF(L8656&gt;=4,2,0)
+IF(M8656&gt;=2,1,0)
+IF(H8656&gt;=_xlfn.PERCENTILE.INC($H$2:$H$10001,0.75),1,0)</f>
        <v>1</v>
      </c>
      <c r="S8656" t="str">
        <f>IF(R8656&gt;=7,"High",IF(R8656&gt;=4,"Medium","Low"))</f>
        <v>Low</v>
      </c>
    </row>
    <row r="8657" spans="1:19">
      <c r="A8657" t="s">
        <v>8782</v>
      </c>
      <c r="B8657">
        <v>30</v>
      </c>
      <c r="C8657" t="s">
        <v>112</v>
      </c>
      <c r="D8657" t="s">
        <v>123</v>
      </c>
      <c r="E8657">
        <v>39</v>
      </c>
      <c r="F8657" t="s">
        <v>103</v>
      </c>
      <c r="G8657" t="s">
        <v>110</v>
      </c>
      <c r="H8657" s="5">
        <v>789</v>
      </c>
      <c r="I8657" s="5">
        <v>31387.78</v>
      </c>
      <c r="J8657" t="s">
        <v>105</v>
      </c>
      <c r="K8657" t="s">
        <v>106</v>
      </c>
      <c r="L8657">
        <v>5</v>
      </c>
      <c r="M8657">
        <v>1</v>
      </c>
      <c r="N8657">
        <v>4</v>
      </c>
      <c r="O8657" s="6">
        <v>0</v>
      </c>
      <c r="P8657" t="s">
        <v>107</v>
      </c>
      <c r="Q8657" t="s">
        <v>106</v>
      </c>
      <c r="R8657">
        <f>IF(F8657="Monthly",2,0)
+IF(E8657&lt;=6,2,0)
+IF(N8657&lt;=2,2,0)
+IF(L8657&gt;=4,2,0)
+IF(M8657&gt;=2,1,0)
+IF(H8657&gt;=_xlfn.PERCENTILE.INC($H$2:$H$10001,0.75),1,0)</f>
        <v>4</v>
      </c>
      <c r="S8657" t="str">
        <f>IF(R8657&gt;=7,"High",IF(R8657&gt;=4,"Medium","Low"))</f>
        <v>Medium</v>
      </c>
    </row>
    <row r="8658" spans="1:19">
      <c r="A8658" t="s">
        <v>8783</v>
      </c>
      <c r="B8658">
        <v>51</v>
      </c>
      <c r="C8658" t="s">
        <v>101</v>
      </c>
      <c r="D8658" t="s">
        <v>119</v>
      </c>
      <c r="E8658">
        <v>9</v>
      </c>
      <c r="F8658" t="s">
        <v>109</v>
      </c>
      <c r="G8658" t="s">
        <v>110</v>
      </c>
      <c r="H8658" s="5">
        <v>717</v>
      </c>
      <c r="I8658" s="5">
        <v>6394.2</v>
      </c>
      <c r="J8658" t="s">
        <v>117</v>
      </c>
      <c r="K8658" t="s">
        <v>106</v>
      </c>
      <c r="L8658">
        <v>1</v>
      </c>
      <c r="M8658">
        <v>0</v>
      </c>
      <c r="N8658">
        <v>5</v>
      </c>
      <c r="O8658" s="6">
        <v>0</v>
      </c>
      <c r="P8658" t="s">
        <v>107</v>
      </c>
      <c r="Q8658" t="s">
        <v>107</v>
      </c>
      <c r="R8658">
        <f>IF(F8658="Monthly",2,0)
+IF(E8658&lt;=6,2,0)
+IF(N8658&lt;=2,2,0)
+IF(L8658&gt;=4,2,0)
+IF(M8658&gt;=2,1,0)
+IF(H8658&gt;=_xlfn.PERCENTILE.INC($H$2:$H$10001,0.75),1,0)</f>
        <v>0</v>
      </c>
      <c r="S8658" t="str">
        <f>IF(R8658&gt;=7,"High",IF(R8658&gt;=4,"Medium","Low"))</f>
        <v>Low</v>
      </c>
    </row>
    <row r="8659" spans="1:19">
      <c r="A8659" t="s">
        <v>8784</v>
      </c>
      <c r="B8659">
        <v>42</v>
      </c>
      <c r="C8659" t="s">
        <v>101</v>
      </c>
      <c r="D8659" t="s">
        <v>123</v>
      </c>
      <c r="E8659">
        <v>7</v>
      </c>
      <c r="F8659" t="s">
        <v>103</v>
      </c>
      <c r="G8659" t="s">
        <v>129</v>
      </c>
      <c r="H8659" s="5">
        <v>982</v>
      </c>
      <c r="I8659" s="5">
        <v>7058.93</v>
      </c>
      <c r="J8659" t="s">
        <v>134</v>
      </c>
      <c r="K8659" t="s">
        <v>106</v>
      </c>
      <c r="L8659">
        <v>5</v>
      </c>
      <c r="M8659">
        <v>3</v>
      </c>
      <c r="N8659">
        <v>2</v>
      </c>
      <c r="O8659" s="6">
        <v>0</v>
      </c>
      <c r="P8659" t="s">
        <v>107</v>
      </c>
      <c r="Q8659" t="s">
        <v>106</v>
      </c>
      <c r="R8659">
        <f>IF(F8659="Monthly",2,0)
+IF(E8659&lt;=6,2,0)
+IF(N8659&lt;=2,2,0)
+IF(L8659&gt;=4,2,0)
+IF(M8659&gt;=2,1,0)
+IF(H8659&gt;=_xlfn.PERCENTILE.INC($H$2:$H$10001,0.75),1,0)</f>
        <v>8</v>
      </c>
      <c r="S8659" t="str">
        <f>IF(R8659&gt;=7,"High",IF(R8659&gt;=4,"Medium","Low"))</f>
        <v>High</v>
      </c>
    </row>
    <row r="8660" spans="1:19">
      <c r="A8660" t="s">
        <v>8785</v>
      </c>
      <c r="B8660">
        <v>19</v>
      </c>
      <c r="C8660" t="s">
        <v>101</v>
      </c>
      <c r="D8660" t="s">
        <v>128</v>
      </c>
      <c r="E8660">
        <v>33</v>
      </c>
      <c r="F8660" t="s">
        <v>103</v>
      </c>
      <c r="G8660" t="s">
        <v>104</v>
      </c>
      <c r="H8660" s="5">
        <v>469</v>
      </c>
      <c r="I8660" s="5">
        <v>15249</v>
      </c>
      <c r="J8660" t="s">
        <v>140</v>
      </c>
      <c r="K8660" t="s">
        <v>107</v>
      </c>
      <c r="L8660">
        <v>0</v>
      </c>
      <c r="M8660">
        <v>0</v>
      </c>
      <c r="N8660">
        <v>4</v>
      </c>
      <c r="O8660" s="6">
        <v>0</v>
      </c>
      <c r="P8660" t="s">
        <v>107</v>
      </c>
      <c r="Q8660" t="s">
        <v>107</v>
      </c>
      <c r="R8660">
        <f>IF(F8660="Monthly",2,0)
+IF(E8660&lt;=6,2,0)
+IF(N8660&lt;=2,2,0)
+IF(L8660&gt;=4,2,0)
+IF(M8660&gt;=2,1,0)
+IF(H8660&gt;=_xlfn.PERCENTILE.INC($H$2:$H$10001,0.75),1,0)</f>
        <v>2</v>
      </c>
      <c r="S8660" t="str">
        <f>IF(R8660&gt;=7,"High",IF(R8660&gt;=4,"Medium","Low"))</f>
        <v>Low</v>
      </c>
    </row>
    <row r="8661" spans="1:19">
      <c r="A8661" t="s">
        <v>8786</v>
      </c>
      <c r="B8661">
        <v>54</v>
      </c>
      <c r="C8661" t="s">
        <v>101</v>
      </c>
      <c r="D8661" t="s">
        <v>126</v>
      </c>
      <c r="E8661">
        <v>23</v>
      </c>
      <c r="F8661" t="s">
        <v>103</v>
      </c>
      <c r="G8661" t="s">
        <v>110</v>
      </c>
      <c r="H8661" s="5">
        <v>669</v>
      </c>
      <c r="I8661" s="5">
        <v>15708.58</v>
      </c>
      <c r="J8661" t="s">
        <v>140</v>
      </c>
      <c r="K8661" t="s">
        <v>107</v>
      </c>
      <c r="L8661">
        <v>0</v>
      </c>
      <c r="M8661">
        <v>0</v>
      </c>
      <c r="N8661">
        <v>4</v>
      </c>
      <c r="O8661" s="6">
        <v>0</v>
      </c>
      <c r="P8661" t="s">
        <v>107</v>
      </c>
      <c r="Q8661" t="s">
        <v>107</v>
      </c>
      <c r="R8661">
        <f>IF(F8661="Monthly",2,0)
+IF(E8661&lt;=6,2,0)
+IF(N8661&lt;=2,2,0)
+IF(L8661&gt;=4,2,0)
+IF(M8661&gt;=2,1,0)
+IF(H8661&gt;=_xlfn.PERCENTILE.INC($H$2:$H$10001,0.75),1,0)</f>
        <v>2</v>
      </c>
      <c r="S8661" t="str">
        <f>IF(R8661&gt;=7,"High",IF(R8661&gt;=4,"Medium","Low"))</f>
        <v>Low</v>
      </c>
    </row>
    <row r="8662" spans="1:19">
      <c r="A8662" t="s">
        <v>8787</v>
      </c>
      <c r="B8662">
        <v>34</v>
      </c>
      <c r="C8662" t="s">
        <v>112</v>
      </c>
      <c r="D8662" t="s">
        <v>102</v>
      </c>
      <c r="E8662">
        <v>58</v>
      </c>
      <c r="F8662" t="s">
        <v>109</v>
      </c>
      <c r="G8662" t="s">
        <v>110</v>
      </c>
      <c r="H8662" s="5">
        <v>688</v>
      </c>
      <c r="I8662" s="5">
        <v>39277.949999999997</v>
      </c>
      <c r="J8662" t="s">
        <v>105</v>
      </c>
      <c r="K8662" t="s">
        <v>106</v>
      </c>
      <c r="L8662">
        <v>1</v>
      </c>
      <c r="M8662">
        <v>0</v>
      </c>
      <c r="N8662">
        <v>4</v>
      </c>
      <c r="O8662" s="6">
        <v>0</v>
      </c>
      <c r="P8662" t="s">
        <v>107</v>
      </c>
      <c r="Q8662" t="s">
        <v>107</v>
      </c>
      <c r="R8662">
        <f>IF(F8662="Monthly",2,0)
+IF(E8662&lt;=6,2,0)
+IF(N8662&lt;=2,2,0)
+IF(L8662&gt;=4,2,0)
+IF(M8662&gt;=2,1,0)
+IF(H8662&gt;=_xlfn.PERCENTILE.INC($H$2:$H$10001,0.75),1,0)</f>
        <v>0</v>
      </c>
      <c r="S8662" t="str">
        <f>IF(R8662&gt;=7,"High",IF(R8662&gt;=4,"Medium","Low"))</f>
        <v>Low</v>
      </c>
    </row>
    <row r="8663" spans="1:19">
      <c r="A8663" t="s">
        <v>8788</v>
      </c>
      <c r="B8663">
        <v>49</v>
      </c>
      <c r="C8663" t="s">
        <v>112</v>
      </c>
      <c r="D8663" t="s">
        <v>137</v>
      </c>
      <c r="E8663">
        <v>42</v>
      </c>
      <c r="F8663" t="s">
        <v>103</v>
      </c>
      <c r="G8663" t="s">
        <v>104</v>
      </c>
      <c r="H8663" s="5">
        <v>486</v>
      </c>
      <c r="I8663" s="5">
        <v>20856</v>
      </c>
      <c r="J8663" t="s">
        <v>140</v>
      </c>
      <c r="K8663" t="s">
        <v>107</v>
      </c>
      <c r="L8663">
        <v>0</v>
      </c>
      <c r="M8663">
        <v>0</v>
      </c>
      <c r="N8663">
        <v>5</v>
      </c>
      <c r="O8663" s="6">
        <v>0</v>
      </c>
      <c r="P8663" t="s">
        <v>106</v>
      </c>
      <c r="Q8663" t="s">
        <v>106</v>
      </c>
      <c r="R8663">
        <f>IF(F8663="Monthly",2,0)
+IF(E8663&lt;=6,2,0)
+IF(N8663&lt;=2,2,0)
+IF(L8663&gt;=4,2,0)
+IF(M8663&gt;=2,1,0)
+IF(H8663&gt;=_xlfn.PERCENTILE.INC($H$2:$H$10001,0.75),1,0)</f>
        <v>2</v>
      </c>
      <c r="S8663" t="str">
        <f>IF(R8663&gt;=7,"High",IF(R8663&gt;=4,"Medium","Low"))</f>
        <v>Low</v>
      </c>
    </row>
    <row r="8664" spans="1:19">
      <c r="A8664" t="s">
        <v>8789</v>
      </c>
      <c r="B8664">
        <v>27</v>
      </c>
      <c r="C8664" t="s">
        <v>101</v>
      </c>
      <c r="D8664" t="s">
        <v>137</v>
      </c>
      <c r="E8664">
        <v>31</v>
      </c>
      <c r="F8664" t="s">
        <v>103</v>
      </c>
      <c r="G8664" t="s">
        <v>110</v>
      </c>
      <c r="H8664" s="5">
        <v>646</v>
      </c>
      <c r="I8664" s="5">
        <v>20146</v>
      </c>
      <c r="J8664" t="s">
        <v>117</v>
      </c>
      <c r="K8664" t="s">
        <v>106</v>
      </c>
      <c r="L8664">
        <v>0</v>
      </c>
      <c r="M8664">
        <v>0</v>
      </c>
      <c r="N8664">
        <v>5</v>
      </c>
      <c r="O8664" s="6">
        <v>0</v>
      </c>
      <c r="P8664" t="s">
        <v>107</v>
      </c>
      <c r="Q8664" t="s">
        <v>106</v>
      </c>
      <c r="R8664">
        <f>IF(F8664="Monthly",2,0)
+IF(E8664&lt;=6,2,0)
+IF(N8664&lt;=2,2,0)
+IF(L8664&gt;=4,2,0)
+IF(M8664&gt;=2,1,0)
+IF(H8664&gt;=_xlfn.PERCENTILE.INC($H$2:$H$10001,0.75),1,0)</f>
        <v>2</v>
      </c>
      <c r="S8664" t="str">
        <f>IF(R8664&gt;=7,"High",IF(R8664&gt;=4,"Medium","Low"))</f>
        <v>Low</v>
      </c>
    </row>
    <row r="8665" spans="1:19">
      <c r="A8665" t="s">
        <v>8790</v>
      </c>
      <c r="B8665">
        <v>34</v>
      </c>
      <c r="C8665" t="s">
        <v>112</v>
      </c>
      <c r="D8665" t="s">
        <v>133</v>
      </c>
      <c r="E8665">
        <v>14</v>
      </c>
      <c r="F8665" t="s">
        <v>103</v>
      </c>
      <c r="G8665" t="s">
        <v>110</v>
      </c>
      <c r="H8665" s="5">
        <v>790</v>
      </c>
      <c r="I8665" s="5">
        <v>11160.22</v>
      </c>
      <c r="J8665" t="s">
        <v>105</v>
      </c>
      <c r="K8665" t="s">
        <v>106</v>
      </c>
      <c r="L8665">
        <v>0</v>
      </c>
      <c r="M8665">
        <v>0</v>
      </c>
      <c r="N8665">
        <v>4</v>
      </c>
      <c r="O8665" s="6">
        <v>0</v>
      </c>
      <c r="P8665" t="s">
        <v>107</v>
      </c>
      <c r="Q8665" t="s">
        <v>106</v>
      </c>
      <c r="R8665">
        <f>IF(F8665="Monthly",2,0)
+IF(E8665&lt;=6,2,0)
+IF(N8665&lt;=2,2,0)
+IF(L8665&gt;=4,2,0)
+IF(M8665&gt;=2,1,0)
+IF(H8665&gt;=_xlfn.PERCENTILE.INC($H$2:$H$10001,0.75),1,0)</f>
        <v>2</v>
      </c>
      <c r="S8665" t="str">
        <f>IF(R8665&gt;=7,"High",IF(R8665&gt;=4,"Medium","Low"))</f>
        <v>Low</v>
      </c>
    </row>
    <row r="8666" spans="1:19">
      <c r="A8666" t="s">
        <v>8791</v>
      </c>
      <c r="B8666">
        <v>41</v>
      </c>
      <c r="C8666" t="s">
        <v>101</v>
      </c>
      <c r="D8666" t="s">
        <v>137</v>
      </c>
      <c r="E8666">
        <v>24</v>
      </c>
      <c r="F8666" t="s">
        <v>109</v>
      </c>
      <c r="G8666" t="s">
        <v>104</v>
      </c>
      <c r="H8666" s="5">
        <v>450</v>
      </c>
      <c r="I8666" s="5">
        <v>11030.61</v>
      </c>
      <c r="J8666" t="s">
        <v>105</v>
      </c>
      <c r="K8666" t="s">
        <v>107</v>
      </c>
      <c r="L8666">
        <v>1</v>
      </c>
      <c r="M8666">
        <v>0</v>
      </c>
      <c r="N8666">
        <v>4</v>
      </c>
      <c r="O8666" s="6">
        <v>0</v>
      </c>
      <c r="P8666" t="s">
        <v>107</v>
      </c>
      <c r="Q8666" t="s">
        <v>107</v>
      </c>
      <c r="R8666">
        <f>IF(F8666="Monthly",2,0)
+IF(E8666&lt;=6,2,0)
+IF(N8666&lt;=2,2,0)
+IF(L8666&gt;=4,2,0)
+IF(M8666&gt;=2,1,0)
+IF(H8666&gt;=_xlfn.PERCENTILE.INC($H$2:$H$10001,0.75),1,0)</f>
        <v>0</v>
      </c>
      <c r="S8666" t="str">
        <f>IF(R8666&gt;=7,"High",IF(R8666&gt;=4,"Medium","Low"))</f>
        <v>Low</v>
      </c>
    </row>
    <row r="8667" spans="1:19">
      <c r="A8667" t="s">
        <v>8792</v>
      </c>
      <c r="B8667">
        <v>48</v>
      </c>
      <c r="C8667" t="s">
        <v>101</v>
      </c>
      <c r="D8667" t="s">
        <v>119</v>
      </c>
      <c r="E8667">
        <v>19</v>
      </c>
      <c r="F8667" t="s">
        <v>103</v>
      </c>
      <c r="G8667" t="s">
        <v>129</v>
      </c>
      <c r="H8667" s="5">
        <v>1024</v>
      </c>
      <c r="I8667" s="5">
        <v>19160.18</v>
      </c>
      <c r="J8667" t="s">
        <v>140</v>
      </c>
      <c r="K8667" t="s">
        <v>106</v>
      </c>
      <c r="L8667">
        <v>0</v>
      </c>
      <c r="M8667">
        <v>0</v>
      </c>
      <c r="N8667">
        <v>5</v>
      </c>
      <c r="O8667" s="6">
        <v>0</v>
      </c>
      <c r="P8667" t="s">
        <v>107</v>
      </c>
      <c r="Q8667" t="s">
        <v>107</v>
      </c>
      <c r="R8667">
        <f>IF(F8667="Monthly",2,0)
+IF(E8667&lt;=6,2,0)
+IF(N8667&lt;=2,2,0)
+IF(L8667&gt;=4,2,0)
+IF(M8667&gt;=2,1,0)
+IF(H8667&gt;=_xlfn.PERCENTILE.INC($H$2:$H$10001,0.75),1,0)</f>
        <v>3</v>
      </c>
      <c r="S8667" t="str">
        <f>IF(R8667&gt;=7,"High",IF(R8667&gt;=4,"Medium","Low"))</f>
        <v>Low</v>
      </c>
    </row>
    <row r="8668" spans="1:19">
      <c r="A8668" t="s">
        <v>8793</v>
      </c>
      <c r="B8668">
        <v>44</v>
      </c>
      <c r="C8668" t="s">
        <v>101</v>
      </c>
      <c r="D8668" t="s">
        <v>131</v>
      </c>
      <c r="E8668">
        <v>53</v>
      </c>
      <c r="F8668" t="s">
        <v>103</v>
      </c>
      <c r="G8668" t="s">
        <v>104</v>
      </c>
      <c r="H8668" s="5">
        <v>527</v>
      </c>
      <c r="I8668" s="5">
        <v>28711.19</v>
      </c>
      <c r="J8668" t="s">
        <v>105</v>
      </c>
      <c r="K8668" t="s">
        <v>106</v>
      </c>
      <c r="L8668">
        <v>1</v>
      </c>
      <c r="M8668">
        <v>0</v>
      </c>
      <c r="N8668">
        <v>5</v>
      </c>
      <c r="O8668" s="6">
        <v>0</v>
      </c>
      <c r="P8668" t="s">
        <v>107</v>
      </c>
      <c r="Q8668" t="s">
        <v>106</v>
      </c>
      <c r="R8668">
        <f>IF(F8668="Monthly",2,0)
+IF(E8668&lt;=6,2,0)
+IF(N8668&lt;=2,2,0)
+IF(L8668&gt;=4,2,0)
+IF(M8668&gt;=2,1,0)
+IF(H8668&gt;=_xlfn.PERCENTILE.INC($H$2:$H$10001,0.75),1,0)</f>
        <v>2</v>
      </c>
      <c r="S8668" t="str">
        <f>IF(R8668&gt;=7,"High",IF(R8668&gt;=4,"Medium","Low"))</f>
        <v>Low</v>
      </c>
    </row>
    <row r="8669" spans="1:19">
      <c r="A8669" t="s">
        <v>8794</v>
      </c>
      <c r="B8669">
        <v>36</v>
      </c>
      <c r="C8669" t="s">
        <v>101</v>
      </c>
      <c r="D8669" t="s">
        <v>123</v>
      </c>
      <c r="E8669">
        <v>32</v>
      </c>
      <c r="F8669" t="s">
        <v>109</v>
      </c>
      <c r="G8669" t="s">
        <v>110</v>
      </c>
      <c r="H8669" s="5">
        <v>797</v>
      </c>
      <c r="I8669" s="5">
        <v>25993.03</v>
      </c>
      <c r="J8669" t="s">
        <v>140</v>
      </c>
      <c r="K8669" t="s">
        <v>106</v>
      </c>
      <c r="L8669">
        <v>1</v>
      </c>
      <c r="M8669">
        <v>0</v>
      </c>
      <c r="N8669">
        <v>5</v>
      </c>
      <c r="O8669" s="6">
        <v>0</v>
      </c>
      <c r="P8669" t="s">
        <v>107</v>
      </c>
      <c r="Q8669" t="s">
        <v>107</v>
      </c>
      <c r="R8669">
        <f>IF(F8669="Monthly",2,0)
+IF(E8669&lt;=6,2,0)
+IF(N8669&lt;=2,2,0)
+IF(L8669&gt;=4,2,0)
+IF(M8669&gt;=2,1,0)
+IF(H8669&gt;=_xlfn.PERCENTILE.INC($H$2:$H$10001,0.75),1,0)</f>
        <v>1</v>
      </c>
      <c r="S8669" t="str">
        <f>IF(R8669&gt;=7,"High",IF(R8669&gt;=4,"Medium","Low"))</f>
        <v>Low</v>
      </c>
    </row>
    <row r="8670" spans="1:19">
      <c r="A8670" t="s">
        <v>8795</v>
      </c>
      <c r="B8670">
        <v>43</v>
      </c>
      <c r="C8670" t="s">
        <v>112</v>
      </c>
      <c r="D8670" t="s">
        <v>137</v>
      </c>
      <c r="E8670">
        <v>29</v>
      </c>
      <c r="F8670" t="s">
        <v>109</v>
      </c>
      <c r="G8670" t="s">
        <v>129</v>
      </c>
      <c r="H8670" s="5">
        <v>1089</v>
      </c>
      <c r="I8670" s="5">
        <v>28520.1</v>
      </c>
      <c r="J8670" t="s">
        <v>117</v>
      </c>
      <c r="K8670" t="s">
        <v>107</v>
      </c>
      <c r="L8670">
        <v>0</v>
      </c>
      <c r="M8670">
        <v>0</v>
      </c>
      <c r="N8670">
        <v>5</v>
      </c>
      <c r="O8670" s="6">
        <v>10</v>
      </c>
      <c r="P8670" t="s">
        <v>107</v>
      </c>
      <c r="Q8670" t="s">
        <v>107</v>
      </c>
      <c r="R8670">
        <f>IF(F8670="Monthly",2,0)
+IF(E8670&lt;=6,2,0)
+IF(N8670&lt;=2,2,0)
+IF(L8670&gt;=4,2,0)
+IF(M8670&gt;=2,1,0)
+IF(H8670&gt;=_xlfn.PERCENTILE.INC($H$2:$H$10001,0.75),1,0)</f>
        <v>1</v>
      </c>
      <c r="S8670" t="str">
        <f>IF(R8670&gt;=7,"High",IF(R8670&gt;=4,"Medium","Low"))</f>
        <v>Low</v>
      </c>
    </row>
    <row r="8671" spans="1:19">
      <c r="A8671" t="s">
        <v>8796</v>
      </c>
      <c r="B8671">
        <v>38</v>
      </c>
      <c r="C8671" t="s">
        <v>112</v>
      </c>
      <c r="D8671" t="s">
        <v>113</v>
      </c>
      <c r="E8671">
        <v>42</v>
      </c>
      <c r="F8671" t="s">
        <v>109</v>
      </c>
      <c r="G8671" t="s">
        <v>110</v>
      </c>
      <c r="H8671" s="5">
        <v>693</v>
      </c>
      <c r="I8671" s="5">
        <v>29150.61</v>
      </c>
      <c r="J8671" t="s">
        <v>117</v>
      </c>
      <c r="K8671" t="s">
        <v>106</v>
      </c>
      <c r="L8671">
        <v>2</v>
      </c>
      <c r="M8671">
        <v>2</v>
      </c>
      <c r="N8671">
        <v>4</v>
      </c>
      <c r="O8671" s="6">
        <v>0</v>
      </c>
      <c r="P8671" t="s">
        <v>107</v>
      </c>
      <c r="Q8671" t="s">
        <v>107</v>
      </c>
      <c r="R8671">
        <f>IF(F8671="Monthly",2,0)
+IF(E8671&lt;=6,2,0)
+IF(N8671&lt;=2,2,0)
+IF(L8671&gt;=4,2,0)
+IF(M8671&gt;=2,1,0)
+IF(H8671&gt;=_xlfn.PERCENTILE.INC($H$2:$H$10001,0.75),1,0)</f>
        <v>1</v>
      </c>
      <c r="S8671" t="str">
        <f>IF(R8671&gt;=7,"High",IF(R8671&gt;=4,"Medium","Low"))</f>
        <v>Low</v>
      </c>
    </row>
    <row r="8672" spans="1:19">
      <c r="A8672" t="s">
        <v>8797</v>
      </c>
      <c r="B8672">
        <v>39</v>
      </c>
      <c r="C8672" t="s">
        <v>112</v>
      </c>
      <c r="D8672" t="s">
        <v>131</v>
      </c>
      <c r="E8672">
        <v>26</v>
      </c>
      <c r="F8672" t="s">
        <v>121</v>
      </c>
      <c r="G8672" t="s">
        <v>104</v>
      </c>
      <c r="H8672" s="5">
        <v>555</v>
      </c>
      <c r="I8672" s="5">
        <v>14650.22</v>
      </c>
      <c r="J8672" t="s">
        <v>105</v>
      </c>
      <c r="K8672" t="s">
        <v>107</v>
      </c>
      <c r="L8672">
        <v>0</v>
      </c>
      <c r="M8672">
        <v>0</v>
      </c>
      <c r="N8672">
        <v>4</v>
      </c>
      <c r="O8672" s="6">
        <v>0</v>
      </c>
      <c r="P8672" t="s">
        <v>107</v>
      </c>
      <c r="Q8672" t="s">
        <v>107</v>
      </c>
      <c r="R8672">
        <f>IF(F8672="Monthly",2,0)
+IF(E8672&lt;=6,2,0)
+IF(N8672&lt;=2,2,0)
+IF(L8672&gt;=4,2,0)
+IF(M8672&gt;=2,1,0)
+IF(H8672&gt;=_xlfn.PERCENTILE.INC($H$2:$H$10001,0.75),1,0)</f>
        <v>0</v>
      </c>
      <c r="S8672" t="str">
        <f>IF(R8672&gt;=7,"High",IF(R8672&gt;=4,"Medium","Low"))</f>
        <v>Low</v>
      </c>
    </row>
    <row r="8673" spans="1:19">
      <c r="A8673" t="s">
        <v>8798</v>
      </c>
      <c r="B8673">
        <v>32</v>
      </c>
      <c r="C8673" t="s">
        <v>101</v>
      </c>
      <c r="D8673" t="s">
        <v>133</v>
      </c>
      <c r="E8673">
        <v>54</v>
      </c>
      <c r="F8673" t="s">
        <v>109</v>
      </c>
      <c r="G8673" t="s">
        <v>110</v>
      </c>
      <c r="H8673" s="5">
        <v>793</v>
      </c>
      <c r="I8673" s="5">
        <v>40073.339999999997</v>
      </c>
      <c r="J8673" t="s">
        <v>134</v>
      </c>
      <c r="K8673" t="s">
        <v>106</v>
      </c>
      <c r="L8673">
        <v>0</v>
      </c>
      <c r="M8673">
        <v>0</v>
      </c>
      <c r="N8673">
        <v>5</v>
      </c>
      <c r="O8673" s="6">
        <v>5</v>
      </c>
      <c r="P8673" t="s">
        <v>107</v>
      </c>
      <c r="Q8673" t="s">
        <v>106</v>
      </c>
      <c r="R8673">
        <f>IF(F8673="Monthly",2,0)
+IF(E8673&lt;=6,2,0)
+IF(N8673&lt;=2,2,0)
+IF(L8673&gt;=4,2,0)
+IF(M8673&gt;=2,1,0)
+IF(H8673&gt;=_xlfn.PERCENTILE.INC($H$2:$H$10001,0.75),1,0)</f>
        <v>0</v>
      </c>
      <c r="S8673" t="str">
        <f>IF(R8673&gt;=7,"High",IF(R8673&gt;=4,"Medium","Low"))</f>
        <v>Low</v>
      </c>
    </row>
    <row r="8674" spans="1:19">
      <c r="A8674" t="s">
        <v>8799</v>
      </c>
      <c r="B8674">
        <v>30</v>
      </c>
      <c r="C8674" t="s">
        <v>112</v>
      </c>
      <c r="D8674" t="s">
        <v>137</v>
      </c>
      <c r="E8674">
        <v>44</v>
      </c>
      <c r="F8674" t="s">
        <v>109</v>
      </c>
      <c r="G8674" t="s">
        <v>129</v>
      </c>
      <c r="H8674" s="5">
        <v>971</v>
      </c>
      <c r="I8674" s="5">
        <v>42031</v>
      </c>
      <c r="J8674" t="s">
        <v>134</v>
      </c>
      <c r="K8674" t="s">
        <v>106</v>
      </c>
      <c r="L8674">
        <v>1</v>
      </c>
      <c r="M8674">
        <v>0</v>
      </c>
      <c r="N8674">
        <v>3</v>
      </c>
      <c r="O8674" s="6">
        <v>0</v>
      </c>
      <c r="P8674" t="s">
        <v>107</v>
      </c>
      <c r="Q8674" t="s">
        <v>107</v>
      </c>
      <c r="R8674">
        <f>IF(F8674="Monthly",2,0)
+IF(E8674&lt;=6,2,0)
+IF(N8674&lt;=2,2,0)
+IF(L8674&gt;=4,2,0)
+IF(M8674&gt;=2,1,0)
+IF(H8674&gt;=_xlfn.PERCENTILE.INC($H$2:$H$10001,0.75),1,0)</f>
        <v>1</v>
      </c>
      <c r="S8674" t="str">
        <f>IF(R8674&gt;=7,"High",IF(R8674&gt;=4,"Medium","Low"))</f>
        <v>Low</v>
      </c>
    </row>
    <row r="8675" spans="1:19">
      <c r="A8675" t="s">
        <v>8800</v>
      </c>
      <c r="B8675">
        <v>28</v>
      </c>
      <c r="C8675" t="s">
        <v>112</v>
      </c>
      <c r="D8675" t="s">
        <v>102</v>
      </c>
      <c r="E8675">
        <v>66</v>
      </c>
      <c r="F8675" t="s">
        <v>103</v>
      </c>
      <c r="G8675" t="s">
        <v>110</v>
      </c>
      <c r="H8675" s="5">
        <v>738</v>
      </c>
      <c r="I8675" s="5">
        <v>49520.02</v>
      </c>
      <c r="J8675" t="s">
        <v>134</v>
      </c>
      <c r="K8675" t="s">
        <v>106</v>
      </c>
      <c r="L8675">
        <v>4</v>
      </c>
      <c r="M8675">
        <v>1</v>
      </c>
      <c r="N8675">
        <v>4</v>
      </c>
      <c r="O8675" s="6">
        <v>0</v>
      </c>
      <c r="P8675" t="s">
        <v>107</v>
      </c>
      <c r="Q8675" t="s">
        <v>107</v>
      </c>
      <c r="R8675">
        <f>IF(F8675="Monthly",2,0)
+IF(E8675&lt;=6,2,0)
+IF(N8675&lt;=2,2,0)
+IF(L8675&gt;=4,2,0)
+IF(M8675&gt;=2,1,0)
+IF(H8675&gt;=_xlfn.PERCENTILE.INC($H$2:$H$10001,0.75),1,0)</f>
        <v>4</v>
      </c>
      <c r="S8675" t="str">
        <f>IF(R8675&gt;=7,"High",IF(R8675&gt;=4,"Medium","Low"))</f>
        <v>Medium</v>
      </c>
    </row>
    <row r="8676" spans="1:19">
      <c r="A8676" t="s">
        <v>8801</v>
      </c>
      <c r="B8676">
        <v>32</v>
      </c>
      <c r="C8676" t="s">
        <v>112</v>
      </c>
      <c r="D8676" t="s">
        <v>119</v>
      </c>
      <c r="E8676">
        <v>60</v>
      </c>
      <c r="F8676" t="s">
        <v>103</v>
      </c>
      <c r="G8676" t="s">
        <v>104</v>
      </c>
      <c r="H8676" s="5">
        <v>537</v>
      </c>
      <c r="I8676" s="5">
        <v>32181.84</v>
      </c>
      <c r="J8676" t="s">
        <v>134</v>
      </c>
      <c r="K8676" t="s">
        <v>107</v>
      </c>
      <c r="L8676">
        <v>1</v>
      </c>
      <c r="M8676">
        <v>0</v>
      </c>
      <c r="N8676">
        <v>5</v>
      </c>
      <c r="O8676" s="6">
        <v>0</v>
      </c>
      <c r="P8676" t="s">
        <v>106</v>
      </c>
      <c r="Q8676" t="s">
        <v>107</v>
      </c>
      <c r="R8676">
        <f>IF(F8676="Monthly",2,0)
+IF(E8676&lt;=6,2,0)
+IF(N8676&lt;=2,2,0)
+IF(L8676&gt;=4,2,0)
+IF(M8676&gt;=2,1,0)
+IF(H8676&gt;=_xlfn.PERCENTILE.INC($H$2:$H$10001,0.75),1,0)</f>
        <v>2</v>
      </c>
      <c r="S8676" t="str">
        <f>IF(R8676&gt;=7,"High",IF(R8676&gt;=4,"Medium","Low"))</f>
        <v>Low</v>
      </c>
    </row>
    <row r="8677" spans="1:19">
      <c r="A8677" t="s">
        <v>8802</v>
      </c>
      <c r="B8677">
        <v>41</v>
      </c>
      <c r="C8677" t="s">
        <v>101</v>
      </c>
      <c r="D8677" t="s">
        <v>133</v>
      </c>
      <c r="E8677">
        <v>42</v>
      </c>
      <c r="F8677" t="s">
        <v>103</v>
      </c>
      <c r="G8677" t="s">
        <v>104</v>
      </c>
      <c r="H8677" s="5">
        <v>505</v>
      </c>
      <c r="I8677" s="5">
        <v>21753.439999999999</v>
      </c>
      <c r="J8677" t="s">
        <v>105</v>
      </c>
      <c r="K8677" t="s">
        <v>106</v>
      </c>
      <c r="L8677">
        <v>0</v>
      </c>
      <c r="M8677">
        <v>0</v>
      </c>
      <c r="N8677">
        <v>5</v>
      </c>
      <c r="O8677" s="6">
        <v>0</v>
      </c>
      <c r="P8677" t="s">
        <v>107</v>
      </c>
      <c r="Q8677" t="s">
        <v>107</v>
      </c>
      <c r="R8677">
        <f>IF(F8677="Monthly",2,0)
+IF(E8677&lt;=6,2,0)
+IF(N8677&lt;=2,2,0)
+IF(L8677&gt;=4,2,0)
+IF(M8677&gt;=2,1,0)
+IF(H8677&gt;=_xlfn.PERCENTILE.INC($H$2:$H$10001,0.75),1,0)</f>
        <v>2</v>
      </c>
      <c r="S8677" t="str">
        <f>IF(R8677&gt;=7,"High",IF(R8677&gt;=4,"Medium","Low"))</f>
        <v>Low</v>
      </c>
    </row>
    <row r="8678" spans="1:19">
      <c r="A8678" t="s">
        <v>8803</v>
      </c>
      <c r="B8678">
        <v>40</v>
      </c>
      <c r="C8678" t="s">
        <v>112</v>
      </c>
      <c r="D8678" t="s">
        <v>137</v>
      </c>
      <c r="E8678">
        <v>13</v>
      </c>
      <c r="F8678" t="s">
        <v>103</v>
      </c>
      <c r="G8678" t="s">
        <v>110</v>
      </c>
      <c r="H8678" s="5">
        <v>680</v>
      </c>
      <c r="I8678" s="5">
        <v>8872.84</v>
      </c>
      <c r="J8678" t="s">
        <v>117</v>
      </c>
      <c r="K8678" t="s">
        <v>106</v>
      </c>
      <c r="L8678">
        <v>0</v>
      </c>
      <c r="M8678">
        <v>0</v>
      </c>
      <c r="N8678">
        <v>4</v>
      </c>
      <c r="O8678" s="6">
        <v>0</v>
      </c>
      <c r="P8678" t="s">
        <v>107</v>
      </c>
      <c r="Q8678" t="s">
        <v>106</v>
      </c>
      <c r="R8678">
        <f>IF(F8678="Monthly",2,0)
+IF(E8678&lt;=6,2,0)
+IF(N8678&lt;=2,2,0)
+IF(L8678&gt;=4,2,0)
+IF(M8678&gt;=2,1,0)
+IF(H8678&gt;=_xlfn.PERCENTILE.INC($H$2:$H$10001,0.75),1,0)</f>
        <v>2</v>
      </c>
      <c r="S8678" t="str">
        <f>IF(R8678&gt;=7,"High",IF(R8678&gt;=4,"Medium","Low"))</f>
        <v>Low</v>
      </c>
    </row>
    <row r="8679" spans="1:19">
      <c r="A8679" t="s">
        <v>8804</v>
      </c>
      <c r="B8679">
        <v>27</v>
      </c>
      <c r="C8679" t="s">
        <v>112</v>
      </c>
      <c r="D8679" t="s">
        <v>137</v>
      </c>
      <c r="E8679">
        <v>43</v>
      </c>
      <c r="F8679" t="s">
        <v>103</v>
      </c>
      <c r="G8679" t="s">
        <v>110</v>
      </c>
      <c r="H8679" s="5">
        <v>676</v>
      </c>
      <c r="I8679" s="5">
        <v>28832.82</v>
      </c>
      <c r="J8679" t="s">
        <v>140</v>
      </c>
      <c r="K8679" t="s">
        <v>106</v>
      </c>
      <c r="L8679">
        <v>5</v>
      </c>
      <c r="M8679">
        <v>2</v>
      </c>
      <c r="N8679">
        <v>3</v>
      </c>
      <c r="O8679" s="6">
        <v>0</v>
      </c>
      <c r="P8679" t="s">
        <v>107</v>
      </c>
      <c r="Q8679" t="s">
        <v>106</v>
      </c>
      <c r="R8679">
        <f>IF(F8679="Monthly",2,0)
+IF(E8679&lt;=6,2,0)
+IF(N8679&lt;=2,2,0)
+IF(L8679&gt;=4,2,0)
+IF(M8679&gt;=2,1,0)
+IF(H8679&gt;=_xlfn.PERCENTILE.INC($H$2:$H$10001,0.75),1,0)</f>
        <v>5</v>
      </c>
      <c r="S8679" t="str">
        <f>IF(R8679&gt;=7,"High",IF(R8679&gt;=4,"Medium","Low"))</f>
        <v>Medium</v>
      </c>
    </row>
    <row r="8680" spans="1:19">
      <c r="A8680" t="s">
        <v>8805</v>
      </c>
      <c r="B8680">
        <v>36</v>
      </c>
      <c r="C8680" t="s">
        <v>101</v>
      </c>
      <c r="D8680" t="s">
        <v>137</v>
      </c>
      <c r="E8680">
        <v>54</v>
      </c>
      <c r="F8680" t="s">
        <v>103</v>
      </c>
      <c r="G8680" t="s">
        <v>104</v>
      </c>
      <c r="H8680" s="5">
        <v>502</v>
      </c>
      <c r="I8680" s="5">
        <v>26392.82</v>
      </c>
      <c r="J8680" t="s">
        <v>105</v>
      </c>
      <c r="K8680" t="s">
        <v>106</v>
      </c>
      <c r="L8680">
        <v>0</v>
      </c>
      <c r="M8680">
        <v>0</v>
      </c>
      <c r="N8680">
        <v>5</v>
      </c>
      <c r="O8680" s="6">
        <v>0</v>
      </c>
      <c r="P8680" t="s">
        <v>106</v>
      </c>
      <c r="Q8680" t="s">
        <v>107</v>
      </c>
      <c r="R8680">
        <f>IF(F8680="Monthly",2,0)
+IF(E8680&lt;=6,2,0)
+IF(N8680&lt;=2,2,0)
+IF(L8680&gt;=4,2,0)
+IF(M8680&gt;=2,1,0)
+IF(H8680&gt;=_xlfn.PERCENTILE.INC($H$2:$H$10001,0.75),1,0)</f>
        <v>2</v>
      </c>
      <c r="S8680" t="str">
        <f>IF(R8680&gt;=7,"High",IF(R8680&gt;=4,"Medium","Low"))</f>
        <v>Low</v>
      </c>
    </row>
    <row r="8681" spans="1:19">
      <c r="A8681" t="s">
        <v>8806</v>
      </c>
      <c r="B8681">
        <v>32</v>
      </c>
      <c r="C8681" t="s">
        <v>101</v>
      </c>
      <c r="D8681" t="s">
        <v>131</v>
      </c>
      <c r="E8681">
        <v>15</v>
      </c>
      <c r="F8681" t="s">
        <v>103</v>
      </c>
      <c r="G8681" t="s">
        <v>104</v>
      </c>
      <c r="H8681" s="5">
        <v>531</v>
      </c>
      <c r="I8681" s="5">
        <v>7963.78</v>
      </c>
      <c r="J8681" t="s">
        <v>117</v>
      </c>
      <c r="K8681" t="s">
        <v>107</v>
      </c>
      <c r="L8681">
        <v>2</v>
      </c>
      <c r="M8681">
        <v>2</v>
      </c>
      <c r="N8681">
        <v>4</v>
      </c>
      <c r="O8681" s="6">
        <v>0</v>
      </c>
      <c r="P8681" t="s">
        <v>106</v>
      </c>
      <c r="Q8681" t="s">
        <v>106</v>
      </c>
      <c r="R8681">
        <f>IF(F8681="Monthly",2,0)
+IF(E8681&lt;=6,2,0)
+IF(N8681&lt;=2,2,0)
+IF(L8681&gt;=4,2,0)
+IF(M8681&gt;=2,1,0)
+IF(H8681&gt;=_xlfn.PERCENTILE.INC($H$2:$H$10001,0.75),1,0)</f>
        <v>3</v>
      </c>
      <c r="S8681" t="str">
        <f>IF(R8681&gt;=7,"High",IF(R8681&gt;=4,"Medium","Low"))</f>
        <v>Low</v>
      </c>
    </row>
    <row r="8682" spans="1:19">
      <c r="A8682" t="s">
        <v>8807</v>
      </c>
      <c r="B8682">
        <v>26</v>
      </c>
      <c r="C8682" t="s">
        <v>101</v>
      </c>
      <c r="D8682" t="s">
        <v>126</v>
      </c>
      <c r="E8682">
        <v>26</v>
      </c>
      <c r="F8682" t="s">
        <v>121</v>
      </c>
      <c r="G8682" t="s">
        <v>104</v>
      </c>
      <c r="H8682" s="5">
        <v>431</v>
      </c>
      <c r="I8682" s="5">
        <v>9298.73</v>
      </c>
      <c r="J8682" t="s">
        <v>105</v>
      </c>
      <c r="K8682" t="s">
        <v>107</v>
      </c>
      <c r="L8682">
        <v>4</v>
      </c>
      <c r="M8682">
        <v>1</v>
      </c>
      <c r="N8682">
        <v>4</v>
      </c>
      <c r="O8682" s="6">
        <v>15</v>
      </c>
      <c r="P8682" t="s">
        <v>107</v>
      </c>
      <c r="Q8682" t="s">
        <v>107</v>
      </c>
      <c r="R8682">
        <f>IF(F8682="Monthly",2,0)
+IF(E8682&lt;=6,2,0)
+IF(N8682&lt;=2,2,0)
+IF(L8682&gt;=4,2,0)
+IF(M8682&gt;=2,1,0)
+IF(H8682&gt;=_xlfn.PERCENTILE.INC($H$2:$H$10001,0.75),1,0)</f>
        <v>2</v>
      </c>
      <c r="S8682" t="str">
        <f>IF(R8682&gt;=7,"High",IF(R8682&gt;=4,"Medium","Low"))</f>
        <v>Low</v>
      </c>
    </row>
    <row r="8683" spans="1:19">
      <c r="A8683" t="s">
        <v>8808</v>
      </c>
      <c r="B8683">
        <v>22</v>
      </c>
      <c r="C8683" t="s">
        <v>101</v>
      </c>
      <c r="D8683" t="s">
        <v>102</v>
      </c>
      <c r="E8683">
        <v>14</v>
      </c>
      <c r="F8683" t="s">
        <v>103</v>
      </c>
      <c r="G8683" t="s">
        <v>104</v>
      </c>
      <c r="H8683" s="5">
        <v>558</v>
      </c>
      <c r="I8683" s="5">
        <v>7858.1</v>
      </c>
      <c r="J8683" t="s">
        <v>134</v>
      </c>
      <c r="K8683" t="s">
        <v>107</v>
      </c>
      <c r="L8683">
        <v>2</v>
      </c>
      <c r="M8683">
        <v>1</v>
      </c>
      <c r="N8683">
        <v>3</v>
      </c>
      <c r="O8683" s="6">
        <v>0</v>
      </c>
      <c r="P8683" t="s">
        <v>107</v>
      </c>
      <c r="Q8683" t="s">
        <v>106</v>
      </c>
      <c r="R8683">
        <f>IF(F8683="Monthly",2,0)
+IF(E8683&lt;=6,2,0)
+IF(N8683&lt;=2,2,0)
+IF(L8683&gt;=4,2,0)
+IF(M8683&gt;=2,1,0)
+IF(H8683&gt;=_xlfn.PERCENTILE.INC($H$2:$H$10001,0.75),1,0)</f>
        <v>2</v>
      </c>
      <c r="S8683" t="str">
        <f>IF(R8683&gt;=7,"High",IF(R8683&gt;=4,"Medium","Low"))</f>
        <v>Low</v>
      </c>
    </row>
    <row r="8684" spans="1:19">
      <c r="A8684" t="s">
        <v>8809</v>
      </c>
      <c r="B8684">
        <v>34</v>
      </c>
      <c r="C8684" t="s">
        <v>112</v>
      </c>
      <c r="D8684" t="s">
        <v>119</v>
      </c>
      <c r="E8684">
        <v>17</v>
      </c>
      <c r="F8684" t="s">
        <v>103</v>
      </c>
      <c r="G8684" t="s">
        <v>110</v>
      </c>
      <c r="H8684" s="5">
        <v>703</v>
      </c>
      <c r="I8684" s="5">
        <v>11747.98</v>
      </c>
      <c r="J8684" t="s">
        <v>134</v>
      </c>
      <c r="K8684" t="s">
        <v>106</v>
      </c>
      <c r="L8684">
        <v>0</v>
      </c>
      <c r="M8684">
        <v>0</v>
      </c>
      <c r="N8684">
        <v>4</v>
      </c>
      <c r="O8684" s="6">
        <v>0</v>
      </c>
      <c r="P8684" t="s">
        <v>106</v>
      </c>
      <c r="Q8684" t="s">
        <v>106</v>
      </c>
      <c r="R8684">
        <f>IF(F8684="Monthly",2,0)
+IF(E8684&lt;=6,2,0)
+IF(N8684&lt;=2,2,0)
+IF(L8684&gt;=4,2,0)
+IF(M8684&gt;=2,1,0)
+IF(H8684&gt;=_xlfn.PERCENTILE.INC($H$2:$H$10001,0.75),1,0)</f>
        <v>2</v>
      </c>
      <c r="S8684" t="str">
        <f>IF(R8684&gt;=7,"High",IF(R8684&gt;=4,"Medium","Low"))</f>
        <v>Low</v>
      </c>
    </row>
    <row r="8685" spans="1:19">
      <c r="A8685" t="s">
        <v>8810</v>
      </c>
      <c r="B8685">
        <v>44</v>
      </c>
      <c r="C8685" t="s">
        <v>101</v>
      </c>
      <c r="D8685" t="s">
        <v>102</v>
      </c>
      <c r="E8685">
        <v>16</v>
      </c>
      <c r="F8685" t="s">
        <v>121</v>
      </c>
      <c r="G8685" t="s">
        <v>110</v>
      </c>
      <c r="H8685" s="5">
        <v>662</v>
      </c>
      <c r="I8685" s="5">
        <v>9504.73</v>
      </c>
      <c r="J8685" t="s">
        <v>140</v>
      </c>
      <c r="K8685" t="s">
        <v>106</v>
      </c>
      <c r="L8685">
        <v>4</v>
      </c>
      <c r="M8685">
        <v>0</v>
      </c>
      <c r="N8685">
        <v>4</v>
      </c>
      <c r="O8685" s="6">
        <v>10</v>
      </c>
      <c r="P8685" t="s">
        <v>106</v>
      </c>
      <c r="Q8685" t="s">
        <v>107</v>
      </c>
      <c r="R8685">
        <f>IF(F8685="Monthly",2,0)
+IF(E8685&lt;=6,2,0)
+IF(N8685&lt;=2,2,0)
+IF(L8685&gt;=4,2,0)
+IF(M8685&gt;=2,1,0)
+IF(H8685&gt;=_xlfn.PERCENTILE.INC($H$2:$H$10001,0.75),1,0)</f>
        <v>2</v>
      </c>
      <c r="S8685" t="str">
        <f>IF(R8685&gt;=7,"High",IF(R8685&gt;=4,"Medium","Low"))</f>
        <v>Low</v>
      </c>
    </row>
    <row r="8686" spans="1:19">
      <c r="A8686" t="s">
        <v>8811</v>
      </c>
      <c r="B8686">
        <v>41</v>
      </c>
      <c r="C8686" t="s">
        <v>101</v>
      </c>
      <c r="D8686" t="s">
        <v>137</v>
      </c>
      <c r="E8686">
        <v>33</v>
      </c>
      <c r="F8686" t="s">
        <v>103</v>
      </c>
      <c r="G8686" t="s">
        <v>110</v>
      </c>
      <c r="H8686" s="5">
        <v>765</v>
      </c>
      <c r="I8686" s="5">
        <v>25175.279999999999</v>
      </c>
      <c r="J8686" t="s">
        <v>105</v>
      </c>
      <c r="K8686" t="s">
        <v>106</v>
      </c>
      <c r="L8686">
        <v>0</v>
      </c>
      <c r="M8686">
        <v>0</v>
      </c>
      <c r="N8686">
        <v>5</v>
      </c>
      <c r="O8686" s="6">
        <v>0</v>
      </c>
      <c r="P8686" t="s">
        <v>106</v>
      </c>
      <c r="Q8686" t="s">
        <v>107</v>
      </c>
      <c r="R8686">
        <f>IF(F8686="Monthly",2,0)
+IF(E8686&lt;=6,2,0)
+IF(N8686&lt;=2,2,0)
+IF(L8686&gt;=4,2,0)
+IF(M8686&gt;=2,1,0)
+IF(H8686&gt;=_xlfn.PERCENTILE.INC($H$2:$H$10001,0.75),1,0)</f>
        <v>2</v>
      </c>
      <c r="S8686" t="str">
        <f>IF(R8686&gt;=7,"High",IF(R8686&gt;=4,"Medium","Low"))</f>
        <v>Low</v>
      </c>
    </row>
    <row r="8687" spans="1:19">
      <c r="A8687" t="s">
        <v>8812</v>
      </c>
      <c r="B8687">
        <v>34</v>
      </c>
      <c r="C8687" t="s">
        <v>101</v>
      </c>
      <c r="D8687" t="s">
        <v>126</v>
      </c>
      <c r="E8687">
        <v>44</v>
      </c>
      <c r="F8687" t="s">
        <v>103</v>
      </c>
      <c r="G8687" t="s">
        <v>104</v>
      </c>
      <c r="H8687" s="5">
        <v>544</v>
      </c>
      <c r="I8687" s="5">
        <v>23956.98</v>
      </c>
      <c r="J8687" t="s">
        <v>105</v>
      </c>
      <c r="K8687" t="s">
        <v>107</v>
      </c>
      <c r="L8687">
        <v>1</v>
      </c>
      <c r="M8687">
        <v>0</v>
      </c>
      <c r="N8687">
        <v>5</v>
      </c>
      <c r="O8687" s="6">
        <v>0</v>
      </c>
      <c r="P8687" t="s">
        <v>107</v>
      </c>
      <c r="Q8687" t="s">
        <v>107</v>
      </c>
      <c r="R8687">
        <f>IF(F8687="Monthly",2,0)
+IF(E8687&lt;=6,2,0)
+IF(N8687&lt;=2,2,0)
+IF(L8687&gt;=4,2,0)
+IF(M8687&gt;=2,1,0)
+IF(H8687&gt;=_xlfn.PERCENTILE.INC($H$2:$H$10001,0.75),1,0)</f>
        <v>2</v>
      </c>
      <c r="S8687" t="str">
        <f>IF(R8687&gt;=7,"High",IF(R8687&gt;=4,"Medium","Low"))</f>
        <v>Low</v>
      </c>
    </row>
    <row r="8688" spans="1:19">
      <c r="A8688" t="s">
        <v>8813</v>
      </c>
      <c r="B8688">
        <v>21</v>
      </c>
      <c r="C8688" t="s">
        <v>101</v>
      </c>
      <c r="D8688" t="s">
        <v>119</v>
      </c>
      <c r="E8688">
        <v>29</v>
      </c>
      <c r="F8688" t="s">
        <v>109</v>
      </c>
      <c r="G8688" t="s">
        <v>104</v>
      </c>
      <c r="H8688" s="5">
        <v>539</v>
      </c>
      <c r="I8688" s="5">
        <v>15972.31</v>
      </c>
      <c r="J8688" t="s">
        <v>140</v>
      </c>
      <c r="K8688" t="s">
        <v>106</v>
      </c>
      <c r="L8688">
        <v>0</v>
      </c>
      <c r="M8688">
        <v>0</v>
      </c>
      <c r="N8688">
        <v>4</v>
      </c>
      <c r="O8688" s="6">
        <v>0</v>
      </c>
      <c r="P8688" t="s">
        <v>107</v>
      </c>
      <c r="Q8688" t="s">
        <v>107</v>
      </c>
      <c r="R8688">
        <f>IF(F8688="Monthly",2,0)
+IF(E8688&lt;=6,2,0)
+IF(N8688&lt;=2,2,0)
+IF(L8688&gt;=4,2,0)
+IF(M8688&gt;=2,1,0)
+IF(H8688&gt;=_xlfn.PERCENTILE.INC($H$2:$H$10001,0.75),1,0)</f>
        <v>0</v>
      </c>
      <c r="S8688" t="str">
        <f>IF(R8688&gt;=7,"High",IF(R8688&gt;=4,"Medium","Low"))</f>
        <v>Low</v>
      </c>
    </row>
    <row r="8689" spans="1:19">
      <c r="A8689" t="s">
        <v>8814</v>
      </c>
      <c r="B8689">
        <v>42</v>
      </c>
      <c r="C8689" t="s">
        <v>101</v>
      </c>
      <c r="D8689" t="s">
        <v>133</v>
      </c>
      <c r="E8689">
        <v>19</v>
      </c>
      <c r="F8689" t="s">
        <v>109</v>
      </c>
      <c r="G8689" t="s">
        <v>110</v>
      </c>
      <c r="H8689" s="5">
        <v>717</v>
      </c>
      <c r="I8689" s="5">
        <v>13637.38</v>
      </c>
      <c r="J8689" t="s">
        <v>115</v>
      </c>
      <c r="K8689" t="s">
        <v>106</v>
      </c>
      <c r="L8689">
        <v>1</v>
      </c>
      <c r="M8689">
        <v>0</v>
      </c>
      <c r="N8689">
        <v>5</v>
      </c>
      <c r="O8689" s="6">
        <v>0</v>
      </c>
      <c r="P8689" t="s">
        <v>107</v>
      </c>
      <c r="Q8689" t="s">
        <v>107</v>
      </c>
      <c r="R8689">
        <f>IF(F8689="Monthly",2,0)
+IF(E8689&lt;=6,2,0)
+IF(N8689&lt;=2,2,0)
+IF(L8689&gt;=4,2,0)
+IF(M8689&gt;=2,1,0)
+IF(H8689&gt;=_xlfn.PERCENTILE.INC($H$2:$H$10001,0.75),1,0)</f>
        <v>0</v>
      </c>
      <c r="S8689" t="str">
        <f>IF(R8689&gt;=7,"High",IF(R8689&gt;=4,"Medium","Low"))</f>
        <v>Low</v>
      </c>
    </row>
    <row r="8690" spans="1:19">
      <c r="A8690" t="s">
        <v>8815</v>
      </c>
      <c r="B8690">
        <v>38</v>
      </c>
      <c r="C8690" t="s">
        <v>101</v>
      </c>
      <c r="D8690" t="s">
        <v>123</v>
      </c>
      <c r="E8690">
        <v>34</v>
      </c>
      <c r="F8690" t="s">
        <v>103</v>
      </c>
      <c r="G8690" t="s">
        <v>104</v>
      </c>
      <c r="H8690" s="5">
        <v>486</v>
      </c>
      <c r="I8690" s="5">
        <v>16134.29</v>
      </c>
      <c r="J8690" t="s">
        <v>105</v>
      </c>
      <c r="K8690" t="s">
        <v>106</v>
      </c>
      <c r="L8690">
        <v>0</v>
      </c>
      <c r="M8690">
        <v>0</v>
      </c>
      <c r="N8690">
        <v>5</v>
      </c>
      <c r="O8690" s="6">
        <v>0</v>
      </c>
      <c r="P8690" t="s">
        <v>107</v>
      </c>
      <c r="Q8690" t="s">
        <v>107</v>
      </c>
      <c r="R8690">
        <f>IF(F8690="Monthly",2,0)
+IF(E8690&lt;=6,2,0)
+IF(N8690&lt;=2,2,0)
+IF(L8690&gt;=4,2,0)
+IF(M8690&gt;=2,1,0)
+IF(H8690&gt;=_xlfn.PERCENTILE.INC($H$2:$H$10001,0.75),1,0)</f>
        <v>2</v>
      </c>
      <c r="S8690" t="str">
        <f>IF(R8690&gt;=7,"High",IF(R8690&gt;=4,"Medium","Low"))</f>
        <v>Low</v>
      </c>
    </row>
    <row r="8691" spans="1:19">
      <c r="A8691" t="s">
        <v>8816</v>
      </c>
      <c r="B8691">
        <v>18</v>
      </c>
      <c r="C8691" t="s">
        <v>101</v>
      </c>
      <c r="D8691" t="s">
        <v>137</v>
      </c>
      <c r="E8691">
        <v>23</v>
      </c>
      <c r="F8691" t="s">
        <v>103</v>
      </c>
      <c r="G8691" t="s">
        <v>129</v>
      </c>
      <c r="H8691" s="5">
        <v>973</v>
      </c>
      <c r="I8691" s="5">
        <v>22834.080000000002</v>
      </c>
      <c r="J8691" t="s">
        <v>115</v>
      </c>
      <c r="K8691" t="s">
        <v>106</v>
      </c>
      <c r="L8691">
        <v>1</v>
      </c>
      <c r="M8691">
        <v>0</v>
      </c>
      <c r="N8691">
        <v>4</v>
      </c>
      <c r="O8691" s="6">
        <v>0</v>
      </c>
      <c r="P8691" t="s">
        <v>107</v>
      </c>
      <c r="Q8691" t="s">
        <v>106</v>
      </c>
      <c r="R8691">
        <f>IF(F8691="Monthly",2,0)
+IF(E8691&lt;=6,2,0)
+IF(N8691&lt;=2,2,0)
+IF(L8691&gt;=4,2,0)
+IF(M8691&gt;=2,1,0)
+IF(H8691&gt;=_xlfn.PERCENTILE.INC($H$2:$H$10001,0.75),1,0)</f>
        <v>3</v>
      </c>
      <c r="S8691" t="str">
        <f>IF(R8691&gt;=7,"High",IF(R8691&gt;=4,"Medium","Low"))</f>
        <v>Low</v>
      </c>
    </row>
    <row r="8692" spans="1:19">
      <c r="A8692" t="s">
        <v>8817</v>
      </c>
      <c r="B8692">
        <v>25</v>
      </c>
      <c r="C8692" t="s">
        <v>112</v>
      </c>
      <c r="D8692" t="s">
        <v>113</v>
      </c>
      <c r="E8692">
        <v>43</v>
      </c>
      <c r="F8692" t="s">
        <v>103</v>
      </c>
      <c r="G8692" t="s">
        <v>129</v>
      </c>
      <c r="H8692" s="5">
        <v>986</v>
      </c>
      <c r="I8692" s="5">
        <v>42333.89</v>
      </c>
      <c r="J8692" t="s">
        <v>134</v>
      </c>
      <c r="K8692" t="s">
        <v>106</v>
      </c>
      <c r="L8692">
        <v>1</v>
      </c>
      <c r="M8692">
        <v>0</v>
      </c>
      <c r="N8692">
        <v>5</v>
      </c>
      <c r="O8692" s="6">
        <v>0</v>
      </c>
      <c r="P8692" t="s">
        <v>107</v>
      </c>
      <c r="Q8692" t="s">
        <v>106</v>
      </c>
      <c r="R8692">
        <f>IF(F8692="Monthly",2,0)
+IF(E8692&lt;=6,2,0)
+IF(N8692&lt;=2,2,0)
+IF(L8692&gt;=4,2,0)
+IF(M8692&gt;=2,1,0)
+IF(H8692&gt;=_xlfn.PERCENTILE.INC($H$2:$H$10001,0.75),1,0)</f>
        <v>3</v>
      </c>
      <c r="S8692" t="str">
        <f>IF(R8692&gt;=7,"High",IF(R8692&gt;=4,"Medium","Low"))</f>
        <v>Low</v>
      </c>
    </row>
    <row r="8693" spans="1:19">
      <c r="A8693" t="s">
        <v>8818</v>
      </c>
      <c r="B8693">
        <v>31</v>
      </c>
      <c r="C8693" t="s">
        <v>101</v>
      </c>
      <c r="D8693" t="s">
        <v>131</v>
      </c>
      <c r="E8693">
        <v>37</v>
      </c>
      <c r="F8693" t="s">
        <v>109</v>
      </c>
      <c r="G8693" t="s">
        <v>110</v>
      </c>
      <c r="H8693" s="5">
        <v>709</v>
      </c>
      <c r="I8693" s="5">
        <v>26305.69</v>
      </c>
      <c r="J8693" t="s">
        <v>105</v>
      </c>
      <c r="K8693" t="s">
        <v>106</v>
      </c>
      <c r="L8693">
        <v>0</v>
      </c>
      <c r="M8693">
        <v>0</v>
      </c>
      <c r="N8693">
        <v>5</v>
      </c>
      <c r="O8693" s="6">
        <v>0</v>
      </c>
      <c r="P8693" t="s">
        <v>107</v>
      </c>
      <c r="Q8693" t="s">
        <v>107</v>
      </c>
      <c r="R8693">
        <f>IF(F8693="Monthly",2,0)
+IF(E8693&lt;=6,2,0)
+IF(N8693&lt;=2,2,0)
+IF(L8693&gt;=4,2,0)
+IF(M8693&gt;=2,1,0)
+IF(H8693&gt;=_xlfn.PERCENTILE.INC($H$2:$H$10001,0.75),1,0)</f>
        <v>0</v>
      </c>
      <c r="S8693" t="str">
        <f>IF(R8693&gt;=7,"High",IF(R8693&gt;=4,"Medium","Low"))</f>
        <v>Low</v>
      </c>
    </row>
    <row r="8694" spans="1:19">
      <c r="A8694" t="s">
        <v>8819</v>
      </c>
      <c r="B8694">
        <v>20</v>
      </c>
      <c r="C8694" t="s">
        <v>112</v>
      </c>
      <c r="D8694" t="s">
        <v>159</v>
      </c>
      <c r="E8694">
        <v>12</v>
      </c>
      <c r="F8694" t="s">
        <v>103</v>
      </c>
      <c r="G8694" t="s">
        <v>104</v>
      </c>
      <c r="H8694" s="5">
        <v>435</v>
      </c>
      <c r="I8694" s="5">
        <v>5229.2700000000004</v>
      </c>
      <c r="J8694" t="s">
        <v>105</v>
      </c>
      <c r="K8694" t="s">
        <v>106</v>
      </c>
      <c r="L8694">
        <v>0</v>
      </c>
      <c r="M8694">
        <v>0</v>
      </c>
      <c r="N8694">
        <v>4</v>
      </c>
      <c r="O8694" s="6">
        <v>0</v>
      </c>
      <c r="P8694" t="s">
        <v>107</v>
      </c>
      <c r="Q8694" t="s">
        <v>107</v>
      </c>
      <c r="R8694">
        <f>IF(F8694="Monthly",2,0)
+IF(E8694&lt;=6,2,0)
+IF(N8694&lt;=2,2,0)
+IF(L8694&gt;=4,2,0)
+IF(M8694&gt;=2,1,0)
+IF(H8694&gt;=_xlfn.PERCENTILE.INC($H$2:$H$10001,0.75),1,0)</f>
        <v>2</v>
      </c>
      <c r="S8694" t="str">
        <f>IF(R8694&gt;=7,"High",IF(R8694&gt;=4,"Medium","Low"))</f>
        <v>Low</v>
      </c>
    </row>
    <row r="8695" spans="1:19">
      <c r="A8695" t="s">
        <v>8820</v>
      </c>
      <c r="B8695">
        <v>30</v>
      </c>
      <c r="C8695" t="s">
        <v>101</v>
      </c>
      <c r="D8695" t="s">
        <v>137</v>
      </c>
      <c r="E8695">
        <v>30</v>
      </c>
      <c r="F8695" t="s">
        <v>103</v>
      </c>
      <c r="G8695" t="s">
        <v>104</v>
      </c>
      <c r="H8695" s="5">
        <v>472</v>
      </c>
      <c r="I8695" s="5">
        <v>13931.88</v>
      </c>
      <c r="J8695" t="s">
        <v>117</v>
      </c>
      <c r="K8695" t="s">
        <v>107</v>
      </c>
      <c r="L8695">
        <v>3</v>
      </c>
      <c r="M8695">
        <v>0</v>
      </c>
      <c r="N8695">
        <v>5</v>
      </c>
      <c r="O8695" s="6">
        <v>0</v>
      </c>
      <c r="P8695" t="s">
        <v>106</v>
      </c>
      <c r="Q8695" t="s">
        <v>107</v>
      </c>
      <c r="R8695">
        <f>IF(F8695="Monthly",2,0)
+IF(E8695&lt;=6,2,0)
+IF(N8695&lt;=2,2,0)
+IF(L8695&gt;=4,2,0)
+IF(M8695&gt;=2,1,0)
+IF(H8695&gt;=_xlfn.PERCENTILE.INC($H$2:$H$10001,0.75),1,0)</f>
        <v>2</v>
      </c>
      <c r="S8695" t="str">
        <f>IF(R8695&gt;=7,"High",IF(R8695&gt;=4,"Medium","Low"))</f>
        <v>Low</v>
      </c>
    </row>
    <row r="8696" spans="1:19">
      <c r="A8696" t="s">
        <v>8821</v>
      </c>
      <c r="B8696">
        <v>37</v>
      </c>
      <c r="C8696" t="s">
        <v>112</v>
      </c>
      <c r="D8696" t="s">
        <v>113</v>
      </c>
      <c r="E8696">
        <v>19</v>
      </c>
      <c r="F8696" t="s">
        <v>103</v>
      </c>
      <c r="G8696" t="s">
        <v>110</v>
      </c>
      <c r="H8696" s="5">
        <v>762</v>
      </c>
      <c r="I8696" s="5">
        <v>14543.25</v>
      </c>
      <c r="J8696" t="s">
        <v>117</v>
      </c>
      <c r="K8696" t="s">
        <v>106</v>
      </c>
      <c r="L8696">
        <v>1</v>
      </c>
      <c r="M8696">
        <v>0</v>
      </c>
      <c r="N8696">
        <v>5</v>
      </c>
      <c r="O8696" s="6">
        <v>0</v>
      </c>
      <c r="P8696" t="s">
        <v>106</v>
      </c>
      <c r="Q8696" t="s">
        <v>106</v>
      </c>
      <c r="R8696">
        <f>IF(F8696="Monthly",2,0)
+IF(E8696&lt;=6,2,0)
+IF(N8696&lt;=2,2,0)
+IF(L8696&gt;=4,2,0)
+IF(M8696&gt;=2,1,0)
+IF(H8696&gt;=_xlfn.PERCENTILE.INC($H$2:$H$10001,0.75),1,0)</f>
        <v>2</v>
      </c>
      <c r="S8696" t="str">
        <f>IF(R8696&gt;=7,"High",IF(R8696&gt;=4,"Medium","Low"))</f>
        <v>Low</v>
      </c>
    </row>
    <row r="8697" spans="1:19">
      <c r="A8697" t="s">
        <v>8822</v>
      </c>
      <c r="B8697">
        <v>37</v>
      </c>
      <c r="C8697" t="s">
        <v>112</v>
      </c>
      <c r="D8697" t="s">
        <v>131</v>
      </c>
      <c r="E8697">
        <v>46</v>
      </c>
      <c r="F8697" t="s">
        <v>109</v>
      </c>
      <c r="G8697" t="s">
        <v>110</v>
      </c>
      <c r="H8697" s="5">
        <v>661</v>
      </c>
      <c r="I8697" s="5">
        <v>30557.77</v>
      </c>
      <c r="J8697" t="s">
        <v>117</v>
      </c>
      <c r="K8697" t="s">
        <v>106</v>
      </c>
      <c r="L8697">
        <v>5</v>
      </c>
      <c r="M8697">
        <v>2</v>
      </c>
      <c r="N8697">
        <v>4</v>
      </c>
      <c r="O8697" s="6">
        <v>0</v>
      </c>
      <c r="P8697" t="s">
        <v>106</v>
      </c>
      <c r="Q8697" t="s">
        <v>107</v>
      </c>
      <c r="R8697">
        <f>IF(F8697="Monthly",2,0)
+IF(E8697&lt;=6,2,0)
+IF(N8697&lt;=2,2,0)
+IF(L8697&gt;=4,2,0)
+IF(M8697&gt;=2,1,0)
+IF(H8697&gt;=_xlfn.PERCENTILE.INC($H$2:$H$10001,0.75),1,0)</f>
        <v>3</v>
      </c>
      <c r="S8697" t="str">
        <f>IF(R8697&gt;=7,"High",IF(R8697&gt;=4,"Medium","Low"))</f>
        <v>Low</v>
      </c>
    </row>
    <row r="8698" spans="1:19">
      <c r="A8698" t="s">
        <v>8823</v>
      </c>
      <c r="B8698">
        <v>42</v>
      </c>
      <c r="C8698" t="s">
        <v>112</v>
      </c>
      <c r="D8698" t="s">
        <v>133</v>
      </c>
      <c r="E8698">
        <v>11</v>
      </c>
      <c r="F8698" t="s">
        <v>103</v>
      </c>
      <c r="G8698" t="s">
        <v>110</v>
      </c>
      <c r="H8698" s="5">
        <v>658</v>
      </c>
      <c r="I8698" s="5">
        <v>7132.37</v>
      </c>
      <c r="J8698" t="s">
        <v>117</v>
      </c>
      <c r="K8698" t="s">
        <v>106</v>
      </c>
      <c r="L8698">
        <v>2</v>
      </c>
      <c r="M8698">
        <v>0</v>
      </c>
      <c r="N8698">
        <v>4</v>
      </c>
      <c r="O8698" s="6">
        <v>0</v>
      </c>
      <c r="P8698" t="s">
        <v>106</v>
      </c>
      <c r="Q8698" t="s">
        <v>107</v>
      </c>
      <c r="R8698">
        <f>IF(F8698="Monthly",2,0)
+IF(E8698&lt;=6,2,0)
+IF(N8698&lt;=2,2,0)
+IF(L8698&gt;=4,2,0)
+IF(M8698&gt;=2,1,0)
+IF(H8698&gt;=_xlfn.PERCENTILE.INC($H$2:$H$10001,0.75),1,0)</f>
        <v>2</v>
      </c>
      <c r="S8698" t="str">
        <f>IF(R8698&gt;=7,"High",IF(R8698&gt;=4,"Medium","Low"))</f>
        <v>Low</v>
      </c>
    </row>
    <row r="8699" spans="1:19">
      <c r="A8699" t="s">
        <v>8824</v>
      </c>
      <c r="B8699">
        <v>53</v>
      </c>
      <c r="C8699" t="s">
        <v>112</v>
      </c>
      <c r="D8699" t="s">
        <v>137</v>
      </c>
      <c r="E8699">
        <v>30</v>
      </c>
      <c r="F8699" t="s">
        <v>109</v>
      </c>
      <c r="G8699" t="s">
        <v>104</v>
      </c>
      <c r="H8699" s="5">
        <v>449</v>
      </c>
      <c r="I8699" s="5">
        <v>12090.26</v>
      </c>
      <c r="J8699" t="s">
        <v>134</v>
      </c>
      <c r="K8699" t="s">
        <v>106</v>
      </c>
      <c r="L8699">
        <v>0</v>
      </c>
      <c r="M8699">
        <v>0</v>
      </c>
      <c r="N8699">
        <v>5</v>
      </c>
      <c r="O8699" s="6">
        <v>10</v>
      </c>
      <c r="P8699" t="s">
        <v>106</v>
      </c>
      <c r="Q8699" t="s">
        <v>106</v>
      </c>
      <c r="R8699">
        <f>IF(F8699="Monthly",2,0)
+IF(E8699&lt;=6,2,0)
+IF(N8699&lt;=2,2,0)
+IF(L8699&gt;=4,2,0)
+IF(M8699&gt;=2,1,0)
+IF(H8699&gt;=_xlfn.PERCENTILE.INC($H$2:$H$10001,0.75),1,0)</f>
        <v>0</v>
      </c>
      <c r="S8699" t="str">
        <f>IF(R8699&gt;=7,"High",IF(R8699&gt;=4,"Medium","Low"))</f>
        <v>Low</v>
      </c>
    </row>
    <row r="8700" spans="1:19">
      <c r="A8700" t="s">
        <v>8825</v>
      </c>
      <c r="B8700">
        <v>30</v>
      </c>
      <c r="C8700" t="s">
        <v>112</v>
      </c>
      <c r="D8700" t="s">
        <v>131</v>
      </c>
      <c r="E8700">
        <v>30</v>
      </c>
      <c r="F8700" t="s">
        <v>121</v>
      </c>
      <c r="G8700" t="s">
        <v>110</v>
      </c>
      <c r="H8700" s="5">
        <v>778</v>
      </c>
      <c r="I8700" s="5">
        <v>23119.99</v>
      </c>
      <c r="J8700" t="s">
        <v>134</v>
      </c>
      <c r="K8700" t="s">
        <v>106</v>
      </c>
      <c r="L8700">
        <v>0</v>
      </c>
      <c r="M8700">
        <v>0</v>
      </c>
      <c r="N8700">
        <v>5</v>
      </c>
      <c r="O8700" s="6">
        <v>0</v>
      </c>
      <c r="P8700" t="s">
        <v>106</v>
      </c>
      <c r="Q8700" t="s">
        <v>107</v>
      </c>
      <c r="R8700">
        <f>IF(F8700="Monthly",2,0)
+IF(E8700&lt;=6,2,0)
+IF(N8700&lt;=2,2,0)
+IF(L8700&gt;=4,2,0)
+IF(M8700&gt;=2,1,0)
+IF(H8700&gt;=_xlfn.PERCENTILE.INC($H$2:$H$10001,0.75),1,0)</f>
        <v>0</v>
      </c>
      <c r="S8700" t="str">
        <f>IF(R8700&gt;=7,"High",IF(R8700&gt;=4,"Medium","Low"))</f>
        <v>Low</v>
      </c>
    </row>
    <row r="8701" spans="1:19">
      <c r="A8701" t="s">
        <v>8826</v>
      </c>
      <c r="B8701">
        <v>30</v>
      </c>
      <c r="C8701" t="s">
        <v>112</v>
      </c>
      <c r="D8701" t="s">
        <v>102</v>
      </c>
      <c r="E8701">
        <v>2</v>
      </c>
      <c r="F8701" t="s">
        <v>103</v>
      </c>
      <c r="G8701" t="s">
        <v>104</v>
      </c>
      <c r="H8701" s="5">
        <v>484</v>
      </c>
      <c r="I8701" s="5">
        <v>984.97</v>
      </c>
      <c r="J8701" t="s">
        <v>117</v>
      </c>
      <c r="K8701" t="s">
        <v>106</v>
      </c>
      <c r="L8701">
        <v>1</v>
      </c>
      <c r="M8701">
        <v>0</v>
      </c>
      <c r="N8701">
        <v>5</v>
      </c>
      <c r="O8701" s="6">
        <v>0</v>
      </c>
      <c r="P8701" t="s">
        <v>107</v>
      </c>
      <c r="Q8701" t="s">
        <v>106</v>
      </c>
      <c r="R8701">
        <f>IF(F8701="Monthly",2,0)
+IF(E8701&lt;=6,2,0)
+IF(N8701&lt;=2,2,0)
+IF(L8701&gt;=4,2,0)
+IF(M8701&gt;=2,1,0)
+IF(H8701&gt;=_xlfn.PERCENTILE.INC($H$2:$H$10001,0.75),1,0)</f>
        <v>4</v>
      </c>
      <c r="S8701" t="str">
        <f>IF(R8701&gt;=7,"High",IF(R8701&gt;=4,"Medium","Low"))</f>
        <v>Medium</v>
      </c>
    </row>
    <row r="8702" spans="1:19">
      <c r="A8702" t="s">
        <v>8827</v>
      </c>
      <c r="B8702">
        <v>18</v>
      </c>
      <c r="C8702" t="s">
        <v>112</v>
      </c>
      <c r="D8702" t="s">
        <v>126</v>
      </c>
      <c r="E8702">
        <v>56</v>
      </c>
      <c r="F8702" t="s">
        <v>121</v>
      </c>
      <c r="G8702" t="s">
        <v>104</v>
      </c>
      <c r="H8702" s="5">
        <v>429</v>
      </c>
      <c r="I8702" s="5">
        <v>24434.29</v>
      </c>
      <c r="J8702" t="s">
        <v>105</v>
      </c>
      <c r="K8702" t="s">
        <v>106</v>
      </c>
      <c r="L8702">
        <v>1</v>
      </c>
      <c r="M8702">
        <v>0</v>
      </c>
      <c r="N8702">
        <v>5</v>
      </c>
      <c r="O8702" s="6">
        <v>0</v>
      </c>
      <c r="P8702" t="s">
        <v>107</v>
      </c>
      <c r="Q8702" t="s">
        <v>107</v>
      </c>
      <c r="R8702">
        <f>IF(F8702="Monthly",2,0)
+IF(E8702&lt;=6,2,0)
+IF(N8702&lt;=2,2,0)
+IF(L8702&gt;=4,2,0)
+IF(M8702&gt;=2,1,0)
+IF(H8702&gt;=_xlfn.PERCENTILE.INC($H$2:$H$10001,0.75),1,0)</f>
        <v>0</v>
      </c>
      <c r="S8702" t="str">
        <f>IF(R8702&gt;=7,"High",IF(R8702&gt;=4,"Medium","Low"))</f>
        <v>Low</v>
      </c>
    </row>
    <row r="8703" spans="1:19">
      <c r="A8703" t="s">
        <v>8828</v>
      </c>
      <c r="B8703">
        <v>48</v>
      </c>
      <c r="C8703" t="s">
        <v>112</v>
      </c>
      <c r="D8703" t="s">
        <v>102</v>
      </c>
      <c r="E8703">
        <v>34</v>
      </c>
      <c r="F8703" t="s">
        <v>121</v>
      </c>
      <c r="G8703" t="s">
        <v>110</v>
      </c>
      <c r="H8703" s="5">
        <v>822</v>
      </c>
      <c r="I8703" s="5">
        <v>28410.18</v>
      </c>
      <c r="J8703" t="s">
        <v>117</v>
      </c>
      <c r="K8703" t="s">
        <v>106</v>
      </c>
      <c r="L8703">
        <v>0</v>
      </c>
      <c r="M8703">
        <v>0</v>
      </c>
      <c r="N8703">
        <v>4</v>
      </c>
      <c r="O8703" s="6">
        <v>0</v>
      </c>
      <c r="P8703" t="s">
        <v>107</v>
      </c>
      <c r="Q8703" t="s">
        <v>107</v>
      </c>
      <c r="R8703">
        <f>IF(F8703="Monthly",2,0)
+IF(E8703&lt;=6,2,0)
+IF(N8703&lt;=2,2,0)
+IF(L8703&gt;=4,2,0)
+IF(M8703&gt;=2,1,0)
+IF(H8703&gt;=_xlfn.PERCENTILE.INC($H$2:$H$10001,0.75),1,0)</f>
        <v>1</v>
      </c>
      <c r="S8703" t="str">
        <f>IF(R8703&gt;=7,"High",IF(R8703&gt;=4,"Medium","Low"))</f>
        <v>Low</v>
      </c>
    </row>
    <row r="8704" spans="1:19">
      <c r="A8704" t="s">
        <v>8829</v>
      </c>
      <c r="B8704">
        <v>40</v>
      </c>
      <c r="C8704" t="s">
        <v>101</v>
      </c>
      <c r="D8704" t="s">
        <v>131</v>
      </c>
      <c r="E8704">
        <v>43</v>
      </c>
      <c r="F8704" t="s">
        <v>103</v>
      </c>
      <c r="G8704" t="s">
        <v>110</v>
      </c>
      <c r="H8704" s="5">
        <v>733</v>
      </c>
      <c r="I8704" s="5">
        <v>30769.53</v>
      </c>
      <c r="J8704" t="s">
        <v>140</v>
      </c>
      <c r="K8704" t="s">
        <v>106</v>
      </c>
      <c r="L8704">
        <v>2</v>
      </c>
      <c r="M8704">
        <v>0</v>
      </c>
      <c r="N8704">
        <v>4</v>
      </c>
      <c r="O8704" s="6">
        <v>0</v>
      </c>
      <c r="P8704" t="s">
        <v>107</v>
      </c>
      <c r="Q8704" t="s">
        <v>106</v>
      </c>
      <c r="R8704">
        <f>IF(F8704="Monthly",2,0)
+IF(E8704&lt;=6,2,0)
+IF(N8704&lt;=2,2,0)
+IF(L8704&gt;=4,2,0)
+IF(M8704&gt;=2,1,0)
+IF(H8704&gt;=_xlfn.PERCENTILE.INC($H$2:$H$10001,0.75),1,0)</f>
        <v>2</v>
      </c>
      <c r="S8704" t="str">
        <f>IF(R8704&gt;=7,"High",IF(R8704&gt;=4,"Medium","Low"))</f>
        <v>Low</v>
      </c>
    </row>
    <row r="8705" spans="1:19">
      <c r="A8705" t="s">
        <v>8830</v>
      </c>
      <c r="B8705">
        <v>36</v>
      </c>
      <c r="C8705" t="s">
        <v>112</v>
      </c>
      <c r="D8705" t="s">
        <v>126</v>
      </c>
      <c r="E8705">
        <v>31</v>
      </c>
      <c r="F8705" t="s">
        <v>109</v>
      </c>
      <c r="G8705" t="s">
        <v>104</v>
      </c>
      <c r="H8705" s="5">
        <v>488</v>
      </c>
      <c r="I8705" s="5">
        <v>14964.43</v>
      </c>
      <c r="J8705" t="s">
        <v>115</v>
      </c>
      <c r="K8705" t="s">
        <v>106</v>
      </c>
      <c r="L8705">
        <v>0</v>
      </c>
      <c r="M8705">
        <v>0</v>
      </c>
      <c r="N8705">
        <v>5</v>
      </c>
      <c r="O8705" s="6">
        <v>0</v>
      </c>
      <c r="P8705" t="s">
        <v>107</v>
      </c>
      <c r="Q8705" t="s">
        <v>107</v>
      </c>
      <c r="R8705">
        <f>IF(F8705="Monthly",2,0)
+IF(E8705&lt;=6,2,0)
+IF(N8705&lt;=2,2,0)
+IF(L8705&gt;=4,2,0)
+IF(M8705&gt;=2,1,0)
+IF(H8705&gt;=_xlfn.PERCENTILE.INC($H$2:$H$10001,0.75),1,0)</f>
        <v>0</v>
      </c>
      <c r="S8705" t="str">
        <f>IF(R8705&gt;=7,"High",IF(R8705&gt;=4,"Medium","Low"))</f>
        <v>Low</v>
      </c>
    </row>
    <row r="8706" spans="1:19">
      <c r="A8706" t="s">
        <v>8831</v>
      </c>
      <c r="B8706">
        <v>28</v>
      </c>
      <c r="C8706" t="s">
        <v>101</v>
      </c>
      <c r="D8706" t="s">
        <v>137</v>
      </c>
      <c r="E8706">
        <v>15</v>
      </c>
      <c r="F8706" t="s">
        <v>103</v>
      </c>
      <c r="G8706" t="s">
        <v>110</v>
      </c>
      <c r="H8706" s="5">
        <v>751</v>
      </c>
      <c r="I8706" s="5">
        <f>RawCustomerTable[[#This Row],[Monthly_Charges]]*RawCustomerTable[[#This Row],[Tenure_Months]]*(1-RawCustomerTable[[#This Row],[Discount_Percent]]/100)</f>
        <v>11265</v>
      </c>
      <c r="J8706" t="s">
        <v>134</v>
      </c>
      <c r="K8706" t="s">
        <v>106</v>
      </c>
      <c r="L8706">
        <v>1</v>
      </c>
      <c r="M8706">
        <v>0</v>
      </c>
      <c r="N8706">
        <v>5</v>
      </c>
      <c r="O8706" s="6">
        <v>0</v>
      </c>
      <c r="P8706" t="s">
        <v>106</v>
      </c>
      <c r="Q8706" t="s">
        <v>106</v>
      </c>
      <c r="R8706">
        <f>IF(F8706="Monthly",2,0)
+IF(E8706&lt;=6,2,0)
+IF(N8706&lt;=2,2,0)
+IF(L8706&gt;=4,2,0)
+IF(M8706&gt;=2,1,0)
+IF(H8706&gt;=_xlfn.PERCENTILE.INC($H$2:$H$10001,0.75),1,0)</f>
        <v>2</v>
      </c>
      <c r="S8706" t="str">
        <f>IF(R8706&gt;=7,"High",IF(R8706&gt;=4,"Medium","Low"))</f>
        <v>Low</v>
      </c>
    </row>
    <row r="8707" spans="1:19">
      <c r="A8707" t="s">
        <v>8832</v>
      </c>
      <c r="B8707">
        <v>42</v>
      </c>
      <c r="C8707" t="s">
        <v>101</v>
      </c>
      <c r="D8707" t="s">
        <v>131</v>
      </c>
      <c r="E8707">
        <v>17</v>
      </c>
      <c r="F8707" t="s">
        <v>103</v>
      </c>
      <c r="G8707" t="s">
        <v>110</v>
      </c>
      <c r="H8707" s="5">
        <v>775</v>
      </c>
      <c r="I8707" s="5">
        <v>13511.13</v>
      </c>
      <c r="J8707" t="s">
        <v>115</v>
      </c>
      <c r="K8707" t="s">
        <v>107</v>
      </c>
      <c r="L8707">
        <v>0</v>
      </c>
      <c r="M8707">
        <v>0</v>
      </c>
      <c r="N8707">
        <v>5</v>
      </c>
      <c r="O8707" s="6">
        <v>0</v>
      </c>
      <c r="P8707" t="s">
        <v>107</v>
      </c>
      <c r="Q8707" t="s">
        <v>107</v>
      </c>
      <c r="R8707">
        <f>IF(F8707="Monthly",2,0)
+IF(E8707&lt;=6,2,0)
+IF(N8707&lt;=2,2,0)
+IF(L8707&gt;=4,2,0)
+IF(M8707&gt;=2,1,0)
+IF(H8707&gt;=_xlfn.PERCENTILE.INC($H$2:$H$10001,0.75),1,0)</f>
        <v>2</v>
      </c>
      <c r="S8707" t="str">
        <f>IF(R8707&gt;=7,"High",IF(R8707&gt;=4,"Medium","Low"))</f>
        <v>Low</v>
      </c>
    </row>
    <row r="8708" spans="1:19">
      <c r="A8708" t="s">
        <v>8833</v>
      </c>
      <c r="B8708">
        <v>38</v>
      </c>
      <c r="C8708" t="s">
        <v>101</v>
      </c>
      <c r="D8708" t="s">
        <v>102</v>
      </c>
      <c r="E8708">
        <v>11</v>
      </c>
      <c r="F8708" t="s">
        <v>103</v>
      </c>
      <c r="G8708" t="s">
        <v>110</v>
      </c>
      <c r="H8708" s="5">
        <v>682</v>
      </c>
      <c r="I8708" s="5">
        <v>7724.41</v>
      </c>
      <c r="J8708" t="s">
        <v>140</v>
      </c>
      <c r="K8708" t="s">
        <v>106</v>
      </c>
      <c r="L8708">
        <v>1</v>
      </c>
      <c r="M8708">
        <v>0</v>
      </c>
      <c r="N8708">
        <v>5</v>
      </c>
      <c r="O8708" s="6">
        <v>0</v>
      </c>
      <c r="P8708" t="s">
        <v>107</v>
      </c>
      <c r="Q8708" t="s">
        <v>107</v>
      </c>
      <c r="R8708">
        <f>IF(F8708="Monthly",2,0)
+IF(E8708&lt;=6,2,0)
+IF(N8708&lt;=2,2,0)
+IF(L8708&gt;=4,2,0)
+IF(M8708&gt;=2,1,0)
+IF(H8708&gt;=_xlfn.PERCENTILE.INC($H$2:$H$10001,0.75),1,0)</f>
        <v>2</v>
      </c>
      <c r="S8708" t="str">
        <f>IF(R8708&gt;=7,"High",IF(R8708&gt;=4,"Medium","Low"))</f>
        <v>Low</v>
      </c>
    </row>
    <row r="8709" spans="1:19">
      <c r="A8709" t="s">
        <v>8834</v>
      </c>
      <c r="B8709">
        <v>40</v>
      </c>
      <c r="C8709" t="s">
        <v>101</v>
      </c>
      <c r="D8709" t="s">
        <v>131</v>
      </c>
      <c r="E8709">
        <v>6</v>
      </c>
      <c r="F8709" t="s">
        <v>109</v>
      </c>
      <c r="G8709" t="s">
        <v>110</v>
      </c>
      <c r="H8709" s="5">
        <v>758</v>
      </c>
      <c r="I8709" s="5">
        <v>4032.03</v>
      </c>
      <c r="J8709" t="s">
        <v>105</v>
      </c>
      <c r="K8709" t="s">
        <v>106</v>
      </c>
      <c r="L8709">
        <v>0</v>
      </c>
      <c r="M8709">
        <v>0</v>
      </c>
      <c r="N8709">
        <v>5</v>
      </c>
      <c r="O8709" s="6">
        <v>10</v>
      </c>
      <c r="P8709" t="s">
        <v>107</v>
      </c>
      <c r="Q8709" t="s">
        <v>106</v>
      </c>
      <c r="R8709">
        <f>IF(F8709="Monthly",2,0)
+IF(E8709&lt;=6,2,0)
+IF(N8709&lt;=2,2,0)
+IF(L8709&gt;=4,2,0)
+IF(M8709&gt;=2,1,0)
+IF(H8709&gt;=_xlfn.PERCENTILE.INC($H$2:$H$10001,0.75),1,0)</f>
        <v>2</v>
      </c>
      <c r="S8709" t="str">
        <f>IF(R8709&gt;=7,"High",IF(R8709&gt;=4,"Medium","Low"))</f>
        <v>Low</v>
      </c>
    </row>
    <row r="8710" spans="1:19">
      <c r="A8710" t="s">
        <v>8835</v>
      </c>
      <c r="B8710">
        <v>52</v>
      </c>
      <c r="C8710" t="s">
        <v>112</v>
      </c>
      <c r="D8710" t="s">
        <v>102</v>
      </c>
      <c r="E8710">
        <v>37</v>
      </c>
      <c r="F8710" t="s">
        <v>109</v>
      </c>
      <c r="G8710" t="s">
        <v>110</v>
      </c>
      <c r="H8710" s="5">
        <v>757</v>
      </c>
      <c r="I8710" s="5">
        <v>25214.97</v>
      </c>
      <c r="J8710" t="s">
        <v>115</v>
      </c>
      <c r="K8710" t="s">
        <v>106</v>
      </c>
      <c r="L8710">
        <v>0</v>
      </c>
      <c r="M8710">
        <v>0</v>
      </c>
      <c r="N8710">
        <v>5</v>
      </c>
      <c r="O8710" s="6">
        <v>10</v>
      </c>
      <c r="P8710" t="s">
        <v>107</v>
      </c>
      <c r="Q8710" t="s">
        <v>107</v>
      </c>
      <c r="R8710">
        <f>IF(F8710="Monthly",2,0)
+IF(E8710&lt;=6,2,0)
+IF(N8710&lt;=2,2,0)
+IF(L8710&gt;=4,2,0)
+IF(M8710&gt;=2,1,0)
+IF(H8710&gt;=_xlfn.PERCENTILE.INC($H$2:$H$10001,0.75),1,0)</f>
        <v>0</v>
      </c>
      <c r="S8710" t="str">
        <f>IF(R8710&gt;=7,"High",IF(R8710&gt;=4,"Medium","Low"))</f>
        <v>Low</v>
      </c>
    </row>
    <row r="8711" spans="1:19">
      <c r="A8711" t="s">
        <v>8836</v>
      </c>
      <c r="B8711">
        <v>36</v>
      </c>
      <c r="C8711" t="s">
        <v>101</v>
      </c>
      <c r="D8711" t="s">
        <v>133</v>
      </c>
      <c r="E8711">
        <v>52</v>
      </c>
      <c r="F8711" t="s">
        <v>103</v>
      </c>
      <c r="G8711" t="s">
        <v>129</v>
      </c>
      <c r="H8711" s="5">
        <v>1008</v>
      </c>
      <c r="I8711" s="5">
        <v>51333.22</v>
      </c>
      <c r="J8711" t="s">
        <v>140</v>
      </c>
      <c r="K8711" t="s">
        <v>106</v>
      </c>
      <c r="L8711">
        <v>3</v>
      </c>
      <c r="M8711">
        <v>1</v>
      </c>
      <c r="N8711">
        <v>4</v>
      </c>
      <c r="O8711" s="6">
        <v>0</v>
      </c>
      <c r="P8711" t="s">
        <v>106</v>
      </c>
      <c r="Q8711" t="s">
        <v>107</v>
      </c>
      <c r="R8711">
        <f>IF(F8711="Monthly",2,0)
+IF(E8711&lt;=6,2,0)
+IF(N8711&lt;=2,2,0)
+IF(L8711&gt;=4,2,0)
+IF(M8711&gt;=2,1,0)
+IF(H8711&gt;=_xlfn.PERCENTILE.INC($H$2:$H$10001,0.75),1,0)</f>
        <v>3</v>
      </c>
      <c r="S8711" t="str">
        <f>IF(R8711&gt;=7,"High",IF(R8711&gt;=4,"Medium","Low"))</f>
        <v>Low</v>
      </c>
    </row>
    <row r="8712" spans="1:19">
      <c r="A8712" t="s">
        <v>8837</v>
      </c>
      <c r="B8712">
        <v>52</v>
      </c>
      <c r="C8712" t="s">
        <v>101</v>
      </c>
      <c r="D8712" t="s">
        <v>113</v>
      </c>
      <c r="E8712">
        <v>44</v>
      </c>
      <c r="F8712" t="s">
        <v>121</v>
      </c>
      <c r="G8712" t="s">
        <v>104</v>
      </c>
      <c r="H8712" s="5">
        <v>508</v>
      </c>
      <c r="I8712" s="5">
        <v>18858.63</v>
      </c>
      <c r="J8712" t="s">
        <v>134</v>
      </c>
      <c r="K8712" t="s">
        <v>107</v>
      </c>
      <c r="L8712">
        <v>1</v>
      </c>
      <c r="M8712">
        <v>0</v>
      </c>
      <c r="N8712">
        <v>5</v>
      </c>
      <c r="O8712" s="6">
        <v>15</v>
      </c>
      <c r="P8712" t="s">
        <v>107</v>
      </c>
      <c r="Q8712" t="s">
        <v>107</v>
      </c>
      <c r="R8712">
        <f>IF(F8712="Monthly",2,0)
+IF(E8712&lt;=6,2,0)
+IF(N8712&lt;=2,2,0)
+IF(L8712&gt;=4,2,0)
+IF(M8712&gt;=2,1,0)
+IF(H8712&gt;=_xlfn.PERCENTILE.INC($H$2:$H$10001,0.75),1,0)</f>
        <v>0</v>
      </c>
      <c r="S8712" t="str">
        <f>IF(R8712&gt;=7,"High",IF(R8712&gt;=4,"Medium","Low"))</f>
        <v>Low</v>
      </c>
    </row>
    <row r="8713" spans="1:19">
      <c r="A8713" t="s">
        <v>8838</v>
      </c>
      <c r="B8713">
        <v>45</v>
      </c>
      <c r="C8713" t="s">
        <v>101</v>
      </c>
      <c r="D8713" t="s">
        <v>119</v>
      </c>
      <c r="E8713">
        <v>5</v>
      </c>
      <c r="F8713" t="s">
        <v>103</v>
      </c>
      <c r="G8713" t="s">
        <v>110</v>
      </c>
      <c r="H8713" s="5">
        <v>686</v>
      </c>
      <c r="I8713" s="5">
        <v>3362.83</v>
      </c>
      <c r="J8713" t="s">
        <v>115</v>
      </c>
      <c r="K8713" t="s">
        <v>106</v>
      </c>
      <c r="L8713">
        <v>0</v>
      </c>
      <c r="M8713">
        <v>0</v>
      </c>
      <c r="N8713">
        <v>5</v>
      </c>
      <c r="O8713" s="6">
        <v>0</v>
      </c>
      <c r="P8713" t="s">
        <v>107</v>
      </c>
      <c r="Q8713" t="s">
        <v>107</v>
      </c>
      <c r="R8713">
        <f>IF(F8713="Monthly",2,0)
+IF(E8713&lt;=6,2,0)
+IF(N8713&lt;=2,2,0)
+IF(L8713&gt;=4,2,0)
+IF(M8713&gt;=2,1,0)
+IF(H8713&gt;=_xlfn.PERCENTILE.INC($H$2:$H$10001,0.75),1,0)</f>
        <v>4</v>
      </c>
      <c r="S8713" t="str">
        <f>IF(R8713&gt;=7,"High",IF(R8713&gt;=4,"Medium","Low"))</f>
        <v>Medium</v>
      </c>
    </row>
    <row r="8714" spans="1:19">
      <c r="A8714" t="s">
        <v>8839</v>
      </c>
      <c r="B8714">
        <v>36</v>
      </c>
      <c r="C8714" t="s">
        <v>101</v>
      </c>
      <c r="D8714" t="s">
        <v>133</v>
      </c>
      <c r="E8714">
        <v>22</v>
      </c>
      <c r="F8714" t="s">
        <v>103</v>
      </c>
      <c r="G8714" t="s">
        <v>129</v>
      </c>
      <c r="H8714" s="5">
        <v>1024</v>
      </c>
      <c r="I8714" s="5">
        <v>22819.66</v>
      </c>
      <c r="J8714" t="s">
        <v>134</v>
      </c>
      <c r="K8714" t="s">
        <v>106</v>
      </c>
      <c r="L8714">
        <v>1</v>
      </c>
      <c r="M8714">
        <v>0</v>
      </c>
      <c r="N8714">
        <v>5</v>
      </c>
      <c r="O8714" s="6">
        <v>0</v>
      </c>
      <c r="P8714" t="s">
        <v>107</v>
      </c>
      <c r="Q8714" t="s">
        <v>107</v>
      </c>
      <c r="R8714">
        <f>IF(F8714="Monthly",2,0)
+IF(E8714&lt;=6,2,0)
+IF(N8714&lt;=2,2,0)
+IF(L8714&gt;=4,2,0)
+IF(M8714&gt;=2,1,0)
+IF(H8714&gt;=_xlfn.PERCENTILE.INC($H$2:$H$10001,0.75),1,0)</f>
        <v>3</v>
      </c>
      <c r="S8714" t="str">
        <f>IF(R8714&gt;=7,"High",IF(R8714&gt;=4,"Medium","Low"))</f>
        <v>Low</v>
      </c>
    </row>
    <row r="8715" spans="1:19">
      <c r="A8715" t="s">
        <v>8840</v>
      </c>
      <c r="B8715">
        <v>60</v>
      </c>
      <c r="C8715" t="s">
        <v>112</v>
      </c>
      <c r="D8715" t="s">
        <v>128</v>
      </c>
      <c r="E8715">
        <v>56</v>
      </c>
      <c r="F8715" t="s">
        <v>103</v>
      </c>
      <c r="G8715" t="s">
        <v>110</v>
      </c>
      <c r="H8715" s="5">
        <v>748</v>
      </c>
      <c r="I8715" s="5">
        <v>42529.97</v>
      </c>
      <c r="J8715" t="s">
        <v>117</v>
      </c>
      <c r="K8715" t="s">
        <v>106</v>
      </c>
      <c r="L8715">
        <v>0</v>
      </c>
      <c r="M8715">
        <v>0</v>
      </c>
      <c r="N8715">
        <v>4</v>
      </c>
      <c r="O8715" s="6">
        <v>0</v>
      </c>
      <c r="P8715" t="s">
        <v>107</v>
      </c>
      <c r="Q8715" t="s">
        <v>107</v>
      </c>
      <c r="R8715">
        <f>IF(F8715="Monthly",2,0)
+IF(E8715&lt;=6,2,0)
+IF(N8715&lt;=2,2,0)
+IF(L8715&gt;=4,2,0)
+IF(M8715&gt;=2,1,0)
+IF(H8715&gt;=_xlfn.PERCENTILE.INC($H$2:$H$10001,0.75),1,0)</f>
        <v>2</v>
      </c>
      <c r="S8715" t="str">
        <f>IF(R8715&gt;=7,"High",IF(R8715&gt;=4,"Medium","Low"))</f>
        <v>Low</v>
      </c>
    </row>
    <row r="8716" spans="1:19">
      <c r="A8716" t="s">
        <v>8841</v>
      </c>
      <c r="B8716">
        <v>40</v>
      </c>
      <c r="C8716" t="s">
        <v>101</v>
      </c>
      <c r="D8716" t="s">
        <v>131</v>
      </c>
      <c r="E8716">
        <v>52</v>
      </c>
      <c r="F8716" t="s">
        <v>121</v>
      </c>
      <c r="G8716" t="s">
        <v>104</v>
      </c>
      <c r="H8716" s="5">
        <v>458</v>
      </c>
      <c r="I8716" s="5">
        <v>23146.37</v>
      </c>
      <c r="J8716" t="s">
        <v>115</v>
      </c>
      <c r="K8716" t="s">
        <v>107</v>
      </c>
      <c r="L8716">
        <v>1</v>
      </c>
      <c r="M8716">
        <v>0</v>
      </c>
      <c r="N8716">
        <v>5</v>
      </c>
      <c r="O8716" s="6">
        <v>0</v>
      </c>
      <c r="P8716" t="s">
        <v>107</v>
      </c>
      <c r="Q8716" t="s">
        <v>107</v>
      </c>
      <c r="R8716">
        <f>IF(F8716="Monthly",2,0)
+IF(E8716&lt;=6,2,0)
+IF(N8716&lt;=2,2,0)
+IF(L8716&gt;=4,2,0)
+IF(M8716&gt;=2,1,0)
+IF(H8716&gt;=_xlfn.PERCENTILE.INC($H$2:$H$10001,0.75),1,0)</f>
        <v>0</v>
      </c>
      <c r="S8716" t="str">
        <f>IF(R8716&gt;=7,"High",IF(R8716&gt;=4,"Medium","Low"))</f>
        <v>Low</v>
      </c>
    </row>
    <row r="8717" spans="1:19">
      <c r="A8717" t="s">
        <v>8842</v>
      </c>
      <c r="B8717">
        <v>54</v>
      </c>
      <c r="C8717" t="s">
        <v>101</v>
      </c>
      <c r="D8717" t="s">
        <v>133</v>
      </c>
      <c r="E8717">
        <v>37</v>
      </c>
      <c r="F8717" t="s">
        <v>103</v>
      </c>
      <c r="G8717" t="s">
        <v>110</v>
      </c>
      <c r="H8717" s="5">
        <v>786</v>
      </c>
      <c r="I8717" s="5">
        <v>29945.51</v>
      </c>
      <c r="J8717" t="s">
        <v>140</v>
      </c>
      <c r="K8717" t="s">
        <v>106</v>
      </c>
      <c r="L8717">
        <v>2</v>
      </c>
      <c r="M8717">
        <v>1</v>
      </c>
      <c r="N8717">
        <v>4</v>
      </c>
      <c r="O8717" s="6">
        <v>0</v>
      </c>
      <c r="P8717" t="s">
        <v>107</v>
      </c>
      <c r="Q8717" t="s">
        <v>107</v>
      </c>
      <c r="R8717">
        <f>IF(F8717="Monthly",2,0)
+IF(E8717&lt;=6,2,0)
+IF(N8717&lt;=2,2,0)
+IF(L8717&gt;=4,2,0)
+IF(M8717&gt;=2,1,0)
+IF(H8717&gt;=_xlfn.PERCENTILE.INC($H$2:$H$10001,0.75),1,0)</f>
        <v>2</v>
      </c>
      <c r="S8717" t="str">
        <f>IF(R8717&gt;=7,"High",IF(R8717&gt;=4,"Medium","Low"))</f>
        <v>Low</v>
      </c>
    </row>
    <row r="8718" spans="1:19">
      <c r="A8718" t="s">
        <v>8843</v>
      </c>
      <c r="B8718">
        <v>34</v>
      </c>
      <c r="C8718" t="s">
        <v>112</v>
      </c>
      <c r="D8718" t="s">
        <v>128</v>
      </c>
      <c r="E8718">
        <v>20</v>
      </c>
      <c r="F8718" t="s">
        <v>103</v>
      </c>
      <c r="G8718" t="s">
        <v>110</v>
      </c>
      <c r="H8718" s="5">
        <v>759</v>
      </c>
      <c r="I8718" s="5">
        <v>15500.43</v>
      </c>
      <c r="J8718" t="s">
        <v>134</v>
      </c>
      <c r="K8718" t="s">
        <v>106</v>
      </c>
      <c r="L8718">
        <v>2</v>
      </c>
      <c r="M8718">
        <v>1</v>
      </c>
      <c r="N8718">
        <v>5</v>
      </c>
      <c r="O8718" s="6">
        <v>0</v>
      </c>
      <c r="P8718" t="s">
        <v>106</v>
      </c>
      <c r="Q8718" t="s">
        <v>107</v>
      </c>
      <c r="R8718">
        <f>IF(F8718="Monthly",2,0)
+IF(E8718&lt;=6,2,0)
+IF(N8718&lt;=2,2,0)
+IF(L8718&gt;=4,2,0)
+IF(M8718&gt;=2,1,0)
+IF(H8718&gt;=_xlfn.PERCENTILE.INC($H$2:$H$10001,0.75),1,0)</f>
        <v>2</v>
      </c>
      <c r="S8718" t="str">
        <f>IF(R8718&gt;=7,"High",IF(R8718&gt;=4,"Medium","Low"))</f>
        <v>Low</v>
      </c>
    </row>
    <row r="8719" spans="1:19">
      <c r="A8719" t="s">
        <v>8844</v>
      </c>
      <c r="B8719">
        <v>23</v>
      </c>
      <c r="C8719" t="s">
        <v>112</v>
      </c>
      <c r="D8719" t="s">
        <v>137</v>
      </c>
      <c r="E8719">
        <v>42</v>
      </c>
      <c r="F8719" t="s">
        <v>103</v>
      </c>
      <c r="G8719" t="s">
        <v>104</v>
      </c>
      <c r="H8719" s="5">
        <v>389</v>
      </c>
      <c r="I8719" s="5">
        <v>16155.22</v>
      </c>
      <c r="J8719" t="s">
        <v>134</v>
      </c>
      <c r="K8719" t="s">
        <v>106</v>
      </c>
      <c r="L8719">
        <v>2</v>
      </c>
      <c r="M8719">
        <v>0</v>
      </c>
      <c r="N8719">
        <v>4</v>
      </c>
      <c r="O8719" s="6">
        <v>0</v>
      </c>
      <c r="P8719" t="s">
        <v>107</v>
      </c>
      <c r="Q8719" t="s">
        <v>107</v>
      </c>
      <c r="R8719">
        <f>IF(F8719="Monthly",2,0)
+IF(E8719&lt;=6,2,0)
+IF(N8719&lt;=2,2,0)
+IF(L8719&gt;=4,2,0)
+IF(M8719&gt;=2,1,0)
+IF(H8719&gt;=_xlfn.PERCENTILE.INC($H$2:$H$10001,0.75),1,0)</f>
        <v>2</v>
      </c>
      <c r="S8719" t="str">
        <f>IF(R8719&gt;=7,"High",IF(R8719&gt;=4,"Medium","Low"))</f>
        <v>Low</v>
      </c>
    </row>
    <row r="8720" spans="1:19">
      <c r="A8720" t="s">
        <v>8845</v>
      </c>
      <c r="B8720">
        <v>52</v>
      </c>
      <c r="C8720" t="s">
        <v>112</v>
      </c>
      <c r="D8720" t="s">
        <v>137</v>
      </c>
      <c r="E8720">
        <v>16</v>
      </c>
      <c r="F8720" t="s">
        <v>109</v>
      </c>
      <c r="G8720" t="s">
        <v>104</v>
      </c>
      <c r="H8720" s="5">
        <v>480</v>
      </c>
      <c r="I8720" s="5">
        <v>7431.88</v>
      </c>
      <c r="J8720" t="s">
        <v>117</v>
      </c>
      <c r="K8720" t="s">
        <v>106</v>
      </c>
      <c r="L8720">
        <v>0</v>
      </c>
      <c r="M8720">
        <v>0</v>
      </c>
      <c r="N8720">
        <v>5</v>
      </c>
      <c r="O8720" s="6">
        <v>5</v>
      </c>
      <c r="P8720" t="s">
        <v>107</v>
      </c>
      <c r="Q8720" t="s">
        <v>107</v>
      </c>
      <c r="R8720">
        <f>IF(F8720="Monthly",2,0)
+IF(E8720&lt;=6,2,0)
+IF(N8720&lt;=2,2,0)
+IF(L8720&gt;=4,2,0)
+IF(M8720&gt;=2,1,0)
+IF(H8720&gt;=_xlfn.PERCENTILE.INC($H$2:$H$10001,0.75),1,0)</f>
        <v>0</v>
      </c>
      <c r="S8720" t="str">
        <f>IF(R8720&gt;=7,"High",IF(R8720&gt;=4,"Medium","Low"))</f>
        <v>Low</v>
      </c>
    </row>
    <row r="8721" spans="1:19">
      <c r="A8721" t="s">
        <v>8846</v>
      </c>
      <c r="B8721">
        <v>51</v>
      </c>
      <c r="C8721" t="s">
        <v>112</v>
      </c>
      <c r="D8721" t="s">
        <v>123</v>
      </c>
      <c r="E8721">
        <v>25</v>
      </c>
      <c r="F8721" t="s">
        <v>103</v>
      </c>
      <c r="G8721" t="s">
        <v>110</v>
      </c>
      <c r="H8721" s="5">
        <v>681</v>
      </c>
      <c r="I8721" s="5">
        <v>16982.2</v>
      </c>
      <c r="J8721" t="s">
        <v>105</v>
      </c>
      <c r="K8721" t="s">
        <v>106</v>
      </c>
      <c r="L8721">
        <v>1</v>
      </c>
      <c r="M8721">
        <v>0</v>
      </c>
      <c r="N8721">
        <v>4</v>
      </c>
      <c r="O8721" s="6">
        <v>0</v>
      </c>
      <c r="P8721" t="s">
        <v>107</v>
      </c>
      <c r="Q8721" t="s">
        <v>107</v>
      </c>
      <c r="R8721">
        <f>IF(F8721="Monthly",2,0)
+IF(E8721&lt;=6,2,0)
+IF(N8721&lt;=2,2,0)
+IF(L8721&gt;=4,2,0)
+IF(M8721&gt;=2,1,0)
+IF(H8721&gt;=_xlfn.PERCENTILE.INC($H$2:$H$10001,0.75),1,0)</f>
        <v>2</v>
      </c>
      <c r="S8721" t="str">
        <f>IF(R8721&gt;=7,"High",IF(R8721&gt;=4,"Medium","Low"))</f>
        <v>Low</v>
      </c>
    </row>
    <row r="8722" spans="1:19">
      <c r="A8722" t="s">
        <v>8847</v>
      </c>
      <c r="B8722">
        <v>32</v>
      </c>
      <c r="C8722" t="s">
        <v>101</v>
      </c>
      <c r="D8722" t="s">
        <v>102</v>
      </c>
      <c r="E8722">
        <v>27</v>
      </c>
      <c r="F8722" t="s">
        <v>103</v>
      </c>
      <c r="G8722" t="s">
        <v>104</v>
      </c>
      <c r="H8722" s="5">
        <v>546</v>
      </c>
      <c r="I8722" s="5">
        <v>15093.25</v>
      </c>
      <c r="J8722" t="s">
        <v>134</v>
      </c>
      <c r="K8722" t="s">
        <v>106</v>
      </c>
      <c r="L8722">
        <v>6</v>
      </c>
      <c r="M8722">
        <v>2</v>
      </c>
      <c r="N8722">
        <v>2</v>
      </c>
      <c r="O8722" s="6">
        <v>0</v>
      </c>
      <c r="P8722" t="s">
        <v>107</v>
      </c>
      <c r="Q8722" t="s">
        <v>106</v>
      </c>
      <c r="R8722">
        <f>IF(F8722="Monthly",2,0)
+IF(E8722&lt;=6,2,0)
+IF(N8722&lt;=2,2,0)
+IF(L8722&gt;=4,2,0)
+IF(M8722&gt;=2,1,0)
+IF(H8722&gt;=_xlfn.PERCENTILE.INC($H$2:$H$10001,0.75),1,0)</f>
        <v>7</v>
      </c>
      <c r="S8722" t="str">
        <f>IF(R8722&gt;=7,"High",IF(R8722&gt;=4,"Medium","Low"))</f>
        <v>High</v>
      </c>
    </row>
    <row r="8723" spans="1:19">
      <c r="A8723" t="s">
        <v>8848</v>
      </c>
      <c r="B8723">
        <v>29</v>
      </c>
      <c r="C8723" t="s">
        <v>112</v>
      </c>
      <c r="D8723" t="s">
        <v>119</v>
      </c>
      <c r="E8723">
        <v>15</v>
      </c>
      <c r="F8723" t="s">
        <v>109</v>
      </c>
      <c r="G8723" t="s">
        <v>104</v>
      </c>
      <c r="H8723" s="5">
        <v>451</v>
      </c>
      <c r="I8723" s="5">
        <v>6134.38</v>
      </c>
      <c r="J8723" t="s">
        <v>140</v>
      </c>
      <c r="K8723" t="s">
        <v>106</v>
      </c>
      <c r="L8723">
        <v>10</v>
      </c>
      <c r="M8723">
        <v>4</v>
      </c>
      <c r="N8723">
        <v>1</v>
      </c>
      <c r="O8723" s="6">
        <v>10</v>
      </c>
      <c r="P8723" t="s">
        <v>107</v>
      </c>
      <c r="Q8723" t="s">
        <v>106</v>
      </c>
      <c r="R8723">
        <f>IF(F8723="Monthly",2,0)
+IF(E8723&lt;=6,2,0)
+IF(N8723&lt;=2,2,0)
+IF(L8723&gt;=4,2,0)
+IF(M8723&gt;=2,1,0)
+IF(H8723&gt;=_xlfn.PERCENTILE.INC($H$2:$H$10001,0.75),1,0)</f>
        <v>5</v>
      </c>
      <c r="S8723" t="str">
        <f>IF(R8723&gt;=7,"High",IF(R8723&gt;=4,"Medium","Low"))</f>
        <v>Medium</v>
      </c>
    </row>
    <row r="8724" spans="1:19">
      <c r="A8724" t="s">
        <v>8849</v>
      </c>
      <c r="B8724">
        <v>22</v>
      </c>
      <c r="C8724" t="s">
        <v>101</v>
      </c>
      <c r="D8724" t="s">
        <v>126</v>
      </c>
      <c r="E8724">
        <v>56</v>
      </c>
      <c r="F8724" t="s">
        <v>103</v>
      </c>
      <c r="G8724" t="s">
        <v>104</v>
      </c>
      <c r="H8724" s="5">
        <v>545</v>
      </c>
      <c r="I8724" s="5">
        <v>30275.75</v>
      </c>
      <c r="J8724" t="s">
        <v>134</v>
      </c>
      <c r="K8724" t="s">
        <v>106</v>
      </c>
      <c r="L8724">
        <v>0</v>
      </c>
      <c r="M8724">
        <v>0</v>
      </c>
      <c r="N8724">
        <v>5</v>
      </c>
      <c r="O8724" s="6">
        <v>0</v>
      </c>
      <c r="P8724" t="s">
        <v>106</v>
      </c>
      <c r="Q8724" t="s">
        <v>107</v>
      </c>
      <c r="R8724">
        <f>IF(F8724="Monthly",2,0)
+IF(E8724&lt;=6,2,0)
+IF(N8724&lt;=2,2,0)
+IF(L8724&gt;=4,2,0)
+IF(M8724&gt;=2,1,0)
+IF(H8724&gt;=_xlfn.PERCENTILE.INC($H$2:$H$10001,0.75),1,0)</f>
        <v>2</v>
      </c>
      <c r="S8724" t="str">
        <f>IF(R8724&gt;=7,"High",IF(R8724&gt;=4,"Medium","Low"))</f>
        <v>Low</v>
      </c>
    </row>
    <row r="8725" spans="1:19">
      <c r="A8725" t="s">
        <v>8850</v>
      </c>
      <c r="B8725">
        <v>43</v>
      </c>
      <c r="C8725" t="s">
        <v>101</v>
      </c>
      <c r="D8725" t="s">
        <v>126</v>
      </c>
      <c r="E8725">
        <v>25</v>
      </c>
      <c r="F8725" t="s">
        <v>109</v>
      </c>
      <c r="G8725" t="s">
        <v>110</v>
      </c>
      <c r="H8725" s="5">
        <v>789</v>
      </c>
      <c r="I8725" s="5">
        <v>19029.509999999998</v>
      </c>
      <c r="J8725" t="s">
        <v>117</v>
      </c>
      <c r="K8725" t="s">
        <v>106</v>
      </c>
      <c r="L8725">
        <v>1</v>
      </c>
      <c r="M8725">
        <v>0</v>
      </c>
      <c r="N8725">
        <v>5</v>
      </c>
      <c r="O8725" s="6">
        <v>5</v>
      </c>
      <c r="P8725" t="s">
        <v>107</v>
      </c>
      <c r="Q8725" t="s">
        <v>107</v>
      </c>
      <c r="R8725">
        <f>IF(F8725="Monthly",2,0)
+IF(E8725&lt;=6,2,0)
+IF(N8725&lt;=2,2,0)
+IF(L8725&gt;=4,2,0)
+IF(M8725&gt;=2,1,0)
+IF(H8725&gt;=_xlfn.PERCENTILE.INC($H$2:$H$10001,0.75),1,0)</f>
        <v>0</v>
      </c>
      <c r="S8725" t="str">
        <f>IF(R8725&gt;=7,"High",IF(R8725&gt;=4,"Medium","Low"))</f>
        <v>Low</v>
      </c>
    </row>
    <row r="8726" spans="1:19">
      <c r="A8726" t="s">
        <v>8851</v>
      </c>
      <c r="B8726">
        <v>46</v>
      </c>
      <c r="C8726" t="s">
        <v>101</v>
      </c>
      <c r="D8726" t="s">
        <v>119</v>
      </c>
      <c r="E8726">
        <v>8</v>
      </c>
      <c r="F8726" t="s">
        <v>109</v>
      </c>
      <c r="G8726" t="s">
        <v>104</v>
      </c>
      <c r="H8726" s="5">
        <v>523</v>
      </c>
      <c r="I8726" s="5">
        <v>3970.63</v>
      </c>
      <c r="J8726" t="s">
        <v>105</v>
      </c>
      <c r="K8726" t="s">
        <v>106</v>
      </c>
      <c r="L8726">
        <v>2</v>
      </c>
      <c r="M8726">
        <v>0</v>
      </c>
      <c r="N8726">
        <v>5</v>
      </c>
      <c r="O8726" s="6">
        <v>5</v>
      </c>
      <c r="P8726" t="s">
        <v>107</v>
      </c>
      <c r="Q8726" t="s">
        <v>107</v>
      </c>
      <c r="R8726">
        <f>IF(F8726="Monthly",2,0)
+IF(E8726&lt;=6,2,0)
+IF(N8726&lt;=2,2,0)
+IF(L8726&gt;=4,2,0)
+IF(M8726&gt;=2,1,0)
+IF(H8726&gt;=_xlfn.PERCENTILE.INC($H$2:$H$10001,0.75),1,0)</f>
        <v>0</v>
      </c>
      <c r="S8726" t="str">
        <f>IF(R8726&gt;=7,"High",IF(R8726&gt;=4,"Medium","Low"))</f>
        <v>Low</v>
      </c>
    </row>
    <row r="8727" spans="1:19">
      <c r="A8727" t="s">
        <v>8852</v>
      </c>
      <c r="B8727">
        <v>48</v>
      </c>
      <c r="C8727" t="s">
        <v>112</v>
      </c>
      <c r="D8727" t="s">
        <v>137</v>
      </c>
      <c r="E8727">
        <v>14</v>
      </c>
      <c r="F8727" t="s">
        <v>109</v>
      </c>
      <c r="G8727" t="s">
        <v>110</v>
      </c>
      <c r="H8727" s="5">
        <v>685</v>
      </c>
      <c r="I8727" s="5">
        <v>9743.7000000000007</v>
      </c>
      <c r="J8727" t="s">
        <v>140</v>
      </c>
      <c r="K8727" t="s">
        <v>106</v>
      </c>
      <c r="L8727">
        <v>1</v>
      </c>
      <c r="M8727">
        <v>0</v>
      </c>
      <c r="N8727">
        <v>4</v>
      </c>
      <c r="O8727" s="6">
        <v>0</v>
      </c>
      <c r="P8727" t="s">
        <v>106</v>
      </c>
      <c r="Q8727" t="s">
        <v>107</v>
      </c>
      <c r="R8727">
        <f>IF(F8727="Monthly",2,0)
+IF(E8727&lt;=6,2,0)
+IF(N8727&lt;=2,2,0)
+IF(L8727&gt;=4,2,0)
+IF(M8727&gt;=2,1,0)
+IF(H8727&gt;=_xlfn.PERCENTILE.INC($H$2:$H$10001,0.75),1,0)</f>
        <v>0</v>
      </c>
      <c r="S8727" t="str">
        <f>IF(R8727&gt;=7,"High",IF(R8727&gt;=4,"Medium","Low"))</f>
        <v>Low</v>
      </c>
    </row>
    <row r="8728" spans="1:19">
      <c r="A8728" t="s">
        <v>8853</v>
      </c>
      <c r="B8728">
        <v>42</v>
      </c>
      <c r="C8728" t="s">
        <v>112</v>
      </c>
      <c r="D8728" t="s">
        <v>133</v>
      </c>
      <c r="E8728">
        <v>52</v>
      </c>
      <c r="F8728" t="s">
        <v>109</v>
      </c>
      <c r="G8728" t="s">
        <v>129</v>
      </c>
      <c r="H8728" s="5">
        <v>1037</v>
      </c>
      <c r="I8728" s="5">
        <v>49325.79</v>
      </c>
      <c r="J8728" t="s">
        <v>105</v>
      </c>
      <c r="K8728" t="s">
        <v>106</v>
      </c>
      <c r="L8728">
        <v>0</v>
      </c>
      <c r="M8728">
        <v>0</v>
      </c>
      <c r="N8728">
        <v>5</v>
      </c>
      <c r="O8728" s="6">
        <v>10</v>
      </c>
      <c r="P8728" t="s">
        <v>106</v>
      </c>
      <c r="Q8728" t="s">
        <v>107</v>
      </c>
      <c r="R8728">
        <f>IF(F8728="Monthly",2,0)
+IF(E8728&lt;=6,2,0)
+IF(N8728&lt;=2,2,0)
+IF(L8728&gt;=4,2,0)
+IF(M8728&gt;=2,1,0)
+IF(H8728&gt;=_xlfn.PERCENTILE.INC($H$2:$H$10001,0.75),1,0)</f>
        <v>1</v>
      </c>
      <c r="S8728" t="str">
        <f>IF(R8728&gt;=7,"High",IF(R8728&gt;=4,"Medium","Low"))</f>
        <v>Low</v>
      </c>
    </row>
    <row r="8729" spans="1:19">
      <c r="A8729" t="s">
        <v>8854</v>
      </c>
      <c r="B8729">
        <v>49</v>
      </c>
      <c r="C8729" t="s">
        <v>101</v>
      </c>
      <c r="D8729" t="s">
        <v>126</v>
      </c>
      <c r="E8729">
        <v>39</v>
      </c>
      <c r="F8729" t="s">
        <v>103</v>
      </c>
      <c r="G8729" t="s">
        <v>110</v>
      </c>
      <c r="H8729" s="5">
        <v>815</v>
      </c>
      <c r="I8729" s="5">
        <v>31758.85</v>
      </c>
      <c r="J8729" t="s">
        <v>105</v>
      </c>
      <c r="K8729" t="s">
        <v>106</v>
      </c>
      <c r="L8729">
        <v>0</v>
      </c>
      <c r="M8729">
        <v>0</v>
      </c>
      <c r="N8729">
        <v>4</v>
      </c>
      <c r="O8729" s="6">
        <v>0</v>
      </c>
      <c r="P8729" t="s">
        <v>107</v>
      </c>
      <c r="Q8729" t="s">
        <v>107</v>
      </c>
      <c r="R8729">
        <f>IF(F8729="Monthly",2,0)
+IF(E8729&lt;=6,2,0)
+IF(N8729&lt;=2,2,0)
+IF(L8729&gt;=4,2,0)
+IF(M8729&gt;=2,1,0)
+IF(H8729&gt;=_xlfn.PERCENTILE.INC($H$2:$H$10001,0.75),1,0)</f>
        <v>3</v>
      </c>
      <c r="S8729" t="str">
        <f>IF(R8729&gt;=7,"High",IF(R8729&gt;=4,"Medium","Low"))</f>
        <v>Low</v>
      </c>
    </row>
    <row r="8730" spans="1:19">
      <c r="A8730" t="s">
        <v>8855</v>
      </c>
      <c r="B8730">
        <v>52</v>
      </c>
      <c r="C8730" t="s">
        <v>112</v>
      </c>
      <c r="D8730" t="s">
        <v>102</v>
      </c>
      <c r="E8730">
        <v>16</v>
      </c>
      <c r="F8730" t="s">
        <v>103</v>
      </c>
      <c r="G8730" t="s">
        <v>110</v>
      </c>
      <c r="H8730" s="5">
        <v>723</v>
      </c>
      <c r="I8730" s="5">
        <v>11842.06</v>
      </c>
      <c r="J8730" t="s">
        <v>117</v>
      </c>
      <c r="K8730" t="s">
        <v>106</v>
      </c>
      <c r="L8730">
        <v>8</v>
      </c>
      <c r="M8730">
        <v>2</v>
      </c>
      <c r="N8730">
        <v>3</v>
      </c>
      <c r="O8730" s="6">
        <v>0</v>
      </c>
      <c r="P8730" t="s">
        <v>107</v>
      </c>
      <c r="Q8730" t="s">
        <v>106</v>
      </c>
      <c r="R8730">
        <f>IF(F8730="Monthly",2,0)
+IF(E8730&lt;=6,2,0)
+IF(N8730&lt;=2,2,0)
+IF(L8730&gt;=4,2,0)
+IF(M8730&gt;=2,1,0)
+IF(H8730&gt;=_xlfn.PERCENTILE.INC($H$2:$H$10001,0.75),1,0)</f>
        <v>5</v>
      </c>
      <c r="S8730" t="str">
        <f>IF(R8730&gt;=7,"High",IF(R8730&gt;=4,"Medium","Low"))</f>
        <v>Medium</v>
      </c>
    </row>
    <row r="8731" spans="1:19">
      <c r="A8731" t="s">
        <v>8856</v>
      </c>
      <c r="B8731">
        <v>48</v>
      </c>
      <c r="C8731" t="s">
        <v>101</v>
      </c>
      <c r="D8731" t="s">
        <v>131</v>
      </c>
      <c r="E8731">
        <v>37</v>
      </c>
      <c r="F8731" t="s">
        <v>109</v>
      </c>
      <c r="G8731" t="s">
        <v>104</v>
      </c>
      <c r="H8731" s="5">
        <v>534</v>
      </c>
      <c r="I8731" s="5">
        <v>18223.36</v>
      </c>
      <c r="J8731" t="s">
        <v>117</v>
      </c>
      <c r="K8731" t="s">
        <v>106</v>
      </c>
      <c r="L8731">
        <v>0</v>
      </c>
      <c r="M8731">
        <v>0</v>
      </c>
      <c r="N8731">
        <v>4</v>
      </c>
      <c r="O8731" s="6">
        <v>10</v>
      </c>
      <c r="P8731" t="s">
        <v>107</v>
      </c>
      <c r="Q8731" t="s">
        <v>107</v>
      </c>
      <c r="R8731">
        <f>IF(F8731="Monthly",2,0)
+IF(E8731&lt;=6,2,0)
+IF(N8731&lt;=2,2,0)
+IF(L8731&gt;=4,2,0)
+IF(M8731&gt;=2,1,0)
+IF(H8731&gt;=_xlfn.PERCENTILE.INC($H$2:$H$10001,0.75),1,0)</f>
        <v>0</v>
      </c>
      <c r="S8731" t="str">
        <f>IF(R8731&gt;=7,"High",IF(R8731&gt;=4,"Medium","Low"))</f>
        <v>Low</v>
      </c>
    </row>
    <row r="8732" spans="1:19">
      <c r="A8732" t="s">
        <v>8857</v>
      </c>
      <c r="B8732">
        <v>50</v>
      </c>
      <c r="C8732" t="s">
        <v>112</v>
      </c>
      <c r="D8732" t="s">
        <v>131</v>
      </c>
      <c r="E8732">
        <v>28</v>
      </c>
      <c r="F8732" t="s">
        <v>103</v>
      </c>
      <c r="G8732" t="s">
        <v>129</v>
      </c>
      <c r="H8732" s="5">
        <v>1114</v>
      </c>
      <c r="I8732" s="5">
        <v>31695.69</v>
      </c>
      <c r="J8732" t="s">
        <v>117</v>
      </c>
      <c r="K8732" t="s">
        <v>106</v>
      </c>
      <c r="L8732">
        <v>0</v>
      </c>
      <c r="M8732">
        <v>0</v>
      </c>
      <c r="N8732">
        <v>5</v>
      </c>
      <c r="O8732" s="6">
        <v>0</v>
      </c>
      <c r="P8732" t="s">
        <v>107</v>
      </c>
      <c r="Q8732" t="s">
        <v>107</v>
      </c>
      <c r="R8732">
        <f>IF(F8732="Monthly",2,0)
+IF(E8732&lt;=6,2,0)
+IF(N8732&lt;=2,2,0)
+IF(L8732&gt;=4,2,0)
+IF(M8732&gt;=2,1,0)
+IF(H8732&gt;=_xlfn.PERCENTILE.INC($H$2:$H$10001,0.75),1,0)</f>
        <v>3</v>
      </c>
      <c r="S8732" t="str">
        <f>IF(R8732&gt;=7,"High",IF(R8732&gt;=4,"Medium","Low"))</f>
        <v>Low</v>
      </c>
    </row>
    <row r="8733" spans="1:19">
      <c r="A8733" t="s">
        <v>8858</v>
      </c>
      <c r="B8733">
        <v>32</v>
      </c>
      <c r="C8733" t="s">
        <v>112</v>
      </c>
      <c r="D8733" t="s">
        <v>119</v>
      </c>
      <c r="E8733">
        <v>46</v>
      </c>
      <c r="F8733" t="s">
        <v>103</v>
      </c>
      <c r="G8733" t="s">
        <v>104</v>
      </c>
      <c r="H8733" s="5">
        <v>519</v>
      </c>
      <c r="I8733" s="5">
        <v>23596.42</v>
      </c>
      <c r="J8733" t="s">
        <v>117</v>
      </c>
      <c r="K8733" t="s">
        <v>106</v>
      </c>
      <c r="L8733">
        <v>1</v>
      </c>
      <c r="M8733">
        <v>0</v>
      </c>
      <c r="N8733">
        <v>5</v>
      </c>
      <c r="O8733" s="6">
        <v>0</v>
      </c>
      <c r="P8733" t="s">
        <v>107</v>
      </c>
      <c r="Q8733" t="s">
        <v>107</v>
      </c>
      <c r="R8733">
        <f>IF(F8733="Monthly",2,0)
+IF(E8733&lt;=6,2,0)
+IF(N8733&lt;=2,2,0)
+IF(L8733&gt;=4,2,0)
+IF(M8733&gt;=2,1,0)
+IF(H8733&gt;=_xlfn.PERCENTILE.INC($H$2:$H$10001,0.75),1,0)</f>
        <v>2</v>
      </c>
      <c r="S8733" t="str">
        <f>IF(R8733&gt;=7,"High",IF(R8733&gt;=4,"Medium","Low"))</f>
        <v>Low</v>
      </c>
    </row>
    <row r="8734" spans="1:19">
      <c r="A8734" t="s">
        <v>8859</v>
      </c>
      <c r="B8734">
        <v>39</v>
      </c>
      <c r="C8734" t="s">
        <v>101</v>
      </c>
      <c r="D8734" t="s">
        <v>159</v>
      </c>
      <c r="E8734">
        <v>9</v>
      </c>
      <c r="F8734" t="s">
        <v>109</v>
      </c>
      <c r="G8734" t="s">
        <v>110</v>
      </c>
      <c r="H8734" s="5">
        <v>685</v>
      </c>
      <c r="I8734" s="5">
        <v>6248.34</v>
      </c>
      <c r="J8734" t="s">
        <v>105</v>
      </c>
      <c r="K8734" t="s">
        <v>106</v>
      </c>
      <c r="L8734">
        <v>0</v>
      </c>
      <c r="M8734">
        <v>0</v>
      </c>
      <c r="N8734">
        <v>5</v>
      </c>
      <c r="O8734" s="6">
        <v>0</v>
      </c>
      <c r="P8734" t="s">
        <v>107</v>
      </c>
      <c r="Q8734" t="s">
        <v>107</v>
      </c>
      <c r="R8734">
        <f>IF(F8734="Monthly",2,0)
+IF(E8734&lt;=6,2,0)
+IF(N8734&lt;=2,2,0)
+IF(L8734&gt;=4,2,0)
+IF(M8734&gt;=2,1,0)
+IF(H8734&gt;=_xlfn.PERCENTILE.INC($H$2:$H$10001,0.75),1,0)</f>
        <v>0</v>
      </c>
      <c r="S8734" t="str">
        <f>IF(R8734&gt;=7,"High",IF(R8734&gt;=4,"Medium","Low"))</f>
        <v>Low</v>
      </c>
    </row>
    <row r="8735" spans="1:19">
      <c r="A8735" t="s">
        <v>8860</v>
      </c>
      <c r="B8735">
        <v>41</v>
      </c>
      <c r="C8735" t="s">
        <v>112</v>
      </c>
      <c r="D8735" t="s">
        <v>137</v>
      </c>
      <c r="E8735">
        <v>28</v>
      </c>
      <c r="F8735" t="s">
        <v>103</v>
      </c>
      <c r="G8735" t="s">
        <v>110</v>
      </c>
      <c r="H8735" s="5">
        <v>645</v>
      </c>
      <c r="I8735" s="5">
        <v>18063.48</v>
      </c>
      <c r="J8735" t="s">
        <v>117</v>
      </c>
      <c r="K8735" t="s">
        <v>106</v>
      </c>
      <c r="L8735">
        <v>0</v>
      </c>
      <c r="M8735">
        <v>0</v>
      </c>
      <c r="N8735">
        <v>5</v>
      </c>
      <c r="O8735" s="6">
        <v>0</v>
      </c>
      <c r="P8735" t="s">
        <v>107</v>
      </c>
      <c r="Q8735" t="s">
        <v>107</v>
      </c>
      <c r="R8735">
        <f>IF(F8735="Monthly",2,0)
+IF(E8735&lt;=6,2,0)
+IF(N8735&lt;=2,2,0)
+IF(L8735&gt;=4,2,0)
+IF(M8735&gt;=2,1,0)
+IF(H8735&gt;=_xlfn.PERCENTILE.INC($H$2:$H$10001,0.75),1,0)</f>
        <v>2</v>
      </c>
      <c r="S8735" t="str">
        <f>IF(R8735&gt;=7,"High",IF(R8735&gt;=4,"Medium","Low"))</f>
        <v>Low</v>
      </c>
    </row>
    <row r="8736" spans="1:19">
      <c r="A8736" t="s">
        <v>8861</v>
      </c>
      <c r="B8736">
        <v>18</v>
      </c>
      <c r="C8736" t="s">
        <v>112</v>
      </c>
      <c r="D8736" t="s">
        <v>159</v>
      </c>
      <c r="E8736">
        <v>44</v>
      </c>
      <c r="F8736" t="s">
        <v>109</v>
      </c>
      <c r="G8736" t="s">
        <v>104</v>
      </c>
      <c r="H8736" s="5">
        <v>433</v>
      </c>
      <c r="I8736" s="5">
        <v>19332.64</v>
      </c>
      <c r="J8736" t="s">
        <v>134</v>
      </c>
      <c r="K8736" t="s">
        <v>106</v>
      </c>
      <c r="L8736">
        <v>1</v>
      </c>
      <c r="M8736">
        <v>0</v>
      </c>
      <c r="N8736">
        <v>4</v>
      </c>
      <c r="O8736" s="6">
        <v>0</v>
      </c>
      <c r="P8736" t="s">
        <v>106</v>
      </c>
      <c r="Q8736" t="s">
        <v>107</v>
      </c>
      <c r="R8736">
        <f>IF(F8736="Monthly",2,0)
+IF(E8736&lt;=6,2,0)
+IF(N8736&lt;=2,2,0)
+IF(L8736&gt;=4,2,0)
+IF(M8736&gt;=2,1,0)
+IF(H8736&gt;=_xlfn.PERCENTILE.INC($H$2:$H$10001,0.75),1,0)</f>
        <v>0</v>
      </c>
      <c r="S8736" t="str">
        <f>IF(R8736&gt;=7,"High",IF(R8736&gt;=4,"Medium","Low"))</f>
        <v>Low</v>
      </c>
    </row>
    <row r="8737" spans="1:19">
      <c r="A8737" t="s">
        <v>8862</v>
      </c>
      <c r="B8737">
        <v>36</v>
      </c>
      <c r="C8737" t="s">
        <v>112</v>
      </c>
      <c r="D8737" t="s">
        <v>131</v>
      </c>
      <c r="E8737">
        <v>43</v>
      </c>
      <c r="F8737" t="s">
        <v>109</v>
      </c>
      <c r="G8737" t="s">
        <v>104</v>
      </c>
      <c r="H8737" s="5">
        <v>503</v>
      </c>
      <c r="I8737" s="5">
        <v>22259.93</v>
      </c>
      <c r="J8737" t="s">
        <v>134</v>
      </c>
      <c r="K8737" t="s">
        <v>106</v>
      </c>
      <c r="L8737">
        <v>2</v>
      </c>
      <c r="M8737">
        <v>1</v>
      </c>
      <c r="N8737">
        <v>4</v>
      </c>
      <c r="O8737" s="6">
        <v>0</v>
      </c>
      <c r="P8737" t="s">
        <v>107</v>
      </c>
      <c r="Q8737" t="s">
        <v>107</v>
      </c>
      <c r="R8737">
        <f>IF(F8737="Monthly",2,0)
+IF(E8737&lt;=6,2,0)
+IF(N8737&lt;=2,2,0)
+IF(L8737&gt;=4,2,0)
+IF(M8737&gt;=2,1,0)
+IF(H8737&gt;=_xlfn.PERCENTILE.INC($H$2:$H$10001,0.75),1,0)</f>
        <v>0</v>
      </c>
      <c r="S8737" t="str">
        <f>IF(R8737&gt;=7,"High",IF(R8737&gt;=4,"Medium","Low"))</f>
        <v>Low</v>
      </c>
    </row>
    <row r="8738" spans="1:19">
      <c r="A8738" t="s">
        <v>8863</v>
      </c>
      <c r="B8738">
        <v>31</v>
      </c>
      <c r="C8738" t="s">
        <v>101</v>
      </c>
      <c r="D8738" t="s">
        <v>102</v>
      </c>
      <c r="E8738">
        <v>4</v>
      </c>
      <c r="F8738" t="s">
        <v>103</v>
      </c>
      <c r="G8738" t="s">
        <v>129</v>
      </c>
      <c r="H8738" s="5">
        <v>1023</v>
      </c>
      <c r="I8738" s="5">
        <v>4075.99</v>
      </c>
      <c r="J8738" t="s">
        <v>140</v>
      </c>
      <c r="K8738" t="s">
        <v>106</v>
      </c>
      <c r="L8738">
        <v>1</v>
      </c>
      <c r="M8738">
        <v>0</v>
      </c>
      <c r="N8738">
        <v>5</v>
      </c>
      <c r="O8738" s="6">
        <v>0</v>
      </c>
      <c r="P8738" t="s">
        <v>106</v>
      </c>
      <c r="Q8738" t="s">
        <v>107</v>
      </c>
      <c r="R8738">
        <f>IF(F8738="Monthly",2,0)
+IF(E8738&lt;=6,2,0)
+IF(N8738&lt;=2,2,0)
+IF(L8738&gt;=4,2,0)
+IF(M8738&gt;=2,1,0)
+IF(H8738&gt;=_xlfn.PERCENTILE.INC($H$2:$H$10001,0.75),1,0)</f>
        <v>5</v>
      </c>
      <c r="S8738" t="str">
        <f>IF(R8738&gt;=7,"High",IF(R8738&gt;=4,"Medium","Low"))</f>
        <v>Medium</v>
      </c>
    </row>
    <row r="8739" spans="1:19">
      <c r="A8739" t="s">
        <v>8864</v>
      </c>
      <c r="B8739">
        <v>20</v>
      </c>
      <c r="C8739" t="s">
        <v>112</v>
      </c>
      <c r="D8739" t="s">
        <v>119</v>
      </c>
      <c r="E8739">
        <v>44</v>
      </c>
      <c r="F8739" t="s">
        <v>103</v>
      </c>
      <c r="G8739" t="s">
        <v>104</v>
      </c>
      <c r="H8739" s="5">
        <v>496</v>
      </c>
      <c r="I8739" s="5">
        <v>22095.03</v>
      </c>
      <c r="J8739" t="s">
        <v>115</v>
      </c>
      <c r="K8739" t="s">
        <v>106</v>
      </c>
      <c r="L8739">
        <v>1</v>
      </c>
      <c r="M8739">
        <v>0</v>
      </c>
      <c r="N8739">
        <v>5</v>
      </c>
      <c r="O8739" s="6">
        <v>0</v>
      </c>
      <c r="P8739" t="s">
        <v>106</v>
      </c>
      <c r="Q8739" t="s">
        <v>106</v>
      </c>
      <c r="R8739">
        <f>IF(F8739="Monthly",2,0)
+IF(E8739&lt;=6,2,0)
+IF(N8739&lt;=2,2,0)
+IF(L8739&gt;=4,2,0)
+IF(M8739&gt;=2,1,0)
+IF(H8739&gt;=_xlfn.PERCENTILE.INC($H$2:$H$10001,0.75),1,0)</f>
        <v>2</v>
      </c>
      <c r="S8739" t="str">
        <f>IF(R8739&gt;=7,"High",IF(R8739&gt;=4,"Medium","Low"))</f>
        <v>Low</v>
      </c>
    </row>
    <row r="8740" spans="1:19">
      <c r="A8740" t="s">
        <v>8865</v>
      </c>
      <c r="B8740">
        <v>38</v>
      </c>
      <c r="C8740" t="s">
        <v>101</v>
      </c>
      <c r="D8740" t="s">
        <v>131</v>
      </c>
      <c r="E8740">
        <v>18</v>
      </c>
      <c r="F8740" t="s">
        <v>109</v>
      </c>
      <c r="G8740" t="s">
        <v>110</v>
      </c>
      <c r="H8740" s="5">
        <v>719</v>
      </c>
      <c r="I8740" s="5">
        <v>13273.94</v>
      </c>
      <c r="J8740" t="s">
        <v>140</v>
      </c>
      <c r="K8740" t="s">
        <v>106</v>
      </c>
      <c r="L8740">
        <v>3</v>
      </c>
      <c r="M8740">
        <v>1</v>
      </c>
      <c r="N8740">
        <v>5</v>
      </c>
      <c r="O8740" s="6">
        <v>0</v>
      </c>
      <c r="P8740" t="s">
        <v>106</v>
      </c>
      <c r="Q8740" t="s">
        <v>107</v>
      </c>
      <c r="R8740">
        <f>IF(F8740="Monthly",2,0)
+IF(E8740&lt;=6,2,0)
+IF(N8740&lt;=2,2,0)
+IF(L8740&gt;=4,2,0)
+IF(M8740&gt;=2,1,0)
+IF(H8740&gt;=_xlfn.PERCENTILE.INC($H$2:$H$10001,0.75),1,0)</f>
        <v>0</v>
      </c>
      <c r="S8740" t="str">
        <f>IF(R8740&gt;=7,"High",IF(R8740&gt;=4,"Medium","Low"))</f>
        <v>Low</v>
      </c>
    </row>
    <row r="8741" spans="1:19">
      <c r="A8741" t="s">
        <v>8866</v>
      </c>
      <c r="B8741">
        <v>43</v>
      </c>
      <c r="C8741" t="s">
        <v>101</v>
      </c>
      <c r="D8741" t="s">
        <v>119</v>
      </c>
      <c r="E8741">
        <v>35</v>
      </c>
      <c r="F8741" t="s">
        <v>121</v>
      </c>
      <c r="G8741" t="s">
        <v>104</v>
      </c>
      <c r="H8741" s="5">
        <v>449</v>
      </c>
      <c r="I8741" s="5">
        <v>15838.97</v>
      </c>
      <c r="J8741" t="s">
        <v>134</v>
      </c>
      <c r="K8741" t="s">
        <v>106</v>
      </c>
      <c r="L8741">
        <v>2</v>
      </c>
      <c r="M8741">
        <v>0</v>
      </c>
      <c r="N8741">
        <v>5</v>
      </c>
      <c r="O8741" s="6">
        <v>0</v>
      </c>
      <c r="P8741" t="s">
        <v>107</v>
      </c>
      <c r="Q8741" t="s">
        <v>107</v>
      </c>
      <c r="R8741">
        <f>IF(F8741="Monthly",2,0)
+IF(E8741&lt;=6,2,0)
+IF(N8741&lt;=2,2,0)
+IF(L8741&gt;=4,2,0)
+IF(M8741&gt;=2,1,0)
+IF(H8741&gt;=_xlfn.PERCENTILE.INC($H$2:$H$10001,0.75),1,0)</f>
        <v>0</v>
      </c>
      <c r="S8741" t="str">
        <f>IF(R8741&gt;=7,"High",IF(R8741&gt;=4,"Medium","Low"))</f>
        <v>Low</v>
      </c>
    </row>
    <row r="8742" spans="1:19">
      <c r="A8742" t="s">
        <v>8867</v>
      </c>
      <c r="B8742">
        <v>55</v>
      </c>
      <c r="C8742" t="s">
        <v>101</v>
      </c>
      <c r="D8742" t="s">
        <v>128</v>
      </c>
      <c r="E8742">
        <v>42</v>
      </c>
      <c r="F8742" t="s">
        <v>109</v>
      </c>
      <c r="G8742" t="s">
        <v>110</v>
      </c>
      <c r="H8742" s="5">
        <v>677</v>
      </c>
      <c r="I8742" s="5">
        <v>28020.97</v>
      </c>
      <c r="J8742" t="s">
        <v>134</v>
      </c>
      <c r="K8742" t="s">
        <v>106</v>
      </c>
      <c r="L8742">
        <v>1</v>
      </c>
      <c r="M8742">
        <v>0</v>
      </c>
      <c r="N8742">
        <v>5</v>
      </c>
      <c r="O8742" s="6">
        <v>0</v>
      </c>
      <c r="P8742" t="s">
        <v>107</v>
      </c>
      <c r="Q8742" t="s">
        <v>107</v>
      </c>
      <c r="R8742">
        <f>IF(F8742="Monthly",2,0)
+IF(E8742&lt;=6,2,0)
+IF(N8742&lt;=2,2,0)
+IF(L8742&gt;=4,2,0)
+IF(M8742&gt;=2,1,0)
+IF(H8742&gt;=_xlfn.PERCENTILE.INC($H$2:$H$10001,0.75),1,0)</f>
        <v>0</v>
      </c>
      <c r="S8742" t="str">
        <f>IF(R8742&gt;=7,"High",IF(R8742&gt;=4,"Medium","Low"))</f>
        <v>Low</v>
      </c>
    </row>
    <row r="8743" spans="1:19">
      <c r="A8743" t="s">
        <v>8868</v>
      </c>
      <c r="B8743">
        <v>36</v>
      </c>
      <c r="C8743" t="s">
        <v>101</v>
      </c>
      <c r="D8743" t="s">
        <v>128</v>
      </c>
      <c r="E8743">
        <v>9</v>
      </c>
      <c r="F8743" t="s">
        <v>103</v>
      </c>
      <c r="G8743" t="s">
        <v>110</v>
      </c>
      <c r="H8743" s="5">
        <v>697</v>
      </c>
      <c r="I8743" s="5">
        <v>6274.31</v>
      </c>
      <c r="J8743" t="s">
        <v>140</v>
      </c>
      <c r="K8743" t="s">
        <v>106</v>
      </c>
      <c r="L8743">
        <v>0</v>
      </c>
      <c r="M8743">
        <v>0</v>
      </c>
      <c r="N8743">
        <v>5</v>
      </c>
      <c r="O8743" s="6">
        <v>0</v>
      </c>
      <c r="P8743" t="s">
        <v>107</v>
      </c>
      <c r="Q8743" t="s">
        <v>107</v>
      </c>
      <c r="R8743">
        <f>IF(F8743="Monthly",2,0)
+IF(E8743&lt;=6,2,0)
+IF(N8743&lt;=2,2,0)
+IF(L8743&gt;=4,2,0)
+IF(M8743&gt;=2,1,0)
+IF(H8743&gt;=_xlfn.PERCENTILE.INC($H$2:$H$10001,0.75),1,0)</f>
        <v>2</v>
      </c>
      <c r="S8743" t="str">
        <f>IF(R8743&gt;=7,"High",IF(R8743&gt;=4,"Medium","Low"))</f>
        <v>Low</v>
      </c>
    </row>
    <row r="8744" spans="1:19">
      <c r="A8744" t="s">
        <v>8869</v>
      </c>
      <c r="B8744">
        <v>46</v>
      </c>
      <c r="C8744" t="s">
        <v>101</v>
      </c>
      <c r="D8744" t="s">
        <v>137</v>
      </c>
      <c r="E8744">
        <v>39</v>
      </c>
      <c r="F8744" t="s">
        <v>103</v>
      </c>
      <c r="G8744" t="s">
        <v>129</v>
      </c>
      <c r="H8744" s="5">
        <v>994</v>
      </c>
      <c r="I8744" s="5">
        <v>39280.46</v>
      </c>
      <c r="J8744" t="s">
        <v>105</v>
      </c>
      <c r="K8744" t="s">
        <v>106</v>
      </c>
      <c r="L8744">
        <v>0</v>
      </c>
      <c r="M8744">
        <v>0</v>
      </c>
      <c r="N8744">
        <v>5</v>
      </c>
      <c r="O8744" s="6">
        <v>0</v>
      </c>
      <c r="P8744" t="s">
        <v>107</v>
      </c>
      <c r="Q8744" t="s">
        <v>107</v>
      </c>
      <c r="R8744">
        <f>IF(F8744="Monthly",2,0)
+IF(E8744&lt;=6,2,0)
+IF(N8744&lt;=2,2,0)
+IF(L8744&gt;=4,2,0)
+IF(M8744&gt;=2,1,0)
+IF(H8744&gt;=_xlfn.PERCENTILE.INC($H$2:$H$10001,0.75),1,0)</f>
        <v>3</v>
      </c>
      <c r="S8744" t="str">
        <f>IF(R8744&gt;=7,"High",IF(R8744&gt;=4,"Medium","Low"))</f>
        <v>Low</v>
      </c>
    </row>
    <row r="8745" spans="1:19">
      <c r="A8745" t="s">
        <v>8870</v>
      </c>
      <c r="B8745">
        <v>41</v>
      </c>
      <c r="C8745" t="s">
        <v>101</v>
      </c>
      <c r="D8745" t="s">
        <v>102</v>
      </c>
      <c r="E8745">
        <v>27</v>
      </c>
      <c r="F8745" t="s">
        <v>109</v>
      </c>
      <c r="G8745" t="s">
        <v>110</v>
      </c>
      <c r="H8745" s="5">
        <v>738</v>
      </c>
      <c r="I8745" s="5">
        <v>19472.3</v>
      </c>
      <c r="J8745" t="s">
        <v>115</v>
      </c>
      <c r="K8745" t="s">
        <v>106</v>
      </c>
      <c r="L8745">
        <v>0</v>
      </c>
      <c r="M8745">
        <v>0</v>
      </c>
      <c r="N8745">
        <v>4</v>
      </c>
      <c r="O8745" s="6">
        <v>5</v>
      </c>
      <c r="P8745" t="s">
        <v>107</v>
      </c>
      <c r="Q8745" t="s">
        <v>107</v>
      </c>
      <c r="R8745">
        <f>IF(F8745="Monthly",2,0)
+IF(E8745&lt;=6,2,0)
+IF(N8745&lt;=2,2,0)
+IF(L8745&gt;=4,2,0)
+IF(M8745&gt;=2,1,0)
+IF(H8745&gt;=_xlfn.PERCENTILE.INC($H$2:$H$10001,0.75),1,0)</f>
        <v>0</v>
      </c>
      <c r="S8745" t="str">
        <f>IF(R8745&gt;=7,"High",IF(R8745&gt;=4,"Medium","Low"))</f>
        <v>Low</v>
      </c>
    </row>
    <row r="8746" spans="1:19">
      <c r="A8746" t="s">
        <v>8871</v>
      </c>
      <c r="B8746">
        <v>30</v>
      </c>
      <c r="C8746" t="s">
        <v>112</v>
      </c>
      <c r="D8746" t="s">
        <v>102</v>
      </c>
      <c r="E8746">
        <v>52</v>
      </c>
      <c r="F8746" t="s">
        <v>109</v>
      </c>
      <c r="G8746" t="s">
        <v>129</v>
      </c>
      <c r="H8746" s="5">
        <v>1006</v>
      </c>
      <c r="I8746" s="5">
        <v>50812.32</v>
      </c>
      <c r="J8746" t="s">
        <v>105</v>
      </c>
      <c r="K8746" t="s">
        <v>106</v>
      </c>
      <c r="L8746">
        <v>1</v>
      </c>
      <c r="M8746">
        <v>0</v>
      </c>
      <c r="N8746">
        <v>4</v>
      </c>
      <c r="O8746" s="6">
        <v>5</v>
      </c>
      <c r="P8746" t="s">
        <v>107</v>
      </c>
      <c r="Q8746" t="s">
        <v>106</v>
      </c>
      <c r="R8746">
        <f>IF(F8746="Monthly",2,0)
+IF(E8746&lt;=6,2,0)
+IF(N8746&lt;=2,2,0)
+IF(L8746&gt;=4,2,0)
+IF(M8746&gt;=2,1,0)
+IF(H8746&gt;=_xlfn.PERCENTILE.INC($H$2:$H$10001,0.75),1,0)</f>
        <v>1</v>
      </c>
      <c r="S8746" t="str">
        <f>IF(R8746&gt;=7,"High",IF(R8746&gt;=4,"Medium","Low"))</f>
        <v>Low</v>
      </c>
    </row>
    <row r="8747" spans="1:19">
      <c r="A8747" t="s">
        <v>8872</v>
      </c>
      <c r="B8747">
        <v>35</v>
      </c>
      <c r="C8747" t="s">
        <v>112</v>
      </c>
      <c r="D8747" t="s">
        <v>126</v>
      </c>
      <c r="E8747">
        <v>29</v>
      </c>
      <c r="F8747" t="s">
        <v>103</v>
      </c>
      <c r="G8747" t="s">
        <v>110</v>
      </c>
      <c r="H8747" s="5">
        <v>745</v>
      </c>
      <c r="I8747" s="5">
        <v>21058.05</v>
      </c>
      <c r="J8747" t="s">
        <v>134</v>
      </c>
      <c r="K8747" t="s">
        <v>106</v>
      </c>
      <c r="L8747">
        <v>0</v>
      </c>
      <c r="M8747">
        <v>0</v>
      </c>
      <c r="N8747">
        <v>4</v>
      </c>
      <c r="O8747" s="6">
        <v>0</v>
      </c>
      <c r="P8747" t="s">
        <v>107</v>
      </c>
      <c r="Q8747" t="s">
        <v>106</v>
      </c>
      <c r="R8747">
        <f>IF(F8747="Monthly",2,0)
+IF(E8747&lt;=6,2,0)
+IF(N8747&lt;=2,2,0)
+IF(L8747&gt;=4,2,0)
+IF(M8747&gt;=2,1,0)
+IF(H8747&gt;=_xlfn.PERCENTILE.INC($H$2:$H$10001,0.75),1,0)</f>
        <v>2</v>
      </c>
      <c r="S8747" t="str">
        <f>IF(R8747&gt;=7,"High",IF(R8747&gt;=4,"Medium","Low"))</f>
        <v>Low</v>
      </c>
    </row>
    <row r="8748" spans="1:19">
      <c r="A8748" t="s">
        <v>8873</v>
      </c>
      <c r="B8748">
        <v>36</v>
      </c>
      <c r="C8748" t="s">
        <v>112</v>
      </c>
      <c r="D8748" t="s">
        <v>128</v>
      </c>
      <c r="E8748">
        <v>32</v>
      </c>
      <c r="F8748" t="s">
        <v>121</v>
      </c>
      <c r="G8748" t="s">
        <v>104</v>
      </c>
      <c r="H8748" s="5">
        <v>422</v>
      </c>
      <c r="I8748" s="5">
        <v>13277.52</v>
      </c>
      <c r="J8748" t="s">
        <v>134</v>
      </c>
      <c r="K8748" t="s">
        <v>106</v>
      </c>
      <c r="L8748">
        <v>2</v>
      </c>
      <c r="M8748">
        <v>1</v>
      </c>
      <c r="N8748">
        <v>4</v>
      </c>
      <c r="O8748" s="6">
        <v>0</v>
      </c>
      <c r="P8748" t="s">
        <v>106</v>
      </c>
      <c r="Q8748" t="s">
        <v>107</v>
      </c>
      <c r="R8748">
        <f>IF(F8748="Monthly",2,0)
+IF(E8748&lt;=6,2,0)
+IF(N8748&lt;=2,2,0)
+IF(L8748&gt;=4,2,0)
+IF(M8748&gt;=2,1,0)
+IF(H8748&gt;=_xlfn.PERCENTILE.INC($H$2:$H$10001,0.75),1,0)</f>
        <v>0</v>
      </c>
      <c r="S8748" t="str">
        <f>IF(R8748&gt;=7,"High",IF(R8748&gt;=4,"Medium","Low"))</f>
        <v>Low</v>
      </c>
    </row>
    <row r="8749" spans="1:19">
      <c r="A8749" t="s">
        <v>8874</v>
      </c>
      <c r="B8749">
        <v>24</v>
      </c>
      <c r="C8749" t="s">
        <v>112</v>
      </c>
      <c r="D8749" t="s">
        <v>133</v>
      </c>
      <c r="E8749">
        <v>47</v>
      </c>
      <c r="F8749" t="s">
        <v>103</v>
      </c>
      <c r="G8749" t="s">
        <v>110</v>
      </c>
      <c r="H8749" s="5">
        <v>680</v>
      </c>
      <c r="I8749" s="5">
        <v>32262.17</v>
      </c>
      <c r="J8749" t="s">
        <v>105</v>
      </c>
      <c r="K8749" t="s">
        <v>106</v>
      </c>
      <c r="L8749">
        <v>3</v>
      </c>
      <c r="M8749">
        <v>2</v>
      </c>
      <c r="N8749">
        <v>3</v>
      </c>
      <c r="O8749" s="6">
        <v>0</v>
      </c>
      <c r="P8749" t="s">
        <v>107</v>
      </c>
      <c r="Q8749" t="s">
        <v>107</v>
      </c>
      <c r="R8749">
        <f>IF(F8749="Monthly",2,0)
+IF(E8749&lt;=6,2,0)
+IF(N8749&lt;=2,2,0)
+IF(L8749&gt;=4,2,0)
+IF(M8749&gt;=2,1,0)
+IF(H8749&gt;=_xlfn.PERCENTILE.INC($H$2:$H$10001,0.75),1,0)</f>
        <v>3</v>
      </c>
      <c r="S8749" t="str">
        <f>IF(R8749&gt;=7,"High",IF(R8749&gt;=4,"Medium","Low"))</f>
        <v>Low</v>
      </c>
    </row>
    <row r="8750" spans="1:19">
      <c r="A8750" t="s">
        <v>8875</v>
      </c>
      <c r="B8750">
        <v>47</v>
      </c>
      <c r="C8750" t="s">
        <v>101</v>
      </c>
      <c r="D8750" t="s">
        <v>102</v>
      </c>
      <c r="E8750">
        <v>53</v>
      </c>
      <c r="F8750" t="s">
        <v>103</v>
      </c>
      <c r="G8750" t="s">
        <v>104</v>
      </c>
      <c r="H8750" s="5">
        <v>464</v>
      </c>
      <c r="I8750" s="5">
        <v>24033.919999999998</v>
      </c>
      <c r="J8750" t="s">
        <v>117</v>
      </c>
      <c r="K8750" t="s">
        <v>106</v>
      </c>
      <c r="L8750">
        <v>3</v>
      </c>
      <c r="M8750">
        <v>1</v>
      </c>
      <c r="N8750">
        <v>5</v>
      </c>
      <c r="O8750" s="6">
        <v>0</v>
      </c>
      <c r="P8750" t="s">
        <v>107</v>
      </c>
      <c r="Q8750" t="s">
        <v>107</v>
      </c>
      <c r="R8750">
        <f>IF(F8750="Monthly",2,0)
+IF(E8750&lt;=6,2,0)
+IF(N8750&lt;=2,2,0)
+IF(L8750&gt;=4,2,0)
+IF(M8750&gt;=2,1,0)
+IF(H8750&gt;=_xlfn.PERCENTILE.INC($H$2:$H$10001,0.75),1,0)</f>
        <v>2</v>
      </c>
      <c r="S8750" t="str">
        <f>IF(R8750&gt;=7,"High",IF(R8750&gt;=4,"Medium","Low"))</f>
        <v>Low</v>
      </c>
    </row>
    <row r="8751" spans="1:19">
      <c r="A8751" t="s">
        <v>8876</v>
      </c>
      <c r="B8751">
        <v>37</v>
      </c>
      <c r="C8751" t="s">
        <v>112</v>
      </c>
      <c r="D8751" t="s">
        <v>128</v>
      </c>
      <c r="E8751">
        <v>22</v>
      </c>
      <c r="F8751" t="s">
        <v>103</v>
      </c>
      <c r="G8751" t="s">
        <v>110</v>
      </c>
      <c r="H8751" s="5">
        <v>780</v>
      </c>
      <c r="I8751" s="5">
        <v>17127.41</v>
      </c>
      <c r="J8751" t="s">
        <v>140</v>
      </c>
      <c r="K8751" t="s">
        <v>106</v>
      </c>
      <c r="L8751">
        <v>1</v>
      </c>
      <c r="M8751">
        <v>0</v>
      </c>
      <c r="N8751">
        <v>5</v>
      </c>
      <c r="O8751" s="6">
        <v>0</v>
      </c>
      <c r="P8751" t="s">
        <v>107</v>
      </c>
      <c r="Q8751" t="s">
        <v>107</v>
      </c>
      <c r="R8751">
        <f>IF(F8751="Monthly",2,0)
+IF(E8751&lt;=6,2,0)
+IF(N8751&lt;=2,2,0)
+IF(L8751&gt;=4,2,0)
+IF(M8751&gt;=2,1,0)
+IF(H8751&gt;=_xlfn.PERCENTILE.INC($H$2:$H$10001,0.75),1,0)</f>
        <v>2</v>
      </c>
      <c r="S8751" t="str">
        <f>IF(R8751&gt;=7,"High",IF(R8751&gt;=4,"Medium","Low"))</f>
        <v>Low</v>
      </c>
    </row>
    <row r="8752" spans="1:19">
      <c r="A8752" t="s">
        <v>8877</v>
      </c>
      <c r="B8752">
        <v>28</v>
      </c>
      <c r="C8752" t="s">
        <v>101</v>
      </c>
      <c r="D8752" t="s">
        <v>133</v>
      </c>
      <c r="E8752">
        <v>43</v>
      </c>
      <c r="F8752" t="s">
        <v>103</v>
      </c>
      <c r="G8752" t="s">
        <v>129</v>
      </c>
      <c r="H8752" s="5">
        <v>958</v>
      </c>
      <c r="I8752" s="5">
        <v>42193.33</v>
      </c>
      <c r="J8752" t="s">
        <v>117</v>
      </c>
      <c r="K8752" t="s">
        <v>106</v>
      </c>
      <c r="L8752">
        <v>0</v>
      </c>
      <c r="M8752">
        <v>0</v>
      </c>
      <c r="N8752">
        <v>4</v>
      </c>
      <c r="O8752" s="6">
        <v>0</v>
      </c>
      <c r="P8752" t="s">
        <v>107</v>
      </c>
      <c r="Q8752" t="s">
        <v>107</v>
      </c>
      <c r="R8752">
        <f>IF(F8752="Monthly",2,0)
+IF(E8752&lt;=6,2,0)
+IF(N8752&lt;=2,2,0)
+IF(L8752&gt;=4,2,0)
+IF(M8752&gt;=2,1,0)
+IF(H8752&gt;=_xlfn.PERCENTILE.INC($H$2:$H$10001,0.75),1,0)</f>
        <v>3</v>
      </c>
      <c r="S8752" t="str">
        <f>IF(R8752&gt;=7,"High",IF(R8752&gt;=4,"Medium","Low"))</f>
        <v>Low</v>
      </c>
    </row>
    <row r="8753" spans="1:19">
      <c r="A8753" t="s">
        <v>8878</v>
      </c>
      <c r="B8753">
        <v>49</v>
      </c>
      <c r="C8753" t="s">
        <v>101</v>
      </c>
      <c r="D8753" t="s">
        <v>137</v>
      </c>
      <c r="E8753">
        <v>30</v>
      </c>
      <c r="F8753" t="s">
        <v>109</v>
      </c>
      <c r="G8753" t="s">
        <v>129</v>
      </c>
      <c r="H8753" s="5">
        <v>988</v>
      </c>
      <c r="I8753" s="5">
        <v>29232.58</v>
      </c>
      <c r="J8753" t="s">
        <v>105</v>
      </c>
      <c r="K8753" t="s">
        <v>106</v>
      </c>
      <c r="L8753">
        <v>0</v>
      </c>
      <c r="M8753">
        <v>0</v>
      </c>
      <c r="N8753">
        <v>5</v>
      </c>
      <c r="O8753" s="6">
        <v>0</v>
      </c>
      <c r="P8753" t="s">
        <v>106</v>
      </c>
      <c r="Q8753" t="s">
        <v>107</v>
      </c>
      <c r="R8753">
        <f>IF(F8753="Monthly",2,0)
+IF(E8753&lt;=6,2,0)
+IF(N8753&lt;=2,2,0)
+IF(L8753&gt;=4,2,0)
+IF(M8753&gt;=2,1,0)
+IF(H8753&gt;=_xlfn.PERCENTILE.INC($H$2:$H$10001,0.75),1,0)</f>
        <v>1</v>
      </c>
      <c r="S8753" t="str">
        <f>IF(R8753&gt;=7,"High",IF(R8753&gt;=4,"Medium","Low"))</f>
        <v>Low</v>
      </c>
    </row>
    <row r="8754" spans="1:19">
      <c r="A8754" t="s">
        <v>8879</v>
      </c>
      <c r="B8754">
        <v>36</v>
      </c>
      <c r="C8754" t="s">
        <v>112</v>
      </c>
      <c r="D8754" t="s">
        <v>137</v>
      </c>
      <c r="E8754">
        <v>14</v>
      </c>
      <c r="F8754" t="s">
        <v>109</v>
      </c>
      <c r="G8754" t="s">
        <v>110</v>
      </c>
      <c r="H8754" s="5">
        <v>781</v>
      </c>
      <c r="I8754" s="5">
        <v>10855.82</v>
      </c>
      <c r="J8754" t="s">
        <v>117</v>
      </c>
      <c r="K8754" t="s">
        <v>106</v>
      </c>
      <c r="L8754">
        <v>0</v>
      </c>
      <c r="M8754">
        <v>0</v>
      </c>
      <c r="N8754">
        <v>5</v>
      </c>
      <c r="O8754" s="6">
        <v>0</v>
      </c>
      <c r="P8754" t="s">
        <v>107</v>
      </c>
      <c r="Q8754" t="s">
        <v>107</v>
      </c>
      <c r="R8754">
        <f>IF(F8754="Monthly",2,0)
+IF(E8754&lt;=6,2,0)
+IF(N8754&lt;=2,2,0)
+IF(L8754&gt;=4,2,0)
+IF(M8754&gt;=2,1,0)
+IF(H8754&gt;=_xlfn.PERCENTILE.INC($H$2:$H$10001,0.75),1,0)</f>
        <v>0</v>
      </c>
      <c r="S8754" t="str">
        <f>IF(R8754&gt;=7,"High",IF(R8754&gt;=4,"Medium","Low"))</f>
        <v>Low</v>
      </c>
    </row>
    <row r="8755" spans="1:19">
      <c r="A8755" t="s">
        <v>8880</v>
      </c>
      <c r="B8755">
        <v>19</v>
      </c>
      <c r="C8755" t="s">
        <v>112</v>
      </c>
      <c r="D8755" t="s">
        <v>113</v>
      </c>
      <c r="E8755">
        <v>20</v>
      </c>
      <c r="F8755" t="s">
        <v>103</v>
      </c>
      <c r="G8755" t="s">
        <v>110</v>
      </c>
      <c r="H8755" s="5">
        <v>699</v>
      </c>
      <c r="I8755" s="5">
        <v>14118.22</v>
      </c>
      <c r="J8755" t="s">
        <v>105</v>
      </c>
      <c r="K8755" t="s">
        <v>106</v>
      </c>
      <c r="L8755">
        <v>2</v>
      </c>
      <c r="M8755">
        <v>0</v>
      </c>
      <c r="N8755">
        <v>4</v>
      </c>
      <c r="O8755" s="6">
        <v>0</v>
      </c>
      <c r="P8755" t="s">
        <v>106</v>
      </c>
      <c r="Q8755" t="s">
        <v>107</v>
      </c>
      <c r="R8755">
        <f>IF(F8755="Monthly",2,0)
+IF(E8755&lt;=6,2,0)
+IF(N8755&lt;=2,2,0)
+IF(L8755&gt;=4,2,0)
+IF(M8755&gt;=2,1,0)
+IF(H8755&gt;=_xlfn.PERCENTILE.INC($H$2:$H$10001,0.75),1,0)</f>
        <v>2</v>
      </c>
      <c r="S8755" t="str">
        <f>IF(R8755&gt;=7,"High",IF(R8755&gt;=4,"Medium","Low"))</f>
        <v>Low</v>
      </c>
    </row>
    <row r="8756" spans="1:19">
      <c r="A8756" t="s">
        <v>8881</v>
      </c>
      <c r="B8756">
        <v>33</v>
      </c>
      <c r="C8756" t="s">
        <v>112</v>
      </c>
      <c r="D8756" t="s">
        <v>137</v>
      </c>
      <c r="E8756">
        <v>21</v>
      </c>
      <c r="F8756" t="s">
        <v>103</v>
      </c>
      <c r="G8756" t="s">
        <v>129</v>
      </c>
      <c r="H8756" s="5">
        <v>1084</v>
      </c>
      <c r="I8756" s="5">
        <v>22182.38</v>
      </c>
      <c r="J8756" t="s">
        <v>117</v>
      </c>
      <c r="K8756" t="s">
        <v>106</v>
      </c>
      <c r="L8756">
        <v>0</v>
      </c>
      <c r="M8756">
        <v>0</v>
      </c>
      <c r="N8756">
        <v>4</v>
      </c>
      <c r="O8756" s="6">
        <v>0</v>
      </c>
      <c r="P8756" t="s">
        <v>107</v>
      </c>
      <c r="Q8756" t="s">
        <v>107</v>
      </c>
      <c r="R8756">
        <f>IF(F8756="Monthly",2,0)
+IF(E8756&lt;=6,2,0)
+IF(N8756&lt;=2,2,0)
+IF(L8756&gt;=4,2,0)
+IF(M8756&gt;=2,1,0)
+IF(H8756&gt;=_xlfn.PERCENTILE.INC($H$2:$H$10001,0.75),1,0)</f>
        <v>3</v>
      </c>
      <c r="S8756" t="str">
        <f>IF(R8756&gt;=7,"High",IF(R8756&gt;=4,"Medium","Low"))</f>
        <v>Low</v>
      </c>
    </row>
    <row r="8757" spans="1:19">
      <c r="A8757" t="s">
        <v>8882</v>
      </c>
      <c r="B8757">
        <v>34</v>
      </c>
      <c r="C8757" t="s">
        <v>112</v>
      </c>
      <c r="D8757" t="s">
        <v>119</v>
      </c>
      <c r="E8757">
        <v>43</v>
      </c>
      <c r="F8757" t="s">
        <v>103</v>
      </c>
      <c r="G8757" t="s">
        <v>110</v>
      </c>
      <c r="H8757" s="5">
        <v>725</v>
      </c>
      <c r="I8757" s="5">
        <v>30545.26</v>
      </c>
      <c r="J8757" t="s">
        <v>134</v>
      </c>
      <c r="K8757" t="s">
        <v>107</v>
      </c>
      <c r="L8757">
        <v>0</v>
      </c>
      <c r="M8757">
        <v>0</v>
      </c>
      <c r="N8757">
        <v>4</v>
      </c>
      <c r="O8757" s="6">
        <v>0</v>
      </c>
      <c r="P8757" t="s">
        <v>107</v>
      </c>
      <c r="Q8757" t="s">
        <v>107</v>
      </c>
      <c r="R8757">
        <f>IF(F8757="Monthly",2,0)
+IF(E8757&lt;=6,2,0)
+IF(N8757&lt;=2,2,0)
+IF(L8757&gt;=4,2,0)
+IF(M8757&gt;=2,1,0)
+IF(H8757&gt;=_xlfn.PERCENTILE.INC($H$2:$H$10001,0.75),1,0)</f>
        <v>2</v>
      </c>
      <c r="S8757" t="str">
        <f>IF(R8757&gt;=7,"High",IF(R8757&gt;=4,"Medium","Low"))</f>
        <v>Low</v>
      </c>
    </row>
    <row r="8758" spans="1:19">
      <c r="A8758" t="s">
        <v>8883</v>
      </c>
      <c r="B8758">
        <v>34</v>
      </c>
      <c r="C8758" t="s">
        <v>101</v>
      </c>
      <c r="D8758" t="s">
        <v>123</v>
      </c>
      <c r="E8758">
        <v>21</v>
      </c>
      <c r="F8758" t="s">
        <v>109</v>
      </c>
      <c r="G8758" t="s">
        <v>129</v>
      </c>
      <c r="H8758" s="5">
        <v>1052</v>
      </c>
      <c r="I8758" s="5">
        <v>22718.95</v>
      </c>
      <c r="J8758" t="s">
        <v>117</v>
      </c>
      <c r="K8758" t="s">
        <v>106</v>
      </c>
      <c r="L8758">
        <v>0</v>
      </c>
      <c r="M8758">
        <v>0</v>
      </c>
      <c r="N8758">
        <v>5</v>
      </c>
      <c r="O8758" s="6">
        <v>0</v>
      </c>
      <c r="P8758" t="s">
        <v>107</v>
      </c>
      <c r="Q8758" t="s">
        <v>106</v>
      </c>
      <c r="R8758">
        <f>IF(F8758="Monthly",2,0)
+IF(E8758&lt;=6,2,0)
+IF(N8758&lt;=2,2,0)
+IF(L8758&gt;=4,2,0)
+IF(M8758&gt;=2,1,0)
+IF(H8758&gt;=_xlfn.PERCENTILE.INC($H$2:$H$10001,0.75),1,0)</f>
        <v>1</v>
      </c>
      <c r="S8758" t="str">
        <f>IF(R8758&gt;=7,"High",IF(R8758&gt;=4,"Medium","Low"))</f>
        <v>Low</v>
      </c>
    </row>
    <row r="8759" spans="1:19">
      <c r="A8759" t="s">
        <v>8884</v>
      </c>
      <c r="B8759">
        <v>38</v>
      </c>
      <c r="C8759" t="s">
        <v>112</v>
      </c>
      <c r="D8759" t="s">
        <v>113</v>
      </c>
      <c r="E8759">
        <v>36</v>
      </c>
      <c r="F8759" t="s">
        <v>121</v>
      </c>
      <c r="G8759" t="s">
        <v>110</v>
      </c>
      <c r="H8759" s="5">
        <v>750</v>
      </c>
      <c r="I8759" s="5">
        <v>23262.04</v>
      </c>
      <c r="J8759" t="s">
        <v>117</v>
      </c>
      <c r="K8759" t="s">
        <v>106</v>
      </c>
      <c r="L8759">
        <v>0</v>
      </c>
      <c r="M8759">
        <v>0</v>
      </c>
      <c r="N8759">
        <v>4</v>
      </c>
      <c r="O8759" s="6">
        <v>15</v>
      </c>
      <c r="P8759" t="s">
        <v>107</v>
      </c>
      <c r="Q8759" t="s">
        <v>107</v>
      </c>
      <c r="R8759">
        <f>IF(F8759="Monthly",2,0)
+IF(E8759&lt;=6,2,0)
+IF(N8759&lt;=2,2,0)
+IF(L8759&gt;=4,2,0)
+IF(M8759&gt;=2,1,0)
+IF(H8759&gt;=_xlfn.PERCENTILE.INC($H$2:$H$10001,0.75),1,0)</f>
        <v>0</v>
      </c>
      <c r="S8759" t="str">
        <f>IF(R8759&gt;=7,"High",IF(R8759&gt;=4,"Medium","Low"))</f>
        <v>Low</v>
      </c>
    </row>
    <row r="8760" spans="1:19">
      <c r="A8760" t="s">
        <v>8885</v>
      </c>
      <c r="B8760">
        <v>28</v>
      </c>
      <c r="C8760" t="s">
        <v>101</v>
      </c>
      <c r="D8760" t="s">
        <v>159</v>
      </c>
      <c r="E8760">
        <v>35</v>
      </c>
      <c r="F8760" t="s">
        <v>103</v>
      </c>
      <c r="G8760" t="s">
        <v>104</v>
      </c>
      <c r="H8760" s="5">
        <v>496</v>
      </c>
      <c r="I8760" s="5">
        <v>17166.09</v>
      </c>
      <c r="J8760" t="s">
        <v>105</v>
      </c>
      <c r="K8760" t="s">
        <v>106</v>
      </c>
      <c r="L8760">
        <v>3</v>
      </c>
      <c r="M8760">
        <v>2</v>
      </c>
      <c r="N8760">
        <v>3</v>
      </c>
      <c r="O8760" s="6">
        <v>0</v>
      </c>
      <c r="P8760" t="s">
        <v>107</v>
      </c>
      <c r="Q8760" t="s">
        <v>106</v>
      </c>
      <c r="R8760">
        <f>IF(F8760="Monthly",2,0)
+IF(E8760&lt;=6,2,0)
+IF(N8760&lt;=2,2,0)
+IF(L8760&gt;=4,2,0)
+IF(M8760&gt;=2,1,0)
+IF(H8760&gt;=_xlfn.PERCENTILE.INC($H$2:$H$10001,0.75),1,0)</f>
        <v>3</v>
      </c>
      <c r="S8760" t="str">
        <f>IF(R8760&gt;=7,"High",IF(R8760&gt;=4,"Medium","Low"))</f>
        <v>Low</v>
      </c>
    </row>
    <row r="8761" spans="1:19">
      <c r="A8761" t="s">
        <v>8886</v>
      </c>
      <c r="B8761">
        <v>35</v>
      </c>
      <c r="C8761" t="s">
        <v>112</v>
      </c>
      <c r="D8761" t="s">
        <v>159</v>
      </c>
      <c r="E8761">
        <v>60</v>
      </c>
      <c r="F8761" t="s">
        <v>109</v>
      </c>
      <c r="G8761" t="s">
        <v>104</v>
      </c>
      <c r="H8761" s="5">
        <v>545</v>
      </c>
      <c r="I8761" s="5">
        <v>31985.41</v>
      </c>
      <c r="J8761" t="s">
        <v>105</v>
      </c>
      <c r="K8761" t="s">
        <v>107</v>
      </c>
      <c r="L8761">
        <v>1</v>
      </c>
      <c r="M8761">
        <v>0</v>
      </c>
      <c r="N8761">
        <v>5</v>
      </c>
      <c r="O8761" s="6">
        <v>0</v>
      </c>
      <c r="P8761" t="s">
        <v>107</v>
      </c>
      <c r="Q8761" t="s">
        <v>107</v>
      </c>
      <c r="R8761">
        <f>IF(F8761="Monthly",2,0)
+IF(E8761&lt;=6,2,0)
+IF(N8761&lt;=2,2,0)
+IF(L8761&gt;=4,2,0)
+IF(M8761&gt;=2,1,0)
+IF(H8761&gt;=_xlfn.PERCENTILE.INC($H$2:$H$10001,0.75),1,0)</f>
        <v>0</v>
      </c>
      <c r="S8761" t="str">
        <f>IF(R8761&gt;=7,"High",IF(R8761&gt;=4,"Medium","Low"))</f>
        <v>Low</v>
      </c>
    </row>
    <row r="8762" spans="1:19">
      <c r="A8762" t="s">
        <v>8887</v>
      </c>
      <c r="B8762">
        <v>22</v>
      </c>
      <c r="C8762" t="s">
        <v>112</v>
      </c>
      <c r="D8762" t="s">
        <v>119</v>
      </c>
      <c r="E8762">
        <v>26</v>
      </c>
      <c r="F8762" t="s">
        <v>109</v>
      </c>
      <c r="G8762" t="s">
        <v>129</v>
      </c>
      <c r="H8762" s="5">
        <v>979</v>
      </c>
      <c r="I8762" s="5">
        <v>25267.25</v>
      </c>
      <c r="J8762" t="s">
        <v>134</v>
      </c>
      <c r="K8762" t="s">
        <v>106</v>
      </c>
      <c r="L8762">
        <v>4</v>
      </c>
      <c r="M8762">
        <v>1</v>
      </c>
      <c r="N8762">
        <v>3</v>
      </c>
      <c r="O8762" s="6">
        <v>0</v>
      </c>
      <c r="P8762" t="s">
        <v>107</v>
      </c>
      <c r="Q8762" t="s">
        <v>107</v>
      </c>
      <c r="R8762">
        <f>IF(F8762="Monthly",2,0)
+IF(E8762&lt;=6,2,0)
+IF(N8762&lt;=2,2,0)
+IF(L8762&gt;=4,2,0)
+IF(M8762&gt;=2,1,0)
+IF(H8762&gt;=_xlfn.PERCENTILE.INC($H$2:$H$10001,0.75),1,0)</f>
        <v>3</v>
      </c>
      <c r="S8762" t="str">
        <f>IF(R8762&gt;=7,"High",IF(R8762&gt;=4,"Medium","Low"))</f>
        <v>Low</v>
      </c>
    </row>
    <row r="8763" spans="1:19">
      <c r="A8763" t="s">
        <v>8888</v>
      </c>
      <c r="B8763">
        <v>32</v>
      </c>
      <c r="C8763" t="s">
        <v>101</v>
      </c>
      <c r="D8763" t="s">
        <v>128</v>
      </c>
      <c r="E8763">
        <v>33</v>
      </c>
      <c r="F8763" t="s">
        <v>103</v>
      </c>
      <c r="G8763" t="s">
        <v>104</v>
      </c>
      <c r="H8763" s="5">
        <v>486</v>
      </c>
      <c r="I8763" s="5">
        <v>16096.75</v>
      </c>
      <c r="J8763" t="s">
        <v>140</v>
      </c>
      <c r="K8763" t="s">
        <v>106</v>
      </c>
      <c r="L8763">
        <v>0</v>
      </c>
      <c r="M8763">
        <v>0</v>
      </c>
      <c r="N8763">
        <v>5</v>
      </c>
      <c r="O8763" s="6">
        <v>0</v>
      </c>
      <c r="P8763" t="s">
        <v>106</v>
      </c>
      <c r="Q8763" t="s">
        <v>106</v>
      </c>
      <c r="R8763">
        <f>IF(F8763="Monthly",2,0)
+IF(E8763&lt;=6,2,0)
+IF(N8763&lt;=2,2,0)
+IF(L8763&gt;=4,2,0)
+IF(M8763&gt;=2,1,0)
+IF(H8763&gt;=_xlfn.PERCENTILE.INC($H$2:$H$10001,0.75),1,0)</f>
        <v>2</v>
      </c>
      <c r="S8763" t="str">
        <f>IF(R8763&gt;=7,"High",IF(R8763&gt;=4,"Medium","Low"))</f>
        <v>Low</v>
      </c>
    </row>
    <row r="8764" spans="1:19">
      <c r="A8764" t="s">
        <v>8889</v>
      </c>
      <c r="B8764">
        <v>35</v>
      </c>
      <c r="C8764" t="s">
        <v>112</v>
      </c>
      <c r="D8764" t="s">
        <v>102</v>
      </c>
      <c r="E8764">
        <v>26</v>
      </c>
      <c r="F8764" t="s">
        <v>109</v>
      </c>
      <c r="G8764" t="s">
        <v>104</v>
      </c>
      <c r="H8764" s="5">
        <v>524</v>
      </c>
      <c r="I8764" s="5">
        <v>13290.09</v>
      </c>
      <c r="J8764" t="s">
        <v>117</v>
      </c>
      <c r="K8764" t="s">
        <v>107</v>
      </c>
      <c r="L8764">
        <v>2</v>
      </c>
      <c r="M8764">
        <v>1</v>
      </c>
      <c r="N8764">
        <v>4</v>
      </c>
      <c r="O8764" s="6">
        <v>0</v>
      </c>
      <c r="P8764" t="s">
        <v>106</v>
      </c>
      <c r="Q8764" t="s">
        <v>107</v>
      </c>
      <c r="R8764">
        <f>IF(F8764="Monthly",2,0)
+IF(E8764&lt;=6,2,0)
+IF(N8764&lt;=2,2,0)
+IF(L8764&gt;=4,2,0)
+IF(M8764&gt;=2,1,0)
+IF(H8764&gt;=_xlfn.PERCENTILE.INC($H$2:$H$10001,0.75),1,0)</f>
        <v>0</v>
      </c>
      <c r="S8764" t="str">
        <f>IF(R8764&gt;=7,"High",IF(R8764&gt;=4,"Medium","Low"))</f>
        <v>Low</v>
      </c>
    </row>
    <row r="8765" spans="1:19">
      <c r="A8765" t="s">
        <v>8890</v>
      </c>
      <c r="B8765">
        <v>30</v>
      </c>
      <c r="C8765" t="s">
        <v>101</v>
      </c>
      <c r="D8765" t="s">
        <v>123</v>
      </c>
      <c r="E8765">
        <v>24</v>
      </c>
      <c r="F8765" t="s">
        <v>109</v>
      </c>
      <c r="G8765" t="s">
        <v>104</v>
      </c>
      <c r="H8765" s="5">
        <v>540</v>
      </c>
      <c r="I8765" s="5">
        <v>12762.24</v>
      </c>
      <c r="J8765" t="s">
        <v>105</v>
      </c>
      <c r="K8765" t="s">
        <v>106</v>
      </c>
      <c r="L8765">
        <v>2</v>
      </c>
      <c r="M8765">
        <v>1</v>
      </c>
      <c r="N8765">
        <v>5</v>
      </c>
      <c r="O8765" s="6">
        <v>0</v>
      </c>
      <c r="P8765" t="s">
        <v>106</v>
      </c>
      <c r="Q8765" t="s">
        <v>107</v>
      </c>
      <c r="R8765">
        <f>IF(F8765="Monthly",2,0)
+IF(E8765&lt;=6,2,0)
+IF(N8765&lt;=2,2,0)
+IF(L8765&gt;=4,2,0)
+IF(M8765&gt;=2,1,0)
+IF(H8765&gt;=_xlfn.PERCENTILE.INC($H$2:$H$10001,0.75),1,0)</f>
        <v>0</v>
      </c>
      <c r="S8765" t="str">
        <f>IF(R8765&gt;=7,"High",IF(R8765&gt;=4,"Medium","Low"))</f>
        <v>Low</v>
      </c>
    </row>
    <row r="8766" spans="1:19">
      <c r="A8766" t="s">
        <v>8891</v>
      </c>
      <c r="B8766">
        <v>53</v>
      </c>
      <c r="C8766" t="s">
        <v>112</v>
      </c>
      <c r="D8766" t="s">
        <v>131</v>
      </c>
      <c r="E8766">
        <v>61</v>
      </c>
      <c r="F8766" t="s">
        <v>109</v>
      </c>
      <c r="G8766" t="s">
        <v>104</v>
      </c>
      <c r="H8766" s="5">
        <v>574</v>
      </c>
      <c r="I8766" s="5">
        <v>35610.57</v>
      </c>
      <c r="J8766" t="s">
        <v>134</v>
      </c>
      <c r="K8766" t="s">
        <v>107</v>
      </c>
      <c r="L8766">
        <v>1</v>
      </c>
      <c r="M8766">
        <v>0</v>
      </c>
      <c r="N8766">
        <v>4</v>
      </c>
      <c r="O8766" s="6">
        <v>0</v>
      </c>
      <c r="P8766" t="s">
        <v>106</v>
      </c>
      <c r="Q8766" t="s">
        <v>107</v>
      </c>
      <c r="R8766">
        <f>IF(F8766="Monthly",2,0)
+IF(E8766&lt;=6,2,0)
+IF(N8766&lt;=2,2,0)
+IF(L8766&gt;=4,2,0)
+IF(M8766&gt;=2,1,0)
+IF(H8766&gt;=_xlfn.PERCENTILE.INC($H$2:$H$10001,0.75),1,0)</f>
        <v>0</v>
      </c>
      <c r="S8766" t="str">
        <f>IF(R8766&gt;=7,"High",IF(R8766&gt;=4,"Medium","Low"))</f>
        <v>Low</v>
      </c>
    </row>
    <row r="8767" spans="1:19">
      <c r="A8767" t="s">
        <v>8892</v>
      </c>
      <c r="B8767">
        <v>43</v>
      </c>
      <c r="C8767" t="s">
        <v>101</v>
      </c>
      <c r="D8767" t="s">
        <v>137</v>
      </c>
      <c r="E8767">
        <v>48</v>
      </c>
      <c r="F8767" t="s">
        <v>103</v>
      </c>
      <c r="G8767" t="s">
        <v>110</v>
      </c>
      <c r="H8767" s="5">
        <v>680</v>
      </c>
      <c r="I8767" s="5">
        <v>32123.98</v>
      </c>
      <c r="J8767" t="s">
        <v>134</v>
      </c>
      <c r="K8767" t="s">
        <v>106</v>
      </c>
      <c r="L8767">
        <v>0</v>
      </c>
      <c r="M8767">
        <v>0</v>
      </c>
      <c r="N8767">
        <v>5</v>
      </c>
      <c r="O8767" s="6">
        <v>0</v>
      </c>
      <c r="P8767" t="s">
        <v>107</v>
      </c>
      <c r="Q8767" t="s">
        <v>107</v>
      </c>
      <c r="R8767">
        <f>IF(F8767="Monthly",2,0)
+IF(E8767&lt;=6,2,0)
+IF(N8767&lt;=2,2,0)
+IF(L8767&gt;=4,2,0)
+IF(M8767&gt;=2,1,0)
+IF(H8767&gt;=_xlfn.PERCENTILE.INC($H$2:$H$10001,0.75),1,0)</f>
        <v>2</v>
      </c>
      <c r="S8767" t="str">
        <f>IF(R8767&gt;=7,"High",IF(R8767&gt;=4,"Medium","Low"))</f>
        <v>Low</v>
      </c>
    </row>
    <row r="8768" spans="1:19">
      <c r="A8768" t="s">
        <v>8893</v>
      </c>
      <c r="B8768">
        <v>49</v>
      </c>
      <c r="C8768" t="s">
        <v>101</v>
      </c>
      <c r="D8768" t="s">
        <v>113</v>
      </c>
      <c r="E8768">
        <v>27</v>
      </c>
      <c r="F8768" t="s">
        <v>103</v>
      </c>
      <c r="G8768" t="s">
        <v>104</v>
      </c>
      <c r="H8768" s="5">
        <v>527</v>
      </c>
      <c r="I8768" s="5">
        <v>14450.51</v>
      </c>
      <c r="J8768" t="s">
        <v>117</v>
      </c>
      <c r="K8768" t="s">
        <v>106</v>
      </c>
      <c r="L8768">
        <v>3</v>
      </c>
      <c r="M8768">
        <v>1</v>
      </c>
      <c r="N8768">
        <v>5</v>
      </c>
      <c r="O8768" s="6">
        <v>0</v>
      </c>
      <c r="P8768" t="s">
        <v>106</v>
      </c>
      <c r="Q8768" t="s">
        <v>107</v>
      </c>
      <c r="R8768">
        <f>IF(F8768="Monthly",2,0)
+IF(E8768&lt;=6,2,0)
+IF(N8768&lt;=2,2,0)
+IF(L8768&gt;=4,2,0)
+IF(M8768&gt;=2,1,0)
+IF(H8768&gt;=_xlfn.PERCENTILE.INC($H$2:$H$10001,0.75),1,0)</f>
        <v>2</v>
      </c>
      <c r="S8768" t="str">
        <f>IF(R8768&gt;=7,"High",IF(R8768&gt;=4,"Medium","Low"))</f>
        <v>Low</v>
      </c>
    </row>
    <row r="8769" spans="1:19">
      <c r="A8769" t="s">
        <v>8894</v>
      </c>
      <c r="B8769">
        <v>44</v>
      </c>
      <c r="C8769" t="s">
        <v>112</v>
      </c>
      <c r="D8769" t="s">
        <v>131</v>
      </c>
      <c r="E8769">
        <v>22</v>
      </c>
      <c r="F8769" t="s">
        <v>121</v>
      </c>
      <c r="G8769" t="s">
        <v>129</v>
      </c>
      <c r="H8769" s="5">
        <v>1041</v>
      </c>
      <c r="I8769" s="5">
        <v>20904.98</v>
      </c>
      <c r="J8769" t="s">
        <v>140</v>
      </c>
      <c r="K8769" t="s">
        <v>106</v>
      </c>
      <c r="L8769">
        <v>0</v>
      </c>
      <c r="M8769">
        <v>0</v>
      </c>
      <c r="N8769">
        <v>5</v>
      </c>
      <c r="O8769" s="6">
        <v>10</v>
      </c>
      <c r="P8769" t="s">
        <v>106</v>
      </c>
      <c r="Q8769" t="s">
        <v>107</v>
      </c>
      <c r="R8769">
        <f>IF(F8769="Monthly",2,0)
+IF(E8769&lt;=6,2,0)
+IF(N8769&lt;=2,2,0)
+IF(L8769&gt;=4,2,0)
+IF(M8769&gt;=2,1,0)
+IF(H8769&gt;=_xlfn.PERCENTILE.INC($H$2:$H$10001,0.75),1,0)</f>
        <v>1</v>
      </c>
      <c r="S8769" t="str">
        <f>IF(R8769&gt;=7,"High",IF(R8769&gt;=4,"Medium","Low"))</f>
        <v>Low</v>
      </c>
    </row>
    <row r="8770" spans="1:19">
      <c r="A8770" t="s">
        <v>8895</v>
      </c>
      <c r="B8770">
        <v>35</v>
      </c>
      <c r="C8770" t="s">
        <v>101</v>
      </c>
      <c r="D8770" t="s">
        <v>131</v>
      </c>
      <c r="E8770">
        <v>54</v>
      </c>
      <c r="F8770" t="s">
        <v>109</v>
      </c>
      <c r="G8770" t="s">
        <v>110</v>
      </c>
      <c r="H8770" s="5">
        <v>809</v>
      </c>
      <c r="I8770" s="5">
        <v>39454.75</v>
      </c>
      <c r="J8770" t="s">
        <v>105</v>
      </c>
      <c r="K8770" t="s">
        <v>107</v>
      </c>
      <c r="L8770">
        <v>0</v>
      </c>
      <c r="M8770">
        <v>0</v>
      </c>
      <c r="N8770">
        <v>5</v>
      </c>
      <c r="O8770" s="6">
        <v>10</v>
      </c>
      <c r="P8770" t="s">
        <v>107</v>
      </c>
      <c r="Q8770" t="s">
        <v>107</v>
      </c>
      <c r="R8770">
        <f>IF(F8770="Monthly",2,0)
+IF(E8770&lt;=6,2,0)
+IF(N8770&lt;=2,2,0)
+IF(L8770&gt;=4,2,0)
+IF(M8770&gt;=2,1,0)
+IF(H8770&gt;=_xlfn.PERCENTILE.INC($H$2:$H$10001,0.75),1,0)</f>
        <v>1</v>
      </c>
      <c r="S8770" t="str">
        <f>IF(R8770&gt;=7,"High",IF(R8770&gt;=4,"Medium","Low"))</f>
        <v>Low</v>
      </c>
    </row>
    <row r="8771" spans="1:19">
      <c r="A8771" t="s">
        <v>8896</v>
      </c>
      <c r="B8771">
        <v>48</v>
      </c>
      <c r="C8771" t="s">
        <v>101</v>
      </c>
      <c r="D8771" t="s">
        <v>159</v>
      </c>
      <c r="E8771">
        <v>37</v>
      </c>
      <c r="F8771" t="s">
        <v>121</v>
      </c>
      <c r="G8771" t="s">
        <v>129</v>
      </c>
      <c r="H8771" s="5">
        <v>1051</v>
      </c>
      <c r="I8771" s="5">
        <v>37999.980000000003</v>
      </c>
      <c r="J8771" t="s">
        <v>117</v>
      </c>
      <c r="K8771" t="s">
        <v>107</v>
      </c>
      <c r="L8771">
        <v>2</v>
      </c>
      <c r="M8771">
        <v>0</v>
      </c>
      <c r="N8771">
        <v>5</v>
      </c>
      <c r="O8771" s="6">
        <v>0</v>
      </c>
      <c r="P8771" t="s">
        <v>106</v>
      </c>
      <c r="Q8771" t="s">
        <v>107</v>
      </c>
      <c r="R8771">
        <f>IF(F8771="Monthly",2,0)
+IF(E8771&lt;=6,2,0)
+IF(N8771&lt;=2,2,0)
+IF(L8771&gt;=4,2,0)
+IF(M8771&gt;=2,1,0)
+IF(H8771&gt;=_xlfn.PERCENTILE.INC($H$2:$H$10001,0.75),1,0)</f>
        <v>1</v>
      </c>
      <c r="S8771" t="str">
        <f>IF(R8771&gt;=7,"High",IF(R8771&gt;=4,"Medium","Low"))</f>
        <v>Low</v>
      </c>
    </row>
    <row r="8772" spans="1:19">
      <c r="A8772" t="s">
        <v>8897</v>
      </c>
      <c r="B8772">
        <v>41</v>
      </c>
      <c r="C8772" t="s">
        <v>101</v>
      </c>
      <c r="D8772" t="s">
        <v>113</v>
      </c>
      <c r="E8772">
        <v>10</v>
      </c>
      <c r="F8772" t="s">
        <v>103</v>
      </c>
      <c r="G8772" t="s">
        <v>104</v>
      </c>
      <c r="H8772" s="5">
        <v>461</v>
      </c>
      <c r="I8772" s="5">
        <v>4493.71</v>
      </c>
      <c r="J8772" t="s">
        <v>134</v>
      </c>
      <c r="K8772" t="s">
        <v>106</v>
      </c>
      <c r="L8772">
        <v>0</v>
      </c>
      <c r="M8772">
        <v>0</v>
      </c>
      <c r="N8772">
        <v>5</v>
      </c>
      <c r="O8772" s="6">
        <v>0</v>
      </c>
      <c r="P8772" t="s">
        <v>107</v>
      </c>
      <c r="Q8772" t="s">
        <v>107</v>
      </c>
      <c r="R8772">
        <f>IF(F8772="Monthly",2,0)
+IF(E8772&lt;=6,2,0)
+IF(N8772&lt;=2,2,0)
+IF(L8772&gt;=4,2,0)
+IF(M8772&gt;=2,1,0)
+IF(H8772&gt;=_xlfn.PERCENTILE.INC($H$2:$H$10001,0.75),1,0)</f>
        <v>2</v>
      </c>
      <c r="S8772" t="str">
        <f>IF(R8772&gt;=7,"High",IF(R8772&gt;=4,"Medium","Low"))</f>
        <v>Low</v>
      </c>
    </row>
    <row r="8773" spans="1:19">
      <c r="A8773" t="s">
        <v>8898</v>
      </c>
      <c r="B8773">
        <v>24</v>
      </c>
      <c r="C8773" t="s">
        <v>112</v>
      </c>
      <c r="D8773" t="s">
        <v>128</v>
      </c>
      <c r="E8773">
        <v>38</v>
      </c>
      <c r="F8773" t="s">
        <v>121</v>
      </c>
      <c r="G8773" t="s">
        <v>110</v>
      </c>
      <c r="H8773" s="5">
        <v>744</v>
      </c>
      <c r="I8773" s="5">
        <v>23784.71</v>
      </c>
      <c r="J8773" t="s">
        <v>115</v>
      </c>
      <c r="K8773" t="s">
        <v>106</v>
      </c>
      <c r="L8773">
        <v>0</v>
      </c>
      <c r="M8773">
        <v>0</v>
      </c>
      <c r="N8773">
        <v>5</v>
      </c>
      <c r="O8773" s="6">
        <v>15</v>
      </c>
      <c r="P8773" t="s">
        <v>106</v>
      </c>
      <c r="Q8773" t="s">
        <v>107</v>
      </c>
      <c r="R8773">
        <f>IF(F8773="Monthly",2,0)
+IF(E8773&lt;=6,2,0)
+IF(N8773&lt;=2,2,0)
+IF(L8773&gt;=4,2,0)
+IF(M8773&gt;=2,1,0)
+IF(H8773&gt;=_xlfn.PERCENTILE.INC($H$2:$H$10001,0.75),1,0)</f>
        <v>0</v>
      </c>
      <c r="S8773" t="str">
        <f>IF(R8773&gt;=7,"High",IF(R8773&gt;=4,"Medium","Low"))</f>
        <v>Low</v>
      </c>
    </row>
    <row r="8774" spans="1:19">
      <c r="A8774" t="s">
        <v>8899</v>
      </c>
      <c r="B8774">
        <v>51</v>
      </c>
      <c r="C8774" t="s">
        <v>101</v>
      </c>
      <c r="D8774" t="s">
        <v>133</v>
      </c>
      <c r="E8774">
        <v>10</v>
      </c>
      <c r="F8774" t="s">
        <v>103</v>
      </c>
      <c r="G8774" t="s">
        <v>104</v>
      </c>
      <c r="H8774" s="5">
        <v>535</v>
      </c>
      <c r="I8774" s="5">
        <v>5450.08</v>
      </c>
      <c r="J8774" t="s">
        <v>134</v>
      </c>
      <c r="K8774" t="s">
        <v>106</v>
      </c>
      <c r="L8774">
        <v>1</v>
      </c>
      <c r="M8774">
        <v>0</v>
      </c>
      <c r="N8774">
        <v>4</v>
      </c>
      <c r="O8774" s="6">
        <v>0</v>
      </c>
      <c r="P8774" t="s">
        <v>107</v>
      </c>
      <c r="Q8774" t="s">
        <v>107</v>
      </c>
      <c r="R8774">
        <f>IF(F8774="Monthly",2,0)
+IF(E8774&lt;=6,2,0)
+IF(N8774&lt;=2,2,0)
+IF(L8774&gt;=4,2,0)
+IF(M8774&gt;=2,1,0)
+IF(H8774&gt;=_xlfn.PERCENTILE.INC($H$2:$H$10001,0.75),1,0)</f>
        <v>2</v>
      </c>
      <c r="S8774" t="str">
        <f>IF(R8774&gt;=7,"High",IF(R8774&gt;=4,"Medium","Low"))</f>
        <v>Low</v>
      </c>
    </row>
    <row r="8775" spans="1:19">
      <c r="A8775" t="s">
        <v>8900</v>
      </c>
      <c r="B8775">
        <v>32</v>
      </c>
      <c r="C8775" t="s">
        <v>112</v>
      </c>
      <c r="D8775" t="s">
        <v>102</v>
      </c>
      <c r="E8775">
        <v>57</v>
      </c>
      <c r="F8775" t="s">
        <v>109</v>
      </c>
      <c r="G8775" t="s">
        <v>104</v>
      </c>
      <c r="H8775" s="5">
        <v>463</v>
      </c>
      <c r="I8775" s="5">
        <v>27126.97</v>
      </c>
      <c r="J8775" t="s">
        <v>105</v>
      </c>
      <c r="K8775" t="s">
        <v>106</v>
      </c>
      <c r="L8775">
        <v>2</v>
      </c>
      <c r="M8775">
        <v>0</v>
      </c>
      <c r="N8775">
        <v>5</v>
      </c>
      <c r="O8775" s="6">
        <v>0</v>
      </c>
      <c r="P8775" t="s">
        <v>107</v>
      </c>
      <c r="Q8775" t="s">
        <v>107</v>
      </c>
      <c r="R8775">
        <f>IF(F8775="Monthly",2,0)
+IF(E8775&lt;=6,2,0)
+IF(N8775&lt;=2,2,0)
+IF(L8775&gt;=4,2,0)
+IF(M8775&gt;=2,1,0)
+IF(H8775&gt;=_xlfn.PERCENTILE.INC($H$2:$H$10001,0.75),1,0)</f>
        <v>0</v>
      </c>
      <c r="S8775" t="str">
        <f>IF(R8775&gt;=7,"High",IF(R8775&gt;=4,"Medium","Low"))</f>
        <v>Low</v>
      </c>
    </row>
    <row r="8776" spans="1:19">
      <c r="A8776" t="s">
        <v>8901</v>
      </c>
      <c r="B8776">
        <v>44</v>
      </c>
      <c r="C8776" t="s">
        <v>101</v>
      </c>
      <c r="D8776" t="s">
        <v>128</v>
      </c>
      <c r="E8776">
        <v>18</v>
      </c>
      <c r="F8776" t="s">
        <v>103</v>
      </c>
      <c r="G8776" t="s">
        <v>104</v>
      </c>
      <c r="H8776" s="5">
        <v>420</v>
      </c>
      <c r="I8776" s="5">
        <v>7436.14</v>
      </c>
      <c r="J8776" t="s">
        <v>115</v>
      </c>
      <c r="K8776" t="s">
        <v>106</v>
      </c>
      <c r="L8776">
        <v>2</v>
      </c>
      <c r="M8776">
        <v>1</v>
      </c>
      <c r="N8776">
        <v>5</v>
      </c>
      <c r="O8776" s="6">
        <v>0</v>
      </c>
      <c r="P8776" t="s">
        <v>107</v>
      </c>
      <c r="Q8776" t="s">
        <v>106</v>
      </c>
      <c r="R8776">
        <f>IF(F8776="Monthly",2,0)
+IF(E8776&lt;=6,2,0)
+IF(N8776&lt;=2,2,0)
+IF(L8776&gt;=4,2,0)
+IF(M8776&gt;=2,1,0)
+IF(H8776&gt;=_xlfn.PERCENTILE.INC($H$2:$H$10001,0.75),1,0)</f>
        <v>2</v>
      </c>
      <c r="S8776" t="str">
        <f>IF(R8776&gt;=7,"High",IF(R8776&gt;=4,"Medium","Low"))</f>
        <v>Low</v>
      </c>
    </row>
    <row r="8777" spans="1:19">
      <c r="A8777" t="s">
        <v>8902</v>
      </c>
      <c r="B8777">
        <v>44</v>
      </c>
      <c r="C8777" t="s">
        <v>101</v>
      </c>
      <c r="D8777" t="s">
        <v>126</v>
      </c>
      <c r="E8777">
        <v>48</v>
      </c>
      <c r="F8777" t="s">
        <v>109</v>
      </c>
      <c r="G8777" t="s">
        <v>129</v>
      </c>
      <c r="H8777" s="5">
        <v>1068</v>
      </c>
      <c r="I8777" s="5">
        <v>47128.32</v>
      </c>
      <c r="J8777" t="s">
        <v>134</v>
      </c>
      <c r="K8777" t="s">
        <v>106</v>
      </c>
      <c r="L8777">
        <v>0</v>
      </c>
      <c r="M8777">
        <v>0</v>
      </c>
      <c r="N8777">
        <v>5</v>
      </c>
      <c r="O8777" s="6">
        <v>10</v>
      </c>
      <c r="P8777" t="s">
        <v>106</v>
      </c>
      <c r="Q8777" t="s">
        <v>107</v>
      </c>
      <c r="R8777">
        <f>IF(F8777="Monthly",2,0)
+IF(E8777&lt;=6,2,0)
+IF(N8777&lt;=2,2,0)
+IF(L8777&gt;=4,2,0)
+IF(M8777&gt;=2,1,0)
+IF(H8777&gt;=_xlfn.PERCENTILE.INC($H$2:$H$10001,0.75),1,0)</f>
        <v>1</v>
      </c>
      <c r="S8777" t="str">
        <f>IF(R8777&gt;=7,"High",IF(R8777&gt;=4,"Medium","Low"))</f>
        <v>Low</v>
      </c>
    </row>
    <row r="8778" spans="1:19">
      <c r="A8778" t="s">
        <v>8903</v>
      </c>
      <c r="B8778">
        <v>37</v>
      </c>
      <c r="C8778" t="s">
        <v>112</v>
      </c>
      <c r="D8778" t="s">
        <v>126</v>
      </c>
      <c r="E8778">
        <v>53</v>
      </c>
      <c r="F8778" t="s">
        <v>109</v>
      </c>
      <c r="G8778" t="s">
        <v>104</v>
      </c>
      <c r="H8778" s="5">
        <v>558</v>
      </c>
      <c r="I8778" s="5">
        <v>29928.35</v>
      </c>
      <c r="J8778" t="s">
        <v>105</v>
      </c>
      <c r="K8778" t="s">
        <v>107</v>
      </c>
      <c r="L8778">
        <v>0</v>
      </c>
      <c r="M8778">
        <v>0</v>
      </c>
      <c r="N8778">
        <v>5</v>
      </c>
      <c r="O8778" s="6">
        <v>0</v>
      </c>
      <c r="P8778" t="s">
        <v>106</v>
      </c>
      <c r="Q8778" t="s">
        <v>107</v>
      </c>
      <c r="R8778">
        <f>IF(F8778="Monthly",2,0)
+IF(E8778&lt;=6,2,0)
+IF(N8778&lt;=2,2,0)
+IF(L8778&gt;=4,2,0)
+IF(M8778&gt;=2,1,0)
+IF(H8778&gt;=_xlfn.PERCENTILE.INC($H$2:$H$10001,0.75),1,0)</f>
        <v>0</v>
      </c>
      <c r="S8778" t="str">
        <f>IF(R8778&gt;=7,"High",IF(R8778&gt;=4,"Medium","Low"))</f>
        <v>Low</v>
      </c>
    </row>
    <row r="8779" spans="1:19">
      <c r="A8779" t="s">
        <v>8904</v>
      </c>
      <c r="B8779">
        <v>18</v>
      </c>
      <c r="C8779" t="s">
        <v>101</v>
      </c>
      <c r="D8779" t="s">
        <v>102</v>
      </c>
      <c r="E8779">
        <v>36</v>
      </c>
      <c r="F8779" t="s">
        <v>121</v>
      </c>
      <c r="G8779" t="s">
        <v>104</v>
      </c>
      <c r="H8779" s="5">
        <v>494</v>
      </c>
      <c r="I8779" s="5">
        <v>15439.95</v>
      </c>
      <c r="J8779" t="s">
        <v>117</v>
      </c>
      <c r="K8779" t="s">
        <v>106</v>
      </c>
      <c r="L8779">
        <v>6</v>
      </c>
      <c r="M8779">
        <v>1</v>
      </c>
      <c r="N8779">
        <v>4</v>
      </c>
      <c r="O8779" s="6">
        <v>15</v>
      </c>
      <c r="P8779" t="s">
        <v>106</v>
      </c>
      <c r="Q8779" t="s">
        <v>107</v>
      </c>
      <c r="R8779">
        <f>IF(F8779="Monthly",2,0)
+IF(E8779&lt;=6,2,0)
+IF(N8779&lt;=2,2,0)
+IF(L8779&gt;=4,2,0)
+IF(M8779&gt;=2,1,0)
+IF(H8779&gt;=_xlfn.PERCENTILE.INC($H$2:$H$10001,0.75),1,0)</f>
        <v>2</v>
      </c>
      <c r="S8779" t="str">
        <f>IF(R8779&gt;=7,"High",IF(R8779&gt;=4,"Medium","Low"))</f>
        <v>Low</v>
      </c>
    </row>
    <row r="8780" spans="1:19">
      <c r="A8780" t="s">
        <v>8905</v>
      </c>
      <c r="B8780">
        <v>47</v>
      </c>
      <c r="C8780" t="s">
        <v>112</v>
      </c>
      <c r="D8780" t="s">
        <v>133</v>
      </c>
      <c r="E8780">
        <v>11</v>
      </c>
      <c r="F8780" t="s">
        <v>103</v>
      </c>
      <c r="G8780" t="s">
        <v>104</v>
      </c>
      <c r="H8780" s="5">
        <v>513</v>
      </c>
      <c r="I8780" s="5">
        <v>5622.11</v>
      </c>
      <c r="J8780" t="s">
        <v>140</v>
      </c>
      <c r="K8780" t="s">
        <v>106</v>
      </c>
      <c r="L8780">
        <v>1</v>
      </c>
      <c r="M8780">
        <v>0</v>
      </c>
      <c r="N8780">
        <v>5</v>
      </c>
      <c r="O8780" s="6">
        <v>0</v>
      </c>
      <c r="P8780" t="s">
        <v>107</v>
      </c>
      <c r="Q8780" t="s">
        <v>107</v>
      </c>
      <c r="R8780">
        <f>IF(F8780="Monthly",2,0)
+IF(E8780&lt;=6,2,0)
+IF(N8780&lt;=2,2,0)
+IF(L8780&gt;=4,2,0)
+IF(M8780&gt;=2,1,0)
+IF(H8780&gt;=_xlfn.PERCENTILE.INC($H$2:$H$10001,0.75),1,0)</f>
        <v>2</v>
      </c>
      <c r="S8780" t="str">
        <f>IF(R8780&gt;=7,"High",IF(R8780&gt;=4,"Medium","Low"))</f>
        <v>Low</v>
      </c>
    </row>
    <row r="8781" spans="1:19">
      <c r="A8781" t="s">
        <v>8906</v>
      </c>
      <c r="B8781">
        <v>44</v>
      </c>
      <c r="C8781" t="s">
        <v>101</v>
      </c>
      <c r="D8781" t="s">
        <v>137</v>
      </c>
      <c r="E8781">
        <v>37</v>
      </c>
      <c r="F8781" t="s">
        <v>103</v>
      </c>
      <c r="G8781" t="s">
        <v>129</v>
      </c>
      <c r="H8781" s="5">
        <v>1019</v>
      </c>
      <c r="I8781" s="5">
        <v>36955.410000000003</v>
      </c>
      <c r="J8781" t="s">
        <v>105</v>
      </c>
      <c r="K8781" t="s">
        <v>106</v>
      </c>
      <c r="L8781">
        <v>2</v>
      </c>
      <c r="M8781">
        <v>0</v>
      </c>
      <c r="N8781">
        <v>5</v>
      </c>
      <c r="O8781" s="6">
        <v>0</v>
      </c>
      <c r="P8781" t="s">
        <v>106</v>
      </c>
      <c r="Q8781" t="s">
        <v>106</v>
      </c>
      <c r="R8781">
        <f>IF(F8781="Monthly",2,0)
+IF(E8781&lt;=6,2,0)
+IF(N8781&lt;=2,2,0)
+IF(L8781&gt;=4,2,0)
+IF(M8781&gt;=2,1,0)
+IF(H8781&gt;=_xlfn.PERCENTILE.INC($H$2:$H$10001,0.75),1,0)</f>
        <v>3</v>
      </c>
      <c r="S8781" t="str">
        <f>IF(R8781&gt;=7,"High",IF(R8781&gt;=4,"Medium","Low"))</f>
        <v>Low</v>
      </c>
    </row>
    <row r="8782" spans="1:19">
      <c r="A8782" t="s">
        <v>8907</v>
      </c>
      <c r="B8782">
        <v>25</v>
      </c>
      <c r="C8782" t="s">
        <v>101</v>
      </c>
      <c r="D8782" t="s">
        <v>131</v>
      </c>
      <c r="E8782">
        <v>28</v>
      </c>
      <c r="F8782" t="s">
        <v>109</v>
      </c>
      <c r="G8782" t="s">
        <v>129</v>
      </c>
      <c r="H8782" s="5">
        <v>984</v>
      </c>
      <c r="I8782" s="5">
        <v>27215.69</v>
      </c>
      <c r="J8782" t="s">
        <v>105</v>
      </c>
      <c r="K8782" t="s">
        <v>106</v>
      </c>
      <c r="L8782">
        <v>0</v>
      </c>
      <c r="M8782">
        <v>0</v>
      </c>
      <c r="N8782">
        <v>4</v>
      </c>
      <c r="O8782" s="6">
        <v>0</v>
      </c>
      <c r="P8782" t="s">
        <v>107</v>
      </c>
      <c r="Q8782" t="s">
        <v>107</v>
      </c>
      <c r="R8782">
        <f>IF(F8782="Monthly",2,0)
+IF(E8782&lt;=6,2,0)
+IF(N8782&lt;=2,2,0)
+IF(L8782&gt;=4,2,0)
+IF(M8782&gt;=2,1,0)
+IF(H8782&gt;=_xlfn.PERCENTILE.INC($H$2:$H$10001,0.75),1,0)</f>
        <v>1</v>
      </c>
      <c r="S8782" t="str">
        <f>IF(R8782&gt;=7,"High",IF(R8782&gt;=4,"Medium","Low"))</f>
        <v>Low</v>
      </c>
    </row>
    <row r="8783" spans="1:19">
      <c r="A8783" t="s">
        <v>8908</v>
      </c>
      <c r="B8783">
        <v>52</v>
      </c>
      <c r="C8783" t="s">
        <v>101</v>
      </c>
      <c r="D8783" t="s">
        <v>133</v>
      </c>
      <c r="E8783">
        <v>29</v>
      </c>
      <c r="F8783" t="s">
        <v>109</v>
      </c>
      <c r="G8783" t="s">
        <v>110</v>
      </c>
      <c r="H8783" s="5">
        <v>676</v>
      </c>
      <c r="I8783" s="5">
        <v>20052.349999999999</v>
      </c>
      <c r="J8783" t="s">
        <v>115</v>
      </c>
      <c r="K8783" t="s">
        <v>106</v>
      </c>
      <c r="L8783">
        <v>0</v>
      </c>
      <c r="M8783">
        <v>0</v>
      </c>
      <c r="N8783">
        <v>5</v>
      </c>
      <c r="O8783" s="6">
        <v>0</v>
      </c>
      <c r="P8783" t="s">
        <v>107</v>
      </c>
      <c r="Q8783" t="s">
        <v>107</v>
      </c>
      <c r="R8783">
        <f>IF(F8783="Monthly",2,0)
+IF(E8783&lt;=6,2,0)
+IF(N8783&lt;=2,2,0)
+IF(L8783&gt;=4,2,0)
+IF(M8783&gt;=2,1,0)
+IF(H8783&gt;=_xlfn.PERCENTILE.INC($H$2:$H$10001,0.75),1,0)</f>
        <v>0</v>
      </c>
      <c r="S8783" t="str">
        <f>IF(R8783&gt;=7,"High",IF(R8783&gt;=4,"Medium","Low"))</f>
        <v>Low</v>
      </c>
    </row>
    <row r="8784" spans="1:19">
      <c r="A8784" t="s">
        <v>8909</v>
      </c>
      <c r="B8784">
        <v>36</v>
      </c>
      <c r="C8784" t="s">
        <v>112</v>
      </c>
      <c r="D8784" t="s">
        <v>131</v>
      </c>
      <c r="E8784">
        <v>45</v>
      </c>
      <c r="F8784" t="s">
        <v>103</v>
      </c>
      <c r="G8784" t="s">
        <v>110</v>
      </c>
      <c r="H8784" s="5">
        <v>781</v>
      </c>
      <c r="I8784" s="5">
        <v>34749.06</v>
      </c>
      <c r="J8784" t="s">
        <v>105</v>
      </c>
      <c r="K8784" t="s">
        <v>107</v>
      </c>
      <c r="L8784">
        <v>2</v>
      </c>
      <c r="M8784">
        <v>1</v>
      </c>
      <c r="N8784">
        <v>4</v>
      </c>
      <c r="O8784" s="6">
        <v>0</v>
      </c>
      <c r="P8784" t="s">
        <v>107</v>
      </c>
      <c r="Q8784" t="s">
        <v>106</v>
      </c>
      <c r="R8784">
        <f>IF(F8784="Monthly",2,0)
+IF(E8784&lt;=6,2,0)
+IF(N8784&lt;=2,2,0)
+IF(L8784&gt;=4,2,0)
+IF(M8784&gt;=2,1,0)
+IF(H8784&gt;=_xlfn.PERCENTILE.INC($H$2:$H$10001,0.75),1,0)</f>
        <v>2</v>
      </c>
      <c r="S8784" t="str">
        <f>IF(R8784&gt;=7,"High",IF(R8784&gt;=4,"Medium","Low"))</f>
        <v>Low</v>
      </c>
    </row>
    <row r="8785" spans="1:19">
      <c r="A8785" t="s">
        <v>8910</v>
      </c>
      <c r="B8785">
        <v>29</v>
      </c>
      <c r="C8785" t="s">
        <v>112</v>
      </c>
      <c r="D8785" t="s">
        <v>128</v>
      </c>
      <c r="E8785">
        <v>15</v>
      </c>
      <c r="F8785" t="s">
        <v>103</v>
      </c>
      <c r="G8785" t="s">
        <v>104</v>
      </c>
      <c r="H8785" s="5">
        <v>458</v>
      </c>
      <c r="I8785" s="5">
        <v>7048.1</v>
      </c>
      <c r="J8785" t="s">
        <v>115</v>
      </c>
      <c r="K8785" t="s">
        <v>106</v>
      </c>
      <c r="L8785">
        <v>2</v>
      </c>
      <c r="M8785">
        <v>1</v>
      </c>
      <c r="N8785">
        <v>3</v>
      </c>
      <c r="O8785" s="6">
        <v>0</v>
      </c>
      <c r="P8785" t="s">
        <v>107</v>
      </c>
      <c r="Q8785" t="s">
        <v>106</v>
      </c>
      <c r="R8785">
        <f>IF(F8785="Monthly",2,0)
+IF(E8785&lt;=6,2,0)
+IF(N8785&lt;=2,2,0)
+IF(L8785&gt;=4,2,0)
+IF(M8785&gt;=2,1,0)
+IF(H8785&gt;=_xlfn.PERCENTILE.INC($H$2:$H$10001,0.75),1,0)</f>
        <v>2</v>
      </c>
      <c r="S8785" t="str">
        <f>IF(R8785&gt;=7,"High",IF(R8785&gt;=4,"Medium","Low"))</f>
        <v>Low</v>
      </c>
    </row>
    <row r="8786" spans="1:19">
      <c r="A8786" t="s">
        <v>8911</v>
      </c>
      <c r="B8786">
        <v>38</v>
      </c>
      <c r="C8786" t="s">
        <v>112</v>
      </c>
      <c r="D8786" t="s">
        <v>126</v>
      </c>
      <c r="E8786">
        <v>19</v>
      </c>
      <c r="F8786" t="s">
        <v>109</v>
      </c>
      <c r="G8786" t="s">
        <v>110</v>
      </c>
      <c r="H8786" s="5">
        <v>698</v>
      </c>
      <c r="I8786" s="5">
        <v>12932.26</v>
      </c>
      <c r="J8786" t="s">
        <v>117</v>
      </c>
      <c r="K8786" t="s">
        <v>106</v>
      </c>
      <c r="L8786">
        <v>2</v>
      </c>
      <c r="M8786">
        <v>0</v>
      </c>
      <c r="N8786">
        <v>4</v>
      </c>
      <c r="O8786" s="6">
        <v>0</v>
      </c>
      <c r="P8786" t="s">
        <v>107</v>
      </c>
      <c r="Q8786" t="s">
        <v>107</v>
      </c>
      <c r="R8786">
        <f>IF(F8786="Monthly",2,0)
+IF(E8786&lt;=6,2,0)
+IF(N8786&lt;=2,2,0)
+IF(L8786&gt;=4,2,0)
+IF(M8786&gt;=2,1,0)
+IF(H8786&gt;=_xlfn.PERCENTILE.INC($H$2:$H$10001,0.75),1,0)</f>
        <v>0</v>
      </c>
      <c r="S8786" t="str">
        <f>IF(R8786&gt;=7,"High",IF(R8786&gt;=4,"Medium","Low"))</f>
        <v>Low</v>
      </c>
    </row>
    <row r="8787" spans="1:19">
      <c r="A8787" t="s">
        <v>8912</v>
      </c>
      <c r="B8787">
        <v>66</v>
      </c>
      <c r="C8787" t="s">
        <v>112</v>
      </c>
      <c r="D8787" t="s">
        <v>123</v>
      </c>
      <c r="E8787">
        <v>50</v>
      </c>
      <c r="F8787" t="s">
        <v>121</v>
      </c>
      <c r="G8787" t="s">
        <v>110</v>
      </c>
      <c r="H8787" s="5">
        <v>665</v>
      </c>
      <c r="I8787" s="5">
        <v>29477.52</v>
      </c>
      <c r="J8787" t="s">
        <v>117</v>
      </c>
      <c r="K8787" t="s">
        <v>106</v>
      </c>
      <c r="L8787">
        <v>1</v>
      </c>
      <c r="M8787">
        <v>0</v>
      </c>
      <c r="N8787">
        <v>5</v>
      </c>
      <c r="O8787" s="6">
        <v>10</v>
      </c>
      <c r="P8787" t="s">
        <v>106</v>
      </c>
      <c r="Q8787" t="s">
        <v>107</v>
      </c>
      <c r="R8787">
        <f>IF(F8787="Monthly",2,0)
+IF(E8787&lt;=6,2,0)
+IF(N8787&lt;=2,2,0)
+IF(L8787&gt;=4,2,0)
+IF(M8787&gt;=2,1,0)
+IF(H8787&gt;=_xlfn.PERCENTILE.INC($H$2:$H$10001,0.75),1,0)</f>
        <v>0</v>
      </c>
      <c r="S8787" t="str">
        <f>IF(R8787&gt;=7,"High",IF(R8787&gt;=4,"Medium","Low"))</f>
        <v>Low</v>
      </c>
    </row>
    <row r="8788" spans="1:19">
      <c r="A8788" t="s">
        <v>8913</v>
      </c>
      <c r="B8788">
        <v>18</v>
      </c>
      <c r="C8788" t="s">
        <v>112</v>
      </c>
      <c r="D8788" t="s">
        <v>119</v>
      </c>
      <c r="E8788">
        <v>29</v>
      </c>
      <c r="F8788" t="s">
        <v>103</v>
      </c>
      <c r="G8788" t="s">
        <v>110</v>
      </c>
      <c r="H8788" s="5">
        <v>667</v>
      </c>
      <c r="I8788" s="5">
        <v>18994.41</v>
      </c>
      <c r="J8788" t="s">
        <v>140</v>
      </c>
      <c r="K8788" t="s">
        <v>106</v>
      </c>
      <c r="L8788">
        <v>3</v>
      </c>
      <c r="M8788">
        <v>0</v>
      </c>
      <c r="N8788">
        <v>3</v>
      </c>
      <c r="O8788" s="6">
        <v>0</v>
      </c>
      <c r="P8788" t="s">
        <v>107</v>
      </c>
      <c r="Q8788" t="s">
        <v>106</v>
      </c>
      <c r="R8788">
        <f>IF(F8788="Monthly",2,0)
+IF(E8788&lt;=6,2,0)
+IF(N8788&lt;=2,2,0)
+IF(L8788&gt;=4,2,0)
+IF(M8788&gt;=2,1,0)
+IF(H8788&gt;=_xlfn.PERCENTILE.INC($H$2:$H$10001,0.75),1,0)</f>
        <v>2</v>
      </c>
      <c r="S8788" t="str">
        <f>IF(R8788&gt;=7,"High",IF(R8788&gt;=4,"Medium","Low"))</f>
        <v>Low</v>
      </c>
    </row>
    <row r="8789" spans="1:19">
      <c r="A8789" t="s">
        <v>8914</v>
      </c>
      <c r="B8789">
        <v>34</v>
      </c>
      <c r="C8789" t="s">
        <v>101</v>
      </c>
      <c r="D8789" t="s">
        <v>123</v>
      </c>
      <c r="E8789">
        <v>15</v>
      </c>
      <c r="F8789" t="s">
        <v>121</v>
      </c>
      <c r="G8789" t="s">
        <v>110</v>
      </c>
      <c r="H8789" s="5">
        <v>764</v>
      </c>
      <c r="I8789" s="5">
        <v>11286.09</v>
      </c>
      <c r="J8789" t="s">
        <v>115</v>
      </c>
      <c r="K8789" t="s">
        <v>106</v>
      </c>
      <c r="L8789">
        <v>0</v>
      </c>
      <c r="M8789">
        <v>0</v>
      </c>
      <c r="N8789">
        <v>5</v>
      </c>
      <c r="O8789" s="6">
        <v>0</v>
      </c>
      <c r="P8789" t="s">
        <v>107</v>
      </c>
      <c r="Q8789" t="s">
        <v>107</v>
      </c>
      <c r="R8789">
        <f>IF(F8789="Monthly",2,0)
+IF(E8789&lt;=6,2,0)
+IF(N8789&lt;=2,2,0)
+IF(L8789&gt;=4,2,0)
+IF(M8789&gt;=2,1,0)
+IF(H8789&gt;=_xlfn.PERCENTILE.INC($H$2:$H$10001,0.75),1,0)</f>
        <v>0</v>
      </c>
      <c r="S8789" t="str">
        <f>IF(R8789&gt;=7,"High",IF(R8789&gt;=4,"Medium","Low"))</f>
        <v>Low</v>
      </c>
    </row>
    <row r="8790" spans="1:19">
      <c r="A8790" t="s">
        <v>8915</v>
      </c>
      <c r="B8790">
        <v>44</v>
      </c>
      <c r="C8790" t="s">
        <v>112</v>
      </c>
      <c r="D8790" t="s">
        <v>159</v>
      </c>
      <c r="E8790">
        <v>54</v>
      </c>
      <c r="F8790" t="s">
        <v>103</v>
      </c>
      <c r="G8790" t="s">
        <v>104</v>
      </c>
      <c r="H8790" s="5">
        <v>441</v>
      </c>
      <c r="I8790" s="5">
        <v>23742.48</v>
      </c>
      <c r="J8790" t="s">
        <v>140</v>
      </c>
      <c r="K8790" t="s">
        <v>107</v>
      </c>
      <c r="L8790">
        <v>3</v>
      </c>
      <c r="M8790">
        <v>0</v>
      </c>
      <c r="N8790">
        <v>4</v>
      </c>
      <c r="O8790" s="6">
        <v>0</v>
      </c>
      <c r="P8790" t="s">
        <v>107</v>
      </c>
      <c r="Q8790" t="s">
        <v>107</v>
      </c>
      <c r="R8790">
        <f>IF(F8790="Monthly",2,0)
+IF(E8790&lt;=6,2,0)
+IF(N8790&lt;=2,2,0)
+IF(L8790&gt;=4,2,0)
+IF(M8790&gt;=2,1,0)
+IF(H8790&gt;=_xlfn.PERCENTILE.INC($H$2:$H$10001,0.75),1,0)</f>
        <v>2</v>
      </c>
      <c r="S8790" t="str">
        <f>IF(R8790&gt;=7,"High",IF(R8790&gt;=4,"Medium","Low"))</f>
        <v>Low</v>
      </c>
    </row>
    <row r="8791" spans="1:19">
      <c r="A8791" t="s">
        <v>8916</v>
      </c>
      <c r="B8791">
        <v>37</v>
      </c>
      <c r="C8791" t="s">
        <v>101</v>
      </c>
      <c r="D8791" t="s">
        <v>113</v>
      </c>
      <c r="E8791">
        <v>53</v>
      </c>
      <c r="F8791" t="s">
        <v>103</v>
      </c>
      <c r="G8791" t="s">
        <v>110</v>
      </c>
      <c r="H8791" s="5">
        <v>786</v>
      </c>
      <c r="I8791" s="5">
        <v>42444.59</v>
      </c>
      <c r="J8791" t="s">
        <v>105</v>
      </c>
      <c r="K8791" t="s">
        <v>106</v>
      </c>
      <c r="L8791">
        <v>2</v>
      </c>
      <c r="M8791">
        <v>0</v>
      </c>
      <c r="N8791">
        <v>5</v>
      </c>
      <c r="O8791" s="6">
        <v>0</v>
      </c>
      <c r="P8791" t="s">
        <v>106</v>
      </c>
      <c r="Q8791" t="s">
        <v>107</v>
      </c>
      <c r="R8791">
        <f>IF(F8791="Monthly",2,0)
+IF(E8791&lt;=6,2,0)
+IF(N8791&lt;=2,2,0)
+IF(L8791&gt;=4,2,0)
+IF(M8791&gt;=2,1,0)
+IF(H8791&gt;=_xlfn.PERCENTILE.INC($H$2:$H$10001,0.75),1,0)</f>
        <v>2</v>
      </c>
      <c r="S8791" t="str">
        <f>IF(R8791&gt;=7,"High",IF(R8791&gt;=4,"Medium","Low"))</f>
        <v>Low</v>
      </c>
    </row>
    <row r="8792" spans="1:19">
      <c r="A8792" t="s">
        <v>8917</v>
      </c>
      <c r="B8792">
        <v>25</v>
      </c>
      <c r="C8792" t="s">
        <v>112</v>
      </c>
      <c r="D8792" t="s">
        <v>119</v>
      </c>
      <c r="E8792">
        <v>41</v>
      </c>
      <c r="F8792" t="s">
        <v>109</v>
      </c>
      <c r="G8792" t="s">
        <v>110</v>
      </c>
      <c r="H8792" s="5">
        <v>711</v>
      </c>
      <c r="I8792" s="5">
        <v>25755.45</v>
      </c>
      <c r="J8792" t="s">
        <v>117</v>
      </c>
      <c r="K8792" t="s">
        <v>106</v>
      </c>
      <c r="L8792">
        <v>1</v>
      </c>
      <c r="M8792">
        <v>0</v>
      </c>
      <c r="N8792">
        <v>5</v>
      </c>
      <c r="O8792" s="6">
        <v>10</v>
      </c>
      <c r="P8792" t="s">
        <v>107</v>
      </c>
      <c r="Q8792" t="s">
        <v>107</v>
      </c>
      <c r="R8792">
        <f>IF(F8792="Monthly",2,0)
+IF(E8792&lt;=6,2,0)
+IF(N8792&lt;=2,2,0)
+IF(L8792&gt;=4,2,0)
+IF(M8792&gt;=2,1,0)
+IF(H8792&gt;=_xlfn.PERCENTILE.INC($H$2:$H$10001,0.75),1,0)</f>
        <v>0</v>
      </c>
      <c r="S8792" t="str">
        <f>IF(R8792&gt;=7,"High",IF(R8792&gt;=4,"Medium","Low"))</f>
        <v>Low</v>
      </c>
    </row>
    <row r="8793" spans="1:19">
      <c r="A8793" t="s">
        <v>8918</v>
      </c>
      <c r="B8793">
        <v>50</v>
      </c>
      <c r="C8793" t="s">
        <v>101</v>
      </c>
      <c r="D8793" t="s">
        <v>131</v>
      </c>
      <c r="E8793">
        <v>41</v>
      </c>
      <c r="F8793" t="s">
        <v>103</v>
      </c>
      <c r="G8793" t="s">
        <v>110</v>
      </c>
      <c r="H8793" s="5">
        <v>731</v>
      </c>
      <c r="I8793" s="5">
        <v>29379.35</v>
      </c>
      <c r="J8793" t="s">
        <v>134</v>
      </c>
      <c r="K8793" t="s">
        <v>106</v>
      </c>
      <c r="L8793">
        <v>1</v>
      </c>
      <c r="M8793">
        <v>0</v>
      </c>
      <c r="N8793">
        <v>4</v>
      </c>
      <c r="O8793" s="6">
        <v>0</v>
      </c>
      <c r="P8793" t="s">
        <v>106</v>
      </c>
      <c r="Q8793" t="s">
        <v>107</v>
      </c>
      <c r="R8793">
        <f>IF(F8793="Monthly",2,0)
+IF(E8793&lt;=6,2,0)
+IF(N8793&lt;=2,2,0)
+IF(L8793&gt;=4,2,0)
+IF(M8793&gt;=2,1,0)
+IF(H8793&gt;=_xlfn.PERCENTILE.INC($H$2:$H$10001,0.75),1,0)</f>
        <v>2</v>
      </c>
      <c r="S8793" t="str">
        <f>IF(R8793&gt;=7,"High",IF(R8793&gt;=4,"Medium","Low"))</f>
        <v>Low</v>
      </c>
    </row>
    <row r="8794" spans="1:19">
      <c r="A8794" t="s">
        <v>8919</v>
      </c>
      <c r="B8794">
        <v>39</v>
      </c>
      <c r="C8794" t="s">
        <v>101</v>
      </c>
      <c r="D8794" t="s">
        <v>133</v>
      </c>
      <c r="E8794">
        <v>58</v>
      </c>
      <c r="F8794" t="s">
        <v>109</v>
      </c>
      <c r="G8794" t="s">
        <v>129</v>
      </c>
      <c r="H8794" s="5">
        <v>1049</v>
      </c>
      <c r="I8794" s="5">
        <v>61062.34</v>
      </c>
      <c r="J8794" t="s">
        <v>140</v>
      </c>
      <c r="K8794" t="s">
        <v>106</v>
      </c>
      <c r="L8794">
        <v>0</v>
      </c>
      <c r="M8794">
        <v>0</v>
      </c>
      <c r="N8794">
        <v>4</v>
      </c>
      <c r="O8794" s="6">
        <v>0</v>
      </c>
      <c r="P8794" t="s">
        <v>106</v>
      </c>
      <c r="Q8794" t="s">
        <v>107</v>
      </c>
      <c r="R8794">
        <f>IF(F8794="Monthly",2,0)
+IF(E8794&lt;=6,2,0)
+IF(N8794&lt;=2,2,0)
+IF(L8794&gt;=4,2,0)
+IF(M8794&gt;=2,1,0)
+IF(H8794&gt;=_xlfn.PERCENTILE.INC($H$2:$H$10001,0.75),1,0)</f>
        <v>1</v>
      </c>
      <c r="S8794" t="str">
        <f>IF(R8794&gt;=7,"High",IF(R8794&gt;=4,"Medium","Low"))</f>
        <v>Low</v>
      </c>
    </row>
    <row r="8795" spans="1:19">
      <c r="A8795" t="s">
        <v>8920</v>
      </c>
      <c r="B8795">
        <v>40</v>
      </c>
      <c r="C8795" t="s">
        <v>101</v>
      </c>
      <c r="D8795" t="s">
        <v>133</v>
      </c>
      <c r="E8795">
        <v>50</v>
      </c>
      <c r="F8795" t="s">
        <v>109</v>
      </c>
      <c r="G8795" t="s">
        <v>104</v>
      </c>
      <c r="H8795" s="5">
        <v>540</v>
      </c>
      <c r="I8795" s="5">
        <v>26227.439999999999</v>
      </c>
      <c r="J8795" t="s">
        <v>105</v>
      </c>
      <c r="K8795" t="s">
        <v>106</v>
      </c>
      <c r="L8795">
        <v>0</v>
      </c>
      <c r="M8795">
        <v>0</v>
      </c>
      <c r="N8795">
        <v>5</v>
      </c>
      <c r="O8795" s="6">
        <v>0</v>
      </c>
      <c r="P8795" t="s">
        <v>107</v>
      </c>
      <c r="Q8795" t="s">
        <v>107</v>
      </c>
      <c r="R8795">
        <f>IF(F8795="Monthly",2,0)
+IF(E8795&lt;=6,2,0)
+IF(N8795&lt;=2,2,0)
+IF(L8795&gt;=4,2,0)
+IF(M8795&gt;=2,1,0)
+IF(H8795&gt;=_xlfn.PERCENTILE.INC($H$2:$H$10001,0.75),1,0)</f>
        <v>0</v>
      </c>
      <c r="S8795" t="str">
        <f>IF(R8795&gt;=7,"High",IF(R8795&gt;=4,"Medium","Low"))</f>
        <v>Low</v>
      </c>
    </row>
    <row r="8796" spans="1:19">
      <c r="A8796" t="s">
        <v>8921</v>
      </c>
      <c r="B8796">
        <v>41</v>
      </c>
      <c r="C8796" t="s">
        <v>112</v>
      </c>
      <c r="D8796" t="s">
        <v>126</v>
      </c>
      <c r="E8796">
        <v>23</v>
      </c>
      <c r="F8796" t="s">
        <v>109</v>
      </c>
      <c r="G8796" t="s">
        <v>104</v>
      </c>
      <c r="H8796" s="5">
        <v>472</v>
      </c>
      <c r="I8796" s="5">
        <v>11064.77</v>
      </c>
      <c r="J8796" t="s">
        <v>140</v>
      </c>
      <c r="K8796" t="s">
        <v>106</v>
      </c>
      <c r="L8796">
        <v>0</v>
      </c>
      <c r="M8796">
        <v>0</v>
      </c>
      <c r="N8796">
        <v>5</v>
      </c>
      <c r="O8796" s="6">
        <v>0</v>
      </c>
      <c r="P8796" t="s">
        <v>107</v>
      </c>
      <c r="Q8796" t="s">
        <v>107</v>
      </c>
      <c r="R8796">
        <f>IF(F8796="Monthly",2,0)
+IF(E8796&lt;=6,2,0)
+IF(N8796&lt;=2,2,0)
+IF(L8796&gt;=4,2,0)
+IF(M8796&gt;=2,1,0)
+IF(H8796&gt;=_xlfn.PERCENTILE.INC($H$2:$H$10001,0.75),1,0)</f>
        <v>0</v>
      </c>
      <c r="S8796" t="str">
        <f>IF(R8796&gt;=7,"High",IF(R8796&gt;=4,"Medium","Low"))</f>
        <v>Low</v>
      </c>
    </row>
    <row r="8797" spans="1:19">
      <c r="A8797" t="s">
        <v>8922</v>
      </c>
      <c r="B8797">
        <v>35</v>
      </c>
      <c r="C8797" t="s">
        <v>101</v>
      </c>
      <c r="D8797" t="s">
        <v>102</v>
      </c>
      <c r="E8797">
        <v>39</v>
      </c>
      <c r="F8797" t="s">
        <v>121</v>
      </c>
      <c r="G8797" t="s">
        <v>104</v>
      </c>
      <c r="H8797" s="5">
        <v>461</v>
      </c>
      <c r="I8797" s="5">
        <v>16106.5</v>
      </c>
      <c r="J8797" t="s">
        <v>140</v>
      </c>
      <c r="K8797" t="s">
        <v>107</v>
      </c>
      <c r="L8797">
        <v>0</v>
      </c>
      <c r="M8797">
        <v>0</v>
      </c>
      <c r="N8797">
        <v>5</v>
      </c>
      <c r="O8797" s="6">
        <v>10</v>
      </c>
      <c r="P8797" t="s">
        <v>107</v>
      </c>
      <c r="Q8797" t="s">
        <v>107</v>
      </c>
      <c r="R8797">
        <f>IF(F8797="Monthly",2,0)
+IF(E8797&lt;=6,2,0)
+IF(N8797&lt;=2,2,0)
+IF(L8797&gt;=4,2,0)
+IF(M8797&gt;=2,1,0)
+IF(H8797&gt;=_xlfn.PERCENTILE.INC($H$2:$H$10001,0.75),1,0)</f>
        <v>0</v>
      </c>
      <c r="S8797" t="str">
        <f>IF(R8797&gt;=7,"High",IF(R8797&gt;=4,"Medium","Low"))</f>
        <v>Low</v>
      </c>
    </row>
    <row r="8798" spans="1:19">
      <c r="A8798" t="s">
        <v>8923</v>
      </c>
      <c r="B8798">
        <v>50</v>
      </c>
      <c r="C8798" t="s">
        <v>112</v>
      </c>
      <c r="D8798" t="s">
        <v>102</v>
      </c>
      <c r="E8798">
        <v>53</v>
      </c>
      <c r="F8798" t="s">
        <v>103</v>
      </c>
      <c r="G8798" t="s">
        <v>104</v>
      </c>
      <c r="H8798" s="5">
        <v>514</v>
      </c>
      <c r="I8798" s="5">
        <v>26671.34</v>
      </c>
      <c r="J8798" t="s">
        <v>117</v>
      </c>
      <c r="K8798" t="s">
        <v>106</v>
      </c>
      <c r="L8798">
        <v>1</v>
      </c>
      <c r="M8798">
        <v>0</v>
      </c>
      <c r="N8798">
        <v>5</v>
      </c>
      <c r="O8798" s="6">
        <v>0</v>
      </c>
      <c r="P8798" t="s">
        <v>106</v>
      </c>
      <c r="Q8798" t="s">
        <v>107</v>
      </c>
      <c r="R8798">
        <f>IF(F8798="Monthly",2,0)
+IF(E8798&lt;=6,2,0)
+IF(N8798&lt;=2,2,0)
+IF(L8798&gt;=4,2,0)
+IF(M8798&gt;=2,1,0)
+IF(H8798&gt;=_xlfn.PERCENTILE.INC($H$2:$H$10001,0.75),1,0)</f>
        <v>2</v>
      </c>
      <c r="S8798" t="str">
        <f>IF(R8798&gt;=7,"High",IF(R8798&gt;=4,"Medium","Low"))</f>
        <v>Low</v>
      </c>
    </row>
    <row r="8799" spans="1:19">
      <c r="A8799" t="s">
        <v>8924</v>
      </c>
      <c r="B8799">
        <v>38</v>
      </c>
      <c r="C8799" t="s">
        <v>112</v>
      </c>
      <c r="D8799" t="s">
        <v>137</v>
      </c>
      <c r="E8799">
        <v>65</v>
      </c>
      <c r="F8799" t="s">
        <v>103</v>
      </c>
      <c r="G8799" t="s">
        <v>129</v>
      </c>
      <c r="H8799" s="5">
        <v>1056</v>
      </c>
      <c r="I8799" s="5">
        <v>68489.45</v>
      </c>
      <c r="J8799" t="s">
        <v>117</v>
      </c>
      <c r="K8799" t="s">
        <v>106</v>
      </c>
      <c r="L8799">
        <v>0</v>
      </c>
      <c r="M8799">
        <v>0</v>
      </c>
      <c r="N8799">
        <v>5</v>
      </c>
      <c r="O8799" s="6">
        <v>0</v>
      </c>
      <c r="P8799" t="s">
        <v>106</v>
      </c>
      <c r="Q8799" t="s">
        <v>107</v>
      </c>
      <c r="R8799">
        <f>IF(F8799="Monthly",2,0)
+IF(E8799&lt;=6,2,0)
+IF(N8799&lt;=2,2,0)
+IF(L8799&gt;=4,2,0)
+IF(M8799&gt;=2,1,0)
+IF(H8799&gt;=_xlfn.PERCENTILE.INC($H$2:$H$10001,0.75),1,0)</f>
        <v>3</v>
      </c>
      <c r="S8799" t="str">
        <f>IF(R8799&gt;=7,"High",IF(R8799&gt;=4,"Medium","Low"))</f>
        <v>Low</v>
      </c>
    </row>
    <row r="8800" spans="1:19">
      <c r="A8800" t="s">
        <v>8925</v>
      </c>
      <c r="B8800">
        <v>34</v>
      </c>
      <c r="C8800" t="s">
        <v>101</v>
      </c>
      <c r="D8800" t="s">
        <v>159</v>
      </c>
      <c r="E8800">
        <v>20</v>
      </c>
      <c r="F8800" t="s">
        <v>103</v>
      </c>
      <c r="G8800" t="s">
        <v>104</v>
      </c>
      <c r="H8800" s="5">
        <v>491</v>
      </c>
      <c r="I8800" s="5">
        <v>10101.200000000001</v>
      </c>
      <c r="J8800" t="s">
        <v>134</v>
      </c>
      <c r="K8800" t="s">
        <v>107</v>
      </c>
      <c r="L8800">
        <v>0</v>
      </c>
      <c r="M8800">
        <v>0</v>
      </c>
      <c r="N8800">
        <v>5</v>
      </c>
      <c r="O8800" s="6">
        <v>0</v>
      </c>
      <c r="P8800" t="s">
        <v>107</v>
      </c>
      <c r="Q8800" t="s">
        <v>107</v>
      </c>
      <c r="R8800">
        <f>IF(F8800="Monthly",2,0)
+IF(E8800&lt;=6,2,0)
+IF(N8800&lt;=2,2,0)
+IF(L8800&gt;=4,2,0)
+IF(M8800&gt;=2,1,0)
+IF(H8800&gt;=_xlfn.PERCENTILE.INC($H$2:$H$10001,0.75),1,0)</f>
        <v>2</v>
      </c>
      <c r="S8800" t="str">
        <f>IF(R8800&gt;=7,"High",IF(R8800&gt;=4,"Medium","Low"))</f>
        <v>Low</v>
      </c>
    </row>
    <row r="8801" spans="1:19">
      <c r="A8801" t="s">
        <v>8926</v>
      </c>
      <c r="B8801">
        <v>35</v>
      </c>
      <c r="C8801" t="s">
        <v>101</v>
      </c>
      <c r="D8801" t="s">
        <v>128</v>
      </c>
      <c r="E8801">
        <v>14</v>
      </c>
      <c r="F8801" t="s">
        <v>103</v>
      </c>
      <c r="G8801" t="s">
        <v>104</v>
      </c>
      <c r="H8801" s="5">
        <v>538</v>
      </c>
      <c r="I8801" s="5">
        <v>7696.58</v>
      </c>
      <c r="J8801" t="s">
        <v>105</v>
      </c>
      <c r="K8801" t="s">
        <v>106</v>
      </c>
      <c r="L8801">
        <v>0</v>
      </c>
      <c r="M8801">
        <v>0</v>
      </c>
      <c r="N8801">
        <v>5</v>
      </c>
      <c r="O8801" s="6">
        <v>0</v>
      </c>
      <c r="P8801" t="s">
        <v>107</v>
      </c>
      <c r="Q8801" t="s">
        <v>107</v>
      </c>
      <c r="R8801">
        <f>IF(F8801="Monthly",2,0)
+IF(E8801&lt;=6,2,0)
+IF(N8801&lt;=2,2,0)
+IF(L8801&gt;=4,2,0)
+IF(M8801&gt;=2,1,0)
+IF(H8801&gt;=_xlfn.PERCENTILE.INC($H$2:$H$10001,0.75),1,0)</f>
        <v>2</v>
      </c>
      <c r="S8801" t="str">
        <f>IF(R8801&gt;=7,"High",IF(R8801&gt;=4,"Medium","Low"))</f>
        <v>Low</v>
      </c>
    </row>
    <row r="8802" spans="1:19">
      <c r="A8802" t="s">
        <v>8927</v>
      </c>
      <c r="B8802">
        <v>46</v>
      </c>
      <c r="C8802" t="s">
        <v>101</v>
      </c>
      <c r="D8802" t="s">
        <v>102</v>
      </c>
      <c r="E8802">
        <v>9</v>
      </c>
      <c r="F8802" t="s">
        <v>103</v>
      </c>
      <c r="G8802" t="s">
        <v>129</v>
      </c>
      <c r="H8802" s="5">
        <v>992</v>
      </c>
      <c r="I8802" s="5">
        <v>8995.67</v>
      </c>
      <c r="J8802" t="s">
        <v>115</v>
      </c>
      <c r="K8802" t="s">
        <v>107</v>
      </c>
      <c r="L8802">
        <v>0</v>
      </c>
      <c r="M8802">
        <v>0</v>
      </c>
      <c r="N8802">
        <v>5</v>
      </c>
      <c r="O8802" s="6">
        <v>0</v>
      </c>
      <c r="P8802" t="s">
        <v>107</v>
      </c>
      <c r="Q8802" t="s">
        <v>107</v>
      </c>
      <c r="R8802">
        <f>IF(F8802="Monthly",2,0)
+IF(E8802&lt;=6,2,0)
+IF(N8802&lt;=2,2,0)
+IF(L8802&gt;=4,2,0)
+IF(M8802&gt;=2,1,0)
+IF(H8802&gt;=_xlfn.PERCENTILE.INC($H$2:$H$10001,0.75),1,0)</f>
        <v>3</v>
      </c>
      <c r="S8802" t="str">
        <f>IF(R8802&gt;=7,"High",IF(R8802&gt;=4,"Medium","Low"))</f>
        <v>Low</v>
      </c>
    </row>
    <row r="8803" spans="1:19">
      <c r="A8803" t="s">
        <v>8928</v>
      </c>
      <c r="B8803">
        <v>34</v>
      </c>
      <c r="C8803" t="s">
        <v>101</v>
      </c>
      <c r="D8803" t="s">
        <v>113</v>
      </c>
      <c r="E8803">
        <v>41</v>
      </c>
      <c r="F8803" t="s">
        <v>103</v>
      </c>
      <c r="G8803" t="s">
        <v>104</v>
      </c>
      <c r="H8803" s="5">
        <v>516</v>
      </c>
      <c r="I8803" s="5">
        <v>21110.22</v>
      </c>
      <c r="J8803" t="s">
        <v>115</v>
      </c>
      <c r="K8803" t="s">
        <v>106</v>
      </c>
      <c r="L8803">
        <v>1</v>
      </c>
      <c r="M8803">
        <v>0</v>
      </c>
      <c r="N8803">
        <v>5</v>
      </c>
      <c r="O8803" s="6">
        <v>0</v>
      </c>
      <c r="P8803" t="s">
        <v>107</v>
      </c>
      <c r="Q8803" t="s">
        <v>107</v>
      </c>
      <c r="R8803">
        <f>IF(F8803="Monthly",2,0)
+IF(E8803&lt;=6,2,0)
+IF(N8803&lt;=2,2,0)
+IF(L8803&gt;=4,2,0)
+IF(M8803&gt;=2,1,0)
+IF(H8803&gt;=_xlfn.PERCENTILE.INC($H$2:$H$10001,0.75),1,0)</f>
        <v>2</v>
      </c>
      <c r="S8803" t="str">
        <f>IF(R8803&gt;=7,"High",IF(R8803&gt;=4,"Medium","Low"))</f>
        <v>Low</v>
      </c>
    </row>
    <row r="8804" spans="1:19">
      <c r="A8804" t="s">
        <v>8929</v>
      </c>
      <c r="B8804">
        <v>33</v>
      </c>
      <c r="C8804" t="s">
        <v>101</v>
      </c>
      <c r="D8804" t="s">
        <v>126</v>
      </c>
      <c r="E8804">
        <v>37</v>
      </c>
      <c r="F8804" t="s">
        <v>109</v>
      </c>
      <c r="G8804" t="s">
        <v>104</v>
      </c>
      <c r="H8804" s="5">
        <v>510</v>
      </c>
      <c r="I8804" s="5">
        <v>16499.27</v>
      </c>
      <c r="J8804" t="s">
        <v>134</v>
      </c>
      <c r="K8804" t="s">
        <v>106</v>
      </c>
      <c r="L8804">
        <v>3</v>
      </c>
      <c r="M8804">
        <v>2</v>
      </c>
      <c r="N8804">
        <v>4</v>
      </c>
      <c r="O8804" s="6">
        <v>10</v>
      </c>
      <c r="P8804" t="s">
        <v>107</v>
      </c>
      <c r="Q8804" t="s">
        <v>107</v>
      </c>
      <c r="R8804">
        <f>IF(F8804="Monthly",2,0)
+IF(E8804&lt;=6,2,0)
+IF(N8804&lt;=2,2,0)
+IF(L8804&gt;=4,2,0)
+IF(M8804&gt;=2,1,0)
+IF(H8804&gt;=_xlfn.PERCENTILE.INC($H$2:$H$10001,0.75),1,0)</f>
        <v>1</v>
      </c>
      <c r="S8804" t="str">
        <f>IF(R8804&gt;=7,"High",IF(R8804&gt;=4,"Medium","Low"))</f>
        <v>Low</v>
      </c>
    </row>
    <row r="8805" spans="1:19">
      <c r="A8805" t="s">
        <v>8930</v>
      </c>
      <c r="B8805">
        <v>45</v>
      </c>
      <c r="C8805" t="s">
        <v>101</v>
      </c>
      <c r="D8805" t="s">
        <v>131</v>
      </c>
      <c r="E8805">
        <v>21</v>
      </c>
      <c r="F8805" t="s">
        <v>103</v>
      </c>
      <c r="G8805" t="s">
        <v>104</v>
      </c>
      <c r="H8805" s="5">
        <v>513</v>
      </c>
      <c r="I8805" s="5">
        <v>10522.05</v>
      </c>
      <c r="J8805" t="s">
        <v>115</v>
      </c>
      <c r="K8805" t="s">
        <v>106</v>
      </c>
      <c r="L8805">
        <v>0</v>
      </c>
      <c r="M8805">
        <v>0</v>
      </c>
      <c r="N8805">
        <v>5</v>
      </c>
      <c r="O8805" s="6">
        <v>0</v>
      </c>
      <c r="P8805" t="s">
        <v>107</v>
      </c>
      <c r="Q8805" t="s">
        <v>107</v>
      </c>
      <c r="R8805">
        <f>IF(F8805="Monthly",2,0)
+IF(E8805&lt;=6,2,0)
+IF(N8805&lt;=2,2,0)
+IF(L8805&gt;=4,2,0)
+IF(M8805&gt;=2,1,0)
+IF(H8805&gt;=_xlfn.PERCENTILE.INC($H$2:$H$10001,0.75),1,0)</f>
        <v>2</v>
      </c>
      <c r="S8805" t="str">
        <f>IF(R8805&gt;=7,"High",IF(R8805&gt;=4,"Medium","Low"))</f>
        <v>Low</v>
      </c>
    </row>
    <row r="8806" spans="1:19">
      <c r="A8806" t="s">
        <v>8931</v>
      </c>
      <c r="B8806">
        <v>34</v>
      </c>
      <c r="C8806" t="s">
        <v>112</v>
      </c>
      <c r="D8806" t="s">
        <v>133</v>
      </c>
      <c r="E8806">
        <v>36</v>
      </c>
      <c r="F8806" t="s">
        <v>109</v>
      </c>
      <c r="G8806" t="s">
        <v>110</v>
      </c>
      <c r="H8806" s="5">
        <v>714</v>
      </c>
      <c r="I8806" s="5">
        <v>24067.08</v>
      </c>
      <c r="J8806" t="s">
        <v>117</v>
      </c>
      <c r="K8806" t="s">
        <v>106</v>
      </c>
      <c r="L8806">
        <v>4</v>
      </c>
      <c r="M8806">
        <v>1</v>
      </c>
      <c r="N8806">
        <v>3</v>
      </c>
      <c r="O8806" s="6">
        <v>5</v>
      </c>
      <c r="P8806" t="s">
        <v>107</v>
      </c>
      <c r="Q8806" t="s">
        <v>107</v>
      </c>
      <c r="R8806">
        <f>IF(F8806="Monthly",2,0)
+IF(E8806&lt;=6,2,0)
+IF(N8806&lt;=2,2,0)
+IF(L8806&gt;=4,2,0)
+IF(M8806&gt;=2,1,0)
+IF(H8806&gt;=_xlfn.PERCENTILE.INC($H$2:$H$10001,0.75),1,0)</f>
        <v>2</v>
      </c>
      <c r="S8806" t="str">
        <f>IF(R8806&gt;=7,"High",IF(R8806&gt;=4,"Medium","Low"))</f>
        <v>Low</v>
      </c>
    </row>
    <row r="8807" spans="1:19">
      <c r="A8807" t="s">
        <v>8932</v>
      </c>
      <c r="B8807">
        <v>25</v>
      </c>
      <c r="C8807" t="s">
        <v>112</v>
      </c>
      <c r="D8807" t="s">
        <v>123</v>
      </c>
      <c r="E8807">
        <v>10</v>
      </c>
      <c r="F8807" t="s">
        <v>103</v>
      </c>
      <c r="G8807" t="s">
        <v>129</v>
      </c>
      <c r="H8807" s="5">
        <v>986</v>
      </c>
      <c r="I8807" s="5">
        <v>10032.799999999999</v>
      </c>
      <c r="J8807" t="s">
        <v>140</v>
      </c>
      <c r="K8807" t="s">
        <v>106</v>
      </c>
      <c r="L8807">
        <v>2</v>
      </c>
      <c r="M8807">
        <v>1</v>
      </c>
      <c r="N8807">
        <v>3</v>
      </c>
      <c r="O8807" s="6">
        <v>0</v>
      </c>
      <c r="P8807" t="s">
        <v>107</v>
      </c>
      <c r="Q8807" t="s">
        <v>107</v>
      </c>
      <c r="R8807">
        <f>IF(F8807="Monthly",2,0)
+IF(E8807&lt;=6,2,0)
+IF(N8807&lt;=2,2,0)
+IF(L8807&gt;=4,2,0)
+IF(M8807&gt;=2,1,0)
+IF(H8807&gt;=_xlfn.PERCENTILE.INC($H$2:$H$10001,0.75),1,0)</f>
        <v>3</v>
      </c>
      <c r="S8807" t="str">
        <f>IF(R8807&gt;=7,"High",IF(R8807&gt;=4,"Medium","Low"))</f>
        <v>Low</v>
      </c>
    </row>
    <row r="8808" spans="1:19">
      <c r="A8808" t="s">
        <v>8933</v>
      </c>
      <c r="B8808">
        <v>19</v>
      </c>
      <c r="C8808" t="s">
        <v>101</v>
      </c>
      <c r="D8808" t="s">
        <v>137</v>
      </c>
      <c r="E8808">
        <v>8</v>
      </c>
      <c r="F8808" t="s">
        <v>103</v>
      </c>
      <c r="G8808" t="s">
        <v>110</v>
      </c>
      <c r="H8808" s="5">
        <v>799</v>
      </c>
      <c r="I8808" s="5">
        <v>6227.33</v>
      </c>
      <c r="J8808" t="s">
        <v>117</v>
      </c>
      <c r="K8808" t="s">
        <v>106</v>
      </c>
      <c r="L8808">
        <v>3</v>
      </c>
      <c r="M8808">
        <v>2</v>
      </c>
      <c r="N8808">
        <v>5</v>
      </c>
      <c r="O8808" s="6">
        <v>0</v>
      </c>
      <c r="P8808" t="s">
        <v>107</v>
      </c>
      <c r="Q8808" t="s">
        <v>106</v>
      </c>
      <c r="R8808">
        <f>IF(F8808="Monthly",2,0)
+IF(E8808&lt;=6,2,0)
+IF(N8808&lt;=2,2,0)
+IF(L8808&gt;=4,2,0)
+IF(M8808&gt;=2,1,0)
+IF(H8808&gt;=_xlfn.PERCENTILE.INC($H$2:$H$10001,0.75),1,0)</f>
        <v>4</v>
      </c>
      <c r="S8808" t="str">
        <f>IF(R8808&gt;=7,"High",IF(R8808&gt;=4,"Medium","Low"))</f>
        <v>Medium</v>
      </c>
    </row>
    <row r="8809" spans="1:19">
      <c r="A8809" t="s">
        <v>8934</v>
      </c>
      <c r="B8809">
        <v>36</v>
      </c>
      <c r="C8809" t="s">
        <v>112</v>
      </c>
      <c r="D8809" t="s">
        <v>102</v>
      </c>
      <c r="E8809">
        <v>25</v>
      </c>
      <c r="F8809" t="s">
        <v>121</v>
      </c>
      <c r="G8809" t="s">
        <v>104</v>
      </c>
      <c r="H8809" s="5">
        <v>486</v>
      </c>
      <c r="I8809" s="5">
        <v>10251.31</v>
      </c>
      <c r="J8809" t="s">
        <v>115</v>
      </c>
      <c r="K8809" t="s">
        <v>106</v>
      </c>
      <c r="L8809">
        <v>1</v>
      </c>
      <c r="M8809">
        <v>0</v>
      </c>
      <c r="N8809">
        <v>5</v>
      </c>
      <c r="O8809" s="6">
        <v>15</v>
      </c>
      <c r="P8809" t="s">
        <v>106</v>
      </c>
      <c r="Q8809" t="s">
        <v>107</v>
      </c>
      <c r="R8809">
        <f>IF(F8809="Monthly",2,0)
+IF(E8809&lt;=6,2,0)
+IF(N8809&lt;=2,2,0)
+IF(L8809&gt;=4,2,0)
+IF(M8809&gt;=2,1,0)
+IF(H8809&gt;=_xlfn.PERCENTILE.INC($H$2:$H$10001,0.75),1,0)</f>
        <v>0</v>
      </c>
      <c r="S8809" t="str">
        <f>IF(R8809&gt;=7,"High",IF(R8809&gt;=4,"Medium","Low"))</f>
        <v>Low</v>
      </c>
    </row>
    <row r="8810" spans="1:19">
      <c r="A8810" t="s">
        <v>8935</v>
      </c>
      <c r="B8810">
        <v>45</v>
      </c>
      <c r="C8810" t="s">
        <v>101</v>
      </c>
      <c r="D8810" t="s">
        <v>102</v>
      </c>
      <c r="E8810">
        <v>56</v>
      </c>
      <c r="F8810" t="s">
        <v>103</v>
      </c>
      <c r="G8810" t="s">
        <v>104</v>
      </c>
      <c r="H8810" s="5">
        <v>491</v>
      </c>
      <c r="I8810" s="5">
        <v>27312.35</v>
      </c>
      <c r="J8810" t="s">
        <v>115</v>
      </c>
      <c r="K8810" t="s">
        <v>106</v>
      </c>
      <c r="L8810">
        <v>0</v>
      </c>
      <c r="M8810">
        <v>0</v>
      </c>
      <c r="N8810">
        <v>5</v>
      </c>
      <c r="O8810" s="6">
        <v>0</v>
      </c>
      <c r="P8810" t="s">
        <v>107</v>
      </c>
      <c r="Q8810" t="s">
        <v>107</v>
      </c>
      <c r="R8810">
        <f>IF(F8810="Monthly",2,0)
+IF(E8810&lt;=6,2,0)
+IF(N8810&lt;=2,2,0)
+IF(L8810&gt;=4,2,0)
+IF(M8810&gt;=2,1,0)
+IF(H8810&gt;=_xlfn.PERCENTILE.INC($H$2:$H$10001,0.75),1,0)</f>
        <v>2</v>
      </c>
      <c r="S8810" t="str">
        <f>IF(R8810&gt;=7,"High",IF(R8810&gt;=4,"Medium","Low"))</f>
        <v>Low</v>
      </c>
    </row>
    <row r="8811" spans="1:19">
      <c r="A8811" t="s">
        <v>8936</v>
      </c>
      <c r="B8811">
        <v>25</v>
      </c>
      <c r="C8811" t="s">
        <v>101</v>
      </c>
      <c r="D8811" t="s">
        <v>133</v>
      </c>
      <c r="E8811">
        <v>29</v>
      </c>
      <c r="F8811" t="s">
        <v>121</v>
      </c>
      <c r="G8811" t="s">
        <v>104</v>
      </c>
      <c r="H8811" s="5">
        <v>493</v>
      </c>
      <c r="I8811" s="5">
        <v>12518.22</v>
      </c>
      <c r="J8811" t="s">
        <v>105</v>
      </c>
      <c r="K8811" t="s">
        <v>106</v>
      </c>
      <c r="L8811">
        <v>3</v>
      </c>
      <c r="M8811">
        <v>1</v>
      </c>
      <c r="N8811">
        <v>4</v>
      </c>
      <c r="O8811" s="6">
        <v>10</v>
      </c>
      <c r="P8811" t="s">
        <v>106</v>
      </c>
      <c r="Q8811" t="s">
        <v>107</v>
      </c>
      <c r="R8811">
        <f>IF(F8811="Monthly",2,0)
+IF(E8811&lt;=6,2,0)
+IF(N8811&lt;=2,2,0)
+IF(L8811&gt;=4,2,0)
+IF(M8811&gt;=2,1,0)
+IF(H8811&gt;=_xlfn.PERCENTILE.INC($H$2:$H$10001,0.75),1,0)</f>
        <v>0</v>
      </c>
      <c r="S8811" t="str">
        <f>IF(R8811&gt;=7,"High",IF(R8811&gt;=4,"Medium","Low"))</f>
        <v>Low</v>
      </c>
    </row>
    <row r="8812" spans="1:19">
      <c r="A8812" t="s">
        <v>8937</v>
      </c>
      <c r="B8812">
        <v>28</v>
      </c>
      <c r="C8812" t="s">
        <v>112</v>
      </c>
      <c r="D8812" t="s">
        <v>159</v>
      </c>
      <c r="E8812">
        <v>37</v>
      </c>
      <c r="F8812" t="s">
        <v>103</v>
      </c>
      <c r="G8812" t="s">
        <v>129</v>
      </c>
      <c r="H8812" s="5">
        <v>1081</v>
      </c>
      <c r="I8812" s="5">
        <v>40578.47</v>
      </c>
      <c r="J8812" t="s">
        <v>117</v>
      </c>
      <c r="K8812" t="s">
        <v>106</v>
      </c>
      <c r="L8812">
        <v>2</v>
      </c>
      <c r="M8812">
        <v>0</v>
      </c>
      <c r="N8812">
        <v>5</v>
      </c>
      <c r="O8812" s="6">
        <v>0</v>
      </c>
      <c r="P8812" t="s">
        <v>107</v>
      </c>
      <c r="Q8812" t="s">
        <v>107</v>
      </c>
      <c r="R8812">
        <f>IF(F8812="Monthly",2,0)
+IF(E8812&lt;=6,2,0)
+IF(N8812&lt;=2,2,0)
+IF(L8812&gt;=4,2,0)
+IF(M8812&gt;=2,1,0)
+IF(H8812&gt;=_xlfn.PERCENTILE.INC($H$2:$H$10001,0.75),1,0)</f>
        <v>3</v>
      </c>
      <c r="S8812" t="str">
        <f>IF(R8812&gt;=7,"High",IF(R8812&gt;=4,"Medium","Low"))</f>
        <v>Low</v>
      </c>
    </row>
    <row r="8813" spans="1:19">
      <c r="A8813" t="s">
        <v>8938</v>
      </c>
      <c r="B8813">
        <v>49</v>
      </c>
      <c r="C8813" t="s">
        <v>101</v>
      </c>
      <c r="D8813" t="s">
        <v>102</v>
      </c>
      <c r="E8813">
        <v>29</v>
      </c>
      <c r="F8813" t="s">
        <v>109</v>
      </c>
      <c r="G8813" t="s">
        <v>110</v>
      </c>
      <c r="H8813" s="5">
        <v>732</v>
      </c>
      <c r="I8813" s="5">
        <v>20995.09</v>
      </c>
      <c r="J8813" t="s">
        <v>140</v>
      </c>
      <c r="K8813" t="s">
        <v>106</v>
      </c>
      <c r="L8813">
        <v>1</v>
      </c>
      <c r="M8813">
        <v>0</v>
      </c>
      <c r="N8813">
        <v>5</v>
      </c>
      <c r="O8813" s="6">
        <v>0</v>
      </c>
      <c r="P8813" t="s">
        <v>106</v>
      </c>
      <c r="Q8813" t="s">
        <v>107</v>
      </c>
      <c r="R8813">
        <f>IF(F8813="Monthly",2,0)
+IF(E8813&lt;=6,2,0)
+IF(N8813&lt;=2,2,0)
+IF(L8813&gt;=4,2,0)
+IF(M8813&gt;=2,1,0)
+IF(H8813&gt;=_xlfn.PERCENTILE.INC($H$2:$H$10001,0.75),1,0)</f>
        <v>0</v>
      </c>
      <c r="S8813" t="str">
        <f>IF(R8813&gt;=7,"High",IF(R8813&gt;=4,"Medium","Low"))</f>
        <v>Low</v>
      </c>
    </row>
    <row r="8814" spans="1:19">
      <c r="A8814" t="s">
        <v>8939</v>
      </c>
      <c r="B8814">
        <v>18</v>
      </c>
      <c r="C8814" t="s">
        <v>101</v>
      </c>
      <c r="D8814" t="s">
        <v>126</v>
      </c>
      <c r="E8814">
        <v>55</v>
      </c>
      <c r="F8814" t="s">
        <v>121</v>
      </c>
      <c r="G8814" t="s">
        <v>104</v>
      </c>
      <c r="H8814" s="5">
        <v>498</v>
      </c>
      <c r="I8814" s="5">
        <v>23595.45</v>
      </c>
      <c r="J8814" t="s">
        <v>140</v>
      </c>
      <c r="K8814" t="s">
        <v>106</v>
      </c>
      <c r="L8814">
        <v>0</v>
      </c>
      <c r="M8814">
        <v>0</v>
      </c>
      <c r="N8814">
        <v>5</v>
      </c>
      <c r="O8814" s="6">
        <v>15</v>
      </c>
      <c r="P8814" t="s">
        <v>106</v>
      </c>
      <c r="Q8814" t="s">
        <v>107</v>
      </c>
      <c r="R8814">
        <f>IF(F8814="Monthly",2,0)
+IF(E8814&lt;=6,2,0)
+IF(N8814&lt;=2,2,0)
+IF(L8814&gt;=4,2,0)
+IF(M8814&gt;=2,1,0)
+IF(H8814&gt;=_xlfn.PERCENTILE.INC($H$2:$H$10001,0.75),1,0)</f>
        <v>0</v>
      </c>
      <c r="S8814" t="str">
        <f>IF(R8814&gt;=7,"High",IF(R8814&gt;=4,"Medium","Low"))</f>
        <v>Low</v>
      </c>
    </row>
    <row r="8815" spans="1:19">
      <c r="A8815" t="s">
        <v>8940</v>
      </c>
      <c r="B8815">
        <v>44</v>
      </c>
      <c r="C8815" t="s">
        <v>112</v>
      </c>
      <c r="D8815" t="s">
        <v>137</v>
      </c>
      <c r="E8815">
        <v>45</v>
      </c>
      <c r="F8815" t="s">
        <v>103</v>
      </c>
      <c r="G8815" t="s">
        <v>110</v>
      </c>
      <c r="H8815" s="5">
        <v>701</v>
      </c>
      <c r="I8815" s="5">
        <v>31510.18</v>
      </c>
      <c r="J8815" t="s">
        <v>117</v>
      </c>
      <c r="K8815" t="s">
        <v>106</v>
      </c>
      <c r="L8815">
        <v>3</v>
      </c>
      <c r="M8815">
        <v>2</v>
      </c>
      <c r="N8815">
        <v>4</v>
      </c>
      <c r="O8815" s="6">
        <v>0</v>
      </c>
      <c r="P8815" t="s">
        <v>107</v>
      </c>
      <c r="Q8815" t="s">
        <v>107</v>
      </c>
      <c r="R8815">
        <f>IF(F8815="Monthly",2,0)
+IF(E8815&lt;=6,2,0)
+IF(N8815&lt;=2,2,0)
+IF(L8815&gt;=4,2,0)
+IF(M8815&gt;=2,1,0)
+IF(H8815&gt;=_xlfn.PERCENTILE.INC($H$2:$H$10001,0.75),1,0)</f>
        <v>3</v>
      </c>
      <c r="S8815" t="str">
        <f>IF(R8815&gt;=7,"High",IF(R8815&gt;=4,"Medium","Low"))</f>
        <v>Low</v>
      </c>
    </row>
    <row r="8816" spans="1:19">
      <c r="A8816" t="s">
        <v>8941</v>
      </c>
      <c r="B8816">
        <v>24</v>
      </c>
      <c r="C8816" t="s">
        <v>112</v>
      </c>
      <c r="D8816" t="s">
        <v>126</v>
      </c>
      <c r="E8816">
        <v>21</v>
      </c>
      <c r="F8816" t="s">
        <v>109</v>
      </c>
      <c r="G8816" t="s">
        <v>129</v>
      </c>
      <c r="H8816" s="5">
        <v>992</v>
      </c>
      <c r="I8816" s="5">
        <v>20997.19</v>
      </c>
      <c r="J8816" t="s">
        <v>134</v>
      </c>
      <c r="K8816" t="s">
        <v>106</v>
      </c>
      <c r="L8816">
        <v>2</v>
      </c>
      <c r="M8816">
        <v>0</v>
      </c>
      <c r="N8816">
        <v>4</v>
      </c>
      <c r="O8816" s="6">
        <v>0</v>
      </c>
      <c r="P8816" t="s">
        <v>106</v>
      </c>
      <c r="Q8816" t="s">
        <v>107</v>
      </c>
      <c r="R8816">
        <f>IF(F8816="Monthly",2,0)
+IF(E8816&lt;=6,2,0)
+IF(N8816&lt;=2,2,0)
+IF(L8816&gt;=4,2,0)
+IF(M8816&gt;=2,1,0)
+IF(H8816&gt;=_xlfn.PERCENTILE.INC($H$2:$H$10001,0.75),1,0)</f>
        <v>1</v>
      </c>
      <c r="S8816" t="str">
        <f>IF(R8816&gt;=7,"High",IF(R8816&gt;=4,"Medium","Low"))</f>
        <v>Low</v>
      </c>
    </row>
    <row r="8817" spans="1:19">
      <c r="A8817" t="s">
        <v>8942</v>
      </c>
      <c r="B8817">
        <v>20</v>
      </c>
      <c r="C8817" t="s">
        <v>101</v>
      </c>
      <c r="D8817" t="s">
        <v>137</v>
      </c>
      <c r="E8817">
        <v>65</v>
      </c>
      <c r="F8817" t="s">
        <v>109</v>
      </c>
      <c r="G8817" t="s">
        <v>104</v>
      </c>
      <c r="H8817" s="5">
        <v>536</v>
      </c>
      <c r="I8817" s="5">
        <v>34174.61</v>
      </c>
      <c r="J8817" t="s">
        <v>117</v>
      </c>
      <c r="K8817" t="s">
        <v>107</v>
      </c>
      <c r="L8817">
        <v>0</v>
      </c>
      <c r="M8817">
        <v>0</v>
      </c>
      <c r="N8817">
        <v>4</v>
      </c>
      <c r="O8817" s="6">
        <v>0</v>
      </c>
      <c r="P8817" t="s">
        <v>107</v>
      </c>
      <c r="Q8817" t="s">
        <v>107</v>
      </c>
      <c r="R8817">
        <f>IF(F8817="Monthly",2,0)
+IF(E8817&lt;=6,2,0)
+IF(N8817&lt;=2,2,0)
+IF(L8817&gt;=4,2,0)
+IF(M8817&gt;=2,1,0)
+IF(H8817&gt;=_xlfn.PERCENTILE.INC($H$2:$H$10001,0.75),1,0)</f>
        <v>0</v>
      </c>
      <c r="S8817" t="str">
        <f>IF(R8817&gt;=7,"High",IF(R8817&gt;=4,"Medium","Low"))</f>
        <v>Low</v>
      </c>
    </row>
    <row r="8818" spans="1:19">
      <c r="A8818" t="s">
        <v>8943</v>
      </c>
      <c r="B8818">
        <v>37</v>
      </c>
      <c r="C8818" t="s">
        <v>112</v>
      </c>
      <c r="D8818" t="s">
        <v>159</v>
      </c>
      <c r="E8818">
        <v>50</v>
      </c>
      <c r="F8818" t="s">
        <v>109</v>
      </c>
      <c r="G8818" t="s">
        <v>110</v>
      </c>
      <c r="H8818" s="5">
        <v>765</v>
      </c>
      <c r="I8818" s="5">
        <v>34876.67</v>
      </c>
      <c r="J8818" t="s">
        <v>134</v>
      </c>
      <c r="K8818" t="s">
        <v>106</v>
      </c>
      <c r="L8818">
        <v>0</v>
      </c>
      <c r="M8818">
        <v>0</v>
      </c>
      <c r="N8818">
        <v>5</v>
      </c>
      <c r="O8818" s="6">
        <v>10</v>
      </c>
      <c r="P8818" t="s">
        <v>107</v>
      </c>
      <c r="Q8818" t="s">
        <v>107</v>
      </c>
      <c r="R8818">
        <f>IF(F8818="Monthly",2,0)
+IF(E8818&lt;=6,2,0)
+IF(N8818&lt;=2,2,0)
+IF(L8818&gt;=4,2,0)
+IF(M8818&gt;=2,1,0)
+IF(H8818&gt;=_xlfn.PERCENTILE.INC($H$2:$H$10001,0.75),1,0)</f>
        <v>0</v>
      </c>
      <c r="S8818" t="str">
        <f>IF(R8818&gt;=7,"High",IF(R8818&gt;=4,"Medium","Low"))</f>
        <v>Low</v>
      </c>
    </row>
    <row r="8819" spans="1:19">
      <c r="A8819" t="s">
        <v>8944</v>
      </c>
      <c r="B8819">
        <v>38</v>
      </c>
      <c r="C8819" t="s">
        <v>112</v>
      </c>
      <c r="D8819" t="s">
        <v>131</v>
      </c>
      <c r="E8819">
        <v>7</v>
      </c>
      <c r="F8819" t="s">
        <v>103</v>
      </c>
      <c r="G8819" t="s">
        <v>104</v>
      </c>
      <c r="H8819" s="5">
        <v>501</v>
      </c>
      <c r="I8819" s="5">
        <v>3504.45</v>
      </c>
      <c r="J8819" t="s">
        <v>140</v>
      </c>
      <c r="K8819" t="s">
        <v>106</v>
      </c>
      <c r="L8819">
        <v>3</v>
      </c>
      <c r="M8819">
        <v>1</v>
      </c>
      <c r="N8819">
        <v>4</v>
      </c>
      <c r="O8819" s="6">
        <v>0</v>
      </c>
      <c r="P8819" t="s">
        <v>107</v>
      </c>
      <c r="Q8819" t="s">
        <v>107</v>
      </c>
      <c r="R8819">
        <f>IF(F8819="Monthly",2,0)
+IF(E8819&lt;=6,2,0)
+IF(N8819&lt;=2,2,0)
+IF(L8819&gt;=4,2,0)
+IF(M8819&gt;=2,1,0)
+IF(H8819&gt;=_xlfn.PERCENTILE.INC($H$2:$H$10001,0.75),1,0)</f>
        <v>2</v>
      </c>
      <c r="S8819" t="str">
        <f>IF(R8819&gt;=7,"High",IF(R8819&gt;=4,"Medium","Low"))</f>
        <v>Low</v>
      </c>
    </row>
    <row r="8820" spans="1:19">
      <c r="A8820" t="s">
        <v>8945</v>
      </c>
      <c r="B8820">
        <v>37</v>
      </c>
      <c r="C8820" t="s">
        <v>112</v>
      </c>
      <c r="D8820" t="s">
        <v>137</v>
      </c>
      <c r="E8820">
        <v>25</v>
      </c>
      <c r="F8820" t="s">
        <v>103</v>
      </c>
      <c r="G8820" t="s">
        <v>129</v>
      </c>
      <c r="H8820" s="5">
        <v>1063</v>
      </c>
      <c r="I8820" s="5">
        <v>26874.22</v>
      </c>
      <c r="J8820" t="s">
        <v>117</v>
      </c>
      <c r="K8820" t="s">
        <v>107</v>
      </c>
      <c r="L8820">
        <v>0</v>
      </c>
      <c r="M8820">
        <v>0</v>
      </c>
      <c r="N8820">
        <v>5</v>
      </c>
      <c r="O8820" s="6">
        <v>0</v>
      </c>
      <c r="P8820" t="s">
        <v>107</v>
      </c>
      <c r="Q8820" t="s">
        <v>106</v>
      </c>
      <c r="R8820">
        <f>IF(F8820="Monthly",2,0)
+IF(E8820&lt;=6,2,0)
+IF(N8820&lt;=2,2,0)
+IF(L8820&gt;=4,2,0)
+IF(M8820&gt;=2,1,0)
+IF(H8820&gt;=_xlfn.PERCENTILE.INC($H$2:$H$10001,0.75),1,0)</f>
        <v>3</v>
      </c>
      <c r="S8820" t="str">
        <f>IF(R8820&gt;=7,"High",IF(R8820&gt;=4,"Medium","Low"))</f>
        <v>Low</v>
      </c>
    </row>
    <row r="8821" spans="1:19">
      <c r="A8821" t="s">
        <v>8946</v>
      </c>
      <c r="B8821">
        <v>55</v>
      </c>
      <c r="C8821" t="s">
        <v>101</v>
      </c>
      <c r="D8821" t="s">
        <v>119</v>
      </c>
      <c r="E8821">
        <v>18</v>
      </c>
      <c r="F8821" t="s">
        <v>103</v>
      </c>
      <c r="G8821" t="s">
        <v>110</v>
      </c>
      <c r="H8821" s="5">
        <v>742</v>
      </c>
      <c r="I8821" s="5">
        <v>13122.94</v>
      </c>
      <c r="J8821" t="s">
        <v>115</v>
      </c>
      <c r="K8821" t="s">
        <v>106</v>
      </c>
      <c r="L8821">
        <v>0</v>
      </c>
      <c r="M8821">
        <v>0</v>
      </c>
      <c r="N8821">
        <v>5</v>
      </c>
      <c r="O8821" s="6">
        <v>0</v>
      </c>
      <c r="P8821" t="s">
        <v>106</v>
      </c>
      <c r="Q8821" t="s">
        <v>107</v>
      </c>
      <c r="R8821">
        <f>IF(F8821="Monthly",2,0)
+IF(E8821&lt;=6,2,0)
+IF(N8821&lt;=2,2,0)
+IF(L8821&gt;=4,2,0)
+IF(M8821&gt;=2,1,0)
+IF(H8821&gt;=_xlfn.PERCENTILE.INC($H$2:$H$10001,0.75),1,0)</f>
        <v>2</v>
      </c>
      <c r="S8821" t="str">
        <f>IF(R8821&gt;=7,"High",IF(R8821&gt;=4,"Medium","Low"))</f>
        <v>Low</v>
      </c>
    </row>
    <row r="8822" spans="1:19">
      <c r="A8822" t="s">
        <v>8947</v>
      </c>
      <c r="B8822">
        <v>43</v>
      </c>
      <c r="C8822" t="s">
        <v>101</v>
      </c>
      <c r="D8822" t="s">
        <v>131</v>
      </c>
      <c r="E8822">
        <v>42</v>
      </c>
      <c r="F8822" t="s">
        <v>103</v>
      </c>
      <c r="G8822" t="s">
        <v>104</v>
      </c>
      <c r="H8822" s="5">
        <v>414</v>
      </c>
      <c r="I8822" s="5">
        <v>17348.189999999999</v>
      </c>
      <c r="J8822" t="s">
        <v>134</v>
      </c>
      <c r="K8822" t="s">
        <v>107</v>
      </c>
      <c r="L8822">
        <v>3</v>
      </c>
      <c r="M8822">
        <v>2</v>
      </c>
      <c r="N8822">
        <v>4</v>
      </c>
      <c r="O8822" s="6">
        <v>0</v>
      </c>
      <c r="P8822" t="s">
        <v>107</v>
      </c>
      <c r="Q8822" t="s">
        <v>106</v>
      </c>
      <c r="R8822">
        <f>IF(F8822="Monthly",2,0)
+IF(E8822&lt;=6,2,0)
+IF(N8822&lt;=2,2,0)
+IF(L8822&gt;=4,2,0)
+IF(M8822&gt;=2,1,0)
+IF(H8822&gt;=_xlfn.PERCENTILE.INC($H$2:$H$10001,0.75),1,0)</f>
        <v>3</v>
      </c>
      <c r="S8822" t="str">
        <f>IF(R8822&gt;=7,"High",IF(R8822&gt;=4,"Medium","Low"))</f>
        <v>Low</v>
      </c>
    </row>
    <row r="8823" spans="1:19">
      <c r="A8823" t="s">
        <v>8948</v>
      </c>
      <c r="B8823">
        <v>18</v>
      </c>
      <c r="C8823" t="s">
        <v>101</v>
      </c>
      <c r="D8823" t="s">
        <v>131</v>
      </c>
      <c r="E8823">
        <v>9</v>
      </c>
      <c r="F8823" t="s">
        <v>103</v>
      </c>
      <c r="G8823" t="s">
        <v>110</v>
      </c>
      <c r="H8823" s="5">
        <v>689</v>
      </c>
      <c r="I8823" s="5">
        <v>6095.06</v>
      </c>
      <c r="J8823" t="s">
        <v>105</v>
      </c>
      <c r="K8823" t="s">
        <v>106</v>
      </c>
      <c r="L8823">
        <v>2</v>
      </c>
      <c r="M8823">
        <v>0</v>
      </c>
      <c r="N8823">
        <v>5</v>
      </c>
      <c r="O8823" s="6">
        <v>0</v>
      </c>
      <c r="P8823" t="s">
        <v>106</v>
      </c>
      <c r="Q8823" t="s">
        <v>106</v>
      </c>
      <c r="R8823">
        <f>IF(F8823="Monthly",2,0)
+IF(E8823&lt;=6,2,0)
+IF(N8823&lt;=2,2,0)
+IF(L8823&gt;=4,2,0)
+IF(M8823&gt;=2,1,0)
+IF(H8823&gt;=_xlfn.PERCENTILE.INC($H$2:$H$10001,0.75),1,0)</f>
        <v>2</v>
      </c>
      <c r="S8823" t="str">
        <f>IF(R8823&gt;=7,"High",IF(R8823&gt;=4,"Medium","Low"))</f>
        <v>Low</v>
      </c>
    </row>
    <row r="8824" spans="1:19">
      <c r="A8824" t="s">
        <v>8949</v>
      </c>
      <c r="B8824">
        <v>53</v>
      </c>
      <c r="C8824" t="s">
        <v>112</v>
      </c>
      <c r="D8824" t="s">
        <v>131</v>
      </c>
      <c r="E8824">
        <v>46</v>
      </c>
      <c r="F8824" t="s">
        <v>103</v>
      </c>
      <c r="G8824" t="s">
        <v>104</v>
      </c>
      <c r="H8824" s="5">
        <v>493</v>
      </c>
      <c r="I8824" s="5">
        <v>23117.13</v>
      </c>
      <c r="J8824" t="s">
        <v>134</v>
      </c>
      <c r="K8824" t="s">
        <v>106</v>
      </c>
      <c r="L8824">
        <v>2</v>
      </c>
      <c r="M8824">
        <v>1</v>
      </c>
      <c r="N8824">
        <v>4</v>
      </c>
      <c r="O8824" s="6">
        <v>0</v>
      </c>
      <c r="P8824" t="s">
        <v>107</v>
      </c>
      <c r="Q8824" t="s">
        <v>106</v>
      </c>
      <c r="R8824">
        <f>IF(F8824="Monthly",2,0)
+IF(E8824&lt;=6,2,0)
+IF(N8824&lt;=2,2,0)
+IF(L8824&gt;=4,2,0)
+IF(M8824&gt;=2,1,0)
+IF(H8824&gt;=_xlfn.PERCENTILE.INC($H$2:$H$10001,0.75),1,0)</f>
        <v>2</v>
      </c>
      <c r="S8824" t="str">
        <f>IF(R8824&gt;=7,"High",IF(R8824&gt;=4,"Medium","Low"))</f>
        <v>Low</v>
      </c>
    </row>
    <row r="8825" spans="1:19">
      <c r="A8825" t="s">
        <v>8950</v>
      </c>
      <c r="B8825">
        <v>43</v>
      </c>
      <c r="C8825" t="s">
        <v>101</v>
      </c>
      <c r="D8825" t="s">
        <v>119</v>
      </c>
      <c r="E8825">
        <v>33</v>
      </c>
      <c r="F8825" t="s">
        <v>103</v>
      </c>
      <c r="G8825" t="s">
        <v>110</v>
      </c>
      <c r="H8825" s="5">
        <v>664</v>
      </c>
      <c r="I8825" s="5">
        <v>21600.22</v>
      </c>
      <c r="J8825" t="s">
        <v>117</v>
      </c>
      <c r="K8825" t="s">
        <v>106</v>
      </c>
      <c r="L8825">
        <v>1</v>
      </c>
      <c r="M8825">
        <v>0</v>
      </c>
      <c r="N8825">
        <v>5</v>
      </c>
      <c r="O8825" s="6">
        <v>0</v>
      </c>
      <c r="P8825" t="s">
        <v>107</v>
      </c>
      <c r="Q8825" t="s">
        <v>107</v>
      </c>
      <c r="R8825">
        <f>IF(F8825="Monthly",2,0)
+IF(E8825&lt;=6,2,0)
+IF(N8825&lt;=2,2,0)
+IF(L8825&gt;=4,2,0)
+IF(M8825&gt;=2,1,0)
+IF(H8825&gt;=_xlfn.PERCENTILE.INC($H$2:$H$10001,0.75),1,0)</f>
        <v>2</v>
      </c>
      <c r="S8825" t="str">
        <f>IF(R8825&gt;=7,"High",IF(R8825&gt;=4,"Medium","Low"))</f>
        <v>Low</v>
      </c>
    </row>
    <row r="8826" spans="1:19">
      <c r="A8826" t="s">
        <v>8951</v>
      </c>
      <c r="B8826">
        <v>37</v>
      </c>
      <c r="C8826" t="s">
        <v>112</v>
      </c>
      <c r="D8826" t="s">
        <v>123</v>
      </c>
      <c r="E8826">
        <v>57</v>
      </c>
      <c r="F8826" t="s">
        <v>103</v>
      </c>
      <c r="G8826" t="s">
        <v>110</v>
      </c>
      <c r="H8826" s="5">
        <v>795</v>
      </c>
      <c r="I8826" s="5">
        <v>45989.37</v>
      </c>
      <c r="J8826" t="s">
        <v>134</v>
      </c>
      <c r="K8826" t="s">
        <v>106</v>
      </c>
      <c r="L8826">
        <v>0</v>
      </c>
      <c r="M8826">
        <v>0</v>
      </c>
      <c r="N8826">
        <v>5</v>
      </c>
      <c r="O8826" s="6">
        <v>0</v>
      </c>
      <c r="P8826" t="s">
        <v>106</v>
      </c>
      <c r="Q8826" t="s">
        <v>107</v>
      </c>
      <c r="R8826">
        <f>IF(F8826="Monthly",2,0)
+IF(E8826&lt;=6,2,0)
+IF(N8826&lt;=2,2,0)
+IF(L8826&gt;=4,2,0)
+IF(M8826&gt;=2,1,0)
+IF(H8826&gt;=_xlfn.PERCENTILE.INC($H$2:$H$10001,0.75),1,0)</f>
        <v>3</v>
      </c>
      <c r="S8826" t="str">
        <f>IF(R8826&gt;=7,"High",IF(R8826&gt;=4,"Medium","Low"))</f>
        <v>Low</v>
      </c>
    </row>
    <row r="8827" spans="1:19">
      <c r="A8827" t="s">
        <v>8952</v>
      </c>
      <c r="B8827">
        <v>42</v>
      </c>
      <c r="C8827" t="s">
        <v>101</v>
      </c>
      <c r="D8827" t="s">
        <v>159</v>
      </c>
      <c r="E8827">
        <v>51</v>
      </c>
      <c r="F8827" t="s">
        <v>103</v>
      </c>
      <c r="G8827" t="s">
        <v>110</v>
      </c>
      <c r="H8827" s="5">
        <v>785</v>
      </c>
      <c r="I8827" s="5">
        <v>40900.480000000003</v>
      </c>
      <c r="J8827" t="s">
        <v>134</v>
      </c>
      <c r="K8827" t="s">
        <v>106</v>
      </c>
      <c r="L8827">
        <v>1</v>
      </c>
      <c r="M8827">
        <v>0</v>
      </c>
      <c r="N8827">
        <v>5</v>
      </c>
      <c r="O8827" s="6">
        <v>0</v>
      </c>
      <c r="P8827" t="s">
        <v>107</v>
      </c>
      <c r="Q8827" t="s">
        <v>107</v>
      </c>
      <c r="R8827">
        <f>IF(F8827="Monthly",2,0)
+IF(E8827&lt;=6,2,0)
+IF(N8827&lt;=2,2,0)
+IF(L8827&gt;=4,2,0)
+IF(M8827&gt;=2,1,0)
+IF(H8827&gt;=_xlfn.PERCENTILE.INC($H$2:$H$10001,0.75),1,0)</f>
        <v>2</v>
      </c>
      <c r="S8827" t="str">
        <f>IF(R8827&gt;=7,"High",IF(R8827&gt;=4,"Medium","Low"))</f>
        <v>Low</v>
      </c>
    </row>
    <row r="8828" spans="1:19">
      <c r="A8828" t="s">
        <v>8953</v>
      </c>
      <c r="B8828">
        <v>18</v>
      </c>
      <c r="C8828" t="s">
        <v>112</v>
      </c>
      <c r="D8828" t="s">
        <v>126</v>
      </c>
      <c r="E8828">
        <v>17</v>
      </c>
      <c r="F8828" t="s">
        <v>103</v>
      </c>
      <c r="G8828" t="s">
        <v>129</v>
      </c>
      <c r="H8828" s="5">
        <v>1037</v>
      </c>
      <c r="I8828" s="5">
        <v>17860.830000000002</v>
      </c>
      <c r="J8828" t="s">
        <v>134</v>
      </c>
      <c r="K8828" t="s">
        <v>106</v>
      </c>
      <c r="L8828">
        <v>3</v>
      </c>
      <c r="M8828">
        <v>1</v>
      </c>
      <c r="N8828">
        <v>4</v>
      </c>
      <c r="O8828" s="6">
        <v>0</v>
      </c>
      <c r="P8828" t="s">
        <v>106</v>
      </c>
      <c r="Q8828" t="s">
        <v>107</v>
      </c>
      <c r="R8828">
        <f>IF(F8828="Monthly",2,0)
+IF(E8828&lt;=6,2,0)
+IF(N8828&lt;=2,2,0)
+IF(L8828&gt;=4,2,0)
+IF(M8828&gt;=2,1,0)
+IF(H8828&gt;=_xlfn.PERCENTILE.INC($H$2:$H$10001,0.75),1,0)</f>
        <v>3</v>
      </c>
      <c r="S8828" t="str">
        <f>IF(R8828&gt;=7,"High",IF(R8828&gt;=4,"Medium","Low"))</f>
        <v>Low</v>
      </c>
    </row>
    <row r="8829" spans="1:19">
      <c r="A8829" t="s">
        <v>8954</v>
      </c>
      <c r="B8829">
        <v>28</v>
      </c>
      <c r="C8829" t="s">
        <v>112</v>
      </c>
      <c r="D8829" t="s">
        <v>137</v>
      </c>
      <c r="E8829">
        <v>52</v>
      </c>
      <c r="F8829" t="s">
        <v>103</v>
      </c>
      <c r="G8829" t="s">
        <v>129</v>
      </c>
      <c r="H8829" s="5">
        <v>953</v>
      </c>
      <c r="I8829" s="5">
        <v>48808.43</v>
      </c>
      <c r="J8829" t="s">
        <v>134</v>
      </c>
      <c r="K8829" t="s">
        <v>106</v>
      </c>
      <c r="L8829">
        <v>0</v>
      </c>
      <c r="M8829">
        <v>0</v>
      </c>
      <c r="N8829">
        <v>5</v>
      </c>
      <c r="O8829" s="6">
        <v>0</v>
      </c>
      <c r="P8829" t="s">
        <v>106</v>
      </c>
      <c r="Q8829" t="s">
        <v>107</v>
      </c>
      <c r="R8829">
        <f>IF(F8829="Monthly",2,0)
+IF(E8829&lt;=6,2,0)
+IF(N8829&lt;=2,2,0)
+IF(L8829&gt;=4,2,0)
+IF(M8829&gt;=2,1,0)
+IF(H8829&gt;=_xlfn.PERCENTILE.INC($H$2:$H$10001,0.75),1,0)</f>
        <v>3</v>
      </c>
      <c r="S8829" t="str">
        <f>IF(R8829&gt;=7,"High",IF(R8829&gt;=4,"Medium","Low"))</f>
        <v>Low</v>
      </c>
    </row>
    <row r="8830" spans="1:19">
      <c r="A8830" t="s">
        <v>8955</v>
      </c>
      <c r="B8830">
        <v>30</v>
      </c>
      <c r="C8830" t="s">
        <v>101</v>
      </c>
      <c r="D8830" t="s">
        <v>113</v>
      </c>
      <c r="E8830">
        <v>36</v>
      </c>
      <c r="F8830" t="s">
        <v>109</v>
      </c>
      <c r="G8830" t="s">
        <v>110</v>
      </c>
      <c r="H8830" s="5">
        <v>730</v>
      </c>
      <c r="I8830" s="5">
        <v>24704.74</v>
      </c>
      <c r="J8830" t="s">
        <v>140</v>
      </c>
      <c r="K8830" t="s">
        <v>107</v>
      </c>
      <c r="L8830">
        <v>0</v>
      </c>
      <c r="M8830">
        <v>0</v>
      </c>
      <c r="N8830">
        <v>5</v>
      </c>
      <c r="O8830" s="6">
        <v>5</v>
      </c>
      <c r="P8830" t="s">
        <v>106</v>
      </c>
      <c r="Q8830" t="s">
        <v>107</v>
      </c>
      <c r="R8830">
        <f>IF(F8830="Monthly",2,0)
+IF(E8830&lt;=6,2,0)
+IF(N8830&lt;=2,2,0)
+IF(L8830&gt;=4,2,0)
+IF(M8830&gt;=2,1,0)
+IF(H8830&gt;=_xlfn.PERCENTILE.INC($H$2:$H$10001,0.75),1,0)</f>
        <v>0</v>
      </c>
      <c r="S8830" t="str">
        <f>IF(R8830&gt;=7,"High",IF(R8830&gt;=4,"Medium","Low"))</f>
        <v>Low</v>
      </c>
    </row>
    <row r="8831" spans="1:19">
      <c r="A8831" t="s">
        <v>8956</v>
      </c>
      <c r="B8831">
        <v>26</v>
      </c>
      <c r="C8831" t="s">
        <v>112</v>
      </c>
      <c r="D8831" t="s">
        <v>137</v>
      </c>
      <c r="E8831">
        <v>54</v>
      </c>
      <c r="F8831" t="s">
        <v>103</v>
      </c>
      <c r="G8831" t="s">
        <v>104</v>
      </c>
      <c r="H8831" s="5">
        <v>408</v>
      </c>
      <c r="I8831" s="5">
        <v>21654.34</v>
      </c>
      <c r="J8831" t="s">
        <v>117</v>
      </c>
      <c r="K8831" t="s">
        <v>106</v>
      </c>
      <c r="L8831">
        <v>0</v>
      </c>
      <c r="M8831">
        <v>0</v>
      </c>
      <c r="N8831">
        <v>5</v>
      </c>
      <c r="O8831" s="6">
        <v>0</v>
      </c>
      <c r="P8831" t="s">
        <v>107</v>
      </c>
      <c r="Q8831" t="s">
        <v>107</v>
      </c>
      <c r="R8831">
        <f>IF(F8831="Monthly",2,0)
+IF(E8831&lt;=6,2,0)
+IF(N8831&lt;=2,2,0)
+IF(L8831&gt;=4,2,0)
+IF(M8831&gt;=2,1,0)
+IF(H8831&gt;=_xlfn.PERCENTILE.INC($H$2:$H$10001,0.75),1,0)</f>
        <v>2</v>
      </c>
      <c r="S8831" t="str">
        <f>IF(R8831&gt;=7,"High",IF(R8831&gt;=4,"Medium","Low"))</f>
        <v>Low</v>
      </c>
    </row>
    <row r="8832" spans="1:19">
      <c r="A8832" t="s">
        <v>8957</v>
      </c>
      <c r="B8832">
        <v>23</v>
      </c>
      <c r="C8832" t="s">
        <v>112</v>
      </c>
      <c r="D8832" t="s">
        <v>113</v>
      </c>
      <c r="E8832">
        <v>23</v>
      </c>
      <c r="F8832" t="s">
        <v>109</v>
      </c>
      <c r="G8832" t="s">
        <v>129</v>
      </c>
      <c r="H8832" s="5">
        <v>1055</v>
      </c>
      <c r="I8832" s="5">
        <v>22983.43</v>
      </c>
      <c r="J8832" t="s">
        <v>140</v>
      </c>
      <c r="K8832" t="s">
        <v>106</v>
      </c>
      <c r="L8832">
        <v>1</v>
      </c>
      <c r="M8832">
        <v>0</v>
      </c>
      <c r="N8832">
        <v>5</v>
      </c>
      <c r="O8832" s="6">
        <v>5</v>
      </c>
      <c r="P8832" t="s">
        <v>106</v>
      </c>
      <c r="Q8832" t="s">
        <v>106</v>
      </c>
      <c r="R8832">
        <f>IF(F8832="Monthly",2,0)
+IF(E8832&lt;=6,2,0)
+IF(N8832&lt;=2,2,0)
+IF(L8832&gt;=4,2,0)
+IF(M8832&gt;=2,1,0)
+IF(H8832&gt;=_xlfn.PERCENTILE.INC($H$2:$H$10001,0.75),1,0)</f>
        <v>1</v>
      </c>
      <c r="S8832" t="str">
        <f>IF(R8832&gt;=7,"High",IF(R8832&gt;=4,"Medium","Low"))</f>
        <v>Low</v>
      </c>
    </row>
    <row r="8833" spans="1:19">
      <c r="A8833" t="s">
        <v>8958</v>
      </c>
      <c r="B8833">
        <v>51</v>
      </c>
      <c r="C8833" t="s">
        <v>112</v>
      </c>
      <c r="D8833" t="s">
        <v>131</v>
      </c>
      <c r="E8833">
        <v>46</v>
      </c>
      <c r="F8833" t="s">
        <v>109</v>
      </c>
      <c r="G8833" t="s">
        <v>129</v>
      </c>
      <c r="H8833" s="5">
        <v>1078</v>
      </c>
      <c r="I8833" s="5">
        <v>47466.83</v>
      </c>
      <c r="J8833" t="s">
        <v>117</v>
      </c>
      <c r="K8833" t="s">
        <v>106</v>
      </c>
      <c r="L8833">
        <v>4</v>
      </c>
      <c r="M8833">
        <v>2</v>
      </c>
      <c r="N8833">
        <v>4</v>
      </c>
      <c r="O8833" s="6">
        <v>5</v>
      </c>
      <c r="P8833" t="s">
        <v>107</v>
      </c>
      <c r="Q8833" t="s">
        <v>106</v>
      </c>
      <c r="R8833">
        <f>IF(F8833="Monthly",2,0)
+IF(E8833&lt;=6,2,0)
+IF(N8833&lt;=2,2,0)
+IF(L8833&gt;=4,2,0)
+IF(M8833&gt;=2,1,0)
+IF(H8833&gt;=_xlfn.PERCENTILE.INC($H$2:$H$10001,0.75),1,0)</f>
        <v>4</v>
      </c>
      <c r="S8833" t="str">
        <f>IF(R8833&gt;=7,"High",IF(R8833&gt;=4,"Medium","Low"))</f>
        <v>Medium</v>
      </c>
    </row>
    <row r="8834" spans="1:19">
      <c r="A8834" t="s">
        <v>8959</v>
      </c>
      <c r="B8834">
        <v>35</v>
      </c>
      <c r="C8834" t="s">
        <v>112</v>
      </c>
      <c r="D8834" t="s">
        <v>128</v>
      </c>
      <c r="E8834">
        <v>15</v>
      </c>
      <c r="F8834" t="s">
        <v>121</v>
      </c>
      <c r="G8834" t="s">
        <v>104</v>
      </c>
      <c r="H8834" s="5">
        <v>479</v>
      </c>
      <c r="I8834" s="5">
        <v>6053.33</v>
      </c>
      <c r="J8834" t="s">
        <v>115</v>
      </c>
      <c r="K8834" t="s">
        <v>106</v>
      </c>
      <c r="L8834">
        <v>0</v>
      </c>
      <c r="M8834">
        <v>0</v>
      </c>
      <c r="N8834">
        <f>MEDIAN(1,5)</f>
        <v>3</v>
      </c>
      <c r="O8834" s="6">
        <v>15</v>
      </c>
      <c r="P8834" t="s">
        <v>107</v>
      </c>
      <c r="Q8834" t="s">
        <v>107</v>
      </c>
      <c r="R8834">
        <f>IF(F8834="Monthly",2,0)
+IF(E8834&lt;=6,2,0)
+IF(N8834&lt;=2,2,0)
+IF(L8834&gt;=4,2,0)
+IF(M8834&gt;=2,1,0)
+IF(H8834&gt;=_xlfn.PERCENTILE.INC($H$2:$H$10001,0.75),1,0)</f>
        <v>0</v>
      </c>
      <c r="S8834" t="str">
        <f>IF(R8834&gt;=7,"High",IF(R8834&gt;=4,"Medium","Low"))</f>
        <v>Low</v>
      </c>
    </row>
    <row r="8835" spans="1:19">
      <c r="A8835" t="s">
        <v>8960</v>
      </c>
      <c r="B8835">
        <v>34</v>
      </c>
      <c r="C8835" t="s">
        <v>112</v>
      </c>
      <c r="D8835" t="s">
        <v>102</v>
      </c>
      <c r="E8835">
        <v>28</v>
      </c>
      <c r="F8835" t="s">
        <v>109</v>
      </c>
      <c r="G8835" t="s">
        <v>104</v>
      </c>
      <c r="H8835" s="5">
        <v>527</v>
      </c>
      <c r="I8835" s="5">
        <v>13246.4</v>
      </c>
      <c r="J8835" t="s">
        <v>134</v>
      </c>
      <c r="K8835" t="s">
        <v>107</v>
      </c>
      <c r="L8835">
        <v>1</v>
      </c>
      <c r="M8835">
        <v>0</v>
      </c>
      <c r="N8835">
        <v>5</v>
      </c>
      <c r="O8835" s="6">
        <v>10</v>
      </c>
      <c r="P8835" t="s">
        <v>106</v>
      </c>
      <c r="Q8835" t="s">
        <v>107</v>
      </c>
      <c r="R8835">
        <f>IF(F8835="Monthly",2,0)
+IF(E8835&lt;=6,2,0)
+IF(N8835&lt;=2,2,0)
+IF(L8835&gt;=4,2,0)
+IF(M8835&gt;=2,1,0)
+IF(H8835&gt;=_xlfn.PERCENTILE.INC($H$2:$H$10001,0.75),1,0)</f>
        <v>0</v>
      </c>
      <c r="S8835" t="str">
        <f>IF(R8835&gt;=7,"High",IF(R8835&gt;=4,"Medium","Low"))</f>
        <v>Low</v>
      </c>
    </row>
    <row r="8836" spans="1:19">
      <c r="A8836" t="s">
        <v>8961</v>
      </c>
      <c r="B8836">
        <v>19</v>
      </c>
      <c r="C8836" t="s">
        <v>101</v>
      </c>
      <c r="D8836" t="s">
        <v>102</v>
      </c>
      <c r="E8836">
        <v>20</v>
      </c>
      <c r="F8836" t="s">
        <v>109</v>
      </c>
      <c r="G8836" t="s">
        <v>110</v>
      </c>
      <c r="H8836" s="5">
        <v>709</v>
      </c>
      <c r="I8836" s="5">
        <v>14397.15</v>
      </c>
      <c r="J8836" t="s">
        <v>117</v>
      </c>
      <c r="K8836" t="s">
        <v>106</v>
      </c>
      <c r="L8836">
        <v>0</v>
      </c>
      <c r="M8836">
        <v>0</v>
      </c>
      <c r="N8836">
        <v>5</v>
      </c>
      <c r="O8836" s="6">
        <v>0</v>
      </c>
      <c r="P8836" t="s">
        <v>107</v>
      </c>
      <c r="Q8836" t="s">
        <v>107</v>
      </c>
      <c r="R8836">
        <f>IF(F8836="Monthly",2,0)
+IF(E8836&lt;=6,2,0)
+IF(N8836&lt;=2,2,0)
+IF(L8836&gt;=4,2,0)
+IF(M8836&gt;=2,1,0)
+IF(H8836&gt;=_xlfn.PERCENTILE.INC($H$2:$H$10001,0.75),1,0)</f>
        <v>0</v>
      </c>
      <c r="S8836" t="str">
        <f>IF(R8836&gt;=7,"High",IF(R8836&gt;=4,"Medium","Low"))</f>
        <v>Low</v>
      </c>
    </row>
    <row r="8837" spans="1:19">
      <c r="A8837" t="s">
        <v>8962</v>
      </c>
      <c r="B8837">
        <v>18</v>
      </c>
      <c r="C8837" t="s">
        <v>101</v>
      </c>
      <c r="D8837" t="s">
        <v>131</v>
      </c>
      <c r="E8837">
        <v>10</v>
      </c>
      <c r="F8837" t="s">
        <v>103</v>
      </c>
      <c r="G8837" t="s">
        <v>110</v>
      </c>
      <c r="H8837" s="5">
        <v>693</v>
      </c>
      <c r="I8837" s="5">
        <v>7029.12</v>
      </c>
      <c r="J8837" t="s">
        <v>140</v>
      </c>
      <c r="K8837" t="s">
        <v>107</v>
      </c>
      <c r="L8837">
        <v>1</v>
      </c>
      <c r="M8837">
        <v>0</v>
      </c>
      <c r="N8837">
        <v>5</v>
      </c>
      <c r="O8837" s="6">
        <v>0</v>
      </c>
      <c r="P8837" t="s">
        <v>107</v>
      </c>
      <c r="Q8837" t="s">
        <v>106</v>
      </c>
      <c r="R8837">
        <f>IF(F8837="Monthly",2,0)
+IF(E8837&lt;=6,2,0)
+IF(N8837&lt;=2,2,0)
+IF(L8837&gt;=4,2,0)
+IF(M8837&gt;=2,1,0)
+IF(H8837&gt;=_xlfn.PERCENTILE.INC($H$2:$H$10001,0.75),1,0)</f>
        <v>2</v>
      </c>
      <c r="S8837" t="str">
        <f>IF(R8837&gt;=7,"High",IF(R8837&gt;=4,"Medium","Low"))</f>
        <v>Low</v>
      </c>
    </row>
    <row r="8838" spans="1:19">
      <c r="A8838" t="s">
        <v>8963</v>
      </c>
      <c r="B8838">
        <v>46</v>
      </c>
      <c r="C8838" t="s">
        <v>101</v>
      </c>
      <c r="D8838" t="s">
        <v>159</v>
      </c>
      <c r="E8838">
        <v>63</v>
      </c>
      <c r="F8838" t="s">
        <v>103</v>
      </c>
      <c r="G8838" t="s">
        <v>129</v>
      </c>
      <c r="H8838" s="5">
        <v>1016</v>
      </c>
      <c r="I8838" s="5">
        <v>64157.57</v>
      </c>
      <c r="J8838" t="s">
        <v>117</v>
      </c>
      <c r="K8838" t="s">
        <v>106</v>
      </c>
      <c r="L8838">
        <v>1</v>
      </c>
      <c r="M8838">
        <v>0</v>
      </c>
      <c r="N8838">
        <v>5</v>
      </c>
      <c r="O8838" s="6">
        <v>0</v>
      </c>
      <c r="P8838" t="s">
        <v>106</v>
      </c>
      <c r="Q8838" t="s">
        <v>107</v>
      </c>
      <c r="R8838">
        <f>IF(F8838="Monthly",2,0)
+IF(E8838&lt;=6,2,0)
+IF(N8838&lt;=2,2,0)
+IF(L8838&gt;=4,2,0)
+IF(M8838&gt;=2,1,0)
+IF(H8838&gt;=_xlfn.PERCENTILE.INC($H$2:$H$10001,0.75),1,0)</f>
        <v>3</v>
      </c>
      <c r="S8838" t="str">
        <f>IF(R8838&gt;=7,"High",IF(R8838&gt;=4,"Medium","Low"))</f>
        <v>Low</v>
      </c>
    </row>
    <row r="8839" spans="1:19">
      <c r="A8839" t="s">
        <v>8964</v>
      </c>
      <c r="B8839">
        <v>40</v>
      </c>
      <c r="C8839" t="s">
        <v>101</v>
      </c>
      <c r="D8839" t="s">
        <v>128</v>
      </c>
      <c r="E8839">
        <v>45</v>
      </c>
      <c r="F8839" t="s">
        <v>109</v>
      </c>
      <c r="G8839" t="s">
        <v>104</v>
      </c>
      <c r="H8839" s="5">
        <v>444</v>
      </c>
      <c r="I8839" s="5">
        <v>20482.939999999999</v>
      </c>
      <c r="J8839" t="s">
        <v>105</v>
      </c>
      <c r="K8839" t="s">
        <v>106</v>
      </c>
      <c r="L8839">
        <v>1</v>
      </c>
      <c r="M8839">
        <v>0</v>
      </c>
      <c r="N8839">
        <v>5</v>
      </c>
      <c r="O8839" s="6">
        <v>0</v>
      </c>
      <c r="P8839" t="s">
        <v>106</v>
      </c>
      <c r="Q8839" t="s">
        <v>107</v>
      </c>
      <c r="R8839">
        <f>IF(F8839="Monthly",2,0)
+IF(E8839&lt;=6,2,0)
+IF(N8839&lt;=2,2,0)
+IF(L8839&gt;=4,2,0)
+IF(M8839&gt;=2,1,0)
+IF(H8839&gt;=_xlfn.PERCENTILE.INC($H$2:$H$10001,0.75),1,0)</f>
        <v>0</v>
      </c>
      <c r="S8839" t="str">
        <f>IF(R8839&gt;=7,"High",IF(R8839&gt;=4,"Medium","Low"))</f>
        <v>Low</v>
      </c>
    </row>
    <row r="8840" spans="1:19">
      <c r="A8840" t="s">
        <v>8965</v>
      </c>
      <c r="B8840">
        <v>42</v>
      </c>
      <c r="C8840" t="s">
        <v>101</v>
      </c>
      <c r="D8840" t="s">
        <v>102</v>
      </c>
      <c r="E8840">
        <v>29</v>
      </c>
      <c r="F8840" t="s">
        <v>103</v>
      </c>
      <c r="G8840" t="s">
        <v>110</v>
      </c>
      <c r="H8840" s="5">
        <v>696</v>
      </c>
      <c r="I8840" s="5">
        <v>20685.919999999998</v>
      </c>
      <c r="J8840" t="s">
        <v>140</v>
      </c>
      <c r="K8840" t="s">
        <v>106</v>
      </c>
      <c r="L8840">
        <v>1</v>
      </c>
      <c r="M8840">
        <v>0</v>
      </c>
      <c r="N8840">
        <v>3</v>
      </c>
      <c r="O8840" s="6">
        <v>0</v>
      </c>
      <c r="P8840" t="s">
        <v>107</v>
      </c>
      <c r="Q8840" t="s">
        <v>107</v>
      </c>
      <c r="R8840">
        <f>IF(F8840="Monthly",2,0)
+IF(E8840&lt;=6,2,0)
+IF(N8840&lt;=2,2,0)
+IF(L8840&gt;=4,2,0)
+IF(M8840&gt;=2,1,0)
+IF(H8840&gt;=_xlfn.PERCENTILE.INC($H$2:$H$10001,0.75),1,0)</f>
        <v>2</v>
      </c>
      <c r="S8840" t="str">
        <f>IF(R8840&gt;=7,"High",IF(R8840&gt;=4,"Medium","Low"))</f>
        <v>Low</v>
      </c>
    </row>
    <row r="8841" spans="1:19">
      <c r="A8841" t="s">
        <v>8966</v>
      </c>
      <c r="B8841">
        <v>18</v>
      </c>
      <c r="C8841" t="s">
        <v>101</v>
      </c>
      <c r="D8841" t="s">
        <v>131</v>
      </c>
      <c r="E8841">
        <v>36</v>
      </c>
      <c r="F8841" t="s">
        <v>103</v>
      </c>
      <c r="G8841" t="s">
        <v>110</v>
      </c>
      <c r="H8841" s="5">
        <v>700</v>
      </c>
      <c r="I8841" s="5">
        <v>25560.05</v>
      </c>
      <c r="J8841" t="s">
        <v>105</v>
      </c>
      <c r="K8841" t="s">
        <v>107</v>
      </c>
      <c r="L8841">
        <v>0</v>
      </c>
      <c r="M8841">
        <v>0</v>
      </c>
      <c r="N8841">
        <v>4</v>
      </c>
      <c r="O8841" s="6">
        <v>0</v>
      </c>
      <c r="P8841" t="s">
        <v>107</v>
      </c>
      <c r="Q8841" t="s">
        <v>107</v>
      </c>
      <c r="R8841">
        <f>IF(F8841="Monthly",2,0)
+IF(E8841&lt;=6,2,0)
+IF(N8841&lt;=2,2,0)
+IF(L8841&gt;=4,2,0)
+IF(M8841&gt;=2,1,0)
+IF(H8841&gt;=_xlfn.PERCENTILE.INC($H$2:$H$10001,0.75),1,0)</f>
        <v>2</v>
      </c>
      <c r="S8841" t="str">
        <f>IF(R8841&gt;=7,"High",IF(R8841&gt;=4,"Medium","Low"))</f>
        <v>Low</v>
      </c>
    </row>
    <row r="8842" spans="1:19">
      <c r="A8842" t="s">
        <v>8967</v>
      </c>
      <c r="B8842">
        <v>55</v>
      </c>
      <c r="C8842" t="s">
        <v>101</v>
      </c>
      <c r="D8842" t="s">
        <v>131</v>
      </c>
      <c r="E8842">
        <v>51</v>
      </c>
      <c r="F8842" t="s">
        <v>121</v>
      </c>
      <c r="G8842" t="s">
        <v>104</v>
      </c>
      <c r="H8842" s="5">
        <v>445</v>
      </c>
      <c r="I8842" s="5">
        <v>23352.03</v>
      </c>
      <c r="J8842" t="s">
        <v>105</v>
      </c>
      <c r="K8842" t="s">
        <v>106</v>
      </c>
      <c r="L8842">
        <v>0</v>
      </c>
      <c r="M8842">
        <v>0</v>
      </c>
      <c r="N8842">
        <v>4</v>
      </c>
      <c r="O8842" s="6">
        <v>0</v>
      </c>
      <c r="P8842" t="s">
        <v>107</v>
      </c>
      <c r="Q8842" t="s">
        <v>107</v>
      </c>
      <c r="R8842">
        <f>IF(F8842="Monthly",2,0)
+IF(E8842&lt;=6,2,0)
+IF(N8842&lt;=2,2,0)
+IF(L8842&gt;=4,2,0)
+IF(M8842&gt;=2,1,0)
+IF(H8842&gt;=_xlfn.PERCENTILE.INC($H$2:$H$10001,0.75),1,0)</f>
        <v>0</v>
      </c>
      <c r="S8842" t="str">
        <f>IF(R8842&gt;=7,"High",IF(R8842&gt;=4,"Medium","Low"))</f>
        <v>Low</v>
      </c>
    </row>
    <row r="8843" spans="1:19">
      <c r="A8843" t="s">
        <v>8968</v>
      </c>
      <c r="B8843">
        <v>32</v>
      </c>
      <c r="C8843" t="s">
        <v>112</v>
      </c>
      <c r="D8843" t="s">
        <v>119</v>
      </c>
      <c r="E8843">
        <v>19</v>
      </c>
      <c r="F8843" t="s">
        <v>109</v>
      </c>
      <c r="G8843" t="s">
        <v>110</v>
      </c>
      <c r="H8843" s="5">
        <v>735</v>
      </c>
      <c r="I8843" s="5">
        <v>13631.12</v>
      </c>
      <c r="J8843" t="s">
        <v>134</v>
      </c>
      <c r="K8843" t="s">
        <v>106</v>
      </c>
      <c r="L8843">
        <v>4</v>
      </c>
      <c r="M8843">
        <v>1</v>
      </c>
      <c r="N8843">
        <v>4</v>
      </c>
      <c r="O8843" s="6">
        <v>5</v>
      </c>
      <c r="P8843" t="s">
        <v>106</v>
      </c>
      <c r="Q8843" t="s">
        <v>107</v>
      </c>
      <c r="R8843">
        <f>IF(F8843="Monthly",2,0)
+IF(E8843&lt;=6,2,0)
+IF(N8843&lt;=2,2,0)
+IF(L8843&gt;=4,2,0)
+IF(M8843&gt;=2,1,0)
+IF(H8843&gt;=_xlfn.PERCENTILE.INC($H$2:$H$10001,0.75),1,0)</f>
        <v>2</v>
      </c>
      <c r="S8843" t="str">
        <f>IF(R8843&gt;=7,"High",IF(R8843&gt;=4,"Medium","Low"))</f>
        <v>Low</v>
      </c>
    </row>
    <row r="8844" spans="1:19">
      <c r="A8844" t="s">
        <v>8969</v>
      </c>
      <c r="B8844">
        <v>28</v>
      </c>
      <c r="C8844" t="s">
        <v>112</v>
      </c>
      <c r="D8844" t="s">
        <v>128</v>
      </c>
      <c r="E8844">
        <v>41</v>
      </c>
      <c r="F8844" t="s">
        <v>109</v>
      </c>
      <c r="G8844" t="s">
        <v>129</v>
      </c>
      <c r="H8844" s="5">
        <v>1073</v>
      </c>
      <c r="I8844" s="5">
        <v>44655.08</v>
      </c>
      <c r="J8844" t="s">
        <v>105</v>
      </c>
      <c r="K8844" t="s">
        <v>106</v>
      </c>
      <c r="L8844">
        <v>1</v>
      </c>
      <c r="M8844">
        <v>0</v>
      </c>
      <c r="N8844">
        <v>5</v>
      </c>
      <c r="O8844" s="6">
        <v>0</v>
      </c>
      <c r="P8844" t="s">
        <v>107</v>
      </c>
      <c r="Q8844" t="s">
        <v>107</v>
      </c>
      <c r="R8844">
        <f>IF(F8844="Monthly",2,0)
+IF(E8844&lt;=6,2,0)
+IF(N8844&lt;=2,2,0)
+IF(L8844&gt;=4,2,0)
+IF(M8844&gt;=2,1,0)
+IF(H8844&gt;=_xlfn.PERCENTILE.INC($H$2:$H$10001,0.75),1,0)</f>
        <v>1</v>
      </c>
      <c r="S8844" t="str">
        <f>IF(R8844&gt;=7,"High",IF(R8844&gt;=4,"Medium","Low"))</f>
        <v>Low</v>
      </c>
    </row>
    <row r="8845" spans="1:19">
      <c r="A8845" t="s">
        <v>8970</v>
      </c>
      <c r="B8845">
        <v>54</v>
      </c>
      <c r="C8845" t="s">
        <v>112</v>
      </c>
      <c r="D8845" t="s">
        <v>131</v>
      </c>
      <c r="E8845">
        <v>4</v>
      </c>
      <c r="F8845" t="s">
        <v>103</v>
      </c>
      <c r="G8845" t="s">
        <v>110</v>
      </c>
      <c r="H8845" s="5">
        <v>827</v>
      </c>
      <c r="I8845" s="5">
        <v>3328.42</v>
      </c>
      <c r="J8845" t="s">
        <v>115</v>
      </c>
      <c r="K8845" t="s">
        <v>106</v>
      </c>
      <c r="L8845">
        <v>2</v>
      </c>
      <c r="M8845">
        <v>0</v>
      </c>
      <c r="N8845">
        <v>5</v>
      </c>
      <c r="O8845" s="6">
        <v>0</v>
      </c>
      <c r="P8845" t="s">
        <v>107</v>
      </c>
      <c r="Q8845" t="s">
        <v>106</v>
      </c>
      <c r="R8845">
        <f>IF(F8845="Monthly",2,0)
+IF(E8845&lt;=6,2,0)
+IF(N8845&lt;=2,2,0)
+IF(L8845&gt;=4,2,0)
+IF(M8845&gt;=2,1,0)
+IF(H8845&gt;=_xlfn.PERCENTILE.INC($H$2:$H$10001,0.75),1,0)</f>
        <v>5</v>
      </c>
      <c r="S8845" t="str">
        <f>IF(R8845&gt;=7,"High",IF(R8845&gt;=4,"Medium","Low"))</f>
        <v>Medium</v>
      </c>
    </row>
    <row r="8846" spans="1:19">
      <c r="A8846" t="s">
        <v>8971</v>
      </c>
      <c r="B8846">
        <v>29</v>
      </c>
      <c r="C8846" t="s">
        <v>101</v>
      </c>
      <c r="D8846" t="s">
        <v>131</v>
      </c>
      <c r="E8846">
        <v>45</v>
      </c>
      <c r="F8846" t="s">
        <v>103</v>
      </c>
      <c r="G8846" t="s">
        <v>104</v>
      </c>
      <c r="H8846" s="5">
        <v>466</v>
      </c>
      <c r="I8846" s="5">
        <v>20957.419999999998</v>
      </c>
      <c r="J8846" t="s">
        <v>134</v>
      </c>
      <c r="K8846" t="s">
        <v>106</v>
      </c>
      <c r="L8846">
        <v>0</v>
      </c>
      <c r="M8846">
        <v>0</v>
      </c>
      <c r="N8846">
        <v>5</v>
      </c>
      <c r="O8846" s="6">
        <v>0</v>
      </c>
      <c r="P8846" t="s">
        <v>107</v>
      </c>
      <c r="Q8846" t="s">
        <v>107</v>
      </c>
      <c r="R8846">
        <f>IF(F8846="Monthly",2,0)
+IF(E8846&lt;=6,2,0)
+IF(N8846&lt;=2,2,0)
+IF(L8846&gt;=4,2,0)
+IF(M8846&gt;=2,1,0)
+IF(H8846&gt;=_xlfn.PERCENTILE.INC($H$2:$H$10001,0.75),1,0)</f>
        <v>2</v>
      </c>
      <c r="S8846" t="str">
        <f>IF(R8846&gt;=7,"High",IF(R8846&gt;=4,"Medium","Low"))</f>
        <v>Low</v>
      </c>
    </row>
    <row r="8847" spans="1:19">
      <c r="A8847" t="s">
        <v>8972</v>
      </c>
      <c r="B8847">
        <v>24</v>
      </c>
      <c r="C8847" t="s">
        <v>112</v>
      </c>
      <c r="D8847" t="s">
        <v>133</v>
      </c>
      <c r="E8847">
        <v>48</v>
      </c>
      <c r="F8847" t="s">
        <v>109</v>
      </c>
      <c r="G8847" t="s">
        <v>129</v>
      </c>
      <c r="H8847" s="5">
        <v>1015</v>
      </c>
      <c r="I8847" s="5">
        <v>49529.11</v>
      </c>
      <c r="J8847" t="s">
        <v>105</v>
      </c>
      <c r="K8847" t="s">
        <v>106</v>
      </c>
      <c r="L8847">
        <v>0</v>
      </c>
      <c r="M8847">
        <v>0</v>
      </c>
      <c r="N8847">
        <v>4</v>
      </c>
      <c r="O8847" s="6">
        <v>0</v>
      </c>
      <c r="P8847" t="s">
        <v>106</v>
      </c>
      <c r="Q8847" t="s">
        <v>107</v>
      </c>
      <c r="R8847">
        <f>IF(F8847="Monthly",2,0)
+IF(E8847&lt;=6,2,0)
+IF(N8847&lt;=2,2,0)
+IF(L8847&gt;=4,2,0)
+IF(M8847&gt;=2,1,0)
+IF(H8847&gt;=_xlfn.PERCENTILE.INC($H$2:$H$10001,0.75),1,0)</f>
        <v>1</v>
      </c>
      <c r="S8847" t="str">
        <f>IF(R8847&gt;=7,"High",IF(R8847&gt;=4,"Medium","Low"))</f>
        <v>Low</v>
      </c>
    </row>
    <row r="8848" spans="1:19">
      <c r="A8848" t="s">
        <v>8973</v>
      </c>
      <c r="B8848">
        <v>38</v>
      </c>
      <c r="C8848" t="s">
        <v>112</v>
      </c>
      <c r="D8848" t="s">
        <v>133</v>
      </c>
      <c r="E8848">
        <v>53</v>
      </c>
      <c r="F8848" t="s">
        <v>121</v>
      </c>
      <c r="G8848" t="s">
        <v>110</v>
      </c>
      <c r="H8848" s="5">
        <v>758</v>
      </c>
      <c r="I8848" s="5">
        <v>33189</v>
      </c>
      <c r="J8848" t="s">
        <v>140</v>
      </c>
      <c r="K8848" t="s">
        <v>106</v>
      </c>
      <c r="L8848">
        <v>3</v>
      </c>
      <c r="M8848">
        <v>1</v>
      </c>
      <c r="N8848">
        <v>4</v>
      </c>
      <c r="O8848" s="6">
        <v>15</v>
      </c>
      <c r="P8848" t="s">
        <v>106</v>
      </c>
      <c r="Q8848" t="s">
        <v>107</v>
      </c>
      <c r="R8848">
        <f>IF(F8848="Monthly",2,0)
+IF(E8848&lt;=6,2,0)
+IF(N8848&lt;=2,2,0)
+IF(L8848&gt;=4,2,0)
+IF(M8848&gt;=2,1,0)
+IF(H8848&gt;=_xlfn.PERCENTILE.INC($H$2:$H$10001,0.75),1,0)</f>
        <v>0</v>
      </c>
      <c r="S8848" t="str">
        <f>IF(R8848&gt;=7,"High",IF(R8848&gt;=4,"Medium","Low"))</f>
        <v>Low</v>
      </c>
    </row>
    <row r="8849" spans="1:19">
      <c r="A8849" t="s">
        <v>8974</v>
      </c>
      <c r="B8849">
        <v>24</v>
      </c>
      <c r="C8849" t="s">
        <v>112</v>
      </c>
      <c r="D8849" t="s">
        <v>137</v>
      </c>
      <c r="E8849">
        <v>40</v>
      </c>
      <c r="F8849" t="s">
        <v>109</v>
      </c>
      <c r="G8849" t="s">
        <v>129</v>
      </c>
      <c r="H8849" s="5">
        <v>1016</v>
      </c>
      <c r="I8849" s="5">
        <v>41649.25</v>
      </c>
      <c r="J8849" t="s">
        <v>134</v>
      </c>
      <c r="K8849" t="s">
        <v>106</v>
      </c>
      <c r="L8849">
        <v>0</v>
      </c>
      <c r="M8849">
        <v>0</v>
      </c>
      <c r="N8849">
        <v>5</v>
      </c>
      <c r="O8849" s="6">
        <v>0</v>
      </c>
      <c r="P8849" t="s">
        <v>107</v>
      </c>
      <c r="Q8849" t="s">
        <v>107</v>
      </c>
      <c r="R8849">
        <f>IF(F8849="Monthly",2,0)
+IF(E8849&lt;=6,2,0)
+IF(N8849&lt;=2,2,0)
+IF(L8849&gt;=4,2,0)
+IF(M8849&gt;=2,1,0)
+IF(H8849&gt;=_xlfn.PERCENTILE.INC($H$2:$H$10001,0.75),1,0)</f>
        <v>1</v>
      </c>
      <c r="S8849" t="str">
        <f>IF(R8849&gt;=7,"High",IF(R8849&gt;=4,"Medium","Low"))</f>
        <v>Low</v>
      </c>
    </row>
    <row r="8850" spans="1:19">
      <c r="A8850" t="s">
        <v>8975</v>
      </c>
      <c r="B8850">
        <v>18</v>
      </c>
      <c r="C8850" t="s">
        <v>112</v>
      </c>
      <c r="D8850" t="s">
        <v>131</v>
      </c>
      <c r="E8850">
        <v>51</v>
      </c>
      <c r="F8850" t="s">
        <v>103</v>
      </c>
      <c r="G8850" t="s">
        <v>129</v>
      </c>
      <c r="H8850" s="5">
        <v>1011</v>
      </c>
      <c r="I8850" s="5">
        <v>52764.24</v>
      </c>
      <c r="J8850" t="s">
        <v>115</v>
      </c>
      <c r="K8850" t="s">
        <v>106</v>
      </c>
      <c r="L8850">
        <v>0</v>
      </c>
      <c r="M8850">
        <v>0</v>
      </c>
      <c r="N8850">
        <v>4</v>
      </c>
      <c r="O8850" s="6">
        <v>0</v>
      </c>
      <c r="P8850" t="s">
        <v>106</v>
      </c>
      <c r="Q8850" t="s">
        <v>106</v>
      </c>
      <c r="R8850">
        <f>IF(F8850="Monthly",2,0)
+IF(E8850&lt;=6,2,0)
+IF(N8850&lt;=2,2,0)
+IF(L8850&gt;=4,2,0)
+IF(M8850&gt;=2,1,0)
+IF(H8850&gt;=_xlfn.PERCENTILE.INC($H$2:$H$10001,0.75),1,0)</f>
        <v>3</v>
      </c>
      <c r="S8850" t="str">
        <f>IF(R8850&gt;=7,"High",IF(R8850&gt;=4,"Medium","Low"))</f>
        <v>Low</v>
      </c>
    </row>
    <row r="8851" spans="1:19">
      <c r="A8851" t="s">
        <v>8976</v>
      </c>
      <c r="B8851">
        <v>33</v>
      </c>
      <c r="C8851" t="s">
        <v>112</v>
      </c>
      <c r="D8851" t="s">
        <v>131</v>
      </c>
      <c r="E8851">
        <v>51</v>
      </c>
      <c r="F8851" t="s">
        <v>103</v>
      </c>
      <c r="G8851" t="s">
        <v>110</v>
      </c>
      <c r="H8851" s="5">
        <v>787</v>
      </c>
      <c r="I8851" s="5">
        <v>41031.160000000003</v>
      </c>
      <c r="J8851" t="s">
        <v>134</v>
      </c>
      <c r="K8851" t="s">
        <v>106</v>
      </c>
      <c r="L8851">
        <v>0</v>
      </c>
      <c r="M8851">
        <v>0</v>
      </c>
      <c r="N8851">
        <v>5</v>
      </c>
      <c r="O8851" s="6">
        <v>0</v>
      </c>
      <c r="P8851" t="s">
        <v>106</v>
      </c>
      <c r="Q8851" t="s">
        <v>106</v>
      </c>
      <c r="R8851">
        <f>IF(F8851="Monthly",2,0)
+IF(E8851&lt;=6,2,0)
+IF(N8851&lt;=2,2,0)
+IF(L8851&gt;=4,2,0)
+IF(M8851&gt;=2,1,0)
+IF(H8851&gt;=_xlfn.PERCENTILE.INC($H$2:$H$10001,0.75),1,0)</f>
        <v>2</v>
      </c>
      <c r="S8851" t="str">
        <f>IF(R8851&gt;=7,"High",IF(R8851&gt;=4,"Medium","Low"))</f>
        <v>Low</v>
      </c>
    </row>
    <row r="8852" spans="1:19">
      <c r="A8852" t="s">
        <v>8977</v>
      </c>
      <c r="B8852">
        <v>40</v>
      </c>
      <c r="C8852" t="s">
        <v>112</v>
      </c>
      <c r="D8852" t="s">
        <v>137</v>
      </c>
      <c r="E8852">
        <v>68</v>
      </c>
      <c r="F8852" t="s">
        <v>121</v>
      </c>
      <c r="G8852" t="s">
        <v>110</v>
      </c>
      <c r="H8852" s="5">
        <v>744</v>
      </c>
      <c r="I8852" s="5">
        <v>46824.3</v>
      </c>
      <c r="J8852" t="s">
        <v>115</v>
      </c>
      <c r="K8852" t="s">
        <v>106</v>
      </c>
      <c r="L8852">
        <v>1</v>
      </c>
      <c r="M8852">
        <v>0</v>
      </c>
      <c r="N8852">
        <v>5</v>
      </c>
      <c r="O8852" s="6">
        <v>10</v>
      </c>
      <c r="P8852" t="s">
        <v>107</v>
      </c>
      <c r="Q8852" t="s">
        <v>107</v>
      </c>
      <c r="R8852">
        <f>IF(F8852="Monthly",2,0)
+IF(E8852&lt;=6,2,0)
+IF(N8852&lt;=2,2,0)
+IF(L8852&gt;=4,2,0)
+IF(M8852&gt;=2,1,0)
+IF(H8852&gt;=_xlfn.PERCENTILE.INC($H$2:$H$10001,0.75),1,0)</f>
        <v>0</v>
      </c>
      <c r="S8852" t="str">
        <f>IF(R8852&gt;=7,"High",IF(R8852&gt;=4,"Medium","Low"))</f>
        <v>Low</v>
      </c>
    </row>
    <row r="8853" spans="1:19">
      <c r="A8853" t="s">
        <v>8978</v>
      </c>
      <c r="B8853">
        <v>65</v>
      </c>
      <c r="C8853" t="s">
        <v>112</v>
      </c>
      <c r="D8853" t="s">
        <v>131</v>
      </c>
      <c r="E8853">
        <v>31</v>
      </c>
      <c r="F8853" t="s">
        <v>109</v>
      </c>
      <c r="G8853" t="s">
        <v>104</v>
      </c>
      <c r="H8853" s="5">
        <v>516</v>
      </c>
      <c r="I8853" s="5">
        <v>13981.19</v>
      </c>
      <c r="J8853" t="s">
        <v>115</v>
      </c>
      <c r="K8853" t="s">
        <v>107</v>
      </c>
      <c r="L8853">
        <v>1</v>
      </c>
      <c r="M8853">
        <v>0</v>
      </c>
      <c r="N8853">
        <v>5</v>
      </c>
      <c r="O8853" s="6">
        <v>10</v>
      </c>
      <c r="P8853" t="s">
        <v>107</v>
      </c>
      <c r="Q8853" t="s">
        <v>107</v>
      </c>
      <c r="R8853">
        <f>IF(F8853="Monthly",2,0)
+IF(E8853&lt;=6,2,0)
+IF(N8853&lt;=2,2,0)
+IF(L8853&gt;=4,2,0)
+IF(M8853&gt;=2,1,0)
+IF(H8853&gt;=_xlfn.PERCENTILE.INC($H$2:$H$10001,0.75),1,0)</f>
        <v>0</v>
      </c>
      <c r="S8853" t="str">
        <f>IF(R8853&gt;=7,"High",IF(R8853&gt;=4,"Medium","Low"))</f>
        <v>Low</v>
      </c>
    </row>
    <row r="8854" spans="1:19">
      <c r="A8854" t="s">
        <v>8979</v>
      </c>
      <c r="B8854">
        <v>18</v>
      </c>
      <c r="C8854" t="s">
        <v>101</v>
      </c>
      <c r="D8854" t="s">
        <v>102</v>
      </c>
      <c r="E8854">
        <v>33</v>
      </c>
      <c r="F8854" t="s">
        <v>103</v>
      </c>
      <c r="G8854" t="s">
        <v>110</v>
      </c>
      <c r="H8854" s="5">
        <v>833</v>
      </c>
      <c r="I8854" s="5">
        <v>27344.04</v>
      </c>
      <c r="J8854" t="s">
        <v>115</v>
      </c>
      <c r="K8854" t="s">
        <v>107</v>
      </c>
      <c r="L8854">
        <v>1</v>
      </c>
      <c r="M8854">
        <v>0</v>
      </c>
      <c r="N8854">
        <v>5</v>
      </c>
      <c r="O8854" s="6">
        <v>0</v>
      </c>
      <c r="P8854" t="s">
        <v>107</v>
      </c>
      <c r="Q8854" t="s">
        <v>107</v>
      </c>
      <c r="R8854">
        <f>IF(F8854="Monthly",2,0)
+IF(E8854&lt;=6,2,0)
+IF(N8854&lt;=2,2,0)
+IF(L8854&gt;=4,2,0)
+IF(M8854&gt;=2,1,0)
+IF(H8854&gt;=_xlfn.PERCENTILE.INC($H$2:$H$10001,0.75),1,0)</f>
        <v>3</v>
      </c>
      <c r="S8854" t="str">
        <f>IF(R8854&gt;=7,"High",IF(R8854&gt;=4,"Medium","Low"))</f>
        <v>Low</v>
      </c>
    </row>
    <row r="8855" spans="1:19">
      <c r="A8855" t="s">
        <v>8980</v>
      </c>
      <c r="B8855">
        <v>31</v>
      </c>
      <c r="C8855" t="s">
        <v>112</v>
      </c>
      <c r="D8855" t="s">
        <v>131</v>
      </c>
      <c r="E8855">
        <v>42</v>
      </c>
      <c r="F8855" t="s">
        <v>121</v>
      </c>
      <c r="G8855" t="s">
        <v>129</v>
      </c>
      <c r="H8855" s="5">
        <v>1064</v>
      </c>
      <c r="I8855" s="5">
        <v>37255.03</v>
      </c>
      <c r="J8855" t="s">
        <v>134</v>
      </c>
      <c r="K8855" t="s">
        <v>106</v>
      </c>
      <c r="L8855">
        <v>1</v>
      </c>
      <c r="M8855">
        <v>0</v>
      </c>
      <c r="N8855">
        <v>5</v>
      </c>
      <c r="O8855" s="6">
        <v>15</v>
      </c>
      <c r="P8855" t="s">
        <v>107</v>
      </c>
      <c r="Q8855" t="s">
        <v>107</v>
      </c>
      <c r="R8855">
        <f>IF(F8855="Monthly",2,0)
+IF(E8855&lt;=6,2,0)
+IF(N8855&lt;=2,2,0)
+IF(L8855&gt;=4,2,0)
+IF(M8855&gt;=2,1,0)
+IF(H8855&gt;=_xlfn.PERCENTILE.INC($H$2:$H$10001,0.75),1,0)</f>
        <v>1</v>
      </c>
      <c r="S8855" t="str">
        <f>IF(R8855&gt;=7,"High",IF(R8855&gt;=4,"Medium","Low"))</f>
        <v>Low</v>
      </c>
    </row>
    <row r="8856" spans="1:19">
      <c r="A8856" t="s">
        <v>8981</v>
      </c>
      <c r="B8856">
        <v>23</v>
      </c>
      <c r="C8856" t="s">
        <v>101</v>
      </c>
      <c r="D8856" t="s">
        <v>137</v>
      </c>
      <c r="E8856">
        <v>17</v>
      </c>
      <c r="F8856" t="s">
        <v>109</v>
      </c>
      <c r="G8856" t="s">
        <v>110</v>
      </c>
      <c r="H8856" s="5">
        <v>796</v>
      </c>
      <c r="I8856" s="5">
        <v>12215.66</v>
      </c>
      <c r="J8856" t="s">
        <v>140</v>
      </c>
      <c r="K8856" t="s">
        <v>106</v>
      </c>
      <c r="L8856">
        <v>2</v>
      </c>
      <c r="M8856">
        <v>0</v>
      </c>
      <c r="N8856">
        <v>5</v>
      </c>
      <c r="O8856" s="6">
        <v>10</v>
      </c>
      <c r="P8856" t="s">
        <v>107</v>
      </c>
      <c r="Q8856" t="s">
        <v>107</v>
      </c>
      <c r="R8856">
        <f>IF(F8856="Monthly",2,0)
+IF(E8856&lt;=6,2,0)
+IF(N8856&lt;=2,2,0)
+IF(L8856&gt;=4,2,0)
+IF(M8856&gt;=2,1,0)
+IF(H8856&gt;=_xlfn.PERCENTILE.INC($H$2:$H$10001,0.75),1,0)</f>
        <v>1</v>
      </c>
      <c r="S8856" t="str">
        <f>IF(R8856&gt;=7,"High",IF(R8856&gt;=4,"Medium","Low"))</f>
        <v>Low</v>
      </c>
    </row>
    <row r="8857" spans="1:19">
      <c r="A8857" t="s">
        <v>8982</v>
      </c>
      <c r="B8857">
        <v>36</v>
      </c>
      <c r="C8857" t="s">
        <v>101</v>
      </c>
      <c r="D8857" t="s">
        <v>131</v>
      </c>
      <c r="E8857">
        <v>16</v>
      </c>
      <c r="F8857" t="s">
        <v>103</v>
      </c>
      <c r="G8857" t="s">
        <v>104</v>
      </c>
      <c r="H8857" s="5">
        <v>459</v>
      </c>
      <c r="I8857" s="5">
        <v>7536.78</v>
      </c>
      <c r="J8857" t="s">
        <v>134</v>
      </c>
      <c r="K8857" t="s">
        <v>107</v>
      </c>
      <c r="L8857">
        <v>0</v>
      </c>
      <c r="M8857">
        <v>0</v>
      </c>
      <c r="N8857">
        <v>4</v>
      </c>
      <c r="O8857" s="6">
        <v>0</v>
      </c>
      <c r="P8857" t="s">
        <v>107</v>
      </c>
      <c r="Q8857" t="s">
        <v>107</v>
      </c>
      <c r="R8857">
        <f>IF(F8857="Monthly",2,0)
+IF(E8857&lt;=6,2,0)
+IF(N8857&lt;=2,2,0)
+IF(L8857&gt;=4,2,0)
+IF(M8857&gt;=2,1,0)
+IF(H8857&gt;=_xlfn.PERCENTILE.INC($H$2:$H$10001,0.75),1,0)</f>
        <v>2</v>
      </c>
      <c r="S8857" t="str">
        <f>IF(R8857&gt;=7,"High",IF(R8857&gt;=4,"Medium","Low"))</f>
        <v>Low</v>
      </c>
    </row>
    <row r="8858" spans="1:19">
      <c r="A8858" t="s">
        <v>8983</v>
      </c>
      <c r="B8858">
        <v>37</v>
      </c>
      <c r="C8858" t="s">
        <v>101</v>
      </c>
      <c r="D8858" t="s">
        <v>102</v>
      </c>
      <c r="E8858">
        <v>19</v>
      </c>
      <c r="F8858" t="s">
        <v>109</v>
      </c>
      <c r="G8858" t="s">
        <v>110</v>
      </c>
      <c r="H8858" s="5">
        <v>701</v>
      </c>
      <c r="I8858" s="5">
        <v>12988.32</v>
      </c>
      <c r="J8858" t="s">
        <v>134</v>
      </c>
      <c r="K8858" t="s">
        <v>106</v>
      </c>
      <c r="L8858">
        <v>0</v>
      </c>
      <c r="M8858">
        <v>0</v>
      </c>
      <c r="N8858">
        <v>5</v>
      </c>
      <c r="O8858" s="6">
        <v>0</v>
      </c>
      <c r="P8858" t="s">
        <v>107</v>
      </c>
      <c r="Q8858" t="s">
        <v>107</v>
      </c>
      <c r="R8858">
        <f>IF(F8858="Monthly",2,0)
+IF(E8858&lt;=6,2,0)
+IF(N8858&lt;=2,2,0)
+IF(L8858&gt;=4,2,0)
+IF(M8858&gt;=2,1,0)
+IF(H8858&gt;=_xlfn.PERCENTILE.INC($H$2:$H$10001,0.75),1,0)</f>
        <v>0</v>
      </c>
      <c r="S8858" t="str">
        <f>IF(R8858&gt;=7,"High",IF(R8858&gt;=4,"Medium","Low"))</f>
        <v>Low</v>
      </c>
    </row>
    <row r="8859" spans="1:19">
      <c r="A8859" t="s">
        <v>8984</v>
      </c>
      <c r="B8859">
        <v>45</v>
      </c>
      <c r="C8859" t="s">
        <v>112</v>
      </c>
      <c r="D8859" t="s">
        <v>131</v>
      </c>
      <c r="E8859">
        <v>22</v>
      </c>
      <c r="F8859" t="s">
        <v>103</v>
      </c>
      <c r="G8859" t="s">
        <v>104</v>
      </c>
      <c r="H8859" s="5">
        <v>453</v>
      </c>
      <c r="I8859" s="5">
        <v>9786.07</v>
      </c>
      <c r="J8859" t="s">
        <v>140</v>
      </c>
      <c r="K8859" t="s">
        <v>106</v>
      </c>
      <c r="L8859">
        <v>0</v>
      </c>
      <c r="M8859">
        <v>0</v>
      </c>
      <c r="N8859">
        <v>5</v>
      </c>
      <c r="O8859" s="6">
        <v>0</v>
      </c>
      <c r="P8859" t="s">
        <v>107</v>
      </c>
      <c r="Q8859" t="s">
        <v>107</v>
      </c>
      <c r="R8859">
        <f>IF(F8859="Monthly",2,0)
+IF(E8859&lt;=6,2,0)
+IF(N8859&lt;=2,2,0)
+IF(L8859&gt;=4,2,0)
+IF(M8859&gt;=2,1,0)
+IF(H8859&gt;=_xlfn.PERCENTILE.INC($H$2:$H$10001,0.75),1,0)</f>
        <v>2</v>
      </c>
      <c r="S8859" t="str">
        <f>IF(R8859&gt;=7,"High",IF(R8859&gt;=4,"Medium","Low"))</f>
        <v>Low</v>
      </c>
    </row>
    <row r="8860" spans="1:19">
      <c r="A8860" t="s">
        <v>8985</v>
      </c>
      <c r="B8860">
        <v>27</v>
      </c>
      <c r="C8860" t="s">
        <v>101</v>
      </c>
      <c r="D8860" t="s">
        <v>102</v>
      </c>
      <c r="E8860">
        <v>6</v>
      </c>
      <c r="F8860" t="s">
        <v>109</v>
      </c>
      <c r="G8860" t="s">
        <v>110</v>
      </c>
      <c r="H8860" s="5">
        <v>662</v>
      </c>
      <c r="I8860" s="5">
        <v>3879.49</v>
      </c>
      <c r="J8860" t="s">
        <v>134</v>
      </c>
      <c r="K8860" t="s">
        <v>106</v>
      </c>
      <c r="L8860">
        <v>1</v>
      </c>
      <c r="M8860">
        <v>0</v>
      </c>
      <c r="N8860">
        <v>5</v>
      </c>
      <c r="O8860" s="6">
        <v>5</v>
      </c>
      <c r="P8860" t="s">
        <v>107</v>
      </c>
      <c r="Q8860" t="s">
        <v>106</v>
      </c>
      <c r="R8860">
        <f>IF(F8860="Monthly",2,0)
+IF(E8860&lt;=6,2,0)
+IF(N8860&lt;=2,2,0)
+IF(L8860&gt;=4,2,0)
+IF(M8860&gt;=2,1,0)
+IF(H8860&gt;=_xlfn.PERCENTILE.INC($H$2:$H$10001,0.75),1,0)</f>
        <v>2</v>
      </c>
      <c r="S8860" t="str">
        <f>IF(R8860&gt;=7,"High",IF(R8860&gt;=4,"Medium","Low"))</f>
        <v>Low</v>
      </c>
    </row>
    <row r="8861" spans="1:19">
      <c r="A8861" t="s">
        <v>8986</v>
      </c>
      <c r="B8861">
        <v>37</v>
      </c>
      <c r="C8861" t="s">
        <v>101</v>
      </c>
      <c r="D8861" t="s">
        <v>123</v>
      </c>
      <c r="E8861">
        <v>50</v>
      </c>
      <c r="F8861" t="s">
        <v>103</v>
      </c>
      <c r="G8861" t="s">
        <v>104</v>
      </c>
      <c r="H8861" s="5">
        <v>401</v>
      </c>
      <c r="I8861" s="5">
        <v>20373</v>
      </c>
      <c r="J8861" t="s">
        <v>115</v>
      </c>
      <c r="K8861" t="s">
        <v>106</v>
      </c>
      <c r="L8861">
        <v>0</v>
      </c>
      <c r="M8861">
        <v>0</v>
      </c>
      <c r="N8861">
        <v>4</v>
      </c>
      <c r="O8861" s="6">
        <v>0</v>
      </c>
      <c r="P8861" t="s">
        <v>107</v>
      </c>
      <c r="Q8861" t="s">
        <v>107</v>
      </c>
      <c r="R8861">
        <f>IF(F8861="Monthly",2,0)
+IF(E8861&lt;=6,2,0)
+IF(N8861&lt;=2,2,0)
+IF(L8861&gt;=4,2,0)
+IF(M8861&gt;=2,1,0)
+IF(H8861&gt;=_xlfn.PERCENTILE.INC($H$2:$H$10001,0.75),1,0)</f>
        <v>2</v>
      </c>
      <c r="S8861" t="str">
        <f>IF(R8861&gt;=7,"High",IF(R8861&gt;=4,"Medium","Low"))</f>
        <v>Low</v>
      </c>
    </row>
    <row r="8862" spans="1:19">
      <c r="A8862" t="s">
        <v>8987</v>
      </c>
      <c r="B8862">
        <v>28</v>
      </c>
      <c r="C8862" t="s">
        <v>101</v>
      </c>
      <c r="D8862" t="s">
        <v>113</v>
      </c>
      <c r="E8862">
        <v>24</v>
      </c>
      <c r="F8862" t="s">
        <v>103</v>
      </c>
      <c r="G8862" t="s">
        <v>129</v>
      </c>
      <c r="H8862" s="5">
        <v>1055</v>
      </c>
      <c r="I8862" s="5">
        <v>25168</v>
      </c>
      <c r="J8862" t="s">
        <v>134</v>
      </c>
      <c r="K8862" t="s">
        <v>106</v>
      </c>
      <c r="L8862">
        <v>0</v>
      </c>
      <c r="M8862">
        <v>0</v>
      </c>
      <c r="N8862">
        <v>4</v>
      </c>
      <c r="O8862" s="6">
        <v>0</v>
      </c>
      <c r="P8862" t="s">
        <v>107</v>
      </c>
      <c r="Q8862" t="s">
        <v>107</v>
      </c>
      <c r="R8862">
        <f>IF(F8862="Monthly",2,0)
+IF(E8862&lt;=6,2,0)
+IF(N8862&lt;=2,2,0)
+IF(L8862&gt;=4,2,0)
+IF(M8862&gt;=2,1,0)
+IF(H8862&gt;=_xlfn.PERCENTILE.INC($H$2:$H$10001,0.75),1,0)</f>
        <v>3</v>
      </c>
      <c r="S8862" t="str">
        <f>IF(R8862&gt;=7,"High",IF(R8862&gt;=4,"Medium","Low"))</f>
        <v>Low</v>
      </c>
    </row>
    <row r="8863" spans="1:19">
      <c r="A8863" t="s">
        <v>8988</v>
      </c>
      <c r="B8863">
        <v>36</v>
      </c>
      <c r="C8863" t="s">
        <v>112</v>
      </c>
      <c r="D8863" t="s">
        <v>159</v>
      </c>
      <c r="E8863">
        <v>20</v>
      </c>
      <c r="F8863" t="s">
        <v>109</v>
      </c>
      <c r="G8863" t="s">
        <v>110</v>
      </c>
      <c r="H8863" s="5">
        <v>664</v>
      </c>
      <c r="I8863" s="5">
        <v>13512.56</v>
      </c>
      <c r="J8863" t="s">
        <v>117</v>
      </c>
      <c r="K8863" t="s">
        <v>107</v>
      </c>
      <c r="L8863">
        <v>3</v>
      </c>
      <c r="M8863">
        <v>2</v>
      </c>
      <c r="N8863">
        <v>3</v>
      </c>
      <c r="O8863" s="6">
        <v>0</v>
      </c>
      <c r="P8863" t="s">
        <v>107</v>
      </c>
      <c r="Q8863" t="s">
        <v>107</v>
      </c>
      <c r="R8863">
        <f>IF(F8863="Monthly",2,0)
+IF(E8863&lt;=6,2,0)
+IF(N8863&lt;=2,2,0)
+IF(L8863&gt;=4,2,0)
+IF(M8863&gt;=2,1,0)
+IF(H8863&gt;=_xlfn.PERCENTILE.INC($H$2:$H$10001,0.75),1,0)</f>
        <v>1</v>
      </c>
      <c r="S8863" t="str">
        <f>IF(R8863&gt;=7,"High",IF(R8863&gt;=4,"Medium","Low"))</f>
        <v>Low</v>
      </c>
    </row>
    <row r="8864" spans="1:19">
      <c r="A8864" t="s">
        <v>8989</v>
      </c>
      <c r="B8864">
        <v>41</v>
      </c>
      <c r="C8864" t="s">
        <v>112</v>
      </c>
      <c r="D8864" t="s">
        <v>131</v>
      </c>
      <c r="E8864">
        <v>45</v>
      </c>
      <c r="F8864" t="s">
        <v>109</v>
      </c>
      <c r="G8864" t="s">
        <v>110</v>
      </c>
      <c r="H8864" s="5">
        <v>822</v>
      </c>
      <c r="I8864" s="5">
        <v>35202.85</v>
      </c>
      <c r="J8864" t="s">
        <v>140</v>
      </c>
      <c r="K8864" t="s">
        <v>106</v>
      </c>
      <c r="L8864">
        <v>0</v>
      </c>
      <c r="M8864">
        <v>0</v>
      </c>
      <c r="N8864">
        <v>5</v>
      </c>
      <c r="O8864" s="6">
        <v>5</v>
      </c>
      <c r="P8864" t="s">
        <v>107</v>
      </c>
      <c r="Q8864" t="s">
        <v>107</v>
      </c>
      <c r="R8864">
        <f>IF(F8864="Monthly",2,0)
+IF(E8864&lt;=6,2,0)
+IF(N8864&lt;=2,2,0)
+IF(L8864&gt;=4,2,0)
+IF(M8864&gt;=2,1,0)
+IF(H8864&gt;=_xlfn.PERCENTILE.INC($H$2:$H$10001,0.75),1,0)</f>
        <v>1</v>
      </c>
      <c r="S8864" t="str">
        <f>IF(R8864&gt;=7,"High",IF(R8864&gt;=4,"Medium","Low"))</f>
        <v>Low</v>
      </c>
    </row>
    <row r="8865" spans="1:19">
      <c r="A8865" t="s">
        <v>8990</v>
      </c>
      <c r="B8865">
        <v>42</v>
      </c>
      <c r="C8865" t="s">
        <v>112</v>
      </c>
      <c r="D8865" t="s">
        <v>102</v>
      </c>
      <c r="E8865">
        <v>16</v>
      </c>
      <c r="F8865" t="s">
        <v>103</v>
      </c>
      <c r="G8865" t="s">
        <v>104</v>
      </c>
      <c r="H8865" s="5">
        <v>591</v>
      </c>
      <c r="I8865" s="5">
        <v>9405.3799999999992</v>
      </c>
      <c r="J8865" t="s">
        <v>117</v>
      </c>
      <c r="K8865" t="s">
        <v>106</v>
      </c>
      <c r="L8865">
        <v>2</v>
      </c>
      <c r="M8865">
        <v>1</v>
      </c>
      <c r="N8865">
        <v>4</v>
      </c>
      <c r="O8865" s="6">
        <v>0</v>
      </c>
      <c r="P8865" t="s">
        <v>107</v>
      </c>
      <c r="Q8865" t="s">
        <v>107</v>
      </c>
      <c r="R8865">
        <f>IF(F8865="Monthly",2,0)
+IF(E8865&lt;=6,2,0)
+IF(N8865&lt;=2,2,0)
+IF(L8865&gt;=4,2,0)
+IF(M8865&gt;=2,1,0)
+IF(H8865&gt;=_xlfn.PERCENTILE.INC($H$2:$H$10001,0.75),1,0)</f>
        <v>2</v>
      </c>
      <c r="S8865" t="str">
        <f>IF(R8865&gt;=7,"High",IF(R8865&gt;=4,"Medium","Low"))</f>
        <v>Low</v>
      </c>
    </row>
    <row r="8866" spans="1:19">
      <c r="A8866" t="s">
        <v>8991</v>
      </c>
      <c r="B8866">
        <v>32</v>
      </c>
      <c r="C8866" t="s">
        <v>112</v>
      </c>
      <c r="D8866" t="s">
        <v>159</v>
      </c>
      <c r="E8866">
        <v>34</v>
      </c>
      <c r="F8866" t="s">
        <v>103</v>
      </c>
      <c r="G8866" t="s">
        <v>104</v>
      </c>
      <c r="H8866" s="5">
        <v>460</v>
      </c>
      <c r="I8866" s="5">
        <v>15725.81</v>
      </c>
      <c r="J8866" t="s">
        <v>134</v>
      </c>
      <c r="K8866" t="s">
        <v>106</v>
      </c>
      <c r="L8866">
        <v>2</v>
      </c>
      <c r="M8866">
        <v>0</v>
      </c>
      <c r="N8866">
        <v>4</v>
      </c>
      <c r="O8866" s="6">
        <v>0</v>
      </c>
      <c r="P8866" t="s">
        <v>107</v>
      </c>
      <c r="Q8866" t="s">
        <v>107</v>
      </c>
      <c r="R8866">
        <f>IF(F8866="Monthly",2,0)
+IF(E8866&lt;=6,2,0)
+IF(N8866&lt;=2,2,0)
+IF(L8866&gt;=4,2,0)
+IF(M8866&gt;=2,1,0)
+IF(H8866&gt;=_xlfn.PERCENTILE.INC($H$2:$H$10001,0.75),1,0)</f>
        <v>2</v>
      </c>
      <c r="S8866" t="str">
        <f>IF(R8866&gt;=7,"High",IF(R8866&gt;=4,"Medium","Low"))</f>
        <v>Low</v>
      </c>
    </row>
    <row r="8867" spans="1:19">
      <c r="A8867" t="s">
        <v>8992</v>
      </c>
      <c r="B8867">
        <v>30</v>
      </c>
      <c r="C8867" t="s">
        <v>112</v>
      </c>
      <c r="D8867" t="s">
        <v>137</v>
      </c>
      <c r="E8867">
        <v>16</v>
      </c>
      <c r="F8867" t="s">
        <v>103</v>
      </c>
      <c r="G8867" t="s">
        <v>129</v>
      </c>
      <c r="H8867" s="5">
        <v>1005</v>
      </c>
      <c r="I8867" s="5">
        <v>15858.53</v>
      </c>
      <c r="J8867" t="s">
        <v>105</v>
      </c>
      <c r="K8867" t="s">
        <v>106</v>
      </c>
      <c r="L8867">
        <v>0</v>
      </c>
      <c r="M8867">
        <v>0</v>
      </c>
      <c r="N8867">
        <v>5</v>
      </c>
      <c r="O8867" s="6">
        <v>0</v>
      </c>
      <c r="P8867" t="s">
        <v>107</v>
      </c>
      <c r="Q8867" t="s">
        <v>107</v>
      </c>
      <c r="R8867">
        <f>IF(F8867="Monthly",2,0)
+IF(E8867&lt;=6,2,0)
+IF(N8867&lt;=2,2,0)
+IF(L8867&gt;=4,2,0)
+IF(M8867&gt;=2,1,0)
+IF(H8867&gt;=_xlfn.PERCENTILE.INC($H$2:$H$10001,0.75),1,0)</f>
        <v>3</v>
      </c>
      <c r="S8867" t="str">
        <f>IF(R8867&gt;=7,"High",IF(R8867&gt;=4,"Medium","Low"))</f>
        <v>Low</v>
      </c>
    </row>
    <row r="8868" spans="1:19">
      <c r="A8868" t="s">
        <v>8993</v>
      </c>
      <c r="B8868">
        <v>41</v>
      </c>
      <c r="C8868" t="s">
        <v>101</v>
      </c>
      <c r="D8868" t="s">
        <v>126</v>
      </c>
      <c r="E8868">
        <v>11</v>
      </c>
      <c r="F8868" t="s">
        <v>103</v>
      </c>
      <c r="G8868" t="s">
        <v>110</v>
      </c>
      <c r="H8868" s="5">
        <v>768</v>
      </c>
      <c r="I8868" s="5">
        <v>8402.0499999999993</v>
      </c>
      <c r="J8868" t="s">
        <v>105</v>
      </c>
      <c r="K8868" t="s">
        <v>106</v>
      </c>
      <c r="L8868">
        <v>1</v>
      </c>
      <c r="M8868">
        <v>0</v>
      </c>
      <c r="N8868">
        <v>5</v>
      </c>
      <c r="O8868" s="6">
        <v>0</v>
      </c>
      <c r="P8868" t="s">
        <v>107</v>
      </c>
      <c r="Q8868" t="s">
        <v>107</v>
      </c>
      <c r="R8868">
        <f>IF(F8868="Monthly",2,0)
+IF(E8868&lt;=6,2,0)
+IF(N8868&lt;=2,2,0)
+IF(L8868&gt;=4,2,0)
+IF(M8868&gt;=2,1,0)
+IF(H8868&gt;=_xlfn.PERCENTILE.INC($H$2:$H$10001,0.75),1,0)</f>
        <v>2</v>
      </c>
      <c r="S8868" t="str">
        <f>IF(R8868&gt;=7,"High",IF(R8868&gt;=4,"Medium","Low"))</f>
        <v>Low</v>
      </c>
    </row>
    <row r="8869" spans="1:19">
      <c r="A8869" t="s">
        <v>8994</v>
      </c>
      <c r="B8869">
        <v>34</v>
      </c>
      <c r="C8869" t="s">
        <v>112</v>
      </c>
      <c r="D8869" t="s">
        <v>137</v>
      </c>
      <c r="E8869">
        <v>43</v>
      </c>
      <c r="F8869" t="s">
        <v>103</v>
      </c>
      <c r="G8869" t="s">
        <v>110</v>
      </c>
      <c r="H8869" s="5">
        <v>721</v>
      </c>
      <c r="I8869" s="5">
        <v>31585.77</v>
      </c>
      <c r="J8869" t="s">
        <v>115</v>
      </c>
      <c r="K8869" t="s">
        <v>106</v>
      </c>
      <c r="L8869">
        <v>0</v>
      </c>
      <c r="M8869">
        <v>0</v>
      </c>
      <c r="N8869">
        <v>5</v>
      </c>
      <c r="O8869" s="6">
        <v>0</v>
      </c>
      <c r="P8869" t="s">
        <v>107</v>
      </c>
      <c r="Q8869" t="s">
        <v>107</v>
      </c>
      <c r="R8869">
        <f>IF(F8869="Monthly",2,0)
+IF(E8869&lt;=6,2,0)
+IF(N8869&lt;=2,2,0)
+IF(L8869&gt;=4,2,0)
+IF(M8869&gt;=2,1,0)
+IF(H8869&gt;=_xlfn.PERCENTILE.INC($H$2:$H$10001,0.75),1,0)</f>
        <v>2</v>
      </c>
      <c r="S8869" t="str">
        <f>IF(R8869&gt;=7,"High",IF(R8869&gt;=4,"Medium","Low"))</f>
        <v>Low</v>
      </c>
    </row>
    <row r="8870" spans="1:19">
      <c r="A8870" t="s">
        <v>8995</v>
      </c>
      <c r="B8870">
        <v>38</v>
      </c>
      <c r="C8870" t="s">
        <v>101</v>
      </c>
      <c r="D8870" t="s">
        <v>159</v>
      </c>
      <c r="E8870">
        <v>41</v>
      </c>
      <c r="F8870" t="s">
        <v>109</v>
      </c>
      <c r="G8870" t="s">
        <v>110</v>
      </c>
      <c r="H8870" s="5">
        <v>793</v>
      </c>
      <c r="I8870" s="5">
        <v>29144.11</v>
      </c>
      <c r="J8870" t="s">
        <v>134</v>
      </c>
      <c r="K8870" t="s">
        <v>106</v>
      </c>
      <c r="L8870">
        <v>6</v>
      </c>
      <c r="M8870">
        <v>2</v>
      </c>
      <c r="N8870">
        <v>2</v>
      </c>
      <c r="O8870" s="6">
        <v>10</v>
      </c>
      <c r="P8870" t="s">
        <v>107</v>
      </c>
      <c r="Q8870" t="s">
        <v>106</v>
      </c>
      <c r="R8870">
        <f>IF(F8870="Monthly",2,0)
+IF(E8870&lt;=6,2,0)
+IF(N8870&lt;=2,2,0)
+IF(L8870&gt;=4,2,0)
+IF(M8870&gt;=2,1,0)
+IF(H8870&gt;=_xlfn.PERCENTILE.INC($H$2:$H$10001,0.75),1,0)</f>
        <v>5</v>
      </c>
      <c r="S8870" t="str">
        <f>IF(R8870&gt;=7,"High",IF(R8870&gt;=4,"Medium","Low"))</f>
        <v>Medium</v>
      </c>
    </row>
    <row r="8871" spans="1:19">
      <c r="A8871" t="s">
        <v>8996</v>
      </c>
      <c r="B8871">
        <v>51</v>
      </c>
      <c r="C8871" t="s">
        <v>101</v>
      </c>
      <c r="D8871" t="s">
        <v>159</v>
      </c>
      <c r="E8871">
        <v>28</v>
      </c>
      <c r="F8871" t="s">
        <v>103</v>
      </c>
      <c r="G8871" t="s">
        <v>110</v>
      </c>
      <c r="H8871" s="5">
        <v>675</v>
      </c>
      <c r="I8871" s="5">
        <v>19456.259999999998</v>
      </c>
      <c r="J8871" t="s">
        <v>105</v>
      </c>
      <c r="K8871" t="s">
        <v>106</v>
      </c>
      <c r="L8871">
        <v>0</v>
      </c>
      <c r="M8871">
        <v>0</v>
      </c>
      <c r="N8871">
        <v>5</v>
      </c>
      <c r="O8871" s="6">
        <v>0</v>
      </c>
      <c r="P8871" t="s">
        <v>107</v>
      </c>
      <c r="Q8871" t="s">
        <v>106</v>
      </c>
      <c r="R8871">
        <f>IF(F8871="Monthly",2,0)
+IF(E8871&lt;=6,2,0)
+IF(N8871&lt;=2,2,0)
+IF(L8871&gt;=4,2,0)
+IF(M8871&gt;=2,1,0)
+IF(H8871&gt;=_xlfn.PERCENTILE.INC($H$2:$H$10001,0.75),1,0)</f>
        <v>2</v>
      </c>
      <c r="S8871" t="str">
        <f>IF(R8871&gt;=7,"High",IF(R8871&gt;=4,"Medium","Low"))</f>
        <v>Low</v>
      </c>
    </row>
    <row r="8872" spans="1:19">
      <c r="A8872" t="s">
        <v>8997</v>
      </c>
      <c r="B8872">
        <v>19</v>
      </c>
      <c r="C8872" t="s">
        <v>101</v>
      </c>
      <c r="D8872" t="s">
        <v>137</v>
      </c>
      <c r="E8872">
        <v>69</v>
      </c>
      <c r="F8872" t="s">
        <v>103</v>
      </c>
      <c r="G8872" t="s">
        <v>110</v>
      </c>
      <c r="H8872" s="5">
        <v>703</v>
      </c>
      <c r="I8872" s="5">
        <v>49633.01</v>
      </c>
      <c r="J8872" t="s">
        <v>134</v>
      </c>
      <c r="K8872" t="s">
        <v>106</v>
      </c>
      <c r="L8872">
        <v>2</v>
      </c>
      <c r="M8872">
        <v>1</v>
      </c>
      <c r="N8872">
        <v>5</v>
      </c>
      <c r="O8872" s="6">
        <v>0</v>
      </c>
      <c r="P8872" t="s">
        <v>106</v>
      </c>
      <c r="Q8872" t="s">
        <v>107</v>
      </c>
      <c r="R8872">
        <f>IF(F8872="Monthly",2,0)
+IF(E8872&lt;=6,2,0)
+IF(N8872&lt;=2,2,0)
+IF(L8872&gt;=4,2,0)
+IF(M8872&gt;=2,1,0)
+IF(H8872&gt;=_xlfn.PERCENTILE.INC($H$2:$H$10001,0.75),1,0)</f>
        <v>2</v>
      </c>
      <c r="S8872" t="str">
        <f>IF(R8872&gt;=7,"High",IF(R8872&gt;=4,"Medium","Low"))</f>
        <v>Low</v>
      </c>
    </row>
    <row r="8873" spans="1:19">
      <c r="A8873" t="s">
        <v>8998</v>
      </c>
      <c r="B8873">
        <v>55</v>
      </c>
      <c r="C8873" t="s">
        <v>112</v>
      </c>
      <c r="D8873" t="s">
        <v>159</v>
      </c>
      <c r="E8873">
        <v>20</v>
      </c>
      <c r="F8873" t="s">
        <v>121</v>
      </c>
      <c r="G8873" t="s">
        <v>104</v>
      </c>
      <c r="H8873" s="5">
        <v>519</v>
      </c>
      <c r="I8873" s="5">
        <v>10677.33</v>
      </c>
      <c r="J8873" t="s">
        <v>117</v>
      </c>
      <c r="K8873" t="s">
        <v>107</v>
      </c>
      <c r="L8873">
        <v>4</v>
      </c>
      <c r="M8873">
        <v>2</v>
      </c>
      <c r="N8873">
        <v>2</v>
      </c>
      <c r="O8873" s="6">
        <v>0</v>
      </c>
      <c r="P8873" t="s">
        <v>107</v>
      </c>
      <c r="Q8873" t="s">
        <v>106</v>
      </c>
      <c r="R8873">
        <f>IF(F8873="Monthly",2,0)
+IF(E8873&lt;=6,2,0)
+IF(N8873&lt;=2,2,0)
+IF(L8873&gt;=4,2,0)
+IF(M8873&gt;=2,1,0)
+IF(H8873&gt;=_xlfn.PERCENTILE.INC($H$2:$H$10001,0.75),1,0)</f>
        <v>5</v>
      </c>
      <c r="S8873" t="str">
        <f>IF(R8873&gt;=7,"High",IF(R8873&gt;=4,"Medium","Low"))</f>
        <v>Medium</v>
      </c>
    </row>
    <row r="8874" spans="1:19">
      <c r="A8874" t="s">
        <v>8999</v>
      </c>
      <c r="B8874">
        <v>37</v>
      </c>
      <c r="C8874" t="s">
        <v>101</v>
      </c>
      <c r="D8874" t="s">
        <v>123</v>
      </c>
      <c r="E8874">
        <v>45</v>
      </c>
      <c r="F8874" t="s">
        <v>109</v>
      </c>
      <c r="G8874" t="s">
        <v>129</v>
      </c>
      <c r="H8874" s="5">
        <v>1005</v>
      </c>
      <c r="I8874" s="5">
        <v>45270.1</v>
      </c>
      <c r="J8874" t="s">
        <v>134</v>
      </c>
      <c r="K8874" t="s">
        <v>106</v>
      </c>
      <c r="L8874">
        <v>0</v>
      </c>
      <c r="M8874">
        <v>0</v>
      </c>
      <c r="N8874">
        <v>5</v>
      </c>
      <c r="O8874" s="6">
        <v>0</v>
      </c>
      <c r="P8874" t="s">
        <v>106</v>
      </c>
      <c r="Q8874" t="s">
        <v>107</v>
      </c>
      <c r="R8874">
        <f>IF(F8874="Monthly",2,0)
+IF(E8874&lt;=6,2,0)
+IF(N8874&lt;=2,2,0)
+IF(L8874&gt;=4,2,0)
+IF(M8874&gt;=2,1,0)
+IF(H8874&gt;=_xlfn.PERCENTILE.INC($H$2:$H$10001,0.75),1,0)</f>
        <v>1</v>
      </c>
      <c r="S8874" t="str">
        <f>IF(R8874&gt;=7,"High",IF(R8874&gt;=4,"Medium","Low"))</f>
        <v>Low</v>
      </c>
    </row>
    <row r="8875" spans="1:19">
      <c r="A8875" t="s">
        <v>9000</v>
      </c>
      <c r="B8875">
        <v>18</v>
      </c>
      <c r="C8875" t="s">
        <v>112</v>
      </c>
      <c r="D8875" t="s">
        <v>131</v>
      </c>
      <c r="E8875">
        <v>36</v>
      </c>
      <c r="F8875" t="s">
        <v>103</v>
      </c>
      <c r="G8875" t="s">
        <v>104</v>
      </c>
      <c r="H8875" s="5">
        <v>441</v>
      </c>
      <c r="I8875" s="5">
        <v>16095.58</v>
      </c>
      <c r="J8875" t="s">
        <v>117</v>
      </c>
      <c r="K8875" t="s">
        <v>106</v>
      </c>
      <c r="L8875">
        <v>0</v>
      </c>
      <c r="M8875">
        <v>0</v>
      </c>
      <c r="N8875">
        <v>5</v>
      </c>
      <c r="O8875" s="6">
        <v>0</v>
      </c>
      <c r="P8875" t="s">
        <v>106</v>
      </c>
      <c r="Q8875" t="s">
        <v>107</v>
      </c>
      <c r="R8875">
        <f>IF(F8875="Monthly",2,0)
+IF(E8875&lt;=6,2,0)
+IF(N8875&lt;=2,2,0)
+IF(L8875&gt;=4,2,0)
+IF(M8875&gt;=2,1,0)
+IF(H8875&gt;=_xlfn.PERCENTILE.INC($H$2:$H$10001,0.75),1,0)</f>
        <v>2</v>
      </c>
      <c r="S8875" t="str">
        <f>IF(R8875&gt;=7,"High",IF(R8875&gt;=4,"Medium","Low"))</f>
        <v>Low</v>
      </c>
    </row>
    <row r="8876" spans="1:19">
      <c r="A8876" t="s">
        <v>9001</v>
      </c>
      <c r="B8876">
        <v>43</v>
      </c>
      <c r="C8876" t="s">
        <v>101</v>
      </c>
      <c r="D8876" t="s">
        <v>133</v>
      </c>
      <c r="E8876">
        <v>51</v>
      </c>
      <c r="F8876" t="s">
        <v>121</v>
      </c>
      <c r="G8876" t="s">
        <v>104</v>
      </c>
      <c r="H8876" s="5">
        <v>390</v>
      </c>
      <c r="I8876" s="5">
        <v>19861.650000000001</v>
      </c>
      <c r="J8876" t="s">
        <v>117</v>
      </c>
      <c r="K8876" t="s">
        <v>106</v>
      </c>
      <c r="L8876">
        <v>0</v>
      </c>
      <c r="M8876">
        <v>0</v>
      </c>
      <c r="N8876">
        <v>5</v>
      </c>
      <c r="O8876" s="6">
        <v>0</v>
      </c>
      <c r="P8876" t="s">
        <v>107</v>
      </c>
      <c r="Q8876" t="s">
        <v>107</v>
      </c>
      <c r="R8876">
        <f>IF(F8876="Monthly",2,0)
+IF(E8876&lt;=6,2,0)
+IF(N8876&lt;=2,2,0)
+IF(L8876&gt;=4,2,0)
+IF(M8876&gt;=2,1,0)
+IF(H8876&gt;=_xlfn.PERCENTILE.INC($H$2:$H$10001,0.75),1,0)</f>
        <v>0</v>
      </c>
      <c r="S8876" t="str">
        <f>IF(R8876&gt;=7,"High",IF(R8876&gt;=4,"Medium","Low"))</f>
        <v>Low</v>
      </c>
    </row>
    <row r="8877" spans="1:19">
      <c r="A8877" t="s">
        <v>9002</v>
      </c>
      <c r="B8877">
        <v>28</v>
      </c>
      <c r="C8877" t="s">
        <v>112</v>
      </c>
      <c r="D8877" t="s">
        <v>131</v>
      </c>
      <c r="E8877">
        <v>64</v>
      </c>
      <c r="F8877" t="s">
        <v>121</v>
      </c>
      <c r="G8877" t="s">
        <v>110</v>
      </c>
      <c r="H8877" s="5">
        <v>752</v>
      </c>
      <c r="I8877" s="5">
        <v>43680.800000000003</v>
      </c>
      <c r="J8877" t="s">
        <v>140</v>
      </c>
      <c r="K8877" t="s">
        <v>106</v>
      </c>
      <c r="L8877">
        <v>1</v>
      </c>
      <c r="M8877">
        <v>0</v>
      </c>
      <c r="N8877">
        <v>5</v>
      </c>
      <c r="O8877" s="6">
        <v>10</v>
      </c>
      <c r="P8877" t="s">
        <v>107</v>
      </c>
      <c r="Q8877" t="s">
        <v>107</v>
      </c>
      <c r="R8877">
        <f>IF(F8877="Monthly",2,0)
+IF(E8877&lt;=6,2,0)
+IF(N8877&lt;=2,2,0)
+IF(L8877&gt;=4,2,0)
+IF(M8877&gt;=2,1,0)
+IF(H8877&gt;=_xlfn.PERCENTILE.INC($H$2:$H$10001,0.75),1,0)</f>
        <v>0</v>
      </c>
      <c r="S8877" t="str">
        <f>IF(R8877&gt;=7,"High",IF(R8877&gt;=4,"Medium","Low"))</f>
        <v>Low</v>
      </c>
    </row>
    <row r="8878" spans="1:19">
      <c r="A8878" t="s">
        <v>9003</v>
      </c>
      <c r="B8878">
        <v>31</v>
      </c>
      <c r="C8878" t="s">
        <v>101</v>
      </c>
      <c r="D8878" t="s">
        <v>119</v>
      </c>
      <c r="E8878">
        <v>69</v>
      </c>
      <c r="F8878" t="s">
        <v>109</v>
      </c>
      <c r="G8878" t="s">
        <v>129</v>
      </c>
      <c r="H8878" s="5">
        <v>974</v>
      </c>
      <c r="I8878" s="5">
        <v>66515.22</v>
      </c>
      <c r="J8878" t="s">
        <v>117</v>
      </c>
      <c r="K8878" t="s">
        <v>106</v>
      </c>
      <c r="L8878">
        <v>0</v>
      </c>
      <c r="M8878">
        <v>0</v>
      </c>
      <c r="N8878">
        <v>5</v>
      </c>
      <c r="O8878" s="6">
        <v>0</v>
      </c>
      <c r="P8878" t="s">
        <v>107</v>
      </c>
      <c r="Q8878" t="s">
        <v>107</v>
      </c>
      <c r="R8878">
        <f>IF(F8878="Monthly",2,0)
+IF(E8878&lt;=6,2,0)
+IF(N8878&lt;=2,2,0)
+IF(L8878&gt;=4,2,0)
+IF(M8878&gt;=2,1,0)
+IF(H8878&gt;=_xlfn.PERCENTILE.INC($H$2:$H$10001,0.75),1,0)</f>
        <v>1</v>
      </c>
      <c r="S8878" t="str">
        <f>IF(R8878&gt;=7,"High",IF(R8878&gt;=4,"Medium","Low"))</f>
        <v>Low</v>
      </c>
    </row>
    <row r="8879" spans="1:19">
      <c r="A8879" t="s">
        <v>9004</v>
      </c>
      <c r="B8879">
        <v>36</v>
      </c>
      <c r="C8879" t="s">
        <v>112</v>
      </c>
      <c r="D8879" t="s">
        <v>159</v>
      </c>
      <c r="E8879">
        <v>10</v>
      </c>
      <c r="F8879" t="s">
        <v>103</v>
      </c>
      <c r="G8879" t="s">
        <v>104</v>
      </c>
      <c r="H8879" s="5">
        <v>493</v>
      </c>
      <c r="I8879" s="5">
        <v>5039.22</v>
      </c>
      <c r="J8879" t="s">
        <v>134</v>
      </c>
      <c r="K8879" t="s">
        <v>106</v>
      </c>
      <c r="L8879">
        <v>0</v>
      </c>
      <c r="M8879">
        <v>0</v>
      </c>
      <c r="N8879">
        <v>4</v>
      </c>
      <c r="O8879" s="6">
        <v>0</v>
      </c>
      <c r="P8879" t="s">
        <v>107</v>
      </c>
      <c r="Q8879" t="s">
        <v>107</v>
      </c>
      <c r="R8879">
        <f>IF(F8879="Monthly",2,0)
+IF(E8879&lt;=6,2,0)
+IF(N8879&lt;=2,2,0)
+IF(L8879&gt;=4,2,0)
+IF(M8879&gt;=2,1,0)
+IF(H8879&gt;=_xlfn.PERCENTILE.INC($H$2:$H$10001,0.75),1,0)</f>
        <v>2</v>
      </c>
      <c r="S8879" t="str">
        <f>IF(R8879&gt;=7,"High",IF(R8879&gt;=4,"Medium","Low"))</f>
        <v>Low</v>
      </c>
    </row>
    <row r="8880" spans="1:19">
      <c r="A8880" t="s">
        <v>9005</v>
      </c>
      <c r="B8880">
        <v>33</v>
      </c>
      <c r="C8880" t="s">
        <v>112</v>
      </c>
      <c r="D8880" t="s">
        <v>126</v>
      </c>
      <c r="E8880">
        <v>19</v>
      </c>
      <c r="F8880" t="s">
        <v>103</v>
      </c>
      <c r="G8880" t="s">
        <v>110</v>
      </c>
      <c r="H8880" s="5">
        <v>745</v>
      </c>
      <c r="I8880" s="5">
        <v>13995.49</v>
      </c>
      <c r="J8880" t="s">
        <v>140</v>
      </c>
      <c r="K8880" t="s">
        <v>107</v>
      </c>
      <c r="L8880">
        <v>2</v>
      </c>
      <c r="M8880">
        <v>0</v>
      </c>
      <c r="N8880">
        <v>5</v>
      </c>
      <c r="O8880" s="6">
        <v>0</v>
      </c>
      <c r="P8880" t="s">
        <v>107</v>
      </c>
      <c r="Q8880" t="s">
        <v>106</v>
      </c>
      <c r="R8880">
        <f>IF(F8880="Monthly",2,0)
+IF(E8880&lt;=6,2,0)
+IF(N8880&lt;=2,2,0)
+IF(L8880&gt;=4,2,0)
+IF(M8880&gt;=2,1,0)
+IF(H8880&gt;=_xlfn.PERCENTILE.INC($H$2:$H$10001,0.75),1,0)</f>
        <v>2</v>
      </c>
      <c r="S8880" t="str">
        <f>IF(R8880&gt;=7,"High",IF(R8880&gt;=4,"Medium","Low"))</f>
        <v>Low</v>
      </c>
    </row>
    <row r="8881" spans="1:19">
      <c r="A8881" t="s">
        <v>9006</v>
      </c>
      <c r="B8881">
        <v>39</v>
      </c>
      <c r="C8881" t="s">
        <v>101</v>
      </c>
      <c r="D8881" t="s">
        <v>102</v>
      </c>
      <c r="E8881">
        <v>22</v>
      </c>
      <c r="F8881" t="s">
        <v>109</v>
      </c>
      <c r="G8881" t="s">
        <v>129</v>
      </c>
      <c r="H8881" s="5">
        <v>1132</v>
      </c>
      <c r="I8881" s="5">
        <v>24277.65</v>
      </c>
      <c r="J8881" t="s">
        <v>134</v>
      </c>
      <c r="K8881" t="s">
        <v>106</v>
      </c>
      <c r="L8881">
        <v>0</v>
      </c>
      <c r="M8881">
        <v>0</v>
      </c>
      <c r="N8881">
        <v>5</v>
      </c>
      <c r="O8881" s="6">
        <v>0</v>
      </c>
      <c r="P8881" t="s">
        <v>107</v>
      </c>
      <c r="Q8881" t="s">
        <v>107</v>
      </c>
      <c r="R8881">
        <f>IF(F8881="Monthly",2,0)
+IF(E8881&lt;=6,2,0)
+IF(N8881&lt;=2,2,0)
+IF(L8881&gt;=4,2,0)
+IF(M8881&gt;=2,1,0)
+IF(H8881&gt;=_xlfn.PERCENTILE.INC($H$2:$H$10001,0.75),1,0)</f>
        <v>1</v>
      </c>
      <c r="S8881" t="str">
        <f>IF(R8881&gt;=7,"High",IF(R8881&gt;=4,"Medium","Low"))</f>
        <v>Low</v>
      </c>
    </row>
    <row r="8882" spans="1:19">
      <c r="A8882" t="s">
        <v>9007</v>
      </c>
      <c r="B8882">
        <v>33</v>
      </c>
      <c r="C8882" t="s">
        <v>101</v>
      </c>
      <c r="D8882" t="s">
        <v>137</v>
      </c>
      <c r="E8882">
        <v>27</v>
      </c>
      <c r="F8882" t="s">
        <v>109</v>
      </c>
      <c r="G8882" t="s">
        <v>110</v>
      </c>
      <c r="H8882" s="5">
        <v>703</v>
      </c>
      <c r="I8882" s="5">
        <v>19435.88</v>
      </c>
      <c r="J8882" t="s">
        <v>105</v>
      </c>
      <c r="K8882" t="s">
        <v>106</v>
      </c>
      <c r="L8882">
        <v>1</v>
      </c>
      <c r="M8882">
        <v>0</v>
      </c>
      <c r="N8882">
        <v>4</v>
      </c>
      <c r="O8882" s="6">
        <v>0</v>
      </c>
      <c r="P8882" t="s">
        <v>107</v>
      </c>
      <c r="Q8882" t="s">
        <v>107</v>
      </c>
      <c r="R8882">
        <f>IF(F8882="Monthly",2,0)
+IF(E8882&lt;=6,2,0)
+IF(N8882&lt;=2,2,0)
+IF(L8882&gt;=4,2,0)
+IF(M8882&gt;=2,1,0)
+IF(H8882&gt;=_xlfn.PERCENTILE.INC($H$2:$H$10001,0.75),1,0)</f>
        <v>0</v>
      </c>
      <c r="S8882" t="str">
        <f>IF(R8882&gt;=7,"High",IF(R8882&gt;=4,"Medium","Low"))</f>
        <v>Low</v>
      </c>
    </row>
    <row r="8883" spans="1:19">
      <c r="A8883" t="s">
        <v>9008</v>
      </c>
      <c r="B8883">
        <v>18</v>
      </c>
      <c r="C8883" t="s">
        <v>101</v>
      </c>
      <c r="D8883" t="s">
        <v>131</v>
      </c>
      <c r="E8883">
        <v>35</v>
      </c>
      <c r="F8883" t="s">
        <v>103</v>
      </c>
      <c r="G8883" t="s">
        <v>104</v>
      </c>
      <c r="H8883" s="5">
        <v>541</v>
      </c>
      <c r="I8883" s="5">
        <v>19339.400000000001</v>
      </c>
      <c r="J8883" t="s">
        <v>105</v>
      </c>
      <c r="K8883" t="s">
        <v>107</v>
      </c>
      <c r="L8883">
        <v>0</v>
      </c>
      <c r="M8883">
        <v>0</v>
      </c>
      <c r="N8883">
        <v>5</v>
      </c>
      <c r="O8883" s="6">
        <v>0</v>
      </c>
      <c r="P8883" t="s">
        <v>106</v>
      </c>
      <c r="Q8883" t="s">
        <v>106</v>
      </c>
      <c r="R8883">
        <f>IF(F8883="Monthly",2,0)
+IF(E8883&lt;=6,2,0)
+IF(N8883&lt;=2,2,0)
+IF(L8883&gt;=4,2,0)
+IF(M8883&gt;=2,1,0)
+IF(H8883&gt;=_xlfn.PERCENTILE.INC($H$2:$H$10001,0.75),1,0)</f>
        <v>2</v>
      </c>
      <c r="S8883" t="str">
        <f>IF(R8883&gt;=7,"High",IF(R8883&gt;=4,"Medium","Low"))</f>
        <v>Low</v>
      </c>
    </row>
    <row r="8884" spans="1:19">
      <c r="A8884" t="s">
        <v>9009</v>
      </c>
      <c r="B8884">
        <v>21</v>
      </c>
      <c r="C8884" t="s">
        <v>101</v>
      </c>
      <c r="D8884" t="s">
        <v>113</v>
      </c>
      <c r="E8884">
        <v>52</v>
      </c>
      <c r="F8884" t="s">
        <v>103</v>
      </c>
      <c r="G8884" t="s">
        <v>104</v>
      </c>
      <c r="H8884" s="5">
        <v>389</v>
      </c>
      <c r="I8884" s="5">
        <v>19850.310000000001</v>
      </c>
      <c r="J8884" t="s">
        <v>134</v>
      </c>
      <c r="K8884" t="s">
        <v>106</v>
      </c>
      <c r="L8884">
        <v>0</v>
      </c>
      <c r="M8884">
        <v>0</v>
      </c>
      <c r="N8884">
        <v>5</v>
      </c>
      <c r="O8884" s="6">
        <v>0</v>
      </c>
      <c r="P8884" t="s">
        <v>107</v>
      </c>
      <c r="Q8884" t="s">
        <v>107</v>
      </c>
      <c r="R8884">
        <f>IF(F8884="Monthly",2,0)
+IF(E8884&lt;=6,2,0)
+IF(N8884&lt;=2,2,0)
+IF(L8884&gt;=4,2,0)
+IF(M8884&gt;=2,1,0)
+IF(H8884&gt;=_xlfn.PERCENTILE.INC($H$2:$H$10001,0.75),1,0)</f>
        <v>2</v>
      </c>
      <c r="S8884" t="str">
        <f>IF(R8884&gt;=7,"High",IF(R8884&gt;=4,"Medium","Low"))</f>
        <v>Low</v>
      </c>
    </row>
    <row r="8885" spans="1:19">
      <c r="A8885" t="s">
        <v>9010</v>
      </c>
      <c r="B8885">
        <v>42</v>
      </c>
      <c r="C8885" t="s">
        <v>112</v>
      </c>
      <c r="D8885" t="s">
        <v>137</v>
      </c>
      <c r="E8885">
        <v>29</v>
      </c>
      <c r="F8885" t="s">
        <v>109</v>
      </c>
      <c r="G8885" t="s">
        <v>110</v>
      </c>
      <c r="H8885" s="5">
        <v>781</v>
      </c>
      <c r="I8885" s="5">
        <v>20001.400000000001</v>
      </c>
      <c r="J8885" t="s">
        <v>117</v>
      </c>
      <c r="K8885" t="s">
        <v>107</v>
      </c>
      <c r="L8885">
        <v>2</v>
      </c>
      <c r="M8885">
        <v>1</v>
      </c>
      <c r="N8885">
        <v>4</v>
      </c>
      <c r="O8885" s="6">
        <v>10</v>
      </c>
      <c r="P8885" t="s">
        <v>107</v>
      </c>
      <c r="Q8885" t="s">
        <v>106</v>
      </c>
      <c r="R8885">
        <f>IF(F8885="Monthly",2,0)
+IF(E8885&lt;=6,2,0)
+IF(N8885&lt;=2,2,0)
+IF(L8885&gt;=4,2,0)
+IF(M8885&gt;=2,1,0)
+IF(H8885&gt;=_xlfn.PERCENTILE.INC($H$2:$H$10001,0.75),1,0)</f>
        <v>0</v>
      </c>
      <c r="S8885" t="str">
        <f>IF(R8885&gt;=7,"High",IF(R8885&gt;=4,"Medium","Low"))</f>
        <v>Low</v>
      </c>
    </row>
    <row r="8886" spans="1:19">
      <c r="A8886" t="s">
        <v>9011</v>
      </c>
      <c r="B8886">
        <v>34</v>
      </c>
      <c r="C8886" t="s">
        <v>101</v>
      </c>
      <c r="D8886" t="s">
        <v>137</v>
      </c>
      <c r="E8886">
        <v>15</v>
      </c>
      <c r="F8886" t="s">
        <v>109</v>
      </c>
      <c r="G8886" t="s">
        <v>104</v>
      </c>
      <c r="H8886" s="5">
        <v>450</v>
      </c>
      <c r="I8886" s="5">
        <v>6673.84</v>
      </c>
      <c r="J8886" t="s">
        <v>105</v>
      </c>
      <c r="K8886" t="s">
        <v>106</v>
      </c>
      <c r="L8886">
        <v>0</v>
      </c>
      <c r="M8886">
        <v>0</v>
      </c>
      <c r="N8886">
        <v>5</v>
      </c>
      <c r="O8886" s="6">
        <v>0</v>
      </c>
      <c r="P8886" t="s">
        <v>107</v>
      </c>
      <c r="Q8886" t="s">
        <v>107</v>
      </c>
      <c r="R8886">
        <f>IF(F8886="Monthly",2,0)
+IF(E8886&lt;=6,2,0)
+IF(N8886&lt;=2,2,0)
+IF(L8886&gt;=4,2,0)
+IF(M8886&gt;=2,1,0)
+IF(H8886&gt;=_xlfn.PERCENTILE.INC($H$2:$H$10001,0.75),1,0)</f>
        <v>0</v>
      </c>
      <c r="S8886" t="str">
        <f>IF(R8886&gt;=7,"High",IF(R8886&gt;=4,"Medium","Low"))</f>
        <v>Low</v>
      </c>
    </row>
    <row r="8887" spans="1:19">
      <c r="A8887" t="s">
        <v>9012</v>
      </c>
      <c r="B8887">
        <v>54</v>
      </c>
      <c r="C8887" t="s">
        <v>112</v>
      </c>
      <c r="D8887" t="s">
        <v>126</v>
      </c>
      <c r="E8887">
        <v>64</v>
      </c>
      <c r="F8887" t="s">
        <v>103</v>
      </c>
      <c r="G8887" t="s">
        <v>104</v>
      </c>
      <c r="H8887" s="5">
        <v>415</v>
      </c>
      <c r="I8887" s="5">
        <v>27311.22</v>
      </c>
      <c r="J8887" t="s">
        <v>117</v>
      </c>
      <c r="K8887" t="s">
        <v>106</v>
      </c>
      <c r="L8887">
        <v>1</v>
      </c>
      <c r="M8887">
        <v>0</v>
      </c>
      <c r="N8887">
        <v>4</v>
      </c>
      <c r="O8887" s="6">
        <v>0</v>
      </c>
      <c r="P8887" t="s">
        <v>107</v>
      </c>
      <c r="Q8887" t="s">
        <v>107</v>
      </c>
      <c r="R8887">
        <f>IF(F8887="Monthly",2,0)
+IF(E8887&lt;=6,2,0)
+IF(N8887&lt;=2,2,0)
+IF(L8887&gt;=4,2,0)
+IF(M8887&gt;=2,1,0)
+IF(H8887&gt;=_xlfn.PERCENTILE.INC($H$2:$H$10001,0.75),1,0)</f>
        <v>2</v>
      </c>
      <c r="S8887" t="str">
        <f>IF(R8887&gt;=7,"High",IF(R8887&gt;=4,"Medium","Low"))</f>
        <v>Low</v>
      </c>
    </row>
    <row r="8888" spans="1:19">
      <c r="A8888" t="s">
        <v>9013</v>
      </c>
      <c r="B8888">
        <v>18</v>
      </c>
      <c r="C8888" t="s">
        <v>112</v>
      </c>
      <c r="D8888" t="s">
        <v>119</v>
      </c>
      <c r="E8888">
        <v>10</v>
      </c>
      <c r="F8888" t="s">
        <v>103</v>
      </c>
      <c r="G8888" t="s">
        <v>104</v>
      </c>
      <c r="H8888" s="5">
        <v>535</v>
      </c>
      <c r="I8888" s="5">
        <v>5319.65</v>
      </c>
      <c r="J8888" t="s">
        <v>134</v>
      </c>
      <c r="K8888" t="s">
        <v>106</v>
      </c>
      <c r="L8888">
        <v>0</v>
      </c>
      <c r="M8888">
        <v>0</v>
      </c>
      <c r="N8888">
        <v>5</v>
      </c>
      <c r="O8888" s="6">
        <v>0</v>
      </c>
      <c r="P8888" t="s">
        <v>106</v>
      </c>
      <c r="Q8888" t="s">
        <v>107</v>
      </c>
      <c r="R8888">
        <f>IF(F8888="Monthly",2,0)
+IF(E8888&lt;=6,2,0)
+IF(N8888&lt;=2,2,0)
+IF(L8888&gt;=4,2,0)
+IF(M8888&gt;=2,1,0)
+IF(H8888&gt;=_xlfn.PERCENTILE.INC($H$2:$H$10001,0.75),1,0)</f>
        <v>2</v>
      </c>
      <c r="S8888" t="str">
        <f>IF(R8888&gt;=7,"High",IF(R8888&gt;=4,"Medium","Low"))</f>
        <v>Low</v>
      </c>
    </row>
    <row r="8889" spans="1:19">
      <c r="A8889" t="s">
        <v>9014</v>
      </c>
      <c r="B8889">
        <v>36</v>
      </c>
      <c r="C8889" t="s">
        <v>101</v>
      </c>
      <c r="D8889" t="s">
        <v>137</v>
      </c>
      <c r="E8889">
        <v>65</v>
      </c>
      <c r="F8889" t="s">
        <v>121</v>
      </c>
      <c r="G8889" t="s">
        <v>110</v>
      </c>
      <c r="H8889" s="5">
        <v>663</v>
      </c>
      <c r="I8889" s="5">
        <v>43794.78</v>
      </c>
      <c r="J8889" t="s">
        <v>117</v>
      </c>
      <c r="K8889" t="s">
        <v>106</v>
      </c>
      <c r="L8889">
        <v>1</v>
      </c>
      <c r="M8889">
        <v>0</v>
      </c>
      <c r="N8889">
        <v>5</v>
      </c>
      <c r="O8889" s="6">
        <v>0</v>
      </c>
      <c r="P8889" t="s">
        <v>107</v>
      </c>
      <c r="Q8889" t="s">
        <v>107</v>
      </c>
      <c r="R8889">
        <f>IF(F8889="Monthly",2,0)
+IF(E8889&lt;=6,2,0)
+IF(N8889&lt;=2,2,0)
+IF(L8889&gt;=4,2,0)
+IF(M8889&gt;=2,1,0)
+IF(H8889&gt;=_xlfn.PERCENTILE.INC($H$2:$H$10001,0.75),1,0)</f>
        <v>0</v>
      </c>
      <c r="S8889" t="str">
        <f>IF(R8889&gt;=7,"High",IF(R8889&gt;=4,"Medium","Low"))</f>
        <v>Low</v>
      </c>
    </row>
    <row r="8890" spans="1:19">
      <c r="A8890" t="s">
        <v>9015</v>
      </c>
      <c r="B8890">
        <v>37</v>
      </c>
      <c r="C8890" t="s">
        <v>101</v>
      </c>
      <c r="D8890" t="s">
        <v>102</v>
      </c>
      <c r="E8890">
        <v>23</v>
      </c>
      <c r="F8890" t="s">
        <v>103</v>
      </c>
      <c r="G8890" t="s">
        <v>104</v>
      </c>
      <c r="H8890" s="5">
        <v>556</v>
      </c>
      <c r="I8890" s="5">
        <v>12575.36</v>
      </c>
      <c r="J8890" t="s">
        <v>115</v>
      </c>
      <c r="K8890" t="s">
        <v>107</v>
      </c>
      <c r="L8890">
        <v>0</v>
      </c>
      <c r="M8890">
        <v>0</v>
      </c>
      <c r="N8890">
        <v>4</v>
      </c>
      <c r="O8890" s="6">
        <v>0</v>
      </c>
      <c r="P8890" t="s">
        <v>107</v>
      </c>
      <c r="Q8890" t="s">
        <v>107</v>
      </c>
      <c r="R8890">
        <f>IF(F8890="Monthly",2,0)
+IF(E8890&lt;=6,2,0)
+IF(N8890&lt;=2,2,0)
+IF(L8890&gt;=4,2,0)
+IF(M8890&gt;=2,1,0)
+IF(H8890&gt;=_xlfn.PERCENTILE.INC($H$2:$H$10001,0.75),1,0)</f>
        <v>2</v>
      </c>
      <c r="S8890" t="str">
        <f>IF(R8890&gt;=7,"High",IF(R8890&gt;=4,"Medium","Low"))</f>
        <v>Low</v>
      </c>
    </row>
    <row r="8891" spans="1:19">
      <c r="A8891" t="s">
        <v>9016</v>
      </c>
      <c r="B8891">
        <v>26</v>
      </c>
      <c r="C8891" t="s">
        <v>101</v>
      </c>
      <c r="D8891" t="s">
        <v>126</v>
      </c>
      <c r="E8891">
        <v>41</v>
      </c>
      <c r="F8891" t="s">
        <v>103</v>
      </c>
      <c r="G8891" t="s">
        <v>104</v>
      </c>
      <c r="H8891" s="5">
        <v>452</v>
      </c>
      <c r="I8891" s="5">
        <v>18455.07</v>
      </c>
      <c r="J8891" t="s">
        <v>140</v>
      </c>
      <c r="K8891" t="s">
        <v>106</v>
      </c>
      <c r="L8891">
        <v>0</v>
      </c>
      <c r="M8891">
        <v>0</v>
      </c>
      <c r="N8891">
        <v>4</v>
      </c>
      <c r="O8891" s="6">
        <v>0</v>
      </c>
      <c r="P8891" t="s">
        <v>107</v>
      </c>
      <c r="Q8891" t="s">
        <v>107</v>
      </c>
      <c r="R8891">
        <f>IF(F8891="Monthly",2,0)
+IF(E8891&lt;=6,2,0)
+IF(N8891&lt;=2,2,0)
+IF(L8891&gt;=4,2,0)
+IF(M8891&gt;=2,1,0)
+IF(H8891&gt;=_xlfn.PERCENTILE.INC($H$2:$H$10001,0.75),1,0)</f>
        <v>2</v>
      </c>
      <c r="S8891" t="str">
        <f>IF(R8891&gt;=7,"High",IF(R8891&gt;=4,"Medium","Low"))</f>
        <v>Low</v>
      </c>
    </row>
    <row r="8892" spans="1:19">
      <c r="A8892" t="s">
        <v>9017</v>
      </c>
      <c r="B8892">
        <v>31</v>
      </c>
      <c r="C8892" t="s">
        <v>101</v>
      </c>
      <c r="D8892" t="s">
        <v>133</v>
      </c>
      <c r="E8892">
        <v>2</v>
      </c>
      <c r="F8892" t="s">
        <v>103</v>
      </c>
      <c r="G8892" t="s">
        <v>110</v>
      </c>
      <c r="H8892" s="5">
        <v>737</v>
      </c>
      <c r="I8892" s="5">
        <v>1458.31</v>
      </c>
      <c r="J8892" t="s">
        <v>134</v>
      </c>
      <c r="K8892" t="s">
        <v>106</v>
      </c>
      <c r="L8892">
        <v>2</v>
      </c>
      <c r="M8892">
        <v>2</v>
      </c>
      <c r="N8892">
        <v>4</v>
      </c>
      <c r="O8892" s="6">
        <v>0</v>
      </c>
      <c r="P8892" t="s">
        <v>106</v>
      </c>
      <c r="Q8892" t="s">
        <v>106</v>
      </c>
      <c r="R8892">
        <f>IF(F8892="Monthly",2,0)
+IF(E8892&lt;=6,2,0)
+IF(N8892&lt;=2,2,0)
+IF(L8892&gt;=4,2,0)
+IF(M8892&gt;=2,1,0)
+IF(H8892&gt;=_xlfn.PERCENTILE.INC($H$2:$H$10001,0.75),1,0)</f>
        <v>5</v>
      </c>
      <c r="S8892" t="str">
        <f>IF(R8892&gt;=7,"High",IF(R8892&gt;=4,"Medium","Low"))</f>
        <v>Medium</v>
      </c>
    </row>
    <row r="8893" spans="1:19">
      <c r="A8893" t="s">
        <v>9018</v>
      </c>
      <c r="B8893">
        <v>34</v>
      </c>
      <c r="C8893" t="s">
        <v>101</v>
      </c>
      <c r="D8893" t="s">
        <v>123</v>
      </c>
      <c r="E8893">
        <v>26</v>
      </c>
      <c r="F8893" t="s">
        <v>109</v>
      </c>
      <c r="G8893" t="s">
        <v>110</v>
      </c>
      <c r="H8893" s="5">
        <v>683</v>
      </c>
      <c r="I8893" s="5">
        <v>16871.2</v>
      </c>
      <c r="J8893" t="s">
        <v>140</v>
      </c>
      <c r="K8893" t="s">
        <v>106</v>
      </c>
      <c r="L8893">
        <v>0</v>
      </c>
      <c r="M8893">
        <v>0</v>
      </c>
      <c r="N8893">
        <v>5</v>
      </c>
      <c r="O8893" s="6">
        <v>5</v>
      </c>
      <c r="P8893" t="s">
        <v>107</v>
      </c>
      <c r="Q8893" t="s">
        <v>107</v>
      </c>
      <c r="R8893">
        <f>IF(F8893="Monthly",2,0)
+IF(E8893&lt;=6,2,0)
+IF(N8893&lt;=2,2,0)
+IF(L8893&gt;=4,2,0)
+IF(M8893&gt;=2,1,0)
+IF(H8893&gt;=_xlfn.PERCENTILE.INC($H$2:$H$10001,0.75),1,0)</f>
        <v>0</v>
      </c>
      <c r="S8893" t="str">
        <f>IF(R8893&gt;=7,"High",IF(R8893&gt;=4,"Medium","Low"))</f>
        <v>Low</v>
      </c>
    </row>
    <row r="8894" spans="1:19">
      <c r="A8894" t="s">
        <v>9019</v>
      </c>
      <c r="B8894">
        <v>28</v>
      </c>
      <c r="C8894" t="s">
        <v>101</v>
      </c>
      <c r="D8894" t="s">
        <v>137</v>
      </c>
      <c r="E8894">
        <v>20</v>
      </c>
      <c r="F8894" t="s">
        <v>103</v>
      </c>
      <c r="G8894" t="s">
        <v>110</v>
      </c>
      <c r="H8894" s="5">
        <v>688</v>
      </c>
      <c r="I8894" s="5">
        <v>14055.93</v>
      </c>
      <c r="J8894" t="s">
        <v>105</v>
      </c>
      <c r="K8894" t="s">
        <v>106</v>
      </c>
      <c r="L8894">
        <v>0</v>
      </c>
      <c r="M8894">
        <v>0</v>
      </c>
      <c r="N8894">
        <v>5</v>
      </c>
      <c r="O8894" s="6">
        <v>0</v>
      </c>
      <c r="P8894" t="s">
        <v>107</v>
      </c>
      <c r="Q8894" t="s">
        <v>106</v>
      </c>
      <c r="R8894">
        <f>IF(F8894="Monthly",2,0)
+IF(E8894&lt;=6,2,0)
+IF(N8894&lt;=2,2,0)
+IF(L8894&gt;=4,2,0)
+IF(M8894&gt;=2,1,0)
+IF(H8894&gt;=_xlfn.PERCENTILE.INC($H$2:$H$10001,0.75),1,0)</f>
        <v>2</v>
      </c>
      <c r="S8894" t="str">
        <f>IF(R8894&gt;=7,"High",IF(R8894&gt;=4,"Medium","Low"))</f>
        <v>Low</v>
      </c>
    </row>
    <row r="8895" spans="1:19">
      <c r="A8895" t="s">
        <v>9020</v>
      </c>
      <c r="B8895">
        <v>30</v>
      </c>
      <c r="C8895" t="s">
        <v>101</v>
      </c>
      <c r="D8895" t="s">
        <v>123</v>
      </c>
      <c r="E8895">
        <v>28</v>
      </c>
      <c r="F8895" t="s">
        <v>109</v>
      </c>
      <c r="G8895" t="s">
        <v>104</v>
      </c>
      <c r="H8895" s="5">
        <v>467</v>
      </c>
      <c r="I8895" s="5">
        <v>12804</v>
      </c>
      <c r="J8895" t="s">
        <v>105</v>
      </c>
      <c r="K8895" t="s">
        <v>107</v>
      </c>
      <c r="L8895">
        <v>3</v>
      </c>
      <c r="M8895">
        <v>0</v>
      </c>
      <c r="N8895">
        <v>5</v>
      </c>
      <c r="O8895" s="6">
        <v>0</v>
      </c>
      <c r="P8895" t="s">
        <v>107</v>
      </c>
      <c r="Q8895" t="s">
        <v>107</v>
      </c>
      <c r="R8895">
        <f>IF(F8895="Monthly",2,0)
+IF(E8895&lt;=6,2,0)
+IF(N8895&lt;=2,2,0)
+IF(L8895&gt;=4,2,0)
+IF(M8895&gt;=2,1,0)
+IF(H8895&gt;=_xlfn.PERCENTILE.INC($H$2:$H$10001,0.75),1,0)</f>
        <v>0</v>
      </c>
      <c r="S8895" t="str">
        <f>IF(R8895&gt;=7,"High",IF(R8895&gt;=4,"Medium","Low"))</f>
        <v>Low</v>
      </c>
    </row>
    <row r="8896" spans="1:19">
      <c r="A8896" t="s">
        <v>9021</v>
      </c>
      <c r="B8896">
        <v>36</v>
      </c>
      <c r="C8896" t="s">
        <v>101</v>
      </c>
      <c r="D8896" t="s">
        <v>133</v>
      </c>
      <c r="E8896">
        <v>45</v>
      </c>
      <c r="F8896" t="s">
        <v>109</v>
      </c>
      <c r="G8896" t="s">
        <v>104</v>
      </c>
      <c r="H8896" s="5">
        <v>495</v>
      </c>
      <c r="I8896" s="5">
        <v>22840.2</v>
      </c>
      <c r="J8896" t="s">
        <v>117</v>
      </c>
      <c r="K8896" t="s">
        <v>106</v>
      </c>
      <c r="L8896">
        <v>7</v>
      </c>
      <c r="M8896">
        <v>2</v>
      </c>
      <c r="N8896">
        <v>2</v>
      </c>
      <c r="O8896" s="6">
        <v>0</v>
      </c>
      <c r="P8896" t="s">
        <v>107</v>
      </c>
      <c r="Q8896" t="s">
        <v>106</v>
      </c>
      <c r="R8896">
        <f>IF(F8896="Monthly",2,0)
+IF(E8896&lt;=6,2,0)
+IF(N8896&lt;=2,2,0)
+IF(L8896&gt;=4,2,0)
+IF(M8896&gt;=2,1,0)
+IF(H8896&gt;=_xlfn.PERCENTILE.INC($H$2:$H$10001,0.75),1,0)</f>
        <v>5</v>
      </c>
      <c r="S8896" t="str">
        <f>IF(R8896&gt;=7,"High",IF(R8896&gt;=4,"Medium","Low"))</f>
        <v>Medium</v>
      </c>
    </row>
    <row r="8897" spans="1:19">
      <c r="A8897" t="s">
        <v>9022</v>
      </c>
      <c r="B8897">
        <v>18</v>
      </c>
      <c r="C8897" t="s">
        <v>112</v>
      </c>
      <c r="D8897" t="s">
        <v>123</v>
      </c>
      <c r="E8897">
        <v>4</v>
      </c>
      <c r="F8897" t="s">
        <v>103</v>
      </c>
      <c r="G8897" t="s">
        <v>129</v>
      </c>
      <c r="H8897" s="5">
        <v>984</v>
      </c>
      <c r="I8897" s="5">
        <v>3531.56</v>
      </c>
      <c r="J8897" t="s">
        <v>117</v>
      </c>
      <c r="K8897" t="s">
        <v>106</v>
      </c>
      <c r="L8897">
        <v>1</v>
      </c>
      <c r="M8897">
        <v>0</v>
      </c>
      <c r="N8897">
        <v>5</v>
      </c>
      <c r="O8897" s="6">
        <v>10</v>
      </c>
      <c r="P8897" t="s">
        <v>106</v>
      </c>
      <c r="Q8897" t="s">
        <v>106</v>
      </c>
      <c r="R8897">
        <f>IF(F8897="Monthly",2,0)
+IF(E8897&lt;=6,2,0)
+IF(N8897&lt;=2,2,0)
+IF(L8897&gt;=4,2,0)
+IF(M8897&gt;=2,1,0)
+IF(H8897&gt;=_xlfn.PERCENTILE.INC($H$2:$H$10001,0.75),1,0)</f>
        <v>5</v>
      </c>
      <c r="S8897" t="str">
        <f>IF(R8897&gt;=7,"High",IF(R8897&gt;=4,"Medium","Low"))</f>
        <v>Medium</v>
      </c>
    </row>
    <row r="8898" spans="1:19">
      <c r="A8898" t="s">
        <v>9023</v>
      </c>
      <c r="B8898">
        <v>24</v>
      </c>
      <c r="C8898" t="s">
        <v>112</v>
      </c>
      <c r="D8898" t="s">
        <v>133</v>
      </c>
      <c r="E8898">
        <v>18</v>
      </c>
      <c r="F8898" t="s">
        <v>109</v>
      </c>
      <c r="G8898" t="s">
        <v>110</v>
      </c>
      <c r="H8898" s="5">
        <v>685</v>
      </c>
      <c r="I8898" s="5">
        <v>11426.39</v>
      </c>
      <c r="J8898" t="s">
        <v>105</v>
      </c>
      <c r="K8898" t="s">
        <v>106</v>
      </c>
      <c r="L8898">
        <v>4</v>
      </c>
      <c r="M8898">
        <v>2</v>
      </c>
      <c r="N8898">
        <v>3</v>
      </c>
      <c r="O8898" s="6">
        <v>10</v>
      </c>
      <c r="P8898" t="s">
        <v>106</v>
      </c>
      <c r="Q8898" t="s">
        <v>106</v>
      </c>
      <c r="R8898">
        <f>IF(F8898="Monthly",2,0)
+IF(E8898&lt;=6,2,0)
+IF(N8898&lt;=2,2,0)
+IF(L8898&gt;=4,2,0)
+IF(M8898&gt;=2,1,0)
+IF(H8898&gt;=_xlfn.PERCENTILE.INC($H$2:$H$10001,0.75),1,0)</f>
        <v>3</v>
      </c>
      <c r="S8898" t="str">
        <f>IF(R8898&gt;=7,"High",IF(R8898&gt;=4,"Medium","Low"))</f>
        <v>Low</v>
      </c>
    </row>
    <row r="8899" spans="1:19">
      <c r="A8899" t="s">
        <v>9024</v>
      </c>
      <c r="B8899">
        <v>25</v>
      </c>
      <c r="C8899" t="s">
        <v>112</v>
      </c>
      <c r="D8899" t="s">
        <v>102</v>
      </c>
      <c r="E8899">
        <v>47</v>
      </c>
      <c r="F8899" t="s">
        <v>121</v>
      </c>
      <c r="G8899" t="s">
        <v>129</v>
      </c>
      <c r="H8899" s="5">
        <v>1058</v>
      </c>
      <c r="I8899" s="5">
        <v>50408.79</v>
      </c>
      <c r="J8899" t="s">
        <v>105</v>
      </c>
      <c r="K8899" t="s">
        <v>106</v>
      </c>
      <c r="L8899">
        <v>2</v>
      </c>
      <c r="M8899">
        <v>0</v>
      </c>
      <c r="N8899">
        <v>4</v>
      </c>
      <c r="O8899" s="6">
        <v>0</v>
      </c>
      <c r="P8899" t="s">
        <v>107</v>
      </c>
      <c r="Q8899" t="s">
        <v>107</v>
      </c>
      <c r="R8899">
        <f>IF(F8899="Monthly",2,0)
+IF(E8899&lt;=6,2,0)
+IF(N8899&lt;=2,2,0)
+IF(L8899&gt;=4,2,0)
+IF(M8899&gt;=2,1,0)
+IF(H8899&gt;=_xlfn.PERCENTILE.INC($H$2:$H$10001,0.75),1,0)</f>
        <v>1</v>
      </c>
      <c r="S8899" t="str">
        <f>IF(R8899&gt;=7,"High",IF(R8899&gt;=4,"Medium","Low"))</f>
        <v>Low</v>
      </c>
    </row>
    <row r="8900" spans="1:19">
      <c r="A8900" t="s">
        <v>9025</v>
      </c>
      <c r="B8900">
        <v>38</v>
      </c>
      <c r="C8900" t="s">
        <v>101</v>
      </c>
      <c r="D8900" t="s">
        <v>131</v>
      </c>
      <c r="E8900">
        <v>48</v>
      </c>
      <c r="F8900" t="s">
        <v>109</v>
      </c>
      <c r="G8900" t="s">
        <v>110</v>
      </c>
      <c r="H8900" s="5">
        <v>829</v>
      </c>
      <c r="I8900" s="5">
        <v>38082.870000000003</v>
      </c>
      <c r="J8900" t="s">
        <v>117</v>
      </c>
      <c r="K8900" t="s">
        <v>106</v>
      </c>
      <c r="L8900">
        <v>3</v>
      </c>
      <c r="M8900">
        <v>0</v>
      </c>
      <c r="N8900">
        <v>5</v>
      </c>
      <c r="O8900" s="6">
        <v>5</v>
      </c>
      <c r="P8900" t="s">
        <v>107</v>
      </c>
      <c r="Q8900" t="s">
        <v>107</v>
      </c>
      <c r="R8900">
        <f>IF(F8900="Monthly",2,0)
+IF(E8900&lt;=6,2,0)
+IF(N8900&lt;=2,2,0)
+IF(L8900&gt;=4,2,0)
+IF(M8900&gt;=2,1,0)
+IF(H8900&gt;=_xlfn.PERCENTILE.INC($H$2:$H$10001,0.75),1,0)</f>
        <v>1</v>
      </c>
      <c r="S8900" t="str">
        <f>IF(R8900&gt;=7,"High",IF(R8900&gt;=4,"Medium","Low"))</f>
        <v>Low</v>
      </c>
    </row>
    <row r="8901" spans="1:19">
      <c r="A8901" t="s">
        <v>9026</v>
      </c>
      <c r="B8901">
        <v>19</v>
      </c>
      <c r="C8901" t="s">
        <v>112</v>
      </c>
      <c r="D8901" t="s">
        <v>126</v>
      </c>
      <c r="E8901">
        <v>33</v>
      </c>
      <c r="F8901" t="s">
        <v>103</v>
      </c>
      <c r="G8901" t="s">
        <v>129</v>
      </c>
      <c r="H8901" s="5">
        <v>1098</v>
      </c>
      <c r="I8901" s="5">
        <v>35450.15</v>
      </c>
      <c r="J8901" t="s">
        <v>117</v>
      </c>
      <c r="K8901" t="s">
        <v>106</v>
      </c>
      <c r="L8901">
        <v>0</v>
      </c>
      <c r="M8901">
        <v>0</v>
      </c>
      <c r="N8901">
        <v>5</v>
      </c>
      <c r="O8901" s="6">
        <v>0</v>
      </c>
      <c r="P8901" t="s">
        <v>106</v>
      </c>
      <c r="Q8901" t="s">
        <v>107</v>
      </c>
      <c r="R8901">
        <f>IF(F8901="Monthly",2,0)
+IF(E8901&lt;=6,2,0)
+IF(N8901&lt;=2,2,0)
+IF(L8901&gt;=4,2,0)
+IF(M8901&gt;=2,1,0)
+IF(H8901&gt;=_xlfn.PERCENTILE.INC($H$2:$H$10001,0.75),1,0)</f>
        <v>3</v>
      </c>
      <c r="S8901" t="str">
        <f>IF(R8901&gt;=7,"High",IF(R8901&gt;=4,"Medium","Low"))</f>
        <v>Low</v>
      </c>
    </row>
    <row r="8902" spans="1:19">
      <c r="A8902" t="s">
        <v>9027</v>
      </c>
      <c r="B8902">
        <v>25</v>
      </c>
      <c r="C8902" t="s">
        <v>101</v>
      </c>
      <c r="D8902" t="s">
        <v>119</v>
      </c>
      <c r="E8902">
        <v>23</v>
      </c>
      <c r="F8902" t="s">
        <v>103</v>
      </c>
      <c r="G8902" t="s">
        <v>104</v>
      </c>
      <c r="H8902" s="5">
        <v>489</v>
      </c>
      <c r="I8902" s="5">
        <v>11303.62</v>
      </c>
      <c r="J8902" t="s">
        <v>140</v>
      </c>
      <c r="K8902" t="s">
        <v>106</v>
      </c>
      <c r="L8902">
        <v>2</v>
      </c>
      <c r="M8902">
        <v>0</v>
      </c>
      <c r="N8902">
        <v>4</v>
      </c>
      <c r="O8902" s="6">
        <v>0</v>
      </c>
      <c r="P8902" t="s">
        <v>106</v>
      </c>
      <c r="Q8902" t="s">
        <v>106</v>
      </c>
      <c r="R8902">
        <f>IF(F8902="Monthly",2,0)
+IF(E8902&lt;=6,2,0)
+IF(N8902&lt;=2,2,0)
+IF(L8902&gt;=4,2,0)
+IF(M8902&gt;=2,1,0)
+IF(H8902&gt;=_xlfn.PERCENTILE.INC($H$2:$H$10001,0.75),1,0)</f>
        <v>2</v>
      </c>
      <c r="S8902" t="str">
        <f>IF(R8902&gt;=7,"High",IF(R8902&gt;=4,"Medium","Low"))</f>
        <v>Low</v>
      </c>
    </row>
    <row r="8903" spans="1:19">
      <c r="A8903" t="s">
        <v>9028</v>
      </c>
      <c r="B8903">
        <v>51</v>
      </c>
      <c r="C8903" t="s">
        <v>112</v>
      </c>
      <c r="D8903" t="s">
        <v>137</v>
      </c>
      <c r="E8903">
        <v>25</v>
      </c>
      <c r="F8903" t="s">
        <v>103</v>
      </c>
      <c r="G8903" t="s">
        <v>104</v>
      </c>
      <c r="H8903" s="5">
        <v>407</v>
      </c>
      <c r="I8903" s="5">
        <v>10410.370000000001</v>
      </c>
      <c r="J8903" t="s">
        <v>105</v>
      </c>
      <c r="K8903" t="s">
        <v>107</v>
      </c>
      <c r="L8903">
        <v>1</v>
      </c>
      <c r="M8903">
        <v>0</v>
      </c>
      <c r="N8903">
        <v>5</v>
      </c>
      <c r="O8903" s="6">
        <v>0</v>
      </c>
      <c r="P8903" t="s">
        <v>106</v>
      </c>
      <c r="Q8903" t="s">
        <v>106</v>
      </c>
      <c r="R8903">
        <f>IF(F8903="Monthly",2,0)
+IF(E8903&lt;=6,2,0)
+IF(N8903&lt;=2,2,0)
+IF(L8903&gt;=4,2,0)
+IF(M8903&gt;=2,1,0)
+IF(H8903&gt;=_xlfn.PERCENTILE.INC($H$2:$H$10001,0.75),1,0)</f>
        <v>2</v>
      </c>
      <c r="S8903" t="str">
        <f>IF(R8903&gt;=7,"High",IF(R8903&gt;=4,"Medium","Low"))</f>
        <v>Low</v>
      </c>
    </row>
    <row r="8904" spans="1:19">
      <c r="A8904" t="s">
        <v>9029</v>
      </c>
      <c r="B8904">
        <v>28</v>
      </c>
      <c r="C8904" t="s">
        <v>101</v>
      </c>
      <c r="D8904" t="s">
        <v>119</v>
      </c>
      <c r="E8904">
        <v>28</v>
      </c>
      <c r="F8904" t="s">
        <v>109</v>
      </c>
      <c r="G8904" t="s">
        <v>104</v>
      </c>
      <c r="H8904" s="5">
        <v>426</v>
      </c>
      <c r="I8904" s="5">
        <v>12185.3</v>
      </c>
      <c r="J8904" t="s">
        <v>117</v>
      </c>
      <c r="K8904" t="s">
        <v>106</v>
      </c>
      <c r="L8904">
        <v>1</v>
      </c>
      <c r="M8904">
        <v>0</v>
      </c>
      <c r="N8904">
        <v>5</v>
      </c>
      <c r="O8904" s="6">
        <v>0</v>
      </c>
      <c r="P8904" t="s">
        <v>107</v>
      </c>
      <c r="Q8904" t="s">
        <v>106</v>
      </c>
      <c r="R8904">
        <f>IF(F8904="Monthly",2,0)
+IF(E8904&lt;=6,2,0)
+IF(N8904&lt;=2,2,0)
+IF(L8904&gt;=4,2,0)
+IF(M8904&gt;=2,1,0)
+IF(H8904&gt;=_xlfn.PERCENTILE.INC($H$2:$H$10001,0.75),1,0)</f>
        <v>0</v>
      </c>
      <c r="S8904" t="str">
        <f>IF(R8904&gt;=7,"High",IF(R8904&gt;=4,"Medium","Low"))</f>
        <v>Low</v>
      </c>
    </row>
    <row r="8905" spans="1:19">
      <c r="A8905" t="s">
        <v>9030</v>
      </c>
      <c r="B8905">
        <v>36</v>
      </c>
      <c r="C8905" t="s">
        <v>112</v>
      </c>
      <c r="D8905" t="s">
        <v>123</v>
      </c>
      <c r="E8905">
        <v>14</v>
      </c>
      <c r="F8905" t="s">
        <v>103</v>
      </c>
      <c r="G8905" t="s">
        <v>110</v>
      </c>
      <c r="H8905" s="5">
        <v>681</v>
      </c>
      <c r="I8905" s="5">
        <v>9299.99</v>
      </c>
      <c r="J8905" t="s">
        <v>134</v>
      </c>
      <c r="K8905" t="s">
        <v>107</v>
      </c>
      <c r="L8905">
        <v>0</v>
      </c>
      <c r="M8905">
        <v>0</v>
      </c>
      <c r="N8905">
        <v>5</v>
      </c>
      <c r="O8905" s="6">
        <v>0</v>
      </c>
      <c r="P8905" t="s">
        <v>107</v>
      </c>
      <c r="Q8905" t="s">
        <v>107</v>
      </c>
      <c r="R8905">
        <f>IF(F8905="Monthly",2,0)
+IF(E8905&lt;=6,2,0)
+IF(N8905&lt;=2,2,0)
+IF(L8905&gt;=4,2,0)
+IF(M8905&gt;=2,1,0)
+IF(H8905&gt;=_xlfn.PERCENTILE.INC($H$2:$H$10001,0.75),1,0)</f>
        <v>2</v>
      </c>
      <c r="S8905" t="str">
        <f>IF(R8905&gt;=7,"High",IF(R8905&gt;=4,"Medium","Low"))</f>
        <v>Low</v>
      </c>
    </row>
    <row r="8906" spans="1:19">
      <c r="A8906" t="s">
        <v>9031</v>
      </c>
      <c r="B8906">
        <v>20</v>
      </c>
      <c r="C8906" t="s">
        <v>112</v>
      </c>
      <c r="D8906" t="s">
        <v>102</v>
      </c>
      <c r="E8906">
        <v>72</v>
      </c>
      <c r="F8906" t="s">
        <v>121</v>
      </c>
      <c r="G8906" t="s">
        <v>110</v>
      </c>
      <c r="H8906" s="5">
        <v>766</v>
      </c>
      <c r="I8906" s="5">
        <v>55388.87</v>
      </c>
      <c r="J8906" t="s">
        <v>115</v>
      </c>
      <c r="K8906" t="s">
        <v>106</v>
      </c>
      <c r="L8906">
        <v>0</v>
      </c>
      <c r="M8906">
        <v>0</v>
      </c>
      <c r="N8906">
        <v>5</v>
      </c>
      <c r="O8906" s="6">
        <v>0</v>
      </c>
      <c r="P8906" t="s">
        <v>107</v>
      </c>
      <c r="Q8906" t="s">
        <v>107</v>
      </c>
      <c r="R8906">
        <f>IF(F8906="Monthly",2,0)
+IF(E8906&lt;=6,2,0)
+IF(N8906&lt;=2,2,0)
+IF(L8906&gt;=4,2,0)
+IF(M8906&gt;=2,1,0)
+IF(H8906&gt;=_xlfn.PERCENTILE.INC($H$2:$H$10001,0.75),1,0)</f>
        <v>0</v>
      </c>
      <c r="S8906" t="str">
        <f>IF(R8906&gt;=7,"High",IF(R8906&gt;=4,"Medium","Low"))</f>
        <v>Low</v>
      </c>
    </row>
    <row r="8907" spans="1:19">
      <c r="A8907" t="s">
        <v>9032</v>
      </c>
      <c r="B8907">
        <v>53</v>
      </c>
      <c r="C8907" t="s">
        <v>112</v>
      </c>
      <c r="D8907" t="s">
        <v>131</v>
      </c>
      <c r="E8907">
        <v>25</v>
      </c>
      <c r="F8907" t="s">
        <v>121</v>
      </c>
      <c r="G8907" t="s">
        <v>110</v>
      </c>
      <c r="H8907" s="5">
        <v>827</v>
      </c>
      <c r="I8907" s="5">
        <v>21051.24</v>
      </c>
      <c r="J8907" t="s">
        <v>117</v>
      </c>
      <c r="K8907" t="s">
        <v>106</v>
      </c>
      <c r="L8907">
        <v>1</v>
      </c>
      <c r="M8907">
        <v>0</v>
      </c>
      <c r="N8907">
        <v>5</v>
      </c>
      <c r="O8907" s="6">
        <v>0</v>
      </c>
      <c r="P8907" t="s">
        <v>107</v>
      </c>
      <c r="Q8907" t="s">
        <v>107</v>
      </c>
      <c r="R8907">
        <f>IF(F8907="Monthly",2,0)
+IF(E8907&lt;=6,2,0)
+IF(N8907&lt;=2,2,0)
+IF(L8907&gt;=4,2,0)
+IF(M8907&gt;=2,1,0)
+IF(H8907&gt;=_xlfn.PERCENTILE.INC($H$2:$H$10001,0.75),1,0)</f>
        <v>1</v>
      </c>
      <c r="S8907" t="str">
        <f>IF(R8907&gt;=7,"High",IF(R8907&gt;=4,"Medium","Low"))</f>
        <v>Low</v>
      </c>
    </row>
    <row r="8908" spans="1:19">
      <c r="A8908" t="s">
        <v>9033</v>
      </c>
      <c r="B8908">
        <v>23</v>
      </c>
      <c r="C8908" t="s">
        <v>112</v>
      </c>
      <c r="D8908" t="s">
        <v>123</v>
      </c>
      <c r="E8908">
        <v>29</v>
      </c>
      <c r="F8908" t="s">
        <v>121</v>
      </c>
      <c r="G8908" t="s">
        <v>104</v>
      </c>
      <c r="H8908" s="5">
        <v>420</v>
      </c>
      <c r="I8908" s="5">
        <v>12470.88</v>
      </c>
      <c r="J8908" t="s">
        <v>117</v>
      </c>
      <c r="K8908" t="s">
        <v>107</v>
      </c>
      <c r="L8908">
        <v>4</v>
      </c>
      <c r="M8908">
        <v>2</v>
      </c>
      <c r="N8908">
        <v>4</v>
      </c>
      <c r="O8908" s="6">
        <v>0</v>
      </c>
      <c r="P8908" t="s">
        <v>107</v>
      </c>
      <c r="Q8908" t="s">
        <v>107</v>
      </c>
      <c r="R8908">
        <f>IF(F8908="Monthly",2,0)
+IF(E8908&lt;=6,2,0)
+IF(N8908&lt;=2,2,0)
+IF(L8908&gt;=4,2,0)
+IF(M8908&gt;=2,1,0)
+IF(H8908&gt;=_xlfn.PERCENTILE.INC($H$2:$H$10001,0.75),1,0)</f>
        <v>3</v>
      </c>
      <c r="S8908" t="str">
        <f>IF(R8908&gt;=7,"High",IF(R8908&gt;=4,"Medium","Low"))</f>
        <v>Low</v>
      </c>
    </row>
    <row r="8909" spans="1:19">
      <c r="A8909" t="s">
        <v>9034</v>
      </c>
      <c r="B8909">
        <v>51</v>
      </c>
      <c r="C8909" t="s">
        <v>112</v>
      </c>
      <c r="D8909" t="s">
        <v>131</v>
      </c>
      <c r="E8909">
        <v>35</v>
      </c>
      <c r="F8909" t="s">
        <v>109</v>
      </c>
      <c r="G8909" t="s">
        <v>129</v>
      </c>
      <c r="H8909" s="5">
        <v>966</v>
      </c>
      <c r="I8909" s="5">
        <v>30080.98</v>
      </c>
      <c r="J8909" t="s">
        <v>105</v>
      </c>
      <c r="K8909" t="s">
        <v>106</v>
      </c>
      <c r="L8909">
        <v>0</v>
      </c>
      <c r="M8909">
        <v>0</v>
      </c>
      <c r="N8909">
        <v>5</v>
      </c>
      <c r="O8909" s="6">
        <v>10</v>
      </c>
      <c r="P8909" t="s">
        <v>107</v>
      </c>
      <c r="Q8909" t="s">
        <v>107</v>
      </c>
      <c r="R8909">
        <f>IF(F8909="Monthly",2,0)
+IF(E8909&lt;=6,2,0)
+IF(N8909&lt;=2,2,0)
+IF(L8909&gt;=4,2,0)
+IF(M8909&gt;=2,1,0)
+IF(H8909&gt;=_xlfn.PERCENTILE.INC($H$2:$H$10001,0.75),1,0)</f>
        <v>1</v>
      </c>
      <c r="S8909" t="str">
        <f>IF(R8909&gt;=7,"High",IF(R8909&gt;=4,"Medium","Low"))</f>
        <v>Low</v>
      </c>
    </row>
    <row r="8910" spans="1:19">
      <c r="A8910" t="s">
        <v>9035</v>
      </c>
      <c r="B8910">
        <v>32</v>
      </c>
      <c r="C8910" t="s">
        <v>101</v>
      </c>
      <c r="D8910" t="s">
        <v>131</v>
      </c>
      <c r="E8910">
        <v>21</v>
      </c>
      <c r="F8910" t="s">
        <v>121</v>
      </c>
      <c r="G8910" t="s">
        <v>104</v>
      </c>
      <c r="H8910" s="5">
        <v>473</v>
      </c>
      <c r="I8910" s="5">
        <v>9906.0300000000007</v>
      </c>
      <c r="J8910" t="s">
        <v>134</v>
      </c>
      <c r="K8910" t="s">
        <v>106</v>
      </c>
      <c r="L8910">
        <v>0</v>
      </c>
      <c r="M8910">
        <v>0</v>
      </c>
      <c r="N8910">
        <v>4</v>
      </c>
      <c r="O8910" s="6">
        <v>0</v>
      </c>
      <c r="P8910" t="s">
        <v>107</v>
      </c>
      <c r="Q8910" t="s">
        <v>107</v>
      </c>
      <c r="R8910">
        <f>IF(F8910="Monthly",2,0)
+IF(E8910&lt;=6,2,0)
+IF(N8910&lt;=2,2,0)
+IF(L8910&gt;=4,2,0)
+IF(M8910&gt;=2,1,0)
+IF(H8910&gt;=_xlfn.PERCENTILE.INC($H$2:$H$10001,0.75),1,0)</f>
        <v>0</v>
      </c>
      <c r="S8910" t="str">
        <f>IF(R8910&gt;=7,"High",IF(R8910&gt;=4,"Medium","Low"))</f>
        <v>Low</v>
      </c>
    </row>
    <row r="8911" spans="1:19">
      <c r="A8911" t="s">
        <v>9036</v>
      </c>
      <c r="B8911">
        <v>38</v>
      </c>
      <c r="C8911" t="s">
        <v>101</v>
      </c>
      <c r="D8911" t="s">
        <v>131</v>
      </c>
      <c r="E8911">
        <v>17</v>
      </c>
      <c r="F8911" t="s">
        <v>103</v>
      </c>
      <c r="G8911" t="s">
        <v>104</v>
      </c>
      <c r="H8911" s="5">
        <v>475</v>
      </c>
      <c r="I8911" s="5">
        <v>8114.07</v>
      </c>
      <c r="J8911" t="s">
        <v>105</v>
      </c>
      <c r="K8911" t="s">
        <v>107</v>
      </c>
      <c r="L8911">
        <v>5</v>
      </c>
      <c r="M8911">
        <v>1</v>
      </c>
      <c r="N8911">
        <v>3</v>
      </c>
      <c r="O8911" s="6">
        <v>0</v>
      </c>
      <c r="P8911" t="s">
        <v>107</v>
      </c>
      <c r="Q8911" t="s">
        <v>106</v>
      </c>
      <c r="R8911">
        <f>IF(F8911="Monthly",2,0)
+IF(E8911&lt;=6,2,0)
+IF(N8911&lt;=2,2,0)
+IF(L8911&gt;=4,2,0)
+IF(M8911&gt;=2,1,0)
+IF(H8911&gt;=_xlfn.PERCENTILE.INC($H$2:$H$10001,0.75),1,0)</f>
        <v>4</v>
      </c>
      <c r="S8911" t="str">
        <f>IF(R8911&gt;=7,"High",IF(R8911&gt;=4,"Medium","Low"))</f>
        <v>Medium</v>
      </c>
    </row>
    <row r="8912" spans="1:19">
      <c r="A8912" t="s">
        <v>9037</v>
      </c>
      <c r="B8912">
        <v>36</v>
      </c>
      <c r="C8912" t="s">
        <v>101</v>
      </c>
      <c r="D8912" t="s">
        <v>126</v>
      </c>
      <c r="E8912">
        <v>19</v>
      </c>
      <c r="F8912" t="s">
        <v>103</v>
      </c>
      <c r="G8912" t="s">
        <v>104</v>
      </c>
      <c r="H8912" s="5">
        <v>518</v>
      </c>
      <c r="I8912" s="5">
        <v>9871.51</v>
      </c>
      <c r="J8912" t="s">
        <v>140</v>
      </c>
      <c r="K8912" t="s">
        <v>106</v>
      </c>
      <c r="L8912">
        <v>2</v>
      </c>
      <c r="M8912">
        <v>0</v>
      </c>
      <c r="N8912">
        <v>5</v>
      </c>
      <c r="O8912" s="6">
        <v>0</v>
      </c>
      <c r="P8912" t="s">
        <v>107</v>
      </c>
      <c r="Q8912" t="s">
        <v>106</v>
      </c>
      <c r="R8912">
        <f>IF(F8912="Monthly",2,0)
+IF(E8912&lt;=6,2,0)
+IF(N8912&lt;=2,2,0)
+IF(L8912&gt;=4,2,0)
+IF(M8912&gt;=2,1,0)
+IF(H8912&gt;=_xlfn.PERCENTILE.INC($H$2:$H$10001,0.75),1,0)</f>
        <v>2</v>
      </c>
      <c r="S8912" t="str">
        <f>IF(R8912&gt;=7,"High",IF(R8912&gt;=4,"Medium","Low"))</f>
        <v>Low</v>
      </c>
    </row>
    <row r="8913" spans="1:19">
      <c r="A8913" t="s">
        <v>9038</v>
      </c>
      <c r="B8913">
        <v>40</v>
      </c>
      <c r="C8913" t="s">
        <v>112</v>
      </c>
      <c r="D8913" t="s">
        <v>113</v>
      </c>
      <c r="E8913">
        <v>42</v>
      </c>
      <c r="F8913" t="s">
        <v>109</v>
      </c>
      <c r="G8913" t="s">
        <v>110</v>
      </c>
      <c r="H8913" s="5">
        <v>769</v>
      </c>
      <c r="I8913" s="5">
        <v>29856.27</v>
      </c>
      <c r="J8913" t="s">
        <v>140</v>
      </c>
      <c r="K8913" t="s">
        <v>106</v>
      </c>
      <c r="L8913">
        <v>0</v>
      </c>
      <c r="M8913">
        <v>0</v>
      </c>
      <c r="N8913">
        <v>5</v>
      </c>
      <c r="O8913" s="6">
        <v>5</v>
      </c>
      <c r="P8913" t="s">
        <v>107</v>
      </c>
      <c r="Q8913" t="s">
        <v>107</v>
      </c>
      <c r="R8913">
        <f>IF(F8913="Monthly",2,0)
+IF(E8913&lt;=6,2,0)
+IF(N8913&lt;=2,2,0)
+IF(L8913&gt;=4,2,0)
+IF(M8913&gt;=2,1,0)
+IF(H8913&gt;=_xlfn.PERCENTILE.INC($H$2:$H$10001,0.75),1,0)</f>
        <v>0</v>
      </c>
      <c r="S8913" t="str">
        <f>IF(R8913&gt;=7,"High",IF(R8913&gt;=4,"Medium","Low"))</f>
        <v>Low</v>
      </c>
    </row>
    <row r="8914" spans="1:19">
      <c r="A8914" t="s">
        <v>9039</v>
      </c>
      <c r="B8914">
        <v>38</v>
      </c>
      <c r="C8914" t="s">
        <v>101</v>
      </c>
      <c r="D8914" t="s">
        <v>126</v>
      </c>
      <c r="E8914">
        <v>24</v>
      </c>
      <c r="F8914" t="s">
        <v>103</v>
      </c>
      <c r="G8914" t="s">
        <v>129</v>
      </c>
      <c r="H8914" s="5">
        <v>1061</v>
      </c>
      <c r="I8914" s="5">
        <v>24888.85</v>
      </c>
      <c r="J8914" t="s">
        <v>105</v>
      </c>
      <c r="K8914" t="s">
        <v>106</v>
      </c>
      <c r="L8914">
        <v>0</v>
      </c>
      <c r="M8914">
        <v>0</v>
      </c>
      <c r="N8914">
        <v>5</v>
      </c>
      <c r="O8914" s="6">
        <v>0</v>
      </c>
      <c r="P8914" t="s">
        <v>107</v>
      </c>
      <c r="Q8914" t="s">
        <v>106</v>
      </c>
      <c r="R8914">
        <f>IF(F8914="Monthly",2,0)
+IF(E8914&lt;=6,2,0)
+IF(N8914&lt;=2,2,0)
+IF(L8914&gt;=4,2,0)
+IF(M8914&gt;=2,1,0)
+IF(H8914&gt;=_xlfn.PERCENTILE.INC($H$2:$H$10001,0.75),1,0)</f>
        <v>3</v>
      </c>
      <c r="S8914" t="str">
        <f>IF(R8914&gt;=7,"High",IF(R8914&gt;=4,"Medium","Low"))</f>
        <v>Low</v>
      </c>
    </row>
    <row r="8915" spans="1:19">
      <c r="A8915" t="s">
        <v>9040</v>
      </c>
      <c r="B8915">
        <v>26</v>
      </c>
      <c r="C8915" t="s">
        <v>112</v>
      </c>
      <c r="D8915" t="s">
        <v>123</v>
      </c>
      <c r="E8915">
        <v>8</v>
      </c>
      <c r="F8915" t="s">
        <v>103</v>
      </c>
      <c r="G8915" t="s">
        <v>129</v>
      </c>
      <c r="H8915" s="5">
        <v>972</v>
      </c>
      <c r="I8915" s="5">
        <v>7648.21</v>
      </c>
      <c r="J8915" t="s">
        <v>105</v>
      </c>
      <c r="K8915" t="s">
        <v>106</v>
      </c>
      <c r="L8915">
        <v>0</v>
      </c>
      <c r="M8915">
        <v>0</v>
      </c>
      <c r="N8915">
        <v>5</v>
      </c>
      <c r="O8915" s="6">
        <v>0</v>
      </c>
      <c r="P8915" t="s">
        <v>107</v>
      </c>
      <c r="Q8915" t="s">
        <v>107</v>
      </c>
      <c r="R8915">
        <f>IF(F8915="Monthly",2,0)
+IF(E8915&lt;=6,2,0)
+IF(N8915&lt;=2,2,0)
+IF(L8915&gt;=4,2,0)
+IF(M8915&gt;=2,1,0)
+IF(H8915&gt;=_xlfn.PERCENTILE.INC($H$2:$H$10001,0.75),1,0)</f>
        <v>3</v>
      </c>
      <c r="S8915" t="str">
        <f>IF(R8915&gt;=7,"High",IF(R8915&gt;=4,"Medium","Low"))</f>
        <v>Low</v>
      </c>
    </row>
    <row r="8916" spans="1:19">
      <c r="A8916" t="s">
        <v>9041</v>
      </c>
      <c r="B8916">
        <v>46</v>
      </c>
      <c r="C8916" t="s">
        <v>101</v>
      </c>
      <c r="D8916" t="s">
        <v>102</v>
      </c>
      <c r="E8916">
        <v>16</v>
      </c>
      <c r="F8916" t="s">
        <v>109</v>
      </c>
      <c r="G8916" t="s">
        <v>110</v>
      </c>
      <c r="H8916" s="5">
        <v>678</v>
      </c>
      <c r="I8916" s="5">
        <v>10242.08</v>
      </c>
      <c r="J8916" t="s">
        <v>134</v>
      </c>
      <c r="K8916" t="s">
        <v>106</v>
      </c>
      <c r="L8916">
        <v>1</v>
      </c>
      <c r="M8916">
        <v>0</v>
      </c>
      <c r="N8916">
        <v>5</v>
      </c>
      <c r="O8916" s="6">
        <v>5</v>
      </c>
      <c r="P8916" t="s">
        <v>107</v>
      </c>
      <c r="Q8916" t="s">
        <v>107</v>
      </c>
      <c r="R8916">
        <f>IF(F8916="Monthly",2,0)
+IF(E8916&lt;=6,2,0)
+IF(N8916&lt;=2,2,0)
+IF(L8916&gt;=4,2,0)
+IF(M8916&gt;=2,1,0)
+IF(H8916&gt;=_xlfn.PERCENTILE.INC($H$2:$H$10001,0.75),1,0)</f>
        <v>0</v>
      </c>
      <c r="S8916" t="str">
        <f>IF(R8916&gt;=7,"High",IF(R8916&gt;=4,"Medium","Low"))</f>
        <v>Low</v>
      </c>
    </row>
    <row r="8917" spans="1:19">
      <c r="A8917" t="s">
        <v>9042</v>
      </c>
      <c r="B8917">
        <v>46</v>
      </c>
      <c r="C8917" t="s">
        <v>101</v>
      </c>
      <c r="D8917" t="s">
        <v>137</v>
      </c>
      <c r="E8917">
        <v>57</v>
      </c>
      <c r="F8917" t="s">
        <v>109</v>
      </c>
      <c r="G8917" t="s">
        <v>104</v>
      </c>
      <c r="H8917" s="5">
        <v>511</v>
      </c>
      <c r="I8917" s="5">
        <v>28964.84</v>
      </c>
      <c r="J8917" t="s">
        <v>140</v>
      </c>
      <c r="K8917" t="s">
        <v>106</v>
      </c>
      <c r="L8917">
        <v>0</v>
      </c>
      <c r="M8917">
        <v>0</v>
      </c>
      <c r="N8917">
        <v>4</v>
      </c>
      <c r="O8917" s="6">
        <v>0</v>
      </c>
      <c r="P8917" t="s">
        <v>106</v>
      </c>
      <c r="Q8917" t="s">
        <v>107</v>
      </c>
      <c r="R8917">
        <f>IF(F8917="Monthly",2,0)
+IF(E8917&lt;=6,2,0)
+IF(N8917&lt;=2,2,0)
+IF(L8917&gt;=4,2,0)
+IF(M8917&gt;=2,1,0)
+IF(H8917&gt;=_xlfn.PERCENTILE.INC($H$2:$H$10001,0.75),1,0)</f>
        <v>0</v>
      </c>
      <c r="S8917" t="str">
        <f>IF(R8917&gt;=7,"High",IF(R8917&gt;=4,"Medium","Low"))</f>
        <v>Low</v>
      </c>
    </row>
    <row r="8918" spans="1:19">
      <c r="A8918" t="s">
        <v>9043</v>
      </c>
      <c r="B8918">
        <v>26</v>
      </c>
      <c r="C8918" t="s">
        <v>112</v>
      </c>
      <c r="D8918" t="s">
        <v>128</v>
      </c>
      <c r="E8918">
        <v>44</v>
      </c>
      <c r="F8918" t="s">
        <v>109</v>
      </c>
      <c r="G8918" t="s">
        <v>104</v>
      </c>
      <c r="H8918" s="5">
        <v>473</v>
      </c>
      <c r="I8918" s="5">
        <v>20851.18</v>
      </c>
      <c r="J8918" t="s">
        <v>117</v>
      </c>
      <c r="K8918" t="s">
        <v>107</v>
      </c>
      <c r="L8918">
        <v>1</v>
      </c>
      <c r="M8918">
        <v>0</v>
      </c>
      <c r="N8918">
        <v>5</v>
      </c>
      <c r="O8918" s="6">
        <v>0</v>
      </c>
      <c r="P8918" t="s">
        <v>106</v>
      </c>
      <c r="Q8918" t="s">
        <v>107</v>
      </c>
      <c r="R8918">
        <f>IF(F8918="Monthly",2,0)
+IF(E8918&lt;=6,2,0)
+IF(N8918&lt;=2,2,0)
+IF(L8918&gt;=4,2,0)
+IF(M8918&gt;=2,1,0)
+IF(H8918&gt;=_xlfn.PERCENTILE.INC($H$2:$H$10001,0.75),1,0)</f>
        <v>0</v>
      </c>
      <c r="S8918" t="str">
        <f>IF(R8918&gt;=7,"High",IF(R8918&gt;=4,"Medium","Low"))</f>
        <v>Low</v>
      </c>
    </row>
    <row r="8919" spans="1:19">
      <c r="A8919" t="s">
        <v>9044</v>
      </c>
      <c r="B8919">
        <v>27</v>
      </c>
      <c r="C8919" t="s">
        <v>101</v>
      </c>
      <c r="D8919" t="s">
        <v>128</v>
      </c>
      <c r="E8919">
        <v>27</v>
      </c>
      <c r="F8919" t="s">
        <v>103</v>
      </c>
      <c r="G8919" t="s">
        <v>110</v>
      </c>
      <c r="H8919" s="5">
        <v>654</v>
      </c>
      <c r="I8919" s="5">
        <v>17151.39</v>
      </c>
      <c r="J8919" t="s">
        <v>117</v>
      </c>
      <c r="K8919" t="s">
        <v>106</v>
      </c>
      <c r="L8919">
        <v>2</v>
      </c>
      <c r="M8919">
        <v>1</v>
      </c>
      <c r="N8919">
        <v>4</v>
      </c>
      <c r="O8919" s="6">
        <v>0</v>
      </c>
      <c r="P8919" t="s">
        <v>107</v>
      </c>
      <c r="Q8919" t="s">
        <v>106</v>
      </c>
      <c r="R8919">
        <f>IF(F8919="Monthly",2,0)
+IF(E8919&lt;=6,2,0)
+IF(N8919&lt;=2,2,0)
+IF(L8919&gt;=4,2,0)
+IF(M8919&gt;=2,1,0)
+IF(H8919&gt;=_xlfn.PERCENTILE.INC($H$2:$H$10001,0.75),1,0)</f>
        <v>2</v>
      </c>
      <c r="S8919" t="str">
        <f>IF(R8919&gt;=7,"High",IF(R8919&gt;=4,"Medium","Low"))</f>
        <v>Low</v>
      </c>
    </row>
    <row r="8920" spans="1:19">
      <c r="A8920" t="s">
        <v>9045</v>
      </c>
      <c r="B8920">
        <v>19</v>
      </c>
      <c r="C8920" t="s">
        <v>101</v>
      </c>
      <c r="D8920" t="s">
        <v>131</v>
      </c>
      <c r="E8920">
        <v>52</v>
      </c>
      <c r="F8920" t="s">
        <v>103</v>
      </c>
      <c r="G8920" t="s">
        <v>104</v>
      </c>
      <c r="H8920" s="5">
        <v>510</v>
      </c>
      <c r="I8920" s="5">
        <v>25878.91</v>
      </c>
      <c r="J8920" t="s">
        <v>140</v>
      </c>
      <c r="K8920" t="s">
        <v>106</v>
      </c>
      <c r="L8920">
        <v>1</v>
      </c>
      <c r="M8920">
        <v>0</v>
      </c>
      <c r="N8920">
        <v>5</v>
      </c>
      <c r="O8920" s="6">
        <v>0</v>
      </c>
      <c r="P8920" t="s">
        <v>106</v>
      </c>
      <c r="Q8920" t="s">
        <v>106</v>
      </c>
      <c r="R8920">
        <f>IF(F8920="Monthly",2,0)
+IF(E8920&lt;=6,2,0)
+IF(N8920&lt;=2,2,0)
+IF(L8920&gt;=4,2,0)
+IF(M8920&gt;=2,1,0)
+IF(H8920&gt;=_xlfn.PERCENTILE.INC($H$2:$H$10001,0.75),1,0)</f>
        <v>2</v>
      </c>
      <c r="S8920" t="str">
        <f>IF(R8920&gt;=7,"High",IF(R8920&gt;=4,"Medium","Low"))</f>
        <v>Low</v>
      </c>
    </row>
    <row r="8921" spans="1:19">
      <c r="A8921" t="s">
        <v>9046</v>
      </c>
      <c r="B8921">
        <v>32</v>
      </c>
      <c r="C8921" t="s">
        <v>101</v>
      </c>
      <c r="D8921" t="s">
        <v>133</v>
      </c>
      <c r="E8921">
        <v>40</v>
      </c>
      <c r="F8921" t="s">
        <v>121</v>
      </c>
      <c r="G8921" t="s">
        <v>104</v>
      </c>
      <c r="H8921" s="5">
        <v>489</v>
      </c>
      <c r="I8921" s="5">
        <v>17101.46</v>
      </c>
      <c r="J8921" t="s">
        <v>134</v>
      </c>
      <c r="K8921" t="s">
        <v>107</v>
      </c>
      <c r="L8921">
        <v>3</v>
      </c>
      <c r="M8921">
        <v>2</v>
      </c>
      <c r="N8921">
        <v>3</v>
      </c>
      <c r="O8921" s="6">
        <v>15</v>
      </c>
      <c r="P8921" t="s">
        <v>107</v>
      </c>
      <c r="Q8921" t="s">
        <v>107</v>
      </c>
      <c r="R8921">
        <f>IF(F8921="Monthly",2,0)
+IF(E8921&lt;=6,2,0)
+IF(N8921&lt;=2,2,0)
+IF(L8921&gt;=4,2,0)
+IF(M8921&gt;=2,1,0)
+IF(H8921&gt;=_xlfn.PERCENTILE.INC($H$2:$H$10001,0.75),1,0)</f>
        <v>1</v>
      </c>
      <c r="S8921" t="str">
        <f>IF(R8921&gt;=7,"High",IF(R8921&gt;=4,"Medium","Low"))</f>
        <v>Low</v>
      </c>
    </row>
    <row r="8922" spans="1:19">
      <c r="A8922" t="s">
        <v>9047</v>
      </c>
      <c r="B8922">
        <v>51</v>
      </c>
      <c r="C8922" t="s">
        <v>112</v>
      </c>
      <c r="D8922" t="s">
        <v>126</v>
      </c>
      <c r="E8922">
        <v>24</v>
      </c>
      <c r="F8922" t="s">
        <v>103</v>
      </c>
      <c r="G8922" t="s">
        <v>110</v>
      </c>
      <c r="H8922" s="5">
        <v>745</v>
      </c>
      <c r="I8922" s="5">
        <v>18200.46</v>
      </c>
      <c r="J8922" t="s">
        <v>115</v>
      </c>
      <c r="K8922" t="s">
        <v>106</v>
      </c>
      <c r="L8922">
        <v>0</v>
      </c>
      <c r="M8922">
        <v>0</v>
      </c>
      <c r="N8922">
        <v>4</v>
      </c>
      <c r="O8922" s="6">
        <v>0</v>
      </c>
      <c r="P8922" t="s">
        <v>107</v>
      </c>
      <c r="Q8922" t="s">
        <v>106</v>
      </c>
      <c r="R8922">
        <f>IF(F8922="Monthly",2,0)
+IF(E8922&lt;=6,2,0)
+IF(N8922&lt;=2,2,0)
+IF(L8922&gt;=4,2,0)
+IF(M8922&gt;=2,1,0)
+IF(H8922&gt;=_xlfn.PERCENTILE.INC($H$2:$H$10001,0.75),1,0)</f>
        <v>2</v>
      </c>
      <c r="S8922" t="str">
        <f>IF(R8922&gt;=7,"High",IF(R8922&gt;=4,"Medium","Low"))</f>
        <v>Low</v>
      </c>
    </row>
    <row r="8923" spans="1:19">
      <c r="A8923" t="s">
        <v>9048</v>
      </c>
      <c r="B8923">
        <v>36</v>
      </c>
      <c r="C8923" t="s">
        <v>112</v>
      </c>
      <c r="D8923" t="s">
        <v>123</v>
      </c>
      <c r="E8923">
        <v>21</v>
      </c>
      <c r="F8923" t="s">
        <v>103</v>
      </c>
      <c r="G8923" t="s">
        <v>129</v>
      </c>
      <c r="H8923" s="5">
        <v>1049</v>
      </c>
      <c r="I8923" s="5">
        <v>21968.93</v>
      </c>
      <c r="J8923" t="s">
        <v>117</v>
      </c>
      <c r="K8923" t="s">
        <v>106</v>
      </c>
      <c r="L8923">
        <v>0</v>
      </c>
      <c r="M8923">
        <v>0</v>
      </c>
      <c r="N8923">
        <v>5</v>
      </c>
      <c r="O8923" s="6">
        <v>0</v>
      </c>
      <c r="P8923" t="s">
        <v>107</v>
      </c>
      <c r="Q8923" t="s">
        <v>107</v>
      </c>
      <c r="R8923">
        <f>IF(F8923="Monthly",2,0)
+IF(E8923&lt;=6,2,0)
+IF(N8923&lt;=2,2,0)
+IF(L8923&gt;=4,2,0)
+IF(M8923&gt;=2,1,0)
+IF(H8923&gt;=_xlfn.PERCENTILE.INC($H$2:$H$10001,0.75),1,0)</f>
        <v>3</v>
      </c>
      <c r="S8923" t="str">
        <f>IF(R8923&gt;=7,"High",IF(R8923&gt;=4,"Medium","Low"))</f>
        <v>Low</v>
      </c>
    </row>
    <row r="8924" spans="1:19">
      <c r="A8924" t="s">
        <v>9049</v>
      </c>
      <c r="B8924">
        <v>37</v>
      </c>
      <c r="C8924" t="s">
        <v>101</v>
      </c>
      <c r="D8924" t="s">
        <v>113</v>
      </c>
      <c r="E8924">
        <v>52</v>
      </c>
      <c r="F8924" t="s">
        <v>109</v>
      </c>
      <c r="G8924" t="s">
        <v>110</v>
      </c>
      <c r="H8924" s="5">
        <v>650</v>
      </c>
      <c r="I8924" s="5">
        <v>31221.27</v>
      </c>
      <c r="J8924" t="s">
        <v>134</v>
      </c>
      <c r="K8924" t="s">
        <v>107</v>
      </c>
      <c r="L8924">
        <v>1</v>
      </c>
      <c r="M8924">
        <v>0</v>
      </c>
      <c r="N8924">
        <v>4</v>
      </c>
      <c r="O8924" s="6">
        <v>10</v>
      </c>
      <c r="P8924" t="s">
        <v>107</v>
      </c>
      <c r="Q8924" t="s">
        <v>107</v>
      </c>
      <c r="R8924">
        <f>IF(F8924="Monthly",2,0)
+IF(E8924&lt;=6,2,0)
+IF(N8924&lt;=2,2,0)
+IF(L8924&gt;=4,2,0)
+IF(M8924&gt;=2,1,0)
+IF(H8924&gt;=_xlfn.PERCENTILE.INC($H$2:$H$10001,0.75),1,0)</f>
        <v>0</v>
      </c>
      <c r="S8924" t="str">
        <f>IF(R8924&gt;=7,"High",IF(R8924&gt;=4,"Medium","Low"))</f>
        <v>Low</v>
      </c>
    </row>
    <row r="8925" spans="1:19">
      <c r="A8925" t="s">
        <v>9050</v>
      </c>
      <c r="B8925">
        <v>36</v>
      </c>
      <c r="C8925" t="s">
        <v>101</v>
      </c>
      <c r="D8925" t="s">
        <v>133</v>
      </c>
      <c r="E8925">
        <v>40</v>
      </c>
      <c r="F8925" t="s">
        <v>103</v>
      </c>
      <c r="G8925" t="s">
        <v>104</v>
      </c>
      <c r="H8925" s="5">
        <v>444</v>
      </c>
      <c r="I8925" s="5">
        <v>17311.439999999999</v>
      </c>
      <c r="J8925" t="s">
        <v>105</v>
      </c>
      <c r="K8925" t="s">
        <v>107</v>
      </c>
      <c r="L8925">
        <v>3</v>
      </c>
      <c r="M8925">
        <v>0</v>
      </c>
      <c r="N8925">
        <v>5</v>
      </c>
      <c r="O8925" s="6">
        <v>0</v>
      </c>
      <c r="P8925" t="s">
        <v>107</v>
      </c>
      <c r="Q8925" t="s">
        <v>106</v>
      </c>
      <c r="R8925">
        <f>IF(F8925="Monthly",2,0)
+IF(E8925&lt;=6,2,0)
+IF(N8925&lt;=2,2,0)
+IF(L8925&gt;=4,2,0)
+IF(M8925&gt;=2,1,0)
+IF(H8925&gt;=_xlfn.PERCENTILE.INC($H$2:$H$10001,0.75),1,0)</f>
        <v>2</v>
      </c>
      <c r="S8925" t="str">
        <f>IF(R8925&gt;=7,"High",IF(R8925&gt;=4,"Medium","Low"))</f>
        <v>Low</v>
      </c>
    </row>
    <row r="8926" spans="1:19">
      <c r="A8926" t="s">
        <v>9051</v>
      </c>
      <c r="B8926">
        <v>44</v>
      </c>
      <c r="C8926" t="s">
        <v>112</v>
      </c>
      <c r="D8926" t="s">
        <v>102</v>
      </c>
      <c r="E8926">
        <v>63</v>
      </c>
      <c r="F8926" t="s">
        <v>103</v>
      </c>
      <c r="G8926" t="s">
        <v>104</v>
      </c>
      <c r="H8926" s="5">
        <v>535</v>
      </c>
      <c r="I8926" s="5">
        <v>33629.35</v>
      </c>
      <c r="J8926" t="s">
        <v>105</v>
      </c>
      <c r="K8926" t="s">
        <v>106</v>
      </c>
      <c r="L8926">
        <v>0</v>
      </c>
      <c r="M8926">
        <v>0</v>
      </c>
      <c r="N8926">
        <v>5</v>
      </c>
      <c r="O8926" s="6">
        <v>0</v>
      </c>
      <c r="P8926" t="s">
        <v>107</v>
      </c>
      <c r="Q8926" t="s">
        <v>107</v>
      </c>
      <c r="R8926">
        <f>IF(F8926="Monthly",2,0)
+IF(E8926&lt;=6,2,0)
+IF(N8926&lt;=2,2,0)
+IF(L8926&gt;=4,2,0)
+IF(M8926&gt;=2,1,0)
+IF(H8926&gt;=_xlfn.PERCENTILE.INC($H$2:$H$10001,0.75),1,0)</f>
        <v>2</v>
      </c>
      <c r="S8926" t="str">
        <f>IF(R8926&gt;=7,"High",IF(R8926&gt;=4,"Medium","Low"))</f>
        <v>Low</v>
      </c>
    </row>
    <row r="8927" spans="1:19">
      <c r="A8927" t="s">
        <v>9052</v>
      </c>
      <c r="B8927">
        <v>39</v>
      </c>
      <c r="C8927" t="s">
        <v>112</v>
      </c>
      <c r="D8927" t="s">
        <v>137</v>
      </c>
      <c r="E8927">
        <v>33</v>
      </c>
      <c r="F8927" t="s">
        <v>109</v>
      </c>
      <c r="G8927" t="s">
        <v>110</v>
      </c>
      <c r="H8927" s="5">
        <v>698</v>
      </c>
      <c r="I8927" s="5">
        <v>23541.31</v>
      </c>
      <c r="J8927" t="s">
        <v>105</v>
      </c>
      <c r="K8927" t="s">
        <v>106</v>
      </c>
      <c r="L8927">
        <v>2</v>
      </c>
      <c r="M8927">
        <v>1</v>
      </c>
      <c r="N8927">
        <v>3</v>
      </c>
      <c r="O8927" s="6">
        <v>0</v>
      </c>
      <c r="P8927" t="s">
        <v>107</v>
      </c>
      <c r="Q8927" t="s">
        <v>107</v>
      </c>
      <c r="R8927">
        <f>IF(F8927="Monthly",2,0)
+IF(E8927&lt;=6,2,0)
+IF(N8927&lt;=2,2,0)
+IF(L8927&gt;=4,2,0)
+IF(M8927&gt;=2,1,0)
+IF(H8927&gt;=_xlfn.PERCENTILE.INC($H$2:$H$10001,0.75),1,0)</f>
        <v>0</v>
      </c>
      <c r="S8927" t="str">
        <f>IF(R8927&gt;=7,"High",IF(R8927&gt;=4,"Medium","Low"))</f>
        <v>Low</v>
      </c>
    </row>
    <row r="8928" spans="1:19">
      <c r="A8928" t="s">
        <v>9053</v>
      </c>
      <c r="B8928">
        <v>21</v>
      </c>
      <c r="C8928" t="s">
        <v>101</v>
      </c>
      <c r="D8928" t="s">
        <v>126</v>
      </c>
      <c r="E8928">
        <v>13</v>
      </c>
      <c r="F8928" t="s">
        <v>103</v>
      </c>
      <c r="G8928" t="s">
        <v>104</v>
      </c>
      <c r="H8928" s="5">
        <v>443</v>
      </c>
      <c r="I8928" s="5">
        <v>5769.27</v>
      </c>
      <c r="J8928" t="s">
        <v>115</v>
      </c>
      <c r="K8928" t="s">
        <v>107</v>
      </c>
      <c r="L8928">
        <v>3</v>
      </c>
      <c r="M8928">
        <v>0</v>
      </c>
      <c r="N8928">
        <v>5</v>
      </c>
      <c r="O8928" s="6">
        <v>0</v>
      </c>
      <c r="P8928" t="s">
        <v>107</v>
      </c>
      <c r="Q8928" t="s">
        <v>106</v>
      </c>
      <c r="R8928">
        <f>IF(F8928="Monthly",2,0)
+IF(E8928&lt;=6,2,0)
+IF(N8928&lt;=2,2,0)
+IF(L8928&gt;=4,2,0)
+IF(M8928&gt;=2,1,0)
+IF(H8928&gt;=_xlfn.PERCENTILE.INC($H$2:$H$10001,0.75),1,0)</f>
        <v>2</v>
      </c>
      <c r="S8928" t="str">
        <f>IF(R8928&gt;=7,"High",IF(R8928&gt;=4,"Medium","Low"))</f>
        <v>Low</v>
      </c>
    </row>
    <row r="8929" spans="1:19">
      <c r="A8929" t="s">
        <v>9054</v>
      </c>
      <c r="B8929">
        <v>18</v>
      </c>
      <c r="C8929" t="s">
        <v>112</v>
      </c>
      <c r="D8929" t="s">
        <v>102</v>
      </c>
      <c r="E8929">
        <v>25</v>
      </c>
      <c r="F8929" t="s">
        <v>109</v>
      </c>
      <c r="G8929" t="s">
        <v>104</v>
      </c>
      <c r="H8929" s="5">
        <v>551</v>
      </c>
      <c r="I8929" s="5">
        <v>13875</v>
      </c>
      <c r="J8929" t="s">
        <v>105</v>
      </c>
      <c r="K8929" t="s">
        <v>107</v>
      </c>
      <c r="L8929">
        <v>1</v>
      </c>
      <c r="M8929">
        <v>0</v>
      </c>
      <c r="N8929">
        <v>4</v>
      </c>
      <c r="O8929" s="6">
        <v>0</v>
      </c>
      <c r="P8929" t="s">
        <v>107</v>
      </c>
      <c r="Q8929" t="s">
        <v>107</v>
      </c>
      <c r="R8929">
        <f>IF(F8929="Monthly",2,0)
+IF(E8929&lt;=6,2,0)
+IF(N8929&lt;=2,2,0)
+IF(L8929&gt;=4,2,0)
+IF(M8929&gt;=2,1,0)
+IF(H8929&gt;=_xlfn.PERCENTILE.INC($H$2:$H$10001,0.75),1,0)</f>
        <v>0</v>
      </c>
      <c r="S8929" t="str">
        <f>IF(R8929&gt;=7,"High",IF(R8929&gt;=4,"Medium","Low"))</f>
        <v>Low</v>
      </c>
    </row>
    <row r="8930" spans="1:19">
      <c r="A8930" t="s">
        <v>9055</v>
      </c>
      <c r="B8930">
        <v>38</v>
      </c>
      <c r="C8930" t="s">
        <v>101</v>
      </c>
      <c r="D8930" t="s">
        <v>137</v>
      </c>
      <c r="E8930">
        <v>40</v>
      </c>
      <c r="F8930" t="s">
        <v>103</v>
      </c>
      <c r="G8930" t="s">
        <v>110</v>
      </c>
      <c r="H8930" s="5">
        <v>778</v>
      </c>
      <c r="I8930" s="5">
        <v>30667.81</v>
      </c>
      <c r="J8930" t="s">
        <v>117</v>
      </c>
      <c r="K8930" t="s">
        <v>106</v>
      </c>
      <c r="L8930">
        <v>0</v>
      </c>
      <c r="M8930">
        <v>0</v>
      </c>
      <c r="N8930">
        <v>5</v>
      </c>
      <c r="O8930" s="6">
        <v>0</v>
      </c>
      <c r="P8930" t="s">
        <v>107</v>
      </c>
      <c r="Q8930" t="s">
        <v>107</v>
      </c>
      <c r="R8930">
        <f>IF(F8930="Monthly",2,0)
+IF(E8930&lt;=6,2,0)
+IF(N8930&lt;=2,2,0)
+IF(L8930&gt;=4,2,0)
+IF(M8930&gt;=2,1,0)
+IF(H8930&gt;=_xlfn.PERCENTILE.INC($H$2:$H$10001,0.75),1,0)</f>
        <v>2</v>
      </c>
      <c r="S8930" t="str">
        <f>IF(R8930&gt;=7,"High",IF(R8930&gt;=4,"Medium","Low"))</f>
        <v>Low</v>
      </c>
    </row>
    <row r="8931" spans="1:19">
      <c r="A8931" t="s">
        <v>9056</v>
      </c>
      <c r="B8931">
        <v>25</v>
      </c>
      <c r="C8931" t="s">
        <v>101</v>
      </c>
      <c r="D8931" t="s">
        <v>128</v>
      </c>
      <c r="E8931">
        <v>41</v>
      </c>
      <c r="F8931" t="s">
        <v>103</v>
      </c>
      <c r="G8931" t="s">
        <v>104</v>
      </c>
      <c r="H8931" s="5">
        <v>539</v>
      </c>
      <c r="I8931" s="5">
        <v>22296.95</v>
      </c>
      <c r="J8931" t="s">
        <v>140</v>
      </c>
      <c r="K8931" t="s">
        <v>107</v>
      </c>
      <c r="L8931">
        <v>0</v>
      </c>
      <c r="M8931">
        <v>0</v>
      </c>
      <c r="N8931">
        <v>4</v>
      </c>
      <c r="O8931" s="6">
        <v>0</v>
      </c>
      <c r="P8931" t="s">
        <v>106</v>
      </c>
      <c r="Q8931" t="s">
        <v>107</v>
      </c>
      <c r="R8931">
        <f>IF(F8931="Monthly",2,0)
+IF(E8931&lt;=6,2,0)
+IF(N8931&lt;=2,2,0)
+IF(L8931&gt;=4,2,0)
+IF(M8931&gt;=2,1,0)
+IF(H8931&gt;=_xlfn.PERCENTILE.INC($H$2:$H$10001,0.75),1,0)</f>
        <v>2</v>
      </c>
      <c r="S8931" t="str">
        <f>IF(R8931&gt;=7,"High",IF(R8931&gt;=4,"Medium","Low"))</f>
        <v>Low</v>
      </c>
    </row>
    <row r="8932" spans="1:19">
      <c r="A8932" t="s">
        <v>9057</v>
      </c>
      <c r="B8932">
        <v>44</v>
      </c>
      <c r="C8932" t="s">
        <v>112</v>
      </c>
      <c r="D8932" t="s">
        <v>119</v>
      </c>
      <c r="E8932">
        <v>32</v>
      </c>
      <c r="F8932" t="s">
        <v>109</v>
      </c>
      <c r="G8932" t="s">
        <v>104</v>
      </c>
      <c r="H8932" s="5">
        <v>501</v>
      </c>
      <c r="I8932" s="5">
        <v>16006.12</v>
      </c>
      <c r="J8932" t="s">
        <v>134</v>
      </c>
      <c r="K8932" t="s">
        <v>106</v>
      </c>
      <c r="L8932">
        <v>2</v>
      </c>
      <c r="M8932">
        <v>1</v>
      </c>
      <c r="N8932">
        <v>4</v>
      </c>
      <c r="O8932" s="6">
        <v>0</v>
      </c>
      <c r="P8932" t="s">
        <v>107</v>
      </c>
      <c r="Q8932" t="s">
        <v>107</v>
      </c>
      <c r="R8932">
        <f>IF(F8932="Monthly",2,0)
+IF(E8932&lt;=6,2,0)
+IF(N8932&lt;=2,2,0)
+IF(L8932&gt;=4,2,0)
+IF(M8932&gt;=2,1,0)
+IF(H8932&gt;=_xlfn.PERCENTILE.INC($H$2:$H$10001,0.75),1,0)</f>
        <v>0</v>
      </c>
      <c r="S8932" t="str">
        <f>IF(R8932&gt;=7,"High",IF(R8932&gt;=4,"Medium","Low"))</f>
        <v>Low</v>
      </c>
    </row>
    <row r="8933" spans="1:19">
      <c r="A8933" t="s">
        <v>9058</v>
      </c>
      <c r="B8933">
        <v>34</v>
      </c>
      <c r="C8933" t="s">
        <v>112</v>
      </c>
      <c r="D8933" t="s">
        <v>137</v>
      </c>
      <c r="E8933">
        <v>49</v>
      </c>
      <c r="F8933" t="s">
        <v>109</v>
      </c>
      <c r="G8933" t="s">
        <v>110</v>
      </c>
      <c r="H8933" s="5">
        <v>745</v>
      </c>
      <c r="I8933" s="5">
        <v>36930.07</v>
      </c>
      <c r="J8933" t="s">
        <v>117</v>
      </c>
      <c r="K8933" t="s">
        <v>106</v>
      </c>
      <c r="L8933">
        <v>3</v>
      </c>
      <c r="M8933">
        <v>1</v>
      </c>
      <c r="N8933">
        <v>4</v>
      </c>
      <c r="O8933" s="6">
        <v>0</v>
      </c>
      <c r="P8933" t="s">
        <v>107</v>
      </c>
      <c r="Q8933" t="s">
        <v>107</v>
      </c>
      <c r="R8933">
        <f>IF(F8933="Monthly",2,0)
+IF(E8933&lt;=6,2,0)
+IF(N8933&lt;=2,2,0)
+IF(L8933&gt;=4,2,0)
+IF(M8933&gt;=2,1,0)
+IF(H8933&gt;=_xlfn.PERCENTILE.INC($H$2:$H$10001,0.75),1,0)</f>
        <v>0</v>
      </c>
      <c r="S8933" t="str">
        <f>IF(R8933&gt;=7,"High",IF(R8933&gt;=4,"Medium","Low"))</f>
        <v>Low</v>
      </c>
    </row>
    <row r="8934" spans="1:19">
      <c r="A8934" t="s">
        <v>9059</v>
      </c>
      <c r="B8934">
        <v>46</v>
      </c>
      <c r="C8934" t="s">
        <v>101</v>
      </c>
      <c r="D8934" t="s">
        <v>119</v>
      </c>
      <c r="E8934">
        <v>58</v>
      </c>
      <c r="F8934" t="s">
        <v>109</v>
      </c>
      <c r="G8934" t="s">
        <v>110</v>
      </c>
      <c r="H8934" s="5">
        <v>791</v>
      </c>
      <c r="I8934" s="5">
        <v>45092.65</v>
      </c>
      <c r="J8934" t="s">
        <v>117</v>
      </c>
      <c r="K8934" t="s">
        <v>106</v>
      </c>
      <c r="L8934">
        <v>5</v>
      </c>
      <c r="M8934">
        <v>1</v>
      </c>
      <c r="N8934">
        <v>4</v>
      </c>
      <c r="O8934" s="6">
        <v>0</v>
      </c>
      <c r="P8934" t="s">
        <v>106</v>
      </c>
      <c r="Q8934" t="s">
        <v>107</v>
      </c>
      <c r="R8934">
        <f>IF(F8934="Monthly",2,0)
+IF(E8934&lt;=6,2,0)
+IF(N8934&lt;=2,2,0)
+IF(L8934&gt;=4,2,0)
+IF(M8934&gt;=2,1,0)
+IF(H8934&gt;=_xlfn.PERCENTILE.INC($H$2:$H$10001,0.75),1,0)</f>
        <v>2</v>
      </c>
      <c r="S8934" t="str">
        <f>IF(R8934&gt;=7,"High",IF(R8934&gt;=4,"Medium","Low"))</f>
        <v>Low</v>
      </c>
    </row>
    <row r="8935" spans="1:19">
      <c r="A8935" t="s">
        <v>9060</v>
      </c>
      <c r="B8935">
        <v>24</v>
      </c>
      <c r="C8935" t="s">
        <v>101</v>
      </c>
      <c r="D8935" t="s">
        <v>119</v>
      </c>
      <c r="E8935">
        <v>60</v>
      </c>
      <c r="F8935" t="s">
        <v>109</v>
      </c>
      <c r="G8935" t="s">
        <v>129</v>
      </c>
      <c r="H8935" s="5">
        <v>1069</v>
      </c>
      <c r="I8935" s="5">
        <v>64401.19</v>
      </c>
      <c r="J8935" t="s">
        <v>117</v>
      </c>
      <c r="K8935" t="s">
        <v>106</v>
      </c>
      <c r="L8935">
        <v>1</v>
      </c>
      <c r="M8935">
        <v>0</v>
      </c>
      <c r="N8935">
        <v>5</v>
      </c>
      <c r="O8935" s="6">
        <v>0</v>
      </c>
      <c r="P8935" t="s">
        <v>107</v>
      </c>
      <c r="Q8935" t="s">
        <v>107</v>
      </c>
      <c r="R8935">
        <f>IF(F8935="Monthly",2,0)
+IF(E8935&lt;=6,2,0)
+IF(N8935&lt;=2,2,0)
+IF(L8935&gt;=4,2,0)
+IF(M8935&gt;=2,1,0)
+IF(H8935&gt;=_xlfn.PERCENTILE.INC($H$2:$H$10001,0.75),1,0)</f>
        <v>1</v>
      </c>
      <c r="S8935" t="str">
        <f>IF(R8935&gt;=7,"High",IF(R8935&gt;=4,"Medium","Low"))</f>
        <v>Low</v>
      </c>
    </row>
    <row r="8936" spans="1:19">
      <c r="A8936" t="s">
        <v>9061</v>
      </c>
      <c r="B8936">
        <v>37</v>
      </c>
      <c r="C8936" t="s">
        <v>101</v>
      </c>
      <c r="D8936" t="s">
        <v>123</v>
      </c>
      <c r="E8936">
        <v>33</v>
      </c>
      <c r="F8936" t="s">
        <v>103</v>
      </c>
      <c r="G8936" t="s">
        <v>110</v>
      </c>
      <c r="H8936" s="5">
        <v>708</v>
      </c>
      <c r="I8936" s="5">
        <v>23351</v>
      </c>
      <c r="J8936" t="s">
        <v>105</v>
      </c>
      <c r="K8936" t="s">
        <v>106</v>
      </c>
      <c r="L8936">
        <v>1</v>
      </c>
      <c r="M8936">
        <v>0</v>
      </c>
      <c r="N8936">
        <v>5</v>
      </c>
      <c r="O8936" s="6">
        <v>0</v>
      </c>
      <c r="P8936" t="s">
        <v>107</v>
      </c>
      <c r="Q8936" t="s">
        <v>107</v>
      </c>
      <c r="R8936">
        <f>IF(F8936="Monthly",2,0)
+IF(E8936&lt;=6,2,0)
+IF(N8936&lt;=2,2,0)
+IF(L8936&gt;=4,2,0)
+IF(M8936&gt;=2,1,0)
+IF(H8936&gt;=_xlfn.PERCENTILE.INC($H$2:$H$10001,0.75),1,0)</f>
        <v>2</v>
      </c>
      <c r="S8936" t="str">
        <f>IF(R8936&gt;=7,"High",IF(R8936&gt;=4,"Medium","Low"))</f>
        <v>Low</v>
      </c>
    </row>
    <row r="8937" spans="1:19">
      <c r="A8937" t="s">
        <v>9062</v>
      </c>
      <c r="B8937">
        <v>35</v>
      </c>
      <c r="C8937" t="s">
        <v>101</v>
      </c>
      <c r="D8937" t="s">
        <v>159</v>
      </c>
      <c r="E8937">
        <v>32</v>
      </c>
      <c r="F8937" t="s">
        <v>109</v>
      </c>
      <c r="G8937" t="s">
        <v>129</v>
      </c>
      <c r="H8937" s="5">
        <v>1087</v>
      </c>
      <c r="I8937" s="5">
        <v>33952.17</v>
      </c>
      <c r="J8937" t="s">
        <v>117</v>
      </c>
      <c r="K8937" t="s">
        <v>106</v>
      </c>
      <c r="L8937">
        <v>0</v>
      </c>
      <c r="M8937">
        <v>0</v>
      </c>
      <c r="N8937">
        <v>4</v>
      </c>
      <c r="O8937" s="6">
        <v>0</v>
      </c>
      <c r="P8937" t="s">
        <v>106</v>
      </c>
      <c r="Q8937" t="s">
        <v>107</v>
      </c>
      <c r="R8937">
        <f>IF(F8937="Monthly",2,0)
+IF(E8937&lt;=6,2,0)
+IF(N8937&lt;=2,2,0)
+IF(L8937&gt;=4,2,0)
+IF(M8937&gt;=2,1,0)
+IF(H8937&gt;=_xlfn.PERCENTILE.INC($H$2:$H$10001,0.75),1,0)</f>
        <v>1</v>
      </c>
      <c r="S8937" t="str">
        <f>IF(R8937&gt;=7,"High",IF(R8937&gt;=4,"Medium","Low"))</f>
        <v>Low</v>
      </c>
    </row>
    <row r="8938" spans="1:19">
      <c r="A8938" t="s">
        <v>9063</v>
      </c>
      <c r="B8938">
        <v>38</v>
      </c>
      <c r="C8938" t="s">
        <v>112</v>
      </c>
      <c r="D8938" t="s">
        <v>133</v>
      </c>
      <c r="E8938">
        <v>19</v>
      </c>
      <c r="F8938" t="s">
        <v>103</v>
      </c>
      <c r="G8938" t="s">
        <v>104</v>
      </c>
      <c r="H8938" s="5">
        <v>402</v>
      </c>
      <c r="I8938" s="5">
        <v>7628.81</v>
      </c>
      <c r="J8938" t="s">
        <v>105</v>
      </c>
      <c r="K8938" t="s">
        <v>106</v>
      </c>
      <c r="L8938">
        <v>0</v>
      </c>
      <c r="M8938">
        <v>0</v>
      </c>
      <c r="N8938">
        <v>5</v>
      </c>
      <c r="O8938" s="6">
        <v>0</v>
      </c>
      <c r="P8938" t="s">
        <v>107</v>
      </c>
      <c r="Q8938" t="s">
        <v>107</v>
      </c>
      <c r="R8938">
        <f>IF(F8938="Monthly",2,0)
+IF(E8938&lt;=6,2,0)
+IF(N8938&lt;=2,2,0)
+IF(L8938&gt;=4,2,0)
+IF(M8938&gt;=2,1,0)
+IF(H8938&gt;=_xlfn.PERCENTILE.INC($H$2:$H$10001,0.75),1,0)</f>
        <v>2</v>
      </c>
      <c r="S8938" t="str">
        <f>IF(R8938&gt;=7,"High",IF(R8938&gt;=4,"Medium","Low"))</f>
        <v>Low</v>
      </c>
    </row>
    <row r="8939" spans="1:19">
      <c r="A8939" t="s">
        <v>9064</v>
      </c>
      <c r="B8939">
        <v>39</v>
      </c>
      <c r="C8939" t="s">
        <v>101</v>
      </c>
      <c r="D8939" t="s">
        <v>133</v>
      </c>
      <c r="E8939">
        <v>21</v>
      </c>
      <c r="F8939" t="s">
        <v>103</v>
      </c>
      <c r="G8939" t="s">
        <v>104</v>
      </c>
      <c r="H8939" s="5">
        <v>499</v>
      </c>
      <c r="I8939" s="5">
        <v>10791.6</v>
      </c>
      <c r="J8939" t="s">
        <v>140</v>
      </c>
      <c r="K8939" t="s">
        <v>107</v>
      </c>
      <c r="L8939">
        <v>1</v>
      </c>
      <c r="M8939">
        <v>0</v>
      </c>
      <c r="N8939">
        <v>5</v>
      </c>
      <c r="O8939" s="6">
        <v>0</v>
      </c>
      <c r="P8939" t="s">
        <v>107</v>
      </c>
      <c r="Q8939" t="s">
        <v>107</v>
      </c>
      <c r="R8939">
        <f>IF(F8939="Monthly",2,0)
+IF(E8939&lt;=6,2,0)
+IF(N8939&lt;=2,2,0)
+IF(L8939&gt;=4,2,0)
+IF(M8939&gt;=2,1,0)
+IF(H8939&gt;=_xlfn.PERCENTILE.INC($H$2:$H$10001,0.75),1,0)</f>
        <v>2</v>
      </c>
      <c r="S8939" t="str">
        <f>IF(R8939&gt;=7,"High",IF(R8939&gt;=4,"Medium","Low"))</f>
        <v>Low</v>
      </c>
    </row>
    <row r="8940" spans="1:19">
      <c r="A8940" t="s">
        <v>9065</v>
      </c>
      <c r="B8940">
        <v>46</v>
      </c>
      <c r="C8940" t="s">
        <v>101</v>
      </c>
      <c r="D8940" t="s">
        <v>123</v>
      </c>
      <c r="E8940">
        <v>15</v>
      </c>
      <c r="F8940" t="s">
        <v>103</v>
      </c>
      <c r="G8940" t="s">
        <v>110</v>
      </c>
      <c r="H8940" s="5">
        <v>643</v>
      </c>
      <c r="I8940" s="5">
        <v>9800.73</v>
      </c>
      <c r="J8940" t="s">
        <v>140</v>
      </c>
      <c r="K8940" t="s">
        <v>106</v>
      </c>
      <c r="L8940">
        <v>0</v>
      </c>
      <c r="M8940">
        <v>0</v>
      </c>
      <c r="N8940">
        <v>5</v>
      </c>
      <c r="O8940" s="6">
        <v>0</v>
      </c>
      <c r="P8940" t="s">
        <v>107</v>
      </c>
      <c r="Q8940" t="s">
        <v>107</v>
      </c>
      <c r="R8940">
        <f>IF(F8940="Monthly",2,0)
+IF(E8940&lt;=6,2,0)
+IF(N8940&lt;=2,2,0)
+IF(L8940&gt;=4,2,0)
+IF(M8940&gt;=2,1,0)
+IF(H8940&gt;=_xlfn.PERCENTILE.INC($H$2:$H$10001,0.75),1,0)</f>
        <v>2</v>
      </c>
      <c r="S8940" t="str">
        <f>IF(R8940&gt;=7,"High",IF(R8940&gt;=4,"Medium","Low"))</f>
        <v>Low</v>
      </c>
    </row>
    <row r="8941" spans="1:19">
      <c r="A8941" t="s">
        <v>9066</v>
      </c>
      <c r="B8941">
        <v>38</v>
      </c>
      <c r="C8941" t="s">
        <v>112</v>
      </c>
      <c r="D8941" t="s">
        <v>133</v>
      </c>
      <c r="E8941">
        <v>28</v>
      </c>
      <c r="F8941" t="s">
        <v>103</v>
      </c>
      <c r="G8941" t="s">
        <v>104</v>
      </c>
      <c r="H8941" s="5">
        <v>410</v>
      </c>
      <c r="I8941" s="5">
        <v>11696.5</v>
      </c>
      <c r="J8941" t="s">
        <v>115</v>
      </c>
      <c r="K8941" t="s">
        <v>106</v>
      </c>
      <c r="L8941">
        <v>0</v>
      </c>
      <c r="M8941">
        <v>0</v>
      </c>
      <c r="N8941">
        <v>5</v>
      </c>
      <c r="O8941" s="6">
        <v>0</v>
      </c>
      <c r="P8941" t="s">
        <v>107</v>
      </c>
      <c r="Q8941" t="s">
        <v>107</v>
      </c>
      <c r="R8941">
        <f>IF(F8941="Monthly",2,0)
+IF(E8941&lt;=6,2,0)
+IF(N8941&lt;=2,2,0)
+IF(L8941&gt;=4,2,0)
+IF(M8941&gt;=2,1,0)
+IF(H8941&gt;=_xlfn.PERCENTILE.INC($H$2:$H$10001,0.75),1,0)</f>
        <v>2</v>
      </c>
      <c r="S8941" t="str">
        <f>IF(R8941&gt;=7,"High",IF(R8941&gt;=4,"Medium","Low"))</f>
        <v>Low</v>
      </c>
    </row>
    <row r="8942" spans="1:19">
      <c r="A8942" t="s">
        <v>9067</v>
      </c>
      <c r="B8942">
        <v>27</v>
      </c>
      <c r="C8942" t="s">
        <v>112</v>
      </c>
      <c r="D8942" t="s">
        <v>126</v>
      </c>
      <c r="E8942">
        <v>47</v>
      </c>
      <c r="F8942" t="s">
        <v>103</v>
      </c>
      <c r="G8942" t="s">
        <v>104</v>
      </c>
      <c r="H8942" s="5">
        <v>514</v>
      </c>
      <c r="I8942" s="5">
        <v>23452.65</v>
      </c>
      <c r="J8942" t="s">
        <v>134</v>
      </c>
      <c r="K8942" t="s">
        <v>107</v>
      </c>
      <c r="L8942">
        <v>0</v>
      </c>
      <c r="M8942">
        <v>0</v>
      </c>
      <c r="N8942">
        <v>5</v>
      </c>
      <c r="O8942" s="6">
        <v>0</v>
      </c>
      <c r="P8942" t="s">
        <v>107</v>
      </c>
      <c r="Q8942" t="s">
        <v>107</v>
      </c>
      <c r="R8942">
        <f>IF(F8942="Monthly",2,0)
+IF(E8942&lt;=6,2,0)
+IF(N8942&lt;=2,2,0)
+IF(L8942&gt;=4,2,0)
+IF(M8942&gt;=2,1,0)
+IF(H8942&gt;=_xlfn.PERCENTILE.INC($H$2:$H$10001,0.75),1,0)</f>
        <v>2</v>
      </c>
      <c r="S8942" t="str">
        <f>IF(R8942&gt;=7,"High",IF(R8942&gt;=4,"Medium","Low"))</f>
        <v>Low</v>
      </c>
    </row>
    <row r="8943" spans="1:19">
      <c r="A8943" t="s">
        <v>9068</v>
      </c>
      <c r="B8943">
        <v>44</v>
      </c>
      <c r="C8943" t="s">
        <v>112</v>
      </c>
      <c r="D8943" t="s">
        <v>113</v>
      </c>
      <c r="E8943">
        <v>21</v>
      </c>
      <c r="F8943" t="s">
        <v>109</v>
      </c>
      <c r="G8943" t="s">
        <v>110</v>
      </c>
      <c r="H8943" s="5">
        <v>718</v>
      </c>
      <c r="I8943" s="5">
        <v>15492.97</v>
      </c>
      <c r="J8943" t="s">
        <v>134</v>
      </c>
      <c r="K8943" t="s">
        <v>106</v>
      </c>
      <c r="L8943">
        <v>1</v>
      </c>
      <c r="M8943">
        <v>0</v>
      </c>
      <c r="N8943">
        <v>5</v>
      </c>
      <c r="O8943" s="6">
        <v>0</v>
      </c>
      <c r="P8943" t="s">
        <v>107</v>
      </c>
      <c r="Q8943" t="s">
        <v>107</v>
      </c>
      <c r="R8943">
        <f>IF(F8943="Monthly",2,0)
+IF(E8943&lt;=6,2,0)
+IF(N8943&lt;=2,2,0)
+IF(L8943&gt;=4,2,0)
+IF(M8943&gt;=2,1,0)
+IF(H8943&gt;=_xlfn.PERCENTILE.INC($H$2:$H$10001,0.75),1,0)</f>
        <v>0</v>
      </c>
      <c r="S8943" t="str">
        <f>IF(R8943&gt;=7,"High",IF(R8943&gt;=4,"Medium","Low"))</f>
        <v>Low</v>
      </c>
    </row>
    <row r="8944" spans="1:19">
      <c r="A8944" t="s">
        <v>9069</v>
      </c>
      <c r="B8944">
        <v>36</v>
      </c>
      <c r="C8944" t="s">
        <v>101</v>
      </c>
      <c r="D8944" t="s">
        <v>119</v>
      </c>
      <c r="E8944">
        <v>43</v>
      </c>
      <c r="F8944" t="s">
        <v>103</v>
      </c>
      <c r="G8944" t="s">
        <v>104</v>
      </c>
      <c r="H8944" s="5">
        <v>446</v>
      </c>
      <c r="I8944" s="5">
        <v>18699.86</v>
      </c>
      <c r="J8944" t="s">
        <v>105</v>
      </c>
      <c r="K8944" t="s">
        <v>106</v>
      </c>
      <c r="L8944">
        <v>0</v>
      </c>
      <c r="M8944">
        <v>0</v>
      </c>
      <c r="N8944">
        <v>5</v>
      </c>
      <c r="O8944" s="6">
        <v>0</v>
      </c>
      <c r="P8944" t="s">
        <v>106</v>
      </c>
      <c r="Q8944" t="s">
        <v>107</v>
      </c>
      <c r="R8944">
        <f>IF(F8944="Monthly",2,0)
+IF(E8944&lt;=6,2,0)
+IF(N8944&lt;=2,2,0)
+IF(L8944&gt;=4,2,0)
+IF(M8944&gt;=2,1,0)
+IF(H8944&gt;=_xlfn.PERCENTILE.INC($H$2:$H$10001,0.75),1,0)</f>
        <v>2</v>
      </c>
      <c r="S8944" t="str">
        <f>IF(R8944&gt;=7,"High",IF(R8944&gt;=4,"Medium","Low"))</f>
        <v>Low</v>
      </c>
    </row>
    <row r="8945" spans="1:19">
      <c r="A8945" t="s">
        <v>9070</v>
      </c>
      <c r="B8945">
        <v>40</v>
      </c>
      <c r="C8945" t="s">
        <v>101</v>
      </c>
      <c r="D8945" t="s">
        <v>102</v>
      </c>
      <c r="E8945">
        <v>20</v>
      </c>
      <c r="F8945" t="s">
        <v>109</v>
      </c>
      <c r="G8945" t="s">
        <v>104</v>
      </c>
      <c r="H8945" s="5">
        <v>528</v>
      </c>
      <c r="I8945" s="5">
        <v>10346.11</v>
      </c>
      <c r="J8945" t="s">
        <v>117</v>
      </c>
      <c r="K8945" t="s">
        <v>106</v>
      </c>
      <c r="L8945">
        <v>1</v>
      </c>
      <c r="M8945">
        <v>0</v>
      </c>
      <c r="N8945">
        <v>5</v>
      </c>
      <c r="O8945" s="6">
        <v>0</v>
      </c>
      <c r="P8945" t="s">
        <v>107</v>
      </c>
      <c r="Q8945" t="s">
        <v>106</v>
      </c>
      <c r="R8945">
        <f>IF(F8945="Monthly",2,0)
+IF(E8945&lt;=6,2,0)
+IF(N8945&lt;=2,2,0)
+IF(L8945&gt;=4,2,0)
+IF(M8945&gt;=2,1,0)
+IF(H8945&gt;=_xlfn.PERCENTILE.INC($H$2:$H$10001,0.75),1,0)</f>
        <v>0</v>
      </c>
      <c r="S8945" t="str">
        <f>IF(R8945&gt;=7,"High",IF(R8945&gt;=4,"Medium","Low"))</f>
        <v>Low</v>
      </c>
    </row>
    <row r="8946" spans="1:19">
      <c r="A8946" t="s">
        <v>9071</v>
      </c>
      <c r="B8946">
        <v>38</v>
      </c>
      <c r="C8946" t="s">
        <v>101</v>
      </c>
      <c r="D8946" t="s">
        <v>113</v>
      </c>
      <c r="E8946">
        <v>25</v>
      </c>
      <c r="F8946" t="s">
        <v>121</v>
      </c>
      <c r="G8946" t="s">
        <v>110</v>
      </c>
      <c r="H8946" s="5">
        <v>761</v>
      </c>
      <c r="I8946" s="5">
        <v>19198.07</v>
      </c>
      <c r="J8946" t="s">
        <v>117</v>
      </c>
      <c r="K8946" t="s">
        <v>107</v>
      </c>
      <c r="L8946">
        <v>1</v>
      </c>
      <c r="M8946">
        <v>0</v>
      </c>
      <c r="N8946">
        <v>5</v>
      </c>
      <c r="O8946" s="6">
        <v>0</v>
      </c>
      <c r="P8946" t="s">
        <v>107</v>
      </c>
      <c r="Q8946" t="s">
        <v>107</v>
      </c>
      <c r="R8946">
        <f>IF(F8946="Monthly",2,0)
+IF(E8946&lt;=6,2,0)
+IF(N8946&lt;=2,2,0)
+IF(L8946&gt;=4,2,0)
+IF(M8946&gt;=2,1,0)
+IF(H8946&gt;=_xlfn.PERCENTILE.INC($H$2:$H$10001,0.75),1,0)</f>
        <v>0</v>
      </c>
      <c r="S8946" t="str">
        <f>IF(R8946&gt;=7,"High",IF(R8946&gt;=4,"Medium","Low"))</f>
        <v>Low</v>
      </c>
    </row>
    <row r="8947" spans="1:19">
      <c r="A8947" t="s">
        <v>9072</v>
      </c>
      <c r="B8947">
        <v>30</v>
      </c>
      <c r="C8947" t="s">
        <v>112</v>
      </c>
      <c r="D8947" t="s">
        <v>128</v>
      </c>
      <c r="E8947">
        <v>14</v>
      </c>
      <c r="F8947" t="s">
        <v>103</v>
      </c>
      <c r="G8947" t="s">
        <v>104</v>
      </c>
      <c r="H8947" s="5">
        <v>498</v>
      </c>
      <c r="I8947" s="5">
        <v>6876.53</v>
      </c>
      <c r="J8947" t="s">
        <v>117</v>
      </c>
      <c r="K8947" t="s">
        <v>107</v>
      </c>
      <c r="L8947">
        <v>1</v>
      </c>
      <c r="M8947">
        <v>0</v>
      </c>
      <c r="N8947">
        <v>5</v>
      </c>
      <c r="O8947" s="6">
        <v>0</v>
      </c>
      <c r="P8947" t="s">
        <v>107</v>
      </c>
      <c r="Q8947" t="s">
        <v>106</v>
      </c>
      <c r="R8947">
        <f>IF(F8947="Monthly",2,0)
+IF(E8947&lt;=6,2,0)
+IF(N8947&lt;=2,2,0)
+IF(L8947&gt;=4,2,0)
+IF(M8947&gt;=2,1,0)
+IF(H8947&gt;=_xlfn.PERCENTILE.INC($H$2:$H$10001,0.75),1,0)</f>
        <v>2</v>
      </c>
      <c r="S8947" t="str">
        <f>IF(R8947&gt;=7,"High",IF(R8947&gt;=4,"Medium","Low"))</f>
        <v>Low</v>
      </c>
    </row>
    <row r="8948" spans="1:19">
      <c r="A8948" t="s">
        <v>9073</v>
      </c>
      <c r="B8948">
        <v>30</v>
      </c>
      <c r="C8948" t="s">
        <v>101</v>
      </c>
      <c r="D8948" t="s">
        <v>119</v>
      </c>
      <c r="E8948">
        <v>43</v>
      </c>
      <c r="F8948" t="s">
        <v>109</v>
      </c>
      <c r="G8948" t="s">
        <v>104</v>
      </c>
      <c r="H8948" s="5">
        <v>468</v>
      </c>
      <c r="I8948" s="5">
        <v>17942.64</v>
      </c>
      <c r="J8948" t="s">
        <v>140</v>
      </c>
      <c r="K8948" t="s">
        <v>106</v>
      </c>
      <c r="L8948">
        <v>1</v>
      </c>
      <c r="M8948">
        <v>0</v>
      </c>
      <c r="N8948">
        <v>5</v>
      </c>
      <c r="O8948" s="6">
        <v>10</v>
      </c>
      <c r="P8948" t="s">
        <v>107</v>
      </c>
      <c r="Q8948" t="s">
        <v>107</v>
      </c>
      <c r="R8948">
        <f>IF(F8948="Monthly",2,0)
+IF(E8948&lt;=6,2,0)
+IF(N8948&lt;=2,2,0)
+IF(L8948&gt;=4,2,0)
+IF(M8948&gt;=2,1,0)
+IF(H8948&gt;=_xlfn.PERCENTILE.INC($H$2:$H$10001,0.75),1,0)</f>
        <v>0</v>
      </c>
      <c r="S8948" t="str">
        <f>IF(R8948&gt;=7,"High",IF(R8948&gt;=4,"Medium","Low"))</f>
        <v>Low</v>
      </c>
    </row>
    <row r="8949" spans="1:19">
      <c r="A8949" t="s">
        <v>9074</v>
      </c>
      <c r="B8949">
        <v>18</v>
      </c>
      <c r="C8949" t="s">
        <v>112</v>
      </c>
      <c r="D8949" t="s">
        <v>119</v>
      </c>
      <c r="E8949">
        <v>28</v>
      </c>
      <c r="F8949" t="s">
        <v>109</v>
      </c>
      <c r="G8949" t="s">
        <v>104</v>
      </c>
      <c r="H8949" s="5">
        <v>473</v>
      </c>
      <c r="I8949" s="5">
        <v>13112.8</v>
      </c>
      <c r="J8949" t="s">
        <v>140</v>
      </c>
      <c r="K8949" t="s">
        <v>106</v>
      </c>
      <c r="L8949">
        <v>9</v>
      </c>
      <c r="M8949">
        <v>3</v>
      </c>
      <c r="N8949">
        <v>1</v>
      </c>
      <c r="O8949" s="6">
        <v>0</v>
      </c>
      <c r="P8949" t="s">
        <v>107</v>
      </c>
      <c r="Q8949" t="s">
        <v>107</v>
      </c>
      <c r="R8949">
        <f>IF(F8949="Monthly",2,0)
+IF(E8949&lt;=6,2,0)
+IF(N8949&lt;=2,2,0)
+IF(L8949&gt;=4,2,0)
+IF(M8949&gt;=2,1,0)
+IF(H8949&gt;=_xlfn.PERCENTILE.INC($H$2:$H$10001,0.75),1,0)</f>
        <v>5</v>
      </c>
      <c r="S8949" t="str">
        <f>IF(R8949&gt;=7,"High",IF(R8949&gt;=4,"Medium","Low"))</f>
        <v>Medium</v>
      </c>
    </row>
    <row r="8950" spans="1:19">
      <c r="A8950" t="s">
        <v>9075</v>
      </c>
      <c r="B8950">
        <v>27</v>
      </c>
      <c r="C8950" t="s">
        <v>112</v>
      </c>
      <c r="D8950" t="s">
        <v>137</v>
      </c>
      <c r="E8950">
        <v>42</v>
      </c>
      <c r="F8950" t="s">
        <v>109</v>
      </c>
      <c r="G8950" t="s">
        <v>104</v>
      </c>
      <c r="H8950" s="5">
        <v>494</v>
      </c>
      <c r="I8950" s="5">
        <v>19367.77</v>
      </c>
      <c r="J8950" t="s">
        <v>140</v>
      </c>
      <c r="K8950" t="s">
        <v>106</v>
      </c>
      <c r="L8950">
        <v>2</v>
      </c>
      <c r="M8950">
        <v>0</v>
      </c>
      <c r="N8950">
        <v>5</v>
      </c>
      <c r="O8950" s="6">
        <v>5</v>
      </c>
      <c r="P8950" t="s">
        <v>107</v>
      </c>
      <c r="Q8950" t="s">
        <v>107</v>
      </c>
      <c r="R8950">
        <f>IF(F8950="Monthly",2,0)
+IF(E8950&lt;=6,2,0)
+IF(N8950&lt;=2,2,0)
+IF(L8950&gt;=4,2,0)
+IF(M8950&gt;=2,1,0)
+IF(H8950&gt;=_xlfn.PERCENTILE.INC($H$2:$H$10001,0.75),1,0)</f>
        <v>0</v>
      </c>
      <c r="S8950" t="str">
        <f>IF(R8950&gt;=7,"High",IF(R8950&gt;=4,"Medium","Low"))</f>
        <v>Low</v>
      </c>
    </row>
    <row r="8951" spans="1:19">
      <c r="A8951" t="s">
        <v>9076</v>
      </c>
      <c r="B8951">
        <v>29</v>
      </c>
      <c r="C8951" t="s">
        <v>112</v>
      </c>
      <c r="D8951" t="s">
        <v>133</v>
      </c>
      <c r="E8951">
        <v>45</v>
      </c>
      <c r="F8951" t="s">
        <v>103</v>
      </c>
      <c r="G8951" t="s">
        <v>110</v>
      </c>
      <c r="H8951" s="5">
        <v>654</v>
      </c>
      <c r="I8951" s="5">
        <v>29036.080000000002</v>
      </c>
      <c r="J8951" t="s">
        <v>115</v>
      </c>
      <c r="K8951" t="s">
        <v>106</v>
      </c>
      <c r="L8951">
        <v>1</v>
      </c>
      <c r="M8951">
        <v>0</v>
      </c>
      <c r="N8951">
        <v>5</v>
      </c>
      <c r="O8951" s="6">
        <v>0</v>
      </c>
      <c r="P8951" t="s">
        <v>107</v>
      </c>
      <c r="Q8951" t="s">
        <v>107</v>
      </c>
      <c r="R8951">
        <f>IF(F8951="Monthly",2,0)
+IF(E8951&lt;=6,2,0)
+IF(N8951&lt;=2,2,0)
+IF(L8951&gt;=4,2,0)
+IF(M8951&gt;=2,1,0)
+IF(H8951&gt;=_xlfn.PERCENTILE.INC($H$2:$H$10001,0.75),1,0)</f>
        <v>2</v>
      </c>
      <c r="S8951" t="str">
        <f>IF(R8951&gt;=7,"High",IF(R8951&gt;=4,"Medium","Low"))</f>
        <v>Low</v>
      </c>
    </row>
    <row r="8952" spans="1:19">
      <c r="A8952" t="s">
        <v>9077</v>
      </c>
      <c r="B8952">
        <v>20</v>
      </c>
      <c r="C8952" t="s">
        <v>112</v>
      </c>
      <c r="D8952" t="s">
        <v>131</v>
      </c>
      <c r="E8952">
        <v>35</v>
      </c>
      <c r="F8952" t="s">
        <v>121</v>
      </c>
      <c r="G8952" t="s">
        <v>110</v>
      </c>
      <c r="H8952" s="5">
        <v>784</v>
      </c>
      <c r="I8952" s="5">
        <v>24056.35</v>
      </c>
      <c r="J8952" t="s">
        <v>105</v>
      </c>
      <c r="K8952" t="s">
        <v>106</v>
      </c>
      <c r="L8952">
        <v>0</v>
      </c>
      <c r="M8952">
        <v>0</v>
      </c>
      <c r="N8952">
        <v>5</v>
      </c>
      <c r="O8952" s="6">
        <v>10</v>
      </c>
      <c r="P8952" t="s">
        <v>106</v>
      </c>
      <c r="Q8952" t="s">
        <v>107</v>
      </c>
      <c r="R8952">
        <f>IF(F8952="Monthly",2,0)
+IF(E8952&lt;=6,2,0)
+IF(N8952&lt;=2,2,0)
+IF(L8952&gt;=4,2,0)
+IF(M8952&gt;=2,1,0)
+IF(H8952&gt;=_xlfn.PERCENTILE.INC($H$2:$H$10001,0.75),1,0)</f>
        <v>0</v>
      </c>
      <c r="S8952" t="str">
        <f>IF(R8952&gt;=7,"High",IF(R8952&gt;=4,"Medium","Low"))</f>
        <v>Low</v>
      </c>
    </row>
    <row r="8953" spans="1:19">
      <c r="A8953" t="s">
        <v>9078</v>
      </c>
      <c r="B8953">
        <v>38</v>
      </c>
      <c r="C8953" t="s">
        <v>101</v>
      </c>
      <c r="D8953" t="s">
        <v>159</v>
      </c>
      <c r="E8953">
        <v>27</v>
      </c>
      <c r="F8953" t="s">
        <v>103</v>
      </c>
      <c r="G8953" t="s">
        <v>104</v>
      </c>
      <c r="H8953" s="5">
        <v>412</v>
      </c>
      <c r="I8953" s="5">
        <v>11003.94</v>
      </c>
      <c r="J8953" t="s">
        <v>117</v>
      </c>
      <c r="K8953" t="s">
        <v>106</v>
      </c>
      <c r="L8953">
        <v>0</v>
      </c>
      <c r="M8953">
        <v>0</v>
      </c>
      <c r="N8953">
        <v>5</v>
      </c>
      <c r="O8953" s="6">
        <v>0</v>
      </c>
      <c r="P8953" t="s">
        <v>107</v>
      </c>
      <c r="Q8953" t="s">
        <v>107</v>
      </c>
      <c r="R8953">
        <f>IF(F8953="Monthly",2,0)
+IF(E8953&lt;=6,2,0)
+IF(N8953&lt;=2,2,0)
+IF(L8953&gt;=4,2,0)
+IF(M8953&gt;=2,1,0)
+IF(H8953&gt;=_xlfn.PERCENTILE.INC($H$2:$H$10001,0.75),1,0)</f>
        <v>2</v>
      </c>
      <c r="S8953" t="str">
        <f>IF(R8953&gt;=7,"High",IF(R8953&gt;=4,"Medium","Low"))</f>
        <v>Low</v>
      </c>
    </row>
    <row r="8954" spans="1:19">
      <c r="A8954" t="s">
        <v>9079</v>
      </c>
      <c r="B8954">
        <v>28</v>
      </c>
      <c r="C8954" t="s">
        <v>101</v>
      </c>
      <c r="D8954" t="s">
        <v>102</v>
      </c>
      <c r="E8954">
        <v>35</v>
      </c>
      <c r="F8954" t="s">
        <v>121</v>
      </c>
      <c r="G8954" t="s">
        <v>104</v>
      </c>
      <c r="H8954" s="5">
        <v>466</v>
      </c>
      <c r="I8954" s="5">
        <v>13870.4</v>
      </c>
      <c r="J8954" t="s">
        <v>105</v>
      </c>
      <c r="K8954" t="s">
        <v>106</v>
      </c>
      <c r="L8954">
        <v>3</v>
      </c>
      <c r="M8954">
        <v>1</v>
      </c>
      <c r="N8954">
        <v>4</v>
      </c>
      <c r="O8954" s="6">
        <v>15</v>
      </c>
      <c r="P8954" t="s">
        <v>107</v>
      </c>
      <c r="Q8954" t="s">
        <v>107</v>
      </c>
      <c r="R8954">
        <f>IF(F8954="Monthly",2,0)
+IF(E8954&lt;=6,2,0)
+IF(N8954&lt;=2,2,0)
+IF(L8954&gt;=4,2,0)
+IF(M8954&gt;=2,1,0)
+IF(H8954&gt;=_xlfn.PERCENTILE.INC($H$2:$H$10001,0.75),1,0)</f>
        <v>0</v>
      </c>
      <c r="S8954" t="str">
        <f>IF(R8954&gt;=7,"High",IF(R8954&gt;=4,"Medium","Low"))</f>
        <v>Low</v>
      </c>
    </row>
    <row r="8955" spans="1:19">
      <c r="A8955" t="s">
        <v>9080</v>
      </c>
      <c r="B8955">
        <v>58</v>
      </c>
      <c r="C8955" t="s">
        <v>112</v>
      </c>
      <c r="D8955" t="s">
        <v>113</v>
      </c>
      <c r="E8955">
        <v>44</v>
      </c>
      <c r="F8955" t="s">
        <v>109</v>
      </c>
      <c r="G8955" t="s">
        <v>110</v>
      </c>
      <c r="H8955" s="5">
        <v>685</v>
      </c>
      <c r="I8955" s="5">
        <v>30624.19</v>
      </c>
      <c r="J8955" t="s">
        <v>117</v>
      </c>
      <c r="K8955" t="s">
        <v>106</v>
      </c>
      <c r="L8955">
        <v>0</v>
      </c>
      <c r="M8955">
        <v>0</v>
      </c>
      <c r="N8955">
        <v>5</v>
      </c>
      <c r="O8955" s="6">
        <v>0</v>
      </c>
      <c r="P8955" t="s">
        <v>106</v>
      </c>
      <c r="Q8955" t="s">
        <v>107</v>
      </c>
      <c r="R8955">
        <f>IF(F8955="Monthly",2,0)
+IF(E8955&lt;=6,2,0)
+IF(N8955&lt;=2,2,0)
+IF(L8955&gt;=4,2,0)
+IF(M8955&gt;=2,1,0)
+IF(H8955&gt;=_xlfn.PERCENTILE.INC($H$2:$H$10001,0.75),1,0)</f>
        <v>0</v>
      </c>
      <c r="S8955" t="str">
        <f>IF(R8955&gt;=7,"High",IF(R8955&gt;=4,"Medium","Low"))</f>
        <v>Low</v>
      </c>
    </row>
    <row r="8956" spans="1:19">
      <c r="A8956" t="s">
        <v>9081</v>
      </c>
      <c r="B8956">
        <v>43</v>
      </c>
      <c r="C8956" t="s">
        <v>112</v>
      </c>
      <c r="D8956" t="s">
        <v>113</v>
      </c>
      <c r="E8956">
        <v>13</v>
      </c>
      <c r="F8956" t="s">
        <v>103</v>
      </c>
      <c r="G8956" t="s">
        <v>104</v>
      </c>
      <c r="H8956" s="5">
        <v>518</v>
      </c>
      <c r="I8956" s="5">
        <v>6551.94</v>
      </c>
      <c r="J8956" t="s">
        <v>134</v>
      </c>
      <c r="K8956" t="s">
        <v>106</v>
      </c>
      <c r="L8956">
        <v>6</v>
      </c>
      <c r="M8956">
        <v>3</v>
      </c>
      <c r="N8956">
        <v>2</v>
      </c>
      <c r="O8956" s="6">
        <v>0</v>
      </c>
      <c r="P8956" t="s">
        <v>107</v>
      </c>
      <c r="Q8956" t="s">
        <v>106</v>
      </c>
      <c r="R8956">
        <f>IF(F8956="Monthly",2,0)
+IF(E8956&lt;=6,2,0)
+IF(N8956&lt;=2,2,0)
+IF(L8956&gt;=4,2,0)
+IF(M8956&gt;=2,1,0)
+IF(H8956&gt;=_xlfn.PERCENTILE.INC($H$2:$H$10001,0.75),1,0)</f>
        <v>7</v>
      </c>
      <c r="S8956" t="str">
        <f>IF(R8956&gt;=7,"High",IF(R8956&gt;=4,"Medium","Low"))</f>
        <v>High</v>
      </c>
    </row>
    <row r="8957" spans="1:19">
      <c r="A8957" t="s">
        <v>9082</v>
      </c>
      <c r="B8957">
        <v>23</v>
      </c>
      <c r="C8957" t="s">
        <v>101</v>
      </c>
      <c r="D8957" t="s">
        <v>137</v>
      </c>
      <c r="E8957">
        <v>23</v>
      </c>
      <c r="F8957" t="s">
        <v>103</v>
      </c>
      <c r="G8957" t="s">
        <v>104</v>
      </c>
      <c r="H8957" s="5">
        <v>510</v>
      </c>
      <c r="I8957" s="5">
        <v>11531</v>
      </c>
      <c r="J8957" t="s">
        <v>105</v>
      </c>
      <c r="K8957" t="s">
        <v>107</v>
      </c>
      <c r="L8957">
        <v>0</v>
      </c>
      <c r="M8957">
        <v>0</v>
      </c>
      <c r="N8957">
        <v>3</v>
      </c>
      <c r="O8957" s="6">
        <v>0</v>
      </c>
      <c r="P8957" t="s">
        <v>107</v>
      </c>
      <c r="Q8957" t="s">
        <v>106</v>
      </c>
      <c r="R8957">
        <f>IF(F8957="Monthly",2,0)
+IF(E8957&lt;=6,2,0)
+IF(N8957&lt;=2,2,0)
+IF(L8957&gt;=4,2,0)
+IF(M8957&gt;=2,1,0)
+IF(H8957&gt;=_xlfn.PERCENTILE.INC($H$2:$H$10001,0.75),1,0)</f>
        <v>2</v>
      </c>
      <c r="S8957" t="str">
        <f>IF(R8957&gt;=7,"High",IF(R8957&gt;=4,"Medium","Low"))</f>
        <v>Low</v>
      </c>
    </row>
    <row r="8958" spans="1:19">
      <c r="A8958" t="s">
        <v>9083</v>
      </c>
      <c r="B8958">
        <v>41</v>
      </c>
      <c r="C8958" t="s">
        <v>112</v>
      </c>
      <c r="D8958" t="s">
        <v>113</v>
      </c>
      <c r="E8958">
        <v>30</v>
      </c>
      <c r="F8958" t="s">
        <v>103</v>
      </c>
      <c r="G8958" t="s">
        <v>104</v>
      </c>
      <c r="H8958" s="5">
        <v>499</v>
      </c>
      <c r="I8958" s="5">
        <v>14947.45</v>
      </c>
      <c r="J8958" t="s">
        <v>134</v>
      </c>
      <c r="K8958" t="s">
        <v>107</v>
      </c>
      <c r="L8958">
        <v>2</v>
      </c>
      <c r="M8958">
        <v>2</v>
      </c>
      <c r="N8958">
        <v>3</v>
      </c>
      <c r="O8958" s="6">
        <v>0</v>
      </c>
      <c r="P8958" t="s">
        <v>107</v>
      </c>
      <c r="Q8958" t="s">
        <v>107</v>
      </c>
      <c r="R8958">
        <f>IF(F8958="Monthly",2,0)
+IF(E8958&lt;=6,2,0)
+IF(N8958&lt;=2,2,0)
+IF(L8958&gt;=4,2,0)
+IF(M8958&gt;=2,1,0)
+IF(H8958&gt;=_xlfn.PERCENTILE.INC($H$2:$H$10001,0.75),1,0)</f>
        <v>3</v>
      </c>
      <c r="S8958" t="str">
        <f>IF(R8958&gt;=7,"High",IF(R8958&gt;=4,"Medium","Low"))</f>
        <v>Low</v>
      </c>
    </row>
    <row r="8959" spans="1:19">
      <c r="A8959" t="s">
        <v>9084</v>
      </c>
      <c r="B8959">
        <v>41</v>
      </c>
      <c r="C8959" t="s">
        <v>112</v>
      </c>
      <c r="D8959" t="s">
        <v>131</v>
      </c>
      <c r="E8959">
        <v>61</v>
      </c>
      <c r="F8959" t="s">
        <v>103</v>
      </c>
      <c r="G8959" t="s">
        <v>110</v>
      </c>
      <c r="H8959" s="5">
        <v>689</v>
      </c>
      <c r="I8959" s="5">
        <v>43163.9</v>
      </c>
      <c r="J8959" t="s">
        <v>105</v>
      </c>
      <c r="K8959" t="s">
        <v>106</v>
      </c>
      <c r="L8959">
        <v>0</v>
      </c>
      <c r="M8959">
        <v>0</v>
      </c>
      <c r="N8959">
        <v>5</v>
      </c>
      <c r="O8959" s="6">
        <v>0</v>
      </c>
      <c r="P8959" t="s">
        <v>106</v>
      </c>
      <c r="Q8959" t="s">
        <v>107</v>
      </c>
      <c r="R8959">
        <f>IF(F8959="Monthly",2,0)
+IF(E8959&lt;=6,2,0)
+IF(N8959&lt;=2,2,0)
+IF(L8959&gt;=4,2,0)
+IF(M8959&gt;=2,1,0)
+IF(H8959&gt;=_xlfn.PERCENTILE.INC($H$2:$H$10001,0.75),1,0)</f>
        <v>2</v>
      </c>
      <c r="S8959" t="str">
        <f>IF(R8959&gt;=7,"High",IF(R8959&gt;=4,"Medium","Low"))</f>
        <v>Low</v>
      </c>
    </row>
    <row r="8960" spans="1:19">
      <c r="A8960" t="s">
        <v>9085</v>
      </c>
      <c r="B8960">
        <v>24</v>
      </c>
      <c r="C8960" t="s">
        <v>112</v>
      </c>
      <c r="D8960" t="s">
        <v>131</v>
      </c>
      <c r="E8960">
        <v>25</v>
      </c>
      <c r="F8960" t="s">
        <v>109</v>
      </c>
      <c r="G8960" t="s">
        <v>129</v>
      </c>
      <c r="H8960" s="5">
        <v>1002</v>
      </c>
      <c r="I8960" s="5">
        <v>25151.31</v>
      </c>
      <c r="J8960" t="s">
        <v>140</v>
      </c>
      <c r="K8960" t="s">
        <v>106</v>
      </c>
      <c r="L8960">
        <v>2</v>
      </c>
      <c r="M8960">
        <v>0</v>
      </c>
      <c r="N8960">
        <v>4</v>
      </c>
      <c r="O8960" s="6">
        <v>0</v>
      </c>
      <c r="P8960" t="s">
        <v>106</v>
      </c>
      <c r="Q8960" t="s">
        <v>107</v>
      </c>
      <c r="R8960">
        <f>IF(F8960="Monthly",2,0)
+IF(E8960&lt;=6,2,0)
+IF(N8960&lt;=2,2,0)
+IF(L8960&gt;=4,2,0)
+IF(M8960&gt;=2,1,0)
+IF(H8960&gt;=_xlfn.PERCENTILE.INC($H$2:$H$10001,0.75),1,0)</f>
        <v>1</v>
      </c>
      <c r="S8960" t="str">
        <f>IF(R8960&gt;=7,"High",IF(R8960&gt;=4,"Medium","Low"))</f>
        <v>Low</v>
      </c>
    </row>
    <row r="8961" spans="1:19">
      <c r="A8961" t="s">
        <v>9086</v>
      </c>
      <c r="B8961">
        <v>33</v>
      </c>
      <c r="C8961" t="s">
        <v>101</v>
      </c>
      <c r="D8961" t="s">
        <v>128</v>
      </c>
      <c r="E8961">
        <v>6</v>
      </c>
      <c r="F8961" t="s">
        <v>109</v>
      </c>
      <c r="G8961" t="s">
        <v>110</v>
      </c>
      <c r="H8961" s="5">
        <v>791</v>
      </c>
      <c r="I8961" s="5">
        <v>4148.3100000000004</v>
      </c>
      <c r="J8961" t="s">
        <v>105</v>
      </c>
      <c r="K8961" t="s">
        <v>106</v>
      </c>
      <c r="L8961">
        <v>3</v>
      </c>
      <c r="M8961">
        <v>1</v>
      </c>
      <c r="N8961">
        <v>4</v>
      </c>
      <c r="O8961" s="6">
        <v>15</v>
      </c>
      <c r="P8961" t="s">
        <v>107</v>
      </c>
      <c r="Q8961" t="s">
        <v>107</v>
      </c>
      <c r="R8961">
        <f>IF(F8961="Monthly",2,0)
+IF(E8961&lt;=6,2,0)
+IF(N8961&lt;=2,2,0)
+IF(L8961&gt;=4,2,0)
+IF(M8961&gt;=2,1,0)
+IF(H8961&gt;=_xlfn.PERCENTILE.INC($H$2:$H$10001,0.75),1,0)</f>
        <v>2</v>
      </c>
      <c r="S8961" t="str">
        <f>IF(R8961&gt;=7,"High",IF(R8961&gt;=4,"Medium","Low"))</f>
        <v>Low</v>
      </c>
    </row>
    <row r="8962" spans="1:19">
      <c r="A8962" t="s">
        <v>9087</v>
      </c>
      <c r="B8962">
        <v>42</v>
      </c>
      <c r="C8962" t="s">
        <v>112</v>
      </c>
      <c r="D8962" t="s">
        <v>119</v>
      </c>
      <c r="E8962">
        <v>21</v>
      </c>
      <c r="F8962" t="s">
        <v>109</v>
      </c>
      <c r="G8962" t="s">
        <v>110</v>
      </c>
      <c r="H8962" s="5">
        <v>659</v>
      </c>
      <c r="I8962" s="5">
        <v>13893.56</v>
      </c>
      <c r="J8962" t="s">
        <v>117</v>
      </c>
      <c r="K8962" t="s">
        <v>106</v>
      </c>
      <c r="L8962">
        <v>1</v>
      </c>
      <c r="M8962">
        <v>0</v>
      </c>
      <c r="N8962">
        <v>4</v>
      </c>
      <c r="O8962" s="6">
        <v>0</v>
      </c>
      <c r="P8962" t="s">
        <v>107</v>
      </c>
      <c r="Q8962" t="s">
        <v>106</v>
      </c>
      <c r="R8962">
        <f>IF(F8962="Monthly",2,0)
+IF(E8962&lt;=6,2,0)
+IF(N8962&lt;=2,2,0)
+IF(L8962&gt;=4,2,0)
+IF(M8962&gt;=2,1,0)
+IF(H8962&gt;=_xlfn.PERCENTILE.INC($H$2:$H$10001,0.75),1,0)</f>
        <v>0</v>
      </c>
      <c r="S8962" t="str">
        <f>IF(R8962&gt;=7,"High",IF(R8962&gt;=4,"Medium","Low"))</f>
        <v>Low</v>
      </c>
    </row>
    <row r="8963" spans="1:19">
      <c r="A8963" t="s">
        <v>9088</v>
      </c>
      <c r="B8963">
        <v>36</v>
      </c>
      <c r="C8963" t="s">
        <v>112</v>
      </c>
      <c r="D8963" t="s">
        <v>137</v>
      </c>
      <c r="E8963">
        <v>24</v>
      </c>
      <c r="F8963" t="s">
        <v>103</v>
      </c>
      <c r="G8963" t="s">
        <v>104</v>
      </c>
      <c r="H8963" s="5">
        <v>415</v>
      </c>
      <c r="I8963" s="5">
        <v>10157.98</v>
      </c>
      <c r="J8963" t="s">
        <v>134</v>
      </c>
      <c r="K8963" t="s">
        <v>106</v>
      </c>
      <c r="L8963">
        <v>0</v>
      </c>
      <c r="M8963">
        <v>0</v>
      </c>
      <c r="N8963">
        <v>5</v>
      </c>
      <c r="O8963" s="6">
        <v>0</v>
      </c>
      <c r="P8963" t="s">
        <v>106</v>
      </c>
      <c r="Q8963" t="s">
        <v>107</v>
      </c>
      <c r="R8963">
        <f>IF(F8963="Monthly",2,0)
+IF(E8963&lt;=6,2,0)
+IF(N8963&lt;=2,2,0)
+IF(L8963&gt;=4,2,0)
+IF(M8963&gt;=2,1,0)
+IF(H8963&gt;=_xlfn.PERCENTILE.INC($H$2:$H$10001,0.75),1,0)</f>
        <v>2</v>
      </c>
      <c r="S8963" t="str">
        <f>IF(R8963&gt;=7,"High",IF(R8963&gt;=4,"Medium","Low"))</f>
        <v>Low</v>
      </c>
    </row>
    <row r="8964" spans="1:19">
      <c r="A8964" t="s">
        <v>9089</v>
      </c>
      <c r="B8964">
        <v>29</v>
      </c>
      <c r="C8964" t="s">
        <v>112</v>
      </c>
      <c r="D8964" t="s">
        <v>126</v>
      </c>
      <c r="E8964">
        <v>15</v>
      </c>
      <c r="F8964" t="s">
        <v>103</v>
      </c>
      <c r="G8964" t="s">
        <v>110</v>
      </c>
      <c r="H8964" s="5">
        <v>764</v>
      </c>
      <c r="I8964" s="5">
        <v>11336.26</v>
      </c>
      <c r="J8964" t="s">
        <v>134</v>
      </c>
      <c r="K8964" t="s">
        <v>106</v>
      </c>
      <c r="L8964">
        <v>1</v>
      </c>
      <c r="M8964">
        <v>0</v>
      </c>
      <c r="N8964">
        <v>4</v>
      </c>
      <c r="O8964" s="6">
        <v>0</v>
      </c>
      <c r="P8964" t="s">
        <v>107</v>
      </c>
      <c r="Q8964" t="s">
        <v>107</v>
      </c>
      <c r="R8964">
        <f>IF(F8964="Monthly",2,0)
+IF(E8964&lt;=6,2,0)
+IF(N8964&lt;=2,2,0)
+IF(L8964&gt;=4,2,0)
+IF(M8964&gt;=2,1,0)
+IF(H8964&gt;=_xlfn.PERCENTILE.INC($H$2:$H$10001,0.75),1,0)</f>
        <v>2</v>
      </c>
      <c r="S8964" t="str">
        <f>IF(R8964&gt;=7,"High",IF(R8964&gt;=4,"Medium","Low"))</f>
        <v>Low</v>
      </c>
    </row>
    <row r="8965" spans="1:19">
      <c r="A8965" t="s">
        <v>9090</v>
      </c>
      <c r="B8965">
        <v>32</v>
      </c>
      <c r="C8965" t="s">
        <v>101</v>
      </c>
      <c r="D8965" t="s">
        <v>102</v>
      </c>
      <c r="E8965">
        <v>30</v>
      </c>
      <c r="F8965" t="s">
        <v>103</v>
      </c>
      <c r="G8965" t="s">
        <v>104</v>
      </c>
      <c r="H8965" s="5">
        <v>449</v>
      </c>
      <c r="I8965" s="5">
        <v>13714.41</v>
      </c>
      <c r="J8965" t="s">
        <v>115</v>
      </c>
      <c r="K8965" t="s">
        <v>106</v>
      </c>
      <c r="L8965">
        <v>2</v>
      </c>
      <c r="M8965">
        <v>0</v>
      </c>
      <c r="N8965">
        <v>5</v>
      </c>
      <c r="O8965" s="6">
        <v>0</v>
      </c>
      <c r="P8965" t="s">
        <v>107</v>
      </c>
      <c r="Q8965" t="s">
        <v>107</v>
      </c>
      <c r="R8965">
        <f>IF(F8965="Monthly",2,0)
+IF(E8965&lt;=6,2,0)
+IF(N8965&lt;=2,2,0)
+IF(L8965&gt;=4,2,0)
+IF(M8965&gt;=2,1,0)
+IF(H8965&gt;=_xlfn.PERCENTILE.INC($H$2:$H$10001,0.75),1,0)</f>
        <v>2</v>
      </c>
      <c r="S8965" t="str">
        <f>IF(R8965&gt;=7,"High",IF(R8965&gt;=4,"Medium","Low"))</f>
        <v>Low</v>
      </c>
    </row>
    <row r="8966" spans="1:19">
      <c r="A8966" t="s">
        <v>9091</v>
      </c>
      <c r="B8966">
        <v>18</v>
      </c>
      <c r="C8966" t="s">
        <v>112</v>
      </c>
      <c r="D8966" t="s">
        <v>137</v>
      </c>
      <c r="E8966">
        <v>35</v>
      </c>
      <c r="F8966" t="s">
        <v>109</v>
      </c>
      <c r="G8966" t="s">
        <v>110</v>
      </c>
      <c r="H8966" s="5">
        <v>785</v>
      </c>
      <c r="I8966" s="5">
        <v>24156.73</v>
      </c>
      <c r="J8966" t="s">
        <v>105</v>
      </c>
      <c r="K8966" t="s">
        <v>106</v>
      </c>
      <c r="L8966">
        <v>2</v>
      </c>
      <c r="M8966">
        <v>0</v>
      </c>
      <c r="N8966">
        <v>5</v>
      </c>
      <c r="O8966" s="6">
        <v>10</v>
      </c>
      <c r="P8966" t="s">
        <v>106</v>
      </c>
      <c r="Q8966" t="s">
        <v>107</v>
      </c>
      <c r="R8966">
        <f>IF(F8966="Monthly",2,0)
+IF(E8966&lt;=6,2,0)
+IF(N8966&lt;=2,2,0)
+IF(L8966&gt;=4,2,0)
+IF(M8966&gt;=2,1,0)
+IF(H8966&gt;=_xlfn.PERCENTILE.INC($H$2:$H$10001,0.75),1,0)</f>
        <v>0</v>
      </c>
      <c r="S8966" t="str">
        <f>IF(R8966&gt;=7,"High",IF(R8966&gt;=4,"Medium","Low"))</f>
        <v>Low</v>
      </c>
    </row>
    <row r="8967" spans="1:19">
      <c r="A8967" t="s">
        <v>9092</v>
      </c>
      <c r="B8967">
        <v>49</v>
      </c>
      <c r="C8967" t="s">
        <v>101</v>
      </c>
      <c r="D8967" t="s">
        <v>131</v>
      </c>
      <c r="E8967">
        <v>11</v>
      </c>
      <c r="F8967" t="s">
        <v>103</v>
      </c>
      <c r="G8967" t="s">
        <v>110</v>
      </c>
      <c r="H8967" s="5">
        <v>807</v>
      </c>
      <c r="I8967" s="5">
        <v>8977.99</v>
      </c>
      <c r="J8967" t="s">
        <v>134</v>
      </c>
      <c r="K8967" t="s">
        <v>106</v>
      </c>
      <c r="L8967">
        <v>4</v>
      </c>
      <c r="M8967">
        <v>1</v>
      </c>
      <c r="N8967">
        <v>4</v>
      </c>
      <c r="O8967" s="6">
        <v>0</v>
      </c>
      <c r="P8967" t="s">
        <v>107</v>
      </c>
      <c r="Q8967" t="s">
        <v>107</v>
      </c>
      <c r="R8967">
        <f>IF(F8967="Monthly",2,0)
+IF(E8967&lt;=6,2,0)
+IF(N8967&lt;=2,2,0)
+IF(L8967&gt;=4,2,0)
+IF(M8967&gt;=2,1,0)
+IF(H8967&gt;=_xlfn.PERCENTILE.INC($H$2:$H$10001,0.75),1,0)</f>
        <v>5</v>
      </c>
      <c r="S8967" t="str">
        <f>IF(R8967&gt;=7,"High",IF(R8967&gt;=4,"Medium","Low"))</f>
        <v>Medium</v>
      </c>
    </row>
    <row r="8968" spans="1:19">
      <c r="A8968" t="s">
        <v>9093</v>
      </c>
      <c r="B8968">
        <v>34</v>
      </c>
      <c r="C8968" t="s">
        <v>101</v>
      </c>
      <c r="D8968" t="s">
        <v>137</v>
      </c>
      <c r="E8968">
        <v>18</v>
      </c>
      <c r="F8968" t="s">
        <v>103</v>
      </c>
      <c r="G8968" t="s">
        <v>110</v>
      </c>
      <c r="H8968" s="5">
        <v>659</v>
      </c>
      <c r="I8968" s="5">
        <v>12141.07</v>
      </c>
      <c r="J8968" t="s">
        <v>105</v>
      </c>
      <c r="K8968" t="s">
        <v>106</v>
      </c>
      <c r="L8968">
        <v>0</v>
      </c>
      <c r="M8968">
        <v>0</v>
      </c>
      <c r="N8968">
        <v>5</v>
      </c>
      <c r="O8968" s="6">
        <v>0</v>
      </c>
      <c r="P8968" t="s">
        <v>107</v>
      </c>
      <c r="Q8968" t="s">
        <v>107</v>
      </c>
      <c r="R8968">
        <f>IF(F8968="Monthly",2,0)
+IF(E8968&lt;=6,2,0)
+IF(N8968&lt;=2,2,0)
+IF(L8968&gt;=4,2,0)
+IF(M8968&gt;=2,1,0)
+IF(H8968&gt;=_xlfn.PERCENTILE.INC($H$2:$H$10001,0.75),1,0)</f>
        <v>2</v>
      </c>
      <c r="S8968" t="str">
        <f>IF(R8968&gt;=7,"High",IF(R8968&gt;=4,"Medium","Low"))</f>
        <v>Low</v>
      </c>
    </row>
    <row r="8969" spans="1:19">
      <c r="A8969" t="s">
        <v>9094</v>
      </c>
      <c r="B8969">
        <v>52</v>
      </c>
      <c r="C8969" t="s">
        <v>101</v>
      </c>
      <c r="D8969" t="s">
        <v>126</v>
      </c>
      <c r="E8969">
        <v>25</v>
      </c>
      <c r="F8969" t="s">
        <v>109</v>
      </c>
      <c r="G8969" t="s">
        <v>104</v>
      </c>
      <c r="H8969" s="5">
        <v>510</v>
      </c>
      <c r="I8969" s="5">
        <v>13076.59</v>
      </c>
      <c r="J8969" t="s">
        <v>140</v>
      </c>
      <c r="K8969" t="s">
        <v>107</v>
      </c>
      <c r="L8969">
        <v>0</v>
      </c>
      <c r="M8969">
        <v>0</v>
      </c>
      <c r="N8969">
        <v>5</v>
      </c>
      <c r="O8969" s="6">
        <v>0</v>
      </c>
      <c r="P8969" t="s">
        <v>107</v>
      </c>
      <c r="Q8969" t="s">
        <v>107</v>
      </c>
      <c r="R8969">
        <f>IF(F8969="Monthly",2,0)
+IF(E8969&lt;=6,2,0)
+IF(N8969&lt;=2,2,0)
+IF(L8969&gt;=4,2,0)
+IF(M8969&gt;=2,1,0)
+IF(H8969&gt;=_xlfn.PERCENTILE.INC($H$2:$H$10001,0.75),1,0)</f>
        <v>0</v>
      </c>
      <c r="S8969" t="str">
        <f>IF(R8969&gt;=7,"High",IF(R8969&gt;=4,"Medium","Low"))</f>
        <v>Low</v>
      </c>
    </row>
    <row r="8970" spans="1:19">
      <c r="A8970" t="s">
        <v>9095</v>
      </c>
      <c r="B8970">
        <v>42</v>
      </c>
      <c r="C8970" t="s">
        <v>101</v>
      </c>
      <c r="D8970" t="s">
        <v>159</v>
      </c>
      <c r="E8970">
        <v>52</v>
      </c>
      <c r="F8970" t="s">
        <v>103</v>
      </c>
      <c r="G8970" t="s">
        <v>104</v>
      </c>
      <c r="H8970" s="5">
        <v>397</v>
      </c>
      <c r="I8970" s="5">
        <v>21163.41</v>
      </c>
      <c r="J8970" t="s">
        <v>134</v>
      </c>
      <c r="K8970" t="s">
        <v>106</v>
      </c>
      <c r="L8970">
        <v>1</v>
      </c>
      <c r="M8970">
        <v>0</v>
      </c>
      <c r="N8970">
        <v>5</v>
      </c>
      <c r="O8970" s="6">
        <v>0</v>
      </c>
      <c r="P8970" t="s">
        <v>107</v>
      </c>
      <c r="Q8970" t="s">
        <v>107</v>
      </c>
      <c r="R8970">
        <f>IF(F8970="Monthly",2,0)
+IF(E8970&lt;=6,2,0)
+IF(N8970&lt;=2,2,0)
+IF(L8970&gt;=4,2,0)
+IF(M8970&gt;=2,1,0)
+IF(H8970&gt;=_xlfn.PERCENTILE.INC($H$2:$H$10001,0.75),1,0)</f>
        <v>2</v>
      </c>
      <c r="S8970" t="str">
        <f>IF(R8970&gt;=7,"High",IF(R8970&gt;=4,"Medium","Low"))</f>
        <v>Low</v>
      </c>
    </row>
    <row r="8971" spans="1:19">
      <c r="A8971" t="s">
        <v>9096</v>
      </c>
      <c r="B8971">
        <v>47</v>
      </c>
      <c r="C8971" t="s">
        <v>112</v>
      </c>
      <c r="D8971" t="s">
        <v>113</v>
      </c>
      <c r="E8971">
        <v>10</v>
      </c>
      <c r="F8971" t="s">
        <v>103</v>
      </c>
      <c r="G8971" t="s">
        <v>110</v>
      </c>
      <c r="H8971" s="5">
        <v>736</v>
      </c>
      <c r="I8971" s="5">
        <v>7406.27</v>
      </c>
      <c r="J8971" t="s">
        <v>105</v>
      </c>
      <c r="K8971" t="s">
        <v>107</v>
      </c>
      <c r="L8971">
        <v>1</v>
      </c>
      <c r="M8971">
        <v>0</v>
      </c>
      <c r="N8971">
        <v>5</v>
      </c>
      <c r="O8971" s="6">
        <v>0</v>
      </c>
      <c r="P8971" t="s">
        <v>106</v>
      </c>
      <c r="Q8971" t="s">
        <v>107</v>
      </c>
      <c r="R8971">
        <f>IF(F8971="Monthly",2,0)
+IF(E8971&lt;=6,2,0)
+IF(N8971&lt;=2,2,0)
+IF(L8971&gt;=4,2,0)
+IF(M8971&gt;=2,1,0)
+IF(H8971&gt;=_xlfn.PERCENTILE.INC($H$2:$H$10001,0.75),1,0)</f>
        <v>2</v>
      </c>
      <c r="S8971" t="str">
        <f>IF(R8971&gt;=7,"High",IF(R8971&gt;=4,"Medium","Low"))</f>
        <v>Low</v>
      </c>
    </row>
    <row r="8972" spans="1:19">
      <c r="A8972" t="s">
        <v>9097</v>
      </c>
      <c r="B8972">
        <v>24</v>
      </c>
      <c r="C8972" t="s">
        <v>112</v>
      </c>
      <c r="D8972" t="s">
        <v>137</v>
      </c>
      <c r="E8972">
        <v>64</v>
      </c>
      <c r="F8972" t="s">
        <v>103</v>
      </c>
      <c r="G8972" t="s">
        <v>110</v>
      </c>
      <c r="H8972" s="5">
        <v>730</v>
      </c>
      <c r="I8972" s="5">
        <v>48003.29</v>
      </c>
      <c r="J8972" t="s">
        <v>105</v>
      </c>
      <c r="K8972" t="s">
        <v>106</v>
      </c>
      <c r="L8972">
        <v>2</v>
      </c>
      <c r="M8972">
        <v>1</v>
      </c>
      <c r="N8972">
        <v>5</v>
      </c>
      <c r="O8972" s="6">
        <v>0</v>
      </c>
      <c r="P8972" t="s">
        <v>107</v>
      </c>
      <c r="Q8972" t="s">
        <v>107</v>
      </c>
      <c r="R8972">
        <f>IF(F8972="Monthly",2,0)
+IF(E8972&lt;=6,2,0)
+IF(N8972&lt;=2,2,0)
+IF(L8972&gt;=4,2,0)
+IF(M8972&gt;=2,1,0)
+IF(H8972&gt;=_xlfn.PERCENTILE.INC($H$2:$H$10001,0.75),1,0)</f>
        <v>2</v>
      </c>
      <c r="S8972" t="str">
        <f>IF(R8972&gt;=7,"High",IF(R8972&gt;=4,"Medium","Low"))</f>
        <v>Low</v>
      </c>
    </row>
    <row r="8973" spans="1:19">
      <c r="A8973" t="s">
        <v>9098</v>
      </c>
      <c r="B8973">
        <v>36</v>
      </c>
      <c r="C8973" t="s">
        <v>112</v>
      </c>
      <c r="D8973" t="s">
        <v>133</v>
      </c>
      <c r="E8973">
        <v>4</v>
      </c>
      <c r="F8973" t="s">
        <v>103</v>
      </c>
      <c r="G8973" t="s">
        <v>110</v>
      </c>
      <c r="H8973" s="5">
        <v>748</v>
      </c>
      <c r="I8973" s="5">
        <v>2925.74</v>
      </c>
      <c r="J8973" t="s">
        <v>140</v>
      </c>
      <c r="K8973" t="s">
        <v>106</v>
      </c>
      <c r="L8973">
        <v>1</v>
      </c>
      <c r="M8973">
        <v>0</v>
      </c>
      <c r="N8973">
        <v>5</v>
      </c>
      <c r="O8973" s="6">
        <v>5</v>
      </c>
      <c r="P8973" t="s">
        <v>107</v>
      </c>
      <c r="Q8973" t="s">
        <v>106</v>
      </c>
      <c r="R8973">
        <f>IF(F8973="Monthly",2,0)
+IF(E8973&lt;=6,2,0)
+IF(N8973&lt;=2,2,0)
+IF(L8973&gt;=4,2,0)
+IF(M8973&gt;=2,1,0)
+IF(H8973&gt;=_xlfn.PERCENTILE.INC($H$2:$H$10001,0.75),1,0)</f>
        <v>4</v>
      </c>
      <c r="S8973" t="str">
        <f>IF(R8973&gt;=7,"High",IF(R8973&gt;=4,"Medium","Low"))</f>
        <v>Medium</v>
      </c>
    </row>
    <row r="8974" spans="1:19">
      <c r="A8974" t="s">
        <v>9099</v>
      </c>
      <c r="B8974">
        <v>28</v>
      </c>
      <c r="C8974" t="s">
        <v>112</v>
      </c>
      <c r="D8974" t="s">
        <v>131</v>
      </c>
      <c r="E8974">
        <v>17</v>
      </c>
      <c r="F8974" t="s">
        <v>103</v>
      </c>
      <c r="G8974" t="s">
        <v>104</v>
      </c>
      <c r="H8974" s="5">
        <v>419</v>
      </c>
      <c r="I8974" s="5">
        <v>6969.69</v>
      </c>
      <c r="J8974" t="s">
        <v>134</v>
      </c>
      <c r="K8974" t="s">
        <v>106</v>
      </c>
      <c r="L8974">
        <v>0</v>
      </c>
      <c r="M8974">
        <v>0</v>
      </c>
      <c r="N8974">
        <v>4</v>
      </c>
      <c r="O8974" s="6">
        <v>0</v>
      </c>
      <c r="P8974" t="s">
        <v>107</v>
      </c>
      <c r="Q8974" t="s">
        <v>107</v>
      </c>
      <c r="R8974">
        <f>IF(F8974="Monthly",2,0)
+IF(E8974&lt;=6,2,0)
+IF(N8974&lt;=2,2,0)
+IF(L8974&gt;=4,2,0)
+IF(M8974&gt;=2,1,0)
+IF(H8974&gt;=_xlfn.PERCENTILE.INC($H$2:$H$10001,0.75),1,0)</f>
        <v>2</v>
      </c>
      <c r="S8974" t="str">
        <f>IF(R8974&gt;=7,"High",IF(R8974&gt;=4,"Medium","Low"))</f>
        <v>Low</v>
      </c>
    </row>
    <row r="8975" spans="1:19">
      <c r="A8975" t="s">
        <v>9100</v>
      </c>
      <c r="B8975">
        <v>50</v>
      </c>
      <c r="C8975" t="s">
        <v>101</v>
      </c>
      <c r="D8975" t="s">
        <v>137</v>
      </c>
      <c r="E8975">
        <v>14</v>
      </c>
      <c r="F8975" t="s">
        <v>103</v>
      </c>
      <c r="G8975" t="s">
        <v>104</v>
      </c>
      <c r="H8975" s="5">
        <v>403</v>
      </c>
      <c r="I8975" s="5">
        <v>5580.02</v>
      </c>
      <c r="J8975" t="s">
        <v>140</v>
      </c>
      <c r="K8975" t="s">
        <v>106</v>
      </c>
      <c r="L8975">
        <v>3</v>
      </c>
      <c r="M8975">
        <v>0</v>
      </c>
      <c r="N8975">
        <v>5</v>
      </c>
      <c r="O8975" s="6">
        <v>0</v>
      </c>
      <c r="P8975" t="s">
        <v>106</v>
      </c>
      <c r="Q8975" t="s">
        <v>106</v>
      </c>
      <c r="R8975">
        <f>IF(F8975="Monthly",2,0)
+IF(E8975&lt;=6,2,0)
+IF(N8975&lt;=2,2,0)
+IF(L8975&gt;=4,2,0)
+IF(M8975&gt;=2,1,0)
+IF(H8975&gt;=_xlfn.PERCENTILE.INC($H$2:$H$10001,0.75),1,0)</f>
        <v>2</v>
      </c>
      <c r="S8975" t="str">
        <f>IF(R8975&gt;=7,"High",IF(R8975&gt;=4,"Medium","Low"))</f>
        <v>Low</v>
      </c>
    </row>
    <row r="8976" spans="1:19">
      <c r="A8976" t="s">
        <v>9101</v>
      </c>
      <c r="B8976">
        <v>37</v>
      </c>
      <c r="C8976" t="s">
        <v>101</v>
      </c>
      <c r="D8976" t="s">
        <v>133</v>
      </c>
      <c r="E8976">
        <v>24</v>
      </c>
      <c r="F8976" t="s">
        <v>109</v>
      </c>
      <c r="G8976" t="s">
        <v>110</v>
      </c>
      <c r="H8976" s="5">
        <v>706</v>
      </c>
      <c r="I8976" s="5">
        <v>15338.04</v>
      </c>
      <c r="J8976" t="s">
        <v>105</v>
      </c>
      <c r="K8976" t="s">
        <v>106</v>
      </c>
      <c r="L8976">
        <v>1</v>
      </c>
      <c r="M8976">
        <v>0</v>
      </c>
      <c r="N8976">
        <v>5</v>
      </c>
      <c r="O8976" s="6">
        <v>10</v>
      </c>
      <c r="P8976" t="s">
        <v>107</v>
      </c>
      <c r="Q8976" t="s">
        <v>107</v>
      </c>
      <c r="R8976">
        <f>IF(F8976="Monthly",2,0)
+IF(E8976&lt;=6,2,0)
+IF(N8976&lt;=2,2,0)
+IF(L8976&gt;=4,2,0)
+IF(M8976&gt;=2,1,0)
+IF(H8976&gt;=_xlfn.PERCENTILE.INC($H$2:$H$10001,0.75),1,0)</f>
        <v>0</v>
      </c>
      <c r="S8976" t="str">
        <f>IF(R8976&gt;=7,"High",IF(R8976&gt;=4,"Medium","Low"))</f>
        <v>Low</v>
      </c>
    </row>
    <row r="8977" spans="1:19">
      <c r="A8977" t="s">
        <v>9102</v>
      </c>
      <c r="B8977">
        <v>29</v>
      </c>
      <c r="C8977" t="s">
        <v>112</v>
      </c>
      <c r="D8977" t="s">
        <v>126</v>
      </c>
      <c r="E8977">
        <v>37</v>
      </c>
      <c r="F8977" t="s">
        <v>103</v>
      </c>
      <c r="G8977" t="s">
        <v>110</v>
      </c>
      <c r="H8977" s="5">
        <v>787</v>
      </c>
      <c r="I8977" s="5">
        <v>29183.15</v>
      </c>
      <c r="J8977" t="s">
        <v>105</v>
      </c>
      <c r="K8977" t="s">
        <v>106</v>
      </c>
      <c r="L8977">
        <v>1</v>
      </c>
      <c r="M8977">
        <v>0</v>
      </c>
      <c r="N8977">
        <v>4</v>
      </c>
      <c r="O8977" s="6">
        <v>0</v>
      </c>
      <c r="P8977" t="s">
        <v>107</v>
      </c>
      <c r="Q8977" t="s">
        <v>107</v>
      </c>
      <c r="R8977">
        <f>IF(F8977="Monthly",2,0)
+IF(E8977&lt;=6,2,0)
+IF(N8977&lt;=2,2,0)
+IF(L8977&gt;=4,2,0)
+IF(M8977&gt;=2,1,0)
+IF(H8977&gt;=_xlfn.PERCENTILE.INC($H$2:$H$10001,0.75),1,0)</f>
        <v>2</v>
      </c>
      <c r="S8977" t="str">
        <f>IF(R8977&gt;=7,"High",IF(R8977&gt;=4,"Medium","Low"))</f>
        <v>Low</v>
      </c>
    </row>
    <row r="8978" spans="1:19">
      <c r="A8978" t="s">
        <v>9103</v>
      </c>
      <c r="B8978">
        <v>41</v>
      </c>
      <c r="C8978" t="s">
        <v>112</v>
      </c>
      <c r="D8978" t="s">
        <v>133</v>
      </c>
      <c r="E8978">
        <v>48</v>
      </c>
      <c r="F8978" t="s">
        <v>103</v>
      </c>
      <c r="G8978" t="s">
        <v>104</v>
      </c>
      <c r="H8978" s="5">
        <v>470</v>
      </c>
      <c r="I8978" s="5">
        <v>22768.04</v>
      </c>
      <c r="J8978" t="s">
        <v>105</v>
      </c>
      <c r="K8978" t="s">
        <v>106</v>
      </c>
      <c r="L8978">
        <v>0</v>
      </c>
      <c r="M8978">
        <v>0</v>
      </c>
      <c r="N8978">
        <v>5</v>
      </c>
      <c r="O8978" s="6">
        <v>0</v>
      </c>
      <c r="P8978" t="s">
        <v>107</v>
      </c>
      <c r="Q8978" t="s">
        <v>107</v>
      </c>
      <c r="R8978">
        <f>IF(F8978="Monthly",2,0)
+IF(E8978&lt;=6,2,0)
+IF(N8978&lt;=2,2,0)
+IF(L8978&gt;=4,2,0)
+IF(M8978&gt;=2,1,0)
+IF(H8978&gt;=_xlfn.PERCENTILE.INC($H$2:$H$10001,0.75),1,0)</f>
        <v>2</v>
      </c>
      <c r="S8978" t="str">
        <f>IF(R8978&gt;=7,"High",IF(R8978&gt;=4,"Medium","Low"))</f>
        <v>Low</v>
      </c>
    </row>
    <row r="8979" spans="1:19">
      <c r="A8979" t="s">
        <v>9104</v>
      </c>
      <c r="B8979">
        <v>48</v>
      </c>
      <c r="C8979" t="s">
        <v>112</v>
      </c>
      <c r="D8979" t="s">
        <v>133</v>
      </c>
      <c r="E8979">
        <v>62</v>
      </c>
      <c r="F8979" t="s">
        <v>121</v>
      </c>
      <c r="G8979" t="s">
        <v>104</v>
      </c>
      <c r="H8979" s="5">
        <v>440</v>
      </c>
      <c r="I8979" s="5">
        <v>27526.94</v>
      </c>
      <c r="J8979" t="s">
        <v>105</v>
      </c>
      <c r="K8979" t="s">
        <v>106</v>
      </c>
      <c r="L8979">
        <v>3</v>
      </c>
      <c r="M8979">
        <v>1</v>
      </c>
      <c r="N8979">
        <v>5</v>
      </c>
      <c r="O8979" s="6">
        <v>0</v>
      </c>
      <c r="P8979" t="s">
        <v>107</v>
      </c>
      <c r="Q8979" t="s">
        <v>107</v>
      </c>
      <c r="R8979">
        <f>IF(F8979="Monthly",2,0)
+IF(E8979&lt;=6,2,0)
+IF(N8979&lt;=2,2,0)
+IF(L8979&gt;=4,2,0)
+IF(M8979&gt;=2,1,0)
+IF(H8979&gt;=_xlfn.PERCENTILE.INC($H$2:$H$10001,0.75),1,0)</f>
        <v>0</v>
      </c>
      <c r="S8979" t="str">
        <f>IF(R8979&gt;=7,"High",IF(R8979&gt;=4,"Medium","Low"))</f>
        <v>Low</v>
      </c>
    </row>
    <row r="8980" spans="1:19">
      <c r="A8980" t="s">
        <v>9105</v>
      </c>
      <c r="B8980">
        <v>49</v>
      </c>
      <c r="C8980" t="s">
        <v>101</v>
      </c>
      <c r="D8980" t="s">
        <v>123</v>
      </c>
      <c r="E8980">
        <v>64</v>
      </c>
      <c r="F8980" t="s">
        <v>103</v>
      </c>
      <c r="G8980" t="s">
        <v>104</v>
      </c>
      <c r="H8980" s="5">
        <v>416</v>
      </c>
      <c r="I8980" s="5">
        <v>25904.3</v>
      </c>
      <c r="J8980" t="s">
        <v>105</v>
      </c>
      <c r="K8980" t="s">
        <v>106</v>
      </c>
      <c r="L8980">
        <v>0</v>
      </c>
      <c r="M8980">
        <v>0</v>
      </c>
      <c r="N8980">
        <v>5</v>
      </c>
      <c r="O8980" s="6">
        <v>0</v>
      </c>
      <c r="P8980" t="s">
        <v>106</v>
      </c>
      <c r="Q8980" t="s">
        <v>107</v>
      </c>
      <c r="R8980">
        <f>IF(F8980="Monthly",2,0)
+IF(E8980&lt;=6,2,0)
+IF(N8980&lt;=2,2,0)
+IF(L8980&gt;=4,2,0)
+IF(M8980&gt;=2,1,0)
+IF(H8980&gt;=_xlfn.PERCENTILE.INC($H$2:$H$10001,0.75),1,0)</f>
        <v>2</v>
      </c>
      <c r="S8980" t="str">
        <f>IF(R8980&gt;=7,"High",IF(R8980&gt;=4,"Medium","Low"))</f>
        <v>Low</v>
      </c>
    </row>
    <row r="8981" spans="1:19">
      <c r="A8981" t="s">
        <v>9106</v>
      </c>
      <c r="B8981">
        <v>33</v>
      </c>
      <c r="C8981" t="s">
        <v>101</v>
      </c>
      <c r="D8981" t="s">
        <v>131</v>
      </c>
      <c r="E8981">
        <v>16</v>
      </c>
      <c r="F8981" t="s">
        <v>109</v>
      </c>
      <c r="G8981" t="s">
        <v>104</v>
      </c>
      <c r="H8981" s="5">
        <v>490</v>
      </c>
      <c r="I8981" s="5">
        <v>7651.87</v>
      </c>
      <c r="J8981" t="s">
        <v>105</v>
      </c>
      <c r="K8981" t="s">
        <v>106</v>
      </c>
      <c r="L8981">
        <v>0</v>
      </c>
      <c r="M8981">
        <v>0</v>
      </c>
      <c r="N8981">
        <v>5</v>
      </c>
      <c r="O8981" s="6">
        <v>0</v>
      </c>
      <c r="P8981" t="s">
        <v>107</v>
      </c>
      <c r="Q8981" t="s">
        <v>107</v>
      </c>
      <c r="R8981">
        <f>IF(F8981="Monthly",2,0)
+IF(E8981&lt;=6,2,0)
+IF(N8981&lt;=2,2,0)
+IF(L8981&gt;=4,2,0)
+IF(M8981&gt;=2,1,0)
+IF(H8981&gt;=_xlfn.PERCENTILE.INC($H$2:$H$10001,0.75),1,0)</f>
        <v>0</v>
      </c>
      <c r="S8981" t="str">
        <f>IF(R8981&gt;=7,"High",IF(R8981&gt;=4,"Medium","Low"))</f>
        <v>Low</v>
      </c>
    </row>
    <row r="8982" spans="1:19">
      <c r="A8982" t="s">
        <v>9107</v>
      </c>
      <c r="B8982">
        <v>27</v>
      </c>
      <c r="C8982" t="s">
        <v>101</v>
      </c>
      <c r="D8982" t="s">
        <v>123</v>
      </c>
      <c r="E8982">
        <v>43</v>
      </c>
      <c r="F8982" t="s">
        <v>103</v>
      </c>
      <c r="G8982" t="s">
        <v>110</v>
      </c>
      <c r="H8982" s="5">
        <v>656</v>
      </c>
      <c r="I8982" s="5">
        <v>28889.01</v>
      </c>
      <c r="J8982" t="s">
        <v>134</v>
      </c>
      <c r="K8982" t="s">
        <v>106</v>
      </c>
      <c r="L8982">
        <v>0</v>
      </c>
      <c r="M8982">
        <v>0</v>
      </c>
      <c r="N8982">
        <v>5</v>
      </c>
      <c r="O8982" s="6">
        <v>0</v>
      </c>
      <c r="P8982" t="s">
        <v>107</v>
      </c>
      <c r="Q8982" t="s">
        <v>107</v>
      </c>
      <c r="R8982">
        <f>IF(F8982="Monthly",2,0)
+IF(E8982&lt;=6,2,0)
+IF(N8982&lt;=2,2,0)
+IF(L8982&gt;=4,2,0)
+IF(M8982&gt;=2,1,0)
+IF(H8982&gt;=_xlfn.PERCENTILE.INC($H$2:$H$10001,0.75),1,0)</f>
        <v>2</v>
      </c>
      <c r="S8982" t="str">
        <f>IF(R8982&gt;=7,"High",IF(R8982&gt;=4,"Medium","Low"))</f>
        <v>Low</v>
      </c>
    </row>
    <row r="8983" spans="1:19">
      <c r="A8983" t="s">
        <v>9108</v>
      </c>
      <c r="B8983">
        <v>49</v>
      </c>
      <c r="C8983" t="s">
        <v>112</v>
      </c>
      <c r="D8983" t="s">
        <v>126</v>
      </c>
      <c r="E8983">
        <v>23</v>
      </c>
      <c r="F8983" t="s">
        <v>103</v>
      </c>
      <c r="G8983" t="s">
        <v>110</v>
      </c>
      <c r="H8983" s="5">
        <v>765</v>
      </c>
      <c r="I8983" s="5">
        <v>18074.68</v>
      </c>
      <c r="J8983" t="s">
        <v>115</v>
      </c>
      <c r="K8983" t="s">
        <v>106</v>
      </c>
      <c r="L8983">
        <v>3</v>
      </c>
      <c r="M8983">
        <v>0</v>
      </c>
      <c r="N8983">
        <v>5</v>
      </c>
      <c r="O8983" s="6">
        <v>0</v>
      </c>
      <c r="P8983" t="s">
        <v>107</v>
      </c>
      <c r="Q8983" t="s">
        <v>107</v>
      </c>
      <c r="R8983">
        <f>IF(F8983="Monthly",2,0)
+IF(E8983&lt;=6,2,0)
+IF(N8983&lt;=2,2,0)
+IF(L8983&gt;=4,2,0)
+IF(M8983&gt;=2,1,0)
+IF(H8983&gt;=_xlfn.PERCENTILE.INC($H$2:$H$10001,0.75),1,0)</f>
        <v>2</v>
      </c>
      <c r="S8983" t="str">
        <f>IF(R8983&gt;=7,"High",IF(R8983&gt;=4,"Medium","Low"))</f>
        <v>Low</v>
      </c>
    </row>
    <row r="8984" spans="1:19">
      <c r="A8984" t="s">
        <v>9109</v>
      </c>
      <c r="B8984">
        <v>33</v>
      </c>
      <c r="C8984" t="s">
        <v>112</v>
      </c>
      <c r="D8984" t="s">
        <v>123</v>
      </c>
      <c r="E8984">
        <v>25</v>
      </c>
      <c r="F8984" t="s">
        <v>109</v>
      </c>
      <c r="G8984" t="s">
        <v>110</v>
      </c>
      <c r="H8984" s="5">
        <v>691</v>
      </c>
      <c r="I8984" s="5">
        <v>16553.990000000002</v>
      </c>
      <c r="J8984" t="s">
        <v>115</v>
      </c>
      <c r="K8984" t="s">
        <v>106</v>
      </c>
      <c r="L8984">
        <v>0</v>
      </c>
      <c r="M8984">
        <v>0</v>
      </c>
      <c r="N8984">
        <v>5</v>
      </c>
      <c r="O8984" s="6">
        <v>5</v>
      </c>
      <c r="P8984" t="s">
        <v>106</v>
      </c>
      <c r="Q8984" t="s">
        <v>107</v>
      </c>
      <c r="R8984">
        <f>IF(F8984="Monthly",2,0)
+IF(E8984&lt;=6,2,0)
+IF(N8984&lt;=2,2,0)
+IF(L8984&gt;=4,2,0)
+IF(M8984&gt;=2,1,0)
+IF(H8984&gt;=_xlfn.PERCENTILE.INC($H$2:$H$10001,0.75),1,0)</f>
        <v>0</v>
      </c>
      <c r="S8984" t="str">
        <f>IF(R8984&gt;=7,"High",IF(R8984&gt;=4,"Medium","Low"))</f>
        <v>Low</v>
      </c>
    </row>
    <row r="8985" spans="1:19">
      <c r="A8985" t="s">
        <v>9110</v>
      </c>
      <c r="B8985">
        <v>18</v>
      </c>
      <c r="C8985" t="s">
        <v>101</v>
      </c>
      <c r="D8985" t="s">
        <v>119</v>
      </c>
      <c r="E8985">
        <v>36</v>
      </c>
      <c r="F8985" t="s">
        <v>103</v>
      </c>
      <c r="G8985" t="s">
        <v>110</v>
      </c>
      <c r="H8985" s="5">
        <v>644</v>
      </c>
      <c r="I8985" s="5">
        <v>22710.9</v>
      </c>
      <c r="J8985" t="s">
        <v>117</v>
      </c>
      <c r="K8985" t="s">
        <v>106</v>
      </c>
      <c r="L8985">
        <v>3</v>
      </c>
      <c r="M8985">
        <v>0</v>
      </c>
      <c r="N8985">
        <v>5</v>
      </c>
      <c r="O8985" s="6">
        <v>0</v>
      </c>
      <c r="P8985" t="s">
        <v>106</v>
      </c>
      <c r="Q8985" t="s">
        <v>107</v>
      </c>
      <c r="R8985">
        <f>IF(F8985="Monthly",2,0)
+IF(E8985&lt;=6,2,0)
+IF(N8985&lt;=2,2,0)
+IF(L8985&gt;=4,2,0)
+IF(M8985&gt;=2,1,0)
+IF(H8985&gt;=_xlfn.PERCENTILE.INC($H$2:$H$10001,0.75),1,0)</f>
        <v>2</v>
      </c>
      <c r="S8985" t="str">
        <f>IF(R8985&gt;=7,"High",IF(R8985&gt;=4,"Medium","Low"))</f>
        <v>Low</v>
      </c>
    </row>
    <row r="8986" spans="1:19">
      <c r="A8986" t="s">
        <v>9111</v>
      </c>
      <c r="B8986">
        <v>34</v>
      </c>
      <c r="C8986" t="s">
        <v>112</v>
      </c>
      <c r="D8986" t="s">
        <v>119</v>
      </c>
      <c r="E8986">
        <v>56</v>
      </c>
      <c r="F8986" t="s">
        <v>109</v>
      </c>
      <c r="G8986" t="s">
        <v>110</v>
      </c>
      <c r="H8986" s="5">
        <v>729</v>
      </c>
      <c r="I8986" s="5">
        <v>39325.599999999999</v>
      </c>
      <c r="J8986" t="s">
        <v>105</v>
      </c>
      <c r="K8986" t="s">
        <v>106</v>
      </c>
      <c r="L8986">
        <v>0</v>
      </c>
      <c r="M8986">
        <v>0</v>
      </c>
      <c r="N8986">
        <v>5</v>
      </c>
      <c r="O8986" s="6">
        <v>5</v>
      </c>
      <c r="P8986" t="s">
        <v>107</v>
      </c>
      <c r="Q8986" t="s">
        <v>107</v>
      </c>
      <c r="R8986">
        <f>IF(F8986="Monthly",2,0)
+IF(E8986&lt;=6,2,0)
+IF(N8986&lt;=2,2,0)
+IF(L8986&gt;=4,2,0)
+IF(M8986&gt;=2,1,0)
+IF(H8986&gt;=_xlfn.PERCENTILE.INC($H$2:$H$10001,0.75),1,0)</f>
        <v>0</v>
      </c>
      <c r="S8986" t="str">
        <f>IF(R8986&gt;=7,"High",IF(R8986&gt;=4,"Medium","Low"))</f>
        <v>Low</v>
      </c>
    </row>
    <row r="8987" spans="1:19">
      <c r="A8987" t="s">
        <v>9112</v>
      </c>
      <c r="B8987">
        <v>40</v>
      </c>
      <c r="C8987" t="s">
        <v>101</v>
      </c>
      <c r="D8987" t="s">
        <v>133</v>
      </c>
      <c r="E8987">
        <v>51</v>
      </c>
      <c r="F8987" t="s">
        <v>121</v>
      </c>
      <c r="G8987" t="s">
        <v>104</v>
      </c>
      <c r="H8987" s="5">
        <v>392</v>
      </c>
      <c r="I8987" s="5">
        <v>17247.669999999998</v>
      </c>
      <c r="J8987" t="s">
        <v>115</v>
      </c>
      <c r="K8987" t="s">
        <v>106</v>
      </c>
      <c r="L8987">
        <v>1</v>
      </c>
      <c r="M8987">
        <v>0</v>
      </c>
      <c r="N8987">
        <v>5</v>
      </c>
      <c r="O8987" s="6">
        <v>15</v>
      </c>
      <c r="P8987" t="s">
        <v>106</v>
      </c>
      <c r="Q8987" t="s">
        <v>107</v>
      </c>
      <c r="R8987">
        <f>IF(F8987="Monthly",2,0)
+IF(E8987&lt;=6,2,0)
+IF(N8987&lt;=2,2,0)
+IF(L8987&gt;=4,2,0)
+IF(M8987&gt;=2,1,0)
+IF(H8987&gt;=_xlfn.PERCENTILE.INC($H$2:$H$10001,0.75),1,0)</f>
        <v>0</v>
      </c>
      <c r="S8987" t="str">
        <f>IF(R8987&gt;=7,"High",IF(R8987&gt;=4,"Medium","Low"))</f>
        <v>Low</v>
      </c>
    </row>
    <row r="8988" spans="1:19">
      <c r="A8988" t="s">
        <v>9113</v>
      </c>
      <c r="B8988">
        <v>22</v>
      </c>
      <c r="C8988" t="s">
        <v>101</v>
      </c>
      <c r="D8988" t="s">
        <v>123</v>
      </c>
      <c r="E8988">
        <v>10</v>
      </c>
      <c r="F8988" t="s">
        <v>103</v>
      </c>
      <c r="G8988" t="s">
        <v>110</v>
      </c>
      <c r="H8988" s="5">
        <v>705</v>
      </c>
      <c r="I8988" s="5">
        <v>7002.4</v>
      </c>
      <c r="J8988" t="s">
        <v>134</v>
      </c>
      <c r="K8988" t="s">
        <v>106</v>
      </c>
      <c r="L8988">
        <v>0</v>
      </c>
      <c r="M8988">
        <v>0</v>
      </c>
      <c r="N8988">
        <v>5</v>
      </c>
      <c r="O8988" s="6">
        <v>0</v>
      </c>
      <c r="P8988" t="s">
        <v>107</v>
      </c>
      <c r="Q8988" t="s">
        <v>107</v>
      </c>
      <c r="R8988">
        <f>IF(F8988="Monthly",2,0)
+IF(E8988&lt;=6,2,0)
+IF(N8988&lt;=2,2,0)
+IF(L8988&gt;=4,2,0)
+IF(M8988&gt;=2,1,0)
+IF(H8988&gt;=_xlfn.PERCENTILE.INC($H$2:$H$10001,0.75),1,0)</f>
        <v>2</v>
      </c>
      <c r="S8988" t="str">
        <f>IF(R8988&gt;=7,"High",IF(R8988&gt;=4,"Medium","Low"))</f>
        <v>Low</v>
      </c>
    </row>
    <row r="8989" spans="1:19">
      <c r="A8989" t="s">
        <v>9114</v>
      </c>
      <c r="B8989">
        <v>24</v>
      </c>
      <c r="C8989" t="s">
        <v>112</v>
      </c>
      <c r="D8989" t="s">
        <v>102</v>
      </c>
      <c r="E8989">
        <v>47</v>
      </c>
      <c r="F8989" t="s">
        <v>103</v>
      </c>
      <c r="G8989" t="s">
        <v>110</v>
      </c>
      <c r="H8989" s="5">
        <v>701</v>
      </c>
      <c r="I8989" s="5">
        <v>32056.46</v>
      </c>
      <c r="J8989" t="s">
        <v>134</v>
      </c>
      <c r="K8989" t="s">
        <v>106</v>
      </c>
      <c r="L8989">
        <v>2</v>
      </c>
      <c r="M8989">
        <v>1</v>
      </c>
      <c r="N8989">
        <v>4</v>
      </c>
      <c r="O8989" s="6">
        <v>0</v>
      </c>
      <c r="P8989" t="s">
        <v>107</v>
      </c>
      <c r="Q8989" t="s">
        <v>107</v>
      </c>
      <c r="R8989">
        <f>IF(F8989="Monthly",2,0)
+IF(E8989&lt;=6,2,0)
+IF(N8989&lt;=2,2,0)
+IF(L8989&gt;=4,2,0)
+IF(M8989&gt;=2,1,0)
+IF(H8989&gt;=_xlfn.PERCENTILE.INC($H$2:$H$10001,0.75),1,0)</f>
        <v>2</v>
      </c>
      <c r="S8989" t="str">
        <f>IF(R8989&gt;=7,"High",IF(R8989&gt;=4,"Medium","Low"))</f>
        <v>Low</v>
      </c>
    </row>
    <row r="8990" spans="1:19">
      <c r="A8990" t="s">
        <v>9115</v>
      </c>
      <c r="B8990">
        <v>42</v>
      </c>
      <c r="C8990" t="s">
        <v>101</v>
      </c>
      <c r="D8990" t="s">
        <v>126</v>
      </c>
      <c r="E8990">
        <v>27</v>
      </c>
      <c r="F8990" t="s">
        <v>109</v>
      </c>
      <c r="G8990" t="s">
        <v>129</v>
      </c>
      <c r="H8990" s="5">
        <v>998</v>
      </c>
      <c r="I8990" s="5">
        <v>25044.22</v>
      </c>
      <c r="J8990" t="s">
        <v>134</v>
      </c>
      <c r="K8990" t="s">
        <v>106</v>
      </c>
      <c r="L8990">
        <v>2</v>
      </c>
      <c r="M8990">
        <v>1</v>
      </c>
      <c r="N8990">
        <v>4</v>
      </c>
      <c r="O8990" s="6">
        <v>5</v>
      </c>
      <c r="P8990" t="s">
        <v>107</v>
      </c>
      <c r="Q8990" t="s">
        <v>107</v>
      </c>
      <c r="R8990">
        <f>IF(F8990="Monthly",2,0)
+IF(E8990&lt;=6,2,0)
+IF(N8990&lt;=2,2,0)
+IF(L8990&gt;=4,2,0)
+IF(M8990&gt;=2,1,0)
+IF(H8990&gt;=_xlfn.PERCENTILE.INC($H$2:$H$10001,0.75),1,0)</f>
        <v>1</v>
      </c>
      <c r="S8990" t="str">
        <f>IF(R8990&gt;=7,"High",IF(R8990&gt;=4,"Medium","Low"))</f>
        <v>Low</v>
      </c>
    </row>
    <row r="8991" spans="1:19">
      <c r="A8991" t="s">
        <v>9116</v>
      </c>
      <c r="B8991">
        <v>38</v>
      </c>
      <c r="C8991" t="s">
        <v>101</v>
      </c>
      <c r="D8991" t="s">
        <v>102</v>
      </c>
      <c r="E8991">
        <v>9</v>
      </c>
      <c r="F8991" t="s">
        <v>109</v>
      </c>
      <c r="G8991" t="s">
        <v>110</v>
      </c>
      <c r="H8991" s="5">
        <v>683</v>
      </c>
      <c r="I8991" s="5">
        <v>5746.7</v>
      </c>
      <c r="J8991" t="s">
        <v>105</v>
      </c>
      <c r="K8991" t="s">
        <v>106</v>
      </c>
      <c r="L8991">
        <v>0</v>
      </c>
      <c r="M8991">
        <v>0</v>
      </c>
      <c r="N8991">
        <v>5</v>
      </c>
      <c r="O8991" s="6">
        <v>5</v>
      </c>
      <c r="P8991" t="s">
        <v>106</v>
      </c>
      <c r="Q8991" t="s">
        <v>107</v>
      </c>
      <c r="R8991">
        <f>IF(F8991="Monthly",2,0)
+IF(E8991&lt;=6,2,0)
+IF(N8991&lt;=2,2,0)
+IF(L8991&gt;=4,2,0)
+IF(M8991&gt;=2,1,0)
+IF(H8991&gt;=_xlfn.PERCENTILE.INC($H$2:$H$10001,0.75),1,0)</f>
        <v>0</v>
      </c>
      <c r="S8991" t="str">
        <f>IF(R8991&gt;=7,"High",IF(R8991&gt;=4,"Medium","Low"))</f>
        <v>Low</v>
      </c>
    </row>
    <row r="8992" spans="1:19">
      <c r="A8992" t="s">
        <v>9117</v>
      </c>
      <c r="B8992">
        <v>18</v>
      </c>
      <c r="C8992" t="s">
        <v>112</v>
      </c>
      <c r="D8992" t="s">
        <v>159</v>
      </c>
      <c r="E8992">
        <v>42</v>
      </c>
      <c r="F8992" t="s">
        <v>103</v>
      </c>
      <c r="G8992" t="s">
        <v>110</v>
      </c>
      <c r="H8992" s="5">
        <v>642</v>
      </c>
      <c r="I8992" s="5">
        <v>26623.14</v>
      </c>
      <c r="J8992" t="s">
        <v>115</v>
      </c>
      <c r="K8992" t="s">
        <v>107</v>
      </c>
      <c r="L8992">
        <v>0</v>
      </c>
      <c r="M8992">
        <v>0</v>
      </c>
      <c r="N8992">
        <v>5</v>
      </c>
      <c r="O8992" s="6">
        <v>0</v>
      </c>
      <c r="P8992" t="s">
        <v>107</v>
      </c>
      <c r="Q8992" t="s">
        <v>107</v>
      </c>
      <c r="R8992">
        <f>IF(F8992="Monthly",2,0)
+IF(E8992&lt;=6,2,0)
+IF(N8992&lt;=2,2,0)
+IF(L8992&gt;=4,2,0)
+IF(M8992&gt;=2,1,0)
+IF(H8992&gt;=_xlfn.PERCENTILE.INC($H$2:$H$10001,0.75),1,0)</f>
        <v>2</v>
      </c>
      <c r="S8992" t="str">
        <f>IF(R8992&gt;=7,"High",IF(R8992&gt;=4,"Medium","Low"))</f>
        <v>Low</v>
      </c>
    </row>
    <row r="8993" spans="1:19">
      <c r="A8993" t="s">
        <v>9118</v>
      </c>
      <c r="B8993">
        <v>40</v>
      </c>
      <c r="C8993" t="s">
        <v>112</v>
      </c>
      <c r="D8993" t="s">
        <v>137</v>
      </c>
      <c r="E8993">
        <v>47</v>
      </c>
      <c r="F8993" t="s">
        <v>103</v>
      </c>
      <c r="G8993" t="s">
        <v>110</v>
      </c>
      <c r="H8993" s="5">
        <v>771</v>
      </c>
      <c r="I8993" s="5">
        <v>35757.449999999997</v>
      </c>
      <c r="J8993" t="s">
        <v>105</v>
      </c>
      <c r="K8993" t="s">
        <v>106</v>
      </c>
      <c r="L8993">
        <v>4</v>
      </c>
      <c r="M8993">
        <v>1</v>
      </c>
      <c r="N8993">
        <v>4</v>
      </c>
      <c r="O8993" s="6">
        <v>0</v>
      </c>
      <c r="P8993" t="s">
        <v>106</v>
      </c>
      <c r="Q8993" t="s">
        <v>106</v>
      </c>
      <c r="R8993">
        <f>IF(F8993="Monthly",2,0)
+IF(E8993&lt;=6,2,0)
+IF(N8993&lt;=2,2,0)
+IF(L8993&gt;=4,2,0)
+IF(M8993&gt;=2,1,0)
+IF(H8993&gt;=_xlfn.PERCENTILE.INC($H$2:$H$10001,0.75),1,0)</f>
        <v>4</v>
      </c>
      <c r="S8993" t="str">
        <f>IF(R8993&gt;=7,"High",IF(R8993&gt;=4,"Medium","Low"))</f>
        <v>Medium</v>
      </c>
    </row>
    <row r="8994" spans="1:19">
      <c r="A8994" t="s">
        <v>9119</v>
      </c>
      <c r="B8994">
        <v>36</v>
      </c>
      <c r="C8994" t="s">
        <v>101</v>
      </c>
      <c r="D8994" t="s">
        <v>126</v>
      </c>
      <c r="E8994">
        <v>26</v>
      </c>
      <c r="F8994" t="s">
        <v>103</v>
      </c>
      <c r="G8994" t="s">
        <v>110</v>
      </c>
      <c r="H8994" s="5">
        <v>662</v>
      </c>
      <c r="I8994" s="5">
        <f>RawCustomerTable[[#This Row],[Monthly_Charges]]*RawCustomerTable[[#This Row],[Tenure_Months]]*(1-RawCustomerTable[[#This Row],[Discount_Percent]]/100)</f>
        <v>17212</v>
      </c>
      <c r="J8994" t="s">
        <v>134</v>
      </c>
      <c r="K8994" t="s">
        <v>106</v>
      </c>
      <c r="L8994">
        <v>1</v>
      </c>
      <c r="M8994">
        <v>0</v>
      </c>
      <c r="N8994">
        <v>5</v>
      </c>
      <c r="O8994" s="6">
        <v>0</v>
      </c>
      <c r="P8994" t="s">
        <v>107</v>
      </c>
      <c r="Q8994" t="s">
        <v>106</v>
      </c>
      <c r="R8994">
        <f>IF(F8994="Monthly",2,0)
+IF(E8994&lt;=6,2,0)
+IF(N8994&lt;=2,2,0)
+IF(L8994&gt;=4,2,0)
+IF(M8994&gt;=2,1,0)
+IF(H8994&gt;=_xlfn.PERCENTILE.INC($H$2:$H$10001,0.75),1,0)</f>
        <v>2</v>
      </c>
      <c r="S8994" t="str">
        <f>IF(R8994&gt;=7,"High",IF(R8994&gt;=4,"Medium","Low"))</f>
        <v>Low</v>
      </c>
    </row>
    <row r="8995" spans="1:19">
      <c r="A8995" t="s">
        <v>9120</v>
      </c>
      <c r="B8995">
        <v>25</v>
      </c>
      <c r="C8995" t="s">
        <v>101</v>
      </c>
      <c r="D8995" t="s">
        <v>113</v>
      </c>
      <c r="E8995">
        <v>34</v>
      </c>
      <c r="F8995" t="s">
        <v>103</v>
      </c>
      <c r="G8995" t="s">
        <v>104</v>
      </c>
      <c r="H8995" s="5">
        <v>536</v>
      </c>
      <c r="I8995" s="5">
        <v>17872.189999999999</v>
      </c>
      <c r="J8995" t="s">
        <v>105</v>
      </c>
      <c r="K8995" t="s">
        <v>107</v>
      </c>
      <c r="L8995">
        <v>6</v>
      </c>
      <c r="M8995">
        <v>2</v>
      </c>
      <c r="N8995">
        <v>3</v>
      </c>
      <c r="O8995" s="6">
        <v>0</v>
      </c>
      <c r="P8995" t="s">
        <v>107</v>
      </c>
      <c r="Q8995" t="s">
        <v>106</v>
      </c>
      <c r="R8995">
        <f>IF(F8995="Monthly",2,0)
+IF(E8995&lt;=6,2,0)
+IF(N8995&lt;=2,2,0)
+IF(L8995&gt;=4,2,0)
+IF(M8995&gt;=2,1,0)
+IF(H8995&gt;=_xlfn.PERCENTILE.INC($H$2:$H$10001,0.75),1,0)</f>
        <v>5</v>
      </c>
      <c r="S8995" t="str">
        <f>IF(R8995&gt;=7,"High",IF(R8995&gt;=4,"Medium","Low"))</f>
        <v>Medium</v>
      </c>
    </row>
    <row r="8996" spans="1:19">
      <c r="A8996" t="s">
        <v>9121</v>
      </c>
      <c r="B8996">
        <v>32</v>
      </c>
      <c r="C8996" t="s">
        <v>112</v>
      </c>
      <c r="D8996" t="s">
        <v>137</v>
      </c>
      <c r="E8996">
        <v>18</v>
      </c>
      <c r="F8996" t="s">
        <v>103</v>
      </c>
      <c r="G8996" t="s">
        <v>129</v>
      </c>
      <c r="H8996" s="5">
        <v>1089</v>
      </c>
      <c r="I8996" s="5">
        <v>20060.96</v>
      </c>
      <c r="J8996" t="s">
        <v>134</v>
      </c>
      <c r="K8996" t="s">
        <v>106</v>
      </c>
      <c r="L8996">
        <v>0</v>
      </c>
      <c r="M8996">
        <v>0</v>
      </c>
      <c r="N8996">
        <v>5</v>
      </c>
      <c r="O8996" s="6">
        <v>0</v>
      </c>
      <c r="P8996" t="s">
        <v>107</v>
      </c>
      <c r="Q8996" t="s">
        <v>107</v>
      </c>
      <c r="R8996">
        <f>IF(F8996="Monthly",2,0)
+IF(E8996&lt;=6,2,0)
+IF(N8996&lt;=2,2,0)
+IF(L8996&gt;=4,2,0)
+IF(M8996&gt;=2,1,0)
+IF(H8996&gt;=_xlfn.PERCENTILE.INC($H$2:$H$10001,0.75),1,0)</f>
        <v>3</v>
      </c>
      <c r="S8996" t="str">
        <f>IF(R8996&gt;=7,"High",IF(R8996&gt;=4,"Medium","Low"))</f>
        <v>Low</v>
      </c>
    </row>
    <row r="8997" spans="1:19">
      <c r="A8997" t="s">
        <v>9122</v>
      </c>
      <c r="B8997">
        <v>54</v>
      </c>
      <c r="C8997" t="s">
        <v>112</v>
      </c>
      <c r="D8997" t="s">
        <v>137</v>
      </c>
      <c r="E8997">
        <v>12</v>
      </c>
      <c r="F8997" t="s">
        <v>109</v>
      </c>
      <c r="G8997" t="s">
        <v>110</v>
      </c>
      <c r="H8997" s="5">
        <v>727</v>
      </c>
      <c r="I8997" s="5">
        <v>8535.2099999999991</v>
      </c>
      <c r="J8997" t="s">
        <v>117</v>
      </c>
      <c r="K8997" t="s">
        <v>106</v>
      </c>
      <c r="L8997">
        <v>2</v>
      </c>
      <c r="M8997">
        <v>0</v>
      </c>
      <c r="N8997">
        <v>5</v>
      </c>
      <c r="O8997" s="6">
        <v>0</v>
      </c>
      <c r="P8997" t="s">
        <v>107</v>
      </c>
      <c r="Q8997" t="s">
        <v>106</v>
      </c>
      <c r="R8997">
        <f>IF(F8997="Monthly",2,0)
+IF(E8997&lt;=6,2,0)
+IF(N8997&lt;=2,2,0)
+IF(L8997&gt;=4,2,0)
+IF(M8997&gt;=2,1,0)
+IF(H8997&gt;=_xlfn.PERCENTILE.INC($H$2:$H$10001,0.75),1,0)</f>
        <v>0</v>
      </c>
      <c r="S8997" t="str">
        <f>IF(R8997&gt;=7,"High",IF(R8997&gt;=4,"Medium","Low"))</f>
        <v>Low</v>
      </c>
    </row>
    <row r="8998" spans="1:19">
      <c r="A8998" t="s">
        <v>9123</v>
      </c>
      <c r="B8998">
        <v>31</v>
      </c>
      <c r="C8998" t="s">
        <v>112</v>
      </c>
      <c r="D8998" t="s">
        <v>137</v>
      </c>
      <c r="E8998">
        <v>56</v>
      </c>
      <c r="F8998" t="s">
        <v>109</v>
      </c>
      <c r="G8998" t="s">
        <v>104</v>
      </c>
      <c r="H8998" s="5">
        <v>522</v>
      </c>
      <c r="I8998" s="5">
        <v>26652.84</v>
      </c>
      <c r="J8998" t="s">
        <v>115</v>
      </c>
      <c r="K8998" t="s">
        <v>106</v>
      </c>
      <c r="L8998">
        <v>0</v>
      </c>
      <c r="M8998">
        <v>0</v>
      </c>
      <c r="N8998">
        <v>5</v>
      </c>
      <c r="O8998" s="6">
        <v>10</v>
      </c>
      <c r="P8998" t="s">
        <v>107</v>
      </c>
      <c r="Q8998" t="s">
        <v>107</v>
      </c>
      <c r="R8998">
        <f>IF(F8998="Monthly",2,0)
+IF(E8998&lt;=6,2,0)
+IF(N8998&lt;=2,2,0)
+IF(L8998&gt;=4,2,0)
+IF(M8998&gt;=2,1,0)
+IF(H8998&gt;=_xlfn.PERCENTILE.INC($H$2:$H$10001,0.75),1,0)</f>
        <v>0</v>
      </c>
      <c r="S8998" t="str">
        <f>IF(R8998&gt;=7,"High",IF(R8998&gt;=4,"Medium","Low"))</f>
        <v>Low</v>
      </c>
    </row>
    <row r="8999" spans="1:19">
      <c r="A8999" t="s">
        <v>9124</v>
      </c>
      <c r="B8999">
        <v>38</v>
      </c>
      <c r="C8999" t="s">
        <v>112</v>
      </c>
      <c r="D8999" t="s">
        <v>131</v>
      </c>
      <c r="E8999">
        <v>16</v>
      </c>
      <c r="F8999" t="s">
        <v>103</v>
      </c>
      <c r="G8999" t="s">
        <v>104</v>
      </c>
      <c r="H8999" s="5">
        <v>531</v>
      </c>
      <c r="I8999" s="5">
        <v>8491.31</v>
      </c>
      <c r="J8999" t="s">
        <v>140</v>
      </c>
      <c r="K8999" t="s">
        <v>107</v>
      </c>
      <c r="L8999">
        <v>1</v>
      </c>
      <c r="M8999">
        <v>0</v>
      </c>
      <c r="N8999">
        <v>5</v>
      </c>
      <c r="O8999" s="6">
        <v>0</v>
      </c>
      <c r="P8999" t="s">
        <v>107</v>
      </c>
      <c r="Q8999" t="s">
        <v>107</v>
      </c>
      <c r="R8999">
        <f>IF(F8999="Monthly",2,0)
+IF(E8999&lt;=6,2,0)
+IF(N8999&lt;=2,2,0)
+IF(L8999&gt;=4,2,0)
+IF(M8999&gt;=2,1,0)
+IF(H8999&gt;=_xlfn.PERCENTILE.INC($H$2:$H$10001,0.75),1,0)</f>
        <v>2</v>
      </c>
      <c r="S8999" t="str">
        <f>IF(R8999&gt;=7,"High",IF(R8999&gt;=4,"Medium","Low"))</f>
        <v>Low</v>
      </c>
    </row>
    <row r="9000" spans="1:19">
      <c r="A9000" t="s">
        <v>9125</v>
      </c>
      <c r="B9000">
        <v>43</v>
      </c>
      <c r="C9000" t="s">
        <v>112</v>
      </c>
      <c r="D9000" t="s">
        <v>119</v>
      </c>
      <c r="E9000">
        <v>31</v>
      </c>
      <c r="F9000" t="s">
        <v>103</v>
      </c>
      <c r="G9000" t="s">
        <v>129</v>
      </c>
      <c r="H9000" s="5">
        <v>1093</v>
      </c>
      <c r="I9000" s="5">
        <v>32967.620000000003</v>
      </c>
      <c r="J9000" t="s">
        <v>117</v>
      </c>
      <c r="K9000" t="s">
        <v>106</v>
      </c>
      <c r="L9000">
        <v>2</v>
      </c>
      <c r="M9000">
        <v>0</v>
      </c>
      <c r="N9000">
        <v>5</v>
      </c>
      <c r="O9000" s="6">
        <v>0</v>
      </c>
      <c r="P9000" t="s">
        <v>107</v>
      </c>
      <c r="Q9000" t="s">
        <v>107</v>
      </c>
      <c r="R9000">
        <f>IF(F9000="Monthly",2,0)
+IF(E9000&lt;=6,2,0)
+IF(N9000&lt;=2,2,0)
+IF(L9000&gt;=4,2,0)
+IF(M9000&gt;=2,1,0)
+IF(H9000&gt;=_xlfn.PERCENTILE.INC($H$2:$H$10001,0.75),1,0)</f>
        <v>3</v>
      </c>
      <c r="S9000" t="str">
        <f>IF(R9000&gt;=7,"High",IF(R9000&gt;=4,"Medium","Low"))</f>
        <v>Low</v>
      </c>
    </row>
    <row r="9001" spans="1:19">
      <c r="A9001" t="s">
        <v>9126</v>
      </c>
      <c r="B9001">
        <v>48</v>
      </c>
      <c r="C9001" t="s">
        <v>101</v>
      </c>
      <c r="D9001" t="s">
        <v>133</v>
      </c>
      <c r="E9001">
        <v>14</v>
      </c>
      <c r="F9001" t="s">
        <v>121</v>
      </c>
      <c r="G9001" t="s">
        <v>129</v>
      </c>
      <c r="H9001" s="5">
        <v>1056</v>
      </c>
      <c r="I9001" s="5">
        <v>12673.03</v>
      </c>
      <c r="J9001" t="s">
        <v>105</v>
      </c>
      <c r="K9001" t="s">
        <v>106</v>
      </c>
      <c r="L9001">
        <v>0</v>
      </c>
      <c r="M9001">
        <v>0</v>
      </c>
      <c r="N9001">
        <v>5</v>
      </c>
      <c r="O9001" s="6">
        <v>15</v>
      </c>
      <c r="P9001" t="s">
        <v>107</v>
      </c>
      <c r="Q9001" t="s">
        <v>107</v>
      </c>
      <c r="R9001">
        <f>IF(F9001="Monthly",2,0)
+IF(E9001&lt;=6,2,0)
+IF(N9001&lt;=2,2,0)
+IF(L9001&gt;=4,2,0)
+IF(M9001&gt;=2,1,0)
+IF(H9001&gt;=_xlfn.PERCENTILE.INC($H$2:$H$10001,0.75),1,0)</f>
        <v>1</v>
      </c>
      <c r="S9001" t="str">
        <f>IF(R9001&gt;=7,"High",IF(R9001&gt;=4,"Medium","Low"))</f>
        <v>Low</v>
      </c>
    </row>
    <row r="9002" spans="1:19">
      <c r="A9002" t="s">
        <v>9127</v>
      </c>
      <c r="B9002">
        <v>33</v>
      </c>
      <c r="C9002" t="s">
        <v>112</v>
      </c>
      <c r="D9002" t="s">
        <v>159</v>
      </c>
      <c r="E9002">
        <v>57</v>
      </c>
      <c r="F9002" t="s">
        <v>109</v>
      </c>
      <c r="G9002" t="s">
        <v>104</v>
      </c>
      <c r="H9002" s="5">
        <v>393</v>
      </c>
      <c r="I9002" s="5">
        <f>RawCustomerTable[[#This Row],[Monthly_Charges]]*RawCustomerTable[[#This Row],[Tenure_Months]]*(1-RawCustomerTable[[#This Row],[Discount_Percent]]/100)</f>
        <v>22401</v>
      </c>
      <c r="J9002" t="s">
        <v>105</v>
      </c>
      <c r="K9002" t="s">
        <v>106</v>
      </c>
      <c r="L9002">
        <v>7</v>
      </c>
      <c r="M9002">
        <v>4</v>
      </c>
      <c r="N9002">
        <v>1</v>
      </c>
      <c r="O9002" s="6">
        <v>0</v>
      </c>
      <c r="P9002" t="s">
        <v>107</v>
      </c>
      <c r="Q9002" t="s">
        <v>107</v>
      </c>
      <c r="R9002">
        <f>IF(F9002="Monthly",2,0)
+IF(E9002&lt;=6,2,0)
+IF(N9002&lt;=2,2,0)
+IF(L9002&gt;=4,2,0)
+IF(M9002&gt;=2,1,0)
+IF(H9002&gt;=_xlfn.PERCENTILE.INC($H$2:$H$10001,0.75),1,0)</f>
        <v>5</v>
      </c>
      <c r="S9002" t="str">
        <f>IF(R9002&gt;=7,"High",IF(R9002&gt;=4,"Medium","Low"))</f>
        <v>Medium</v>
      </c>
    </row>
    <row r="9003" spans="1:19">
      <c r="A9003" t="s">
        <v>9128</v>
      </c>
      <c r="B9003">
        <v>40</v>
      </c>
      <c r="C9003" t="s">
        <v>112</v>
      </c>
      <c r="D9003" t="s">
        <v>133</v>
      </c>
      <c r="E9003">
        <v>34</v>
      </c>
      <c r="F9003" t="s">
        <v>121</v>
      </c>
      <c r="G9003" t="s">
        <v>110</v>
      </c>
      <c r="H9003" s="5">
        <v>674</v>
      </c>
      <c r="I9003" s="5">
        <v>20492.169999999998</v>
      </c>
      <c r="J9003" t="s">
        <v>105</v>
      </c>
      <c r="K9003" t="s">
        <v>106</v>
      </c>
      <c r="L9003">
        <v>1</v>
      </c>
      <c r="M9003">
        <v>0</v>
      </c>
      <c r="N9003">
        <v>5</v>
      </c>
      <c r="O9003" s="6">
        <v>10</v>
      </c>
      <c r="P9003" t="s">
        <v>107</v>
      </c>
      <c r="Q9003" t="s">
        <v>107</v>
      </c>
      <c r="R9003">
        <f>IF(F9003="Monthly",2,0)
+IF(E9003&lt;=6,2,0)
+IF(N9003&lt;=2,2,0)
+IF(L9003&gt;=4,2,0)
+IF(M9003&gt;=2,1,0)
+IF(H9003&gt;=_xlfn.PERCENTILE.INC($H$2:$H$10001,0.75),1,0)</f>
        <v>0</v>
      </c>
      <c r="S9003" t="str">
        <f>IF(R9003&gt;=7,"High",IF(R9003&gt;=4,"Medium","Low"))</f>
        <v>Low</v>
      </c>
    </row>
    <row r="9004" spans="1:19">
      <c r="A9004" t="s">
        <v>9129</v>
      </c>
      <c r="B9004">
        <v>20</v>
      </c>
      <c r="C9004" t="s">
        <v>101</v>
      </c>
      <c r="D9004" t="s">
        <v>102</v>
      </c>
      <c r="E9004">
        <v>72</v>
      </c>
      <c r="F9004" t="s">
        <v>109</v>
      </c>
      <c r="G9004" t="s">
        <v>110</v>
      </c>
      <c r="H9004" s="5">
        <v>734</v>
      </c>
      <c r="I9004" s="5">
        <v>51565.38</v>
      </c>
      <c r="J9004" t="s">
        <v>117</v>
      </c>
      <c r="K9004" t="s">
        <v>106</v>
      </c>
      <c r="L9004">
        <v>0</v>
      </c>
      <c r="M9004">
        <v>0</v>
      </c>
      <c r="N9004">
        <v>5</v>
      </c>
      <c r="O9004" s="6">
        <v>5</v>
      </c>
      <c r="P9004" t="s">
        <v>106</v>
      </c>
      <c r="Q9004" t="s">
        <v>106</v>
      </c>
      <c r="R9004">
        <f>IF(F9004="Monthly",2,0)
+IF(E9004&lt;=6,2,0)
+IF(N9004&lt;=2,2,0)
+IF(L9004&gt;=4,2,0)
+IF(M9004&gt;=2,1,0)
+IF(H9004&gt;=_xlfn.PERCENTILE.INC($H$2:$H$10001,0.75),1,0)</f>
        <v>0</v>
      </c>
      <c r="S9004" t="str">
        <f>IF(R9004&gt;=7,"High",IF(R9004&gt;=4,"Medium","Low"))</f>
        <v>Low</v>
      </c>
    </row>
    <row r="9005" spans="1:19">
      <c r="A9005" t="s">
        <v>9130</v>
      </c>
      <c r="B9005">
        <v>25</v>
      </c>
      <c r="C9005" t="s">
        <v>112</v>
      </c>
      <c r="D9005" t="s">
        <v>119</v>
      </c>
      <c r="E9005">
        <v>24</v>
      </c>
      <c r="F9005" t="s">
        <v>103</v>
      </c>
      <c r="G9005" t="s">
        <v>110</v>
      </c>
      <c r="H9005" s="5">
        <v>799</v>
      </c>
      <c r="I9005" s="5">
        <v>19623.71</v>
      </c>
      <c r="J9005" t="s">
        <v>105</v>
      </c>
      <c r="K9005" t="s">
        <v>107</v>
      </c>
      <c r="L9005">
        <v>0</v>
      </c>
      <c r="M9005">
        <v>0</v>
      </c>
      <c r="N9005">
        <v>5</v>
      </c>
      <c r="O9005" s="6">
        <v>0</v>
      </c>
      <c r="P9005" t="s">
        <v>107</v>
      </c>
      <c r="Q9005" t="s">
        <v>107</v>
      </c>
      <c r="R9005">
        <f>IF(F9005="Monthly",2,0)
+IF(E9005&lt;=6,2,0)
+IF(N9005&lt;=2,2,0)
+IF(L9005&gt;=4,2,0)
+IF(M9005&gt;=2,1,0)
+IF(H9005&gt;=_xlfn.PERCENTILE.INC($H$2:$H$10001,0.75),1,0)</f>
        <v>3</v>
      </c>
      <c r="S9005" t="str">
        <f>IF(R9005&gt;=7,"High",IF(R9005&gt;=4,"Medium","Low"))</f>
        <v>Low</v>
      </c>
    </row>
    <row r="9006" spans="1:19">
      <c r="A9006" t="s">
        <v>9131</v>
      </c>
      <c r="B9006">
        <v>30</v>
      </c>
      <c r="C9006" t="s">
        <v>101</v>
      </c>
      <c r="D9006" t="s">
        <v>113</v>
      </c>
      <c r="E9006">
        <v>9</v>
      </c>
      <c r="F9006" t="s">
        <v>103</v>
      </c>
      <c r="G9006" t="s">
        <v>129</v>
      </c>
      <c r="H9006" s="5">
        <v>1078</v>
      </c>
      <c r="I9006" s="5">
        <v>9445.33</v>
      </c>
      <c r="J9006" t="s">
        <v>105</v>
      </c>
      <c r="K9006" t="s">
        <v>106</v>
      </c>
      <c r="L9006">
        <v>0</v>
      </c>
      <c r="M9006">
        <v>0</v>
      </c>
      <c r="N9006">
        <v>5</v>
      </c>
      <c r="O9006" s="6">
        <v>0</v>
      </c>
      <c r="P9006" t="s">
        <v>106</v>
      </c>
      <c r="Q9006" t="s">
        <v>107</v>
      </c>
      <c r="R9006">
        <f>IF(F9006="Monthly",2,0)
+IF(E9006&lt;=6,2,0)
+IF(N9006&lt;=2,2,0)
+IF(L9006&gt;=4,2,0)
+IF(M9006&gt;=2,1,0)
+IF(H9006&gt;=_xlfn.PERCENTILE.INC($H$2:$H$10001,0.75),1,0)</f>
        <v>3</v>
      </c>
      <c r="S9006" t="str">
        <f>IF(R9006&gt;=7,"High",IF(R9006&gt;=4,"Medium","Low"))</f>
        <v>Low</v>
      </c>
    </row>
    <row r="9007" spans="1:19">
      <c r="A9007" t="s">
        <v>9132</v>
      </c>
      <c r="B9007">
        <v>27</v>
      </c>
      <c r="C9007" t="s">
        <v>101</v>
      </c>
      <c r="D9007" t="s">
        <v>126</v>
      </c>
      <c r="E9007">
        <v>40</v>
      </c>
      <c r="F9007" t="s">
        <v>109</v>
      </c>
      <c r="G9007" t="s">
        <v>110</v>
      </c>
      <c r="H9007" s="5">
        <v>747</v>
      </c>
      <c r="I9007" s="5">
        <v>27936.44</v>
      </c>
      <c r="J9007" t="s">
        <v>140</v>
      </c>
      <c r="K9007" t="s">
        <v>106</v>
      </c>
      <c r="L9007">
        <v>2</v>
      </c>
      <c r="M9007">
        <v>0</v>
      </c>
      <c r="N9007">
        <v>5</v>
      </c>
      <c r="O9007" s="6">
        <v>5</v>
      </c>
      <c r="P9007" t="s">
        <v>107</v>
      </c>
      <c r="Q9007" t="s">
        <v>107</v>
      </c>
      <c r="R9007">
        <f>IF(F9007="Monthly",2,0)
+IF(E9007&lt;=6,2,0)
+IF(N9007&lt;=2,2,0)
+IF(L9007&gt;=4,2,0)
+IF(M9007&gt;=2,1,0)
+IF(H9007&gt;=_xlfn.PERCENTILE.INC($H$2:$H$10001,0.75),1,0)</f>
        <v>0</v>
      </c>
      <c r="S9007" t="str">
        <f>IF(R9007&gt;=7,"High",IF(R9007&gt;=4,"Medium","Low"))</f>
        <v>Low</v>
      </c>
    </row>
    <row r="9008" spans="1:19">
      <c r="A9008" t="s">
        <v>9133</v>
      </c>
      <c r="B9008">
        <v>29</v>
      </c>
      <c r="C9008" t="s">
        <v>112</v>
      </c>
      <c r="D9008" t="s">
        <v>131</v>
      </c>
      <c r="E9008">
        <v>24</v>
      </c>
      <c r="F9008" t="s">
        <v>103</v>
      </c>
      <c r="G9008" t="s">
        <v>110</v>
      </c>
      <c r="H9008" s="5">
        <v>801</v>
      </c>
      <c r="I9008" s="5">
        <v>19226.79</v>
      </c>
      <c r="J9008" t="s">
        <v>140</v>
      </c>
      <c r="K9008" t="s">
        <v>106</v>
      </c>
      <c r="L9008">
        <v>1</v>
      </c>
      <c r="M9008">
        <v>0</v>
      </c>
      <c r="N9008">
        <v>4</v>
      </c>
      <c r="O9008" s="6">
        <v>0</v>
      </c>
      <c r="P9008" t="s">
        <v>107</v>
      </c>
      <c r="Q9008" t="s">
        <v>106</v>
      </c>
      <c r="R9008">
        <f>IF(F9008="Monthly",2,0)
+IF(E9008&lt;=6,2,0)
+IF(N9008&lt;=2,2,0)
+IF(L9008&gt;=4,2,0)
+IF(M9008&gt;=2,1,0)
+IF(H9008&gt;=_xlfn.PERCENTILE.INC($H$2:$H$10001,0.75),1,0)</f>
        <v>3</v>
      </c>
      <c r="S9008" t="str">
        <f>IF(R9008&gt;=7,"High",IF(R9008&gt;=4,"Medium","Low"))</f>
        <v>Low</v>
      </c>
    </row>
    <row r="9009" spans="1:19">
      <c r="A9009" t="s">
        <v>9134</v>
      </c>
      <c r="B9009">
        <v>23</v>
      </c>
      <c r="C9009" t="s">
        <v>112</v>
      </c>
      <c r="D9009" t="s">
        <v>123</v>
      </c>
      <c r="E9009">
        <v>33</v>
      </c>
      <c r="F9009" t="s">
        <v>103</v>
      </c>
      <c r="G9009" t="s">
        <v>104</v>
      </c>
      <c r="H9009" s="5">
        <v>470</v>
      </c>
      <c r="I9009" s="5">
        <v>15577.89</v>
      </c>
      <c r="J9009" t="s">
        <v>134</v>
      </c>
      <c r="K9009" t="s">
        <v>106</v>
      </c>
      <c r="L9009">
        <v>1</v>
      </c>
      <c r="M9009">
        <v>0</v>
      </c>
      <c r="N9009">
        <v>5</v>
      </c>
      <c r="O9009" s="6">
        <v>0</v>
      </c>
      <c r="P9009" t="s">
        <v>107</v>
      </c>
      <c r="Q9009" t="s">
        <v>107</v>
      </c>
      <c r="R9009">
        <f>IF(F9009="Monthly",2,0)
+IF(E9009&lt;=6,2,0)
+IF(N9009&lt;=2,2,0)
+IF(L9009&gt;=4,2,0)
+IF(M9009&gt;=2,1,0)
+IF(H9009&gt;=_xlfn.PERCENTILE.INC($H$2:$H$10001,0.75),1,0)</f>
        <v>2</v>
      </c>
      <c r="S9009" t="str">
        <f>IF(R9009&gt;=7,"High",IF(R9009&gt;=4,"Medium","Low"))</f>
        <v>Low</v>
      </c>
    </row>
    <row r="9010" spans="1:19">
      <c r="A9010" t="s">
        <v>9135</v>
      </c>
      <c r="B9010">
        <v>18</v>
      </c>
      <c r="C9010" t="s">
        <v>112</v>
      </c>
      <c r="D9010" t="s">
        <v>137</v>
      </c>
      <c r="E9010">
        <v>48</v>
      </c>
      <c r="F9010" t="s">
        <v>103</v>
      </c>
      <c r="G9010" t="s">
        <v>110</v>
      </c>
      <c r="H9010" s="5">
        <v>736</v>
      </c>
      <c r="I9010" s="5">
        <v>36026.67</v>
      </c>
      <c r="J9010" t="s">
        <v>117</v>
      </c>
      <c r="K9010" t="s">
        <v>106</v>
      </c>
      <c r="L9010">
        <v>1</v>
      </c>
      <c r="M9010">
        <v>0</v>
      </c>
      <c r="N9010">
        <v>5</v>
      </c>
      <c r="O9010" s="6">
        <v>0</v>
      </c>
      <c r="P9010" t="s">
        <v>106</v>
      </c>
      <c r="Q9010" t="s">
        <v>107</v>
      </c>
      <c r="R9010">
        <f>IF(F9010="Monthly",2,0)
+IF(E9010&lt;=6,2,0)
+IF(N9010&lt;=2,2,0)
+IF(L9010&gt;=4,2,0)
+IF(M9010&gt;=2,1,0)
+IF(H9010&gt;=_xlfn.PERCENTILE.INC($H$2:$H$10001,0.75),1,0)</f>
        <v>2</v>
      </c>
      <c r="S9010" t="str">
        <f>IF(R9010&gt;=7,"High",IF(R9010&gt;=4,"Medium","Low"))</f>
        <v>Low</v>
      </c>
    </row>
    <row r="9011" spans="1:19">
      <c r="A9011" t="s">
        <v>9136</v>
      </c>
      <c r="B9011">
        <v>34</v>
      </c>
      <c r="C9011" t="s">
        <v>112</v>
      </c>
      <c r="D9011" t="s">
        <v>133</v>
      </c>
      <c r="E9011">
        <v>51</v>
      </c>
      <c r="F9011" t="s">
        <v>121</v>
      </c>
      <c r="G9011" t="s">
        <v>129</v>
      </c>
      <c r="H9011" s="5">
        <v>946</v>
      </c>
      <c r="I9011" s="5">
        <v>47878.18</v>
      </c>
      <c r="J9011" t="s">
        <v>140</v>
      </c>
      <c r="K9011" t="s">
        <v>106</v>
      </c>
      <c r="L9011">
        <v>3</v>
      </c>
      <c r="M9011">
        <v>1</v>
      </c>
      <c r="N9011">
        <v>4</v>
      </c>
      <c r="O9011" s="6">
        <v>0</v>
      </c>
      <c r="P9011" t="s">
        <v>106</v>
      </c>
      <c r="Q9011" t="s">
        <v>107</v>
      </c>
      <c r="R9011">
        <f>IF(F9011="Monthly",2,0)
+IF(E9011&lt;=6,2,0)
+IF(N9011&lt;=2,2,0)
+IF(L9011&gt;=4,2,0)
+IF(M9011&gt;=2,1,0)
+IF(H9011&gt;=_xlfn.PERCENTILE.INC($H$2:$H$10001,0.75),1,0)</f>
        <v>1</v>
      </c>
      <c r="S9011" t="str">
        <f>IF(R9011&gt;=7,"High",IF(R9011&gt;=4,"Medium","Low"))</f>
        <v>Low</v>
      </c>
    </row>
    <row r="9012" spans="1:19">
      <c r="A9012" t="s">
        <v>9137</v>
      </c>
      <c r="B9012">
        <v>32</v>
      </c>
      <c r="C9012" t="s">
        <v>112</v>
      </c>
      <c r="D9012" t="s">
        <v>126</v>
      </c>
      <c r="E9012">
        <v>43</v>
      </c>
      <c r="F9012" t="s">
        <v>109</v>
      </c>
      <c r="G9012" t="s">
        <v>104</v>
      </c>
      <c r="H9012" s="5">
        <v>485</v>
      </c>
      <c r="I9012" s="5">
        <v>21209.47</v>
      </c>
      <c r="J9012" t="s">
        <v>115</v>
      </c>
      <c r="K9012" t="s">
        <v>106</v>
      </c>
      <c r="L9012">
        <v>6</v>
      </c>
      <c r="M9012">
        <v>1</v>
      </c>
      <c r="N9012">
        <v>2</v>
      </c>
      <c r="O9012" s="6">
        <v>0</v>
      </c>
      <c r="P9012" t="s">
        <v>106</v>
      </c>
      <c r="Q9012" t="s">
        <v>107</v>
      </c>
      <c r="R9012">
        <f>IF(F9012="Monthly",2,0)
+IF(E9012&lt;=6,2,0)
+IF(N9012&lt;=2,2,0)
+IF(L9012&gt;=4,2,0)
+IF(M9012&gt;=2,1,0)
+IF(H9012&gt;=_xlfn.PERCENTILE.INC($H$2:$H$10001,0.75),1,0)</f>
        <v>4</v>
      </c>
      <c r="S9012" t="str">
        <f>IF(R9012&gt;=7,"High",IF(R9012&gt;=4,"Medium","Low"))</f>
        <v>Medium</v>
      </c>
    </row>
    <row r="9013" spans="1:19">
      <c r="A9013" t="s">
        <v>9138</v>
      </c>
      <c r="B9013">
        <v>48</v>
      </c>
      <c r="C9013" t="s">
        <v>101</v>
      </c>
      <c r="D9013" t="s">
        <v>126</v>
      </c>
      <c r="E9013">
        <v>22</v>
      </c>
      <c r="F9013" t="s">
        <v>103</v>
      </c>
      <c r="G9013" t="s">
        <v>104</v>
      </c>
      <c r="H9013" s="5">
        <v>431</v>
      </c>
      <c r="I9013" s="5">
        <v>9599.77</v>
      </c>
      <c r="J9013" t="s">
        <v>134</v>
      </c>
      <c r="K9013" t="s">
        <v>106</v>
      </c>
      <c r="L9013">
        <v>1</v>
      </c>
      <c r="M9013">
        <v>0</v>
      </c>
      <c r="N9013">
        <v>4</v>
      </c>
      <c r="O9013" s="6">
        <v>0</v>
      </c>
      <c r="P9013" t="s">
        <v>106</v>
      </c>
      <c r="Q9013" t="s">
        <v>107</v>
      </c>
      <c r="R9013">
        <f>IF(F9013="Monthly",2,0)
+IF(E9013&lt;=6,2,0)
+IF(N9013&lt;=2,2,0)
+IF(L9013&gt;=4,2,0)
+IF(M9013&gt;=2,1,0)
+IF(H9013&gt;=_xlfn.PERCENTILE.INC($H$2:$H$10001,0.75),1,0)</f>
        <v>2</v>
      </c>
      <c r="S9013" t="str">
        <f>IF(R9013&gt;=7,"High",IF(R9013&gt;=4,"Medium","Low"))</f>
        <v>Low</v>
      </c>
    </row>
    <row r="9014" spans="1:19">
      <c r="A9014" t="s">
        <v>9139</v>
      </c>
      <c r="B9014">
        <v>40</v>
      </c>
      <c r="C9014" t="s">
        <v>101</v>
      </c>
      <c r="D9014" t="s">
        <v>159</v>
      </c>
      <c r="E9014">
        <v>17</v>
      </c>
      <c r="F9014" t="s">
        <v>103</v>
      </c>
      <c r="G9014" t="s">
        <v>104</v>
      </c>
      <c r="H9014" s="5">
        <v>500</v>
      </c>
      <c r="I9014" s="5">
        <v>8437.0499999999993</v>
      </c>
      <c r="J9014" t="s">
        <v>134</v>
      </c>
      <c r="K9014" t="s">
        <v>107</v>
      </c>
      <c r="L9014">
        <v>3</v>
      </c>
      <c r="M9014">
        <v>1</v>
      </c>
      <c r="N9014">
        <v>5</v>
      </c>
      <c r="O9014" s="6">
        <v>0</v>
      </c>
      <c r="P9014" t="s">
        <v>106</v>
      </c>
      <c r="Q9014" t="s">
        <v>107</v>
      </c>
      <c r="R9014">
        <f>IF(F9014="Monthly",2,0)
+IF(E9014&lt;=6,2,0)
+IF(N9014&lt;=2,2,0)
+IF(L9014&gt;=4,2,0)
+IF(M9014&gt;=2,1,0)
+IF(H9014&gt;=_xlfn.PERCENTILE.INC($H$2:$H$10001,0.75),1,0)</f>
        <v>2</v>
      </c>
      <c r="S9014" t="str">
        <f>IF(R9014&gt;=7,"High",IF(R9014&gt;=4,"Medium","Low"))</f>
        <v>Low</v>
      </c>
    </row>
    <row r="9015" spans="1:19">
      <c r="A9015" t="s">
        <v>9140</v>
      </c>
      <c r="B9015">
        <v>26</v>
      </c>
      <c r="C9015" t="s">
        <v>101</v>
      </c>
      <c r="D9015" t="s">
        <v>126</v>
      </c>
      <c r="E9015">
        <v>11</v>
      </c>
      <c r="F9015" t="s">
        <v>103</v>
      </c>
      <c r="G9015" t="s">
        <v>110</v>
      </c>
      <c r="H9015" s="5">
        <v>709</v>
      </c>
      <c r="I9015" s="5">
        <v>8029.14</v>
      </c>
      <c r="J9015" t="s">
        <v>140</v>
      </c>
      <c r="K9015" t="s">
        <v>106</v>
      </c>
      <c r="L9015">
        <v>0</v>
      </c>
      <c r="M9015">
        <v>0</v>
      </c>
      <c r="N9015">
        <v>5</v>
      </c>
      <c r="O9015" s="6">
        <v>0</v>
      </c>
      <c r="P9015" t="s">
        <v>107</v>
      </c>
      <c r="Q9015" t="s">
        <v>106</v>
      </c>
      <c r="R9015">
        <f>IF(F9015="Monthly",2,0)
+IF(E9015&lt;=6,2,0)
+IF(N9015&lt;=2,2,0)
+IF(L9015&gt;=4,2,0)
+IF(M9015&gt;=2,1,0)
+IF(H9015&gt;=_xlfn.PERCENTILE.INC($H$2:$H$10001,0.75),1,0)</f>
        <v>2</v>
      </c>
      <c r="S9015" t="str">
        <f>IF(R9015&gt;=7,"High",IF(R9015&gt;=4,"Medium","Low"))</f>
        <v>Low</v>
      </c>
    </row>
    <row r="9016" spans="1:19">
      <c r="A9016" t="s">
        <v>9141</v>
      </c>
      <c r="B9016">
        <v>66</v>
      </c>
      <c r="C9016" t="s">
        <v>101</v>
      </c>
      <c r="D9016" t="s">
        <v>133</v>
      </c>
      <c r="E9016">
        <v>61</v>
      </c>
      <c r="F9016" t="s">
        <v>109</v>
      </c>
      <c r="G9016" t="s">
        <v>104</v>
      </c>
      <c r="H9016" s="5">
        <v>500</v>
      </c>
      <c r="I9016" s="5">
        <v>28915.33</v>
      </c>
      <c r="J9016" t="s">
        <v>105</v>
      </c>
      <c r="K9016" t="s">
        <v>107</v>
      </c>
      <c r="L9016">
        <v>1</v>
      </c>
      <c r="M9016">
        <v>0</v>
      </c>
      <c r="N9016">
        <v>5</v>
      </c>
      <c r="O9016" s="6">
        <v>5</v>
      </c>
      <c r="P9016" t="s">
        <v>107</v>
      </c>
      <c r="Q9016" t="s">
        <v>107</v>
      </c>
      <c r="R9016">
        <f>IF(F9016="Monthly",2,0)
+IF(E9016&lt;=6,2,0)
+IF(N9016&lt;=2,2,0)
+IF(L9016&gt;=4,2,0)
+IF(M9016&gt;=2,1,0)
+IF(H9016&gt;=_xlfn.PERCENTILE.INC($H$2:$H$10001,0.75),1,0)</f>
        <v>0</v>
      </c>
      <c r="S9016" t="str">
        <f>IF(R9016&gt;=7,"High",IF(R9016&gt;=4,"Medium","Low"))</f>
        <v>Low</v>
      </c>
    </row>
    <row r="9017" spans="1:19">
      <c r="A9017" t="s">
        <v>9142</v>
      </c>
      <c r="B9017">
        <v>37</v>
      </c>
      <c r="C9017" t="s">
        <v>112</v>
      </c>
      <c r="D9017" t="s">
        <v>131</v>
      </c>
      <c r="E9017">
        <v>40</v>
      </c>
      <c r="F9017" t="s">
        <v>103</v>
      </c>
      <c r="G9017" t="s">
        <v>129</v>
      </c>
      <c r="H9017" s="5">
        <v>981</v>
      </c>
      <c r="I9017" s="5">
        <v>38535.730000000003</v>
      </c>
      <c r="J9017" t="s">
        <v>105</v>
      </c>
      <c r="K9017" t="s">
        <v>106</v>
      </c>
      <c r="L9017">
        <v>0</v>
      </c>
      <c r="M9017">
        <v>0</v>
      </c>
      <c r="N9017">
        <v>4</v>
      </c>
      <c r="O9017" s="6">
        <v>0</v>
      </c>
      <c r="P9017" t="s">
        <v>107</v>
      </c>
      <c r="Q9017" t="s">
        <v>106</v>
      </c>
      <c r="R9017">
        <f>IF(F9017="Monthly",2,0)
+IF(E9017&lt;=6,2,0)
+IF(N9017&lt;=2,2,0)
+IF(L9017&gt;=4,2,0)
+IF(M9017&gt;=2,1,0)
+IF(H9017&gt;=_xlfn.PERCENTILE.INC($H$2:$H$10001,0.75),1,0)</f>
        <v>3</v>
      </c>
      <c r="S9017" t="str">
        <f>IF(R9017&gt;=7,"High",IF(R9017&gt;=4,"Medium","Low"))</f>
        <v>Low</v>
      </c>
    </row>
    <row r="9018" spans="1:19">
      <c r="A9018" t="s">
        <v>9143</v>
      </c>
      <c r="B9018">
        <v>26</v>
      </c>
      <c r="C9018" t="s">
        <v>112</v>
      </c>
      <c r="D9018" t="s">
        <v>137</v>
      </c>
      <c r="E9018">
        <v>33</v>
      </c>
      <c r="F9018" t="s">
        <v>103</v>
      </c>
      <c r="G9018" t="s">
        <v>104</v>
      </c>
      <c r="H9018" s="5">
        <v>507</v>
      </c>
      <c r="I9018" s="5">
        <v>17109.849999999999</v>
      </c>
      <c r="J9018" t="s">
        <v>134</v>
      </c>
      <c r="K9018" t="s">
        <v>106</v>
      </c>
      <c r="L9018">
        <v>0</v>
      </c>
      <c r="M9018">
        <v>0</v>
      </c>
      <c r="N9018">
        <v>5</v>
      </c>
      <c r="O9018" s="6">
        <v>0</v>
      </c>
      <c r="P9018" t="s">
        <v>106</v>
      </c>
      <c r="Q9018" t="s">
        <v>106</v>
      </c>
      <c r="R9018">
        <f>IF(F9018="Monthly",2,0)
+IF(E9018&lt;=6,2,0)
+IF(N9018&lt;=2,2,0)
+IF(L9018&gt;=4,2,0)
+IF(M9018&gt;=2,1,0)
+IF(H9018&gt;=_xlfn.PERCENTILE.INC($H$2:$H$10001,0.75),1,0)</f>
        <v>2</v>
      </c>
      <c r="S9018" t="str">
        <f>IF(R9018&gt;=7,"High",IF(R9018&gt;=4,"Medium","Low"))</f>
        <v>Low</v>
      </c>
    </row>
    <row r="9019" spans="1:19">
      <c r="A9019" t="s">
        <v>9144</v>
      </c>
      <c r="B9019">
        <v>57</v>
      </c>
      <c r="C9019" t="s">
        <v>112</v>
      </c>
      <c r="D9019" t="s">
        <v>102</v>
      </c>
      <c r="E9019">
        <v>14</v>
      </c>
      <c r="F9019" t="s">
        <v>109</v>
      </c>
      <c r="G9019" t="s">
        <v>104</v>
      </c>
      <c r="H9019" s="5">
        <v>411</v>
      </c>
      <c r="I9019" s="5">
        <v>5767.12</v>
      </c>
      <c r="J9019" t="s">
        <v>134</v>
      </c>
      <c r="K9019" t="s">
        <v>107</v>
      </c>
      <c r="L9019">
        <v>3</v>
      </c>
      <c r="M9019">
        <v>1</v>
      </c>
      <c r="N9019">
        <v>4</v>
      </c>
      <c r="O9019" s="6">
        <v>0</v>
      </c>
      <c r="P9019" t="s">
        <v>107</v>
      </c>
      <c r="Q9019" t="s">
        <v>107</v>
      </c>
      <c r="R9019">
        <f>IF(F9019="Monthly",2,0)
+IF(E9019&lt;=6,2,0)
+IF(N9019&lt;=2,2,0)
+IF(L9019&gt;=4,2,0)
+IF(M9019&gt;=2,1,0)
+IF(H9019&gt;=_xlfn.PERCENTILE.INC($H$2:$H$10001,0.75),1,0)</f>
        <v>0</v>
      </c>
      <c r="S9019" t="str">
        <f>IF(R9019&gt;=7,"High",IF(R9019&gt;=4,"Medium","Low"))</f>
        <v>Low</v>
      </c>
    </row>
    <row r="9020" spans="1:19">
      <c r="A9020" t="s">
        <v>9145</v>
      </c>
      <c r="B9020">
        <v>36</v>
      </c>
      <c r="C9020" t="s">
        <v>112</v>
      </c>
      <c r="D9020" t="s">
        <v>128</v>
      </c>
      <c r="E9020">
        <v>47</v>
      </c>
      <c r="F9020" t="s">
        <v>109</v>
      </c>
      <c r="G9020" t="s">
        <v>104</v>
      </c>
      <c r="H9020" s="5">
        <v>492</v>
      </c>
      <c r="I9020" s="5">
        <v>21359.200000000001</v>
      </c>
      <c r="J9020" t="s">
        <v>134</v>
      </c>
      <c r="K9020" t="s">
        <v>107</v>
      </c>
      <c r="L9020">
        <v>0</v>
      </c>
      <c r="M9020">
        <v>0</v>
      </c>
      <c r="N9020">
        <v>4</v>
      </c>
      <c r="O9020" s="6">
        <v>10</v>
      </c>
      <c r="P9020" t="s">
        <v>106</v>
      </c>
      <c r="Q9020" t="s">
        <v>107</v>
      </c>
      <c r="R9020">
        <f>IF(F9020="Monthly",2,0)
+IF(E9020&lt;=6,2,0)
+IF(N9020&lt;=2,2,0)
+IF(L9020&gt;=4,2,0)
+IF(M9020&gt;=2,1,0)
+IF(H9020&gt;=_xlfn.PERCENTILE.INC($H$2:$H$10001,0.75),1,0)</f>
        <v>0</v>
      </c>
      <c r="S9020" t="str">
        <f>IF(R9020&gt;=7,"High",IF(R9020&gt;=4,"Medium","Low"))</f>
        <v>Low</v>
      </c>
    </row>
    <row r="9021" spans="1:19">
      <c r="A9021" t="s">
        <v>9146</v>
      </c>
      <c r="B9021">
        <v>18</v>
      </c>
      <c r="C9021" t="s">
        <v>112</v>
      </c>
      <c r="D9021" t="s">
        <v>123</v>
      </c>
      <c r="E9021">
        <v>33</v>
      </c>
      <c r="F9021" t="s">
        <v>103</v>
      </c>
      <c r="G9021" t="s">
        <v>104</v>
      </c>
      <c r="H9021" s="5">
        <v>537</v>
      </c>
      <c r="I9021" s="5">
        <v>17812.87</v>
      </c>
      <c r="J9021" t="s">
        <v>105</v>
      </c>
      <c r="K9021" t="s">
        <v>106</v>
      </c>
      <c r="L9021">
        <v>0</v>
      </c>
      <c r="M9021">
        <v>0</v>
      </c>
      <c r="N9021">
        <v>5</v>
      </c>
      <c r="O9021" s="6">
        <v>0</v>
      </c>
      <c r="P9021" t="s">
        <v>107</v>
      </c>
      <c r="Q9021" t="s">
        <v>107</v>
      </c>
      <c r="R9021">
        <f>IF(F9021="Monthly",2,0)
+IF(E9021&lt;=6,2,0)
+IF(N9021&lt;=2,2,0)
+IF(L9021&gt;=4,2,0)
+IF(M9021&gt;=2,1,0)
+IF(H9021&gt;=_xlfn.PERCENTILE.INC($H$2:$H$10001,0.75),1,0)</f>
        <v>2</v>
      </c>
      <c r="S9021" t="str">
        <f>IF(R9021&gt;=7,"High",IF(R9021&gt;=4,"Medium","Low"))</f>
        <v>Low</v>
      </c>
    </row>
    <row r="9022" spans="1:19">
      <c r="A9022" t="s">
        <v>9147</v>
      </c>
      <c r="B9022">
        <v>40</v>
      </c>
      <c r="C9022" t="s">
        <v>112</v>
      </c>
      <c r="D9022" t="s">
        <v>126</v>
      </c>
      <c r="E9022">
        <v>49</v>
      </c>
      <c r="F9022" t="s">
        <v>121</v>
      </c>
      <c r="G9022" t="s">
        <v>104</v>
      </c>
      <c r="H9022" s="5">
        <v>506</v>
      </c>
      <c r="I9022" s="5">
        <v>21856.86</v>
      </c>
      <c r="J9022" t="s">
        <v>117</v>
      </c>
      <c r="K9022" t="s">
        <v>107</v>
      </c>
      <c r="L9022">
        <v>4</v>
      </c>
      <c r="M9022">
        <v>0</v>
      </c>
      <c r="N9022">
        <v>5</v>
      </c>
      <c r="O9022" s="6">
        <v>10</v>
      </c>
      <c r="P9022" t="s">
        <v>107</v>
      </c>
      <c r="Q9022" t="s">
        <v>107</v>
      </c>
      <c r="R9022">
        <f>IF(F9022="Monthly",2,0)
+IF(E9022&lt;=6,2,0)
+IF(N9022&lt;=2,2,0)
+IF(L9022&gt;=4,2,0)
+IF(M9022&gt;=2,1,0)
+IF(H9022&gt;=_xlfn.PERCENTILE.INC($H$2:$H$10001,0.75),1,0)</f>
        <v>2</v>
      </c>
      <c r="S9022" t="str">
        <f>IF(R9022&gt;=7,"High",IF(R9022&gt;=4,"Medium","Low"))</f>
        <v>Low</v>
      </c>
    </row>
    <row r="9023" spans="1:19">
      <c r="A9023" t="s">
        <v>9148</v>
      </c>
      <c r="B9023">
        <v>36</v>
      </c>
      <c r="C9023" t="s">
        <v>101</v>
      </c>
      <c r="D9023" t="s">
        <v>102</v>
      </c>
      <c r="E9023">
        <v>29</v>
      </c>
      <c r="F9023" t="s">
        <v>109</v>
      </c>
      <c r="G9023" t="s">
        <v>110</v>
      </c>
      <c r="H9023" s="5">
        <v>753</v>
      </c>
      <c r="I9023" s="5">
        <v>19183</v>
      </c>
      <c r="J9023" t="s">
        <v>140</v>
      </c>
      <c r="K9023" t="s">
        <v>106</v>
      </c>
      <c r="L9023">
        <v>2</v>
      </c>
      <c r="M9023">
        <v>0</v>
      </c>
      <c r="N9023">
        <v>5</v>
      </c>
      <c r="O9023" s="6">
        <v>10</v>
      </c>
      <c r="P9023" t="s">
        <v>106</v>
      </c>
      <c r="Q9023" t="s">
        <v>107</v>
      </c>
      <c r="R9023">
        <f>IF(F9023="Monthly",2,0)
+IF(E9023&lt;=6,2,0)
+IF(N9023&lt;=2,2,0)
+IF(L9023&gt;=4,2,0)
+IF(M9023&gt;=2,1,0)
+IF(H9023&gt;=_xlfn.PERCENTILE.INC($H$2:$H$10001,0.75),1,0)</f>
        <v>0</v>
      </c>
      <c r="S9023" t="str">
        <f>IF(R9023&gt;=7,"High",IF(R9023&gt;=4,"Medium","Low"))</f>
        <v>Low</v>
      </c>
    </row>
    <row r="9024" spans="1:19">
      <c r="A9024" t="s">
        <v>9149</v>
      </c>
      <c r="B9024">
        <v>32</v>
      </c>
      <c r="C9024" t="s">
        <v>112</v>
      </c>
      <c r="D9024" t="s">
        <v>119</v>
      </c>
      <c r="E9024">
        <v>24</v>
      </c>
      <c r="F9024" t="s">
        <v>103</v>
      </c>
      <c r="G9024" t="s">
        <v>104</v>
      </c>
      <c r="H9024" s="5">
        <v>423</v>
      </c>
      <c r="I9024" s="5">
        <v>10196.67</v>
      </c>
      <c r="J9024" t="s">
        <v>117</v>
      </c>
      <c r="K9024" t="s">
        <v>107</v>
      </c>
      <c r="L9024">
        <v>2</v>
      </c>
      <c r="M9024">
        <v>0</v>
      </c>
      <c r="N9024">
        <v>4</v>
      </c>
      <c r="O9024" s="6">
        <v>0</v>
      </c>
      <c r="P9024" t="s">
        <v>107</v>
      </c>
      <c r="Q9024" t="s">
        <v>107</v>
      </c>
      <c r="R9024">
        <f>IF(F9024="Monthly",2,0)
+IF(E9024&lt;=6,2,0)
+IF(N9024&lt;=2,2,0)
+IF(L9024&gt;=4,2,0)
+IF(M9024&gt;=2,1,0)
+IF(H9024&gt;=_xlfn.PERCENTILE.INC($H$2:$H$10001,0.75),1,0)</f>
        <v>2</v>
      </c>
      <c r="S9024" t="str">
        <f>IF(R9024&gt;=7,"High",IF(R9024&gt;=4,"Medium","Low"))</f>
        <v>Low</v>
      </c>
    </row>
    <row r="9025" spans="1:19">
      <c r="A9025" t="s">
        <v>9150</v>
      </c>
      <c r="B9025">
        <v>18</v>
      </c>
      <c r="C9025" t="s">
        <v>101</v>
      </c>
      <c r="D9025" t="s">
        <v>131</v>
      </c>
      <c r="E9025">
        <v>20</v>
      </c>
      <c r="F9025" t="s">
        <v>103</v>
      </c>
      <c r="G9025" t="s">
        <v>129</v>
      </c>
      <c r="H9025" s="5">
        <v>1043</v>
      </c>
      <c r="I9025" s="5">
        <v>20277.25</v>
      </c>
      <c r="J9025" t="s">
        <v>134</v>
      </c>
      <c r="K9025" t="s">
        <v>106</v>
      </c>
      <c r="L9025">
        <v>2</v>
      </c>
      <c r="M9025">
        <v>0</v>
      </c>
      <c r="N9025">
        <v>5</v>
      </c>
      <c r="O9025" s="6">
        <v>0</v>
      </c>
      <c r="P9025" t="s">
        <v>106</v>
      </c>
      <c r="Q9025" t="s">
        <v>106</v>
      </c>
      <c r="R9025">
        <f>IF(F9025="Monthly",2,0)
+IF(E9025&lt;=6,2,0)
+IF(N9025&lt;=2,2,0)
+IF(L9025&gt;=4,2,0)
+IF(M9025&gt;=2,1,0)
+IF(H9025&gt;=_xlfn.PERCENTILE.INC($H$2:$H$10001,0.75),1,0)</f>
        <v>3</v>
      </c>
      <c r="S9025" t="str">
        <f>IF(R9025&gt;=7,"High",IF(R9025&gt;=4,"Medium","Low"))</f>
        <v>Low</v>
      </c>
    </row>
    <row r="9026" spans="1:19">
      <c r="A9026" t="s">
        <v>9151</v>
      </c>
      <c r="B9026">
        <v>32</v>
      </c>
      <c r="C9026" t="s">
        <v>101</v>
      </c>
      <c r="D9026" t="s">
        <v>137</v>
      </c>
      <c r="E9026">
        <v>51</v>
      </c>
      <c r="F9026" t="s">
        <v>103</v>
      </c>
      <c r="G9026" t="s">
        <v>104</v>
      </c>
      <c r="H9026" s="5">
        <v>530</v>
      </c>
      <c r="I9026" s="5">
        <v>27065.68</v>
      </c>
      <c r="J9026" t="s">
        <v>115</v>
      </c>
      <c r="K9026" t="s">
        <v>106</v>
      </c>
      <c r="L9026">
        <v>2</v>
      </c>
      <c r="M9026">
        <v>0</v>
      </c>
      <c r="N9026">
        <v>3</v>
      </c>
      <c r="O9026" s="6">
        <v>0</v>
      </c>
      <c r="P9026" t="s">
        <v>107</v>
      </c>
      <c r="Q9026" t="s">
        <v>107</v>
      </c>
      <c r="R9026">
        <f>IF(F9026="Monthly",2,0)
+IF(E9026&lt;=6,2,0)
+IF(N9026&lt;=2,2,0)
+IF(L9026&gt;=4,2,0)
+IF(M9026&gt;=2,1,0)
+IF(H9026&gt;=_xlfn.PERCENTILE.INC($H$2:$H$10001,0.75),1,0)</f>
        <v>2</v>
      </c>
      <c r="S9026" t="str">
        <f>IF(R9026&gt;=7,"High",IF(R9026&gt;=4,"Medium","Low"))</f>
        <v>Low</v>
      </c>
    </row>
    <row r="9027" spans="1:19">
      <c r="A9027" t="s">
        <v>9152</v>
      </c>
      <c r="B9027">
        <v>22</v>
      </c>
      <c r="C9027" t="s">
        <v>101</v>
      </c>
      <c r="D9027" t="s">
        <v>102</v>
      </c>
      <c r="E9027">
        <v>18</v>
      </c>
      <c r="F9027" t="s">
        <v>103</v>
      </c>
      <c r="G9027" t="s">
        <v>110</v>
      </c>
      <c r="H9027" s="5">
        <v>725</v>
      </c>
      <c r="I9027" s="5">
        <v>13052.25</v>
      </c>
      <c r="J9027" t="s">
        <v>134</v>
      </c>
      <c r="K9027" t="s">
        <v>106</v>
      </c>
      <c r="L9027">
        <v>0</v>
      </c>
      <c r="M9027">
        <v>0</v>
      </c>
      <c r="N9027">
        <v>5</v>
      </c>
      <c r="O9027" s="6">
        <v>0</v>
      </c>
      <c r="P9027" t="s">
        <v>107</v>
      </c>
      <c r="Q9027" t="s">
        <v>107</v>
      </c>
      <c r="R9027">
        <f>IF(F9027="Monthly",2,0)
+IF(E9027&lt;=6,2,0)
+IF(N9027&lt;=2,2,0)
+IF(L9027&gt;=4,2,0)
+IF(M9027&gt;=2,1,0)
+IF(H9027&gt;=_xlfn.PERCENTILE.INC($H$2:$H$10001,0.75),1,0)</f>
        <v>2</v>
      </c>
      <c r="S9027" t="str">
        <f>IF(R9027&gt;=7,"High",IF(R9027&gt;=4,"Medium","Low"))</f>
        <v>Low</v>
      </c>
    </row>
    <row r="9028" spans="1:19">
      <c r="A9028" t="s">
        <v>9153</v>
      </c>
      <c r="B9028">
        <v>28</v>
      </c>
      <c r="C9028" t="s">
        <v>101</v>
      </c>
      <c r="D9028" t="s">
        <v>137</v>
      </c>
      <c r="E9028">
        <v>14</v>
      </c>
      <c r="F9028" t="s">
        <v>103</v>
      </c>
      <c r="G9028" t="s">
        <v>110</v>
      </c>
      <c r="H9028" s="5">
        <v>723</v>
      </c>
      <c r="I9028" s="5">
        <v>9862.93</v>
      </c>
      <c r="J9028" t="s">
        <v>105</v>
      </c>
      <c r="K9028" t="s">
        <v>106</v>
      </c>
      <c r="L9028">
        <v>2</v>
      </c>
      <c r="M9028">
        <v>1</v>
      </c>
      <c r="N9028">
        <v>4</v>
      </c>
      <c r="O9028" s="6">
        <v>0</v>
      </c>
      <c r="P9028" t="s">
        <v>106</v>
      </c>
      <c r="Q9028" t="s">
        <v>107</v>
      </c>
      <c r="R9028">
        <f>IF(F9028="Monthly",2,0)
+IF(E9028&lt;=6,2,0)
+IF(N9028&lt;=2,2,0)
+IF(L9028&gt;=4,2,0)
+IF(M9028&gt;=2,1,0)
+IF(H9028&gt;=_xlfn.PERCENTILE.INC($H$2:$H$10001,0.75),1,0)</f>
        <v>2</v>
      </c>
      <c r="S9028" t="str">
        <f>IF(R9028&gt;=7,"High",IF(R9028&gt;=4,"Medium","Low"))</f>
        <v>Low</v>
      </c>
    </row>
    <row r="9029" spans="1:19">
      <c r="A9029" t="s">
        <v>9154</v>
      </c>
      <c r="B9029">
        <v>47</v>
      </c>
      <c r="C9029" t="s">
        <v>101</v>
      </c>
      <c r="D9029" t="s">
        <v>102</v>
      </c>
      <c r="E9029">
        <v>47</v>
      </c>
      <c r="F9029" t="s">
        <v>103</v>
      </c>
      <c r="G9029" t="s">
        <v>110</v>
      </c>
      <c r="H9029" s="5">
        <v>733</v>
      </c>
      <c r="I9029" s="5">
        <v>34308.25</v>
      </c>
      <c r="J9029" t="s">
        <v>134</v>
      </c>
      <c r="K9029" t="s">
        <v>106</v>
      </c>
      <c r="L9029">
        <v>1</v>
      </c>
      <c r="M9029">
        <v>0</v>
      </c>
      <c r="N9029">
        <v>4</v>
      </c>
      <c r="O9029" s="6">
        <v>0</v>
      </c>
      <c r="P9029" t="s">
        <v>107</v>
      </c>
      <c r="Q9029" t="s">
        <v>106</v>
      </c>
      <c r="R9029">
        <f>IF(F9029="Monthly",2,0)
+IF(E9029&lt;=6,2,0)
+IF(N9029&lt;=2,2,0)
+IF(L9029&gt;=4,2,0)
+IF(M9029&gt;=2,1,0)
+IF(H9029&gt;=_xlfn.PERCENTILE.INC($H$2:$H$10001,0.75),1,0)</f>
        <v>2</v>
      </c>
      <c r="S9029" t="str">
        <f>IF(R9029&gt;=7,"High",IF(R9029&gt;=4,"Medium","Low"))</f>
        <v>Low</v>
      </c>
    </row>
    <row r="9030" spans="1:19">
      <c r="A9030" t="s">
        <v>9155</v>
      </c>
      <c r="B9030">
        <v>32</v>
      </c>
      <c r="C9030" t="s">
        <v>101</v>
      </c>
      <c r="D9030" t="s">
        <v>159</v>
      </c>
      <c r="E9030">
        <v>53</v>
      </c>
      <c r="F9030" t="s">
        <v>109</v>
      </c>
      <c r="G9030" t="s">
        <v>104</v>
      </c>
      <c r="H9030" s="5">
        <v>516</v>
      </c>
      <c r="I9030" s="5">
        <v>23946.99</v>
      </c>
      <c r="J9030" t="s">
        <v>117</v>
      </c>
      <c r="K9030" t="s">
        <v>106</v>
      </c>
      <c r="L9030">
        <v>0</v>
      </c>
      <c r="M9030">
        <v>0</v>
      </c>
      <c r="N9030">
        <v>5</v>
      </c>
      <c r="O9030" s="6">
        <v>10</v>
      </c>
      <c r="P9030" t="s">
        <v>106</v>
      </c>
      <c r="Q9030" t="s">
        <v>107</v>
      </c>
      <c r="R9030">
        <f>IF(F9030="Monthly",2,0)
+IF(E9030&lt;=6,2,0)
+IF(N9030&lt;=2,2,0)
+IF(L9030&gt;=4,2,0)
+IF(M9030&gt;=2,1,0)
+IF(H9030&gt;=_xlfn.PERCENTILE.INC($H$2:$H$10001,0.75),1,0)</f>
        <v>0</v>
      </c>
      <c r="S9030" t="str">
        <f>IF(R9030&gt;=7,"High",IF(R9030&gt;=4,"Medium","Low"))</f>
        <v>Low</v>
      </c>
    </row>
    <row r="9031" spans="1:19">
      <c r="A9031" t="s">
        <v>9156</v>
      </c>
      <c r="B9031">
        <v>40</v>
      </c>
      <c r="C9031" t="s">
        <v>101</v>
      </c>
      <c r="D9031" t="s">
        <v>102</v>
      </c>
      <c r="E9031">
        <v>16</v>
      </c>
      <c r="F9031" t="s">
        <v>103</v>
      </c>
      <c r="G9031" t="s">
        <v>104</v>
      </c>
      <c r="H9031" s="5">
        <v>405</v>
      </c>
      <c r="I9031" s="5">
        <v>6612.4</v>
      </c>
      <c r="J9031" t="s">
        <v>140</v>
      </c>
      <c r="K9031" t="s">
        <v>106</v>
      </c>
      <c r="L9031">
        <v>2</v>
      </c>
      <c r="M9031">
        <v>0</v>
      </c>
      <c r="N9031">
        <v>4</v>
      </c>
      <c r="O9031" s="6">
        <v>0</v>
      </c>
      <c r="P9031" t="s">
        <v>107</v>
      </c>
      <c r="Q9031" t="s">
        <v>107</v>
      </c>
      <c r="R9031">
        <f>IF(F9031="Monthly",2,0)
+IF(E9031&lt;=6,2,0)
+IF(N9031&lt;=2,2,0)
+IF(L9031&gt;=4,2,0)
+IF(M9031&gt;=2,1,0)
+IF(H9031&gt;=_xlfn.PERCENTILE.INC($H$2:$H$10001,0.75),1,0)</f>
        <v>2</v>
      </c>
      <c r="S9031" t="str">
        <f>IF(R9031&gt;=7,"High",IF(R9031&gt;=4,"Medium","Low"))</f>
        <v>Low</v>
      </c>
    </row>
    <row r="9032" spans="1:19">
      <c r="A9032" t="s">
        <v>9157</v>
      </c>
      <c r="B9032">
        <v>33</v>
      </c>
      <c r="C9032" t="s">
        <v>101</v>
      </c>
      <c r="D9032" t="s">
        <v>159</v>
      </c>
      <c r="E9032">
        <v>13</v>
      </c>
      <c r="F9032" t="s">
        <v>103</v>
      </c>
      <c r="G9032" t="s">
        <v>104</v>
      </c>
      <c r="H9032" s="5">
        <v>506</v>
      </c>
      <c r="I9032" s="5">
        <v>6514.44</v>
      </c>
      <c r="J9032" t="s">
        <v>140</v>
      </c>
      <c r="K9032" t="s">
        <v>107</v>
      </c>
      <c r="L9032">
        <v>0</v>
      </c>
      <c r="M9032">
        <v>0</v>
      </c>
      <c r="N9032">
        <v>5</v>
      </c>
      <c r="O9032" s="6">
        <v>0</v>
      </c>
      <c r="P9032" t="s">
        <v>107</v>
      </c>
      <c r="Q9032" t="s">
        <v>107</v>
      </c>
      <c r="R9032">
        <f>IF(F9032="Monthly",2,0)
+IF(E9032&lt;=6,2,0)
+IF(N9032&lt;=2,2,0)
+IF(L9032&gt;=4,2,0)
+IF(M9032&gt;=2,1,0)
+IF(H9032&gt;=_xlfn.PERCENTILE.INC($H$2:$H$10001,0.75),1,0)</f>
        <v>2</v>
      </c>
      <c r="S9032" t="str">
        <f>IF(R9032&gt;=7,"High",IF(R9032&gt;=4,"Medium","Low"))</f>
        <v>Low</v>
      </c>
    </row>
    <row r="9033" spans="1:19">
      <c r="A9033" t="s">
        <v>9158</v>
      </c>
      <c r="B9033">
        <v>31</v>
      </c>
      <c r="C9033" t="s">
        <v>112</v>
      </c>
      <c r="D9033" t="s">
        <v>102</v>
      </c>
      <c r="E9033">
        <v>42</v>
      </c>
      <c r="F9033" t="s">
        <v>103</v>
      </c>
      <c r="G9033" t="s">
        <v>110</v>
      </c>
      <c r="H9033" s="5">
        <v>798</v>
      </c>
      <c r="I9033" s="5">
        <v>33484.550000000003</v>
      </c>
      <c r="J9033" t="s">
        <v>105</v>
      </c>
      <c r="K9033" t="s">
        <v>106</v>
      </c>
      <c r="L9033">
        <v>6</v>
      </c>
      <c r="M9033">
        <v>0</v>
      </c>
      <c r="N9033">
        <v>4</v>
      </c>
      <c r="O9033" s="6">
        <v>0</v>
      </c>
      <c r="P9033" t="s">
        <v>107</v>
      </c>
      <c r="Q9033" t="s">
        <v>107</v>
      </c>
      <c r="R9033">
        <f>IF(F9033="Monthly",2,0)
+IF(E9033&lt;=6,2,0)
+IF(N9033&lt;=2,2,0)
+IF(L9033&gt;=4,2,0)
+IF(M9033&gt;=2,1,0)
+IF(H9033&gt;=_xlfn.PERCENTILE.INC($H$2:$H$10001,0.75),1,0)</f>
        <v>5</v>
      </c>
      <c r="S9033" t="str">
        <f>IF(R9033&gt;=7,"High",IF(R9033&gt;=4,"Medium","Low"))</f>
        <v>Medium</v>
      </c>
    </row>
    <row r="9034" spans="1:19">
      <c r="A9034" t="s">
        <v>9159</v>
      </c>
      <c r="B9034">
        <v>39</v>
      </c>
      <c r="C9034" t="s">
        <v>112</v>
      </c>
      <c r="D9034" t="s">
        <v>137</v>
      </c>
      <c r="E9034">
        <v>23</v>
      </c>
      <c r="F9034" t="s">
        <v>103</v>
      </c>
      <c r="G9034" t="s">
        <v>129</v>
      </c>
      <c r="H9034" s="5">
        <v>1086</v>
      </c>
      <c r="I9034" s="5">
        <v>24408.03</v>
      </c>
      <c r="J9034" t="s">
        <v>117</v>
      </c>
      <c r="K9034" t="s">
        <v>106</v>
      </c>
      <c r="L9034">
        <v>3</v>
      </c>
      <c r="M9034">
        <v>0</v>
      </c>
      <c r="N9034">
        <v>4</v>
      </c>
      <c r="O9034" s="6">
        <v>0</v>
      </c>
      <c r="P9034" t="s">
        <v>107</v>
      </c>
      <c r="Q9034" t="s">
        <v>106</v>
      </c>
      <c r="R9034">
        <f>IF(F9034="Monthly",2,0)
+IF(E9034&lt;=6,2,0)
+IF(N9034&lt;=2,2,0)
+IF(L9034&gt;=4,2,0)
+IF(M9034&gt;=2,1,0)
+IF(H9034&gt;=_xlfn.PERCENTILE.INC($H$2:$H$10001,0.75),1,0)</f>
        <v>3</v>
      </c>
      <c r="S9034" t="str">
        <f>IF(R9034&gt;=7,"High",IF(R9034&gt;=4,"Medium","Low"))</f>
        <v>Low</v>
      </c>
    </row>
    <row r="9035" spans="1:19">
      <c r="A9035" t="s">
        <v>9160</v>
      </c>
      <c r="B9035">
        <v>18</v>
      </c>
      <c r="C9035" t="s">
        <v>112</v>
      </c>
      <c r="D9035" t="s">
        <v>133</v>
      </c>
      <c r="E9035">
        <v>32</v>
      </c>
      <c r="F9035" t="s">
        <v>121</v>
      </c>
      <c r="G9035" t="s">
        <v>129</v>
      </c>
      <c r="H9035" s="5">
        <v>1068</v>
      </c>
      <c r="I9035" s="5">
        <v>28472.87</v>
      </c>
      <c r="J9035" t="s">
        <v>140</v>
      </c>
      <c r="K9035" t="s">
        <v>106</v>
      </c>
      <c r="L9035">
        <v>3</v>
      </c>
      <c r="M9035">
        <v>1</v>
      </c>
      <c r="N9035">
        <v>4</v>
      </c>
      <c r="O9035" s="6">
        <v>15</v>
      </c>
      <c r="P9035" t="s">
        <v>107</v>
      </c>
      <c r="Q9035" t="s">
        <v>107</v>
      </c>
      <c r="R9035">
        <f>IF(F9035="Monthly",2,0)
+IF(E9035&lt;=6,2,0)
+IF(N9035&lt;=2,2,0)
+IF(L9035&gt;=4,2,0)
+IF(M9035&gt;=2,1,0)
+IF(H9035&gt;=_xlfn.PERCENTILE.INC($H$2:$H$10001,0.75),1,0)</f>
        <v>1</v>
      </c>
      <c r="S9035" t="str">
        <f>IF(R9035&gt;=7,"High",IF(R9035&gt;=4,"Medium","Low"))</f>
        <v>Low</v>
      </c>
    </row>
    <row r="9036" spans="1:19">
      <c r="A9036" t="s">
        <v>9161</v>
      </c>
      <c r="B9036">
        <v>33</v>
      </c>
      <c r="C9036" t="s">
        <v>112</v>
      </c>
      <c r="D9036" t="s">
        <v>126</v>
      </c>
      <c r="E9036">
        <v>26</v>
      </c>
      <c r="F9036" t="s">
        <v>109</v>
      </c>
      <c r="G9036" t="s">
        <v>110</v>
      </c>
      <c r="H9036" s="5">
        <v>688</v>
      </c>
      <c r="I9036" s="5">
        <v>17505.759999999998</v>
      </c>
      <c r="J9036" t="s">
        <v>105</v>
      </c>
      <c r="K9036" t="s">
        <v>106</v>
      </c>
      <c r="L9036">
        <v>3</v>
      </c>
      <c r="M9036">
        <v>0</v>
      </c>
      <c r="N9036">
        <v>5</v>
      </c>
      <c r="O9036" s="6">
        <v>0</v>
      </c>
      <c r="P9036" t="s">
        <v>106</v>
      </c>
      <c r="Q9036" t="s">
        <v>107</v>
      </c>
      <c r="R9036">
        <f>IF(F9036="Monthly",2,0)
+IF(E9036&lt;=6,2,0)
+IF(N9036&lt;=2,2,0)
+IF(L9036&gt;=4,2,0)
+IF(M9036&gt;=2,1,0)
+IF(H9036&gt;=_xlfn.PERCENTILE.INC($H$2:$H$10001,0.75),1,0)</f>
        <v>0</v>
      </c>
      <c r="S9036" t="str">
        <f>IF(R9036&gt;=7,"High",IF(R9036&gt;=4,"Medium","Low"))</f>
        <v>Low</v>
      </c>
    </row>
    <row r="9037" spans="1:19">
      <c r="A9037" t="s">
        <v>9162</v>
      </c>
      <c r="B9037">
        <v>41</v>
      </c>
      <c r="C9037" t="s">
        <v>112</v>
      </c>
      <c r="D9037" t="s">
        <v>131</v>
      </c>
      <c r="E9037">
        <v>27</v>
      </c>
      <c r="F9037" t="s">
        <v>109</v>
      </c>
      <c r="G9037" t="s">
        <v>110</v>
      </c>
      <c r="H9037" s="5">
        <v>771</v>
      </c>
      <c r="I9037" s="5">
        <f>RawCustomerTable[[#This Row],[Monthly_Charges]]*RawCustomerTable[[#This Row],[Tenure_Months]]*(1-RawCustomerTable[[#This Row],[Discount_Percent]]/100)</f>
        <v>20817</v>
      </c>
      <c r="J9037" t="s">
        <v>117</v>
      </c>
      <c r="K9037" t="s">
        <v>106</v>
      </c>
      <c r="L9037">
        <v>0</v>
      </c>
      <c r="M9037">
        <v>0</v>
      </c>
      <c r="N9037">
        <v>5</v>
      </c>
      <c r="O9037" s="6">
        <v>0</v>
      </c>
      <c r="P9037" t="s">
        <v>107</v>
      </c>
      <c r="Q9037" t="s">
        <v>107</v>
      </c>
      <c r="R9037">
        <f>IF(F9037="Monthly",2,0)
+IF(E9037&lt;=6,2,0)
+IF(N9037&lt;=2,2,0)
+IF(L9037&gt;=4,2,0)
+IF(M9037&gt;=2,1,0)
+IF(H9037&gt;=_xlfn.PERCENTILE.INC($H$2:$H$10001,0.75),1,0)</f>
        <v>0</v>
      </c>
      <c r="S9037" t="str">
        <f>IF(R9037&gt;=7,"High",IF(R9037&gt;=4,"Medium","Low"))</f>
        <v>Low</v>
      </c>
    </row>
    <row r="9038" spans="1:19">
      <c r="A9038" t="s">
        <v>9163</v>
      </c>
      <c r="B9038">
        <v>26</v>
      </c>
      <c r="C9038" t="s">
        <v>101</v>
      </c>
      <c r="D9038" t="s">
        <v>113</v>
      </c>
      <c r="E9038">
        <v>15</v>
      </c>
      <c r="F9038" t="s">
        <v>103</v>
      </c>
      <c r="G9038" t="s">
        <v>110</v>
      </c>
      <c r="H9038" s="5">
        <v>645</v>
      </c>
      <c r="I9038" s="5">
        <f>RawCustomerTable[[#This Row],[Monthly_Charges]]*RawCustomerTable[[#This Row],[Tenure_Months]]*(1-RawCustomerTable[[#This Row],[Discount_Percent]]/100)</f>
        <v>9675</v>
      </c>
      <c r="J9038" t="s">
        <v>117</v>
      </c>
      <c r="K9038" t="s">
        <v>106</v>
      </c>
      <c r="L9038">
        <v>2</v>
      </c>
      <c r="M9038">
        <v>1</v>
      </c>
      <c r="N9038">
        <v>5</v>
      </c>
      <c r="O9038" s="6">
        <v>0</v>
      </c>
      <c r="P9038" t="s">
        <v>107</v>
      </c>
      <c r="Q9038" t="s">
        <v>107</v>
      </c>
      <c r="R9038">
        <f>IF(F9038="Monthly",2,0)
+IF(E9038&lt;=6,2,0)
+IF(N9038&lt;=2,2,0)
+IF(L9038&gt;=4,2,0)
+IF(M9038&gt;=2,1,0)
+IF(H9038&gt;=_xlfn.PERCENTILE.INC($H$2:$H$10001,0.75),1,0)</f>
        <v>2</v>
      </c>
      <c r="S9038" t="str">
        <f>IF(R9038&gt;=7,"High",IF(R9038&gt;=4,"Medium","Low"))</f>
        <v>Low</v>
      </c>
    </row>
    <row r="9039" spans="1:19">
      <c r="A9039" t="s">
        <v>9164</v>
      </c>
      <c r="B9039">
        <v>26</v>
      </c>
      <c r="C9039" t="s">
        <v>101</v>
      </c>
      <c r="D9039" t="s">
        <v>102</v>
      </c>
      <c r="E9039">
        <v>30</v>
      </c>
      <c r="F9039" t="s">
        <v>103</v>
      </c>
      <c r="G9039" t="s">
        <v>110</v>
      </c>
      <c r="H9039" s="5">
        <v>812</v>
      </c>
      <c r="I9039" s="5">
        <v>23963.19</v>
      </c>
      <c r="J9039" t="s">
        <v>134</v>
      </c>
      <c r="K9039" t="s">
        <v>106</v>
      </c>
      <c r="L9039">
        <v>0</v>
      </c>
      <c r="M9039">
        <v>0</v>
      </c>
      <c r="N9039">
        <v>5</v>
      </c>
      <c r="O9039" s="6">
        <v>0</v>
      </c>
      <c r="P9039" t="s">
        <v>107</v>
      </c>
      <c r="Q9039" t="s">
        <v>107</v>
      </c>
      <c r="R9039">
        <f>IF(F9039="Monthly",2,0)
+IF(E9039&lt;=6,2,0)
+IF(N9039&lt;=2,2,0)
+IF(L9039&gt;=4,2,0)
+IF(M9039&gt;=2,1,0)
+IF(H9039&gt;=_xlfn.PERCENTILE.INC($H$2:$H$10001,0.75),1,0)</f>
        <v>3</v>
      </c>
      <c r="S9039" t="str">
        <f>IF(R9039&gt;=7,"High",IF(R9039&gt;=4,"Medium","Low"))</f>
        <v>Low</v>
      </c>
    </row>
    <row r="9040" spans="1:19">
      <c r="A9040" t="s">
        <v>9165</v>
      </c>
      <c r="B9040">
        <v>44</v>
      </c>
      <c r="C9040" t="s">
        <v>112</v>
      </c>
      <c r="D9040" t="s">
        <v>131</v>
      </c>
      <c r="E9040">
        <v>11</v>
      </c>
      <c r="F9040" t="s">
        <v>109</v>
      </c>
      <c r="G9040" t="s">
        <v>104</v>
      </c>
      <c r="H9040" s="5">
        <v>588</v>
      </c>
      <c r="I9040" s="5">
        <v>6334.64</v>
      </c>
      <c r="J9040" t="s">
        <v>115</v>
      </c>
      <c r="K9040" t="s">
        <v>106</v>
      </c>
      <c r="L9040">
        <v>4</v>
      </c>
      <c r="M9040">
        <v>1</v>
      </c>
      <c r="N9040">
        <v>5</v>
      </c>
      <c r="O9040" s="6">
        <v>0</v>
      </c>
      <c r="P9040" t="s">
        <v>107</v>
      </c>
      <c r="Q9040" t="s">
        <v>107</v>
      </c>
      <c r="R9040">
        <f>IF(F9040="Monthly",2,0)
+IF(E9040&lt;=6,2,0)
+IF(N9040&lt;=2,2,0)
+IF(L9040&gt;=4,2,0)
+IF(M9040&gt;=2,1,0)
+IF(H9040&gt;=_xlfn.PERCENTILE.INC($H$2:$H$10001,0.75),1,0)</f>
        <v>2</v>
      </c>
      <c r="S9040" t="str">
        <f>IF(R9040&gt;=7,"High",IF(R9040&gt;=4,"Medium","Low"))</f>
        <v>Low</v>
      </c>
    </row>
    <row r="9041" spans="1:19">
      <c r="A9041" t="s">
        <v>9166</v>
      </c>
      <c r="B9041">
        <v>35</v>
      </c>
      <c r="C9041" t="s">
        <v>101</v>
      </c>
      <c r="D9041" t="s">
        <v>137</v>
      </c>
      <c r="E9041">
        <v>16</v>
      </c>
      <c r="F9041" t="s">
        <v>103</v>
      </c>
      <c r="G9041" t="s">
        <v>110</v>
      </c>
      <c r="H9041" s="5">
        <v>767</v>
      </c>
      <c r="I9041" s="5">
        <v>12452.29</v>
      </c>
      <c r="J9041" t="s">
        <v>115</v>
      </c>
      <c r="K9041" t="s">
        <v>106</v>
      </c>
      <c r="L9041">
        <v>0</v>
      </c>
      <c r="M9041">
        <v>0</v>
      </c>
      <c r="N9041">
        <v>4</v>
      </c>
      <c r="O9041" s="6">
        <v>0</v>
      </c>
      <c r="P9041" t="s">
        <v>107</v>
      </c>
      <c r="Q9041" t="s">
        <v>107</v>
      </c>
      <c r="R9041">
        <f>IF(F9041="Monthly",2,0)
+IF(E9041&lt;=6,2,0)
+IF(N9041&lt;=2,2,0)
+IF(L9041&gt;=4,2,0)
+IF(M9041&gt;=2,1,0)
+IF(H9041&gt;=_xlfn.PERCENTILE.INC($H$2:$H$10001,0.75),1,0)</f>
        <v>2</v>
      </c>
      <c r="S9041" t="str">
        <f>IF(R9041&gt;=7,"High",IF(R9041&gt;=4,"Medium","Low"))</f>
        <v>Low</v>
      </c>
    </row>
    <row r="9042" spans="1:19">
      <c r="A9042" t="s">
        <v>9167</v>
      </c>
      <c r="B9042">
        <v>48</v>
      </c>
      <c r="C9042" t="s">
        <v>101</v>
      </c>
      <c r="D9042" t="s">
        <v>137</v>
      </c>
      <c r="E9042">
        <v>56</v>
      </c>
      <c r="F9042" t="s">
        <v>109</v>
      </c>
      <c r="G9042" t="s">
        <v>110</v>
      </c>
      <c r="H9042" s="5">
        <v>778</v>
      </c>
      <c r="I9042" s="5">
        <v>43785.79</v>
      </c>
      <c r="J9042" t="s">
        <v>115</v>
      </c>
      <c r="K9042" t="s">
        <v>106</v>
      </c>
      <c r="L9042">
        <v>2</v>
      </c>
      <c r="M9042">
        <v>0</v>
      </c>
      <c r="N9042">
        <v>5</v>
      </c>
      <c r="O9042" s="6">
        <v>0</v>
      </c>
      <c r="P9042" t="s">
        <v>106</v>
      </c>
      <c r="Q9042" t="s">
        <v>107</v>
      </c>
      <c r="R9042">
        <f>IF(F9042="Monthly",2,0)
+IF(E9042&lt;=6,2,0)
+IF(N9042&lt;=2,2,0)
+IF(L9042&gt;=4,2,0)
+IF(M9042&gt;=2,1,0)
+IF(H9042&gt;=_xlfn.PERCENTILE.INC($H$2:$H$10001,0.75),1,0)</f>
        <v>0</v>
      </c>
      <c r="S9042" t="str">
        <f>IF(R9042&gt;=7,"High",IF(R9042&gt;=4,"Medium","Low"))</f>
        <v>Low</v>
      </c>
    </row>
    <row r="9043" spans="1:19">
      <c r="A9043" t="s">
        <v>9168</v>
      </c>
      <c r="B9043">
        <v>40</v>
      </c>
      <c r="C9043" t="s">
        <v>112</v>
      </c>
      <c r="D9043" t="s">
        <v>119</v>
      </c>
      <c r="E9043">
        <v>50</v>
      </c>
      <c r="F9043" t="s">
        <v>109</v>
      </c>
      <c r="G9043" t="s">
        <v>104</v>
      </c>
      <c r="H9043" s="5">
        <v>511</v>
      </c>
      <c r="I9043" s="5">
        <v>26174.46</v>
      </c>
      <c r="J9043" t="s">
        <v>134</v>
      </c>
      <c r="K9043" t="s">
        <v>106</v>
      </c>
      <c r="L9043">
        <v>0</v>
      </c>
      <c r="M9043">
        <v>0</v>
      </c>
      <c r="N9043">
        <v>5</v>
      </c>
      <c r="O9043" s="6">
        <v>0</v>
      </c>
      <c r="P9043" t="s">
        <v>106</v>
      </c>
      <c r="Q9043" t="s">
        <v>107</v>
      </c>
      <c r="R9043">
        <f>IF(F9043="Monthly",2,0)
+IF(E9043&lt;=6,2,0)
+IF(N9043&lt;=2,2,0)
+IF(L9043&gt;=4,2,0)
+IF(M9043&gt;=2,1,0)
+IF(H9043&gt;=_xlfn.PERCENTILE.INC($H$2:$H$10001,0.75),1,0)</f>
        <v>0</v>
      </c>
      <c r="S9043" t="str">
        <f>IF(R9043&gt;=7,"High",IF(R9043&gt;=4,"Medium","Low"))</f>
        <v>Low</v>
      </c>
    </row>
    <row r="9044" spans="1:19">
      <c r="A9044" t="s">
        <v>9169</v>
      </c>
      <c r="B9044">
        <v>48</v>
      </c>
      <c r="C9044" t="s">
        <v>101</v>
      </c>
      <c r="D9044" t="s">
        <v>131</v>
      </c>
      <c r="E9044">
        <v>20</v>
      </c>
      <c r="F9044" t="s">
        <v>103</v>
      </c>
      <c r="G9044" t="s">
        <v>110</v>
      </c>
      <c r="H9044" s="5">
        <v>741</v>
      </c>
      <c r="I9044" s="5">
        <v>14757.71</v>
      </c>
      <c r="J9044" t="s">
        <v>140</v>
      </c>
      <c r="K9044" t="s">
        <v>107</v>
      </c>
      <c r="L9044">
        <v>0</v>
      </c>
      <c r="M9044">
        <v>0</v>
      </c>
      <c r="N9044">
        <v>4</v>
      </c>
      <c r="O9044" s="6">
        <v>0</v>
      </c>
      <c r="P9044" t="s">
        <v>107</v>
      </c>
      <c r="Q9044" t="s">
        <v>107</v>
      </c>
      <c r="R9044">
        <f>IF(F9044="Monthly",2,0)
+IF(E9044&lt;=6,2,0)
+IF(N9044&lt;=2,2,0)
+IF(L9044&gt;=4,2,0)
+IF(M9044&gt;=2,1,0)
+IF(H9044&gt;=_xlfn.PERCENTILE.INC($H$2:$H$10001,0.75),1,0)</f>
        <v>2</v>
      </c>
      <c r="S9044" t="str">
        <f>IF(R9044&gt;=7,"High",IF(R9044&gt;=4,"Medium","Low"))</f>
        <v>Low</v>
      </c>
    </row>
    <row r="9045" spans="1:19">
      <c r="A9045" t="s">
        <v>9170</v>
      </c>
      <c r="B9045">
        <v>45</v>
      </c>
      <c r="C9045" t="s">
        <v>112</v>
      </c>
      <c r="D9045" t="s">
        <v>137</v>
      </c>
      <c r="E9045">
        <v>22</v>
      </c>
      <c r="F9045" t="s">
        <v>103</v>
      </c>
      <c r="G9045" t="s">
        <v>129</v>
      </c>
      <c r="H9045" s="5">
        <v>1082</v>
      </c>
      <c r="I9045" s="5">
        <v>23133.78</v>
      </c>
      <c r="J9045" t="s">
        <v>134</v>
      </c>
      <c r="K9045" t="s">
        <v>106</v>
      </c>
      <c r="L9045">
        <v>0</v>
      </c>
      <c r="M9045">
        <v>0</v>
      </c>
      <c r="N9045">
        <v>5</v>
      </c>
      <c r="O9045" s="6">
        <v>0</v>
      </c>
      <c r="P9045" t="s">
        <v>107</v>
      </c>
      <c r="Q9045" t="s">
        <v>107</v>
      </c>
      <c r="R9045">
        <f>IF(F9045="Monthly",2,0)
+IF(E9045&lt;=6,2,0)
+IF(N9045&lt;=2,2,0)
+IF(L9045&gt;=4,2,0)
+IF(M9045&gt;=2,1,0)
+IF(H9045&gt;=_xlfn.PERCENTILE.INC($H$2:$H$10001,0.75),1,0)</f>
        <v>3</v>
      </c>
      <c r="S9045" t="str">
        <f>IF(R9045&gt;=7,"High",IF(R9045&gt;=4,"Medium","Low"))</f>
        <v>Low</v>
      </c>
    </row>
    <row r="9046" spans="1:19">
      <c r="A9046" t="s">
        <v>9171</v>
      </c>
      <c r="B9046">
        <v>30</v>
      </c>
      <c r="C9046" t="s">
        <v>101</v>
      </c>
      <c r="D9046" t="s">
        <v>159</v>
      </c>
      <c r="E9046">
        <v>20</v>
      </c>
      <c r="F9046" t="s">
        <v>109</v>
      </c>
      <c r="G9046" t="s">
        <v>104</v>
      </c>
      <c r="H9046" s="5">
        <v>400</v>
      </c>
      <c r="I9046" s="5">
        <v>7793.62</v>
      </c>
      <c r="J9046" t="s">
        <v>117</v>
      </c>
      <c r="K9046" t="s">
        <v>107</v>
      </c>
      <c r="L9046">
        <v>1</v>
      </c>
      <c r="M9046">
        <v>0</v>
      </c>
      <c r="N9046">
        <v>5</v>
      </c>
      <c r="O9046" s="6">
        <v>0</v>
      </c>
      <c r="P9046" t="s">
        <v>106</v>
      </c>
      <c r="Q9046" t="s">
        <v>107</v>
      </c>
      <c r="R9046">
        <f>IF(F9046="Monthly",2,0)
+IF(E9046&lt;=6,2,0)
+IF(N9046&lt;=2,2,0)
+IF(L9046&gt;=4,2,0)
+IF(M9046&gt;=2,1,0)
+IF(H9046&gt;=_xlfn.PERCENTILE.INC($H$2:$H$10001,0.75),1,0)</f>
        <v>0</v>
      </c>
      <c r="S9046" t="str">
        <f>IF(R9046&gt;=7,"High",IF(R9046&gt;=4,"Medium","Low"))</f>
        <v>Low</v>
      </c>
    </row>
    <row r="9047" spans="1:19">
      <c r="A9047" t="s">
        <v>9172</v>
      </c>
      <c r="B9047">
        <v>36</v>
      </c>
      <c r="C9047" t="s">
        <v>112</v>
      </c>
      <c r="D9047" t="s">
        <v>102</v>
      </c>
      <c r="E9047">
        <v>20</v>
      </c>
      <c r="F9047" t="s">
        <v>109</v>
      </c>
      <c r="G9047" t="s">
        <v>129</v>
      </c>
      <c r="H9047" s="5">
        <v>1107</v>
      </c>
      <c r="I9047" s="5">
        <v>20628.150000000001</v>
      </c>
      <c r="J9047" t="s">
        <v>134</v>
      </c>
      <c r="K9047" t="s">
        <v>106</v>
      </c>
      <c r="L9047">
        <v>0</v>
      </c>
      <c r="M9047">
        <v>0</v>
      </c>
      <c r="N9047">
        <v>5</v>
      </c>
      <c r="O9047" s="6">
        <v>5</v>
      </c>
      <c r="P9047" t="s">
        <v>107</v>
      </c>
      <c r="Q9047" t="s">
        <v>107</v>
      </c>
      <c r="R9047">
        <f>IF(F9047="Monthly",2,0)
+IF(E9047&lt;=6,2,0)
+IF(N9047&lt;=2,2,0)
+IF(L9047&gt;=4,2,0)
+IF(M9047&gt;=2,1,0)
+IF(H9047&gt;=_xlfn.PERCENTILE.INC($H$2:$H$10001,0.75),1,0)</f>
        <v>1</v>
      </c>
      <c r="S9047" t="str">
        <f>IF(R9047&gt;=7,"High",IF(R9047&gt;=4,"Medium","Low"))</f>
        <v>Low</v>
      </c>
    </row>
    <row r="9048" spans="1:19">
      <c r="A9048" t="s">
        <v>9173</v>
      </c>
      <c r="B9048">
        <v>25</v>
      </c>
      <c r="C9048" t="s">
        <v>101</v>
      </c>
      <c r="D9048" t="s">
        <v>123</v>
      </c>
      <c r="E9048">
        <v>63</v>
      </c>
      <c r="F9048" t="s">
        <v>109</v>
      </c>
      <c r="G9048" t="s">
        <v>104</v>
      </c>
      <c r="H9048" s="5">
        <v>487</v>
      </c>
      <c r="I9048" s="5">
        <v>31289.01</v>
      </c>
      <c r="J9048" t="s">
        <v>140</v>
      </c>
      <c r="K9048" t="s">
        <v>107</v>
      </c>
      <c r="L9048">
        <v>1</v>
      </c>
      <c r="M9048">
        <v>0</v>
      </c>
      <c r="N9048">
        <v>5</v>
      </c>
      <c r="O9048" s="6">
        <v>0</v>
      </c>
      <c r="P9048" t="s">
        <v>107</v>
      </c>
      <c r="Q9048" t="s">
        <v>107</v>
      </c>
      <c r="R9048">
        <f>IF(F9048="Monthly",2,0)
+IF(E9048&lt;=6,2,0)
+IF(N9048&lt;=2,2,0)
+IF(L9048&gt;=4,2,0)
+IF(M9048&gt;=2,1,0)
+IF(H9048&gt;=_xlfn.PERCENTILE.INC($H$2:$H$10001,0.75),1,0)</f>
        <v>0</v>
      </c>
      <c r="S9048" t="str">
        <f>IF(R9048&gt;=7,"High",IF(R9048&gt;=4,"Medium","Low"))</f>
        <v>Low</v>
      </c>
    </row>
    <row r="9049" spans="1:19">
      <c r="A9049" t="s">
        <v>9174</v>
      </c>
      <c r="B9049">
        <v>60</v>
      </c>
      <c r="C9049" t="s">
        <v>112</v>
      </c>
      <c r="D9049" t="s">
        <v>137</v>
      </c>
      <c r="E9049">
        <v>37</v>
      </c>
      <c r="F9049" t="s">
        <v>109</v>
      </c>
      <c r="G9049" t="s">
        <v>110</v>
      </c>
      <c r="H9049" s="5">
        <v>763</v>
      </c>
      <c r="I9049" s="5">
        <v>27923.55</v>
      </c>
      <c r="J9049" t="s">
        <v>117</v>
      </c>
      <c r="K9049" t="s">
        <v>106</v>
      </c>
      <c r="L9049">
        <v>0</v>
      </c>
      <c r="M9049">
        <v>0</v>
      </c>
      <c r="N9049">
        <v>5</v>
      </c>
      <c r="O9049" s="6">
        <v>0</v>
      </c>
      <c r="P9049" t="s">
        <v>106</v>
      </c>
      <c r="Q9049" t="s">
        <v>107</v>
      </c>
      <c r="R9049">
        <f>IF(F9049="Monthly",2,0)
+IF(E9049&lt;=6,2,0)
+IF(N9049&lt;=2,2,0)
+IF(L9049&gt;=4,2,0)
+IF(M9049&gt;=2,1,0)
+IF(H9049&gt;=_xlfn.PERCENTILE.INC($H$2:$H$10001,0.75),1,0)</f>
        <v>0</v>
      </c>
      <c r="S9049" t="str">
        <f>IF(R9049&gt;=7,"High",IF(R9049&gt;=4,"Medium","Low"))</f>
        <v>Low</v>
      </c>
    </row>
    <row r="9050" spans="1:19">
      <c r="A9050" t="s">
        <v>9175</v>
      </c>
      <c r="B9050">
        <v>44</v>
      </c>
      <c r="C9050" t="s">
        <v>101</v>
      </c>
      <c r="D9050" t="s">
        <v>159</v>
      </c>
      <c r="E9050">
        <v>37</v>
      </c>
      <c r="F9050" t="s">
        <v>103</v>
      </c>
      <c r="G9050" t="s">
        <v>104</v>
      </c>
      <c r="H9050" s="5">
        <v>409</v>
      </c>
      <c r="I9050" s="5">
        <v>14783.21</v>
      </c>
      <c r="J9050" t="s">
        <v>140</v>
      </c>
      <c r="K9050" t="s">
        <v>107</v>
      </c>
      <c r="L9050">
        <v>3</v>
      </c>
      <c r="M9050">
        <v>1</v>
      </c>
      <c r="N9050">
        <v>4</v>
      </c>
      <c r="O9050" s="6">
        <v>0</v>
      </c>
      <c r="P9050" t="s">
        <v>107</v>
      </c>
      <c r="Q9050" t="s">
        <v>107</v>
      </c>
      <c r="R9050">
        <f>IF(F9050="Monthly",2,0)
+IF(E9050&lt;=6,2,0)
+IF(N9050&lt;=2,2,0)
+IF(L9050&gt;=4,2,0)
+IF(M9050&gt;=2,1,0)
+IF(H9050&gt;=_xlfn.PERCENTILE.INC($H$2:$H$10001,0.75),1,0)</f>
        <v>2</v>
      </c>
      <c r="S9050" t="str">
        <f>IF(R9050&gt;=7,"High",IF(R9050&gt;=4,"Medium","Low"))</f>
        <v>Low</v>
      </c>
    </row>
    <row r="9051" spans="1:19">
      <c r="A9051" t="s">
        <v>9176</v>
      </c>
      <c r="B9051">
        <v>19</v>
      </c>
      <c r="C9051" t="s">
        <v>112</v>
      </c>
      <c r="D9051" t="s">
        <v>102</v>
      </c>
      <c r="E9051">
        <v>36</v>
      </c>
      <c r="F9051" t="s">
        <v>103</v>
      </c>
      <c r="G9051" t="s">
        <v>104</v>
      </c>
      <c r="H9051" s="5">
        <v>498</v>
      </c>
      <c r="I9051" s="5">
        <v>18132.330000000002</v>
      </c>
      <c r="J9051" t="s">
        <v>117</v>
      </c>
      <c r="K9051" t="s">
        <v>107</v>
      </c>
      <c r="L9051">
        <v>0</v>
      </c>
      <c r="M9051">
        <v>0</v>
      </c>
      <c r="N9051">
        <v>5</v>
      </c>
      <c r="O9051" s="6">
        <v>0</v>
      </c>
      <c r="P9051" t="s">
        <v>107</v>
      </c>
      <c r="Q9051" t="s">
        <v>107</v>
      </c>
      <c r="R9051">
        <f>IF(F9051="Monthly",2,0)
+IF(E9051&lt;=6,2,0)
+IF(N9051&lt;=2,2,0)
+IF(L9051&gt;=4,2,0)
+IF(M9051&gt;=2,1,0)
+IF(H9051&gt;=_xlfn.PERCENTILE.INC($H$2:$H$10001,0.75),1,0)</f>
        <v>2</v>
      </c>
      <c r="S9051" t="str">
        <f>IF(R9051&gt;=7,"High",IF(R9051&gt;=4,"Medium","Low"))</f>
        <v>Low</v>
      </c>
    </row>
    <row r="9052" spans="1:19">
      <c r="A9052" t="s">
        <v>9177</v>
      </c>
      <c r="B9052">
        <v>18</v>
      </c>
      <c r="C9052" t="s">
        <v>112</v>
      </c>
      <c r="D9052" t="s">
        <v>119</v>
      </c>
      <c r="E9052">
        <v>23</v>
      </c>
      <c r="F9052" t="s">
        <v>103</v>
      </c>
      <c r="G9052" t="s">
        <v>110</v>
      </c>
      <c r="H9052" s="5">
        <v>750</v>
      </c>
      <c r="I9052" s="5">
        <v>16875.169999999998</v>
      </c>
      <c r="J9052" t="s">
        <v>105</v>
      </c>
      <c r="K9052" t="s">
        <v>106</v>
      </c>
      <c r="L9052">
        <v>1</v>
      </c>
      <c r="M9052">
        <v>0</v>
      </c>
      <c r="N9052">
        <v>5</v>
      </c>
      <c r="O9052" s="6">
        <v>0</v>
      </c>
      <c r="P9052" t="s">
        <v>107</v>
      </c>
      <c r="Q9052" t="s">
        <v>107</v>
      </c>
      <c r="R9052">
        <f>IF(F9052="Monthly",2,0)
+IF(E9052&lt;=6,2,0)
+IF(N9052&lt;=2,2,0)
+IF(L9052&gt;=4,2,0)
+IF(M9052&gt;=2,1,0)
+IF(H9052&gt;=_xlfn.PERCENTILE.INC($H$2:$H$10001,0.75),1,0)</f>
        <v>2</v>
      </c>
      <c r="S9052" t="str">
        <f>IF(R9052&gt;=7,"High",IF(R9052&gt;=4,"Medium","Low"))</f>
        <v>Low</v>
      </c>
    </row>
    <row r="9053" spans="1:19">
      <c r="A9053" t="s">
        <v>9178</v>
      </c>
      <c r="B9053">
        <v>28</v>
      </c>
      <c r="C9053" t="s">
        <v>101</v>
      </c>
      <c r="D9053" t="s">
        <v>126</v>
      </c>
      <c r="E9053">
        <v>25</v>
      </c>
      <c r="F9053" t="s">
        <v>103</v>
      </c>
      <c r="G9053" t="s">
        <v>104</v>
      </c>
      <c r="H9053" s="5">
        <v>504</v>
      </c>
      <c r="I9053" s="5">
        <v>12701.18</v>
      </c>
      <c r="J9053" t="s">
        <v>117</v>
      </c>
      <c r="K9053" t="s">
        <v>106</v>
      </c>
      <c r="L9053">
        <v>0</v>
      </c>
      <c r="M9053">
        <v>0</v>
      </c>
      <c r="N9053">
        <v>5</v>
      </c>
      <c r="O9053" s="6">
        <v>0</v>
      </c>
      <c r="P9053" t="s">
        <v>106</v>
      </c>
      <c r="Q9053" t="s">
        <v>106</v>
      </c>
      <c r="R9053">
        <f>IF(F9053="Monthly",2,0)
+IF(E9053&lt;=6,2,0)
+IF(N9053&lt;=2,2,0)
+IF(L9053&gt;=4,2,0)
+IF(M9053&gt;=2,1,0)
+IF(H9053&gt;=_xlfn.PERCENTILE.INC($H$2:$H$10001,0.75),1,0)</f>
        <v>2</v>
      </c>
      <c r="S9053" t="str">
        <f>IF(R9053&gt;=7,"High",IF(R9053&gt;=4,"Medium","Low"))</f>
        <v>Low</v>
      </c>
    </row>
    <row r="9054" spans="1:19">
      <c r="A9054" t="s">
        <v>9179</v>
      </c>
      <c r="B9054">
        <v>53</v>
      </c>
      <c r="C9054" t="s">
        <v>101</v>
      </c>
      <c r="D9054" t="s">
        <v>113</v>
      </c>
      <c r="E9054">
        <v>54</v>
      </c>
      <c r="F9054" t="s">
        <v>103</v>
      </c>
      <c r="G9054" t="s">
        <v>104</v>
      </c>
      <c r="H9054" s="5">
        <v>431</v>
      </c>
      <c r="I9054" s="5">
        <v>23326.22</v>
      </c>
      <c r="J9054" t="s">
        <v>105</v>
      </c>
      <c r="K9054" t="s">
        <v>107</v>
      </c>
      <c r="L9054">
        <v>1</v>
      </c>
      <c r="M9054">
        <v>0</v>
      </c>
      <c r="N9054">
        <v>4</v>
      </c>
      <c r="O9054" s="6">
        <v>0</v>
      </c>
      <c r="P9054" t="s">
        <v>106</v>
      </c>
      <c r="Q9054" t="s">
        <v>107</v>
      </c>
      <c r="R9054">
        <f>IF(F9054="Monthly",2,0)
+IF(E9054&lt;=6,2,0)
+IF(N9054&lt;=2,2,0)
+IF(L9054&gt;=4,2,0)
+IF(M9054&gt;=2,1,0)
+IF(H9054&gt;=_xlfn.PERCENTILE.INC($H$2:$H$10001,0.75),1,0)</f>
        <v>2</v>
      </c>
      <c r="S9054" t="str">
        <f>IF(R9054&gt;=7,"High",IF(R9054&gt;=4,"Medium","Low"))</f>
        <v>Low</v>
      </c>
    </row>
    <row r="9055" spans="1:19">
      <c r="A9055" t="s">
        <v>9180</v>
      </c>
      <c r="B9055">
        <v>31</v>
      </c>
      <c r="C9055" t="s">
        <v>101</v>
      </c>
      <c r="D9055" t="s">
        <v>128</v>
      </c>
      <c r="E9055">
        <v>35</v>
      </c>
      <c r="F9055" t="s">
        <v>103</v>
      </c>
      <c r="G9055" t="s">
        <v>104</v>
      </c>
      <c r="H9055" s="5">
        <v>548</v>
      </c>
      <c r="I9055" s="5">
        <v>18860.53</v>
      </c>
      <c r="J9055" t="s">
        <v>140</v>
      </c>
      <c r="K9055" t="s">
        <v>106</v>
      </c>
      <c r="L9055">
        <v>1</v>
      </c>
      <c r="M9055">
        <v>0</v>
      </c>
      <c r="N9055">
        <v>5</v>
      </c>
      <c r="O9055" s="6">
        <v>0</v>
      </c>
      <c r="P9055" t="s">
        <v>106</v>
      </c>
      <c r="Q9055" t="s">
        <v>107</v>
      </c>
      <c r="R9055">
        <f>IF(F9055="Monthly",2,0)
+IF(E9055&lt;=6,2,0)
+IF(N9055&lt;=2,2,0)
+IF(L9055&gt;=4,2,0)
+IF(M9055&gt;=2,1,0)
+IF(H9055&gt;=_xlfn.PERCENTILE.INC($H$2:$H$10001,0.75),1,0)</f>
        <v>2</v>
      </c>
      <c r="S9055" t="str">
        <f>IF(R9055&gt;=7,"High",IF(R9055&gt;=4,"Medium","Low"))</f>
        <v>Low</v>
      </c>
    </row>
    <row r="9056" spans="1:19">
      <c r="A9056" t="s">
        <v>9181</v>
      </c>
      <c r="B9056">
        <v>28</v>
      </c>
      <c r="C9056" t="s">
        <v>101</v>
      </c>
      <c r="D9056" t="s">
        <v>131</v>
      </c>
      <c r="E9056">
        <v>15</v>
      </c>
      <c r="F9056" t="s">
        <v>103</v>
      </c>
      <c r="G9056" t="s">
        <v>104</v>
      </c>
      <c r="H9056" s="5">
        <v>452</v>
      </c>
      <c r="I9056" s="5">
        <v>6806.67</v>
      </c>
      <c r="J9056" t="s">
        <v>105</v>
      </c>
      <c r="K9056" t="s">
        <v>106</v>
      </c>
      <c r="L9056">
        <v>0</v>
      </c>
      <c r="M9056">
        <v>0</v>
      </c>
      <c r="N9056">
        <v>4</v>
      </c>
      <c r="O9056" s="6">
        <v>0</v>
      </c>
      <c r="P9056" t="s">
        <v>107</v>
      </c>
      <c r="Q9056" t="s">
        <v>106</v>
      </c>
      <c r="R9056">
        <f>IF(F9056="Monthly",2,0)
+IF(E9056&lt;=6,2,0)
+IF(N9056&lt;=2,2,0)
+IF(L9056&gt;=4,2,0)
+IF(M9056&gt;=2,1,0)
+IF(H9056&gt;=_xlfn.PERCENTILE.INC($H$2:$H$10001,0.75),1,0)</f>
        <v>2</v>
      </c>
      <c r="S9056" t="str">
        <f>IF(R9056&gt;=7,"High",IF(R9056&gt;=4,"Medium","Low"))</f>
        <v>Low</v>
      </c>
    </row>
    <row r="9057" spans="1:19">
      <c r="A9057" t="s">
        <v>9182</v>
      </c>
      <c r="B9057">
        <v>21</v>
      </c>
      <c r="C9057" t="s">
        <v>101</v>
      </c>
      <c r="D9057" t="s">
        <v>126</v>
      </c>
      <c r="E9057">
        <v>16</v>
      </c>
      <c r="F9057" t="s">
        <v>103</v>
      </c>
      <c r="G9057" t="s">
        <v>104</v>
      </c>
      <c r="H9057" s="5">
        <v>486</v>
      </c>
      <c r="I9057" s="5">
        <v>7945.08</v>
      </c>
      <c r="J9057" t="s">
        <v>117</v>
      </c>
      <c r="K9057" t="s">
        <v>107</v>
      </c>
      <c r="L9057">
        <v>0</v>
      </c>
      <c r="M9057">
        <v>0</v>
      </c>
      <c r="N9057">
        <v>5</v>
      </c>
      <c r="O9057" s="6">
        <v>0</v>
      </c>
      <c r="P9057" t="s">
        <v>107</v>
      </c>
      <c r="Q9057" t="s">
        <v>106</v>
      </c>
      <c r="R9057">
        <f>IF(F9057="Monthly",2,0)
+IF(E9057&lt;=6,2,0)
+IF(N9057&lt;=2,2,0)
+IF(L9057&gt;=4,2,0)
+IF(M9057&gt;=2,1,0)
+IF(H9057&gt;=_xlfn.PERCENTILE.INC($H$2:$H$10001,0.75),1,0)</f>
        <v>2</v>
      </c>
      <c r="S9057" t="str">
        <f>IF(R9057&gt;=7,"High",IF(R9057&gt;=4,"Medium","Low"))</f>
        <v>Low</v>
      </c>
    </row>
    <row r="9058" spans="1:19">
      <c r="A9058" t="s">
        <v>9183</v>
      </c>
      <c r="B9058">
        <v>22</v>
      </c>
      <c r="C9058" t="s">
        <v>112</v>
      </c>
      <c r="D9058" t="s">
        <v>123</v>
      </c>
      <c r="E9058">
        <v>56</v>
      </c>
      <c r="F9058" t="s">
        <v>103</v>
      </c>
      <c r="G9058" t="s">
        <v>110</v>
      </c>
      <c r="H9058" s="5">
        <v>756</v>
      </c>
      <c r="I9058" s="5">
        <v>41066.76</v>
      </c>
      <c r="J9058" t="s">
        <v>117</v>
      </c>
      <c r="K9058" t="s">
        <v>106</v>
      </c>
      <c r="L9058">
        <v>2</v>
      </c>
      <c r="M9058">
        <v>0</v>
      </c>
      <c r="N9058">
        <v>5</v>
      </c>
      <c r="O9058" s="6">
        <v>0</v>
      </c>
      <c r="P9058" t="s">
        <v>106</v>
      </c>
      <c r="Q9058" t="s">
        <v>107</v>
      </c>
      <c r="R9058">
        <f>IF(F9058="Monthly",2,0)
+IF(E9058&lt;=6,2,0)
+IF(N9058&lt;=2,2,0)
+IF(L9058&gt;=4,2,0)
+IF(M9058&gt;=2,1,0)
+IF(H9058&gt;=_xlfn.PERCENTILE.INC($H$2:$H$10001,0.75),1,0)</f>
        <v>2</v>
      </c>
      <c r="S9058" t="str">
        <f>IF(R9058&gt;=7,"High",IF(R9058&gt;=4,"Medium","Low"))</f>
        <v>Low</v>
      </c>
    </row>
    <row r="9059" spans="1:19">
      <c r="A9059" t="s">
        <v>9184</v>
      </c>
      <c r="B9059">
        <v>30</v>
      </c>
      <c r="C9059" t="s">
        <v>101</v>
      </c>
      <c r="D9059" t="s">
        <v>102</v>
      </c>
      <c r="E9059">
        <v>26</v>
      </c>
      <c r="F9059" t="s">
        <v>109</v>
      </c>
      <c r="G9059" t="s">
        <v>110</v>
      </c>
      <c r="H9059" s="5">
        <v>674</v>
      </c>
      <c r="I9059" s="5">
        <v>17660.46</v>
      </c>
      <c r="J9059" t="s">
        <v>140</v>
      </c>
      <c r="K9059" t="s">
        <v>106</v>
      </c>
      <c r="L9059">
        <v>3</v>
      </c>
      <c r="M9059">
        <v>1</v>
      </c>
      <c r="N9059">
        <v>4</v>
      </c>
      <c r="O9059" s="6">
        <v>0</v>
      </c>
      <c r="P9059" t="s">
        <v>107</v>
      </c>
      <c r="Q9059" t="s">
        <v>107</v>
      </c>
      <c r="R9059">
        <f>IF(F9059="Monthly",2,0)
+IF(E9059&lt;=6,2,0)
+IF(N9059&lt;=2,2,0)
+IF(L9059&gt;=4,2,0)
+IF(M9059&gt;=2,1,0)
+IF(H9059&gt;=_xlfn.PERCENTILE.INC($H$2:$H$10001,0.75),1,0)</f>
        <v>0</v>
      </c>
      <c r="S9059" t="str">
        <f>IF(R9059&gt;=7,"High",IF(R9059&gt;=4,"Medium","Low"))</f>
        <v>Low</v>
      </c>
    </row>
    <row r="9060" spans="1:19">
      <c r="A9060" t="s">
        <v>9185</v>
      </c>
      <c r="B9060">
        <v>39</v>
      </c>
      <c r="C9060" t="s">
        <v>112</v>
      </c>
      <c r="D9060" t="s">
        <v>133</v>
      </c>
      <c r="E9060">
        <v>31</v>
      </c>
      <c r="F9060" t="s">
        <v>103</v>
      </c>
      <c r="G9060" t="s">
        <v>110</v>
      </c>
      <c r="H9060" s="5">
        <v>673</v>
      </c>
      <c r="I9060" s="5">
        <v>21377.53</v>
      </c>
      <c r="J9060" t="s">
        <v>117</v>
      </c>
      <c r="K9060" t="s">
        <v>106</v>
      </c>
      <c r="L9060">
        <v>0</v>
      </c>
      <c r="M9060">
        <v>0</v>
      </c>
      <c r="N9060">
        <v>5</v>
      </c>
      <c r="O9060" s="6">
        <v>0</v>
      </c>
      <c r="P9060" t="s">
        <v>107</v>
      </c>
      <c r="Q9060" t="s">
        <v>107</v>
      </c>
      <c r="R9060">
        <f>IF(F9060="Monthly",2,0)
+IF(E9060&lt;=6,2,0)
+IF(N9060&lt;=2,2,0)
+IF(L9060&gt;=4,2,0)
+IF(M9060&gt;=2,1,0)
+IF(H9060&gt;=_xlfn.PERCENTILE.INC($H$2:$H$10001,0.75),1,0)</f>
        <v>2</v>
      </c>
      <c r="S9060" t="str">
        <f>IF(R9060&gt;=7,"High",IF(R9060&gt;=4,"Medium","Low"))</f>
        <v>Low</v>
      </c>
    </row>
    <row r="9061" spans="1:19">
      <c r="A9061" t="s">
        <v>9186</v>
      </c>
      <c r="B9061">
        <v>33</v>
      </c>
      <c r="C9061" t="s">
        <v>112</v>
      </c>
      <c r="D9061" t="s">
        <v>126</v>
      </c>
      <c r="E9061">
        <v>6</v>
      </c>
      <c r="F9061" t="s">
        <v>103</v>
      </c>
      <c r="G9061" t="s">
        <v>104</v>
      </c>
      <c r="H9061" s="5">
        <v>478</v>
      </c>
      <c r="I9061" s="5">
        <v>2786.7</v>
      </c>
      <c r="J9061" t="s">
        <v>117</v>
      </c>
      <c r="K9061" t="s">
        <v>106</v>
      </c>
      <c r="L9061">
        <v>0</v>
      </c>
      <c r="M9061">
        <v>0</v>
      </c>
      <c r="N9061">
        <v>5</v>
      </c>
      <c r="O9061" s="6">
        <v>0</v>
      </c>
      <c r="P9061" t="s">
        <v>107</v>
      </c>
      <c r="Q9061" t="s">
        <v>107</v>
      </c>
      <c r="R9061">
        <f>IF(F9061="Monthly",2,0)
+IF(E9061&lt;=6,2,0)
+IF(N9061&lt;=2,2,0)
+IF(L9061&gt;=4,2,0)
+IF(M9061&gt;=2,1,0)
+IF(H9061&gt;=_xlfn.PERCENTILE.INC($H$2:$H$10001,0.75),1,0)</f>
        <v>4</v>
      </c>
      <c r="S9061" t="str">
        <f>IF(R9061&gt;=7,"High",IF(R9061&gt;=4,"Medium","Low"))</f>
        <v>Medium</v>
      </c>
    </row>
    <row r="9062" spans="1:19">
      <c r="A9062" t="s">
        <v>9187</v>
      </c>
      <c r="B9062">
        <v>30</v>
      </c>
      <c r="C9062" t="s">
        <v>101</v>
      </c>
      <c r="D9062" t="s">
        <v>123</v>
      </c>
      <c r="E9062">
        <v>24</v>
      </c>
      <c r="F9062" t="s">
        <v>121</v>
      </c>
      <c r="G9062" t="s">
        <v>104</v>
      </c>
      <c r="H9062" s="5">
        <v>397</v>
      </c>
      <c r="I9062" s="5">
        <v>8741.6200000000008</v>
      </c>
      <c r="J9062" t="s">
        <v>105</v>
      </c>
      <c r="K9062" t="s">
        <v>106</v>
      </c>
      <c r="L9062">
        <v>0</v>
      </c>
      <c r="M9062">
        <v>0</v>
      </c>
      <c r="N9062">
        <v>5</v>
      </c>
      <c r="O9062" s="6">
        <v>10</v>
      </c>
      <c r="P9062" t="s">
        <v>107</v>
      </c>
      <c r="Q9062" t="s">
        <v>107</v>
      </c>
      <c r="R9062">
        <f>IF(F9062="Monthly",2,0)
+IF(E9062&lt;=6,2,0)
+IF(N9062&lt;=2,2,0)
+IF(L9062&gt;=4,2,0)
+IF(M9062&gt;=2,1,0)
+IF(H9062&gt;=_xlfn.PERCENTILE.INC($H$2:$H$10001,0.75),1,0)</f>
        <v>0</v>
      </c>
      <c r="S9062" t="str">
        <f>IF(R9062&gt;=7,"High",IF(R9062&gt;=4,"Medium","Low"))</f>
        <v>Low</v>
      </c>
    </row>
    <row r="9063" spans="1:19">
      <c r="A9063" t="s">
        <v>9188</v>
      </c>
      <c r="B9063">
        <v>23</v>
      </c>
      <c r="C9063" t="s">
        <v>101</v>
      </c>
      <c r="D9063" t="s">
        <v>133</v>
      </c>
      <c r="E9063">
        <v>40</v>
      </c>
      <c r="F9063" t="s">
        <v>103</v>
      </c>
      <c r="G9063" t="s">
        <v>104</v>
      </c>
      <c r="H9063" s="5">
        <v>528</v>
      </c>
      <c r="I9063" s="5">
        <v>21523.7</v>
      </c>
      <c r="J9063" t="s">
        <v>134</v>
      </c>
      <c r="K9063" t="s">
        <v>106</v>
      </c>
      <c r="L9063">
        <v>4</v>
      </c>
      <c r="M9063">
        <v>2</v>
      </c>
      <c r="N9063">
        <v>4</v>
      </c>
      <c r="O9063" s="6">
        <v>0</v>
      </c>
      <c r="P9063" t="s">
        <v>106</v>
      </c>
      <c r="Q9063" t="s">
        <v>107</v>
      </c>
      <c r="R9063">
        <f>IF(F9063="Monthly",2,0)
+IF(E9063&lt;=6,2,0)
+IF(N9063&lt;=2,2,0)
+IF(L9063&gt;=4,2,0)
+IF(M9063&gt;=2,1,0)
+IF(H9063&gt;=_xlfn.PERCENTILE.INC($H$2:$H$10001,0.75),1,0)</f>
        <v>5</v>
      </c>
      <c r="S9063" t="str">
        <f>IF(R9063&gt;=7,"High",IF(R9063&gt;=4,"Medium","Low"))</f>
        <v>Medium</v>
      </c>
    </row>
    <row r="9064" spans="1:19">
      <c r="A9064" t="s">
        <v>9189</v>
      </c>
      <c r="B9064">
        <v>35</v>
      </c>
      <c r="C9064" t="s">
        <v>101</v>
      </c>
      <c r="D9064" t="s">
        <v>133</v>
      </c>
      <c r="E9064">
        <v>52</v>
      </c>
      <c r="F9064" t="s">
        <v>103</v>
      </c>
      <c r="G9064" t="s">
        <v>110</v>
      </c>
      <c r="H9064" s="5">
        <v>663</v>
      </c>
      <c r="I9064" s="5">
        <v>33562.050000000003</v>
      </c>
      <c r="J9064" t="s">
        <v>117</v>
      </c>
      <c r="K9064" t="s">
        <v>106</v>
      </c>
      <c r="L9064">
        <v>0</v>
      </c>
      <c r="M9064">
        <v>0</v>
      </c>
      <c r="N9064">
        <v>5</v>
      </c>
      <c r="O9064" s="6">
        <v>0</v>
      </c>
      <c r="P9064" t="s">
        <v>106</v>
      </c>
      <c r="Q9064" t="s">
        <v>107</v>
      </c>
      <c r="R9064">
        <f>IF(F9064="Monthly",2,0)
+IF(E9064&lt;=6,2,0)
+IF(N9064&lt;=2,2,0)
+IF(L9064&gt;=4,2,0)
+IF(M9064&gt;=2,1,0)
+IF(H9064&gt;=_xlfn.PERCENTILE.INC($H$2:$H$10001,0.75),1,0)</f>
        <v>2</v>
      </c>
      <c r="S9064" t="str">
        <f>IF(R9064&gt;=7,"High",IF(R9064&gt;=4,"Medium","Low"))</f>
        <v>Low</v>
      </c>
    </row>
    <row r="9065" spans="1:19">
      <c r="A9065" t="s">
        <v>9190</v>
      </c>
      <c r="B9065">
        <v>29</v>
      </c>
      <c r="C9065" t="s">
        <v>112</v>
      </c>
      <c r="D9065" t="s">
        <v>123</v>
      </c>
      <c r="E9065">
        <v>59</v>
      </c>
      <c r="F9065" t="s">
        <v>103</v>
      </c>
      <c r="G9065" t="s">
        <v>110</v>
      </c>
      <c r="H9065" s="5">
        <v>797</v>
      </c>
      <c r="I9065" s="5">
        <v>47303.54</v>
      </c>
      <c r="J9065" t="s">
        <v>115</v>
      </c>
      <c r="K9065" t="s">
        <v>106</v>
      </c>
      <c r="L9065">
        <v>2</v>
      </c>
      <c r="M9065">
        <v>0</v>
      </c>
      <c r="N9065">
        <v>5</v>
      </c>
      <c r="O9065" s="6">
        <v>0</v>
      </c>
      <c r="P9065" t="s">
        <v>107</v>
      </c>
      <c r="Q9065" t="s">
        <v>107</v>
      </c>
      <c r="R9065">
        <f>IF(F9065="Monthly",2,0)
+IF(E9065&lt;=6,2,0)
+IF(N9065&lt;=2,2,0)
+IF(L9065&gt;=4,2,0)
+IF(M9065&gt;=2,1,0)
+IF(H9065&gt;=_xlfn.PERCENTILE.INC($H$2:$H$10001,0.75),1,0)</f>
        <v>3</v>
      </c>
      <c r="S9065" t="str">
        <f>IF(R9065&gt;=7,"High",IF(R9065&gt;=4,"Medium","Low"))</f>
        <v>Low</v>
      </c>
    </row>
    <row r="9066" spans="1:19">
      <c r="A9066" t="s">
        <v>9191</v>
      </c>
      <c r="B9066">
        <v>41</v>
      </c>
      <c r="C9066" t="s">
        <v>112</v>
      </c>
      <c r="D9066" t="s">
        <v>137</v>
      </c>
      <c r="E9066">
        <v>27</v>
      </c>
      <c r="F9066" t="s">
        <v>103</v>
      </c>
      <c r="G9066" t="s">
        <v>104</v>
      </c>
      <c r="H9066" s="5">
        <v>443</v>
      </c>
      <c r="I9066" s="5">
        <v>11710.69</v>
      </c>
      <c r="J9066" t="s">
        <v>117</v>
      </c>
      <c r="K9066" t="s">
        <v>107</v>
      </c>
      <c r="L9066">
        <v>0</v>
      </c>
      <c r="M9066">
        <v>0</v>
      </c>
      <c r="N9066">
        <v>5</v>
      </c>
      <c r="O9066" s="6">
        <v>0</v>
      </c>
      <c r="P9066" t="s">
        <v>106</v>
      </c>
      <c r="Q9066" t="s">
        <v>107</v>
      </c>
      <c r="R9066">
        <f>IF(F9066="Monthly",2,0)
+IF(E9066&lt;=6,2,0)
+IF(N9066&lt;=2,2,0)
+IF(L9066&gt;=4,2,0)
+IF(M9066&gt;=2,1,0)
+IF(H9066&gt;=_xlfn.PERCENTILE.INC($H$2:$H$10001,0.75),1,0)</f>
        <v>2</v>
      </c>
      <c r="S9066" t="str">
        <f>IF(R9066&gt;=7,"High",IF(R9066&gt;=4,"Medium","Low"))</f>
        <v>Low</v>
      </c>
    </row>
    <row r="9067" spans="1:19">
      <c r="A9067" t="s">
        <v>9192</v>
      </c>
      <c r="B9067">
        <v>28</v>
      </c>
      <c r="C9067" t="s">
        <v>112</v>
      </c>
      <c r="D9067" t="s">
        <v>159</v>
      </c>
      <c r="E9067">
        <v>24</v>
      </c>
      <c r="F9067" t="s">
        <v>103</v>
      </c>
      <c r="G9067" t="s">
        <v>110</v>
      </c>
      <c r="H9067" s="5">
        <v>749</v>
      </c>
      <c r="I9067" s="5">
        <v>18036.11</v>
      </c>
      <c r="J9067" t="s">
        <v>115</v>
      </c>
      <c r="K9067" t="s">
        <v>106</v>
      </c>
      <c r="L9067">
        <v>0</v>
      </c>
      <c r="M9067">
        <v>0</v>
      </c>
      <c r="N9067">
        <v>5</v>
      </c>
      <c r="O9067" s="6">
        <v>0</v>
      </c>
      <c r="P9067" t="s">
        <v>107</v>
      </c>
      <c r="Q9067" t="s">
        <v>107</v>
      </c>
      <c r="R9067">
        <f>IF(F9067="Monthly",2,0)
+IF(E9067&lt;=6,2,0)
+IF(N9067&lt;=2,2,0)
+IF(L9067&gt;=4,2,0)
+IF(M9067&gt;=2,1,0)
+IF(H9067&gt;=_xlfn.PERCENTILE.INC($H$2:$H$10001,0.75),1,0)</f>
        <v>2</v>
      </c>
      <c r="S9067" t="str">
        <f>IF(R9067&gt;=7,"High",IF(R9067&gt;=4,"Medium","Low"))</f>
        <v>Low</v>
      </c>
    </row>
    <row r="9068" spans="1:19">
      <c r="A9068" t="s">
        <v>9193</v>
      </c>
      <c r="B9068">
        <v>61</v>
      </c>
      <c r="C9068" t="s">
        <v>112</v>
      </c>
      <c r="D9068" t="s">
        <v>113</v>
      </c>
      <c r="E9068">
        <v>36</v>
      </c>
      <c r="F9068" t="s">
        <v>121</v>
      </c>
      <c r="G9068" t="s">
        <v>104</v>
      </c>
      <c r="H9068" s="5">
        <v>494</v>
      </c>
      <c r="I9068" s="5">
        <v>17602.71</v>
      </c>
      <c r="J9068" t="s">
        <v>117</v>
      </c>
      <c r="K9068" t="s">
        <v>106</v>
      </c>
      <c r="L9068">
        <v>0</v>
      </c>
      <c r="M9068">
        <v>0</v>
      </c>
      <c r="N9068">
        <v>4</v>
      </c>
      <c r="O9068" s="6">
        <v>0</v>
      </c>
      <c r="P9068" t="s">
        <v>106</v>
      </c>
      <c r="Q9068" t="s">
        <v>107</v>
      </c>
      <c r="R9068">
        <f>IF(F9068="Monthly",2,0)
+IF(E9068&lt;=6,2,0)
+IF(N9068&lt;=2,2,0)
+IF(L9068&gt;=4,2,0)
+IF(M9068&gt;=2,1,0)
+IF(H9068&gt;=_xlfn.PERCENTILE.INC($H$2:$H$10001,0.75),1,0)</f>
        <v>0</v>
      </c>
      <c r="S9068" t="str">
        <f>IF(R9068&gt;=7,"High",IF(R9068&gt;=4,"Medium","Low"))</f>
        <v>Low</v>
      </c>
    </row>
    <row r="9069" spans="1:19">
      <c r="A9069" t="s">
        <v>9194</v>
      </c>
      <c r="B9069">
        <v>28</v>
      </c>
      <c r="C9069" t="s">
        <v>101</v>
      </c>
      <c r="D9069" t="s">
        <v>128</v>
      </c>
      <c r="E9069">
        <v>21</v>
      </c>
      <c r="F9069" t="s">
        <v>103</v>
      </c>
      <c r="G9069" t="s">
        <v>104</v>
      </c>
      <c r="H9069" s="5">
        <v>416</v>
      </c>
      <c r="I9069" s="5">
        <v>8526.67</v>
      </c>
      <c r="J9069" t="s">
        <v>115</v>
      </c>
      <c r="K9069" t="s">
        <v>106</v>
      </c>
      <c r="L9069">
        <v>1</v>
      </c>
      <c r="M9069">
        <v>0</v>
      </c>
      <c r="N9069">
        <v>4</v>
      </c>
      <c r="O9069" s="6">
        <v>0</v>
      </c>
      <c r="P9069" t="s">
        <v>107</v>
      </c>
      <c r="Q9069" t="s">
        <v>107</v>
      </c>
      <c r="R9069">
        <f>IF(F9069="Monthly",2,0)
+IF(E9069&lt;=6,2,0)
+IF(N9069&lt;=2,2,0)
+IF(L9069&gt;=4,2,0)
+IF(M9069&gt;=2,1,0)
+IF(H9069&gt;=_xlfn.PERCENTILE.INC($H$2:$H$10001,0.75),1,0)</f>
        <v>2</v>
      </c>
      <c r="S9069" t="str">
        <f>IF(R9069&gt;=7,"High",IF(R9069&gt;=4,"Medium","Low"))</f>
        <v>Low</v>
      </c>
    </row>
    <row r="9070" spans="1:19">
      <c r="A9070" t="s">
        <v>9195</v>
      </c>
      <c r="B9070">
        <v>46</v>
      </c>
      <c r="C9070" t="s">
        <v>101</v>
      </c>
      <c r="D9070" t="s">
        <v>131</v>
      </c>
      <c r="E9070">
        <v>50</v>
      </c>
      <c r="F9070" t="s">
        <v>103</v>
      </c>
      <c r="G9070" t="s">
        <v>129</v>
      </c>
      <c r="H9070" s="5">
        <v>1024</v>
      </c>
      <c r="I9070" s="5">
        <v>51786.04</v>
      </c>
      <c r="J9070" t="s">
        <v>117</v>
      </c>
      <c r="K9070" t="s">
        <v>106</v>
      </c>
      <c r="L9070">
        <v>2</v>
      </c>
      <c r="M9070">
        <v>1</v>
      </c>
      <c r="N9070">
        <v>4</v>
      </c>
      <c r="O9070" s="6">
        <v>0</v>
      </c>
      <c r="P9070" t="s">
        <v>106</v>
      </c>
      <c r="Q9070" t="s">
        <v>106</v>
      </c>
      <c r="R9070">
        <f>IF(F9070="Monthly",2,0)
+IF(E9070&lt;=6,2,0)
+IF(N9070&lt;=2,2,0)
+IF(L9070&gt;=4,2,0)
+IF(M9070&gt;=2,1,0)
+IF(H9070&gt;=_xlfn.PERCENTILE.INC($H$2:$H$10001,0.75),1,0)</f>
        <v>3</v>
      </c>
      <c r="S9070" t="str">
        <f>IF(R9070&gt;=7,"High",IF(R9070&gt;=4,"Medium","Low"))</f>
        <v>Low</v>
      </c>
    </row>
    <row r="9071" spans="1:19">
      <c r="A9071" t="s">
        <v>9196</v>
      </c>
      <c r="B9071">
        <v>32</v>
      </c>
      <c r="C9071" t="s">
        <v>101</v>
      </c>
      <c r="D9071" t="s">
        <v>131</v>
      </c>
      <c r="E9071">
        <v>34</v>
      </c>
      <c r="F9071" t="s">
        <v>121</v>
      </c>
      <c r="G9071" t="s">
        <v>129</v>
      </c>
      <c r="H9071" s="5">
        <v>1003</v>
      </c>
      <c r="I9071" s="5">
        <v>30104.42</v>
      </c>
      <c r="J9071" t="s">
        <v>115</v>
      </c>
      <c r="K9071" t="s">
        <v>106</v>
      </c>
      <c r="L9071">
        <v>1</v>
      </c>
      <c r="M9071">
        <v>0</v>
      </c>
      <c r="N9071">
        <v>5</v>
      </c>
      <c r="O9071" s="6">
        <v>10</v>
      </c>
      <c r="P9071" t="s">
        <v>106</v>
      </c>
      <c r="Q9071" t="s">
        <v>107</v>
      </c>
      <c r="R9071">
        <f>IF(F9071="Monthly",2,0)
+IF(E9071&lt;=6,2,0)
+IF(N9071&lt;=2,2,0)
+IF(L9071&gt;=4,2,0)
+IF(M9071&gt;=2,1,0)
+IF(H9071&gt;=_xlfn.PERCENTILE.INC($H$2:$H$10001,0.75),1,0)</f>
        <v>1</v>
      </c>
      <c r="S9071" t="str">
        <f>IF(R9071&gt;=7,"High",IF(R9071&gt;=4,"Medium","Low"))</f>
        <v>Low</v>
      </c>
    </row>
    <row r="9072" spans="1:19">
      <c r="A9072" t="s">
        <v>9197</v>
      </c>
      <c r="B9072">
        <v>49</v>
      </c>
      <c r="C9072" t="s">
        <v>112</v>
      </c>
      <c r="D9072" t="s">
        <v>123</v>
      </c>
      <c r="E9072">
        <v>55</v>
      </c>
      <c r="F9072" t="s">
        <v>121</v>
      </c>
      <c r="G9072" t="s">
        <v>104</v>
      </c>
      <c r="H9072" s="5">
        <v>424</v>
      </c>
      <c r="I9072" s="5">
        <v>19273.07</v>
      </c>
      <c r="J9072" t="s">
        <v>115</v>
      </c>
      <c r="K9072" t="s">
        <v>106</v>
      </c>
      <c r="L9072">
        <v>0</v>
      </c>
      <c r="M9072">
        <v>0</v>
      </c>
      <c r="N9072">
        <v>4</v>
      </c>
      <c r="O9072" s="6">
        <v>15</v>
      </c>
      <c r="P9072" t="s">
        <v>107</v>
      </c>
      <c r="Q9072" t="s">
        <v>107</v>
      </c>
      <c r="R9072">
        <f>IF(F9072="Monthly",2,0)
+IF(E9072&lt;=6,2,0)
+IF(N9072&lt;=2,2,0)
+IF(L9072&gt;=4,2,0)
+IF(M9072&gt;=2,1,0)
+IF(H9072&gt;=_xlfn.PERCENTILE.INC($H$2:$H$10001,0.75),1,0)</f>
        <v>0</v>
      </c>
      <c r="S9072" t="str">
        <f>IF(R9072&gt;=7,"High",IF(R9072&gt;=4,"Medium","Low"))</f>
        <v>Low</v>
      </c>
    </row>
    <row r="9073" spans="1:19">
      <c r="A9073" t="s">
        <v>9198</v>
      </c>
      <c r="B9073">
        <v>29</v>
      </c>
      <c r="C9073" t="s">
        <v>112</v>
      </c>
      <c r="D9073" t="s">
        <v>119</v>
      </c>
      <c r="E9073">
        <v>33</v>
      </c>
      <c r="F9073" t="s">
        <v>103</v>
      </c>
      <c r="G9073" t="s">
        <v>104</v>
      </c>
      <c r="H9073" s="5">
        <v>392</v>
      </c>
      <c r="I9073" s="5">
        <v>12957.35</v>
      </c>
      <c r="J9073" t="s">
        <v>134</v>
      </c>
      <c r="K9073" t="s">
        <v>106</v>
      </c>
      <c r="L9073">
        <v>3</v>
      </c>
      <c r="M9073">
        <v>1</v>
      </c>
      <c r="N9073">
        <v>5</v>
      </c>
      <c r="O9073" s="6">
        <v>0</v>
      </c>
      <c r="P9073" t="s">
        <v>107</v>
      </c>
      <c r="Q9073" t="s">
        <v>107</v>
      </c>
      <c r="R9073">
        <f>IF(F9073="Monthly",2,0)
+IF(E9073&lt;=6,2,0)
+IF(N9073&lt;=2,2,0)
+IF(L9073&gt;=4,2,0)
+IF(M9073&gt;=2,1,0)
+IF(H9073&gt;=_xlfn.PERCENTILE.INC($H$2:$H$10001,0.75),1,0)</f>
        <v>2</v>
      </c>
      <c r="S9073" t="str">
        <f>IF(R9073&gt;=7,"High",IF(R9073&gt;=4,"Medium","Low"))</f>
        <v>Low</v>
      </c>
    </row>
    <row r="9074" spans="1:19">
      <c r="A9074" t="s">
        <v>9199</v>
      </c>
      <c r="B9074">
        <v>36</v>
      </c>
      <c r="C9074" t="s">
        <v>112</v>
      </c>
      <c r="D9074" t="s">
        <v>123</v>
      </c>
      <c r="E9074">
        <v>27</v>
      </c>
      <c r="F9074" t="s">
        <v>103</v>
      </c>
      <c r="G9074" t="s">
        <v>104</v>
      </c>
      <c r="H9074" s="5">
        <v>521</v>
      </c>
      <c r="I9074" s="5">
        <v>14399.02</v>
      </c>
      <c r="J9074" t="s">
        <v>115</v>
      </c>
      <c r="K9074" t="s">
        <v>106</v>
      </c>
      <c r="L9074">
        <v>1</v>
      </c>
      <c r="M9074">
        <v>0</v>
      </c>
      <c r="N9074">
        <v>4</v>
      </c>
      <c r="O9074" s="6">
        <v>0</v>
      </c>
      <c r="P9074" t="s">
        <v>107</v>
      </c>
      <c r="Q9074" t="s">
        <v>107</v>
      </c>
      <c r="R9074">
        <f>IF(F9074="Monthly",2,0)
+IF(E9074&lt;=6,2,0)
+IF(N9074&lt;=2,2,0)
+IF(L9074&gt;=4,2,0)
+IF(M9074&gt;=2,1,0)
+IF(H9074&gt;=_xlfn.PERCENTILE.INC($H$2:$H$10001,0.75),1,0)</f>
        <v>2</v>
      </c>
      <c r="S9074" t="str">
        <f>IF(R9074&gt;=7,"High",IF(R9074&gt;=4,"Medium","Low"))</f>
        <v>Low</v>
      </c>
    </row>
    <row r="9075" spans="1:19">
      <c r="A9075" t="s">
        <v>9200</v>
      </c>
      <c r="B9075">
        <v>27</v>
      </c>
      <c r="C9075" t="s">
        <v>101</v>
      </c>
      <c r="D9075" t="s">
        <v>126</v>
      </c>
      <c r="E9075">
        <v>37</v>
      </c>
      <c r="F9075" t="s">
        <v>103</v>
      </c>
      <c r="G9075" t="s">
        <v>104</v>
      </c>
      <c r="H9075" s="5">
        <v>503</v>
      </c>
      <c r="I9075" s="5">
        <v>19113.93</v>
      </c>
      <c r="J9075" t="s">
        <v>134</v>
      </c>
      <c r="K9075" t="s">
        <v>106</v>
      </c>
      <c r="L9075">
        <v>3</v>
      </c>
      <c r="M9075">
        <v>0</v>
      </c>
      <c r="N9075">
        <v>4</v>
      </c>
      <c r="O9075" s="6">
        <v>0</v>
      </c>
      <c r="P9075" t="s">
        <v>107</v>
      </c>
      <c r="Q9075" t="s">
        <v>107</v>
      </c>
      <c r="R9075">
        <f>IF(F9075="Monthly",2,0)
+IF(E9075&lt;=6,2,0)
+IF(N9075&lt;=2,2,0)
+IF(L9075&gt;=4,2,0)
+IF(M9075&gt;=2,1,0)
+IF(H9075&gt;=_xlfn.PERCENTILE.INC($H$2:$H$10001,0.75),1,0)</f>
        <v>2</v>
      </c>
      <c r="S9075" t="str">
        <f>IF(R9075&gt;=7,"High",IF(R9075&gt;=4,"Medium","Low"))</f>
        <v>Low</v>
      </c>
    </row>
    <row r="9076" spans="1:19">
      <c r="A9076" t="s">
        <v>9201</v>
      </c>
      <c r="B9076">
        <v>26</v>
      </c>
      <c r="C9076" t="s">
        <v>101</v>
      </c>
      <c r="D9076" t="s">
        <v>137</v>
      </c>
      <c r="E9076">
        <v>35</v>
      </c>
      <c r="F9076" t="s">
        <v>109</v>
      </c>
      <c r="G9076" t="s">
        <v>110</v>
      </c>
      <c r="H9076" s="5">
        <v>797</v>
      </c>
      <c r="I9076" s="5">
        <v>24974.3</v>
      </c>
      <c r="J9076" t="s">
        <v>115</v>
      </c>
      <c r="K9076" t="s">
        <v>106</v>
      </c>
      <c r="L9076">
        <v>1</v>
      </c>
      <c r="M9076">
        <v>0</v>
      </c>
      <c r="N9076">
        <v>5</v>
      </c>
      <c r="O9076" s="6">
        <v>10</v>
      </c>
      <c r="P9076" t="s">
        <v>106</v>
      </c>
      <c r="Q9076" t="s">
        <v>107</v>
      </c>
      <c r="R9076">
        <f>IF(F9076="Monthly",2,0)
+IF(E9076&lt;=6,2,0)
+IF(N9076&lt;=2,2,0)
+IF(L9076&gt;=4,2,0)
+IF(M9076&gt;=2,1,0)
+IF(H9076&gt;=_xlfn.PERCENTILE.INC($H$2:$H$10001,0.75),1,0)</f>
        <v>1</v>
      </c>
      <c r="S9076" t="str">
        <f>IF(R9076&gt;=7,"High",IF(R9076&gt;=4,"Medium","Low"))</f>
        <v>Low</v>
      </c>
    </row>
    <row r="9077" spans="1:19">
      <c r="A9077" t="s">
        <v>9202</v>
      </c>
      <c r="B9077">
        <v>55</v>
      </c>
      <c r="C9077" t="s">
        <v>112</v>
      </c>
      <c r="D9077" t="s">
        <v>131</v>
      </c>
      <c r="E9077">
        <v>26</v>
      </c>
      <c r="F9077" t="s">
        <v>121</v>
      </c>
      <c r="G9077" t="s">
        <v>104</v>
      </c>
      <c r="H9077" s="5">
        <v>545</v>
      </c>
      <c r="I9077" s="5">
        <v>14541.03</v>
      </c>
      <c r="J9077" t="s">
        <v>115</v>
      </c>
      <c r="K9077" t="s">
        <v>106</v>
      </c>
      <c r="L9077">
        <v>1</v>
      </c>
      <c r="M9077">
        <v>0</v>
      </c>
      <c r="N9077">
        <v>5</v>
      </c>
      <c r="O9077" s="6">
        <v>0</v>
      </c>
      <c r="P9077" t="s">
        <v>107</v>
      </c>
      <c r="Q9077" t="s">
        <v>106</v>
      </c>
      <c r="R9077">
        <f>IF(F9077="Monthly",2,0)
+IF(E9077&lt;=6,2,0)
+IF(N9077&lt;=2,2,0)
+IF(L9077&gt;=4,2,0)
+IF(M9077&gt;=2,1,0)
+IF(H9077&gt;=_xlfn.PERCENTILE.INC($H$2:$H$10001,0.75),1,0)</f>
        <v>0</v>
      </c>
      <c r="S9077" t="str">
        <f>IF(R9077&gt;=7,"High",IF(R9077&gt;=4,"Medium","Low"))</f>
        <v>Low</v>
      </c>
    </row>
    <row r="9078" spans="1:19">
      <c r="A9078" t="s">
        <v>9203</v>
      </c>
      <c r="B9078">
        <v>25</v>
      </c>
      <c r="C9078" t="s">
        <v>101</v>
      </c>
      <c r="D9078" t="s">
        <v>123</v>
      </c>
      <c r="E9078">
        <v>26</v>
      </c>
      <c r="F9078" t="s">
        <v>103</v>
      </c>
      <c r="G9078" t="s">
        <v>104</v>
      </c>
      <c r="H9078" s="5">
        <v>528</v>
      </c>
      <c r="I9078" s="5">
        <v>13726.36</v>
      </c>
      <c r="J9078" t="s">
        <v>115</v>
      </c>
      <c r="K9078" t="s">
        <v>106</v>
      </c>
      <c r="L9078">
        <v>1</v>
      </c>
      <c r="M9078">
        <v>0</v>
      </c>
      <c r="N9078">
        <v>4</v>
      </c>
      <c r="O9078" s="6">
        <v>0</v>
      </c>
      <c r="P9078" t="s">
        <v>107</v>
      </c>
      <c r="Q9078" t="s">
        <v>107</v>
      </c>
      <c r="R9078">
        <f>IF(F9078="Monthly",2,0)
+IF(E9078&lt;=6,2,0)
+IF(N9078&lt;=2,2,0)
+IF(L9078&gt;=4,2,0)
+IF(M9078&gt;=2,1,0)
+IF(H9078&gt;=_xlfn.PERCENTILE.INC($H$2:$H$10001,0.75),1,0)</f>
        <v>2</v>
      </c>
      <c r="S9078" t="str">
        <f>IF(R9078&gt;=7,"High",IF(R9078&gt;=4,"Medium","Low"))</f>
        <v>Low</v>
      </c>
    </row>
    <row r="9079" spans="1:19">
      <c r="A9079" t="s">
        <v>9204</v>
      </c>
      <c r="B9079">
        <v>41</v>
      </c>
      <c r="C9079" t="s">
        <v>101</v>
      </c>
      <c r="D9079" t="s">
        <v>102</v>
      </c>
      <c r="E9079">
        <v>11</v>
      </c>
      <c r="F9079" t="s">
        <v>109</v>
      </c>
      <c r="G9079" t="s">
        <v>129</v>
      </c>
      <c r="H9079" s="5">
        <v>1023</v>
      </c>
      <c r="I9079" s="5">
        <v>10989.02</v>
      </c>
      <c r="J9079" t="s">
        <v>140</v>
      </c>
      <c r="K9079" t="s">
        <v>106</v>
      </c>
      <c r="L9079">
        <v>0</v>
      </c>
      <c r="M9079">
        <v>0</v>
      </c>
      <c r="N9079">
        <v>4</v>
      </c>
      <c r="O9079" s="6">
        <v>0</v>
      </c>
      <c r="P9079" t="s">
        <v>106</v>
      </c>
      <c r="Q9079" t="s">
        <v>107</v>
      </c>
      <c r="R9079">
        <f>IF(F9079="Monthly",2,0)
+IF(E9079&lt;=6,2,0)
+IF(N9079&lt;=2,2,0)
+IF(L9079&gt;=4,2,0)
+IF(M9079&gt;=2,1,0)
+IF(H9079&gt;=_xlfn.PERCENTILE.INC($H$2:$H$10001,0.75),1,0)</f>
        <v>1</v>
      </c>
      <c r="S9079" t="str">
        <f>IF(R9079&gt;=7,"High",IF(R9079&gt;=4,"Medium","Low"))</f>
        <v>Low</v>
      </c>
    </row>
    <row r="9080" spans="1:19">
      <c r="A9080" t="s">
        <v>9205</v>
      </c>
      <c r="B9080">
        <v>18</v>
      </c>
      <c r="C9080" t="s">
        <v>112</v>
      </c>
      <c r="D9080" t="s">
        <v>126</v>
      </c>
      <c r="E9080">
        <v>58</v>
      </c>
      <c r="F9080" t="s">
        <v>103</v>
      </c>
      <c r="G9080" t="s">
        <v>110</v>
      </c>
      <c r="H9080" s="5">
        <v>731</v>
      </c>
      <c r="I9080" s="5">
        <v>41944.56</v>
      </c>
      <c r="J9080" t="s">
        <v>115</v>
      </c>
      <c r="K9080" t="s">
        <v>106</v>
      </c>
      <c r="L9080">
        <v>0</v>
      </c>
      <c r="M9080">
        <v>0</v>
      </c>
      <c r="N9080">
        <v>4</v>
      </c>
      <c r="O9080" s="6">
        <v>0</v>
      </c>
      <c r="P9080" t="s">
        <v>106</v>
      </c>
      <c r="Q9080" t="s">
        <v>106</v>
      </c>
      <c r="R9080">
        <f>IF(F9080="Monthly",2,0)
+IF(E9080&lt;=6,2,0)
+IF(N9080&lt;=2,2,0)
+IF(L9080&gt;=4,2,0)
+IF(M9080&gt;=2,1,0)
+IF(H9080&gt;=_xlfn.PERCENTILE.INC($H$2:$H$10001,0.75),1,0)</f>
        <v>2</v>
      </c>
      <c r="S9080" t="str">
        <f>IF(R9080&gt;=7,"High",IF(R9080&gt;=4,"Medium","Low"))</f>
        <v>Low</v>
      </c>
    </row>
    <row r="9081" spans="1:19">
      <c r="A9081" t="s">
        <v>9206</v>
      </c>
      <c r="B9081">
        <v>45</v>
      </c>
      <c r="C9081" t="s">
        <v>112</v>
      </c>
      <c r="D9081" t="s">
        <v>113</v>
      </c>
      <c r="E9081">
        <v>43</v>
      </c>
      <c r="F9081" t="s">
        <v>109</v>
      </c>
      <c r="G9081" t="s">
        <v>104</v>
      </c>
      <c r="H9081" s="5">
        <v>425</v>
      </c>
      <c r="I9081" s="5">
        <v>17013.52</v>
      </c>
      <c r="J9081" t="s">
        <v>134</v>
      </c>
      <c r="K9081" t="s">
        <v>106</v>
      </c>
      <c r="L9081">
        <v>4</v>
      </c>
      <c r="M9081">
        <v>2</v>
      </c>
      <c r="N9081">
        <v>4</v>
      </c>
      <c r="O9081" s="6">
        <v>5</v>
      </c>
      <c r="P9081" t="s">
        <v>107</v>
      </c>
      <c r="Q9081" t="s">
        <v>107</v>
      </c>
      <c r="R9081">
        <f>IF(F9081="Monthly",2,0)
+IF(E9081&lt;=6,2,0)
+IF(N9081&lt;=2,2,0)
+IF(L9081&gt;=4,2,0)
+IF(M9081&gt;=2,1,0)
+IF(H9081&gt;=_xlfn.PERCENTILE.INC($H$2:$H$10001,0.75),1,0)</f>
        <v>3</v>
      </c>
      <c r="S9081" t="str">
        <f>IF(R9081&gt;=7,"High",IF(R9081&gt;=4,"Medium","Low"))</f>
        <v>Low</v>
      </c>
    </row>
    <row r="9082" spans="1:19">
      <c r="A9082" t="s">
        <v>9207</v>
      </c>
      <c r="B9082">
        <v>26</v>
      </c>
      <c r="C9082" t="s">
        <v>112</v>
      </c>
      <c r="D9082" t="s">
        <v>126</v>
      </c>
      <c r="E9082">
        <v>27</v>
      </c>
      <c r="F9082" t="s">
        <v>103</v>
      </c>
      <c r="G9082" t="s">
        <v>110</v>
      </c>
      <c r="H9082" s="5">
        <v>834</v>
      </c>
      <c r="I9082" s="5">
        <v>22955.64</v>
      </c>
      <c r="J9082" t="s">
        <v>117</v>
      </c>
      <c r="K9082" t="s">
        <v>106</v>
      </c>
      <c r="L9082">
        <v>0</v>
      </c>
      <c r="M9082">
        <v>0</v>
      </c>
      <c r="N9082">
        <v>5</v>
      </c>
      <c r="O9082" s="6">
        <v>0</v>
      </c>
      <c r="P9082" t="s">
        <v>107</v>
      </c>
      <c r="Q9082" t="s">
        <v>106</v>
      </c>
      <c r="R9082">
        <f>IF(F9082="Monthly",2,0)
+IF(E9082&lt;=6,2,0)
+IF(N9082&lt;=2,2,0)
+IF(L9082&gt;=4,2,0)
+IF(M9082&gt;=2,1,0)
+IF(H9082&gt;=_xlfn.PERCENTILE.INC($H$2:$H$10001,0.75),1,0)</f>
        <v>3</v>
      </c>
      <c r="S9082" t="str">
        <f>IF(R9082&gt;=7,"High",IF(R9082&gt;=4,"Medium","Low"))</f>
        <v>Low</v>
      </c>
    </row>
    <row r="9083" spans="1:19">
      <c r="A9083" t="s">
        <v>9208</v>
      </c>
      <c r="B9083">
        <v>43</v>
      </c>
      <c r="C9083" t="s">
        <v>101</v>
      </c>
      <c r="D9083" t="s">
        <v>123</v>
      </c>
      <c r="E9083">
        <v>62</v>
      </c>
      <c r="F9083" t="s">
        <v>103</v>
      </c>
      <c r="G9083" t="s">
        <v>110</v>
      </c>
      <c r="H9083" s="5">
        <v>646</v>
      </c>
      <c r="I9083" s="5">
        <v>40249.839999999997</v>
      </c>
      <c r="J9083" t="s">
        <v>105</v>
      </c>
      <c r="K9083" t="s">
        <v>106</v>
      </c>
      <c r="L9083">
        <v>1</v>
      </c>
      <c r="M9083">
        <v>0</v>
      </c>
      <c r="N9083">
        <v>5</v>
      </c>
      <c r="O9083" s="6">
        <v>0</v>
      </c>
      <c r="P9083" t="s">
        <v>107</v>
      </c>
      <c r="Q9083" t="s">
        <v>107</v>
      </c>
      <c r="R9083">
        <f>IF(F9083="Monthly",2,0)
+IF(E9083&lt;=6,2,0)
+IF(N9083&lt;=2,2,0)
+IF(L9083&gt;=4,2,0)
+IF(M9083&gt;=2,1,0)
+IF(H9083&gt;=_xlfn.PERCENTILE.INC($H$2:$H$10001,0.75),1,0)</f>
        <v>2</v>
      </c>
      <c r="S9083" t="str">
        <f>IF(R9083&gt;=7,"High",IF(R9083&gt;=4,"Medium","Low"))</f>
        <v>Low</v>
      </c>
    </row>
    <row r="9084" spans="1:19">
      <c r="A9084" t="s">
        <v>9209</v>
      </c>
      <c r="B9084">
        <v>56</v>
      </c>
      <c r="C9084" t="s">
        <v>112</v>
      </c>
      <c r="D9084" t="s">
        <v>126</v>
      </c>
      <c r="E9084">
        <v>8</v>
      </c>
      <c r="F9084" t="s">
        <v>103</v>
      </c>
      <c r="G9084" t="s">
        <v>104</v>
      </c>
      <c r="H9084" s="5">
        <v>459</v>
      </c>
      <c r="I9084" s="5">
        <v>3625.87</v>
      </c>
      <c r="J9084" t="s">
        <v>134</v>
      </c>
      <c r="K9084" t="s">
        <v>106</v>
      </c>
      <c r="L9084">
        <v>0</v>
      </c>
      <c r="M9084">
        <v>0</v>
      </c>
      <c r="N9084">
        <v>5</v>
      </c>
      <c r="O9084" s="6">
        <v>0</v>
      </c>
      <c r="P9084" t="s">
        <v>107</v>
      </c>
      <c r="Q9084" t="s">
        <v>106</v>
      </c>
      <c r="R9084">
        <f>IF(F9084="Monthly",2,0)
+IF(E9084&lt;=6,2,0)
+IF(N9084&lt;=2,2,0)
+IF(L9084&gt;=4,2,0)
+IF(M9084&gt;=2,1,0)
+IF(H9084&gt;=_xlfn.PERCENTILE.INC($H$2:$H$10001,0.75),1,0)</f>
        <v>2</v>
      </c>
      <c r="S9084" t="str">
        <f>IF(R9084&gt;=7,"High",IF(R9084&gt;=4,"Medium","Low"))</f>
        <v>Low</v>
      </c>
    </row>
    <row r="9085" spans="1:19">
      <c r="A9085" t="s">
        <v>9210</v>
      </c>
      <c r="B9085">
        <v>39</v>
      </c>
      <c r="C9085" t="s">
        <v>101</v>
      </c>
      <c r="D9085" t="s">
        <v>126</v>
      </c>
      <c r="E9085">
        <v>34</v>
      </c>
      <c r="F9085" t="s">
        <v>103</v>
      </c>
      <c r="G9085" t="s">
        <v>104</v>
      </c>
      <c r="H9085" s="5">
        <v>522</v>
      </c>
      <c r="I9085" s="5">
        <v>17822.02</v>
      </c>
      <c r="J9085" t="s">
        <v>134</v>
      </c>
      <c r="K9085" t="s">
        <v>107</v>
      </c>
      <c r="L9085">
        <v>1</v>
      </c>
      <c r="M9085">
        <v>0</v>
      </c>
      <c r="N9085">
        <v>5</v>
      </c>
      <c r="O9085" s="6">
        <v>0</v>
      </c>
      <c r="P9085" t="s">
        <v>107</v>
      </c>
      <c r="Q9085" t="s">
        <v>106</v>
      </c>
      <c r="R9085">
        <f>IF(F9085="Monthly",2,0)
+IF(E9085&lt;=6,2,0)
+IF(N9085&lt;=2,2,0)
+IF(L9085&gt;=4,2,0)
+IF(M9085&gt;=2,1,0)
+IF(H9085&gt;=_xlfn.PERCENTILE.INC($H$2:$H$10001,0.75),1,0)</f>
        <v>2</v>
      </c>
      <c r="S9085" t="str">
        <f>IF(R9085&gt;=7,"High",IF(R9085&gt;=4,"Medium","Low"))</f>
        <v>Low</v>
      </c>
    </row>
    <row r="9086" spans="1:19">
      <c r="A9086" t="s">
        <v>9211</v>
      </c>
      <c r="B9086">
        <v>29</v>
      </c>
      <c r="C9086" t="s">
        <v>112</v>
      </c>
      <c r="D9086" t="s">
        <v>123</v>
      </c>
      <c r="E9086">
        <v>16</v>
      </c>
      <c r="F9086" t="s">
        <v>109</v>
      </c>
      <c r="G9086" t="s">
        <v>110</v>
      </c>
      <c r="H9086" s="5">
        <v>670</v>
      </c>
      <c r="I9086" s="5">
        <v>10594.93</v>
      </c>
      <c r="J9086" t="s">
        <v>140</v>
      </c>
      <c r="K9086" t="s">
        <v>106</v>
      </c>
      <c r="L9086">
        <v>1</v>
      </c>
      <c r="M9086">
        <v>0</v>
      </c>
      <c r="N9086">
        <v>5</v>
      </c>
      <c r="O9086" s="6">
        <v>0</v>
      </c>
      <c r="P9086" t="s">
        <v>107</v>
      </c>
      <c r="Q9086" t="s">
        <v>107</v>
      </c>
      <c r="R9086">
        <f>IF(F9086="Monthly",2,0)
+IF(E9086&lt;=6,2,0)
+IF(N9086&lt;=2,2,0)
+IF(L9086&gt;=4,2,0)
+IF(M9086&gt;=2,1,0)
+IF(H9086&gt;=_xlfn.PERCENTILE.INC($H$2:$H$10001,0.75),1,0)</f>
        <v>0</v>
      </c>
      <c r="S9086" t="str">
        <f>IF(R9086&gt;=7,"High",IF(R9086&gt;=4,"Medium","Low"))</f>
        <v>Low</v>
      </c>
    </row>
    <row r="9087" spans="1:19">
      <c r="A9087" t="s">
        <v>9212</v>
      </c>
      <c r="B9087">
        <v>26</v>
      </c>
      <c r="C9087" t="s">
        <v>101</v>
      </c>
      <c r="D9087" t="s">
        <v>159</v>
      </c>
      <c r="E9087">
        <v>35</v>
      </c>
      <c r="F9087" t="s">
        <v>109</v>
      </c>
      <c r="G9087" t="s">
        <v>110</v>
      </c>
      <c r="H9087" s="5">
        <v>652</v>
      </c>
      <c r="I9087" s="5">
        <v>22890.82</v>
      </c>
      <c r="J9087" t="s">
        <v>105</v>
      </c>
      <c r="K9087" t="s">
        <v>106</v>
      </c>
      <c r="L9087">
        <v>4</v>
      </c>
      <c r="M9087">
        <v>2</v>
      </c>
      <c r="N9087">
        <v>3</v>
      </c>
      <c r="O9087" s="6">
        <v>0</v>
      </c>
      <c r="P9087" t="s">
        <v>107</v>
      </c>
      <c r="Q9087" t="s">
        <v>106</v>
      </c>
      <c r="R9087">
        <f>IF(F9087="Monthly",2,0)
+IF(E9087&lt;=6,2,0)
+IF(N9087&lt;=2,2,0)
+IF(L9087&gt;=4,2,0)
+IF(M9087&gt;=2,1,0)
+IF(H9087&gt;=_xlfn.PERCENTILE.INC($H$2:$H$10001,0.75),1,0)</f>
        <v>3</v>
      </c>
      <c r="S9087" t="str">
        <f>IF(R9087&gt;=7,"High",IF(R9087&gt;=4,"Medium","Low"))</f>
        <v>Low</v>
      </c>
    </row>
    <row r="9088" spans="1:19">
      <c r="A9088" t="s">
        <v>9213</v>
      </c>
      <c r="B9088">
        <v>36</v>
      </c>
      <c r="C9088" t="s">
        <v>101</v>
      </c>
      <c r="D9088" t="s">
        <v>128</v>
      </c>
      <c r="E9088">
        <v>46</v>
      </c>
      <c r="F9088" t="s">
        <v>103</v>
      </c>
      <c r="G9088" t="s">
        <v>104</v>
      </c>
      <c r="H9088" s="5">
        <v>514</v>
      </c>
      <c r="I9088" s="5">
        <v>23171.279999999999</v>
      </c>
      <c r="J9088" t="s">
        <v>115</v>
      </c>
      <c r="K9088" t="s">
        <v>107</v>
      </c>
      <c r="L9088">
        <v>0</v>
      </c>
      <c r="M9088">
        <v>0</v>
      </c>
      <c r="N9088">
        <v>4</v>
      </c>
      <c r="O9088" s="6">
        <v>0</v>
      </c>
      <c r="P9088" t="s">
        <v>107</v>
      </c>
      <c r="Q9088" t="s">
        <v>107</v>
      </c>
      <c r="R9088">
        <f>IF(F9088="Monthly",2,0)
+IF(E9088&lt;=6,2,0)
+IF(N9088&lt;=2,2,0)
+IF(L9088&gt;=4,2,0)
+IF(M9088&gt;=2,1,0)
+IF(H9088&gt;=_xlfn.PERCENTILE.INC($H$2:$H$10001,0.75),1,0)</f>
        <v>2</v>
      </c>
      <c r="S9088" t="str">
        <f>IF(R9088&gt;=7,"High",IF(R9088&gt;=4,"Medium","Low"))</f>
        <v>Low</v>
      </c>
    </row>
    <row r="9089" spans="1:19">
      <c r="A9089" t="s">
        <v>9214</v>
      </c>
      <c r="B9089">
        <v>32</v>
      </c>
      <c r="C9089" t="s">
        <v>112</v>
      </c>
      <c r="D9089" t="s">
        <v>126</v>
      </c>
      <c r="E9089">
        <v>32</v>
      </c>
      <c r="F9089" t="s">
        <v>103</v>
      </c>
      <c r="G9089" t="s">
        <v>110</v>
      </c>
      <c r="H9089" s="5">
        <v>677</v>
      </c>
      <c r="I9089" s="5">
        <v>21967.07</v>
      </c>
      <c r="J9089" t="s">
        <v>117</v>
      </c>
      <c r="K9089" t="s">
        <v>106</v>
      </c>
      <c r="L9089">
        <v>0</v>
      </c>
      <c r="M9089">
        <v>0</v>
      </c>
      <c r="N9089">
        <v>5</v>
      </c>
      <c r="O9089" s="6">
        <v>0</v>
      </c>
      <c r="P9089" t="s">
        <v>106</v>
      </c>
      <c r="Q9089" t="s">
        <v>106</v>
      </c>
      <c r="R9089">
        <f>IF(F9089="Monthly",2,0)
+IF(E9089&lt;=6,2,0)
+IF(N9089&lt;=2,2,0)
+IF(L9089&gt;=4,2,0)
+IF(M9089&gt;=2,1,0)
+IF(H9089&gt;=_xlfn.PERCENTILE.INC($H$2:$H$10001,0.75),1,0)</f>
        <v>2</v>
      </c>
      <c r="S9089" t="str">
        <f>IF(R9089&gt;=7,"High",IF(R9089&gt;=4,"Medium","Low"))</f>
        <v>Low</v>
      </c>
    </row>
    <row r="9090" spans="1:19">
      <c r="A9090" t="s">
        <v>9215</v>
      </c>
      <c r="B9090">
        <v>31</v>
      </c>
      <c r="C9090" t="s">
        <v>112</v>
      </c>
      <c r="D9090" t="s">
        <v>113</v>
      </c>
      <c r="E9090">
        <v>13</v>
      </c>
      <c r="F9090" t="s">
        <v>109</v>
      </c>
      <c r="G9090" t="s">
        <v>110</v>
      </c>
      <c r="H9090" s="5">
        <v>646</v>
      </c>
      <c r="I9090" s="5">
        <v>7693.49</v>
      </c>
      <c r="J9090" t="s">
        <v>134</v>
      </c>
      <c r="K9090" t="s">
        <v>106</v>
      </c>
      <c r="L9090">
        <v>1</v>
      </c>
      <c r="M9090">
        <v>0</v>
      </c>
      <c r="N9090">
        <v>5</v>
      </c>
      <c r="O9090" s="6">
        <v>10</v>
      </c>
      <c r="P9090" t="s">
        <v>107</v>
      </c>
      <c r="Q9090" t="s">
        <v>107</v>
      </c>
      <c r="R9090">
        <f>IF(F9090="Monthly",2,0)
+IF(E9090&lt;=6,2,0)
+IF(N9090&lt;=2,2,0)
+IF(L9090&gt;=4,2,0)
+IF(M9090&gt;=2,1,0)
+IF(H9090&gt;=_xlfn.PERCENTILE.INC($H$2:$H$10001,0.75),1,0)</f>
        <v>0</v>
      </c>
      <c r="S9090" t="str">
        <f>IF(R9090&gt;=7,"High",IF(R9090&gt;=4,"Medium","Low"))</f>
        <v>Low</v>
      </c>
    </row>
    <row r="9091" spans="1:19">
      <c r="A9091" t="s">
        <v>9216</v>
      </c>
      <c r="B9091">
        <v>18</v>
      </c>
      <c r="C9091" t="s">
        <v>101</v>
      </c>
      <c r="D9091" t="s">
        <v>131</v>
      </c>
      <c r="E9091">
        <v>30</v>
      </c>
      <c r="F9091" t="s">
        <v>121</v>
      </c>
      <c r="G9091" t="s">
        <v>104</v>
      </c>
      <c r="H9091" s="5">
        <v>555</v>
      </c>
      <c r="I9091" s="5">
        <v>15138.9</v>
      </c>
      <c r="J9091" t="s">
        <v>105</v>
      </c>
      <c r="K9091" t="s">
        <v>106</v>
      </c>
      <c r="L9091">
        <v>0</v>
      </c>
      <c r="M9091">
        <v>0</v>
      </c>
      <c r="N9091">
        <v>5</v>
      </c>
      <c r="O9091" s="6">
        <v>10</v>
      </c>
      <c r="P9091" t="s">
        <v>107</v>
      </c>
      <c r="Q9091" t="s">
        <v>107</v>
      </c>
      <c r="R9091">
        <f>IF(F9091="Monthly",2,0)
+IF(E9091&lt;=6,2,0)
+IF(N9091&lt;=2,2,0)
+IF(L9091&gt;=4,2,0)
+IF(M9091&gt;=2,1,0)
+IF(H9091&gt;=_xlfn.PERCENTILE.INC($H$2:$H$10001,0.75),1,0)</f>
        <v>0</v>
      </c>
      <c r="S9091" t="str">
        <f>IF(R9091&gt;=7,"High",IF(R9091&gt;=4,"Medium","Low"))</f>
        <v>Low</v>
      </c>
    </row>
    <row r="9092" spans="1:19">
      <c r="A9092" t="s">
        <v>9217</v>
      </c>
      <c r="B9092">
        <v>46</v>
      </c>
      <c r="C9092" t="s">
        <v>101</v>
      </c>
      <c r="D9092" t="s">
        <v>131</v>
      </c>
      <c r="E9092">
        <v>50</v>
      </c>
      <c r="F9092" t="s">
        <v>103</v>
      </c>
      <c r="G9092" t="s">
        <v>110</v>
      </c>
      <c r="H9092" s="5">
        <v>655</v>
      </c>
      <c r="I9092" s="5">
        <v>31869.759999999998</v>
      </c>
      <c r="J9092" t="s">
        <v>105</v>
      </c>
      <c r="K9092" t="s">
        <v>106</v>
      </c>
      <c r="L9092">
        <v>2</v>
      </c>
      <c r="M9092">
        <v>0</v>
      </c>
      <c r="N9092">
        <v>5</v>
      </c>
      <c r="O9092" s="6">
        <v>0</v>
      </c>
      <c r="P9092" t="s">
        <v>106</v>
      </c>
      <c r="Q9092" t="s">
        <v>107</v>
      </c>
      <c r="R9092">
        <f>IF(F9092="Monthly",2,0)
+IF(E9092&lt;=6,2,0)
+IF(N9092&lt;=2,2,0)
+IF(L9092&gt;=4,2,0)
+IF(M9092&gt;=2,1,0)
+IF(H9092&gt;=_xlfn.PERCENTILE.INC($H$2:$H$10001,0.75),1,0)</f>
        <v>2</v>
      </c>
      <c r="S9092" t="str">
        <f>IF(R9092&gt;=7,"High",IF(R9092&gt;=4,"Medium","Low"))</f>
        <v>Low</v>
      </c>
    </row>
    <row r="9093" spans="1:19">
      <c r="A9093" t="s">
        <v>9218</v>
      </c>
      <c r="B9093">
        <v>37</v>
      </c>
      <c r="C9093" t="s">
        <v>101</v>
      </c>
      <c r="D9093" t="s">
        <v>137</v>
      </c>
      <c r="E9093">
        <v>23</v>
      </c>
      <c r="F9093" t="s">
        <v>103</v>
      </c>
      <c r="G9093" t="s">
        <v>104</v>
      </c>
      <c r="H9093" s="5">
        <v>533</v>
      </c>
      <c r="I9093" s="5">
        <v>12388.05</v>
      </c>
      <c r="J9093" t="s">
        <v>105</v>
      </c>
      <c r="K9093" t="s">
        <v>106</v>
      </c>
      <c r="L9093">
        <v>0</v>
      </c>
      <c r="M9093">
        <v>0</v>
      </c>
      <c r="N9093">
        <v>5</v>
      </c>
      <c r="O9093" s="6">
        <v>0</v>
      </c>
      <c r="P9093" t="s">
        <v>106</v>
      </c>
      <c r="Q9093" t="s">
        <v>107</v>
      </c>
      <c r="R9093">
        <f>IF(F9093="Monthly",2,0)
+IF(E9093&lt;=6,2,0)
+IF(N9093&lt;=2,2,0)
+IF(L9093&gt;=4,2,0)
+IF(M9093&gt;=2,1,0)
+IF(H9093&gt;=_xlfn.PERCENTILE.INC($H$2:$H$10001,0.75),1,0)</f>
        <v>2</v>
      </c>
      <c r="S9093" t="str">
        <f>IF(R9093&gt;=7,"High",IF(R9093&gt;=4,"Medium","Low"))</f>
        <v>Low</v>
      </c>
    </row>
    <row r="9094" spans="1:19">
      <c r="A9094" t="s">
        <v>9219</v>
      </c>
      <c r="B9094">
        <v>22</v>
      </c>
      <c r="C9094" t="s">
        <v>101</v>
      </c>
      <c r="D9094" t="s">
        <v>126</v>
      </c>
      <c r="E9094">
        <v>35</v>
      </c>
      <c r="F9094" t="s">
        <v>109</v>
      </c>
      <c r="G9094" t="s">
        <v>129</v>
      </c>
      <c r="H9094" s="5">
        <v>1034</v>
      </c>
      <c r="I9094" s="5">
        <v>32304.92</v>
      </c>
      <c r="J9094" t="s">
        <v>115</v>
      </c>
      <c r="K9094" t="s">
        <v>106</v>
      </c>
      <c r="L9094">
        <v>7</v>
      </c>
      <c r="M9094">
        <v>2</v>
      </c>
      <c r="N9094">
        <v>3</v>
      </c>
      <c r="O9094" s="6">
        <v>10</v>
      </c>
      <c r="P9094" t="s">
        <v>107</v>
      </c>
      <c r="Q9094" t="s">
        <v>106</v>
      </c>
      <c r="R9094">
        <f>IF(F9094="Monthly",2,0)
+IF(E9094&lt;=6,2,0)
+IF(N9094&lt;=2,2,0)
+IF(L9094&gt;=4,2,0)
+IF(M9094&gt;=2,1,0)
+IF(H9094&gt;=_xlfn.PERCENTILE.INC($H$2:$H$10001,0.75),1,0)</f>
        <v>4</v>
      </c>
      <c r="S9094" t="str">
        <f>IF(R9094&gt;=7,"High",IF(R9094&gt;=4,"Medium","Low"))</f>
        <v>Medium</v>
      </c>
    </row>
    <row r="9095" spans="1:19">
      <c r="A9095" t="s">
        <v>9220</v>
      </c>
      <c r="B9095">
        <v>40</v>
      </c>
      <c r="C9095" t="s">
        <v>101</v>
      </c>
      <c r="D9095" t="s">
        <v>119</v>
      </c>
      <c r="E9095">
        <v>22</v>
      </c>
      <c r="F9095" t="s">
        <v>103</v>
      </c>
      <c r="G9095" t="s">
        <v>104</v>
      </c>
      <c r="H9095" s="5">
        <v>463</v>
      </c>
      <c r="I9095" s="5">
        <v>10436</v>
      </c>
      <c r="J9095" t="s">
        <v>134</v>
      </c>
      <c r="K9095" t="s">
        <v>106</v>
      </c>
      <c r="L9095">
        <v>0</v>
      </c>
      <c r="M9095">
        <v>0</v>
      </c>
      <c r="N9095">
        <v>5</v>
      </c>
      <c r="O9095" s="6">
        <v>0</v>
      </c>
      <c r="P9095" t="s">
        <v>107</v>
      </c>
      <c r="Q9095" t="s">
        <v>106</v>
      </c>
      <c r="R9095">
        <f>IF(F9095="Monthly",2,0)
+IF(E9095&lt;=6,2,0)
+IF(N9095&lt;=2,2,0)
+IF(L9095&gt;=4,2,0)
+IF(M9095&gt;=2,1,0)
+IF(H9095&gt;=_xlfn.PERCENTILE.INC($H$2:$H$10001,0.75),1,0)</f>
        <v>2</v>
      </c>
      <c r="S9095" t="str">
        <f>IF(R9095&gt;=7,"High",IF(R9095&gt;=4,"Medium","Low"))</f>
        <v>Low</v>
      </c>
    </row>
    <row r="9096" spans="1:19">
      <c r="A9096" t="s">
        <v>9221</v>
      </c>
      <c r="B9096">
        <v>40</v>
      </c>
      <c r="C9096" t="s">
        <v>101</v>
      </c>
      <c r="D9096" t="s">
        <v>113</v>
      </c>
      <c r="E9096">
        <v>48</v>
      </c>
      <c r="F9096" t="s">
        <v>121</v>
      </c>
      <c r="G9096" t="s">
        <v>110</v>
      </c>
      <c r="H9096" s="5">
        <v>721</v>
      </c>
      <c r="I9096" s="5">
        <v>34064.36</v>
      </c>
      <c r="J9096" t="s">
        <v>105</v>
      </c>
      <c r="K9096" t="s">
        <v>106</v>
      </c>
      <c r="L9096">
        <v>1</v>
      </c>
      <c r="M9096">
        <v>0</v>
      </c>
      <c r="N9096">
        <v>5</v>
      </c>
      <c r="O9096" s="6">
        <v>0</v>
      </c>
      <c r="P9096" t="s">
        <v>106</v>
      </c>
      <c r="Q9096" t="s">
        <v>107</v>
      </c>
      <c r="R9096">
        <f>IF(F9096="Monthly",2,0)
+IF(E9096&lt;=6,2,0)
+IF(N9096&lt;=2,2,0)
+IF(L9096&gt;=4,2,0)
+IF(M9096&gt;=2,1,0)
+IF(H9096&gt;=_xlfn.PERCENTILE.INC($H$2:$H$10001,0.75),1,0)</f>
        <v>0</v>
      </c>
      <c r="S9096" t="str">
        <f>IF(R9096&gt;=7,"High",IF(R9096&gt;=4,"Medium","Low"))</f>
        <v>Low</v>
      </c>
    </row>
    <row r="9097" spans="1:19">
      <c r="A9097" t="s">
        <v>9222</v>
      </c>
      <c r="B9097">
        <v>37</v>
      </c>
      <c r="C9097" t="s">
        <v>101</v>
      </c>
      <c r="D9097" t="s">
        <v>102</v>
      </c>
      <c r="E9097">
        <v>26</v>
      </c>
      <c r="F9097" t="s">
        <v>109</v>
      </c>
      <c r="G9097" t="s">
        <v>110</v>
      </c>
      <c r="H9097" s="5">
        <v>729</v>
      </c>
      <c r="I9097" s="5">
        <v>19509.47</v>
      </c>
      <c r="J9097" t="s">
        <v>134</v>
      </c>
      <c r="K9097" t="s">
        <v>106</v>
      </c>
      <c r="L9097">
        <v>0</v>
      </c>
      <c r="M9097">
        <v>0</v>
      </c>
      <c r="N9097">
        <v>5</v>
      </c>
      <c r="O9097" s="6">
        <v>0</v>
      </c>
      <c r="P9097" t="s">
        <v>107</v>
      </c>
      <c r="Q9097" t="s">
        <v>107</v>
      </c>
      <c r="R9097">
        <f>IF(F9097="Monthly",2,0)
+IF(E9097&lt;=6,2,0)
+IF(N9097&lt;=2,2,0)
+IF(L9097&gt;=4,2,0)
+IF(M9097&gt;=2,1,0)
+IF(H9097&gt;=_xlfn.PERCENTILE.INC($H$2:$H$10001,0.75),1,0)</f>
        <v>0</v>
      </c>
      <c r="S9097" t="str">
        <f>IF(R9097&gt;=7,"High",IF(R9097&gt;=4,"Medium","Low"))</f>
        <v>Low</v>
      </c>
    </row>
    <row r="9098" spans="1:19">
      <c r="A9098" t="s">
        <v>9223</v>
      </c>
      <c r="B9098">
        <v>50</v>
      </c>
      <c r="C9098" t="s">
        <v>101</v>
      </c>
      <c r="D9098" t="s">
        <v>123</v>
      </c>
      <c r="E9098">
        <v>44</v>
      </c>
      <c r="F9098" t="s">
        <v>103</v>
      </c>
      <c r="G9098" t="s">
        <v>129</v>
      </c>
      <c r="H9098" s="5">
        <v>1056</v>
      </c>
      <c r="I9098" s="5">
        <v>46444.71</v>
      </c>
      <c r="J9098" t="s">
        <v>105</v>
      </c>
      <c r="K9098" t="s">
        <v>106</v>
      </c>
      <c r="L9098">
        <v>0</v>
      </c>
      <c r="M9098">
        <v>0</v>
      </c>
      <c r="N9098">
        <v>4</v>
      </c>
      <c r="O9098" s="6">
        <v>0</v>
      </c>
      <c r="P9098" t="s">
        <v>106</v>
      </c>
      <c r="Q9098" t="s">
        <v>107</v>
      </c>
      <c r="R9098">
        <f>IF(F9098="Monthly",2,0)
+IF(E9098&lt;=6,2,0)
+IF(N9098&lt;=2,2,0)
+IF(L9098&gt;=4,2,0)
+IF(M9098&gt;=2,1,0)
+IF(H9098&gt;=_xlfn.PERCENTILE.INC($H$2:$H$10001,0.75),1,0)</f>
        <v>3</v>
      </c>
      <c r="S9098" t="str">
        <f>IF(R9098&gt;=7,"High",IF(R9098&gt;=4,"Medium","Low"))</f>
        <v>Low</v>
      </c>
    </row>
    <row r="9099" spans="1:19">
      <c r="A9099" t="s">
        <v>9224</v>
      </c>
      <c r="B9099">
        <v>23</v>
      </c>
      <c r="C9099" t="s">
        <v>112</v>
      </c>
      <c r="D9099" t="s">
        <v>133</v>
      </c>
      <c r="E9099">
        <v>28</v>
      </c>
      <c r="F9099" t="s">
        <v>103</v>
      </c>
      <c r="G9099" t="s">
        <v>104</v>
      </c>
      <c r="H9099" s="5">
        <v>419</v>
      </c>
      <c r="I9099" s="5">
        <v>11708.4</v>
      </c>
      <c r="J9099" t="s">
        <v>117</v>
      </c>
      <c r="K9099" t="s">
        <v>106</v>
      </c>
      <c r="L9099">
        <v>0</v>
      </c>
      <c r="M9099">
        <v>0</v>
      </c>
      <c r="N9099">
        <v>4</v>
      </c>
      <c r="O9099" s="6">
        <v>0</v>
      </c>
      <c r="P9099" t="s">
        <v>107</v>
      </c>
      <c r="Q9099" t="s">
        <v>107</v>
      </c>
      <c r="R9099">
        <f>IF(F9099="Monthly",2,0)
+IF(E9099&lt;=6,2,0)
+IF(N9099&lt;=2,2,0)
+IF(L9099&gt;=4,2,0)
+IF(M9099&gt;=2,1,0)
+IF(H9099&gt;=_xlfn.PERCENTILE.INC($H$2:$H$10001,0.75),1,0)</f>
        <v>2</v>
      </c>
      <c r="S9099" t="str">
        <f>IF(R9099&gt;=7,"High",IF(R9099&gt;=4,"Medium","Low"))</f>
        <v>Low</v>
      </c>
    </row>
    <row r="9100" spans="1:19">
      <c r="A9100" t="s">
        <v>9225</v>
      </c>
      <c r="B9100">
        <v>28</v>
      </c>
      <c r="C9100" t="s">
        <v>112</v>
      </c>
      <c r="D9100" t="s">
        <v>137</v>
      </c>
      <c r="E9100">
        <v>12</v>
      </c>
      <c r="F9100" t="s">
        <v>103</v>
      </c>
      <c r="G9100" t="s">
        <v>104</v>
      </c>
      <c r="H9100" s="5">
        <v>464</v>
      </c>
      <c r="I9100" s="5">
        <v>5594.92</v>
      </c>
      <c r="J9100" t="s">
        <v>134</v>
      </c>
      <c r="K9100" t="s">
        <v>107</v>
      </c>
      <c r="L9100">
        <v>2</v>
      </c>
      <c r="M9100">
        <v>1</v>
      </c>
      <c r="N9100">
        <v>4</v>
      </c>
      <c r="O9100" s="6">
        <v>0</v>
      </c>
      <c r="P9100" t="s">
        <v>107</v>
      </c>
      <c r="Q9100" t="s">
        <v>107</v>
      </c>
      <c r="R9100">
        <f>IF(F9100="Monthly",2,0)
+IF(E9100&lt;=6,2,0)
+IF(N9100&lt;=2,2,0)
+IF(L9100&gt;=4,2,0)
+IF(M9100&gt;=2,1,0)
+IF(H9100&gt;=_xlfn.PERCENTILE.INC($H$2:$H$10001,0.75),1,0)</f>
        <v>2</v>
      </c>
      <c r="S9100" t="str">
        <f>IF(R9100&gt;=7,"High",IF(R9100&gt;=4,"Medium","Low"))</f>
        <v>Low</v>
      </c>
    </row>
    <row r="9101" spans="1:19">
      <c r="A9101" t="s">
        <v>9226</v>
      </c>
      <c r="B9101">
        <v>25</v>
      </c>
      <c r="C9101" t="s">
        <v>112</v>
      </c>
      <c r="D9101" t="s">
        <v>126</v>
      </c>
      <c r="E9101">
        <v>45</v>
      </c>
      <c r="F9101" t="s">
        <v>121</v>
      </c>
      <c r="G9101" t="s">
        <v>110</v>
      </c>
      <c r="H9101" s="5">
        <v>734</v>
      </c>
      <c r="I9101" s="5">
        <v>29223</v>
      </c>
      <c r="J9101" t="s">
        <v>105</v>
      </c>
      <c r="K9101" t="s">
        <v>106</v>
      </c>
      <c r="L9101">
        <v>5</v>
      </c>
      <c r="M9101">
        <v>2</v>
      </c>
      <c r="N9101">
        <v>4</v>
      </c>
      <c r="O9101" s="6">
        <v>10</v>
      </c>
      <c r="P9101" t="s">
        <v>107</v>
      </c>
      <c r="Q9101" t="s">
        <v>107</v>
      </c>
      <c r="R9101">
        <f>IF(F9101="Monthly",2,0)
+IF(E9101&lt;=6,2,0)
+IF(N9101&lt;=2,2,0)
+IF(L9101&gt;=4,2,0)
+IF(M9101&gt;=2,1,0)
+IF(H9101&gt;=_xlfn.PERCENTILE.INC($H$2:$H$10001,0.75),1,0)</f>
        <v>3</v>
      </c>
      <c r="S9101" t="str">
        <f>IF(R9101&gt;=7,"High",IF(R9101&gt;=4,"Medium","Low"))</f>
        <v>Low</v>
      </c>
    </row>
    <row r="9102" spans="1:19">
      <c r="A9102" t="s">
        <v>9227</v>
      </c>
      <c r="B9102">
        <v>35</v>
      </c>
      <c r="C9102" t="s">
        <v>112</v>
      </c>
      <c r="D9102" t="s">
        <v>159</v>
      </c>
      <c r="E9102">
        <v>50</v>
      </c>
      <c r="F9102" t="s">
        <v>103</v>
      </c>
      <c r="G9102" t="s">
        <v>129</v>
      </c>
      <c r="H9102" s="5">
        <v>990</v>
      </c>
      <c r="I9102" s="5">
        <v>49774.58</v>
      </c>
      <c r="J9102" t="s">
        <v>134</v>
      </c>
      <c r="K9102" t="s">
        <v>106</v>
      </c>
      <c r="L9102">
        <v>2</v>
      </c>
      <c r="M9102">
        <v>0</v>
      </c>
      <c r="N9102">
        <v>5</v>
      </c>
      <c r="O9102" s="6">
        <v>0</v>
      </c>
      <c r="P9102" t="s">
        <v>106</v>
      </c>
      <c r="Q9102" t="s">
        <v>106</v>
      </c>
      <c r="R9102">
        <f>IF(F9102="Monthly",2,0)
+IF(E9102&lt;=6,2,0)
+IF(N9102&lt;=2,2,0)
+IF(L9102&gt;=4,2,0)
+IF(M9102&gt;=2,1,0)
+IF(H9102&gt;=_xlfn.PERCENTILE.INC($H$2:$H$10001,0.75),1,0)</f>
        <v>3</v>
      </c>
      <c r="S9102" t="str">
        <f>IF(R9102&gt;=7,"High",IF(R9102&gt;=4,"Medium","Low"))</f>
        <v>Low</v>
      </c>
    </row>
    <row r="9103" spans="1:19">
      <c r="A9103" t="s">
        <v>9228</v>
      </c>
      <c r="B9103">
        <v>34</v>
      </c>
      <c r="C9103" t="s">
        <v>101</v>
      </c>
      <c r="D9103" t="s">
        <v>123</v>
      </c>
      <c r="E9103">
        <v>32</v>
      </c>
      <c r="F9103" t="s">
        <v>109</v>
      </c>
      <c r="G9103" t="s">
        <v>110</v>
      </c>
      <c r="H9103" s="5">
        <v>792</v>
      </c>
      <c r="I9103" s="5">
        <v>23458.81</v>
      </c>
      <c r="J9103" t="s">
        <v>134</v>
      </c>
      <c r="K9103" t="s">
        <v>106</v>
      </c>
      <c r="L9103">
        <v>2</v>
      </c>
      <c r="M9103">
        <v>2</v>
      </c>
      <c r="N9103">
        <v>4</v>
      </c>
      <c r="O9103" s="6">
        <v>5</v>
      </c>
      <c r="P9103" t="s">
        <v>107</v>
      </c>
      <c r="Q9103" t="s">
        <v>106</v>
      </c>
      <c r="R9103">
        <f>IF(F9103="Monthly",2,0)
+IF(E9103&lt;=6,2,0)
+IF(N9103&lt;=2,2,0)
+IF(L9103&gt;=4,2,0)
+IF(M9103&gt;=2,1,0)
+IF(H9103&gt;=_xlfn.PERCENTILE.INC($H$2:$H$10001,0.75),1,0)</f>
        <v>1</v>
      </c>
      <c r="S9103" t="str">
        <f>IF(R9103&gt;=7,"High",IF(R9103&gt;=4,"Medium","Low"))</f>
        <v>Low</v>
      </c>
    </row>
    <row r="9104" spans="1:19">
      <c r="A9104" t="s">
        <v>9229</v>
      </c>
      <c r="B9104">
        <v>45</v>
      </c>
      <c r="C9104" t="s">
        <v>101</v>
      </c>
      <c r="D9104" t="s">
        <v>133</v>
      </c>
      <c r="E9104">
        <v>10</v>
      </c>
      <c r="F9104" t="s">
        <v>103</v>
      </c>
      <c r="G9104" t="s">
        <v>129</v>
      </c>
      <c r="H9104" s="5">
        <v>1066</v>
      </c>
      <c r="I9104" s="5">
        <v>10719.1</v>
      </c>
      <c r="J9104" t="s">
        <v>140</v>
      </c>
      <c r="K9104" t="s">
        <v>106</v>
      </c>
      <c r="L9104">
        <v>0</v>
      </c>
      <c r="M9104">
        <v>0</v>
      </c>
      <c r="N9104">
        <v>5</v>
      </c>
      <c r="O9104" s="6">
        <v>0</v>
      </c>
      <c r="P9104" t="s">
        <v>107</v>
      </c>
      <c r="Q9104" t="s">
        <v>106</v>
      </c>
      <c r="R9104">
        <f>IF(F9104="Monthly",2,0)
+IF(E9104&lt;=6,2,0)
+IF(N9104&lt;=2,2,0)
+IF(L9104&gt;=4,2,0)
+IF(M9104&gt;=2,1,0)
+IF(H9104&gt;=_xlfn.PERCENTILE.INC($H$2:$H$10001,0.75),1,0)</f>
        <v>3</v>
      </c>
      <c r="S9104" t="str">
        <f>IF(R9104&gt;=7,"High",IF(R9104&gt;=4,"Medium","Low"))</f>
        <v>Low</v>
      </c>
    </row>
    <row r="9105" spans="1:19">
      <c r="A9105" t="s">
        <v>9230</v>
      </c>
      <c r="B9105">
        <v>36</v>
      </c>
      <c r="C9105" t="s">
        <v>112</v>
      </c>
      <c r="D9105" t="s">
        <v>102</v>
      </c>
      <c r="E9105">
        <v>19</v>
      </c>
      <c r="F9105" t="s">
        <v>109</v>
      </c>
      <c r="G9105" t="s">
        <v>110</v>
      </c>
      <c r="H9105" s="5">
        <v>791</v>
      </c>
      <c r="I9105" s="5">
        <v>14180.74</v>
      </c>
      <c r="J9105" t="s">
        <v>134</v>
      </c>
      <c r="K9105" t="s">
        <v>106</v>
      </c>
      <c r="L9105">
        <v>1</v>
      </c>
      <c r="M9105">
        <v>0</v>
      </c>
      <c r="N9105">
        <v>5</v>
      </c>
      <c r="O9105" s="6">
        <v>5</v>
      </c>
      <c r="P9105" t="s">
        <v>106</v>
      </c>
      <c r="Q9105" t="s">
        <v>106</v>
      </c>
      <c r="R9105">
        <f>IF(F9105="Monthly",2,0)
+IF(E9105&lt;=6,2,0)
+IF(N9105&lt;=2,2,0)
+IF(L9105&gt;=4,2,0)
+IF(M9105&gt;=2,1,0)
+IF(H9105&gt;=_xlfn.PERCENTILE.INC($H$2:$H$10001,0.75),1,0)</f>
        <v>0</v>
      </c>
      <c r="S9105" t="str">
        <f>IF(R9105&gt;=7,"High",IF(R9105&gt;=4,"Medium","Low"))</f>
        <v>Low</v>
      </c>
    </row>
    <row r="9106" spans="1:19">
      <c r="A9106" t="s">
        <v>9231</v>
      </c>
      <c r="B9106">
        <v>18</v>
      </c>
      <c r="C9106" t="s">
        <v>112</v>
      </c>
      <c r="D9106" t="s">
        <v>119</v>
      </c>
      <c r="E9106">
        <v>72</v>
      </c>
      <c r="F9106" t="s">
        <v>121</v>
      </c>
      <c r="G9106" t="s">
        <v>129</v>
      </c>
      <c r="H9106" s="5">
        <v>1079</v>
      </c>
      <c r="I9106" s="5">
        <v>66618.460000000006</v>
      </c>
      <c r="J9106" t="s">
        <v>115</v>
      </c>
      <c r="K9106" t="s">
        <v>106</v>
      </c>
      <c r="L9106">
        <v>0</v>
      </c>
      <c r="M9106">
        <v>0</v>
      </c>
      <c r="N9106">
        <v>5</v>
      </c>
      <c r="O9106" s="6">
        <v>15</v>
      </c>
      <c r="P9106" t="s">
        <v>107</v>
      </c>
      <c r="Q9106" t="s">
        <v>107</v>
      </c>
      <c r="R9106">
        <f>IF(F9106="Monthly",2,0)
+IF(E9106&lt;=6,2,0)
+IF(N9106&lt;=2,2,0)
+IF(L9106&gt;=4,2,0)
+IF(M9106&gt;=2,1,0)
+IF(H9106&gt;=_xlfn.PERCENTILE.INC($H$2:$H$10001,0.75),1,0)</f>
        <v>1</v>
      </c>
      <c r="S9106" t="str">
        <f>IF(R9106&gt;=7,"High",IF(R9106&gt;=4,"Medium","Low"))</f>
        <v>Low</v>
      </c>
    </row>
    <row r="9107" spans="1:19">
      <c r="A9107" t="s">
        <v>9232</v>
      </c>
      <c r="B9107">
        <v>44</v>
      </c>
      <c r="C9107" t="s">
        <v>101</v>
      </c>
      <c r="D9107" t="s">
        <v>123</v>
      </c>
      <c r="E9107">
        <v>19</v>
      </c>
      <c r="F9107" t="s">
        <v>103</v>
      </c>
      <c r="G9107" t="s">
        <v>110</v>
      </c>
      <c r="H9107" s="5">
        <v>675</v>
      </c>
      <c r="I9107" s="5">
        <v>12769.55</v>
      </c>
      <c r="J9107" t="s">
        <v>117</v>
      </c>
      <c r="K9107" t="s">
        <v>106</v>
      </c>
      <c r="L9107">
        <v>1</v>
      </c>
      <c r="M9107">
        <v>0</v>
      </c>
      <c r="N9107">
        <v>5</v>
      </c>
      <c r="O9107" s="6">
        <v>0</v>
      </c>
      <c r="P9107" t="s">
        <v>107</v>
      </c>
      <c r="Q9107" t="s">
        <v>107</v>
      </c>
      <c r="R9107">
        <f>IF(F9107="Monthly",2,0)
+IF(E9107&lt;=6,2,0)
+IF(N9107&lt;=2,2,0)
+IF(L9107&gt;=4,2,0)
+IF(M9107&gt;=2,1,0)
+IF(H9107&gt;=_xlfn.PERCENTILE.INC($H$2:$H$10001,0.75),1,0)</f>
        <v>2</v>
      </c>
      <c r="S9107" t="str">
        <f>IF(R9107&gt;=7,"High",IF(R9107&gt;=4,"Medium","Low"))</f>
        <v>Low</v>
      </c>
    </row>
    <row r="9108" spans="1:19">
      <c r="A9108" t="s">
        <v>9233</v>
      </c>
      <c r="B9108">
        <v>41</v>
      </c>
      <c r="C9108" t="s">
        <v>112</v>
      </c>
      <c r="D9108" t="s">
        <v>126</v>
      </c>
      <c r="E9108">
        <v>29</v>
      </c>
      <c r="F9108" t="s">
        <v>109</v>
      </c>
      <c r="G9108" t="s">
        <v>110</v>
      </c>
      <c r="H9108" s="5">
        <v>768</v>
      </c>
      <c r="I9108" s="5">
        <v>22012.25</v>
      </c>
      <c r="J9108" t="s">
        <v>117</v>
      </c>
      <c r="K9108" t="s">
        <v>106</v>
      </c>
      <c r="L9108">
        <v>2</v>
      </c>
      <c r="M9108">
        <v>0</v>
      </c>
      <c r="N9108">
        <v>5</v>
      </c>
      <c r="O9108" s="6">
        <v>0</v>
      </c>
      <c r="P9108" t="s">
        <v>107</v>
      </c>
      <c r="Q9108" t="s">
        <v>107</v>
      </c>
      <c r="R9108">
        <f>IF(F9108="Monthly",2,0)
+IF(E9108&lt;=6,2,0)
+IF(N9108&lt;=2,2,0)
+IF(L9108&gt;=4,2,0)
+IF(M9108&gt;=2,1,0)
+IF(H9108&gt;=_xlfn.PERCENTILE.INC($H$2:$H$10001,0.75),1,0)</f>
        <v>0</v>
      </c>
      <c r="S9108" t="str">
        <f>IF(R9108&gt;=7,"High",IF(R9108&gt;=4,"Medium","Low"))</f>
        <v>Low</v>
      </c>
    </row>
    <row r="9109" spans="1:19">
      <c r="A9109" t="s">
        <v>9234</v>
      </c>
      <c r="B9109">
        <v>35</v>
      </c>
      <c r="C9109" t="s">
        <v>101</v>
      </c>
      <c r="D9109" t="s">
        <v>126</v>
      </c>
      <c r="E9109">
        <v>39</v>
      </c>
      <c r="F9109" t="s">
        <v>103</v>
      </c>
      <c r="G9109" t="s">
        <v>104</v>
      </c>
      <c r="H9109" s="5">
        <v>535</v>
      </c>
      <c r="I9109" s="5">
        <v>20628.759999999998</v>
      </c>
      <c r="J9109" t="s">
        <v>134</v>
      </c>
      <c r="K9109" t="s">
        <v>106</v>
      </c>
      <c r="L9109">
        <v>0</v>
      </c>
      <c r="M9109">
        <v>0</v>
      </c>
      <c r="N9109">
        <v>5</v>
      </c>
      <c r="O9109" s="6">
        <v>0</v>
      </c>
      <c r="P9109" t="s">
        <v>106</v>
      </c>
      <c r="Q9109" t="s">
        <v>107</v>
      </c>
      <c r="R9109">
        <f>IF(F9109="Monthly",2,0)
+IF(E9109&lt;=6,2,0)
+IF(N9109&lt;=2,2,0)
+IF(L9109&gt;=4,2,0)
+IF(M9109&gt;=2,1,0)
+IF(H9109&gt;=_xlfn.PERCENTILE.INC($H$2:$H$10001,0.75),1,0)</f>
        <v>2</v>
      </c>
      <c r="S9109" t="str">
        <f>IF(R9109&gt;=7,"High",IF(R9109&gt;=4,"Medium","Low"))</f>
        <v>Low</v>
      </c>
    </row>
    <row r="9110" spans="1:19">
      <c r="A9110" t="s">
        <v>9235</v>
      </c>
      <c r="B9110">
        <v>55</v>
      </c>
      <c r="C9110" t="s">
        <v>101</v>
      </c>
      <c r="D9110" t="s">
        <v>131</v>
      </c>
      <c r="E9110">
        <v>44</v>
      </c>
      <c r="F9110" t="s">
        <v>103</v>
      </c>
      <c r="G9110" t="s">
        <v>104</v>
      </c>
      <c r="H9110" s="5">
        <v>434</v>
      </c>
      <c r="I9110" s="5">
        <v>18854.189999999999</v>
      </c>
      <c r="J9110" t="s">
        <v>105</v>
      </c>
      <c r="K9110" t="s">
        <v>106</v>
      </c>
      <c r="L9110">
        <v>4</v>
      </c>
      <c r="M9110">
        <v>2</v>
      </c>
      <c r="N9110">
        <v>2</v>
      </c>
      <c r="O9110" s="6">
        <v>0</v>
      </c>
      <c r="P9110" t="s">
        <v>107</v>
      </c>
      <c r="Q9110" t="s">
        <v>106</v>
      </c>
      <c r="R9110">
        <f>IF(F9110="Monthly",2,0)
+IF(E9110&lt;=6,2,0)
+IF(N9110&lt;=2,2,0)
+IF(L9110&gt;=4,2,0)
+IF(M9110&gt;=2,1,0)
+IF(H9110&gt;=_xlfn.PERCENTILE.INC($H$2:$H$10001,0.75),1,0)</f>
        <v>7</v>
      </c>
      <c r="S9110" t="str">
        <f>IF(R9110&gt;=7,"High",IF(R9110&gt;=4,"Medium","Low"))</f>
        <v>High</v>
      </c>
    </row>
    <row r="9111" spans="1:19">
      <c r="A9111" t="s">
        <v>9236</v>
      </c>
      <c r="B9111">
        <v>62</v>
      </c>
      <c r="C9111" t="s">
        <v>112</v>
      </c>
      <c r="D9111" t="s">
        <v>137</v>
      </c>
      <c r="E9111">
        <v>22</v>
      </c>
      <c r="F9111" t="s">
        <v>109</v>
      </c>
      <c r="G9111" t="s">
        <v>129</v>
      </c>
      <c r="H9111" s="5">
        <v>966</v>
      </c>
      <c r="I9111" s="5">
        <v>20814.63</v>
      </c>
      <c r="J9111" t="s">
        <v>140</v>
      </c>
      <c r="K9111" t="s">
        <v>106</v>
      </c>
      <c r="L9111">
        <v>2</v>
      </c>
      <c r="M9111">
        <v>0</v>
      </c>
      <c r="N9111">
        <v>5</v>
      </c>
      <c r="O9111" s="6">
        <v>0</v>
      </c>
      <c r="P9111" t="s">
        <v>107</v>
      </c>
      <c r="Q9111" t="s">
        <v>107</v>
      </c>
      <c r="R9111">
        <f>IF(F9111="Monthly",2,0)
+IF(E9111&lt;=6,2,0)
+IF(N9111&lt;=2,2,0)
+IF(L9111&gt;=4,2,0)
+IF(M9111&gt;=2,1,0)
+IF(H9111&gt;=_xlfn.PERCENTILE.INC($H$2:$H$10001,0.75),1,0)</f>
        <v>1</v>
      </c>
      <c r="S9111" t="str">
        <f>IF(R9111&gt;=7,"High",IF(R9111&gt;=4,"Medium","Low"))</f>
        <v>Low</v>
      </c>
    </row>
    <row r="9112" spans="1:19">
      <c r="A9112" t="s">
        <v>9237</v>
      </c>
      <c r="B9112">
        <v>22</v>
      </c>
      <c r="C9112" t="s">
        <v>112</v>
      </c>
      <c r="D9112" t="s">
        <v>123</v>
      </c>
      <c r="E9112">
        <v>23</v>
      </c>
      <c r="F9112" t="s">
        <v>109</v>
      </c>
      <c r="G9112" t="s">
        <v>110</v>
      </c>
      <c r="H9112" s="5">
        <v>651</v>
      </c>
      <c r="I9112" s="5">
        <v>13155.4</v>
      </c>
      <c r="J9112" t="s">
        <v>134</v>
      </c>
      <c r="K9112" t="s">
        <v>106</v>
      </c>
      <c r="L9112">
        <v>0</v>
      </c>
      <c r="M9112">
        <v>0</v>
      </c>
      <c r="N9112">
        <v>4</v>
      </c>
      <c r="O9112" s="6">
        <v>10</v>
      </c>
      <c r="P9112" t="s">
        <v>106</v>
      </c>
      <c r="Q9112" t="s">
        <v>107</v>
      </c>
      <c r="R9112">
        <f>IF(F9112="Monthly",2,0)
+IF(E9112&lt;=6,2,0)
+IF(N9112&lt;=2,2,0)
+IF(L9112&gt;=4,2,0)
+IF(M9112&gt;=2,1,0)
+IF(H9112&gt;=_xlfn.PERCENTILE.INC($H$2:$H$10001,0.75),1,0)</f>
        <v>0</v>
      </c>
      <c r="S9112" t="str">
        <f>IF(R9112&gt;=7,"High",IF(R9112&gt;=4,"Medium","Low"))</f>
        <v>Low</v>
      </c>
    </row>
    <row r="9113" spans="1:19">
      <c r="A9113" t="s">
        <v>9238</v>
      </c>
      <c r="B9113">
        <v>25</v>
      </c>
      <c r="C9113" t="s">
        <v>101</v>
      </c>
      <c r="D9113" t="s">
        <v>137</v>
      </c>
      <c r="E9113">
        <v>63</v>
      </c>
      <c r="F9113" t="s">
        <v>109</v>
      </c>
      <c r="G9113" t="s">
        <v>104</v>
      </c>
      <c r="H9113" s="5">
        <v>435</v>
      </c>
      <c r="I9113" s="5">
        <v>24083.34</v>
      </c>
      <c r="J9113" t="s">
        <v>115</v>
      </c>
      <c r="K9113" t="s">
        <v>107</v>
      </c>
      <c r="L9113">
        <v>0</v>
      </c>
      <c r="M9113">
        <v>0</v>
      </c>
      <c r="N9113">
        <v>5</v>
      </c>
      <c r="O9113" s="6">
        <v>10</v>
      </c>
      <c r="P9113" t="s">
        <v>107</v>
      </c>
      <c r="Q9113" t="s">
        <v>107</v>
      </c>
      <c r="R9113">
        <f>IF(F9113="Monthly",2,0)
+IF(E9113&lt;=6,2,0)
+IF(N9113&lt;=2,2,0)
+IF(L9113&gt;=4,2,0)
+IF(M9113&gt;=2,1,0)
+IF(H9113&gt;=_xlfn.PERCENTILE.INC($H$2:$H$10001,0.75),1,0)</f>
        <v>0</v>
      </c>
      <c r="S9113" t="str">
        <f>IF(R9113&gt;=7,"High",IF(R9113&gt;=4,"Medium","Low"))</f>
        <v>Low</v>
      </c>
    </row>
    <row r="9114" spans="1:19">
      <c r="A9114" t="s">
        <v>9239</v>
      </c>
      <c r="B9114">
        <v>31</v>
      </c>
      <c r="C9114" t="s">
        <v>101</v>
      </c>
      <c r="D9114" t="s">
        <v>126</v>
      </c>
      <c r="E9114">
        <v>10</v>
      </c>
      <c r="F9114" t="s">
        <v>109</v>
      </c>
      <c r="G9114" t="s">
        <v>110</v>
      </c>
      <c r="H9114" s="5">
        <v>714</v>
      </c>
      <c r="I9114" s="5">
        <v>6415.73</v>
      </c>
      <c r="J9114" t="s">
        <v>115</v>
      </c>
      <c r="K9114" t="s">
        <v>107</v>
      </c>
      <c r="L9114">
        <v>1</v>
      </c>
      <c r="M9114">
        <v>0</v>
      </c>
      <c r="N9114">
        <v>5</v>
      </c>
      <c r="O9114" s="6">
        <v>10</v>
      </c>
      <c r="P9114" t="s">
        <v>107</v>
      </c>
      <c r="Q9114" t="s">
        <v>107</v>
      </c>
      <c r="R9114">
        <f>IF(F9114="Monthly",2,0)
+IF(E9114&lt;=6,2,0)
+IF(N9114&lt;=2,2,0)
+IF(L9114&gt;=4,2,0)
+IF(M9114&gt;=2,1,0)
+IF(H9114&gt;=_xlfn.PERCENTILE.INC($H$2:$H$10001,0.75),1,0)</f>
        <v>0</v>
      </c>
      <c r="S9114" t="str">
        <f>IF(R9114&gt;=7,"High",IF(R9114&gt;=4,"Medium","Low"))</f>
        <v>Low</v>
      </c>
    </row>
    <row r="9115" spans="1:19">
      <c r="A9115" t="s">
        <v>9240</v>
      </c>
      <c r="B9115">
        <v>21</v>
      </c>
      <c r="C9115" t="s">
        <v>112</v>
      </c>
      <c r="D9115" t="s">
        <v>102</v>
      </c>
      <c r="E9115">
        <v>17</v>
      </c>
      <c r="F9115" t="s">
        <v>103</v>
      </c>
      <c r="G9115" t="s">
        <v>129</v>
      </c>
      <c r="H9115" s="5">
        <v>1070</v>
      </c>
      <c r="I9115" s="5">
        <v>18716.98</v>
      </c>
      <c r="J9115" t="s">
        <v>134</v>
      </c>
      <c r="K9115" t="s">
        <v>106</v>
      </c>
      <c r="L9115">
        <v>4</v>
      </c>
      <c r="M9115">
        <v>0</v>
      </c>
      <c r="N9115">
        <v>4</v>
      </c>
      <c r="O9115" s="6">
        <v>0</v>
      </c>
      <c r="P9115" t="s">
        <v>107</v>
      </c>
      <c r="Q9115" t="s">
        <v>106</v>
      </c>
      <c r="R9115">
        <f>IF(F9115="Monthly",2,0)
+IF(E9115&lt;=6,2,0)
+IF(N9115&lt;=2,2,0)
+IF(L9115&gt;=4,2,0)
+IF(M9115&gt;=2,1,0)
+IF(H9115&gt;=_xlfn.PERCENTILE.INC($H$2:$H$10001,0.75),1,0)</f>
        <v>5</v>
      </c>
      <c r="S9115" t="str">
        <f>IF(R9115&gt;=7,"High",IF(R9115&gt;=4,"Medium","Low"))</f>
        <v>Medium</v>
      </c>
    </row>
    <row r="9116" spans="1:19">
      <c r="A9116" t="s">
        <v>9241</v>
      </c>
      <c r="B9116">
        <v>26</v>
      </c>
      <c r="C9116" t="s">
        <v>112</v>
      </c>
      <c r="D9116" t="s">
        <v>131</v>
      </c>
      <c r="E9116">
        <v>10</v>
      </c>
      <c r="F9116" t="s">
        <v>103</v>
      </c>
      <c r="G9116" t="s">
        <v>110</v>
      </c>
      <c r="H9116" s="5">
        <v>775</v>
      </c>
      <c r="I9116" s="5">
        <v>7879.18</v>
      </c>
      <c r="J9116" t="s">
        <v>115</v>
      </c>
      <c r="K9116" t="s">
        <v>106</v>
      </c>
      <c r="L9116">
        <v>0</v>
      </c>
      <c r="M9116">
        <v>0</v>
      </c>
      <c r="N9116">
        <v>5</v>
      </c>
      <c r="O9116" s="6">
        <v>0</v>
      </c>
      <c r="P9116" t="s">
        <v>107</v>
      </c>
      <c r="Q9116" t="s">
        <v>107</v>
      </c>
      <c r="R9116">
        <f>IF(F9116="Monthly",2,0)
+IF(E9116&lt;=6,2,0)
+IF(N9116&lt;=2,2,0)
+IF(L9116&gt;=4,2,0)
+IF(M9116&gt;=2,1,0)
+IF(H9116&gt;=_xlfn.PERCENTILE.INC($H$2:$H$10001,0.75),1,0)</f>
        <v>2</v>
      </c>
      <c r="S9116" t="str">
        <f>IF(R9116&gt;=7,"High",IF(R9116&gt;=4,"Medium","Low"))</f>
        <v>Low</v>
      </c>
    </row>
    <row r="9117" spans="1:19">
      <c r="A9117" t="s">
        <v>9242</v>
      </c>
      <c r="B9117">
        <v>27</v>
      </c>
      <c r="C9117" t="s">
        <v>112</v>
      </c>
      <c r="D9117" t="s">
        <v>102</v>
      </c>
      <c r="E9117">
        <v>18</v>
      </c>
      <c r="F9117" t="s">
        <v>103</v>
      </c>
      <c r="G9117" t="s">
        <v>110</v>
      </c>
      <c r="H9117" s="5">
        <v>759</v>
      </c>
      <c r="I9117" s="5">
        <v>13343.41</v>
      </c>
      <c r="J9117" t="s">
        <v>117</v>
      </c>
      <c r="K9117" t="s">
        <v>106</v>
      </c>
      <c r="L9117">
        <v>0</v>
      </c>
      <c r="M9117">
        <v>0</v>
      </c>
      <c r="N9117">
        <v>5</v>
      </c>
      <c r="O9117" s="6">
        <v>0</v>
      </c>
      <c r="P9117" t="s">
        <v>107</v>
      </c>
      <c r="Q9117" t="s">
        <v>107</v>
      </c>
      <c r="R9117">
        <f>IF(F9117="Monthly",2,0)
+IF(E9117&lt;=6,2,0)
+IF(N9117&lt;=2,2,0)
+IF(L9117&gt;=4,2,0)
+IF(M9117&gt;=2,1,0)
+IF(H9117&gt;=_xlfn.PERCENTILE.INC($H$2:$H$10001,0.75),1,0)</f>
        <v>2</v>
      </c>
      <c r="S9117" t="str">
        <f>IF(R9117&gt;=7,"High",IF(R9117&gt;=4,"Medium","Low"))</f>
        <v>Low</v>
      </c>
    </row>
    <row r="9118" spans="1:19">
      <c r="A9118" t="s">
        <v>9243</v>
      </c>
      <c r="B9118">
        <v>20</v>
      </c>
      <c r="C9118" t="s">
        <v>112</v>
      </c>
      <c r="D9118" t="s">
        <v>131</v>
      </c>
      <c r="E9118">
        <v>30</v>
      </c>
      <c r="F9118" t="s">
        <v>109</v>
      </c>
      <c r="G9118" t="s">
        <v>104</v>
      </c>
      <c r="H9118" s="5">
        <v>576</v>
      </c>
      <c r="I9118" s="5">
        <v>15508.78</v>
      </c>
      <c r="J9118" t="s">
        <v>134</v>
      </c>
      <c r="K9118" t="s">
        <v>106</v>
      </c>
      <c r="L9118">
        <v>2</v>
      </c>
      <c r="M9118">
        <v>0</v>
      </c>
      <c r="N9118">
        <v>5</v>
      </c>
      <c r="O9118" s="6">
        <v>10</v>
      </c>
      <c r="P9118" t="s">
        <v>107</v>
      </c>
      <c r="Q9118" t="s">
        <v>107</v>
      </c>
      <c r="R9118">
        <f>IF(F9118="Monthly",2,0)
+IF(E9118&lt;=6,2,0)
+IF(N9118&lt;=2,2,0)
+IF(L9118&gt;=4,2,0)
+IF(M9118&gt;=2,1,0)
+IF(H9118&gt;=_xlfn.PERCENTILE.INC($H$2:$H$10001,0.75),1,0)</f>
        <v>0</v>
      </c>
      <c r="S9118" t="str">
        <f>IF(R9118&gt;=7,"High",IF(R9118&gt;=4,"Medium","Low"))</f>
        <v>Low</v>
      </c>
    </row>
    <row r="9119" spans="1:19">
      <c r="A9119" t="s">
        <v>9244</v>
      </c>
      <c r="B9119">
        <v>40</v>
      </c>
      <c r="C9119" t="s">
        <v>112</v>
      </c>
      <c r="D9119" t="s">
        <v>131</v>
      </c>
      <c r="E9119">
        <v>32</v>
      </c>
      <c r="F9119" t="s">
        <v>103</v>
      </c>
      <c r="G9119" t="s">
        <v>110</v>
      </c>
      <c r="H9119" s="5">
        <v>729</v>
      </c>
      <c r="I9119" s="5">
        <v>23215.15</v>
      </c>
      <c r="J9119" t="s">
        <v>105</v>
      </c>
      <c r="K9119" t="s">
        <v>106</v>
      </c>
      <c r="L9119">
        <v>0</v>
      </c>
      <c r="M9119">
        <v>0</v>
      </c>
      <c r="N9119">
        <v>5</v>
      </c>
      <c r="O9119" s="6">
        <v>0</v>
      </c>
      <c r="P9119" t="s">
        <v>107</v>
      </c>
      <c r="Q9119" t="s">
        <v>107</v>
      </c>
      <c r="R9119">
        <f>IF(F9119="Monthly",2,0)
+IF(E9119&lt;=6,2,0)
+IF(N9119&lt;=2,2,0)
+IF(L9119&gt;=4,2,0)
+IF(M9119&gt;=2,1,0)
+IF(H9119&gt;=_xlfn.PERCENTILE.INC($H$2:$H$10001,0.75),1,0)</f>
        <v>2</v>
      </c>
      <c r="S9119" t="str">
        <f>IF(R9119&gt;=7,"High",IF(R9119&gt;=4,"Medium","Low"))</f>
        <v>Low</v>
      </c>
    </row>
    <row r="9120" spans="1:19">
      <c r="A9120" t="s">
        <v>9245</v>
      </c>
      <c r="B9120">
        <v>33</v>
      </c>
      <c r="C9120" t="s">
        <v>101</v>
      </c>
      <c r="D9120" t="s">
        <v>133</v>
      </c>
      <c r="E9120">
        <v>14</v>
      </c>
      <c r="F9120" t="s">
        <v>103</v>
      </c>
      <c r="G9120" t="s">
        <v>104</v>
      </c>
      <c r="H9120" s="5">
        <v>484</v>
      </c>
      <c r="I9120" s="5">
        <v>6899.35</v>
      </c>
      <c r="J9120" t="s">
        <v>117</v>
      </c>
      <c r="K9120" t="s">
        <v>107</v>
      </c>
      <c r="L9120">
        <v>0</v>
      </c>
      <c r="M9120">
        <v>0</v>
      </c>
      <c r="N9120">
        <v>5</v>
      </c>
      <c r="O9120" s="6">
        <v>0</v>
      </c>
      <c r="P9120" t="s">
        <v>106</v>
      </c>
      <c r="Q9120" t="s">
        <v>107</v>
      </c>
      <c r="R9120">
        <f>IF(F9120="Monthly",2,0)
+IF(E9120&lt;=6,2,0)
+IF(N9120&lt;=2,2,0)
+IF(L9120&gt;=4,2,0)
+IF(M9120&gt;=2,1,0)
+IF(H9120&gt;=_xlfn.PERCENTILE.INC($H$2:$H$10001,0.75),1,0)</f>
        <v>2</v>
      </c>
      <c r="S9120" t="str">
        <f>IF(R9120&gt;=7,"High",IF(R9120&gt;=4,"Medium","Low"))</f>
        <v>Low</v>
      </c>
    </row>
    <row r="9121" spans="1:19">
      <c r="A9121" t="s">
        <v>9246</v>
      </c>
      <c r="B9121">
        <v>55</v>
      </c>
      <c r="C9121" t="s">
        <v>112</v>
      </c>
      <c r="D9121" t="s">
        <v>119</v>
      </c>
      <c r="E9121">
        <v>37</v>
      </c>
      <c r="F9121" t="s">
        <v>121</v>
      </c>
      <c r="G9121" t="s">
        <v>104</v>
      </c>
      <c r="H9121" s="5">
        <v>499</v>
      </c>
      <c r="I9121" s="5">
        <v>18809.07</v>
      </c>
      <c r="J9121" t="s">
        <v>117</v>
      </c>
      <c r="K9121" t="s">
        <v>107</v>
      </c>
      <c r="L9121">
        <v>1</v>
      </c>
      <c r="M9121">
        <v>0</v>
      </c>
      <c r="N9121">
        <v>5</v>
      </c>
      <c r="O9121" s="6">
        <v>0</v>
      </c>
      <c r="P9121" t="s">
        <v>107</v>
      </c>
      <c r="Q9121" t="s">
        <v>107</v>
      </c>
      <c r="R9121">
        <f>IF(F9121="Monthly",2,0)
+IF(E9121&lt;=6,2,0)
+IF(N9121&lt;=2,2,0)
+IF(L9121&gt;=4,2,0)
+IF(M9121&gt;=2,1,0)
+IF(H9121&gt;=_xlfn.PERCENTILE.INC($H$2:$H$10001,0.75),1,0)</f>
        <v>0</v>
      </c>
      <c r="S9121" t="str">
        <f>IF(R9121&gt;=7,"High",IF(R9121&gt;=4,"Medium","Low"))</f>
        <v>Low</v>
      </c>
    </row>
    <row r="9122" spans="1:19">
      <c r="A9122" t="s">
        <v>9247</v>
      </c>
      <c r="B9122">
        <v>41</v>
      </c>
      <c r="C9122" t="s">
        <v>101</v>
      </c>
      <c r="D9122" t="s">
        <v>102</v>
      </c>
      <c r="E9122">
        <v>17</v>
      </c>
      <c r="F9122" t="s">
        <v>103</v>
      </c>
      <c r="G9122" t="s">
        <v>129</v>
      </c>
      <c r="H9122" s="5">
        <v>990</v>
      </c>
      <c r="I9122" s="5">
        <v>17078.87</v>
      </c>
      <c r="J9122" t="s">
        <v>134</v>
      </c>
      <c r="K9122" t="s">
        <v>106</v>
      </c>
      <c r="L9122">
        <v>1</v>
      </c>
      <c r="M9122">
        <v>0</v>
      </c>
      <c r="N9122">
        <v>4</v>
      </c>
      <c r="O9122" s="6">
        <v>0</v>
      </c>
      <c r="P9122" t="s">
        <v>107</v>
      </c>
      <c r="Q9122" t="s">
        <v>106</v>
      </c>
      <c r="R9122">
        <f>IF(F9122="Monthly",2,0)
+IF(E9122&lt;=6,2,0)
+IF(N9122&lt;=2,2,0)
+IF(L9122&gt;=4,2,0)
+IF(M9122&gt;=2,1,0)
+IF(H9122&gt;=_xlfn.PERCENTILE.INC($H$2:$H$10001,0.75),1,0)</f>
        <v>3</v>
      </c>
      <c r="S9122" t="str">
        <f>IF(R9122&gt;=7,"High",IF(R9122&gt;=4,"Medium","Low"))</f>
        <v>Low</v>
      </c>
    </row>
    <row r="9123" spans="1:19">
      <c r="A9123" t="s">
        <v>9248</v>
      </c>
      <c r="B9123">
        <v>38</v>
      </c>
      <c r="C9123" t="s">
        <v>112</v>
      </c>
      <c r="D9123" t="s">
        <v>137</v>
      </c>
      <c r="E9123">
        <v>13</v>
      </c>
      <c r="F9123" t="s">
        <v>103</v>
      </c>
      <c r="G9123" t="s">
        <v>104</v>
      </c>
      <c r="H9123" s="5">
        <v>467</v>
      </c>
      <c r="I9123" s="5">
        <v>6205.8</v>
      </c>
      <c r="J9123" t="s">
        <v>134</v>
      </c>
      <c r="K9123" t="s">
        <v>106</v>
      </c>
      <c r="L9123">
        <v>1</v>
      </c>
      <c r="M9123">
        <v>0</v>
      </c>
      <c r="N9123">
        <v>5</v>
      </c>
      <c r="O9123" s="6">
        <v>0</v>
      </c>
      <c r="P9123" t="s">
        <v>107</v>
      </c>
      <c r="Q9123" t="s">
        <v>106</v>
      </c>
      <c r="R9123">
        <f>IF(F9123="Monthly",2,0)
+IF(E9123&lt;=6,2,0)
+IF(N9123&lt;=2,2,0)
+IF(L9123&gt;=4,2,0)
+IF(M9123&gt;=2,1,0)
+IF(H9123&gt;=_xlfn.PERCENTILE.INC($H$2:$H$10001,0.75),1,0)</f>
        <v>2</v>
      </c>
      <c r="S9123" t="str">
        <f>IF(R9123&gt;=7,"High",IF(R9123&gt;=4,"Medium","Low"))</f>
        <v>Low</v>
      </c>
    </row>
    <row r="9124" spans="1:19">
      <c r="A9124" t="s">
        <v>9249</v>
      </c>
      <c r="B9124">
        <v>40</v>
      </c>
      <c r="C9124" t="s">
        <v>101</v>
      </c>
      <c r="D9124" t="s">
        <v>102</v>
      </c>
      <c r="E9124">
        <v>27</v>
      </c>
      <c r="F9124" t="s">
        <v>103</v>
      </c>
      <c r="G9124" t="s">
        <v>110</v>
      </c>
      <c r="H9124" s="5">
        <v>670</v>
      </c>
      <c r="I9124" s="5">
        <v>17807.82</v>
      </c>
      <c r="J9124" t="s">
        <v>105</v>
      </c>
      <c r="K9124" t="s">
        <v>106</v>
      </c>
      <c r="L9124">
        <v>2</v>
      </c>
      <c r="M9124">
        <v>0</v>
      </c>
      <c r="N9124">
        <v>5</v>
      </c>
      <c r="O9124" s="6">
        <v>0</v>
      </c>
      <c r="P9124" t="s">
        <v>107</v>
      </c>
      <c r="Q9124" t="s">
        <v>107</v>
      </c>
      <c r="R9124">
        <f>IF(F9124="Monthly",2,0)
+IF(E9124&lt;=6,2,0)
+IF(N9124&lt;=2,2,0)
+IF(L9124&gt;=4,2,0)
+IF(M9124&gt;=2,1,0)
+IF(H9124&gt;=_xlfn.PERCENTILE.INC($H$2:$H$10001,0.75),1,0)</f>
        <v>2</v>
      </c>
      <c r="S9124" t="str">
        <f>IF(R9124&gt;=7,"High",IF(R9124&gt;=4,"Medium","Low"))</f>
        <v>Low</v>
      </c>
    </row>
    <row r="9125" spans="1:19">
      <c r="A9125" t="s">
        <v>9250</v>
      </c>
      <c r="B9125">
        <v>36</v>
      </c>
      <c r="C9125" t="s">
        <v>112</v>
      </c>
      <c r="D9125" t="s">
        <v>102</v>
      </c>
      <c r="E9125">
        <v>23</v>
      </c>
      <c r="F9125" t="s">
        <v>121</v>
      </c>
      <c r="G9125" t="s">
        <v>110</v>
      </c>
      <c r="H9125" s="5">
        <v>680</v>
      </c>
      <c r="I9125" s="5">
        <v>15708.26</v>
      </c>
      <c r="J9125" t="s">
        <v>140</v>
      </c>
      <c r="K9125" t="s">
        <v>107</v>
      </c>
      <c r="L9125">
        <v>0</v>
      </c>
      <c r="M9125">
        <v>0</v>
      </c>
      <c r="N9125">
        <v>4</v>
      </c>
      <c r="O9125" s="6">
        <v>0</v>
      </c>
      <c r="P9125" t="s">
        <v>106</v>
      </c>
      <c r="Q9125" t="s">
        <v>107</v>
      </c>
      <c r="R9125">
        <f>IF(F9125="Monthly",2,0)
+IF(E9125&lt;=6,2,0)
+IF(N9125&lt;=2,2,0)
+IF(L9125&gt;=4,2,0)
+IF(M9125&gt;=2,1,0)
+IF(H9125&gt;=_xlfn.PERCENTILE.INC($H$2:$H$10001,0.75),1,0)</f>
        <v>0</v>
      </c>
      <c r="S9125" t="str">
        <f>IF(R9125&gt;=7,"High",IF(R9125&gt;=4,"Medium","Low"))</f>
        <v>Low</v>
      </c>
    </row>
    <row r="9126" spans="1:19">
      <c r="A9126" t="s">
        <v>9251</v>
      </c>
      <c r="B9126">
        <v>19</v>
      </c>
      <c r="C9126" t="s">
        <v>101</v>
      </c>
      <c r="D9126" t="s">
        <v>126</v>
      </c>
      <c r="E9126">
        <v>39</v>
      </c>
      <c r="F9126" t="s">
        <v>103</v>
      </c>
      <c r="G9126" t="s">
        <v>104</v>
      </c>
      <c r="H9126" s="5">
        <v>431</v>
      </c>
      <c r="I9126" s="5">
        <v>17000.29</v>
      </c>
      <c r="J9126" t="s">
        <v>105</v>
      </c>
      <c r="K9126" t="s">
        <v>107</v>
      </c>
      <c r="L9126">
        <v>0</v>
      </c>
      <c r="M9126">
        <v>0</v>
      </c>
      <c r="N9126">
        <v>4</v>
      </c>
      <c r="O9126" s="6">
        <v>0</v>
      </c>
      <c r="P9126" t="s">
        <v>106</v>
      </c>
      <c r="Q9126" t="s">
        <v>106</v>
      </c>
      <c r="R9126">
        <f>IF(F9126="Monthly",2,0)
+IF(E9126&lt;=6,2,0)
+IF(N9126&lt;=2,2,0)
+IF(L9126&gt;=4,2,0)
+IF(M9126&gt;=2,1,0)
+IF(H9126&gt;=_xlfn.PERCENTILE.INC($H$2:$H$10001,0.75),1,0)</f>
        <v>2</v>
      </c>
      <c r="S9126" t="str">
        <f>IF(R9126&gt;=7,"High",IF(R9126&gt;=4,"Medium","Low"))</f>
        <v>Low</v>
      </c>
    </row>
    <row r="9127" spans="1:19">
      <c r="A9127" t="s">
        <v>9252</v>
      </c>
      <c r="B9127">
        <v>35</v>
      </c>
      <c r="C9127" t="s">
        <v>101</v>
      </c>
      <c r="D9127" t="s">
        <v>126</v>
      </c>
      <c r="E9127">
        <v>59</v>
      </c>
      <c r="F9127" t="s">
        <v>103</v>
      </c>
      <c r="G9127" t="s">
        <v>104</v>
      </c>
      <c r="H9127" s="5">
        <v>483</v>
      </c>
      <c r="I9127" s="5">
        <v>28762.59</v>
      </c>
      <c r="J9127" t="s">
        <v>105</v>
      </c>
      <c r="K9127" t="s">
        <v>106</v>
      </c>
      <c r="L9127">
        <v>1</v>
      </c>
      <c r="M9127">
        <v>0</v>
      </c>
      <c r="N9127">
        <v>4</v>
      </c>
      <c r="O9127" s="6">
        <v>0</v>
      </c>
      <c r="P9127" t="s">
        <v>107</v>
      </c>
      <c r="Q9127" t="s">
        <v>107</v>
      </c>
      <c r="R9127">
        <f>IF(F9127="Monthly",2,0)
+IF(E9127&lt;=6,2,0)
+IF(N9127&lt;=2,2,0)
+IF(L9127&gt;=4,2,0)
+IF(M9127&gt;=2,1,0)
+IF(H9127&gt;=_xlfn.PERCENTILE.INC($H$2:$H$10001,0.75),1,0)</f>
        <v>2</v>
      </c>
      <c r="S9127" t="str">
        <f>IF(R9127&gt;=7,"High",IF(R9127&gt;=4,"Medium","Low"))</f>
        <v>Low</v>
      </c>
    </row>
    <row r="9128" spans="1:19">
      <c r="A9128" t="s">
        <v>9253</v>
      </c>
      <c r="B9128">
        <v>40</v>
      </c>
      <c r="C9128" t="s">
        <v>101</v>
      </c>
      <c r="D9128" t="s">
        <v>102</v>
      </c>
      <c r="E9128">
        <v>37</v>
      </c>
      <c r="F9128" t="s">
        <v>103</v>
      </c>
      <c r="G9128" t="s">
        <v>104</v>
      </c>
      <c r="H9128" s="5">
        <v>534</v>
      </c>
      <c r="I9128" s="5">
        <v>19537.02</v>
      </c>
      <c r="J9128" t="s">
        <v>140</v>
      </c>
      <c r="K9128" t="s">
        <v>106</v>
      </c>
      <c r="L9128">
        <v>1</v>
      </c>
      <c r="M9128">
        <v>0</v>
      </c>
      <c r="N9128">
        <v>5</v>
      </c>
      <c r="O9128" s="6">
        <v>0</v>
      </c>
      <c r="P9128" t="s">
        <v>107</v>
      </c>
      <c r="Q9128" t="s">
        <v>107</v>
      </c>
      <c r="R9128">
        <f>IF(F9128="Monthly",2,0)
+IF(E9128&lt;=6,2,0)
+IF(N9128&lt;=2,2,0)
+IF(L9128&gt;=4,2,0)
+IF(M9128&gt;=2,1,0)
+IF(H9128&gt;=_xlfn.PERCENTILE.INC($H$2:$H$10001,0.75),1,0)</f>
        <v>2</v>
      </c>
      <c r="S9128" t="str">
        <f>IF(R9128&gt;=7,"High",IF(R9128&gt;=4,"Medium","Low"))</f>
        <v>Low</v>
      </c>
    </row>
    <row r="9129" spans="1:19">
      <c r="A9129" t="s">
        <v>9254</v>
      </c>
      <c r="B9129">
        <v>33</v>
      </c>
      <c r="C9129" t="s">
        <v>101</v>
      </c>
      <c r="D9129" t="s">
        <v>102</v>
      </c>
      <c r="E9129">
        <v>44</v>
      </c>
      <c r="F9129" t="s">
        <v>103</v>
      </c>
      <c r="G9129" t="s">
        <v>110</v>
      </c>
      <c r="H9129" s="5">
        <v>669</v>
      </c>
      <c r="I9129" s="5">
        <v>30224.49</v>
      </c>
      <c r="J9129" t="s">
        <v>134</v>
      </c>
      <c r="K9129" t="s">
        <v>106</v>
      </c>
      <c r="L9129">
        <v>7</v>
      </c>
      <c r="M9129">
        <v>4</v>
      </c>
      <c r="N9129">
        <v>1</v>
      </c>
      <c r="O9129" s="6">
        <v>0</v>
      </c>
      <c r="P9129" t="s">
        <v>107</v>
      </c>
      <c r="Q9129" t="s">
        <v>106</v>
      </c>
      <c r="R9129">
        <f>IF(F9129="Monthly",2,0)
+IF(E9129&lt;=6,2,0)
+IF(N9129&lt;=2,2,0)
+IF(L9129&gt;=4,2,0)
+IF(M9129&gt;=2,1,0)
+IF(H9129&gt;=_xlfn.PERCENTILE.INC($H$2:$H$10001,0.75),1,0)</f>
        <v>7</v>
      </c>
      <c r="S9129" t="str">
        <f>IF(R9129&gt;=7,"High",IF(R9129&gt;=4,"Medium","Low"))</f>
        <v>High</v>
      </c>
    </row>
    <row r="9130" spans="1:19">
      <c r="A9130" t="s">
        <v>9255</v>
      </c>
      <c r="B9130">
        <v>32</v>
      </c>
      <c r="C9130" t="s">
        <v>112</v>
      </c>
      <c r="D9130" t="s">
        <v>128</v>
      </c>
      <c r="E9130">
        <v>13</v>
      </c>
      <c r="F9130" t="s">
        <v>103</v>
      </c>
      <c r="G9130" t="s">
        <v>129</v>
      </c>
      <c r="H9130" s="5">
        <v>999</v>
      </c>
      <c r="I9130" s="5">
        <v>12935.64</v>
      </c>
      <c r="J9130" t="s">
        <v>140</v>
      </c>
      <c r="K9130" t="s">
        <v>106</v>
      </c>
      <c r="L9130">
        <v>0</v>
      </c>
      <c r="M9130">
        <v>0</v>
      </c>
      <c r="N9130">
        <v>5</v>
      </c>
      <c r="O9130" s="6">
        <v>0</v>
      </c>
      <c r="P9130" t="s">
        <v>107</v>
      </c>
      <c r="Q9130" t="s">
        <v>107</v>
      </c>
      <c r="R9130">
        <f>IF(F9130="Monthly",2,0)
+IF(E9130&lt;=6,2,0)
+IF(N9130&lt;=2,2,0)
+IF(L9130&gt;=4,2,0)
+IF(M9130&gt;=2,1,0)
+IF(H9130&gt;=_xlfn.PERCENTILE.INC($H$2:$H$10001,0.75),1,0)</f>
        <v>3</v>
      </c>
      <c r="S9130" t="str">
        <f>IF(R9130&gt;=7,"High",IF(R9130&gt;=4,"Medium","Low"))</f>
        <v>Low</v>
      </c>
    </row>
    <row r="9131" spans="1:19">
      <c r="A9131" t="s">
        <v>9256</v>
      </c>
      <c r="B9131">
        <v>31</v>
      </c>
      <c r="C9131" t="s">
        <v>112</v>
      </c>
      <c r="D9131" t="s">
        <v>131</v>
      </c>
      <c r="E9131">
        <v>45</v>
      </c>
      <c r="F9131" t="s">
        <v>121</v>
      </c>
      <c r="G9131" t="s">
        <v>104</v>
      </c>
      <c r="H9131" s="5">
        <v>513</v>
      </c>
      <c r="I9131" s="5">
        <v>20583.61</v>
      </c>
      <c r="J9131" t="s">
        <v>115</v>
      </c>
      <c r="K9131" t="s">
        <v>106</v>
      </c>
      <c r="L9131">
        <v>1</v>
      </c>
      <c r="M9131">
        <v>0</v>
      </c>
      <c r="N9131">
        <v>5</v>
      </c>
      <c r="O9131" s="6">
        <v>10</v>
      </c>
      <c r="P9131" t="s">
        <v>106</v>
      </c>
      <c r="Q9131" t="s">
        <v>107</v>
      </c>
      <c r="R9131">
        <f>IF(F9131="Monthly",2,0)
+IF(E9131&lt;=6,2,0)
+IF(N9131&lt;=2,2,0)
+IF(L9131&gt;=4,2,0)
+IF(M9131&gt;=2,1,0)
+IF(H9131&gt;=_xlfn.PERCENTILE.INC($H$2:$H$10001,0.75),1,0)</f>
        <v>0</v>
      </c>
      <c r="S9131" t="str">
        <f>IF(R9131&gt;=7,"High",IF(R9131&gt;=4,"Medium","Low"))</f>
        <v>Low</v>
      </c>
    </row>
    <row r="9132" spans="1:19">
      <c r="A9132" t="s">
        <v>9257</v>
      </c>
      <c r="B9132">
        <v>28</v>
      </c>
      <c r="C9132" t="s">
        <v>112</v>
      </c>
      <c r="D9132" t="s">
        <v>131</v>
      </c>
      <c r="E9132">
        <v>65</v>
      </c>
      <c r="F9132" t="s">
        <v>109</v>
      </c>
      <c r="G9132" t="s">
        <v>104</v>
      </c>
      <c r="H9132" s="5">
        <v>558</v>
      </c>
      <c r="I9132" s="5">
        <v>31828.03</v>
      </c>
      <c r="J9132" t="s">
        <v>140</v>
      </c>
      <c r="K9132" t="s">
        <v>106</v>
      </c>
      <c r="L9132">
        <v>3</v>
      </c>
      <c r="M9132">
        <v>1</v>
      </c>
      <c r="N9132">
        <v>5</v>
      </c>
      <c r="O9132" s="6">
        <v>10</v>
      </c>
      <c r="P9132" t="s">
        <v>107</v>
      </c>
      <c r="Q9132" t="s">
        <v>107</v>
      </c>
      <c r="R9132">
        <f>IF(F9132="Monthly",2,0)
+IF(E9132&lt;=6,2,0)
+IF(N9132&lt;=2,2,0)
+IF(L9132&gt;=4,2,0)
+IF(M9132&gt;=2,1,0)
+IF(H9132&gt;=_xlfn.PERCENTILE.INC($H$2:$H$10001,0.75),1,0)</f>
        <v>0</v>
      </c>
      <c r="S9132" t="str">
        <f>IF(R9132&gt;=7,"High",IF(R9132&gt;=4,"Medium","Low"))</f>
        <v>Low</v>
      </c>
    </row>
    <row r="9133" spans="1:19">
      <c r="A9133" t="s">
        <v>9258</v>
      </c>
      <c r="B9133">
        <v>30</v>
      </c>
      <c r="C9133" t="s">
        <v>112</v>
      </c>
      <c r="D9133" t="s">
        <v>133</v>
      </c>
      <c r="E9133">
        <v>23</v>
      </c>
      <c r="F9133" t="s">
        <v>103</v>
      </c>
      <c r="G9133" t="s">
        <v>110</v>
      </c>
      <c r="H9133" s="5">
        <v>666</v>
      </c>
      <c r="I9133" s="5">
        <v>15121.52</v>
      </c>
      <c r="J9133" t="s">
        <v>115</v>
      </c>
      <c r="K9133" t="s">
        <v>106</v>
      </c>
      <c r="L9133">
        <v>5</v>
      </c>
      <c r="M9133">
        <v>2</v>
      </c>
      <c r="N9133">
        <v>2</v>
      </c>
      <c r="O9133" s="6">
        <v>0</v>
      </c>
      <c r="P9133" t="s">
        <v>106</v>
      </c>
      <c r="Q9133" t="s">
        <v>106</v>
      </c>
      <c r="R9133">
        <f>IF(F9133="Monthly",2,0)
+IF(E9133&lt;=6,2,0)
+IF(N9133&lt;=2,2,0)
+IF(L9133&gt;=4,2,0)
+IF(M9133&gt;=2,1,0)
+IF(H9133&gt;=_xlfn.PERCENTILE.INC($H$2:$H$10001,0.75),1,0)</f>
        <v>7</v>
      </c>
      <c r="S9133" t="str">
        <f>IF(R9133&gt;=7,"High",IF(R9133&gt;=4,"Medium","Low"))</f>
        <v>High</v>
      </c>
    </row>
    <row r="9134" spans="1:19">
      <c r="A9134" t="s">
        <v>9259</v>
      </c>
      <c r="B9134">
        <v>33</v>
      </c>
      <c r="C9134" t="s">
        <v>112</v>
      </c>
      <c r="D9134" t="s">
        <v>137</v>
      </c>
      <c r="E9134">
        <v>56</v>
      </c>
      <c r="F9134" t="s">
        <v>109</v>
      </c>
      <c r="G9134" t="s">
        <v>110</v>
      </c>
      <c r="H9134" s="5">
        <v>699</v>
      </c>
      <c r="I9134" s="5">
        <v>34513.69</v>
      </c>
      <c r="J9134" t="s">
        <v>140</v>
      </c>
      <c r="K9134" t="s">
        <v>106</v>
      </c>
      <c r="L9134">
        <v>1</v>
      </c>
      <c r="M9134">
        <v>0</v>
      </c>
      <c r="N9134">
        <v>5</v>
      </c>
      <c r="O9134" s="6">
        <v>10</v>
      </c>
      <c r="P9134" t="s">
        <v>107</v>
      </c>
      <c r="Q9134" t="s">
        <v>106</v>
      </c>
      <c r="R9134">
        <f>IF(F9134="Monthly",2,0)
+IF(E9134&lt;=6,2,0)
+IF(N9134&lt;=2,2,0)
+IF(L9134&gt;=4,2,0)
+IF(M9134&gt;=2,1,0)
+IF(H9134&gt;=_xlfn.PERCENTILE.INC($H$2:$H$10001,0.75),1,0)</f>
        <v>0</v>
      </c>
      <c r="S9134" t="str">
        <f>IF(R9134&gt;=7,"High",IF(R9134&gt;=4,"Medium","Low"))</f>
        <v>Low</v>
      </c>
    </row>
    <row r="9135" spans="1:19">
      <c r="A9135" t="s">
        <v>9260</v>
      </c>
      <c r="B9135">
        <v>32</v>
      </c>
      <c r="C9135" t="s">
        <v>112</v>
      </c>
      <c r="D9135" t="s">
        <v>113</v>
      </c>
      <c r="E9135">
        <v>31</v>
      </c>
      <c r="F9135" t="s">
        <v>103</v>
      </c>
      <c r="G9135" t="s">
        <v>129</v>
      </c>
      <c r="H9135" s="5">
        <v>1081</v>
      </c>
      <c r="I9135" s="5">
        <v>34376.74</v>
      </c>
      <c r="J9135" t="s">
        <v>140</v>
      </c>
      <c r="K9135" t="s">
        <v>106</v>
      </c>
      <c r="L9135">
        <v>0</v>
      </c>
      <c r="M9135">
        <v>0</v>
      </c>
      <c r="N9135">
        <v>5</v>
      </c>
      <c r="O9135" s="6">
        <v>0</v>
      </c>
      <c r="P9135" t="s">
        <v>107</v>
      </c>
      <c r="Q9135" t="s">
        <v>106</v>
      </c>
      <c r="R9135">
        <f>IF(F9135="Monthly",2,0)
+IF(E9135&lt;=6,2,0)
+IF(N9135&lt;=2,2,0)
+IF(L9135&gt;=4,2,0)
+IF(M9135&gt;=2,1,0)
+IF(H9135&gt;=_xlfn.PERCENTILE.INC($H$2:$H$10001,0.75),1,0)</f>
        <v>3</v>
      </c>
      <c r="S9135" t="str">
        <f>IF(R9135&gt;=7,"High",IF(R9135&gt;=4,"Medium","Low"))</f>
        <v>Low</v>
      </c>
    </row>
    <row r="9136" spans="1:19">
      <c r="A9136" t="s">
        <v>9261</v>
      </c>
      <c r="B9136">
        <v>21</v>
      </c>
      <c r="C9136" t="s">
        <v>101</v>
      </c>
      <c r="D9136" t="s">
        <v>126</v>
      </c>
      <c r="E9136">
        <v>34</v>
      </c>
      <c r="F9136" t="s">
        <v>109</v>
      </c>
      <c r="G9136" t="s">
        <v>104</v>
      </c>
      <c r="H9136" s="5">
        <v>587</v>
      </c>
      <c r="I9136" s="5">
        <v>18988.759999999998</v>
      </c>
      <c r="J9136" t="s">
        <v>105</v>
      </c>
      <c r="K9136" t="s">
        <v>107</v>
      </c>
      <c r="L9136">
        <v>2</v>
      </c>
      <c r="M9136">
        <v>1</v>
      </c>
      <c r="N9136">
        <v>4</v>
      </c>
      <c r="O9136" s="6">
        <v>5</v>
      </c>
      <c r="P9136" t="s">
        <v>107</v>
      </c>
      <c r="Q9136" t="s">
        <v>107</v>
      </c>
      <c r="R9136">
        <f>IF(F9136="Monthly",2,0)
+IF(E9136&lt;=6,2,0)
+IF(N9136&lt;=2,2,0)
+IF(L9136&gt;=4,2,0)
+IF(M9136&gt;=2,1,0)
+IF(H9136&gt;=_xlfn.PERCENTILE.INC($H$2:$H$10001,0.75),1,0)</f>
        <v>0</v>
      </c>
      <c r="S9136" t="str">
        <f>IF(R9136&gt;=7,"High",IF(R9136&gt;=4,"Medium","Low"))</f>
        <v>Low</v>
      </c>
    </row>
    <row r="9137" spans="1:19">
      <c r="A9137" t="s">
        <v>9262</v>
      </c>
      <c r="B9137">
        <v>37</v>
      </c>
      <c r="C9137" t="s">
        <v>101</v>
      </c>
      <c r="D9137" t="s">
        <v>126</v>
      </c>
      <c r="E9137">
        <v>51</v>
      </c>
      <c r="F9137" t="s">
        <v>109</v>
      </c>
      <c r="G9137" t="s">
        <v>104</v>
      </c>
      <c r="H9137" s="5">
        <v>497</v>
      </c>
      <c r="I9137" s="5">
        <v>25686.84</v>
      </c>
      <c r="J9137" t="s">
        <v>117</v>
      </c>
      <c r="K9137" t="s">
        <v>106</v>
      </c>
      <c r="L9137">
        <v>3</v>
      </c>
      <c r="M9137">
        <v>1</v>
      </c>
      <c r="N9137">
        <v>5</v>
      </c>
      <c r="O9137" s="6">
        <v>0</v>
      </c>
      <c r="P9137" t="s">
        <v>107</v>
      </c>
      <c r="Q9137" t="s">
        <v>107</v>
      </c>
      <c r="R9137">
        <f>IF(F9137="Monthly",2,0)
+IF(E9137&lt;=6,2,0)
+IF(N9137&lt;=2,2,0)
+IF(L9137&gt;=4,2,0)
+IF(M9137&gt;=2,1,0)
+IF(H9137&gt;=_xlfn.PERCENTILE.INC($H$2:$H$10001,0.75),1,0)</f>
        <v>0</v>
      </c>
      <c r="S9137" t="str">
        <f>IF(R9137&gt;=7,"High",IF(R9137&gt;=4,"Medium","Low"))</f>
        <v>Low</v>
      </c>
    </row>
    <row r="9138" spans="1:19">
      <c r="A9138" t="s">
        <v>9263</v>
      </c>
      <c r="B9138">
        <v>24</v>
      </c>
      <c r="C9138" t="s">
        <v>101</v>
      </c>
      <c r="D9138" t="s">
        <v>102</v>
      </c>
      <c r="E9138">
        <v>23</v>
      </c>
      <c r="F9138" t="s">
        <v>103</v>
      </c>
      <c r="G9138" t="s">
        <v>110</v>
      </c>
      <c r="H9138" s="5">
        <v>803</v>
      </c>
      <c r="I9138" s="5">
        <v>18773.8</v>
      </c>
      <c r="J9138" t="s">
        <v>117</v>
      </c>
      <c r="K9138" t="s">
        <v>106</v>
      </c>
      <c r="L9138">
        <v>1</v>
      </c>
      <c r="M9138">
        <v>0</v>
      </c>
      <c r="N9138">
        <v>5</v>
      </c>
      <c r="O9138" s="6">
        <v>0</v>
      </c>
      <c r="P9138" t="s">
        <v>107</v>
      </c>
      <c r="Q9138" t="s">
        <v>107</v>
      </c>
      <c r="R9138">
        <f>IF(F9138="Monthly",2,0)
+IF(E9138&lt;=6,2,0)
+IF(N9138&lt;=2,2,0)
+IF(L9138&gt;=4,2,0)
+IF(M9138&gt;=2,1,0)
+IF(H9138&gt;=_xlfn.PERCENTILE.INC($H$2:$H$10001,0.75),1,0)</f>
        <v>3</v>
      </c>
      <c r="S9138" t="str">
        <f>IF(R9138&gt;=7,"High",IF(R9138&gt;=4,"Medium","Low"))</f>
        <v>Low</v>
      </c>
    </row>
    <row r="9139" spans="1:19">
      <c r="A9139" t="s">
        <v>9264</v>
      </c>
      <c r="B9139">
        <v>41</v>
      </c>
      <c r="C9139" t="s">
        <v>112</v>
      </c>
      <c r="D9139" t="s">
        <v>102</v>
      </c>
      <c r="E9139">
        <v>68</v>
      </c>
      <c r="F9139" t="s">
        <v>103</v>
      </c>
      <c r="G9139" t="s">
        <v>104</v>
      </c>
      <c r="H9139" s="5">
        <v>435</v>
      </c>
      <c r="I9139" s="5">
        <v>30221.03</v>
      </c>
      <c r="J9139" t="s">
        <v>105</v>
      </c>
      <c r="K9139" t="s">
        <v>106</v>
      </c>
      <c r="L9139">
        <v>0</v>
      </c>
      <c r="M9139">
        <v>0</v>
      </c>
      <c r="N9139">
        <v>5</v>
      </c>
      <c r="O9139" s="6">
        <v>0</v>
      </c>
      <c r="P9139" t="s">
        <v>107</v>
      </c>
      <c r="Q9139" t="s">
        <v>107</v>
      </c>
      <c r="R9139">
        <f>IF(F9139="Monthly",2,0)
+IF(E9139&lt;=6,2,0)
+IF(N9139&lt;=2,2,0)
+IF(L9139&gt;=4,2,0)
+IF(M9139&gt;=2,1,0)
+IF(H9139&gt;=_xlfn.PERCENTILE.INC($H$2:$H$10001,0.75),1,0)</f>
        <v>2</v>
      </c>
      <c r="S9139" t="str">
        <f>IF(R9139&gt;=7,"High",IF(R9139&gt;=4,"Medium","Low"))</f>
        <v>Low</v>
      </c>
    </row>
    <row r="9140" spans="1:19">
      <c r="A9140" t="s">
        <v>9265</v>
      </c>
      <c r="B9140">
        <v>44</v>
      </c>
      <c r="C9140" t="s">
        <v>112</v>
      </c>
      <c r="D9140" t="s">
        <v>159</v>
      </c>
      <c r="E9140">
        <v>53</v>
      </c>
      <c r="F9140" t="s">
        <v>109</v>
      </c>
      <c r="G9140" t="s">
        <v>129</v>
      </c>
      <c r="H9140" s="5">
        <v>977</v>
      </c>
      <c r="I9140" s="5">
        <v>49353.11</v>
      </c>
      <c r="J9140" t="s">
        <v>105</v>
      </c>
      <c r="K9140" t="s">
        <v>106</v>
      </c>
      <c r="L9140">
        <v>0</v>
      </c>
      <c r="M9140">
        <v>0</v>
      </c>
      <c r="N9140">
        <v>5</v>
      </c>
      <c r="O9140" s="6">
        <v>5</v>
      </c>
      <c r="P9140" t="s">
        <v>107</v>
      </c>
      <c r="Q9140" t="s">
        <v>107</v>
      </c>
      <c r="R9140">
        <f>IF(F9140="Monthly",2,0)
+IF(E9140&lt;=6,2,0)
+IF(N9140&lt;=2,2,0)
+IF(L9140&gt;=4,2,0)
+IF(M9140&gt;=2,1,0)
+IF(H9140&gt;=_xlfn.PERCENTILE.INC($H$2:$H$10001,0.75),1,0)</f>
        <v>1</v>
      </c>
      <c r="S9140" t="str">
        <f>IF(R9140&gt;=7,"High",IF(R9140&gt;=4,"Medium","Low"))</f>
        <v>Low</v>
      </c>
    </row>
    <row r="9141" spans="1:19">
      <c r="A9141" t="s">
        <v>9266</v>
      </c>
      <c r="B9141">
        <v>40</v>
      </c>
      <c r="C9141" t="s">
        <v>101</v>
      </c>
      <c r="D9141" t="s">
        <v>131</v>
      </c>
      <c r="E9141">
        <v>19</v>
      </c>
      <c r="F9141" t="s">
        <v>103</v>
      </c>
      <c r="G9141" t="s">
        <v>129</v>
      </c>
      <c r="H9141" s="5">
        <v>1059</v>
      </c>
      <c r="I9141" s="5">
        <v>20202.259999999998</v>
      </c>
      <c r="J9141" t="s">
        <v>117</v>
      </c>
      <c r="K9141" t="s">
        <v>106</v>
      </c>
      <c r="L9141">
        <v>0</v>
      </c>
      <c r="M9141">
        <v>0</v>
      </c>
      <c r="N9141">
        <v>5</v>
      </c>
      <c r="O9141" s="6">
        <v>0</v>
      </c>
      <c r="P9141" t="s">
        <v>107</v>
      </c>
      <c r="Q9141" t="s">
        <v>106</v>
      </c>
      <c r="R9141">
        <f>IF(F9141="Monthly",2,0)
+IF(E9141&lt;=6,2,0)
+IF(N9141&lt;=2,2,0)
+IF(L9141&gt;=4,2,0)
+IF(M9141&gt;=2,1,0)
+IF(H9141&gt;=_xlfn.PERCENTILE.INC($H$2:$H$10001,0.75),1,0)</f>
        <v>3</v>
      </c>
      <c r="S9141" t="str">
        <f>IF(R9141&gt;=7,"High",IF(R9141&gt;=4,"Medium","Low"))</f>
        <v>Low</v>
      </c>
    </row>
    <row r="9142" spans="1:19">
      <c r="A9142" t="s">
        <v>9267</v>
      </c>
      <c r="B9142">
        <v>47</v>
      </c>
      <c r="C9142" t="s">
        <v>101</v>
      </c>
      <c r="D9142" t="s">
        <v>133</v>
      </c>
      <c r="E9142">
        <v>14</v>
      </c>
      <c r="F9142" t="s">
        <v>103</v>
      </c>
      <c r="G9142" t="s">
        <v>110</v>
      </c>
      <c r="H9142" s="5">
        <v>713</v>
      </c>
      <c r="I9142" s="5">
        <v>10220.01</v>
      </c>
      <c r="J9142" t="s">
        <v>105</v>
      </c>
      <c r="K9142" t="s">
        <v>106</v>
      </c>
      <c r="L9142">
        <v>1</v>
      </c>
      <c r="M9142">
        <v>0</v>
      </c>
      <c r="N9142">
        <v>5</v>
      </c>
      <c r="O9142" s="6">
        <v>0</v>
      </c>
      <c r="P9142" t="s">
        <v>106</v>
      </c>
      <c r="Q9142" t="s">
        <v>107</v>
      </c>
      <c r="R9142">
        <f>IF(F9142="Monthly",2,0)
+IF(E9142&lt;=6,2,0)
+IF(N9142&lt;=2,2,0)
+IF(L9142&gt;=4,2,0)
+IF(M9142&gt;=2,1,0)
+IF(H9142&gt;=_xlfn.PERCENTILE.INC($H$2:$H$10001,0.75),1,0)</f>
        <v>2</v>
      </c>
      <c r="S9142" t="str">
        <f>IF(R9142&gt;=7,"High",IF(R9142&gt;=4,"Medium","Low"))</f>
        <v>Low</v>
      </c>
    </row>
    <row r="9143" spans="1:19">
      <c r="A9143" t="s">
        <v>9268</v>
      </c>
      <c r="B9143">
        <v>22</v>
      </c>
      <c r="C9143" t="s">
        <v>112</v>
      </c>
      <c r="D9143" t="s">
        <v>128</v>
      </c>
      <c r="E9143">
        <v>44</v>
      </c>
      <c r="F9143" t="s">
        <v>109</v>
      </c>
      <c r="G9143" t="s">
        <v>104</v>
      </c>
      <c r="H9143" s="5">
        <v>460</v>
      </c>
      <c r="I9143" s="5">
        <v>20577.71</v>
      </c>
      <c r="J9143" t="s">
        <v>115</v>
      </c>
      <c r="K9143" t="s">
        <v>106</v>
      </c>
      <c r="L9143">
        <v>2</v>
      </c>
      <c r="M9143">
        <v>0</v>
      </c>
      <c r="N9143">
        <v>5</v>
      </c>
      <c r="O9143" s="6">
        <v>0</v>
      </c>
      <c r="P9143" t="s">
        <v>107</v>
      </c>
      <c r="Q9143" t="s">
        <v>107</v>
      </c>
      <c r="R9143">
        <f>IF(F9143="Monthly",2,0)
+IF(E9143&lt;=6,2,0)
+IF(N9143&lt;=2,2,0)
+IF(L9143&gt;=4,2,0)
+IF(M9143&gt;=2,1,0)
+IF(H9143&gt;=_xlfn.PERCENTILE.INC($H$2:$H$10001,0.75),1,0)</f>
        <v>0</v>
      </c>
      <c r="S9143" t="str">
        <f>IF(R9143&gt;=7,"High",IF(R9143&gt;=4,"Medium","Low"))</f>
        <v>Low</v>
      </c>
    </row>
    <row r="9144" spans="1:19">
      <c r="A9144" t="s">
        <v>9269</v>
      </c>
      <c r="B9144">
        <v>23</v>
      </c>
      <c r="C9144" t="s">
        <v>101</v>
      </c>
      <c r="D9144" t="s">
        <v>128</v>
      </c>
      <c r="E9144">
        <v>20</v>
      </c>
      <c r="F9144" t="s">
        <v>103</v>
      </c>
      <c r="G9144" t="s">
        <v>129</v>
      </c>
      <c r="H9144" s="5">
        <v>1064</v>
      </c>
      <c r="I9144" s="5">
        <v>21855.040000000001</v>
      </c>
      <c r="J9144" t="s">
        <v>115</v>
      </c>
      <c r="K9144" t="s">
        <v>106</v>
      </c>
      <c r="L9144">
        <v>0</v>
      </c>
      <c r="M9144">
        <v>0</v>
      </c>
      <c r="N9144">
        <v>5</v>
      </c>
      <c r="O9144" s="6">
        <v>0</v>
      </c>
      <c r="P9144" t="s">
        <v>107</v>
      </c>
      <c r="Q9144" t="s">
        <v>106</v>
      </c>
      <c r="R9144">
        <f>IF(F9144="Monthly",2,0)
+IF(E9144&lt;=6,2,0)
+IF(N9144&lt;=2,2,0)
+IF(L9144&gt;=4,2,0)
+IF(M9144&gt;=2,1,0)
+IF(H9144&gt;=_xlfn.PERCENTILE.INC($H$2:$H$10001,0.75),1,0)</f>
        <v>3</v>
      </c>
      <c r="S9144" t="str">
        <f>IF(R9144&gt;=7,"High",IF(R9144&gt;=4,"Medium","Low"))</f>
        <v>Low</v>
      </c>
    </row>
    <row r="9145" spans="1:19">
      <c r="A9145" t="s">
        <v>9270</v>
      </c>
      <c r="B9145">
        <v>40</v>
      </c>
      <c r="C9145" t="s">
        <v>112</v>
      </c>
      <c r="D9145" t="s">
        <v>137</v>
      </c>
      <c r="E9145">
        <v>18</v>
      </c>
      <c r="F9145" t="s">
        <v>109</v>
      </c>
      <c r="G9145" t="s">
        <v>104</v>
      </c>
      <c r="H9145" s="5">
        <v>524</v>
      </c>
      <c r="I9145" s="5">
        <v>9652.52</v>
      </c>
      <c r="J9145" t="s">
        <v>134</v>
      </c>
      <c r="K9145" t="s">
        <v>106</v>
      </c>
      <c r="L9145">
        <v>1</v>
      </c>
      <c r="M9145">
        <v>0</v>
      </c>
      <c r="N9145">
        <v>5</v>
      </c>
      <c r="O9145" s="6">
        <v>0</v>
      </c>
      <c r="P9145" t="s">
        <v>107</v>
      </c>
      <c r="Q9145" t="s">
        <v>107</v>
      </c>
      <c r="R9145">
        <f>IF(F9145="Monthly",2,0)
+IF(E9145&lt;=6,2,0)
+IF(N9145&lt;=2,2,0)
+IF(L9145&gt;=4,2,0)
+IF(M9145&gt;=2,1,0)
+IF(H9145&gt;=_xlfn.PERCENTILE.INC($H$2:$H$10001,0.75),1,0)</f>
        <v>0</v>
      </c>
      <c r="S9145" t="str">
        <f>IF(R9145&gt;=7,"High",IF(R9145&gt;=4,"Medium","Low"))</f>
        <v>Low</v>
      </c>
    </row>
    <row r="9146" spans="1:19">
      <c r="A9146" t="s">
        <v>9271</v>
      </c>
      <c r="B9146">
        <v>53</v>
      </c>
      <c r="C9146" t="s">
        <v>112</v>
      </c>
      <c r="D9146" t="s">
        <v>113</v>
      </c>
      <c r="E9146">
        <v>19</v>
      </c>
      <c r="F9146" t="s">
        <v>103</v>
      </c>
      <c r="G9146" t="s">
        <v>110</v>
      </c>
      <c r="H9146" s="5">
        <v>693</v>
      </c>
      <c r="I9146" s="5">
        <v>12780.12</v>
      </c>
      <c r="J9146" t="s">
        <v>134</v>
      </c>
      <c r="K9146" t="s">
        <v>106</v>
      </c>
      <c r="L9146">
        <v>0</v>
      </c>
      <c r="M9146">
        <v>0</v>
      </c>
      <c r="N9146">
        <v>5</v>
      </c>
      <c r="O9146" s="6">
        <v>0</v>
      </c>
      <c r="P9146" t="s">
        <v>107</v>
      </c>
      <c r="Q9146" t="s">
        <v>107</v>
      </c>
      <c r="R9146">
        <f>IF(F9146="Monthly",2,0)
+IF(E9146&lt;=6,2,0)
+IF(N9146&lt;=2,2,0)
+IF(L9146&gt;=4,2,0)
+IF(M9146&gt;=2,1,0)
+IF(H9146&gt;=_xlfn.PERCENTILE.INC($H$2:$H$10001,0.75),1,0)</f>
        <v>2</v>
      </c>
      <c r="S9146" t="str">
        <f>IF(R9146&gt;=7,"High",IF(R9146&gt;=4,"Medium","Low"))</f>
        <v>Low</v>
      </c>
    </row>
    <row r="9147" spans="1:19">
      <c r="A9147" t="s">
        <v>9272</v>
      </c>
      <c r="B9147">
        <v>46</v>
      </c>
      <c r="C9147" t="s">
        <v>101</v>
      </c>
      <c r="D9147" t="s">
        <v>131</v>
      </c>
      <c r="E9147">
        <v>38</v>
      </c>
      <c r="F9147" t="s">
        <v>103</v>
      </c>
      <c r="G9147" t="s">
        <v>104</v>
      </c>
      <c r="H9147" s="5">
        <v>524</v>
      </c>
      <c r="I9147" s="5">
        <v>19405.05</v>
      </c>
      <c r="J9147" t="s">
        <v>105</v>
      </c>
      <c r="K9147" t="s">
        <v>106</v>
      </c>
      <c r="L9147">
        <v>3</v>
      </c>
      <c r="M9147">
        <v>2</v>
      </c>
      <c r="N9147">
        <v>4</v>
      </c>
      <c r="O9147" s="6">
        <v>0</v>
      </c>
      <c r="P9147" t="s">
        <v>106</v>
      </c>
      <c r="Q9147" t="s">
        <v>107</v>
      </c>
      <c r="R9147">
        <f>IF(F9147="Monthly",2,0)
+IF(E9147&lt;=6,2,0)
+IF(N9147&lt;=2,2,0)
+IF(L9147&gt;=4,2,0)
+IF(M9147&gt;=2,1,0)
+IF(H9147&gt;=_xlfn.PERCENTILE.INC($H$2:$H$10001,0.75),1,0)</f>
        <v>3</v>
      </c>
      <c r="S9147" t="str">
        <f>IF(R9147&gt;=7,"High",IF(R9147&gt;=4,"Medium","Low"))</f>
        <v>Low</v>
      </c>
    </row>
    <row r="9148" spans="1:19">
      <c r="A9148" t="s">
        <v>9273</v>
      </c>
      <c r="B9148">
        <v>50</v>
      </c>
      <c r="C9148" t="s">
        <v>101</v>
      </c>
      <c r="D9148" t="s">
        <v>131</v>
      </c>
      <c r="E9148">
        <v>31</v>
      </c>
      <c r="F9148" t="s">
        <v>109</v>
      </c>
      <c r="G9148" t="s">
        <v>129</v>
      </c>
      <c r="H9148" s="5">
        <v>1032</v>
      </c>
      <c r="I9148" s="5">
        <v>28504.04</v>
      </c>
      <c r="J9148" t="s">
        <v>117</v>
      </c>
      <c r="K9148" t="s">
        <v>106</v>
      </c>
      <c r="L9148">
        <v>0</v>
      </c>
      <c r="M9148">
        <v>0</v>
      </c>
      <c r="N9148">
        <v>5</v>
      </c>
      <c r="O9148" s="6">
        <v>10</v>
      </c>
      <c r="P9148" t="s">
        <v>107</v>
      </c>
      <c r="Q9148" t="s">
        <v>107</v>
      </c>
      <c r="R9148">
        <f>IF(F9148="Monthly",2,0)
+IF(E9148&lt;=6,2,0)
+IF(N9148&lt;=2,2,0)
+IF(L9148&gt;=4,2,0)
+IF(M9148&gt;=2,1,0)
+IF(H9148&gt;=_xlfn.PERCENTILE.INC($H$2:$H$10001,0.75),1,0)</f>
        <v>1</v>
      </c>
      <c r="S9148" t="str">
        <f>IF(R9148&gt;=7,"High",IF(R9148&gt;=4,"Medium","Low"))</f>
        <v>Low</v>
      </c>
    </row>
    <row r="9149" spans="1:19">
      <c r="A9149" t="s">
        <v>9274</v>
      </c>
      <c r="B9149">
        <v>49</v>
      </c>
      <c r="C9149" t="s">
        <v>112</v>
      </c>
      <c r="D9149" t="s">
        <v>133</v>
      </c>
      <c r="E9149">
        <v>53</v>
      </c>
      <c r="F9149" t="s">
        <v>109</v>
      </c>
      <c r="G9149" t="s">
        <v>104</v>
      </c>
      <c r="H9149" s="5">
        <v>524</v>
      </c>
      <c r="I9149" s="5">
        <v>28178.31</v>
      </c>
      <c r="J9149" t="s">
        <v>140</v>
      </c>
      <c r="K9149" t="s">
        <v>106</v>
      </c>
      <c r="L9149">
        <v>0</v>
      </c>
      <c r="M9149">
        <v>0</v>
      </c>
      <c r="N9149">
        <v>5</v>
      </c>
      <c r="O9149" s="6">
        <v>0</v>
      </c>
      <c r="P9149" t="s">
        <v>107</v>
      </c>
      <c r="Q9149" t="s">
        <v>107</v>
      </c>
      <c r="R9149">
        <f>IF(F9149="Monthly",2,0)
+IF(E9149&lt;=6,2,0)
+IF(N9149&lt;=2,2,0)
+IF(L9149&gt;=4,2,0)
+IF(M9149&gt;=2,1,0)
+IF(H9149&gt;=_xlfn.PERCENTILE.INC($H$2:$H$10001,0.75),1,0)</f>
        <v>0</v>
      </c>
      <c r="S9149" t="str">
        <f>IF(R9149&gt;=7,"High",IF(R9149&gt;=4,"Medium","Low"))</f>
        <v>Low</v>
      </c>
    </row>
    <row r="9150" spans="1:19">
      <c r="A9150" t="s">
        <v>9275</v>
      </c>
      <c r="B9150">
        <v>26</v>
      </c>
      <c r="C9150" t="s">
        <v>101</v>
      </c>
      <c r="D9150" t="s">
        <v>126</v>
      </c>
      <c r="E9150">
        <v>33</v>
      </c>
      <c r="F9150" t="s">
        <v>109</v>
      </c>
      <c r="G9150" t="s">
        <v>129</v>
      </c>
      <c r="H9150" s="5">
        <v>1111</v>
      </c>
      <c r="I9150" s="5">
        <v>32158.98</v>
      </c>
      <c r="J9150" t="s">
        <v>105</v>
      </c>
      <c r="K9150" t="s">
        <v>106</v>
      </c>
      <c r="L9150">
        <v>1</v>
      </c>
      <c r="M9150">
        <v>0</v>
      </c>
      <c r="N9150">
        <v>5</v>
      </c>
      <c r="O9150" s="6">
        <v>10</v>
      </c>
      <c r="P9150" t="s">
        <v>106</v>
      </c>
      <c r="Q9150" t="s">
        <v>107</v>
      </c>
      <c r="R9150">
        <f>IF(F9150="Monthly",2,0)
+IF(E9150&lt;=6,2,0)
+IF(N9150&lt;=2,2,0)
+IF(L9150&gt;=4,2,0)
+IF(M9150&gt;=2,1,0)
+IF(H9150&gt;=_xlfn.PERCENTILE.INC($H$2:$H$10001,0.75),1,0)</f>
        <v>1</v>
      </c>
      <c r="S9150" t="str">
        <f>IF(R9150&gt;=7,"High",IF(R9150&gt;=4,"Medium","Low"))</f>
        <v>Low</v>
      </c>
    </row>
    <row r="9151" spans="1:19">
      <c r="A9151" t="s">
        <v>9276</v>
      </c>
      <c r="B9151">
        <v>47</v>
      </c>
      <c r="C9151" t="s">
        <v>112</v>
      </c>
      <c r="D9151" t="s">
        <v>128</v>
      </c>
      <c r="E9151">
        <v>25</v>
      </c>
      <c r="F9151" t="s">
        <v>121</v>
      </c>
      <c r="G9151" t="s">
        <v>110</v>
      </c>
      <c r="H9151" s="5">
        <v>666</v>
      </c>
      <c r="I9151" s="5">
        <v>15181.25</v>
      </c>
      <c r="J9151" t="s">
        <v>105</v>
      </c>
      <c r="K9151" t="s">
        <v>106</v>
      </c>
      <c r="L9151">
        <v>3</v>
      </c>
      <c r="M9151">
        <v>0</v>
      </c>
      <c r="N9151">
        <v>5</v>
      </c>
      <c r="O9151" s="6">
        <v>10</v>
      </c>
      <c r="P9151" t="s">
        <v>106</v>
      </c>
      <c r="Q9151" t="s">
        <v>107</v>
      </c>
      <c r="R9151">
        <f>IF(F9151="Monthly",2,0)
+IF(E9151&lt;=6,2,0)
+IF(N9151&lt;=2,2,0)
+IF(L9151&gt;=4,2,0)
+IF(M9151&gt;=2,1,0)
+IF(H9151&gt;=_xlfn.PERCENTILE.INC($H$2:$H$10001,0.75),1,0)</f>
        <v>0</v>
      </c>
      <c r="S9151" t="str">
        <f>IF(R9151&gt;=7,"High",IF(R9151&gt;=4,"Medium","Low"))</f>
        <v>Low</v>
      </c>
    </row>
    <row r="9152" spans="1:19">
      <c r="A9152" t="s">
        <v>9277</v>
      </c>
      <c r="B9152">
        <v>32</v>
      </c>
      <c r="C9152" t="s">
        <v>112</v>
      </c>
      <c r="D9152" t="s">
        <v>102</v>
      </c>
      <c r="E9152">
        <v>9</v>
      </c>
      <c r="F9152" t="s">
        <v>103</v>
      </c>
      <c r="G9152" t="s">
        <v>104</v>
      </c>
      <c r="H9152" s="5">
        <v>488</v>
      </c>
      <c r="I9152" s="5">
        <v>4299.91</v>
      </c>
      <c r="J9152" t="s">
        <v>115</v>
      </c>
      <c r="K9152" t="s">
        <v>106</v>
      </c>
      <c r="L9152">
        <v>0</v>
      </c>
      <c r="M9152">
        <v>0</v>
      </c>
      <c r="N9152">
        <v>5</v>
      </c>
      <c r="O9152" s="6">
        <v>0</v>
      </c>
      <c r="P9152" t="s">
        <v>107</v>
      </c>
      <c r="Q9152" t="s">
        <v>107</v>
      </c>
      <c r="R9152">
        <f>IF(F9152="Monthly",2,0)
+IF(E9152&lt;=6,2,0)
+IF(N9152&lt;=2,2,0)
+IF(L9152&gt;=4,2,0)
+IF(M9152&gt;=2,1,0)
+IF(H9152&gt;=_xlfn.PERCENTILE.INC($H$2:$H$10001,0.75),1,0)</f>
        <v>2</v>
      </c>
      <c r="S9152" t="str">
        <f>IF(R9152&gt;=7,"High",IF(R9152&gt;=4,"Medium","Low"))</f>
        <v>Low</v>
      </c>
    </row>
    <row r="9153" spans="1:19">
      <c r="A9153" t="s">
        <v>9278</v>
      </c>
      <c r="B9153">
        <v>40</v>
      </c>
      <c r="C9153" t="s">
        <v>101</v>
      </c>
      <c r="D9153" t="s">
        <v>131</v>
      </c>
      <c r="E9153">
        <v>23</v>
      </c>
      <c r="F9153" t="s">
        <v>121</v>
      </c>
      <c r="G9153" t="s">
        <v>129</v>
      </c>
      <c r="H9153" s="5">
        <v>1033</v>
      </c>
      <c r="I9153" s="5">
        <v>20309.91</v>
      </c>
      <c r="J9153" t="s">
        <v>134</v>
      </c>
      <c r="K9153" t="s">
        <v>106</v>
      </c>
      <c r="L9153">
        <v>0</v>
      </c>
      <c r="M9153">
        <v>0</v>
      </c>
      <c r="N9153">
        <v>5</v>
      </c>
      <c r="O9153" s="6">
        <v>15</v>
      </c>
      <c r="P9153" t="s">
        <v>107</v>
      </c>
      <c r="Q9153" t="s">
        <v>107</v>
      </c>
      <c r="R9153">
        <f>IF(F9153="Monthly",2,0)
+IF(E9153&lt;=6,2,0)
+IF(N9153&lt;=2,2,0)
+IF(L9153&gt;=4,2,0)
+IF(M9153&gt;=2,1,0)
+IF(H9153&gt;=_xlfn.PERCENTILE.INC($H$2:$H$10001,0.75),1,0)</f>
        <v>1</v>
      </c>
      <c r="S9153" t="str">
        <f>IF(R9153&gt;=7,"High",IF(R9153&gt;=4,"Medium","Low"))</f>
        <v>Low</v>
      </c>
    </row>
    <row r="9154" spans="1:19">
      <c r="A9154" t="s">
        <v>9279</v>
      </c>
      <c r="B9154">
        <v>28</v>
      </c>
      <c r="C9154" t="s">
        <v>112</v>
      </c>
      <c r="D9154" t="s">
        <v>119</v>
      </c>
      <c r="E9154">
        <v>33</v>
      </c>
      <c r="F9154" t="s">
        <v>109</v>
      </c>
      <c r="G9154" t="s">
        <v>104</v>
      </c>
      <c r="H9154" s="5">
        <v>445</v>
      </c>
      <c r="I9154" s="5">
        <v>13599.7</v>
      </c>
      <c r="J9154" t="s">
        <v>117</v>
      </c>
      <c r="K9154" t="s">
        <v>107</v>
      </c>
      <c r="L9154">
        <v>0</v>
      </c>
      <c r="M9154">
        <v>0</v>
      </c>
      <c r="N9154">
        <v>5</v>
      </c>
      <c r="O9154" s="6">
        <v>10</v>
      </c>
      <c r="P9154" t="s">
        <v>107</v>
      </c>
      <c r="Q9154" t="s">
        <v>106</v>
      </c>
      <c r="R9154">
        <f>IF(F9154="Monthly",2,0)
+IF(E9154&lt;=6,2,0)
+IF(N9154&lt;=2,2,0)
+IF(L9154&gt;=4,2,0)
+IF(M9154&gt;=2,1,0)
+IF(H9154&gt;=_xlfn.PERCENTILE.INC($H$2:$H$10001,0.75),1,0)</f>
        <v>0</v>
      </c>
      <c r="S9154" t="str">
        <f>IF(R9154&gt;=7,"High",IF(R9154&gt;=4,"Medium","Low"))</f>
        <v>Low</v>
      </c>
    </row>
    <row r="9155" spans="1:19">
      <c r="A9155" t="s">
        <v>9280</v>
      </c>
      <c r="B9155">
        <v>43</v>
      </c>
      <c r="C9155" t="s">
        <v>112</v>
      </c>
      <c r="D9155" t="s">
        <v>123</v>
      </c>
      <c r="E9155">
        <v>21</v>
      </c>
      <c r="F9155" t="s">
        <v>103</v>
      </c>
      <c r="G9155" t="s">
        <v>110</v>
      </c>
      <c r="H9155" s="5">
        <v>787</v>
      </c>
      <c r="I9155" s="5">
        <v>16250.63</v>
      </c>
      <c r="J9155" t="s">
        <v>115</v>
      </c>
      <c r="K9155" t="s">
        <v>106</v>
      </c>
      <c r="L9155">
        <v>2</v>
      </c>
      <c r="M9155">
        <v>0</v>
      </c>
      <c r="N9155">
        <v>5</v>
      </c>
      <c r="O9155" s="6">
        <v>0</v>
      </c>
      <c r="P9155" t="s">
        <v>107</v>
      </c>
      <c r="Q9155" t="s">
        <v>106</v>
      </c>
      <c r="R9155">
        <f>IF(F9155="Monthly",2,0)
+IF(E9155&lt;=6,2,0)
+IF(N9155&lt;=2,2,0)
+IF(L9155&gt;=4,2,0)
+IF(M9155&gt;=2,1,0)
+IF(H9155&gt;=_xlfn.PERCENTILE.INC($H$2:$H$10001,0.75),1,0)</f>
        <v>2</v>
      </c>
      <c r="S9155" t="str">
        <f>IF(R9155&gt;=7,"High",IF(R9155&gt;=4,"Medium","Low"))</f>
        <v>Low</v>
      </c>
    </row>
    <row r="9156" spans="1:19">
      <c r="A9156" t="s">
        <v>9281</v>
      </c>
      <c r="B9156">
        <v>36</v>
      </c>
      <c r="C9156" t="s">
        <v>101</v>
      </c>
      <c r="D9156" t="s">
        <v>123</v>
      </c>
      <c r="E9156">
        <v>61</v>
      </c>
      <c r="F9156" t="s">
        <v>103</v>
      </c>
      <c r="G9156" t="s">
        <v>129</v>
      </c>
      <c r="H9156" s="5">
        <v>1073</v>
      </c>
      <c r="I9156" s="5">
        <v>65863.759999999995</v>
      </c>
      <c r="J9156" t="s">
        <v>140</v>
      </c>
      <c r="K9156" t="s">
        <v>106</v>
      </c>
      <c r="L9156">
        <v>0</v>
      </c>
      <c r="M9156">
        <v>0</v>
      </c>
      <c r="N9156">
        <v>5</v>
      </c>
      <c r="O9156" s="6">
        <v>0</v>
      </c>
      <c r="P9156" t="s">
        <v>106</v>
      </c>
      <c r="Q9156" t="s">
        <v>107</v>
      </c>
      <c r="R9156">
        <f>IF(F9156="Monthly",2,0)
+IF(E9156&lt;=6,2,0)
+IF(N9156&lt;=2,2,0)
+IF(L9156&gt;=4,2,0)
+IF(M9156&gt;=2,1,0)
+IF(H9156&gt;=_xlfn.PERCENTILE.INC($H$2:$H$10001,0.75),1,0)</f>
        <v>3</v>
      </c>
      <c r="S9156" t="str">
        <f>IF(R9156&gt;=7,"High",IF(R9156&gt;=4,"Medium","Low"))</f>
        <v>Low</v>
      </c>
    </row>
    <row r="9157" spans="1:19">
      <c r="A9157" t="s">
        <v>9282</v>
      </c>
      <c r="B9157">
        <v>30</v>
      </c>
      <c r="C9157" t="s">
        <v>101</v>
      </c>
      <c r="D9157" t="s">
        <v>113</v>
      </c>
      <c r="E9157">
        <v>66</v>
      </c>
      <c r="F9157" t="s">
        <v>109</v>
      </c>
      <c r="G9157" t="s">
        <v>129</v>
      </c>
      <c r="H9157" s="5">
        <v>950</v>
      </c>
      <c r="I9157" s="5">
        <v>61170.9</v>
      </c>
      <c r="J9157" t="s">
        <v>105</v>
      </c>
      <c r="K9157" t="s">
        <v>106</v>
      </c>
      <c r="L9157">
        <v>7</v>
      </c>
      <c r="M9157">
        <v>3</v>
      </c>
      <c r="N9157">
        <v>2</v>
      </c>
      <c r="O9157" s="6">
        <v>0</v>
      </c>
      <c r="P9157" t="s">
        <v>107</v>
      </c>
      <c r="Q9157" t="s">
        <v>106</v>
      </c>
      <c r="R9157">
        <f>IF(F9157="Monthly",2,0)
+IF(E9157&lt;=6,2,0)
+IF(N9157&lt;=2,2,0)
+IF(L9157&gt;=4,2,0)
+IF(M9157&gt;=2,1,0)
+IF(H9157&gt;=_xlfn.PERCENTILE.INC($H$2:$H$10001,0.75),1,0)</f>
        <v>6</v>
      </c>
      <c r="S9157" t="str">
        <f>IF(R9157&gt;=7,"High",IF(R9157&gt;=4,"Medium","Low"))</f>
        <v>Medium</v>
      </c>
    </row>
    <row r="9158" spans="1:19">
      <c r="A9158" t="s">
        <v>9283</v>
      </c>
      <c r="B9158">
        <v>30</v>
      </c>
      <c r="C9158" t="s">
        <v>101</v>
      </c>
      <c r="D9158" t="s">
        <v>126</v>
      </c>
      <c r="E9158">
        <v>61</v>
      </c>
      <c r="F9158" t="s">
        <v>103</v>
      </c>
      <c r="G9158" t="s">
        <v>104</v>
      </c>
      <c r="H9158" s="5">
        <v>511</v>
      </c>
      <c r="I9158" s="5">
        <v>30330.04</v>
      </c>
      <c r="J9158" t="s">
        <v>134</v>
      </c>
      <c r="K9158" t="s">
        <v>107</v>
      </c>
      <c r="L9158">
        <v>0</v>
      </c>
      <c r="M9158">
        <v>0</v>
      </c>
      <c r="N9158">
        <v>5</v>
      </c>
      <c r="O9158" s="6">
        <v>0</v>
      </c>
      <c r="P9158" t="s">
        <v>106</v>
      </c>
      <c r="Q9158" t="s">
        <v>107</v>
      </c>
      <c r="R9158">
        <f>IF(F9158="Monthly",2,0)
+IF(E9158&lt;=6,2,0)
+IF(N9158&lt;=2,2,0)
+IF(L9158&gt;=4,2,0)
+IF(M9158&gt;=2,1,0)
+IF(H9158&gt;=_xlfn.PERCENTILE.INC($H$2:$H$10001,0.75),1,0)</f>
        <v>2</v>
      </c>
      <c r="S9158" t="str">
        <f>IF(R9158&gt;=7,"High",IF(R9158&gt;=4,"Medium","Low"))</f>
        <v>Low</v>
      </c>
    </row>
    <row r="9159" spans="1:19">
      <c r="A9159" t="s">
        <v>9284</v>
      </c>
      <c r="B9159">
        <v>48</v>
      </c>
      <c r="C9159" t="s">
        <v>101</v>
      </c>
      <c r="D9159" t="s">
        <v>131</v>
      </c>
      <c r="E9159">
        <v>63</v>
      </c>
      <c r="F9159" t="s">
        <v>121</v>
      </c>
      <c r="G9159" t="s">
        <v>110</v>
      </c>
      <c r="H9159" s="5">
        <v>684</v>
      </c>
      <c r="I9159" s="5">
        <v>41876</v>
      </c>
      <c r="J9159" t="s">
        <v>140</v>
      </c>
      <c r="K9159" t="s">
        <v>106</v>
      </c>
      <c r="L9159">
        <v>0</v>
      </c>
      <c r="M9159">
        <v>0</v>
      </c>
      <c r="N9159">
        <v>5</v>
      </c>
      <c r="O9159" s="6">
        <v>0</v>
      </c>
      <c r="P9159" t="s">
        <v>106</v>
      </c>
      <c r="Q9159" t="s">
        <v>107</v>
      </c>
      <c r="R9159">
        <f>IF(F9159="Monthly",2,0)
+IF(E9159&lt;=6,2,0)
+IF(N9159&lt;=2,2,0)
+IF(L9159&gt;=4,2,0)
+IF(M9159&gt;=2,1,0)
+IF(H9159&gt;=_xlfn.PERCENTILE.INC($H$2:$H$10001,0.75),1,0)</f>
        <v>0</v>
      </c>
      <c r="S9159" t="str">
        <f>IF(R9159&gt;=7,"High",IF(R9159&gt;=4,"Medium","Low"))</f>
        <v>Low</v>
      </c>
    </row>
    <row r="9160" spans="1:19">
      <c r="A9160" t="s">
        <v>9285</v>
      </c>
      <c r="B9160">
        <v>60</v>
      </c>
      <c r="C9160" t="s">
        <v>101</v>
      </c>
      <c r="D9160" t="s">
        <v>123</v>
      </c>
      <c r="E9160">
        <v>50</v>
      </c>
      <c r="F9160" t="s">
        <v>109</v>
      </c>
      <c r="G9160" t="s">
        <v>110</v>
      </c>
      <c r="H9160" s="5">
        <v>696</v>
      </c>
      <c r="I9160" s="5">
        <v>34162.910000000003</v>
      </c>
      <c r="J9160" t="s">
        <v>117</v>
      </c>
      <c r="K9160" t="s">
        <v>106</v>
      </c>
      <c r="L9160">
        <v>0</v>
      </c>
      <c r="M9160">
        <v>0</v>
      </c>
      <c r="N9160">
        <v>5</v>
      </c>
      <c r="O9160" s="6">
        <v>0</v>
      </c>
      <c r="P9160" t="s">
        <v>107</v>
      </c>
      <c r="Q9160" t="s">
        <v>107</v>
      </c>
      <c r="R9160">
        <f>IF(F9160="Monthly",2,0)
+IF(E9160&lt;=6,2,0)
+IF(N9160&lt;=2,2,0)
+IF(L9160&gt;=4,2,0)
+IF(M9160&gt;=2,1,0)
+IF(H9160&gt;=_xlfn.PERCENTILE.INC($H$2:$H$10001,0.75),1,0)</f>
        <v>0</v>
      </c>
      <c r="S9160" t="str">
        <f>IF(R9160&gt;=7,"High",IF(R9160&gt;=4,"Medium","Low"))</f>
        <v>Low</v>
      </c>
    </row>
    <row r="9161" spans="1:19">
      <c r="A9161" t="s">
        <v>9286</v>
      </c>
      <c r="B9161">
        <v>44</v>
      </c>
      <c r="C9161" t="s">
        <v>101</v>
      </c>
      <c r="D9161" t="s">
        <v>128</v>
      </c>
      <c r="E9161">
        <v>25</v>
      </c>
      <c r="F9161" t="s">
        <v>103</v>
      </c>
      <c r="G9161" t="s">
        <v>129</v>
      </c>
      <c r="H9161" s="5">
        <v>1024</v>
      </c>
      <c r="I9161" s="5">
        <v>25758.68</v>
      </c>
      <c r="J9161" t="s">
        <v>105</v>
      </c>
      <c r="K9161" t="s">
        <v>106</v>
      </c>
      <c r="L9161">
        <v>5</v>
      </c>
      <c r="M9161">
        <v>1</v>
      </c>
      <c r="N9161">
        <v>4</v>
      </c>
      <c r="O9161" s="6">
        <v>0</v>
      </c>
      <c r="P9161" t="s">
        <v>106</v>
      </c>
      <c r="Q9161" t="s">
        <v>106</v>
      </c>
      <c r="R9161">
        <f>IF(F9161="Monthly",2,0)
+IF(E9161&lt;=6,2,0)
+IF(N9161&lt;=2,2,0)
+IF(L9161&gt;=4,2,0)
+IF(M9161&gt;=2,1,0)
+IF(H9161&gt;=_xlfn.PERCENTILE.INC($H$2:$H$10001,0.75),1,0)</f>
        <v>5</v>
      </c>
      <c r="S9161" t="str">
        <f>IF(R9161&gt;=7,"High",IF(R9161&gt;=4,"Medium","Low"))</f>
        <v>Medium</v>
      </c>
    </row>
    <row r="9162" spans="1:19">
      <c r="A9162" t="s">
        <v>9287</v>
      </c>
      <c r="B9162">
        <v>39</v>
      </c>
      <c r="C9162" t="s">
        <v>101</v>
      </c>
      <c r="D9162" t="s">
        <v>131</v>
      </c>
      <c r="E9162">
        <v>19</v>
      </c>
      <c r="F9162" t="s">
        <v>121</v>
      </c>
      <c r="G9162" t="s">
        <v>110</v>
      </c>
      <c r="H9162" s="5">
        <v>772</v>
      </c>
      <c r="I9162" s="5">
        <v>13067.8</v>
      </c>
      <c r="J9162" t="s">
        <v>140</v>
      </c>
      <c r="K9162" t="s">
        <v>106</v>
      </c>
      <c r="L9162">
        <v>0</v>
      </c>
      <c r="M9162">
        <v>0</v>
      </c>
      <c r="N9162">
        <v>5</v>
      </c>
      <c r="O9162" s="6">
        <v>10</v>
      </c>
      <c r="P9162" t="s">
        <v>107</v>
      </c>
      <c r="Q9162" t="s">
        <v>107</v>
      </c>
      <c r="R9162">
        <f>IF(F9162="Monthly",2,0)
+IF(E9162&lt;=6,2,0)
+IF(N9162&lt;=2,2,0)
+IF(L9162&gt;=4,2,0)
+IF(M9162&gt;=2,1,0)
+IF(H9162&gt;=_xlfn.PERCENTILE.INC($H$2:$H$10001,0.75),1,0)</f>
        <v>0</v>
      </c>
      <c r="S9162" t="str">
        <f>IF(R9162&gt;=7,"High",IF(R9162&gt;=4,"Medium","Low"))</f>
        <v>Low</v>
      </c>
    </row>
    <row r="9163" spans="1:19">
      <c r="A9163" t="s">
        <v>9288</v>
      </c>
      <c r="B9163">
        <v>44</v>
      </c>
      <c r="C9163" t="s">
        <v>112</v>
      </c>
      <c r="D9163" t="s">
        <v>137</v>
      </c>
      <c r="E9163">
        <v>51</v>
      </c>
      <c r="F9163" t="s">
        <v>121</v>
      </c>
      <c r="G9163" t="s">
        <v>110</v>
      </c>
      <c r="H9163" s="5">
        <v>769</v>
      </c>
      <c r="I9163" s="5">
        <v>33813.22</v>
      </c>
      <c r="J9163" t="s">
        <v>117</v>
      </c>
      <c r="K9163" t="s">
        <v>106</v>
      </c>
      <c r="L9163">
        <v>0</v>
      </c>
      <c r="M9163">
        <v>0</v>
      </c>
      <c r="N9163">
        <v>4</v>
      </c>
      <c r="O9163" s="6">
        <v>15</v>
      </c>
      <c r="P9163" t="s">
        <v>107</v>
      </c>
      <c r="Q9163" t="s">
        <v>107</v>
      </c>
      <c r="R9163">
        <f>IF(F9163="Monthly",2,0)
+IF(E9163&lt;=6,2,0)
+IF(N9163&lt;=2,2,0)
+IF(L9163&gt;=4,2,0)
+IF(M9163&gt;=2,1,0)
+IF(H9163&gt;=_xlfn.PERCENTILE.INC($H$2:$H$10001,0.75),1,0)</f>
        <v>0</v>
      </c>
      <c r="S9163" t="str">
        <f>IF(R9163&gt;=7,"High",IF(R9163&gt;=4,"Medium","Low"))</f>
        <v>Low</v>
      </c>
    </row>
    <row r="9164" spans="1:19">
      <c r="A9164" t="s">
        <v>9289</v>
      </c>
      <c r="B9164">
        <v>27</v>
      </c>
      <c r="C9164" t="s">
        <v>101</v>
      </c>
      <c r="D9164" t="s">
        <v>119</v>
      </c>
      <c r="E9164">
        <v>14</v>
      </c>
      <c r="F9164" t="s">
        <v>103</v>
      </c>
      <c r="G9164" t="s">
        <v>104</v>
      </c>
      <c r="H9164" s="5">
        <v>414</v>
      </c>
      <c r="I9164" s="5">
        <v>5696.37</v>
      </c>
      <c r="J9164" t="s">
        <v>105</v>
      </c>
      <c r="K9164" t="s">
        <v>107</v>
      </c>
      <c r="L9164">
        <v>0</v>
      </c>
      <c r="M9164">
        <v>0</v>
      </c>
      <c r="N9164">
        <v>5</v>
      </c>
      <c r="O9164" s="6">
        <v>0</v>
      </c>
      <c r="P9164" t="s">
        <v>107</v>
      </c>
      <c r="Q9164" t="s">
        <v>107</v>
      </c>
      <c r="R9164">
        <f>IF(F9164="Monthly",2,0)
+IF(E9164&lt;=6,2,0)
+IF(N9164&lt;=2,2,0)
+IF(L9164&gt;=4,2,0)
+IF(M9164&gt;=2,1,0)
+IF(H9164&gt;=_xlfn.PERCENTILE.INC($H$2:$H$10001,0.75),1,0)</f>
        <v>2</v>
      </c>
      <c r="S9164" t="str">
        <f>IF(R9164&gt;=7,"High",IF(R9164&gt;=4,"Medium","Low"))</f>
        <v>Low</v>
      </c>
    </row>
    <row r="9165" spans="1:19">
      <c r="A9165" t="s">
        <v>9290</v>
      </c>
      <c r="B9165">
        <v>35</v>
      </c>
      <c r="C9165" t="s">
        <v>101</v>
      </c>
      <c r="D9165" t="s">
        <v>133</v>
      </c>
      <c r="E9165">
        <v>34</v>
      </c>
      <c r="F9165" t="s">
        <v>109</v>
      </c>
      <c r="G9165" t="s">
        <v>129</v>
      </c>
      <c r="H9165" s="5">
        <v>1083</v>
      </c>
      <c r="I9165" s="5">
        <v>36997.19</v>
      </c>
      <c r="J9165" t="s">
        <v>105</v>
      </c>
      <c r="K9165" t="s">
        <v>106</v>
      </c>
      <c r="L9165">
        <v>4</v>
      </c>
      <c r="M9165">
        <v>3</v>
      </c>
      <c r="N9165">
        <v>3</v>
      </c>
      <c r="O9165" s="6">
        <v>0</v>
      </c>
      <c r="P9165" t="s">
        <v>107</v>
      </c>
      <c r="Q9165" t="s">
        <v>106</v>
      </c>
      <c r="R9165">
        <f>IF(F9165="Monthly",2,0)
+IF(E9165&lt;=6,2,0)
+IF(N9165&lt;=2,2,0)
+IF(L9165&gt;=4,2,0)
+IF(M9165&gt;=2,1,0)
+IF(H9165&gt;=_xlfn.PERCENTILE.INC($H$2:$H$10001,0.75),1,0)</f>
        <v>4</v>
      </c>
      <c r="S9165" t="str">
        <f>IF(R9165&gt;=7,"High",IF(R9165&gt;=4,"Medium","Low"))</f>
        <v>Medium</v>
      </c>
    </row>
    <row r="9166" spans="1:19">
      <c r="A9166" t="s">
        <v>9291</v>
      </c>
      <c r="B9166">
        <v>35</v>
      </c>
      <c r="C9166" t="s">
        <v>112</v>
      </c>
      <c r="D9166" t="s">
        <v>102</v>
      </c>
      <c r="E9166">
        <v>13</v>
      </c>
      <c r="F9166" t="s">
        <v>103</v>
      </c>
      <c r="G9166" t="s">
        <v>110</v>
      </c>
      <c r="H9166" s="5">
        <v>801</v>
      </c>
      <c r="I9166" s="5">
        <v>10378.27</v>
      </c>
      <c r="J9166" t="s">
        <v>117</v>
      </c>
      <c r="K9166" t="s">
        <v>106</v>
      </c>
      <c r="L9166">
        <v>2</v>
      </c>
      <c r="M9166">
        <v>0</v>
      </c>
      <c r="N9166">
        <v>5</v>
      </c>
      <c r="O9166" s="6">
        <v>0</v>
      </c>
      <c r="P9166" t="s">
        <v>107</v>
      </c>
      <c r="Q9166" t="s">
        <v>106</v>
      </c>
      <c r="R9166">
        <f>IF(F9166="Monthly",2,0)
+IF(E9166&lt;=6,2,0)
+IF(N9166&lt;=2,2,0)
+IF(L9166&gt;=4,2,0)
+IF(M9166&gt;=2,1,0)
+IF(H9166&gt;=_xlfn.PERCENTILE.INC($H$2:$H$10001,0.75),1,0)</f>
        <v>3</v>
      </c>
      <c r="S9166" t="str">
        <f>IF(R9166&gt;=7,"High",IF(R9166&gt;=4,"Medium","Low"))</f>
        <v>Low</v>
      </c>
    </row>
    <row r="9167" spans="1:19">
      <c r="A9167" t="s">
        <v>9292</v>
      </c>
      <c r="B9167">
        <v>37</v>
      </c>
      <c r="C9167" t="s">
        <v>112</v>
      </c>
      <c r="D9167" t="s">
        <v>119</v>
      </c>
      <c r="E9167">
        <v>37</v>
      </c>
      <c r="F9167" t="s">
        <v>109</v>
      </c>
      <c r="G9167" t="s">
        <v>129</v>
      </c>
      <c r="H9167" s="5">
        <v>1093</v>
      </c>
      <c r="I9167" s="5">
        <v>38151.33</v>
      </c>
      <c r="J9167" t="s">
        <v>105</v>
      </c>
      <c r="K9167" t="s">
        <v>106</v>
      </c>
      <c r="L9167">
        <v>0</v>
      </c>
      <c r="M9167">
        <v>0</v>
      </c>
      <c r="N9167">
        <v>5</v>
      </c>
      <c r="O9167" s="6">
        <v>5</v>
      </c>
      <c r="P9167" t="s">
        <v>107</v>
      </c>
      <c r="Q9167" t="s">
        <v>107</v>
      </c>
      <c r="R9167">
        <f>IF(F9167="Monthly",2,0)
+IF(E9167&lt;=6,2,0)
+IF(N9167&lt;=2,2,0)
+IF(L9167&gt;=4,2,0)
+IF(M9167&gt;=2,1,0)
+IF(H9167&gt;=_xlfn.PERCENTILE.INC($H$2:$H$10001,0.75),1,0)</f>
        <v>1</v>
      </c>
      <c r="S9167" t="str">
        <f>IF(R9167&gt;=7,"High",IF(R9167&gt;=4,"Medium","Low"))</f>
        <v>Low</v>
      </c>
    </row>
    <row r="9168" spans="1:19">
      <c r="A9168" t="s">
        <v>9293</v>
      </c>
      <c r="B9168">
        <v>18</v>
      </c>
      <c r="C9168" t="s">
        <v>112</v>
      </c>
      <c r="D9168" t="s">
        <v>131</v>
      </c>
      <c r="E9168">
        <v>60</v>
      </c>
      <c r="F9168" t="s">
        <v>121</v>
      </c>
      <c r="G9168" t="s">
        <v>110</v>
      </c>
      <c r="H9168" s="5">
        <v>725</v>
      </c>
      <c r="I9168" s="5">
        <v>37745.79</v>
      </c>
      <c r="J9168" t="s">
        <v>134</v>
      </c>
      <c r="K9168" t="s">
        <v>106</v>
      </c>
      <c r="L9168">
        <v>0</v>
      </c>
      <c r="M9168">
        <v>0</v>
      </c>
      <c r="N9168">
        <v>5</v>
      </c>
      <c r="O9168" s="6">
        <v>15</v>
      </c>
      <c r="P9168" t="s">
        <v>106</v>
      </c>
      <c r="Q9168" t="s">
        <v>107</v>
      </c>
      <c r="R9168">
        <f>IF(F9168="Monthly",2,0)
+IF(E9168&lt;=6,2,0)
+IF(N9168&lt;=2,2,0)
+IF(L9168&gt;=4,2,0)
+IF(M9168&gt;=2,1,0)
+IF(H9168&gt;=_xlfn.PERCENTILE.INC($H$2:$H$10001,0.75),1,0)</f>
        <v>0</v>
      </c>
      <c r="S9168" t="str">
        <f>IF(R9168&gt;=7,"High",IF(R9168&gt;=4,"Medium","Low"))</f>
        <v>Low</v>
      </c>
    </row>
    <row r="9169" spans="1:19">
      <c r="A9169" t="s">
        <v>9294</v>
      </c>
      <c r="B9169">
        <v>42</v>
      </c>
      <c r="C9169" t="s">
        <v>101</v>
      </c>
      <c r="D9169" t="s">
        <v>126</v>
      </c>
      <c r="E9169">
        <v>28</v>
      </c>
      <c r="F9169" t="s">
        <v>109</v>
      </c>
      <c r="G9169" t="s">
        <v>110</v>
      </c>
      <c r="H9169" s="5">
        <v>701</v>
      </c>
      <c r="I9169" s="5">
        <v>17284.36</v>
      </c>
      <c r="J9169" t="s">
        <v>105</v>
      </c>
      <c r="K9169" t="s">
        <v>106</v>
      </c>
      <c r="L9169">
        <v>0</v>
      </c>
      <c r="M9169">
        <v>0</v>
      </c>
      <c r="N9169">
        <v>5</v>
      </c>
      <c r="O9169" s="6">
        <v>10</v>
      </c>
      <c r="P9169" t="s">
        <v>106</v>
      </c>
      <c r="Q9169" t="s">
        <v>107</v>
      </c>
      <c r="R9169">
        <f>IF(F9169="Monthly",2,0)
+IF(E9169&lt;=6,2,0)
+IF(N9169&lt;=2,2,0)
+IF(L9169&gt;=4,2,0)
+IF(M9169&gt;=2,1,0)
+IF(H9169&gt;=_xlfn.PERCENTILE.INC($H$2:$H$10001,0.75),1,0)</f>
        <v>0</v>
      </c>
      <c r="S9169" t="str">
        <f>IF(R9169&gt;=7,"High",IF(R9169&gt;=4,"Medium","Low"))</f>
        <v>Low</v>
      </c>
    </row>
    <row r="9170" spans="1:19">
      <c r="A9170" t="s">
        <v>9295</v>
      </c>
      <c r="B9170">
        <v>18</v>
      </c>
      <c r="C9170" t="s">
        <v>101</v>
      </c>
      <c r="D9170" t="s">
        <v>102</v>
      </c>
      <c r="E9170">
        <v>38</v>
      </c>
      <c r="F9170" t="s">
        <v>121</v>
      </c>
      <c r="G9170" t="s">
        <v>129</v>
      </c>
      <c r="H9170" s="5">
        <v>1044</v>
      </c>
      <c r="I9170" s="5">
        <v>39892.17</v>
      </c>
      <c r="J9170" t="s">
        <v>140</v>
      </c>
      <c r="K9170" t="s">
        <v>106</v>
      </c>
      <c r="L9170">
        <v>0</v>
      </c>
      <c r="M9170">
        <v>0</v>
      </c>
      <c r="N9170">
        <v>5</v>
      </c>
      <c r="O9170" s="6">
        <v>0</v>
      </c>
      <c r="P9170" t="s">
        <v>106</v>
      </c>
      <c r="Q9170" t="s">
        <v>107</v>
      </c>
      <c r="R9170">
        <f>IF(F9170="Monthly",2,0)
+IF(E9170&lt;=6,2,0)
+IF(N9170&lt;=2,2,0)
+IF(L9170&gt;=4,2,0)
+IF(M9170&gt;=2,1,0)
+IF(H9170&gt;=_xlfn.PERCENTILE.INC($H$2:$H$10001,0.75),1,0)</f>
        <v>1</v>
      </c>
      <c r="S9170" t="str">
        <f>IF(R9170&gt;=7,"High",IF(R9170&gt;=4,"Medium","Low"))</f>
        <v>Low</v>
      </c>
    </row>
    <row r="9171" spans="1:19">
      <c r="A9171" t="s">
        <v>9296</v>
      </c>
      <c r="B9171">
        <v>18</v>
      </c>
      <c r="C9171" t="s">
        <v>101</v>
      </c>
      <c r="D9171" t="s">
        <v>119</v>
      </c>
      <c r="E9171">
        <v>16</v>
      </c>
      <c r="F9171" t="s">
        <v>109</v>
      </c>
      <c r="G9171" t="s">
        <v>110</v>
      </c>
      <c r="H9171" s="5">
        <v>702</v>
      </c>
      <c r="I9171" s="5">
        <v>10362.42</v>
      </c>
      <c r="J9171" t="s">
        <v>105</v>
      </c>
      <c r="K9171" t="s">
        <v>106</v>
      </c>
      <c r="L9171">
        <v>0</v>
      </c>
      <c r="M9171">
        <v>0</v>
      </c>
      <c r="N9171">
        <v>5</v>
      </c>
      <c r="O9171" s="6">
        <v>10</v>
      </c>
      <c r="P9171" t="s">
        <v>107</v>
      </c>
      <c r="Q9171" t="s">
        <v>107</v>
      </c>
      <c r="R9171">
        <f>IF(F9171="Monthly",2,0)
+IF(E9171&lt;=6,2,0)
+IF(N9171&lt;=2,2,0)
+IF(L9171&gt;=4,2,0)
+IF(M9171&gt;=2,1,0)
+IF(H9171&gt;=_xlfn.PERCENTILE.INC($H$2:$H$10001,0.75),1,0)</f>
        <v>0</v>
      </c>
      <c r="S9171" t="str">
        <f>IF(R9171&gt;=7,"High",IF(R9171&gt;=4,"Medium","Low"))</f>
        <v>Low</v>
      </c>
    </row>
    <row r="9172" spans="1:19">
      <c r="A9172" t="s">
        <v>9297</v>
      </c>
      <c r="B9172">
        <v>30</v>
      </c>
      <c r="C9172" t="s">
        <v>112</v>
      </c>
      <c r="D9172" t="s">
        <v>131</v>
      </c>
      <c r="E9172">
        <v>38</v>
      </c>
      <c r="F9172" t="s">
        <v>109</v>
      </c>
      <c r="G9172" t="s">
        <v>104</v>
      </c>
      <c r="H9172" s="5">
        <v>518</v>
      </c>
      <c r="I9172" s="5">
        <v>20085.98</v>
      </c>
      <c r="J9172" t="s">
        <v>105</v>
      </c>
      <c r="K9172" t="s">
        <v>107</v>
      </c>
      <c r="L9172">
        <v>1</v>
      </c>
      <c r="M9172">
        <v>0</v>
      </c>
      <c r="N9172">
        <v>5</v>
      </c>
      <c r="O9172" s="6">
        <v>0</v>
      </c>
      <c r="P9172" t="s">
        <v>106</v>
      </c>
      <c r="Q9172" t="s">
        <v>107</v>
      </c>
      <c r="R9172">
        <f>IF(F9172="Monthly",2,0)
+IF(E9172&lt;=6,2,0)
+IF(N9172&lt;=2,2,0)
+IF(L9172&gt;=4,2,0)
+IF(M9172&gt;=2,1,0)
+IF(H9172&gt;=_xlfn.PERCENTILE.INC($H$2:$H$10001,0.75),1,0)</f>
        <v>0</v>
      </c>
      <c r="S9172" t="str">
        <f>IF(R9172&gt;=7,"High",IF(R9172&gt;=4,"Medium","Low"))</f>
        <v>Low</v>
      </c>
    </row>
    <row r="9173" spans="1:19">
      <c r="A9173" t="s">
        <v>9298</v>
      </c>
      <c r="B9173">
        <v>46</v>
      </c>
      <c r="C9173" t="s">
        <v>112</v>
      </c>
      <c r="D9173" t="s">
        <v>126</v>
      </c>
      <c r="E9173">
        <v>34</v>
      </c>
      <c r="F9173" t="s">
        <v>103</v>
      </c>
      <c r="G9173" t="s">
        <v>110</v>
      </c>
      <c r="H9173" s="5">
        <v>703</v>
      </c>
      <c r="I9173" s="5">
        <v>24171.86</v>
      </c>
      <c r="J9173" t="s">
        <v>134</v>
      </c>
      <c r="K9173" t="s">
        <v>106</v>
      </c>
      <c r="L9173">
        <v>0</v>
      </c>
      <c r="M9173">
        <v>0</v>
      </c>
      <c r="N9173">
        <v>4</v>
      </c>
      <c r="O9173" s="6">
        <v>0</v>
      </c>
      <c r="P9173" t="s">
        <v>107</v>
      </c>
      <c r="Q9173" t="s">
        <v>106</v>
      </c>
      <c r="R9173">
        <f>IF(F9173="Monthly",2,0)
+IF(E9173&lt;=6,2,0)
+IF(N9173&lt;=2,2,0)
+IF(L9173&gt;=4,2,0)
+IF(M9173&gt;=2,1,0)
+IF(H9173&gt;=_xlfn.PERCENTILE.INC($H$2:$H$10001,0.75),1,0)</f>
        <v>2</v>
      </c>
      <c r="S9173" t="str">
        <f>IF(R9173&gt;=7,"High",IF(R9173&gt;=4,"Medium","Low"))</f>
        <v>Low</v>
      </c>
    </row>
    <row r="9174" spans="1:19">
      <c r="A9174" t="s">
        <v>9299</v>
      </c>
      <c r="B9174">
        <v>52</v>
      </c>
      <c r="C9174" t="s">
        <v>112</v>
      </c>
      <c r="D9174" t="s">
        <v>113</v>
      </c>
      <c r="E9174">
        <v>33</v>
      </c>
      <c r="F9174" t="s">
        <v>109</v>
      </c>
      <c r="G9174" t="s">
        <v>110</v>
      </c>
      <c r="H9174" s="5">
        <v>747</v>
      </c>
      <c r="I9174" s="5">
        <v>25366.63</v>
      </c>
      <c r="J9174" t="s">
        <v>134</v>
      </c>
      <c r="K9174" t="s">
        <v>106</v>
      </c>
      <c r="L9174">
        <v>0</v>
      </c>
      <c r="M9174">
        <v>0</v>
      </c>
      <c r="N9174">
        <v>4</v>
      </c>
      <c r="O9174" s="6">
        <v>0</v>
      </c>
      <c r="P9174" t="s">
        <v>107</v>
      </c>
      <c r="Q9174" t="s">
        <v>107</v>
      </c>
      <c r="R9174">
        <f>IF(F9174="Monthly",2,0)
+IF(E9174&lt;=6,2,0)
+IF(N9174&lt;=2,2,0)
+IF(L9174&gt;=4,2,0)
+IF(M9174&gt;=2,1,0)
+IF(H9174&gt;=_xlfn.PERCENTILE.INC($H$2:$H$10001,0.75),1,0)</f>
        <v>0</v>
      </c>
      <c r="S9174" t="str">
        <f>IF(R9174&gt;=7,"High",IF(R9174&gt;=4,"Medium","Low"))</f>
        <v>Low</v>
      </c>
    </row>
    <row r="9175" spans="1:19">
      <c r="A9175" t="s">
        <v>9300</v>
      </c>
      <c r="B9175">
        <v>36</v>
      </c>
      <c r="C9175" t="s">
        <v>101</v>
      </c>
      <c r="D9175" t="s">
        <v>102</v>
      </c>
      <c r="E9175">
        <v>36</v>
      </c>
      <c r="F9175" t="s">
        <v>103</v>
      </c>
      <c r="G9175" t="s">
        <v>104</v>
      </c>
      <c r="H9175" s="5">
        <v>541</v>
      </c>
      <c r="I9175" s="5">
        <v>19524.28</v>
      </c>
      <c r="J9175" t="s">
        <v>115</v>
      </c>
      <c r="K9175" t="s">
        <v>106</v>
      </c>
      <c r="L9175">
        <v>3</v>
      </c>
      <c r="M9175">
        <v>1</v>
      </c>
      <c r="N9175">
        <v>5</v>
      </c>
      <c r="O9175" s="6">
        <v>0</v>
      </c>
      <c r="P9175" t="s">
        <v>107</v>
      </c>
      <c r="Q9175" t="s">
        <v>107</v>
      </c>
      <c r="R9175">
        <f>IF(F9175="Monthly",2,0)
+IF(E9175&lt;=6,2,0)
+IF(N9175&lt;=2,2,0)
+IF(L9175&gt;=4,2,0)
+IF(M9175&gt;=2,1,0)
+IF(H9175&gt;=_xlfn.PERCENTILE.INC($H$2:$H$10001,0.75),1,0)</f>
        <v>2</v>
      </c>
      <c r="S9175" t="str">
        <f>IF(R9175&gt;=7,"High",IF(R9175&gt;=4,"Medium","Low"))</f>
        <v>Low</v>
      </c>
    </row>
    <row r="9176" spans="1:19">
      <c r="A9176" t="s">
        <v>9301</v>
      </c>
      <c r="B9176">
        <v>43</v>
      </c>
      <c r="C9176" t="s">
        <v>101</v>
      </c>
      <c r="D9176" t="s">
        <v>126</v>
      </c>
      <c r="E9176">
        <v>31</v>
      </c>
      <c r="F9176" t="s">
        <v>121</v>
      </c>
      <c r="G9176" t="s">
        <v>110</v>
      </c>
      <c r="H9176" s="5">
        <v>730</v>
      </c>
      <c r="I9176" s="5">
        <v>20158.12</v>
      </c>
      <c r="J9176" t="s">
        <v>105</v>
      </c>
      <c r="K9176" t="s">
        <v>106</v>
      </c>
      <c r="L9176">
        <v>1</v>
      </c>
      <c r="M9176">
        <v>0</v>
      </c>
      <c r="N9176">
        <v>4</v>
      </c>
      <c r="O9176" s="6">
        <v>10</v>
      </c>
      <c r="P9176" t="s">
        <v>106</v>
      </c>
      <c r="Q9176" t="s">
        <v>106</v>
      </c>
      <c r="R9176">
        <f>IF(F9176="Monthly",2,0)
+IF(E9176&lt;=6,2,0)
+IF(N9176&lt;=2,2,0)
+IF(L9176&gt;=4,2,0)
+IF(M9176&gt;=2,1,0)
+IF(H9176&gt;=_xlfn.PERCENTILE.INC($H$2:$H$10001,0.75),1,0)</f>
        <v>0</v>
      </c>
      <c r="S9176" t="str">
        <f>IF(R9176&gt;=7,"High",IF(R9176&gt;=4,"Medium","Low"))</f>
        <v>Low</v>
      </c>
    </row>
    <row r="9177" spans="1:19">
      <c r="A9177" t="s">
        <v>9302</v>
      </c>
      <c r="B9177">
        <v>25</v>
      </c>
      <c r="C9177" t="s">
        <v>112</v>
      </c>
      <c r="D9177" t="s">
        <v>131</v>
      </c>
      <c r="E9177">
        <v>25</v>
      </c>
      <c r="F9177" t="s">
        <v>103</v>
      </c>
      <c r="G9177" t="s">
        <v>110</v>
      </c>
      <c r="H9177" s="5">
        <v>683</v>
      </c>
      <c r="I9177" s="5">
        <v>16682.03</v>
      </c>
      <c r="J9177" t="s">
        <v>140</v>
      </c>
      <c r="K9177" t="s">
        <v>106</v>
      </c>
      <c r="L9177">
        <v>3</v>
      </c>
      <c r="M9177">
        <v>2</v>
      </c>
      <c r="N9177">
        <v>3</v>
      </c>
      <c r="O9177" s="6">
        <v>0</v>
      </c>
      <c r="P9177" t="s">
        <v>107</v>
      </c>
      <c r="Q9177" t="s">
        <v>107</v>
      </c>
      <c r="R9177">
        <f>IF(F9177="Monthly",2,0)
+IF(E9177&lt;=6,2,0)
+IF(N9177&lt;=2,2,0)
+IF(L9177&gt;=4,2,0)
+IF(M9177&gt;=2,1,0)
+IF(H9177&gt;=_xlfn.PERCENTILE.INC($H$2:$H$10001,0.75),1,0)</f>
        <v>3</v>
      </c>
      <c r="S9177" t="str">
        <f>IF(R9177&gt;=7,"High",IF(R9177&gt;=4,"Medium","Low"))</f>
        <v>Low</v>
      </c>
    </row>
    <row r="9178" spans="1:19">
      <c r="A9178" t="s">
        <v>9303</v>
      </c>
      <c r="B9178">
        <v>30</v>
      </c>
      <c r="C9178" t="s">
        <v>112</v>
      </c>
      <c r="D9178" t="s">
        <v>119</v>
      </c>
      <c r="E9178">
        <v>44</v>
      </c>
      <c r="F9178" t="s">
        <v>103</v>
      </c>
      <c r="G9178" t="s">
        <v>104</v>
      </c>
      <c r="H9178" s="5">
        <v>524</v>
      </c>
      <c r="I9178" s="5">
        <v>22926.78</v>
      </c>
      <c r="J9178" t="s">
        <v>134</v>
      </c>
      <c r="K9178" t="s">
        <v>106</v>
      </c>
      <c r="L9178">
        <v>3</v>
      </c>
      <c r="M9178">
        <v>0</v>
      </c>
      <c r="N9178">
        <v>4</v>
      </c>
      <c r="O9178" s="6">
        <v>0</v>
      </c>
      <c r="P9178" t="s">
        <v>106</v>
      </c>
      <c r="Q9178" t="s">
        <v>107</v>
      </c>
      <c r="R9178">
        <f>IF(F9178="Monthly",2,0)
+IF(E9178&lt;=6,2,0)
+IF(N9178&lt;=2,2,0)
+IF(L9178&gt;=4,2,0)
+IF(M9178&gt;=2,1,0)
+IF(H9178&gt;=_xlfn.PERCENTILE.INC($H$2:$H$10001,0.75),1,0)</f>
        <v>2</v>
      </c>
      <c r="S9178" t="str">
        <f>IF(R9178&gt;=7,"High",IF(R9178&gt;=4,"Medium","Low"))</f>
        <v>Low</v>
      </c>
    </row>
    <row r="9179" spans="1:19">
      <c r="A9179" t="s">
        <v>9304</v>
      </c>
      <c r="B9179">
        <v>51</v>
      </c>
      <c r="C9179" t="s">
        <v>101</v>
      </c>
      <c r="D9179" t="s">
        <v>131</v>
      </c>
      <c r="E9179">
        <v>20</v>
      </c>
      <c r="F9179" t="s">
        <v>103</v>
      </c>
      <c r="G9179" t="s">
        <v>110</v>
      </c>
      <c r="H9179" s="5">
        <v>755</v>
      </c>
      <c r="I9179" s="5">
        <v>14971.14</v>
      </c>
      <c r="J9179" t="s">
        <v>134</v>
      </c>
      <c r="K9179" t="s">
        <v>106</v>
      </c>
      <c r="L9179">
        <v>0</v>
      </c>
      <c r="M9179">
        <v>0</v>
      </c>
      <c r="N9179">
        <v>5</v>
      </c>
      <c r="O9179" s="6">
        <v>0</v>
      </c>
      <c r="P9179" t="s">
        <v>107</v>
      </c>
      <c r="Q9179" t="s">
        <v>107</v>
      </c>
      <c r="R9179">
        <f>IF(F9179="Monthly",2,0)
+IF(E9179&lt;=6,2,0)
+IF(N9179&lt;=2,2,0)
+IF(L9179&gt;=4,2,0)
+IF(M9179&gt;=2,1,0)
+IF(H9179&gt;=_xlfn.PERCENTILE.INC($H$2:$H$10001,0.75),1,0)</f>
        <v>2</v>
      </c>
      <c r="S9179" t="str">
        <f>IF(R9179&gt;=7,"High",IF(R9179&gt;=4,"Medium","Low"))</f>
        <v>Low</v>
      </c>
    </row>
    <row r="9180" spans="1:19">
      <c r="A9180" t="s">
        <v>9305</v>
      </c>
      <c r="B9180">
        <v>24</v>
      </c>
      <c r="C9180" t="s">
        <v>112</v>
      </c>
      <c r="D9180" t="s">
        <v>131</v>
      </c>
      <c r="E9180">
        <v>38</v>
      </c>
      <c r="F9180" t="s">
        <v>121</v>
      </c>
      <c r="G9180" t="s">
        <v>129</v>
      </c>
      <c r="H9180" s="5">
        <v>1041</v>
      </c>
      <c r="I9180" s="5">
        <v>40338.89</v>
      </c>
      <c r="J9180" t="s">
        <v>117</v>
      </c>
      <c r="K9180" t="s">
        <v>106</v>
      </c>
      <c r="L9180">
        <v>0</v>
      </c>
      <c r="M9180">
        <v>0</v>
      </c>
      <c r="N9180">
        <v>5</v>
      </c>
      <c r="O9180" s="6">
        <v>0</v>
      </c>
      <c r="P9180" t="s">
        <v>107</v>
      </c>
      <c r="Q9180" t="s">
        <v>107</v>
      </c>
      <c r="R9180">
        <f>IF(F9180="Monthly",2,0)
+IF(E9180&lt;=6,2,0)
+IF(N9180&lt;=2,2,0)
+IF(L9180&gt;=4,2,0)
+IF(M9180&gt;=2,1,0)
+IF(H9180&gt;=_xlfn.PERCENTILE.INC($H$2:$H$10001,0.75),1,0)</f>
        <v>1</v>
      </c>
      <c r="S9180" t="str">
        <f>IF(R9180&gt;=7,"High",IF(R9180&gt;=4,"Medium","Low"))</f>
        <v>Low</v>
      </c>
    </row>
    <row r="9181" spans="1:19">
      <c r="A9181" t="s">
        <v>9306</v>
      </c>
      <c r="B9181">
        <v>26</v>
      </c>
      <c r="C9181" t="s">
        <v>101</v>
      </c>
      <c r="D9181" t="s">
        <v>131</v>
      </c>
      <c r="E9181">
        <v>72</v>
      </c>
      <c r="F9181" t="s">
        <v>121</v>
      </c>
      <c r="G9181" t="s">
        <v>104</v>
      </c>
      <c r="H9181" s="5">
        <v>499</v>
      </c>
      <c r="I9181" s="5">
        <v>31838.1</v>
      </c>
      <c r="J9181" t="s">
        <v>115</v>
      </c>
      <c r="K9181" t="s">
        <v>106</v>
      </c>
      <c r="L9181">
        <v>2</v>
      </c>
      <c r="M9181">
        <v>1</v>
      </c>
      <c r="N9181">
        <v>4</v>
      </c>
      <c r="O9181" s="6">
        <v>10</v>
      </c>
      <c r="P9181" t="s">
        <v>106</v>
      </c>
      <c r="Q9181" t="s">
        <v>107</v>
      </c>
      <c r="R9181">
        <f>IF(F9181="Monthly",2,0)
+IF(E9181&lt;=6,2,0)
+IF(N9181&lt;=2,2,0)
+IF(L9181&gt;=4,2,0)
+IF(M9181&gt;=2,1,0)
+IF(H9181&gt;=_xlfn.PERCENTILE.INC($H$2:$H$10001,0.75),1,0)</f>
        <v>0</v>
      </c>
      <c r="S9181" t="str">
        <f>IF(R9181&gt;=7,"High",IF(R9181&gt;=4,"Medium","Low"))</f>
        <v>Low</v>
      </c>
    </row>
    <row r="9182" spans="1:19">
      <c r="A9182" t="s">
        <v>9307</v>
      </c>
      <c r="B9182">
        <v>28</v>
      </c>
      <c r="C9182" t="s">
        <v>112</v>
      </c>
      <c r="D9182" t="s">
        <v>137</v>
      </c>
      <c r="E9182">
        <v>55</v>
      </c>
      <c r="F9182" t="s">
        <v>103</v>
      </c>
      <c r="G9182" t="s">
        <v>110</v>
      </c>
      <c r="H9182" s="5">
        <v>711</v>
      </c>
      <c r="I9182" s="5">
        <v>39431.14</v>
      </c>
      <c r="J9182" t="s">
        <v>115</v>
      </c>
      <c r="K9182" t="s">
        <v>107</v>
      </c>
      <c r="L9182">
        <v>2</v>
      </c>
      <c r="M9182">
        <v>0</v>
      </c>
      <c r="N9182">
        <v>5</v>
      </c>
      <c r="O9182" s="6">
        <v>0</v>
      </c>
      <c r="P9182" t="s">
        <v>106</v>
      </c>
      <c r="Q9182" t="s">
        <v>107</v>
      </c>
      <c r="R9182">
        <f>IF(F9182="Monthly",2,0)
+IF(E9182&lt;=6,2,0)
+IF(N9182&lt;=2,2,0)
+IF(L9182&gt;=4,2,0)
+IF(M9182&gt;=2,1,0)
+IF(H9182&gt;=_xlfn.PERCENTILE.INC($H$2:$H$10001,0.75),1,0)</f>
        <v>2</v>
      </c>
      <c r="S9182" t="str">
        <f>IF(R9182&gt;=7,"High",IF(R9182&gt;=4,"Medium","Low"))</f>
        <v>Low</v>
      </c>
    </row>
    <row r="9183" spans="1:19">
      <c r="A9183" t="s">
        <v>9308</v>
      </c>
      <c r="B9183">
        <v>34</v>
      </c>
      <c r="C9183" t="s">
        <v>112</v>
      </c>
      <c r="D9183" t="s">
        <v>133</v>
      </c>
      <c r="E9183">
        <v>43</v>
      </c>
      <c r="F9183" t="s">
        <v>103</v>
      </c>
      <c r="G9183" t="s">
        <v>104</v>
      </c>
      <c r="H9183" s="5">
        <v>466</v>
      </c>
      <c r="I9183" s="5">
        <v>20507.7</v>
      </c>
      <c r="J9183" t="s">
        <v>105</v>
      </c>
      <c r="K9183" t="s">
        <v>106</v>
      </c>
      <c r="L9183">
        <v>0</v>
      </c>
      <c r="M9183">
        <v>0</v>
      </c>
      <c r="N9183">
        <v>5</v>
      </c>
      <c r="O9183" s="6">
        <v>0</v>
      </c>
      <c r="P9183" t="s">
        <v>107</v>
      </c>
      <c r="Q9183" t="s">
        <v>107</v>
      </c>
      <c r="R9183">
        <f>IF(F9183="Monthly",2,0)
+IF(E9183&lt;=6,2,0)
+IF(N9183&lt;=2,2,0)
+IF(L9183&gt;=4,2,0)
+IF(M9183&gt;=2,1,0)
+IF(H9183&gt;=_xlfn.PERCENTILE.INC($H$2:$H$10001,0.75),1,0)</f>
        <v>2</v>
      </c>
      <c r="S9183" t="str">
        <f>IF(R9183&gt;=7,"High",IF(R9183&gt;=4,"Medium","Low"))</f>
        <v>Low</v>
      </c>
    </row>
    <row r="9184" spans="1:19">
      <c r="A9184" t="s">
        <v>9309</v>
      </c>
      <c r="B9184">
        <v>35</v>
      </c>
      <c r="C9184" t="s">
        <v>112</v>
      </c>
      <c r="D9184" t="s">
        <v>119</v>
      </c>
      <c r="E9184">
        <v>63</v>
      </c>
      <c r="F9184" t="s">
        <v>109</v>
      </c>
      <c r="G9184" t="s">
        <v>110</v>
      </c>
      <c r="H9184" s="5">
        <v>725</v>
      </c>
      <c r="I9184" s="5">
        <v>46155.17</v>
      </c>
      <c r="J9184" t="s">
        <v>115</v>
      </c>
      <c r="K9184" t="s">
        <v>106</v>
      </c>
      <c r="L9184">
        <v>1</v>
      </c>
      <c r="M9184">
        <v>0</v>
      </c>
      <c r="N9184">
        <v>3</v>
      </c>
      <c r="O9184" s="6">
        <v>0</v>
      </c>
      <c r="P9184" t="s">
        <v>106</v>
      </c>
      <c r="Q9184" t="s">
        <v>107</v>
      </c>
      <c r="R9184">
        <f>IF(F9184="Monthly",2,0)
+IF(E9184&lt;=6,2,0)
+IF(N9184&lt;=2,2,0)
+IF(L9184&gt;=4,2,0)
+IF(M9184&gt;=2,1,0)
+IF(H9184&gt;=_xlfn.PERCENTILE.INC($H$2:$H$10001,0.75),1,0)</f>
        <v>0</v>
      </c>
      <c r="S9184" t="str">
        <f>IF(R9184&gt;=7,"High",IF(R9184&gt;=4,"Medium","Low"))</f>
        <v>Low</v>
      </c>
    </row>
    <row r="9185" spans="1:19">
      <c r="A9185" t="s">
        <v>9310</v>
      </c>
      <c r="B9185">
        <v>53</v>
      </c>
      <c r="C9185" t="s">
        <v>101</v>
      </c>
      <c r="D9185" t="s">
        <v>119</v>
      </c>
      <c r="E9185">
        <v>13</v>
      </c>
      <c r="F9185" t="s">
        <v>103</v>
      </c>
      <c r="G9185" t="s">
        <v>104</v>
      </c>
      <c r="H9185" s="5">
        <v>461</v>
      </c>
      <c r="I9185" s="5">
        <v>5837.36</v>
      </c>
      <c r="J9185" t="s">
        <v>134</v>
      </c>
      <c r="K9185" t="s">
        <v>106</v>
      </c>
      <c r="L9185">
        <v>0</v>
      </c>
      <c r="M9185">
        <v>0</v>
      </c>
      <c r="N9185">
        <v>5</v>
      </c>
      <c r="O9185" s="6">
        <v>0</v>
      </c>
      <c r="P9185" t="s">
        <v>106</v>
      </c>
      <c r="Q9185" t="s">
        <v>107</v>
      </c>
      <c r="R9185">
        <f>IF(F9185="Monthly",2,0)
+IF(E9185&lt;=6,2,0)
+IF(N9185&lt;=2,2,0)
+IF(L9185&gt;=4,2,0)
+IF(M9185&gt;=2,1,0)
+IF(H9185&gt;=_xlfn.PERCENTILE.INC($H$2:$H$10001,0.75),1,0)</f>
        <v>2</v>
      </c>
      <c r="S9185" t="str">
        <f>IF(R9185&gt;=7,"High",IF(R9185&gt;=4,"Medium","Low"))</f>
        <v>Low</v>
      </c>
    </row>
    <row r="9186" spans="1:19">
      <c r="A9186" t="s">
        <v>9311</v>
      </c>
      <c r="B9186">
        <v>31</v>
      </c>
      <c r="C9186" t="s">
        <v>112</v>
      </c>
      <c r="D9186" t="s">
        <v>102</v>
      </c>
      <c r="E9186">
        <v>19</v>
      </c>
      <c r="F9186" t="s">
        <v>103</v>
      </c>
      <c r="G9186" t="s">
        <v>129</v>
      </c>
      <c r="H9186" s="5">
        <v>1123</v>
      </c>
      <c r="I9186" s="5">
        <v>21602.22</v>
      </c>
      <c r="J9186" t="s">
        <v>117</v>
      </c>
      <c r="K9186" t="s">
        <v>106</v>
      </c>
      <c r="L9186">
        <v>0</v>
      </c>
      <c r="M9186">
        <v>0</v>
      </c>
      <c r="N9186">
        <v>5</v>
      </c>
      <c r="O9186" s="6">
        <v>0</v>
      </c>
      <c r="P9186" t="s">
        <v>107</v>
      </c>
      <c r="Q9186" t="s">
        <v>107</v>
      </c>
      <c r="R9186">
        <f>IF(F9186="Monthly",2,0)
+IF(E9186&lt;=6,2,0)
+IF(N9186&lt;=2,2,0)
+IF(L9186&gt;=4,2,0)
+IF(M9186&gt;=2,1,0)
+IF(H9186&gt;=_xlfn.PERCENTILE.INC($H$2:$H$10001,0.75),1,0)</f>
        <v>3</v>
      </c>
      <c r="S9186" t="str">
        <f>IF(R9186&gt;=7,"High",IF(R9186&gt;=4,"Medium","Low"))</f>
        <v>Low</v>
      </c>
    </row>
    <row r="9187" spans="1:19">
      <c r="A9187" t="s">
        <v>9312</v>
      </c>
      <c r="B9187">
        <v>25</v>
      </c>
      <c r="C9187" t="s">
        <v>112</v>
      </c>
      <c r="D9187" t="s">
        <v>126</v>
      </c>
      <c r="E9187">
        <v>29</v>
      </c>
      <c r="F9187" t="s">
        <v>103</v>
      </c>
      <c r="G9187" t="s">
        <v>110</v>
      </c>
      <c r="H9187" s="5">
        <v>722</v>
      </c>
      <c r="I9187" s="5">
        <v>20647.96</v>
      </c>
      <c r="J9187" t="s">
        <v>134</v>
      </c>
      <c r="K9187" t="s">
        <v>106</v>
      </c>
      <c r="L9187">
        <v>0</v>
      </c>
      <c r="M9187">
        <v>0</v>
      </c>
      <c r="N9187">
        <v>5</v>
      </c>
      <c r="O9187" s="6">
        <v>0</v>
      </c>
      <c r="P9187" t="s">
        <v>106</v>
      </c>
      <c r="Q9187" t="s">
        <v>106</v>
      </c>
      <c r="R9187">
        <f>IF(F9187="Monthly",2,0)
+IF(E9187&lt;=6,2,0)
+IF(N9187&lt;=2,2,0)
+IF(L9187&gt;=4,2,0)
+IF(M9187&gt;=2,1,0)
+IF(H9187&gt;=_xlfn.PERCENTILE.INC($H$2:$H$10001,0.75),1,0)</f>
        <v>2</v>
      </c>
      <c r="S9187" t="str">
        <f>IF(R9187&gt;=7,"High",IF(R9187&gt;=4,"Medium","Low"))</f>
        <v>Low</v>
      </c>
    </row>
    <row r="9188" spans="1:19">
      <c r="A9188" t="s">
        <v>9313</v>
      </c>
      <c r="B9188">
        <v>29</v>
      </c>
      <c r="C9188" t="s">
        <v>101</v>
      </c>
      <c r="D9188" t="s">
        <v>102</v>
      </c>
      <c r="E9188">
        <v>46</v>
      </c>
      <c r="F9188" t="s">
        <v>121</v>
      </c>
      <c r="G9188" t="s">
        <v>110</v>
      </c>
      <c r="H9188" s="5">
        <v>695</v>
      </c>
      <c r="I9188" s="5">
        <v>31453.52</v>
      </c>
      <c r="J9188" t="s">
        <v>117</v>
      </c>
      <c r="K9188" t="s">
        <v>106</v>
      </c>
      <c r="L9188">
        <v>3</v>
      </c>
      <c r="M9188">
        <v>1</v>
      </c>
      <c r="N9188">
        <v>5</v>
      </c>
      <c r="O9188" s="6">
        <v>0</v>
      </c>
      <c r="P9188" t="s">
        <v>107</v>
      </c>
      <c r="Q9188" t="s">
        <v>107</v>
      </c>
      <c r="R9188">
        <f>IF(F9188="Monthly",2,0)
+IF(E9188&lt;=6,2,0)
+IF(N9188&lt;=2,2,0)
+IF(L9188&gt;=4,2,0)
+IF(M9188&gt;=2,1,0)
+IF(H9188&gt;=_xlfn.PERCENTILE.INC($H$2:$H$10001,0.75),1,0)</f>
        <v>0</v>
      </c>
      <c r="S9188" t="str">
        <f>IF(R9188&gt;=7,"High",IF(R9188&gt;=4,"Medium","Low"))</f>
        <v>Low</v>
      </c>
    </row>
    <row r="9189" spans="1:19">
      <c r="A9189" t="s">
        <v>9314</v>
      </c>
      <c r="B9189">
        <v>47</v>
      </c>
      <c r="C9189" t="s">
        <v>101</v>
      </c>
      <c r="D9189" t="s">
        <v>133</v>
      </c>
      <c r="E9189">
        <v>42</v>
      </c>
      <c r="F9189" t="s">
        <v>109</v>
      </c>
      <c r="G9189" t="s">
        <v>129</v>
      </c>
      <c r="H9189" s="5">
        <v>944</v>
      </c>
      <c r="I9189" s="5">
        <v>38389.769999999997</v>
      </c>
      <c r="J9189" t="s">
        <v>105</v>
      </c>
      <c r="K9189" t="s">
        <v>106</v>
      </c>
      <c r="L9189">
        <v>2</v>
      </c>
      <c r="M9189">
        <v>0</v>
      </c>
      <c r="N9189">
        <v>4</v>
      </c>
      <c r="O9189" s="6">
        <v>5</v>
      </c>
      <c r="P9189" t="s">
        <v>106</v>
      </c>
      <c r="Q9189" t="s">
        <v>107</v>
      </c>
      <c r="R9189">
        <f>IF(F9189="Monthly",2,0)
+IF(E9189&lt;=6,2,0)
+IF(N9189&lt;=2,2,0)
+IF(L9189&gt;=4,2,0)
+IF(M9189&gt;=2,1,0)
+IF(H9189&gt;=_xlfn.PERCENTILE.INC($H$2:$H$10001,0.75),1,0)</f>
        <v>1</v>
      </c>
      <c r="S9189" t="str">
        <f>IF(R9189&gt;=7,"High",IF(R9189&gt;=4,"Medium","Low"))</f>
        <v>Low</v>
      </c>
    </row>
    <row r="9190" spans="1:19">
      <c r="A9190" t="s">
        <v>9315</v>
      </c>
      <c r="B9190">
        <v>38</v>
      </c>
      <c r="C9190" t="s">
        <v>112</v>
      </c>
      <c r="D9190" t="s">
        <v>119</v>
      </c>
      <c r="E9190">
        <v>17</v>
      </c>
      <c r="F9190" t="s">
        <v>103</v>
      </c>
      <c r="G9190" t="s">
        <v>104</v>
      </c>
      <c r="H9190" s="5">
        <v>394</v>
      </c>
      <c r="I9190" s="5">
        <v>6725.98</v>
      </c>
      <c r="J9190" t="s">
        <v>105</v>
      </c>
      <c r="K9190" t="s">
        <v>106</v>
      </c>
      <c r="L9190">
        <v>1</v>
      </c>
      <c r="M9190">
        <v>0</v>
      </c>
      <c r="N9190">
        <v>5</v>
      </c>
      <c r="O9190" s="6">
        <v>0</v>
      </c>
      <c r="P9190" t="s">
        <v>107</v>
      </c>
      <c r="Q9190" t="s">
        <v>106</v>
      </c>
      <c r="R9190">
        <f>IF(F9190="Monthly",2,0)
+IF(E9190&lt;=6,2,0)
+IF(N9190&lt;=2,2,0)
+IF(L9190&gt;=4,2,0)
+IF(M9190&gt;=2,1,0)
+IF(H9190&gt;=_xlfn.PERCENTILE.INC($H$2:$H$10001,0.75),1,0)</f>
        <v>2</v>
      </c>
      <c r="S9190" t="str">
        <f>IF(R9190&gt;=7,"High",IF(R9190&gt;=4,"Medium","Low"))</f>
        <v>Low</v>
      </c>
    </row>
    <row r="9191" spans="1:19">
      <c r="A9191" t="s">
        <v>9316</v>
      </c>
      <c r="B9191">
        <v>19</v>
      </c>
      <c r="C9191" t="s">
        <v>112</v>
      </c>
      <c r="D9191" t="s">
        <v>119</v>
      </c>
      <c r="E9191">
        <v>16</v>
      </c>
      <c r="F9191" t="s">
        <v>121</v>
      </c>
      <c r="G9191" t="s">
        <v>129</v>
      </c>
      <c r="H9191" s="5">
        <v>997</v>
      </c>
      <c r="I9191" s="5">
        <v>15826.76</v>
      </c>
      <c r="J9191" t="s">
        <v>134</v>
      </c>
      <c r="K9191" t="s">
        <v>106</v>
      </c>
      <c r="L9191">
        <v>0</v>
      </c>
      <c r="M9191">
        <v>0</v>
      </c>
      <c r="N9191">
        <v>4</v>
      </c>
      <c r="O9191" s="6">
        <v>0</v>
      </c>
      <c r="P9191" t="s">
        <v>107</v>
      </c>
      <c r="Q9191" t="s">
        <v>107</v>
      </c>
      <c r="R9191">
        <f>IF(F9191="Monthly",2,0)
+IF(E9191&lt;=6,2,0)
+IF(N9191&lt;=2,2,0)
+IF(L9191&gt;=4,2,0)
+IF(M9191&gt;=2,1,0)
+IF(H9191&gt;=_xlfn.PERCENTILE.INC($H$2:$H$10001,0.75),1,0)</f>
        <v>1</v>
      </c>
      <c r="S9191" t="str">
        <f>IF(R9191&gt;=7,"High",IF(R9191&gt;=4,"Medium","Low"))</f>
        <v>Low</v>
      </c>
    </row>
    <row r="9192" spans="1:19">
      <c r="A9192" t="s">
        <v>9317</v>
      </c>
      <c r="B9192">
        <v>34</v>
      </c>
      <c r="C9192" t="s">
        <v>101</v>
      </c>
      <c r="D9192" t="s">
        <v>119</v>
      </c>
      <c r="E9192">
        <v>64</v>
      </c>
      <c r="F9192" t="s">
        <v>121</v>
      </c>
      <c r="G9192" t="s">
        <v>110</v>
      </c>
      <c r="H9192" s="5">
        <v>781</v>
      </c>
      <c r="I9192" s="5">
        <v>50486.22</v>
      </c>
      <c r="J9192" t="s">
        <v>117</v>
      </c>
      <c r="K9192" t="s">
        <v>106</v>
      </c>
      <c r="L9192">
        <v>0</v>
      </c>
      <c r="M9192">
        <v>0</v>
      </c>
      <c r="N9192">
        <v>3</v>
      </c>
      <c r="O9192" s="6">
        <v>0</v>
      </c>
      <c r="P9192" t="s">
        <v>107</v>
      </c>
      <c r="Q9192" t="s">
        <v>107</v>
      </c>
      <c r="R9192">
        <f>IF(F9192="Monthly",2,0)
+IF(E9192&lt;=6,2,0)
+IF(N9192&lt;=2,2,0)
+IF(L9192&gt;=4,2,0)
+IF(M9192&gt;=2,1,0)
+IF(H9192&gt;=_xlfn.PERCENTILE.INC($H$2:$H$10001,0.75),1,0)</f>
        <v>0</v>
      </c>
      <c r="S9192" t="str">
        <f>IF(R9192&gt;=7,"High",IF(R9192&gt;=4,"Medium","Low"))</f>
        <v>Low</v>
      </c>
    </row>
    <row r="9193" spans="1:19">
      <c r="A9193" t="s">
        <v>9318</v>
      </c>
      <c r="B9193">
        <v>19</v>
      </c>
      <c r="C9193" t="s">
        <v>101</v>
      </c>
      <c r="D9193" t="s">
        <v>131</v>
      </c>
      <c r="E9193">
        <v>45</v>
      </c>
      <c r="F9193" t="s">
        <v>103</v>
      </c>
      <c r="G9193" t="s">
        <v>104</v>
      </c>
      <c r="H9193" s="5">
        <v>490</v>
      </c>
      <c r="I9193" s="5">
        <v>22539.59</v>
      </c>
      <c r="J9193" t="s">
        <v>115</v>
      </c>
      <c r="K9193" t="s">
        <v>107</v>
      </c>
      <c r="L9193">
        <v>6</v>
      </c>
      <c r="M9193">
        <v>2</v>
      </c>
      <c r="N9193">
        <v>3</v>
      </c>
      <c r="O9193" s="6">
        <v>0</v>
      </c>
      <c r="P9193" t="s">
        <v>107</v>
      </c>
      <c r="Q9193" t="s">
        <v>107</v>
      </c>
      <c r="R9193">
        <f>IF(F9193="Monthly",2,0)
+IF(E9193&lt;=6,2,0)
+IF(N9193&lt;=2,2,0)
+IF(L9193&gt;=4,2,0)
+IF(M9193&gt;=2,1,0)
+IF(H9193&gt;=_xlfn.PERCENTILE.INC($H$2:$H$10001,0.75),1,0)</f>
        <v>5</v>
      </c>
      <c r="S9193" t="str">
        <f>IF(R9193&gt;=7,"High",IF(R9193&gt;=4,"Medium","Low"))</f>
        <v>Medium</v>
      </c>
    </row>
    <row r="9194" spans="1:19">
      <c r="A9194" t="s">
        <v>9319</v>
      </c>
      <c r="B9194">
        <v>30</v>
      </c>
      <c r="C9194" t="s">
        <v>101</v>
      </c>
      <c r="D9194" t="s">
        <v>113</v>
      </c>
      <c r="E9194">
        <v>33</v>
      </c>
      <c r="F9194" t="s">
        <v>103</v>
      </c>
      <c r="G9194" t="s">
        <v>129</v>
      </c>
      <c r="H9194" s="5">
        <v>990</v>
      </c>
      <c r="I9194" s="5">
        <v>32359.82</v>
      </c>
      <c r="J9194" t="s">
        <v>105</v>
      </c>
      <c r="K9194" t="s">
        <v>106</v>
      </c>
      <c r="L9194">
        <v>0</v>
      </c>
      <c r="M9194">
        <v>0</v>
      </c>
      <c r="N9194">
        <v>5</v>
      </c>
      <c r="O9194" s="6">
        <v>0</v>
      </c>
      <c r="P9194" t="s">
        <v>107</v>
      </c>
      <c r="Q9194" t="s">
        <v>106</v>
      </c>
      <c r="R9194">
        <f>IF(F9194="Monthly",2,0)
+IF(E9194&lt;=6,2,0)
+IF(N9194&lt;=2,2,0)
+IF(L9194&gt;=4,2,0)
+IF(M9194&gt;=2,1,0)
+IF(H9194&gt;=_xlfn.PERCENTILE.INC($H$2:$H$10001,0.75),1,0)</f>
        <v>3</v>
      </c>
      <c r="S9194" t="str">
        <f>IF(R9194&gt;=7,"High",IF(R9194&gt;=4,"Medium","Low"))</f>
        <v>Low</v>
      </c>
    </row>
    <row r="9195" spans="1:19">
      <c r="A9195" t="s">
        <v>9320</v>
      </c>
      <c r="B9195">
        <v>45</v>
      </c>
      <c r="C9195" t="s">
        <v>101</v>
      </c>
      <c r="D9195" t="s">
        <v>128</v>
      </c>
      <c r="E9195">
        <v>20</v>
      </c>
      <c r="F9195" t="s">
        <v>109</v>
      </c>
      <c r="G9195" t="s">
        <v>104</v>
      </c>
      <c r="H9195" s="5">
        <v>452</v>
      </c>
      <c r="I9195" s="5">
        <v>9069.2099999999991</v>
      </c>
      <c r="J9195" t="s">
        <v>140</v>
      </c>
      <c r="K9195" t="s">
        <v>106</v>
      </c>
      <c r="L9195">
        <v>0</v>
      </c>
      <c r="M9195">
        <v>0</v>
      </c>
      <c r="N9195">
        <v>5</v>
      </c>
      <c r="O9195" s="6">
        <v>0</v>
      </c>
      <c r="P9195" t="s">
        <v>107</v>
      </c>
      <c r="Q9195" t="s">
        <v>107</v>
      </c>
      <c r="R9195">
        <f>IF(F9195="Monthly",2,0)
+IF(E9195&lt;=6,2,0)
+IF(N9195&lt;=2,2,0)
+IF(L9195&gt;=4,2,0)
+IF(M9195&gt;=2,1,0)
+IF(H9195&gt;=_xlfn.PERCENTILE.INC($H$2:$H$10001,0.75),1,0)</f>
        <v>0</v>
      </c>
      <c r="S9195" t="str">
        <f>IF(R9195&gt;=7,"High",IF(R9195&gt;=4,"Medium","Low"))</f>
        <v>Low</v>
      </c>
    </row>
    <row r="9196" spans="1:19">
      <c r="A9196" t="s">
        <v>9321</v>
      </c>
      <c r="B9196">
        <v>43</v>
      </c>
      <c r="C9196" t="s">
        <v>112</v>
      </c>
      <c r="D9196" t="s">
        <v>159</v>
      </c>
      <c r="E9196">
        <v>58</v>
      </c>
      <c r="F9196" t="s">
        <v>103</v>
      </c>
      <c r="G9196" t="s">
        <v>104</v>
      </c>
      <c r="H9196" s="5">
        <v>533</v>
      </c>
      <c r="I9196" s="5">
        <v>30318.67</v>
      </c>
      <c r="J9196" t="s">
        <v>117</v>
      </c>
      <c r="K9196" t="s">
        <v>107</v>
      </c>
      <c r="L9196">
        <v>0</v>
      </c>
      <c r="M9196">
        <v>0</v>
      </c>
      <c r="N9196">
        <v>5</v>
      </c>
      <c r="O9196" s="6">
        <v>0</v>
      </c>
      <c r="P9196" t="s">
        <v>107</v>
      </c>
      <c r="Q9196" t="s">
        <v>107</v>
      </c>
      <c r="R9196">
        <f>IF(F9196="Monthly",2,0)
+IF(E9196&lt;=6,2,0)
+IF(N9196&lt;=2,2,0)
+IF(L9196&gt;=4,2,0)
+IF(M9196&gt;=2,1,0)
+IF(H9196&gt;=_xlfn.PERCENTILE.INC($H$2:$H$10001,0.75),1,0)</f>
        <v>2</v>
      </c>
      <c r="S9196" t="str">
        <f>IF(R9196&gt;=7,"High",IF(R9196&gt;=4,"Medium","Low"))</f>
        <v>Low</v>
      </c>
    </row>
    <row r="9197" spans="1:19">
      <c r="A9197" t="s">
        <v>9322</v>
      </c>
      <c r="B9197">
        <v>23</v>
      </c>
      <c r="C9197" t="s">
        <v>112</v>
      </c>
      <c r="D9197" t="s">
        <v>133</v>
      </c>
      <c r="E9197">
        <v>16</v>
      </c>
      <c r="F9197" t="s">
        <v>103</v>
      </c>
      <c r="G9197" t="s">
        <v>129</v>
      </c>
      <c r="H9197" s="5">
        <v>1021</v>
      </c>
      <c r="I9197" s="5">
        <v>15957.71</v>
      </c>
      <c r="J9197" t="s">
        <v>117</v>
      </c>
      <c r="K9197" t="s">
        <v>106</v>
      </c>
      <c r="L9197">
        <v>1</v>
      </c>
      <c r="M9197">
        <v>0</v>
      </c>
      <c r="N9197">
        <v>5</v>
      </c>
      <c r="O9197" s="6">
        <v>0</v>
      </c>
      <c r="P9197" t="s">
        <v>107</v>
      </c>
      <c r="Q9197" t="s">
        <v>107</v>
      </c>
      <c r="R9197">
        <f>IF(F9197="Monthly",2,0)
+IF(E9197&lt;=6,2,0)
+IF(N9197&lt;=2,2,0)
+IF(L9197&gt;=4,2,0)
+IF(M9197&gt;=2,1,0)
+IF(H9197&gt;=_xlfn.PERCENTILE.INC($H$2:$H$10001,0.75),1,0)</f>
        <v>3</v>
      </c>
      <c r="S9197" t="str">
        <f>IF(R9197&gt;=7,"High",IF(R9197&gt;=4,"Medium","Low"))</f>
        <v>Low</v>
      </c>
    </row>
    <row r="9198" spans="1:19">
      <c r="A9198" t="s">
        <v>9323</v>
      </c>
      <c r="B9198">
        <v>35</v>
      </c>
      <c r="C9198" t="s">
        <v>101</v>
      </c>
      <c r="D9198" t="s">
        <v>159</v>
      </c>
      <c r="E9198">
        <v>72</v>
      </c>
      <c r="F9198" t="s">
        <v>121</v>
      </c>
      <c r="G9198" t="s">
        <v>110</v>
      </c>
      <c r="H9198" s="5">
        <v>706</v>
      </c>
      <c r="I9198" s="5">
        <v>43126.559999999998</v>
      </c>
      <c r="J9198" t="s">
        <v>140</v>
      </c>
      <c r="K9198" t="s">
        <v>106</v>
      </c>
      <c r="L9198">
        <v>3</v>
      </c>
      <c r="M9198">
        <v>1</v>
      </c>
      <c r="N9198">
        <v>4</v>
      </c>
      <c r="O9198" s="6">
        <v>15</v>
      </c>
      <c r="P9198" t="s">
        <v>107</v>
      </c>
      <c r="Q9198" t="s">
        <v>107</v>
      </c>
      <c r="R9198">
        <f>IF(F9198="Monthly",2,0)
+IF(E9198&lt;=6,2,0)
+IF(N9198&lt;=2,2,0)
+IF(L9198&gt;=4,2,0)
+IF(M9198&gt;=2,1,0)
+IF(H9198&gt;=_xlfn.PERCENTILE.INC($H$2:$H$10001,0.75),1,0)</f>
        <v>0</v>
      </c>
      <c r="S9198" t="str">
        <f>IF(R9198&gt;=7,"High",IF(R9198&gt;=4,"Medium","Low"))</f>
        <v>Low</v>
      </c>
    </row>
    <row r="9199" spans="1:19">
      <c r="A9199" t="s">
        <v>9324</v>
      </c>
      <c r="B9199">
        <v>61</v>
      </c>
      <c r="C9199" t="s">
        <v>101</v>
      </c>
      <c r="D9199" t="s">
        <v>119</v>
      </c>
      <c r="E9199">
        <v>20</v>
      </c>
      <c r="F9199" t="s">
        <v>103</v>
      </c>
      <c r="G9199" t="s">
        <v>110</v>
      </c>
      <c r="H9199" s="5">
        <v>664</v>
      </c>
      <c r="I9199" s="5">
        <v>12906.09</v>
      </c>
      <c r="J9199" t="s">
        <v>115</v>
      </c>
      <c r="K9199" t="s">
        <v>106</v>
      </c>
      <c r="L9199">
        <v>3</v>
      </c>
      <c r="M9199">
        <v>1</v>
      </c>
      <c r="N9199">
        <v>4</v>
      </c>
      <c r="O9199" s="6">
        <v>0</v>
      </c>
      <c r="P9199" t="s">
        <v>107</v>
      </c>
      <c r="Q9199" t="s">
        <v>107</v>
      </c>
      <c r="R9199">
        <f>IF(F9199="Monthly",2,0)
+IF(E9199&lt;=6,2,0)
+IF(N9199&lt;=2,2,0)
+IF(L9199&gt;=4,2,0)
+IF(M9199&gt;=2,1,0)
+IF(H9199&gt;=_xlfn.PERCENTILE.INC($H$2:$H$10001,0.75),1,0)</f>
        <v>2</v>
      </c>
      <c r="S9199" t="str">
        <f>IF(R9199&gt;=7,"High",IF(R9199&gt;=4,"Medium","Low"))</f>
        <v>Low</v>
      </c>
    </row>
    <row r="9200" spans="1:19">
      <c r="A9200" t="s">
        <v>9325</v>
      </c>
      <c r="B9200">
        <v>42</v>
      </c>
      <c r="C9200" t="s">
        <v>112</v>
      </c>
      <c r="D9200" t="s">
        <v>137</v>
      </c>
      <c r="E9200">
        <v>7</v>
      </c>
      <c r="F9200" t="s">
        <v>103</v>
      </c>
      <c r="G9200" t="s">
        <v>104</v>
      </c>
      <c r="H9200" s="5">
        <v>501</v>
      </c>
      <c r="I9200" s="5">
        <v>3510.73</v>
      </c>
      <c r="J9200" t="s">
        <v>140</v>
      </c>
      <c r="K9200" t="s">
        <v>106</v>
      </c>
      <c r="L9200">
        <v>0</v>
      </c>
      <c r="M9200">
        <v>0</v>
      </c>
      <c r="N9200">
        <v>5</v>
      </c>
      <c r="O9200" s="6">
        <v>0</v>
      </c>
      <c r="P9200" t="s">
        <v>107</v>
      </c>
      <c r="Q9200" t="s">
        <v>107</v>
      </c>
      <c r="R9200">
        <f>IF(F9200="Monthly",2,0)
+IF(E9200&lt;=6,2,0)
+IF(N9200&lt;=2,2,0)
+IF(L9200&gt;=4,2,0)
+IF(M9200&gt;=2,1,0)
+IF(H9200&gt;=_xlfn.PERCENTILE.INC($H$2:$H$10001,0.75),1,0)</f>
        <v>2</v>
      </c>
      <c r="S9200" t="str">
        <f>IF(R9200&gt;=7,"High",IF(R9200&gt;=4,"Medium","Low"))</f>
        <v>Low</v>
      </c>
    </row>
    <row r="9201" spans="1:19">
      <c r="A9201" t="s">
        <v>9326</v>
      </c>
      <c r="B9201">
        <v>49</v>
      </c>
      <c r="C9201" t="s">
        <v>101</v>
      </c>
      <c r="D9201" t="s">
        <v>119</v>
      </c>
      <c r="E9201">
        <v>10</v>
      </c>
      <c r="F9201" t="s">
        <v>103</v>
      </c>
      <c r="G9201" t="s">
        <v>104</v>
      </c>
      <c r="H9201" s="5">
        <v>392</v>
      </c>
      <c r="I9201" s="5">
        <v>3835.36</v>
      </c>
      <c r="J9201" t="s">
        <v>134</v>
      </c>
      <c r="K9201" t="s">
        <v>107</v>
      </c>
      <c r="L9201">
        <v>2</v>
      </c>
      <c r="M9201">
        <v>0</v>
      </c>
      <c r="N9201">
        <v>4</v>
      </c>
      <c r="O9201" s="6">
        <v>0</v>
      </c>
      <c r="P9201" t="s">
        <v>106</v>
      </c>
      <c r="Q9201" t="s">
        <v>107</v>
      </c>
      <c r="R9201">
        <f>IF(F9201="Monthly",2,0)
+IF(E9201&lt;=6,2,0)
+IF(N9201&lt;=2,2,0)
+IF(L9201&gt;=4,2,0)
+IF(M9201&gt;=2,1,0)
+IF(H9201&gt;=_xlfn.PERCENTILE.INC($H$2:$H$10001,0.75),1,0)</f>
        <v>2</v>
      </c>
      <c r="S9201" t="str">
        <f>IF(R9201&gt;=7,"High",IF(R9201&gt;=4,"Medium","Low"))</f>
        <v>Low</v>
      </c>
    </row>
    <row r="9202" spans="1:19">
      <c r="A9202" t="s">
        <v>9327</v>
      </c>
      <c r="B9202">
        <v>43</v>
      </c>
      <c r="C9202" t="s">
        <v>112</v>
      </c>
      <c r="D9202" t="s">
        <v>126</v>
      </c>
      <c r="E9202">
        <v>47</v>
      </c>
      <c r="F9202" t="s">
        <v>613</v>
      </c>
      <c r="G9202" t="s">
        <v>110</v>
      </c>
      <c r="H9202" s="5">
        <v>804</v>
      </c>
      <c r="I9202" s="5">
        <v>34722.22</v>
      </c>
      <c r="J9202" t="s">
        <v>140</v>
      </c>
      <c r="K9202" t="s">
        <v>106</v>
      </c>
      <c r="L9202">
        <v>1</v>
      </c>
      <c r="M9202">
        <v>0</v>
      </c>
      <c r="N9202">
        <v>4</v>
      </c>
      <c r="O9202" s="6">
        <v>10</v>
      </c>
      <c r="P9202" t="s">
        <v>106</v>
      </c>
      <c r="Q9202" t="s">
        <v>107</v>
      </c>
      <c r="R9202">
        <f>IF(F9202="Monthly",2,0)
+IF(E9202&lt;=6,2,0)
+IF(N9202&lt;=2,2,0)
+IF(L9202&gt;=4,2,0)
+IF(M9202&gt;=2,1,0)
+IF(H9202&gt;=_xlfn.PERCENTILE.INC($H$2:$H$10001,0.75),1,0)</f>
        <v>1</v>
      </c>
      <c r="S9202" t="str">
        <f>IF(R9202&gt;=7,"High",IF(R9202&gt;=4,"Medium","Low"))</f>
        <v>Low</v>
      </c>
    </row>
    <row r="9203" spans="1:19">
      <c r="A9203" t="s">
        <v>9328</v>
      </c>
      <c r="B9203">
        <v>21</v>
      </c>
      <c r="C9203" t="s">
        <v>112</v>
      </c>
      <c r="D9203" t="s">
        <v>113</v>
      </c>
      <c r="E9203">
        <v>39</v>
      </c>
      <c r="F9203" t="s">
        <v>109</v>
      </c>
      <c r="G9203" t="s">
        <v>104</v>
      </c>
      <c r="H9203" s="5">
        <v>431</v>
      </c>
      <c r="I9203" s="5">
        <v>17100.37</v>
      </c>
      <c r="J9203" t="s">
        <v>115</v>
      </c>
      <c r="K9203" t="s">
        <v>106</v>
      </c>
      <c r="L9203">
        <v>3</v>
      </c>
      <c r="M9203">
        <v>1</v>
      </c>
      <c r="N9203">
        <v>3</v>
      </c>
      <c r="O9203" s="6">
        <v>0</v>
      </c>
      <c r="P9203" t="s">
        <v>107</v>
      </c>
      <c r="Q9203" t="s">
        <v>107</v>
      </c>
      <c r="R9203">
        <f>IF(F9203="Monthly",2,0)
+IF(E9203&lt;=6,2,0)
+IF(N9203&lt;=2,2,0)
+IF(L9203&gt;=4,2,0)
+IF(M9203&gt;=2,1,0)
+IF(H9203&gt;=_xlfn.PERCENTILE.INC($H$2:$H$10001,0.75),1,0)</f>
        <v>0</v>
      </c>
      <c r="S9203" t="str">
        <f>IF(R9203&gt;=7,"High",IF(R9203&gt;=4,"Medium","Low"))</f>
        <v>Low</v>
      </c>
    </row>
    <row r="9204" spans="1:19">
      <c r="A9204" t="s">
        <v>9329</v>
      </c>
      <c r="B9204">
        <v>37</v>
      </c>
      <c r="C9204" t="s">
        <v>112</v>
      </c>
      <c r="D9204" t="s">
        <v>119</v>
      </c>
      <c r="E9204">
        <v>58</v>
      </c>
      <c r="F9204" t="s">
        <v>109</v>
      </c>
      <c r="G9204" t="s">
        <v>129</v>
      </c>
      <c r="H9204" s="5">
        <v>1031</v>
      </c>
      <c r="I9204" s="5">
        <v>58656.61</v>
      </c>
      <c r="J9204" t="s">
        <v>117</v>
      </c>
      <c r="K9204" t="s">
        <v>106</v>
      </c>
      <c r="L9204">
        <v>1</v>
      </c>
      <c r="M9204">
        <v>0</v>
      </c>
      <c r="N9204">
        <v>5</v>
      </c>
      <c r="O9204" s="6">
        <v>0</v>
      </c>
      <c r="P9204" t="s">
        <v>107</v>
      </c>
      <c r="Q9204" t="s">
        <v>107</v>
      </c>
      <c r="R9204">
        <f>IF(F9204="Monthly",2,0)
+IF(E9204&lt;=6,2,0)
+IF(N9204&lt;=2,2,0)
+IF(L9204&gt;=4,2,0)
+IF(M9204&gt;=2,1,0)
+IF(H9204&gt;=_xlfn.PERCENTILE.INC($H$2:$H$10001,0.75),1,0)</f>
        <v>1</v>
      </c>
      <c r="S9204" t="str">
        <f>IF(R9204&gt;=7,"High",IF(R9204&gt;=4,"Medium","Low"))</f>
        <v>Low</v>
      </c>
    </row>
    <row r="9205" spans="1:19">
      <c r="A9205" t="s">
        <v>9330</v>
      </c>
      <c r="B9205">
        <v>49</v>
      </c>
      <c r="C9205" t="s">
        <v>101</v>
      </c>
      <c r="D9205" t="s">
        <v>123</v>
      </c>
      <c r="E9205">
        <v>20</v>
      </c>
      <c r="F9205" t="s">
        <v>103</v>
      </c>
      <c r="G9205" t="s">
        <v>104</v>
      </c>
      <c r="H9205" s="5">
        <v>539</v>
      </c>
      <c r="I9205" s="5">
        <v>10880.66</v>
      </c>
      <c r="J9205" t="s">
        <v>115</v>
      </c>
      <c r="K9205" t="s">
        <v>106</v>
      </c>
      <c r="L9205">
        <v>7</v>
      </c>
      <c r="M9205">
        <v>3</v>
      </c>
      <c r="N9205">
        <v>1</v>
      </c>
      <c r="O9205" s="6">
        <v>0</v>
      </c>
      <c r="P9205" t="s">
        <v>107</v>
      </c>
      <c r="Q9205" t="s">
        <v>106</v>
      </c>
      <c r="R9205">
        <f>IF(F9205="Monthly",2,0)
+IF(E9205&lt;=6,2,0)
+IF(N9205&lt;=2,2,0)
+IF(L9205&gt;=4,2,0)
+IF(M9205&gt;=2,1,0)
+IF(H9205&gt;=_xlfn.PERCENTILE.INC($H$2:$H$10001,0.75),1,0)</f>
        <v>7</v>
      </c>
      <c r="S9205" t="str">
        <f>IF(R9205&gt;=7,"High",IF(R9205&gt;=4,"Medium","Low"))</f>
        <v>High</v>
      </c>
    </row>
    <row r="9206" spans="1:19">
      <c r="A9206" t="s">
        <v>9331</v>
      </c>
      <c r="B9206">
        <v>46</v>
      </c>
      <c r="C9206" t="s">
        <v>101</v>
      </c>
      <c r="D9206" t="s">
        <v>119</v>
      </c>
      <c r="E9206">
        <v>45</v>
      </c>
      <c r="F9206" t="s">
        <v>103</v>
      </c>
      <c r="G9206" t="s">
        <v>110</v>
      </c>
      <c r="H9206" s="5">
        <v>657</v>
      </c>
      <c r="I9206" s="5">
        <v>30191.01</v>
      </c>
      <c r="J9206" t="s">
        <v>105</v>
      </c>
      <c r="K9206" t="s">
        <v>106</v>
      </c>
      <c r="L9206">
        <v>0</v>
      </c>
      <c r="M9206">
        <v>0</v>
      </c>
      <c r="N9206">
        <v>4</v>
      </c>
      <c r="O9206" s="6">
        <v>0</v>
      </c>
      <c r="P9206" t="s">
        <v>107</v>
      </c>
      <c r="Q9206" t="s">
        <v>107</v>
      </c>
      <c r="R9206">
        <f>IF(F9206="Monthly",2,0)
+IF(E9206&lt;=6,2,0)
+IF(N9206&lt;=2,2,0)
+IF(L9206&gt;=4,2,0)
+IF(M9206&gt;=2,1,0)
+IF(H9206&gt;=_xlfn.PERCENTILE.INC($H$2:$H$10001,0.75),1,0)</f>
        <v>2</v>
      </c>
      <c r="S9206" t="str">
        <f>IF(R9206&gt;=7,"High",IF(R9206&gt;=4,"Medium","Low"))</f>
        <v>Low</v>
      </c>
    </row>
    <row r="9207" spans="1:19">
      <c r="A9207" t="s">
        <v>9332</v>
      </c>
      <c r="B9207">
        <v>36</v>
      </c>
      <c r="C9207" t="s">
        <v>101</v>
      </c>
      <c r="D9207" t="s">
        <v>131</v>
      </c>
      <c r="E9207">
        <v>16</v>
      </c>
      <c r="F9207" t="s">
        <v>109</v>
      </c>
      <c r="G9207" t="s">
        <v>129</v>
      </c>
      <c r="H9207" s="5">
        <v>1044</v>
      </c>
      <c r="I9207" s="5">
        <v>16492.48</v>
      </c>
      <c r="J9207" t="s">
        <v>134</v>
      </c>
      <c r="K9207" t="s">
        <v>106</v>
      </c>
      <c r="L9207">
        <v>3</v>
      </c>
      <c r="M9207">
        <v>0</v>
      </c>
      <c r="N9207">
        <v>3</v>
      </c>
      <c r="O9207" s="6">
        <v>0</v>
      </c>
      <c r="P9207" t="s">
        <v>107</v>
      </c>
      <c r="Q9207" t="s">
        <v>107</v>
      </c>
      <c r="R9207">
        <f>IF(F9207="Monthly",2,0)
+IF(E9207&lt;=6,2,0)
+IF(N9207&lt;=2,2,0)
+IF(L9207&gt;=4,2,0)
+IF(M9207&gt;=2,1,0)
+IF(H9207&gt;=_xlfn.PERCENTILE.INC($H$2:$H$10001,0.75),1,0)</f>
        <v>1</v>
      </c>
      <c r="S9207" t="str">
        <f>IF(R9207&gt;=7,"High",IF(R9207&gt;=4,"Medium","Low"))</f>
        <v>Low</v>
      </c>
    </row>
    <row r="9208" spans="1:19">
      <c r="A9208" t="s">
        <v>9333</v>
      </c>
      <c r="B9208">
        <v>34</v>
      </c>
      <c r="C9208" t="s">
        <v>101</v>
      </c>
      <c r="D9208" t="s">
        <v>119</v>
      </c>
      <c r="E9208">
        <v>24</v>
      </c>
      <c r="F9208" t="s">
        <v>103</v>
      </c>
      <c r="G9208" t="s">
        <v>110</v>
      </c>
      <c r="H9208" s="5">
        <v>712</v>
      </c>
      <c r="I9208" s="5">
        <v>16624.669999999998</v>
      </c>
      <c r="J9208" t="s">
        <v>134</v>
      </c>
      <c r="K9208" t="s">
        <v>106</v>
      </c>
      <c r="L9208">
        <v>0</v>
      </c>
      <c r="M9208">
        <v>0</v>
      </c>
      <c r="N9208">
        <v>5</v>
      </c>
      <c r="O9208" s="6">
        <v>0</v>
      </c>
      <c r="P9208" t="s">
        <v>107</v>
      </c>
      <c r="Q9208" t="s">
        <v>107</v>
      </c>
      <c r="R9208">
        <f>IF(F9208="Monthly",2,0)
+IF(E9208&lt;=6,2,0)
+IF(N9208&lt;=2,2,0)
+IF(L9208&gt;=4,2,0)
+IF(M9208&gt;=2,1,0)
+IF(H9208&gt;=_xlfn.PERCENTILE.INC($H$2:$H$10001,0.75),1,0)</f>
        <v>2</v>
      </c>
      <c r="S9208" t="str">
        <f>IF(R9208&gt;=7,"High",IF(R9208&gt;=4,"Medium","Low"))</f>
        <v>Low</v>
      </c>
    </row>
    <row r="9209" spans="1:19">
      <c r="A9209" t="s">
        <v>9334</v>
      </c>
      <c r="B9209">
        <v>30</v>
      </c>
      <c r="C9209" t="s">
        <v>101</v>
      </c>
      <c r="D9209" t="s">
        <v>131</v>
      </c>
      <c r="E9209">
        <v>5</v>
      </c>
      <c r="F9209" t="s">
        <v>103</v>
      </c>
      <c r="G9209" t="s">
        <v>110</v>
      </c>
      <c r="H9209" s="5">
        <v>695</v>
      </c>
      <c r="I9209" s="5">
        <v>3407.82</v>
      </c>
      <c r="J9209" t="s">
        <v>105</v>
      </c>
      <c r="K9209" t="s">
        <v>106</v>
      </c>
      <c r="L9209">
        <v>0</v>
      </c>
      <c r="M9209">
        <v>0</v>
      </c>
      <c r="N9209">
        <v>5</v>
      </c>
      <c r="O9209" s="6">
        <v>0</v>
      </c>
      <c r="P9209" t="s">
        <v>107</v>
      </c>
      <c r="Q9209" t="s">
        <v>107</v>
      </c>
      <c r="R9209">
        <f>IF(F9209="Monthly",2,0)
+IF(E9209&lt;=6,2,0)
+IF(N9209&lt;=2,2,0)
+IF(L9209&gt;=4,2,0)
+IF(M9209&gt;=2,1,0)
+IF(H9209&gt;=_xlfn.PERCENTILE.INC($H$2:$H$10001,0.75),1,0)</f>
        <v>4</v>
      </c>
      <c r="S9209" t="str">
        <f>IF(R9209&gt;=7,"High",IF(R9209&gt;=4,"Medium","Low"))</f>
        <v>Medium</v>
      </c>
    </row>
    <row r="9210" spans="1:19">
      <c r="A9210" t="s">
        <v>9335</v>
      </c>
      <c r="B9210">
        <v>41</v>
      </c>
      <c r="C9210" t="s">
        <v>101</v>
      </c>
      <c r="D9210" t="s">
        <v>137</v>
      </c>
      <c r="E9210">
        <v>54</v>
      </c>
      <c r="F9210" t="s">
        <v>103</v>
      </c>
      <c r="G9210" t="s">
        <v>104</v>
      </c>
      <c r="H9210" s="5">
        <v>506</v>
      </c>
      <c r="I9210" s="5">
        <v>27077.4</v>
      </c>
      <c r="J9210" t="s">
        <v>105</v>
      </c>
      <c r="K9210" t="s">
        <v>106</v>
      </c>
      <c r="L9210">
        <v>4</v>
      </c>
      <c r="M9210">
        <v>2</v>
      </c>
      <c r="N9210">
        <v>4</v>
      </c>
      <c r="O9210" s="6">
        <v>0</v>
      </c>
      <c r="P9210" t="s">
        <v>107</v>
      </c>
      <c r="Q9210" t="s">
        <v>107</v>
      </c>
      <c r="R9210">
        <f>IF(F9210="Monthly",2,0)
+IF(E9210&lt;=6,2,0)
+IF(N9210&lt;=2,2,0)
+IF(L9210&gt;=4,2,0)
+IF(M9210&gt;=2,1,0)
+IF(H9210&gt;=_xlfn.PERCENTILE.INC($H$2:$H$10001,0.75),1,0)</f>
        <v>5</v>
      </c>
      <c r="S9210" t="str">
        <f>IF(R9210&gt;=7,"High",IF(R9210&gt;=4,"Medium","Low"))</f>
        <v>Medium</v>
      </c>
    </row>
    <row r="9211" spans="1:19">
      <c r="A9211" t="s">
        <v>9336</v>
      </c>
      <c r="B9211">
        <v>57</v>
      </c>
      <c r="C9211" t="s">
        <v>112</v>
      </c>
      <c r="D9211" t="s">
        <v>137</v>
      </c>
      <c r="E9211">
        <v>20</v>
      </c>
      <c r="F9211" t="s">
        <v>121</v>
      </c>
      <c r="G9211" t="s">
        <v>104</v>
      </c>
      <c r="H9211" s="5">
        <v>541</v>
      </c>
      <c r="I9211" s="5">
        <v>11062.38</v>
      </c>
      <c r="J9211" t="s">
        <v>134</v>
      </c>
      <c r="K9211" t="s">
        <v>106</v>
      </c>
      <c r="L9211">
        <v>0</v>
      </c>
      <c r="M9211">
        <v>0</v>
      </c>
      <c r="N9211">
        <v>5</v>
      </c>
      <c r="O9211" s="6">
        <v>0</v>
      </c>
      <c r="P9211" t="s">
        <v>107</v>
      </c>
      <c r="Q9211" t="s">
        <v>107</v>
      </c>
      <c r="R9211">
        <f>IF(F9211="Monthly",2,0)
+IF(E9211&lt;=6,2,0)
+IF(N9211&lt;=2,2,0)
+IF(L9211&gt;=4,2,0)
+IF(M9211&gt;=2,1,0)
+IF(H9211&gt;=_xlfn.PERCENTILE.INC($H$2:$H$10001,0.75),1,0)</f>
        <v>0</v>
      </c>
      <c r="S9211" t="str">
        <f>IF(R9211&gt;=7,"High",IF(R9211&gt;=4,"Medium","Low"))</f>
        <v>Low</v>
      </c>
    </row>
    <row r="9212" spans="1:19">
      <c r="A9212" t="s">
        <v>9337</v>
      </c>
      <c r="B9212">
        <v>56</v>
      </c>
      <c r="C9212" t="s">
        <v>101</v>
      </c>
      <c r="D9212" t="s">
        <v>133</v>
      </c>
      <c r="E9212">
        <v>23</v>
      </c>
      <c r="F9212" t="s">
        <v>109</v>
      </c>
      <c r="G9212" t="s">
        <v>110</v>
      </c>
      <c r="H9212" s="5">
        <v>723</v>
      </c>
      <c r="I9212" s="5">
        <v>16628.75</v>
      </c>
      <c r="J9212" t="s">
        <v>134</v>
      </c>
      <c r="K9212" t="s">
        <v>106</v>
      </c>
      <c r="L9212">
        <v>0</v>
      </c>
      <c r="M9212">
        <v>0</v>
      </c>
      <c r="N9212">
        <v>5</v>
      </c>
      <c r="O9212" s="6">
        <v>0</v>
      </c>
      <c r="P9212" t="s">
        <v>107</v>
      </c>
      <c r="Q9212" t="s">
        <v>107</v>
      </c>
      <c r="R9212">
        <f>IF(F9212="Monthly",2,0)
+IF(E9212&lt;=6,2,0)
+IF(N9212&lt;=2,2,0)
+IF(L9212&gt;=4,2,0)
+IF(M9212&gt;=2,1,0)
+IF(H9212&gt;=_xlfn.PERCENTILE.INC($H$2:$H$10001,0.75),1,0)</f>
        <v>0</v>
      </c>
      <c r="S9212" t="str">
        <f>IF(R9212&gt;=7,"High",IF(R9212&gt;=4,"Medium","Low"))</f>
        <v>Low</v>
      </c>
    </row>
    <row r="9213" spans="1:19">
      <c r="A9213" t="s">
        <v>9338</v>
      </c>
      <c r="B9213">
        <v>43</v>
      </c>
      <c r="C9213" t="s">
        <v>101</v>
      </c>
      <c r="D9213" t="s">
        <v>159</v>
      </c>
      <c r="E9213">
        <v>52</v>
      </c>
      <c r="F9213" t="s">
        <v>109</v>
      </c>
      <c r="G9213" t="s">
        <v>129</v>
      </c>
      <c r="H9213" s="5">
        <v>939</v>
      </c>
      <c r="I9213" s="5">
        <v>47563.91</v>
      </c>
      <c r="J9213" t="s">
        <v>134</v>
      </c>
      <c r="K9213" t="s">
        <v>106</v>
      </c>
      <c r="L9213">
        <v>2</v>
      </c>
      <c r="M9213">
        <v>0</v>
      </c>
      <c r="N9213">
        <v>5</v>
      </c>
      <c r="O9213" s="6">
        <v>5</v>
      </c>
      <c r="P9213" t="s">
        <v>106</v>
      </c>
      <c r="Q9213" t="s">
        <v>107</v>
      </c>
      <c r="R9213">
        <f>IF(F9213="Monthly",2,0)
+IF(E9213&lt;=6,2,0)
+IF(N9213&lt;=2,2,0)
+IF(L9213&gt;=4,2,0)
+IF(M9213&gt;=2,1,0)
+IF(H9213&gt;=_xlfn.PERCENTILE.INC($H$2:$H$10001,0.75),1,0)</f>
        <v>1</v>
      </c>
      <c r="S9213" t="str">
        <f>IF(R9213&gt;=7,"High",IF(R9213&gt;=4,"Medium","Low"))</f>
        <v>Low</v>
      </c>
    </row>
    <row r="9214" spans="1:19">
      <c r="A9214" t="s">
        <v>9339</v>
      </c>
      <c r="B9214">
        <v>38</v>
      </c>
      <c r="C9214" t="s">
        <v>101</v>
      </c>
      <c r="D9214" t="s">
        <v>102</v>
      </c>
      <c r="E9214">
        <v>50</v>
      </c>
      <c r="F9214" t="s">
        <v>109</v>
      </c>
      <c r="G9214" t="s">
        <v>110</v>
      </c>
      <c r="H9214" s="5">
        <v>703</v>
      </c>
      <c r="I9214" s="5">
        <v>31577.41</v>
      </c>
      <c r="J9214" t="s">
        <v>105</v>
      </c>
      <c r="K9214" t="s">
        <v>107</v>
      </c>
      <c r="L9214">
        <v>2</v>
      </c>
      <c r="M9214">
        <v>1</v>
      </c>
      <c r="N9214">
        <v>4</v>
      </c>
      <c r="O9214" s="6">
        <v>10</v>
      </c>
      <c r="P9214" t="s">
        <v>106</v>
      </c>
      <c r="Q9214" t="s">
        <v>107</v>
      </c>
      <c r="R9214">
        <f>IF(F9214="Monthly",2,0)
+IF(E9214&lt;=6,2,0)
+IF(N9214&lt;=2,2,0)
+IF(L9214&gt;=4,2,0)
+IF(M9214&gt;=2,1,0)
+IF(H9214&gt;=_xlfn.PERCENTILE.INC($H$2:$H$10001,0.75),1,0)</f>
        <v>0</v>
      </c>
      <c r="S9214" t="str">
        <f>IF(R9214&gt;=7,"High",IF(R9214&gt;=4,"Medium","Low"))</f>
        <v>Low</v>
      </c>
    </row>
    <row r="9215" spans="1:19">
      <c r="A9215" t="s">
        <v>9340</v>
      </c>
      <c r="B9215">
        <v>42</v>
      </c>
      <c r="C9215" t="s">
        <v>101</v>
      </c>
      <c r="D9215" t="s">
        <v>137</v>
      </c>
      <c r="E9215">
        <v>18</v>
      </c>
      <c r="F9215" t="s">
        <v>103</v>
      </c>
      <c r="G9215" t="s">
        <v>110</v>
      </c>
      <c r="H9215" s="5">
        <v>672</v>
      </c>
      <c r="I9215" s="5">
        <v>12387.81</v>
      </c>
      <c r="J9215" t="s">
        <v>115</v>
      </c>
      <c r="K9215" t="s">
        <v>106</v>
      </c>
      <c r="L9215">
        <v>0</v>
      </c>
      <c r="M9215">
        <v>0</v>
      </c>
      <c r="N9215">
        <v>4</v>
      </c>
      <c r="O9215" s="6">
        <v>0</v>
      </c>
      <c r="P9215" t="s">
        <v>107</v>
      </c>
      <c r="Q9215" t="s">
        <v>107</v>
      </c>
      <c r="R9215">
        <f>IF(F9215="Monthly",2,0)
+IF(E9215&lt;=6,2,0)
+IF(N9215&lt;=2,2,0)
+IF(L9215&gt;=4,2,0)
+IF(M9215&gt;=2,1,0)
+IF(H9215&gt;=_xlfn.PERCENTILE.INC($H$2:$H$10001,0.75),1,0)</f>
        <v>2</v>
      </c>
      <c r="S9215" t="str">
        <f>IF(R9215&gt;=7,"High",IF(R9215&gt;=4,"Medium","Low"))</f>
        <v>Low</v>
      </c>
    </row>
    <row r="9216" spans="1:19">
      <c r="A9216" t="s">
        <v>9341</v>
      </c>
      <c r="B9216">
        <v>30</v>
      </c>
      <c r="C9216" t="s">
        <v>112</v>
      </c>
      <c r="D9216" t="s">
        <v>137</v>
      </c>
      <c r="E9216">
        <v>32</v>
      </c>
      <c r="F9216" t="s">
        <v>121</v>
      </c>
      <c r="G9216" t="s">
        <v>129</v>
      </c>
      <c r="H9216" s="5">
        <v>1029</v>
      </c>
      <c r="I9216" s="5">
        <v>29691.62</v>
      </c>
      <c r="J9216" t="s">
        <v>134</v>
      </c>
      <c r="K9216" t="s">
        <v>106</v>
      </c>
      <c r="L9216">
        <v>2</v>
      </c>
      <c r="M9216">
        <v>1</v>
      </c>
      <c r="N9216">
        <v>4</v>
      </c>
      <c r="O9216" s="6">
        <v>10</v>
      </c>
      <c r="P9216" t="s">
        <v>107</v>
      </c>
      <c r="Q9216" t="s">
        <v>107</v>
      </c>
      <c r="R9216">
        <f>IF(F9216="Monthly",2,0)
+IF(E9216&lt;=6,2,0)
+IF(N9216&lt;=2,2,0)
+IF(L9216&gt;=4,2,0)
+IF(M9216&gt;=2,1,0)
+IF(H9216&gt;=_xlfn.PERCENTILE.INC($H$2:$H$10001,0.75),1,0)</f>
        <v>1</v>
      </c>
      <c r="S9216" t="str">
        <f>IF(R9216&gt;=7,"High",IF(R9216&gt;=4,"Medium","Low"))</f>
        <v>Low</v>
      </c>
    </row>
    <row r="9217" spans="1:19">
      <c r="A9217" t="s">
        <v>9342</v>
      </c>
      <c r="B9217">
        <v>29</v>
      </c>
      <c r="C9217" t="s">
        <v>101</v>
      </c>
      <c r="D9217" t="s">
        <v>126</v>
      </c>
      <c r="E9217">
        <v>36</v>
      </c>
      <c r="F9217" t="s">
        <v>109</v>
      </c>
      <c r="G9217" t="s">
        <v>110</v>
      </c>
      <c r="H9217" s="5">
        <v>761</v>
      </c>
      <c r="I9217" s="5">
        <v>27461.49</v>
      </c>
      <c r="J9217" t="s">
        <v>134</v>
      </c>
      <c r="K9217" t="s">
        <v>106</v>
      </c>
      <c r="L9217">
        <v>1</v>
      </c>
      <c r="M9217">
        <v>0</v>
      </c>
      <c r="N9217">
        <v>5</v>
      </c>
      <c r="O9217" s="6">
        <v>0</v>
      </c>
      <c r="P9217" t="s">
        <v>107</v>
      </c>
      <c r="Q9217" t="s">
        <v>107</v>
      </c>
      <c r="R9217">
        <f>IF(F9217="Monthly",2,0)
+IF(E9217&lt;=6,2,0)
+IF(N9217&lt;=2,2,0)
+IF(L9217&gt;=4,2,0)
+IF(M9217&gt;=2,1,0)
+IF(H9217&gt;=_xlfn.PERCENTILE.INC($H$2:$H$10001,0.75),1,0)</f>
        <v>0</v>
      </c>
      <c r="S9217" t="str">
        <f>IF(R9217&gt;=7,"High",IF(R9217&gt;=4,"Medium","Low"))</f>
        <v>Low</v>
      </c>
    </row>
    <row r="9218" spans="1:19">
      <c r="A9218" t="s">
        <v>9343</v>
      </c>
      <c r="B9218">
        <v>31</v>
      </c>
      <c r="C9218" t="s">
        <v>112</v>
      </c>
      <c r="D9218" t="s">
        <v>113</v>
      </c>
      <c r="E9218">
        <v>52</v>
      </c>
      <c r="F9218" t="s">
        <v>121</v>
      </c>
      <c r="G9218" t="s">
        <v>110</v>
      </c>
      <c r="H9218" s="5">
        <v>782</v>
      </c>
      <c r="I9218" s="5">
        <v>34204.53</v>
      </c>
      <c r="J9218" t="s">
        <v>105</v>
      </c>
      <c r="K9218" t="s">
        <v>106</v>
      </c>
      <c r="L9218">
        <v>1</v>
      </c>
      <c r="M9218">
        <v>0</v>
      </c>
      <c r="N9218">
        <v>5</v>
      </c>
      <c r="O9218" s="6">
        <v>15</v>
      </c>
      <c r="P9218" t="s">
        <v>107</v>
      </c>
      <c r="Q9218" t="s">
        <v>107</v>
      </c>
      <c r="R9218">
        <f>IF(F9218="Monthly",2,0)
+IF(E9218&lt;=6,2,0)
+IF(N9218&lt;=2,2,0)
+IF(L9218&gt;=4,2,0)
+IF(M9218&gt;=2,1,0)
+IF(H9218&gt;=_xlfn.PERCENTILE.INC($H$2:$H$10001,0.75),1,0)</f>
        <v>0</v>
      </c>
      <c r="S9218" t="str">
        <f>IF(R9218&gt;=7,"High",IF(R9218&gt;=4,"Medium","Low"))</f>
        <v>Low</v>
      </c>
    </row>
    <row r="9219" spans="1:19">
      <c r="A9219" t="s">
        <v>9344</v>
      </c>
      <c r="B9219">
        <v>20</v>
      </c>
      <c r="C9219" t="s">
        <v>101</v>
      </c>
      <c r="D9219" t="s">
        <v>128</v>
      </c>
      <c r="E9219">
        <v>26</v>
      </c>
      <c r="F9219" t="s">
        <v>103</v>
      </c>
      <c r="G9219" t="s">
        <v>129</v>
      </c>
      <c r="H9219" s="5">
        <v>953</v>
      </c>
      <c r="I9219" s="5">
        <v>24805.27</v>
      </c>
      <c r="J9219" t="s">
        <v>105</v>
      </c>
      <c r="K9219" t="s">
        <v>106</v>
      </c>
      <c r="L9219">
        <v>2</v>
      </c>
      <c r="M9219">
        <v>0</v>
      </c>
      <c r="N9219">
        <v>5</v>
      </c>
      <c r="O9219" s="6">
        <v>0</v>
      </c>
      <c r="P9219" t="s">
        <v>107</v>
      </c>
      <c r="Q9219" t="s">
        <v>107</v>
      </c>
      <c r="R9219">
        <f>IF(F9219="Monthly",2,0)
+IF(E9219&lt;=6,2,0)
+IF(N9219&lt;=2,2,0)
+IF(L9219&gt;=4,2,0)
+IF(M9219&gt;=2,1,0)
+IF(H9219&gt;=_xlfn.PERCENTILE.INC($H$2:$H$10001,0.75),1,0)</f>
        <v>3</v>
      </c>
      <c r="S9219" t="str">
        <f>IF(R9219&gt;=7,"High",IF(R9219&gt;=4,"Medium","Low"))</f>
        <v>Low</v>
      </c>
    </row>
    <row r="9220" spans="1:19">
      <c r="A9220" t="s">
        <v>9345</v>
      </c>
      <c r="B9220">
        <v>37</v>
      </c>
      <c r="C9220" t="s">
        <v>101</v>
      </c>
      <c r="D9220" t="s">
        <v>128</v>
      </c>
      <c r="E9220">
        <v>67</v>
      </c>
      <c r="F9220" t="s">
        <v>109</v>
      </c>
      <c r="G9220" t="s">
        <v>129</v>
      </c>
      <c r="H9220" s="5">
        <v>989</v>
      </c>
      <c r="I9220" s="5">
        <v>64864.47</v>
      </c>
      <c r="J9220" t="s">
        <v>115</v>
      </c>
      <c r="K9220" t="s">
        <v>106</v>
      </c>
      <c r="L9220">
        <v>0</v>
      </c>
      <c r="M9220">
        <v>0</v>
      </c>
      <c r="N9220">
        <v>5</v>
      </c>
      <c r="O9220" s="6">
        <v>0</v>
      </c>
      <c r="P9220" t="s">
        <v>106</v>
      </c>
      <c r="Q9220" t="s">
        <v>107</v>
      </c>
      <c r="R9220">
        <f>IF(F9220="Monthly",2,0)
+IF(E9220&lt;=6,2,0)
+IF(N9220&lt;=2,2,0)
+IF(L9220&gt;=4,2,0)
+IF(M9220&gt;=2,1,0)
+IF(H9220&gt;=_xlfn.PERCENTILE.INC($H$2:$H$10001,0.75),1,0)</f>
        <v>1</v>
      </c>
      <c r="S9220" t="str">
        <f>IF(R9220&gt;=7,"High",IF(R9220&gt;=4,"Medium","Low"))</f>
        <v>Low</v>
      </c>
    </row>
    <row r="9221" spans="1:19">
      <c r="A9221" t="s">
        <v>9346</v>
      </c>
      <c r="B9221">
        <v>45</v>
      </c>
      <c r="C9221" t="s">
        <v>112</v>
      </c>
      <c r="D9221" t="s">
        <v>137</v>
      </c>
      <c r="E9221">
        <v>35</v>
      </c>
      <c r="F9221" t="s">
        <v>103</v>
      </c>
      <c r="G9221" t="s">
        <v>104</v>
      </c>
      <c r="H9221" s="5">
        <v>491</v>
      </c>
      <c r="I9221" s="5">
        <v>17107.689999999999</v>
      </c>
      <c r="J9221" t="s">
        <v>105</v>
      </c>
      <c r="K9221" t="s">
        <v>107</v>
      </c>
      <c r="L9221">
        <v>2</v>
      </c>
      <c r="M9221">
        <v>0</v>
      </c>
      <c r="N9221">
        <v>4</v>
      </c>
      <c r="O9221" s="6">
        <v>0</v>
      </c>
      <c r="P9221" t="s">
        <v>106</v>
      </c>
      <c r="Q9221" t="s">
        <v>107</v>
      </c>
      <c r="R9221">
        <f>IF(F9221="Monthly",2,0)
+IF(E9221&lt;=6,2,0)
+IF(N9221&lt;=2,2,0)
+IF(L9221&gt;=4,2,0)
+IF(M9221&gt;=2,1,0)
+IF(H9221&gt;=_xlfn.PERCENTILE.INC($H$2:$H$10001,0.75),1,0)</f>
        <v>2</v>
      </c>
      <c r="S9221" t="str">
        <f>IF(R9221&gt;=7,"High",IF(R9221&gt;=4,"Medium","Low"))</f>
        <v>Low</v>
      </c>
    </row>
    <row r="9222" spans="1:19">
      <c r="A9222" t="s">
        <v>9347</v>
      </c>
      <c r="B9222">
        <v>36</v>
      </c>
      <c r="C9222" t="s">
        <v>112</v>
      </c>
      <c r="D9222" t="s">
        <v>131</v>
      </c>
      <c r="E9222">
        <v>58</v>
      </c>
      <c r="F9222" t="s">
        <v>103</v>
      </c>
      <c r="G9222" t="s">
        <v>129</v>
      </c>
      <c r="H9222" s="5">
        <v>1043</v>
      </c>
      <c r="I9222" s="5">
        <v>60077.03</v>
      </c>
      <c r="J9222" t="s">
        <v>115</v>
      </c>
      <c r="K9222" t="s">
        <v>106</v>
      </c>
      <c r="L9222">
        <v>0</v>
      </c>
      <c r="M9222">
        <v>0</v>
      </c>
      <c r="N9222">
        <v>5</v>
      </c>
      <c r="O9222" s="6">
        <v>0</v>
      </c>
      <c r="P9222" t="s">
        <v>107</v>
      </c>
      <c r="Q9222" t="s">
        <v>107</v>
      </c>
      <c r="R9222">
        <f>IF(F9222="Monthly",2,0)
+IF(E9222&lt;=6,2,0)
+IF(N9222&lt;=2,2,0)
+IF(L9222&gt;=4,2,0)
+IF(M9222&gt;=2,1,0)
+IF(H9222&gt;=_xlfn.PERCENTILE.INC($H$2:$H$10001,0.75),1,0)</f>
        <v>3</v>
      </c>
      <c r="S9222" t="str">
        <f>IF(R9222&gt;=7,"High",IF(R9222&gt;=4,"Medium","Low"))</f>
        <v>Low</v>
      </c>
    </row>
    <row r="9223" spans="1:19">
      <c r="A9223" t="s">
        <v>9348</v>
      </c>
      <c r="B9223">
        <v>53</v>
      </c>
      <c r="C9223" t="s">
        <v>101</v>
      </c>
      <c r="D9223" t="s">
        <v>126</v>
      </c>
      <c r="E9223">
        <v>20</v>
      </c>
      <c r="F9223" t="s">
        <v>103</v>
      </c>
      <c r="G9223" t="s">
        <v>129</v>
      </c>
      <c r="H9223" s="5">
        <v>1062</v>
      </c>
      <c r="I9223" s="5">
        <v>21775.439999999999</v>
      </c>
      <c r="J9223" t="s">
        <v>105</v>
      </c>
      <c r="K9223" t="s">
        <v>107</v>
      </c>
      <c r="L9223">
        <v>4</v>
      </c>
      <c r="M9223">
        <v>1</v>
      </c>
      <c r="N9223">
        <v>4</v>
      </c>
      <c r="O9223" s="6">
        <v>0</v>
      </c>
      <c r="P9223" t="s">
        <v>107</v>
      </c>
      <c r="Q9223" t="s">
        <v>107</v>
      </c>
      <c r="R9223">
        <f>IF(F9223="Monthly",2,0)
+IF(E9223&lt;=6,2,0)
+IF(N9223&lt;=2,2,0)
+IF(L9223&gt;=4,2,0)
+IF(M9223&gt;=2,1,0)
+IF(H9223&gt;=_xlfn.PERCENTILE.INC($H$2:$H$10001,0.75),1,0)</f>
        <v>5</v>
      </c>
      <c r="S9223" t="str">
        <f>IF(R9223&gt;=7,"High",IF(R9223&gt;=4,"Medium","Low"))</f>
        <v>Medium</v>
      </c>
    </row>
    <row r="9224" spans="1:19">
      <c r="A9224" t="s">
        <v>9349</v>
      </c>
      <c r="B9224">
        <v>47</v>
      </c>
      <c r="C9224" t="s">
        <v>101</v>
      </c>
      <c r="D9224" t="s">
        <v>159</v>
      </c>
      <c r="E9224">
        <v>36</v>
      </c>
      <c r="F9224" t="s">
        <v>121</v>
      </c>
      <c r="G9224" t="s">
        <v>104</v>
      </c>
      <c r="H9224" s="5">
        <v>441</v>
      </c>
      <c r="I9224" s="5">
        <v>16284.78</v>
      </c>
      <c r="J9224" t="s">
        <v>140</v>
      </c>
      <c r="K9224" t="s">
        <v>106</v>
      </c>
      <c r="L9224">
        <v>0</v>
      </c>
      <c r="M9224">
        <v>0</v>
      </c>
      <c r="N9224">
        <v>5</v>
      </c>
      <c r="O9224" s="6">
        <v>0</v>
      </c>
      <c r="P9224" t="s">
        <v>106</v>
      </c>
      <c r="Q9224" t="s">
        <v>107</v>
      </c>
      <c r="R9224">
        <f>IF(F9224="Monthly",2,0)
+IF(E9224&lt;=6,2,0)
+IF(N9224&lt;=2,2,0)
+IF(L9224&gt;=4,2,0)
+IF(M9224&gt;=2,1,0)
+IF(H9224&gt;=_xlfn.PERCENTILE.INC($H$2:$H$10001,0.75),1,0)</f>
        <v>0</v>
      </c>
      <c r="S9224" t="str">
        <f>IF(R9224&gt;=7,"High",IF(R9224&gt;=4,"Medium","Low"))</f>
        <v>Low</v>
      </c>
    </row>
    <row r="9225" spans="1:19">
      <c r="A9225" t="s">
        <v>9350</v>
      </c>
      <c r="B9225">
        <v>45</v>
      </c>
      <c r="C9225" t="s">
        <v>101</v>
      </c>
      <c r="D9225" t="s">
        <v>137</v>
      </c>
      <c r="E9225">
        <v>58</v>
      </c>
      <c r="F9225" t="s">
        <v>103</v>
      </c>
      <c r="G9225" t="s">
        <v>110</v>
      </c>
      <c r="H9225" s="5">
        <v>686</v>
      </c>
      <c r="I9225" s="5">
        <v>38786.769999999997</v>
      </c>
      <c r="J9225" t="s">
        <v>134</v>
      </c>
      <c r="K9225" t="s">
        <v>106</v>
      </c>
      <c r="L9225">
        <v>0</v>
      </c>
      <c r="M9225">
        <v>0</v>
      </c>
      <c r="N9225">
        <v>5</v>
      </c>
      <c r="O9225" s="6">
        <v>0</v>
      </c>
      <c r="P9225" t="s">
        <v>106</v>
      </c>
      <c r="Q9225" t="s">
        <v>107</v>
      </c>
      <c r="R9225">
        <f>IF(F9225="Monthly",2,0)
+IF(E9225&lt;=6,2,0)
+IF(N9225&lt;=2,2,0)
+IF(L9225&gt;=4,2,0)
+IF(M9225&gt;=2,1,0)
+IF(H9225&gt;=_xlfn.PERCENTILE.INC($H$2:$H$10001,0.75),1,0)</f>
        <v>2</v>
      </c>
      <c r="S9225" t="str">
        <f>IF(R9225&gt;=7,"High",IF(R9225&gt;=4,"Medium","Low"))</f>
        <v>Low</v>
      </c>
    </row>
    <row r="9226" spans="1:19">
      <c r="A9226" t="s">
        <v>9351</v>
      </c>
      <c r="B9226">
        <v>29</v>
      </c>
      <c r="C9226" t="s">
        <v>112</v>
      </c>
      <c r="D9226" t="s">
        <v>119</v>
      </c>
      <c r="E9226">
        <v>22</v>
      </c>
      <c r="F9226" t="s">
        <v>103</v>
      </c>
      <c r="G9226" t="s">
        <v>110</v>
      </c>
      <c r="H9226" s="5">
        <v>704</v>
      </c>
      <c r="I9226" s="5">
        <v>15276.41</v>
      </c>
      <c r="J9226" t="s">
        <v>140</v>
      </c>
      <c r="K9226" t="s">
        <v>107</v>
      </c>
      <c r="L9226">
        <v>6</v>
      </c>
      <c r="M9226">
        <v>3</v>
      </c>
      <c r="N9226">
        <v>2</v>
      </c>
      <c r="O9226" s="6">
        <v>0</v>
      </c>
      <c r="P9226" t="s">
        <v>107</v>
      </c>
      <c r="Q9226" t="s">
        <v>107</v>
      </c>
      <c r="R9226">
        <f>IF(F9226="Monthly",2,0)
+IF(E9226&lt;=6,2,0)
+IF(N9226&lt;=2,2,0)
+IF(L9226&gt;=4,2,0)
+IF(M9226&gt;=2,1,0)
+IF(H9226&gt;=_xlfn.PERCENTILE.INC($H$2:$H$10001,0.75),1,0)</f>
        <v>7</v>
      </c>
      <c r="S9226" t="str">
        <f>IF(R9226&gt;=7,"High",IF(R9226&gt;=4,"Medium","Low"))</f>
        <v>High</v>
      </c>
    </row>
    <row r="9227" spans="1:19">
      <c r="A9227" t="s">
        <v>9352</v>
      </c>
      <c r="B9227">
        <v>20</v>
      </c>
      <c r="C9227" t="s">
        <v>101</v>
      </c>
      <c r="D9227" t="s">
        <v>102</v>
      </c>
      <c r="E9227">
        <v>44</v>
      </c>
      <c r="F9227" t="s">
        <v>103</v>
      </c>
      <c r="G9227" t="s">
        <v>110</v>
      </c>
      <c r="H9227" s="5">
        <v>833</v>
      </c>
      <c r="I9227" s="5">
        <v>36422.58</v>
      </c>
      <c r="J9227" t="s">
        <v>115</v>
      </c>
      <c r="K9227" t="s">
        <v>106</v>
      </c>
      <c r="L9227">
        <v>0</v>
      </c>
      <c r="M9227">
        <v>0</v>
      </c>
      <c r="N9227">
        <v>5</v>
      </c>
      <c r="O9227" s="6">
        <v>0</v>
      </c>
      <c r="P9227" t="s">
        <v>106</v>
      </c>
      <c r="Q9227" t="s">
        <v>107</v>
      </c>
      <c r="R9227">
        <f>IF(F9227="Monthly",2,0)
+IF(E9227&lt;=6,2,0)
+IF(N9227&lt;=2,2,0)
+IF(L9227&gt;=4,2,0)
+IF(M9227&gt;=2,1,0)
+IF(H9227&gt;=_xlfn.PERCENTILE.INC($H$2:$H$10001,0.75),1,0)</f>
        <v>3</v>
      </c>
      <c r="S9227" t="str">
        <f>IF(R9227&gt;=7,"High",IF(R9227&gt;=4,"Medium","Low"))</f>
        <v>Low</v>
      </c>
    </row>
    <row r="9228" spans="1:19">
      <c r="A9228" t="s">
        <v>9353</v>
      </c>
      <c r="B9228">
        <v>44</v>
      </c>
      <c r="C9228" t="s">
        <v>101</v>
      </c>
      <c r="D9228" t="s">
        <v>119</v>
      </c>
      <c r="E9228">
        <v>58</v>
      </c>
      <c r="F9228" t="s">
        <v>109</v>
      </c>
      <c r="G9228" t="s">
        <v>104</v>
      </c>
      <c r="H9228" s="5">
        <v>547</v>
      </c>
      <c r="I9228" s="5">
        <v>27830.400000000001</v>
      </c>
      <c r="J9228" t="s">
        <v>105</v>
      </c>
      <c r="K9228" t="s">
        <v>106</v>
      </c>
      <c r="L9228">
        <v>1</v>
      </c>
      <c r="M9228">
        <v>0</v>
      </c>
      <c r="N9228">
        <v>5</v>
      </c>
      <c r="O9228" s="6">
        <v>10</v>
      </c>
      <c r="P9228" t="s">
        <v>106</v>
      </c>
      <c r="Q9228" t="s">
        <v>107</v>
      </c>
      <c r="R9228">
        <f>IF(F9228="Monthly",2,0)
+IF(E9228&lt;=6,2,0)
+IF(N9228&lt;=2,2,0)
+IF(L9228&gt;=4,2,0)
+IF(M9228&gt;=2,1,0)
+IF(H9228&gt;=_xlfn.PERCENTILE.INC($H$2:$H$10001,0.75),1,0)</f>
        <v>0</v>
      </c>
      <c r="S9228" t="str">
        <f>IF(R9228&gt;=7,"High",IF(R9228&gt;=4,"Medium","Low"))</f>
        <v>Low</v>
      </c>
    </row>
    <row r="9229" spans="1:19">
      <c r="A9229" t="s">
        <v>9354</v>
      </c>
      <c r="B9229">
        <v>43</v>
      </c>
      <c r="C9229" t="s">
        <v>101</v>
      </c>
      <c r="D9229" t="s">
        <v>113</v>
      </c>
      <c r="E9229">
        <v>20</v>
      </c>
      <c r="F9229" t="s">
        <v>109</v>
      </c>
      <c r="G9229" t="s">
        <v>104</v>
      </c>
      <c r="H9229" s="5">
        <v>390</v>
      </c>
      <c r="I9229" s="5">
        <v>7890.84</v>
      </c>
      <c r="J9229" t="s">
        <v>140</v>
      </c>
      <c r="K9229" t="s">
        <v>106</v>
      </c>
      <c r="L9229">
        <v>2</v>
      </c>
      <c r="M9229">
        <v>1</v>
      </c>
      <c r="N9229">
        <v>5</v>
      </c>
      <c r="O9229" s="6">
        <v>0</v>
      </c>
      <c r="P9229" t="s">
        <v>106</v>
      </c>
      <c r="Q9229" t="s">
        <v>107</v>
      </c>
      <c r="R9229">
        <f>IF(F9229="Monthly",2,0)
+IF(E9229&lt;=6,2,0)
+IF(N9229&lt;=2,2,0)
+IF(L9229&gt;=4,2,0)
+IF(M9229&gt;=2,1,0)
+IF(H9229&gt;=_xlfn.PERCENTILE.INC($H$2:$H$10001,0.75),1,0)</f>
        <v>0</v>
      </c>
      <c r="S9229" t="str">
        <f>IF(R9229&gt;=7,"High",IF(R9229&gt;=4,"Medium","Low"))</f>
        <v>Low</v>
      </c>
    </row>
    <row r="9230" spans="1:19">
      <c r="A9230" t="s">
        <v>9355</v>
      </c>
      <c r="B9230">
        <v>18</v>
      </c>
      <c r="C9230" t="s">
        <v>112</v>
      </c>
      <c r="D9230" t="s">
        <v>131</v>
      </c>
      <c r="E9230">
        <v>50</v>
      </c>
      <c r="F9230" t="s">
        <v>109</v>
      </c>
      <c r="G9230" t="s">
        <v>129</v>
      </c>
      <c r="H9230" s="5">
        <v>1127</v>
      </c>
      <c r="I9230" s="5">
        <v>58031.38</v>
      </c>
      <c r="J9230" t="s">
        <v>105</v>
      </c>
      <c r="K9230" t="s">
        <v>106</v>
      </c>
      <c r="L9230">
        <v>0</v>
      </c>
      <c r="M9230">
        <v>0</v>
      </c>
      <c r="N9230">
        <v>5</v>
      </c>
      <c r="O9230" s="6">
        <v>0</v>
      </c>
      <c r="P9230" t="s">
        <v>107</v>
      </c>
      <c r="Q9230" t="s">
        <v>107</v>
      </c>
      <c r="R9230">
        <f>IF(F9230="Monthly",2,0)
+IF(E9230&lt;=6,2,0)
+IF(N9230&lt;=2,2,0)
+IF(L9230&gt;=4,2,0)
+IF(M9230&gt;=2,1,0)
+IF(H9230&gt;=_xlfn.PERCENTILE.INC($H$2:$H$10001,0.75),1,0)</f>
        <v>1</v>
      </c>
      <c r="S9230" t="str">
        <f>IF(R9230&gt;=7,"High",IF(R9230&gt;=4,"Medium","Low"))</f>
        <v>Low</v>
      </c>
    </row>
    <row r="9231" spans="1:19">
      <c r="A9231" t="s">
        <v>9356</v>
      </c>
      <c r="B9231">
        <v>36</v>
      </c>
      <c r="C9231" t="s">
        <v>101</v>
      </c>
      <c r="D9231" t="s">
        <v>131</v>
      </c>
      <c r="E9231">
        <v>58</v>
      </c>
      <c r="F9231" t="s">
        <v>109</v>
      </c>
      <c r="G9231" t="s">
        <v>129</v>
      </c>
      <c r="H9231" s="5">
        <v>1042</v>
      </c>
      <c r="I9231" s="5">
        <v>58091.73</v>
      </c>
      <c r="J9231" t="s">
        <v>105</v>
      </c>
      <c r="K9231" t="s">
        <v>106</v>
      </c>
      <c r="L9231">
        <v>1</v>
      </c>
      <c r="M9231">
        <v>0</v>
      </c>
      <c r="N9231">
        <v>5</v>
      </c>
      <c r="O9231" s="6">
        <v>5</v>
      </c>
      <c r="P9231" t="s">
        <v>107</v>
      </c>
      <c r="Q9231" t="s">
        <v>107</v>
      </c>
      <c r="R9231">
        <f>IF(F9231="Monthly",2,0)
+IF(E9231&lt;=6,2,0)
+IF(N9231&lt;=2,2,0)
+IF(L9231&gt;=4,2,0)
+IF(M9231&gt;=2,1,0)
+IF(H9231&gt;=_xlfn.PERCENTILE.INC($H$2:$H$10001,0.75),1,0)</f>
        <v>1</v>
      </c>
      <c r="S9231" t="str">
        <f>IF(R9231&gt;=7,"High",IF(R9231&gt;=4,"Medium","Low"))</f>
        <v>Low</v>
      </c>
    </row>
    <row r="9232" spans="1:19">
      <c r="A9232" t="s">
        <v>9357</v>
      </c>
      <c r="B9232">
        <v>47</v>
      </c>
      <c r="C9232" t="s">
        <v>112</v>
      </c>
      <c r="D9232" t="s">
        <v>131</v>
      </c>
      <c r="E9232">
        <v>47</v>
      </c>
      <c r="F9232" t="s">
        <v>109</v>
      </c>
      <c r="G9232" t="s">
        <v>110</v>
      </c>
      <c r="H9232" s="5">
        <v>723</v>
      </c>
      <c r="I9232" s="5">
        <v>31389.16</v>
      </c>
      <c r="J9232" t="s">
        <v>105</v>
      </c>
      <c r="K9232" t="s">
        <v>106</v>
      </c>
      <c r="L9232">
        <v>3</v>
      </c>
      <c r="M9232">
        <v>2</v>
      </c>
      <c r="N9232">
        <v>5</v>
      </c>
      <c r="O9232" s="6">
        <v>5</v>
      </c>
      <c r="P9232" t="s">
        <v>106</v>
      </c>
      <c r="Q9232" t="s">
        <v>107</v>
      </c>
      <c r="R9232">
        <f>IF(F9232="Monthly",2,0)
+IF(E9232&lt;=6,2,0)
+IF(N9232&lt;=2,2,0)
+IF(L9232&gt;=4,2,0)
+IF(M9232&gt;=2,1,0)
+IF(H9232&gt;=_xlfn.PERCENTILE.INC($H$2:$H$10001,0.75),1,0)</f>
        <v>1</v>
      </c>
      <c r="S9232" t="str">
        <f>IF(R9232&gt;=7,"High",IF(R9232&gt;=4,"Medium","Low"))</f>
        <v>Low</v>
      </c>
    </row>
    <row r="9233" spans="1:19">
      <c r="A9233" t="s">
        <v>9358</v>
      </c>
      <c r="B9233">
        <v>20</v>
      </c>
      <c r="C9233" t="s">
        <v>112</v>
      </c>
      <c r="D9233" t="s">
        <v>119</v>
      </c>
      <c r="E9233">
        <v>46</v>
      </c>
      <c r="F9233" t="s">
        <v>103</v>
      </c>
      <c r="G9233" t="s">
        <v>110</v>
      </c>
      <c r="H9233" s="5">
        <v>749</v>
      </c>
      <c r="I9233" s="5">
        <v>35318.71</v>
      </c>
      <c r="J9233" t="s">
        <v>115</v>
      </c>
      <c r="K9233" t="s">
        <v>107</v>
      </c>
      <c r="L9233">
        <v>0</v>
      </c>
      <c r="M9233">
        <v>0</v>
      </c>
      <c r="N9233">
        <v>5</v>
      </c>
      <c r="O9233" s="6">
        <v>0</v>
      </c>
      <c r="P9233" t="s">
        <v>107</v>
      </c>
      <c r="Q9233" t="s">
        <v>107</v>
      </c>
      <c r="R9233">
        <f>IF(F9233="Monthly",2,0)
+IF(E9233&lt;=6,2,0)
+IF(N9233&lt;=2,2,0)
+IF(L9233&gt;=4,2,0)
+IF(M9233&gt;=2,1,0)
+IF(H9233&gt;=_xlfn.PERCENTILE.INC($H$2:$H$10001,0.75),1,0)</f>
        <v>2</v>
      </c>
      <c r="S9233" t="str">
        <f>IF(R9233&gt;=7,"High",IF(R9233&gt;=4,"Medium","Low"))</f>
        <v>Low</v>
      </c>
    </row>
    <row r="9234" spans="1:19">
      <c r="A9234" t="s">
        <v>9359</v>
      </c>
      <c r="B9234">
        <v>51</v>
      </c>
      <c r="C9234" t="s">
        <v>112</v>
      </c>
      <c r="D9234" t="s">
        <v>126</v>
      </c>
      <c r="E9234">
        <v>44</v>
      </c>
      <c r="F9234" t="s">
        <v>109</v>
      </c>
      <c r="G9234" t="s">
        <v>104</v>
      </c>
      <c r="H9234" s="5">
        <v>500</v>
      </c>
      <c r="I9234" s="5">
        <v>22256.240000000002</v>
      </c>
      <c r="J9234" t="s">
        <v>134</v>
      </c>
      <c r="K9234" t="s">
        <v>106</v>
      </c>
      <c r="L9234">
        <v>4</v>
      </c>
      <c r="M9234">
        <v>3</v>
      </c>
      <c r="N9234">
        <v>3</v>
      </c>
      <c r="O9234" s="6">
        <v>0</v>
      </c>
      <c r="P9234" t="s">
        <v>107</v>
      </c>
      <c r="Q9234" t="s">
        <v>107</v>
      </c>
      <c r="R9234">
        <f>IF(F9234="Monthly",2,0)
+IF(E9234&lt;=6,2,0)
+IF(N9234&lt;=2,2,0)
+IF(L9234&gt;=4,2,0)
+IF(M9234&gt;=2,1,0)
+IF(H9234&gt;=_xlfn.PERCENTILE.INC($H$2:$H$10001,0.75),1,0)</f>
        <v>3</v>
      </c>
      <c r="S9234" t="str">
        <f>IF(R9234&gt;=7,"High",IF(R9234&gt;=4,"Medium","Low"))</f>
        <v>Low</v>
      </c>
    </row>
    <row r="9235" spans="1:19">
      <c r="A9235" t="s">
        <v>9360</v>
      </c>
      <c r="B9235">
        <v>33</v>
      </c>
      <c r="C9235" t="s">
        <v>112</v>
      </c>
      <c r="D9235" t="s">
        <v>102</v>
      </c>
      <c r="E9235">
        <v>44</v>
      </c>
      <c r="F9235" t="s">
        <v>103</v>
      </c>
      <c r="G9235" t="s">
        <v>129</v>
      </c>
      <c r="H9235" s="5">
        <v>1036</v>
      </c>
      <c r="I9235" s="5">
        <v>45283.22</v>
      </c>
      <c r="J9235" t="s">
        <v>134</v>
      </c>
      <c r="K9235" t="s">
        <v>106</v>
      </c>
      <c r="L9235">
        <v>0</v>
      </c>
      <c r="M9235">
        <v>0</v>
      </c>
      <c r="N9235">
        <v>5</v>
      </c>
      <c r="O9235" s="6">
        <v>0</v>
      </c>
      <c r="P9235" t="s">
        <v>107</v>
      </c>
      <c r="Q9235" t="s">
        <v>106</v>
      </c>
      <c r="R9235">
        <f>IF(F9235="Monthly",2,0)
+IF(E9235&lt;=6,2,0)
+IF(N9235&lt;=2,2,0)
+IF(L9235&gt;=4,2,0)
+IF(M9235&gt;=2,1,0)
+IF(H9235&gt;=_xlfn.PERCENTILE.INC($H$2:$H$10001,0.75),1,0)</f>
        <v>3</v>
      </c>
      <c r="S9235" t="str">
        <f>IF(R9235&gt;=7,"High",IF(R9235&gt;=4,"Medium","Low"))</f>
        <v>Low</v>
      </c>
    </row>
    <row r="9236" spans="1:19">
      <c r="A9236" t="s">
        <v>9361</v>
      </c>
      <c r="B9236">
        <v>39</v>
      </c>
      <c r="C9236" t="s">
        <v>112</v>
      </c>
      <c r="D9236" t="s">
        <v>126</v>
      </c>
      <c r="E9236">
        <v>44</v>
      </c>
      <c r="F9236" t="s">
        <v>103</v>
      </c>
      <c r="G9236" t="s">
        <v>104</v>
      </c>
      <c r="H9236" s="5">
        <v>432</v>
      </c>
      <c r="I9236" s="5">
        <v>18890.47</v>
      </c>
      <c r="J9236" t="s">
        <v>140</v>
      </c>
      <c r="K9236" t="s">
        <v>106</v>
      </c>
      <c r="L9236">
        <v>1</v>
      </c>
      <c r="M9236">
        <v>0</v>
      </c>
      <c r="N9236">
        <v>5</v>
      </c>
      <c r="O9236" s="6">
        <v>0</v>
      </c>
      <c r="P9236" t="s">
        <v>106</v>
      </c>
      <c r="Q9236" t="s">
        <v>106</v>
      </c>
      <c r="R9236">
        <f>IF(F9236="Monthly",2,0)
+IF(E9236&lt;=6,2,0)
+IF(N9236&lt;=2,2,0)
+IF(L9236&gt;=4,2,0)
+IF(M9236&gt;=2,1,0)
+IF(H9236&gt;=_xlfn.PERCENTILE.INC($H$2:$H$10001,0.75),1,0)</f>
        <v>2</v>
      </c>
      <c r="S9236" t="str">
        <f>IF(R9236&gt;=7,"High",IF(R9236&gt;=4,"Medium","Low"))</f>
        <v>Low</v>
      </c>
    </row>
    <row r="9237" spans="1:19">
      <c r="A9237" t="s">
        <v>9362</v>
      </c>
      <c r="B9237">
        <v>50</v>
      </c>
      <c r="C9237" t="s">
        <v>101</v>
      </c>
      <c r="D9237" t="s">
        <v>137</v>
      </c>
      <c r="E9237">
        <v>52</v>
      </c>
      <c r="F9237" t="s">
        <v>109</v>
      </c>
      <c r="G9237" t="s">
        <v>110</v>
      </c>
      <c r="H9237" s="5">
        <v>668</v>
      </c>
      <c r="I9237" s="5">
        <v>33797.79</v>
      </c>
      <c r="J9237" t="s">
        <v>134</v>
      </c>
      <c r="K9237" t="s">
        <v>106</v>
      </c>
      <c r="L9237">
        <v>2</v>
      </c>
      <c r="M9237">
        <v>0</v>
      </c>
      <c r="N9237">
        <v>5</v>
      </c>
      <c r="O9237" s="6">
        <v>0</v>
      </c>
      <c r="P9237" t="s">
        <v>107</v>
      </c>
      <c r="Q9237" t="s">
        <v>107</v>
      </c>
      <c r="R9237">
        <f>IF(F9237="Monthly",2,0)
+IF(E9237&lt;=6,2,0)
+IF(N9237&lt;=2,2,0)
+IF(L9237&gt;=4,2,0)
+IF(M9237&gt;=2,1,0)
+IF(H9237&gt;=_xlfn.PERCENTILE.INC($H$2:$H$10001,0.75),1,0)</f>
        <v>0</v>
      </c>
      <c r="S9237" t="str">
        <f>IF(R9237&gt;=7,"High",IF(R9237&gt;=4,"Medium","Low"))</f>
        <v>Low</v>
      </c>
    </row>
    <row r="9238" spans="1:19">
      <c r="A9238" t="s">
        <v>9363</v>
      </c>
      <c r="B9238">
        <v>39</v>
      </c>
      <c r="C9238" t="s">
        <v>112</v>
      </c>
      <c r="D9238" t="s">
        <v>113</v>
      </c>
      <c r="E9238">
        <v>45</v>
      </c>
      <c r="F9238" t="s">
        <v>109</v>
      </c>
      <c r="G9238" t="s">
        <v>104</v>
      </c>
      <c r="H9238" s="5">
        <v>482</v>
      </c>
      <c r="I9238" s="5">
        <v>20045.22</v>
      </c>
      <c r="J9238" t="s">
        <v>105</v>
      </c>
      <c r="K9238" t="s">
        <v>106</v>
      </c>
      <c r="L9238">
        <v>0</v>
      </c>
      <c r="M9238">
        <v>0</v>
      </c>
      <c r="N9238">
        <v>4</v>
      </c>
      <c r="O9238" s="6">
        <v>10</v>
      </c>
      <c r="P9238" t="s">
        <v>107</v>
      </c>
      <c r="Q9238" t="s">
        <v>107</v>
      </c>
      <c r="R9238">
        <f>IF(F9238="Monthly",2,0)
+IF(E9238&lt;=6,2,0)
+IF(N9238&lt;=2,2,0)
+IF(L9238&gt;=4,2,0)
+IF(M9238&gt;=2,1,0)
+IF(H9238&gt;=_xlfn.PERCENTILE.INC($H$2:$H$10001,0.75),1,0)</f>
        <v>0</v>
      </c>
      <c r="S9238" t="str">
        <f>IF(R9238&gt;=7,"High",IF(R9238&gt;=4,"Medium","Low"))</f>
        <v>Low</v>
      </c>
    </row>
    <row r="9239" spans="1:19">
      <c r="A9239" t="s">
        <v>9364</v>
      </c>
      <c r="B9239">
        <v>52</v>
      </c>
      <c r="C9239" t="s">
        <v>112</v>
      </c>
      <c r="D9239" t="s">
        <v>137</v>
      </c>
      <c r="E9239">
        <v>24</v>
      </c>
      <c r="F9239" t="s">
        <v>103</v>
      </c>
      <c r="G9239" t="s">
        <v>104</v>
      </c>
      <c r="H9239" s="5">
        <v>401</v>
      </c>
      <c r="I9239" s="5">
        <v>9379.1200000000008</v>
      </c>
      <c r="J9239" t="s">
        <v>105</v>
      </c>
      <c r="K9239" t="s">
        <v>106</v>
      </c>
      <c r="L9239">
        <v>3</v>
      </c>
      <c r="M9239">
        <v>2</v>
      </c>
      <c r="N9239">
        <v>3</v>
      </c>
      <c r="O9239" s="6">
        <v>0</v>
      </c>
      <c r="P9239" t="s">
        <v>106</v>
      </c>
      <c r="Q9239" t="s">
        <v>107</v>
      </c>
      <c r="R9239">
        <f>IF(F9239="Monthly",2,0)
+IF(E9239&lt;=6,2,0)
+IF(N9239&lt;=2,2,0)
+IF(L9239&gt;=4,2,0)
+IF(M9239&gt;=2,1,0)
+IF(H9239&gt;=_xlfn.PERCENTILE.INC($H$2:$H$10001,0.75),1,0)</f>
        <v>3</v>
      </c>
      <c r="S9239" t="str">
        <f>IF(R9239&gt;=7,"High",IF(R9239&gt;=4,"Medium","Low"))</f>
        <v>Low</v>
      </c>
    </row>
    <row r="9240" spans="1:19">
      <c r="A9240" t="s">
        <v>9365</v>
      </c>
      <c r="B9240">
        <v>30</v>
      </c>
      <c r="C9240" t="s">
        <v>101</v>
      </c>
      <c r="D9240" t="s">
        <v>131</v>
      </c>
      <c r="E9240">
        <v>57</v>
      </c>
      <c r="F9240" t="s">
        <v>103</v>
      </c>
      <c r="G9240" t="s">
        <v>129</v>
      </c>
      <c r="H9240" s="5">
        <v>1031</v>
      </c>
      <c r="I9240" s="5">
        <v>57256.95</v>
      </c>
      <c r="J9240" t="s">
        <v>117</v>
      </c>
      <c r="K9240" t="s">
        <v>106</v>
      </c>
      <c r="L9240">
        <v>0</v>
      </c>
      <c r="M9240">
        <v>0</v>
      </c>
      <c r="N9240">
        <v>5</v>
      </c>
      <c r="O9240" s="6">
        <v>0</v>
      </c>
      <c r="P9240" t="s">
        <v>107</v>
      </c>
      <c r="Q9240" t="s">
        <v>107</v>
      </c>
      <c r="R9240">
        <f>IF(F9240="Monthly",2,0)
+IF(E9240&lt;=6,2,0)
+IF(N9240&lt;=2,2,0)
+IF(L9240&gt;=4,2,0)
+IF(M9240&gt;=2,1,0)
+IF(H9240&gt;=_xlfn.PERCENTILE.INC($H$2:$H$10001,0.75),1,0)</f>
        <v>3</v>
      </c>
      <c r="S9240" t="str">
        <f>IF(R9240&gt;=7,"High",IF(R9240&gt;=4,"Medium","Low"))</f>
        <v>Low</v>
      </c>
    </row>
    <row r="9241" spans="1:19">
      <c r="A9241" t="s">
        <v>9366</v>
      </c>
      <c r="B9241">
        <v>18</v>
      </c>
      <c r="C9241" t="s">
        <v>112</v>
      </c>
      <c r="D9241" t="s">
        <v>113</v>
      </c>
      <c r="E9241">
        <v>56</v>
      </c>
      <c r="F9241" t="s">
        <v>109</v>
      </c>
      <c r="G9241" t="s">
        <v>129</v>
      </c>
      <c r="H9241" s="5">
        <v>1018</v>
      </c>
      <c r="I9241" s="5">
        <v>52149.91</v>
      </c>
      <c r="J9241" t="s">
        <v>140</v>
      </c>
      <c r="K9241" t="s">
        <v>106</v>
      </c>
      <c r="L9241">
        <v>2</v>
      </c>
      <c r="M9241">
        <v>1</v>
      </c>
      <c r="N9241">
        <v>5</v>
      </c>
      <c r="O9241" s="6">
        <v>10</v>
      </c>
      <c r="P9241" t="s">
        <v>106</v>
      </c>
      <c r="Q9241" t="s">
        <v>107</v>
      </c>
      <c r="R9241">
        <f>IF(F9241="Monthly",2,0)
+IF(E9241&lt;=6,2,0)
+IF(N9241&lt;=2,2,0)
+IF(L9241&gt;=4,2,0)
+IF(M9241&gt;=2,1,0)
+IF(H9241&gt;=_xlfn.PERCENTILE.INC($H$2:$H$10001,0.75),1,0)</f>
        <v>1</v>
      </c>
      <c r="S9241" t="str">
        <f>IF(R9241&gt;=7,"High",IF(R9241&gt;=4,"Medium","Low"))</f>
        <v>Low</v>
      </c>
    </row>
    <row r="9242" spans="1:19">
      <c r="A9242" t="s">
        <v>9367</v>
      </c>
      <c r="B9242">
        <v>18</v>
      </c>
      <c r="C9242" t="s">
        <v>112</v>
      </c>
      <c r="D9242" t="s">
        <v>159</v>
      </c>
      <c r="E9242">
        <v>45</v>
      </c>
      <c r="F9242" t="s">
        <v>109</v>
      </c>
      <c r="G9242" t="s">
        <v>104</v>
      </c>
      <c r="H9242" s="5">
        <v>415</v>
      </c>
      <c r="I9242" s="5">
        <v>19023.41</v>
      </c>
      <c r="J9242" t="s">
        <v>117</v>
      </c>
      <c r="K9242" t="s">
        <v>106</v>
      </c>
      <c r="L9242">
        <v>4</v>
      </c>
      <c r="M9242">
        <v>2</v>
      </c>
      <c r="N9242">
        <v>3</v>
      </c>
      <c r="O9242" s="6">
        <v>0</v>
      </c>
      <c r="P9242" t="s">
        <v>107</v>
      </c>
      <c r="Q9242" t="s">
        <v>106</v>
      </c>
      <c r="R9242">
        <f>IF(F9242="Monthly",2,0)
+IF(E9242&lt;=6,2,0)
+IF(N9242&lt;=2,2,0)
+IF(L9242&gt;=4,2,0)
+IF(M9242&gt;=2,1,0)
+IF(H9242&gt;=_xlfn.PERCENTILE.INC($H$2:$H$10001,0.75),1,0)</f>
        <v>3</v>
      </c>
      <c r="S9242" t="str">
        <f>IF(R9242&gt;=7,"High",IF(R9242&gt;=4,"Medium","Low"))</f>
        <v>Low</v>
      </c>
    </row>
    <row r="9243" spans="1:19">
      <c r="A9243" t="s">
        <v>9368</v>
      </c>
      <c r="B9243">
        <v>36</v>
      </c>
      <c r="C9243" t="s">
        <v>101</v>
      </c>
      <c r="D9243" t="s">
        <v>126</v>
      </c>
      <c r="E9243">
        <v>52</v>
      </c>
      <c r="F9243" t="s">
        <v>103</v>
      </c>
      <c r="G9243" t="s">
        <v>104</v>
      </c>
      <c r="H9243" s="5">
        <v>558</v>
      </c>
      <c r="I9243" s="5">
        <v>29335.82</v>
      </c>
      <c r="J9243" t="s">
        <v>117</v>
      </c>
      <c r="K9243" t="s">
        <v>106</v>
      </c>
      <c r="L9243">
        <v>0</v>
      </c>
      <c r="M9243">
        <v>0</v>
      </c>
      <c r="N9243">
        <v>5</v>
      </c>
      <c r="O9243" s="6">
        <v>0</v>
      </c>
      <c r="P9243" t="s">
        <v>106</v>
      </c>
      <c r="Q9243" t="s">
        <v>107</v>
      </c>
      <c r="R9243">
        <f>IF(F9243="Monthly",2,0)
+IF(E9243&lt;=6,2,0)
+IF(N9243&lt;=2,2,0)
+IF(L9243&gt;=4,2,0)
+IF(M9243&gt;=2,1,0)
+IF(H9243&gt;=_xlfn.PERCENTILE.INC($H$2:$H$10001,0.75),1,0)</f>
        <v>2</v>
      </c>
      <c r="S9243" t="str">
        <f>IF(R9243&gt;=7,"High",IF(R9243&gt;=4,"Medium","Low"))</f>
        <v>Low</v>
      </c>
    </row>
    <row r="9244" spans="1:19">
      <c r="A9244" t="s">
        <v>9369</v>
      </c>
      <c r="B9244">
        <v>21</v>
      </c>
      <c r="C9244" t="s">
        <v>101</v>
      </c>
      <c r="D9244" t="s">
        <v>137</v>
      </c>
      <c r="E9244">
        <v>26</v>
      </c>
      <c r="F9244" t="s">
        <v>109</v>
      </c>
      <c r="G9244" t="s">
        <v>104</v>
      </c>
      <c r="H9244" s="5">
        <v>491</v>
      </c>
      <c r="I9244" s="5">
        <v>12015.51</v>
      </c>
      <c r="J9244" t="s">
        <v>134</v>
      </c>
      <c r="K9244" t="s">
        <v>106</v>
      </c>
      <c r="L9244">
        <v>3</v>
      </c>
      <c r="M9244">
        <v>1</v>
      </c>
      <c r="N9244">
        <v>5</v>
      </c>
      <c r="O9244" s="6">
        <v>5</v>
      </c>
      <c r="P9244" t="s">
        <v>106</v>
      </c>
      <c r="Q9244" t="s">
        <v>107</v>
      </c>
      <c r="R9244">
        <f>IF(F9244="Monthly",2,0)
+IF(E9244&lt;=6,2,0)
+IF(N9244&lt;=2,2,0)
+IF(L9244&gt;=4,2,0)
+IF(M9244&gt;=2,1,0)
+IF(H9244&gt;=_xlfn.PERCENTILE.INC($H$2:$H$10001,0.75),1,0)</f>
        <v>0</v>
      </c>
      <c r="S9244" t="str">
        <f>IF(R9244&gt;=7,"High",IF(R9244&gt;=4,"Medium","Low"))</f>
        <v>Low</v>
      </c>
    </row>
    <row r="9245" spans="1:19">
      <c r="A9245" t="s">
        <v>9370</v>
      </c>
      <c r="B9245">
        <v>42</v>
      </c>
      <c r="C9245" t="s">
        <v>112</v>
      </c>
      <c r="D9245" t="s">
        <v>137</v>
      </c>
      <c r="E9245">
        <v>40</v>
      </c>
      <c r="F9245" t="s">
        <v>109</v>
      </c>
      <c r="G9245" t="s">
        <v>104</v>
      </c>
      <c r="H9245" s="5">
        <v>402</v>
      </c>
      <c r="I9245" s="5">
        <v>15041.62</v>
      </c>
      <c r="J9245" t="s">
        <v>117</v>
      </c>
      <c r="K9245" t="s">
        <v>106</v>
      </c>
      <c r="L9245">
        <v>0</v>
      </c>
      <c r="M9245">
        <v>0</v>
      </c>
      <c r="N9245">
        <v>5</v>
      </c>
      <c r="O9245" s="6">
        <v>5</v>
      </c>
      <c r="P9245" t="s">
        <v>106</v>
      </c>
      <c r="Q9245" t="s">
        <v>107</v>
      </c>
      <c r="R9245">
        <f>IF(F9245="Monthly",2,0)
+IF(E9245&lt;=6,2,0)
+IF(N9245&lt;=2,2,0)
+IF(L9245&gt;=4,2,0)
+IF(M9245&gt;=2,1,0)
+IF(H9245&gt;=_xlfn.PERCENTILE.INC($H$2:$H$10001,0.75),1,0)</f>
        <v>0</v>
      </c>
      <c r="S9245" t="str">
        <f>IF(R9245&gt;=7,"High",IF(R9245&gt;=4,"Medium","Low"))</f>
        <v>Low</v>
      </c>
    </row>
    <row r="9246" spans="1:19">
      <c r="A9246" t="s">
        <v>9371</v>
      </c>
      <c r="B9246">
        <v>48</v>
      </c>
      <c r="C9246" t="s">
        <v>112</v>
      </c>
      <c r="D9246" t="s">
        <v>113</v>
      </c>
      <c r="E9246">
        <v>48</v>
      </c>
      <c r="F9246" t="s">
        <v>109</v>
      </c>
      <c r="G9246" t="s">
        <v>104</v>
      </c>
      <c r="H9246" s="5">
        <v>448</v>
      </c>
      <c r="I9246" s="5">
        <v>21187.63</v>
      </c>
      <c r="J9246" t="s">
        <v>105</v>
      </c>
      <c r="K9246" t="s">
        <v>107</v>
      </c>
      <c r="L9246">
        <v>2</v>
      </c>
      <c r="M9246">
        <v>2</v>
      </c>
      <c r="N9246">
        <v>5</v>
      </c>
      <c r="O9246" s="6">
        <v>0</v>
      </c>
      <c r="P9246" t="s">
        <v>106</v>
      </c>
      <c r="Q9246" t="s">
        <v>107</v>
      </c>
      <c r="R9246">
        <f>IF(F9246="Monthly",2,0)
+IF(E9246&lt;=6,2,0)
+IF(N9246&lt;=2,2,0)
+IF(L9246&gt;=4,2,0)
+IF(M9246&gt;=2,1,0)
+IF(H9246&gt;=_xlfn.PERCENTILE.INC($H$2:$H$10001,0.75),1,0)</f>
        <v>1</v>
      </c>
      <c r="S9246" t="str">
        <f>IF(R9246&gt;=7,"High",IF(R9246&gt;=4,"Medium","Low"))</f>
        <v>Low</v>
      </c>
    </row>
    <row r="9247" spans="1:19">
      <c r="A9247" t="s">
        <v>9372</v>
      </c>
      <c r="B9247">
        <v>24</v>
      </c>
      <c r="C9247" t="s">
        <v>112</v>
      </c>
      <c r="D9247" t="s">
        <v>133</v>
      </c>
      <c r="E9247">
        <v>34</v>
      </c>
      <c r="F9247" t="s">
        <v>109</v>
      </c>
      <c r="G9247" t="s">
        <v>104</v>
      </c>
      <c r="H9247" s="5">
        <v>544</v>
      </c>
      <c r="I9247" s="5">
        <v>17267.34</v>
      </c>
      <c r="J9247" t="s">
        <v>117</v>
      </c>
      <c r="K9247" t="s">
        <v>106</v>
      </c>
      <c r="L9247">
        <v>3</v>
      </c>
      <c r="M9247">
        <v>2</v>
      </c>
      <c r="N9247">
        <v>3</v>
      </c>
      <c r="O9247" s="6">
        <v>5</v>
      </c>
      <c r="P9247" t="s">
        <v>107</v>
      </c>
      <c r="Q9247" t="s">
        <v>106</v>
      </c>
      <c r="R9247">
        <f>IF(F9247="Monthly",2,0)
+IF(E9247&lt;=6,2,0)
+IF(N9247&lt;=2,2,0)
+IF(L9247&gt;=4,2,0)
+IF(M9247&gt;=2,1,0)
+IF(H9247&gt;=_xlfn.PERCENTILE.INC($H$2:$H$10001,0.75),1,0)</f>
        <v>1</v>
      </c>
      <c r="S9247" t="str">
        <f>IF(R9247&gt;=7,"High",IF(R9247&gt;=4,"Medium","Low"))</f>
        <v>Low</v>
      </c>
    </row>
    <row r="9248" spans="1:19">
      <c r="A9248" t="s">
        <v>9373</v>
      </c>
      <c r="B9248">
        <v>34</v>
      </c>
      <c r="C9248" t="s">
        <v>112</v>
      </c>
      <c r="D9248" t="s">
        <v>137</v>
      </c>
      <c r="E9248">
        <v>23</v>
      </c>
      <c r="F9248" t="s">
        <v>103</v>
      </c>
      <c r="G9248" t="s">
        <v>110</v>
      </c>
      <c r="H9248" s="5">
        <v>766</v>
      </c>
      <c r="I9248" s="5">
        <v>17212.11</v>
      </c>
      <c r="J9248" t="s">
        <v>105</v>
      </c>
      <c r="K9248" t="s">
        <v>106</v>
      </c>
      <c r="L9248">
        <v>3</v>
      </c>
      <c r="M9248">
        <v>0</v>
      </c>
      <c r="N9248">
        <v>4</v>
      </c>
      <c r="O9248" s="6">
        <v>0</v>
      </c>
      <c r="P9248" t="s">
        <v>107</v>
      </c>
      <c r="Q9248" t="s">
        <v>107</v>
      </c>
      <c r="R9248">
        <f>IF(F9248="Monthly",2,0)
+IF(E9248&lt;=6,2,0)
+IF(N9248&lt;=2,2,0)
+IF(L9248&gt;=4,2,0)
+IF(M9248&gt;=2,1,0)
+IF(H9248&gt;=_xlfn.PERCENTILE.INC($H$2:$H$10001,0.75),1,0)</f>
        <v>2</v>
      </c>
      <c r="S9248" t="str">
        <f>IF(R9248&gt;=7,"High",IF(R9248&gt;=4,"Medium","Low"))</f>
        <v>Low</v>
      </c>
    </row>
    <row r="9249" spans="1:19">
      <c r="A9249" t="s">
        <v>9374</v>
      </c>
      <c r="B9249">
        <v>39</v>
      </c>
      <c r="C9249" t="s">
        <v>112</v>
      </c>
      <c r="D9249" t="s">
        <v>119</v>
      </c>
      <c r="E9249">
        <v>54</v>
      </c>
      <c r="F9249" t="s">
        <v>121</v>
      </c>
      <c r="G9249" t="s">
        <v>110</v>
      </c>
      <c r="H9249" s="5">
        <v>797</v>
      </c>
      <c r="I9249" s="5">
        <v>44308.32</v>
      </c>
      <c r="J9249" t="s">
        <v>105</v>
      </c>
      <c r="K9249" t="s">
        <v>106</v>
      </c>
      <c r="L9249">
        <v>1</v>
      </c>
      <c r="M9249">
        <v>0</v>
      </c>
      <c r="N9249">
        <v>4</v>
      </c>
      <c r="O9249" s="6">
        <v>0</v>
      </c>
      <c r="P9249" t="s">
        <v>107</v>
      </c>
      <c r="Q9249" t="s">
        <v>107</v>
      </c>
      <c r="R9249">
        <f>IF(F9249="Monthly",2,0)
+IF(E9249&lt;=6,2,0)
+IF(N9249&lt;=2,2,0)
+IF(L9249&gt;=4,2,0)
+IF(M9249&gt;=2,1,0)
+IF(H9249&gt;=_xlfn.PERCENTILE.INC($H$2:$H$10001,0.75),1,0)</f>
        <v>1</v>
      </c>
      <c r="S9249" t="str">
        <f>IF(R9249&gt;=7,"High",IF(R9249&gt;=4,"Medium","Low"))</f>
        <v>Low</v>
      </c>
    </row>
    <row r="9250" spans="1:19">
      <c r="A9250" t="s">
        <v>9375</v>
      </c>
      <c r="B9250">
        <v>24</v>
      </c>
      <c r="C9250" t="s">
        <v>101</v>
      </c>
      <c r="D9250" t="s">
        <v>137</v>
      </c>
      <c r="E9250">
        <v>21</v>
      </c>
      <c r="F9250" t="s">
        <v>109</v>
      </c>
      <c r="G9250" t="s">
        <v>104</v>
      </c>
      <c r="H9250" s="5">
        <v>501</v>
      </c>
      <c r="I9250" s="5">
        <v>10784.38</v>
      </c>
      <c r="J9250" t="s">
        <v>105</v>
      </c>
      <c r="K9250" t="s">
        <v>107</v>
      </c>
      <c r="L9250">
        <v>1</v>
      </c>
      <c r="M9250">
        <v>0</v>
      </c>
      <c r="N9250">
        <v>3</v>
      </c>
      <c r="O9250" s="6">
        <v>0</v>
      </c>
      <c r="P9250" t="s">
        <v>107</v>
      </c>
      <c r="Q9250" t="s">
        <v>106</v>
      </c>
      <c r="R9250">
        <f>IF(F9250="Monthly",2,0)
+IF(E9250&lt;=6,2,0)
+IF(N9250&lt;=2,2,0)
+IF(L9250&gt;=4,2,0)
+IF(M9250&gt;=2,1,0)
+IF(H9250&gt;=_xlfn.PERCENTILE.INC($H$2:$H$10001,0.75),1,0)</f>
        <v>0</v>
      </c>
      <c r="S9250" t="str">
        <f>IF(R9250&gt;=7,"High",IF(R9250&gt;=4,"Medium","Low"))</f>
        <v>Low</v>
      </c>
    </row>
    <row r="9251" spans="1:19">
      <c r="A9251" t="s">
        <v>9376</v>
      </c>
      <c r="B9251">
        <v>22</v>
      </c>
      <c r="C9251" t="s">
        <v>112</v>
      </c>
      <c r="D9251" t="s">
        <v>133</v>
      </c>
      <c r="E9251">
        <v>45</v>
      </c>
      <c r="F9251" t="s">
        <v>103</v>
      </c>
      <c r="G9251" t="s">
        <v>104</v>
      </c>
      <c r="H9251" s="5">
        <v>450</v>
      </c>
      <c r="I9251" s="5">
        <v>20599.77</v>
      </c>
      <c r="J9251" t="s">
        <v>134</v>
      </c>
      <c r="K9251" t="s">
        <v>107</v>
      </c>
      <c r="L9251">
        <v>0</v>
      </c>
      <c r="M9251">
        <v>0</v>
      </c>
      <c r="N9251">
        <v>4</v>
      </c>
      <c r="O9251" s="6">
        <v>0</v>
      </c>
      <c r="P9251" t="s">
        <v>106</v>
      </c>
      <c r="Q9251" t="s">
        <v>106</v>
      </c>
      <c r="R9251">
        <f>IF(F9251="Monthly",2,0)
+IF(E9251&lt;=6,2,0)
+IF(N9251&lt;=2,2,0)
+IF(L9251&gt;=4,2,0)
+IF(M9251&gt;=2,1,0)
+IF(H9251&gt;=_xlfn.PERCENTILE.INC($H$2:$H$10001,0.75),1,0)</f>
        <v>2</v>
      </c>
      <c r="S9251" t="str">
        <f>IF(R9251&gt;=7,"High",IF(R9251&gt;=4,"Medium","Low"))</f>
        <v>Low</v>
      </c>
    </row>
    <row r="9252" spans="1:19">
      <c r="A9252" t="s">
        <v>9377</v>
      </c>
      <c r="B9252">
        <v>37</v>
      </c>
      <c r="C9252" t="s">
        <v>101</v>
      </c>
      <c r="D9252" t="s">
        <v>133</v>
      </c>
      <c r="E9252">
        <v>12</v>
      </c>
      <c r="F9252" t="s">
        <v>109</v>
      </c>
      <c r="G9252" t="s">
        <v>110</v>
      </c>
      <c r="H9252" s="5">
        <v>763</v>
      </c>
      <c r="I9252" s="5">
        <v>8830.09</v>
      </c>
      <c r="J9252" t="s">
        <v>105</v>
      </c>
      <c r="K9252" t="s">
        <v>106</v>
      </c>
      <c r="L9252">
        <v>2</v>
      </c>
      <c r="M9252">
        <v>0</v>
      </c>
      <c r="N9252">
        <v>5</v>
      </c>
      <c r="O9252" s="6">
        <v>5</v>
      </c>
      <c r="P9252" t="s">
        <v>106</v>
      </c>
      <c r="Q9252" t="s">
        <v>107</v>
      </c>
      <c r="R9252">
        <f>IF(F9252="Monthly",2,0)
+IF(E9252&lt;=6,2,0)
+IF(N9252&lt;=2,2,0)
+IF(L9252&gt;=4,2,0)
+IF(M9252&gt;=2,1,0)
+IF(H9252&gt;=_xlfn.PERCENTILE.INC($H$2:$H$10001,0.75),1,0)</f>
        <v>0</v>
      </c>
      <c r="S9252" t="str">
        <f>IF(R9252&gt;=7,"High",IF(R9252&gt;=4,"Medium","Low"))</f>
        <v>Low</v>
      </c>
    </row>
    <row r="9253" spans="1:19">
      <c r="A9253" t="s">
        <v>9378</v>
      </c>
      <c r="B9253">
        <v>33</v>
      </c>
      <c r="C9253" t="s">
        <v>101</v>
      </c>
      <c r="D9253" t="s">
        <v>128</v>
      </c>
      <c r="E9253">
        <v>10</v>
      </c>
      <c r="F9253" t="s">
        <v>121</v>
      </c>
      <c r="G9253" t="s">
        <v>129</v>
      </c>
      <c r="H9253" s="5">
        <v>1073</v>
      </c>
      <c r="I9253" s="5">
        <v>10502.06</v>
      </c>
      <c r="J9253" t="s">
        <v>115</v>
      </c>
      <c r="K9253" t="s">
        <v>106</v>
      </c>
      <c r="L9253">
        <v>1</v>
      </c>
      <c r="M9253">
        <v>0</v>
      </c>
      <c r="N9253">
        <v>5</v>
      </c>
      <c r="O9253" s="6">
        <v>0</v>
      </c>
      <c r="P9253" t="s">
        <v>107</v>
      </c>
      <c r="Q9253" t="s">
        <v>107</v>
      </c>
      <c r="R9253">
        <f>IF(F9253="Monthly",2,0)
+IF(E9253&lt;=6,2,0)
+IF(N9253&lt;=2,2,0)
+IF(L9253&gt;=4,2,0)
+IF(M9253&gt;=2,1,0)
+IF(H9253&gt;=_xlfn.PERCENTILE.INC($H$2:$H$10001,0.75),1,0)</f>
        <v>1</v>
      </c>
      <c r="S9253" t="str">
        <f>IF(R9253&gt;=7,"High",IF(R9253&gt;=4,"Medium","Low"))</f>
        <v>Low</v>
      </c>
    </row>
    <row r="9254" spans="1:19">
      <c r="A9254" t="s">
        <v>9379</v>
      </c>
      <c r="B9254">
        <v>39</v>
      </c>
      <c r="C9254" t="s">
        <v>112</v>
      </c>
      <c r="D9254" t="s">
        <v>131</v>
      </c>
      <c r="E9254">
        <v>25</v>
      </c>
      <c r="F9254" t="s">
        <v>109</v>
      </c>
      <c r="G9254" t="s">
        <v>104</v>
      </c>
      <c r="H9254" s="5">
        <v>410</v>
      </c>
      <c r="I9254" s="5">
        <v>9006.6299999999992</v>
      </c>
      <c r="J9254" t="s">
        <v>117</v>
      </c>
      <c r="K9254" t="s">
        <v>107</v>
      </c>
      <c r="L9254">
        <v>0</v>
      </c>
      <c r="M9254">
        <v>0</v>
      </c>
      <c r="N9254">
        <v>5</v>
      </c>
      <c r="O9254" s="6">
        <v>10</v>
      </c>
      <c r="P9254" t="s">
        <v>107</v>
      </c>
      <c r="Q9254" t="s">
        <v>107</v>
      </c>
      <c r="R9254">
        <f>IF(F9254="Monthly",2,0)
+IF(E9254&lt;=6,2,0)
+IF(N9254&lt;=2,2,0)
+IF(L9254&gt;=4,2,0)
+IF(M9254&gt;=2,1,0)
+IF(H9254&gt;=_xlfn.PERCENTILE.INC($H$2:$H$10001,0.75),1,0)</f>
        <v>0</v>
      </c>
      <c r="S9254" t="str">
        <f>IF(R9254&gt;=7,"High",IF(R9254&gt;=4,"Medium","Low"))</f>
        <v>Low</v>
      </c>
    </row>
    <row r="9255" spans="1:19">
      <c r="A9255" t="s">
        <v>9380</v>
      </c>
      <c r="B9255">
        <v>29</v>
      </c>
      <c r="C9255" t="s">
        <v>112</v>
      </c>
      <c r="D9255" t="s">
        <v>123</v>
      </c>
      <c r="E9255">
        <v>15</v>
      </c>
      <c r="F9255" t="s">
        <v>103</v>
      </c>
      <c r="G9255" t="s">
        <v>104</v>
      </c>
      <c r="H9255" s="5">
        <v>415</v>
      </c>
      <c r="I9255" s="5">
        <v>6229.2</v>
      </c>
      <c r="J9255" t="s">
        <v>140</v>
      </c>
      <c r="K9255" t="s">
        <v>107</v>
      </c>
      <c r="L9255">
        <v>1</v>
      </c>
      <c r="M9255">
        <v>0</v>
      </c>
      <c r="N9255">
        <v>4</v>
      </c>
      <c r="O9255" s="6">
        <v>0</v>
      </c>
      <c r="P9255" t="s">
        <v>107</v>
      </c>
      <c r="Q9255" t="s">
        <v>106</v>
      </c>
      <c r="R9255">
        <f>IF(F9255="Monthly",2,0)
+IF(E9255&lt;=6,2,0)
+IF(N9255&lt;=2,2,0)
+IF(L9255&gt;=4,2,0)
+IF(M9255&gt;=2,1,0)
+IF(H9255&gt;=_xlfn.PERCENTILE.INC($H$2:$H$10001,0.75),1,0)</f>
        <v>2</v>
      </c>
      <c r="S9255" t="str">
        <f>IF(R9255&gt;=7,"High",IF(R9255&gt;=4,"Medium","Low"))</f>
        <v>Low</v>
      </c>
    </row>
    <row r="9256" spans="1:19">
      <c r="A9256" t="s">
        <v>9381</v>
      </c>
      <c r="B9256">
        <v>39</v>
      </c>
      <c r="C9256" t="s">
        <v>101</v>
      </c>
      <c r="D9256" t="s">
        <v>123</v>
      </c>
      <c r="E9256">
        <v>44</v>
      </c>
      <c r="F9256" t="s">
        <v>109</v>
      </c>
      <c r="G9256" t="s">
        <v>110</v>
      </c>
      <c r="H9256" s="5">
        <v>639</v>
      </c>
      <c r="I9256" s="5">
        <v>25236.14</v>
      </c>
      <c r="J9256" t="s">
        <v>115</v>
      </c>
      <c r="K9256" t="s">
        <v>106</v>
      </c>
      <c r="L9256">
        <v>0</v>
      </c>
      <c r="M9256">
        <v>0</v>
      </c>
      <c r="N9256">
        <v>5</v>
      </c>
      <c r="O9256" s="6">
        <v>10</v>
      </c>
      <c r="P9256" t="s">
        <v>106</v>
      </c>
      <c r="Q9256" t="s">
        <v>107</v>
      </c>
      <c r="R9256">
        <f>IF(F9256="Monthly",2,0)
+IF(E9256&lt;=6,2,0)
+IF(N9256&lt;=2,2,0)
+IF(L9256&gt;=4,2,0)
+IF(M9256&gt;=2,1,0)
+IF(H9256&gt;=_xlfn.PERCENTILE.INC($H$2:$H$10001,0.75),1,0)</f>
        <v>0</v>
      </c>
      <c r="S9256" t="str">
        <f>IF(R9256&gt;=7,"High",IF(R9256&gt;=4,"Medium","Low"))</f>
        <v>Low</v>
      </c>
    </row>
    <row r="9257" spans="1:19">
      <c r="A9257" t="s">
        <v>9382</v>
      </c>
      <c r="B9257">
        <v>37</v>
      </c>
      <c r="C9257" t="s">
        <v>112</v>
      </c>
      <c r="D9257" t="s">
        <v>131</v>
      </c>
      <c r="E9257">
        <v>66</v>
      </c>
      <c r="F9257" t="s">
        <v>103</v>
      </c>
      <c r="G9257" t="s">
        <v>104</v>
      </c>
      <c r="H9257" s="5">
        <v>449</v>
      </c>
      <c r="I9257" s="5">
        <v>30384.3</v>
      </c>
      <c r="J9257" t="s">
        <v>134</v>
      </c>
      <c r="K9257" t="s">
        <v>106</v>
      </c>
      <c r="L9257">
        <v>1</v>
      </c>
      <c r="M9257">
        <v>0</v>
      </c>
      <c r="N9257">
        <v>5</v>
      </c>
      <c r="O9257" s="6">
        <v>0</v>
      </c>
      <c r="P9257" t="s">
        <v>106</v>
      </c>
      <c r="Q9257" t="s">
        <v>107</v>
      </c>
      <c r="R9257">
        <f>IF(F9257="Monthly",2,0)
+IF(E9257&lt;=6,2,0)
+IF(N9257&lt;=2,2,0)
+IF(L9257&gt;=4,2,0)
+IF(M9257&gt;=2,1,0)
+IF(H9257&gt;=_xlfn.PERCENTILE.INC($H$2:$H$10001,0.75),1,0)</f>
        <v>2</v>
      </c>
      <c r="S9257" t="str">
        <f>IF(R9257&gt;=7,"High",IF(R9257&gt;=4,"Medium","Low"))</f>
        <v>Low</v>
      </c>
    </row>
    <row r="9258" spans="1:19">
      <c r="A9258" t="s">
        <v>9383</v>
      </c>
      <c r="B9258">
        <v>56</v>
      </c>
      <c r="C9258" t="s">
        <v>112</v>
      </c>
      <c r="D9258" t="s">
        <v>102</v>
      </c>
      <c r="E9258">
        <v>17</v>
      </c>
      <c r="F9258" t="s">
        <v>103</v>
      </c>
      <c r="G9258" t="s">
        <v>110</v>
      </c>
      <c r="H9258" s="5">
        <v>669</v>
      </c>
      <c r="I9258" s="5">
        <v>11206.17</v>
      </c>
      <c r="J9258" t="s">
        <v>115</v>
      </c>
      <c r="K9258" t="s">
        <v>106</v>
      </c>
      <c r="L9258">
        <v>0</v>
      </c>
      <c r="M9258">
        <v>0</v>
      </c>
      <c r="N9258">
        <v>5</v>
      </c>
      <c r="O9258" s="6">
        <v>0</v>
      </c>
      <c r="P9258" t="s">
        <v>107</v>
      </c>
      <c r="Q9258" t="s">
        <v>107</v>
      </c>
      <c r="R9258">
        <f>IF(F9258="Monthly",2,0)
+IF(E9258&lt;=6,2,0)
+IF(N9258&lt;=2,2,0)
+IF(L9258&gt;=4,2,0)
+IF(M9258&gt;=2,1,0)
+IF(H9258&gt;=_xlfn.PERCENTILE.INC($H$2:$H$10001,0.75),1,0)</f>
        <v>2</v>
      </c>
      <c r="S9258" t="str">
        <f>IF(R9258&gt;=7,"High",IF(R9258&gt;=4,"Medium","Low"))</f>
        <v>Low</v>
      </c>
    </row>
    <row r="9259" spans="1:19">
      <c r="A9259" t="s">
        <v>9384</v>
      </c>
      <c r="B9259">
        <v>36</v>
      </c>
      <c r="C9259" t="s">
        <v>101</v>
      </c>
      <c r="D9259" t="s">
        <v>133</v>
      </c>
      <c r="E9259">
        <v>6</v>
      </c>
      <c r="F9259" t="s">
        <v>103</v>
      </c>
      <c r="G9259" t="s">
        <v>104</v>
      </c>
      <c r="H9259" s="5">
        <v>521</v>
      </c>
      <c r="I9259" s="5">
        <v>3072.72</v>
      </c>
      <c r="J9259" t="s">
        <v>117</v>
      </c>
      <c r="K9259" t="s">
        <v>107</v>
      </c>
      <c r="L9259">
        <v>5</v>
      </c>
      <c r="M9259">
        <v>2</v>
      </c>
      <c r="N9259">
        <v>3</v>
      </c>
      <c r="O9259" s="6">
        <v>0</v>
      </c>
      <c r="P9259" t="s">
        <v>107</v>
      </c>
      <c r="Q9259" t="s">
        <v>106</v>
      </c>
      <c r="R9259">
        <f>IF(F9259="Monthly",2,0)
+IF(E9259&lt;=6,2,0)
+IF(N9259&lt;=2,2,0)
+IF(L9259&gt;=4,2,0)
+IF(M9259&gt;=2,1,0)
+IF(H9259&gt;=_xlfn.PERCENTILE.INC($H$2:$H$10001,0.75),1,0)</f>
        <v>7</v>
      </c>
      <c r="S9259" t="str">
        <f>IF(R9259&gt;=7,"High",IF(R9259&gt;=4,"Medium","Low"))</f>
        <v>High</v>
      </c>
    </row>
    <row r="9260" spans="1:19">
      <c r="A9260" t="s">
        <v>9385</v>
      </c>
      <c r="B9260">
        <v>38</v>
      </c>
      <c r="C9260" t="s">
        <v>101</v>
      </c>
      <c r="D9260" t="s">
        <v>137</v>
      </c>
      <c r="E9260">
        <v>16</v>
      </c>
      <c r="F9260" t="s">
        <v>103</v>
      </c>
      <c r="G9260" t="s">
        <v>104</v>
      </c>
      <c r="H9260" s="5">
        <v>445</v>
      </c>
      <c r="I9260" s="5">
        <v>7196.34</v>
      </c>
      <c r="J9260" t="s">
        <v>117</v>
      </c>
      <c r="K9260" t="s">
        <v>106</v>
      </c>
      <c r="L9260">
        <v>1</v>
      </c>
      <c r="M9260">
        <v>0</v>
      </c>
      <c r="N9260">
        <v>5</v>
      </c>
      <c r="O9260" s="6">
        <v>0</v>
      </c>
      <c r="P9260" t="s">
        <v>106</v>
      </c>
      <c r="Q9260" t="s">
        <v>107</v>
      </c>
      <c r="R9260">
        <f>IF(F9260="Monthly",2,0)
+IF(E9260&lt;=6,2,0)
+IF(N9260&lt;=2,2,0)
+IF(L9260&gt;=4,2,0)
+IF(M9260&gt;=2,1,0)
+IF(H9260&gt;=_xlfn.PERCENTILE.INC($H$2:$H$10001,0.75),1,0)</f>
        <v>2</v>
      </c>
      <c r="S9260" t="str">
        <f>IF(R9260&gt;=7,"High",IF(R9260&gt;=4,"Medium","Low"))</f>
        <v>Low</v>
      </c>
    </row>
    <row r="9261" spans="1:19">
      <c r="A9261" t="s">
        <v>9386</v>
      </c>
      <c r="B9261">
        <v>32</v>
      </c>
      <c r="C9261" t="s">
        <v>112</v>
      </c>
      <c r="D9261" t="s">
        <v>137</v>
      </c>
      <c r="E9261">
        <v>56</v>
      </c>
      <c r="F9261" t="s">
        <v>109</v>
      </c>
      <c r="G9261" t="s">
        <v>110</v>
      </c>
      <c r="H9261" s="5">
        <v>728</v>
      </c>
      <c r="I9261" s="5">
        <v>35947.339999999997</v>
      </c>
      <c r="J9261" t="s">
        <v>105</v>
      </c>
      <c r="K9261" t="s">
        <v>106</v>
      </c>
      <c r="L9261">
        <v>3</v>
      </c>
      <c r="M9261">
        <v>2</v>
      </c>
      <c r="N9261">
        <v>3</v>
      </c>
      <c r="O9261" s="6">
        <v>10</v>
      </c>
      <c r="P9261" t="s">
        <v>107</v>
      </c>
      <c r="Q9261" t="s">
        <v>107</v>
      </c>
      <c r="R9261">
        <f>IF(F9261="Monthly",2,0)
+IF(E9261&lt;=6,2,0)
+IF(N9261&lt;=2,2,0)
+IF(L9261&gt;=4,2,0)
+IF(M9261&gt;=2,1,0)
+IF(H9261&gt;=_xlfn.PERCENTILE.INC($H$2:$H$10001,0.75),1,0)</f>
        <v>1</v>
      </c>
      <c r="S9261" t="str">
        <f>IF(R9261&gt;=7,"High",IF(R9261&gt;=4,"Medium","Low"))</f>
        <v>Low</v>
      </c>
    </row>
    <row r="9262" spans="1:19">
      <c r="A9262" t="s">
        <v>9387</v>
      </c>
      <c r="B9262">
        <v>60</v>
      </c>
      <c r="C9262" t="s">
        <v>101</v>
      </c>
      <c r="D9262" t="s">
        <v>137</v>
      </c>
      <c r="E9262">
        <v>19</v>
      </c>
      <c r="F9262" t="s">
        <v>103</v>
      </c>
      <c r="G9262" t="s">
        <v>104</v>
      </c>
      <c r="H9262" s="5">
        <v>463</v>
      </c>
      <c r="I9262" s="5">
        <v>8622.15</v>
      </c>
      <c r="J9262" t="s">
        <v>117</v>
      </c>
      <c r="K9262" t="s">
        <v>107</v>
      </c>
      <c r="L9262">
        <v>0</v>
      </c>
      <c r="M9262">
        <v>0</v>
      </c>
      <c r="N9262">
        <v>5</v>
      </c>
      <c r="O9262" s="6">
        <v>0</v>
      </c>
      <c r="P9262" t="s">
        <v>107</v>
      </c>
      <c r="Q9262" t="s">
        <v>107</v>
      </c>
      <c r="R9262">
        <f>IF(F9262="Monthly",2,0)
+IF(E9262&lt;=6,2,0)
+IF(N9262&lt;=2,2,0)
+IF(L9262&gt;=4,2,0)
+IF(M9262&gt;=2,1,0)
+IF(H9262&gt;=_xlfn.PERCENTILE.INC($H$2:$H$10001,0.75),1,0)</f>
        <v>2</v>
      </c>
      <c r="S9262" t="str">
        <f>IF(R9262&gt;=7,"High",IF(R9262&gt;=4,"Medium","Low"))</f>
        <v>Low</v>
      </c>
    </row>
    <row r="9263" spans="1:19">
      <c r="A9263" t="s">
        <v>9388</v>
      </c>
      <c r="B9263">
        <v>58</v>
      </c>
      <c r="C9263" t="s">
        <v>112</v>
      </c>
      <c r="D9263" t="s">
        <v>119</v>
      </c>
      <c r="E9263">
        <v>13</v>
      </c>
      <c r="F9263" t="s">
        <v>103</v>
      </c>
      <c r="G9263" t="s">
        <v>104</v>
      </c>
      <c r="H9263" s="5">
        <v>499</v>
      </c>
      <c r="I9263" s="5">
        <v>6498.26</v>
      </c>
      <c r="J9263" t="s">
        <v>117</v>
      </c>
      <c r="K9263" t="s">
        <v>106</v>
      </c>
      <c r="L9263">
        <v>3</v>
      </c>
      <c r="M9263">
        <v>0</v>
      </c>
      <c r="N9263">
        <v>5</v>
      </c>
      <c r="O9263" s="6">
        <v>0</v>
      </c>
      <c r="P9263" t="s">
        <v>107</v>
      </c>
      <c r="Q9263" t="s">
        <v>106</v>
      </c>
      <c r="R9263">
        <f>IF(F9263="Monthly",2,0)
+IF(E9263&lt;=6,2,0)
+IF(N9263&lt;=2,2,0)
+IF(L9263&gt;=4,2,0)
+IF(M9263&gt;=2,1,0)
+IF(H9263&gt;=_xlfn.PERCENTILE.INC($H$2:$H$10001,0.75),1,0)</f>
        <v>2</v>
      </c>
      <c r="S9263" t="str">
        <f>IF(R9263&gt;=7,"High",IF(R9263&gt;=4,"Medium","Low"))</f>
        <v>Low</v>
      </c>
    </row>
    <row r="9264" spans="1:19">
      <c r="A9264" t="s">
        <v>9389</v>
      </c>
      <c r="B9264">
        <v>22</v>
      </c>
      <c r="C9264" t="s">
        <v>112</v>
      </c>
      <c r="D9264" t="s">
        <v>137</v>
      </c>
      <c r="E9264">
        <v>60</v>
      </c>
      <c r="F9264" t="s">
        <v>103</v>
      </c>
      <c r="G9264" t="s">
        <v>104</v>
      </c>
      <c r="H9264" s="5">
        <v>480</v>
      </c>
      <c r="I9264" s="5">
        <v>28057.41</v>
      </c>
      <c r="J9264" t="s">
        <v>140</v>
      </c>
      <c r="K9264" t="s">
        <v>106</v>
      </c>
      <c r="L9264">
        <v>4</v>
      </c>
      <c r="M9264">
        <v>2</v>
      </c>
      <c r="N9264">
        <v>4</v>
      </c>
      <c r="O9264" s="6">
        <v>0</v>
      </c>
      <c r="P9264" t="s">
        <v>107</v>
      </c>
      <c r="Q9264" t="s">
        <v>107</v>
      </c>
      <c r="R9264">
        <f>IF(F9264="Monthly",2,0)
+IF(E9264&lt;=6,2,0)
+IF(N9264&lt;=2,2,0)
+IF(L9264&gt;=4,2,0)
+IF(M9264&gt;=2,1,0)
+IF(H9264&gt;=_xlfn.PERCENTILE.INC($H$2:$H$10001,0.75),1,0)</f>
        <v>5</v>
      </c>
      <c r="S9264" t="str">
        <f>IF(R9264&gt;=7,"High",IF(R9264&gt;=4,"Medium","Low"))</f>
        <v>Medium</v>
      </c>
    </row>
    <row r="9265" spans="1:19">
      <c r="A9265" t="s">
        <v>9390</v>
      </c>
      <c r="B9265">
        <v>44</v>
      </c>
      <c r="C9265" t="s">
        <v>112</v>
      </c>
      <c r="D9265" t="s">
        <v>131</v>
      </c>
      <c r="E9265">
        <v>46</v>
      </c>
      <c r="F9265" t="s">
        <v>109</v>
      </c>
      <c r="G9265" t="s">
        <v>110</v>
      </c>
      <c r="H9265" s="5">
        <v>771</v>
      </c>
      <c r="I9265" s="5">
        <v>34816.47</v>
      </c>
      <c r="J9265" t="s">
        <v>105</v>
      </c>
      <c r="K9265" t="s">
        <v>107</v>
      </c>
      <c r="L9265">
        <v>0</v>
      </c>
      <c r="M9265">
        <v>0</v>
      </c>
      <c r="N9265">
        <v>4</v>
      </c>
      <c r="O9265" s="6">
        <v>0</v>
      </c>
      <c r="P9265" t="s">
        <v>107</v>
      </c>
      <c r="Q9265" t="s">
        <v>107</v>
      </c>
      <c r="R9265">
        <f>IF(F9265="Monthly",2,0)
+IF(E9265&lt;=6,2,0)
+IF(N9265&lt;=2,2,0)
+IF(L9265&gt;=4,2,0)
+IF(M9265&gt;=2,1,0)
+IF(H9265&gt;=_xlfn.PERCENTILE.INC($H$2:$H$10001,0.75),1,0)</f>
        <v>0</v>
      </c>
      <c r="S9265" t="str">
        <f>IF(R9265&gt;=7,"High",IF(R9265&gt;=4,"Medium","Low"))</f>
        <v>Low</v>
      </c>
    </row>
    <row r="9266" spans="1:19">
      <c r="A9266" t="s">
        <v>9391</v>
      </c>
      <c r="B9266">
        <v>20</v>
      </c>
      <c r="C9266" t="s">
        <v>101</v>
      </c>
      <c r="D9266" t="s">
        <v>102</v>
      </c>
      <c r="E9266">
        <v>66</v>
      </c>
      <c r="F9266" t="s">
        <v>121</v>
      </c>
      <c r="G9266" t="s">
        <v>110</v>
      </c>
      <c r="H9266" s="5">
        <v>700</v>
      </c>
      <c r="I9266" s="5">
        <v>45668.95</v>
      </c>
      <c r="J9266" t="s">
        <v>105</v>
      </c>
      <c r="K9266" t="s">
        <v>106</v>
      </c>
      <c r="L9266">
        <v>3</v>
      </c>
      <c r="M9266">
        <v>1</v>
      </c>
      <c r="N9266">
        <v>4</v>
      </c>
      <c r="O9266" s="6">
        <v>0</v>
      </c>
      <c r="P9266" t="s">
        <v>107</v>
      </c>
      <c r="Q9266" t="s">
        <v>107</v>
      </c>
      <c r="R9266">
        <f>IF(F9266="Monthly",2,0)
+IF(E9266&lt;=6,2,0)
+IF(N9266&lt;=2,2,0)
+IF(L9266&gt;=4,2,0)
+IF(M9266&gt;=2,1,0)
+IF(H9266&gt;=_xlfn.PERCENTILE.INC($H$2:$H$10001,0.75),1,0)</f>
        <v>0</v>
      </c>
      <c r="S9266" t="str">
        <f>IF(R9266&gt;=7,"High",IF(R9266&gt;=4,"Medium","Low"))</f>
        <v>Low</v>
      </c>
    </row>
    <row r="9267" spans="1:19">
      <c r="A9267" t="s">
        <v>9392</v>
      </c>
      <c r="B9267">
        <v>47</v>
      </c>
      <c r="C9267" t="s">
        <v>101</v>
      </c>
      <c r="D9267" t="s">
        <v>123</v>
      </c>
      <c r="E9267">
        <v>25</v>
      </c>
      <c r="F9267" t="s">
        <v>109</v>
      </c>
      <c r="G9267" t="s">
        <v>110</v>
      </c>
      <c r="H9267" s="5">
        <v>712</v>
      </c>
      <c r="I9267" s="5">
        <v>17541.47</v>
      </c>
      <c r="J9267" t="s">
        <v>115</v>
      </c>
      <c r="K9267" t="s">
        <v>106</v>
      </c>
      <c r="L9267">
        <v>4</v>
      </c>
      <c r="M9267">
        <v>1</v>
      </c>
      <c r="N9267">
        <v>5</v>
      </c>
      <c r="O9267" s="6">
        <v>0</v>
      </c>
      <c r="P9267" t="s">
        <v>107</v>
      </c>
      <c r="Q9267" t="s">
        <v>107</v>
      </c>
      <c r="R9267">
        <f>IF(F9267="Monthly",2,0)
+IF(E9267&lt;=6,2,0)
+IF(N9267&lt;=2,2,0)
+IF(L9267&gt;=4,2,0)
+IF(M9267&gt;=2,1,0)
+IF(H9267&gt;=_xlfn.PERCENTILE.INC($H$2:$H$10001,0.75),1,0)</f>
        <v>2</v>
      </c>
      <c r="S9267" t="str">
        <f>IF(R9267&gt;=7,"High",IF(R9267&gt;=4,"Medium","Low"))</f>
        <v>Low</v>
      </c>
    </row>
    <row r="9268" spans="1:19">
      <c r="A9268" t="s">
        <v>9393</v>
      </c>
      <c r="B9268">
        <v>38</v>
      </c>
      <c r="C9268" t="s">
        <v>101</v>
      </c>
      <c r="D9268" t="s">
        <v>133</v>
      </c>
      <c r="E9268">
        <v>18</v>
      </c>
      <c r="F9268" t="s">
        <v>103</v>
      </c>
      <c r="G9268" t="s">
        <v>129</v>
      </c>
      <c r="H9268" s="5">
        <v>999</v>
      </c>
      <c r="I9268" s="5">
        <v>18300.91</v>
      </c>
      <c r="J9268" t="s">
        <v>117</v>
      </c>
      <c r="K9268" t="s">
        <v>106</v>
      </c>
      <c r="L9268">
        <v>0</v>
      </c>
      <c r="M9268">
        <v>0</v>
      </c>
      <c r="N9268">
        <v>4</v>
      </c>
      <c r="O9268" s="6">
        <v>0</v>
      </c>
      <c r="P9268" t="s">
        <v>107</v>
      </c>
      <c r="Q9268" t="s">
        <v>106</v>
      </c>
      <c r="R9268">
        <f>IF(F9268="Monthly",2,0)
+IF(E9268&lt;=6,2,0)
+IF(N9268&lt;=2,2,0)
+IF(L9268&gt;=4,2,0)
+IF(M9268&gt;=2,1,0)
+IF(H9268&gt;=_xlfn.PERCENTILE.INC($H$2:$H$10001,0.75),1,0)</f>
        <v>3</v>
      </c>
      <c r="S9268" t="str">
        <f>IF(R9268&gt;=7,"High",IF(R9268&gt;=4,"Medium","Low"))</f>
        <v>Low</v>
      </c>
    </row>
    <row r="9269" spans="1:19">
      <c r="A9269" t="s">
        <v>9394</v>
      </c>
      <c r="B9269">
        <v>18</v>
      </c>
      <c r="C9269" t="s">
        <v>112</v>
      </c>
      <c r="D9269" t="s">
        <v>119</v>
      </c>
      <c r="E9269">
        <v>34</v>
      </c>
      <c r="F9269" t="s">
        <v>109</v>
      </c>
      <c r="G9269" t="s">
        <v>110</v>
      </c>
      <c r="H9269" s="5">
        <v>746</v>
      </c>
      <c r="I9269" s="5">
        <v>24849.11</v>
      </c>
      <c r="J9269" t="s">
        <v>117</v>
      </c>
      <c r="K9269" t="s">
        <v>107</v>
      </c>
      <c r="L9269">
        <v>2</v>
      </c>
      <c r="M9269">
        <v>1</v>
      </c>
      <c r="N9269">
        <v>4</v>
      </c>
      <c r="O9269" s="6">
        <v>0</v>
      </c>
      <c r="P9269" t="s">
        <v>107</v>
      </c>
      <c r="Q9269" t="s">
        <v>106</v>
      </c>
      <c r="R9269">
        <f>IF(F9269="Monthly",2,0)
+IF(E9269&lt;=6,2,0)
+IF(N9269&lt;=2,2,0)
+IF(L9269&gt;=4,2,0)
+IF(M9269&gt;=2,1,0)
+IF(H9269&gt;=_xlfn.PERCENTILE.INC($H$2:$H$10001,0.75),1,0)</f>
        <v>0</v>
      </c>
      <c r="S9269" t="str">
        <f>IF(R9269&gt;=7,"High",IF(R9269&gt;=4,"Medium","Low"))</f>
        <v>Low</v>
      </c>
    </row>
    <row r="9270" spans="1:19">
      <c r="A9270" t="s">
        <v>9395</v>
      </c>
      <c r="B9270">
        <v>40</v>
      </c>
      <c r="C9270" t="s">
        <v>112</v>
      </c>
      <c r="D9270" t="s">
        <v>119</v>
      </c>
      <c r="E9270">
        <v>6</v>
      </c>
      <c r="F9270" t="s">
        <v>103</v>
      </c>
      <c r="G9270" t="s">
        <v>129</v>
      </c>
      <c r="H9270" s="5">
        <v>977</v>
      </c>
      <c r="I9270" s="5">
        <v>5284.3</v>
      </c>
      <c r="J9270" t="s">
        <v>117</v>
      </c>
      <c r="K9270" t="s">
        <v>106</v>
      </c>
      <c r="L9270">
        <v>0</v>
      </c>
      <c r="M9270">
        <v>0</v>
      </c>
      <c r="N9270">
        <v>5</v>
      </c>
      <c r="O9270" s="6">
        <v>10</v>
      </c>
      <c r="P9270" t="s">
        <v>107</v>
      </c>
      <c r="Q9270" t="s">
        <v>107</v>
      </c>
      <c r="R9270">
        <f>IF(F9270="Monthly",2,0)
+IF(E9270&lt;=6,2,0)
+IF(N9270&lt;=2,2,0)
+IF(L9270&gt;=4,2,0)
+IF(M9270&gt;=2,1,0)
+IF(H9270&gt;=_xlfn.PERCENTILE.INC($H$2:$H$10001,0.75),1,0)</f>
        <v>5</v>
      </c>
      <c r="S9270" t="str">
        <f>IF(R9270&gt;=7,"High",IF(R9270&gt;=4,"Medium","Low"))</f>
        <v>Medium</v>
      </c>
    </row>
    <row r="9271" spans="1:19">
      <c r="A9271" t="s">
        <v>9396</v>
      </c>
      <c r="B9271">
        <v>34</v>
      </c>
      <c r="C9271" t="s">
        <v>112</v>
      </c>
      <c r="D9271" t="s">
        <v>131</v>
      </c>
      <c r="E9271">
        <v>43</v>
      </c>
      <c r="F9271" t="s">
        <v>103</v>
      </c>
      <c r="G9271" t="s">
        <v>129</v>
      </c>
      <c r="H9271" s="5">
        <v>982</v>
      </c>
      <c r="I9271" s="5">
        <v>42277.67</v>
      </c>
      <c r="J9271" t="s">
        <v>140</v>
      </c>
      <c r="K9271" t="s">
        <v>106</v>
      </c>
      <c r="L9271">
        <v>0</v>
      </c>
      <c r="M9271">
        <v>0</v>
      </c>
      <c r="N9271">
        <v>5</v>
      </c>
      <c r="O9271" s="6">
        <v>0</v>
      </c>
      <c r="P9271" t="s">
        <v>107</v>
      </c>
      <c r="Q9271" t="s">
        <v>107</v>
      </c>
      <c r="R9271">
        <f>IF(F9271="Monthly",2,0)
+IF(E9271&lt;=6,2,0)
+IF(N9271&lt;=2,2,0)
+IF(L9271&gt;=4,2,0)
+IF(M9271&gt;=2,1,0)
+IF(H9271&gt;=_xlfn.PERCENTILE.INC($H$2:$H$10001,0.75),1,0)</f>
        <v>3</v>
      </c>
      <c r="S9271" t="str">
        <f>IF(R9271&gt;=7,"High",IF(R9271&gt;=4,"Medium","Low"))</f>
        <v>Low</v>
      </c>
    </row>
    <row r="9272" spans="1:19">
      <c r="A9272" t="s">
        <v>9397</v>
      </c>
      <c r="B9272">
        <v>30</v>
      </c>
      <c r="C9272" t="s">
        <v>101</v>
      </c>
      <c r="D9272" t="s">
        <v>119</v>
      </c>
      <c r="E9272">
        <v>43</v>
      </c>
      <c r="F9272" t="s">
        <v>109</v>
      </c>
      <c r="G9272" t="s">
        <v>104</v>
      </c>
      <c r="H9272" s="5">
        <v>402</v>
      </c>
      <c r="I9272" s="5">
        <v>16816.169999999998</v>
      </c>
      <c r="J9272" t="s">
        <v>117</v>
      </c>
      <c r="K9272" t="s">
        <v>106</v>
      </c>
      <c r="L9272">
        <v>0</v>
      </c>
      <c r="M9272">
        <v>0</v>
      </c>
      <c r="N9272">
        <v>5</v>
      </c>
      <c r="O9272" s="6">
        <v>0</v>
      </c>
      <c r="P9272" t="s">
        <v>106</v>
      </c>
      <c r="Q9272" t="s">
        <v>107</v>
      </c>
      <c r="R9272">
        <f>IF(F9272="Monthly",2,0)
+IF(E9272&lt;=6,2,0)
+IF(N9272&lt;=2,2,0)
+IF(L9272&gt;=4,2,0)
+IF(M9272&gt;=2,1,0)
+IF(H9272&gt;=_xlfn.PERCENTILE.INC($H$2:$H$10001,0.75),1,0)</f>
        <v>0</v>
      </c>
      <c r="S9272" t="str">
        <f>IF(R9272&gt;=7,"High",IF(R9272&gt;=4,"Medium","Low"))</f>
        <v>Low</v>
      </c>
    </row>
    <row r="9273" spans="1:19">
      <c r="A9273" t="s">
        <v>9398</v>
      </c>
      <c r="B9273">
        <v>29</v>
      </c>
      <c r="C9273" t="s">
        <v>112</v>
      </c>
      <c r="D9273" t="s">
        <v>123</v>
      </c>
      <c r="E9273">
        <v>11</v>
      </c>
      <c r="F9273" t="s">
        <v>103</v>
      </c>
      <c r="G9273" t="s">
        <v>110</v>
      </c>
      <c r="H9273" s="5">
        <v>690</v>
      </c>
      <c r="I9273" s="5">
        <v>7363.83</v>
      </c>
      <c r="J9273" t="s">
        <v>134</v>
      </c>
      <c r="K9273" t="s">
        <v>106</v>
      </c>
      <c r="L9273">
        <v>2</v>
      </c>
      <c r="M9273">
        <v>0</v>
      </c>
      <c r="N9273">
        <v>4</v>
      </c>
      <c r="O9273" s="6">
        <v>0</v>
      </c>
      <c r="P9273" t="s">
        <v>107</v>
      </c>
      <c r="Q9273" t="s">
        <v>106</v>
      </c>
      <c r="R9273">
        <f>IF(F9273="Monthly",2,0)
+IF(E9273&lt;=6,2,0)
+IF(N9273&lt;=2,2,0)
+IF(L9273&gt;=4,2,0)
+IF(M9273&gt;=2,1,0)
+IF(H9273&gt;=_xlfn.PERCENTILE.INC($H$2:$H$10001,0.75),1,0)</f>
        <v>2</v>
      </c>
      <c r="S9273" t="str">
        <f>IF(R9273&gt;=7,"High",IF(R9273&gt;=4,"Medium","Low"))</f>
        <v>Low</v>
      </c>
    </row>
    <row r="9274" spans="1:19">
      <c r="A9274" t="s">
        <v>9399</v>
      </c>
      <c r="B9274">
        <v>47</v>
      </c>
      <c r="C9274" t="s">
        <v>101</v>
      </c>
      <c r="D9274" t="s">
        <v>137</v>
      </c>
      <c r="E9274">
        <v>52</v>
      </c>
      <c r="F9274" t="s">
        <v>109</v>
      </c>
      <c r="G9274" t="s">
        <v>110</v>
      </c>
      <c r="H9274" s="5">
        <v>776</v>
      </c>
      <c r="I9274" s="5">
        <v>41541.42</v>
      </c>
      <c r="J9274" t="s">
        <v>117</v>
      </c>
      <c r="K9274" t="s">
        <v>107</v>
      </c>
      <c r="L9274">
        <v>0</v>
      </c>
      <c r="M9274">
        <v>0</v>
      </c>
      <c r="N9274">
        <v>5</v>
      </c>
      <c r="O9274" s="6">
        <v>0</v>
      </c>
      <c r="P9274" t="s">
        <v>107</v>
      </c>
      <c r="Q9274" t="s">
        <v>106</v>
      </c>
      <c r="R9274">
        <f>IF(F9274="Monthly",2,0)
+IF(E9274&lt;=6,2,0)
+IF(N9274&lt;=2,2,0)
+IF(L9274&gt;=4,2,0)
+IF(M9274&gt;=2,1,0)
+IF(H9274&gt;=_xlfn.PERCENTILE.INC($H$2:$H$10001,0.75),1,0)</f>
        <v>0</v>
      </c>
      <c r="S9274" t="str">
        <f>IF(R9274&gt;=7,"High",IF(R9274&gt;=4,"Medium","Low"))</f>
        <v>Low</v>
      </c>
    </row>
    <row r="9275" spans="1:19">
      <c r="A9275" t="s">
        <v>9400</v>
      </c>
      <c r="B9275">
        <v>26</v>
      </c>
      <c r="C9275" t="s">
        <v>112</v>
      </c>
      <c r="D9275" t="s">
        <v>126</v>
      </c>
      <c r="E9275">
        <v>15</v>
      </c>
      <c r="F9275" t="s">
        <v>109</v>
      </c>
      <c r="G9275" t="s">
        <v>110</v>
      </c>
      <c r="H9275" s="5">
        <v>801</v>
      </c>
      <c r="I9275" s="5">
        <v>11760.66</v>
      </c>
      <c r="J9275" t="s">
        <v>134</v>
      </c>
      <c r="K9275" t="s">
        <v>106</v>
      </c>
      <c r="L9275">
        <v>2</v>
      </c>
      <c r="M9275">
        <v>0</v>
      </c>
      <c r="N9275">
        <v>5</v>
      </c>
      <c r="O9275" s="6">
        <v>0</v>
      </c>
      <c r="P9275" t="s">
        <v>107</v>
      </c>
      <c r="Q9275" t="s">
        <v>107</v>
      </c>
      <c r="R9275">
        <f>IF(F9275="Monthly",2,0)
+IF(E9275&lt;=6,2,0)
+IF(N9275&lt;=2,2,0)
+IF(L9275&gt;=4,2,0)
+IF(M9275&gt;=2,1,0)
+IF(H9275&gt;=_xlfn.PERCENTILE.INC($H$2:$H$10001,0.75),1,0)</f>
        <v>1</v>
      </c>
      <c r="S9275" t="str">
        <f>IF(R9275&gt;=7,"High",IF(R9275&gt;=4,"Medium","Low"))</f>
        <v>Low</v>
      </c>
    </row>
    <row r="9276" spans="1:19">
      <c r="A9276" t="s">
        <v>9401</v>
      </c>
      <c r="B9276">
        <v>19</v>
      </c>
      <c r="C9276" t="s">
        <v>112</v>
      </c>
      <c r="D9276" t="s">
        <v>159</v>
      </c>
      <c r="E9276">
        <v>23</v>
      </c>
      <c r="F9276" t="s">
        <v>103</v>
      </c>
      <c r="G9276" t="s">
        <v>110</v>
      </c>
      <c r="H9276" s="5">
        <v>709</v>
      </c>
      <c r="I9276" s="5">
        <v>16082.57</v>
      </c>
      <c r="J9276" t="s">
        <v>134</v>
      </c>
      <c r="K9276" t="s">
        <v>106</v>
      </c>
      <c r="L9276">
        <v>0</v>
      </c>
      <c r="M9276">
        <v>0</v>
      </c>
      <c r="N9276">
        <v>5</v>
      </c>
      <c r="O9276" s="6">
        <v>0</v>
      </c>
      <c r="P9276" t="s">
        <v>107</v>
      </c>
      <c r="Q9276" t="s">
        <v>107</v>
      </c>
      <c r="R9276">
        <f>IF(F9276="Monthly",2,0)
+IF(E9276&lt;=6,2,0)
+IF(N9276&lt;=2,2,0)
+IF(L9276&gt;=4,2,0)
+IF(M9276&gt;=2,1,0)
+IF(H9276&gt;=_xlfn.PERCENTILE.INC($H$2:$H$10001,0.75),1,0)</f>
        <v>2</v>
      </c>
      <c r="S9276" t="str">
        <f>IF(R9276&gt;=7,"High",IF(R9276&gt;=4,"Medium","Low"))</f>
        <v>Low</v>
      </c>
    </row>
    <row r="9277" spans="1:19">
      <c r="A9277" t="s">
        <v>9402</v>
      </c>
      <c r="B9277">
        <v>32</v>
      </c>
      <c r="C9277" t="s">
        <v>101</v>
      </c>
      <c r="D9277" t="s">
        <v>133</v>
      </c>
      <c r="E9277">
        <v>22</v>
      </c>
      <c r="F9277" t="s">
        <v>103</v>
      </c>
      <c r="G9277" t="s">
        <v>110</v>
      </c>
      <c r="H9277" s="5">
        <v>750</v>
      </c>
      <c r="I9277" s="5">
        <v>16977.8</v>
      </c>
      <c r="J9277" t="s">
        <v>105</v>
      </c>
      <c r="K9277" t="s">
        <v>106</v>
      </c>
      <c r="L9277">
        <v>0</v>
      </c>
      <c r="M9277">
        <v>0</v>
      </c>
      <c r="N9277">
        <v>5</v>
      </c>
      <c r="O9277" s="6">
        <v>0</v>
      </c>
      <c r="P9277" t="s">
        <v>107</v>
      </c>
      <c r="Q9277" t="s">
        <v>107</v>
      </c>
      <c r="R9277">
        <f>IF(F9277="Monthly",2,0)
+IF(E9277&lt;=6,2,0)
+IF(N9277&lt;=2,2,0)
+IF(L9277&gt;=4,2,0)
+IF(M9277&gt;=2,1,0)
+IF(H9277&gt;=_xlfn.PERCENTILE.INC($H$2:$H$10001,0.75),1,0)</f>
        <v>2</v>
      </c>
      <c r="S9277" t="str">
        <f>IF(R9277&gt;=7,"High",IF(R9277&gt;=4,"Medium","Low"))</f>
        <v>Low</v>
      </c>
    </row>
    <row r="9278" spans="1:19">
      <c r="A9278" t="s">
        <v>9403</v>
      </c>
      <c r="B9278">
        <v>38</v>
      </c>
      <c r="C9278" t="s">
        <v>112</v>
      </c>
      <c r="D9278" t="s">
        <v>133</v>
      </c>
      <c r="E9278">
        <v>2</v>
      </c>
      <c r="F9278" t="s">
        <v>103</v>
      </c>
      <c r="G9278" t="s">
        <v>110</v>
      </c>
      <c r="H9278" s="5">
        <v>652</v>
      </c>
      <c r="I9278" s="5">
        <v>1173.24</v>
      </c>
      <c r="J9278" t="s">
        <v>115</v>
      </c>
      <c r="K9278" t="s">
        <v>106</v>
      </c>
      <c r="L9278">
        <v>3</v>
      </c>
      <c r="M9278">
        <v>0</v>
      </c>
      <c r="N9278">
        <v>5</v>
      </c>
      <c r="O9278" s="6">
        <v>10</v>
      </c>
      <c r="P9278" t="s">
        <v>107</v>
      </c>
      <c r="Q9278" t="s">
        <v>107</v>
      </c>
      <c r="R9278">
        <f>IF(F9278="Monthly",2,0)
+IF(E9278&lt;=6,2,0)
+IF(N9278&lt;=2,2,0)
+IF(L9278&gt;=4,2,0)
+IF(M9278&gt;=2,1,0)
+IF(H9278&gt;=_xlfn.PERCENTILE.INC($H$2:$H$10001,0.75),1,0)</f>
        <v>4</v>
      </c>
      <c r="S9278" t="str">
        <f>IF(R9278&gt;=7,"High",IF(R9278&gt;=4,"Medium","Low"))</f>
        <v>Medium</v>
      </c>
    </row>
    <row r="9279" spans="1:19">
      <c r="A9279" t="s">
        <v>9404</v>
      </c>
      <c r="B9279">
        <v>44</v>
      </c>
      <c r="C9279" t="s">
        <v>101</v>
      </c>
      <c r="D9279" t="s">
        <v>133</v>
      </c>
      <c r="E9279">
        <v>72</v>
      </c>
      <c r="F9279" t="s">
        <v>109</v>
      </c>
      <c r="G9279" t="s">
        <v>110</v>
      </c>
      <c r="H9279" s="5">
        <v>739</v>
      </c>
      <c r="I9279" s="5">
        <v>53983.41</v>
      </c>
      <c r="J9279" t="s">
        <v>140</v>
      </c>
      <c r="K9279" t="s">
        <v>107</v>
      </c>
      <c r="L9279">
        <v>2</v>
      </c>
      <c r="M9279">
        <v>1</v>
      </c>
      <c r="N9279">
        <v>4</v>
      </c>
      <c r="O9279" s="6">
        <v>0</v>
      </c>
      <c r="P9279" t="s">
        <v>107</v>
      </c>
      <c r="Q9279" t="s">
        <v>107</v>
      </c>
      <c r="R9279">
        <f>IF(F9279="Monthly",2,0)
+IF(E9279&lt;=6,2,0)
+IF(N9279&lt;=2,2,0)
+IF(L9279&gt;=4,2,0)
+IF(M9279&gt;=2,1,0)
+IF(H9279&gt;=_xlfn.PERCENTILE.INC($H$2:$H$10001,0.75),1,0)</f>
        <v>0</v>
      </c>
      <c r="S9279" t="str">
        <f>IF(R9279&gt;=7,"High",IF(R9279&gt;=4,"Medium","Low"))</f>
        <v>Low</v>
      </c>
    </row>
    <row r="9280" spans="1:19">
      <c r="A9280" t="s">
        <v>9405</v>
      </c>
      <c r="B9280">
        <v>52</v>
      </c>
      <c r="C9280" t="s">
        <v>101</v>
      </c>
      <c r="D9280" t="s">
        <v>131</v>
      </c>
      <c r="E9280">
        <v>27</v>
      </c>
      <c r="F9280" t="s">
        <v>109</v>
      </c>
      <c r="G9280" t="s">
        <v>104</v>
      </c>
      <c r="H9280" s="5">
        <v>428</v>
      </c>
      <c r="I9280" s="5">
        <v>10658.96</v>
      </c>
      <c r="J9280" t="s">
        <v>140</v>
      </c>
      <c r="K9280" t="s">
        <v>106</v>
      </c>
      <c r="L9280">
        <v>0</v>
      </c>
      <c r="M9280">
        <v>0</v>
      </c>
      <c r="N9280">
        <v>5</v>
      </c>
      <c r="O9280" s="6">
        <v>10</v>
      </c>
      <c r="P9280" t="s">
        <v>107</v>
      </c>
      <c r="Q9280" t="s">
        <v>107</v>
      </c>
      <c r="R9280">
        <f>IF(F9280="Monthly",2,0)
+IF(E9280&lt;=6,2,0)
+IF(N9280&lt;=2,2,0)
+IF(L9280&gt;=4,2,0)
+IF(M9280&gt;=2,1,0)
+IF(H9280&gt;=_xlfn.PERCENTILE.INC($H$2:$H$10001,0.75),1,0)</f>
        <v>0</v>
      </c>
      <c r="S9280" t="str">
        <f>IF(R9280&gt;=7,"High",IF(R9280&gt;=4,"Medium","Low"))</f>
        <v>Low</v>
      </c>
    </row>
    <row r="9281" spans="1:19">
      <c r="A9281" t="s">
        <v>9406</v>
      </c>
      <c r="B9281">
        <v>23</v>
      </c>
      <c r="C9281" t="s">
        <v>101</v>
      </c>
      <c r="D9281" t="s">
        <v>159</v>
      </c>
      <c r="E9281">
        <v>35</v>
      </c>
      <c r="F9281" t="s">
        <v>103</v>
      </c>
      <c r="G9281" t="s">
        <v>104</v>
      </c>
      <c r="H9281" s="5">
        <v>495</v>
      </c>
      <c r="I9281" s="5">
        <v>17218.759999999998</v>
      </c>
      <c r="J9281" t="s">
        <v>140</v>
      </c>
      <c r="K9281" t="s">
        <v>106</v>
      </c>
      <c r="L9281">
        <v>2</v>
      </c>
      <c r="M9281">
        <v>0</v>
      </c>
      <c r="N9281">
        <v>5</v>
      </c>
      <c r="O9281" s="6">
        <v>0</v>
      </c>
      <c r="P9281" t="s">
        <v>107</v>
      </c>
      <c r="Q9281" t="s">
        <v>107</v>
      </c>
      <c r="R9281">
        <f>IF(F9281="Monthly",2,0)
+IF(E9281&lt;=6,2,0)
+IF(N9281&lt;=2,2,0)
+IF(L9281&gt;=4,2,0)
+IF(M9281&gt;=2,1,0)
+IF(H9281&gt;=_xlfn.PERCENTILE.INC($H$2:$H$10001,0.75),1,0)</f>
        <v>2</v>
      </c>
      <c r="S9281" t="str">
        <f>IF(R9281&gt;=7,"High",IF(R9281&gt;=4,"Medium","Low"))</f>
        <v>Low</v>
      </c>
    </row>
    <row r="9282" spans="1:19">
      <c r="A9282" t="s">
        <v>9407</v>
      </c>
      <c r="B9282">
        <v>34</v>
      </c>
      <c r="C9282" t="s">
        <v>112</v>
      </c>
      <c r="D9282" t="s">
        <v>126</v>
      </c>
      <c r="E9282">
        <v>15</v>
      </c>
      <c r="F9282" t="s">
        <v>109</v>
      </c>
      <c r="G9282" t="s">
        <v>110</v>
      </c>
      <c r="H9282" s="5">
        <v>662</v>
      </c>
      <c r="I9282" s="5">
        <v>8729.7800000000007</v>
      </c>
      <c r="J9282" t="s">
        <v>105</v>
      </c>
      <c r="K9282" t="s">
        <v>106</v>
      </c>
      <c r="L9282">
        <v>2</v>
      </c>
      <c r="M9282">
        <v>0</v>
      </c>
      <c r="N9282">
        <v>4</v>
      </c>
      <c r="O9282" s="6">
        <v>10</v>
      </c>
      <c r="P9282" t="s">
        <v>107</v>
      </c>
      <c r="Q9282" t="s">
        <v>107</v>
      </c>
      <c r="R9282">
        <f>IF(F9282="Monthly",2,0)
+IF(E9282&lt;=6,2,0)
+IF(N9282&lt;=2,2,0)
+IF(L9282&gt;=4,2,0)
+IF(M9282&gt;=2,1,0)
+IF(H9282&gt;=_xlfn.PERCENTILE.INC($H$2:$H$10001,0.75),1,0)</f>
        <v>0</v>
      </c>
      <c r="S9282" t="str">
        <f>IF(R9282&gt;=7,"High",IF(R9282&gt;=4,"Medium","Low"))</f>
        <v>Low</v>
      </c>
    </row>
    <row r="9283" spans="1:19">
      <c r="A9283" t="s">
        <v>9408</v>
      </c>
      <c r="B9283">
        <v>23</v>
      </c>
      <c r="C9283" t="s">
        <v>112</v>
      </c>
      <c r="D9283" t="s">
        <v>137</v>
      </c>
      <c r="E9283">
        <v>51</v>
      </c>
      <c r="F9283" t="s">
        <v>121</v>
      </c>
      <c r="G9283" t="s">
        <v>110</v>
      </c>
      <c r="H9283" s="5">
        <v>715</v>
      </c>
      <c r="I9283" s="5">
        <v>36524.300000000003</v>
      </c>
      <c r="J9283" t="s">
        <v>117</v>
      </c>
      <c r="K9283" t="s">
        <v>106</v>
      </c>
      <c r="L9283">
        <v>1</v>
      </c>
      <c r="M9283">
        <v>0</v>
      </c>
      <c r="N9283">
        <v>5</v>
      </c>
      <c r="O9283" s="6">
        <v>0</v>
      </c>
      <c r="P9283" t="s">
        <v>106</v>
      </c>
      <c r="Q9283" t="s">
        <v>107</v>
      </c>
      <c r="R9283">
        <f>IF(F9283="Monthly",2,0)
+IF(E9283&lt;=6,2,0)
+IF(N9283&lt;=2,2,0)
+IF(L9283&gt;=4,2,0)
+IF(M9283&gt;=2,1,0)
+IF(H9283&gt;=_xlfn.PERCENTILE.INC($H$2:$H$10001,0.75),1,0)</f>
        <v>0</v>
      </c>
      <c r="S9283" t="str">
        <f>IF(R9283&gt;=7,"High",IF(R9283&gt;=4,"Medium","Low"))</f>
        <v>Low</v>
      </c>
    </row>
    <row r="9284" spans="1:19">
      <c r="A9284" t="s">
        <v>9409</v>
      </c>
      <c r="B9284">
        <v>25</v>
      </c>
      <c r="C9284" t="s">
        <v>101</v>
      </c>
      <c r="D9284" t="s">
        <v>126</v>
      </c>
      <c r="E9284">
        <v>66</v>
      </c>
      <c r="F9284" t="s">
        <v>121</v>
      </c>
      <c r="G9284" t="s">
        <v>104</v>
      </c>
      <c r="H9284" s="5">
        <v>444</v>
      </c>
      <c r="I9284" s="5">
        <v>29663.47</v>
      </c>
      <c r="J9284" t="s">
        <v>134</v>
      </c>
      <c r="K9284" t="s">
        <v>106</v>
      </c>
      <c r="L9284">
        <v>0</v>
      </c>
      <c r="M9284">
        <v>0</v>
      </c>
      <c r="N9284">
        <v>5</v>
      </c>
      <c r="O9284" s="6">
        <v>0</v>
      </c>
      <c r="P9284" t="s">
        <v>107</v>
      </c>
      <c r="Q9284" t="s">
        <v>107</v>
      </c>
      <c r="R9284">
        <f>IF(F9284="Monthly",2,0)
+IF(E9284&lt;=6,2,0)
+IF(N9284&lt;=2,2,0)
+IF(L9284&gt;=4,2,0)
+IF(M9284&gt;=2,1,0)
+IF(H9284&gt;=_xlfn.PERCENTILE.INC($H$2:$H$10001,0.75),1,0)</f>
        <v>0</v>
      </c>
      <c r="S9284" t="str">
        <f>IF(R9284&gt;=7,"High",IF(R9284&gt;=4,"Medium","Low"))</f>
        <v>Low</v>
      </c>
    </row>
    <row r="9285" spans="1:19">
      <c r="A9285" t="s">
        <v>9410</v>
      </c>
      <c r="B9285">
        <v>50</v>
      </c>
      <c r="C9285" t="s">
        <v>101</v>
      </c>
      <c r="D9285" t="s">
        <v>131</v>
      </c>
      <c r="E9285">
        <v>17</v>
      </c>
      <c r="F9285" t="s">
        <v>103</v>
      </c>
      <c r="G9285" t="s">
        <v>104</v>
      </c>
      <c r="H9285" s="5">
        <v>474</v>
      </c>
      <c r="I9285" s="5">
        <v>8203.67</v>
      </c>
      <c r="J9285" t="s">
        <v>140</v>
      </c>
      <c r="K9285" t="s">
        <v>107</v>
      </c>
      <c r="L9285">
        <v>1</v>
      </c>
      <c r="M9285">
        <v>0</v>
      </c>
      <c r="N9285">
        <v>5</v>
      </c>
      <c r="O9285" s="6">
        <v>0</v>
      </c>
      <c r="P9285" t="s">
        <v>106</v>
      </c>
      <c r="Q9285" t="s">
        <v>106</v>
      </c>
      <c r="R9285">
        <f>IF(F9285="Monthly",2,0)
+IF(E9285&lt;=6,2,0)
+IF(N9285&lt;=2,2,0)
+IF(L9285&gt;=4,2,0)
+IF(M9285&gt;=2,1,0)
+IF(H9285&gt;=_xlfn.PERCENTILE.INC($H$2:$H$10001,0.75),1,0)</f>
        <v>2</v>
      </c>
      <c r="S9285" t="str">
        <f>IF(R9285&gt;=7,"High",IF(R9285&gt;=4,"Medium","Low"))</f>
        <v>Low</v>
      </c>
    </row>
    <row r="9286" spans="1:19">
      <c r="A9286" t="s">
        <v>9411</v>
      </c>
      <c r="B9286">
        <v>18</v>
      </c>
      <c r="C9286" t="s">
        <v>101</v>
      </c>
      <c r="D9286" t="s">
        <v>131</v>
      </c>
      <c r="E9286">
        <v>35</v>
      </c>
      <c r="F9286" t="s">
        <v>103</v>
      </c>
      <c r="G9286" t="s">
        <v>110</v>
      </c>
      <c r="H9286" s="5">
        <v>774</v>
      </c>
      <c r="I9286" s="5">
        <v>27698.23</v>
      </c>
      <c r="J9286" t="s">
        <v>115</v>
      </c>
      <c r="K9286" t="s">
        <v>106</v>
      </c>
      <c r="L9286">
        <v>1</v>
      </c>
      <c r="M9286">
        <v>0</v>
      </c>
      <c r="N9286">
        <v>5</v>
      </c>
      <c r="O9286" s="6">
        <v>0</v>
      </c>
      <c r="P9286" t="s">
        <v>107</v>
      </c>
      <c r="Q9286" t="s">
        <v>106</v>
      </c>
      <c r="R9286">
        <f>IF(F9286="Monthly",2,0)
+IF(E9286&lt;=6,2,0)
+IF(N9286&lt;=2,2,0)
+IF(L9286&gt;=4,2,0)
+IF(M9286&gt;=2,1,0)
+IF(H9286&gt;=_xlfn.PERCENTILE.INC($H$2:$H$10001,0.75),1,0)</f>
        <v>2</v>
      </c>
      <c r="S9286" t="str">
        <f>IF(R9286&gt;=7,"High",IF(R9286&gt;=4,"Medium","Low"))</f>
        <v>Low</v>
      </c>
    </row>
    <row r="9287" spans="1:19">
      <c r="A9287" t="s">
        <v>9412</v>
      </c>
      <c r="B9287">
        <v>38</v>
      </c>
      <c r="C9287" t="s">
        <v>101</v>
      </c>
      <c r="D9287" t="s">
        <v>137</v>
      </c>
      <c r="E9287">
        <v>16</v>
      </c>
      <c r="F9287" t="s">
        <v>121</v>
      </c>
      <c r="G9287" t="s">
        <v>104</v>
      </c>
      <c r="H9287" s="5">
        <v>544</v>
      </c>
      <c r="I9287" s="5">
        <v>8650.4</v>
      </c>
      <c r="J9287" t="s">
        <v>134</v>
      </c>
      <c r="K9287" t="s">
        <v>106</v>
      </c>
      <c r="L9287">
        <v>1</v>
      </c>
      <c r="M9287">
        <v>0</v>
      </c>
      <c r="N9287">
        <v>4</v>
      </c>
      <c r="O9287" s="6">
        <v>0</v>
      </c>
      <c r="P9287" t="s">
        <v>107</v>
      </c>
      <c r="Q9287" t="s">
        <v>107</v>
      </c>
      <c r="R9287">
        <f>IF(F9287="Monthly",2,0)
+IF(E9287&lt;=6,2,0)
+IF(N9287&lt;=2,2,0)
+IF(L9287&gt;=4,2,0)
+IF(M9287&gt;=2,1,0)
+IF(H9287&gt;=_xlfn.PERCENTILE.INC($H$2:$H$10001,0.75),1,0)</f>
        <v>0</v>
      </c>
      <c r="S9287" t="str">
        <f>IF(R9287&gt;=7,"High",IF(R9287&gt;=4,"Medium","Low"))</f>
        <v>Low</v>
      </c>
    </row>
    <row r="9288" spans="1:19">
      <c r="A9288" t="s">
        <v>9413</v>
      </c>
      <c r="B9288">
        <v>31</v>
      </c>
      <c r="C9288" t="s">
        <v>101</v>
      </c>
      <c r="D9288" t="s">
        <v>102</v>
      </c>
      <c r="E9288">
        <v>38</v>
      </c>
      <c r="F9288" t="s">
        <v>109</v>
      </c>
      <c r="G9288" t="s">
        <v>104</v>
      </c>
      <c r="H9288" s="5">
        <v>552</v>
      </c>
      <c r="I9288" s="5">
        <v>19675.09</v>
      </c>
      <c r="J9288" t="s">
        <v>115</v>
      </c>
      <c r="K9288" t="s">
        <v>106</v>
      </c>
      <c r="L9288">
        <v>3</v>
      </c>
      <c r="M9288">
        <v>0</v>
      </c>
      <c r="N9288">
        <v>4</v>
      </c>
      <c r="O9288" s="6">
        <v>5</v>
      </c>
      <c r="P9288" t="s">
        <v>107</v>
      </c>
      <c r="Q9288" t="s">
        <v>107</v>
      </c>
      <c r="R9288">
        <f>IF(F9288="Monthly",2,0)
+IF(E9288&lt;=6,2,0)
+IF(N9288&lt;=2,2,0)
+IF(L9288&gt;=4,2,0)
+IF(M9288&gt;=2,1,0)
+IF(H9288&gt;=_xlfn.PERCENTILE.INC($H$2:$H$10001,0.75),1,0)</f>
        <v>0</v>
      </c>
      <c r="S9288" t="str">
        <f>IF(R9288&gt;=7,"High",IF(R9288&gt;=4,"Medium","Low"))</f>
        <v>Low</v>
      </c>
    </row>
    <row r="9289" spans="1:19">
      <c r="A9289" t="s">
        <v>9414</v>
      </c>
      <c r="B9289">
        <v>42</v>
      </c>
      <c r="C9289" t="s">
        <v>112</v>
      </c>
      <c r="D9289" t="s">
        <v>119</v>
      </c>
      <c r="E9289">
        <v>28</v>
      </c>
      <c r="F9289" t="s">
        <v>109</v>
      </c>
      <c r="G9289" t="s">
        <v>110</v>
      </c>
      <c r="H9289" s="5">
        <v>738</v>
      </c>
      <c r="I9289" s="5">
        <v>18682.38</v>
      </c>
      <c r="J9289" t="s">
        <v>117</v>
      </c>
      <c r="K9289" t="s">
        <v>106</v>
      </c>
      <c r="L9289">
        <v>0</v>
      </c>
      <c r="M9289">
        <v>0</v>
      </c>
      <c r="N9289">
        <v>5</v>
      </c>
      <c r="O9289" s="6">
        <v>10</v>
      </c>
      <c r="P9289" t="s">
        <v>106</v>
      </c>
      <c r="Q9289" t="s">
        <v>107</v>
      </c>
      <c r="R9289">
        <f>IF(F9289="Monthly",2,0)
+IF(E9289&lt;=6,2,0)
+IF(N9289&lt;=2,2,0)
+IF(L9289&gt;=4,2,0)
+IF(M9289&gt;=2,1,0)
+IF(H9289&gt;=_xlfn.PERCENTILE.INC($H$2:$H$10001,0.75),1,0)</f>
        <v>0</v>
      </c>
      <c r="S9289" t="str">
        <f>IF(R9289&gt;=7,"High",IF(R9289&gt;=4,"Medium","Low"))</f>
        <v>Low</v>
      </c>
    </row>
    <row r="9290" spans="1:19">
      <c r="A9290" t="s">
        <v>9415</v>
      </c>
      <c r="B9290">
        <v>29</v>
      </c>
      <c r="C9290" t="s">
        <v>101</v>
      </c>
      <c r="D9290" t="s">
        <v>102</v>
      </c>
      <c r="E9290">
        <v>19</v>
      </c>
      <c r="F9290" t="s">
        <v>109</v>
      </c>
      <c r="G9290" t="s">
        <v>129</v>
      </c>
      <c r="H9290" s="5">
        <v>973</v>
      </c>
      <c r="I9290" s="5">
        <v>16389.95</v>
      </c>
      <c r="J9290" t="s">
        <v>134</v>
      </c>
      <c r="K9290" t="s">
        <v>106</v>
      </c>
      <c r="L9290">
        <v>2</v>
      </c>
      <c r="M9290">
        <v>0</v>
      </c>
      <c r="N9290">
        <v>5</v>
      </c>
      <c r="O9290" s="6">
        <v>10</v>
      </c>
      <c r="P9290" t="s">
        <v>107</v>
      </c>
      <c r="Q9290" t="s">
        <v>107</v>
      </c>
      <c r="R9290">
        <f>IF(F9290="Monthly",2,0)
+IF(E9290&lt;=6,2,0)
+IF(N9290&lt;=2,2,0)
+IF(L9290&gt;=4,2,0)
+IF(M9290&gt;=2,1,0)
+IF(H9290&gt;=_xlfn.PERCENTILE.INC($H$2:$H$10001,0.75),1,0)</f>
        <v>1</v>
      </c>
      <c r="S9290" t="str">
        <f>IF(R9290&gt;=7,"High",IF(R9290&gt;=4,"Medium","Low"))</f>
        <v>Low</v>
      </c>
    </row>
    <row r="9291" spans="1:19">
      <c r="A9291" t="s">
        <v>9416</v>
      </c>
      <c r="B9291">
        <v>48</v>
      </c>
      <c r="C9291" t="s">
        <v>112</v>
      </c>
      <c r="D9291" t="s">
        <v>102</v>
      </c>
      <c r="E9291">
        <v>31</v>
      </c>
      <c r="F9291" t="s">
        <v>103</v>
      </c>
      <c r="G9291" t="s">
        <v>110</v>
      </c>
      <c r="H9291" s="5">
        <v>842</v>
      </c>
      <c r="I9291" s="5">
        <v>25703.69</v>
      </c>
      <c r="J9291" t="s">
        <v>134</v>
      </c>
      <c r="K9291" t="s">
        <v>106</v>
      </c>
      <c r="L9291">
        <v>0</v>
      </c>
      <c r="M9291">
        <v>0</v>
      </c>
      <c r="N9291">
        <v>5</v>
      </c>
      <c r="O9291" s="6">
        <v>0</v>
      </c>
      <c r="P9291" t="s">
        <v>107</v>
      </c>
      <c r="Q9291" t="s">
        <v>106</v>
      </c>
      <c r="R9291">
        <f>IF(F9291="Monthly",2,0)
+IF(E9291&lt;=6,2,0)
+IF(N9291&lt;=2,2,0)
+IF(L9291&gt;=4,2,0)
+IF(M9291&gt;=2,1,0)
+IF(H9291&gt;=_xlfn.PERCENTILE.INC($H$2:$H$10001,0.75),1,0)</f>
        <v>3</v>
      </c>
      <c r="S9291" t="str">
        <f>IF(R9291&gt;=7,"High",IF(R9291&gt;=4,"Medium","Low"))</f>
        <v>Low</v>
      </c>
    </row>
    <row r="9292" spans="1:19">
      <c r="A9292" t="s">
        <v>9417</v>
      </c>
      <c r="B9292">
        <v>55</v>
      </c>
      <c r="C9292" t="s">
        <v>112</v>
      </c>
      <c r="D9292" t="s">
        <v>126</v>
      </c>
      <c r="E9292">
        <v>51</v>
      </c>
      <c r="F9292" t="s">
        <v>103</v>
      </c>
      <c r="G9292" t="s">
        <v>110</v>
      </c>
      <c r="H9292" s="5">
        <v>740</v>
      </c>
      <c r="I9292" s="5">
        <v>37084.67</v>
      </c>
      <c r="J9292" t="s">
        <v>134</v>
      </c>
      <c r="K9292" t="s">
        <v>106</v>
      </c>
      <c r="L9292">
        <v>0</v>
      </c>
      <c r="M9292">
        <v>0</v>
      </c>
      <c r="N9292">
        <v>5</v>
      </c>
      <c r="O9292" s="6">
        <v>0</v>
      </c>
      <c r="P9292" t="s">
        <v>106</v>
      </c>
      <c r="Q9292" t="s">
        <v>107</v>
      </c>
      <c r="R9292">
        <f>IF(F9292="Monthly",2,0)
+IF(E9292&lt;=6,2,0)
+IF(N9292&lt;=2,2,0)
+IF(L9292&gt;=4,2,0)
+IF(M9292&gt;=2,1,0)
+IF(H9292&gt;=_xlfn.PERCENTILE.INC($H$2:$H$10001,0.75),1,0)</f>
        <v>2</v>
      </c>
      <c r="S9292" t="str">
        <f>IF(R9292&gt;=7,"High",IF(R9292&gt;=4,"Medium","Low"))</f>
        <v>Low</v>
      </c>
    </row>
    <row r="9293" spans="1:19">
      <c r="A9293" t="s">
        <v>9418</v>
      </c>
      <c r="B9293">
        <v>25</v>
      </c>
      <c r="C9293" t="s">
        <v>101</v>
      </c>
      <c r="D9293" t="s">
        <v>133</v>
      </c>
      <c r="E9293">
        <v>62</v>
      </c>
      <c r="F9293" t="s">
        <v>103</v>
      </c>
      <c r="G9293" t="s">
        <v>110</v>
      </c>
      <c r="H9293" s="5">
        <v>687</v>
      </c>
      <c r="I9293" s="5">
        <v>42461.13</v>
      </c>
      <c r="J9293" t="s">
        <v>117</v>
      </c>
      <c r="K9293" t="s">
        <v>106</v>
      </c>
      <c r="L9293">
        <v>1</v>
      </c>
      <c r="M9293">
        <v>0</v>
      </c>
      <c r="N9293">
        <v>4</v>
      </c>
      <c r="O9293" s="6">
        <v>0</v>
      </c>
      <c r="P9293" t="s">
        <v>107</v>
      </c>
      <c r="Q9293" t="s">
        <v>106</v>
      </c>
      <c r="R9293">
        <f>IF(F9293="Monthly",2,0)
+IF(E9293&lt;=6,2,0)
+IF(N9293&lt;=2,2,0)
+IF(L9293&gt;=4,2,0)
+IF(M9293&gt;=2,1,0)
+IF(H9293&gt;=_xlfn.PERCENTILE.INC($H$2:$H$10001,0.75),1,0)</f>
        <v>2</v>
      </c>
      <c r="S9293" t="str">
        <f>IF(R9293&gt;=7,"High",IF(R9293&gt;=4,"Medium","Low"))</f>
        <v>Low</v>
      </c>
    </row>
    <row r="9294" spans="1:19">
      <c r="A9294" t="s">
        <v>9419</v>
      </c>
      <c r="B9294">
        <v>45</v>
      </c>
      <c r="C9294" t="s">
        <v>101</v>
      </c>
      <c r="D9294" t="s">
        <v>137</v>
      </c>
      <c r="E9294">
        <v>56</v>
      </c>
      <c r="F9294" t="s">
        <v>109</v>
      </c>
      <c r="G9294" t="s">
        <v>104</v>
      </c>
      <c r="H9294" s="5">
        <v>526</v>
      </c>
      <c r="I9294" s="5">
        <v>26078.57</v>
      </c>
      <c r="J9294" t="s">
        <v>105</v>
      </c>
      <c r="K9294" t="s">
        <v>106</v>
      </c>
      <c r="L9294">
        <v>0</v>
      </c>
      <c r="M9294">
        <v>0</v>
      </c>
      <c r="N9294">
        <v>5</v>
      </c>
      <c r="O9294" s="6">
        <v>10</v>
      </c>
      <c r="P9294" t="s">
        <v>106</v>
      </c>
      <c r="Q9294" t="s">
        <v>107</v>
      </c>
      <c r="R9294">
        <f>IF(F9294="Monthly",2,0)
+IF(E9294&lt;=6,2,0)
+IF(N9294&lt;=2,2,0)
+IF(L9294&gt;=4,2,0)
+IF(M9294&gt;=2,1,0)
+IF(H9294&gt;=_xlfn.PERCENTILE.INC($H$2:$H$10001,0.75),1,0)</f>
        <v>0</v>
      </c>
      <c r="S9294" t="str">
        <f>IF(R9294&gt;=7,"High",IF(R9294&gt;=4,"Medium","Low"))</f>
        <v>Low</v>
      </c>
    </row>
    <row r="9295" spans="1:19">
      <c r="A9295" t="s">
        <v>9420</v>
      </c>
      <c r="B9295">
        <v>31</v>
      </c>
      <c r="C9295" t="s">
        <v>112</v>
      </c>
      <c r="D9295" t="s">
        <v>159</v>
      </c>
      <c r="E9295">
        <v>24</v>
      </c>
      <c r="F9295" t="s">
        <v>103</v>
      </c>
      <c r="G9295" t="s">
        <v>110</v>
      </c>
      <c r="H9295" s="5">
        <v>653</v>
      </c>
      <c r="I9295" s="5">
        <v>15401.48</v>
      </c>
      <c r="J9295" t="s">
        <v>134</v>
      </c>
      <c r="K9295" t="s">
        <v>106</v>
      </c>
      <c r="L9295">
        <v>0</v>
      </c>
      <c r="M9295">
        <v>0</v>
      </c>
      <c r="N9295">
        <v>5</v>
      </c>
      <c r="O9295" s="6">
        <v>0</v>
      </c>
      <c r="P9295" t="s">
        <v>107</v>
      </c>
      <c r="Q9295" t="s">
        <v>107</v>
      </c>
      <c r="R9295">
        <f>IF(F9295="Monthly",2,0)
+IF(E9295&lt;=6,2,0)
+IF(N9295&lt;=2,2,0)
+IF(L9295&gt;=4,2,0)
+IF(M9295&gt;=2,1,0)
+IF(H9295&gt;=_xlfn.PERCENTILE.INC($H$2:$H$10001,0.75),1,0)</f>
        <v>2</v>
      </c>
      <c r="S9295" t="str">
        <f>IF(R9295&gt;=7,"High",IF(R9295&gt;=4,"Medium","Low"))</f>
        <v>Low</v>
      </c>
    </row>
    <row r="9296" spans="1:19">
      <c r="A9296" t="s">
        <v>9421</v>
      </c>
      <c r="B9296">
        <v>38</v>
      </c>
      <c r="C9296" t="s">
        <v>101</v>
      </c>
      <c r="D9296" t="s">
        <v>126</v>
      </c>
      <c r="E9296">
        <v>10</v>
      </c>
      <c r="F9296" t="s">
        <v>109</v>
      </c>
      <c r="G9296" t="s">
        <v>104</v>
      </c>
      <c r="H9296" s="5">
        <v>486</v>
      </c>
      <c r="I9296" s="5">
        <v>4633.45</v>
      </c>
      <c r="J9296" t="s">
        <v>105</v>
      </c>
      <c r="K9296" t="s">
        <v>106</v>
      </c>
      <c r="L9296">
        <v>0</v>
      </c>
      <c r="M9296">
        <v>0</v>
      </c>
      <c r="N9296">
        <v>5</v>
      </c>
      <c r="O9296" s="6">
        <v>5</v>
      </c>
      <c r="P9296" t="s">
        <v>107</v>
      </c>
      <c r="Q9296" t="s">
        <v>107</v>
      </c>
      <c r="R9296">
        <f>IF(F9296="Monthly",2,0)
+IF(E9296&lt;=6,2,0)
+IF(N9296&lt;=2,2,0)
+IF(L9296&gt;=4,2,0)
+IF(M9296&gt;=2,1,0)
+IF(H9296&gt;=_xlfn.PERCENTILE.INC($H$2:$H$10001,0.75),1,0)</f>
        <v>0</v>
      </c>
      <c r="S9296" t="str">
        <f>IF(R9296&gt;=7,"High",IF(R9296&gt;=4,"Medium","Low"))</f>
        <v>Low</v>
      </c>
    </row>
    <row r="9297" spans="1:19">
      <c r="A9297" t="s">
        <v>9422</v>
      </c>
      <c r="B9297">
        <v>25</v>
      </c>
      <c r="C9297" t="s">
        <v>101</v>
      </c>
      <c r="D9297" t="s">
        <v>128</v>
      </c>
      <c r="E9297">
        <v>7</v>
      </c>
      <c r="F9297" t="s">
        <v>103</v>
      </c>
      <c r="G9297" t="s">
        <v>104</v>
      </c>
      <c r="H9297" s="5">
        <v>475</v>
      </c>
      <c r="I9297" s="5">
        <v>3414.06</v>
      </c>
      <c r="J9297" t="s">
        <v>134</v>
      </c>
      <c r="K9297" t="s">
        <v>107</v>
      </c>
      <c r="L9297">
        <v>1</v>
      </c>
      <c r="M9297">
        <v>0</v>
      </c>
      <c r="N9297">
        <v>5</v>
      </c>
      <c r="O9297" s="6">
        <v>0</v>
      </c>
      <c r="P9297" t="s">
        <v>107</v>
      </c>
      <c r="Q9297" t="s">
        <v>106</v>
      </c>
      <c r="R9297">
        <f>IF(F9297="Monthly",2,0)
+IF(E9297&lt;=6,2,0)
+IF(N9297&lt;=2,2,0)
+IF(L9297&gt;=4,2,0)
+IF(M9297&gt;=2,1,0)
+IF(H9297&gt;=_xlfn.PERCENTILE.INC($H$2:$H$10001,0.75),1,0)</f>
        <v>2</v>
      </c>
      <c r="S9297" t="str">
        <f>IF(R9297&gt;=7,"High",IF(R9297&gt;=4,"Medium","Low"))</f>
        <v>Low</v>
      </c>
    </row>
    <row r="9298" spans="1:19">
      <c r="A9298" t="s">
        <v>9423</v>
      </c>
      <c r="B9298">
        <v>48</v>
      </c>
      <c r="C9298" t="s">
        <v>101</v>
      </c>
      <c r="D9298" t="s">
        <v>131</v>
      </c>
      <c r="E9298">
        <v>32</v>
      </c>
      <c r="F9298" t="s">
        <v>103</v>
      </c>
      <c r="G9298" t="s">
        <v>110</v>
      </c>
      <c r="H9298" s="5">
        <v>769</v>
      </c>
      <c r="I9298" s="5">
        <v>23906.02</v>
      </c>
      <c r="J9298" t="s">
        <v>105</v>
      </c>
      <c r="K9298" t="s">
        <v>106</v>
      </c>
      <c r="L9298">
        <v>0</v>
      </c>
      <c r="M9298">
        <v>0</v>
      </c>
      <c r="N9298">
        <v>5</v>
      </c>
      <c r="O9298" s="6">
        <v>0</v>
      </c>
      <c r="P9298" t="s">
        <v>106</v>
      </c>
      <c r="Q9298" t="s">
        <v>107</v>
      </c>
      <c r="R9298">
        <f>IF(F9298="Monthly",2,0)
+IF(E9298&lt;=6,2,0)
+IF(N9298&lt;=2,2,0)
+IF(L9298&gt;=4,2,0)
+IF(M9298&gt;=2,1,0)
+IF(H9298&gt;=_xlfn.PERCENTILE.INC($H$2:$H$10001,0.75),1,0)</f>
        <v>2</v>
      </c>
      <c r="S9298" t="str">
        <f>IF(R9298&gt;=7,"High",IF(R9298&gt;=4,"Medium","Low"))</f>
        <v>Low</v>
      </c>
    </row>
    <row r="9299" spans="1:19">
      <c r="A9299" t="s">
        <v>9424</v>
      </c>
      <c r="B9299">
        <v>37</v>
      </c>
      <c r="C9299" t="s">
        <v>101</v>
      </c>
      <c r="D9299" t="s">
        <v>102</v>
      </c>
      <c r="E9299">
        <v>40</v>
      </c>
      <c r="F9299" t="s">
        <v>109</v>
      </c>
      <c r="G9299" t="s">
        <v>110</v>
      </c>
      <c r="H9299" s="5">
        <v>706</v>
      </c>
      <c r="I9299" s="5">
        <v>25181.56</v>
      </c>
      <c r="J9299" t="s">
        <v>140</v>
      </c>
      <c r="K9299" t="s">
        <v>106</v>
      </c>
      <c r="L9299">
        <v>0</v>
      </c>
      <c r="M9299">
        <v>0</v>
      </c>
      <c r="N9299">
        <v>5</v>
      </c>
      <c r="O9299" s="6">
        <v>10</v>
      </c>
      <c r="P9299" t="s">
        <v>107</v>
      </c>
      <c r="Q9299" t="s">
        <v>107</v>
      </c>
      <c r="R9299">
        <f>IF(F9299="Monthly",2,0)
+IF(E9299&lt;=6,2,0)
+IF(N9299&lt;=2,2,0)
+IF(L9299&gt;=4,2,0)
+IF(M9299&gt;=2,1,0)
+IF(H9299&gt;=_xlfn.PERCENTILE.INC($H$2:$H$10001,0.75),1,0)</f>
        <v>0</v>
      </c>
      <c r="S9299" t="str">
        <f>IF(R9299&gt;=7,"High",IF(R9299&gt;=4,"Medium","Low"))</f>
        <v>Low</v>
      </c>
    </row>
    <row r="9300" spans="1:19">
      <c r="A9300" t="s">
        <v>9425</v>
      </c>
      <c r="B9300">
        <v>36</v>
      </c>
      <c r="C9300" t="s">
        <v>101</v>
      </c>
      <c r="D9300" t="s">
        <v>119</v>
      </c>
      <c r="E9300">
        <v>27</v>
      </c>
      <c r="F9300" t="s">
        <v>103</v>
      </c>
      <c r="G9300" t="s">
        <v>110</v>
      </c>
      <c r="H9300" s="5">
        <v>677</v>
      </c>
      <c r="I9300" s="5">
        <v>17752.330000000002</v>
      </c>
      <c r="J9300" t="s">
        <v>134</v>
      </c>
      <c r="K9300" t="s">
        <v>106</v>
      </c>
      <c r="L9300">
        <v>2</v>
      </c>
      <c r="M9300">
        <v>0</v>
      </c>
      <c r="N9300">
        <v>5</v>
      </c>
      <c r="O9300" s="6">
        <v>0</v>
      </c>
      <c r="P9300" t="s">
        <v>106</v>
      </c>
      <c r="Q9300" t="s">
        <v>106</v>
      </c>
      <c r="R9300">
        <f>IF(F9300="Monthly",2,0)
+IF(E9300&lt;=6,2,0)
+IF(N9300&lt;=2,2,0)
+IF(L9300&gt;=4,2,0)
+IF(M9300&gt;=2,1,0)
+IF(H9300&gt;=_xlfn.PERCENTILE.INC($H$2:$H$10001,0.75),1,0)</f>
        <v>2</v>
      </c>
      <c r="S9300" t="str">
        <f>IF(R9300&gt;=7,"High",IF(R9300&gt;=4,"Medium","Low"))</f>
        <v>Low</v>
      </c>
    </row>
    <row r="9301" spans="1:19">
      <c r="A9301" t="s">
        <v>9426</v>
      </c>
      <c r="B9301">
        <v>25</v>
      </c>
      <c r="C9301" t="s">
        <v>112</v>
      </c>
      <c r="D9301" t="s">
        <v>102</v>
      </c>
      <c r="E9301">
        <v>28</v>
      </c>
      <c r="F9301" t="s">
        <v>121</v>
      </c>
      <c r="G9301" t="s">
        <v>110</v>
      </c>
      <c r="H9301" s="5">
        <v>689</v>
      </c>
      <c r="I9301" s="5">
        <v>18953.77</v>
      </c>
      <c r="J9301" t="s">
        <v>134</v>
      </c>
      <c r="K9301" t="s">
        <v>106</v>
      </c>
      <c r="L9301">
        <v>5</v>
      </c>
      <c r="M9301">
        <v>2</v>
      </c>
      <c r="N9301">
        <v>2</v>
      </c>
      <c r="O9301" s="6">
        <v>0</v>
      </c>
      <c r="P9301" t="s">
        <v>107</v>
      </c>
      <c r="Q9301" t="s">
        <v>106</v>
      </c>
      <c r="R9301">
        <f>IF(F9301="Monthly",2,0)
+IF(E9301&lt;=6,2,0)
+IF(N9301&lt;=2,2,0)
+IF(L9301&gt;=4,2,0)
+IF(M9301&gt;=2,1,0)
+IF(H9301&gt;=_xlfn.PERCENTILE.INC($H$2:$H$10001,0.75),1,0)</f>
        <v>5</v>
      </c>
      <c r="S9301" t="str">
        <f>IF(R9301&gt;=7,"High",IF(R9301&gt;=4,"Medium","Low"))</f>
        <v>Medium</v>
      </c>
    </row>
    <row r="9302" spans="1:19">
      <c r="A9302" t="s">
        <v>9427</v>
      </c>
      <c r="B9302">
        <v>43</v>
      </c>
      <c r="C9302" t="s">
        <v>101</v>
      </c>
      <c r="D9302" t="s">
        <v>133</v>
      </c>
      <c r="E9302">
        <v>26</v>
      </c>
      <c r="F9302" t="s">
        <v>109</v>
      </c>
      <c r="G9302" t="s">
        <v>110</v>
      </c>
      <c r="H9302" s="5">
        <v>692</v>
      </c>
      <c r="I9302" s="5">
        <v>17640.47</v>
      </c>
      <c r="J9302" t="s">
        <v>134</v>
      </c>
      <c r="K9302" t="s">
        <v>106</v>
      </c>
      <c r="L9302">
        <v>5</v>
      </c>
      <c r="M9302">
        <v>3</v>
      </c>
      <c r="N9302">
        <v>2</v>
      </c>
      <c r="O9302" s="6">
        <v>0</v>
      </c>
      <c r="P9302" t="s">
        <v>107</v>
      </c>
      <c r="Q9302" t="s">
        <v>106</v>
      </c>
      <c r="R9302">
        <f>IF(F9302="Monthly",2,0)
+IF(E9302&lt;=6,2,0)
+IF(N9302&lt;=2,2,0)
+IF(L9302&gt;=4,2,0)
+IF(M9302&gt;=2,1,0)
+IF(H9302&gt;=_xlfn.PERCENTILE.INC($H$2:$H$10001,0.75),1,0)</f>
        <v>5</v>
      </c>
      <c r="S9302" t="str">
        <f>IF(R9302&gt;=7,"High",IF(R9302&gt;=4,"Medium","Low"))</f>
        <v>Medium</v>
      </c>
    </row>
    <row r="9303" spans="1:19">
      <c r="A9303" t="s">
        <v>9428</v>
      </c>
      <c r="B9303">
        <v>52</v>
      </c>
      <c r="C9303" t="s">
        <v>101</v>
      </c>
      <c r="D9303" t="s">
        <v>119</v>
      </c>
      <c r="E9303">
        <v>27</v>
      </c>
      <c r="F9303" t="s">
        <v>109</v>
      </c>
      <c r="G9303" t="s">
        <v>110</v>
      </c>
      <c r="H9303" s="5">
        <v>776</v>
      </c>
      <c r="I9303" s="5">
        <v>19185.38</v>
      </c>
      <c r="J9303" t="s">
        <v>117</v>
      </c>
      <c r="K9303" t="s">
        <v>106</v>
      </c>
      <c r="L9303">
        <v>0</v>
      </c>
      <c r="M9303">
        <v>0</v>
      </c>
      <c r="N9303">
        <v>4</v>
      </c>
      <c r="O9303" s="6">
        <v>10</v>
      </c>
      <c r="P9303" t="s">
        <v>107</v>
      </c>
      <c r="Q9303" t="s">
        <v>107</v>
      </c>
      <c r="R9303">
        <f>IF(F9303="Monthly",2,0)
+IF(E9303&lt;=6,2,0)
+IF(N9303&lt;=2,2,0)
+IF(L9303&gt;=4,2,0)
+IF(M9303&gt;=2,1,0)
+IF(H9303&gt;=_xlfn.PERCENTILE.INC($H$2:$H$10001,0.75),1,0)</f>
        <v>0</v>
      </c>
      <c r="S9303" t="str">
        <f>IF(R9303&gt;=7,"High",IF(R9303&gt;=4,"Medium","Low"))</f>
        <v>Low</v>
      </c>
    </row>
    <row r="9304" spans="1:19">
      <c r="A9304" t="s">
        <v>9429</v>
      </c>
      <c r="B9304">
        <v>44</v>
      </c>
      <c r="C9304" t="s">
        <v>101</v>
      </c>
      <c r="D9304" t="s">
        <v>133</v>
      </c>
      <c r="E9304">
        <v>54</v>
      </c>
      <c r="F9304" t="s">
        <v>103</v>
      </c>
      <c r="G9304" t="s">
        <v>104</v>
      </c>
      <c r="H9304" s="5">
        <v>495</v>
      </c>
      <c r="I9304" s="5">
        <v>26155.77</v>
      </c>
      <c r="J9304" t="s">
        <v>105</v>
      </c>
      <c r="K9304" t="s">
        <v>106</v>
      </c>
      <c r="L9304">
        <v>1</v>
      </c>
      <c r="M9304">
        <v>0</v>
      </c>
      <c r="N9304">
        <v>5</v>
      </c>
      <c r="O9304" s="6">
        <v>0</v>
      </c>
      <c r="P9304" t="s">
        <v>107</v>
      </c>
      <c r="Q9304" t="s">
        <v>107</v>
      </c>
      <c r="R9304">
        <f>IF(F9304="Monthly",2,0)
+IF(E9304&lt;=6,2,0)
+IF(N9304&lt;=2,2,0)
+IF(L9304&gt;=4,2,0)
+IF(M9304&gt;=2,1,0)
+IF(H9304&gt;=_xlfn.PERCENTILE.INC($H$2:$H$10001,0.75),1,0)</f>
        <v>2</v>
      </c>
      <c r="S9304" t="str">
        <f>IF(R9304&gt;=7,"High",IF(R9304&gt;=4,"Medium","Low"))</f>
        <v>Low</v>
      </c>
    </row>
    <row r="9305" spans="1:19">
      <c r="A9305" t="s">
        <v>9430</v>
      </c>
      <c r="B9305">
        <v>29</v>
      </c>
      <c r="C9305" t="s">
        <v>101</v>
      </c>
      <c r="D9305" t="s">
        <v>159</v>
      </c>
      <c r="E9305">
        <v>62</v>
      </c>
      <c r="F9305" t="s">
        <v>103</v>
      </c>
      <c r="G9305" t="s">
        <v>110</v>
      </c>
      <c r="H9305" s="5">
        <v>773</v>
      </c>
      <c r="I9305" s="5">
        <v>48299.63</v>
      </c>
      <c r="J9305" t="s">
        <v>105</v>
      </c>
      <c r="K9305" t="s">
        <v>106</v>
      </c>
      <c r="L9305">
        <v>0</v>
      </c>
      <c r="M9305">
        <v>0</v>
      </c>
      <c r="N9305">
        <v>5</v>
      </c>
      <c r="O9305" s="6">
        <v>0</v>
      </c>
      <c r="P9305" t="s">
        <v>106</v>
      </c>
      <c r="Q9305" t="s">
        <v>107</v>
      </c>
      <c r="R9305">
        <f>IF(F9305="Monthly",2,0)
+IF(E9305&lt;=6,2,0)
+IF(N9305&lt;=2,2,0)
+IF(L9305&gt;=4,2,0)
+IF(M9305&gt;=2,1,0)
+IF(H9305&gt;=_xlfn.PERCENTILE.INC($H$2:$H$10001,0.75),1,0)</f>
        <v>2</v>
      </c>
      <c r="S9305" t="str">
        <f>IF(R9305&gt;=7,"High",IF(R9305&gt;=4,"Medium","Low"))</f>
        <v>Low</v>
      </c>
    </row>
    <row r="9306" spans="1:19">
      <c r="A9306" t="s">
        <v>9431</v>
      </c>
      <c r="B9306">
        <v>34</v>
      </c>
      <c r="C9306" t="s">
        <v>112</v>
      </c>
      <c r="D9306" t="s">
        <v>131</v>
      </c>
      <c r="E9306">
        <v>31</v>
      </c>
      <c r="F9306" t="s">
        <v>103</v>
      </c>
      <c r="G9306" t="s">
        <v>110</v>
      </c>
      <c r="H9306" s="5">
        <v>815</v>
      </c>
      <c r="I9306" s="5">
        <v>25831.08</v>
      </c>
      <c r="J9306" t="s">
        <v>117</v>
      </c>
      <c r="K9306" t="s">
        <v>106</v>
      </c>
      <c r="L9306">
        <v>1</v>
      </c>
      <c r="M9306">
        <v>0</v>
      </c>
      <c r="N9306">
        <v>5</v>
      </c>
      <c r="O9306" s="6">
        <v>0</v>
      </c>
      <c r="P9306" t="s">
        <v>107</v>
      </c>
      <c r="Q9306" t="s">
        <v>106</v>
      </c>
      <c r="R9306">
        <f>IF(F9306="Monthly",2,0)
+IF(E9306&lt;=6,2,0)
+IF(N9306&lt;=2,2,0)
+IF(L9306&gt;=4,2,0)
+IF(M9306&gt;=2,1,0)
+IF(H9306&gt;=_xlfn.PERCENTILE.INC($H$2:$H$10001,0.75),1,0)</f>
        <v>3</v>
      </c>
      <c r="S9306" t="str">
        <f>IF(R9306&gt;=7,"High",IF(R9306&gt;=4,"Medium","Low"))</f>
        <v>Low</v>
      </c>
    </row>
    <row r="9307" spans="1:19">
      <c r="A9307" t="s">
        <v>9432</v>
      </c>
      <c r="B9307">
        <v>47</v>
      </c>
      <c r="C9307" t="s">
        <v>101</v>
      </c>
      <c r="D9307" t="s">
        <v>131</v>
      </c>
      <c r="E9307">
        <v>16</v>
      </c>
      <c r="F9307" t="s">
        <v>109</v>
      </c>
      <c r="G9307" t="s">
        <v>110</v>
      </c>
      <c r="H9307" s="5">
        <v>727</v>
      </c>
      <c r="I9307" s="5">
        <v>11919.85</v>
      </c>
      <c r="J9307" t="s">
        <v>105</v>
      </c>
      <c r="K9307" t="s">
        <v>106</v>
      </c>
      <c r="L9307">
        <v>1</v>
      </c>
      <c r="M9307">
        <v>0</v>
      </c>
      <c r="N9307">
        <v>4</v>
      </c>
      <c r="O9307" s="6">
        <v>0</v>
      </c>
      <c r="P9307" t="s">
        <v>107</v>
      </c>
      <c r="Q9307" t="s">
        <v>107</v>
      </c>
      <c r="R9307">
        <f>IF(F9307="Monthly",2,0)
+IF(E9307&lt;=6,2,0)
+IF(N9307&lt;=2,2,0)
+IF(L9307&gt;=4,2,0)
+IF(M9307&gt;=2,1,0)
+IF(H9307&gt;=_xlfn.PERCENTILE.INC($H$2:$H$10001,0.75),1,0)</f>
        <v>0</v>
      </c>
      <c r="S9307" t="str">
        <f>IF(R9307&gt;=7,"High",IF(R9307&gt;=4,"Medium","Low"))</f>
        <v>Low</v>
      </c>
    </row>
    <row r="9308" spans="1:19">
      <c r="A9308" t="s">
        <v>9433</v>
      </c>
      <c r="B9308">
        <v>21</v>
      </c>
      <c r="C9308" t="s">
        <v>112</v>
      </c>
      <c r="D9308" t="s">
        <v>119</v>
      </c>
      <c r="E9308">
        <v>30</v>
      </c>
      <c r="F9308" t="s">
        <v>103</v>
      </c>
      <c r="G9308" t="s">
        <v>110</v>
      </c>
      <c r="H9308" s="5">
        <v>724</v>
      </c>
      <c r="I9308" s="5">
        <v>21248.01</v>
      </c>
      <c r="J9308" t="s">
        <v>140</v>
      </c>
      <c r="K9308" t="s">
        <v>106</v>
      </c>
      <c r="L9308">
        <v>0</v>
      </c>
      <c r="M9308">
        <v>0</v>
      </c>
      <c r="N9308">
        <v>5</v>
      </c>
      <c r="O9308" s="6">
        <v>0</v>
      </c>
      <c r="P9308" t="s">
        <v>106</v>
      </c>
      <c r="Q9308" t="s">
        <v>106</v>
      </c>
      <c r="R9308">
        <f>IF(F9308="Monthly",2,0)
+IF(E9308&lt;=6,2,0)
+IF(N9308&lt;=2,2,0)
+IF(L9308&gt;=4,2,0)
+IF(M9308&gt;=2,1,0)
+IF(H9308&gt;=_xlfn.PERCENTILE.INC($H$2:$H$10001,0.75),1,0)</f>
        <v>2</v>
      </c>
      <c r="S9308" t="str">
        <f>IF(R9308&gt;=7,"High",IF(R9308&gt;=4,"Medium","Low"))</f>
        <v>Low</v>
      </c>
    </row>
    <row r="9309" spans="1:19">
      <c r="A9309" t="s">
        <v>9434</v>
      </c>
      <c r="B9309">
        <v>49</v>
      </c>
      <c r="C9309" t="s">
        <v>101</v>
      </c>
      <c r="D9309" t="s">
        <v>123</v>
      </c>
      <c r="E9309">
        <v>35</v>
      </c>
      <c r="F9309" t="s">
        <v>103</v>
      </c>
      <c r="G9309" t="s">
        <v>104</v>
      </c>
      <c r="H9309" s="5">
        <v>427</v>
      </c>
      <c r="I9309" s="5">
        <v>14645.3</v>
      </c>
      <c r="J9309" t="s">
        <v>134</v>
      </c>
      <c r="K9309" t="s">
        <v>107</v>
      </c>
      <c r="L9309">
        <v>0</v>
      </c>
      <c r="M9309">
        <v>0</v>
      </c>
      <c r="N9309">
        <v>5</v>
      </c>
      <c r="O9309" s="6">
        <v>0</v>
      </c>
      <c r="P9309" t="s">
        <v>107</v>
      </c>
      <c r="Q9309" t="s">
        <v>107</v>
      </c>
      <c r="R9309">
        <f>IF(F9309="Monthly",2,0)
+IF(E9309&lt;=6,2,0)
+IF(N9309&lt;=2,2,0)
+IF(L9309&gt;=4,2,0)
+IF(M9309&gt;=2,1,0)
+IF(H9309&gt;=_xlfn.PERCENTILE.INC($H$2:$H$10001,0.75),1,0)</f>
        <v>2</v>
      </c>
      <c r="S9309" t="str">
        <f>IF(R9309&gt;=7,"High",IF(R9309&gt;=4,"Medium","Low"))</f>
        <v>Low</v>
      </c>
    </row>
    <row r="9310" spans="1:19">
      <c r="A9310" t="s">
        <v>9435</v>
      </c>
      <c r="B9310">
        <v>55</v>
      </c>
      <c r="C9310" t="s">
        <v>112</v>
      </c>
      <c r="D9310" t="s">
        <v>126</v>
      </c>
      <c r="E9310">
        <v>32</v>
      </c>
      <c r="F9310" t="s">
        <v>103</v>
      </c>
      <c r="G9310" t="s">
        <v>129</v>
      </c>
      <c r="H9310" s="5">
        <v>1007</v>
      </c>
      <c r="I9310" s="5">
        <v>32036.05</v>
      </c>
      <c r="J9310" t="s">
        <v>117</v>
      </c>
      <c r="K9310" t="s">
        <v>106</v>
      </c>
      <c r="L9310">
        <v>0</v>
      </c>
      <c r="M9310">
        <v>0</v>
      </c>
      <c r="N9310">
        <v>5</v>
      </c>
      <c r="O9310" s="6">
        <v>0</v>
      </c>
      <c r="P9310" t="s">
        <v>106</v>
      </c>
      <c r="Q9310" t="s">
        <v>107</v>
      </c>
      <c r="R9310">
        <f>IF(F9310="Monthly",2,0)
+IF(E9310&lt;=6,2,0)
+IF(N9310&lt;=2,2,0)
+IF(L9310&gt;=4,2,0)
+IF(M9310&gt;=2,1,0)
+IF(H9310&gt;=_xlfn.PERCENTILE.INC($H$2:$H$10001,0.75),1,0)</f>
        <v>3</v>
      </c>
      <c r="S9310" t="str">
        <f>IF(R9310&gt;=7,"High",IF(R9310&gt;=4,"Medium","Low"))</f>
        <v>Low</v>
      </c>
    </row>
    <row r="9311" spans="1:19">
      <c r="A9311" t="s">
        <v>9436</v>
      </c>
      <c r="B9311">
        <v>34</v>
      </c>
      <c r="C9311" t="s">
        <v>101</v>
      </c>
      <c r="D9311" t="s">
        <v>119</v>
      </c>
      <c r="E9311">
        <v>37</v>
      </c>
      <c r="F9311" t="s">
        <v>109</v>
      </c>
      <c r="G9311" t="s">
        <v>129</v>
      </c>
      <c r="H9311" s="5">
        <v>940</v>
      </c>
      <c r="I9311" s="5">
        <v>35489.589999999997</v>
      </c>
      <c r="J9311" t="s">
        <v>117</v>
      </c>
      <c r="K9311" t="s">
        <v>106</v>
      </c>
      <c r="L9311">
        <v>1</v>
      </c>
      <c r="M9311">
        <v>0</v>
      </c>
      <c r="N9311">
        <v>5</v>
      </c>
      <c r="O9311" s="6">
        <v>0</v>
      </c>
      <c r="P9311" t="s">
        <v>107</v>
      </c>
      <c r="Q9311" t="s">
        <v>107</v>
      </c>
      <c r="R9311">
        <f>IF(F9311="Monthly",2,0)
+IF(E9311&lt;=6,2,0)
+IF(N9311&lt;=2,2,0)
+IF(L9311&gt;=4,2,0)
+IF(M9311&gt;=2,1,0)
+IF(H9311&gt;=_xlfn.PERCENTILE.INC($H$2:$H$10001,0.75),1,0)</f>
        <v>1</v>
      </c>
      <c r="S9311" t="str">
        <f>IF(R9311&gt;=7,"High",IF(R9311&gt;=4,"Medium","Low"))</f>
        <v>Low</v>
      </c>
    </row>
    <row r="9312" spans="1:19">
      <c r="A9312" t="s">
        <v>9437</v>
      </c>
      <c r="B9312">
        <v>29</v>
      </c>
      <c r="C9312" t="s">
        <v>101</v>
      </c>
      <c r="D9312" t="s">
        <v>133</v>
      </c>
      <c r="E9312">
        <v>47</v>
      </c>
      <c r="F9312" t="s">
        <v>103</v>
      </c>
      <c r="G9312" t="s">
        <v>104</v>
      </c>
      <c r="H9312" s="5">
        <v>421</v>
      </c>
      <c r="I9312" s="5">
        <v>20090.919999999998</v>
      </c>
      <c r="J9312" t="s">
        <v>105</v>
      </c>
      <c r="K9312" t="s">
        <v>106</v>
      </c>
      <c r="L9312">
        <v>0</v>
      </c>
      <c r="M9312">
        <v>0</v>
      </c>
      <c r="N9312">
        <v>4</v>
      </c>
      <c r="O9312" s="6">
        <v>0</v>
      </c>
      <c r="P9312" t="s">
        <v>107</v>
      </c>
      <c r="Q9312" t="s">
        <v>107</v>
      </c>
      <c r="R9312">
        <f>IF(F9312="Monthly",2,0)
+IF(E9312&lt;=6,2,0)
+IF(N9312&lt;=2,2,0)
+IF(L9312&gt;=4,2,0)
+IF(M9312&gt;=2,1,0)
+IF(H9312&gt;=_xlfn.PERCENTILE.INC($H$2:$H$10001,0.75),1,0)</f>
        <v>2</v>
      </c>
      <c r="S9312" t="str">
        <f>IF(R9312&gt;=7,"High",IF(R9312&gt;=4,"Medium","Low"))</f>
        <v>Low</v>
      </c>
    </row>
    <row r="9313" spans="1:19">
      <c r="A9313" t="s">
        <v>9438</v>
      </c>
      <c r="B9313">
        <v>34</v>
      </c>
      <c r="C9313" t="s">
        <v>101</v>
      </c>
      <c r="D9313" t="s">
        <v>123</v>
      </c>
      <c r="E9313">
        <v>14</v>
      </c>
      <c r="F9313" t="s">
        <v>103</v>
      </c>
      <c r="G9313" t="s">
        <v>110</v>
      </c>
      <c r="H9313" s="5">
        <v>742</v>
      </c>
      <c r="I9313" s="5">
        <f>RawCustomerTable[[#This Row],[Monthly_Charges]]*RawCustomerTable[[#This Row],[Tenure_Months]]*(1-RawCustomerTable[[#This Row],[Discount_Percent]]/100)</f>
        <v>10388</v>
      </c>
      <c r="J9313" t="s">
        <v>134</v>
      </c>
      <c r="K9313" t="s">
        <v>106</v>
      </c>
      <c r="L9313">
        <v>0</v>
      </c>
      <c r="M9313">
        <v>0</v>
      </c>
      <c r="N9313">
        <v>4</v>
      </c>
      <c r="O9313" s="6">
        <v>0</v>
      </c>
      <c r="P9313" t="s">
        <v>107</v>
      </c>
      <c r="Q9313" t="s">
        <v>107</v>
      </c>
      <c r="R9313">
        <f>IF(F9313="Monthly",2,0)
+IF(E9313&lt;=6,2,0)
+IF(N9313&lt;=2,2,0)
+IF(L9313&gt;=4,2,0)
+IF(M9313&gt;=2,1,0)
+IF(H9313&gt;=_xlfn.PERCENTILE.INC($H$2:$H$10001,0.75),1,0)</f>
        <v>2</v>
      </c>
      <c r="S9313" t="str">
        <f>IF(R9313&gt;=7,"High",IF(R9313&gt;=4,"Medium","Low"))</f>
        <v>Low</v>
      </c>
    </row>
    <row r="9314" spans="1:19">
      <c r="A9314" t="s">
        <v>9439</v>
      </c>
      <c r="B9314">
        <v>46</v>
      </c>
      <c r="C9314" t="s">
        <v>101</v>
      </c>
      <c r="D9314" t="s">
        <v>102</v>
      </c>
      <c r="E9314">
        <v>37</v>
      </c>
      <c r="F9314" t="s">
        <v>121</v>
      </c>
      <c r="G9314" t="s">
        <v>110</v>
      </c>
      <c r="H9314" s="5">
        <v>691</v>
      </c>
      <c r="I9314" s="5">
        <v>25933.77</v>
      </c>
      <c r="J9314" t="s">
        <v>140</v>
      </c>
      <c r="K9314" t="s">
        <v>106</v>
      </c>
      <c r="L9314">
        <v>3</v>
      </c>
      <c r="M9314">
        <v>2</v>
      </c>
      <c r="N9314">
        <v>3</v>
      </c>
      <c r="O9314" s="6">
        <v>0</v>
      </c>
      <c r="P9314" t="s">
        <v>107</v>
      </c>
      <c r="Q9314" t="s">
        <v>107</v>
      </c>
      <c r="R9314">
        <f>IF(F9314="Monthly",2,0)
+IF(E9314&lt;=6,2,0)
+IF(N9314&lt;=2,2,0)
+IF(L9314&gt;=4,2,0)
+IF(M9314&gt;=2,1,0)
+IF(H9314&gt;=_xlfn.PERCENTILE.INC($H$2:$H$10001,0.75),1,0)</f>
        <v>1</v>
      </c>
      <c r="S9314" t="str">
        <f>IF(R9314&gt;=7,"High",IF(R9314&gt;=4,"Medium","Low"))</f>
        <v>Low</v>
      </c>
    </row>
    <row r="9315" spans="1:19">
      <c r="A9315" t="s">
        <v>9440</v>
      </c>
      <c r="B9315">
        <v>38</v>
      </c>
      <c r="C9315" t="s">
        <v>101</v>
      </c>
      <c r="D9315" t="s">
        <v>102</v>
      </c>
      <c r="E9315">
        <v>39</v>
      </c>
      <c r="F9315" t="s">
        <v>109</v>
      </c>
      <c r="G9315" t="s">
        <v>110</v>
      </c>
      <c r="H9315" s="5">
        <v>690</v>
      </c>
      <c r="I9315" s="5">
        <v>25858.91</v>
      </c>
      <c r="J9315" t="s">
        <v>134</v>
      </c>
      <c r="K9315" t="s">
        <v>106</v>
      </c>
      <c r="L9315">
        <v>5</v>
      </c>
      <c r="M9315">
        <v>2</v>
      </c>
      <c r="N9315">
        <v>3</v>
      </c>
      <c r="O9315" s="6">
        <v>5</v>
      </c>
      <c r="P9315" t="s">
        <v>106</v>
      </c>
      <c r="Q9315" t="s">
        <v>107</v>
      </c>
      <c r="R9315">
        <f>IF(F9315="Monthly",2,0)
+IF(E9315&lt;=6,2,0)
+IF(N9315&lt;=2,2,0)
+IF(L9315&gt;=4,2,0)
+IF(M9315&gt;=2,1,0)
+IF(H9315&gt;=_xlfn.PERCENTILE.INC($H$2:$H$10001,0.75),1,0)</f>
        <v>3</v>
      </c>
      <c r="S9315" t="str">
        <f>IF(R9315&gt;=7,"High",IF(R9315&gt;=4,"Medium","Low"))</f>
        <v>Low</v>
      </c>
    </row>
    <row r="9316" spans="1:19">
      <c r="A9316" t="s">
        <v>9441</v>
      </c>
      <c r="B9316">
        <v>40</v>
      </c>
      <c r="C9316" t="s">
        <v>112</v>
      </c>
      <c r="D9316" t="s">
        <v>131</v>
      </c>
      <c r="E9316">
        <v>39</v>
      </c>
      <c r="F9316" t="s">
        <v>103</v>
      </c>
      <c r="G9316" t="s">
        <v>104</v>
      </c>
      <c r="H9316" s="5">
        <v>577</v>
      </c>
      <c r="I9316" s="5">
        <v>22129.65</v>
      </c>
      <c r="J9316" t="s">
        <v>134</v>
      </c>
      <c r="K9316" t="s">
        <v>107</v>
      </c>
      <c r="L9316">
        <v>0</v>
      </c>
      <c r="M9316">
        <v>0</v>
      </c>
      <c r="N9316">
        <v>4</v>
      </c>
      <c r="O9316" s="6">
        <v>0</v>
      </c>
      <c r="P9316" t="s">
        <v>107</v>
      </c>
      <c r="Q9316" t="s">
        <v>107</v>
      </c>
      <c r="R9316">
        <f>IF(F9316="Monthly",2,0)
+IF(E9316&lt;=6,2,0)
+IF(N9316&lt;=2,2,0)
+IF(L9316&gt;=4,2,0)
+IF(M9316&gt;=2,1,0)
+IF(H9316&gt;=_xlfn.PERCENTILE.INC($H$2:$H$10001,0.75),1,0)</f>
        <v>2</v>
      </c>
      <c r="S9316" t="str">
        <f>IF(R9316&gt;=7,"High",IF(R9316&gt;=4,"Medium","Low"))</f>
        <v>Low</v>
      </c>
    </row>
    <row r="9317" spans="1:19">
      <c r="A9317" t="s">
        <v>9442</v>
      </c>
      <c r="B9317">
        <v>35</v>
      </c>
      <c r="C9317" t="s">
        <v>112</v>
      </c>
      <c r="D9317" t="s">
        <v>126</v>
      </c>
      <c r="E9317">
        <v>38</v>
      </c>
      <c r="F9317" t="s">
        <v>109</v>
      </c>
      <c r="G9317" t="s">
        <v>110</v>
      </c>
      <c r="H9317" s="5">
        <v>732</v>
      </c>
      <c r="I9317" s="5">
        <v>28056.76</v>
      </c>
      <c r="J9317" t="s">
        <v>115</v>
      </c>
      <c r="K9317" t="s">
        <v>106</v>
      </c>
      <c r="L9317">
        <v>0</v>
      </c>
      <c r="M9317">
        <v>0</v>
      </c>
      <c r="N9317">
        <v>5</v>
      </c>
      <c r="O9317" s="6">
        <v>0</v>
      </c>
      <c r="P9317" t="s">
        <v>107</v>
      </c>
      <c r="Q9317" t="s">
        <v>106</v>
      </c>
      <c r="R9317">
        <f>IF(F9317="Monthly",2,0)
+IF(E9317&lt;=6,2,0)
+IF(N9317&lt;=2,2,0)
+IF(L9317&gt;=4,2,0)
+IF(M9317&gt;=2,1,0)
+IF(H9317&gt;=_xlfn.PERCENTILE.INC($H$2:$H$10001,0.75),1,0)</f>
        <v>0</v>
      </c>
      <c r="S9317" t="str">
        <f>IF(R9317&gt;=7,"High",IF(R9317&gt;=4,"Medium","Low"))</f>
        <v>Low</v>
      </c>
    </row>
    <row r="9318" spans="1:19">
      <c r="A9318" t="s">
        <v>9443</v>
      </c>
      <c r="B9318">
        <v>28</v>
      </c>
      <c r="C9318" t="s">
        <v>101</v>
      </c>
      <c r="D9318" t="s">
        <v>131</v>
      </c>
      <c r="E9318">
        <v>15</v>
      </c>
      <c r="F9318" t="s">
        <v>103</v>
      </c>
      <c r="G9318" t="s">
        <v>129</v>
      </c>
      <c r="H9318" s="5">
        <v>1088</v>
      </c>
      <c r="I9318" s="5">
        <v>16427.2</v>
      </c>
      <c r="J9318" t="s">
        <v>105</v>
      </c>
      <c r="K9318" t="s">
        <v>106</v>
      </c>
      <c r="L9318">
        <v>0</v>
      </c>
      <c r="M9318">
        <v>0</v>
      </c>
      <c r="N9318">
        <v>5</v>
      </c>
      <c r="O9318" s="6">
        <v>0</v>
      </c>
      <c r="P9318" t="s">
        <v>107</v>
      </c>
      <c r="Q9318" t="s">
        <v>106</v>
      </c>
      <c r="R9318">
        <f>IF(F9318="Monthly",2,0)
+IF(E9318&lt;=6,2,0)
+IF(N9318&lt;=2,2,0)
+IF(L9318&gt;=4,2,0)
+IF(M9318&gt;=2,1,0)
+IF(H9318&gt;=_xlfn.PERCENTILE.INC($H$2:$H$10001,0.75),1,0)</f>
        <v>3</v>
      </c>
      <c r="S9318" t="str">
        <f>IF(R9318&gt;=7,"High",IF(R9318&gt;=4,"Medium","Low"))</f>
        <v>Low</v>
      </c>
    </row>
    <row r="9319" spans="1:19">
      <c r="A9319" t="s">
        <v>9444</v>
      </c>
      <c r="B9319">
        <v>27</v>
      </c>
      <c r="C9319" t="s">
        <v>112</v>
      </c>
      <c r="D9319" t="s">
        <v>113</v>
      </c>
      <c r="E9319">
        <v>13</v>
      </c>
      <c r="F9319" t="s">
        <v>103</v>
      </c>
      <c r="G9319" t="s">
        <v>129</v>
      </c>
      <c r="H9319" s="5">
        <v>949</v>
      </c>
      <c r="I9319" s="5">
        <v>12502.34</v>
      </c>
      <c r="J9319" t="s">
        <v>140</v>
      </c>
      <c r="K9319" t="s">
        <v>106</v>
      </c>
      <c r="L9319">
        <v>3</v>
      </c>
      <c r="M9319">
        <v>0</v>
      </c>
      <c r="N9319">
        <v>4</v>
      </c>
      <c r="O9319" s="6">
        <v>0</v>
      </c>
      <c r="P9319" t="s">
        <v>107</v>
      </c>
      <c r="Q9319" t="s">
        <v>106</v>
      </c>
      <c r="R9319">
        <f>IF(F9319="Monthly",2,0)
+IF(E9319&lt;=6,2,0)
+IF(N9319&lt;=2,2,0)
+IF(L9319&gt;=4,2,0)
+IF(M9319&gt;=2,1,0)
+IF(H9319&gt;=_xlfn.PERCENTILE.INC($H$2:$H$10001,0.75),1,0)</f>
        <v>3</v>
      </c>
      <c r="S9319" t="str">
        <f>IF(R9319&gt;=7,"High",IF(R9319&gt;=4,"Medium","Low"))</f>
        <v>Low</v>
      </c>
    </row>
    <row r="9320" spans="1:19">
      <c r="A9320" t="s">
        <v>9445</v>
      </c>
      <c r="B9320">
        <v>38</v>
      </c>
      <c r="C9320" t="s">
        <v>101</v>
      </c>
      <c r="D9320" t="s">
        <v>137</v>
      </c>
      <c r="E9320">
        <v>58</v>
      </c>
      <c r="F9320" t="s">
        <v>109</v>
      </c>
      <c r="G9320" t="s">
        <v>129</v>
      </c>
      <c r="H9320" s="5">
        <v>1081</v>
      </c>
      <c r="I9320" s="5">
        <v>55307.27</v>
      </c>
      <c r="J9320" t="s">
        <v>105</v>
      </c>
      <c r="K9320" t="s">
        <v>106</v>
      </c>
      <c r="L9320">
        <v>2</v>
      </c>
      <c r="M9320">
        <v>1</v>
      </c>
      <c r="N9320">
        <v>5</v>
      </c>
      <c r="O9320" s="6">
        <v>10</v>
      </c>
      <c r="P9320" t="s">
        <v>107</v>
      </c>
      <c r="Q9320" t="s">
        <v>107</v>
      </c>
      <c r="R9320">
        <f>IF(F9320="Monthly",2,0)
+IF(E9320&lt;=6,2,0)
+IF(N9320&lt;=2,2,0)
+IF(L9320&gt;=4,2,0)
+IF(M9320&gt;=2,1,0)
+IF(H9320&gt;=_xlfn.PERCENTILE.INC($H$2:$H$10001,0.75),1,0)</f>
        <v>1</v>
      </c>
      <c r="S9320" t="str">
        <f>IF(R9320&gt;=7,"High",IF(R9320&gt;=4,"Medium","Low"))</f>
        <v>Low</v>
      </c>
    </row>
    <row r="9321" spans="1:19">
      <c r="A9321" t="s">
        <v>9446</v>
      </c>
      <c r="B9321">
        <v>47</v>
      </c>
      <c r="C9321" t="s">
        <v>112</v>
      </c>
      <c r="D9321" t="s">
        <v>137</v>
      </c>
      <c r="E9321">
        <v>59</v>
      </c>
      <c r="F9321" t="s">
        <v>109</v>
      </c>
      <c r="G9321" t="s">
        <v>110</v>
      </c>
      <c r="H9321" s="5">
        <v>717</v>
      </c>
      <c r="I9321" s="5">
        <v>43182.37</v>
      </c>
      <c r="J9321" t="s">
        <v>105</v>
      </c>
      <c r="K9321" t="s">
        <v>106</v>
      </c>
      <c r="L9321">
        <v>1</v>
      </c>
      <c r="M9321">
        <v>0</v>
      </c>
      <c r="N9321">
        <v>5</v>
      </c>
      <c r="O9321" s="6">
        <v>0</v>
      </c>
      <c r="P9321" t="s">
        <v>107</v>
      </c>
      <c r="Q9321" t="s">
        <v>107</v>
      </c>
      <c r="R9321">
        <f>IF(F9321="Monthly",2,0)
+IF(E9321&lt;=6,2,0)
+IF(N9321&lt;=2,2,0)
+IF(L9321&gt;=4,2,0)
+IF(M9321&gt;=2,1,0)
+IF(H9321&gt;=_xlfn.PERCENTILE.INC($H$2:$H$10001,0.75),1,0)</f>
        <v>0</v>
      </c>
      <c r="S9321" t="str">
        <f>IF(R9321&gt;=7,"High",IF(R9321&gt;=4,"Medium","Low"))</f>
        <v>Low</v>
      </c>
    </row>
    <row r="9322" spans="1:19">
      <c r="A9322" t="s">
        <v>9447</v>
      </c>
      <c r="B9322">
        <v>43</v>
      </c>
      <c r="C9322" t="s">
        <v>101</v>
      </c>
      <c r="D9322" t="s">
        <v>137</v>
      </c>
      <c r="E9322">
        <v>24</v>
      </c>
      <c r="F9322" t="s">
        <v>103</v>
      </c>
      <c r="G9322" t="s">
        <v>104</v>
      </c>
      <c r="H9322" s="5">
        <v>392</v>
      </c>
      <c r="I9322" s="5">
        <f>RawCustomerTable[[#This Row],[Monthly_Charges]]*RawCustomerTable[[#This Row],[Tenure_Months]]*(1-RawCustomerTable[[#This Row],[Discount_Percent]]/100)</f>
        <v>9408</v>
      </c>
      <c r="J9322" t="s">
        <v>105</v>
      </c>
      <c r="K9322" t="s">
        <v>106</v>
      </c>
      <c r="L9322">
        <v>0</v>
      </c>
      <c r="M9322">
        <v>0</v>
      </c>
      <c r="N9322">
        <v>5</v>
      </c>
      <c r="O9322" s="6">
        <v>0</v>
      </c>
      <c r="P9322" t="s">
        <v>107</v>
      </c>
      <c r="Q9322" t="s">
        <v>107</v>
      </c>
      <c r="R9322">
        <f>IF(F9322="Monthly",2,0)
+IF(E9322&lt;=6,2,0)
+IF(N9322&lt;=2,2,0)
+IF(L9322&gt;=4,2,0)
+IF(M9322&gt;=2,1,0)
+IF(H9322&gt;=_xlfn.PERCENTILE.INC($H$2:$H$10001,0.75),1,0)</f>
        <v>2</v>
      </c>
      <c r="S9322" t="str">
        <f>IF(R9322&gt;=7,"High",IF(R9322&gt;=4,"Medium","Low"))</f>
        <v>Low</v>
      </c>
    </row>
    <row r="9323" spans="1:19">
      <c r="A9323" t="s">
        <v>9448</v>
      </c>
      <c r="B9323">
        <v>55</v>
      </c>
      <c r="C9323" t="s">
        <v>101</v>
      </c>
      <c r="D9323" t="s">
        <v>159</v>
      </c>
      <c r="E9323">
        <v>59</v>
      </c>
      <c r="F9323" t="s">
        <v>121</v>
      </c>
      <c r="G9323" t="s">
        <v>129</v>
      </c>
      <c r="H9323" s="5">
        <v>1057</v>
      </c>
      <c r="I9323" s="5">
        <v>61334.5</v>
      </c>
      <c r="J9323" t="s">
        <v>134</v>
      </c>
      <c r="K9323" t="s">
        <v>106</v>
      </c>
      <c r="L9323">
        <v>0</v>
      </c>
      <c r="M9323">
        <v>0</v>
      </c>
      <c r="N9323">
        <v>4</v>
      </c>
      <c r="O9323" s="6">
        <v>0</v>
      </c>
      <c r="P9323" t="s">
        <v>106</v>
      </c>
      <c r="Q9323" t="s">
        <v>107</v>
      </c>
      <c r="R9323">
        <f>IF(F9323="Monthly",2,0)
+IF(E9323&lt;=6,2,0)
+IF(N9323&lt;=2,2,0)
+IF(L9323&gt;=4,2,0)
+IF(M9323&gt;=2,1,0)
+IF(H9323&gt;=_xlfn.PERCENTILE.INC($H$2:$H$10001,0.75),1,0)</f>
        <v>1</v>
      </c>
      <c r="S9323" t="str">
        <f>IF(R9323&gt;=7,"High",IF(R9323&gt;=4,"Medium","Low"))</f>
        <v>Low</v>
      </c>
    </row>
    <row r="9324" spans="1:19">
      <c r="A9324" t="s">
        <v>9449</v>
      </c>
      <c r="B9324">
        <v>51</v>
      </c>
      <c r="C9324" t="s">
        <v>112</v>
      </c>
      <c r="D9324" t="s">
        <v>128</v>
      </c>
      <c r="E9324">
        <v>42</v>
      </c>
      <c r="F9324" t="s">
        <v>103</v>
      </c>
      <c r="G9324" t="s">
        <v>110</v>
      </c>
      <c r="H9324" s="5">
        <v>704</v>
      </c>
      <c r="I9324" s="5">
        <v>29584.720000000001</v>
      </c>
      <c r="J9324" t="s">
        <v>140</v>
      </c>
      <c r="K9324" t="s">
        <v>106</v>
      </c>
      <c r="L9324">
        <v>2</v>
      </c>
      <c r="M9324">
        <v>1</v>
      </c>
      <c r="N9324">
        <v>5</v>
      </c>
      <c r="O9324" s="6">
        <v>0</v>
      </c>
      <c r="P9324" t="s">
        <v>107</v>
      </c>
      <c r="Q9324" t="s">
        <v>106</v>
      </c>
      <c r="R9324">
        <f>IF(F9324="Monthly",2,0)
+IF(E9324&lt;=6,2,0)
+IF(N9324&lt;=2,2,0)
+IF(L9324&gt;=4,2,0)
+IF(M9324&gt;=2,1,0)
+IF(H9324&gt;=_xlfn.PERCENTILE.INC($H$2:$H$10001,0.75),1,0)</f>
        <v>2</v>
      </c>
      <c r="S9324" t="str">
        <f>IF(R9324&gt;=7,"High",IF(R9324&gt;=4,"Medium","Low"))</f>
        <v>Low</v>
      </c>
    </row>
    <row r="9325" spans="1:19">
      <c r="A9325" t="s">
        <v>9450</v>
      </c>
      <c r="B9325">
        <v>45</v>
      </c>
      <c r="C9325" t="s">
        <v>112</v>
      </c>
      <c r="D9325" t="s">
        <v>131</v>
      </c>
      <c r="E9325">
        <v>23</v>
      </c>
      <c r="F9325" t="s">
        <v>103</v>
      </c>
      <c r="G9325" t="s">
        <v>110</v>
      </c>
      <c r="H9325" s="5">
        <v>686</v>
      </c>
      <c r="I9325" s="5">
        <v>15979.07</v>
      </c>
      <c r="J9325" t="s">
        <v>140</v>
      </c>
      <c r="K9325" t="s">
        <v>107</v>
      </c>
      <c r="L9325">
        <v>3</v>
      </c>
      <c r="M9325">
        <v>2</v>
      </c>
      <c r="N9325">
        <v>3</v>
      </c>
      <c r="O9325" s="6">
        <v>0</v>
      </c>
      <c r="P9325" t="s">
        <v>107</v>
      </c>
      <c r="Q9325" t="s">
        <v>106</v>
      </c>
      <c r="R9325">
        <f>IF(F9325="Monthly",2,0)
+IF(E9325&lt;=6,2,0)
+IF(N9325&lt;=2,2,0)
+IF(L9325&gt;=4,2,0)
+IF(M9325&gt;=2,1,0)
+IF(H9325&gt;=_xlfn.PERCENTILE.INC($H$2:$H$10001,0.75),1,0)</f>
        <v>3</v>
      </c>
      <c r="S9325" t="str">
        <f>IF(R9325&gt;=7,"High",IF(R9325&gt;=4,"Medium","Low"))</f>
        <v>Low</v>
      </c>
    </row>
    <row r="9326" spans="1:19">
      <c r="A9326" t="s">
        <v>9451</v>
      </c>
      <c r="B9326">
        <v>45</v>
      </c>
      <c r="C9326" t="s">
        <v>101</v>
      </c>
      <c r="D9326" t="s">
        <v>131</v>
      </c>
      <c r="E9326">
        <v>38</v>
      </c>
      <c r="F9326" t="s">
        <v>103</v>
      </c>
      <c r="G9326" t="s">
        <v>104</v>
      </c>
      <c r="H9326" s="5">
        <v>582</v>
      </c>
      <c r="I9326" s="5">
        <v>21635.66</v>
      </c>
      <c r="J9326" t="s">
        <v>117</v>
      </c>
      <c r="K9326" t="s">
        <v>107</v>
      </c>
      <c r="L9326">
        <v>3</v>
      </c>
      <c r="M9326">
        <v>2</v>
      </c>
      <c r="N9326">
        <v>3</v>
      </c>
      <c r="O9326" s="6">
        <v>0</v>
      </c>
      <c r="P9326" t="s">
        <v>107</v>
      </c>
      <c r="Q9326" t="s">
        <v>107</v>
      </c>
      <c r="R9326">
        <f>IF(F9326="Monthly",2,0)
+IF(E9326&lt;=6,2,0)
+IF(N9326&lt;=2,2,0)
+IF(L9326&gt;=4,2,0)
+IF(M9326&gt;=2,1,0)
+IF(H9326&gt;=_xlfn.PERCENTILE.INC($H$2:$H$10001,0.75),1,0)</f>
        <v>3</v>
      </c>
      <c r="S9326" t="str">
        <f>IF(R9326&gt;=7,"High",IF(R9326&gt;=4,"Medium","Low"))</f>
        <v>Low</v>
      </c>
    </row>
    <row r="9327" spans="1:19">
      <c r="A9327" t="s">
        <v>9452</v>
      </c>
      <c r="B9327">
        <v>41</v>
      </c>
      <c r="C9327" t="s">
        <v>101</v>
      </c>
      <c r="D9327" t="s">
        <v>126</v>
      </c>
      <c r="E9327">
        <v>21</v>
      </c>
      <c r="F9327" t="s">
        <v>103</v>
      </c>
      <c r="G9327" t="s">
        <v>104</v>
      </c>
      <c r="H9327" s="5">
        <v>506</v>
      </c>
      <c r="I9327" s="5">
        <v>10567.4</v>
      </c>
      <c r="J9327" t="s">
        <v>140</v>
      </c>
      <c r="K9327" t="s">
        <v>106</v>
      </c>
      <c r="L9327">
        <v>1</v>
      </c>
      <c r="M9327">
        <v>0</v>
      </c>
      <c r="N9327">
        <v>5</v>
      </c>
      <c r="O9327" s="6">
        <v>0</v>
      </c>
      <c r="P9327" t="s">
        <v>107</v>
      </c>
      <c r="Q9327" t="s">
        <v>106</v>
      </c>
      <c r="R9327">
        <f>IF(F9327="Monthly",2,0)
+IF(E9327&lt;=6,2,0)
+IF(N9327&lt;=2,2,0)
+IF(L9327&gt;=4,2,0)
+IF(M9327&gt;=2,1,0)
+IF(H9327&gt;=_xlfn.PERCENTILE.INC($H$2:$H$10001,0.75),1,0)</f>
        <v>2</v>
      </c>
      <c r="S9327" t="str">
        <f>IF(R9327&gt;=7,"High",IF(R9327&gt;=4,"Medium","Low"))</f>
        <v>Low</v>
      </c>
    </row>
    <row r="9328" spans="1:19">
      <c r="A9328" t="s">
        <v>9453</v>
      </c>
      <c r="B9328">
        <v>41</v>
      </c>
      <c r="C9328" t="s">
        <v>101</v>
      </c>
      <c r="D9328" t="s">
        <v>119</v>
      </c>
      <c r="E9328">
        <v>19</v>
      </c>
      <c r="F9328" t="s">
        <v>103</v>
      </c>
      <c r="G9328" t="s">
        <v>110</v>
      </c>
      <c r="H9328" s="5">
        <v>691</v>
      </c>
      <c r="I9328" s="5">
        <v>12833.74</v>
      </c>
      <c r="J9328" t="s">
        <v>115</v>
      </c>
      <c r="K9328" t="s">
        <v>106</v>
      </c>
      <c r="L9328">
        <v>1</v>
      </c>
      <c r="M9328">
        <v>0</v>
      </c>
      <c r="N9328">
        <v>4</v>
      </c>
      <c r="O9328" s="6">
        <v>0</v>
      </c>
      <c r="P9328" t="s">
        <v>107</v>
      </c>
      <c r="Q9328" t="s">
        <v>107</v>
      </c>
      <c r="R9328">
        <f>IF(F9328="Monthly",2,0)
+IF(E9328&lt;=6,2,0)
+IF(N9328&lt;=2,2,0)
+IF(L9328&gt;=4,2,0)
+IF(M9328&gt;=2,1,0)
+IF(H9328&gt;=_xlfn.PERCENTILE.INC($H$2:$H$10001,0.75),1,0)</f>
        <v>2</v>
      </c>
      <c r="S9328" t="str">
        <f>IF(R9328&gt;=7,"High",IF(R9328&gt;=4,"Medium","Low"))</f>
        <v>Low</v>
      </c>
    </row>
    <row r="9329" spans="1:19">
      <c r="A9329" t="s">
        <v>9454</v>
      </c>
      <c r="B9329">
        <v>27</v>
      </c>
      <c r="C9329" t="s">
        <v>112</v>
      </c>
      <c r="D9329" t="s">
        <v>126</v>
      </c>
      <c r="E9329">
        <v>24</v>
      </c>
      <c r="F9329" t="s">
        <v>109</v>
      </c>
      <c r="G9329" t="s">
        <v>104</v>
      </c>
      <c r="H9329" s="5">
        <v>547</v>
      </c>
      <c r="I9329" s="5">
        <v>12934.14</v>
      </c>
      <c r="J9329" t="s">
        <v>117</v>
      </c>
      <c r="K9329" t="s">
        <v>106</v>
      </c>
      <c r="L9329">
        <v>1</v>
      </c>
      <c r="M9329">
        <v>0</v>
      </c>
      <c r="N9329">
        <v>5</v>
      </c>
      <c r="O9329" s="6">
        <v>0</v>
      </c>
      <c r="P9329" t="s">
        <v>107</v>
      </c>
      <c r="Q9329" t="s">
        <v>107</v>
      </c>
      <c r="R9329">
        <f>IF(F9329="Monthly",2,0)
+IF(E9329&lt;=6,2,0)
+IF(N9329&lt;=2,2,0)
+IF(L9329&gt;=4,2,0)
+IF(M9329&gt;=2,1,0)
+IF(H9329&gt;=_xlfn.PERCENTILE.INC($H$2:$H$10001,0.75),1,0)</f>
        <v>0</v>
      </c>
      <c r="S9329" t="str">
        <f>IF(R9329&gt;=7,"High",IF(R9329&gt;=4,"Medium","Low"))</f>
        <v>Low</v>
      </c>
    </row>
    <row r="9330" spans="1:19">
      <c r="A9330" t="s">
        <v>9455</v>
      </c>
      <c r="B9330">
        <v>46</v>
      </c>
      <c r="C9330" t="s">
        <v>101</v>
      </c>
      <c r="D9330" t="s">
        <v>137</v>
      </c>
      <c r="E9330">
        <v>26</v>
      </c>
      <c r="F9330" t="s">
        <v>109</v>
      </c>
      <c r="G9330" t="s">
        <v>129</v>
      </c>
      <c r="H9330" s="5">
        <v>986</v>
      </c>
      <c r="I9330" s="5">
        <v>26174.17</v>
      </c>
      <c r="J9330" t="s">
        <v>140</v>
      </c>
      <c r="K9330" t="s">
        <v>106</v>
      </c>
      <c r="L9330">
        <v>0</v>
      </c>
      <c r="M9330">
        <v>0</v>
      </c>
      <c r="N9330">
        <v>4</v>
      </c>
      <c r="O9330" s="6">
        <v>0</v>
      </c>
      <c r="P9330" t="s">
        <v>107</v>
      </c>
      <c r="Q9330" t="s">
        <v>107</v>
      </c>
      <c r="R9330">
        <f>IF(F9330="Monthly",2,0)
+IF(E9330&lt;=6,2,0)
+IF(N9330&lt;=2,2,0)
+IF(L9330&gt;=4,2,0)
+IF(M9330&gt;=2,1,0)
+IF(H9330&gt;=_xlfn.PERCENTILE.INC($H$2:$H$10001,0.75),1,0)</f>
        <v>1</v>
      </c>
      <c r="S9330" t="str">
        <f>IF(R9330&gt;=7,"High",IF(R9330&gt;=4,"Medium","Low"))</f>
        <v>Low</v>
      </c>
    </row>
    <row r="9331" spans="1:19">
      <c r="A9331" t="s">
        <v>9456</v>
      </c>
      <c r="B9331">
        <v>41</v>
      </c>
      <c r="C9331" t="s">
        <v>112</v>
      </c>
      <c r="D9331" t="s">
        <v>119</v>
      </c>
      <c r="E9331">
        <v>44</v>
      </c>
      <c r="F9331" t="s">
        <v>121</v>
      </c>
      <c r="G9331" t="s">
        <v>129</v>
      </c>
      <c r="H9331" s="5">
        <v>984</v>
      </c>
      <c r="I9331" s="5">
        <v>37986.68</v>
      </c>
      <c r="J9331" t="s">
        <v>105</v>
      </c>
      <c r="K9331" t="s">
        <v>106</v>
      </c>
      <c r="L9331">
        <v>1</v>
      </c>
      <c r="M9331">
        <v>0</v>
      </c>
      <c r="N9331">
        <v>5</v>
      </c>
      <c r="O9331" s="6">
        <v>10</v>
      </c>
      <c r="P9331" t="s">
        <v>107</v>
      </c>
      <c r="Q9331" t="s">
        <v>107</v>
      </c>
      <c r="R9331">
        <f>IF(F9331="Monthly",2,0)
+IF(E9331&lt;=6,2,0)
+IF(N9331&lt;=2,2,0)
+IF(L9331&gt;=4,2,0)
+IF(M9331&gt;=2,1,0)
+IF(H9331&gt;=_xlfn.PERCENTILE.INC($H$2:$H$10001,0.75),1,0)</f>
        <v>1</v>
      </c>
      <c r="S9331" t="str">
        <f>IF(R9331&gt;=7,"High",IF(R9331&gt;=4,"Medium","Low"))</f>
        <v>Low</v>
      </c>
    </row>
    <row r="9332" spans="1:19">
      <c r="A9332" t="s">
        <v>9457</v>
      </c>
      <c r="B9332">
        <v>29</v>
      </c>
      <c r="C9332" t="s">
        <v>112</v>
      </c>
      <c r="D9332" t="s">
        <v>126</v>
      </c>
      <c r="E9332">
        <v>62</v>
      </c>
      <c r="F9332" t="s">
        <v>103</v>
      </c>
      <c r="G9332" t="s">
        <v>104</v>
      </c>
      <c r="H9332" s="5">
        <v>594</v>
      </c>
      <c r="I9332" s="5">
        <v>37400.22</v>
      </c>
      <c r="J9332" t="s">
        <v>117</v>
      </c>
      <c r="K9332" t="s">
        <v>106</v>
      </c>
      <c r="L9332">
        <v>2</v>
      </c>
      <c r="M9332">
        <v>2</v>
      </c>
      <c r="N9332">
        <v>4</v>
      </c>
      <c r="O9332" s="6">
        <v>0</v>
      </c>
      <c r="P9332" t="s">
        <v>107</v>
      </c>
      <c r="Q9332" t="s">
        <v>106</v>
      </c>
      <c r="R9332">
        <f>IF(F9332="Monthly",2,0)
+IF(E9332&lt;=6,2,0)
+IF(N9332&lt;=2,2,0)
+IF(L9332&gt;=4,2,0)
+IF(M9332&gt;=2,1,0)
+IF(H9332&gt;=_xlfn.PERCENTILE.INC($H$2:$H$10001,0.75),1,0)</f>
        <v>3</v>
      </c>
      <c r="S9332" t="str">
        <f>IF(R9332&gt;=7,"High",IF(R9332&gt;=4,"Medium","Low"))</f>
        <v>Low</v>
      </c>
    </row>
    <row r="9333" spans="1:19">
      <c r="A9333" t="s">
        <v>9458</v>
      </c>
      <c r="B9333">
        <v>32</v>
      </c>
      <c r="C9333" t="s">
        <v>112</v>
      </c>
      <c r="D9333" t="s">
        <v>126</v>
      </c>
      <c r="E9333">
        <v>42</v>
      </c>
      <c r="F9333" t="s">
        <v>121</v>
      </c>
      <c r="G9333" t="s">
        <v>110</v>
      </c>
      <c r="H9333" s="5">
        <v>780</v>
      </c>
      <c r="I9333" s="5">
        <v>29689.53</v>
      </c>
      <c r="J9333" t="s">
        <v>134</v>
      </c>
      <c r="K9333" t="s">
        <v>106</v>
      </c>
      <c r="L9333">
        <v>4</v>
      </c>
      <c r="M9333">
        <v>1</v>
      </c>
      <c r="N9333">
        <v>3</v>
      </c>
      <c r="O9333" s="6">
        <v>10</v>
      </c>
      <c r="P9333" t="s">
        <v>107</v>
      </c>
      <c r="Q9333" t="s">
        <v>107</v>
      </c>
      <c r="R9333">
        <f>IF(F9333="Monthly",2,0)
+IF(E9333&lt;=6,2,0)
+IF(N9333&lt;=2,2,0)
+IF(L9333&gt;=4,2,0)
+IF(M9333&gt;=2,1,0)
+IF(H9333&gt;=_xlfn.PERCENTILE.INC($H$2:$H$10001,0.75),1,0)</f>
        <v>2</v>
      </c>
      <c r="S9333" t="str">
        <f>IF(R9333&gt;=7,"High",IF(R9333&gt;=4,"Medium","Low"))</f>
        <v>Low</v>
      </c>
    </row>
    <row r="9334" spans="1:19">
      <c r="A9334" t="s">
        <v>9459</v>
      </c>
      <c r="B9334">
        <v>47</v>
      </c>
      <c r="C9334" t="s">
        <v>101</v>
      </c>
      <c r="D9334" t="s">
        <v>137</v>
      </c>
      <c r="E9334">
        <v>44</v>
      </c>
      <c r="F9334" t="s">
        <v>109</v>
      </c>
      <c r="G9334" t="s">
        <v>110</v>
      </c>
      <c r="H9334" s="5">
        <v>735</v>
      </c>
      <c r="I9334" s="5">
        <v>31425.5</v>
      </c>
      <c r="J9334" t="s">
        <v>134</v>
      </c>
      <c r="K9334" t="s">
        <v>106</v>
      </c>
      <c r="L9334">
        <v>1</v>
      </c>
      <c r="M9334">
        <v>0</v>
      </c>
      <c r="N9334">
        <v>4</v>
      </c>
      <c r="O9334" s="6">
        <v>0</v>
      </c>
      <c r="P9334" t="s">
        <v>107</v>
      </c>
      <c r="Q9334" t="s">
        <v>107</v>
      </c>
      <c r="R9334">
        <f>IF(F9334="Monthly",2,0)
+IF(E9334&lt;=6,2,0)
+IF(N9334&lt;=2,2,0)
+IF(L9334&gt;=4,2,0)
+IF(M9334&gt;=2,1,0)
+IF(H9334&gt;=_xlfn.PERCENTILE.INC($H$2:$H$10001,0.75),1,0)</f>
        <v>0</v>
      </c>
      <c r="S9334" t="str">
        <f>IF(R9334&gt;=7,"High",IF(R9334&gt;=4,"Medium","Low"))</f>
        <v>Low</v>
      </c>
    </row>
    <row r="9335" spans="1:19">
      <c r="A9335" t="s">
        <v>9460</v>
      </c>
      <c r="B9335">
        <v>39</v>
      </c>
      <c r="C9335" t="s">
        <v>101</v>
      </c>
      <c r="D9335" t="s">
        <v>131</v>
      </c>
      <c r="E9335">
        <v>23</v>
      </c>
      <c r="F9335" t="s">
        <v>109</v>
      </c>
      <c r="G9335" t="s">
        <v>110</v>
      </c>
      <c r="H9335" s="5">
        <v>711</v>
      </c>
      <c r="I9335" s="5">
        <v>15871.19</v>
      </c>
      <c r="J9335" t="s">
        <v>117</v>
      </c>
      <c r="K9335" t="s">
        <v>107</v>
      </c>
      <c r="L9335">
        <v>2</v>
      </c>
      <c r="M9335">
        <v>0</v>
      </c>
      <c r="N9335">
        <v>5</v>
      </c>
      <c r="O9335" s="6">
        <v>0</v>
      </c>
      <c r="P9335" t="s">
        <v>107</v>
      </c>
      <c r="Q9335" t="s">
        <v>107</v>
      </c>
      <c r="R9335">
        <f>IF(F9335="Monthly",2,0)
+IF(E9335&lt;=6,2,0)
+IF(N9335&lt;=2,2,0)
+IF(L9335&gt;=4,2,0)
+IF(M9335&gt;=2,1,0)
+IF(H9335&gt;=_xlfn.PERCENTILE.INC($H$2:$H$10001,0.75),1,0)</f>
        <v>0</v>
      </c>
      <c r="S9335" t="str">
        <f>IF(R9335&gt;=7,"High",IF(R9335&gt;=4,"Medium","Low"))</f>
        <v>Low</v>
      </c>
    </row>
    <row r="9336" spans="1:19">
      <c r="A9336" t="s">
        <v>9461</v>
      </c>
      <c r="B9336">
        <v>54</v>
      </c>
      <c r="C9336" t="s">
        <v>101</v>
      </c>
      <c r="D9336" t="s">
        <v>159</v>
      </c>
      <c r="E9336">
        <v>47</v>
      </c>
      <c r="F9336" t="s">
        <v>103</v>
      </c>
      <c r="G9336" t="s">
        <v>104</v>
      </c>
      <c r="H9336" s="5">
        <v>546</v>
      </c>
      <c r="I9336" s="5">
        <v>25420.31</v>
      </c>
      <c r="J9336" t="s">
        <v>140</v>
      </c>
      <c r="K9336" t="s">
        <v>107</v>
      </c>
      <c r="L9336">
        <v>2</v>
      </c>
      <c r="M9336">
        <v>0</v>
      </c>
      <c r="N9336">
        <v>5</v>
      </c>
      <c r="O9336" s="6">
        <v>0</v>
      </c>
      <c r="P9336" t="s">
        <v>107</v>
      </c>
      <c r="Q9336" t="s">
        <v>107</v>
      </c>
      <c r="R9336">
        <f>IF(F9336="Monthly",2,0)
+IF(E9336&lt;=6,2,0)
+IF(N9336&lt;=2,2,0)
+IF(L9336&gt;=4,2,0)
+IF(M9336&gt;=2,1,0)
+IF(H9336&gt;=_xlfn.PERCENTILE.INC($H$2:$H$10001,0.75),1,0)</f>
        <v>2</v>
      </c>
      <c r="S9336" t="str">
        <f>IF(R9336&gt;=7,"High",IF(R9336&gt;=4,"Medium","Low"))</f>
        <v>Low</v>
      </c>
    </row>
    <row r="9337" spans="1:19">
      <c r="A9337" t="s">
        <v>9462</v>
      </c>
      <c r="B9337">
        <v>30</v>
      </c>
      <c r="C9337" t="s">
        <v>112</v>
      </c>
      <c r="D9337" t="s">
        <v>113</v>
      </c>
      <c r="E9337">
        <v>22</v>
      </c>
      <c r="F9337" t="s">
        <v>103</v>
      </c>
      <c r="G9337" t="s">
        <v>104</v>
      </c>
      <c r="H9337" s="5">
        <v>474</v>
      </c>
      <c r="I9337" s="5">
        <v>10332.040000000001</v>
      </c>
      <c r="J9337" t="s">
        <v>117</v>
      </c>
      <c r="K9337" t="s">
        <v>107</v>
      </c>
      <c r="L9337">
        <v>0</v>
      </c>
      <c r="M9337">
        <v>0</v>
      </c>
      <c r="N9337">
        <v>5</v>
      </c>
      <c r="O9337" s="6">
        <v>0</v>
      </c>
      <c r="P9337" t="s">
        <v>107</v>
      </c>
      <c r="Q9337" t="s">
        <v>107</v>
      </c>
      <c r="R9337">
        <f>IF(F9337="Monthly",2,0)
+IF(E9337&lt;=6,2,0)
+IF(N9337&lt;=2,2,0)
+IF(L9337&gt;=4,2,0)
+IF(M9337&gt;=2,1,0)
+IF(H9337&gt;=_xlfn.PERCENTILE.INC($H$2:$H$10001,0.75),1,0)</f>
        <v>2</v>
      </c>
      <c r="S9337" t="str">
        <f>IF(R9337&gt;=7,"High",IF(R9337&gt;=4,"Medium","Low"))</f>
        <v>Low</v>
      </c>
    </row>
    <row r="9338" spans="1:19">
      <c r="A9338" t="s">
        <v>9463</v>
      </c>
      <c r="B9338">
        <v>47</v>
      </c>
      <c r="C9338" t="s">
        <v>112</v>
      </c>
      <c r="D9338" t="s">
        <v>133</v>
      </c>
      <c r="E9338">
        <v>29</v>
      </c>
      <c r="F9338" t="s">
        <v>103</v>
      </c>
      <c r="G9338" t="s">
        <v>110</v>
      </c>
      <c r="H9338" s="5">
        <v>734</v>
      </c>
      <c r="I9338" s="5">
        <v>21096.77</v>
      </c>
      <c r="J9338" t="s">
        <v>140</v>
      </c>
      <c r="K9338" t="s">
        <v>106</v>
      </c>
      <c r="L9338">
        <v>1</v>
      </c>
      <c r="M9338">
        <v>0</v>
      </c>
      <c r="N9338">
        <v>5</v>
      </c>
      <c r="O9338" s="6">
        <v>0</v>
      </c>
      <c r="P9338" t="s">
        <v>107</v>
      </c>
      <c r="Q9338" t="s">
        <v>107</v>
      </c>
      <c r="R9338">
        <f>IF(F9338="Monthly",2,0)
+IF(E9338&lt;=6,2,0)
+IF(N9338&lt;=2,2,0)
+IF(L9338&gt;=4,2,0)
+IF(M9338&gt;=2,1,0)
+IF(H9338&gt;=_xlfn.PERCENTILE.INC($H$2:$H$10001,0.75),1,0)</f>
        <v>2</v>
      </c>
      <c r="S9338" t="str">
        <f>IF(R9338&gt;=7,"High",IF(R9338&gt;=4,"Medium","Low"))</f>
        <v>Low</v>
      </c>
    </row>
    <row r="9339" spans="1:19">
      <c r="A9339" t="s">
        <v>9464</v>
      </c>
      <c r="B9339">
        <v>28</v>
      </c>
      <c r="C9339" t="s">
        <v>112</v>
      </c>
      <c r="D9339" t="s">
        <v>131</v>
      </c>
      <c r="E9339">
        <v>61</v>
      </c>
      <c r="F9339" t="s">
        <v>103</v>
      </c>
      <c r="G9339" t="s">
        <v>104</v>
      </c>
      <c r="H9339" s="5">
        <v>474</v>
      </c>
      <c r="I9339" s="5">
        <v>28285.31</v>
      </c>
      <c r="J9339" t="s">
        <v>134</v>
      </c>
      <c r="K9339" t="s">
        <v>106</v>
      </c>
      <c r="L9339">
        <v>1</v>
      </c>
      <c r="M9339">
        <v>0</v>
      </c>
      <c r="N9339">
        <v>5</v>
      </c>
      <c r="O9339" s="6">
        <v>0</v>
      </c>
      <c r="P9339" t="s">
        <v>106</v>
      </c>
      <c r="Q9339" t="s">
        <v>107</v>
      </c>
      <c r="R9339">
        <f>IF(F9339="Monthly",2,0)
+IF(E9339&lt;=6,2,0)
+IF(N9339&lt;=2,2,0)
+IF(L9339&gt;=4,2,0)
+IF(M9339&gt;=2,1,0)
+IF(H9339&gt;=_xlfn.PERCENTILE.INC($H$2:$H$10001,0.75),1,0)</f>
        <v>2</v>
      </c>
      <c r="S9339" t="str">
        <f>IF(R9339&gt;=7,"High",IF(R9339&gt;=4,"Medium","Low"))</f>
        <v>Low</v>
      </c>
    </row>
    <row r="9340" spans="1:19">
      <c r="A9340" t="s">
        <v>9465</v>
      </c>
      <c r="B9340">
        <v>26</v>
      </c>
      <c r="C9340" t="s">
        <v>101</v>
      </c>
      <c r="D9340" t="s">
        <v>126</v>
      </c>
      <c r="E9340">
        <v>34</v>
      </c>
      <c r="F9340" t="s">
        <v>103</v>
      </c>
      <c r="G9340" t="s">
        <v>110</v>
      </c>
      <c r="H9340" s="5">
        <v>661</v>
      </c>
      <c r="I9340" s="5">
        <v>22477.439999999999</v>
      </c>
      <c r="J9340" t="s">
        <v>140</v>
      </c>
      <c r="K9340" t="s">
        <v>106</v>
      </c>
      <c r="L9340">
        <v>0</v>
      </c>
      <c r="M9340">
        <v>0</v>
      </c>
      <c r="N9340">
        <v>5</v>
      </c>
      <c r="O9340" s="6">
        <v>0</v>
      </c>
      <c r="P9340" t="s">
        <v>107</v>
      </c>
      <c r="Q9340" t="s">
        <v>107</v>
      </c>
      <c r="R9340">
        <f>IF(F9340="Monthly",2,0)
+IF(E9340&lt;=6,2,0)
+IF(N9340&lt;=2,2,0)
+IF(L9340&gt;=4,2,0)
+IF(M9340&gt;=2,1,0)
+IF(H9340&gt;=_xlfn.PERCENTILE.INC($H$2:$H$10001,0.75),1,0)</f>
        <v>2</v>
      </c>
      <c r="S9340" t="str">
        <f>IF(R9340&gt;=7,"High",IF(R9340&gt;=4,"Medium","Low"))</f>
        <v>Low</v>
      </c>
    </row>
    <row r="9341" spans="1:19">
      <c r="A9341" t="s">
        <v>9466</v>
      </c>
      <c r="B9341">
        <v>36</v>
      </c>
      <c r="C9341" t="s">
        <v>112</v>
      </c>
      <c r="D9341" t="s">
        <v>123</v>
      </c>
      <c r="E9341">
        <v>13</v>
      </c>
      <c r="F9341" t="s">
        <v>109</v>
      </c>
      <c r="G9341" t="s">
        <v>129</v>
      </c>
      <c r="H9341" s="5">
        <v>1072</v>
      </c>
      <c r="I9341" s="5">
        <v>12823.54</v>
      </c>
      <c r="J9341" t="s">
        <v>117</v>
      </c>
      <c r="K9341" t="s">
        <v>106</v>
      </c>
      <c r="L9341">
        <v>2</v>
      </c>
      <c r="M9341">
        <v>2</v>
      </c>
      <c r="N9341">
        <v>3</v>
      </c>
      <c r="O9341" s="6">
        <v>10</v>
      </c>
      <c r="P9341" t="s">
        <v>107</v>
      </c>
      <c r="Q9341" t="s">
        <v>107</v>
      </c>
      <c r="R9341">
        <f>IF(F9341="Monthly",2,0)
+IF(E9341&lt;=6,2,0)
+IF(N9341&lt;=2,2,0)
+IF(L9341&gt;=4,2,0)
+IF(M9341&gt;=2,1,0)
+IF(H9341&gt;=_xlfn.PERCENTILE.INC($H$2:$H$10001,0.75),1,0)</f>
        <v>2</v>
      </c>
      <c r="S9341" t="str">
        <f>IF(R9341&gt;=7,"High",IF(R9341&gt;=4,"Medium","Low"))</f>
        <v>Low</v>
      </c>
    </row>
    <row r="9342" spans="1:19">
      <c r="A9342" t="s">
        <v>9467</v>
      </c>
      <c r="B9342">
        <v>37</v>
      </c>
      <c r="C9342" t="s">
        <v>112</v>
      </c>
      <c r="D9342" t="s">
        <v>119</v>
      </c>
      <c r="E9342">
        <v>31</v>
      </c>
      <c r="F9342" t="s">
        <v>103</v>
      </c>
      <c r="G9342" t="s">
        <v>110</v>
      </c>
      <c r="H9342" s="5">
        <v>786</v>
      </c>
      <c r="I9342" s="5">
        <v>23939.27</v>
      </c>
      <c r="J9342" t="s">
        <v>134</v>
      </c>
      <c r="K9342" t="s">
        <v>106</v>
      </c>
      <c r="L9342">
        <v>0</v>
      </c>
      <c r="M9342">
        <v>0</v>
      </c>
      <c r="N9342">
        <v>5</v>
      </c>
      <c r="O9342" s="6">
        <v>0</v>
      </c>
      <c r="P9342" t="s">
        <v>107</v>
      </c>
      <c r="Q9342" t="s">
        <v>107</v>
      </c>
      <c r="R9342">
        <f>IF(F9342="Monthly",2,0)
+IF(E9342&lt;=6,2,0)
+IF(N9342&lt;=2,2,0)
+IF(L9342&gt;=4,2,0)
+IF(M9342&gt;=2,1,0)
+IF(H9342&gt;=_xlfn.PERCENTILE.INC($H$2:$H$10001,0.75),1,0)</f>
        <v>2</v>
      </c>
      <c r="S9342" t="str">
        <f>IF(R9342&gt;=7,"High",IF(R9342&gt;=4,"Medium","Low"))</f>
        <v>Low</v>
      </c>
    </row>
    <row r="9343" spans="1:19">
      <c r="A9343" t="s">
        <v>9468</v>
      </c>
      <c r="B9343">
        <v>50</v>
      </c>
      <c r="C9343" t="s">
        <v>101</v>
      </c>
      <c r="D9343" t="s">
        <v>102</v>
      </c>
      <c r="E9343">
        <v>57</v>
      </c>
      <c r="F9343" t="s">
        <v>121</v>
      </c>
      <c r="G9343" t="s">
        <v>110</v>
      </c>
      <c r="H9343" s="5">
        <v>818</v>
      </c>
      <c r="I9343" s="5">
        <v>42843.42</v>
      </c>
      <c r="J9343" t="s">
        <v>105</v>
      </c>
      <c r="K9343" t="s">
        <v>106</v>
      </c>
      <c r="L9343">
        <v>0</v>
      </c>
      <c r="M9343">
        <v>0</v>
      </c>
      <c r="N9343">
        <v>5</v>
      </c>
      <c r="O9343" s="6">
        <v>10</v>
      </c>
      <c r="P9343" t="s">
        <v>106</v>
      </c>
      <c r="Q9343" t="s">
        <v>107</v>
      </c>
      <c r="R9343">
        <f>IF(F9343="Monthly",2,0)
+IF(E9343&lt;=6,2,0)
+IF(N9343&lt;=2,2,0)
+IF(L9343&gt;=4,2,0)
+IF(M9343&gt;=2,1,0)
+IF(H9343&gt;=_xlfn.PERCENTILE.INC($H$2:$H$10001,0.75),1,0)</f>
        <v>1</v>
      </c>
      <c r="S9343" t="str">
        <f>IF(R9343&gt;=7,"High",IF(R9343&gt;=4,"Medium","Low"))</f>
        <v>Low</v>
      </c>
    </row>
    <row r="9344" spans="1:19">
      <c r="A9344" t="s">
        <v>9469</v>
      </c>
      <c r="B9344">
        <v>18</v>
      </c>
      <c r="C9344" t="s">
        <v>101</v>
      </c>
      <c r="D9344" t="s">
        <v>126</v>
      </c>
      <c r="E9344">
        <v>7</v>
      </c>
      <c r="F9344" t="s">
        <v>103</v>
      </c>
      <c r="G9344" t="s">
        <v>110</v>
      </c>
      <c r="H9344" s="5">
        <v>705</v>
      </c>
      <c r="I9344" s="5">
        <v>4792.16</v>
      </c>
      <c r="J9344" t="s">
        <v>134</v>
      </c>
      <c r="K9344" t="s">
        <v>106</v>
      </c>
      <c r="L9344">
        <v>1</v>
      </c>
      <c r="M9344">
        <v>0</v>
      </c>
      <c r="N9344">
        <v>4</v>
      </c>
      <c r="O9344" s="6">
        <v>0</v>
      </c>
      <c r="P9344" t="s">
        <v>107</v>
      </c>
      <c r="Q9344" t="s">
        <v>107</v>
      </c>
      <c r="R9344">
        <f>IF(F9344="Monthly",2,0)
+IF(E9344&lt;=6,2,0)
+IF(N9344&lt;=2,2,0)
+IF(L9344&gt;=4,2,0)
+IF(M9344&gt;=2,1,0)
+IF(H9344&gt;=_xlfn.PERCENTILE.INC($H$2:$H$10001,0.75),1,0)</f>
        <v>2</v>
      </c>
      <c r="S9344" t="str">
        <f>IF(R9344&gt;=7,"High",IF(R9344&gt;=4,"Medium","Low"))</f>
        <v>Low</v>
      </c>
    </row>
    <row r="9345" spans="1:19">
      <c r="A9345" t="s">
        <v>9470</v>
      </c>
      <c r="B9345">
        <v>43</v>
      </c>
      <c r="C9345" t="s">
        <v>101</v>
      </c>
      <c r="D9345" t="s">
        <v>123</v>
      </c>
      <c r="E9345">
        <v>15</v>
      </c>
      <c r="F9345" t="s">
        <v>103</v>
      </c>
      <c r="G9345" t="s">
        <v>104</v>
      </c>
      <c r="H9345" s="5">
        <v>401</v>
      </c>
      <c r="I9345" s="5">
        <v>6075.88</v>
      </c>
      <c r="J9345" t="s">
        <v>115</v>
      </c>
      <c r="K9345" t="s">
        <v>106</v>
      </c>
      <c r="L9345">
        <v>0</v>
      </c>
      <c r="M9345">
        <v>0</v>
      </c>
      <c r="N9345">
        <v>5</v>
      </c>
      <c r="O9345" s="6">
        <v>0</v>
      </c>
      <c r="P9345" t="s">
        <v>106</v>
      </c>
      <c r="Q9345" t="s">
        <v>107</v>
      </c>
      <c r="R9345">
        <f>IF(F9345="Monthly",2,0)
+IF(E9345&lt;=6,2,0)
+IF(N9345&lt;=2,2,0)
+IF(L9345&gt;=4,2,0)
+IF(M9345&gt;=2,1,0)
+IF(H9345&gt;=_xlfn.PERCENTILE.INC($H$2:$H$10001,0.75),1,0)</f>
        <v>2</v>
      </c>
      <c r="S9345" t="str">
        <f>IF(R9345&gt;=7,"High",IF(R9345&gt;=4,"Medium","Low"))</f>
        <v>Low</v>
      </c>
    </row>
    <row r="9346" spans="1:19">
      <c r="A9346" t="s">
        <v>9471</v>
      </c>
      <c r="B9346">
        <v>36</v>
      </c>
      <c r="C9346" t="s">
        <v>112</v>
      </c>
      <c r="D9346" t="s">
        <v>133</v>
      </c>
      <c r="E9346">
        <v>50</v>
      </c>
      <c r="F9346" t="s">
        <v>109</v>
      </c>
      <c r="G9346" t="s">
        <v>104</v>
      </c>
      <c r="H9346" s="5">
        <v>409</v>
      </c>
      <c r="I9346" s="5">
        <v>20458.740000000002</v>
      </c>
      <c r="J9346" t="s">
        <v>134</v>
      </c>
      <c r="K9346" t="s">
        <v>106</v>
      </c>
      <c r="L9346">
        <v>7</v>
      </c>
      <c r="M9346">
        <v>1</v>
      </c>
      <c r="N9346">
        <v>1</v>
      </c>
      <c r="O9346" s="6">
        <v>0</v>
      </c>
      <c r="P9346" t="s">
        <v>107</v>
      </c>
      <c r="Q9346" t="s">
        <v>106</v>
      </c>
      <c r="R9346">
        <f>IF(F9346="Monthly",2,0)
+IF(E9346&lt;=6,2,0)
+IF(N9346&lt;=2,2,0)
+IF(L9346&gt;=4,2,0)
+IF(M9346&gt;=2,1,0)
+IF(H9346&gt;=_xlfn.PERCENTILE.INC($H$2:$H$10001,0.75),1,0)</f>
        <v>4</v>
      </c>
      <c r="S9346" t="str">
        <f>IF(R9346&gt;=7,"High",IF(R9346&gt;=4,"Medium","Low"))</f>
        <v>Medium</v>
      </c>
    </row>
    <row r="9347" spans="1:19">
      <c r="A9347" t="s">
        <v>9472</v>
      </c>
      <c r="B9347">
        <v>46</v>
      </c>
      <c r="C9347" t="s">
        <v>101</v>
      </c>
      <c r="D9347" t="s">
        <v>137</v>
      </c>
      <c r="E9347">
        <v>36</v>
      </c>
      <c r="F9347" t="s">
        <v>121</v>
      </c>
      <c r="G9347" t="s">
        <v>104</v>
      </c>
      <c r="H9347" s="5">
        <v>476</v>
      </c>
      <c r="I9347" s="5">
        <v>15618.58</v>
      </c>
      <c r="J9347" t="s">
        <v>140</v>
      </c>
      <c r="K9347" t="s">
        <v>106</v>
      </c>
      <c r="L9347">
        <v>5</v>
      </c>
      <c r="M9347">
        <v>2</v>
      </c>
      <c r="N9347">
        <v>4</v>
      </c>
      <c r="O9347" s="6">
        <v>10</v>
      </c>
      <c r="P9347" t="s">
        <v>106</v>
      </c>
      <c r="Q9347" t="s">
        <v>107</v>
      </c>
      <c r="R9347">
        <f>IF(F9347="Monthly",2,0)
+IF(E9347&lt;=6,2,0)
+IF(N9347&lt;=2,2,0)
+IF(L9347&gt;=4,2,0)
+IF(M9347&gt;=2,1,0)
+IF(H9347&gt;=_xlfn.PERCENTILE.INC($H$2:$H$10001,0.75),1,0)</f>
        <v>3</v>
      </c>
      <c r="S9347" t="str">
        <f>IF(R9347&gt;=7,"High",IF(R9347&gt;=4,"Medium","Low"))</f>
        <v>Low</v>
      </c>
    </row>
    <row r="9348" spans="1:19">
      <c r="A9348" t="s">
        <v>9473</v>
      </c>
      <c r="B9348">
        <v>33</v>
      </c>
      <c r="C9348" t="s">
        <v>112</v>
      </c>
      <c r="D9348" t="s">
        <v>133</v>
      </c>
      <c r="E9348">
        <v>21</v>
      </c>
      <c r="F9348" t="s">
        <v>109</v>
      </c>
      <c r="G9348" t="s">
        <v>110</v>
      </c>
      <c r="H9348" s="5">
        <v>749</v>
      </c>
      <c r="I9348" s="5">
        <v>15906.52</v>
      </c>
      <c r="J9348" t="s">
        <v>105</v>
      </c>
      <c r="K9348" t="s">
        <v>106</v>
      </c>
      <c r="L9348">
        <v>0</v>
      </c>
      <c r="M9348">
        <v>0</v>
      </c>
      <c r="N9348">
        <v>5</v>
      </c>
      <c r="O9348" s="6">
        <v>0</v>
      </c>
      <c r="P9348" t="s">
        <v>107</v>
      </c>
      <c r="Q9348" t="s">
        <v>107</v>
      </c>
      <c r="R9348">
        <f>IF(F9348="Monthly",2,0)
+IF(E9348&lt;=6,2,0)
+IF(N9348&lt;=2,2,0)
+IF(L9348&gt;=4,2,0)
+IF(M9348&gt;=2,1,0)
+IF(H9348&gt;=_xlfn.PERCENTILE.INC($H$2:$H$10001,0.75),1,0)</f>
        <v>0</v>
      </c>
      <c r="S9348" t="str">
        <f>IF(R9348&gt;=7,"High",IF(R9348&gt;=4,"Medium","Low"))</f>
        <v>Low</v>
      </c>
    </row>
    <row r="9349" spans="1:19">
      <c r="A9349" t="s">
        <v>9474</v>
      </c>
      <c r="B9349">
        <v>35</v>
      </c>
      <c r="C9349" t="s">
        <v>101</v>
      </c>
      <c r="D9349" t="s">
        <v>159</v>
      </c>
      <c r="E9349">
        <v>20</v>
      </c>
      <c r="F9349" t="s">
        <v>109</v>
      </c>
      <c r="G9349" t="s">
        <v>110</v>
      </c>
      <c r="H9349" s="5">
        <v>731</v>
      </c>
      <c r="I9349" s="5">
        <v>13134.77</v>
      </c>
      <c r="J9349" t="s">
        <v>134</v>
      </c>
      <c r="K9349" t="s">
        <v>106</v>
      </c>
      <c r="L9349">
        <v>10</v>
      </c>
      <c r="M9349">
        <v>4</v>
      </c>
      <c r="N9349">
        <v>1</v>
      </c>
      <c r="O9349" s="6">
        <v>10</v>
      </c>
      <c r="P9349" t="s">
        <v>107</v>
      </c>
      <c r="Q9349" t="s">
        <v>106</v>
      </c>
      <c r="R9349">
        <f>IF(F9349="Monthly",2,0)
+IF(E9349&lt;=6,2,0)
+IF(N9349&lt;=2,2,0)
+IF(L9349&gt;=4,2,0)
+IF(M9349&gt;=2,1,0)
+IF(H9349&gt;=_xlfn.PERCENTILE.INC($H$2:$H$10001,0.75),1,0)</f>
        <v>5</v>
      </c>
      <c r="S9349" t="str">
        <f>IF(R9349&gt;=7,"High",IF(R9349&gt;=4,"Medium","Low"))</f>
        <v>Medium</v>
      </c>
    </row>
    <row r="9350" spans="1:19">
      <c r="A9350" t="s">
        <v>9475</v>
      </c>
      <c r="B9350">
        <v>20</v>
      </c>
      <c r="C9350" t="s">
        <v>112</v>
      </c>
      <c r="D9350" t="s">
        <v>137</v>
      </c>
      <c r="E9350">
        <v>39</v>
      </c>
      <c r="F9350" t="s">
        <v>103</v>
      </c>
      <c r="G9350" t="s">
        <v>129</v>
      </c>
      <c r="H9350" s="5">
        <v>1002</v>
      </c>
      <c r="I9350" s="5">
        <v>38187.65</v>
      </c>
      <c r="J9350" t="s">
        <v>117</v>
      </c>
      <c r="K9350" t="s">
        <v>106</v>
      </c>
      <c r="L9350">
        <v>4</v>
      </c>
      <c r="M9350">
        <v>0</v>
      </c>
      <c r="N9350">
        <v>4</v>
      </c>
      <c r="O9350" s="6">
        <v>0</v>
      </c>
      <c r="P9350" t="s">
        <v>107</v>
      </c>
      <c r="Q9350" t="s">
        <v>106</v>
      </c>
      <c r="R9350">
        <f>IF(F9350="Monthly",2,0)
+IF(E9350&lt;=6,2,0)
+IF(N9350&lt;=2,2,0)
+IF(L9350&gt;=4,2,0)
+IF(M9350&gt;=2,1,0)
+IF(H9350&gt;=_xlfn.PERCENTILE.INC($H$2:$H$10001,0.75),1,0)</f>
        <v>5</v>
      </c>
      <c r="S9350" t="str">
        <f>IF(R9350&gt;=7,"High",IF(R9350&gt;=4,"Medium","Low"))</f>
        <v>Medium</v>
      </c>
    </row>
    <row r="9351" spans="1:19">
      <c r="A9351" t="s">
        <v>9476</v>
      </c>
      <c r="B9351">
        <v>47</v>
      </c>
      <c r="C9351" t="s">
        <v>101</v>
      </c>
      <c r="D9351" t="s">
        <v>113</v>
      </c>
      <c r="E9351">
        <v>48</v>
      </c>
      <c r="F9351" t="s">
        <v>103</v>
      </c>
      <c r="G9351" t="s">
        <v>129</v>
      </c>
      <c r="H9351" s="5">
        <v>968</v>
      </c>
      <c r="I9351" s="5">
        <v>45931.8</v>
      </c>
      <c r="J9351" t="s">
        <v>134</v>
      </c>
      <c r="K9351" t="s">
        <v>107</v>
      </c>
      <c r="L9351">
        <v>0</v>
      </c>
      <c r="M9351">
        <v>0</v>
      </c>
      <c r="N9351">
        <v>4</v>
      </c>
      <c r="O9351" s="6">
        <v>0</v>
      </c>
      <c r="P9351" t="s">
        <v>107</v>
      </c>
      <c r="Q9351" t="s">
        <v>106</v>
      </c>
      <c r="R9351">
        <f>IF(F9351="Monthly",2,0)
+IF(E9351&lt;=6,2,0)
+IF(N9351&lt;=2,2,0)
+IF(L9351&gt;=4,2,0)
+IF(M9351&gt;=2,1,0)
+IF(H9351&gt;=_xlfn.PERCENTILE.INC($H$2:$H$10001,0.75),1,0)</f>
        <v>3</v>
      </c>
      <c r="S9351" t="str">
        <f>IF(R9351&gt;=7,"High",IF(R9351&gt;=4,"Medium","Low"))</f>
        <v>Low</v>
      </c>
    </row>
    <row r="9352" spans="1:19">
      <c r="A9352" t="s">
        <v>9477</v>
      </c>
      <c r="B9352">
        <v>51</v>
      </c>
      <c r="C9352" t="s">
        <v>101</v>
      </c>
      <c r="D9352" t="s">
        <v>126</v>
      </c>
      <c r="E9352">
        <v>27</v>
      </c>
      <c r="F9352" t="s">
        <v>103</v>
      </c>
      <c r="G9352" t="s">
        <v>104</v>
      </c>
      <c r="H9352" s="5">
        <v>456</v>
      </c>
      <c r="I9352" s="5">
        <v>12380.45</v>
      </c>
      <c r="J9352" t="s">
        <v>105</v>
      </c>
      <c r="K9352" t="s">
        <v>106</v>
      </c>
      <c r="L9352">
        <v>1</v>
      </c>
      <c r="M9352">
        <v>0</v>
      </c>
      <c r="N9352">
        <v>5</v>
      </c>
      <c r="O9352" s="6">
        <v>0</v>
      </c>
      <c r="P9352" t="s">
        <v>106</v>
      </c>
      <c r="Q9352" t="s">
        <v>107</v>
      </c>
      <c r="R9352">
        <f>IF(F9352="Monthly",2,0)
+IF(E9352&lt;=6,2,0)
+IF(N9352&lt;=2,2,0)
+IF(L9352&gt;=4,2,0)
+IF(M9352&gt;=2,1,0)
+IF(H9352&gt;=_xlfn.PERCENTILE.INC($H$2:$H$10001,0.75),1,0)</f>
        <v>2</v>
      </c>
      <c r="S9352" t="str">
        <f>IF(R9352&gt;=7,"High",IF(R9352&gt;=4,"Medium","Low"))</f>
        <v>Low</v>
      </c>
    </row>
    <row r="9353" spans="1:19">
      <c r="A9353" t="s">
        <v>9478</v>
      </c>
      <c r="B9353">
        <v>46</v>
      </c>
      <c r="C9353" t="s">
        <v>101</v>
      </c>
      <c r="D9353" t="s">
        <v>123</v>
      </c>
      <c r="E9353">
        <v>8</v>
      </c>
      <c r="F9353" t="s">
        <v>103</v>
      </c>
      <c r="G9353" t="s">
        <v>110</v>
      </c>
      <c r="H9353" s="5">
        <v>722</v>
      </c>
      <c r="I9353" s="5">
        <v>5740.19</v>
      </c>
      <c r="J9353" t="s">
        <v>134</v>
      </c>
      <c r="K9353" t="s">
        <v>106</v>
      </c>
      <c r="L9353">
        <v>2</v>
      </c>
      <c r="M9353">
        <v>0</v>
      </c>
      <c r="N9353">
        <v>5</v>
      </c>
      <c r="O9353" s="6">
        <v>0</v>
      </c>
      <c r="P9353" t="s">
        <v>107</v>
      </c>
      <c r="Q9353" t="s">
        <v>107</v>
      </c>
      <c r="R9353">
        <f>IF(F9353="Monthly",2,0)
+IF(E9353&lt;=6,2,0)
+IF(N9353&lt;=2,2,0)
+IF(L9353&gt;=4,2,0)
+IF(M9353&gt;=2,1,0)
+IF(H9353&gt;=_xlfn.PERCENTILE.INC($H$2:$H$10001,0.75),1,0)</f>
        <v>2</v>
      </c>
      <c r="S9353" t="str">
        <f>IF(R9353&gt;=7,"High",IF(R9353&gt;=4,"Medium","Low"))</f>
        <v>Low</v>
      </c>
    </row>
    <row r="9354" spans="1:19">
      <c r="A9354" t="s">
        <v>9479</v>
      </c>
      <c r="B9354">
        <v>34</v>
      </c>
      <c r="C9354" t="s">
        <v>101</v>
      </c>
      <c r="D9354" t="s">
        <v>126</v>
      </c>
      <c r="E9354">
        <v>58</v>
      </c>
      <c r="F9354" t="s">
        <v>103</v>
      </c>
      <c r="G9354" t="s">
        <v>110</v>
      </c>
      <c r="H9354" s="5">
        <v>846</v>
      </c>
      <c r="I9354" s="5">
        <v>50442.54</v>
      </c>
      <c r="J9354" t="s">
        <v>134</v>
      </c>
      <c r="K9354" t="s">
        <v>106</v>
      </c>
      <c r="L9354">
        <v>0</v>
      </c>
      <c r="M9354">
        <v>0</v>
      </c>
      <c r="N9354">
        <v>5</v>
      </c>
      <c r="O9354" s="6">
        <v>0</v>
      </c>
      <c r="P9354" t="s">
        <v>107</v>
      </c>
      <c r="Q9354" t="s">
        <v>107</v>
      </c>
      <c r="R9354">
        <f>IF(F9354="Monthly",2,0)
+IF(E9354&lt;=6,2,0)
+IF(N9354&lt;=2,2,0)
+IF(L9354&gt;=4,2,0)
+IF(M9354&gt;=2,1,0)
+IF(H9354&gt;=_xlfn.PERCENTILE.INC($H$2:$H$10001,0.75),1,0)</f>
        <v>3</v>
      </c>
      <c r="S9354" t="str">
        <f>IF(R9354&gt;=7,"High",IF(R9354&gt;=4,"Medium","Low"))</f>
        <v>Low</v>
      </c>
    </row>
    <row r="9355" spans="1:19">
      <c r="A9355" t="s">
        <v>9480</v>
      </c>
      <c r="B9355">
        <v>33</v>
      </c>
      <c r="C9355" t="s">
        <v>101</v>
      </c>
      <c r="D9355" t="s">
        <v>126</v>
      </c>
      <c r="E9355">
        <v>60</v>
      </c>
      <c r="F9355" t="s">
        <v>121</v>
      </c>
      <c r="G9355" t="s">
        <v>104</v>
      </c>
      <c r="H9355" s="5">
        <v>548</v>
      </c>
      <c r="I9355" s="5">
        <v>32664.87</v>
      </c>
      <c r="J9355" t="s">
        <v>105</v>
      </c>
      <c r="K9355" t="s">
        <v>106</v>
      </c>
      <c r="L9355">
        <v>9</v>
      </c>
      <c r="M9355">
        <v>3</v>
      </c>
      <c r="N9355">
        <v>1</v>
      </c>
      <c r="O9355" s="6">
        <v>0</v>
      </c>
      <c r="P9355" t="s">
        <v>107</v>
      </c>
      <c r="Q9355" t="s">
        <v>107</v>
      </c>
      <c r="R9355">
        <f>IF(F9355="Monthly",2,0)
+IF(E9355&lt;=6,2,0)
+IF(N9355&lt;=2,2,0)
+IF(L9355&gt;=4,2,0)
+IF(M9355&gt;=2,1,0)
+IF(H9355&gt;=_xlfn.PERCENTILE.INC($H$2:$H$10001,0.75),1,0)</f>
        <v>5</v>
      </c>
      <c r="S9355" t="str">
        <f>IF(R9355&gt;=7,"High",IF(R9355&gt;=4,"Medium","Low"))</f>
        <v>Medium</v>
      </c>
    </row>
    <row r="9356" spans="1:19">
      <c r="A9356" t="s">
        <v>9481</v>
      </c>
      <c r="B9356">
        <v>37</v>
      </c>
      <c r="C9356" t="s">
        <v>101</v>
      </c>
      <c r="D9356" t="s">
        <v>102</v>
      </c>
      <c r="E9356">
        <v>19</v>
      </c>
      <c r="F9356" t="s">
        <v>103</v>
      </c>
      <c r="G9356" t="s">
        <v>110</v>
      </c>
      <c r="H9356" s="5">
        <v>736</v>
      </c>
      <c r="I9356" s="5">
        <v>14277.93</v>
      </c>
      <c r="J9356" t="s">
        <v>105</v>
      </c>
      <c r="K9356" t="s">
        <v>106</v>
      </c>
      <c r="L9356">
        <v>4</v>
      </c>
      <c r="M9356">
        <v>1</v>
      </c>
      <c r="N9356">
        <v>5</v>
      </c>
      <c r="O9356" s="6">
        <v>0</v>
      </c>
      <c r="P9356" t="s">
        <v>107</v>
      </c>
      <c r="Q9356" t="s">
        <v>107</v>
      </c>
      <c r="R9356">
        <f>IF(F9356="Monthly",2,0)
+IF(E9356&lt;=6,2,0)
+IF(N9356&lt;=2,2,0)
+IF(L9356&gt;=4,2,0)
+IF(M9356&gt;=2,1,0)
+IF(H9356&gt;=_xlfn.PERCENTILE.INC($H$2:$H$10001,0.75),1,0)</f>
        <v>4</v>
      </c>
      <c r="S9356" t="str">
        <f>IF(R9356&gt;=7,"High",IF(R9356&gt;=4,"Medium","Low"))</f>
        <v>Medium</v>
      </c>
    </row>
    <row r="9357" spans="1:19">
      <c r="A9357" t="s">
        <v>9482</v>
      </c>
      <c r="B9357">
        <v>34</v>
      </c>
      <c r="C9357" t="s">
        <v>112</v>
      </c>
      <c r="D9357" t="s">
        <v>102</v>
      </c>
      <c r="E9357">
        <v>43</v>
      </c>
      <c r="F9357" t="s">
        <v>109</v>
      </c>
      <c r="G9357" t="s">
        <v>104</v>
      </c>
      <c r="H9357" s="5">
        <v>428</v>
      </c>
      <c r="I9357" s="5">
        <v>16505.099999999999</v>
      </c>
      <c r="J9357" t="s">
        <v>117</v>
      </c>
      <c r="K9357" t="s">
        <v>106</v>
      </c>
      <c r="L9357">
        <v>2</v>
      </c>
      <c r="M9357">
        <v>0</v>
      </c>
      <c r="N9357">
        <v>5</v>
      </c>
      <c r="O9357" s="6">
        <v>10</v>
      </c>
      <c r="P9357" t="s">
        <v>107</v>
      </c>
      <c r="Q9357" t="s">
        <v>106</v>
      </c>
      <c r="R9357">
        <f>IF(F9357="Monthly",2,0)
+IF(E9357&lt;=6,2,0)
+IF(N9357&lt;=2,2,0)
+IF(L9357&gt;=4,2,0)
+IF(M9357&gt;=2,1,0)
+IF(H9357&gt;=_xlfn.PERCENTILE.INC($H$2:$H$10001,0.75),1,0)</f>
        <v>0</v>
      </c>
      <c r="S9357" t="str">
        <f>IF(R9357&gt;=7,"High",IF(R9357&gt;=4,"Medium","Low"))</f>
        <v>Low</v>
      </c>
    </row>
    <row r="9358" spans="1:19">
      <c r="A9358" t="s">
        <v>9483</v>
      </c>
      <c r="B9358">
        <v>45</v>
      </c>
      <c r="C9358" t="s">
        <v>101</v>
      </c>
      <c r="D9358" t="s">
        <v>102</v>
      </c>
      <c r="E9358">
        <v>43</v>
      </c>
      <c r="F9358" t="s">
        <v>121</v>
      </c>
      <c r="G9358" t="s">
        <v>104</v>
      </c>
      <c r="H9358" s="5">
        <v>509</v>
      </c>
      <c r="I9358" s="5">
        <v>18113.07</v>
      </c>
      <c r="J9358" t="s">
        <v>134</v>
      </c>
      <c r="K9358" t="s">
        <v>106</v>
      </c>
      <c r="L9358">
        <v>0</v>
      </c>
      <c r="M9358">
        <v>0</v>
      </c>
      <c r="N9358">
        <v>5</v>
      </c>
      <c r="O9358" s="6">
        <v>15</v>
      </c>
      <c r="P9358" t="s">
        <v>107</v>
      </c>
      <c r="Q9358" t="s">
        <v>107</v>
      </c>
      <c r="R9358">
        <f>IF(F9358="Monthly",2,0)
+IF(E9358&lt;=6,2,0)
+IF(N9358&lt;=2,2,0)
+IF(L9358&gt;=4,2,0)
+IF(M9358&gt;=2,1,0)
+IF(H9358&gt;=_xlfn.PERCENTILE.INC($H$2:$H$10001,0.75),1,0)</f>
        <v>0</v>
      </c>
      <c r="S9358" t="str">
        <f>IF(R9358&gt;=7,"High",IF(R9358&gt;=4,"Medium","Low"))</f>
        <v>Low</v>
      </c>
    </row>
    <row r="9359" spans="1:19">
      <c r="A9359" t="s">
        <v>9484</v>
      </c>
      <c r="B9359">
        <v>37</v>
      </c>
      <c r="C9359" t="s">
        <v>112</v>
      </c>
      <c r="D9359" t="s">
        <v>102</v>
      </c>
      <c r="E9359">
        <v>10</v>
      </c>
      <c r="F9359" t="s">
        <v>103</v>
      </c>
      <c r="G9359" t="s">
        <v>104</v>
      </c>
      <c r="H9359" s="5">
        <v>576</v>
      </c>
      <c r="I9359" s="5">
        <v>5879.99</v>
      </c>
      <c r="J9359" t="s">
        <v>117</v>
      </c>
      <c r="K9359" t="s">
        <v>106</v>
      </c>
      <c r="L9359">
        <v>0</v>
      </c>
      <c r="M9359">
        <v>0</v>
      </c>
      <c r="N9359">
        <v>4</v>
      </c>
      <c r="O9359" s="6">
        <v>0</v>
      </c>
      <c r="P9359" t="s">
        <v>106</v>
      </c>
      <c r="Q9359" t="s">
        <v>107</v>
      </c>
      <c r="R9359">
        <f>IF(F9359="Monthly",2,0)
+IF(E9359&lt;=6,2,0)
+IF(N9359&lt;=2,2,0)
+IF(L9359&gt;=4,2,0)
+IF(M9359&gt;=2,1,0)
+IF(H9359&gt;=_xlfn.PERCENTILE.INC($H$2:$H$10001,0.75),1,0)</f>
        <v>2</v>
      </c>
      <c r="S9359" t="str">
        <f>IF(R9359&gt;=7,"High",IF(R9359&gt;=4,"Medium","Low"))</f>
        <v>Low</v>
      </c>
    </row>
    <row r="9360" spans="1:19">
      <c r="A9360" t="s">
        <v>9485</v>
      </c>
      <c r="B9360">
        <v>36</v>
      </c>
      <c r="C9360" t="s">
        <v>101</v>
      </c>
      <c r="D9360" t="s">
        <v>137</v>
      </c>
      <c r="E9360">
        <v>37</v>
      </c>
      <c r="F9360" t="s">
        <v>109</v>
      </c>
      <c r="G9360" t="s">
        <v>110</v>
      </c>
      <c r="H9360" s="5">
        <v>725</v>
      </c>
      <c r="I9360" s="5">
        <v>27491.46</v>
      </c>
      <c r="J9360" t="s">
        <v>140</v>
      </c>
      <c r="K9360" t="s">
        <v>106</v>
      </c>
      <c r="L9360">
        <v>0</v>
      </c>
      <c r="M9360">
        <v>0</v>
      </c>
      <c r="N9360">
        <v>5</v>
      </c>
      <c r="O9360" s="6">
        <v>0</v>
      </c>
      <c r="P9360" t="s">
        <v>107</v>
      </c>
      <c r="Q9360" t="s">
        <v>107</v>
      </c>
      <c r="R9360">
        <f>IF(F9360="Monthly",2,0)
+IF(E9360&lt;=6,2,0)
+IF(N9360&lt;=2,2,0)
+IF(L9360&gt;=4,2,0)
+IF(M9360&gt;=2,1,0)
+IF(H9360&gt;=_xlfn.PERCENTILE.INC($H$2:$H$10001,0.75),1,0)</f>
        <v>0</v>
      </c>
      <c r="S9360" t="str">
        <f>IF(R9360&gt;=7,"High",IF(R9360&gt;=4,"Medium","Low"))</f>
        <v>Low</v>
      </c>
    </row>
    <row r="9361" spans="1:19">
      <c r="A9361" t="s">
        <v>9486</v>
      </c>
      <c r="B9361">
        <v>48</v>
      </c>
      <c r="C9361" t="s">
        <v>101</v>
      </c>
      <c r="D9361" t="s">
        <v>102</v>
      </c>
      <c r="E9361">
        <v>39</v>
      </c>
      <c r="F9361" t="s">
        <v>121</v>
      </c>
      <c r="G9361" t="s">
        <v>110</v>
      </c>
      <c r="H9361" s="5">
        <v>713</v>
      </c>
      <c r="I9361" s="5">
        <v>27559.85</v>
      </c>
      <c r="J9361" t="s">
        <v>115</v>
      </c>
      <c r="K9361" t="s">
        <v>106</v>
      </c>
      <c r="L9361">
        <v>0</v>
      </c>
      <c r="M9361">
        <v>0</v>
      </c>
      <c r="N9361">
        <v>5</v>
      </c>
      <c r="O9361" s="6">
        <v>0</v>
      </c>
      <c r="P9361" t="s">
        <v>106</v>
      </c>
      <c r="Q9361" t="s">
        <v>107</v>
      </c>
      <c r="R9361">
        <f>IF(F9361="Monthly",2,0)
+IF(E9361&lt;=6,2,0)
+IF(N9361&lt;=2,2,0)
+IF(L9361&gt;=4,2,0)
+IF(M9361&gt;=2,1,0)
+IF(H9361&gt;=_xlfn.PERCENTILE.INC($H$2:$H$10001,0.75),1,0)</f>
        <v>0</v>
      </c>
      <c r="S9361" t="str">
        <f>IF(R9361&gt;=7,"High",IF(R9361&gt;=4,"Medium","Low"))</f>
        <v>Low</v>
      </c>
    </row>
    <row r="9362" spans="1:19">
      <c r="A9362" t="s">
        <v>9487</v>
      </c>
      <c r="B9362">
        <v>39</v>
      </c>
      <c r="C9362" t="s">
        <v>101</v>
      </c>
      <c r="D9362" t="s">
        <v>159</v>
      </c>
      <c r="E9362">
        <v>20</v>
      </c>
      <c r="F9362" t="s">
        <v>103</v>
      </c>
      <c r="G9362" t="s">
        <v>110</v>
      </c>
      <c r="H9362" s="5">
        <v>756</v>
      </c>
      <c r="I9362" s="5">
        <v>14733.56</v>
      </c>
      <c r="J9362" t="s">
        <v>117</v>
      </c>
      <c r="K9362" t="s">
        <v>106</v>
      </c>
      <c r="L9362">
        <v>0</v>
      </c>
      <c r="M9362">
        <v>0</v>
      </c>
      <c r="N9362">
        <v>5</v>
      </c>
      <c r="O9362" s="6">
        <v>0</v>
      </c>
      <c r="P9362" t="s">
        <v>107</v>
      </c>
      <c r="Q9362" t="s">
        <v>106</v>
      </c>
      <c r="R9362">
        <f>IF(F9362="Monthly",2,0)
+IF(E9362&lt;=6,2,0)
+IF(N9362&lt;=2,2,0)
+IF(L9362&gt;=4,2,0)
+IF(M9362&gt;=2,1,0)
+IF(H9362&gt;=_xlfn.PERCENTILE.INC($H$2:$H$10001,0.75),1,0)</f>
        <v>2</v>
      </c>
      <c r="S9362" t="str">
        <f>IF(R9362&gt;=7,"High",IF(R9362&gt;=4,"Medium","Low"))</f>
        <v>Low</v>
      </c>
    </row>
    <row r="9363" spans="1:19">
      <c r="A9363" t="s">
        <v>9488</v>
      </c>
      <c r="B9363">
        <v>28</v>
      </c>
      <c r="C9363" t="s">
        <v>112</v>
      </c>
      <c r="D9363" t="s">
        <v>137</v>
      </c>
      <c r="E9363">
        <v>32</v>
      </c>
      <c r="F9363" t="s">
        <v>103</v>
      </c>
      <c r="G9363" t="s">
        <v>129</v>
      </c>
      <c r="H9363" s="5">
        <v>1069</v>
      </c>
      <c r="I9363" s="5">
        <v>33984.89</v>
      </c>
      <c r="J9363" t="s">
        <v>105</v>
      </c>
      <c r="K9363" t="s">
        <v>106</v>
      </c>
      <c r="L9363">
        <v>1</v>
      </c>
      <c r="M9363">
        <v>0</v>
      </c>
      <c r="N9363">
        <v>5</v>
      </c>
      <c r="O9363" s="6">
        <v>0</v>
      </c>
      <c r="P9363" t="s">
        <v>107</v>
      </c>
      <c r="Q9363" t="s">
        <v>107</v>
      </c>
      <c r="R9363">
        <f>IF(F9363="Monthly",2,0)
+IF(E9363&lt;=6,2,0)
+IF(N9363&lt;=2,2,0)
+IF(L9363&gt;=4,2,0)
+IF(M9363&gt;=2,1,0)
+IF(H9363&gt;=_xlfn.PERCENTILE.INC($H$2:$H$10001,0.75),1,0)</f>
        <v>3</v>
      </c>
      <c r="S9363" t="str">
        <f>IF(R9363&gt;=7,"High",IF(R9363&gt;=4,"Medium","Low"))</f>
        <v>Low</v>
      </c>
    </row>
    <row r="9364" spans="1:19">
      <c r="A9364" t="s">
        <v>9489</v>
      </c>
      <c r="B9364">
        <v>45</v>
      </c>
      <c r="C9364" t="s">
        <v>101</v>
      </c>
      <c r="D9364" t="s">
        <v>133</v>
      </c>
      <c r="E9364">
        <v>44</v>
      </c>
      <c r="F9364" t="s">
        <v>103</v>
      </c>
      <c r="G9364" t="s">
        <v>104</v>
      </c>
      <c r="H9364" s="5">
        <v>482</v>
      </c>
      <c r="I9364" s="5">
        <v>21740.52</v>
      </c>
      <c r="J9364" t="s">
        <v>105</v>
      </c>
      <c r="K9364" t="s">
        <v>106</v>
      </c>
      <c r="L9364">
        <v>2</v>
      </c>
      <c r="M9364">
        <v>1</v>
      </c>
      <c r="N9364">
        <v>4</v>
      </c>
      <c r="O9364" s="6">
        <v>0</v>
      </c>
      <c r="P9364" t="s">
        <v>106</v>
      </c>
      <c r="Q9364" t="s">
        <v>106</v>
      </c>
      <c r="R9364">
        <f>IF(F9364="Monthly",2,0)
+IF(E9364&lt;=6,2,0)
+IF(N9364&lt;=2,2,0)
+IF(L9364&gt;=4,2,0)
+IF(M9364&gt;=2,1,0)
+IF(H9364&gt;=_xlfn.PERCENTILE.INC($H$2:$H$10001,0.75),1,0)</f>
        <v>2</v>
      </c>
      <c r="S9364" t="str">
        <f>IF(R9364&gt;=7,"High",IF(R9364&gt;=4,"Medium","Low"))</f>
        <v>Low</v>
      </c>
    </row>
    <row r="9365" spans="1:19">
      <c r="A9365" t="s">
        <v>9490</v>
      </c>
      <c r="B9365">
        <v>44</v>
      </c>
      <c r="C9365" t="s">
        <v>112</v>
      </c>
      <c r="D9365" t="s">
        <v>137</v>
      </c>
      <c r="E9365">
        <v>35</v>
      </c>
      <c r="F9365" t="s">
        <v>121</v>
      </c>
      <c r="G9365" t="s">
        <v>110</v>
      </c>
      <c r="H9365" s="5">
        <v>771</v>
      </c>
      <c r="I9365" s="5">
        <v>24691.48</v>
      </c>
      <c r="J9365" t="s">
        <v>105</v>
      </c>
      <c r="K9365" t="s">
        <v>106</v>
      </c>
      <c r="L9365">
        <v>0</v>
      </c>
      <c r="M9365">
        <v>0</v>
      </c>
      <c r="N9365">
        <v>5</v>
      </c>
      <c r="O9365" s="6">
        <v>10</v>
      </c>
      <c r="P9365" t="s">
        <v>106</v>
      </c>
      <c r="Q9365" t="s">
        <v>107</v>
      </c>
      <c r="R9365">
        <f>IF(F9365="Monthly",2,0)
+IF(E9365&lt;=6,2,0)
+IF(N9365&lt;=2,2,0)
+IF(L9365&gt;=4,2,0)
+IF(M9365&gt;=2,1,0)
+IF(H9365&gt;=_xlfn.PERCENTILE.INC($H$2:$H$10001,0.75),1,0)</f>
        <v>0</v>
      </c>
      <c r="S9365" t="str">
        <f>IF(R9365&gt;=7,"High",IF(R9365&gt;=4,"Medium","Low"))</f>
        <v>Low</v>
      </c>
    </row>
    <row r="9366" spans="1:19">
      <c r="A9366" t="s">
        <v>9491</v>
      </c>
      <c r="B9366">
        <v>43</v>
      </c>
      <c r="C9366" t="s">
        <v>112</v>
      </c>
      <c r="D9366" t="s">
        <v>126</v>
      </c>
      <c r="E9366">
        <v>36</v>
      </c>
      <c r="F9366" t="s">
        <v>109</v>
      </c>
      <c r="G9366" t="s">
        <v>104</v>
      </c>
      <c r="H9366" s="5">
        <v>428</v>
      </c>
      <c r="I9366" s="5">
        <v>15443.13</v>
      </c>
      <c r="J9366" t="s">
        <v>117</v>
      </c>
      <c r="K9366" t="s">
        <v>107</v>
      </c>
      <c r="L9366">
        <v>1</v>
      </c>
      <c r="M9366">
        <v>0</v>
      </c>
      <c r="N9366">
        <v>5</v>
      </c>
      <c r="O9366" s="6">
        <v>0</v>
      </c>
      <c r="P9366" t="s">
        <v>107</v>
      </c>
      <c r="Q9366" t="s">
        <v>107</v>
      </c>
      <c r="R9366">
        <f>IF(F9366="Monthly",2,0)
+IF(E9366&lt;=6,2,0)
+IF(N9366&lt;=2,2,0)
+IF(L9366&gt;=4,2,0)
+IF(M9366&gt;=2,1,0)
+IF(H9366&gt;=_xlfn.PERCENTILE.INC($H$2:$H$10001,0.75),1,0)</f>
        <v>0</v>
      </c>
      <c r="S9366" t="str">
        <f>IF(R9366&gt;=7,"High",IF(R9366&gt;=4,"Medium","Low"))</f>
        <v>Low</v>
      </c>
    </row>
    <row r="9367" spans="1:19">
      <c r="A9367" t="s">
        <v>9492</v>
      </c>
      <c r="B9367">
        <v>45</v>
      </c>
      <c r="C9367" t="s">
        <v>101</v>
      </c>
      <c r="D9367" t="s">
        <v>128</v>
      </c>
      <c r="E9367">
        <v>35</v>
      </c>
      <c r="F9367" t="s">
        <v>121</v>
      </c>
      <c r="G9367" t="s">
        <v>129</v>
      </c>
      <c r="H9367" s="5">
        <v>947</v>
      </c>
      <c r="I9367" s="5">
        <v>27366.799999999999</v>
      </c>
      <c r="J9367" t="s">
        <v>117</v>
      </c>
      <c r="K9367" t="s">
        <v>106</v>
      </c>
      <c r="L9367">
        <v>0</v>
      </c>
      <c r="M9367">
        <v>0</v>
      </c>
      <c r="N9367">
        <v>5</v>
      </c>
      <c r="O9367" s="6">
        <v>15</v>
      </c>
      <c r="P9367" t="s">
        <v>107</v>
      </c>
      <c r="Q9367" t="s">
        <v>107</v>
      </c>
      <c r="R9367">
        <f>IF(F9367="Monthly",2,0)
+IF(E9367&lt;=6,2,0)
+IF(N9367&lt;=2,2,0)
+IF(L9367&gt;=4,2,0)
+IF(M9367&gt;=2,1,0)
+IF(H9367&gt;=_xlfn.PERCENTILE.INC($H$2:$H$10001,0.75),1,0)</f>
        <v>1</v>
      </c>
      <c r="S9367" t="str">
        <f>IF(R9367&gt;=7,"High",IF(R9367&gt;=4,"Medium","Low"))</f>
        <v>Low</v>
      </c>
    </row>
    <row r="9368" spans="1:19">
      <c r="A9368" t="s">
        <v>9493</v>
      </c>
      <c r="B9368">
        <v>22</v>
      </c>
      <c r="C9368" t="s">
        <v>101</v>
      </c>
      <c r="D9368" t="s">
        <v>126</v>
      </c>
      <c r="E9368">
        <v>60</v>
      </c>
      <c r="F9368" t="s">
        <v>121</v>
      </c>
      <c r="G9368" t="s">
        <v>110</v>
      </c>
      <c r="H9368" s="5">
        <v>681</v>
      </c>
      <c r="I9368" s="5">
        <v>37505.550000000003</v>
      </c>
      <c r="J9368" t="s">
        <v>117</v>
      </c>
      <c r="K9368" t="s">
        <v>106</v>
      </c>
      <c r="L9368">
        <v>5</v>
      </c>
      <c r="M9368">
        <v>2</v>
      </c>
      <c r="N9368">
        <v>3</v>
      </c>
      <c r="O9368" s="6">
        <v>10</v>
      </c>
      <c r="P9368" t="s">
        <v>107</v>
      </c>
      <c r="Q9368" t="s">
        <v>107</v>
      </c>
      <c r="R9368">
        <f>IF(F9368="Monthly",2,0)
+IF(E9368&lt;=6,2,0)
+IF(N9368&lt;=2,2,0)
+IF(L9368&gt;=4,2,0)
+IF(M9368&gt;=2,1,0)
+IF(H9368&gt;=_xlfn.PERCENTILE.INC($H$2:$H$10001,0.75),1,0)</f>
        <v>3</v>
      </c>
      <c r="S9368" t="str">
        <f>IF(R9368&gt;=7,"High",IF(R9368&gt;=4,"Medium","Low"))</f>
        <v>Low</v>
      </c>
    </row>
    <row r="9369" spans="1:19">
      <c r="A9369" t="s">
        <v>9494</v>
      </c>
      <c r="B9369">
        <v>40</v>
      </c>
      <c r="C9369" t="s">
        <v>112</v>
      </c>
      <c r="D9369" t="s">
        <v>159</v>
      </c>
      <c r="E9369">
        <v>64</v>
      </c>
      <c r="F9369" t="s">
        <v>121</v>
      </c>
      <c r="G9369" t="s">
        <v>110</v>
      </c>
      <c r="H9369" s="5">
        <v>788</v>
      </c>
      <c r="I9369" s="5">
        <v>42894.559999999998</v>
      </c>
      <c r="J9369" t="s">
        <v>134</v>
      </c>
      <c r="K9369" t="s">
        <v>106</v>
      </c>
      <c r="L9369">
        <v>0</v>
      </c>
      <c r="M9369">
        <v>0</v>
      </c>
      <c r="N9369">
        <v>4</v>
      </c>
      <c r="O9369" s="6">
        <v>15</v>
      </c>
      <c r="P9369" t="s">
        <v>106</v>
      </c>
      <c r="Q9369" t="s">
        <v>107</v>
      </c>
      <c r="R9369">
        <f>IF(F9369="Monthly",2,0)
+IF(E9369&lt;=6,2,0)
+IF(N9369&lt;=2,2,0)
+IF(L9369&gt;=4,2,0)
+IF(M9369&gt;=2,1,0)
+IF(H9369&gt;=_xlfn.PERCENTILE.INC($H$2:$H$10001,0.75),1,0)</f>
        <v>0</v>
      </c>
      <c r="S9369" t="str">
        <f>IF(R9369&gt;=7,"High",IF(R9369&gt;=4,"Medium","Low"))</f>
        <v>Low</v>
      </c>
    </row>
    <row r="9370" spans="1:19">
      <c r="A9370" t="s">
        <v>9495</v>
      </c>
      <c r="B9370">
        <v>50</v>
      </c>
      <c r="C9370" t="s">
        <v>101</v>
      </c>
      <c r="D9370" t="s">
        <v>102</v>
      </c>
      <c r="E9370">
        <v>45</v>
      </c>
      <c r="F9370" t="s">
        <v>109</v>
      </c>
      <c r="G9370" t="s">
        <v>110</v>
      </c>
      <c r="H9370" s="5">
        <v>808</v>
      </c>
      <c r="I9370" s="5">
        <v>35334.5</v>
      </c>
      <c r="J9370" t="s">
        <v>105</v>
      </c>
      <c r="K9370" t="s">
        <v>106</v>
      </c>
      <c r="L9370">
        <v>3</v>
      </c>
      <c r="M9370">
        <v>0</v>
      </c>
      <c r="N9370">
        <v>5</v>
      </c>
      <c r="O9370" s="6">
        <v>0</v>
      </c>
      <c r="P9370" t="s">
        <v>107</v>
      </c>
      <c r="Q9370" t="s">
        <v>107</v>
      </c>
      <c r="R9370">
        <f>IF(F9370="Monthly",2,0)
+IF(E9370&lt;=6,2,0)
+IF(N9370&lt;=2,2,0)
+IF(L9370&gt;=4,2,0)
+IF(M9370&gt;=2,1,0)
+IF(H9370&gt;=_xlfn.PERCENTILE.INC($H$2:$H$10001,0.75),1,0)</f>
        <v>1</v>
      </c>
      <c r="S9370" t="str">
        <f>IF(R9370&gt;=7,"High",IF(R9370&gt;=4,"Medium","Low"))</f>
        <v>Low</v>
      </c>
    </row>
    <row r="9371" spans="1:19">
      <c r="A9371" t="s">
        <v>9496</v>
      </c>
      <c r="B9371">
        <v>39</v>
      </c>
      <c r="C9371" t="s">
        <v>112</v>
      </c>
      <c r="D9371" t="s">
        <v>102</v>
      </c>
      <c r="E9371">
        <v>36</v>
      </c>
      <c r="F9371" t="s">
        <v>109</v>
      </c>
      <c r="G9371" t="s">
        <v>104</v>
      </c>
      <c r="H9371" s="5">
        <v>582</v>
      </c>
      <c r="I9371" s="5">
        <v>20545.349999999999</v>
      </c>
      <c r="J9371" t="s">
        <v>115</v>
      </c>
      <c r="K9371" t="s">
        <v>107</v>
      </c>
      <c r="L9371">
        <v>6</v>
      </c>
      <c r="M9371">
        <v>2</v>
      </c>
      <c r="N9371">
        <v>3</v>
      </c>
      <c r="O9371" s="6">
        <v>0</v>
      </c>
      <c r="P9371" t="s">
        <v>107</v>
      </c>
      <c r="Q9371" t="s">
        <v>106</v>
      </c>
      <c r="R9371">
        <f>IF(F9371="Monthly",2,0)
+IF(E9371&lt;=6,2,0)
+IF(N9371&lt;=2,2,0)
+IF(L9371&gt;=4,2,0)
+IF(M9371&gt;=2,1,0)
+IF(H9371&gt;=_xlfn.PERCENTILE.INC($H$2:$H$10001,0.75),1,0)</f>
        <v>3</v>
      </c>
      <c r="S9371" t="str">
        <f>IF(R9371&gt;=7,"High",IF(R9371&gt;=4,"Medium","Low"))</f>
        <v>Low</v>
      </c>
    </row>
    <row r="9372" spans="1:19">
      <c r="A9372" t="s">
        <v>9497</v>
      </c>
      <c r="B9372">
        <v>41</v>
      </c>
      <c r="C9372" t="s">
        <v>112</v>
      </c>
      <c r="D9372" t="s">
        <v>133</v>
      </c>
      <c r="E9372">
        <v>37</v>
      </c>
      <c r="F9372" t="s">
        <v>109</v>
      </c>
      <c r="G9372" t="s">
        <v>104</v>
      </c>
      <c r="H9372" s="5">
        <v>531</v>
      </c>
      <c r="I9372" s="5">
        <v>19893.62</v>
      </c>
      <c r="J9372" t="s">
        <v>115</v>
      </c>
      <c r="K9372" t="s">
        <v>106</v>
      </c>
      <c r="L9372">
        <v>2</v>
      </c>
      <c r="M9372">
        <v>1</v>
      </c>
      <c r="N9372">
        <v>4</v>
      </c>
      <c r="O9372" s="6">
        <v>0</v>
      </c>
      <c r="P9372" t="s">
        <v>106</v>
      </c>
      <c r="Q9372" t="s">
        <v>106</v>
      </c>
      <c r="R9372">
        <f>IF(F9372="Monthly",2,0)
+IF(E9372&lt;=6,2,0)
+IF(N9372&lt;=2,2,0)
+IF(L9372&gt;=4,2,0)
+IF(M9372&gt;=2,1,0)
+IF(H9372&gt;=_xlfn.PERCENTILE.INC($H$2:$H$10001,0.75),1,0)</f>
        <v>0</v>
      </c>
      <c r="S9372" t="str">
        <f>IF(R9372&gt;=7,"High",IF(R9372&gt;=4,"Medium","Low"))</f>
        <v>Low</v>
      </c>
    </row>
    <row r="9373" spans="1:19">
      <c r="A9373" t="s">
        <v>9498</v>
      </c>
      <c r="B9373">
        <v>49</v>
      </c>
      <c r="C9373" t="s">
        <v>112</v>
      </c>
      <c r="D9373" t="s">
        <v>137</v>
      </c>
      <c r="E9373">
        <v>40</v>
      </c>
      <c r="F9373" t="s">
        <v>103</v>
      </c>
      <c r="G9373" t="s">
        <v>110</v>
      </c>
      <c r="H9373" s="5">
        <v>783</v>
      </c>
      <c r="I9373" s="5">
        <v>31137.54</v>
      </c>
      <c r="J9373" t="s">
        <v>105</v>
      </c>
      <c r="K9373" t="s">
        <v>107</v>
      </c>
      <c r="L9373">
        <v>10</v>
      </c>
      <c r="M9373">
        <v>5</v>
      </c>
      <c r="N9373">
        <v>1</v>
      </c>
      <c r="O9373" s="6">
        <v>0</v>
      </c>
      <c r="P9373" t="s">
        <v>107</v>
      </c>
      <c r="Q9373" t="s">
        <v>106</v>
      </c>
      <c r="R9373">
        <f>IF(F9373="Monthly",2,0)
+IF(E9373&lt;=6,2,0)
+IF(N9373&lt;=2,2,0)
+IF(L9373&gt;=4,2,0)
+IF(M9373&gt;=2,1,0)
+IF(H9373&gt;=_xlfn.PERCENTILE.INC($H$2:$H$10001,0.75),1,0)</f>
        <v>7</v>
      </c>
      <c r="S9373" t="str">
        <f>IF(R9373&gt;=7,"High",IF(R9373&gt;=4,"Medium","Low"))</f>
        <v>High</v>
      </c>
    </row>
    <row r="9374" spans="1:19">
      <c r="A9374" t="s">
        <v>9499</v>
      </c>
      <c r="B9374">
        <v>48</v>
      </c>
      <c r="C9374" t="s">
        <v>112</v>
      </c>
      <c r="D9374" t="s">
        <v>131</v>
      </c>
      <c r="E9374">
        <v>28</v>
      </c>
      <c r="F9374" t="s">
        <v>103</v>
      </c>
      <c r="G9374" t="s">
        <v>129</v>
      </c>
      <c r="H9374" s="5">
        <v>978</v>
      </c>
      <c r="I9374" s="5">
        <v>27693.31</v>
      </c>
      <c r="J9374" t="s">
        <v>105</v>
      </c>
      <c r="K9374" t="s">
        <v>106</v>
      </c>
      <c r="L9374">
        <v>0</v>
      </c>
      <c r="M9374">
        <v>0</v>
      </c>
      <c r="N9374">
        <v>5</v>
      </c>
      <c r="O9374" s="6">
        <v>0</v>
      </c>
      <c r="P9374" t="s">
        <v>107</v>
      </c>
      <c r="Q9374" t="s">
        <v>107</v>
      </c>
      <c r="R9374">
        <f>IF(F9374="Monthly",2,0)
+IF(E9374&lt;=6,2,0)
+IF(N9374&lt;=2,2,0)
+IF(L9374&gt;=4,2,0)
+IF(M9374&gt;=2,1,0)
+IF(H9374&gt;=_xlfn.PERCENTILE.INC($H$2:$H$10001,0.75),1,0)</f>
        <v>3</v>
      </c>
      <c r="S9374" t="str">
        <f>IF(R9374&gt;=7,"High",IF(R9374&gt;=4,"Medium","Low"))</f>
        <v>Low</v>
      </c>
    </row>
    <row r="9375" spans="1:19">
      <c r="A9375" t="s">
        <v>9500</v>
      </c>
      <c r="B9375">
        <v>26</v>
      </c>
      <c r="C9375" t="s">
        <v>112</v>
      </c>
      <c r="D9375" t="s">
        <v>131</v>
      </c>
      <c r="E9375">
        <v>14</v>
      </c>
      <c r="F9375" t="s">
        <v>109</v>
      </c>
      <c r="G9375" t="s">
        <v>129</v>
      </c>
      <c r="H9375" s="5">
        <v>1069</v>
      </c>
      <c r="I9375" s="5">
        <v>14530.5</v>
      </c>
      <c r="J9375" t="s">
        <v>105</v>
      </c>
      <c r="K9375" t="s">
        <v>106</v>
      </c>
      <c r="L9375">
        <v>1</v>
      </c>
      <c r="M9375">
        <v>0</v>
      </c>
      <c r="N9375">
        <v>5</v>
      </c>
      <c r="O9375" s="6">
        <v>0</v>
      </c>
      <c r="P9375" t="s">
        <v>107</v>
      </c>
      <c r="Q9375" t="s">
        <v>107</v>
      </c>
      <c r="R9375">
        <f>IF(F9375="Monthly",2,0)
+IF(E9375&lt;=6,2,0)
+IF(N9375&lt;=2,2,0)
+IF(L9375&gt;=4,2,0)
+IF(M9375&gt;=2,1,0)
+IF(H9375&gt;=_xlfn.PERCENTILE.INC($H$2:$H$10001,0.75),1,0)</f>
        <v>1</v>
      </c>
      <c r="S9375" t="str">
        <f>IF(R9375&gt;=7,"High",IF(R9375&gt;=4,"Medium","Low"))</f>
        <v>Low</v>
      </c>
    </row>
    <row r="9376" spans="1:19">
      <c r="A9376" t="s">
        <v>9501</v>
      </c>
      <c r="B9376">
        <v>37</v>
      </c>
      <c r="C9376" t="s">
        <v>101</v>
      </c>
      <c r="D9376" t="s">
        <v>126</v>
      </c>
      <c r="E9376">
        <v>60</v>
      </c>
      <c r="F9376" t="s">
        <v>103</v>
      </c>
      <c r="G9376" t="s">
        <v>110</v>
      </c>
      <c r="H9376" s="5">
        <v>683</v>
      </c>
      <c r="I9376" s="5">
        <v>41947.01</v>
      </c>
      <c r="J9376" t="s">
        <v>117</v>
      </c>
      <c r="K9376" t="s">
        <v>107</v>
      </c>
      <c r="L9376">
        <v>3</v>
      </c>
      <c r="M9376">
        <v>2</v>
      </c>
      <c r="N9376">
        <v>3</v>
      </c>
      <c r="O9376" s="6">
        <v>0</v>
      </c>
      <c r="P9376" t="s">
        <v>107</v>
      </c>
      <c r="Q9376" t="s">
        <v>107</v>
      </c>
      <c r="R9376">
        <f>IF(F9376="Monthly",2,0)
+IF(E9376&lt;=6,2,0)
+IF(N9376&lt;=2,2,0)
+IF(L9376&gt;=4,2,0)
+IF(M9376&gt;=2,1,0)
+IF(H9376&gt;=_xlfn.PERCENTILE.INC($H$2:$H$10001,0.75),1,0)</f>
        <v>3</v>
      </c>
      <c r="S9376" t="str">
        <f>IF(R9376&gt;=7,"High",IF(R9376&gt;=4,"Medium","Low"))</f>
        <v>Low</v>
      </c>
    </row>
    <row r="9377" spans="1:19">
      <c r="A9377" t="s">
        <v>9502</v>
      </c>
      <c r="B9377">
        <v>40</v>
      </c>
      <c r="C9377" t="s">
        <v>112</v>
      </c>
      <c r="D9377" t="s">
        <v>102</v>
      </c>
      <c r="E9377">
        <v>27</v>
      </c>
      <c r="F9377" t="s">
        <v>103</v>
      </c>
      <c r="G9377" t="s">
        <v>129</v>
      </c>
      <c r="H9377" s="5">
        <v>956</v>
      </c>
      <c r="I9377" s="5">
        <v>25439.38</v>
      </c>
      <c r="J9377" t="s">
        <v>134</v>
      </c>
      <c r="K9377" t="s">
        <v>106</v>
      </c>
      <c r="L9377">
        <v>0</v>
      </c>
      <c r="M9377">
        <v>0</v>
      </c>
      <c r="N9377">
        <v>5</v>
      </c>
      <c r="O9377" s="6">
        <v>0</v>
      </c>
      <c r="P9377" t="s">
        <v>107</v>
      </c>
      <c r="Q9377" t="s">
        <v>107</v>
      </c>
      <c r="R9377">
        <f>IF(F9377="Monthly",2,0)
+IF(E9377&lt;=6,2,0)
+IF(N9377&lt;=2,2,0)
+IF(L9377&gt;=4,2,0)
+IF(M9377&gt;=2,1,0)
+IF(H9377&gt;=_xlfn.PERCENTILE.INC($H$2:$H$10001,0.75),1,0)</f>
        <v>3</v>
      </c>
      <c r="S9377" t="str">
        <f>IF(R9377&gt;=7,"High",IF(R9377&gt;=4,"Medium","Low"))</f>
        <v>Low</v>
      </c>
    </row>
    <row r="9378" spans="1:19">
      <c r="A9378" t="s">
        <v>9503</v>
      </c>
      <c r="B9378">
        <v>38</v>
      </c>
      <c r="C9378" t="s">
        <v>112</v>
      </c>
      <c r="D9378" t="s">
        <v>137</v>
      </c>
      <c r="E9378">
        <v>43</v>
      </c>
      <c r="F9378" t="s">
        <v>103</v>
      </c>
      <c r="G9378" t="s">
        <v>110</v>
      </c>
      <c r="H9378" s="5">
        <v>768</v>
      </c>
      <c r="I9378" s="5">
        <v>33508.43</v>
      </c>
      <c r="J9378" t="s">
        <v>117</v>
      </c>
      <c r="K9378" t="s">
        <v>106</v>
      </c>
      <c r="L9378">
        <v>1</v>
      </c>
      <c r="M9378">
        <v>0</v>
      </c>
      <c r="N9378">
        <v>5</v>
      </c>
      <c r="O9378" s="6">
        <v>0</v>
      </c>
      <c r="P9378" t="s">
        <v>107</v>
      </c>
      <c r="Q9378" t="s">
        <v>107</v>
      </c>
      <c r="R9378">
        <f>IF(F9378="Monthly",2,0)
+IF(E9378&lt;=6,2,0)
+IF(N9378&lt;=2,2,0)
+IF(L9378&gt;=4,2,0)
+IF(M9378&gt;=2,1,0)
+IF(H9378&gt;=_xlfn.PERCENTILE.INC($H$2:$H$10001,0.75),1,0)</f>
        <v>2</v>
      </c>
      <c r="S9378" t="str">
        <f>IF(R9378&gt;=7,"High",IF(R9378&gt;=4,"Medium","Low"))</f>
        <v>Low</v>
      </c>
    </row>
    <row r="9379" spans="1:19">
      <c r="A9379" t="s">
        <v>9504</v>
      </c>
      <c r="B9379">
        <v>34</v>
      </c>
      <c r="C9379" t="s">
        <v>112</v>
      </c>
      <c r="D9379" t="s">
        <v>119</v>
      </c>
      <c r="E9379">
        <v>23</v>
      </c>
      <c r="F9379" t="s">
        <v>109</v>
      </c>
      <c r="G9379" t="s">
        <v>110</v>
      </c>
      <c r="H9379" s="5">
        <v>772</v>
      </c>
      <c r="I9379" s="5">
        <v>18229.88</v>
      </c>
      <c r="J9379" t="s">
        <v>105</v>
      </c>
      <c r="K9379" t="s">
        <v>106</v>
      </c>
      <c r="L9379">
        <v>1</v>
      </c>
      <c r="M9379">
        <v>0</v>
      </c>
      <c r="N9379">
        <v>5</v>
      </c>
      <c r="O9379" s="6">
        <v>0</v>
      </c>
      <c r="P9379" t="s">
        <v>107</v>
      </c>
      <c r="Q9379" t="s">
        <v>107</v>
      </c>
      <c r="R9379">
        <f>IF(F9379="Monthly",2,0)
+IF(E9379&lt;=6,2,0)
+IF(N9379&lt;=2,2,0)
+IF(L9379&gt;=4,2,0)
+IF(M9379&gt;=2,1,0)
+IF(H9379&gt;=_xlfn.PERCENTILE.INC($H$2:$H$10001,0.75),1,0)</f>
        <v>0</v>
      </c>
      <c r="S9379" t="str">
        <f>IF(R9379&gt;=7,"High",IF(R9379&gt;=4,"Medium","Low"))</f>
        <v>Low</v>
      </c>
    </row>
    <row r="9380" spans="1:19">
      <c r="A9380" t="s">
        <v>9505</v>
      </c>
      <c r="B9380">
        <v>47</v>
      </c>
      <c r="C9380" t="s">
        <v>112</v>
      </c>
      <c r="D9380" t="s">
        <v>137</v>
      </c>
      <c r="E9380">
        <v>40</v>
      </c>
      <c r="F9380" t="s">
        <v>103</v>
      </c>
      <c r="G9380" t="s">
        <v>110</v>
      </c>
      <c r="H9380" s="5">
        <v>763</v>
      </c>
      <c r="I9380" s="5">
        <v>30524.45</v>
      </c>
      <c r="J9380" t="s">
        <v>140</v>
      </c>
      <c r="K9380" t="s">
        <v>106</v>
      </c>
      <c r="L9380">
        <v>0</v>
      </c>
      <c r="M9380">
        <v>0</v>
      </c>
      <c r="N9380">
        <v>5</v>
      </c>
      <c r="O9380" s="6">
        <v>0</v>
      </c>
      <c r="P9380" t="s">
        <v>107</v>
      </c>
      <c r="Q9380" t="s">
        <v>106</v>
      </c>
      <c r="R9380">
        <f>IF(F9380="Monthly",2,0)
+IF(E9380&lt;=6,2,0)
+IF(N9380&lt;=2,2,0)
+IF(L9380&gt;=4,2,0)
+IF(M9380&gt;=2,1,0)
+IF(H9380&gt;=_xlfn.PERCENTILE.INC($H$2:$H$10001,0.75),1,0)</f>
        <v>2</v>
      </c>
      <c r="S9380" t="str">
        <f>IF(R9380&gt;=7,"High",IF(R9380&gt;=4,"Medium","Low"))</f>
        <v>Low</v>
      </c>
    </row>
    <row r="9381" spans="1:19">
      <c r="A9381" t="s">
        <v>9506</v>
      </c>
      <c r="B9381">
        <v>24</v>
      </c>
      <c r="C9381" t="s">
        <v>112</v>
      </c>
      <c r="D9381" t="s">
        <v>119</v>
      </c>
      <c r="E9381">
        <v>42</v>
      </c>
      <c r="F9381" t="s">
        <v>109</v>
      </c>
      <c r="G9381" t="s">
        <v>129</v>
      </c>
      <c r="H9381" s="5">
        <v>1021</v>
      </c>
      <c r="I9381" s="5">
        <v>37814.019999999997</v>
      </c>
      <c r="J9381" t="s">
        <v>115</v>
      </c>
      <c r="K9381" t="s">
        <v>106</v>
      </c>
      <c r="L9381">
        <v>1</v>
      </c>
      <c r="M9381">
        <v>0</v>
      </c>
      <c r="N9381">
        <v>5</v>
      </c>
      <c r="O9381" s="6">
        <v>10</v>
      </c>
      <c r="P9381" t="s">
        <v>107</v>
      </c>
      <c r="Q9381" t="s">
        <v>107</v>
      </c>
      <c r="R9381">
        <f>IF(F9381="Monthly",2,0)
+IF(E9381&lt;=6,2,0)
+IF(N9381&lt;=2,2,0)
+IF(L9381&gt;=4,2,0)
+IF(M9381&gt;=2,1,0)
+IF(H9381&gt;=_xlfn.PERCENTILE.INC($H$2:$H$10001,0.75),1,0)</f>
        <v>1</v>
      </c>
      <c r="S9381" t="str">
        <f>IF(R9381&gt;=7,"High",IF(R9381&gt;=4,"Medium","Low"))</f>
        <v>Low</v>
      </c>
    </row>
    <row r="9382" spans="1:19">
      <c r="A9382" t="s">
        <v>9507</v>
      </c>
      <c r="B9382">
        <v>40</v>
      </c>
      <c r="C9382" t="s">
        <v>112</v>
      </c>
      <c r="D9382" t="s">
        <v>126</v>
      </c>
      <c r="E9382">
        <v>56</v>
      </c>
      <c r="F9382" t="s">
        <v>109</v>
      </c>
      <c r="G9382" t="s">
        <v>129</v>
      </c>
      <c r="H9382" s="5">
        <v>1114</v>
      </c>
      <c r="I9382" s="5">
        <v>63913.07</v>
      </c>
      <c r="J9382" t="s">
        <v>117</v>
      </c>
      <c r="K9382" t="s">
        <v>106</v>
      </c>
      <c r="L9382">
        <v>0</v>
      </c>
      <c r="M9382">
        <v>0</v>
      </c>
      <c r="N9382">
        <v>5</v>
      </c>
      <c r="O9382" s="6">
        <v>0</v>
      </c>
      <c r="P9382" t="s">
        <v>106</v>
      </c>
      <c r="Q9382" t="s">
        <v>107</v>
      </c>
      <c r="R9382">
        <f>IF(F9382="Monthly",2,0)
+IF(E9382&lt;=6,2,0)
+IF(N9382&lt;=2,2,0)
+IF(L9382&gt;=4,2,0)
+IF(M9382&gt;=2,1,0)
+IF(H9382&gt;=_xlfn.PERCENTILE.INC($H$2:$H$10001,0.75),1,0)</f>
        <v>1</v>
      </c>
      <c r="S9382" t="str">
        <f>IF(R9382&gt;=7,"High",IF(R9382&gt;=4,"Medium","Low"))</f>
        <v>Low</v>
      </c>
    </row>
    <row r="9383" spans="1:19">
      <c r="A9383" t="s">
        <v>9508</v>
      </c>
      <c r="B9383">
        <v>55</v>
      </c>
      <c r="C9383" t="s">
        <v>101</v>
      </c>
      <c r="D9383" t="s">
        <v>119</v>
      </c>
      <c r="E9383">
        <v>33</v>
      </c>
      <c r="F9383" t="s">
        <v>103</v>
      </c>
      <c r="G9383" t="s">
        <v>110</v>
      </c>
      <c r="H9383" s="5">
        <v>774</v>
      </c>
      <c r="I9383" s="5">
        <v>24798.14</v>
      </c>
      <c r="J9383" t="s">
        <v>117</v>
      </c>
      <c r="K9383" t="s">
        <v>106</v>
      </c>
      <c r="L9383">
        <v>0</v>
      </c>
      <c r="M9383">
        <v>0</v>
      </c>
      <c r="N9383">
        <v>5</v>
      </c>
      <c r="O9383" s="6">
        <v>0</v>
      </c>
      <c r="P9383" t="s">
        <v>107</v>
      </c>
      <c r="Q9383" t="s">
        <v>107</v>
      </c>
      <c r="R9383">
        <f>IF(F9383="Monthly",2,0)
+IF(E9383&lt;=6,2,0)
+IF(N9383&lt;=2,2,0)
+IF(L9383&gt;=4,2,0)
+IF(M9383&gt;=2,1,0)
+IF(H9383&gt;=_xlfn.PERCENTILE.INC($H$2:$H$10001,0.75),1,0)</f>
        <v>2</v>
      </c>
      <c r="S9383" t="str">
        <f>IF(R9383&gt;=7,"High",IF(R9383&gt;=4,"Medium","Low"))</f>
        <v>Low</v>
      </c>
    </row>
    <row r="9384" spans="1:19">
      <c r="A9384" t="s">
        <v>9509</v>
      </c>
      <c r="B9384">
        <v>40</v>
      </c>
      <c r="C9384" t="s">
        <v>101</v>
      </c>
      <c r="D9384" t="s">
        <v>126</v>
      </c>
      <c r="E9384">
        <v>22</v>
      </c>
      <c r="F9384" t="s">
        <v>103</v>
      </c>
      <c r="G9384" t="s">
        <v>110</v>
      </c>
      <c r="H9384" s="5">
        <v>776</v>
      </c>
      <c r="I9384" s="5">
        <v>17480.66</v>
      </c>
      <c r="J9384" t="s">
        <v>134</v>
      </c>
      <c r="K9384" t="s">
        <v>106</v>
      </c>
      <c r="L9384">
        <v>1</v>
      </c>
      <c r="M9384">
        <v>0</v>
      </c>
      <c r="N9384">
        <v>5</v>
      </c>
      <c r="O9384" s="6">
        <v>0</v>
      </c>
      <c r="P9384" t="s">
        <v>106</v>
      </c>
      <c r="Q9384" t="s">
        <v>107</v>
      </c>
      <c r="R9384">
        <f>IF(F9384="Monthly",2,0)
+IF(E9384&lt;=6,2,0)
+IF(N9384&lt;=2,2,0)
+IF(L9384&gt;=4,2,0)
+IF(M9384&gt;=2,1,0)
+IF(H9384&gt;=_xlfn.PERCENTILE.INC($H$2:$H$10001,0.75),1,0)</f>
        <v>2</v>
      </c>
      <c r="S9384" t="str">
        <f>IF(R9384&gt;=7,"High",IF(R9384&gt;=4,"Medium","Low"))</f>
        <v>Low</v>
      </c>
    </row>
    <row r="9385" spans="1:19">
      <c r="A9385" t="s">
        <v>9510</v>
      </c>
      <c r="B9385">
        <v>46</v>
      </c>
      <c r="C9385" t="s">
        <v>101</v>
      </c>
      <c r="D9385" t="s">
        <v>119</v>
      </c>
      <c r="E9385">
        <v>18</v>
      </c>
      <c r="F9385" t="s">
        <v>103</v>
      </c>
      <c r="G9385" t="s">
        <v>110</v>
      </c>
      <c r="H9385" s="5">
        <v>683</v>
      </c>
      <c r="I9385" s="5">
        <v>12010.47</v>
      </c>
      <c r="J9385" t="s">
        <v>115</v>
      </c>
      <c r="K9385" t="s">
        <v>106</v>
      </c>
      <c r="L9385">
        <v>0</v>
      </c>
      <c r="M9385">
        <v>0</v>
      </c>
      <c r="N9385">
        <v>5</v>
      </c>
      <c r="O9385" s="6">
        <v>0</v>
      </c>
      <c r="P9385" t="s">
        <v>107</v>
      </c>
      <c r="Q9385" t="s">
        <v>106</v>
      </c>
      <c r="R9385">
        <f>IF(F9385="Monthly",2,0)
+IF(E9385&lt;=6,2,0)
+IF(N9385&lt;=2,2,0)
+IF(L9385&gt;=4,2,0)
+IF(M9385&gt;=2,1,0)
+IF(H9385&gt;=_xlfn.PERCENTILE.INC($H$2:$H$10001,0.75),1,0)</f>
        <v>2</v>
      </c>
      <c r="S9385" t="str">
        <f>IF(R9385&gt;=7,"High",IF(R9385&gt;=4,"Medium","Low"))</f>
        <v>Low</v>
      </c>
    </row>
    <row r="9386" spans="1:19">
      <c r="A9386" t="s">
        <v>9511</v>
      </c>
      <c r="B9386">
        <v>39</v>
      </c>
      <c r="C9386" t="s">
        <v>101</v>
      </c>
      <c r="D9386" t="s">
        <v>131</v>
      </c>
      <c r="E9386">
        <v>36</v>
      </c>
      <c r="F9386" t="s">
        <v>109</v>
      </c>
      <c r="G9386" t="s">
        <v>110</v>
      </c>
      <c r="H9386" s="5">
        <v>754</v>
      </c>
      <c r="I9386" s="5">
        <v>27474.74</v>
      </c>
      <c r="J9386" t="s">
        <v>115</v>
      </c>
      <c r="K9386" t="s">
        <v>106</v>
      </c>
      <c r="L9386">
        <v>0</v>
      </c>
      <c r="M9386">
        <v>0</v>
      </c>
      <c r="N9386">
        <v>5</v>
      </c>
      <c r="O9386" s="6">
        <v>0</v>
      </c>
      <c r="P9386" t="s">
        <v>107</v>
      </c>
      <c r="Q9386" t="s">
        <v>107</v>
      </c>
      <c r="R9386">
        <f>IF(F9386="Monthly",2,0)
+IF(E9386&lt;=6,2,0)
+IF(N9386&lt;=2,2,0)
+IF(L9386&gt;=4,2,0)
+IF(M9386&gt;=2,1,0)
+IF(H9386&gt;=_xlfn.PERCENTILE.INC($H$2:$H$10001,0.75),1,0)</f>
        <v>0</v>
      </c>
      <c r="S9386" t="str">
        <f>IF(R9386&gt;=7,"High",IF(R9386&gt;=4,"Medium","Low"))</f>
        <v>Low</v>
      </c>
    </row>
    <row r="9387" spans="1:19">
      <c r="A9387" t="s">
        <v>9512</v>
      </c>
      <c r="B9387">
        <v>32</v>
      </c>
      <c r="C9387" t="s">
        <v>101</v>
      </c>
      <c r="D9387" t="s">
        <v>137</v>
      </c>
      <c r="E9387">
        <v>46</v>
      </c>
      <c r="F9387" t="s">
        <v>109</v>
      </c>
      <c r="G9387" t="s">
        <v>110</v>
      </c>
      <c r="H9387" s="5">
        <v>707</v>
      </c>
      <c r="I9387" s="5">
        <v>32508.95</v>
      </c>
      <c r="J9387" t="s">
        <v>140</v>
      </c>
      <c r="K9387" t="s">
        <v>106</v>
      </c>
      <c r="L9387">
        <v>1</v>
      </c>
      <c r="M9387">
        <v>0</v>
      </c>
      <c r="N9387">
        <v>5</v>
      </c>
      <c r="O9387" s="6">
        <v>0</v>
      </c>
      <c r="P9387" t="s">
        <v>107</v>
      </c>
      <c r="Q9387" t="s">
        <v>107</v>
      </c>
      <c r="R9387">
        <f>IF(F9387="Monthly",2,0)
+IF(E9387&lt;=6,2,0)
+IF(N9387&lt;=2,2,0)
+IF(L9387&gt;=4,2,0)
+IF(M9387&gt;=2,1,0)
+IF(H9387&gt;=_xlfn.PERCENTILE.INC($H$2:$H$10001,0.75),1,0)</f>
        <v>0</v>
      </c>
      <c r="S9387" t="str">
        <f>IF(R9387&gt;=7,"High",IF(R9387&gt;=4,"Medium","Low"))</f>
        <v>Low</v>
      </c>
    </row>
    <row r="9388" spans="1:19">
      <c r="A9388" t="s">
        <v>9513</v>
      </c>
      <c r="B9388">
        <v>23</v>
      </c>
      <c r="C9388" t="s">
        <v>101</v>
      </c>
      <c r="D9388" t="s">
        <v>131</v>
      </c>
      <c r="E9388">
        <v>48</v>
      </c>
      <c r="F9388" t="s">
        <v>103</v>
      </c>
      <c r="G9388" t="s">
        <v>110</v>
      </c>
      <c r="H9388" s="5">
        <v>806</v>
      </c>
      <c r="I9388" s="5">
        <v>38540.49</v>
      </c>
      <c r="J9388" t="s">
        <v>134</v>
      </c>
      <c r="K9388" t="s">
        <v>106</v>
      </c>
      <c r="L9388">
        <v>4</v>
      </c>
      <c r="M9388">
        <v>1</v>
      </c>
      <c r="N9388">
        <v>4</v>
      </c>
      <c r="O9388" s="6">
        <v>0</v>
      </c>
      <c r="P9388" t="s">
        <v>107</v>
      </c>
      <c r="Q9388" t="s">
        <v>107</v>
      </c>
      <c r="R9388">
        <f>IF(F9388="Monthly",2,0)
+IF(E9388&lt;=6,2,0)
+IF(N9388&lt;=2,2,0)
+IF(L9388&gt;=4,2,0)
+IF(M9388&gt;=2,1,0)
+IF(H9388&gt;=_xlfn.PERCENTILE.INC($H$2:$H$10001,0.75),1,0)</f>
        <v>5</v>
      </c>
      <c r="S9388" t="str">
        <f>IF(R9388&gt;=7,"High",IF(R9388&gt;=4,"Medium","Low"))</f>
        <v>Medium</v>
      </c>
    </row>
    <row r="9389" spans="1:19">
      <c r="A9389" t="s">
        <v>9514</v>
      </c>
      <c r="B9389">
        <v>33</v>
      </c>
      <c r="C9389" t="s">
        <v>101</v>
      </c>
      <c r="D9389" t="s">
        <v>126</v>
      </c>
      <c r="E9389">
        <v>43</v>
      </c>
      <c r="F9389" t="s">
        <v>103</v>
      </c>
      <c r="G9389" t="s">
        <v>104</v>
      </c>
      <c r="H9389" s="5">
        <v>529</v>
      </c>
      <c r="I9389" s="5">
        <v>22549.599999999999</v>
      </c>
      <c r="J9389" t="s">
        <v>117</v>
      </c>
      <c r="K9389" t="s">
        <v>106</v>
      </c>
      <c r="L9389">
        <v>1</v>
      </c>
      <c r="M9389">
        <v>0</v>
      </c>
      <c r="N9389">
        <v>5</v>
      </c>
      <c r="O9389" s="6">
        <v>0</v>
      </c>
      <c r="P9389" t="s">
        <v>106</v>
      </c>
      <c r="Q9389" t="s">
        <v>106</v>
      </c>
      <c r="R9389">
        <f>IF(F9389="Monthly",2,0)
+IF(E9389&lt;=6,2,0)
+IF(N9389&lt;=2,2,0)
+IF(L9389&gt;=4,2,0)
+IF(M9389&gt;=2,1,0)
+IF(H9389&gt;=_xlfn.PERCENTILE.INC($H$2:$H$10001,0.75),1,0)</f>
        <v>2</v>
      </c>
      <c r="S9389" t="str">
        <f>IF(R9389&gt;=7,"High",IF(R9389&gt;=4,"Medium","Low"))</f>
        <v>Low</v>
      </c>
    </row>
    <row r="9390" spans="1:19">
      <c r="A9390" t="s">
        <v>9515</v>
      </c>
      <c r="B9390">
        <v>39</v>
      </c>
      <c r="C9390" t="s">
        <v>112</v>
      </c>
      <c r="D9390" t="s">
        <v>133</v>
      </c>
      <c r="E9390">
        <v>47</v>
      </c>
      <c r="F9390" t="s">
        <v>103</v>
      </c>
      <c r="G9390" t="s">
        <v>110</v>
      </c>
      <c r="H9390" s="5">
        <v>693</v>
      </c>
      <c r="I9390" s="5">
        <v>31789.91</v>
      </c>
      <c r="J9390" t="s">
        <v>134</v>
      </c>
      <c r="K9390" t="s">
        <v>106</v>
      </c>
      <c r="L9390">
        <v>2</v>
      </c>
      <c r="M9390">
        <v>0</v>
      </c>
      <c r="N9390">
        <v>5</v>
      </c>
      <c r="O9390" s="6">
        <v>0</v>
      </c>
      <c r="P9390" t="s">
        <v>107</v>
      </c>
      <c r="Q9390" t="s">
        <v>107</v>
      </c>
      <c r="R9390">
        <f>IF(F9390="Monthly",2,0)
+IF(E9390&lt;=6,2,0)
+IF(N9390&lt;=2,2,0)
+IF(L9390&gt;=4,2,0)
+IF(M9390&gt;=2,1,0)
+IF(H9390&gt;=_xlfn.PERCENTILE.INC($H$2:$H$10001,0.75),1,0)</f>
        <v>2</v>
      </c>
      <c r="S9390" t="str">
        <f>IF(R9390&gt;=7,"High",IF(R9390&gt;=4,"Medium","Low"))</f>
        <v>Low</v>
      </c>
    </row>
    <row r="9391" spans="1:19">
      <c r="A9391" t="s">
        <v>9516</v>
      </c>
      <c r="B9391">
        <v>32</v>
      </c>
      <c r="C9391" t="s">
        <v>101</v>
      </c>
      <c r="D9391" t="s">
        <v>102</v>
      </c>
      <c r="E9391">
        <v>15</v>
      </c>
      <c r="F9391" t="s">
        <v>103</v>
      </c>
      <c r="G9391" t="s">
        <v>110</v>
      </c>
      <c r="H9391" s="5">
        <v>664</v>
      </c>
      <c r="I9391" s="5">
        <v>9731.61</v>
      </c>
      <c r="J9391" t="s">
        <v>134</v>
      </c>
      <c r="K9391" t="s">
        <v>106</v>
      </c>
      <c r="L9391">
        <v>0</v>
      </c>
      <c r="M9391">
        <v>0</v>
      </c>
      <c r="N9391">
        <v>5</v>
      </c>
      <c r="O9391" s="6">
        <v>0</v>
      </c>
      <c r="P9391" t="s">
        <v>107</v>
      </c>
      <c r="Q9391" t="s">
        <v>107</v>
      </c>
      <c r="R9391">
        <f>IF(F9391="Monthly",2,0)
+IF(E9391&lt;=6,2,0)
+IF(N9391&lt;=2,2,0)
+IF(L9391&gt;=4,2,0)
+IF(M9391&gt;=2,1,0)
+IF(H9391&gt;=_xlfn.PERCENTILE.INC($H$2:$H$10001,0.75),1,0)</f>
        <v>2</v>
      </c>
      <c r="S9391" t="str">
        <f>IF(R9391&gt;=7,"High",IF(R9391&gt;=4,"Medium","Low"))</f>
        <v>Low</v>
      </c>
    </row>
    <row r="9392" spans="1:19">
      <c r="A9392" t="s">
        <v>9517</v>
      </c>
      <c r="B9392">
        <v>47</v>
      </c>
      <c r="C9392" t="s">
        <v>101</v>
      </c>
      <c r="D9392" t="s">
        <v>126</v>
      </c>
      <c r="E9392">
        <v>33</v>
      </c>
      <c r="F9392" t="s">
        <v>103</v>
      </c>
      <c r="G9392" t="s">
        <v>110</v>
      </c>
      <c r="H9392" s="5">
        <v>775</v>
      </c>
      <c r="I9392" s="5">
        <v>25880.66</v>
      </c>
      <c r="J9392" t="s">
        <v>117</v>
      </c>
      <c r="K9392" t="s">
        <v>106</v>
      </c>
      <c r="L9392">
        <v>0</v>
      </c>
      <c r="M9392">
        <v>0</v>
      </c>
      <c r="N9392">
        <v>5</v>
      </c>
      <c r="O9392" s="6">
        <v>0</v>
      </c>
      <c r="P9392" t="s">
        <v>107</v>
      </c>
      <c r="Q9392" t="s">
        <v>107</v>
      </c>
      <c r="R9392">
        <f>IF(F9392="Monthly",2,0)
+IF(E9392&lt;=6,2,0)
+IF(N9392&lt;=2,2,0)
+IF(L9392&gt;=4,2,0)
+IF(M9392&gt;=2,1,0)
+IF(H9392&gt;=_xlfn.PERCENTILE.INC($H$2:$H$10001,0.75),1,0)</f>
        <v>2</v>
      </c>
      <c r="S9392" t="str">
        <f>IF(R9392&gt;=7,"High",IF(R9392&gt;=4,"Medium","Low"))</f>
        <v>Low</v>
      </c>
    </row>
    <row r="9393" spans="1:19">
      <c r="A9393" t="s">
        <v>9518</v>
      </c>
      <c r="B9393">
        <v>24</v>
      </c>
      <c r="C9393" t="s">
        <v>101</v>
      </c>
      <c r="D9393" t="s">
        <v>137</v>
      </c>
      <c r="E9393">
        <v>26</v>
      </c>
      <c r="F9393" t="s">
        <v>109</v>
      </c>
      <c r="G9393" t="s">
        <v>110</v>
      </c>
      <c r="H9393" s="5">
        <v>766</v>
      </c>
      <c r="I9393" s="5">
        <v>20148.560000000001</v>
      </c>
      <c r="J9393" t="s">
        <v>134</v>
      </c>
      <c r="K9393" t="s">
        <v>106</v>
      </c>
      <c r="L9393">
        <v>0</v>
      </c>
      <c r="M9393">
        <v>0</v>
      </c>
      <c r="N9393">
        <v>4</v>
      </c>
      <c r="O9393" s="6">
        <v>0</v>
      </c>
      <c r="P9393" t="s">
        <v>106</v>
      </c>
      <c r="Q9393" t="s">
        <v>107</v>
      </c>
      <c r="R9393">
        <f>IF(F9393="Monthly",2,0)
+IF(E9393&lt;=6,2,0)
+IF(N9393&lt;=2,2,0)
+IF(L9393&gt;=4,2,0)
+IF(M9393&gt;=2,1,0)
+IF(H9393&gt;=_xlfn.PERCENTILE.INC($H$2:$H$10001,0.75),1,0)</f>
        <v>0</v>
      </c>
      <c r="S9393" t="str">
        <f>IF(R9393&gt;=7,"High",IF(R9393&gt;=4,"Medium","Low"))</f>
        <v>Low</v>
      </c>
    </row>
    <row r="9394" spans="1:19">
      <c r="A9394" t="s">
        <v>9519</v>
      </c>
      <c r="B9394">
        <v>32</v>
      </c>
      <c r="C9394" t="s">
        <v>112</v>
      </c>
      <c r="D9394" t="s">
        <v>126</v>
      </c>
      <c r="E9394">
        <v>65</v>
      </c>
      <c r="F9394" t="s">
        <v>109</v>
      </c>
      <c r="G9394" t="s">
        <v>104</v>
      </c>
      <c r="H9394" s="5">
        <v>505</v>
      </c>
      <c r="I9394" s="5">
        <v>31561.11</v>
      </c>
      <c r="J9394" t="s">
        <v>117</v>
      </c>
      <c r="K9394" t="s">
        <v>107</v>
      </c>
      <c r="L9394">
        <v>1</v>
      </c>
      <c r="M9394">
        <v>0</v>
      </c>
      <c r="N9394">
        <v>4</v>
      </c>
      <c r="O9394" s="6">
        <v>5</v>
      </c>
      <c r="P9394" t="s">
        <v>106</v>
      </c>
      <c r="Q9394" t="s">
        <v>107</v>
      </c>
      <c r="R9394">
        <f>IF(F9394="Monthly",2,0)
+IF(E9394&lt;=6,2,0)
+IF(N9394&lt;=2,2,0)
+IF(L9394&gt;=4,2,0)
+IF(M9394&gt;=2,1,0)
+IF(H9394&gt;=_xlfn.PERCENTILE.INC($H$2:$H$10001,0.75),1,0)</f>
        <v>0</v>
      </c>
      <c r="S9394" t="str">
        <f>IF(R9394&gt;=7,"High",IF(R9394&gt;=4,"Medium","Low"))</f>
        <v>Low</v>
      </c>
    </row>
    <row r="9395" spans="1:19">
      <c r="A9395" t="s">
        <v>9520</v>
      </c>
      <c r="B9395">
        <v>30</v>
      </c>
      <c r="C9395" t="s">
        <v>101</v>
      </c>
      <c r="D9395" t="s">
        <v>113</v>
      </c>
      <c r="E9395">
        <v>26</v>
      </c>
      <c r="F9395" t="s">
        <v>103</v>
      </c>
      <c r="G9395" t="s">
        <v>104</v>
      </c>
      <c r="H9395" s="5">
        <v>530</v>
      </c>
      <c r="I9395" s="5">
        <v>13507.13</v>
      </c>
      <c r="J9395" t="s">
        <v>140</v>
      </c>
      <c r="K9395" t="s">
        <v>106</v>
      </c>
      <c r="L9395">
        <v>2</v>
      </c>
      <c r="M9395">
        <v>1</v>
      </c>
      <c r="N9395">
        <v>5</v>
      </c>
      <c r="O9395" s="6">
        <v>0</v>
      </c>
      <c r="P9395" t="s">
        <v>107</v>
      </c>
      <c r="Q9395" t="s">
        <v>106</v>
      </c>
      <c r="R9395">
        <f>IF(F9395="Monthly",2,0)
+IF(E9395&lt;=6,2,0)
+IF(N9395&lt;=2,2,0)
+IF(L9395&gt;=4,2,0)
+IF(M9395&gt;=2,1,0)
+IF(H9395&gt;=_xlfn.PERCENTILE.INC($H$2:$H$10001,0.75),1,0)</f>
        <v>2</v>
      </c>
      <c r="S9395" t="str">
        <f>IF(R9395&gt;=7,"High",IF(R9395&gt;=4,"Medium","Low"))</f>
        <v>Low</v>
      </c>
    </row>
    <row r="9396" spans="1:19">
      <c r="A9396" t="s">
        <v>9521</v>
      </c>
      <c r="B9396">
        <v>52</v>
      </c>
      <c r="C9396" t="s">
        <v>112</v>
      </c>
      <c r="D9396" t="s">
        <v>137</v>
      </c>
      <c r="E9396">
        <v>27</v>
      </c>
      <c r="F9396" t="s">
        <v>109</v>
      </c>
      <c r="G9396" t="s">
        <v>110</v>
      </c>
      <c r="H9396" s="5">
        <v>796</v>
      </c>
      <c r="I9396" s="5">
        <v>20249.98</v>
      </c>
      <c r="J9396" t="s">
        <v>115</v>
      </c>
      <c r="K9396" t="s">
        <v>106</v>
      </c>
      <c r="L9396">
        <v>0</v>
      </c>
      <c r="M9396">
        <v>0</v>
      </c>
      <c r="N9396">
        <v>5</v>
      </c>
      <c r="O9396" s="6">
        <v>5</v>
      </c>
      <c r="P9396" t="s">
        <v>106</v>
      </c>
      <c r="Q9396" t="s">
        <v>107</v>
      </c>
      <c r="R9396">
        <f>IF(F9396="Monthly",2,0)
+IF(E9396&lt;=6,2,0)
+IF(N9396&lt;=2,2,0)
+IF(L9396&gt;=4,2,0)
+IF(M9396&gt;=2,1,0)
+IF(H9396&gt;=_xlfn.PERCENTILE.INC($H$2:$H$10001,0.75),1,0)</f>
        <v>1</v>
      </c>
      <c r="S9396" t="str">
        <f>IF(R9396&gt;=7,"High",IF(R9396&gt;=4,"Medium","Low"))</f>
        <v>Low</v>
      </c>
    </row>
    <row r="9397" spans="1:19">
      <c r="A9397" t="s">
        <v>9522</v>
      </c>
      <c r="B9397">
        <v>28</v>
      </c>
      <c r="C9397" t="s">
        <v>112</v>
      </c>
      <c r="D9397" t="s">
        <v>128</v>
      </c>
      <c r="E9397">
        <v>48</v>
      </c>
      <c r="F9397" t="s">
        <v>109</v>
      </c>
      <c r="G9397" t="s">
        <v>129</v>
      </c>
      <c r="H9397" s="5">
        <v>1080</v>
      </c>
      <c r="I9397" s="5">
        <v>53154.94</v>
      </c>
      <c r="J9397" t="s">
        <v>105</v>
      </c>
      <c r="K9397" t="s">
        <v>106</v>
      </c>
      <c r="L9397">
        <v>2</v>
      </c>
      <c r="M9397">
        <v>0</v>
      </c>
      <c r="N9397">
        <v>5</v>
      </c>
      <c r="O9397" s="6">
        <v>0</v>
      </c>
      <c r="P9397" t="s">
        <v>106</v>
      </c>
      <c r="Q9397" t="s">
        <v>106</v>
      </c>
      <c r="R9397">
        <f>IF(F9397="Monthly",2,0)
+IF(E9397&lt;=6,2,0)
+IF(N9397&lt;=2,2,0)
+IF(L9397&gt;=4,2,0)
+IF(M9397&gt;=2,1,0)
+IF(H9397&gt;=_xlfn.PERCENTILE.INC($H$2:$H$10001,0.75),1,0)</f>
        <v>1</v>
      </c>
      <c r="S9397" t="str">
        <f>IF(R9397&gt;=7,"High",IF(R9397&gt;=4,"Medium","Low"))</f>
        <v>Low</v>
      </c>
    </row>
    <row r="9398" spans="1:19">
      <c r="A9398" t="s">
        <v>9523</v>
      </c>
      <c r="B9398">
        <v>31</v>
      </c>
      <c r="C9398" t="s">
        <v>112</v>
      </c>
      <c r="D9398" t="s">
        <v>123</v>
      </c>
      <c r="E9398">
        <v>42</v>
      </c>
      <c r="F9398" t="s">
        <v>103</v>
      </c>
      <c r="G9398" t="s">
        <v>104</v>
      </c>
      <c r="H9398" s="5">
        <v>519</v>
      </c>
      <c r="I9398" s="5">
        <v>21533.24</v>
      </c>
      <c r="J9398" t="s">
        <v>117</v>
      </c>
      <c r="K9398" t="s">
        <v>107</v>
      </c>
      <c r="L9398">
        <v>1</v>
      </c>
      <c r="M9398">
        <v>0</v>
      </c>
      <c r="N9398">
        <v>5</v>
      </c>
      <c r="O9398" s="6">
        <v>0</v>
      </c>
      <c r="P9398" t="s">
        <v>107</v>
      </c>
      <c r="Q9398" t="s">
        <v>107</v>
      </c>
      <c r="R9398">
        <f>IF(F9398="Monthly",2,0)
+IF(E9398&lt;=6,2,0)
+IF(N9398&lt;=2,2,0)
+IF(L9398&gt;=4,2,0)
+IF(M9398&gt;=2,1,0)
+IF(H9398&gt;=_xlfn.PERCENTILE.INC($H$2:$H$10001,0.75),1,0)</f>
        <v>2</v>
      </c>
      <c r="S9398" t="str">
        <f>IF(R9398&gt;=7,"High",IF(R9398&gt;=4,"Medium","Low"))</f>
        <v>Low</v>
      </c>
    </row>
    <row r="9399" spans="1:19">
      <c r="A9399" t="s">
        <v>9524</v>
      </c>
      <c r="B9399">
        <v>26</v>
      </c>
      <c r="C9399" t="s">
        <v>101</v>
      </c>
      <c r="D9399" t="s">
        <v>102</v>
      </c>
      <c r="E9399">
        <v>28</v>
      </c>
      <c r="F9399" t="s">
        <v>103</v>
      </c>
      <c r="G9399" t="s">
        <v>110</v>
      </c>
      <c r="H9399" s="5">
        <v>697</v>
      </c>
      <c r="I9399" s="5">
        <v>19736.28</v>
      </c>
      <c r="J9399" t="s">
        <v>134</v>
      </c>
      <c r="K9399" t="s">
        <v>106</v>
      </c>
      <c r="L9399">
        <v>2</v>
      </c>
      <c r="M9399">
        <v>1</v>
      </c>
      <c r="N9399">
        <v>5</v>
      </c>
      <c r="O9399" s="6">
        <v>0</v>
      </c>
      <c r="P9399" t="s">
        <v>107</v>
      </c>
      <c r="Q9399" t="s">
        <v>107</v>
      </c>
      <c r="R9399">
        <f>IF(F9399="Monthly",2,0)
+IF(E9399&lt;=6,2,0)
+IF(N9399&lt;=2,2,0)
+IF(L9399&gt;=4,2,0)
+IF(M9399&gt;=2,1,0)
+IF(H9399&gt;=_xlfn.PERCENTILE.INC($H$2:$H$10001,0.75),1,0)</f>
        <v>2</v>
      </c>
      <c r="S9399" t="str">
        <f>IF(R9399&gt;=7,"High",IF(R9399&gt;=4,"Medium","Low"))</f>
        <v>Low</v>
      </c>
    </row>
    <row r="9400" spans="1:19">
      <c r="A9400" t="s">
        <v>9525</v>
      </c>
      <c r="B9400">
        <v>21</v>
      </c>
      <c r="C9400" t="s">
        <v>101</v>
      </c>
      <c r="D9400" t="s">
        <v>102</v>
      </c>
      <c r="E9400">
        <v>41</v>
      </c>
      <c r="F9400" t="s">
        <v>109</v>
      </c>
      <c r="G9400" t="s">
        <v>110</v>
      </c>
      <c r="H9400" s="5">
        <v>697</v>
      </c>
      <c r="I9400" s="5">
        <v>28196.27</v>
      </c>
      <c r="J9400" t="s">
        <v>105</v>
      </c>
      <c r="K9400" t="s">
        <v>106</v>
      </c>
      <c r="L9400">
        <v>1</v>
      </c>
      <c r="M9400">
        <v>0</v>
      </c>
      <c r="N9400">
        <v>5</v>
      </c>
      <c r="O9400" s="6">
        <v>0</v>
      </c>
      <c r="P9400" t="s">
        <v>107</v>
      </c>
      <c r="Q9400" t="s">
        <v>107</v>
      </c>
      <c r="R9400">
        <f>IF(F9400="Monthly",2,0)
+IF(E9400&lt;=6,2,0)
+IF(N9400&lt;=2,2,0)
+IF(L9400&gt;=4,2,0)
+IF(M9400&gt;=2,1,0)
+IF(H9400&gt;=_xlfn.PERCENTILE.INC($H$2:$H$10001,0.75),1,0)</f>
        <v>0</v>
      </c>
      <c r="S9400" t="str">
        <f>IF(R9400&gt;=7,"High",IF(R9400&gt;=4,"Medium","Low"))</f>
        <v>Low</v>
      </c>
    </row>
    <row r="9401" spans="1:19">
      <c r="A9401" t="s">
        <v>9526</v>
      </c>
      <c r="B9401">
        <v>33</v>
      </c>
      <c r="C9401" t="s">
        <v>101</v>
      </c>
      <c r="D9401" t="s">
        <v>128</v>
      </c>
      <c r="E9401">
        <v>39</v>
      </c>
      <c r="F9401" t="s">
        <v>109</v>
      </c>
      <c r="G9401" t="s">
        <v>110</v>
      </c>
      <c r="H9401" s="5">
        <v>664</v>
      </c>
      <c r="I9401" s="5">
        <v>26344.28</v>
      </c>
      <c r="J9401" t="s">
        <v>117</v>
      </c>
      <c r="K9401" t="s">
        <v>106</v>
      </c>
      <c r="L9401">
        <v>2</v>
      </c>
      <c r="M9401">
        <v>1</v>
      </c>
      <c r="N9401">
        <v>4</v>
      </c>
      <c r="O9401" s="6">
        <v>0</v>
      </c>
      <c r="P9401" t="s">
        <v>107</v>
      </c>
      <c r="Q9401" t="s">
        <v>107</v>
      </c>
      <c r="R9401">
        <f>IF(F9401="Monthly",2,0)
+IF(E9401&lt;=6,2,0)
+IF(N9401&lt;=2,2,0)
+IF(L9401&gt;=4,2,0)
+IF(M9401&gt;=2,1,0)
+IF(H9401&gt;=_xlfn.PERCENTILE.INC($H$2:$H$10001,0.75),1,0)</f>
        <v>0</v>
      </c>
      <c r="S9401" t="str">
        <f>IF(R9401&gt;=7,"High",IF(R9401&gt;=4,"Medium","Low"))</f>
        <v>Low</v>
      </c>
    </row>
    <row r="9402" spans="1:19">
      <c r="A9402" t="s">
        <v>9527</v>
      </c>
      <c r="B9402">
        <v>37</v>
      </c>
      <c r="C9402" t="s">
        <v>101</v>
      </c>
      <c r="D9402" t="s">
        <v>133</v>
      </c>
      <c r="E9402">
        <v>33</v>
      </c>
      <c r="F9402" t="s">
        <v>103</v>
      </c>
      <c r="G9402" t="s">
        <v>104</v>
      </c>
      <c r="H9402" s="5">
        <v>447</v>
      </c>
      <c r="I9402" s="5">
        <v>14836.88</v>
      </c>
      <c r="J9402" t="s">
        <v>115</v>
      </c>
      <c r="K9402" t="s">
        <v>107</v>
      </c>
      <c r="L9402">
        <v>3</v>
      </c>
      <c r="M9402">
        <v>2</v>
      </c>
      <c r="N9402">
        <v>3</v>
      </c>
      <c r="O9402" s="6">
        <v>0</v>
      </c>
      <c r="P9402" t="s">
        <v>107</v>
      </c>
      <c r="Q9402" t="s">
        <v>107</v>
      </c>
      <c r="R9402">
        <f>IF(F9402="Monthly",2,0)
+IF(E9402&lt;=6,2,0)
+IF(N9402&lt;=2,2,0)
+IF(L9402&gt;=4,2,0)
+IF(M9402&gt;=2,1,0)
+IF(H9402&gt;=_xlfn.PERCENTILE.INC($H$2:$H$10001,0.75),1,0)</f>
        <v>3</v>
      </c>
      <c r="S9402" t="str">
        <f>IF(R9402&gt;=7,"High",IF(R9402&gt;=4,"Medium","Low"))</f>
        <v>Low</v>
      </c>
    </row>
    <row r="9403" spans="1:19">
      <c r="A9403" t="s">
        <v>9528</v>
      </c>
      <c r="B9403">
        <v>22</v>
      </c>
      <c r="C9403" t="s">
        <v>112</v>
      </c>
      <c r="D9403" t="s">
        <v>133</v>
      </c>
      <c r="E9403">
        <v>23</v>
      </c>
      <c r="F9403" t="s">
        <v>109</v>
      </c>
      <c r="G9403" t="s">
        <v>104</v>
      </c>
      <c r="H9403" s="5">
        <v>417</v>
      </c>
      <c r="I9403" s="5">
        <v>9332.61</v>
      </c>
      <c r="J9403" t="s">
        <v>117</v>
      </c>
      <c r="K9403" t="s">
        <v>106</v>
      </c>
      <c r="L9403">
        <v>1</v>
      </c>
      <c r="M9403">
        <v>0</v>
      </c>
      <c r="N9403">
        <v>5</v>
      </c>
      <c r="O9403" s="6">
        <v>0</v>
      </c>
      <c r="P9403" t="s">
        <v>106</v>
      </c>
      <c r="Q9403" t="s">
        <v>107</v>
      </c>
      <c r="R9403">
        <f>IF(F9403="Monthly",2,0)
+IF(E9403&lt;=6,2,0)
+IF(N9403&lt;=2,2,0)
+IF(L9403&gt;=4,2,0)
+IF(M9403&gt;=2,1,0)
+IF(H9403&gt;=_xlfn.PERCENTILE.INC($H$2:$H$10001,0.75),1,0)</f>
        <v>0</v>
      </c>
      <c r="S9403" t="str">
        <f>IF(R9403&gt;=7,"High",IF(R9403&gt;=4,"Medium","Low"))</f>
        <v>Low</v>
      </c>
    </row>
    <row r="9404" spans="1:19">
      <c r="A9404" t="s">
        <v>9529</v>
      </c>
      <c r="B9404">
        <v>30</v>
      </c>
      <c r="C9404" t="s">
        <v>112</v>
      </c>
      <c r="D9404" t="s">
        <v>113</v>
      </c>
      <c r="E9404">
        <v>34</v>
      </c>
      <c r="F9404" t="s">
        <v>109</v>
      </c>
      <c r="G9404" t="s">
        <v>110</v>
      </c>
      <c r="H9404" s="5">
        <v>732</v>
      </c>
      <c r="I9404" s="5">
        <v>22220.87</v>
      </c>
      <c r="J9404" t="s">
        <v>105</v>
      </c>
      <c r="K9404" t="s">
        <v>106</v>
      </c>
      <c r="L9404">
        <v>2</v>
      </c>
      <c r="M9404">
        <v>0</v>
      </c>
      <c r="N9404">
        <v>5</v>
      </c>
      <c r="O9404" s="6">
        <v>10</v>
      </c>
      <c r="P9404" t="s">
        <v>106</v>
      </c>
      <c r="Q9404" t="s">
        <v>106</v>
      </c>
      <c r="R9404">
        <f>IF(F9404="Monthly",2,0)
+IF(E9404&lt;=6,2,0)
+IF(N9404&lt;=2,2,0)
+IF(L9404&gt;=4,2,0)
+IF(M9404&gt;=2,1,0)
+IF(H9404&gt;=_xlfn.PERCENTILE.INC($H$2:$H$10001,0.75),1,0)</f>
        <v>0</v>
      </c>
      <c r="S9404" t="str">
        <f>IF(R9404&gt;=7,"High",IF(R9404&gt;=4,"Medium","Low"))</f>
        <v>Low</v>
      </c>
    </row>
    <row r="9405" spans="1:19">
      <c r="A9405" t="s">
        <v>9530</v>
      </c>
      <c r="B9405">
        <v>42</v>
      </c>
      <c r="C9405" t="s">
        <v>112</v>
      </c>
      <c r="D9405" t="s">
        <v>133</v>
      </c>
      <c r="E9405">
        <v>34</v>
      </c>
      <c r="F9405" t="s">
        <v>103</v>
      </c>
      <c r="G9405" t="s">
        <v>110</v>
      </c>
      <c r="H9405" s="5">
        <v>743</v>
      </c>
      <c r="I9405" s="5">
        <v>25849.42</v>
      </c>
      <c r="J9405" t="s">
        <v>105</v>
      </c>
      <c r="K9405" t="s">
        <v>106</v>
      </c>
      <c r="L9405">
        <v>5</v>
      </c>
      <c r="M9405">
        <v>2</v>
      </c>
      <c r="N9405">
        <v>4</v>
      </c>
      <c r="O9405" s="6">
        <v>0</v>
      </c>
      <c r="P9405" t="s">
        <v>107</v>
      </c>
      <c r="Q9405" t="s">
        <v>106</v>
      </c>
      <c r="R9405">
        <f>IF(F9405="Monthly",2,0)
+IF(E9405&lt;=6,2,0)
+IF(N9405&lt;=2,2,0)
+IF(L9405&gt;=4,2,0)
+IF(M9405&gt;=2,1,0)
+IF(H9405&gt;=_xlfn.PERCENTILE.INC($H$2:$H$10001,0.75),1,0)</f>
        <v>5</v>
      </c>
      <c r="S9405" t="str">
        <f>IF(R9405&gt;=7,"High",IF(R9405&gt;=4,"Medium","Low"))</f>
        <v>Medium</v>
      </c>
    </row>
    <row r="9406" spans="1:19">
      <c r="A9406" t="s">
        <v>9531</v>
      </c>
      <c r="B9406">
        <v>32</v>
      </c>
      <c r="C9406" t="s">
        <v>101</v>
      </c>
      <c r="D9406" t="s">
        <v>128</v>
      </c>
      <c r="E9406">
        <v>64</v>
      </c>
      <c r="F9406" t="s">
        <v>109</v>
      </c>
      <c r="G9406" t="s">
        <v>110</v>
      </c>
      <c r="H9406" s="5">
        <v>761</v>
      </c>
      <c r="I9406" s="5">
        <v>47931.22</v>
      </c>
      <c r="J9406" t="s">
        <v>117</v>
      </c>
      <c r="K9406" t="s">
        <v>106</v>
      </c>
      <c r="L9406">
        <v>1</v>
      </c>
      <c r="M9406">
        <v>0</v>
      </c>
      <c r="N9406">
        <v>5</v>
      </c>
      <c r="O9406" s="6">
        <v>0</v>
      </c>
      <c r="P9406" t="s">
        <v>107</v>
      </c>
      <c r="Q9406" t="s">
        <v>107</v>
      </c>
      <c r="R9406">
        <f>IF(F9406="Monthly",2,0)
+IF(E9406&lt;=6,2,0)
+IF(N9406&lt;=2,2,0)
+IF(L9406&gt;=4,2,0)
+IF(M9406&gt;=2,1,0)
+IF(H9406&gt;=_xlfn.PERCENTILE.INC($H$2:$H$10001,0.75),1,0)</f>
        <v>0</v>
      </c>
      <c r="S9406" t="str">
        <f>IF(R9406&gt;=7,"High",IF(R9406&gt;=4,"Medium","Low"))</f>
        <v>Low</v>
      </c>
    </row>
    <row r="9407" spans="1:19">
      <c r="A9407" t="s">
        <v>9532</v>
      </c>
      <c r="B9407">
        <v>49</v>
      </c>
      <c r="C9407" t="s">
        <v>101</v>
      </c>
      <c r="D9407" t="s">
        <v>133</v>
      </c>
      <c r="E9407">
        <v>16</v>
      </c>
      <c r="F9407" t="s">
        <v>103</v>
      </c>
      <c r="G9407" t="s">
        <v>110</v>
      </c>
      <c r="H9407" s="5">
        <v>744</v>
      </c>
      <c r="I9407" s="5">
        <v>12252.15</v>
      </c>
      <c r="J9407" t="s">
        <v>134</v>
      </c>
      <c r="K9407" t="s">
        <v>106</v>
      </c>
      <c r="L9407">
        <v>2</v>
      </c>
      <c r="M9407">
        <v>1</v>
      </c>
      <c r="N9407">
        <v>4</v>
      </c>
      <c r="O9407" s="6">
        <v>0</v>
      </c>
      <c r="P9407" t="s">
        <v>107</v>
      </c>
      <c r="Q9407" t="s">
        <v>107</v>
      </c>
      <c r="R9407">
        <f>IF(F9407="Monthly",2,0)
+IF(E9407&lt;=6,2,0)
+IF(N9407&lt;=2,2,0)
+IF(L9407&gt;=4,2,0)
+IF(M9407&gt;=2,1,0)
+IF(H9407&gt;=_xlfn.PERCENTILE.INC($H$2:$H$10001,0.75),1,0)</f>
        <v>2</v>
      </c>
      <c r="S9407" t="str">
        <f>IF(R9407&gt;=7,"High",IF(R9407&gt;=4,"Medium","Low"))</f>
        <v>Low</v>
      </c>
    </row>
    <row r="9408" spans="1:19">
      <c r="A9408" t="s">
        <v>9533</v>
      </c>
      <c r="B9408">
        <v>21</v>
      </c>
      <c r="C9408" t="s">
        <v>112</v>
      </c>
      <c r="D9408" t="s">
        <v>159</v>
      </c>
      <c r="E9408">
        <v>7</v>
      </c>
      <c r="F9408" t="s">
        <v>109</v>
      </c>
      <c r="G9408" t="s">
        <v>104</v>
      </c>
      <c r="H9408" s="5">
        <v>477</v>
      </c>
      <c r="I9408" s="5">
        <v>3311.96</v>
      </c>
      <c r="J9408" t="s">
        <v>105</v>
      </c>
      <c r="K9408" t="s">
        <v>106</v>
      </c>
      <c r="L9408">
        <v>1</v>
      </c>
      <c r="M9408">
        <v>0</v>
      </c>
      <c r="N9408">
        <v>5</v>
      </c>
      <c r="O9408" s="6">
        <v>0</v>
      </c>
      <c r="P9408" t="s">
        <v>106</v>
      </c>
      <c r="Q9408" t="s">
        <v>107</v>
      </c>
      <c r="R9408">
        <f>IF(F9408="Monthly",2,0)
+IF(E9408&lt;=6,2,0)
+IF(N9408&lt;=2,2,0)
+IF(L9408&gt;=4,2,0)
+IF(M9408&gt;=2,1,0)
+IF(H9408&gt;=_xlfn.PERCENTILE.INC($H$2:$H$10001,0.75),1,0)</f>
        <v>0</v>
      </c>
      <c r="S9408" t="str">
        <f>IF(R9408&gt;=7,"High",IF(R9408&gt;=4,"Medium","Low"))</f>
        <v>Low</v>
      </c>
    </row>
    <row r="9409" spans="1:19">
      <c r="A9409" t="s">
        <v>9534</v>
      </c>
      <c r="B9409">
        <v>40</v>
      </c>
      <c r="C9409" t="s">
        <v>112</v>
      </c>
      <c r="D9409" t="s">
        <v>126</v>
      </c>
      <c r="E9409">
        <v>20</v>
      </c>
      <c r="F9409" t="s">
        <v>103</v>
      </c>
      <c r="G9409" t="s">
        <v>104</v>
      </c>
      <c r="H9409" s="5">
        <v>423</v>
      </c>
      <c r="I9409" s="5">
        <v>8337.0300000000007</v>
      </c>
      <c r="J9409" t="s">
        <v>105</v>
      </c>
      <c r="K9409" t="s">
        <v>106</v>
      </c>
      <c r="L9409">
        <v>0</v>
      </c>
      <c r="M9409">
        <v>0</v>
      </c>
      <c r="N9409">
        <v>5</v>
      </c>
      <c r="O9409" s="6">
        <v>0</v>
      </c>
      <c r="P9409" t="s">
        <v>106</v>
      </c>
      <c r="Q9409" t="s">
        <v>107</v>
      </c>
      <c r="R9409">
        <f>IF(F9409="Monthly",2,0)
+IF(E9409&lt;=6,2,0)
+IF(N9409&lt;=2,2,0)
+IF(L9409&gt;=4,2,0)
+IF(M9409&gt;=2,1,0)
+IF(H9409&gt;=_xlfn.PERCENTILE.INC($H$2:$H$10001,0.75),1,0)</f>
        <v>2</v>
      </c>
      <c r="S9409" t="str">
        <f>IF(R9409&gt;=7,"High",IF(R9409&gt;=4,"Medium","Low"))</f>
        <v>Low</v>
      </c>
    </row>
    <row r="9410" spans="1:19">
      <c r="A9410" t="s">
        <v>9535</v>
      </c>
      <c r="B9410">
        <v>34</v>
      </c>
      <c r="C9410" t="s">
        <v>101</v>
      </c>
      <c r="D9410" t="s">
        <v>137</v>
      </c>
      <c r="E9410">
        <v>21</v>
      </c>
      <c r="F9410" t="s">
        <v>103</v>
      </c>
      <c r="G9410" t="s">
        <v>104</v>
      </c>
      <c r="H9410" s="5">
        <v>429</v>
      </c>
      <c r="I9410" s="5">
        <v>8817.4699999999993</v>
      </c>
      <c r="J9410" t="s">
        <v>105</v>
      </c>
      <c r="K9410" t="s">
        <v>106</v>
      </c>
      <c r="L9410">
        <v>0</v>
      </c>
      <c r="M9410">
        <v>0</v>
      </c>
      <c r="N9410">
        <v>5</v>
      </c>
      <c r="O9410" s="6">
        <v>0</v>
      </c>
      <c r="P9410" t="s">
        <v>107</v>
      </c>
      <c r="Q9410" t="s">
        <v>107</v>
      </c>
      <c r="R9410">
        <f>IF(F9410="Monthly",2,0)
+IF(E9410&lt;=6,2,0)
+IF(N9410&lt;=2,2,0)
+IF(L9410&gt;=4,2,0)
+IF(M9410&gt;=2,1,0)
+IF(H9410&gt;=_xlfn.PERCENTILE.INC($H$2:$H$10001,0.75),1,0)</f>
        <v>2</v>
      </c>
      <c r="S9410" t="str">
        <f>IF(R9410&gt;=7,"High",IF(R9410&gt;=4,"Medium","Low"))</f>
        <v>Low</v>
      </c>
    </row>
    <row r="9411" spans="1:19">
      <c r="A9411" t="s">
        <v>9536</v>
      </c>
      <c r="B9411">
        <v>59</v>
      </c>
      <c r="C9411" t="s">
        <v>112</v>
      </c>
      <c r="D9411" t="s">
        <v>131</v>
      </c>
      <c r="E9411">
        <v>65</v>
      </c>
      <c r="F9411" t="s">
        <v>121</v>
      </c>
      <c r="G9411" t="s">
        <v>129</v>
      </c>
      <c r="H9411" s="5">
        <v>1000</v>
      </c>
      <c r="I9411" s="5">
        <v>64577.04</v>
      </c>
      <c r="J9411" t="s">
        <v>117</v>
      </c>
      <c r="K9411" t="s">
        <v>106</v>
      </c>
      <c r="L9411">
        <v>0</v>
      </c>
      <c r="M9411">
        <v>0</v>
      </c>
      <c r="N9411">
        <v>4</v>
      </c>
      <c r="O9411" s="6">
        <v>0</v>
      </c>
      <c r="P9411" t="s">
        <v>106</v>
      </c>
      <c r="Q9411" t="s">
        <v>107</v>
      </c>
      <c r="R9411">
        <f>IF(F9411="Monthly",2,0)
+IF(E9411&lt;=6,2,0)
+IF(N9411&lt;=2,2,0)
+IF(L9411&gt;=4,2,0)
+IF(M9411&gt;=2,1,0)
+IF(H9411&gt;=_xlfn.PERCENTILE.INC($H$2:$H$10001,0.75),1,0)</f>
        <v>1</v>
      </c>
      <c r="S9411" t="str">
        <f>IF(R9411&gt;=7,"High",IF(R9411&gt;=4,"Medium","Low"))</f>
        <v>Low</v>
      </c>
    </row>
    <row r="9412" spans="1:19">
      <c r="A9412" t="s">
        <v>9537</v>
      </c>
      <c r="B9412">
        <v>51</v>
      </c>
      <c r="C9412" t="s">
        <v>112</v>
      </c>
      <c r="D9412" t="s">
        <v>137</v>
      </c>
      <c r="E9412">
        <v>28</v>
      </c>
      <c r="F9412" t="s">
        <v>109</v>
      </c>
      <c r="G9412" t="s">
        <v>104</v>
      </c>
      <c r="H9412" s="5">
        <v>549</v>
      </c>
      <c r="I9412" s="5">
        <v>14277.91</v>
      </c>
      <c r="J9412" t="s">
        <v>115</v>
      </c>
      <c r="K9412" t="s">
        <v>106</v>
      </c>
      <c r="L9412">
        <v>0</v>
      </c>
      <c r="M9412">
        <v>0</v>
      </c>
      <c r="N9412">
        <v>5</v>
      </c>
      <c r="O9412" s="6">
        <v>5</v>
      </c>
      <c r="P9412" t="s">
        <v>106</v>
      </c>
      <c r="Q9412" t="s">
        <v>107</v>
      </c>
      <c r="R9412">
        <f>IF(F9412="Monthly",2,0)
+IF(E9412&lt;=6,2,0)
+IF(N9412&lt;=2,2,0)
+IF(L9412&gt;=4,2,0)
+IF(M9412&gt;=2,1,0)
+IF(H9412&gt;=_xlfn.PERCENTILE.INC($H$2:$H$10001,0.75),1,0)</f>
        <v>0</v>
      </c>
      <c r="S9412" t="str">
        <f>IF(R9412&gt;=7,"High",IF(R9412&gt;=4,"Medium","Low"))</f>
        <v>Low</v>
      </c>
    </row>
    <row r="9413" spans="1:19">
      <c r="A9413" t="s">
        <v>9538</v>
      </c>
      <c r="B9413">
        <v>39</v>
      </c>
      <c r="C9413" t="s">
        <v>112</v>
      </c>
      <c r="D9413" t="s">
        <v>137</v>
      </c>
      <c r="E9413">
        <v>55</v>
      </c>
      <c r="F9413" t="s">
        <v>103</v>
      </c>
      <c r="G9413" t="s">
        <v>104</v>
      </c>
      <c r="H9413" s="5">
        <v>477</v>
      </c>
      <c r="I9413" s="5">
        <v>26219.67</v>
      </c>
      <c r="J9413" t="s">
        <v>105</v>
      </c>
      <c r="K9413" t="s">
        <v>106</v>
      </c>
      <c r="L9413">
        <v>0</v>
      </c>
      <c r="M9413">
        <v>0</v>
      </c>
      <c r="N9413">
        <v>5</v>
      </c>
      <c r="O9413" s="6">
        <v>0</v>
      </c>
      <c r="P9413" t="s">
        <v>107</v>
      </c>
      <c r="Q9413" t="s">
        <v>107</v>
      </c>
      <c r="R9413">
        <f>IF(F9413="Monthly",2,0)
+IF(E9413&lt;=6,2,0)
+IF(N9413&lt;=2,2,0)
+IF(L9413&gt;=4,2,0)
+IF(M9413&gt;=2,1,0)
+IF(H9413&gt;=_xlfn.PERCENTILE.INC($H$2:$H$10001,0.75),1,0)</f>
        <v>2</v>
      </c>
      <c r="S9413" t="str">
        <f>IF(R9413&gt;=7,"High",IF(R9413&gt;=4,"Medium","Low"))</f>
        <v>Low</v>
      </c>
    </row>
    <row r="9414" spans="1:19">
      <c r="A9414" t="s">
        <v>9539</v>
      </c>
      <c r="B9414">
        <v>34</v>
      </c>
      <c r="C9414" t="s">
        <v>101</v>
      </c>
      <c r="D9414" t="s">
        <v>137</v>
      </c>
      <c r="E9414">
        <v>49</v>
      </c>
      <c r="F9414" t="s">
        <v>103</v>
      </c>
      <c r="G9414" t="s">
        <v>104</v>
      </c>
      <c r="H9414" s="5">
        <v>437</v>
      </c>
      <c r="I9414" s="5">
        <v>20967.169999999998</v>
      </c>
      <c r="J9414" t="s">
        <v>117</v>
      </c>
      <c r="K9414" t="s">
        <v>106</v>
      </c>
      <c r="L9414">
        <v>3</v>
      </c>
      <c r="M9414">
        <v>2</v>
      </c>
      <c r="N9414">
        <v>2</v>
      </c>
      <c r="O9414" s="6">
        <v>0</v>
      </c>
      <c r="P9414" t="s">
        <v>107</v>
      </c>
      <c r="Q9414" t="s">
        <v>106</v>
      </c>
      <c r="R9414">
        <f>IF(F9414="Monthly",2,0)
+IF(E9414&lt;=6,2,0)
+IF(N9414&lt;=2,2,0)
+IF(L9414&gt;=4,2,0)
+IF(M9414&gt;=2,1,0)
+IF(H9414&gt;=_xlfn.PERCENTILE.INC($H$2:$H$10001,0.75),1,0)</f>
        <v>5</v>
      </c>
      <c r="S9414" t="str">
        <f>IF(R9414&gt;=7,"High",IF(R9414&gt;=4,"Medium","Low"))</f>
        <v>Medium</v>
      </c>
    </row>
    <row r="9415" spans="1:19">
      <c r="A9415" t="s">
        <v>9540</v>
      </c>
      <c r="B9415">
        <v>31</v>
      </c>
      <c r="C9415" t="s">
        <v>112</v>
      </c>
      <c r="D9415" t="s">
        <v>126</v>
      </c>
      <c r="E9415">
        <v>43</v>
      </c>
      <c r="F9415" t="s">
        <v>103</v>
      </c>
      <c r="G9415" t="s">
        <v>110</v>
      </c>
      <c r="H9415" s="5">
        <v>719</v>
      </c>
      <c r="I9415" s="5">
        <v>30969.55</v>
      </c>
      <c r="J9415" t="s">
        <v>105</v>
      </c>
      <c r="K9415" t="s">
        <v>106</v>
      </c>
      <c r="L9415">
        <v>4</v>
      </c>
      <c r="M9415">
        <v>1</v>
      </c>
      <c r="N9415">
        <v>4</v>
      </c>
      <c r="O9415" s="6">
        <v>0</v>
      </c>
      <c r="P9415" t="s">
        <v>107</v>
      </c>
      <c r="Q9415" t="s">
        <v>107</v>
      </c>
      <c r="R9415">
        <f>IF(F9415="Monthly",2,0)
+IF(E9415&lt;=6,2,0)
+IF(N9415&lt;=2,2,0)
+IF(L9415&gt;=4,2,0)
+IF(M9415&gt;=2,1,0)
+IF(H9415&gt;=_xlfn.PERCENTILE.INC($H$2:$H$10001,0.75),1,0)</f>
        <v>4</v>
      </c>
      <c r="S9415" t="str">
        <f>IF(R9415&gt;=7,"High",IF(R9415&gt;=4,"Medium","Low"))</f>
        <v>Medium</v>
      </c>
    </row>
    <row r="9416" spans="1:19">
      <c r="A9416" t="s">
        <v>9541</v>
      </c>
      <c r="B9416">
        <v>45</v>
      </c>
      <c r="C9416" t="s">
        <v>101</v>
      </c>
      <c r="D9416" t="s">
        <v>102</v>
      </c>
      <c r="E9416">
        <v>58</v>
      </c>
      <c r="F9416" t="s">
        <v>103</v>
      </c>
      <c r="G9416" t="s">
        <v>129</v>
      </c>
      <c r="H9416" s="5">
        <v>1042</v>
      </c>
      <c r="I9416" s="5">
        <v>59548.53</v>
      </c>
      <c r="J9416" t="s">
        <v>134</v>
      </c>
      <c r="K9416" t="s">
        <v>106</v>
      </c>
      <c r="L9416">
        <v>2</v>
      </c>
      <c r="M9416">
        <v>1</v>
      </c>
      <c r="N9416">
        <v>4</v>
      </c>
      <c r="O9416" s="6">
        <v>0</v>
      </c>
      <c r="P9416" t="s">
        <v>106</v>
      </c>
      <c r="Q9416" t="s">
        <v>106</v>
      </c>
      <c r="R9416">
        <f>IF(F9416="Monthly",2,0)
+IF(E9416&lt;=6,2,0)
+IF(N9416&lt;=2,2,0)
+IF(L9416&gt;=4,2,0)
+IF(M9416&gt;=2,1,0)
+IF(H9416&gt;=_xlfn.PERCENTILE.INC($H$2:$H$10001,0.75),1,0)</f>
        <v>3</v>
      </c>
      <c r="S9416" t="str">
        <f>IF(R9416&gt;=7,"High",IF(R9416&gt;=4,"Medium","Low"))</f>
        <v>Low</v>
      </c>
    </row>
    <row r="9417" spans="1:19">
      <c r="A9417" t="s">
        <v>9542</v>
      </c>
      <c r="B9417">
        <v>63</v>
      </c>
      <c r="C9417" t="s">
        <v>112</v>
      </c>
      <c r="D9417" t="s">
        <v>113</v>
      </c>
      <c r="E9417">
        <v>13</v>
      </c>
      <c r="F9417" t="s">
        <v>103</v>
      </c>
      <c r="G9417" t="s">
        <v>110</v>
      </c>
      <c r="H9417" s="5">
        <v>799</v>
      </c>
      <c r="I9417" s="5">
        <v>10687.42</v>
      </c>
      <c r="J9417" t="s">
        <v>115</v>
      </c>
      <c r="K9417" t="s">
        <v>106</v>
      </c>
      <c r="L9417">
        <v>0</v>
      </c>
      <c r="M9417">
        <v>0</v>
      </c>
      <c r="N9417">
        <v>5</v>
      </c>
      <c r="O9417" s="6">
        <v>0</v>
      </c>
      <c r="P9417" t="s">
        <v>107</v>
      </c>
      <c r="Q9417" t="s">
        <v>106</v>
      </c>
      <c r="R9417">
        <f>IF(F9417="Monthly",2,0)
+IF(E9417&lt;=6,2,0)
+IF(N9417&lt;=2,2,0)
+IF(L9417&gt;=4,2,0)
+IF(M9417&gt;=2,1,0)
+IF(H9417&gt;=_xlfn.PERCENTILE.INC($H$2:$H$10001,0.75),1,0)</f>
        <v>3</v>
      </c>
      <c r="S9417" t="str">
        <f>IF(R9417&gt;=7,"High",IF(R9417&gt;=4,"Medium","Low"))</f>
        <v>Low</v>
      </c>
    </row>
    <row r="9418" spans="1:19">
      <c r="A9418" t="s">
        <v>9543</v>
      </c>
      <c r="B9418">
        <v>38</v>
      </c>
      <c r="C9418" t="s">
        <v>112</v>
      </c>
      <c r="D9418" t="s">
        <v>131</v>
      </c>
      <c r="E9418">
        <v>35</v>
      </c>
      <c r="F9418" t="s">
        <v>121</v>
      </c>
      <c r="G9418" t="s">
        <v>110</v>
      </c>
      <c r="H9418" s="5">
        <v>737</v>
      </c>
      <c r="I9418" s="5">
        <v>22532.15</v>
      </c>
      <c r="J9418" t="s">
        <v>117</v>
      </c>
      <c r="K9418" t="s">
        <v>106</v>
      </c>
      <c r="L9418">
        <v>0</v>
      </c>
      <c r="M9418">
        <v>0</v>
      </c>
      <c r="N9418">
        <v>5</v>
      </c>
      <c r="O9418" s="6">
        <v>10</v>
      </c>
      <c r="P9418" t="s">
        <v>107</v>
      </c>
      <c r="Q9418" t="s">
        <v>107</v>
      </c>
      <c r="R9418">
        <f>IF(F9418="Monthly",2,0)
+IF(E9418&lt;=6,2,0)
+IF(N9418&lt;=2,2,0)
+IF(L9418&gt;=4,2,0)
+IF(M9418&gt;=2,1,0)
+IF(H9418&gt;=_xlfn.PERCENTILE.INC($H$2:$H$10001,0.75),1,0)</f>
        <v>0</v>
      </c>
      <c r="S9418" t="str">
        <f>IF(R9418&gt;=7,"High",IF(R9418&gt;=4,"Medium","Low"))</f>
        <v>Low</v>
      </c>
    </row>
    <row r="9419" spans="1:19">
      <c r="A9419" t="s">
        <v>9544</v>
      </c>
      <c r="B9419">
        <v>27</v>
      </c>
      <c r="C9419" t="s">
        <v>101</v>
      </c>
      <c r="D9419" t="s">
        <v>102</v>
      </c>
      <c r="E9419">
        <v>39</v>
      </c>
      <c r="F9419" t="s">
        <v>103</v>
      </c>
      <c r="G9419" t="s">
        <v>104</v>
      </c>
      <c r="H9419" s="5">
        <v>557</v>
      </c>
      <c r="I9419" s="5">
        <v>21820.42</v>
      </c>
      <c r="J9419" t="s">
        <v>134</v>
      </c>
      <c r="K9419" t="s">
        <v>106</v>
      </c>
      <c r="L9419">
        <v>4</v>
      </c>
      <c r="M9419">
        <v>1</v>
      </c>
      <c r="N9419">
        <v>4</v>
      </c>
      <c r="O9419" s="6">
        <v>0</v>
      </c>
      <c r="P9419" t="s">
        <v>106</v>
      </c>
      <c r="Q9419" t="s">
        <v>107</v>
      </c>
      <c r="R9419">
        <f>IF(F9419="Monthly",2,0)
+IF(E9419&lt;=6,2,0)
+IF(N9419&lt;=2,2,0)
+IF(L9419&gt;=4,2,0)
+IF(M9419&gt;=2,1,0)
+IF(H9419&gt;=_xlfn.PERCENTILE.INC($H$2:$H$10001,0.75),1,0)</f>
        <v>4</v>
      </c>
      <c r="S9419" t="str">
        <f>IF(R9419&gt;=7,"High",IF(R9419&gt;=4,"Medium","Low"))</f>
        <v>Medium</v>
      </c>
    </row>
    <row r="9420" spans="1:19">
      <c r="A9420" t="s">
        <v>9545</v>
      </c>
      <c r="B9420">
        <v>41</v>
      </c>
      <c r="C9420" t="s">
        <v>101</v>
      </c>
      <c r="D9420" t="s">
        <v>131</v>
      </c>
      <c r="E9420">
        <v>34</v>
      </c>
      <c r="F9420" t="s">
        <v>109</v>
      </c>
      <c r="G9420" t="s">
        <v>110</v>
      </c>
      <c r="H9420" s="5">
        <v>809</v>
      </c>
      <c r="I9420" s="5">
        <v>28131.38</v>
      </c>
      <c r="J9420" t="s">
        <v>117</v>
      </c>
      <c r="K9420" t="s">
        <v>106</v>
      </c>
      <c r="L9420">
        <v>1</v>
      </c>
      <c r="M9420">
        <v>0</v>
      </c>
      <c r="N9420">
        <v>4</v>
      </c>
      <c r="O9420" s="6">
        <v>0</v>
      </c>
      <c r="P9420" t="s">
        <v>107</v>
      </c>
      <c r="Q9420" t="s">
        <v>107</v>
      </c>
      <c r="R9420">
        <f>IF(F9420="Monthly",2,0)
+IF(E9420&lt;=6,2,0)
+IF(N9420&lt;=2,2,0)
+IF(L9420&gt;=4,2,0)
+IF(M9420&gt;=2,1,0)
+IF(H9420&gt;=_xlfn.PERCENTILE.INC($H$2:$H$10001,0.75),1,0)</f>
        <v>1</v>
      </c>
      <c r="S9420" t="str">
        <f>IF(R9420&gt;=7,"High",IF(R9420&gt;=4,"Medium","Low"))</f>
        <v>Low</v>
      </c>
    </row>
    <row r="9421" spans="1:19">
      <c r="A9421" t="s">
        <v>9546</v>
      </c>
      <c r="B9421">
        <v>28</v>
      </c>
      <c r="C9421" t="s">
        <v>101</v>
      </c>
      <c r="D9421" t="s">
        <v>126</v>
      </c>
      <c r="E9421">
        <v>32</v>
      </c>
      <c r="F9421" t="s">
        <v>109</v>
      </c>
      <c r="G9421" t="s">
        <v>104</v>
      </c>
      <c r="H9421" s="5">
        <v>546</v>
      </c>
      <c r="I9421" s="5">
        <v>17711.439999999999</v>
      </c>
      <c r="J9421" t="s">
        <v>134</v>
      </c>
      <c r="K9421" t="s">
        <v>107</v>
      </c>
      <c r="L9421">
        <v>2</v>
      </c>
      <c r="M9421">
        <v>0</v>
      </c>
      <c r="N9421">
        <v>5</v>
      </c>
      <c r="O9421" s="6">
        <v>0</v>
      </c>
      <c r="P9421" t="s">
        <v>106</v>
      </c>
      <c r="Q9421" t="s">
        <v>107</v>
      </c>
      <c r="R9421">
        <f>IF(F9421="Monthly",2,0)
+IF(E9421&lt;=6,2,0)
+IF(N9421&lt;=2,2,0)
+IF(L9421&gt;=4,2,0)
+IF(M9421&gt;=2,1,0)
+IF(H9421&gt;=_xlfn.PERCENTILE.INC($H$2:$H$10001,0.75),1,0)</f>
        <v>0</v>
      </c>
      <c r="S9421" t="str">
        <f>IF(R9421&gt;=7,"High",IF(R9421&gt;=4,"Medium","Low"))</f>
        <v>Low</v>
      </c>
    </row>
    <row r="9422" spans="1:19">
      <c r="A9422" t="s">
        <v>9547</v>
      </c>
      <c r="B9422">
        <v>18</v>
      </c>
      <c r="C9422" t="s">
        <v>101</v>
      </c>
      <c r="D9422" t="s">
        <v>131</v>
      </c>
      <c r="E9422">
        <v>15</v>
      </c>
      <c r="F9422" t="s">
        <v>103</v>
      </c>
      <c r="G9422" t="s">
        <v>104</v>
      </c>
      <c r="H9422" s="5">
        <v>530</v>
      </c>
      <c r="I9422" s="5">
        <v>7998.85</v>
      </c>
      <c r="J9422" t="s">
        <v>140</v>
      </c>
      <c r="K9422" t="s">
        <v>106</v>
      </c>
      <c r="L9422">
        <v>0</v>
      </c>
      <c r="M9422">
        <v>0</v>
      </c>
      <c r="N9422">
        <v>5</v>
      </c>
      <c r="O9422" s="6">
        <v>0</v>
      </c>
      <c r="P9422" t="s">
        <v>106</v>
      </c>
      <c r="Q9422" t="s">
        <v>107</v>
      </c>
      <c r="R9422">
        <f>IF(F9422="Monthly",2,0)
+IF(E9422&lt;=6,2,0)
+IF(N9422&lt;=2,2,0)
+IF(L9422&gt;=4,2,0)
+IF(M9422&gt;=2,1,0)
+IF(H9422&gt;=_xlfn.PERCENTILE.INC($H$2:$H$10001,0.75),1,0)</f>
        <v>2</v>
      </c>
      <c r="S9422" t="str">
        <f>IF(R9422&gt;=7,"High",IF(R9422&gt;=4,"Medium","Low"))</f>
        <v>Low</v>
      </c>
    </row>
    <row r="9423" spans="1:19">
      <c r="A9423" t="s">
        <v>9548</v>
      </c>
      <c r="B9423">
        <v>35</v>
      </c>
      <c r="C9423" t="s">
        <v>112</v>
      </c>
      <c r="D9423" t="s">
        <v>123</v>
      </c>
      <c r="E9423">
        <v>67</v>
      </c>
      <c r="F9423" t="s">
        <v>109</v>
      </c>
      <c r="G9423" t="s">
        <v>110</v>
      </c>
      <c r="H9423" s="5">
        <v>781</v>
      </c>
      <c r="I9423" s="5">
        <v>53828.44</v>
      </c>
      <c r="J9423" t="s">
        <v>105</v>
      </c>
      <c r="K9423" t="s">
        <v>107</v>
      </c>
      <c r="L9423">
        <v>0</v>
      </c>
      <c r="M9423">
        <v>0</v>
      </c>
      <c r="N9423">
        <v>5</v>
      </c>
      <c r="O9423" s="6">
        <v>0</v>
      </c>
      <c r="P9423" t="s">
        <v>107</v>
      </c>
      <c r="Q9423" t="s">
        <v>107</v>
      </c>
      <c r="R9423">
        <f>IF(F9423="Monthly",2,0)
+IF(E9423&lt;=6,2,0)
+IF(N9423&lt;=2,2,0)
+IF(L9423&gt;=4,2,0)
+IF(M9423&gt;=2,1,0)
+IF(H9423&gt;=_xlfn.PERCENTILE.INC($H$2:$H$10001,0.75),1,0)</f>
        <v>0</v>
      </c>
      <c r="S9423" t="str">
        <f>IF(R9423&gt;=7,"High",IF(R9423&gt;=4,"Medium","Low"))</f>
        <v>Low</v>
      </c>
    </row>
    <row r="9424" spans="1:19">
      <c r="A9424" t="s">
        <v>9549</v>
      </c>
      <c r="B9424">
        <v>28</v>
      </c>
      <c r="C9424" t="s">
        <v>101</v>
      </c>
      <c r="D9424" t="s">
        <v>131</v>
      </c>
      <c r="E9424">
        <v>62</v>
      </c>
      <c r="F9424" t="s">
        <v>103</v>
      </c>
      <c r="G9424" t="s">
        <v>129</v>
      </c>
      <c r="H9424" s="5">
        <v>1127</v>
      </c>
      <c r="I9424" s="5">
        <v>70948.59</v>
      </c>
      <c r="J9424" t="s">
        <v>115</v>
      </c>
      <c r="K9424" t="s">
        <v>106</v>
      </c>
      <c r="L9424">
        <v>1</v>
      </c>
      <c r="M9424">
        <v>0</v>
      </c>
      <c r="N9424">
        <v>4</v>
      </c>
      <c r="O9424" s="6">
        <v>0</v>
      </c>
      <c r="P9424" t="s">
        <v>107</v>
      </c>
      <c r="Q9424" t="s">
        <v>106</v>
      </c>
      <c r="R9424">
        <f>IF(F9424="Monthly",2,0)
+IF(E9424&lt;=6,2,0)
+IF(N9424&lt;=2,2,0)
+IF(L9424&gt;=4,2,0)
+IF(M9424&gt;=2,1,0)
+IF(H9424&gt;=_xlfn.PERCENTILE.INC($H$2:$H$10001,0.75),1,0)</f>
        <v>3</v>
      </c>
      <c r="S9424" t="str">
        <f>IF(R9424&gt;=7,"High",IF(R9424&gt;=4,"Medium","Low"))</f>
        <v>Low</v>
      </c>
    </row>
    <row r="9425" spans="1:19">
      <c r="A9425" t="s">
        <v>9550</v>
      </c>
      <c r="B9425">
        <v>38</v>
      </c>
      <c r="C9425" t="s">
        <v>101</v>
      </c>
      <c r="D9425" t="s">
        <v>159</v>
      </c>
      <c r="E9425">
        <v>36</v>
      </c>
      <c r="F9425" t="s">
        <v>103</v>
      </c>
      <c r="G9425" t="s">
        <v>110</v>
      </c>
      <c r="H9425" s="5">
        <v>740</v>
      </c>
      <c r="I9425" s="5">
        <v>25912.73</v>
      </c>
      <c r="J9425" t="s">
        <v>117</v>
      </c>
      <c r="K9425" t="s">
        <v>106</v>
      </c>
      <c r="L9425">
        <v>0</v>
      </c>
      <c r="M9425">
        <v>0</v>
      </c>
      <c r="N9425">
        <v>4</v>
      </c>
      <c r="O9425" s="6">
        <v>0</v>
      </c>
      <c r="P9425" t="s">
        <v>107</v>
      </c>
      <c r="Q9425" t="s">
        <v>106</v>
      </c>
      <c r="R9425">
        <f>IF(F9425="Monthly",2,0)
+IF(E9425&lt;=6,2,0)
+IF(N9425&lt;=2,2,0)
+IF(L9425&gt;=4,2,0)
+IF(M9425&gt;=2,1,0)
+IF(H9425&gt;=_xlfn.PERCENTILE.INC($H$2:$H$10001,0.75),1,0)</f>
        <v>2</v>
      </c>
      <c r="S9425" t="str">
        <f>IF(R9425&gt;=7,"High",IF(R9425&gt;=4,"Medium","Low"))</f>
        <v>Low</v>
      </c>
    </row>
    <row r="9426" spans="1:19">
      <c r="A9426" t="s">
        <v>9551</v>
      </c>
      <c r="B9426">
        <v>34</v>
      </c>
      <c r="C9426" t="s">
        <v>101</v>
      </c>
      <c r="D9426" t="s">
        <v>102</v>
      </c>
      <c r="E9426">
        <v>25</v>
      </c>
      <c r="F9426" t="s">
        <v>121</v>
      </c>
      <c r="G9426" t="s">
        <v>110</v>
      </c>
      <c r="H9426" s="5">
        <v>712</v>
      </c>
      <c r="I9426" s="5">
        <v>14923.71</v>
      </c>
      <c r="J9426" t="s">
        <v>117</v>
      </c>
      <c r="K9426" t="s">
        <v>106</v>
      </c>
      <c r="L9426">
        <v>0</v>
      </c>
      <c r="M9426">
        <v>0</v>
      </c>
      <c r="N9426">
        <v>5</v>
      </c>
      <c r="O9426" s="6">
        <v>15</v>
      </c>
      <c r="P9426" t="s">
        <v>107</v>
      </c>
      <c r="Q9426" t="s">
        <v>107</v>
      </c>
      <c r="R9426">
        <f>IF(F9426="Monthly",2,0)
+IF(E9426&lt;=6,2,0)
+IF(N9426&lt;=2,2,0)
+IF(L9426&gt;=4,2,0)
+IF(M9426&gt;=2,1,0)
+IF(H9426&gt;=_xlfn.PERCENTILE.INC($H$2:$H$10001,0.75),1,0)</f>
        <v>0</v>
      </c>
      <c r="S9426" t="str">
        <f>IF(R9426&gt;=7,"High",IF(R9426&gt;=4,"Medium","Low"))</f>
        <v>Low</v>
      </c>
    </row>
    <row r="9427" spans="1:19">
      <c r="A9427" t="s">
        <v>9552</v>
      </c>
      <c r="B9427">
        <v>23</v>
      </c>
      <c r="C9427" t="s">
        <v>112</v>
      </c>
      <c r="D9427" t="s">
        <v>126</v>
      </c>
      <c r="E9427">
        <v>5</v>
      </c>
      <c r="F9427" t="s">
        <v>103</v>
      </c>
      <c r="G9427" t="s">
        <v>110</v>
      </c>
      <c r="H9427" s="5">
        <v>784</v>
      </c>
      <c r="I9427" s="5">
        <v>3902.55</v>
      </c>
      <c r="J9427" t="s">
        <v>134</v>
      </c>
      <c r="K9427" t="s">
        <v>106</v>
      </c>
      <c r="L9427">
        <v>3</v>
      </c>
      <c r="M9427">
        <v>2</v>
      </c>
      <c r="N9427">
        <v>3</v>
      </c>
      <c r="O9427" s="6">
        <v>0</v>
      </c>
      <c r="P9427" t="s">
        <v>106</v>
      </c>
      <c r="Q9427" t="s">
        <v>107</v>
      </c>
      <c r="R9427">
        <f>IF(F9427="Monthly",2,0)
+IF(E9427&lt;=6,2,0)
+IF(N9427&lt;=2,2,0)
+IF(L9427&gt;=4,2,0)
+IF(M9427&gt;=2,1,0)
+IF(H9427&gt;=_xlfn.PERCENTILE.INC($H$2:$H$10001,0.75),1,0)</f>
        <v>5</v>
      </c>
      <c r="S9427" t="str">
        <f>IF(R9427&gt;=7,"High",IF(R9427&gt;=4,"Medium","Low"))</f>
        <v>Medium</v>
      </c>
    </row>
    <row r="9428" spans="1:19">
      <c r="A9428" t="s">
        <v>9553</v>
      </c>
      <c r="B9428">
        <v>26</v>
      </c>
      <c r="C9428" t="s">
        <v>112</v>
      </c>
      <c r="D9428" t="s">
        <v>113</v>
      </c>
      <c r="E9428">
        <v>56</v>
      </c>
      <c r="F9428" t="s">
        <v>109</v>
      </c>
      <c r="G9428" t="s">
        <v>104</v>
      </c>
      <c r="H9428" s="5">
        <v>523</v>
      </c>
      <c r="I9428" s="5">
        <v>26568.98</v>
      </c>
      <c r="J9428" t="s">
        <v>117</v>
      </c>
      <c r="K9428" t="s">
        <v>107</v>
      </c>
      <c r="L9428">
        <v>2</v>
      </c>
      <c r="M9428">
        <v>0</v>
      </c>
      <c r="N9428">
        <v>5</v>
      </c>
      <c r="O9428" s="6">
        <v>10</v>
      </c>
      <c r="P9428" t="s">
        <v>106</v>
      </c>
      <c r="Q9428" t="s">
        <v>107</v>
      </c>
      <c r="R9428">
        <f>IF(F9428="Monthly",2,0)
+IF(E9428&lt;=6,2,0)
+IF(N9428&lt;=2,2,0)
+IF(L9428&gt;=4,2,0)
+IF(M9428&gt;=2,1,0)
+IF(H9428&gt;=_xlfn.PERCENTILE.INC($H$2:$H$10001,0.75),1,0)</f>
        <v>0</v>
      </c>
      <c r="S9428" t="str">
        <f>IF(R9428&gt;=7,"High",IF(R9428&gt;=4,"Medium","Low"))</f>
        <v>Low</v>
      </c>
    </row>
    <row r="9429" spans="1:19">
      <c r="A9429" t="s">
        <v>9554</v>
      </c>
      <c r="B9429">
        <v>34</v>
      </c>
      <c r="C9429" t="s">
        <v>101</v>
      </c>
      <c r="D9429" t="s">
        <v>133</v>
      </c>
      <c r="E9429">
        <v>37</v>
      </c>
      <c r="F9429" t="s">
        <v>103</v>
      </c>
      <c r="G9429" t="s">
        <v>104</v>
      </c>
      <c r="H9429" s="5">
        <v>401</v>
      </c>
      <c r="I9429" s="5">
        <v>14643</v>
      </c>
      <c r="J9429" t="s">
        <v>117</v>
      </c>
      <c r="K9429" t="s">
        <v>107</v>
      </c>
      <c r="L9429">
        <v>0</v>
      </c>
      <c r="M9429">
        <v>0</v>
      </c>
      <c r="N9429">
        <v>5</v>
      </c>
      <c r="O9429" s="6">
        <v>0</v>
      </c>
      <c r="P9429" t="s">
        <v>107</v>
      </c>
      <c r="Q9429" t="s">
        <v>106</v>
      </c>
      <c r="R9429">
        <f>IF(F9429="Monthly",2,0)
+IF(E9429&lt;=6,2,0)
+IF(N9429&lt;=2,2,0)
+IF(L9429&gt;=4,2,0)
+IF(M9429&gt;=2,1,0)
+IF(H9429&gt;=_xlfn.PERCENTILE.INC($H$2:$H$10001,0.75),1,0)</f>
        <v>2</v>
      </c>
      <c r="S9429" t="str">
        <f>IF(R9429&gt;=7,"High",IF(R9429&gt;=4,"Medium","Low"))</f>
        <v>Low</v>
      </c>
    </row>
    <row r="9430" spans="1:19">
      <c r="A9430" t="s">
        <v>9555</v>
      </c>
      <c r="B9430">
        <v>53</v>
      </c>
      <c r="C9430" t="s">
        <v>101</v>
      </c>
      <c r="D9430" t="s">
        <v>131</v>
      </c>
      <c r="E9430">
        <v>3</v>
      </c>
      <c r="F9430" t="s">
        <v>103</v>
      </c>
      <c r="G9430" t="s">
        <v>104</v>
      </c>
      <c r="H9430" s="5">
        <v>438</v>
      </c>
      <c r="I9430" s="5">
        <v>1145.1099999999999</v>
      </c>
      <c r="J9430" t="s">
        <v>140</v>
      </c>
      <c r="K9430" t="s">
        <v>106</v>
      </c>
      <c r="L9430">
        <v>0</v>
      </c>
      <c r="M9430">
        <v>0</v>
      </c>
      <c r="N9430">
        <v>4</v>
      </c>
      <c r="O9430" s="6">
        <v>15</v>
      </c>
      <c r="P9430" t="s">
        <v>107</v>
      </c>
      <c r="Q9430" t="s">
        <v>106</v>
      </c>
      <c r="R9430">
        <f>IF(F9430="Monthly",2,0)
+IF(E9430&lt;=6,2,0)
+IF(N9430&lt;=2,2,0)
+IF(L9430&gt;=4,2,0)
+IF(M9430&gt;=2,1,0)
+IF(H9430&gt;=_xlfn.PERCENTILE.INC($H$2:$H$10001,0.75),1,0)</f>
        <v>4</v>
      </c>
      <c r="S9430" t="str">
        <f>IF(R9430&gt;=7,"High",IF(R9430&gt;=4,"Medium","Low"))</f>
        <v>Medium</v>
      </c>
    </row>
    <row r="9431" spans="1:19">
      <c r="A9431" t="s">
        <v>9556</v>
      </c>
      <c r="B9431">
        <v>20</v>
      </c>
      <c r="C9431" t="s">
        <v>112</v>
      </c>
      <c r="D9431" t="s">
        <v>102</v>
      </c>
      <c r="E9431">
        <v>52</v>
      </c>
      <c r="F9431" t="s">
        <v>109</v>
      </c>
      <c r="G9431" t="s">
        <v>110</v>
      </c>
      <c r="H9431" s="5">
        <v>701</v>
      </c>
      <c r="I9431" s="5">
        <v>36845.61</v>
      </c>
      <c r="J9431" t="s">
        <v>115</v>
      </c>
      <c r="K9431" t="s">
        <v>106</v>
      </c>
      <c r="L9431">
        <v>0</v>
      </c>
      <c r="M9431">
        <v>0</v>
      </c>
      <c r="N9431">
        <v>5</v>
      </c>
      <c r="O9431" s="6">
        <v>0</v>
      </c>
      <c r="P9431" t="s">
        <v>106</v>
      </c>
      <c r="Q9431" t="s">
        <v>107</v>
      </c>
      <c r="R9431">
        <f>IF(F9431="Monthly",2,0)
+IF(E9431&lt;=6,2,0)
+IF(N9431&lt;=2,2,0)
+IF(L9431&gt;=4,2,0)
+IF(M9431&gt;=2,1,0)
+IF(H9431&gt;=_xlfn.PERCENTILE.INC($H$2:$H$10001,0.75),1,0)</f>
        <v>0</v>
      </c>
      <c r="S9431" t="str">
        <f>IF(R9431&gt;=7,"High",IF(R9431&gt;=4,"Medium","Low"))</f>
        <v>Low</v>
      </c>
    </row>
    <row r="9432" spans="1:19">
      <c r="A9432" t="s">
        <v>9557</v>
      </c>
      <c r="B9432">
        <v>36</v>
      </c>
      <c r="C9432" t="s">
        <v>101</v>
      </c>
      <c r="D9432" t="s">
        <v>102</v>
      </c>
      <c r="E9432">
        <v>46</v>
      </c>
      <c r="F9432" t="s">
        <v>109</v>
      </c>
      <c r="G9432" t="s">
        <v>104</v>
      </c>
      <c r="H9432" s="5">
        <v>497</v>
      </c>
      <c r="I9432" s="5">
        <v>21808.45</v>
      </c>
      <c r="J9432" t="s">
        <v>134</v>
      </c>
      <c r="K9432" t="s">
        <v>107</v>
      </c>
      <c r="L9432">
        <v>1</v>
      </c>
      <c r="M9432">
        <v>0</v>
      </c>
      <c r="N9432">
        <v>5</v>
      </c>
      <c r="O9432" s="6">
        <v>5</v>
      </c>
      <c r="P9432" t="s">
        <v>106</v>
      </c>
      <c r="Q9432" t="s">
        <v>106</v>
      </c>
      <c r="R9432">
        <f>IF(F9432="Monthly",2,0)
+IF(E9432&lt;=6,2,0)
+IF(N9432&lt;=2,2,0)
+IF(L9432&gt;=4,2,0)
+IF(M9432&gt;=2,1,0)
+IF(H9432&gt;=_xlfn.PERCENTILE.INC($H$2:$H$10001,0.75),1,0)</f>
        <v>0</v>
      </c>
      <c r="S9432" t="str">
        <f>IF(R9432&gt;=7,"High",IF(R9432&gt;=4,"Medium","Low"))</f>
        <v>Low</v>
      </c>
    </row>
    <row r="9433" spans="1:19">
      <c r="A9433" t="s">
        <v>9558</v>
      </c>
      <c r="B9433">
        <v>39</v>
      </c>
      <c r="C9433" t="s">
        <v>112</v>
      </c>
      <c r="D9433" t="s">
        <v>159</v>
      </c>
      <c r="E9433">
        <v>4</v>
      </c>
      <c r="F9433" t="s">
        <v>103</v>
      </c>
      <c r="G9433" t="s">
        <v>110</v>
      </c>
      <c r="H9433" s="5">
        <v>667</v>
      </c>
      <c r="I9433" s="5">
        <v>2729.37</v>
      </c>
      <c r="J9433" t="s">
        <v>117</v>
      </c>
      <c r="K9433" t="s">
        <v>106</v>
      </c>
      <c r="L9433">
        <v>5</v>
      </c>
      <c r="M9433">
        <v>3</v>
      </c>
      <c r="N9433">
        <v>3</v>
      </c>
      <c r="O9433" s="6">
        <v>0</v>
      </c>
      <c r="P9433" t="s">
        <v>107</v>
      </c>
      <c r="Q9433" t="s">
        <v>106</v>
      </c>
      <c r="R9433">
        <f>IF(F9433="Monthly",2,0)
+IF(E9433&lt;=6,2,0)
+IF(N9433&lt;=2,2,0)
+IF(L9433&gt;=4,2,0)
+IF(M9433&gt;=2,1,0)
+IF(H9433&gt;=_xlfn.PERCENTILE.INC($H$2:$H$10001,0.75),1,0)</f>
        <v>7</v>
      </c>
      <c r="S9433" t="str">
        <f>IF(R9433&gt;=7,"High",IF(R9433&gt;=4,"Medium","Low"))</f>
        <v>High</v>
      </c>
    </row>
    <row r="9434" spans="1:19">
      <c r="A9434" t="s">
        <v>9559</v>
      </c>
      <c r="B9434">
        <v>58</v>
      </c>
      <c r="C9434" t="s">
        <v>112</v>
      </c>
      <c r="D9434" t="s">
        <v>131</v>
      </c>
      <c r="E9434">
        <v>17</v>
      </c>
      <c r="F9434" t="s">
        <v>109</v>
      </c>
      <c r="G9434" t="s">
        <v>104</v>
      </c>
      <c r="H9434" s="5">
        <v>464</v>
      </c>
      <c r="I9434" s="5">
        <v>8079.43</v>
      </c>
      <c r="J9434" t="s">
        <v>115</v>
      </c>
      <c r="K9434" t="s">
        <v>106</v>
      </c>
      <c r="L9434">
        <v>4</v>
      </c>
      <c r="M9434">
        <v>2</v>
      </c>
      <c r="N9434">
        <v>3</v>
      </c>
      <c r="O9434" s="6">
        <v>0</v>
      </c>
      <c r="P9434" t="s">
        <v>107</v>
      </c>
      <c r="Q9434" t="s">
        <v>107</v>
      </c>
      <c r="R9434">
        <f>IF(F9434="Monthly",2,0)
+IF(E9434&lt;=6,2,0)
+IF(N9434&lt;=2,2,0)
+IF(L9434&gt;=4,2,0)
+IF(M9434&gt;=2,1,0)
+IF(H9434&gt;=_xlfn.PERCENTILE.INC($H$2:$H$10001,0.75),1,0)</f>
        <v>3</v>
      </c>
      <c r="S9434" t="str">
        <f>IF(R9434&gt;=7,"High",IF(R9434&gt;=4,"Medium","Low"))</f>
        <v>Low</v>
      </c>
    </row>
    <row r="9435" spans="1:19">
      <c r="A9435" t="s">
        <v>9560</v>
      </c>
      <c r="B9435">
        <v>32</v>
      </c>
      <c r="C9435" t="s">
        <v>112</v>
      </c>
      <c r="D9435" t="s">
        <v>133</v>
      </c>
      <c r="E9435">
        <v>22</v>
      </c>
      <c r="F9435" t="s">
        <v>109</v>
      </c>
      <c r="G9435" t="s">
        <v>129</v>
      </c>
      <c r="H9435" s="5">
        <v>1040</v>
      </c>
      <c r="I9435" s="5">
        <v>20460.78</v>
      </c>
      <c r="J9435" t="s">
        <v>105</v>
      </c>
      <c r="K9435" t="s">
        <v>106</v>
      </c>
      <c r="L9435">
        <v>0</v>
      </c>
      <c r="M9435">
        <v>0</v>
      </c>
      <c r="N9435">
        <v>5</v>
      </c>
      <c r="O9435" s="6">
        <v>10</v>
      </c>
      <c r="P9435" t="s">
        <v>107</v>
      </c>
      <c r="Q9435" t="s">
        <v>107</v>
      </c>
      <c r="R9435">
        <f>IF(F9435="Monthly",2,0)
+IF(E9435&lt;=6,2,0)
+IF(N9435&lt;=2,2,0)
+IF(L9435&gt;=4,2,0)
+IF(M9435&gt;=2,1,0)
+IF(H9435&gt;=_xlfn.PERCENTILE.INC($H$2:$H$10001,0.75),1,0)</f>
        <v>1</v>
      </c>
      <c r="S9435" t="str">
        <f>IF(R9435&gt;=7,"High",IF(R9435&gt;=4,"Medium","Low"))</f>
        <v>Low</v>
      </c>
    </row>
    <row r="9436" spans="1:19">
      <c r="A9436" t="s">
        <v>9561</v>
      </c>
      <c r="B9436">
        <v>40</v>
      </c>
      <c r="C9436" t="s">
        <v>101</v>
      </c>
      <c r="D9436" t="s">
        <v>123</v>
      </c>
      <c r="E9436">
        <v>16</v>
      </c>
      <c r="F9436" t="s">
        <v>109</v>
      </c>
      <c r="G9436" t="s">
        <v>110</v>
      </c>
      <c r="H9436" s="5">
        <v>790</v>
      </c>
      <c r="I9436" s="5">
        <v>12789.27</v>
      </c>
      <c r="J9436" t="s">
        <v>134</v>
      </c>
      <c r="K9436" t="s">
        <v>106</v>
      </c>
      <c r="L9436">
        <v>0</v>
      </c>
      <c r="M9436">
        <v>0</v>
      </c>
      <c r="N9436">
        <v>5</v>
      </c>
      <c r="O9436" s="6">
        <v>0</v>
      </c>
      <c r="P9436" t="s">
        <v>107</v>
      </c>
      <c r="Q9436" t="s">
        <v>107</v>
      </c>
      <c r="R9436">
        <f>IF(F9436="Monthly",2,0)
+IF(E9436&lt;=6,2,0)
+IF(N9436&lt;=2,2,0)
+IF(L9436&gt;=4,2,0)
+IF(M9436&gt;=2,1,0)
+IF(H9436&gt;=_xlfn.PERCENTILE.INC($H$2:$H$10001,0.75),1,0)</f>
        <v>0</v>
      </c>
      <c r="S9436" t="str">
        <f>IF(R9436&gt;=7,"High",IF(R9436&gt;=4,"Medium","Low"))</f>
        <v>Low</v>
      </c>
    </row>
    <row r="9437" spans="1:19">
      <c r="A9437" t="s">
        <v>9562</v>
      </c>
      <c r="B9437">
        <v>29</v>
      </c>
      <c r="C9437" t="s">
        <v>112</v>
      </c>
      <c r="D9437" t="s">
        <v>102</v>
      </c>
      <c r="E9437">
        <v>30</v>
      </c>
      <c r="F9437" t="s">
        <v>103</v>
      </c>
      <c r="G9437" t="s">
        <v>110</v>
      </c>
      <c r="H9437" s="5">
        <v>730</v>
      </c>
      <c r="I9437" s="5">
        <v>21646.16</v>
      </c>
      <c r="J9437" t="s">
        <v>105</v>
      </c>
      <c r="K9437" t="s">
        <v>106</v>
      </c>
      <c r="L9437">
        <v>1</v>
      </c>
      <c r="M9437">
        <v>0</v>
      </c>
      <c r="N9437">
        <v>4</v>
      </c>
      <c r="O9437" s="6">
        <v>0</v>
      </c>
      <c r="P9437" t="s">
        <v>107</v>
      </c>
      <c r="Q9437" t="s">
        <v>106</v>
      </c>
      <c r="R9437">
        <f>IF(F9437="Monthly",2,0)
+IF(E9437&lt;=6,2,0)
+IF(N9437&lt;=2,2,0)
+IF(L9437&gt;=4,2,0)
+IF(M9437&gt;=2,1,0)
+IF(H9437&gt;=_xlfn.PERCENTILE.INC($H$2:$H$10001,0.75),1,0)</f>
        <v>2</v>
      </c>
      <c r="S9437" t="str">
        <f>IF(R9437&gt;=7,"High",IF(R9437&gt;=4,"Medium","Low"))</f>
        <v>Low</v>
      </c>
    </row>
    <row r="9438" spans="1:19">
      <c r="A9438" t="s">
        <v>9563</v>
      </c>
      <c r="B9438">
        <v>49</v>
      </c>
      <c r="C9438" t="s">
        <v>112</v>
      </c>
      <c r="D9438" t="s">
        <v>131</v>
      </c>
      <c r="E9438">
        <v>41</v>
      </c>
      <c r="F9438" t="s">
        <v>109</v>
      </c>
      <c r="G9438" t="s">
        <v>104</v>
      </c>
      <c r="H9438" s="5">
        <v>550</v>
      </c>
      <c r="I9438" s="5">
        <v>21992.21</v>
      </c>
      <c r="J9438" t="s">
        <v>105</v>
      </c>
      <c r="K9438" t="s">
        <v>106</v>
      </c>
      <c r="L9438">
        <v>0</v>
      </c>
      <c r="M9438">
        <v>0</v>
      </c>
      <c r="N9438">
        <v>5</v>
      </c>
      <c r="O9438" s="6">
        <v>0</v>
      </c>
      <c r="P9438" t="s">
        <v>106</v>
      </c>
      <c r="Q9438" t="s">
        <v>107</v>
      </c>
      <c r="R9438">
        <f>IF(F9438="Monthly",2,0)
+IF(E9438&lt;=6,2,0)
+IF(N9438&lt;=2,2,0)
+IF(L9438&gt;=4,2,0)
+IF(M9438&gt;=2,1,0)
+IF(H9438&gt;=_xlfn.PERCENTILE.INC($H$2:$H$10001,0.75),1,0)</f>
        <v>0</v>
      </c>
      <c r="S9438" t="str">
        <f>IF(R9438&gt;=7,"High",IF(R9438&gt;=4,"Medium","Low"))</f>
        <v>Low</v>
      </c>
    </row>
    <row r="9439" spans="1:19">
      <c r="A9439" t="s">
        <v>9564</v>
      </c>
      <c r="B9439">
        <v>35</v>
      </c>
      <c r="C9439" t="s">
        <v>101</v>
      </c>
      <c r="D9439" t="s">
        <v>133</v>
      </c>
      <c r="E9439">
        <v>9</v>
      </c>
      <c r="F9439" t="s">
        <v>103</v>
      </c>
      <c r="G9439" t="s">
        <v>110</v>
      </c>
      <c r="H9439" s="5">
        <v>789</v>
      </c>
      <c r="I9439" s="5">
        <v>7239.72</v>
      </c>
      <c r="J9439" t="s">
        <v>117</v>
      </c>
      <c r="K9439" t="s">
        <v>106</v>
      </c>
      <c r="L9439">
        <v>0</v>
      </c>
      <c r="M9439">
        <v>0</v>
      </c>
      <c r="N9439">
        <v>5</v>
      </c>
      <c r="O9439" s="6">
        <v>0</v>
      </c>
      <c r="P9439" t="s">
        <v>106</v>
      </c>
      <c r="Q9439" t="s">
        <v>107</v>
      </c>
      <c r="R9439">
        <f>IF(F9439="Monthly",2,0)
+IF(E9439&lt;=6,2,0)
+IF(N9439&lt;=2,2,0)
+IF(L9439&gt;=4,2,0)
+IF(M9439&gt;=2,1,0)
+IF(H9439&gt;=_xlfn.PERCENTILE.INC($H$2:$H$10001,0.75),1,0)</f>
        <v>2</v>
      </c>
      <c r="S9439" t="str">
        <f>IF(R9439&gt;=7,"High",IF(R9439&gt;=4,"Medium","Low"))</f>
        <v>Low</v>
      </c>
    </row>
    <row r="9440" spans="1:19">
      <c r="A9440" t="s">
        <v>9565</v>
      </c>
      <c r="B9440">
        <v>42</v>
      </c>
      <c r="C9440" t="s">
        <v>101</v>
      </c>
      <c r="D9440" t="s">
        <v>102</v>
      </c>
      <c r="E9440">
        <v>35</v>
      </c>
      <c r="F9440" t="s">
        <v>109</v>
      </c>
      <c r="G9440" t="s">
        <v>110</v>
      </c>
      <c r="H9440" s="5">
        <v>674</v>
      </c>
      <c r="I9440" s="5">
        <v>24228.720000000001</v>
      </c>
      <c r="J9440" t="s">
        <v>117</v>
      </c>
      <c r="K9440" t="s">
        <v>107</v>
      </c>
      <c r="L9440">
        <v>1</v>
      </c>
      <c r="M9440">
        <v>0</v>
      </c>
      <c r="N9440">
        <v>5</v>
      </c>
      <c r="O9440" s="6">
        <v>0</v>
      </c>
      <c r="P9440" t="s">
        <v>106</v>
      </c>
      <c r="Q9440" t="s">
        <v>107</v>
      </c>
      <c r="R9440">
        <f>IF(F9440="Monthly",2,0)
+IF(E9440&lt;=6,2,0)
+IF(N9440&lt;=2,2,0)
+IF(L9440&gt;=4,2,0)
+IF(M9440&gt;=2,1,0)
+IF(H9440&gt;=_xlfn.PERCENTILE.INC($H$2:$H$10001,0.75),1,0)</f>
        <v>0</v>
      </c>
      <c r="S9440" t="str">
        <f>IF(R9440&gt;=7,"High",IF(R9440&gt;=4,"Medium","Low"))</f>
        <v>Low</v>
      </c>
    </row>
    <row r="9441" spans="1:19">
      <c r="A9441" t="s">
        <v>9566</v>
      </c>
      <c r="B9441">
        <v>54</v>
      </c>
      <c r="C9441" t="s">
        <v>112</v>
      </c>
      <c r="D9441" t="s">
        <v>123</v>
      </c>
      <c r="E9441">
        <v>17</v>
      </c>
      <c r="F9441" t="s">
        <v>103</v>
      </c>
      <c r="G9441" t="s">
        <v>110</v>
      </c>
      <c r="H9441" s="5">
        <v>673</v>
      </c>
      <c r="I9441" s="5">
        <v>11106.26</v>
      </c>
      <c r="J9441" t="s">
        <v>117</v>
      </c>
      <c r="K9441" t="s">
        <v>106</v>
      </c>
      <c r="L9441">
        <v>1</v>
      </c>
      <c r="M9441">
        <v>0</v>
      </c>
      <c r="N9441">
        <v>5</v>
      </c>
      <c r="O9441" s="6">
        <v>0</v>
      </c>
      <c r="P9441" t="s">
        <v>107</v>
      </c>
      <c r="Q9441" t="s">
        <v>106</v>
      </c>
      <c r="R9441">
        <f>IF(F9441="Monthly",2,0)
+IF(E9441&lt;=6,2,0)
+IF(N9441&lt;=2,2,0)
+IF(L9441&gt;=4,2,0)
+IF(M9441&gt;=2,1,0)
+IF(H9441&gt;=_xlfn.PERCENTILE.INC($H$2:$H$10001,0.75),1,0)</f>
        <v>2</v>
      </c>
      <c r="S9441" t="str">
        <f>IF(R9441&gt;=7,"High",IF(R9441&gt;=4,"Medium","Low"))</f>
        <v>Low</v>
      </c>
    </row>
    <row r="9442" spans="1:19">
      <c r="A9442" t="s">
        <v>9567</v>
      </c>
      <c r="B9442">
        <v>33</v>
      </c>
      <c r="C9442" t="s">
        <v>101</v>
      </c>
      <c r="D9442" t="s">
        <v>137</v>
      </c>
      <c r="E9442">
        <v>21</v>
      </c>
      <c r="F9442" t="s">
        <v>109</v>
      </c>
      <c r="G9442" t="s">
        <v>129</v>
      </c>
      <c r="H9442" s="5">
        <v>1052</v>
      </c>
      <c r="I9442" s="5">
        <v>19608.77</v>
      </c>
      <c r="J9442" t="s">
        <v>115</v>
      </c>
      <c r="K9442" t="s">
        <v>106</v>
      </c>
      <c r="L9442">
        <v>3</v>
      </c>
      <c r="M9442">
        <v>0</v>
      </c>
      <c r="N9442">
        <v>4</v>
      </c>
      <c r="O9442" s="6">
        <v>10</v>
      </c>
      <c r="P9442" t="s">
        <v>107</v>
      </c>
      <c r="Q9442" t="s">
        <v>106</v>
      </c>
      <c r="R9442">
        <f>IF(F9442="Monthly",2,0)
+IF(E9442&lt;=6,2,0)
+IF(N9442&lt;=2,2,0)
+IF(L9442&gt;=4,2,0)
+IF(M9442&gt;=2,1,0)
+IF(H9442&gt;=_xlfn.PERCENTILE.INC($H$2:$H$10001,0.75),1,0)</f>
        <v>1</v>
      </c>
      <c r="S9442" t="str">
        <f>IF(R9442&gt;=7,"High",IF(R9442&gt;=4,"Medium","Low"))</f>
        <v>Low</v>
      </c>
    </row>
    <row r="9443" spans="1:19">
      <c r="A9443" t="s">
        <v>9568</v>
      </c>
      <c r="B9443">
        <v>40</v>
      </c>
      <c r="C9443" t="s">
        <v>101</v>
      </c>
      <c r="D9443" t="s">
        <v>123</v>
      </c>
      <c r="E9443">
        <v>26</v>
      </c>
      <c r="F9443" t="s">
        <v>103</v>
      </c>
      <c r="G9443" t="s">
        <v>110</v>
      </c>
      <c r="H9443" s="5">
        <v>646</v>
      </c>
      <c r="I9443" s="5">
        <v>16597.349999999999</v>
      </c>
      <c r="J9443" t="s">
        <v>105</v>
      </c>
      <c r="K9443" t="s">
        <v>107</v>
      </c>
      <c r="L9443">
        <v>7</v>
      </c>
      <c r="M9443">
        <v>3</v>
      </c>
      <c r="N9443">
        <v>3</v>
      </c>
      <c r="O9443" s="6">
        <v>0</v>
      </c>
      <c r="P9443" t="s">
        <v>107</v>
      </c>
      <c r="Q9443" t="s">
        <v>107</v>
      </c>
      <c r="R9443">
        <f>IF(F9443="Monthly",2,0)
+IF(E9443&lt;=6,2,0)
+IF(N9443&lt;=2,2,0)
+IF(L9443&gt;=4,2,0)
+IF(M9443&gt;=2,1,0)
+IF(H9443&gt;=_xlfn.PERCENTILE.INC($H$2:$H$10001,0.75),1,0)</f>
        <v>5</v>
      </c>
      <c r="S9443" t="str">
        <f>IF(R9443&gt;=7,"High",IF(R9443&gt;=4,"Medium","Low"))</f>
        <v>Medium</v>
      </c>
    </row>
    <row r="9444" spans="1:19">
      <c r="A9444" t="s">
        <v>9569</v>
      </c>
      <c r="B9444">
        <v>48</v>
      </c>
      <c r="C9444" t="s">
        <v>101</v>
      </c>
      <c r="D9444" t="s">
        <v>123</v>
      </c>
      <c r="E9444">
        <v>11</v>
      </c>
      <c r="F9444" t="s">
        <v>103</v>
      </c>
      <c r="G9444" t="s">
        <v>110</v>
      </c>
      <c r="H9444" s="5">
        <v>701</v>
      </c>
      <c r="I9444" s="5">
        <v>7543.22</v>
      </c>
      <c r="J9444" t="s">
        <v>115</v>
      </c>
      <c r="K9444" t="s">
        <v>106</v>
      </c>
      <c r="L9444">
        <v>1</v>
      </c>
      <c r="M9444">
        <v>0</v>
      </c>
      <c r="N9444">
        <v>5</v>
      </c>
      <c r="O9444" s="6">
        <v>0</v>
      </c>
      <c r="P9444" t="s">
        <v>106</v>
      </c>
      <c r="Q9444" t="s">
        <v>106</v>
      </c>
      <c r="R9444">
        <f>IF(F9444="Monthly",2,0)
+IF(E9444&lt;=6,2,0)
+IF(N9444&lt;=2,2,0)
+IF(L9444&gt;=4,2,0)
+IF(M9444&gt;=2,1,0)
+IF(H9444&gt;=_xlfn.PERCENTILE.INC($H$2:$H$10001,0.75),1,0)</f>
        <v>2</v>
      </c>
      <c r="S9444" t="str">
        <f>IF(R9444&gt;=7,"High",IF(R9444&gt;=4,"Medium","Low"))</f>
        <v>Low</v>
      </c>
    </row>
    <row r="9445" spans="1:19">
      <c r="A9445" t="s">
        <v>9570</v>
      </c>
      <c r="B9445">
        <v>37</v>
      </c>
      <c r="C9445" t="s">
        <v>112</v>
      </c>
      <c r="D9445" t="s">
        <v>137</v>
      </c>
      <c r="E9445">
        <v>44</v>
      </c>
      <c r="F9445" t="s">
        <v>103</v>
      </c>
      <c r="G9445" t="s">
        <v>129</v>
      </c>
      <c r="H9445" s="5">
        <v>1080</v>
      </c>
      <c r="I9445" s="5">
        <v>48510.239999999998</v>
      </c>
      <c r="J9445" t="s">
        <v>140</v>
      </c>
      <c r="K9445" t="s">
        <v>106</v>
      </c>
      <c r="L9445">
        <v>0</v>
      </c>
      <c r="M9445">
        <v>0</v>
      </c>
      <c r="N9445">
        <v>5</v>
      </c>
      <c r="O9445" s="6">
        <v>0</v>
      </c>
      <c r="P9445" t="s">
        <v>106</v>
      </c>
      <c r="Q9445" t="s">
        <v>107</v>
      </c>
      <c r="R9445">
        <f>IF(F9445="Monthly",2,0)
+IF(E9445&lt;=6,2,0)
+IF(N9445&lt;=2,2,0)
+IF(L9445&gt;=4,2,0)
+IF(M9445&gt;=2,1,0)
+IF(H9445&gt;=_xlfn.PERCENTILE.INC($H$2:$H$10001,0.75),1,0)</f>
        <v>3</v>
      </c>
      <c r="S9445" t="str">
        <f>IF(R9445&gt;=7,"High",IF(R9445&gt;=4,"Medium","Low"))</f>
        <v>Low</v>
      </c>
    </row>
    <row r="9446" spans="1:19">
      <c r="A9446" t="s">
        <v>9571</v>
      </c>
      <c r="B9446">
        <v>38</v>
      </c>
      <c r="C9446" t="s">
        <v>101</v>
      </c>
      <c r="D9446" t="s">
        <v>126</v>
      </c>
      <c r="E9446">
        <v>35</v>
      </c>
      <c r="F9446" t="s">
        <v>103</v>
      </c>
      <c r="G9446" t="s">
        <v>110</v>
      </c>
      <c r="H9446" s="5">
        <v>838</v>
      </c>
      <c r="I9446" s="5">
        <v>29623.75</v>
      </c>
      <c r="J9446" t="s">
        <v>140</v>
      </c>
      <c r="K9446" t="s">
        <v>106</v>
      </c>
      <c r="L9446">
        <v>1</v>
      </c>
      <c r="M9446">
        <v>0</v>
      </c>
      <c r="N9446">
        <v>5</v>
      </c>
      <c r="O9446" s="6">
        <v>0</v>
      </c>
      <c r="P9446" t="s">
        <v>107</v>
      </c>
      <c r="Q9446" t="s">
        <v>106</v>
      </c>
      <c r="R9446">
        <f>IF(F9446="Monthly",2,0)
+IF(E9446&lt;=6,2,0)
+IF(N9446&lt;=2,2,0)
+IF(L9446&gt;=4,2,0)
+IF(M9446&gt;=2,1,0)
+IF(H9446&gt;=_xlfn.PERCENTILE.INC($H$2:$H$10001,0.75),1,0)</f>
        <v>3</v>
      </c>
      <c r="S9446" t="str">
        <f>IF(R9446&gt;=7,"High",IF(R9446&gt;=4,"Medium","Low"))</f>
        <v>Low</v>
      </c>
    </row>
    <row r="9447" spans="1:19">
      <c r="A9447" t="s">
        <v>9572</v>
      </c>
      <c r="B9447">
        <v>46</v>
      </c>
      <c r="C9447" t="s">
        <v>101</v>
      </c>
      <c r="D9447" t="s">
        <v>131</v>
      </c>
      <c r="E9447">
        <v>44</v>
      </c>
      <c r="F9447" t="s">
        <v>103</v>
      </c>
      <c r="G9447" t="s">
        <v>129</v>
      </c>
      <c r="H9447" s="5">
        <v>1021</v>
      </c>
      <c r="I9447" s="5">
        <v>46212.36</v>
      </c>
      <c r="J9447" t="s">
        <v>140</v>
      </c>
      <c r="K9447" t="s">
        <v>106</v>
      </c>
      <c r="L9447">
        <v>0</v>
      </c>
      <c r="M9447">
        <v>0</v>
      </c>
      <c r="N9447">
        <v>5</v>
      </c>
      <c r="O9447" s="6">
        <v>0</v>
      </c>
      <c r="P9447" t="s">
        <v>106</v>
      </c>
      <c r="Q9447" t="s">
        <v>107</v>
      </c>
      <c r="R9447">
        <f>IF(F9447="Monthly",2,0)
+IF(E9447&lt;=6,2,0)
+IF(N9447&lt;=2,2,0)
+IF(L9447&gt;=4,2,0)
+IF(M9447&gt;=2,1,0)
+IF(H9447&gt;=_xlfn.PERCENTILE.INC($H$2:$H$10001,0.75),1,0)</f>
        <v>3</v>
      </c>
      <c r="S9447" t="str">
        <f>IF(R9447&gt;=7,"High",IF(R9447&gt;=4,"Medium","Low"))</f>
        <v>Low</v>
      </c>
    </row>
    <row r="9448" spans="1:19">
      <c r="A9448" t="s">
        <v>9573</v>
      </c>
      <c r="B9448">
        <v>31</v>
      </c>
      <c r="C9448" t="s">
        <v>101</v>
      </c>
      <c r="D9448" t="s">
        <v>137</v>
      </c>
      <c r="E9448">
        <v>16</v>
      </c>
      <c r="F9448" t="s">
        <v>103</v>
      </c>
      <c r="G9448" t="s">
        <v>104</v>
      </c>
      <c r="H9448" s="5">
        <v>431</v>
      </c>
      <c r="I9448" s="5">
        <v>6765.77</v>
      </c>
      <c r="J9448" t="s">
        <v>140</v>
      </c>
      <c r="K9448" t="s">
        <v>106</v>
      </c>
      <c r="L9448">
        <v>0</v>
      </c>
      <c r="M9448">
        <v>0</v>
      </c>
      <c r="N9448">
        <v>4</v>
      </c>
      <c r="O9448" s="6">
        <v>0</v>
      </c>
      <c r="P9448" t="s">
        <v>107</v>
      </c>
      <c r="Q9448" t="s">
        <v>106</v>
      </c>
      <c r="R9448">
        <f>IF(F9448="Monthly",2,0)
+IF(E9448&lt;=6,2,0)
+IF(N9448&lt;=2,2,0)
+IF(L9448&gt;=4,2,0)
+IF(M9448&gt;=2,1,0)
+IF(H9448&gt;=_xlfn.PERCENTILE.INC($H$2:$H$10001,0.75),1,0)</f>
        <v>2</v>
      </c>
      <c r="S9448" t="str">
        <f>IF(R9448&gt;=7,"High",IF(R9448&gt;=4,"Medium","Low"))</f>
        <v>Low</v>
      </c>
    </row>
    <row r="9449" spans="1:19">
      <c r="A9449" t="s">
        <v>9574</v>
      </c>
      <c r="B9449">
        <v>46</v>
      </c>
      <c r="C9449" t="s">
        <v>112</v>
      </c>
      <c r="D9449" t="s">
        <v>131</v>
      </c>
      <c r="E9449">
        <v>22</v>
      </c>
      <c r="F9449" t="s">
        <v>109</v>
      </c>
      <c r="G9449" t="s">
        <v>110</v>
      </c>
      <c r="H9449" s="5">
        <v>678</v>
      </c>
      <c r="I9449" s="5">
        <v>14803.25</v>
      </c>
      <c r="J9449" t="s">
        <v>105</v>
      </c>
      <c r="K9449" t="s">
        <v>106</v>
      </c>
      <c r="L9449">
        <v>2</v>
      </c>
      <c r="M9449">
        <v>0</v>
      </c>
      <c r="N9449">
        <v>5</v>
      </c>
      <c r="O9449" s="6">
        <v>0</v>
      </c>
      <c r="P9449" t="s">
        <v>107</v>
      </c>
      <c r="Q9449" t="s">
        <v>107</v>
      </c>
      <c r="R9449">
        <f>IF(F9449="Monthly",2,0)
+IF(E9449&lt;=6,2,0)
+IF(N9449&lt;=2,2,0)
+IF(L9449&gt;=4,2,0)
+IF(M9449&gt;=2,1,0)
+IF(H9449&gt;=_xlfn.PERCENTILE.INC($H$2:$H$10001,0.75),1,0)</f>
        <v>0</v>
      </c>
      <c r="S9449" t="str">
        <f>IF(R9449&gt;=7,"High",IF(R9449&gt;=4,"Medium","Low"))</f>
        <v>Low</v>
      </c>
    </row>
    <row r="9450" spans="1:19">
      <c r="A9450" t="s">
        <v>9575</v>
      </c>
      <c r="B9450">
        <v>37</v>
      </c>
      <c r="C9450" t="s">
        <v>101</v>
      </c>
      <c r="D9450" t="s">
        <v>137</v>
      </c>
      <c r="E9450">
        <v>45</v>
      </c>
      <c r="F9450" t="s">
        <v>103</v>
      </c>
      <c r="G9450" t="s">
        <v>110</v>
      </c>
      <c r="H9450" s="5">
        <v>700</v>
      </c>
      <c r="I9450" s="5">
        <v>32344.01</v>
      </c>
      <c r="J9450" t="s">
        <v>134</v>
      </c>
      <c r="K9450" t="s">
        <v>106</v>
      </c>
      <c r="L9450">
        <v>1</v>
      </c>
      <c r="M9450">
        <v>0</v>
      </c>
      <c r="N9450">
        <v>5</v>
      </c>
      <c r="O9450" s="6">
        <v>0</v>
      </c>
      <c r="P9450" t="s">
        <v>106</v>
      </c>
      <c r="Q9450" t="s">
        <v>107</v>
      </c>
      <c r="R9450">
        <f>IF(F9450="Monthly",2,0)
+IF(E9450&lt;=6,2,0)
+IF(N9450&lt;=2,2,0)
+IF(L9450&gt;=4,2,0)
+IF(M9450&gt;=2,1,0)
+IF(H9450&gt;=_xlfn.PERCENTILE.INC($H$2:$H$10001,0.75),1,0)</f>
        <v>2</v>
      </c>
      <c r="S9450" t="str">
        <f>IF(R9450&gt;=7,"High",IF(R9450&gt;=4,"Medium","Low"))</f>
        <v>Low</v>
      </c>
    </row>
    <row r="9451" spans="1:19">
      <c r="A9451" t="s">
        <v>9576</v>
      </c>
      <c r="B9451">
        <v>36</v>
      </c>
      <c r="C9451" t="s">
        <v>101</v>
      </c>
      <c r="D9451" t="s">
        <v>133</v>
      </c>
      <c r="E9451">
        <v>28</v>
      </c>
      <c r="F9451" t="s">
        <v>103</v>
      </c>
      <c r="G9451" t="s">
        <v>129</v>
      </c>
      <c r="H9451" s="5">
        <v>1004</v>
      </c>
      <c r="I9451" s="5">
        <v>28090.6</v>
      </c>
      <c r="J9451" t="s">
        <v>140</v>
      </c>
      <c r="K9451" t="s">
        <v>106</v>
      </c>
      <c r="L9451">
        <v>2</v>
      </c>
      <c r="M9451">
        <v>1</v>
      </c>
      <c r="N9451">
        <v>4</v>
      </c>
      <c r="O9451" s="6">
        <v>0</v>
      </c>
      <c r="P9451" t="s">
        <v>107</v>
      </c>
      <c r="Q9451" t="s">
        <v>107</v>
      </c>
      <c r="R9451">
        <f>IF(F9451="Monthly",2,0)
+IF(E9451&lt;=6,2,0)
+IF(N9451&lt;=2,2,0)
+IF(L9451&gt;=4,2,0)
+IF(M9451&gt;=2,1,0)
+IF(H9451&gt;=_xlfn.PERCENTILE.INC($H$2:$H$10001,0.75),1,0)</f>
        <v>3</v>
      </c>
      <c r="S9451" t="str">
        <f>IF(R9451&gt;=7,"High",IF(R9451&gt;=4,"Medium","Low"))</f>
        <v>Low</v>
      </c>
    </row>
    <row r="9452" spans="1:19">
      <c r="A9452" t="s">
        <v>9577</v>
      </c>
      <c r="B9452">
        <v>43</v>
      </c>
      <c r="C9452" t="s">
        <v>112</v>
      </c>
      <c r="D9452" t="s">
        <v>119</v>
      </c>
      <c r="E9452">
        <v>72</v>
      </c>
      <c r="F9452" t="s">
        <v>121</v>
      </c>
      <c r="G9452" t="s">
        <v>110</v>
      </c>
      <c r="H9452" s="5">
        <v>702</v>
      </c>
      <c r="I9452" s="5">
        <v>50317.05</v>
      </c>
      <c r="J9452" t="s">
        <v>115</v>
      </c>
      <c r="K9452" t="s">
        <v>107</v>
      </c>
      <c r="L9452">
        <v>0</v>
      </c>
      <c r="M9452">
        <v>0</v>
      </c>
      <c r="N9452">
        <v>5</v>
      </c>
      <c r="O9452" s="6">
        <v>0</v>
      </c>
      <c r="P9452" t="s">
        <v>106</v>
      </c>
      <c r="Q9452" t="s">
        <v>107</v>
      </c>
      <c r="R9452">
        <f>IF(F9452="Monthly",2,0)
+IF(E9452&lt;=6,2,0)
+IF(N9452&lt;=2,2,0)
+IF(L9452&gt;=4,2,0)
+IF(M9452&gt;=2,1,0)
+IF(H9452&gt;=_xlfn.PERCENTILE.INC($H$2:$H$10001,0.75),1,0)</f>
        <v>0</v>
      </c>
      <c r="S9452" t="str">
        <f>IF(R9452&gt;=7,"High",IF(R9452&gt;=4,"Medium","Low"))</f>
        <v>Low</v>
      </c>
    </row>
    <row r="9453" spans="1:19">
      <c r="A9453" t="s">
        <v>9578</v>
      </c>
      <c r="B9453">
        <v>44</v>
      </c>
      <c r="C9453" t="s">
        <v>112</v>
      </c>
      <c r="D9453" t="s">
        <v>131</v>
      </c>
      <c r="E9453">
        <v>33</v>
      </c>
      <c r="F9453" t="s">
        <v>121</v>
      </c>
      <c r="G9453" t="s">
        <v>110</v>
      </c>
      <c r="H9453" s="5">
        <v>811</v>
      </c>
      <c r="I9453" s="5">
        <v>24090.23</v>
      </c>
      <c r="J9453" t="s">
        <v>140</v>
      </c>
      <c r="K9453" t="s">
        <v>106</v>
      </c>
      <c r="L9453">
        <v>1</v>
      </c>
      <c r="M9453">
        <v>0</v>
      </c>
      <c r="N9453">
        <v>5</v>
      </c>
      <c r="O9453" s="6">
        <v>10</v>
      </c>
      <c r="P9453" t="s">
        <v>107</v>
      </c>
      <c r="Q9453" t="s">
        <v>107</v>
      </c>
      <c r="R9453">
        <f>IF(F9453="Monthly",2,0)
+IF(E9453&lt;=6,2,0)
+IF(N9453&lt;=2,2,0)
+IF(L9453&gt;=4,2,0)
+IF(M9453&gt;=2,1,0)
+IF(H9453&gt;=_xlfn.PERCENTILE.INC($H$2:$H$10001,0.75),1,0)</f>
        <v>1</v>
      </c>
      <c r="S9453" t="str">
        <f>IF(R9453&gt;=7,"High",IF(R9453&gt;=4,"Medium","Low"))</f>
        <v>Low</v>
      </c>
    </row>
    <row r="9454" spans="1:19">
      <c r="A9454" t="s">
        <v>9579</v>
      </c>
      <c r="B9454">
        <v>35</v>
      </c>
      <c r="C9454" t="s">
        <v>101</v>
      </c>
      <c r="D9454" t="s">
        <v>123</v>
      </c>
      <c r="E9454">
        <v>16</v>
      </c>
      <c r="F9454" t="s">
        <v>103</v>
      </c>
      <c r="G9454" t="s">
        <v>104</v>
      </c>
      <c r="H9454" s="5">
        <v>530</v>
      </c>
      <c r="I9454" s="5">
        <v>8258.33</v>
      </c>
      <c r="J9454" t="s">
        <v>134</v>
      </c>
      <c r="K9454" t="s">
        <v>106</v>
      </c>
      <c r="L9454">
        <v>3</v>
      </c>
      <c r="M9454">
        <v>3</v>
      </c>
      <c r="N9454">
        <v>3</v>
      </c>
      <c r="O9454" s="6">
        <v>0</v>
      </c>
      <c r="P9454" t="s">
        <v>107</v>
      </c>
      <c r="Q9454" t="s">
        <v>106</v>
      </c>
      <c r="R9454">
        <f>IF(F9454="Monthly",2,0)
+IF(E9454&lt;=6,2,0)
+IF(N9454&lt;=2,2,0)
+IF(L9454&gt;=4,2,0)
+IF(M9454&gt;=2,1,0)
+IF(H9454&gt;=_xlfn.PERCENTILE.INC($H$2:$H$10001,0.75),1,0)</f>
        <v>3</v>
      </c>
      <c r="S9454" t="str">
        <f>IF(R9454&gt;=7,"High",IF(R9454&gt;=4,"Medium","Low"))</f>
        <v>Low</v>
      </c>
    </row>
    <row r="9455" spans="1:19">
      <c r="A9455" t="s">
        <v>9580</v>
      </c>
      <c r="B9455">
        <v>51</v>
      </c>
      <c r="C9455" t="s">
        <v>101</v>
      </c>
      <c r="D9455" t="s">
        <v>113</v>
      </c>
      <c r="E9455">
        <v>41</v>
      </c>
      <c r="F9455" t="s">
        <v>109</v>
      </c>
      <c r="G9455" t="s">
        <v>110</v>
      </c>
      <c r="H9455" s="5">
        <v>678</v>
      </c>
      <c r="I9455" s="5">
        <v>27075.040000000001</v>
      </c>
      <c r="J9455" t="s">
        <v>105</v>
      </c>
      <c r="K9455" t="s">
        <v>106</v>
      </c>
      <c r="L9455">
        <v>0</v>
      </c>
      <c r="M9455">
        <v>0</v>
      </c>
      <c r="N9455">
        <v>5</v>
      </c>
      <c r="O9455" s="6">
        <v>5</v>
      </c>
      <c r="P9455" t="s">
        <v>107</v>
      </c>
      <c r="Q9455" t="s">
        <v>107</v>
      </c>
      <c r="R9455">
        <f>IF(F9455="Monthly",2,0)
+IF(E9455&lt;=6,2,0)
+IF(N9455&lt;=2,2,0)
+IF(L9455&gt;=4,2,0)
+IF(M9455&gt;=2,1,0)
+IF(H9455&gt;=_xlfn.PERCENTILE.INC($H$2:$H$10001,0.75),1,0)</f>
        <v>0</v>
      </c>
      <c r="S9455" t="str">
        <f>IF(R9455&gt;=7,"High",IF(R9455&gt;=4,"Medium","Low"))</f>
        <v>Low</v>
      </c>
    </row>
    <row r="9456" spans="1:19">
      <c r="A9456" t="s">
        <v>9581</v>
      </c>
      <c r="B9456">
        <v>27</v>
      </c>
      <c r="C9456" t="s">
        <v>112</v>
      </c>
      <c r="D9456" t="s">
        <v>137</v>
      </c>
      <c r="E9456">
        <v>35</v>
      </c>
      <c r="F9456" t="s">
        <v>121</v>
      </c>
      <c r="G9456" t="s">
        <v>129</v>
      </c>
      <c r="H9456" s="5">
        <v>1071</v>
      </c>
      <c r="I9456" s="5">
        <v>37183.25</v>
      </c>
      <c r="J9456" t="s">
        <v>134</v>
      </c>
      <c r="K9456" t="s">
        <v>106</v>
      </c>
      <c r="L9456">
        <v>3</v>
      </c>
      <c r="M9456">
        <v>2</v>
      </c>
      <c r="N9456">
        <v>3</v>
      </c>
      <c r="O9456" s="6">
        <v>0</v>
      </c>
      <c r="P9456" t="s">
        <v>107</v>
      </c>
      <c r="Q9456" t="s">
        <v>107</v>
      </c>
      <c r="R9456">
        <f>IF(F9456="Monthly",2,0)
+IF(E9456&lt;=6,2,0)
+IF(N9456&lt;=2,2,0)
+IF(L9456&gt;=4,2,0)
+IF(M9456&gt;=2,1,0)
+IF(H9456&gt;=_xlfn.PERCENTILE.INC($H$2:$H$10001,0.75),1,0)</f>
        <v>2</v>
      </c>
      <c r="S9456" t="str">
        <f>IF(R9456&gt;=7,"High",IF(R9456&gt;=4,"Medium","Low"))</f>
        <v>Low</v>
      </c>
    </row>
    <row r="9457" spans="1:19">
      <c r="A9457" t="s">
        <v>9582</v>
      </c>
      <c r="B9457">
        <v>27</v>
      </c>
      <c r="C9457" t="s">
        <v>112</v>
      </c>
      <c r="D9457" t="s">
        <v>123</v>
      </c>
      <c r="E9457">
        <v>14</v>
      </c>
      <c r="F9457" t="s">
        <v>103</v>
      </c>
      <c r="G9457" t="s">
        <v>129</v>
      </c>
      <c r="H9457" s="5">
        <v>995</v>
      </c>
      <c r="I9457" s="5">
        <v>13783.1</v>
      </c>
      <c r="J9457" t="s">
        <v>134</v>
      </c>
      <c r="K9457" t="s">
        <v>106</v>
      </c>
      <c r="L9457">
        <v>2</v>
      </c>
      <c r="M9457">
        <v>1</v>
      </c>
      <c r="N9457">
        <v>4</v>
      </c>
      <c r="O9457" s="6">
        <v>0</v>
      </c>
      <c r="P9457" t="s">
        <v>107</v>
      </c>
      <c r="Q9457" t="s">
        <v>107</v>
      </c>
      <c r="R9457">
        <f>IF(F9457="Monthly",2,0)
+IF(E9457&lt;=6,2,0)
+IF(N9457&lt;=2,2,0)
+IF(L9457&gt;=4,2,0)
+IF(M9457&gt;=2,1,0)
+IF(H9457&gt;=_xlfn.PERCENTILE.INC($H$2:$H$10001,0.75),1,0)</f>
        <v>3</v>
      </c>
      <c r="S9457" t="str">
        <f>IF(R9457&gt;=7,"High",IF(R9457&gt;=4,"Medium","Low"))</f>
        <v>Low</v>
      </c>
    </row>
    <row r="9458" spans="1:19">
      <c r="A9458" t="s">
        <v>9583</v>
      </c>
      <c r="B9458">
        <v>54</v>
      </c>
      <c r="C9458" t="s">
        <v>112</v>
      </c>
      <c r="D9458" t="s">
        <v>131</v>
      </c>
      <c r="E9458">
        <v>54</v>
      </c>
      <c r="F9458" t="s">
        <v>109</v>
      </c>
      <c r="G9458" t="s">
        <v>110</v>
      </c>
      <c r="H9458" s="5">
        <v>764</v>
      </c>
      <c r="I9458" s="5">
        <v>37584.85</v>
      </c>
      <c r="J9458" t="s">
        <v>134</v>
      </c>
      <c r="K9458" t="s">
        <v>106</v>
      </c>
      <c r="L9458">
        <v>3</v>
      </c>
      <c r="M9458">
        <v>1</v>
      </c>
      <c r="N9458">
        <v>5</v>
      </c>
      <c r="O9458" s="6">
        <v>10</v>
      </c>
      <c r="P9458" t="s">
        <v>107</v>
      </c>
      <c r="Q9458" t="s">
        <v>107</v>
      </c>
      <c r="R9458">
        <f>IF(F9458="Monthly",2,0)
+IF(E9458&lt;=6,2,0)
+IF(N9458&lt;=2,2,0)
+IF(L9458&gt;=4,2,0)
+IF(M9458&gt;=2,1,0)
+IF(H9458&gt;=_xlfn.PERCENTILE.INC($H$2:$H$10001,0.75),1,0)</f>
        <v>0</v>
      </c>
      <c r="S9458" t="str">
        <f>IF(R9458&gt;=7,"High",IF(R9458&gt;=4,"Medium","Low"))</f>
        <v>Low</v>
      </c>
    </row>
    <row r="9459" spans="1:19">
      <c r="A9459" t="s">
        <v>9584</v>
      </c>
      <c r="B9459">
        <v>25</v>
      </c>
      <c r="C9459" t="s">
        <v>101</v>
      </c>
      <c r="D9459" t="s">
        <v>102</v>
      </c>
      <c r="E9459">
        <v>42</v>
      </c>
      <c r="F9459" t="s">
        <v>103</v>
      </c>
      <c r="G9459" t="s">
        <v>110</v>
      </c>
      <c r="H9459" s="5">
        <v>692</v>
      </c>
      <c r="I9459" s="5">
        <v>28336.76</v>
      </c>
      <c r="J9459" t="s">
        <v>134</v>
      </c>
      <c r="K9459" t="s">
        <v>106</v>
      </c>
      <c r="L9459">
        <v>1</v>
      </c>
      <c r="M9459">
        <v>0</v>
      </c>
      <c r="N9459">
        <v>5</v>
      </c>
      <c r="O9459" s="6">
        <v>0</v>
      </c>
      <c r="P9459" t="s">
        <v>107</v>
      </c>
      <c r="Q9459" t="s">
        <v>107</v>
      </c>
      <c r="R9459">
        <f>IF(F9459="Monthly",2,0)
+IF(E9459&lt;=6,2,0)
+IF(N9459&lt;=2,2,0)
+IF(L9459&gt;=4,2,0)
+IF(M9459&gt;=2,1,0)
+IF(H9459&gt;=_xlfn.PERCENTILE.INC($H$2:$H$10001,0.75),1,0)</f>
        <v>2</v>
      </c>
      <c r="S9459" t="str">
        <f>IF(R9459&gt;=7,"High",IF(R9459&gt;=4,"Medium","Low"))</f>
        <v>Low</v>
      </c>
    </row>
    <row r="9460" spans="1:19">
      <c r="A9460" t="s">
        <v>9585</v>
      </c>
      <c r="B9460">
        <v>38</v>
      </c>
      <c r="C9460" t="s">
        <v>112</v>
      </c>
      <c r="D9460" t="s">
        <v>137</v>
      </c>
      <c r="E9460">
        <v>19</v>
      </c>
      <c r="F9460" t="s">
        <v>103</v>
      </c>
      <c r="G9460" t="s">
        <v>104</v>
      </c>
      <c r="H9460" s="5">
        <v>448</v>
      </c>
      <c r="I9460" s="5">
        <v>8345.81</v>
      </c>
      <c r="J9460" t="s">
        <v>105</v>
      </c>
      <c r="K9460" t="s">
        <v>107</v>
      </c>
      <c r="L9460">
        <v>7</v>
      </c>
      <c r="M9460">
        <v>3</v>
      </c>
      <c r="N9460">
        <v>2</v>
      </c>
      <c r="O9460" s="6">
        <v>0</v>
      </c>
      <c r="P9460" t="s">
        <v>107</v>
      </c>
      <c r="Q9460" t="s">
        <v>106</v>
      </c>
      <c r="R9460">
        <f>IF(F9460="Monthly",2,0)
+IF(E9460&lt;=6,2,0)
+IF(N9460&lt;=2,2,0)
+IF(L9460&gt;=4,2,0)
+IF(M9460&gt;=2,1,0)
+IF(H9460&gt;=_xlfn.PERCENTILE.INC($H$2:$H$10001,0.75),1,0)</f>
        <v>7</v>
      </c>
      <c r="S9460" t="str">
        <f>IF(R9460&gt;=7,"High",IF(R9460&gt;=4,"Medium","Low"))</f>
        <v>High</v>
      </c>
    </row>
    <row r="9461" spans="1:19">
      <c r="A9461" t="s">
        <v>9586</v>
      </c>
      <c r="B9461">
        <v>50</v>
      </c>
      <c r="C9461" t="s">
        <v>101</v>
      </c>
      <c r="D9461" t="s">
        <v>102</v>
      </c>
      <c r="E9461">
        <v>47</v>
      </c>
      <c r="F9461" t="s">
        <v>121</v>
      </c>
      <c r="G9461" t="s">
        <v>104</v>
      </c>
      <c r="H9461" s="5">
        <v>471</v>
      </c>
      <c r="I9461" s="5">
        <v>20392.57</v>
      </c>
      <c r="J9461" t="s">
        <v>117</v>
      </c>
      <c r="K9461" t="s">
        <v>106</v>
      </c>
      <c r="L9461">
        <v>2</v>
      </c>
      <c r="M9461">
        <v>1</v>
      </c>
      <c r="N9461">
        <v>4</v>
      </c>
      <c r="O9461" s="6">
        <v>10</v>
      </c>
      <c r="P9461" t="s">
        <v>107</v>
      </c>
      <c r="Q9461" t="s">
        <v>107</v>
      </c>
      <c r="R9461">
        <f>IF(F9461="Monthly",2,0)
+IF(E9461&lt;=6,2,0)
+IF(N9461&lt;=2,2,0)
+IF(L9461&gt;=4,2,0)
+IF(M9461&gt;=2,1,0)
+IF(H9461&gt;=_xlfn.PERCENTILE.INC($H$2:$H$10001,0.75),1,0)</f>
        <v>0</v>
      </c>
      <c r="S9461" t="str">
        <f>IF(R9461&gt;=7,"High",IF(R9461&gt;=4,"Medium","Low"))</f>
        <v>Low</v>
      </c>
    </row>
    <row r="9462" spans="1:19">
      <c r="A9462" t="s">
        <v>9587</v>
      </c>
      <c r="B9462">
        <v>47</v>
      </c>
      <c r="C9462" t="s">
        <v>101</v>
      </c>
      <c r="D9462" t="s">
        <v>113</v>
      </c>
      <c r="E9462">
        <v>36</v>
      </c>
      <c r="F9462" t="s">
        <v>103</v>
      </c>
      <c r="G9462" t="s">
        <v>104</v>
      </c>
      <c r="H9462" s="5">
        <v>438</v>
      </c>
      <c r="I9462" s="5">
        <v>16018.62</v>
      </c>
      <c r="J9462" t="s">
        <v>140</v>
      </c>
      <c r="K9462" t="s">
        <v>107</v>
      </c>
      <c r="L9462">
        <v>1</v>
      </c>
      <c r="M9462">
        <v>0</v>
      </c>
      <c r="N9462">
        <v>5</v>
      </c>
      <c r="O9462" s="6">
        <v>0</v>
      </c>
      <c r="P9462" t="s">
        <v>106</v>
      </c>
      <c r="Q9462" t="s">
        <v>106</v>
      </c>
      <c r="R9462">
        <f>IF(F9462="Monthly",2,0)
+IF(E9462&lt;=6,2,0)
+IF(N9462&lt;=2,2,0)
+IF(L9462&gt;=4,2,0)
+IF(M9462&gt;=2,1,0)
+IF(H9462&gt;=_xlfn.PERCENTILE.INC($H$2:$H$10001,0.75),1,0)</f>
        <v>2</v>
      </c>
      <c r="S9462" t="str">
        <f>IF(R9462&gt;=7,"High",IF(R9462&gt;=4,"Medium","Low"))</f>
        <v>Low</v>
      </c>
    </row>
    <row r="9463" spans="1:19">
      <c r="A9463" t="s">
        <v>9588</v>
      </c>
      <c r="B9463">
        <v>47</v>
      </c>
      <c r="C9463" t="s">
        <v>101</v>
      </c>
      <c r="D9463" t="s">
        <v>123</v>
      </c>
      <c r="E9463">
        <v>36</v>
      </c>
      <c r="F9463" t="s">
        <v>109</v>
      </c>
      <c r="G9463" t="s">
        <v>129</v>
      </c>
      <c r="H9463" s="5">
        <v>1054</v>
      </c>
      <c r="I9463" s="5">
        <v>36878.65</v>
      </c>
      <c r="J9463" t="s">
        <v>115</v>
      </c>
      <c r="K9463" t="s">
        <v>106</v>
      </c>
      <c r="L9463">
        <v>1</v>
      </c>
      <c r="M9463">
        <v>0</v>
      </c>
      <c r="N9463">
        <v>4</v>
      </c>
      <c r="O9463" s="6">
        <v>0</v>
      </c>
      <c r="P9463" t="s">
        <v>106</v>
      </c>
      <c r="Q9463" t="s">
        <v>107</v>
      </c>
      <c r="R9463">
        <f>IF(F9463="Monthly",2,0)
+IF(E9463&lt;=6,2,0)
+IF(N9463&lt;=2,2,0)
+IF(L9463&gt;=4,2,0)
+IF(M9463&gt;=2,1,0)
+IF(H9463&gt;=_xlfn.PERCENTILE.INC($H$2:$H$10001,0.75),1,0)</f>
        <v>1</v>
      </c>
      <c r="S9463" t="str">
        <f>IF(R9463&gt;=7,"High",IF(R9463&gt;=4,"Medium","Low"))</f>
        <v>Low</v>
      </c>
    </row>
    <row r="9464" spans="1:19">
      <c r="A9464" t="s">
        <v>9589</v>
      </c>
      <c r="B9464">
        <v>24</v>
      </c>
      <c r="C9464" t="s">
        <v>101</v>
      </c>
      <c r="D9464" t="s">
        <v>123</v>
      </c>
      <c r="E9464">
        <v>51</v>
      </c>
      <c r="F9464" t="s">
        <v>109</v>
      </c>
      <c r="G9464" t="s">
        <v>104</v>
      </c>
      <c r="H9464" s="5">
        <v>421</v>
      </c>
      <c r="I9464" s="5">
        <v>21337.78</v>
      </c>
      <c r="J9464" t="s">
        <v>117</v>
      </c>
      <c r="K9464" t="s">
        <v>106</v>
      </c>
      <c r="L9464">
        <v>0</v>
      </c>
      <c r="M9464">
        <v>0</v>
      </c>
      <c r="N9464">
        <v>5</v>
      </c>
      <c r="O9464" s="6">
        <v>0</v>
      </c>
      <c r="P9464" t="s">
        <v>107</v>
      </c>
      <c r="Q9464" t="s">
        <v>107</v>
      </c>
      <c r="R9464">
        <f>IF(F9464="Monthly",2,0)
+IF(E9464&lt;=6,2,0)
+IF(N9464&lt;=2,2,0)
+IF(L9464&gt;=4,2,0)
+IF(M9464&gt;=2,1,0)
+IF(H9464&gt;=_xlfn.PERCENTILE.INC($H$2:$H$10001,0.75),1,0)</f>
        <v>0</v>
      </c>
      <c r="S9464" t="str">
        <f>IF(R9464&gt;=7,"High",IF(R9464&gt;=4,"Medium","Low"))</f>
        <v>Low</v>
      </c>
    </row>
    <row r="9465" spans="1:19">
      <c r="A9465" t="s">
        <v>9590</v>
      </c>
      <c r="B9465">
        <v>44</v>
      </c>
      <c r="C9465" t="s">
        <v>101</v>
      </c>
      <c r="D9465" t="s">
        <v>159</v>
      </c>
      <c r="E9465">
        <v>43</v>
      </c>
      <c r="F9465" t="s">
        <v>103</v>
      </c>
      <c r="G9465" t="s">
        <v>110</v>
      </c>
      <c r="H9465" s="5">
        <v>753</v>
      </c>
      <c r="I9465" s="5">
        <v>32294.560000000001</v>
      </c>
      <c r="J9465" t="s">
        <v>117</v>
      </c>
      <c r="K9465" t="s">
        <v>106</v>
      </c>
      <c r="L9465">
        <v>0</v>
      </c>
      <c r="M9465">
        <v>0</v>
      </c>
      <c r="N9465">
        <v>5</v>
      </c>
      <c r="O9465" s="6">
        <v>0</v>
      </c>
      <c r="P9465" t="s">
        <v>106</v>
      </c>
      <c r="Q9465" t="s">
        <v>106</v>
      </c>
      <c r="R9465">
        <f>IF(F9465="Monthly",2,0)
+IF(E9465&lt;=6,2,0)
+IF(N9465&lt;=2,2,0)
+IF(L9465&gt;=4,2,0)
+IF(M9465&gt;=2,1,0)
+IF(H9465&gt;=_xlfn.PERCENTILE.INC($H$2:$H$10001,0.75),1,0)</f>
        <v>2</v>
      </c>
      <c r="S9465" t="str">
        <f>IF(R9465&gt;=7,"High",IF(R9465&gt;=4,"Medium","Low"))</f>
        <v>Low</v>
      </c>
    </row>
    <row r="9466" spans="1:19">
      <c r="A9466" t="s">
        <v>9591</v>
      </c>
      <c r="B9466">
        <v>31</v>
      </c>
      <c r="C9466" t="s">
        <v>112</v>
      </c>
      <c r="D9466" t="s">
        <v>137</v>
      </c>
      <c r="E9466">
        <v>23</v>
      </c>
      <c r="F9466" t="s">
        <v>109</v>
      </c>
      <c r="G9466" t="s">
        <v>104</v>
      </c>
      <c r="H9466" s="5">
        <v>549</v>
      </c>
      <c r="I9466" s="5">
        <v>12129.97</v>
      </c>
      <c r="J9466" t="s">
        <v>134</v>
      </c>
      <c r="K9466" t="s">
        <v>107</v>
      </c>
      <c r="L9466">
        <v>1</v>
      </c>
      <c r="M9466">
        <v>0</v>
      </c>
      <c r="N9466">
        <v>5</v>
      </c>
      <c r="O9466" s="6">
        <v>5</v>
      </c>
      <c r="P9466" t="s">
        <v>107</v>
      </c>
      <c r="Q9466" t="s">
        <v>107</v>
      </c>
      <c r="R9466">
        <f>IF(F9466="Monthly",2,0)
+IF(E9466&lt;=6,2,0)
+IF(N9466&lt;=2,2,0)
+IF(L9466&gt;=4,2,0)
+IF(M9466&gt;=2,1,0)
+IF(H9466&gt;=_xlfn.PERCENTILE.INC($H$2:$H$10001,0.75),1,0)</f>
        <v>0</v>
      </c>
      <c r="S9466" t="str">
        <f>IF(R9466&gt;=7,"High",IF(R9466&gt;=4,"Medium","Low"))</f>
        <v>Low</v>
      </c>
    </row>
    <row r="9467" spans="1:19">
      <c r="A9467" t="s">
        <v>9592</v>
      </c>
      <c r="B9467">
        <v>47</v>
      </c>
      <c r="C9467" t="s">
        <v>112</v>
      </c>
      <c r="D9467" t="s">
        <v>102</v>
      </c>
      <c r="E9467">
        <v>7</v>
      </c>
      <c r="F9467" t="s">
        <v>103</v>
      </c>
      <c r="G9467" t="s">
        <v>110</v>
      </c>
      <c r="H9467" s="5">
        <v>745</v>
      </c>
      <c r="I9467" s="5">
        <v>5362.65</v>
      </c>
      <c r="J9467" t="s">
        <v>140</v>
      </c>
      <c r="K9467" t="s">
        <v>106</v>
      </c>
      <c r="L9467">
        <v>1</v>
      </c>
      <c r="M9467">
        <v>0</v>
      </c>
      <c r="N9467">
        <v>4</v>
      </c>
      <c r="O9467" s="6">
        <v>0</v>
      </c>
      <c r="P9467" t="s">
        <v>107</v>
      </c>
      <c r="Q9467" t="s">
        <v>107</v>
      </c>
      <c r="R9467">
        <f>IF(F9467="Monthly",2,0)
+IF(E9467&lt;=6,2,0)
+IF(N9467&lt;=2,2,0)
+IF(L9467&gt;=4,2,0)
+IF(M9467&gt;=2,1,0)
+IF(H9467&gt;=_xlfn.PERCENTILE.INC($H$2:$H$10001,0.75),1,0)</f>
        <v>2</v>
      </c>
      <c r="S9467" t="str">
        <f>IF(R9467&gt;=7,"High",IF(R9467&gt;=4,"Medium","Low"))</f>
        <v>Low</v>
      </c>
    </row>
    <row r="9468" spans="1:19">
      <c r="A9468" t="s">
        <v>9593</v>
      </c>
      <c r="B9468">
        <v>37</v>
      </c>
      <c r="C9468" t="s">
        <v>101</v>
      </c>
      <c r="D9468" t="s">
        <v>137</v>
      </c>
      <c r="E9468">
        <v>27</v>
      </c>
      <c r="F9468" t="s">
        <v>103</v>
      </c>
      <c r="G9468" t="s">
        <v>104</v>
      </c>
      <c r="H9468" s="5">
        <v>508</v>
      </c>
      <c r="I9468" s="5">
        <v>14064.91</v>
      </c>
      <c r="J9468" t="s">
        <v>134</v>
      </c>
      <c r="K9468" t="s">
        <v>106</v>
      </c>
      <c r="L9468">
        <v>4</v>
      </c>
      <c r="M9468">
        <v>0</v>
      </c>
      <c r="N9468">
        <v>5</v>
      </c>
      <c r="O9468" s="6">
        <v>0</v>
      </c>
      <c r="P9468" t="s">
        <v>107</v>
      </c>
      <c r="Q9468" t="s">
        <v>107</v>
      </c>
      <c r="R9468">
        <f>IF(F9468="Monthly",2,0)
+IF(E9468&lt;=6,2,0)
+IF(N9468&lt;=2,2,0)
+IF(L9468&gt;=4,2,0)
+IF(M9468&gt;=2,1,0)
+IF(H9468&gt;=_xlfn.PERCENTILE.INC($H$2:$H$10001,0.75),1,0)</f>
        <v>4</v>
      </c>
      <c r="S9468" t="str">
        <f>IF(R9468&gt;=7,"High",IF(R9468&gt;=4,"Medium","Low"))</f>
        <v>Medium</v>
      </c>
    </row>
    <row r="9469" spans="1:19">
      <c r="A9469" t="s">
        <v>9594</v>
      </c>
      <c r="B9469">
        <v>29</v>
      </c>
      <c r="C9469" t="s">
        <v>101</v>
      </c>
      <c r="D9469" t="s">
        <v>113</v>
      </c>
      <c r="E9469">
        <v>16</v>
      </c>
      <c r="F9469" t="s">
        <v>103</v>
      </c>
      <c r="G9469" t="s">
        <v>110</v>
      </c>
      <c r="H9469" s="5">
        <v>743</v>
      </c>
      <c r="I9469" s="5">
        <v>11867.71</v>
      </c>
      <c r="J9469" t="s">
        <v>117</v>
      </c>
      <c r="K9469" t="s">
        <v>106</v>
      </c>
      <c r="L9469">
        <v>2</v>
      </c>
      <c r="M9469">
        <v>0</v>
      </c>
      <c r="N9469">
        <v>5</v>
      </c>
      <c r="O9469" s="6">
        <v>0</v>
      </c>
      <c r="P9469" t="s">
        <v>107</v>
      </c>
      <c r="Q9469" t="s">
        <v>107</v>
      </c>
      <c r="R9469">
        <f>IF(F9469="Monthly",2,0)
+IF(E9469&lt;=6,2,0)
+IF(N9469&lt;=2,2,0)
+IF(L9469&gt;=4,2,0)
+IF(M9469&gt;=2,1,0)
+IF(H9469&gt;=_xlfn.PERCENTILE.INC($H$2:$H$10001,0.75),1,0)</f>
        <v>2</v>
      </c>
      <c r="S9469" t="str">
        <f>IF(R9469&gt;=7,"High",IF(R9469&gt;=4,"Medium","Low"))</f>
        <v>Low</v>
      </c>
    </row>
    <row r="9470" spans="1:19">
      <c r="A9470" t="s">
        <v>9595</v>
      </c>
      <c r="B9470">
        <v>52</v>
      </c>
      <c r="C9470" t="s">
        <v>101</v>
      </c>
      <c r="D9470" t="s">
        <v>137</v>
      </c>
      <c r="E9470">
        <v>48</v>
      </c>
      <c r="F9470" t="s">
        <v>109</v>
      </c>
      <c r="G9470" t="s">
        <v>110</v>
      </c>
      <c r="H9470" s="5">
        <v>738</v>
      </c>
      <c r="I9470" s="5">
        <v>36372.25</v>
      </c>
      <c r="J9470" t="s">
        <v>115</v>
      </c>
      <c r="K9470" t="s">
        <v>106</v>
      </c>
      <c r="L9470">
        <v>1</v>
      </c>
      <c r="M9470">
        <v>0</v>
      </c>
      <c r="N9470">
        <v>4</v>
      </c>
      <c r="O9470" s="6">
        <v>0</v>
      </c>
      <c r="P9470" t="s">
        <v>107</v>
      </c>
      <c r="Q9470" t="s">
        <v>107</v>
      </c>
      <c r="R9470">
        <f>IF(F9470="Monthly",2,0)
+IF(E9470&lt;=6,2,0)
+IF(N9470&lt;=2,2,0)
+IF(L9470&gt;=4,2,0)
+IF(M9470&gt;=2,1,0)
+IF(H9470&gt;=_xlfn.PERCENTILE.INC($H$2:$H$10001,0.75),1,0)</f>
        <v>0</v>
      </c>
      <c r="S9470" t="str">
        <f>IF(R9470&gt;=7,"High",IF(R9470&gt;=4,"Medium","Low"))</f>
        <v>Low</v>
      </c>
    </row>
    <row r="9471" spans="1:19">
      <c r="A9471" t="s">
        <v>9596</v>
      </c>
      <c r="B9471">
        <v>44</v>
      </c>
      <c r="C9471" t="s">
        <v>101</v>
      </c>
      <c r="D9471" t="s">
        <v>126</v>
      </c>
      <c r="E9471">
        <v>42</v>
      </c>
      <c r="F9471" t="s">
        <v>121</v>
      </c>
      <c r="G9471" t="s">
        <v>129</v>
      </c>
      <c r="H9471" s="5">
        <v>997</v>
      </c>
      <c r="I9471" s="5">
        <v>35821.050000000003</v>
      </c>
      <c r="J9471" t="s">
        <v>134</v>
      </c>
      <c r="K9471" t="s">
        <v>106</v>
      </c>
      <c r="L9471">
        <v>1</v>
      </c>
      <c r="M9471">
        <v>0</v>
      </c>
      <c r="N9471">
        <v>5</v>
      </c>
      <c r="O9471" s="6">
        <v>15</v>
      </c>
      <c r="P9471" t="s">
        <v>107</v>
      </c>
      <c r="Q9471" t="s">
        <v>107</v>
      </c>
      <c r="R9471">
        <f>IF(F9471="Monthly",2,0)
+IF(E9471&lt;=6,2,0)
+IF(N9471&lt;=2,2,0)
+IF(L9471&gt;=4,2,0)
+IF(M9471&gt;=2,1,0)
+IF(H9471&gt;=_xlfn.PERCENTILE.INC($H$2:$H$10001,0.75),1,0)</f>
        <v>1</v>
      </c>
      <c r="S9471" t="str">
        <f>IF(R9471&gt;=7,"High",IF(R9471&gt;=4,"Medium","Low"))</f>
        <v>Low</v>
      </c>
    </row>
    <row r="9472" spans="1:19">
      <c r="A9472" t="s">
        <v>9597</v>
      </c>
      <c r="B9472">
        <v>32</v>
      </c>
      <c r="C9472" t="s">
        <v>112</v>
      </c>
      <c r="D9472" t="s">
        <v>102</v>
      </c>
      <c r="E9472">
        <v>11</v>
      </c>
      <c r="F9472" t="s">
        <v>103</v>
      </c>
      <c r="G9472" t="s">
        <v>104</v>
      </c>
      <c r="H9472" s="5">
        <v>508</v>
      </c>
      <c r="I9472" s="5">
        <v>5576.85</v>
      </c>
      <c r="J9472" t="s">
        <v>117</v>
      </c>
      <c r="K9472" t="s">
        <v>106</v>
      </c>
      <c r="L9472">
        <v>4</v>
      </c>
      <c r="M9472">
        <v>1</v>
      </c>
      <c r="N9472">
        <v>5</v>
      </c>
      <c r="O9472" s="6">
        <v>0</v>
      </c>
      <c r="P9472" t="s">
        <v>107</v>
      </c>
      <c r="Q9472" t="s">
        <v>107</v>
      </c>
      <c r="R9472">
        <f>IF(F9472="Monthly",2,0)
+IF(E9472&lt;=6,2,0)
+IF(N9472&lt;=2,2,0)
+IF(L9472&gt;=4,2,0)
+IF(M9472&gt;=2,1,0)
+IF(H9472&gt;=_xlfn.PERCENTILE.INC($H$2:$H$10001,0.75),1,0)</f>
        <v>4</v>
      </c>
      <c r="S9472" t="str">
        <f>IF(R9472&gt;=7,"High",IF(R9472&gt;=4,"Medium","Low"))</f>
        <v>Medium</v>
      </c>
    </row>
    <row r="9473" spans="1:19">
      <c r="A9473" t="s">
        <v>9598</v>
      </c>
      <c r="B9473">
        <v>21</v>
      </c>
      <c r="C9473" t="s">
        <v>112</v>
      </c>
      <c r="D9473" t="s">
        <v>131</v>
      </c>
      <c r="E9473">
        <v>46</v>
      </c>
      <c r="F9473" t="s">
        <v>103</v>
      </c>
      <c r="G9473" t="s">
        <v>104</v>
      </c>
      <c r="H9473" s="5">
        <v>461</v>
      </c>
      <c r="I9473" s="5">
        <v>21013.63</v>
      </c>
      <c r="J9473" t="s">
        <v>105</v>
      </c>
      <c r="K9473" t="s">
        <v>106</v>
      </c>
      <c r="L9473">
        <v>0</v>
      </c>
      <c r="M9473">
        <v>0</v>
      </c>
      <c r="N9473">
        <v>5</v>
      </c>
      <c r="O9473" s="6">
        <v>0</v>
      </c>
      <c r="P9473" t="s">
        <v>107</v>
      </c>
      <c r="Q9473" t="s">
        <v>107</v>
      </c>
      <c r="R9473">
        <f>IF(F9473="Monthly",2,0)
+IF(E9473&lt;=6,2,0)
+IF(N9473&lt;=2,2,0)
+IF(L9473&gt;=4,2,0)
+IF(M9473&gt;=2,1,0)
+IF(H9473&gt;=_xlfn.PERCENTILE.INC($H$2:$H$10001,0.75),1,0)</f>
        <v>2</v>
      </c>
      <c r="S9473" t="str">
        <f>IF(R9473&gt;=7,"High",IF(R9473&gt;=4,"Medium","Low"))</f>
        <v>Low</v>
      </c>
    </row>
    <row r="9474" spans="1:19">
      <c r="A9474" t="s">
        <v>9599</v>
      </c>
      <c r="B9474">
        <v>46</v>
      </c>
      <c r="C9474" t="s">
        <v>101</v>
      </c>
      <c r="D9474" t="s">
        <v>126</v>
      </c>
      <c r="E9474">
        <v>25</v>
      </c>
      <c r="F9474" t="s">
        <v>103</v>
      </c>
      <c r="G9474" t="s">
        <v>110</v>
      </c>
      <c r="H9474" s="5">
        <v>806</v>
      </c>
      <c r="I9474" s="5">
        <v>20502.810000000001</v>
      </c>
      <c r="J9474" t="s">
        <v>115</v>
      </c>
      <c r="K9474" t="s">
        <v>106</v>
      </c>
      <c r="L9474">
        <v>0</v>
      </c>
      <c r="M9474">
        <v>0</v>
      </c>
      <c r="N9474">
        <v>5</v>
      </c>
      <c r="O9474" s="6">
        <v>0</v>
      </c>
      <c r="P9474" t="s">
        <v>106</v>
      </c>
      <c r="Q9474" t="s">
        <v>107</v>
      </c>
      <c r="R9474">
        <f>IF(F9474="Monthly",2,0)
+IF(E9474&lt;=6,2,0)
+IF(N9474&lt;=2,2,0)
+IF(L9474&gt;=4,2,0)
+IF(M9474&gt;=2,1,0)
+IF(H9474&gt;=_xlfn.PERCENTILE.INC($H$2:$H$10001,0.75),1,0)</f>
        <v>3</v>
      </c>
      <c r="S9474" t="str">
        <f>IF(R9474&gt;=7,"High",IF(R9474&gt;=4,"Medium","Low"))</f>
        <v>Low</v>
      </c>
    </row>
    <row r="9475" spans="1:19">
      <c r="A9475" t="s">
        <v>9600</v>
      </c>
      <c r="B9475">
        <v>18</v>
      </c>
      <c r="C9475" t="s">
        <v>112</v>
      </c>
      <c r="D9475" t="s">
        <v>159</v>
      </c>
      <c r="E9475">
        <v>22</v>
      </c>
      <c r="F9475" t="s">
        <v>121</v>
      </c>
      <c r="G9475" t="s">
        <v>104</v>
      </c>
      <c r="H9475" s="5">
        <v>538</v>
      </c>
      <c r="I9475" s="5">
        <v>11771.12</v>
      </c>
      <c r="J9475" t="s">
        <v>117</v>
      </c>
      <c r="K9475" t="s">
        <v>107</v>
      </c>
      <c r="L9475">
        <v>1</v>
      </c>
      <c r="M9475">
        <v>0</v>
      </c>
      <c r="N9475">
        <v>5</v>
      </c>
      <c r="O9475" s="6">
        <v>0</v>
      </c>
      <c r="P9475" t="s">
        <v>106</v>
      </c>
      <c r="Q9475" t="s">
        <v>107</v>
      </c>
      <c r="R9475">
        <f>IF(F9475="Monthly",2,0)
+IF(E9475&lt;=6,2,0)
+IF(N9475&lt;=2,2,0)
+IF(L9475&gt;=4,2,0)
+IF(M9475&gt;=2,1,0)
+IF(H9475&gt;=_xlfn.PERCENTILE.INC($H$2:$H$10001,0.75),1,0)</f>
        <v>0</v>
      </c>
      <c r="S9475" t="str">
        <f>IF(R9475&gt;=7,"High",IF(R9475&gt;=4,"Medium","Low"))</f>
        <v>Low</v>
      </c>
    </row>
    <row r="9476" spans="1:19">
      <c r="A9476" t="s">
        <v>9601</v>
      </c>
      <c r="B9476">
        <v>36</v>
      </c>
      <c r="C9476" t="s">
        <v>112</v>
      </c>
      <c r="D9476" t="s">
        <v>119</v>
      </c>
      <c r="E9476">
        <v>26</v>
      </c>
      <c r="F9476" t="s">
        <v>109</v>
      </c>
      <c r="G9476" t="s">
        <v>104</v>
      </c>
      <c r="H9476" s="5">
        <v>541</v>
      </c>
      <c r="I9476" s="5">
        <v>14027.62</v>
      </c>
      <c r="J9476" t="s">
        <v>105</v>
      </c>
      <c r="K9476" t="s">
        <v>106</v>
      </c>
      <c r="L9476">
        <v>1</v>
      </c>
      <c r="M9476">
        <v>0</v>
      </c>
      <c r="N9476">
        <v>4</v>
      </c>
      <c r="O9476" s="6">
        <v>0</v>
      </c>
      <c r="P9476" t="s">
        <v>107</v>
      </c>
      <c r="Q9476" t="s">
        <v>106</v>
      </c>
      <c r="R9476">
        <f>IF(F9476="Monthly",2,0)
+IF(E9476&lt;=6,2,0)
+IF(N9476&lt;=2,2,0)
+IF(L9476&gt;=4,2,0)
+IF(M9476&gt;=2,1,0)
+IF(H9476&gt;=_xlfn.PERCENTILE.INC($H$2:$H$10001,0.75),1,0)</f>
        <v>0</v>
      </c>
      <c r="S9476" t="str">
        <f>IF(R9476&gt;=7,"High",IF(R9476&gt;=4,"Medium","Low"))</f>
        <v>Low</v>
      </c>
    </row>
    <row r="9477" spans="1:19">
      <c r="A9477" t="s">
        <v>9602</v>
      </c>
      <c r="B9477">
        <v>47</v>
      </c>
      <c r="C9477" t="s">
        <v>101</v>
      </c>
      <c r="D9477" t="s">
        <v>102</v>
      </c>
      <c r="E9477">
        <v>45</v>
      </c>
      <c r="F9477" t="s">
        <v>103</v>
      </c>
      <c r="G9477" t="s">
        <v>110</v>
      </c>
      <c r="H9477" s="5">
        <v>700</v>
      </c>
      <c r="I9477" s="5">
        <v>31268.26</v>
      </c>
      <c r="J9477" t="s">
        <v>117</v>
      </c>
      <c r="K9477" t="s">
        <v>106</v>
      </c>
      <c r="L9477">
        <v>0</v>
      </c>
      <c r="M9477">
        <v>0</v>
      </c>
      <c r="N9477">
        <v>4</v>
      </c>
      <c r="O9477" s="6">
        <v>0</v>
      </c>
      <c r="P9477" t="s">
        <v>107</v>
      </c>
      <c r="Q9477" t="s">
        <v>107</v>
      </c>
      <c r="R9477">
        <f>IF(F9477="Monthly",2,0)
+IF(E9477&lt;=6,2,0)
+IF(N9477&lt;=2,2,0)
+IF(L9477&gt;=4,2,0)
+IF(M9477&gt;=2,1,0)
+IF(H9477&gt;=_xlfn.PERCENTILE.INC($H$2:$H$10001,0.75),1,0)</f>
        <v>2</v>
      </c>
      <c r="S9477" t="str">
        <f>IF(R9477&gt;=7,"High",IF(R9477&gt;=4,"Medium","Low"))</f>
        <v>Low</v>
      </c>
    </row>
    <row r="9478" spans="1:19">
      <c r="A9478" t="s">
        <v>9603</v>
      </c>
      <c r="B9478">
        <v>35</v>
      </c>
      <c r="C9478" t="s">
        <v>112</v>
      </c>
      <c r="D9478" t="s">
        <v>102</v>
      </c>
      <c r="E9478">
        <v>40</v>
      </c>
      <c r="F9478" t="s">
        <v>109</v>
      </c>
      <c r="G9478" t="s">
        <v>104</v>
      </c>
      <c r="H9478" s="5">
        <v>446</v>
      </c>
      <c r="I9478" s="5">
        <v>18036.53</v>
      </c>
      <c r="J9478" t="s">
        <v>117</v>
      </c>
      <c r="K9478" t="s">
        <v>107</v>
      </c>
      <c r="L9478">
        <v>0</v>
      </c>
      <c r="M9478">
        <v>0</v>
      </c>
      <c r="N9478">
        <v>5</v>
      </c>
      <c r="O9478" s="6">
        <v>0</v>
      </c>
      <c r="P9478" t="s">
        <v>107</v>
      </c>
      <c r="Q9478" t="s">
        <v>107</v>
      </c>
      <c r="R9478">
        <f>IF(F9478="Monthly",2,0)
+IF(E9478&lt;=6,2,0)
+IF(N9478&lt;=2,2,0)
+IF(L9478&gt;=4,2,0)
+IF(M9478&gt;=2,1,0)
+IF(H9478&gt;=_xlfn.PERCENTILE.INC($H$2:$H$10001,0.75),1,0)</f>
        <v>0</v>
      </c>
      <c r="S9478" t="str">
        <f>IF(R9478&gt;=7,"High",IF(R9478&gt;=4,"Medium","Low"))</f>
        <v>Low</v>
      </c>
    </row>
    <row r="9479" spans="1:19">
      <c r="A9479" t="s">
        <v>9604</v>
      </c>
      <c r="B9479">
        <v>41</v>
      </c>
      <c r="C9479" t="s">
        <v>112</v>
      </c>
      <c r="D9479" t="s">
        <v>126</v>
      </c>
      <c r="E9479">
        <v>53</v>
      </c>
      <c r="F9479" t="s">
        <v>103</v>
      </c>
      <c r="G9479" t="s">
        <v>129</v>
      </c>
      <c r="H9479" s="5">
        <v>1054</v>
      </c>
      <c r="I9479" s="5">
        <v>55878.48</v>
      </c>
      <c r="J9479" t="s">
        <v>140</v>
      </c>
      <c r="K9479" t="s">
        <v>106</v>
      </c>
      <c r="L9479">
        <v>0</v>
      </c>
      <c r="M9479">
        <v>0</v>
      </c>
      <c r="N9479">
        <v>4</v>
      </c>
      <c r="O9479" s="6">
        <v>0</v>
      </c>
      <c r="P9479" t="s">
        <v>107</v>
      </c>
      <c r="Q9479" t="s">
        <v>107</v>
      </c>
      <c r="R9479">
        <f>IF(F9479="Monthly",2,0)
+IF(E9479&lt;=6,2,0)
+IF(N9479&lt;=2,2,0)
+IF(L9479&gt;=4,2,0)
+IF(M9479&gt;=2,1,0)
+IF(H9479&gt;=_xlfn.PERCENTILE.INC($H$2:$H$10001,0.75),1,0)</f>
        <v>3</v>
      </c>
      <c r="S9479" t="str">
        <f>IF(R9479&gt;=7,"High",IF(R9479&gt;=4,"Medium","Low"))</f>
        <v>Low</v>
      </c>
    </row>
    <row r="9480" spans="1:19">
      <c r="A9480" t="s">
        <v>9605</v>
      </c>
      <c r="B9480">
        <v>25</v>
      </c>
      <c r="C9480" t="s">
        <v>101</v>
      </c>
      <c r="D9480" t="s">
        <v>119</v>
      </c>
      <c r="E9480">
        <v>43</v>
      </c>
      <c r="F9480" t="s">
        <v>109</v>
      </c>
      <c r="G9480" t="s">
        <v>110</v>
      </c>
      <c r="H9480" s="5">
        <v>777</v>
      </c>
      <c r="I9480" s="5">
        <v>33063.870000000003</v>
      </c>
      <c r="J9480" t="s">
        <v>105</v>
      </c>
      <c r="K9480" t="s">
        <v>106</v>
      </c>
      <c r="L9480">
        <v>2</v>
      </c>
      <c r="M9480">
        <v>0</v>
      </c>
      <c r="N9480">
        <v>5</v>
      </c>
      <c r="O9480" s="6">
        <v>0</v>
      </c>
      <c r="P9480" t="s">
        <v>106</v>
      </c>
      <c r="Q9480" t="s">
        <v>107</v>
      </c>
      <c r="R9480">
        <f>IF(F9480="Monthly",2,0)
+IF(E9480&lt;=6,2,0)
+IF(N9480&lt;=2,2,0)
+IF(L9480&gt;=4,2,0)
+IF(M9480&gt;=2,1,0)
+IF(H9480&gt;=_xlfn.PERCENTILE.INC($H$2:$H$10001,0.75),1,0)</f>
        <v>0</v>
      </c>
      <c r="S9480" t="str">
        <f>IF(R9480&gt;=7,"High",IF(R9480&gt;=4,"Medium","Low"))</f>
        <v>Low</v>
      </c>
    </row>
    <row r="9481" spans="1:19">
      <c r="A9481" t="s">
        <v>9606</v>
      </c>
      <c r="B9481">
        <v>44</v>
      </c>
      <c r="C9481" t="s">
        <v>112</v>
      </c>
      <c r="D9481" t="s">
        <v>119</v>
      </c>
      <c r="E9481">
        <v>16</v>
      </c>
      <c r="F9481" t="s">
        <v>103</v>
      </c>
      <c r="G9481" t="s">
        <v>129</v>
      </c>
      <c r="H9481" s="5">
        <v>983</v>
      </c>
      <c r="I9481" s="5">
        <v>15461.58</v>
      </c>
      <c r="J9481" t="s">
        <v>115</v>
      </c>
      <c r="K9481" t="s">
        <v>106</v>
      </c>
      <c r="L9481">
        <v>0</v>
      </c>
      <c r="M9481">
        <v>0</v>
      </c>
      <c r="N9481">
        <v>5</v>
      </c>
      <c r="O9481" s="6">
        <v>0</v>
      </c>
      <c r="P9481" t="s">
        <v>107</v>
      </c>
      <c r="Q9481" t="s">
        <v>107</v>
      </c>
      <c r="R9481">
        <f>IF(F9481="Monthly",2,0)
+IF(E9481&lt;=6,2,0)
+IF(N9481&lt;=2,2,0)
+IF(L9481&gt;=4,2,0)
+IF(M9481&gt;=2,1,0)
+IF(H9481&gt;=_xlfn.PERCENTILE.INC($H$2:$H$10001,0.75),1,0)</f>
        <v>3</v>
      </c>
      <c r="S9481" t="str">
        <f>IF(R9481&gt;=7,"High",IF(R9481&gt;=4,"Medium","Low"))</f>
        <v>Low</v>
      </c>
    </row>
    <row r="9482" spans="1:19">
      <c r="A9482" t="s">
        <v>9607</v>
      </c>
      <c r="B9482">
        <v>44</v>
      </c>
      <c r="C9482" t="s">
        <v>101</v>
      </c>
      <c r="D9482" t="s">
        <v>119</v>
      </c>
      <c r="E9482">
        <v>36</v>
      </c>
      <c r="F9482" t="s">
        <v>121</v>
      </c>
      <c r="G9482" t="s">
        <v>104</v>
      </c>
      <c r="H9482" s="5">
        <v>476</v>
      </c>
      <c r="I9482" s="5">
        <v>17484.5</v>
      </c>
      <c r="J9482" t="s">
        <v>105</v>
      </c>
      <c r="K9482" t="s">
        <v>106</v>
      </c>
      <c r="L9482">
        <v>0</v>
      </c>
      <c r="M9482">
        <v>0</v>
      </c>
      <c r="N9482">
        <v>5</v>
      </c>
      <c r="O9482" s="6">
        <v>0</v>
      </c>
      <c r="P9482" t="s">
        <v>107</v>
      </c>
      <c r="Q9482" t="s">
        <v>107</v>
      </c>
      <c r="R9482">
        <f>IF(F9482="Monthly",2,0)
+IF(E9482&lt;=6,2,0)
+IF(N9482&lt;=2,2,0)
+IF(L9482&gt;=4,2,0)
+IF(M9482&gt;=2,1,0)
+IF(H9482&gt;=_xlfn.PERCENTILE.INC($H$2:$H$10001,0.75),1,0)</f>
        <v>0</v>
      </c>
      <c r="S9482" t="str">
        <f>IF(R9482&gt;=7,"High",IF(R9482&gt;=4,"Medium","Low"))</f>
        <v>Low</v>
      </c>
    </row>
    <row r="9483" spans="1:19">
      <c r="A9483" t="s">
        <v>9608</v>
      </c>
      <c r="B9483">
        <v>46</v>
      </c>
      <c r="C9483" t="s">
        <v>112</v>
      </c>
      <c r="D9483" t="s">
        <v>133</v>
      </c>
      <c r="E9483">
        <v>11</v>
      </c>
      <c r="F9483" t="s">
        <v>103</v>
      </c>
      <c r="G9483" t="s">
        <v>110</v>
      </c>
      <c r="H9483" s="5">
        <v>727</v>
      </c>
      <c r="I9483" s="5">
        <v>8111.74</v>
      </c>
      <c r="J9483" t="s">
        <v>134</v>
      </c>
      <c r="K9483" t="s">
        <v>106</v>
      </c>
      <c r="L9483">
        <v>1</v>
      </c>
      <c r="M9483">
        <v>0</v>
      </c>
      <c r="N9483">
        <v>5</v>
      </c>
      <c r="O9483" s="6">
        <v>0</v>
      </c>
      <c r="P9483" t="s">
        <v>107</v>
      </c>
      <c r="Q9483" t="s">
        <v>106</v>
      </c>
      <c r="R9483">
        <f>IF(F9483="Monthly",2,0)
+IF(E9483&lt;=6,2,0)
+IF(N9483&lt;=2,2,0)
+IF(L9483&gt;=4,2,0)
+IF(M9483&gt;=2,1,0)
+IF(H9483&gt;=_xlfn.PERCENTILE.INC($H$2:$H$10001,0.75),1,0)</f>
        <v>2</v>
      </c>
      <c r="S9483" t="str">
        <f>IF(R9483&gt;=7,"High",IF(R9483&gt;=4,"Medium","Low"))</f>
        <v>Low</v>
      </c>
    </row>
    <row r="9484" spans="1:19">
      <c r="A9484" t="s">
        <v>9609</v>
      </c>
      <c r="B9484">
        <v>33</v>
      </c>
      <c r="C9484" t="s">
        <v>101</v>
      </c>
      <c r="D9484" t="s">
        <v>102</v>
      </c>
      <c r="E9484">
        <v>8</v>
      </c>
      <c r="F9484" t="s">
        <v>103</v>
      </c>
      <c r="G9484" t="s">
        <v>129</v>
      </c>
      <c r="H9484" s="5">
        <v>1055</v>
      </c>
      <c r="I9484" s="5">
        <v>8310.92</v>
      </c>
      <c r="J9484" t="s">
        <v>117</v>
      </c>
      <c r="K9484" t="s">
        <v>106</v>
      </c>
      <c r="L9484">
        <v>2</v>
      </c>
      <c r="M9484">
        <v>1</v>
      </c>
      <c r="N9484">
        <v>5</v>
      </c>
      <c r="O9484" s="6">
        <v>0</v>
      </c>
      <c r="P9484" t="s">
        <v>107</v>
      </c>
      <c r="Q9484" t="s">
        <v>107</v>
      </c>
      <c r="R9484">
        <f>IF(F9484="Monthly",2,0)
+IF(E9484&lt;=6,2,0)
+IF(N9484&lt;=2,2,0)
+IF(L9484&gt;=4,2,0)
+IF(M9484&gt;=2,1,0)
+IF(H9484&gt;=_xlfn.PERCENTILE.INC($H$2:$H$10001,0.75),1,0)</f>
        <v>3</v>
      </c>
      <c r="S9484" t="str">
        <f>IF(R9484&gt;=7,"High",IF(R9484&gt;=4,"Medium","Low"))</f>
        <v>Low</v>
      </c>
    </row>
    <row r="9485" spans="1:19">
      <c r="A9485" t="s">
        <v>9610</v>
      </c>
      <c r="B9485">
        <v>48</v>
      </c>
      <c r="C9485" t="s">
        <v>101</v>
      </c>
      <c r="D9485" t="s">
        <v>126</v>
      </c>
      <c r="E9485">
        <v>42</v>
      </c>
      <c r="F9485" t="s">
        <v>121</v>
      </c>
      <c r="G9485" t="s">
        <v>104</v>
      </c>
      <c r="H9485" s="5">
        <v>470</v>
      </c>
      <c r="I9485" s="5">
        <v>19950.75</v>
      </c>
      <c r="J9485" t="s">
        <v>134</v>
      </c>
      <c r="K9485" t="s">
        <v>107</v>
      </c>
      <c r="L9485">
        <v>0</v>
      </c>
      <c r="M9485">
        <v>0</v>
      </c>
      <c r="N9485">
        <v>5</v>
      </c>
      <c r="O9485" s="6">
        <v>0</v>
      </c>
      <c r="P9485" t="s">
        <v>107</v>
      </c>
      <c r="Q9485" t="s">
        <v>107</v>
      </c>
      <c r="R9485">
        <f>IF(F9485="Monthly",2,0)
+IF(E9485&lt;=6,2,0)
+IF(N9485&lt;=2,2,0)
+IF(L9485&gt;=4,2,0)
+IF(M9485&gt;=2,1,0)
+IF(H9485&gt;=_xlfn.PERCENTILE.INC($H$2:$H$10001,0.75),1,0)</f>
        <v>0</v>
      </c>
      <c r="S9485" t="str">
        <f>IF(R9485&gt;=7,"High",IF(R9485&gt;=4,"Medium","Low"))</f>
        <v>Low</v>
      </c>
    </row>
    <row r="9486" spans="1:19">
      <c r="A9486" t="s">
        <v>9611</v>
      </c>
      <c r="B9486">
        <v>29</v>
      </c>
      <c r="C9486" t="s">
        <v>112</v>
      </c>
      <c r="D9486" t="s">
        <v>102</v>
      </c>
      <c r="E9486">
        <v>61</v>
      </c>
      <c r="F9486" t="s">
        <v>121</v>
      </c>
      <c r="G9486" t="s">
        <v>129</v>
      </c>
      <c r="H9486" s="5">
        <v>1039</v>
      </c>
      <c r="I9486" s="5">
        <v>57916.01</v>
      </c>
      <c r="J9486" t="s">
        <v>140</v>
      </c>
      <c r="K9486" t="s">
        <v>106</v>
      </c>
      <c r="L9486">
        <v>0</v>
      </c>
      <c r="M9486">
        <v>0</v>
      </c>
      <c r="N9486">
        <v>5</v>
      </c>
      <c r="O9486" s="6">
        <v>10</v>
      </c>
      <c r="P9486" t="s">
        <v>107</v>
      </c>
      <c r="Q9486" t="s">
        <v>107</v>
      </c>
      <c r="R9486">
        <f>IF(F9486="Monthly",2,0)
+IF(E9486&lt;=6,2,0)
+IF(N9486&lt;=2,2,0)
+IF(L9486&gt;=4,2,0)
+IF(M9486&gt;=2,1,0)
+IF(H9486&gt;=_xlfn.PERCENTILE.INC($H$2:$H$10001,0.75),1,0)</f>
        <v>1</v>
      </c>
      <c r="S9486" t="str">
        <f>IF(R9486&gt;=7,"High",IF(R9486&gt;=4,"Medium","Low"))</f>
        <v>Low</v>
      </c>
    </row>
    <row r="9487" spans="1:19">
      <c r="A9487" t="s">
        <v>9612</v>
      </c>
      <c r="B9487">
        <v>43</v>
      </c>
      <c r="C9487" t="s">
        <v>101</v>
      </c>
      <c r="D9487" t="s">
        <v>133</v>
      </c>
      <c r="E9487">
        <v>50</v>
      </c>
      <c r="F9487" t="s">
        <v>103</v>
      </c>
      <c r="G9487" t="s">
        <v>104</v>
      </c>
      <c r="H9487" s="5">
        <v>461</v>
      </c>
      <c r="I9487" s="5">
        <v>23669.27</v>
      </c>
      <c r="J9487" t="s">
        <v>117</v>
      </c>
      <c r="K9487" t="s">
        <v>106</v>
      </c>
      <c r="L9487">
        <v>0</v>
      </c>
      <c r="M9487">
        <v>0</v>
      </c>
      <c r="N9487">
        <v>5</v>
      </c>
      <c r="O9487" s="6">
        <v>0</v>
      </c>
      <c r="P9487" t="s">
        <v>106</v>
      </c>
      <c r="Q9487" t="s">
        <v>107</v>
      </c>
      <c r="R9487">
        <f>IF(F9487="Monthly",2,0)
+IF(E9487&lt;=6,2,0)
+IF(N9487&lt;=2,2,0)
+IF(L9487&gt;=4,2,0)
+IF(M9487&gt;=2,1,0)
+IF(H9487&gt;=_xlfn.PERCENTILE.INC($H$2:$H$10001,0.75),1,0)</f>
        <v>2</v>
      </c>
      <c r="S9487" t="str">
        <f>IF(R9487&gt;=7,"High",IF(R9487&gt;=4,"Medium","Low"))</f>
        <v>Low</v>
      </c>
    </row>
    <row r="9488" spans="1:19">
      <c r="A9488" t="s">
        <v>9613</v>
      </c>
      <c r="B9488">
        <v>36</v>
      </c>
      <c r="C9488" t="s">
        <v>112</v>
      </c>
      <c r="D9488" t="s">
        <v>133</v>
      </c>
      <c r="E9488">
        <v>41</v>
      </c>
      <c r="F9488" t="s">
        <v>109</v>
      </c>
      <c r="G9488" t="s">
        <v>110</v>
      </c>
      <c r="H9488" s="5">
        <v>784</v>
      </c>
      <c r="I9488" s="5">
        <v>32555.98</v>
      </c>
      <c r="J9488" t="s">
        <v>140</v>
      </c>
      <c r="K9488" t="s">
        <v>107</v>
      </c>
      <c r="L9488">
        <v>0</v>
      </c>
      <c r="M9488">
        <v>0</v>
      </c>
      <c r="N9488">
        <v>5</v>
      </c>
      <c r="O9488" s="6">
        <v>0</v>
      </c>
      <c r="P9488" t="s">
        <v>106</v>
      </c>
      <c r="Q9488" t="s">
        <v>107</v>
      </c>
      <c r="R9488">
        <f>IF(F9488="Monthly",2,0)
+IF(E9488&lt;=6,2,0)
+IF(N9488&lt;=2,2,0)
+IF(L9488&gt;=4,2,0)
+IF(M9488&gt;=2,1,0)
+IF(H9488&gt;=_xlfn.PERCENTILE.INC($H$2:$H$10001,0.75),1,0)</f>
        <v>0</v>
      </c>
      <c r="S9488" t="str">
        <f>IF(R9488&gt;=7,"High",IF(R9488&gt;=4,"Medium","Low"))</f>
        <v>Low</v>
      </c>
    </row>
    <row r="9489" spans="1:19">
      <c r="A9489" t="s">
        <v>9614</v>
      </c>
      <c r="B9489">
        <v>38</v>
      </c>
      <c r="C9489" t="s">
        <v>101</v>
      </c>
      <c r="D9489" t="s">
        <v>113</v>
      </c>
      <c r="E9489">
        <v>17</v>
      </c>
      <c r="F9489" t="s">
        <v>103</v>
      </c>
      <c r="G9489" t="s">
        <v>110</v>
      </c>
      <c r="H9489" s="5">
        <v>729</v>
      </c>
      <c r="I9489" s="5">
        <v>12284.27</v>
      </c>
      <c r="J9489" t="s">
        <v>105</v>
      </c>
      <c r="K9489" t="s">
        <v>106</v>
      </c>
      <c r="L9489">
        <v>0</v>
      </c>
      <c r="M9489">
        <v>0</v>
      </c>
      <c r="N9489">
        <v>4</v>
      </c>
      <c r="O9489" s="6">
        <v>0</v>
      </c>
      <c r="P9489" t="s">
        <v>107</v>
      </c>
      <c r="Q9489" t="s">
        <v>107</v>
      </c>
      <c r="R9489">
        <f>IF(F9489="Monthly",2,0)
+IF(E9489&lt;=6,2,0)
+IF(N9489&lt;=2,2,0)
+IF(L9489&gt;=4,2,0)
+IF(M9489&gt;=2,1,0)
+IF(H9489&gt;=_xlfn.PERCENTILE.INC($H$2:$H$10001,0.75),1,0)</f>
        <v>2</v>
      </c>
      <c r="S9489" t="str">
        <f>IF(R9489&gt;=7,"High",IF(R9489&gt;=4,"Medium","Low"))</f>
        <v>Low</v>
      </c>
    </row>
    <row r="9490" spans="1:19">
      <c r="A9490" t="s">
        <v>9615</v>
      </c>
      <c r="B9490">
        <v>23</v>
      </c>
      <c r="C9490" t="s">
        <v>112</v>
      </c>
      <c r="D9490" t="s">
        <v>119</v>
      </c>
      <c r="E9490">
        <v>21</v>
      </c>
      <c r="F9490" t="s">
        <v>109</v>
      </c>
      <c r="G9490" t="s">
        <v>110</v>
      </c>
      <c r="H9490" s="5">
        <v>735</v>
      </c>
      <c r="I9490" s="5">
        <v>14898.5</v>
      </c>
      <c r="J9490" t="s">
        <v>134</v>
      </c>
      <c r="K9490" t="s">
        <v>106</v>
      </c>
      <c r="L9490">
        <v>5</v>
      </c>
      <c r="M9490">
        <v>1</v>
      </c>
      <c r="N9490">
        <v>4</v>
      </c>
      <c r="O9490" s="6">
        <v>5</v>
      </c>
      <c r="P9490" t="s">
        <v>106</v>
      </c>
      <c r="Q9490" t="s">
        <v>107</v>
      </c>
      <c r="R9490">
        <f>IF(F9490="Monthly",2,0)
+IF(E9490&lt;=6,2,0)
+IF(N9490&lt;=2,2,0)
+IF(L9490&gt;=4,2,0)
+IF(M9490&gt;=2,1,0)
+IF(H9490&gt;=_xlfn.PERCENTILE.INC($H$2:$H$10001,0.75),1,0)</f>
        <v>2</v>
      </c>
      <c r="S9490" t="str">
        <f>IF(R9490&gt;=7,"High",IF(R9490&gt;=4,"Medium","Low"))</f>
        <v>Low</v>
      </c>
    </row>
    <row r="9491" spans="1:19">
      <c r="A9491" t="s">
        <v>9616</v>
      </c>
      <c r="B9491">
        <v>18</v>
      </c>
      <c r="C9491" t="s">
        <v>112</v>
      </c>
      <c r="D9491" t="s">
        <v>126</v>
      </c>
      <c r="E9491">
        <v>13</v>
      </c>
      <c r="F9491" t="s">
        <v>103</v>
      </c>
      <c r="G9491" t="s">
        <v>129</v>
      </c>
      <c r="H9491" s="5">
        <v>1057</v>
      </c>
      <c r="I9491" s="5">
        <v>13504.73</v>
      </c>
      <c r="J9491" t="s">
        <v>134</v>
      </c>
      <c r="K9491" t="s">
        <v>106</v>
      </c>
      <c r="L9491">
        <v>0</v>
      </c>
      <c r="M9491">
        <v>0</v>
      </c>
      <c r="N9491">
        <v>5</v>
      </c>
      <c r="O9491" s="6">
        <v>0</v>
      </c>
      <c r="P9491" t="s">
        <v>107</v>
      </c>
      <c r="Q9491" t="s">
        <v>106</v>
      </c>
      <c r="R9491">
        <f>IF(F9491="Monthly",2,0)
+IF(E9491&lt;=6,2,0)
+IF(N9491&lt;=2,2,0)
+IF(L9491&gt;=4,2,0)
+IF(M9491&gt;=2,1,0)
+IF(H9491&gt;=_xlfn.PERCENTILE.INC($H$2:$H$10001,0.75),1,0)</f>
        <v>3</v>
      </c>
      <c r="S9491" t="str">
        <f>IF(R9491&gt;=7,"High",IF(R9491&gt;=4,"Medium","Low"))</f>
        <v>Low</v>
      </c>
    </row>
    <row r="9492" spans="1:19">
      <c r="A9492" t="s">
        <v>9617</v>
      </c>
      <c r="B9492">
        <v>30</v>
      </c>
      <c r="C9492" t="s">
        <v>112</v>
      </c>
      <c r="D9492" t="s">
        <v>131</v>
      </c>
      <c r="E9492">
        <v>49</v>
      </c>
      <c r="F9492" t="s">
        <v>109</v>
      </c>
      <c r="G9492" t="s">
        <v>104</v>
      </c>
      <c r="H9492" s="5">
        <v>485</v>
      </c>
      <c r="I9492" s="5">
        <f>RawCustomerTable[[#This Row],[Monthly_Charges]]*RawCustomerTable[[#This Row],[Tenure_Months]]*(1-RawCustomerTable[[#This Row],[Discount_Percent]]/100)</f>
        <v>23765</v>
      </c>
      <c r="J9492" t="s">
        <v>134</v>
      </c>
      <c r="K9492" t="s">
        <v>107</v>
      </c>
      <c r="L9492">
        <v>0</v>
      </c>
      <c r="M9492">
        <v>0</v>
      </c>
      <c r="N9492">
        <v>5</v>
      </c>
      <c r="O9492" s="6">
        <v>0</v>
      </c>
      <c r="P9492" t="s">
        <v>107</v>
      </c>
      <c r="Q9492" t="s">
        <v>107</v>
      </c>
      <c r="R9492">
        <f>IF(F9492="Monthly",2,0)
+IF(E9492&lt;=6,2,0)
+IF(N9492&lt;=2,2,0)
+IF(L9492&gt;=4,2,0)
+IF(M9492&gt;=2,1,0)
+IF(H9492&gt;=_xlfn.PERCENTILE.INC($H$2:$H$10001,0.75),1,0)</f>
        <v>0</v>
      </c>
      <c r="S9492" t="str">
        <f>IF(R9492&gt;=7,"High",IF(R9492&gt;=4,"Medium","Low"))</f>
        <v>Low</v>
      </c>
    </row>
    <row r="9493" spans="1:19">
      <c r="A9493" t="s">
        <v>9618</v>
      </c>
      <c r="B9493">
        <v>27</v>
      </c>
      <c r="C9493" t="s">
        <v>112</v>
      </c>
      <c r="D9493" t="s">
        <v>137</v>
      </c>
      <c r="E9493">
        <v>32</v>
      </c>
      <c r="F9493" t="s">
        <v>109</v>
      </c>
      <c r="G9493" t="s">
        <v>129</v>
      </c>
      <c r="H9493" s="5">
        <v>1095</v>
      </c>
      <c r="I9493" s="5">
        <v>35832.46</v>
      </c>
      <c r="J9493" t="s">
        <v>105</v>
      </c>
      <c r="K9493" t="s">
        <v>106</v>
      </c>
      <c r="L9493">
        <v>1</v>
      </c>
      <c r="M9493">
        <v>0</v>
      </c>
      <c r="N9493">
        <v>5</v>
      </c>
      <c r="O9493" s="6">
        <v>0</v>
      </c>
      <c r="P9493" t="s">
        <v>106</v>
      </c>
      <c r="Q9493" t="s">
        <v>107</v>
      </c>
      <c r="R9493">
        <f>IF(F9493="Monthly",2,0)
+IF(E9493&lt;=6,2,0)
+IF(N9493&lt;=2,2,0)
+IF(L9493&gt;=4,2,0)
+IF(M9493&gt;=2,1,0)
+IF(H9493&gt;=_xlfn.PERCENTILE.INC($H$2:$H$10001,0.75),1,0)</f>
        <v>1</v>
      </c>
      <c r="S9493" t="str">
        <f>IF(R9493&gt;=7,"High",IF(R9493&gt;=4,"Medium","Low"))</f>
        <v>Low</v>
      </c>
    </row>
    <row r="9494" spans="1:19">
      <c r="A9494" t="s">
        <v>9619</v>
      </c>
      <c r="B9494">
        <v>21</v>
      </c>
      <c r="C9494" t="s">
        <v>101</v>
      </c>
      <c r="D9494" t="s">
        <v>102</v>
      </c>
      <c r="E9494">
        <v>46</v>
      </c>
      <c r="F9494" t="s">
        <v>103</v>
      </c>
      <c r="G9494" t="s">
        <v>129</v>
      </c>
      <c r="H9494" s="5">
        <v>1017</v>
      </c>
      <c r="I9494" s="5">
        <v>46892.35</v>
      </c>
      <c r="J9494" t="s">
        <v>115</v>
      </c>
      <c r="K9494" t="s">
        <v>106</v>
      </c>
      <c r="L9494">
        <v>0</v>
      </c>
      <c r="M9494">
        <v>0</v>
      </c>
      <c r="N9494">
        <v>4</v>
      </c>
      <c r="O9494" s="6">
        <v>0</v>
      </c>
      <c r="P9494" t="s">
        <v>107</v>
      </c>
      <c r="Q9494" t="s">
        <v>107</v>
      </c>
      <c r="R9494">
        <f>IF(F9494="Monthly",2,0)
+IF(E9494&lt;=6,2,0)
+IF(N9494&lt;=2,2,0)
+IF(L9494&gt;=4,2,0)
+IF(M9494&gt;=2,1,0)
+IF(H9494&gt;=_xlfn.PERCENTILE.INC($H$2:$H$10001,0.75),1,0)</f>
        <v>3</v>
      </c>
      <c r="S9494" t="str">
        <f>IF(R9494&gt;=7,"High",IF(R9494&gt;=4,"Medium","Low"))</f>
        <v>Low</v>
      </c>
    </row>
    <row r="9495" spans="1:19">
      <c r="A9495" t="s">
        <v>9620</v>
      </c>
      <c r="B9495">
        <v>26</v>
      </c>
      <c r="C9495" t="s">
        <v>112</v>
      </c>
      <c r="D9495" t="s">
        <v>123</v>
      </c>
      <c r="E9495">
        <v>13</v>
      </c>
      <c r="F9495" t="s">
        <v>103</v>
      </c>
      <c r="G9495" t="s">
        <v>104</v>
      </c>
      <c r="H9495" s="5">
        <v>436</v>
      </c>
      <c r="I9495" s="5">
        <v>5689.24</v>
      </c>
      <c r="J9495" t="s">
        <v>115</v>
      </c>
      <c r="K9495" t="s">
        <v>106</v>
      </c>
      <c r="L9495">
        <v>1</v>
      </c>
      <c r="M9495">
        <v>0</v>
      </c>
      <c r="N9495">
        <v>5</v>
      </c>
      <c r="O9495" s="6">
        <v>0</v>
      </c>
      <c r="P9495" t="s">
        <v>107</v>
      </c>
      <c r="Q9495" t="s">
        <v>107</v>
      </c>
      <c r="R9495">
        <f>IF(F9495="Monthly",2,0)
+IF(E9495&lt;=6,2,0)
+IF(N9495&lt;=2,2,0)
+IF(L9495&gt;=4,2,0)
+IF(M9495&gt;=2,1,0)
+IF(H9495&gt;=_xlfn.PERCENTILE.INC($H$2:$H$10001,0.75),1,0)</f>
        <v>2</v>
      </c>
      <c r="S9495" t="str">
        <f>IF(R9495&gt;=7,"High",IF(R9495&gt;=4,"Medium","Low"))</f>
        <v>Low</v>
      </c>
    </row>
    <row r="9496" spans="1:19">
      <c r="A9496" t="s">
        <v>9621</v>
      </c>
      <c r="B9496">
        <v>37</v>
      </c>
      <c r="C9496" t="s">
        <v>101</v>
      </c>
      <c r="D9496" t="s">
        <v>113</v>
      </c>
      <c r="E9496">
        <v>19</v>
      </c>
      <c r="F9496" t="s">
        <v>109</v>
      </c>
      <c r="G9496" t="s">
        <v>110</v>
      </c>
      <c r="H9496" s="5">
        <v>668</v>
      </c>
      <c r="I9496" s="5">
        <v>11704.96</v>
      </c>
      <c r="J9496" t="s">
        <v>105</v>
      </c>
      <c r="K9496" t="s">
        <v>106</v>
      </c>
      <c r="L9496">
        <v>2</v>
      </c>
      <c r="M9496">
        <v>0</v>
      </c>
      <c r="N9496">
        <v>5</v>
      </c>
      <c r="O9496" s="6">
        <v>10</v>
      </c>
      <c r="P9496" t="s">
        <v>107</v>
      </c>
      <c r="Q9496" t="s">
        <v>107</v>
      </c>
      <c r="R9496">
        <f>IF(F9496="Monthly",2,0)
+IF(E9496&lt;=6,2,0)
+IF(N9496&lt;=2,2,0)
+IF(L9496&gt;=4,2,0)
+IF(M9496&gt;=2,1,0)
+IF(H9496&gt;=_xlfn.PERCENTILE.INC($H$2:$H$10001,0.75),1,0)</f>
        <v>0</v>
      </c>
      <c r="S9496" t="str">
        <f>IF(R9496&gt;=7,"High",IF(R9496&gt;=4,"Medium","Low"))</f>
        <v>Low</v>
      </c>
    </row>
    <row r="9497" spans="1:19">
      <c r="A9497" t="s">
        <v>9622</v>
      </c>
      <c r="B9497">
        <v>44</v>
      </c>
      <c r="C9497" t="s">
        <v>101</v>
      </c>
      <c r="D9497" t="s">
        <v>126</v>
      </c>
      <c r="E9497">
        <v>52</v>
      </c>
      <c r="F9497" t="s">
        <v>103</v>
      </c>
      <c r="G9497" t="s">
        <v>104</v>
      </c>
      <c r="H9497" s="5">
        <v>549</v>
      </c>
      <c r="I9497" s="5">
        <v>28111.61</v>
      </c>
      <c r="J9497" t="s">
        <v>117</v>
      </c>
      <c r="K9497" t="s">
        <v>106</v>
      </c>
      <c r="L9497">
        <v>2</v>
      </c>
      <c r="M9497">
        <v>0</v>
      </c>
      <c r="N9497">
        <v>5</v>
      </c>
      <c r="O9497" s="6">
        <v>0</v>
      </c>
      <c r="P9497" t="s">
        <v>107</v>
      </c>
      <c r="Q9497" t="s">
        <v>107</v>
      </c>
      <c r="R9497">
        <f>IF(F9497="Monthly",2,0)
+IF(E9497&lt;=6,2,0)
+IF(N9497&lt;=2,2,0)
+IF(L9497&gt;=4,2,0)
+IF(M9497&gt;=2,1,0)
+IF(H9497&gt;=_xlfn.PERCENTILE.INC($H$2:$H$10001,0.75),1,0)</f>
        <v>2</v>
      </c>
      <c r="S9497" t="str">
        <f>IF(R9497&gt;=7,"High",IF(R9497&gt;=4,"Medium","Low"))</f>
        <v>Low</v>
      </c>
    </row>
    <row r="9498" spans="1:19">
      <c r="A9498" t="s">
        <v>9623</v>
      </c>
      <c r="B9498">
        <v>43</v>
      </c>
      <c r="C9498" t="s">
        <v>112</v>
      </c>
      <c r="D9498" t="s">
        <v>137</v>
      </c>
      <c r="E9498">
        <v>30</v>
      </c>
      <c r="F9498" t="s">
        <v>103</v>
      </c>
      <c r="G9498" t="s">
        <v>129</v>
      </c>
      <c r="H9498" s="5">
        <v>1008</v>
      </c>
      <c r="I9498" s="5">
        <v>30375.02</v>
      </c>
      <c r="J9498" t="s">
        <v>115</v>
      </c>
      <c r="K9498" t="s">
        <v>106</v>
      </c>
      <c r="L9498">
        <v>1</v>
      </c>
      <c r="M9498">
        <v>0</v>
      </c>
      <c r="N9498">
        <v>5</v>
      </c>
      <c r="O9498" s="6">
        <v>0</v>
      </c>
      <c r="P9498" t="s">
        <v>106</v>
      </c>
      <c r="Q9498" t="s">
        <v>107</v>
      </c>
      <c r="R9498">
        <f>IF(F9498="Monthly",2,0)
+IF(E9498&lt;=6,2,0)
+IF(N9498&lt;=2,2,0)
+IF(L9498&gt;=4,2,0)
+IF(M9498&gt;=2,1,0)
+IF(H9498&gt;=_xlfn.PERCENTILE.INC($H$2:$H$10001,0.75),1,0)</f>
        <v>3</v>
      </c>
      <c r="S9498" t="str">
        <f>IF(R9498&gt;=7,"High",IF(R9498&gt;=4,"Medium","Low"))</f>
        <v>Low</v>
      </c>
    </row>
    <row r="9499" spans="1:19">
      <c r="A9499" t="s">
        <v>9624</v>
      </c>
      <c r="B9499">
        <v>39</v>
      </c>
      <c r="C9499" t="s">
        <v>101</v>
      </c>
      <c r="D9499" t="s">
        <v>137</v>
      </c>
      <c r="E9499">
        <v>34</v>
      </c>
      <c r="F9499" t="s">
        <v>109</v>
      </c>
      <c r="G9499" t="s">
        <v>110</v>
      </c>
      <c r="H9499" s="5">
        <v>798</v>
      </c>
      <c r="I9499" s="5">
        <v>26685.52</v>
      </c>
      <c r="J9499" t="s">
        <v>134</v>
      </c>
      <c r="K9499" t="s">
        <v>106</v>
      </c>
      <c r="L9499">
        <v>7</v>
      </c>
      <c r="M9499">
        <v>3</v>
      </c>
      <c r="N9499">
        <v>2</v>
      </c>
      <c r="O9499" s="6">
        <v>0</v>
      </c>
      <c r="P9499" t="s">
        <v>106</v>
      </c>
      <c r="Q9499" t="s">
        <v>106</v>
      </c>
      <c r="R9499">
        <f>IF(F9499="Monthly",2,0)
+IF(E9499&lt;=6,2,0)
+IF(N9499&lt;=2,2,0)
+IF(L9499&gt;=4,2,0)
+IF(M9499&gt;=2,1,0)
+IF(H9499&gt;=_xlfn.PERCENTILE.INC($H$2:$H$10001,0.75),1,0)</f>
        <v>6</v>
      </c>
      <c r="S9499" t="str">
        <f>IF(R9499&gt;=7,"High",IF(R9499&gt;=4,"Medium","Low"))</f>
        <v>Medium</v>
      </c>
    </row>
    <row r="9500" spans="1:19">
      <c r="A9500" t="s">
        <v>9625</v>
      </c>
      <c r="B9500">
        <v>28</v>
      </c>
      <c r="C9500" t="s">
        <v>101</v>
      </c>
      <c r="D9500" t="s">
        <v>137</v>
      </c>
      <c r="E9500">
        <v>11</v>
      </c>
      <c r="F9500" t="s">
        <v>103</v>
      </c>
      <c r="G9500" t="s">
        <v>104</v>
      </c>
      <c r="H9500" s="5">
        <v>473</v>
      </c>
      <c r="I9500" s="5">
        <v>5294.37</v>
      </c>
      <c r="J9500" t="s">
        <v>105</v>
      </c>
      <c r="K9500" t="s">
        <v>107</v>
      </c>
      <c r="L9500">
        <v>1</v>
      </c>
      <c r="M9500">
        <v>0</v>
      </c>
      <c r="N9500">
        <v>4</v>
      </c>
      <c r="O9500" s="6">
        <v>0</v>
      </c>
      <c r="P9500" t="s">
        <v>106</v>
      </c>
      <c r="Q9500" t="s">
        <v>106</v>
      </c>
      <c r="R9500">
        <f>IF(F9500="Monthly",2,0)
+IF(E9500&lt;=6,2,0)
+IF(N9500&lt;=2,2,0)
+IF(L9500&gt;=4,2,0)
+IF(M9500&gt;=2,1,0)
+IF(H9500&gt;=_xlfn.PERCENTILE.INC($H$2:$H$10001,0.75),1,0)</f>
        <v>2</v>
      </c>
      <c r="S9500" t="str">
        <f>IF(R9500&gt;=7,"High",IF(R9500&gt;=4,"Medium","Low"))</f>
        <v>Low</v>
      </c>
    </row>
    <row r="9501" spans="1:19">
      <c r="A9501" t="s">
        <v>9626</v>
      </c>
      <c r="B9501">
        <v>40</v>
      </c>
      <c r="C9501" t="s">
        <v>101</v>
      </c>
      <c r="D9501" t="s">
        <v>133</v>
      </c>
      <c r="E9501">
        <v>57</v>
      </c>
      <c r="F9501" t="s">
        <v>103</v>
      </c>
      <c r="G9501" t="s">
        <v>104</v>
      </c>
      <c r="H9501" s="5">
        <v>545</v>
      </c>
      <c r="I9501" s="5">
        <v>31715.71</v>
      </c>
      <c r="J9501" t="s">
        <v>117</v>
      </c>
      <c r="K9501" t="s">
        <v>106</v>
      </c>
      <c r="L9501">
        <v>0</v>
      </c>
      <c r="M9501">
        <v>0</v>
      </c>
      <c r="N9501">
        <v>4</v>
      </c>
      <c r="O9501" s="6">
        <v>0</v>
      </c>
      <c r="P9501" t="s">
        <v>106</v>
      </c>
      <c r="Q9501" t="s">
        <v>106</v>
      </c>
      <c r="R9501">
        <f>IF(F9501="Monthly",2,0)
+IF(E9501&lt;=6,2,0)
+IF(N9501&lt;=2,2,0)
+IF(L9501&gt;=4,2,0)
+IF(M9501&gt;=2,1,0)
+IF(H9501&gt;=_xlfn.PERCENTILE.INC($H$2:$H$10001,0.75),1,0)</f>
        <v>2</v>
      </c>
      <c r="S9501" t="str">
        <f>IF(R9501&gt;=7,"High",IF(R9501&gt;=4,"Medium","Low"))</f>
        <v>Low</v>
      </c>
    </row>
    <row r="9502" spans="1:19">
      <c r="A9502" t="s">
        <v>9627</v>
      </c>
      <c r="B9502">
        <v>29</v>
      </c>
      <c r="C9502" t="s">
        <v>101</v>
      </c>
      <c r="D9502" t="s">
        <v>128</v>
      </c>
      <c r="E9502">
        <v>14</v>
      </c>
      <c r="F9502" t="s">
        <v>103</v>
      </c>
      <c r="G9502" t="s">
        <v>110</v>
      </c>
      <c r="H9502" s="5">
        <v>737</v>
      </c>
      <c r="I9502" s="5">
        <v>10308.92</v>
      </c>
      <c r="J9502" t="s">
        <v>105</v>
      </c>
      <c r="K9502" t="s">
        <v>106</v>
      </c>
      <c r="L9502">
        <v>0</v>
      </c>
      <c r="M9502">
        <v>0</v>
      </c>
      <c r="N9502">
        <v>4</v>
      </c>
      <c r="O9502" s="6">
        <v>0</v>
      </c>
      <c r="P9502" t="s">
        <v>107</v>
      </c>
      <c r="Q9502" t="s">
        <v>107</v>
      </c>
      <c r="R9502">
        <f>IF(F9502="Monthly",2,0)
+IF(E9502&lt;=6,2,0)
+IF(N9502&lt;=2,2,0)
+IF(L9502&gt;=4,2,0)
+IF(M9502&gt;=2,1,0)
+IF(H9502&gt;=_xlfn.PERCENTILE.INC($H$2:$H$10001,0.75),1,0)</f>
        <v>2</v>
      </c>
      <c r="S9502" t="str">
        <f>IF(R9502&gt;=7,"High",IF(R9502&gt;=4,"Medium","Low"))</f>
        <v>Low</v>
      </c>
    </row>
    <row r="9503" spans="1:19">
      <c r="A9503" t="s">
        <v>9628</v>
      </c>
      <c r="B9503">
        <v>47</v>
      </c>
      <c r="C9503" t="s">
        <v>101</v>
      </c>
      <c r="D9503" t="s">
        <v>126</v>
      </c>
      <c r="E9503">
        <v>46</v>
      </c>
      <c r="F9503" t="s">
        <v>103</v>
      </c>
      <c r="G9503" t="s">
        <v>129</v>
      </c>
      <c r="H9503" s="5">
        <v>1125</v>
      </c>
      <c r="I9503" s="5">
        <v>52250.67</v>
      </c>
      <c r="J9503" t="s">
        <v>134</v>
      </c>
      <c r="K9503" t="s">
        <v>106</v>
      </c>
      <c r="L9503">
        <v>0</v>
      </c>
      <c r="M9503">
        <v>0</v>
      </c>
      <c r="N9503">
        <v>5</v>
      </c>
      <c r="O9503" s="6">
        <v>0</v>
      </c>
      <c r="P9503" t="s">
        <v>107</v>
      </c>
      <c r="Q9503" t="s">
        <v>107</v>
      </c>
      <c r="R9503">
        <f>IF(F9503="Monthly",2,0)
+IF(E9503&lt;=6,2,0)
+IF(N9503&lt;=2,2,0)
+IF(L9503&gt;=4,2,0)
+IF(M9503&gt;=2,1,0)
+IF(H9503&gt;=_xlfn.PERCENTILE.INC($H$2:$H$10001,0.75),1,0)</f>
        <v>3</v>
      </c>
      <c r="S9503" t="str">
        <f>IF(R9503&gt;=7,"High",IF(R9503&gt;=4,"Medium","Low"))</f>
        <v>Low</v>
      </c>
    </row>
    <row r="9504" spans="1:19">
      <c r="A9504" t="s">
        <v>9629</v>
      </c>
      <c r="B9504">
        <v>21</v>
      </c>
      <c r="C9504" t="s">
        <v>112</v>
      </c>
      <c r="D9504" t="s">
        <v>126</v>
      </c>
      <c r="E9504">
        <v>13</v>
      </c>
      <c r="F9504" t="s">
        <v>109</v>
      </c>
      <c r="G9504" t="s">
        <v>110</v>
      </c>
      <c r="H9504" s="5">
        <v>775</v>
      </c>
      <c r="I9504" s="5">
        <v>9290.7800000000007</v>
      </c>
      <c r="J9504" t="s">
        <v>140</v>
      </c>
      <c r="K9504" t="s">
        <v>106</v>
      </c>
      <c r="L9504">
        <v>0</v>
      </c>
      <c r="M9504">
        <v>0</v>
      </c>
      <c r="N9504">
        <v>5</v>
      </c>
      <c r="O9504" s="6">
        <v>5</v>
      </c>
      <c r="P9504" t="s">
        <v>107</v>
      </c>
      <c r="Q9504" t="s">
        <v>107</v>
      </c>
      <c r="R9504">
        <f>IF(F9504="Monthly",2,0)
+IF(E9504&lt;=6,2,0)
+IF(N9504&lt;=2,2,0)
+IF(L9504&gt;=4,2,0)
+IF(M9504&gt;=2,1,0)
+IF(H9504&gt;=_xlfn.PERCENTILE.INC($H$2:$H$10001,0.75),1,0)</f>
        <v>0</v>
      </c>
      <c r="S9504" t="str">
        <f>IF(R9504&gt;=7,"High",IF(R9504&gt;=4,"Medium","Low"))</f>
        <v>Low</v>
      </c>
    </row>
    <row r="9505" spans="1:19">
      <c r="A9505" t="s">
        <v>9630</v>
      </c>
      <c r="B9505">
        <v>28</v>
      </c>
      <c r="C9505" t="s">
        <v>101</v>
      </c>
      <c r="D9505" t="s">
        <v>137</v>
      </c>
      <c r="E9505">
        <v>30</v>
      </c>
      <c r="F9505" t="s">
        <v>109</v>
      </c>
      <c r="G9505" t="s">
        <v>129</v>
      </c>
      <c r="H9505" s="5">
        <v>1091</v>
      </c>
      <c r="I9505" s="5">
        <v>31543.53</v>
      </c>
      <c r="J9505" t="s">
        <v>117</v>
      </c>
      <c r="K9505" t="s">
        <v>106</v>
      </c>
      <c r="L9505">
        <v>0</v>
      </c>
      <c r="M9505">
        <v>0</v>
      </c>
      <c r="N9505">
        <v>5</v>
      </c>
      <c r="O9505" s="6">
        <v>5</v>
      </c>
      <c r="P9505" t="s">
        <v>107</v>
      </c>
      <c r="Q9505" t="s">
        <v>106</v>
      </c>
      <c r="R9505">
        <f>IF(F9505="Monthly",2,0)
+IF(E9505&lt;=6,2,0)
+IF(N9505&lt;=2,2,0)
+IF(L9505&gt;=4,2,0)
+IF(M9505&gt;=2,1,0)
+IF(H9505&gt;=_xlfn.PERCENTILE.INC($H$2:$H$10001,0.75),1,0)</f>
        <v>1</v>
      </c>
      <c r="S9505" t="str">
        <f>IF(R9505&gt;=7,"High",IF(R9505&gt;=4,"Medium","Low"))</f>
        <v>Low</v>
      </c>
    </row>
    <row r="9506" spans="1:19">
      <c r="A9506" t="s">
        <v>9631</v>
      </c>
      <c r="B9506">
        <v>44</v>
      </c>
      <c r="C9506" t="s">
        <v>112</v>
      </c>
      <c r="D9506" t="s">
        <v>102</v>
      </c>
      <c r="E9506">
        <v>69</v>
      </c>
      <c r="F9506" t="s">
        <v>121</v>
      </c>
      <c r="G9506" t="s">
        <v>104</v>
      </c>
      <c r="H9506" s="5">
        <v>556</v>
      </c>
      <c r="I9506" s="5">
        <v>37822.58</v>
      </c>
      <c r="J9506" t="s">
        <v>140</v>
      </c>
      <c r="K9506" t="s">
        <v>106</v>
      </c>
      <c r="L9506">
        <v>0</v>
      </c>
      <c r="M9506">
        <v>0</v>
      </c>
      <c r="N9506">
        <v>4</v>
      </c>
      <c r="O9506" s="6">
        <v>0</v>
      </c>
      <c r="P9506" t="s">
        <v>107</v>
      </c>
      <c r="Q9506" t="s">
        <v>107</v>
      </c>
      <c r="R9506">
        <f>IF(F9506="Monthly",2,0)
+IF(E9506&lt;=6,2,0)
+IF(N9506&lt;=2,2,0)
+IF(L9506&gt;=4,2,0)
+IF(M9506&gt;=2,1,0)
+IF(H9506&gt;=_xlfn.PERCENTILE.INC($H$2:$H$10001,0.75),1,0)</f>
        <v>0</v>
      </c>
      <c r="S9506" t="str">
        <f>IF(R9506&gt;=7,"High",IF(R9506&gt;=4,"Medium","Low"))</f>
        <v>Low</v>
      </c>
    </row>
    <row r="9507" spans="1:19">
      <c r="A9507" t="s">
        <v>9632</v>
      </c>
      <c r="B9507">
        <v>28</v>
      </c>
      <c r="C9507" t="s">
        <v>112</v>
      </c>
      <c r="D9507" t="s">
        <v>119</v>
      </c>
      <c r="E9507">
        <v>28</v>
      </c>
      <c r="F9507" t="s">
        <v>103</v>
      </c>
      <c r="G9507" t="s">
        <v>110</v>
      </c>
      <c r="H9507" s="5">
        <v>767</v>
      </c>
      <c r="I9507" s="5">
        <v>21778.87</v>
      </c>
      <c r="J9507" t="s">
        <v>134</v>
      </c>
      <c r="K9507" t="s">
        <v>106</v>
      </c>
      <c r="L9507">
        <v>0</v>
      </c>
      <c r="M9507">
        <v>0</v>
      </c>
      <c r="N9507">
        <v>5</v>
      </c>
      <c r="O9507" s="6">
        <v>0</v>
      </c>
      <c r="P9507" t="s">
        <v>106</v>
      </c>
      <c r="Q9507" t="s">
        <v>107</v>
      </c>
      <c r="R9507">
        <f>IF(F9507="Monthly",2,0)
+IF(E9507&lt;=6,2,0)
+IF(N9507&lt;=2,2,0)
+IF(L9507&gt;=4,2,0)
+IF(M9507&gt;=2,1,0)
+IF(H9507&gt;=_xlfn.PERCENTILE.INC($H$2:$H$10001,0.75),1,0)</f>
        <v>2</v>
      </c>
      <c r="S9507" t="str">
        <f>IF(R9507&gt;=7,"High",IF(R9507&gt;=4,"Medium","Low"))</f>
        <v>Low</v>
      </c>
    </row>
    <row r="9508" spans="1:19">
      <c r="A9508" t="s">
        <v>9633</v>
      </c>
      <c r="B9508">
        <v>25</v>
      </c>
      <c r="C9508" t="s">
        <v>112</v>
      </c>
      <c r="D9508" t="s">
        <v>102</v>
      </c>
      <c r="E9508">
        <v>35</v>
      </c>
      <c r="F9508" t="s">
        <v>109</v>
      </c>
      <c r="G9508" t="s">
        <v>129</v>
      </c>
      <c r="H9508" s="5">
        <v>1096</v>
      </c>
      <c r="I9508" s="5">
        <v>38823.53</v>
      </c>
      <c r="J9508" t="s">
        <v>117</v>
      </c>
      <c r="K9508" t="s">
        <v>106</v>
      </c>
      <c r="L9508">
        <v>2</v>
      </c>
      <c r="M9508">
        <v>0</v>
      </c>
      <c r="N9508">
        <v>5</v>
      </c>
      <c r="O9508" s="6">
        <v>0</v>
      </c>
      <c r="P9508" t="s">
        <v>106</v>
      </c>
      <c r="Q9508" t="s">
        <v>107</v>
      </c>
      <c r="R9508">
        <f>IF(F9508="Monthly",2,0)
+IF(E9508&lt;=6,2,0)
+IF(N9508&lt;=2,2,0)
+IF(L9508&gt;=4,2,0)
+IF(M9508&gt;=2,1,0)
+IF(H9508&gt;=_xlfn.PERCENTILE.INC($H$2:$H$10001,0.75),1,0)</f>
        <v>1</v>
      </c>
      <c r="S9508" t="str">
        <f>IF(R9508&gt;=7,"High",IF(R9508&gt;=4,"Medium","Low"))</f>
        <v>Low</v>
      </c>
    </row>
    <row r="9509" spans="1:19">
      <c r="A9509" t="s">
        <v>9634</v>
      </c>
      <c r="B9509">
        <v>22</v>
      </c>
      <c r="C9509" t="s">
        <v>101</v>
      </c>
      <c r="D9509" t="s">
        <v>119</v>
      </c>
      <c r="E9509">
        <v>23</v>
      </c>
      <c r="F9509" t="s">
        <v>109</v>
      </c>
      <c r="G9509" t="s">
        <v>129</v>
      </c>
      <c r="H9509" s="5">
        <v>961</v>
      </c>
      <c r="I9509" s="5">
        <v>22291.97</v>
      </c>
      <c r="J9509" t="s">
        <v>105</v>
      </c>
      <c r="K9509" t="s">
        <v>107</v>
      </c>
      <c r="L9509">
        <v>0</v>
      </c>
      <c r="M9509">
        <v>0</v>
      </c>
      <c r="N9509">
        <v>4</v>
      </c>
      <c r="O9509" s="6">
        <v>0</v>
      </c>
      <c r="P9509" t="s">
        <v>107</v>
      </c>
      <c r="Q9509" t="s">
        <v>107</v>
      </c>
      <c r="R9509">
        <f>IF(F9509="Monthly",2,0)
+IF(E9509&lt;=6,2,0)
+IF(N9509&lt;=2,2,0)
+IF(L9509&gt;=4,2,0)
+IF(M9509&gt;=2,1,0)
+IF(H9509&gt;=_xlfn.PERCENTILE.INC($H$2:$H$10001,0.75),1,0)</f>
        <v>1</v>
      </c>
      <c r="S9509" t="str">
        <f>IF(R9509&gt;=7,"High",IF(R9509&gt;=4,"Medium","Low"))</f>
        <v>Low</v>
      </c>
    </row>
    <row r="9510" spans="1:19">
      <c r="A9510" t="s">
        <v>9635</v>
      </c>
      <c r="B9510">
        <v>32</v>
      </c>
      <c r="C9510" t="s">
        <v>112</v>
      </c>
      <c r="D9510" t="s">
        <v>119</v>
      </c>
      <c r="E9510">
        <v>12</v>
      </c>
      <c r="F9510" t="s">
        <v>103</v>
      </c>
      <c r="G9510" t="s">
        <v>104</v>
      </c>
      <c r="H9510" s="5">
        <v>512</v>
      </c>
      <c r="I9510" s="5">
        <v>6254.16</v>
      </c>
      <c r="J9510" t="s">
        <v>117</v>
      </c>
      <c r="K9510" t="s">
        <v>106</v>
      </c>
      <c r="L9510">
        <v>1</v>
      </c>
      <c r="M9510">
        <v>0</v>
      </c>
      <c r="N9510">
        <v>5</v>
      </c>
      <c r="O9510" s="6">
        <v>0</v>
      </c>
      <c r="P9510" t="s">
        <v>107</v>
      </c>
      <c r="Q9510" t="s">
        <v>107</v>
      </c>
      <c r="R9510">
        <f>IF(F9510="Monthly",2,0)
+IF(E9510&lt;=6,2,0)
+IF(N9510&lt;=2,2,0)
+IF(L9510&gt;=4,2,0)
+IF(M9510&gt;=2,1,0)
+IF(H9510&gt;=_xlfn.PERCENTILE.INC($H$2:$H$10001,0.75),1,0)</f>
        <v>2</v>
      </c>
      <c r="S9510" t="str">
        <f>IF(R9510&gt;=7,"High",IF(R9510&gt;=4,"Medium","Low"))</f>
        <v>Low</v>
      </c>
    </row>
    <row r="9511" spans="1:19">
      <c r="A9511" t="s">
        <v>9636</v>
      </c>
      <c r="B9511">
        <v>40</v>
      </c>
      <c r="C9511" t="s">
        <v>112</v>
      </c>
      <c r="D9511" t="s">
        <v>113</v>
      </c>
      <c r="E9511">
        <v>46</v>
      </c>
      <c r="F9511" t="s">
        <v>103</v>
      </c>
      <c r="G9511" t="s">
        <v>104</v>
      </c>
      <c r="H9511" s="5">
        <v>456</v>
      </c>
      <c r="I9511" s="5">
        <v>21217.95</v>
      </c>
      <c r="J9511" t="s">
        <v>115</v>
      </c>
      <c r="K9511" t="s">
        <v>106</v>
      </c>
      <c r="L9511">
        <v>2</v>
      </c>
      <c r="M9511">
        <v>0</v>
      </c>
      <c r="N9511">
        <v>5</v>
      </c>
      <c r="O9511" s="6">
        <v>0</v>
      </c>
      <c r="P9511" t="s">
        <v>107</v>
      </c>
      <c r="Q9511" t="s">
        <v>107</v>
      </c>
      <c r="R9511">
        <f>IF(F9511="Monthly",2,0)
+IF(E9511&lt;=6,2,0)
+IF(N9511&lt;=2,2,0)
+IF(L9511&gt;=4,2,0)
+IF(M9511&gt;=2,1,0)
+IF(H9511&gt;=_xlfn.PERCENTILE.INC($H$2:$H$10001,0.75),1,0)</f>
        <v>2</v>
      </c>
      <c r="S9511" t="str">
        <f>IF(R9511&gt;=7,"High",IF(R9511&gt;=4,"Medium","Low"))</f>
        <v>Low</v>
      </c>
    </row>
    <row r="9512" spans="1:19">
      <c r="A9512" t="s">
        <v>9637</v>
      </c>
      <c r="B9512">
        <v>46</v>
      </c>
      <c r="C9512" t="s">
        <v>112</v>
      </c>
      <c r="D9512" t="s">
        <v>137</v>
      </c>
      <c r="E9512">
        <v>17</v>
      </c>
      <c r="F9512" t="s">
        <v>103</v>
      </c>
      <c r="G9512" t="s">
        <v>104</v>
      </c>
      <c r="H9512" s="5">
        <v>422</v>
      </c>
      <c r="I9512" s="5">
        <v>6962.26</v>
      </c>
      <c r="J9512" t="s">
        <v>105</v>
      </c>
      <c r="K9512" t="s">
        <v>106</v>
      </c>
      <c r="L9512">
        <v>3</v>
      </c>
      <c r="M9512">
        <v>1</v>
      </c>
      <c r="N9512">
        <v>3</v>
      </c>
      <c r="O9512" s="6">
        <v>0</v>
      </c>
      <c r="P9512" t="s">
        <v>107</v>
      </c>
      <c r="Q9512" t="s">
        <v>106</v>
      </c>
      <c r="R9512">
        <f>IF(F9512="Monthly",2,0)
+IF(E9512&lt;=6,2,0)
+IF(N9512&lt;=2,2,0)
+IF(L9512&gt;=4,2,0)
+IF(M9512&gt;=2,1,0)
+IF(H9512&gt;=_xlfn.PERCENTILE.INC($H$2:$H$10001,0.75),1,0)</f>
        <v>2</v>
      </c>
      <c r="S9512" t="str">
        <f>IF(R9512&gt;=7,"High",IF(R9512&gt;=4,"Medium","Low"))</f>
        <v>Low</v>
      </c>
    </row>
    <row r="9513" spans="1:19">
      <c r="A9513" t="s">
        <v>9638</v>
      </c>
      <c r="B9513">
        <v>49</v>
      </c>
      <c r="C9513" t="s">
        <v>101</v>
      </c>
      <c r="D9513" t="s">
        <v>133</v>
      </c>
      <c r="E9513">
        <v>12</v>
      </c>
      <c r="F9513" t="s">
        <v>103</v>
      </c>
      <c r="G9513" t="s">
        <v>104</v>
      </c>
      <c r="H9513" s="5">
        <v>453</v>
      </c>
      <c r="I9513" s="5">
        <v>5457.59</v>
      </c>
      <c r="J9513" t="s">
        <v>140</v>
      </c>
      <c r="K9513" t="s">
        <v>106</v>
      </c>
      <c r="L9513">
        <v>1</v>
      </c>
      <c r="M9513">
        <v>0</v>
      </c>
      <c r="N9513">
        <v>5</v>
      </c>
      <c r="O9513" s="6">
        <v>0</v>
      </c>
      <c r="P9513" t="s">
        <v>107</v>
      </c>
      <c r="Q9513" t="s">
        <v>106</v>
      </c>
      <c r="R9513">
        <f>IF(F9513="Monthly",2,0)
+IF(E9513&lt;=6,2,0)
+IF(N9513&lt;=2,2,0)
+IF(L9513&gt;=4,2,0)
+IF(M9513&gt;=2,1,0)
+IF(H9513&gt;=_xlfn.PERCENTILE.INC($H$2:$H$10001,0.75),1,0)</f>
        <v>2</v>
      </c>
      <c r="S9513" t="str">
        <f>IF(R9513&gt;=7,"High",IF(R9513&gt;=4,"Medium","Low"))</f>
        <v>Low</v>
      </c>
    </row>
    <row r="9514" spans="1:19">
      <c r="A9514" t="s">
        <v>9639</v>
      </c>
      <c r="B9514">
        <v>20</v>
      </c>
      <c r="C9514" t="s">
        <v>112</v>
      </c>
      <c r="D9514" t="s">
        <v>137</v>
      </c>
      <c r="E9514">
        <v>51</v>
      </c>
      <c r="F9514" t="s">
        <v>109</v>
      </c>
      <c r="G9514" t="s">
        <v>110</v>
      </c>
      <c r="H9514" s="5">
        <v>716</v>
      </c>
      <c r="I9514" s="5">
        <v>36672.69</v>
      </c>
      <c r="J9514" t="s">
        <v>105</v>
      </c>
      <c r="K9514" t="s">
        <v>106</v>
      </c>
      <c r="L9514">
        <v>3</v>
      </c>
      <c r="M9514">
        <v>1</v>
      </c>
      <c r="N9514">
        <v>4</v>
      </c>
      <c r="O9514" s="6">
        <v>0</v>
      </c>
      <c r="P9514" t="s">
        <v>107</v>
      </c>
      <c r="Q9514" t="s">
        <v>106</v>
      </c>
      <c r="R9514">
        <f>IF(F9514="Monthly",2,0)
+IF(E9514&lt;=6,2,0)
+IF(N9514&lt;=2,2,0)
+IF(L9514&gt;=4,2,0)
+IF(M9514&gt;=2,1,0)
+IF(H9514&gt;=_xlfn.PERCENTILE.INC($H$2:$H$10001,0.75),1,0)</f>
        <v>0</v>
      </c>
      <c r="S9514" t="str">
        <f>IF(R9514&gt;=7,"High",IF(R9514&gt;=4,"Medium","Low"))</f>
        <v>Low</v>
      </c>
    </row>
    <row r="9515" spans="1:19">
      <c r="A9515" t="s">
        <v>9640</v>
      </c>
      <c r="B9515">
        <v>21</v>
      </c>
      <c r="C9515" t="s">
        <v>112</v>
      </c>
      <c r="D9515" t="s">
        <v>102</v>
      </c>
      <c r="E9515">
        <v>27</v>
      </c>
      <c r="F9515" t="s">
        <v>103</v>
      </c>
      <c r="G9515" t="s">
        <v>110</v>
      </c>
      <c r="H9515" s="5">
        <v>772</v>
      </c>
      <c r="I9515" s="5">
        <v>20741.72</v>
      </c>
      <c r="J9515" t="s">
        <v>140</v>
      </c>
      <c r="K9515" t="s">
        <v>106</v>
      </c>
      <c r="L9515">
        <v>0</v>
      </c>
      <c r="M9515">
        <v>0</v>
      </c>
      <c r="N9515">
        <v>4</v>
      </c>
      <c r="O9515" s="6">
        <v>0</v>
      </c>
      <c r="P9515" t="s">
        <v>106</v>
      </c>
      <c r="Q9515" t="s">
        <v>107</v>
      </c>
      <c r="R9515">
        <f>IF(F9515="Monthly",2,0)
+IF(E9515&lt;=6,2,0)
+IF(N9515&lt;=2,2,0)
+IF(L9515&gt;=4,2,0)
+IF(M9515&gt;=2,1,0)
+IF(H9515&gt;=_xlfn.PERCENTILE.INC($H$2:$H$10001,0.75),1,0)</f>
        <v>2</v>
      </c>
      <c r="S9515" t="str">
        <f>IF(R9515&gt;=7,"High",IF(R9515&gt;=4,"Medium","Low"))</f>
        <v>Low</v>
      </c>
    </row>
    <row r="9516" spans="1:19">
      <c r="A9516" t="s">
        <v>9641</v>
      </c>
      <c r="B9516">
        <v>26</v>
      </c>
      <c r="C9516" t="s">
        <v>101</v>
      </c>
      <c r="D9516" t="s">
        <v>102</v>
      </c>
      <c r="E9516">
        <v>30</v>
      </c>
      <c r="F9516" t="s">
        <v>109</v>
      </c>
      <c r="G9516" t="s">
        <v>110</v>
      </c>
      <c r="H9516" s="5">
        <v>768</v>
      </c>
      <c r="I9516" s="5">
        <v>22964.38</v>
      </c>
      <c r="J9516" t="s">
        <v>105</v>
      </c>
      <c r="K9516" t="s">
        <v>106</v>
      </c>
      <c r="L9516">
        <v>0</v>
      </c>
      <c r="M9516">
        <v>0</v>
      </c>
      <c r="N9516">
        <v>4</v>
      </c>
      <c r="O9516" s="6">
        <v>0</v>
      </c>
      <c r="P9516" t="s">
        <v>107</v>
      </c>
      <c r="Q9516" t="s">
        <v>106</v>
      </c>
      <c r="R9516">
        <f>IF(F9516="Monthly",2,0)
+IF(E9516&lt;=6,2,0)
+IF(N9516&lt;=2,2,0)
+IF(L9516&gt;=4,2,0)
+IF(M9516&gt;=2,1,0)
+IF(H9516&gt;=_xlfn.PERCENTILE.INC($H$2:$H$10001,0.75),1,0)</f>
        <v>0</v>
      </c>
      <c r="S9516" t="str">
        <f>IF(R9516&gt;=7,"High",IF(R9516&gt;=4,"Medium","Low"))</f>
        <v>Low</v>
      </c>
    </row>
    <row r="9517" spans="1:19">
      <c r="A9517" t="s">
        <v>9642</v>
      </c>
      <c r="B9517">
        <v>32</v>
      </c>
      <c r="C9517" t="s">
        <v>101</v>
      </c>
      <c r="D9517" t="s">
        <v>131</v>
      </c>
      <c r="E9517">
        <v>43</v>
      </c>
      <c r="F9517" t="s">
        <v>103</v>
      </c>
      <c r="G9517" t="s">
        <v>104</v>
      </c>
      <c r="H9517" s="5">
        <v>547</v>
      </c>
      <c r="I9517" s="5">
        <v>23214.16</v>
      </c>
      <c r="J9517" t="s">
        <v>117</v>
      </c>
      <c r="K9517" t="s">
        <v>106</v>
      </c>
      <c r="L9517">
        <v>2</v>
      </c>
      <c r="M9517">
        <v>0</v>
      </c>
      <c r="N9517">
        <v>5</v>
      </c>
      <c r="O9517" s="6">
        <v>0</v>
      </c>
      <c r="P9517" t="s">
        <v>107</v>
      </c>
      <c r="Q9517" t="s">
        <v>107</v>
      </c>
      <c r="R9517">
        <f>IF(F9517="Monthly",2,0)
+IF(E9517&lt;=6,2,0)
+IF(N9517&lt;=2,2,0)
+IF(L9517&gt;=4,2,0)
+IF(M9517&gt;=2,1,0)
+IF(H9517&gt;=_xlfn.PERCENTILE.INC($H$2:$H$10001,0.75),1,0)</f>
        <v>2</v>
      </c>
      <c r="S9517" t="str">
        <f>IF(R9517&gt;=7,"High",IF(R9517&gt;=4,"Medium","Low"))</f>
        <v>Low</v>
      </c>
    </row>
    <row r="9518" spans="1:19">
      <c r="A9518" t="s">
        <v>9643</v>
      </c>
      <c r="B9518">
        <v>34</v>
      </c>
      <c r="C9518" t="s">
        <v>112</v>
      </c>
      <c r="D9518" t="s">
        <v>102</v>
      </c>
      <c r="E9518">
        <v>23</v>
      </c>
      <c r="F9518" t="s">
        <v>103</v>
      </c>
      <c r="G9518" t="s">
        <v>110</v>
      </c>
      <c r="H9518" s="5">
        <v>784</v>
      </c>
      <c r="I9518" s="5">
        <v>18209.22</v>
      </c>
      <c r="J9518" t="s">
        <v>117</v>
      </c>
      <c r="K9518" t="s">
        <v>106</v>
      </c>
      <c r="L9518">
        <v>0</v>
      </c>
      <c r="M9518">
        <v>0</v>
      </c>
      <c r="N9518">
        <v>5</v>
      </c>
      <c r="O9518" s="6">
        <v>0</v>
      </c>
      <c r="P9518" t="s">
        <v>107</v>
      </c>
      <c r="Q9518" t="s">
        <v>106</v>
      </c>
      <c r="R9518">
        <f>IF(F9518="Monthly",2,0)
+IF(E9518&lt;=6,2,0)
+IF(N9518&lt;=2,2,0)
+IF(L9518&gt;=4,2,0)
+IF(M9518&gt;=2,1,0)
+IF(H9518&gt;=_xlfn.PERCENTILE.INC($H$2:$H$10001,0.75),1,0)</f>
        <v>2</v>
      </c>
      <c r="S9518" t="str">
        <f>IF(R9518&gt;=7,"High",IF(R9518&gt;=4,"Medium","Low"))</f>
        <v>Low</v>
      </c>
    </row>
    <row r="9519" spans="1:19">
      <c r="A9519" t="s">
        <v>9644</v>
      </c>
      <c r="B9519">
        <v>43</v>
      </c>
      <c r="C9519" t="s">
        <v>101</v>
      </c>
      <c r="D9519" t="s">
        <v>137</v>
      </c>
      <c r="E9519">
        <v>53</v>
      </c>
      <c r="F9519" t="s">
        <v>109</v>
      </c>
      <c r="G9519" t="s">
        <v>104</v>
      </c>
      <c r="H9519" s="5">
        <v>518</v>
      </c>
      <c r="I9519" s="5">
        <v>24941.759999999998</v>
      </c>
      <c r="J9519" t="s">
        <v>134</v>
      </c>
      <c r="K9519" t="s">
        <v>106</v>
      </c>
      <c r="L9519">
        <v>0</v>
      </c>
      <c r="M9519">
        <v>0</v>
      </c>
      <c r="N9519">
        <v>5</v>
      </c>
      <c r="O9519" s="6">
        <v>10</v>
      </c>
      <c r="P9519" t="s">
        <v>106</v>
      </c>
      <c r="Q9519" t="s">
        <v>107</v>
      </c>
      <c r="R9519">
        <f>IF(F9519="Monthly",2,0)
+IF(E9519&lt;=6,2,0)
+IF(N9519&lt;=2,2,0)
+IF(L9519&gt;=4,2,0)
+IF(M9519&gt;=2,1,0)
+IF(H9519&gt;=_xlfn.PERCENTILE.INC($H$2:$H$10001,0.75),1,0)</f>
        <v>0</v>
      </c>
      <c r="S9519" t="str">
        <f>IF(R9519&gt;=7,"High",IF(R9519&gt;=4,"Medium","Low"))</f>
        <v>Low</v>
      </c>
    </row>
    <row r="9520" spans="1:19">
      <c r="A9520" t="s">
        <v>9645</v>
      </c>
      <c r="B9520">
        <v>55</v>
      </c>
      <c r="C9520" t="s">
        <v>101</v>
      </c>
      <c r="D9520" t="s">
        <v>119</v>
      </c>
      <c r="E9520">
        <v>16</v>
      </c>
      <c r="F9520" t="s">
        <v>103</v>
      </c>
      <c r="G9520" t="s">
        <v>129</v>
      </c>
      <c r="H9520" s="5">
        <v>1099</v>
      </c>
      <c r="I9520" s="5">
        <v>17154.13</v>
      </c>
      <c r="J9520" t="s">
        <v>117</v>
      </c>
      <c r="K9520" t="s">
        <v>106</v>
      </c>
      <c r="L9520">
        <v>0</v>
      </c>
      <c r="M9520">
        <v>0</v>
      </c>
      <c r="N9520">
        <v>5</v>
      </c>
      <c r="O9520" s="6">
        <v>0</v>
      </c>
      <c r="P9520" t="s">
        <v>107</v>
      </c>
      <c r="Q9520" t="s">
        <v>106</v>
      </c>
      <c r="R9520">
        <f>IF(F9520="Monthly",2,0)
+IF(E9520&lt;=6,2,0)
+IF(N9520&lt;=2,2,0)
+IF(L9520&gt;=4,2,0)
+IF(M9520&gt;=2,1,0)
+IF(H9520&gt;=_xlfn.PERCENTILE.INC($H$2:$H$10001,0.75),1,0)</f>
        <v>3</v>
      </c>
      <c r="S9520" t="str">
        <f>IF(R9520&gt;=7,"High",IF(R9520&gt;=4,"Medium","Low"))</f>
        <v>Low</v>
      </c>
    </row>
    <row r="9521" spans="1:19">
      <c r="A9521" t="s">
        <v>9646</v>
      </c>
      <c r="B9521">
        <v>27</v>
      </c>
      <c r="C9521" t="s">
        <v>101</v>
      </c>
      <c r="D9521" t="s">
        <v>159</v>
      </c>
      <c r="E9521">
        <v>41</v>
      </c>
      <c r="F9521" t="s">
        <v>121</v>
      </c>
      <c r="G9521" t="s">
        <v>104</v>
      </c>
      <c r="H9521" s="5">
        <v>548</v>
      </c>
      <c r="I9521" s="5">
        <v>20648.39</v>
      </c>
      <c r="J9521" t="s">
        <v>140</v>
      </c>
      <c r="K9521" t="s">
        <v>106</v>
      </c>
      <c r="L9521">
        <v>1</v>
      </c>
      <c r="M9521">
        <v>0</v>
      </c>
      <c r="N9521">
        <v>5</v>
      </c>
      <c r="O9521" s="6">
        <v>10</v>
      </c>
      <c r="P9521" t="s">
        <v>107</v>
      </c>
      <c r="Q9521" t="s">
        <v>107</v>
      </c>
      <c r="R9521">
        <f>IF(F9521="Monthly",2,0)
+IF(E9521&lt;=6,2,0)
+IF(N9521&lt;=2,2,0)
+IF(L9521&gt;=4,2,0)
+IF(M9521&gt;=2,1,0)
+IF(H9521&gt;=_xlfn.PERCENTILE.INC($H$2:$H$10001,0.75),1,0)</f>
        <v>0</v>
      </c>
      <c r="S9521" t="str">
        <f>IF(R9521&gt;=7,"High",IF(R9521&gt;=4,"Medium","Low"))</f>
        <v>Low</v>
      </c>
    </row>
    <row r="9522" spans="1:19">
      <c r="A9522" t="s">
        <v>9647</v>
      </c>
      <c r="B9522">
        <v>28</v>
      </c>
      <c r="C9522" t="s">
        <v>101</v>
      </c>
      <c r="D9522" t="s">
        <v>131</v>
      </c>
      <c r="E9522">
        <v>55</v>
      </c>
      <c r="F9522" t="s">
        <v>121</v>
      </c>
      <c r="G9522" t="s">
        <v>110</v>
      </c>
      <c r="H9522" s="5">
        <v>765</v>
      </c>
      <c r="I9522" s="5">
        <v>41364.36</v>
      </c>
      <c r="J9522" t="s">
        <v>117</v>
      </c>
      <c r="K9522" t="s">
        <v>106</v>
      </c>
      <c r="L9522">
        <v>6</v>
      </c>
      <c r="M9522">
        <v>1</v>
      </c>
      <c r="N9522">
        <v>4</v>
      </c>
      <c r="O9522" s="6">
        <v>0</v>
      </c>
      <c r="P9522" t="s">
        <v>106</v>
      </c>
      <c r="Q9522" t="s">
        <v>107</v>
      </c>
      <c r="R9522">
        <f>IF(F9522="Monthly",2,0)
+IF(E9522&lt;=6,2,0)
+IF(N9522&lt;=2,2,0)
+IF(L9522&gt;=4,2,0)
+IF(M9522&gt;=2,1,0)
+IF(H9522&gt;=_xlfn.PERCENTILE.INC($H$2:$H$10001,0.75),1,0)</f>
        <v>2</v>
      </c>
      <c r="S9522" t="str">
        <f>IF(R9522&gt;=7,"High",IF(R9522&gt;=4,"Medium","Low"))</f>
        <v>Low</v>
      </c>
    </row>
    <row r="9523" spans="1:19">
      <c r="A9523" t="s">
        <v>9648</v>
      </c>
      <c r="B9523">
        <v>39</v>
      </c>
      <c r="C9523" t="s">
        <v>112</v>
      </c>
      <c r="D9523" t="s">
        <v>126</v>
      </c>
      <c r="E9523">
        <v>36</v>
      </c>
      <c r="F9523" t="s">
        <v>109</v>
      </c>
      <c r="G9523" t="s">
        <v>104</v>
      </c>
      <c r="H9523" s="5">
        <v>430</v>
      </c>
      <c r="I9523" s="5">
        <v>14989.36</v>
      </c>
      <c r="J9523" t="s">
        <v>117</v>
      </c>
      <c r="K9523" t="s">
        <v>106</v>
      </c>
      <c r="L9523">
        <v>2</v>
      </c>
      <c r="M9523">
        <v>0</v>
      </c>
      <c r="N9523">
        <v>3</v>
      </c>
      <c r="O9523" s="6">
        <v>5</v>
      </c>
      <c r="P9523" t="s">
        <v>107</v>
      </c>
      <c r="Q9523" t="s">
        <v>107</v>
      </c>
      <c r="R9523">
        <f>IF(F9523="Monthly",2,0)
+IF(E9523&lt;=6,2,0)
+IF(N9523&lt;=2,2,0)
+IF(L9523&gt;=4,2,0)
+IF(M9523&gt;=2,1,0)
+IF(H9523&gt;=_xlfn.PERCENTILE.INC($H$2:$H$10001,0.75),1,0)</f>
        <v>0</v>
      </c>
      <c r="S9523" t="str">
        <f>IF(R9523&gt;=7,"High",IF(R9523&gt;=4,"Medium","Low"))</f>
        <v>Low</v>
      </c>
    </row>
    <row r="9524" spans="1:19">
      <c r="A9524" t="s">
        <v>9649</v>
      </c>
      <c r="B9524">
        <v>18</v>
      </c>
      <c r="C9524" t="s">
        <v>112</v>
      </c>
      <c r="D9524" t="s">
        <v>133</v>
      </c>
      <c r="E9524">
        <v>16</v>
      </c>
      <c r="F9524" t="s">
        <v>103</v>
      </c>
      <c r="G9524" t="s">
        <v>110</v>
      </c>
      <c r="H9524" s="5">
        <v>786</v>
      </c>
      <c r="I9524" s="5">
        <v>12770.33</v>
      </c>
      <c r="J9524" t="s">
        <v>117</v>
      </c>
      <c r="K9524" t="s">
        <v>106</v>
      </c>
      <c r="L9524">
        <v>0</v>
      </c>
      <c r="M9524">
        <v>0</v>
      </c>
      <c r="N9524">
        <v>5</v>
      </c>
      <c r="O9524" s="6">
        <v>0</v>
      </c>
      <c r="P9524" t="s">
        <v>106</v>
      </c>
      <c r="Q9524" t="s">
        <v>107</v>
      </c>
      <c r="R9524">
        <f>IF(F9524="Monthly",2,0)
+IF(E9524&lt;=6,2,0)
+IF(N9524&lt;=2,2,0)
+IF(L9524&gt;=4,2,0)
+IF(M9524&gt;=2,1,0)
+IF(H9524&gt;=_xlfn.PERCENTILE.INC($H$2:$H$10001,0.75),1,0)</f>
        <v>2</v>
      </c>
      <c r="S9524" t="str">
        <f>IF(R9524&gt;=7,"High",IF(R9524&gt;=4,"Medium","Low"))</f>
        <v>Low</v>
      </c>
    </row>
    <row r="9525" spans="1:19">
      <c r="A9525" t="s">
        <v>9650</v>
      </c>
      <c r="B9525">
        <v>30</v>
      </c>
      <c r="C9525" t="s">
        <v>101</v>
      </c>
      <c r="D9525" t="s">
        <v>113</v>
      </c>
      <c r="E9525">
        <v>16</v>
      </c>
      <c r="F9525" t="s">
        <v>103</v>
      </c>
      <c r="G9525" t="s">
        <v>110</v>
      </c>
      <c r="H9525" s="5">
        <v>701</v>
      </c>
      <c r="I9525" s="5">
        <v>11354.88</v>
      </c>
      <c r="J9525" t="s">
        <v>117</v>
      </c>
      <c r="K9525" t="s">
        <v>106</v>
      </c>
      <c r="L9525">
        <v>3</v>
      </c>
      <c r="M9525">
        <v>3</v>
      </c>
      <c r="N9525">
        <v>3</v>
      </c>
      <c r="O9525" s="6">
        <v>0</v>
      </c>
      <c r="P9525" t="s">
        <v>107</v>
      </c>
      <c r="Q9525" t="s">
        <v>106</v>
      </c>
      <c r="R9525">
        <f>IF(F9525="Monthly",2,0)
+IF(E9525&lt;=6,2,0)
+IF(N9525&lt;=2,2,0)
+IF(L9525&gt;=4,2,0)
+IF(M9525&gt;=2,1,0)
+IF(H9525&gt;=_xlfn.PERCENTILE.INC($H$2:$H$10001,0.75),1,0)</f>
        <v>3</v>
      </c>
      <c r="S9525" t="str">
        <f>IF(R9525&gt;=7,"High",IF(R9525&gt;=4,"Medium","Low"))</f>
        <v>Low</v>
      </c>
    </row>
    <row r="9526" spans="1:19">
      <c r="A9526" t="s">
        <v>9651</v>
      </c>
      <c r="B9526">
        <v>42</v>
      </c>
      <c r="C9526" t="s">
        <v>112</v>
      </c>
      <c r="D9526" t="s">
        <v>113</v>
      </c>
      <c r="E9526">
        <v>14</v>
      </c>
      <c r="F9526" t="s">
        <v>103</v>
      </c>
      <c r="G9526" t="s">
        <v>110</v>
      </c>
      <c r="H9526" s="5">
        <v>796</v>
      </c>
      <c r="I9526" s="5">
        <v>11037.99</v>
      </c>
      <c r="J9526" t="s">
        <v>134</v>
      </c>
      <c r="K9526" t="s">
        <v>106</v>
      </c>
      <c r="L9526">
        <v>1</v>
      </c>
      <c r="M9526">
        <v>0</v>
      </c>
      <c r="N9526">
        <v>5</v>
      </c>
      <c r="O9526" s="6">
        <v>0</v>
      </c>
      <c r="P9526" t="s">
        <v>107</v>
      </c>
      <c r="Q9526" t="s">
        <v>106</v>
      </c>
      <c r="R9526">
        <f>IF(F9526="Monthly",2,0)
+IF(E9526&lt;=6,2,0)
+IF(N9526&lt;=2,2,0)
+IF(L9526&gt;=4,2,0)
+IF(M9526&gt;=2,1,0)
+IF(H9526&gt;=_xlfn.PERCENTILE.INC($H$2:$H$10001,0.75),1,0)</f>
        <v>3</v>
      </c>
      <c r="S9526" t="str">
        <f>IF(R9526&gt;=7,"High",IF(R9526&gt;=4,"Medium","Low"))</f>
        <v>Low</v>
      </c>
    </row>
    <row r="9527" spans="1:19">
      <c r="A9527" t="s">
        <v>9652</v>
      </c>
      <c r="B9527">
        <v>43</v>
      </c>
      <c r="C9527" t="s">
        <v>101</v>
      </c>
      <c r="D9527" t="s">
        <v>126</v>
      </c>
      <c r="E9527">
        <v>14</v>
      </c>
      <c r="F9527" t="s">
        <v>103</v>
      </c>
      <c r="G9527" t="s">
        <v>110</v>
      </c>
      <c r="H9527" s="5">
        <v>771</v>
      </c>
      <c r="I9527" s="5">
        <v>11106.53</v>
      </c>
      <c r="J9527" t="s">
        <v>117</v>
      </c>
      <c r="K9527" t="s">
        <v>106</v>
      </c>
      <c r="L9527">
        <v>0</v>
      </c>
      <c r="M9527">
        <v>0</v>
      </c>
      <c r="N9527">
        <v>5</v>
      </c>
      <c r="O9527" s="6">
        <v>0</v>
      </c>
      <c r="P9527" t="s">
        <v>107</v>
      </c>
      <c r="Q9527" t="s">
        <v>106</v>
      </c>
      <c r="R9527">
        <f>IF(F9527="Monthly",2,0)
+IF(E9527&lt;=6,2,0)
+IF(N9527&lt;=2,2,0)
+IF(L9527&gt;=4,2,0)
+IF(M9527&gt;=2,1,0)
+IF(H9527&gt;=_xlfn.PERCENTILE.INC($H$2:$H$10001,0.75),1,0)</f>
        <v>2</v>
      </c>
      <c r="S9527" t="str">
        <f>IF(R9527&gt;=7,"High",IF(R9527&gt;=4,"Medium","Low"))</f>
        <v>Low</v>
      </c>
    </row>
    <row r="9528" spans="1:19">
      <c r="A9528" t="s">
        <v>9653</v>
      </c>
      <c r="B9528">
        <v>20</v>
      </c>
      <c r="C9528" t="s">
        <v>112</v>
      </c>
      <c r="D9528" t="s">
        <v>128</v>
      </c>
      <c r="E9528">
        <v>16</v>
      </c>
      <c r="F9528" t="s">
        <v>103</v>
      </c>
      <c r="G9528" t="s">
        <v>129</v>
      </c>
      <c r="H9528" s="5">
        <v>981</v>
      </c>
      <c r="I9528" s="5">
        <v>16155.17</v>
      </c>
      <c r="J9528" t="s">
        <v>115</v>
      </c>
      <c r="K9528" t="s">
        <v>106</v>
      </c>
      <c r="L9528">
        <v>0</v>
      </c>
      <c r="M9528">
        <v>0</v>
      </c>
      <c r="N9528">
        <v>5</v>
      </c>
      <c r="O9528" s="6">
        <v>0</v>
      </c>
      <c r="P9528" t="s">
        <v>107</v>
      </c>
      <c r="Q9528" t="s">
        <v>107</v>
      </c>
      <c r="R9528">
        <f>IF(F9528="Monthly",2,0)
+IF(E9528&lt;=6,2,0)
+IF(N9528&lt;=2,2,0)
+IF(L9528&gt;=4,2,0)
+IF(M9528&gt;=2,1,0)
+IF(H9528&gt;=_xlfn.PERCENTILE.INC($H$2:$H$10001,0.75),1,0)</f>
        <v>3</v>
      </c>
      <c r="S9528" t="str">
        <f>IF(R9528&gt;=7,"High",IF(R9528&gt;=4,"Medium","Low"))</f>
        <v>Low</v>
      </c>
    </row>
    <row r="9529" spans="1:19">
      <c r="A9529" t="s">
        <v>9654</v>
      </c>
      <c r="B9529">
        <v>54</v>
      </c>
      <c r="C9529" t="s">
        <v>101</v>
      </c>
      <c r="D9529" t="s">
        <v>131</v>
      </c>
      <c r="E9529">
        <v>60</v>
      </c>
      <c r="F9529" t="s">
        <v>121</v>
      </c>
      <c r="G9529" t="s">
        <v>110</v>
      </c>
      <c r="H9529" s="5">
        <v>682</v>
      </c>
      <c r="I9529" s="5">
        <v>34962.089999999997</v>
      </c>
      <c r="J9529" t="s">
        <v>105</v>
      </c>
      <c r="K9529" t="s">
        <v>106</v>
      </c>
      <c r="L9529">
        <v>1</v>
      </c>
      <c r="M9529">
        <v>0</v>
      </c>
      <c r="N9529">
        <v>5</v>
      </c>
      <c r="O9529" s="6">
        <v>15</v>
      </c>
      <c r="P9529" t="s">
        <v>107</v>
      </c>
      <c r="Q9529" t="s">
        <v>107</v>
      </c>
      <c r="R9529">
        <f>IF(F9529="Monthly",2,0)
+IF(E9529&lt;=6,2,0)
+IF(N9529&lt;=2,2,0)
+IF(L9529&gt;=4,2,0)
+IF(M9529&gt;=2,1,0)
+IF(H9529&gt;=_xlfn.PERCENTILE.INC($H$2:$H$10001,0.75),1,0)</f>
        <v>0</v>
      </c>
      <c r="S9529" t="str">
        <f>IF(R9529&gt;=7,"High",IF(R9529&gt;=4,"Medium","Low"))</f>
        <v>Low</v>
      </c>
    </row>
    <row r="9530" spans="1:19">
      <c r="A9530" t="s">
        <v>9655</v>
      </c>
      <c r="B9530">
        <v>47</v>
      </c>
      <c r="C9530" t="s">
        <v>101</v>
      </c>
      <c r="D9530" t="s">
        <v>123</v>
      </c>
      <c r="E9530">
        <v>21</v>
      </c>
      <c r="F9530" t="s">
        <v>121</v>
      </c>
      <c r="G9530" t="s">
        <v>104</v>
      </c>
      <c r="H9530" s="5">
        <v>423</v>
      </c>
      <c r="I9530" s="5">
        <v>8784.66</v>
      </c>
      <c r="J9530" t="s">
        <v>117</v>
      </c>
      <c r="K9530" t="s">
        <v>107</v>
      </c>
      <c r="L9530">
        <v>3</v>
      </c>
      <c r="M9530">
        <v>0</v>
      </c>
      <c r="N9530">
        <v>4</v>
      </c>
      <c r="O9530" s="6">
        <v>0</v>
      </c>
      <c r="P9530" t="s">
        <v>106</v>
      </c>
      <c r="Q9530" t="s">
        <v>107</v>
      </c>
      <c r="R9530">
        <f>IF(F9530="Monthly",2,0)
+IF(E9530&lt;=6,2,0)
+IF(N9530&lt;=2,2,0)
+IF(L9530&gt;=4,2,0)
+IF(M9530&gt;=2,1,0)
+IF(H9530&gt;=_xlfn.PERCENTILE.INC($H$2:$H$10001,0.75),1,0)</f>
        <v>0</v>
      </c>
      <c r="S9530" t="str">
        <f>IF(R9530&gt;=7,"High",IF(R9530&gt;=4,"Medium","Low"))</f>
        <v>Low</v>
      </c>
    </row>
    <row r="9531" spans="1:19">
      <c r="A9531" t="s">
        <v>9656</v>
      </c>
      <c r="B9531">
        <v>36</v>
      </c>
      <c r="C9531" t="s">
        <v>101</v>
      </c>
      <c r="D9531" t="s">
        <v>126</v>
      </c>
      <c r="E9531">
        <v>32</v>
      </c>
      <c r="F9531" t="s">
        <v>109</v>
      </c>
      <c r="G9531" t="s">
        <v>129</v>
      </c>
      <c r="H9531" s="5">
        <v>989</v>
      </c>
      <c r="I9531" s="5">
        <v>32507.66</v>
      </c>
      <c r="J9531" t="s">
        <v>117</v>
      </c>
      <c r="K9531" t="s">
        <v>106</v>
      </c>
      <c r="L9531">
        <v>0</v>
      </c>
      <c r="M9531">
        <v>0</v>
      </c>
      <c r="N9531">
        <v>5</v>
      </c>
      <c r="O9531" s="6">
        <v>0</v>
      </c>
      <c r="P9531" t="s">
        <v>107</v>
      </c>
      <c r="Q9531" t="s">
        <v>107</v>
      </c>
      <c r="R9531">
        <f>IF(F9531="Monthly",2,0)
+IF(E9531&lt;=6,2,0)
+IF(N9531&lt;=2,2,0)
+IF(L9531&gt;=4,2,0)
+IF(M9531&gt;=2,1,0)
+IF(H9531&gt;=_xlfn.PERCENTILE.INC($H$2:$H$10001,0.75),1,0)</f>
        <v>1</v>
      </c>
      <c r="S9531" t="str">
        <f>IF(R9531&gt;=7,"High",IF(R9531&gt;=4,"Medium","Low"))</f>
        <v>Low</v>
      </c>
    </row>
    <row r="9532" spans="1:19">
      <c r="A9532" t="s">
        <v>9657</v>
      </c>
      <c r="B9532">
        <v>48</v>
      </c>
      <c r="C9532" t="s">
        <v>112</v>
      </c>
      <c r="D9532" t="s">
        <v>137</v>
      </c>
      <c r="E9532">
        <v>8</v>
      </c>
      <c r="F9532" t="s">
        <v>103</v>
      </c>
      <c r="G9532" t="s">
        <v>129</v>
      </c>
      <c r="H9532" s="5">
        <v>1070</v>
      </c>
      <c r="I9532" s="5">
        <v>8634.86</v>
      </c>
      <c r="J9532" t="s">
        <v>117</v>
      </c>
      <c r="K9532" t="s">
        <v>106</v>
      </c>
      <c r="L9532">
        <v>2</v>
      </c>
      <c r="M9532">
        <v>1</v>
      </c>
      <c r="N9532">
        <v>5</v>
      </c>
      <c r="O9532" s="6">
        <v>0</v>
      </c>
      <c r="P9532" t="s">
        <v>107</v>
      </c>
      <c r="Q9532" t="s">
        <v>107</v>
      </c>
      <c r="R9532">
        <f>IF(F9532="Monthly",2,0)
+IF(E9532&lt;=6,2,0)
+IF(N9532&lt;=2,2,0)
+IF(L9532&gt;=4,2,0)
+IF(M9532&gt;=2,1,0)
+IF(H9532&gt;=_xlfn.PERCENTILE.INC($H$2:$H$10001,0.75),1,0)</f>
        <v>3</v>
      </c>
      <c r="S9532" t="str">
        <f>IF(R9532&gt;=7,"High",IF(R9532&gt;=4,"Medium","Low"))</f>
        <v>Low</v>
      </c>
    </row>
    <row r="9533" spans="1:19">
      <c r="A9533" t="s">
        <v>9658</v>
      </c>
      <c r="B9533">
        <v>26</v>
      </c>
      <c r="C9533" t="s">
        <v>101</v>
      </c>
      <c r="D9533" t="s">
        <v>113</v>
      </c>
      <c r="E9533">
        <v>46</v>
      </c>
      <c r="F9533" t="s">
        <v>109</v>
      </c>
      <c r="G9533" t="s">
        <v>110</v>
      </c>
      <c r="H9533" s="5">
        <v>689</v>
      </c>
      <c r="I9533" s="5">
        <v>31485.45</v>
      </c>
      <c r="J9533" t="s">
        <v>140</v>
      </c>
      <c r="K9533" t="s">
        <v>106</v>
      </c>
      <c r="L9533">
        <v>4</v>
      </c>
      <c r="M9533">
        <v>0</v>
      </c>
      <c r="N9533">
        <v>5</v>
      </c>
      <c r="O9533" s="6">
        <v>0</v>
      </c>
      <c r="P9533" t="s">
        <v>107</v>
      </c>
      <c r="Q9533" t="s">
        <v>106</v>
      </c>
      <c r="R9533">
        <f>IF(F9533="Monthly",2,0)
+IF(E9533&lt;=6,2,0)
+IF(N9533&lt;=2,2,0)
+IF(L9533&gt;=4,2,0)
+IF(M9533&gt;=2,1,0)
+IF(H9533&gt;=_xlfn.PERCENTILE.INC($H$2:$H$10001,0.75),1,0)</f>
        <v>2</v>
      </c>
      <c r="S9533" t="str">
        <f>IF(R9533&gt;=7,"High",IF(R9533&gt;=4,"Medium","Low"))</f>
        <v>Low</v>
      </c>
    </row>
    <row r="9534" spans="1:19">
      <c r="A9534" t="s">
        <v>9659</v>
      </c>
      <c r="B9534">
        <v>22</v>
      </c>
      <c r="C9534" t="s">
        <v>101</v>
      </c>
      <c r="D9534" t="s">
        <v>102</v>
      </c>
      <c r="E9534">
        <v>33</v>
      </c>
      <c r="F9534" t="s">
        <v>109</v>
      </c>
      <c r="G9534" t="s">
        <v>104</v>
      </c>
      <c r="H9534" s="5">
        <v>511</v>
      </c>
      <c r="I9534" s="5">
        <v>17126.669999999998</v>
      </c>
      <c r="J9534" t="s">
        <v>105</v>
      </c>
      <c r="K9534" t="s">
        <v>107</v>
      </c>
      <c r="L9534">
        <v>0</v>
      </c>
      <c r="M9534">
        <v>0</v>
      </c>
      <c r="N9534">
        <v>5</v>
      </c>
      <c r="O9534" s="6">
        <v>0</v>
      </c>
      <c r="P9534" t="s">
        <v>106</v>
      </c>
      <c r="Q9534" t="s">
        <v>107</v>
      </c>
      <c r="R9534">
        <f>IF(F9534="Monthly",2,0)
+IF(E9534&lt;=6,2,0)
+IF(N9534&lt;=2,2,0)
+IF(L9534&gt;=4,2,0)
+IF(M9534&gt;=2,1,0)
+IF(H9534&gt;=_xlfn.PERCENTILE.INC($H$2:$H$10001,0.75),1,0)</f>
        <v>0</v>
      </c>
      <c r="S9534" t="str">
        <f>IF(R9534&gt;=7,"High",IF(R9534&gt;=4,"Medium","Low"))</f>
        <v>Low</v>
      </c>
    </row>
    <row r="9535" spans="1:19">
      <c r="A9535" t="s">
        <v>9660</v>
      </c>
      <c r="B9535">
        <v>34</v>
      </c>
      <c r="C9535" t="s">
        <v>101</v>
      </c>
      <c r="D9535" t="s">
        <v>123</v>
      </c>
      <c r="E9535">
        <v>40</v>
      </c>
      <c r="F9535" t="s">
        <v>121</v>
      </c>
      <c r="G9535" t="s">
        <v>104</v>
      </c>
      <c r="H9535" s="5">
        <v>408</v>
      </c>
      <c r="I9535" s="5">
        <v>13579.82</v>
      </c>
      <c r="J9535" t="s">
        <v>140</v>
      </c>
      <c r="K9535" t="s">
        <v>106</v>
      </c>
      <c r="L9535">
        <v>0</v>
      </c>
      <c r="M9535">
        <v>0</v>
      </c>
      <c r="N9535">
        <v>4</v>
      </c>
      <c r="O9535" s="6">
        <v>15</v>
      </c>
      <c r="P9535" t="s">
        <v>107</v>
      </c>
      <c r="Q9535" t="s">
        <v>107</v>
      </c>
      <c r="R9535">
        <f>IF(F9535="Monthly",2,0)
+IF(E9535&lt;=6,2,0)
+IF(N9535&lt;=2,2,0)
+IF(L9535&gt;=4,2,0)
+IF(M9535&gt;=2,1,0)
+IF(H9535&gt;=_xlfn.PERCENTILE.INC($H$2:$H$10001,0.75),1,0)</f>
        <v>0</v>
      </c>
      <c r="S9535" t="str">
        <f>IF(R9535&gt;=7,"High",IF(R9535&gt;=4,"Medium","Low"))</f>
        <v>Low</v>
      </c>
    </row>
    <row r="9536" spans="1:19">
      <c r="A9536" t="s">
        <v>9661</v>
      </c>
      <c r="B9536">
        <v>19</v>
      </c>
      <c r="C9536" t="s">
        <v>101</v>
      </c>
      <c r="D9536" t="s">
        <v>123</v>
      </c>
      <c r="E9536">
        <v>27</v>
      </c>
      <c r="F9536" t="s">
        <v>109</v>
      </c>
      <c r="G9536" t="s">
        <v>110</v>
      </c>
      <c r="H9536" s="5">
        <v>654</v>
      </c>
      <c r="I9536" s="5">
        <v>17470.28</v>
      </c>
      <c r="J9536" t="s">
        <v>140</v>
      </c>
      <c r="K9536" t="s">
        <v>106</v>
      </c>
      <c r="L9536">
        <v>1</v>
      </c>
      <c r="M9536">
        <v>0</v>
      </c>
      <c r="N9536">
        <v>5</v>
      </c>
      <c r="O9536" s="6">
        <v>0</v>
      </c>
      <c r="P9536" t="s">
        <v>106</v>
      </c>
      <c r="Q9536" t="s">
        <v>107</v>
      </c>
      <c r="R9536">
        <f>IF(F9536="Monthly",2,0)
+IF(E9536&lt;=6,2,0)
+IF(N9536&lt;=2,2,0)
+IF(L9536&gt;=4,2,0)
+IF(M9536&gt;=2,1,0)
+IF(H9536&gt;=_xlfn.PERCENTILE.INC($H$2:$H$10001,0.75),1,0)</f>
        <v>0</v>
      </c>
      <c r="S9536" t="str">
        <f>IF(R9536&gt;=7,"High",IF(R9536&gt;=4,"Medium","Low"))</f>
        <v>Low</v>
      </c>
    </row>
    <row r="9537" spans="1:19">
      <c r="A9537" t="s">
        <v>9662</v>
      </c>
      <c r="B9537">
        <v>40</v>
      </c>
      <c r="C9537" t="s">
        <v>112</v>
      </c>
      <c r="D9537" t="s">
        <v>123</v>
      </c>
      <c r="E9537">
        <v>42</v>
      </c>
      <c r="F9537" t="s">
        <v>121</v>
      </c>
      <c r="G9537" t="s">
        <v>104</v>
      </c>
      <c r="H9537" s="5">
        <v>459</v>
      </c>
      <c r="I9537" s="5">
        <v>17075.98</v>
      </c>
      <c r="J9537" t="s">
        <v>115</v>
      </c>
      <c r="K9537" t="s">
        <v>106</v>
      </c>
      <c r="L9537">
        <v>0</v>
      </c>
      <c r="M9537">
        <v>0</v>
      </c>
      <c r="N9537">
        <v>5</v>
      </c>
      <c r="O9537" s="6">
        <v>10</v>
      </c>
      <c r="P9537" t="s">
        <v>107</v>
      </c>
      <c r="Q9537" t="s">
        <v>107</v>
      </c>
      <c r="R9537">
        <f>IF(F9537="Monthly",2,0)
+IF(E9537&lt;=6,2,0)
+IF(N9537&lt;=2,2,0)
+IF(L9537&gt;=4,2,0)
+IF(M9537&gt;=2,1,0)
+IF(H9537&gt;=_xlfn.PERCENTILE.INC($H$2:$H$10001,0.75),1,0)</f>
        <v>0</v>
      </c>
      <c r="S9537" t="str">
        <f>IF(R9537&gt;=7,"High",IF(R9537&gt;=4,"Medium","Low"))</f>
        <v>Low</v>
      </c>
    </row>
    <row r="9538" spans="1:19">
      <c r="A9538" t="s">
        <v>9663</v>
      </c>
      <c r="B9538">
        <v>34</v>
      </c>
      <c r="C9538" t="s">
        <v>101</v>
      </c>
      <c r="D9538" t="s">
        <v>137</v>
      </c>
      <c r="E9538">
        <v>34</v>
      </c>
      <c r="F9538" t="s">
        <v>103</v>
      </c>
      <c r="G9538" t="s">
        <v>110</v>
      </c>
      <c r="H9538" s="5">
        <v>660</v>
      </c>
      <c r="I9538" s="5">
        <v>21907.68</v>
      </c>
      <c r="J9538" t="s">
        <v>140</v>
      </c>
      <c r="K9538" t="s">
        <v>106</v>
      </c>
      <c r="L9538">
        <v>1</v>
      </c>
      <c r="M9538">
        <v>0</v>
      </c>
      <c r="N9538">
        <v>4</v>
      </c>
      <c r="O9538" s="6">
        <v>0</v>
      </c>
      <c r="P9538" t="s">
        <v>107</v>
      </c>
      <c r="Q9538" t="s">
        <v>106</v>
      </c>
      <c r="R9538">
        <f>IF(F9538="Monthly",2,0)
+IF(E9538&lt;=6,2,0)
+IF(N9538&lt;=2,2,0)
+IF(L9538&gt;=4,2,0)
+IF(M9538&gt;=2,1,0)
+IF(H9538&gt;=_xlfn.PERCENTILE.INC($H$2:$H$10001,0.75),1,0)</f>
        <v>2</v>
      </c>
      <c r="S9538" t="str">
        <f>IF(R9538&gt;=7,"High",IF(R9538&gt;=4,"Medium","Low"))</f>
        <v>Low</v>
      </c>
    </row>
    <row r="9539" spans="1:19">
      <c r="A9539" t="s">
        <v>9664</v>
      </c>
      <c r="B9539">
        <v>34</v>
      </c>
      <c r="C9539" t="s">
        <v>112</v>
      </c>
      <c r="D9539" t="s">
        <v>159</v>
      </c>
      <c r="E9539">
        <v>44</v>
      </c>
      <c r="F9539" t="s">
        <v>109</v>
      </c>
      <c r="G9539" t="s">
        <v>104</v>
      </c>
      <c r="H9539" s="5">
        <v>528</v>
      </c>
      <c r="I9539" s="5">
        <v>23211.200000000001</v>
      </c>
      <c r="J9539" t="s">
        <v>140</v>
      </c>
      <c r="K9539" t="s">
        <v>106</v>
      </c>
      <c r="L9539">
        <v>0</v>
      </c>
      <c r="M9539">
        <v>0</v>
      </c>
      <c r="N9539">
        <v>4</v>
      </c>
      <c r="O9539" s="6">
        <v>0</v>
      </c>
      <c r="P9539" t="s">
        <v>107</v>
      </c>
      <c r="Q9539" t="s">
        <v>107</v>
      </c>
      <c r="R9539">
        <f>IF(F9539="Monthly",2,0)
+IF(E9539&lt;=6,2,0)
+IF(N9539&lt;=2,2,0)
+IF(L9539&gt;=4,2,0)
+IF(M9539&gt;=2,1,0)
+IF(H9539&gt;=_xlfn.PERCENTILE.INC($H$2:$H$10001,0.75),1,0)</f>
        <v>0</v>
      </c>
      <c r="S9539" t="str">
        <f>IF(R9539&gt;=7,"High",IF(R9539&gt;=4,"Medium","Low"))</f>
        <v>Low</v>
      </c>
    </row>
    <row r="9540" spans="1:19">
      <c r="A9540" t="s">
        <v>9665</v>
      </c>
      <c r="B9540">
        <v>36</v>
      </c>
      <c r="C9540" t="s">
        <v>112</v>
      </c>
      <c r="D9540" t="s">
        <v>131</v>
      </c>
      <c r="E9540">
        <v>50</v>
      </c>
      <c r="F9540" t="s">
        <v>109</v>
      </c>
      <c r="G9540" t="s">
        <v>104</v>
      </c>
      <c r="H9540" s="5">
        <v>495</v>
      </c>
      <c r="I9540" s="5">
        <v>25336.35</v>
      </c>
      <c r="J9540" t="s">
        <v>140</v>
      </c>
      <c r="K9540" t="s">
        <v>106</v>
      </c>
      <c r="L9540">
        <v>1</v>
      </c>
      <c r="M9540">
        <v>0</v>
      </c>
      <c r="N9540">
        <v>5</v>
      </c>
      <c r="O9540" s="6">
        <v>0</v>
      </c>
      <c r="P9540" t="s">
        <v>107</v>
      </c>
      <c r="Q9540" t="s">
        <v>107</v>
      </c>
      <c r="R9540">
        <f>IF(F9540="Monthly",2,0)
+IF(E9540&lt;=6,2,0)
+IF(N9540&lt;=2,2,0)
+IF(L9540&gt;=4,2,0)
+IF(M9540&gt;=2,1,0)
+IF(H9540&gt;=_xlfn.PERCENTILE.INC($H$2:$H$10001,0.75),1,0)</f>
        <v>0</v>
      </c>
      <c r="S9540" t="str">
        <f>IF(R9540&gt;=7,"High",IF(R9540&gt;=4,"Medium","Low"))</f>
        <v>Low</v>
      </c>
    </row>
    <row r="9541" spans="1:19">
      <c r="A9541" t="s">
        <v>9666</v>
      </c>
      <c r="B9541">
        <v>20</v>
      </c>
      <c r="C9541" t="s">
        <v>112</v>
      </c>
      <c r="D9541" t="s">
        <v>126</v>
      </c>
      <c r="E9541">
        <v>41</v>
      </c>
      <c r="F9541" t="s">
        <v>103</v>
      </c>
      <c r="G9541" t="s">
        <v>104</v>
      </c>
      <c r="H9541" s="5">
        <v>502</v>
      </c>
      <c r="I9541" s="5">
        <v>20038.57</v>
      </c>
      <c r="J9541" t="s">
        <v>105</v>
      </c>
      <c r="K9541" t="s">
        <v>106</v>
      </c>
      <c r="L9541">
        <v>4</v>
      </c>
      <c r="M9541">
        <v>3</v>
      </c>
      <c r="N9541">
        <v>3</v>
      </c>
      <c r="O9541" s="6">
        <v>0</v>
      </c>
      <c r="P9541" t="s">
        <v>107</v>
      </c>
      <c r="Q9541" t="s">
        <v>106</v>
      </c>
      <c r="R9541">
        <f>IF(F9541="Monthly",2,0)
+IF(E9541&lt;=6,2,0)
+IF(N9541&lt;=2,2,0)
+IF(L9541&gt;=4,2,0)
+IF(M9541&gt;=2,1,0)
+IF(H9541&gt;=_xlfn.PERCENTILE.INC($H$2:$H$10001,0.75),1,0)</f>
        <v>5</v>
      </c>
      <c r="S9541" t="str">
        <f>IF(R9541&gt;=7,"High",IF(R9541&gt;=4,"Medium","Low"))</f>
        <v>Medium</v>
      </c>
    </row>
    <row r="9542" spans="1:19">
      <c r="A9542" t="s">
        <v>9667</v>
      </c>
      <c r="B9542">
        <v>22</v>
      </c>
      <c r="C9542" t="s">
        <v>101</v>
      </c>
      <c r="D9542" t="s">
        <v>131</v>
      </c>
      <c r="E9542">
        <v>7</v>
      </c>
      <c r="F9542" t="s">
        <v>109</v>
      </c>
      <c r="G9542" t="s">
        <v>110</v>
      </c>
      <c r="H9542" s="5">
        <v>715</v>
      </c>
      <c r="I9542" s="5">
        <f>RawCustomerTable[[#This Row],[Monthly_Charges]]*RawCustomerTable[[#This Row],[Tenure_Months]]*(1-RawCustomerTable[[#This Row],[Discount_Percent]]/100)</f>
        <v>5005</v>
      </c>
      <c r="J9542" t="s">
        <v>117</v>
      </c>
      <c r="K9542" t="s">
        <v>106</v>
      </c>
      <c r="L9542">
        <v>8</v>
      </c>
      <c r="M9542">
        <v>3</v>
      </c>
      <c r="N9542">
        <v>2</v>
      </c>
      <c r="O9542" s="6">
        <v>0</v>
      </c>
      <c r="P9542" t="s">
        <v>107</v>
      </c>
      <c r="Q9542" t="s">
        <v>106</v>
      </c>
      <c r="R9542">
        <f>IF(F9542="Monthly",2,0)
+IF(E9542&lt;=6,2,0)
+IF(N9542&lt;=2,2,0)
+IF(L9542&gt;=4,2,0)
+IF(M9542&gt;=2,1,0)
+IF(H9542&gt;=_xlfn.PERCENTILE.INC($H$2:$H$10001,0.75),1,0)</f>
        <v>5</v>
      </c>
      <c r="S9542" t="str">
        <f>IF(R9542&gt;=7,"High",IF(R9542&gt;=4,"Medium","Low"))</f>
        <v>Medium</v>
      </c>
    </row>
    <row r="9543" spans="1:19">
      <c r="A9543" t="s">
        <v>9668</v>
      </c>
      <c r="B9543">
        <v>50</v>
      </c>
      <c r="C9543" t="s">
        <v>112</v>
      </c>
      <c r="D9543" t="s">
        <v>159</v>
      </c>
      <c r="E9543">
        <v>47</v>
      </c>
      <c r="F9543" t="s">
        <v>103</v>
      </c>
      <c r="G9543" t="s">
        <v>110</v>
      </c>
      <c r="H9543" s="5">
        <v>695</v>
      </c>
      <c r="I9543" s="5">
        <v>32364.400000000001</v>
      </c>
      <c r="J9543" t="s">
        <v>105</v>
      </c>
      <c r="K9543" t="s">
        <v>106</v>
      </c>
      <c r="L9543">
        <v>0</v>
      </c>
      <c r="M9543">
        <v>0</v>
      </c>
      <c r="N9543">
        <v>5</v>
      </c>
      <c r="O9543" s="6">
        <v>0</v>
      </c>
      <c r="P9543" t="s">
        <v>107</v>
      </c>
      <c r="Q9543" t="s">
        <v>107</v>
      </c>
      <c r="R9543">
        <f>IF(F9543="Monthly",2,0)
+IF(E9543&lt;=6,2,0)
+IF(N9543&lt;=2,2,0)
+IF(L9543&gt;=4,2,0)
+IF(M9543&gt;=2,1,0)
+IF(H9543&gt;=_xlfn.PERCENTILE.INC($H$2:$H$10001,0.75),1,0)</f>
        <v>2</v>
      </c>
      <c r="S9543" t="str">
        <f>IF(R9543&gt;=7,"High",IF(R9543&gt;=4,"Medium","Low"))</f>
        <v>Low</v>
      </c>
    </row>
    <row r="9544" spans="1:19">
      <c r="A9544" t="s">
        <v>9669</v>
      </c>
      <c r="B9544">
        <v>27</v>
      </c>
      <c r="C9544" t="s">
        <v>112</v>
      </c>
      <c r="D9544" t="s">
        <v>113</v>
      </c>
      <c r="E9544">
        <v>35</v>
      </c>
      <c r="F9544" t="s">
        <v>103</v>
      </c>
      <c r="G9544" t="s">
        <v>104</v>
      </c>
      <c r="H9544" s="5">
        <v>421</v>
      </c>
      <c r="I9544" s="5">
        <v>15047.84</v>
      </c>
      <c r="J9544" t="s">
        <v>115</v>
      </c>
      <c r="K9544" t="s">
        <v>106</v>
      </c>
      <c r="L9544">
        <v>0</v>
      </c>
      <c r="M9544">
        <v>0</v>
      </c>
      <c r="N9544">
        <v>5</v>
      </c>
      <c r="O9544" s="6">
        <v>0</v>
      </c>
      <c r="P9544" t="s">
        <v>107</v>
      </c>
      <c r="Q9544" t="s">
        <v>107</v>
      </c>
      <c r="R9544">
        <f>IF(F9544="Monthly",2,0)
+IF(E9544&lt;=6,2,0)
+IF(N9544&lt;=2,2,0)
+IF(L9544&gt;=4,2,0)
+IF(M9544&gt;=2,1,0)
+IF(H9544&gt;=_xlfn.PERCENTILE.INC($H$2:$H$10001,0.75),1,0)</f>
        <v>2</v>
      </c>
      <c r="S9544" t="str">
        <f>IF(R9544&gt;=7,"High",IF(R9544&gt;=4,"Medium","Low"))</f>
        <v>Low</v>
      </c>
    </row>
    <row r="9545" spans="1:19">
      <c r="A9545" t="s">
        <v>9670</v>
      </c>
      <c r="B9545">
        <v>50</v>
      </c>
      <c r="C9545" t="s">
        <v>101</v>
      </c>
      <c r="D9545" t="s">
        <v>102</v>
      </c>
      <c r="E9545">
        <v>25</v>
      </c>
      <c r="F9545" t="s">
        <v>103</v>
      </c>
      <c r="G9545" t="s">
        <v>104</v>
      </c>
      <c r="H9545" s="5">
        <v>502</v>
      </c>
      <c r="I9545" s="5">
        <v>12328.91</v>
      </c>
      <c r="J9545" t="s">
        <v>105</v>
      </c>
      <c r="K9545" t="s">
        <v>107</v>
      </c>
      <c r="L9545">
        <v>0</v>
      </c>
      <c r="M9545">
        <v>0</v>
      </c>
      <c r="N9545">
        <v>4</v>
      </c>
      <c r="O9545" s="6">
        <v>0</v>
      </c>
      <c r="P9545" t="s">
        <v>107</v>
      </c>
      <c r="Q9545" t="s">
        <v>107</v>
      </c>
      <c r="R9545">
        <f>IF(F9545="Monthly",2,0)
+IF(E9545&lt;=6,2,0)
+IF(N9545&lt;=2,2,0)
+IF(L9545&gt;=4,2,0)
+IF(M9545&gt;=2,1,0)
+IF(H9545&gt;=_xlfn.PERCENTILE.INC($H$2:$H$10001,0.75),1,0)</f>
        <v>2</v>
      </c>
      <c r="S9545" t="str">
        <f>IF(R9545&gt;=7,"High",IF(R9545&gt;=4,"Medium","Low"))</f>
        <v>Low</v>
      </c>
    </row>
    <row r="9546" spans="1:19">
      <c r="A9546" t="s">
        <v>9671</v>
      </c>
      <c r="B9546">
        <v>25</v>
      </c>
      <c r="C9546" t="s">
        <v>101</v>
      </c>
      <c r="D9546" t="s">
        <v>126</v>
      </c>
      <c r="E9546">
        <v>50</v>
      </c>
      <c r="F9546" t="s">
        <v>103</v>
      </c>
      <c r="G9546" t="s">
        <v>104</v>
      </c>
      <c r="H9546" s="5">
        <v>559</v>
      </c>
      <c r="I9546" s="5">
        <v>28071.59</v>
      </c>
      <c r="J9546" t="s">
        <v>105</v>
      </c>
      <c r="K9546" t="s">
        <v>107</v>
      </c>
      <c r="L9546">
        <v>0</v>
      </c>
      <c r="M9546">
        <v>0</v>
      </c>
      <c r="N9546">
        <v>5</v>
      </c>
      <c r="O9546" s="6">
        <v>0</v>
      </c>
      <c r="P9546" t="s">
        <v>107</v>
      </c>
      <c r="Q9546" t="s">
        <v>107</v>
      </c>
      <c r="R9546">
        <f>IF(F9546="Monthly",2,0)
+IF(E9546&lt;=6,2,0)
+IF(N9546&lt;=2,2,0)
+IF(L9546&gt;=4,2,0)
+IF(M9546&gt;=2,1,0)
+IF(H9546&gt;=_xlfn.PERCENTILE.INC($H$2:$H$10001,0.75),1,0)</f>
        <v>2</v>
      </c>
      <c r="S9546" t="str">
        <f>IF(R9546&gt;=7,"High",IF(R9546&gt;=4,"Medium","Low"))</f>
        <v>Low</v>
      </c>
    </row>
    <row r="9547" spans="1:19">
      <c r="A9547" t="s">
        <v>9672</v>
      </c>
      <c r="B9547">
        <v>27</v>
      </c>
      <c r="C9547" t="s">
        <v>101</v>
      </c>
      <c r="D9547" t="s">
        <v>102</v>
      </c>
      <c r="E9547">
        <v>26</v>
      </c>
      <c r="F9547" t="s">
        <v>109</v>
      </c>
      <c r="G9547" t="s">
        <v>110</v>
      </c>
      <c r="H9547" s="5">
        <v>724</v>
      </c>
      <c r="I9547" s="5">
        <v>18432.189999999999</v>
      </c>
      <c r="J9547" t="s">
        <v>117</v>
      </c>
      <c r="K9547" t="s">
        <v>106</v>
      </c>
      <c r="L9547">
        <v>0</v>
      </c>
      <c r="M9547">
        <v>0</v>
      </c>
      <c r="N9547">
        <v>5</v>
      </c>
      <c r="O9547" s="6">
        <v>0</v>
      </c>
      <c r="P9547" t="s">
        <v>107</v>
      </c>
      <c r="Q9547" t="s">
        <v>107</v>
      </c>
      <c r="R9547">
        <f>IF(F9547="Monthly",2,0)
+IF(E9547&lt;=6,2,0)
+IF(N9547&lt;=2,2,0)
+IF(L9547&gt;=4,2,0)
+IF(M9547&gt;=2,1,0)
+IF(H9547&gt;=_xlfn.PERCENTILE.INC($H$2:$H$10001,0.75),1,0)</f>
        <v>0</v>
      </c>
      <c r="S9547" t="str">
        <f>IF(R9547&gt;=7,"High",IF(R9547&gt;=4,"Medium","Low"))</f>
        <v>Low</v>
      </c>
    </row>
    <row r="9548" spans="1:19">
      <c r="A9548" t="s">
        <v>9673</v>
      </c>
      <c r="B9548">
        <v>37</v>
      </c>
      <c r="C9548" t="s">
        <v>101</v>
      </c>
      <c r="D9548" t="s">
        <v>123</v>
      </c>
      <c r="E9548">
        <v>18</v>
      </c>
      <c r="F9548" t="s">
        <v>109</v>
      </c>
      <c r="G9548" t="s">
        <v>110</v>
      </c>
      <c r="H9548" s="5">
        <v>682</v>
      </c>
      <c r="I9548" s="5">
        <v>11988.73</v>
      </c>
      <c r="J9548" t="s">
        <v>115</v>
      </c>
      <c r="K9548" t="s">
        <v>107</v>
      </c>
      <c r="L9548">
        <v>2</v>
      </c>
      <c r="M9548">
        <v>0</v>
      </c>
      <c r="N9548">
        <v>5</v>
      </c>
      <c r="O9548" s="6">
        <v>0</v>
      </c>
      <c r="P9548" t="s">
        <v>107</v>
      </c>
      <c r="Q9548" t="s">
        <v>107</v>
      </c>
      <c r="R9548">
        <f>IF(F9548="Monthly",2,0)
+IF(E9548&lt;=6,2,0)
+IF(N9548&lt;=2,2,0)
+IF(L9548&gt;=4,2,0)
+IF(M9548&gt;=2,1,0)
+IF(H9548&gt;=_xlfn.PERCENTILE.INC($H$2:$H$10001,0.75),1,0)</f>
        <v>0</v>
      </c>
      <c r="S9548" t="str">
        <f>IF(R9548&gt;=7,"High",IF(R9548&gt;=4,"Medium","Low"))</f>
        <v>Low</v>
      </c>
    </row>
    <row r="9549" spans="1:19">
      <c r="A9549" t="s">
        <v>9674</v>
      </c>
      <c r="B9549">
        <v>21</v>
      </c>
      <c r="C9549" t="s">
        <v>112</v>
      </c>
      <c r="D9549" t="s">
        <v>119</v>
      </c>
      <c r="E9549">
        <v>32</v>
      </c>
      <c r="F9549" t="s">
        <v>121</v>
      </c>
      <c r="G9549" t="s">
        <v>104</v>
      </c>
      <c r="H9549" s="5">
        <v>406</v>
      </c>
      <c r="I9549" s="5">
        <v>11652.38</v>
      </c>
      <c r="J9549" t="s">
        <v>105</v>
      </c>
      <c r="K9549" t="s">
        <v>107</v>
      </c>
      <c r="L9549">
        <v>0</v>
      </c>
      <c r="M9549">
        <v>0</v>
      </c>
      <c r="N9549">
        <v>5</v>
      </c>
      <c r="O9549" s="6">
        <v>10</v>
      </c>
      <c r="P9549" t="s">
        <v>107</v>
      </c>
      <c r="Q9549" t="s">
        <v>107</v>
      </c>
      <c r="R9549">
        <f>IF(F9549="Monthly",2,0)
+IF(E9549&lt;=6,2,0)
+IF(N9549&lt;=2,2,0)
+IF(L9549&gt;=4,2,0)
+IF(M9549&gt;=2,1,0)
+IF(H9549&gt;=_xlfn.PERCENTILE.INC($H$2:$H$10001,0.75),1,0)</f>
        <v>0</v>
      </c>
      <c r="S9549" t="str">
        <f>IF(R9549&gt;=7,"High",IF(R9549&gt;=4,"Medium","Low"))</f>
        <v>Low</v>
      </c>
    </row>
    <row r="9550" spans="1:19">
      <c r="A9550" t="s">
        <v>9675</v>
      </c>
      <c r="B9550">
        <v>39</v>
      </c>
      <c r="C9550" t="s">
        <v>101</v>
      </c>
      <c r="D9550" t="s">
        <v>126</v>
      </c>
      <c r="E9550">
        <v>66</v>
      </c>
      <c r="F9550" t="s">
        <v>103</v>
      </c>
      <c r="G9550" t="s">
        <v>104</v>
      </c>
      <c r="H9550" s="5">
        <v>553</v>
      </c>
      <c r="I9550" s="5">
        <v>36037.410000000003</v>
      </c>
      <c r="J9550" t="s">
        <v>115</v>
      </c>
      <c r="K9550" t="s">
        <v>106</v>
      </c>
      <c r="L9550">
        <v>3</v>
      </c>
      <c r="M9550">
        <v>1</v>
      </c>
      <c r="N9550">
        <v>4</v>
      </c>
      <c r="O9550" s="6">
        <v>0</v>
      </c>
      <c r="P9550" t="s">
        <v>107</v>
      </c>
      <c r="Q9550" t="s">
        <v>107</v>
      </c>
      <c r="R9550">
        <f>IF(F9550="Monthly",2,0)
+IF(E9550&lt;=6,2,0)
+IF(N9550&lt;=2,2,0)
+IF(L9550&gt;=4,2,0)
+IF(M9550&gt;=2,1,0)
+IF(H9550&gt;=_xlfn.PERCENTILE.INC($H$2:$H$10001,0.75),1,0)</f>
        <v>2</v>
      </c>
      <c r="S9550" t="str">
        <f>IF(R9550&gt;=7,"High",IF(R9550&gt;=4,"Medium","Low"))</f>
        <v>Low</v>
      </c>
    </row>
    <row r="9551" spans="1:19">
      <c r="A9551" t="s">
        <v>9676</v>
      </c>
      <c r="B9551">
        <v>18</v>
      </c>
      <c r="C9551" t="s">
        <v>112</v>
      </c>
      <c r="D9551" t="s">
        <v>137</v>
      </c>
      <c r="E9551">
        <v>19</v>
      </c>
      <c r="F9551" t="s">
        <v>121</v>
      </c>
      <c r="G9551" t="s">
        <v>110</v>
      </c>
      <c r="H9551" s="5">
        <v>755</v>
      </c>
      <c r="I9551" s="5">
        <v>11924.76</v>
      </c>
      <c r="J9551" t="s">
        <v>105</v>
      </c>
      <c r="K9551" t="s">
        <v>106</v>
      </c>
      <c r="L9551">
        <v>3</v>
      </c>
      <c r="M9551">
        <v>1</v>
      </c>
      <c r="N9551">
        <v>4</v>
      </c>
      <c r="O9551" s="6">
        <v>15</v>
      </c>
      <c r="P9551" t="s">
        <v>106</v>
      </c>
      <c r="Q9551" t="s">
        <v>107</v>
      </c>
      <c r="R9551">
        <f>IF(F9551="Monthly",2,0)
+IF(E9551&lt;=6,2,0)
+IF(N9551&lt;=2,2,0)
+IF(L9551&gt;=4,2,0)
+IF(M9551&gt;=2,1,0)
+IF(H9551&gt;=_xlfn.PERCENTILE.INC($H$2:$H$10001,0.75),1,0)</f>
        <v>0</v>
      </c>
      <c r="S9551" t="str">
        <f>IF(R9551&gt;=7,"High",IF(R9551&gt;=4,"Medium","Low"))</f>
        <v>Low</v>
      </c>
    </row>
    <row r="9552" spans="1:19">
      <c r="A9552" t="s">
        <v>9677</v>
      </c>
      <c r="B9552">
        <v>30</v>
      </c>
      <c r="C9552" t="s">
        <v>101</v>
      </c>
      <c r="D9552" t="s">
        <v>126</v>
      </c>
      <c r="E9552">
        <v>17</v>
      </c>
      <c r="F9552" t="s">
        <v>121</v>
      </c>
      <c r="G9552" t="s">
        <v>110</v>
      </c>
      <c r="H9552" s="5">
        <v>663</v>
      </c>
      <c r="I9552" s="5">
        <v>9294.8799999999992</v>
      </c>
      <c r="J9552" t="s">
        <v>140</v>
      </c>
      <c r="K9552" t="s">
        <v>106</v>
      </c>
      <c r="L9552">
        <v>1</v>
      </c>
      <c r="M9552">
        <v>0</v>
      </c>
      <c r="N9552">
        <v>5</v>
      </c>
      <c r="O9552" s="6">
        <v>15</v>
      </c>
      <c r="P9552" t="s">
        <v>107</v>
      </c>
      <c r="Q9552" t="s">
        <v>107</v>
      </c>
      <c r="R9552">
        <f>IF(F9552="Monthly",2,0)
+IF(E9552&lt;=6,2,0)
+IF(N9552&lt;=2,2,0)
+IF(L9552&gt;=4,2,0)
+IF(M9552&gt;=2,1,0)
+IF(H9552&gt;=_xlfn.PERCENTILE.INC($H$2:$H$10001,0.75),1,0)</f>
        <v>0</v>
      </c>
      <c r="S9552" t="str">
        <f>IF(R9552&gt;=7,"High",IF(R9552&gt;=4,"Medium","Low"))</f>
        <v>Low</v>
      </c>
    </row>
    <row r="9553" spans="1:19">
      <c r="A9553" t="s">
        <v>9678</v>
      </c>
      <c r="B9553">
        <v>28</v>
      </c>
      <c r="C9553" t="s">
        <v>112</v>
      </c>
      <c r="D9553" t="s">
        <v>102</v>
      </c>
      <c r="E9553">
        <v>28</v>
      </c>
      <c r="F9553" t="s">
        <v>109</v>
      </c>
      <c r="G9553" t="s">
        <v>110</v>
      </c>
      <c r="H9553" s="5">
        <v>685</v>
      </c>
      <c r="I9553" s="5">
        <v>17112.73</v>
      </c>
      <c r="J9553" t="s">
        <v>140</v>
      </c>
      <c r="K9553" t="s">
        <v>106</v>
      </c>
      <c r="L9553">
        <v>1</v>
      </c>
      <c r="M9553">
        <v>0</v>
      </c>
      <c r="N9553">
        <v>5</v>
      </c>
      <c r="O9553" s="6">
        <v>10</v>
      </c>
      <c r="P9553" t="s">
        <v>107</v>
      </c>
      <c r="Q9553" t="s">
        <v>107</v>
      </c>
      <c r="R9553">
        <f>IF(F9553="Monthly",2,0)
+IF(E9553&lt;=6,2,0)
+IF(N9553&lt;=2,2,0)
+IF(L9553&gt;=4,2,0)
+IF(M9553&gt;=2,1,0)
+IF(H9553&gt;=_xlfn.PERCENTILE.INC($H$2:$H$10001,0.75),1,0)</f>
        <v>0</v>
      </c>
      <c r="S9553" t="str">
        <f>IF(R9553&gt;=7,"High",IF(R9553&gt;=4,"Medium","Low"))</f>
        <v>Low</v>
      </c>
    </row>
    <row r="9554" spans="1:19">
      <c r="A9554" t="s">
        <v>9679</v>
      </c>
      <c r="B9554">
        <v>46</v>
      </c>
      <c r="C9554" t="s">
        <v>112</v>
      </c>
      <c r="D9554" t="s">
        <v>126</v>
      </c>
      <c r="E9554">
        <v>43</v>
      </c>
      <c r="F9554" t="s">
        <v>103</v>
      </c>
      <c r="G9554" t="s">
        <v>104</v>
      </c>
      <c r="H9554" s="5">
        <v>535</v>
      </c>
      <c r="I9554" s="5">
        <v>23517.59</v>
      </c>
      <c r="J9554" t="s">
        <v>117</v>
      </c>
      <c r="K9554" t="s">
        <v>107</v>
      </c>
      <c r="L9554">
        <v>1</v>
      </c>
      <c r="M9554">
        <v>0</v>
      </c>
      <c r="N9554">
        <v>4</v>
      </c>
      <c r="O9554" s="6">
        <v>0</v>
      </c>
      <c r="P9554" t="s">
        <v>106</v>
      </c>
      <c r="Q9554" t="s">
        <v>107</v>
      </c>
      <c r="R9554">
        <f>IF(F9554="Monthly",2,0)
+IF(E9554&lt;=6,2,0)
+IF(N9554&lt;=2,2,0)
+IF(L9554&gt;=4,2,0)
+IF(M9554&gt;=2,1,0)
+IF(H9554&gt;=_xlfn.PERCENTILE.INC($H$2:$H$10001,0.75),1,0)</f>
        <v>2</v>
      </c>
      <c r="S9554" t="str">
        <f>IF(R9554&gt;=7,"High",IF(R9554&gt;=4,"Medium","Low"))</f>
        <v>Low</v>
      </c>
    </row>
    <row r="9555" spans="1:19">
      <c r="A9555" t="s">
        <v>9680</v>
      </c>
      <c r="B9555">
        <v>51</v>
      </c>
      <c r="C9555" t="s">
        <v>112</v>
      </c>
      <c r="D9555" t="s">
        <v>133</v>
      </c>
      <c r="E9555">
        <v>51</v>
      </c>
      <c r="F9555" t="s">
        <v>103</v>
      </c>
      <c r="G9555" t="s">
        <v>110</v>
      </c>
      <c r="H9555" s="5">
        <v>744</v>
      </c>
      <c r="I9555" s="5">
        <v>36862.53</v>
      </c>
      <c r="J9555" t="s">
        <v>140</v>
      </c>
      <c r="K9555" t="s">
        <v>106</v>
      </c>
      <c r="L9555">
        <v>3</v>
      </c>
      <c r="M9555">
        <v>1</v>
      </c>
      <c r="N9555">
        <v>4</v>
      </c>
      <c r="O9555" s="6">
        <v>0</v>
      </c>
      <c r="P9555" t="s">
        <v>107</v>
      </c>
      <c r="Q9555" t="s">
        <v>107</v>
      </c>
      <c r="R9555">
        <f>IF(F9555="Monthly",2,0)
+IF(E9555&lt;=6,2,0)
+IF(N9555&lt;=2,2,0)
+IF(L9555&gt;=4,2,0)
+IF(M9555&gt;=2,1,0)
+IF(H9555&gt;=_xlfn.PERCENTILE.INC($H$2:$H$10001,0.75),1,0)</f>
        <v>2</v>
      </c>
      <c r="S9555" t="str">
        <f>IF(R9555&gt;=7,"High",IF(R9555&gt;=4,"Medium","Low"))</f>
        <v>Low</v>
      </c>
    </row>
    <row r="9556" spans="1:19">
      <c r="A9556" t="s">
        <v>9681</v>
      </c>
      <c r="B9556">
        <v>41</v>
      </c>
      <c r="C9556" t="s">
        <v>112</v>
      </c>
      <c r="D9556" t="s">
        <v>102</v>
      </c>
      <c r="E9556">
        <v>36</v>
      </c>
      <c r="F9556" t="s">
        <v>109</v>
      </c>
      <c r="G9556" t="s">
        <v>110</v>
      </c>
      <c r="H9556" s="5">
        <v>679</v>
      </c>
      <c r="I9556" s="5">
        <v>23864.400000000001</v>
      </c>
      <c r="J9556" t="s">
        <v>105</v>
      </c>
      <c r="K9556" t="s">
        <v>106</v>
      </c>
      <c r="L9556">
        <v>1</v>
      </c>
      <c r="M9556">
        <v>0</v>
      </c>
      <c r="N9556">
        <v>5</v>
      </c>
      <c r="O9556" s="6">
        <v>0</v>
      </c>
      <c r="P9556" t="s">
        <v>107</v>
      </c>
      <c r="Q9556" t="s">
        <v>107</v>
      </c>
      <c r="R9556">
        <f>IF(F9556="Monthly",2,0)
+IF(E9556&lt;=6,2,0)
+IF(N9556&lt;=2,2,0)
+IF(L9556&gt;=4,2,0)
+IF(M9556&gt;=2,1,0)
+IF(H9556&gt;=_xlfn.PERCENTILE.INC($H$2:$H$10001,0.75),1,0)</f>
        <v>0</v>
      </c>
      <c r="S9556" t="str">
        <f>IF(R9556&gt;=7,"High",IF(R9556&gt;=4,"Medium","Low"))</f>
        <v>Low</v>
      </c>
    </row>
    <row r="9557" spans="1:19">
      <c r="A9557" t="s">
        <v>9682</v>
      </c>
      <c r="B9557">
        <v>29</v>
      </c>
      <c r="C9557" t="s">
        <v>101</v>
      </c>
      <c r="D9557" t="s">
        <v>123</v>
      </c>
      <c r="E9557">
        <v>67</v>
      </c>
      <c r="F9557" t="s">
        <v>121</v>
      </c>
      <c r="G9557" t="s">
        <v>104</v>
      </c>
      <c r="H9557" s="5">
        <v>467</v>
      </c>
      <c r="I9557" s="5">
        <v>26731.61</v>
      </c>
      <c r="J9557" t="s">
        <v>105</v>
      </c>
      <c r="K9557" t="s">
        <v>106</v>
      </c>
      <c r="L9557">
        <v>0</v>
      </c>
      <c r="M9557">
        <v>0</v>
      </c>
      <c r="N9557">
        <v>5</v>
      </c>
      <c r="O9557" s="6">
        <v>15</v>
      </c>
      <c r="P9557" t="s">
        <v>106</v>
      </c>
      <c r="Q9557" t="s">
        <v>107</v>
      </c>
      <c r="R9557">
        <f>IF(F9557="Monthly",2,0)
+IF(E9557&lt;=6,2,0)
+IF(N9557&lt;=2,2,0)
+IF(L9557&gt;=4,2,0)
+IF(M9557&gt;=2,1,0)
+IF(H9557&gt;=_xlfn.PERCENTILE.INC($H$2:$H$10001,0.75),1,0)</f>
        <v>0</v>
      </c>
      <c r="S9557" t="str">
        <f>IF(R9557&gt;=7,"High",IF(R9557&gt;=4,"Medium","Low"))</f>
        <v>Low</v>
      </c>
    </row>
    <row r="9558" spans="1:19">
      <c r="A9558" t="s">
        <v>9683</v>
      </c>
      <c r="B9558">
        <v>38</v>
      </c>
      <c r="C9558" t="s">
        <v>112</v>
      </c>
      <c r="D9558" t="s">
        <v>133</v>
      </c>
      <c r="E9558">
        <v>24</v>
      </c>
      <c r="F9558" t="s">
        <v>121</v>
      </c>
      <c r="G9558" t="s">
        <v>110</v>
      </c>
      <c r="H9558" s="5">
        <v>732</v>
      </c>
      <c r="I9558" s="5">
        <v>17549.79</v>
      </c>
      <c r="J9558" t="s">
        <v>134</v>
      </c>
      <c r="K9558" t="s">
        <v>106</v>
      </c>
      <c r="L9558">
        <v>0</v>
      </c>
      <c r="M9558">
        <v>0</v>
      </c>
      <c r="N9558">
        <v>5</v>
      </c>
      <c r="O9558" s="6">
        <v>0</v>
      </c>
      <c r="P9558" t="s">
        <v>107</v>
      </c>
      <c r="Q9558" t="s">
        <v>107</v>
      </c>
      <c r="R9558">
        <f>IF(F9558="Monthly",2,0)
+IF(E9558&lt;=6,2,0)
+IF(N9558&lt;=2,2,0)
+IF(L9558&gt;=4,2,0)
+IF(M9558&gt;=2,1,0)
+IF(H9558&gt;=_xlfn.PERCENTILE.INC($H$2:$H$10001,0.75),1,0)</f>
        <v>0</v>
      </c>
      <c r="S9558" t="str">
        <f>IF(R9558&gt;=7,"High",IF(R9558&gt;=4,"Medium","Low"))</f>
        <v>Low</v>
      </c>
    </row>
    <row r="9559" spans="1:19">
      <c r="A9559" t="s">
        <v>9684</v>
      </c>
      <c r="B9559">
        <v>43</v>
      </c>
      <c r="C9559" t="s">
        <v>112</v>
      </c>
      <c r="D9559" t="s">
        <v>102</v>
      </c>
      <c r="E9559">
        <v>32</v>
      </c>
      <c r="F9559" t="s">
        <v>121</v>
      </c>
      <c r="G9559" t="s">
        <v>104</v>
      </c>
      <c r="H9559" s="5">
        <v>560</v>
      </c>
      <c r="I9559" s="5">
        <v>15248.59</v>
      </c>
      <c r="J9559" t="s">
        <v>115</v>
      </c>
      <c r="K9559" t="s">
        <v>106</v>
      </c>
      <c r="L9559">
        <v>2</v>
      </c>
      <c r="M9559">
        <v>1</v>
      </c>
      <c r="N9559">
        <v>4</v>
      </c>
      <c r="O9559" s="6">
        <v>15</v>
      </c>
      <c r="P9559" t="s">
        <v>107</v>
      </c>
      <c r="Q9559" t="s">
        <v>107</v>
      </c>
      <c r="R9559">
        <f>IF(F9559="Monthly",2,0)
+IF(E9559&lt;=6,2,0)
+IF(N9559&lt;=2,2,0)
+IF(L9559&gt;=4,2,0)
+IF(M9559&gt;=2,1,0)
+IF(H9559&gt;=_xlfn.PERCENTILE.INC($H$2:$H$10001,0.75),1,0)</f>
        <v>0</v>
      </c>
      <c r="S9559" t="str">
        <f>IF(R9559&gt;=7,"High",IF(R9559&gt;=4,"Medium","Low"))</f>
        <v>Low</v>
      </c>
    </row>
    <row r="9560" spans="1:19">
      <c r="A9560" t="s">
        <v>9685</v>
      </c>
      <c r="B9560">
        <v>47</v>
      </c>
      <c r="C9560" t="s">
        <v>112</v>
      </c>
      <c r="D9560" t="s">
        <v>113</v>
      </c>
      <c r="E9560">
        <v>34</v>
      </c>
      <c r="F9560" t="s">
        <v>103</v>
      </c>
      <c r="G9560" t="s">
        <v>104</v>
      </c>
      <c r="H9560" s="5">
        <v>503</v>
      </c>
      <c r="I9560" s="5">
        <v>17122.939999999999</v>
      </c>
      <c r="J9560" t="s">
        <v>105</v>
      </c>
      <c r="K9560" t="s">
        <v>106</v>
      </c>
      <c r="L9560">
        <v>0</v>
      </c>
      <c r="M9560">
        <v>0</v>
      </c>
      <c r="N9560">
        <v>5</v>
      </c>
      <c r="O9560" s="6">
        <v>0</v>
      </c>
      <c r="P9560" t="s">
        <v>106</v>
      </c>
      <c r="Q9560" t="s">
        <v>107</v>
      </c>
      <c r="R9560">
        <f>IF(F9560="Monthly",2,0)
+IF(E9560&lt;=6,2,0)
+IF(N9560&lt;=2,2,0)
+IF(L9560&gt;=4,2,0)
+IF(M9560&gt;=2,1,0)
+IF(H9560&gt;=_xlfn.PERCENTILE.INC($H$2:$H$10001,0.75),1,0)</f>
        <v>2</v>
      </c>
      <c r="S9560" t="str">
        <f>IF(R9560&gt;=7,"High",IF(R9560&gt;=4,"Medium","Low"))</f>
        <v>Low</v>
      </c>
    </row>
    <row r="9561" spans="1:19">
      <c r="A9561" t="s">
        <v>9686</v>
      </c>
      <c r="B9561">
        <v>20</v>
      </c>
      <c r="C9561" t="s">
        <v>112</v>
      </c>
      <c r="D9561" t="s">
        <v>119</v>
      </c>
      <c r="E9561">
        <v>13</v>
      </c>
      <c r="F9561" t="s">
        <v>103</v>
      </c>
      <c r="G9561" t="s">
        <v>104</v>
      </c>
      <c r="H9561" s="5">
        <v>392</v>
      </c>
      <c r="I9561" s="5">
        <v>5034.79</v>
      </c>
      <c r="J9561" t="s">
        <v>105</v>
      </c>
      <c r="K9561" t="s">
        <v>106</v>
      </c>
      <c r="L9561">
        <v>0</v>
      </c>
      <c r="M9561">
        <v>0</v>
      </c>
      <c r="N9561">
        <v>4</v>
      </c>
      <c r="O9561" s="6">
        <v>0</v>
      </c>
      <c r="P9561" t="s">
        <v>107</v>
      </c>
      <c r="Q9561" t="s">
        <v>106</v>
      </c>
      <c r="R9561">
        <f>IF(F9561="Monthly",2,0)
+IF(E9561&lt;=6,2,0)
+IF(N9561&lt;=2,2,0)
+IF(L9561&gt;=4,2,0)
+IF(M9561&gt;=2,1,0)
+IF(H9561&gt;=_xlfn.PERCENTILE.INC($H$2:$H$10001,0.75),1,0)</f>
        <v>2</v>
      </c>
      <c r="S9561" t="str">
        <f>IF(R9561&gt;=7,"High",IF(R9561&gt;=4,"Medium","Low"))</f>
        <v>Low</v>
      </c>
    </row>
    <row r="9562" spans="1:19">
      <c r="A9562" t="s">
        <v>9687</v>
      </c>
      <c r="B9562">
        <v>33</v>
      </c>
      <c r="C9562" t="s">
        <v>101</v>
      </c>
      <c r="D9562" t="s">
        <v>159</v>
      </c>
      <c r="E9562">
        <v>54</v>
      </c>
      <c r="F9562" t="s">
        <v>121</v>
      </c>
      <c r="G9562" t="s">
        <v>104</v>
      </c>
      <c r="H9562" s="5">
        <v>488</v>
      </c>
      <c r="I9562" s="5">
        <v>24194.560000000001</v>
      </c>
      <c r="J9562" t="s">
        <v>134</v>
      </c>
      <c r="K9562" t="s">
        <v>107</v>
      </c>
      <c r="L9562">
        <v>2</v>
      </c>
      <c r="M9562">
        <v>0</v>
      </c>
      <c r="N9562">
        <v>5</v>
      </c>
      <c r="O9562" s="6">
        <v>10</v>
      </c>
      <c r="P9562" t="s">
        <v>107</v>
      </c>
      <c r="Q9562" t="s">
        <v>107</v>
      </c>
      <c r="R9562">
        <f>IF(F9562="Monthly",2,0)
+IF(E9562&lt;=6,2,0)
+IF(N9562&lt;=2,2,0)
+IF(L9562&gt;=4,2,0)
+IF(M9562&gt;=2,1,0)
+IF(H9562&gt;=_xlfn.PERCENTILE.INC($H$2:$H$10001,0.75),1,0)</f>
        <v>0</v>
      </c>
      <c r="S9562" t="str">
        <f>IF(R9562&gt;=7,"High",IF(R9562&gt;=4,"Medium","Low"))</f>
        <v>Low</v>
      </c>
    </row>
    <row r="9563" spans="1:19">
      <c r="A9563" t="s">
        <v>9688</v>
      </c>
      <c r="B9563">
        <v>41</v>
      </c>
      <c r="C9563" t="s">
        <v>112</v>
      </c>
      <c r="D9563" t="s">
        <v>131</v>
      </c>
      <c r="E9563">
        <v>17</v>
      </c>
      <c r="F9563" t="s">
        <v>103</v>
      </c>
      <c r="G9563" t="s">
        <v>110</v>
      </c>
      <c r="H9563" s="5">
        <v>734</v>
      </c>
      <c r="I9563" s="5">
        <v>12307.7</v>
      </c>
      <c r="J9563" t="s">
        <v>115</v>
      </c>
      <c r="K9563" t="s">
        <v>106</v>
      </c>
      <c r="L9563">
        <v>0</v>
      </c>
      <c r="M9563">
        <v>0</v>
      </c>
      <c r="N9563">
        <v>4</v>
      </c>
      <c r="O9563" s="6">
        <v>0</v>
      </c>
      <c r="P9563" t="s">
        <v>107</v>
      </c>
      <c r="Q9563" t="s">
        <v>107</v>
      </c>
      <c r="R9563">
        <f>IF(F9563="Monthly",2,0)
+IF(E9563&lt;=6,2,0)
+IF(N9563&lt;=2,2,0)
+IF(L9563&gt;=4,2,0)
+IF(M9563&gt;=2,1,0)
+IF(H9563&gt;=_xlfn.PERCENTILE.INC($H$2:$H$10001,0.75),1,0)</f>
        <v>2</v>
      </c>
      <c r="S9563" t="str">
        <f>IF(R9563&gt;=7,"High",IF(R9563&gt;=4,"Medium","Low"))</f>
        <v>Low</v>
      </c>
    </row>
    <row r="9564" spans="1:19">
      <c r="A9564" t="s">
        <v>9689</v>
      </c>
      <c r="B9564">
        <v>56</v>
      </c>
      <c r="C9564" t="s">
        <v>101</v>
      </c>
      <c r="D9564" t="s">
        <v>133</v>
      </c>
      <c r="E9564">
        <v>43</v>
      </c>
      <c r="F9564" t="s">
        <v>109</v>
      </c>
      <c r="G9564" t="s">
        <v>104</v>
      </c>
      <c r="H9564" s="5">
        <v>456</v>
      </c>
      <c r="I9564" s="5">
        <v>17625.64</v>
      </c>
      <c r="J9564" t="s">
        <v>105</v>
      </c>
      <c r="K9564" t="s">
        <v>106</v>
      </c>
      <c r="L9564">
        <v>5</v>
      </c>
      <c r="M9564">
        <v>2</v>
      </c>
      <c r="N9564">
        <v>3</v>
      </c>
      <c r="O9564" s="6">
        <v>10</v>
      </c>
      <c r="P9564" t="s">
        <v>106</v>
      </c>
      <c r="Q9564" t="s">
        <v>107</v>
      </c>
      <c r="R9564">
        <f>IF(F9564="Monthly",2,0)
+IF(E9564&lt;=6,2,0)
+IF(N9564&lt;=2,2,0)
+IF(L9564&gt;=4,2,0)
+IF(M9564&gt;=2,1,0)
+IF(H9564&gt;=_xlfn.PERCENTILE.INC($H$2:$H$10001,0.75),1,0)</f>
        <v>3</v>
      </c>
      <c r="S9564" t="str">
        <f>IF(R9564&gt;=7,"High",IF(R9564&gt;=4,"Medium","Low"))</f>
        <v>Low</v>
      </c>
    </row>
    <row r="9565" spans="1:19">
      <c r="A9565" t="s">
        <v>9690</v>
      </c>
      <c r="B9565">
        <v>21</v>
      </c>
      <c r="C9565" t="s">
        <v>101</v>
      </c>
      <c r="D9565" t="s">
        <v>159</v>
      </c>
      <c r="E9565">
        <v>52</v>
      </c>
      <c r="F9565" t="s">
        <v>103</v>
      </c>
      <c r="G9565" t="s">
        <v>110</v>
      </c>
      <c r="H9565" s="5">
        <v>722</v>
      </c>
      <c r="I9565" s="5">
        <v>37885.83</v>
      </c>
      <c r="J9565" t="s">
        <v>134</v>
      </c>
      <c r="K9565" t="s">
        <v>106</v>
      </c>
      <c r="L9565">
        <v>4</v>
      </c>
      <c r="M9565">
        <v>1</v>
      </c>
      <c r="N9565">
        <v>4</v>
      </c>
      <c r="O9565" s="6">
        <v>0</v>
      </c>
      <c r="P9565" t="s">
        <v>107</v>
      </c>
      <c r="Q9565" t="s">
        <v>107</v>
      </c>
      <c r="R9565">
        <f>IF(F9565="Monthly",2,0)
+IF(E9565&lt;=6,2,0)
+IF(N9565&lt;=2,2,0)
+IF(L9565&gt;=4,2,0)
+IF(M9565&gt;=2,1,0)
+IF(H9565&gt;=_xlfn.PERCENTILE.INC($H$2:$H$10001,0.75),1,0)</f>
        <v>4</v>
      </c>
      <c r="S9565" t="str">
        <f>IF(R9565&gt;=7,"High",IF(R9565&gt;=4,"Medium","Low"))</f>
        <v>Medium</v>
      </c>
    </row>
    <row r="9566" spans="1:19">
      <c r="A9566" t="s">
        <v>9691</v>
      </c>
      <c r="B9566">
        <v>43</v>
      </c>
      <c r="C9566" t="s">
        <v>101</v>
      </c>
      <c r="D9566" t="s">
        <v>123</v>
      </c>
      <c r="E9566">
        <v>65</v>
      </c>
      <c r="F9566" t="s">
        <v>109</v>
      </c>
      <c r="G9566" t="s">
        <v>129</v>
      </c>
      <c r="H9566" s="5">
        <v>1015</v>
      </c>
      <c r="I9566" s="5">
        <v>66924.47</v>
      </c>
      <c r="J9566" t="s">
        <v>117</v>
      </c>
      <c r="K9566" t="s">
        <v>106</v>
      </c>
      <c r="L9566">
        <v>3</v>
      </c>
      <c r="M9566">
        <v>0</v>
      </c>
      <c r="N9566">
        <v>5</v>
      </c>
      <c r="O9566" s="6">
        <v>0</v>
      </c>
      <c r="P9566" t="s">
        <v>107</v>
      </c>
      <c r="Q9566" t="s">
        <v>106</v>
      </c>
      <c r="R9566">
        <f>IF(F9566="Monthly",2,0)
+IF(E9566&lt;=6,2,0)
+IF(N9566&lt;=2,2,0)
+IF(L9566&gt;=4,2,0)
+IF(M9566&gt;=2,1,0)
+IF(H9566&gt;=_xlfn.PERCENTILE.INC($H$2:$H$10001,0.75),1,0)</f>
        <v>1</v>
      </c>
      <c r="S9566" t="str">
        <f>IF(R9566&gt;=7,"High",IF(R9566&gt;=4,"Medium","Low"))</f>
        <v>Low</v>
      </c>
    </row>
    <row r="9567" spans="1:19">
      <c r="A9567" t="s">
        <v>9692</v>
      </c>
      <c r="B9567">
        <v>41</v>
      </c>
      <c r="C9567" t="s">
        <v>112</v>
      </c>
      <c r="D9567" t="s">
        <v>131</v>
      </c>
      <c r="E9567">
        <v>40</v>
      </c>
      <c r="F9567" t="s">
        <v>121</v>
      </c>
      <c r="G9567" t="s">
        <v>110</v>
      </c>
      <c r="H9567" s="5">
        <v>815</v>
      </c>
      <c r="I9567" s="5">
        <v>29953.98</v>
      </c>
      <c r="J9567" t="s">
        <v>117</v>
      </c>
      <c r="K9567" t="s">
        <v>106</v>
      </c>
      <c r="L9567">
        <v>0</v>
      </c>
      <c r="M9567">
        <v>0</v>
      </c>
      <c r="N9567">
        <v>5</v>
      </c>
      <c r="O9567" s="6">
        <v>10</v>
      </c>
      <c r="P9567" t="s">
        <v>106</v>
      </c>
      <c r="Q9567" t="s">
        <v>107</v>
      </c>
      <c r="R9567">
        <f>IF(F9567="Monthly",2,0)
+IF(E9567&lt;=6,2,0)
+IF(N9567&lt;=2,2,0)
+IF(L9567&gt;=4,2,0)
+IF(M9567&gt;=2,1,0)
+IF(H9567&gt;=_xlfn.PERCENTILE.INC($H$2:$H$10001,0.75),1,0)</f>
        <v>1</v>
      </c>
      <c r="S9567" t="str">
        <f>IF(R9567&gt;=7,"High",IF(R9567&gt;=4,"Medium","Low"))</f>
        <v>Low</v>
      </c>
    </row>
    <row r="9568" spans="1:19">
      <c r="A9568" t="s">
        <v>9693</v>
      </c>
      <c r="B9568">
        <v>28</v>
      </c>
      <c r="C9568" t="s">
        <v>101</v>
      </c>
      <c r="D9568" t="s">
        <v>131</v>
      </c>
      <c r="E9568">
        <v>35</v>
      </c>
      <c r="F9568" t="s">
        <v>103</v>
      </c>
      <c r="G9568" t="s">
        <v>104</v>
      </c>
      <c r="H9568" s="5">
        <v>433</v>
      </c>
      <c r="I9568" s="5">
        <v>15008.12</v>
      </c>
      <c r="J9568" t="s">
        <v>105</v>
      </c>
      <c r="K9568" t="s">
        <v>106</v>
      </c>
      <c r="L9568">
        <v>1</v>
      </c>
      <c r="M9568">
        <v>0</v>
      </c>
      <c r="N9568">
        <v>5</v>
      </c>
      <c r="O9568" s="6">
        <v>0</v>
      </c>
      <c r="P9568" t="s">
        <v>106</v>
      </c>
      <c r="Q9568" t="s">
        <v>107</v>
      </c>
      <c r="R9568">
        <f>IF(F9568="Monthly",2,0)
+IF(E9568&lt;=6,2,0)
+IF(N9568&lt;=2,2,0)
+IF(L9568&gt;=4,2,0)
+IF(M9568&gt;=2,1,0)
+IF(H9568&gt;=_xlfn.PERCENTILE.INC($H$2:$H$10001,0.75),1,0)</f>
        <v>2</v>
      </c>
      <c r="S9568" t="str">
        <f>IF(R9568&gt;=7,"High",IF(R9568&gt;=4,"Medium","Low"))</f>
        <v>Low</v>
      </c>
    </row>
    <row r="9569" spans="1:19">
      <c r="A9569" t="s">
        <v>9694</v>
      </c>
      <c r="B9569">
        <v>23</v>
      </c>
      <c r="C9569" t="s">
        <v>101</v>
      </c>
      <c r="D9569" t="s">
        <v>126</v>
      </c>
      <c r="E9569">
        <v>48</v>
      </c>
      <c r="F9569" t="s">
        <v>103</v>
      </c>
      <c r="G9569" t="s">
        <v>104</v>
      </c>
      <c r="H9569" s="5">
        <v>414</v>
      </c>
      <c r="I9569" s="5">
        <v>19702.71</v>
      </c>
      <c r="J9569" t="s">
        <v>115</v>
      </c>
      <c r="K9569" t="s">
        <v>107</v>
      </c>
      <c r="L9569">
        <v>3</v>
      </c>
      <c r="M9569">
        <v>0</v>
      </c>
      <c r="N9569">
        <v>5</v>
      </c>
      <c r="O9569" s="6">
        <v>0</v>
      </c>
      <c r="P9569" t="s">
        <v>107</v>
      </c>
      <c r="Q9569" t="s">
        <v>107</v>
      </c>
      <c r="R9569">
        <f>IF(F9569="Monthly",2,0)
+IF(E9569&lt;=6,2,0)
+IF(N9569&lt;=2,2,0)
+IF(L9569&gt;=4,2,0)
+IF(M9569&gt;=2,1,0)
+IF(H9569&gt;=_xlfn.PERCENTILE.INC($H$2:$H$10001,0.75),1,0)</f>
        <v>2</v>
      </c>
      <c r="S9569" t="str">
        <f>IF(R9569&gt;=7,"High",IF(R9569&gt;=4,"Medium","Low"))</f>
        <v>Low</v>
      </c>
    </row>
    <row r="9570" spans="1:19">
      <c r="A9570" t="s">
        <v>9695</v>
      </c>
      <c r="B9570">
        <v>51</v>
      </c>
      <c r="C9570" t="s">
        <v>112</v>
      </c>
      <c r="D9570" t="s">
        <v>102</v>
      </c>
      <c r="E9570">
        <v>59</v>
      </c>
      <c r="F9570" t="s">
        <v>109</v>
      </c>
      <c r="G9570" t="s">
        <v>110</v>
      </c>
      <c r="H9570" s="5">
        <v>765</v>
      </c>
      <c r="I9570" s="5">
        <v>41704.519999999997</v>
      </c>
      <c r="J9570" t="s">
        <v>117</v>
      </c>
      <c r="K9570" t="s">
        <v>106</v>
      </c>
      <c r="L9570">
        <v>1</v>
      </c>
      <c r="M9570">
        <v>0</v>
      </c>
      <c r="N9570">
        <v>5</v>
      </c>
      <c r="O9570" s="6">
        <v>5</v>
      </c>
      <c r="P9570" t="s">
        <v>107</v>
      </c>
      <c r="Q9570" t="s">
        <v>106</v>
      </c>
      <c r="R9570">
        <f>IF(F9570="Monthly",2,0)
+IF(E9570&lt;=6,2,0)
+IF(N9570&lt;=2,2,0)
+IF(L9570&gt;=4,2,0)
+IF(M9570&gt;=2,1,0)
+IF(H9570&gt;=_xlfn.PERCENTILE.INC($H$2:$H$10001,0.75),1,0)</f>
        <v>0</v>
      </c>
      <c r="S9570" t="str">
        <f>IF(R9570&gt;=7,"High",IF(R9570&gt;=4,"Medium","Low"))</f>
        <v>Low</v>
      </c>
    </row>
    <row r="9571" spans="1:19">
      <c r="A9571" t="s">
        <v>9696</v>
      </c>
      <c r="B9571">
        <v>33</v>
      </c>
      <c r="C9571" t="s">
        <v>112</v>
      </c>
      <c r="D9571" t="s">
        <v>131</v>
      </c>
      <c r="E9571">
        <v>41</v>
      </c>
      <c r="F9571" t="s">
        <v>121</v>
      </c>
      <c r="G9571" t="s">
        <v>129</v>
      </c>
      <c r="H9571" s="5">
        <v>1052</v>
      </c>
      <c r="I9571" s="5">
        <v>37314.699999999997</v>
      </c>
      <c r="J9571" t="s">
        <v>105</v>
      </c>
      <c r="K9571" t="s">
        <v>106</v>
      </c>
      <c r="L9571">
        <v>1</v>
      </c>
      <c r="M9571">
        <v>0</v>
      </c>
      <c r="N9571">
        <v>4</v>
      </c>
      <c r="O9571" s="6">
        <v>15</v>
      </c>
      <c r="P9571" t="s">
        <v>106</v>
      </c>
      <c r="Q9571" t="s">
        <v>107</v>
      </c>
      <c r="R9571">
        <f>IF(F9571="Monthly",2,0)
+IF(E9571&lt;=6,2,0)
+IF(N9571&lt;=2,2,0)
+IF(L9571&gt;=4,2,0)
+IF(M9571&gt;=2,1,0)
+IF(H9571&gt;=_xlfn.PERCENTILE.INC($H$2:$H$10001,0.75),1,0)</f>
        <v>1</v>
      </c>
      <c r="S9571" t="str">
        <f>IF(R9571&gt;=7,"High",IF(R9571&gt;=4,"Medium","Low"))</f>
        <v>Low</v>
      </c>
    </row>
    <row r="9572" spans="1:19">
      <c r="A9572" t="s">
        <v>9697</v>
      </c>
      <c r="B9572">
        <v>55</v>
      </c>
      <c r="C9572" t="s">
        <v>112</v>
      </c>
      <c r="D9572" t="s">
        <v>119</v>
      </c>
      <c r="E9572">
        <v>52</v>
      </c>
      <c r="F9572" t="s">
        <v>103</v>
      </c>
      <c r="G9572" t="s">
        <v>110</v>
      </c>
      <c r="H9572" s="5">
        <v>756</v>
      </c>
      <c r="I9572" s="5">
        <v>39033.82</v>
      </c>
      <c r="J9572" t="s">
        <v>140</v>
      </c>
      <c r="K9572" t="s">
        <v>106</v>
      </c>
      <c r="L9572">
        <v>0</v>
      </c>
      <c r="M9572">
        <v>0</v>
      </c>
      <c r="N9572">
        <v>5</v>
      </c>
      <c r="O9572" s="6">
        <v>0</v>
      </c>
      <c r="P9572" t="s">
        <v>107</v>
      </c>
      <c r="Q9572" t="s">
        <v>107</v>
      </c>
      <c r="R9572">
        <f>IF(F9572="Monthly",2,0)
+IF(E9572&lt;=6,2,0)
+IF(N9572&lt;=2,2,0)
+IF(L9572&gt;=4,2,0)
+IF(M9572&gt;=2,1,0)
+IF(H9572&gt;=_xlfn.PERCENTILE.INC($H$2:$H$10001,0.75),1,0)</f>
        <v>2</v>
      </c>
      <c r="S9572" t="str">
        <f>IF(R9572&gt;=7,"High",IF(R9572&gt;=4,"Medium","Low"))</f>
        <v>Low</v>
      </c>
    </row>
    <row r="9573" spans="1:19">
      <c r="A9573" t="s">
        <v>9698</v>
      </c>
      <c r="B9573">
        <v>29</v>
      </c>
      <c r="C9573" t="s">
        <v>101</v>
      </c>
      <c r="D9573" t="s">
        <v>102</v>
      </c>
      <c r="E9573">
        <v>22</v>
      </c>
      <c r="F9573" t="s">
        <v>103</v>
      </c>
      <c r="G9573" t="s">
        <v>110</v>
      </c>
      <c r="H9573" s="5">
        <v>784</v>
      </c>
      <c r="I9573" s="5">
        <v>17471.05</v>
      </c>
      <c r="J9573" t="s">
        <v>105</v>
      </c>
      <c r="K9573" t="s">
        <v>106</v>
      </c>
      <c r="L9573">
        <v>1</v>
      </c>
      <c r="M9573">
        <v>0</v>
      </c>
      <c r="N9573">
        <v>5</v>
      </c>
      <c r="O9573" s="6">
        <v>0</v>
      </c>
      <c r="P9573" t="s">
        <v>107</v>
      </c>
      <c r="Q9573" t="s">
        <v>107</v>
      </c>
      <c r="R9573">
        <f>IF(F9573="Monthly",2,0)
+IF(E9573&lt;=6,2,0)
+IF(N9573&lt;=2,2,0)
+IF(L9573&gt;=4,2,0)
+IF(M9573&gt;=2,1,0)
+IF(H9573&gt;=_xlfn.PERCENTILE.INC($H$2:$H$10001,0.75),1,0)</f>
        <v>2</v>
      </c>
      <c r="S9573" t="str">
        <f>IF(R9573&gt;=7,"High",IF(R9573&gt;=4,"Medium","Low"))</f>
        <v>Low</v>
      </c>
    </row>
    <row r="9574" spans="1:19">
      <c r="A9574" t="s">
        <v>9699</v>
      </c>
      <c r="B9574">
        <v>36</v>
      </c>
      <c r="C9574" t="s">
        <v>101</v>
      </c>
      <c r="D9574" t="s">
        <v>123</v>
      </c>
      <c r="E9574">
        <v>40</v>
      </c>
      <c r="F9574" t="s">
        <v>103</v>
      </c>
      <c r="G9574" t="s">
        <v>104</v>
      </c>
      <c r="H9574" s="5">
        <v>545</v>
      </c>
      <c r="I9574" s="5">
        <f>RawCustomerTable[[#This Row],[Monthly_Charges]]*RawCustomerTable[[#This Row],[Tenure_Months]]*(1-RawCustomerTable[[#This Row],[Discount_Percent]]/100)</f>
        <v>21800</v>
      </c>
      <c r="J9574" t="s">
        <v>105</v>
      </c>
      <c r="K9574" t="s">
        <v>106</v>
      </c>
      <c r="L9574">
        <v>1</v>
      </c>
      <c r="M9574">
        <v>0</v>
      </c>
      <c r="N9574">
        <v>5</v>
      </c>
      <c r="O9574" s="6">
        <v>0</v>
      </c>
      <c r="P9574" t="s">
        <v>107</v>
      </c>
      <c r="Q9574" t="s">
        <v>107</v>
      </c>
      <c r="R9574">
        <f>IF(F9574="Monthly",2,0)
+IF(E9574&lt;=6,2,0)
+IF(N9574&lt;=2,2,0)
+IF(L9574&gt;=4,2,0)
+IF(M9574&gt;=2,1,0)
+IF(H9574&gt;=_xlfn.PERCENTILE.INC($H$2:$H$10001,0.75),1,0)</f>
        <v>2</v>
      </c>
      <c r="S9574" t="str">
        <f>IF(R9574&gt;=7,"High",IF(R9574&gt;=4,"Medium","Low"))</f>
        <v>Low</v>
      </c>
    </row>
    <row r="9575" spans="1:19">
      <c r="A9575" t="s">
        <v>9700</v>
      </c>
      <c r="B9575">
        <v>45</v>
      </c>
      <c r="C9575" t="s">
        <v>101</v>
      </c>
      <c r="D9575" t="s">
        <v>133</v>
      </c>
      <c r="E9575">
        <v>48</v>
      </c>
      <c r="F9575" t="s">
        <v>103</v>
      </c>
      <c r="G9575" t="s">
        <v>104</v>
      </c>
      <c r="H9575" s="5">
        <v>486</v>
      </c>
      <c r="I9575" s="5">
        <v>23021.99</v>
      </c>
      <c r="J9575" t="s">
        <v>134</v>
      </c>
      <c r="K9575" t="s">
        <v>106</v>
      </c>
      <c r="L9575">
        <v>1</v>
      </c>
      <c r="M9575">
        <v>0</v>
      </c>
      <c r="N9575">
        <v>5</v>
      </c>
      <c r="O9575" s="6">
        <v>0</v>
      </c>
      <c r="P9575" t="s">
        <v>107</v>
      </c>
      <c r="Q9575" t="s">
        <v>107</v>
      </c>
      <c r="R9575">
        <f>IF(F9575="Monthly",2,0)
+IF(E9575&lt;=6,2,0)
+IF(N9575&lt;=2,2,0)
+IF(L9575&gt;=4,2,0)
+IF(M9575&gt;=2,1,0)
+IF(H9575&gt;=_xlfn.PERCENTILE.INC($H$2:$H$10001,0.75),1,0)</f>
        <v>2</v>
      </c>
      <c r="S9575" t="str">
        <f>IF(R9575&gt;=7,"High",IF(R9575&gt;=4,"Medium","Low"))</f>
        <v>Low</v>
      </c>
    </row>
    <row r="9576" spans="1:19">
      <c r="A9576" t="s">
        <v>9701</v>
      </c>
      <c r="B9576">
        <v>18</v>
      </c>
      <c r="C9576" t="s">
        <v>112</v>
      </c>
      <c r="D9576" t="s">
        <v>126</v>
      </c>
      <c r="E9576">
        <v>59</v>
      </c>
      <c r="F9576" t="s">
        <v>121</v>
      </c>
      <c r="G9576" t="s">
        <v>104</v>
      </c>
      <c r="H9576" s="5">
        <v>507</v>
      </c>
      <c r="I9576" s="5">
        <v>30380.880000000001</v>
      </c>
      <c r="J9576" t="s">
        <v>117</v>
      </c>
      <c r="K9576" t="s">
        <v>106</v>
      </c>
      <c r="L9576">
        <v>3</v>
      </c>
      <c r="M9576">
        <v>0</v>
      </c>
      <c r="N9576">
        <v>5</v>
      </c>
      <c r="O9576" s="6">
        <v>0</v>
      </c>
      <c r="P9576" t="s">
        <v>107</v>
      </c>
      <c r="Q9576" t="s">
        <v>107</v>
      </c>
      <c r="R9576">
        <f>IF(F9576="Monthly",2,0)
+IF(E9576&lt;=6,2,0)
+IF(N9576&lt;=2,2,0)
+IF(L9576&gt;=4,2,0)
+IF(M9576&gt;=2,1,0)
+IF(H9576&gt;=_xlfn.PERCENTILE.INC($H$2:$H$10001,0.75),1,0)</f>
        <v>0</v>
      </c>
      <c r="S9576" t="str">
        <f>IF(R9576&gt;=7,"High",IF(R9576&gt;=4,"Medium","Low"))</f>
        <v>Low</v>
      </c>
    </row>
    <row r="9577" spans="1:19">
      <c r="A9577" t="s">
        <v>9702</v>
      </c>
      <c r="B9577">
        <v>18</v>
      </c>
      <c r="C9577" t="s">
        <v>101</v>
      </c>
      <c r="D9577" t="s">
        <v>102</v>
      </c>
      <c r="E9577">
        <v>45</v>
      </c>
      <c r="F9577" t="s">
        <v>103</v>
      </c>
      <c r="G9577" t="s">
        <v>129</v>
      </c>
      <c r="H9577" s="5">
        <v>1063</v>
      </c>
      <c r="I9577" s="5">
        <v>48997.57</v>
      </c>
      <c r="J9577" t="s">
        <v>105</v>
      </c>
      <c r="K9577" t="s">
        <v>106</v>
      </c>
      <c r="L9577">
        <v>1</v>
      </c>
      <c r="M9577">
        <v>0</v>
      </c>
      <c r="N9577">
        <v>5</v>
      </c>
      <c r="O9577" s="6">
        <v>0</v>
      </c>
      <c r="P9577" t="s">
        <v>107</v>
      </c>
      <c r="Q9577" t="s">
        <v>106</v>
      </c>
      <c r="R9577">
        <f>IF(F9577="Monthly",2,0)
+IF(E9577&lt;=6,2,0)
+IF(N9577&lt;=2,2,0)
+IF(L9577&gt;=4,2,0)
+IF(M9577&gt;=2,1,0)
+IF(H9577&gt;=_xlfn.PERCENTILE.INC($H$2:$H$10001,0.75),1,0)</f>
        <v>3</v>
      </c>
      <c r="S9577" t="str">
        <f>IF(R9577&gt;=7,"High",IF(R9577&gt;=4,"Medium","Low"))</f>
        <v>Low</v>
      </c>
    </row>
    <row r="9578" spans="1:19">
      <c r="A9578" t="s">
        <v>9703</v>
      </c>
      <c r="B9578">
        <v>18</v>
      </c>
      <c r="C9578" t="s">
        <v>101</v>
      </c>
      <c r="D9578" t="s">
        <v>159</v>
      </c>
      <c r="E9578">
        <v>67</v>
      </c>
      <c r="F9578" t="s">
        <v>109</v>
      </c>
      <c r="G9578" t="s">
        <v>104</v>
      </c>
      <c r="H9578" s="5">
        <v>538</v>
      </c>
      <c r="I9578" s="5">
        <v>35069.660000000003</v>
      </c>
      <c r="J9578" t="s">
        <v>115</v>
      </c>
      <c r="K9578" t="s">
        <v>106</v>
      </c>
      <c r="L9578">
        <v>0</v>
      </c>
      <c r="M9578">
        <v>0</v>
      </c>
      <c r="N9578">
        <v>5</v>
      </c>
      <c r="O9578" s="6">
        <v>0</v>
      </c>
      <c r="P9578" t="s">
        <v>107</v>
      </c>
      <c r="Q9578" t="s">
        <v>107</v>
      </c>
      <c r="R9578">
        <f>IF(F9578="Monthly",2,0)
+IF(E9578&lt;=6,2,0)
+IF(N9578&lt;=2,2,0)
+IF(L9578&gt;=4,2,0)
+IF(M9578&gt;=2,1,0)
+IF(H9578&gt;=_xlfn.PERCENTILE.INC($H$2:$H$10001,0.75),1,0)</f>
        <v>0</v>
      </c>
      <c r="S9578" t="str">
        <f>IF(R9578&gt;=7,"High",IF(R9578&gt;=4,"Medium","Low"))</f>
        <v>Low</v>
      </c>
    </row>
    <row r="9579" spans="1:19">
      <c r="A9579" t="s">
        <v>9704</v>
      </c>
      <c r="B9579">
        <v>38</v>
      </c>
      <c r="C9579" t="s">
        <v>101</v>
      </c>
      <c r="D9579" t="s">
        <v>102</v>
      </c>
      <c r="E9579">
        <v>31</v>
      </c>
      <c r="F9579" t="s">
        <v>103</v>
      </c>
      <c r="G9579" t="s">
        <v>110</v>
      </c>
      <c r="H9579" s="5">
        <v>740</v>
      </c>
      <c r="I9579" s="5">
        <v>22763.11</v>
      </c>
      <c r="J9579" t="s">
        <v>140</v>
      </c>
      <c r="K9579" t="s">
        <v>106</v>
      </c>
      <c r="L9579">
        <v>1</v>
      </c>
      <c r="M9579">
        <v>0</v>
      </c>
      <c r="N9579">
        <v>5</v>
      </c>
      <c r="O9579" s="6">
        <v>0</v>
      </c>
      <c r="P9579" t="s">
        <v>107</v>
      </c>
      <c r="Q9579" t="s">
        <v>107</v>
      </c>
      <c r="R9579">
        <f>IF(F9579="Monthly",2,0)
+IF(E9579&lt;=6,2,0)
+IF(N9579&lt;=2,2,0)
+IF(L9579&gt;=4,2,0)
+IF(M9579&gt;=2,1,0)
+IF(H9579&gt;=_xlfn.PERCENTILE.INC($H$2:$H$10001,0.75),1,0)</f>
        <v>2</v>
      </c>
      <c r="S9579" t="str">
        <f>IF(R9579&gt;=7,"High",IF(R9579&gt;=4,"Medium","Low"))</f>
        <v>Low</v>
      </c>
    </row>
    <row r="9580" spans="1:19">
      <c r="A9580" t="s">
        <v>9705</v>
      </c>
      <c r="B9580">
        <v>36</v>
      </c>
      <c r="C9580" t="s">
        <v>112</v>
      </c>
      <c r="D9580" t="s">
        <v>126</v>
      </c>
      <c r="E9580">
        <v>46</v>
      </c>
      <c r="F9580" t="s">
        <v>121</v>
      </c>
      <c r="G9580" t="s">
        <v>104</v>
      </c>
      <c r="H9580" s="5">
        <v>472</v>
      </c>
      <c r="I9580" s="5">
        <v>19652.54</v>
      </c>
      <c r="J9580" t="s">
        <v>134</v>
      </c>
      <c r="K9580" t="s">
        <v>106</v>
      </c>
      <c r="L9580">
        <v>0</v>
      </c>
      <c r="M9580">
        <v>0</v>
      </c>
      <c r="N9580">
        <v>5</v>
      </c>
      <c r="O9580" s="6">
        <v>10</v>
      </c>
      <c r="P9580" t="s">
        <v>107</v>
      </c>
      <c r="Q9580" t="s">
        <v>107</v>
      </c>
      <c r="R9580">
        <f>IF(F9580="Monthly",2,0)
+IF(E9580&lt;=6,2,0)
+IF(N9580&lt;=2,2,0)
+IF(L9580&gt;=4,2,0)
+IF(M9580&gt;=2,1,0)
+IF(H9580&gt;=_xlfn.PERCENTILE.INC($H$2:$H$10001,0.75),1,0)</f>
        <v>0</v>
      </c>
      <c r="S9580" t="str">
        <f>IF(R9580&gt;=7,"High",IF(R9580&gt;=4,"Medium","Low"))</f>
        <v>Low</v>
      </c>
    </row>
    <row r="9581" spans="1:19">
      <c r="A9581" t="s">
        <v>9706</v>
      </c>
      <c r="B9581">
        <v>37</v>
      </c>
      <c r="C9581" t="s">
        <v>101</v>
      </c>
      <c r="D9581" t="s">
        <v>102</v>
      </c>
      <c r="E9581">
        <v>7</v>
      </c>
      <c r="F9581" t="s">
        <v>109</v>
      </c>
      <c r="G9581" t="s">
        <v>129</v>
      </c>
      <c r="H9581" s="5">
        <v>995</v>
      </c>
      <c r="I9581" s="5">
        <v>6326.24</v>
      </c>
      <c r="J9581" t="s">
        <v>105</v>
      </c>
      <c r="K9581" t="s">
        <v>106</v>
      </c>
      <c r="L9581">
        <v>0</v>
      </c>
      <c r="M9581">
        <v>0</v>
      </c>
      <c r="N9581">
        <v>5</v>
      </c>
      <c r="O9581" s="6">
        <v>10</v>
      </c>
      <c r="P9581" t="s">
        <v>107</v>
      </c>
      <c r="Q9581" t="s">
        <v>107</v>
      </c>
      <c r="R9581">
        <f>IF(F9581="Monthly",2,0)
+IF(E9581&lt;=6,2,0)
+IF(N9581&lt;=2,2,0)
+IF(L9581&gt;=4,2,0)
+IF(M9581&gt;=2,1,0)
+IF(H9581&gt;=_xlfn.PERCENTILE.INC($H$2:$H$10001,0.75),1,0)</f>
        <v>1</v>
      </c>
      <c r="S9581" t="str">
        <f>IF(R9581&gt;=7,"High",IF(R9581&gt;=4,"Medium","Low"))</f>
        <v>Low</v>
      </c>
    </row>
    <row r="9582" spans="1:19">
      <c r="A9582" t="s">
        <v>9707</v>
      </c>
      <c r="B9582">
        <v>37</v>
      </c>
      <c r="C9582" t="s">
        <v>112</v>
      </c>
      <c r="D9582" t="s">
        <v>119</v>
      </c>
      <c r="E9582">
        <v>19</v>
      </c>
      <c r="F9582" t="s">
        <v>103</v>
      </c>
      <c r="G9582" t="s">
        <v>110</v>
      </c>
      <c r="H9582" s="5">
        <v>728</v>
      </c>
      <c r="I9582" s="5">
        <v>13731.34</v>
      </c>
      <c r="J9582" t="s">
        <v>117</v>
      </c>
      <c r="K9582" t="s">
        <v>106</v>
      </c>
      <c r="L9582">
        <v>0</v>
      </c>
      <c r="M9582">
        <v>0</v>
      </c>
      <c r="N9582">
        <v>5</v>
      </c>
      <c r="O9582" s="6">
        <v>0</v>
      </c>
      <c r="P9582" t="s">
        <v>107</v>
      </c>
      <c r="Q9582" t="s">
        <v>107</v>
      </c>
      <c r="R9582">
        <f>IF(F9582="Monthly",2,0)
+IF(E9582&lt;=6,2,0)
+IF(N9582&lt;=2,2,0)
+IF(L9582&gt;=4,2,0)
+IF(M9582&gt;=2,1,0)
+IF(H9582&gt;=_xlfn.PERCENTILE.INC($H$2:$H$10001,0.75),1,0)</f>
        <v>2</v>
      </c>
      <c r="S9582" t="str">
        <f>IF(R9582&gt;=7,"High",IF(R9582&gt;=4,"Medium","Low"))</f>
        <v>Low</v>
      </c>
    </row>
    <row r="9583" spans="1:19">
      <c r="A9583" t="s">
        <v>9708</v>
      </c>
      <c r="B9583">
        <v>23</v>
      </c>
      <c r="C9583" t="s">
        <v>101</v>
      </c>
      <c r="D9583" t="s">
        <v>126</v>
      </c>
      <c r="E9583">
        <v>38</v>
      </c>
      <c r="F9583" t="s">
        <v>121</v>
      </c>
      <c r="G9583" t="s">
        <v>129</v>
      </c>
      <c r="H9583" s="5">
        <v>971</v>
      </c>
      <c r="I9583" s="5">
        <v>33021.4</v>
      </c>
      <c r="J9583" t="s">
        <v>140</v>
      </c>
      <c r="K9583" t="s">
        <v>106</v>
      </c>
      <c r="L9583">
        <v>2</v>
      </c>
      <c r="M9583">
        <v>0</v>
      </c>
      <c r="N9583">
        <v>5</v>
      </c>
      <c r="O9583" s="6">
        <v>10</v>
      </c>
      <c r="P9583" t="s">
        <v>107</v>
      </c>
      <c r="Q9583" t="s">
        <v>107</v>
      </c>
      <c r="R9583">
        <f>IF(F9583="Monthly",2,0)
+IF(E9583&lt;=6,2,0)
+IF(N9583&lt;=2,2,0)
+IF(L9583&gt;=4,2,0)
+IF(M9583&gt;=2,1,0)
+IF(H9583&gt;=_xlfn.PERCENTILE.INC($H$2:$H$10001,0.75),1,0)</f>
        <v>1</v>
      </c>
      <c r="S9583" t="str">
        <f>IF(R9583&gt;=7,"High",IF(R9583&gt;=4,"Medium","Low"))</f>
        <v>Low</v>
      </c>
    </row>
    <row r="9584" spans="1:19">
      <c r="A9584" t="s">
        <v>9709</v>
      </c>
      <c r="B9584">
        <v>30</v>
      </c>
      <c r="C9584" t="s">
        <v>112</v>
      </c>
      <c r="D9584" t="s">
        <v>137</v>
      </c>
      <c r="E9584">
        <v>17</v>
      </c>
      <c r="F9584" t="s">
        <v>109</v>
      </c>
      <c r="G9584" t="s">
        <v>104</v>
      </c>
      <c r="H9584" s="5">
        <v>461</v>
      </c>
      <c r="I9584" s="5">
        <v>7761.43</v>
      </c>
      <c r="J9584" t="s">
        <v>105</v>
      </c>
      <c r="K9584" t="s">
        <v>107</v>
      </c>
      <c r="L9584">
        <v>0</v>
      </c>
      <c r="M9584">
        <v>0</v>
      </c>
      <c r="N9584">
        <v>5</v>
      </c>
      <c r="O9584" s="6">
        <v>0</v>
      </c>
      <c r="P9584" t="s">
        <v>106</v>
      </c>
      <c r="Q9584" t="s">
        <v>107</v>
      </c>
      <c r="R9584">
        <f>IF(F9584="Monthly",2,0)
+IF(E9584&lt;=6,2,0)
+IF(N9584&lt;=2,2,0)
+IF(L9584&gt;=4,2,0)
+IF(M9584&gt;=2,1,0)
+IF(H9584&gt;=_xlfn.PERCENTILE.INC($H$2:$H$10001,0.75),1,0)</f>
        <v>0</v>
      </c>
      <c r="S9584" t="str">
        <f>IF(R9584&gt;=7,"High",IF(R9584&gt;=4,"Medium","Low"))</f>
        <v>Low</v>
      </c>
    </row>
    <row r="9585" spans="1:19">
      <c r="A9585" t="s">
        <v>9710</v>
      </c>
      <c r="B9585">
        <v>28</v>
      </c>
      <c r="C9585" t="s">
        <v>112</v>
      </c>
      <c r="D9585" t="s">
        <v>126</v>
      </c>
      <c r="E9585">
        <v>28</v>
      </c>
      <c r="F9585" t="s">
        <v>103</v>
      </c>
      <c r="G9585" t="s">
        <v>104</v>
      </c>
      <c r="H9585" s="5">
        <v>425</v>
      </c>
      <c r="I9585" s="5">
        <v>12019.73</v>
      </c>
      <c r="J9585" t="s">
        <v>134</v>
      </c>
      <c r="K9585" t="s">
        <v>106</v>
      </c>
      <c r="L9585">
        <v>0</v>
      </c>
      <c r="M9585">
        <v>0</v>
      </c>
      <c r="N9585">
        <v>5</v>
      </c>
      <c r="O9585" s="6">
        <v>0</v>
      </c>
      <c r="P9585" t="s">
        <v>107</v>
      </c>
      <c r="Q9585" t="s">
        <v>107</v>
      </c>
      <c r="R9585">
        <f>IF(F9585="Monthly",2,0)
+IF(E9585&lt;=6,2,0)
+IF(N9585&lt;=2,2,0)
+IF(L9585&gt;=4,2,0)
+IF(M9585&gt;=2,1,0)
+IF(H9585&gt;=_xlfn.PERCENTILE.INC($H$2:$H$10001,0.75),1,0)</f>
        <v>2</v>
      </c>
      <c r="S9585" t="str">
        <f>IF(R9585&gt;=7,"High",IF(R9585&gt;=4,"Medium","Low"))</f>
        <v>Low</v>
      </c>
    </row>
    <row r="9586" spans="1:19">
      <c r="A9586" t="s">
        <v>9711</v>
      </c>
      <c r="B9586">
        <v>25</v>
      </c>
      <c r="C9586" t="s">
        <v>112</v>
      </c>
      <c r="D9586" t="s">
        <v>133</v>
      </c>
      <c r="E9586">
        <v>45</v>
      </c>
      <c r="F9586" t="s">
        <v>109</v>
      </c>
      <c r="G9586" t="s">
        <v>129</v>
      </c>
      <c r="H9586" s="5">
        <v>991</v>
      </c>
      <c r="I9586" s="5">
        <v>40754.83</v>
      </c>
      <c r="J9586" t="s">
        <v>140</v>
      </c>
      <c r="K9586" t="s">
        <v>106</v>
      </c>
      <c r="L9586">
        <v>0</v>
      </c>
      <c r="M9586">
        <v>0</v>
      </c>
      <c r="N9586">
        <v>5</v>
      </c>
      <c r="O9586" s="6">
        <v>10</v>
      </c>
      <c r="P9586" t="s">
        <v>107</v>
      </c>
      <c r="Q9586" t="s">
        <v>107</v>
      </c>
      <c r="R9586">
        <f>IF(F9586="Monthly",2,0)
+IF(E9586&lt;=6,2,0)
+IF(N9586&lt;=2,2,0)
+IF(L9586&gt;=4,2,0)
+IF(M9586&gt;=2,1,0)
+IF(H9586&gt;=_xlfn.PERCENTILE.INC($H$2:$H$10001,0.75),1,0)</f>
        <v>1</v>
      </c>
      <c r="S9586" t="str">
        <f>IF(R9586&gt;=7,"High",IF(R9586&gt;=4,"Medium","Low"))</f>
        <v>Low</v>
      </c>
    </row>
    <row r="9587" spans="1:19">
      <c r="A9587" t="s">
        <v>9712</v>
      </c>
      <c r="B9587">
        <v>60</v>
      </c>
      <c r="C9587" t="s">
        <v>101</v>
      </c>
      <c r="D9587" t="s">
        <v>102</v>
      </c>
      <c r="E9587">
        <v>33</v>
      </c>
      <c r="F9587" t="s">
        <v>103</v>
      </c>
      <c r="G9587" t="s">
        <v>129</v>
      </c>
      <c r="H9587" s="5">
        <v>1006</v>
      </c>
      <c r="I9587" s="5">
        <v>33814.67</v>
      </c>
      <c r="J9587" t="s">
        <v>117</v>
      </c>
      <c r="K9587" t="s">
        <v>106</v>
      </c>
      <c r="L9587">
        <v>0</v>
      </c>
      <c r="M9587">
        <v>0</v>
      </c>
      <c r="N9587">
        <v>5</v>
      </c>
      <c r="O9587" s="6">
        <v>0</v>
      </c>
      <c r="P9587" t="s">
        <v>106</v>
      </c>
      <c r="Q9587" t="s">
        <v>107</v>
      </c>
      <c r="R9587">
        <f>IF(F9587="Monthly",2,0)
+IF(E9587&lt;=6,2,0)
+IF(N9587&lt;=2,2,0)
+IF(L9587&gt;=4,2,0)
+IF(M9587&gt;=2,1,0)
+IF(H9587&gt;=_xlfn.PERCENTILE.INC($H$2:$H$10001,0.75),1,0)</f>
        <v>3</v>
      </c>
      <c r="S9587" t="str">
        <f>IF(R9587&gt;=7,"High",IF(R9587&gt;=4,"Medium","Low"))</f>
        <v>Low</v>
      </c>
    </row>
    <row r="9588" spans="1:19">
      <c r="A9588" t="s">
        <v>9713</v>
      </c>
      <c r="B9588">
        <v>62</v>
      </c>
      <c r="C9588" t="s">
        <v>112</v>
      </c>
      <c r="D9588" t="s">
        <v>102</v>
      </c>
      <c r="E9588">
        <v>29</v>
      </c>
      <c r="F9588" t="s">
        <v>103</v>
      </c>
      <c r="G9588" t="s">
        <v>104</v>
      </c>
      <c r="H9588" s="5">
        <v>505</v>
      </c>
      <c r="I9588" s="5">
        <v>15060.02</v>
      </c>
      <c r="J9588" t="s">
        <v>105</v>
      </c>
      <c r="K9588" t="s">
        <v>106</v>
      </c>
      <c r="L9588">
        <v>0</v>
      </c>
      <c r="M9588">
        <v>0</v>
      </c>
      <c r="N9588">
        <v>5</v>
      </c>
      <c r="O9588" s="6">
        <v>0</v>
      </c>
      <c r="P9588" t="s">
        <v>106</v>
      </c>
      <c r="Q9588" t="s">
        <v>107</v>
      </c>
      <c r="R9588">
        <f>IF(F9588="Monthly",2,0)
+IF(E9588&lt;=6,2,0)
+IF(N9588&lt;=2,2,0)
+IF(L9588&gt;=4,2,0)
+IF(M9588&gt;=2,1,0)
+IF(H9588&gt;=_xlfn.PERCENTILE.INC($H$2:$H$10001,0.75),1,0)</f>
        <v>2</v>
      </c>
      <c r="S9588" t="str">
        <f>IF(R9588&gt;=7,"High",IF(R9588&gt;=4,"Medium","Low"))</f>
        <v>Low</v>
      </c>
    </row>
    <row r="9589" spans="1:19">
      <c r="A9589" t="s">
        <v>9714</v>
      </c>
      <c r="B9589">
        <v>20</v>
      </c>
      <c r="C9589" t="s">
        <v>101</v>
      </c>
      <c r="D9589" t="s">
        <v>113</v>
      </c>
      <c r="E9589">
        <v>42</v>
      </c>
      <c r="F9589" t="s">
        <v>109</v>
      </c>
      <c r="G9589" t="s">
        <v>104</v>
      </c>
      <c r="H9589" s="5">
        <v>427</v>
      </c>
      <c r="I9589" s="5">
        <v>18296.07</v>
      </c>
      <c r="J9589" t="s">
        <v>117</v>
      </c>
      <c r="K9589" t="s">
        <v>106</v>
      </c>
      <c r="L9589">
        <v>0</v>
      </c>
      <c r="M9589">
        <v>0</v>
      </c>
      <c r="N9589">
        <v>4</v>
      </c>
      <c r="O9589" s="6">
        <v>0</v>
      </c>
      <c r="P9589" t="s">
        <v>106</v>
      </c>
      <c r="Q9589" t="s">
        <v>107</v>
      </c>
      <c r="R9589">
        <f>IF(F9589="Monthly",2,0)
+IF(E9589&lt;=6,2,0)
+IF(N9589&lt;=2,2,0)
+IF(L9589&gt;=4,2,0)
+IF(M9589&gt;=2,1,0)
+IF(H9589&gt;=_xlfn.PERCENTILE.INC($H$2:$H$10001,0.75),1,0)</f>
        <v>0</v>
      </c>
      <c r="S9589" t="str">
        <f>IF(R9589&gt;=7,"High",IF(R9589&gt;=4,"Medium","Low"))</f>
        <v>Low</v>
      </c>
    </row>
    <row r="9590" spans="1:19">
      <c r="A9590" t="s">
        <v>9715</v>
      </c>
      <c r="B9590">
        <v>36</v>
      </c>
      <c r="C9590" t="s">
        <v>101</v>
      </c>
      <c r="D9590" t="s">
        <v>113</v>
      </c>
      <c r="E9590">
        <v>44</v>
      </c>
      <c r="F9590" t="s">
        <v>103</v>
      </c>
      <c r="G9590" t="s">
        <v>110</v>
      </c>
      <c r="H9590" s="5">
        <v>698</v>
      </c>
      <c r="I9590" s="5">
        <v>31273.919999999998</v>
      </c>
      <c r="J9590" t="s">
        <v>117</v>
      </c>
      <c r="K9590" t="s">
        <v>106</v>
      </c>
      <c r="L9590">
        <v>5</v>
      </c>
      <c r="M9590">
        <v>2</v>
      </c>
      <c r="N9590">
        <v>4</v>
      </c>
      <c r="O9590" s="6">
        <v>0</v>
      </c>
      <c r="P9590" t="s">
        <v>107</v>
      </c>
      <c r="Q9590" t="s">
        <v>106</v>
      </c>
      <c r="R9590">
        <f>IF(F9590="Monthly",2,0)
+IF(E9590&lt;=6,2,0)
+IF(N9590&lt;=2,2,0)
+IF(L9590&gt;=4,2,0)
+IF(M9590&gt;=2,1,0)
+IF(H9590&gt;=_xlfn.PERCENTILE.INC($H$2:$H$10001,0.75),1,0)</f>
        <v>5</v>
      </c>
      <c r="S9590" t="str">
        <f>IF(R9590&gt;=7,"High",IF(R9590&gt;=4,"Medium","Low"))</f>
        <v>Medium</v>
      </c>
    </row>
    <row r="9591" spans="1:19">
      <c r="A9591" t="s">
        <v>9716</v>
      </c>
      <c r="B9591">
        <v>36</v>
      </c>
      <c r="C9591" t="s">
        <v>101</v>
      </c>
      <c r="D9591" t="s">
        <v>133</v>
      </c>
      <c r="E9591">
        <v>16</v>
      </c>
      <c r="F9591" t="s">
        <v>103</v>
      </c>
      <c r="G9591" t="s">
        <v>110</v>
      </c>
      <c r="H9591" s="5">
        <v>692</v>
      </c>
      <c r="I9591" s="5">
        <v>11076.34</v>
      </c>
      <c r="J9591" t="s">
        <v>140</v>
      </c>
      <c r="K9591" t="s">
        <v>106</v>
      </c>
      <c r="L9591">
        <v>2</v>
      </c>
      <c r="M9591">
        <v>1</v>
      </c>
      <c r="N9591">
        <v>5</v>
      </c>
      <c r="O9591" s="6">
        <v>0</v>
      </c>
      <c r="P9591" t="s">
        <v>106</v>
      </c>
      <c r="Q9591" t="s">
        <v>107</v>
      </c>
      <c r="R9591">
        <f>IF(F9591="Monthly",2,0)
+IF(E9591&lt;=6,2,0)
+IF(N9591&lt;=2,2,0)
+IF(L9591&gt;=4,2,0)
+IF(M9591&gt;=2,1,0)
+IF(H9591&gt;=_xlfn.PERCENTILE.INC($H$2:$H$10001,0.75),1,0)</f>
        <v>2</v>
      </c>
      <c r="S9591" t="str">
        <f>IF(R9591&gt;=7,"High",IF(R9591&gt;=4,"Medium","Low"))</f>
        <v>Low</v>
      </c>
    </row>
    <row r="9592" spans="1:19">
      <c r="A9592" t="s">
        <v>9717</v>
      </c>
      <c r="B9592">
        <v>20</v>
      </c>
      <c r="C9592" t="s">
        <v>101</v>
      </c>
      <c r="D9592" t="s">
        <v>159</v>
      </c>
      <c r="E9592">
        <v>60</v>
      </c>
      <c r="F9592" t="s">
        <v>109</v>
      </c>
      <c r="G9592" t="s">
        <v>129</v>
      </c>
      <c r="H9592" s="5">
        <v>979</v>
      </c>
      <c r="I9592" s="5">
        <v>51332.08</v>
      </c>
      <c r="J9592" t="s">
        <v>140</v>
      </c>
      <c r="K9592" t="s">
        <v>106</v>
      </c>
      <c r="L9592">
        <v>2</v>
      </c>
      <c r="M9592">
        <v>1</v>
      </c>
      <c r="N9592">
        <v>5</v>
      </c>
      <c r="O9592" s="6">
        <v>10</v>
      </c>
      <c r="P9592" t="s">
        <v>107</v>
      </c>
      <c r="Q9592" t="s">
        <v>107</v>
      </c>
      <c r="R9592">
        <f>IF(F9592="Monthly",2,0)
+IF(E9592&lt;=6,2,0)
+IF(N9592&lt;=2,2,0)
+IF(L9592&gt;=4,2,0)
+IF(M9592&gt;=2,1,0)
+IF(H9592&gt;=_xlfn.PERCENTILE.INC($H$2:$H$10001,0.75),1,0)</f>
        <v>1</v>
      </c>
      <c r="S9592" t="str">
        <f>IF(R9592&gt;=7,"High",IF(R9592&gt;=4,"Medium","Low"))</f>
        <v>Low</v>
      </c>
    </row>
    <row r="9593" spans="1:19">
      <c r="A9593" t="s">
        <v>9718</v>
      </c>
      <c r="B9593">
        <v>20</v>
      </c>
      <c r="C9593" t="s">
        <v>112</v>
      </c>
      <c r="D9593" t="s">
        <v>137</v>
      </c>
      <c r="E9593">
        <v>24</v>
      </c>
      <c r="F9593" t="s">
        <v>109</v>
      </c>
      <c r="G9593" t="s">
        <v>104</v>
      </c>
      <c r="H9593" s="5">
        <v>401</v>
      </c>
      <c r="I9593" s="5">
        <v>9418.26</v>
      </c>
      <c r="J9593" t="s">
        <v>115</v>
      </c>
      <c r="K9593" t="s">
        <v>106</v>
      </c>
      <c r="L9593">
        <v>0</v>
      </c>
      <c r="M9593">
        <v>0</v>
      </c>
      <c r="N9593">
        <v>5</v>
      </c>
      <c r="O9593" s="6">
        <v>0</v>
      </c>
      <c r="P9593" t="s">
        <v>107</v>
      </c>
      <c r="Q9593" t="s">
        <v>107</v>
      </c>
      <c r="R9593">
        <f>IF(F9593="Monthly",2,0)
+IF(E9593&lt;=6,2,0)
+IF(N9593&lt;=2,2,0)
+IF(L9593&gt;=4,2,0)
+IF(M9593&gt;=2,1,0)
+IF(H9593&gt;=_xlfn.PERCENTILE.INC($H$2:$H$10001,0.75),1,0)</f>
        <v>0</v>
      </c>
      <c r="S9593" t="str">
        <f>IF(R9593&gt;=7,"High",IF(R9593&gt;=4,"Medium","Low"))</f>
        <v>Low</v>
      </c>
    </row>
    <row r="9594" spans="1:19">
      <c r="A9594" t="s">
        <v>9719</v>
      </c>
      <c r="B9594">
        <v>47</v>
      </c>
      <c r="C9594" t="s">
        <v>112</v>
      </c>
      <c r="D9594" t="s">
        <v>131</v>
      </c>
      <c r="E9594">
        <v>40</v>
      </c>
      <c r="F9594" t="s">
        <v>109</v>
      </c>
      <c r="G9594" t="s">
        <v>104</v>
      </c>
      <c r="H9594" s="5">
        <v>508</v>
      </c>
      <c r="I9594" s="5">
        <v>20007.23</v>
      </c>
      <c r="J9594" t="s">
        <v>134</v>
      </c>
      <c r="K9594" t="s">
        <v>106</v>
      </c>
      <c r="L9594">
        <v>0</v>
      </c>
      <c r="M9594">
        <v>0</v>
      </c>
      <c r="N9594">
        <v>5</v>
      </c>
      <c r="O9594" s="6">
        <v>0</v>
      </c>
      <c r="P9594" t="s">
        <v>107</v>
      </c>
      <c r="Q9594" t="s">
        <v>107</v>
      </c>
      <c r="R9594">
        <f>IF(F9594="Monthly",2,0)
+IF(E9594&lt;=6,2,0)
+IF(N9594&lt;=2,2,0)
+IF(L9594&gt;=4,2,0)
+IF(M9594&gt;=2,1,0)
+IF(H9594&gt;=_xlfn.PERCENTILE.INC($H$2:$H$10001,0.75),1,0)</f>
        <v>0</v>
      </c>
      <c r="S9594" t="str">
        <f>IF(R9594&gt;=7,"High",IF(R9594&gt;=4,"Medium","Low"))</f>
        <v>Low</v>
      </c>
    </row>
    <row r="9595" spans="1:19">
      <c r="A9595" t="s">
        <v>9720</v>
      </c>
      <c r="B9595">
        <v>49</v>
      </c>
      <c r="C9595" t="s">
        <v>101</v>
      </c>
      <c r="D9595" t="s">
        <v>133</v>
      </c>
      <c r="E9595">
        <v>33</v>
      </c>
      <c r="F9595" t="s">
        <v>103</v>
      </c>
      <c r="G9595" t="s">
        <v>104</v>
      </c>
      <c r="H9595" s="5">
        <v>429</v>
      </c>
      <c r="I9595" s="5">
        <v>14362.54</v>
      </c>
      <c r="J9595" t="s">
        <v>105</v>
      </c>
      <c r="K9595" t="s">
        <v>106</v>
      </c>
      <c r="L9595">
        <v>1</v>
      </c>
      <c r="M9595">
        <v>0</v>
      </c>
      <c r="N9595">
        <v>5</v>
      </c>
      <c r="O9595" s="6">
        <v>0</v>
      </c>
      <c r="P9595" t="s">
        <v>107</v>
      </c>
      <c r="Q9595" t="s">
        <v>106</v>
      </c>
      <c r="R9595">
        <f>IF(F9595="Monthly",2,0)
+IF(E9595&lt;=6,2,0)
+IF(N9595&lt;=2,2,0)
+IF(L9595&gt;=4,2,0)
+IF(M9595&gt;=2,1,0)
+IF(H9595&gt;=_xlfn.PERCENTILE.INC($H$2:$H$10001,0.75),1,0)</f>
        <v>2</v>
      </c>
      <c r="S9595" t="str">
        <f>IF(R9595&gt;=7,"High",IF(R9595&gt;=4,"Medium","Low"))</f>
        <v>Low</v>
      </c>
    </row>
    <row r="9596" spans="1:19">
      <c r="A9596" t="s">
        <v>9721</v>
      </c>
      <c r="B9596">
        <v>30</v>
      </c>
      <c r="C9596" t="s">
        <v>112</v>
      </c>
      <c r="D9596" t="s">
        <v>133</v>
      </c>
      <c r="E9596">
        <v>26</v>
      </c>
      <c r="F9596" t="s">
        <v>103</v>
      </c>
      <c r="G9596" t="s">
        <v>129</v>
      </c>
      <c r="H9596" s="5">
        <v>1037</v>
      </c>
      <c r="I9596" s="5">
        <v>27708.9</v>
      </c>
      <c r="J9596" t="s">
        <v>115</v>
      </c>
      <c r="K9596" t="s">
        <v>106</v>
      </c>
      <c r="L9596">
        <v>1</v>
      </c>
      <c r="M9596">
        <v>0</v>
      </c>
      <c r="N9596">
        <v>5</v>
      </c>
      <c r="O9596" s="6">
        <v>0</v>
      </c>
      <c r="P9596" t="s">
        <v>107</v>
      </c>
      <c r="Q9596" t="s">
        <v>107</v>
      </c>
      <c r="R9596">
        <f>IF(F9596="Monthly",2,0)
+IF(E9596&lt;=6,2,0)
+IF(N9596&lt;=2,2,0)
+IF(L9596&gt;=4,2,0)
+IF(M9596&gt;=2,1,0)
+IF(H9596&gt;=_xlfn.PERCENTILE.INC($H$2:$H$10001,0.75),1,0)</f>
        <v>3</v>
      </c>
      <c r="S9596" t="str">
        <f>IF(R9596&gt;=7,"High",IF(R9596&gt;=4,"Medium","Low"))</f>
        <v>Low</v>
      </c>
    </row>
    <row r="9597" spans="1:19">
      <c r="A9597" t="s">
        <v>9722</v>
      </c>
      <c r="B9597">
        <v>31</v>
      </c>
      <c r="C9597" t="s">
        <v>101</v>
      </c>
      <c r="D9597" t="s">
        <v>126</v>
      </c>
      <c r="E9597">
        <v>37</v>
      </c>
      <c r="F9597" t="s">
        <v>109</v>
      </c>
      <c r="G9597" t="s">
        <v>110</v>
      </c>
      <c r="H9597" s="5">
        <v>706</v>
      </c>
      <c r="I9597" s="5">
        <v>25744.09</v>
      </c>
      <c r="J9597" t="s">
        <v>140</v>
      </c>
      <c r="K9597" t="s">
        <v>106</v>
      </c>
      <c r="L9597">
        <v>0</v>
      </c>
      <c r="M9597">
        <v>0</v>
      </c>
      <c r="N9597">
        <v>5</v>
      </c>
      <c r="O9597" s="6">
        <v>0</v>
      </c>
      <c r="P9597" t="s">
        <v>107</v>
      </c>
      <c r="Q9597" t="s">
        <v>107</v>
      </c>
      <c r="R9597">
        <f>IF(F9597="Monthly",2,0)
+IF(E9597&lt;=6,2,0)
+IF(N9597&lt;=2,2,0)
+IF(L9597&gt;=4,2,0)
+IF(M9597&gt;=2,1,0)
+IF(H9597&gt;=_xlfn.PERCENTILE.INC($H$2:$H$10001,0.75),1,0)</f>
        <v>0</v>
      </c>
      <c r="S9597" t="str">
        <f>IF(R9597&gt;=7,"High",IF(R9597&gt;=4,"Medium","Low"))</f>
        <v>Low</v>
      </c>
    </row>
    <row r="9598" spans="1:19">
      <c r="A9598" t="s">
        <v>9723</v>
      </c>
      <c r="B9598">
        <v>36</v>
      </c>
      <c r="C9598" t="s">
        <v>101</v>
      </c>
      <c r="D9598" t="s">
        <v>102</v>
      </c>
      <c r="E9598">
        <v>22</v>
      </c>
      <c r="F9598" t="s">
        <v>103</v>
      </c>
      <c r="G9598" t="s">
        <v>104</v>
      </c>
      <c r="H9598" s="5">
        <v>435</v>
      </c>
      <c r="I9598" s="5">
        <v>9421.42</v>
      </c>
      <c r="J9598" t="s">
        <v>115</v>
      </c>
      <c r="K9598" t="s">
        <v>106</v>
      </c>
      <c r="L9598">
        <v>1</v>
      </c>
      <c r="M9598">
        <v>0</v>
      </c>
      <c r="N9598">
        <v>4</v>
      </c>
      <c r="O9598" s="6">
        <v>0</v>
      </c>
      <c r="P9598" t="s">
        <v>106</v>
      </c>
      <c r="Q9598" t="s">
        <v>106</v>
      </c>
      <c r="R9598">
        <f>IF(F9598="Monthly",2,0)
+IF(E9598&lt;=6,2,0)
+IF(N9598&lt;=2,2,0)
+IF(L9598&gt;=4,2,0)
+IF(M9598&gt;=2,1,0)
+IF(H9598&gt;=_xlfn.PERCENTILE.INC($H$2:$H$10001,0.75),1,0)</f>
        <v>2</v>
      </c>
      <c r="S9598" t="str">
        <f>IF(R9598&gt;=7,"High",IF(R9598&gt;=4,"Medium","Low"))</f>
        <v>Low</v>
      </c>
    </row>
    <row r="9599" spans="1:19">
      <c r="A9599" t="s">
        <v>9724</v>
      </c>
      <c r="B9599">
        <v>37</v>
      </c>
      <c r="C9599" t="s">
        <v>112</v>
      </c>
      <c r="D9599" t="s">
        <v>126</v>
      </c>
      <c r="E9599">
        <v>17</v>
      </c>
      <c r="F9599" t="s">
        <v>109</v>
      </c>
      <c r="G9599" t="s">
        <v>104</v>
      </c>
      <c r="H9599" s="5">
        <v>542</v>
      </c>
      <c r="I9599" s="5">
        <v>8718.6</v>
      </c>
      <c r="J9599" t="s">
        <v>140</v>
      </c>
      <c r="K9599" t="s">
        <v>106</v>
      </c>
      <c r="L9599">
        <v>2</v>
      </c>
      <c r="M9599">
        <v>1</v>
      </c>
      <c r="N9599">
        <v>5</v>
      </c>
      <c r="O9599" s="6">
        <v>5</v>
      </c>
      <c r="P9599" t="s">
        <v>106</v>
      </c>
      <c r="Q9599" t="s">
        <v>107</v>
      </c>
      <c r="R9599">
        <f>IF(F9599="Monthly",2,0)
+IF(E9599&lt;=6,2,0)
+IF(N9599&lt;=2,2,0)
+IF(L9599&gt;=4,2,0)
+IF(M9599&gt;=2,1,0)
+IF(H9599&gt;=_xlfn.PERCENTILE.INC($H$2:$H$10001,0.75),1,0)</f>
        <v>0</v>
      </c>
      <c r="S9599" t="str">
        <f>IF(R9599&gt;=7,"High",IF(R9599&gt;=4,"Medium","Low"))</f>
        <v>Low</v>
      </c>
    </row>
    <row r="9600" spans="1:19">
      <c r="A9600" t="s">
        <v>9725</v>
      </c>
      <c r="B9600">
        <v>43</v>
      </c>
      <c r="C9600" t="s">
        <v>101</v>
      </c>
      <c r="D9600" t="s">
        <v>131</v>
      </c>
      <c r="E9600">
        <v>34</v>
      </c>
      <c r="F9600" t="s">
        <v>103</v>
      </c>
      <c r="G9600" t="s">
        <v>129</v>
      </c>
      <c r="H9600" s="5">
        <v>953</v>
      </c>
      <c r="I9600" s="5">
        <v>32799.54</v>
      </c>
      <c r="J9600" t="s">
        <v>140</v>
      </c>
      <c r="K9600" t="s">
        <v>106</v>
      </c>
      <c r="L9600">
        <v>0</v>
      </c>
      <c r="M9600">
        <v>0</v>
      </c>
      <c r="N9600">
        <v>5</v>
      </c>
      <c r="O9600" s="6">
        <v>0</v>
      </c>
      <c r="P9600" t="s">
        <v>107</v>
      </c>
      <c r="Q9600" t="s">
        <v>107</v>
      </c>
      <c r="R9600">
        <f>IF(F9600="Monthly",2,0)
+IF(E9600&lt;=6,2,0)
+IF(N9600&lt;=2,2,0)
+IF(L9600&gt;=4,2,0)
+IF(M9600&gt;=2,1,0)
+IF(H9600&gt;=_xlfn.PERCENTILE.INC($H$2:$H$10001,0.75),1,0)</f>
        <v>3</v>
      </c>
      <c r="S9600" t="str">
        <f>IF(R9600&gt;=7,"High",IF(R9600&gt;=4,"Medium","Low"))</f>
        <v>Low</v>
      </c>
    </row>
    <row r="9601" spans="1:19">
      <c r="A9601" t="s">
        <v>9726</v>
      </c>
      <c r="B9601">
        <v>24</v>
      </c>
      <c r="C9601" t="s">
        <v>101</v>
      </c>
      <c r="D9601" t="s">
        <v>126</v>
      </c>
      <c r="E9601">
        <v>32</v>
      </c>
      <c r="F9601" t="s">
        <v>103</v>
      </c>
      <c r="G9601" t="s">
        <v>129</v>
      </c>
      <c r="H9601" s="5">
        <v>997</v>
      </c>
      <c r="I9601" s="5">
        <v>31254.12</v>
      </c>
      <c r="J9601" t="s">
        <v>134</v>
      </c>
      <c r="K9601" t="s">
        <v>106</v>
      </c>
      <c r="L9601">
        <v>0</v>
      </c>
      <c r="M9601">
        <v>0</v>
      </c>
      <c r="N9601">
        <v>5</v>
      </c>
      <c r="O9601" s="6">
        <v>0</v>
      </c>
      <c r="P9601" t="s">
        <v>106</v>
      </c>
      <c r="Q9601" t="s">
        <v>107</v>
      </c>
      <c r="R9601">
        <f>IF(F9601="Monthly",2,0)
+IF(E9601&lt;=6,2,0)
+IF(N9601&lt;=2,2,0)
+IF(L9601&gt;=4,2,0)
+IF(M9601&gt;=2,1,0)
+IF(H9601&gt;=_xlfn.PERCENTILE.INC($H$2:$H$10001,0.75),1,0)</f>
        <v>3</v>
      </c>
      <c r="S9601" t="str">
        <f>IF(R9601&gt;=7,"High",IF(R9601&gt;=4,"Medium","Low"))</f>
        <v>Low</v>
      </c>
    </row>
    <row r="9602" spans="1:19">
      <c r="A9602" t="s">
        <v>9727</v>
      </c>
      <c r="B9602">
        <v>46</v>
      </c>
      <c r="C9602" t="s">
        <v>112</v>
      </c>
      <c r="D9602" t="s">
        <v>102</v>
      </c>
      <c r="E9602">
        <v>36</v>
      </c>
      <c r="F9602" t="s">
        <v>109</v>
      </c>
      <c r="G9602" t="s">
        <v>129</v>
      </c>
      <c r="H9602" s="5">
        <v>1048</v>
      </c>
      <c r="I9602" s="5">
        <v>37355.85</v>
      </c>
      <c r="J9602" t="s">
        <v>134</v>
      </c>
      <c r="K9602" t="s">
        <v>106</v>
      </c>
      <c r="L9602">
        <v>0</v>
      </c>
      <c r="M9602">
        <v>0</v>
      </c>
      <c r="N9602">
        <v>5</v>
      </c>
      <c r="O9602" s="6">
        <v>0</v>
      </c>
      <c r="P9602" t="s">
        <v>106</v>
      </c>
      <c r="Q9602" t="s">
        <v>107</v>
      </c>
      <c r="R9602">
        <f>IF(F9602="Monthly",2,0)
+IF(E9602&lt;=6,2,0)
+IF(N9602&lt;=2,2,0)
+IF(L9602&gt;=4,2,0)
+IF(M9602&gt;=2,1,0)
+IF(H9602&gt;=_xlfn.PERCENTILE.INC($H$2:$H$10001,0.75),1,0)</f>
        <v>1</v>
      </c>
      <c r="S9602" t="str">
        <f>IF(R9602&gt;=7,"High",IF(R9602&gt;=4,"Medium","Low"))</f>
        <v>Low</v>
      </c>
    </row>
    <row r="9603" spans="1:19">
      <c r="A9603" t="s">
        <v>9728</v>
      </c>
      <c r="B9603">
        <v>27</v>
      </c>
      <c r="C9603" t="s">
        <v>101</v>
      </c>
      <c r="D9603" t="s">
        <v>126</v>
      </c>
      <c r="E9603">
        <v>57</v>
      </c>
      <c r="F9603" t="s">
        <v>103</v>
      </c>
      <c r="G9603" t="s">
        <v>104</v>
      </c>
      <c r="H9603" s="5">
        <v>562</v>
      </c>
      <c r="I9603" s="5">
        <v>31817.41</v>
      </c>
      <c r="J9603" t="s">
        <v>117</v>
      </c>
      <c r="K9603" t="s">
        <v>106</v>
      </c>
      <c r="L9603">
        <v>4</v>
      </c>
      <c r="M9603">
        <v>1</v>
      </c>
      <c r="N9603">
        <v>4</v>
      </c>
      <c r="O9603" s="6">
        <v>0</v>
      </c>
      <c r="P9603" t="s">
        <v>107</v>
      </c>
      <c r="Q9603" t="s">
        <v>106</v>
      </c>
      <c r="R9603">
        <f>IF(F9603="Monthly",2,0)
+IF(E9603&lt;=6,2,0)
+IF(N9603&lt;=2,2,0)
+IF(L9603&gt;=4,2,0)
+IF(M9603&gt;=2,1,0)
+IF(H9603&gt;=_xlfn.PERCENTILE.INC($H$2:$H$10001,0.75),1,0)</f>
        <v>4</v>
      </c>
      <c r="S9603" t="str">
        <f>IF(R9603&gt;=7,"High",IF(R9603&gt;=4,"Medium","Low"))</f>
        <v>Medium</v>
      </c>
    </row>
    <row r="9604" spans="1:19">
      <c r="A9604" t="s">
        <v>9729</v>
      </c>
      <c r="B9604">
        <v>29</v>
      </c>
      <c r="C9604" t="s">
        <v>101</v>
      </c>
      <c r="D9604" t="s">
        <v>113</v>
      </c>
      <c r="E9604">
        <v>25</v>
      </c>
      <c r="F9604" t="s">
        <v>109</v>
      </c>
      <c r="G9604" t="s">
        <v>104</v>
      </c>
      <c r="H9604" s="5">
        <v>437</v>
      </c>
      <c r="I9604" s="5">
        <v>9896.35</v>
      </c>
      <c r="J9604" t="s">
        <v>140</v>
      </c>
      <c r="K9604" t="s">
        <v>107</v>
      </c>
      <c r="L9604">
        <v>0</v>
      </c>
      <c r="M9604">
        <v>0</v>
      </c>
      <c r="N9604">
        <v>5</v>
      </c>
      <c r="O9604" s="6">
        <v>10</v>
      </c>
      <c r="P9604" t="s">
        <v>107</v>
      </c>
      <c r="Q9604" t="s">
        <v>107</v>
      </c>
      <c r="R9604">
        <f>IF(F9604="Monthly",2,0)
+IF(E9604&lt;=6,2,0)
+IF(N9604&lt;=2,2,0)
+IF(L9604&gt;=4,2,0)
+IF(M9604&gt;=2,1,0)
+IF(H9604&gt;=_xlfn.PERCENTILE.INC($H$2:$H$10001,0.75),1,0)</f>
        <v>0</v>
      </c>
      <c r="S9604" t="str">
        <f>IF(R9604&gt;=7,"High",IF(R9604&gt;=4,"Medium","Low"))</f>
        <v>Low</v>
      </c>
    </row>
    <row r="9605" spans="1:19">
      <c r="A9605" t="s">
        <v>9730</v>
      </c>
      <c r="B9605">
        <v>69</v>
      </c>
      <c r="C9605" t="s">
        <v>101</v>
      </c>
      <c r="D9605" t="s">
        <v>137</v>
      </c>
      <c r="E9605">
        <v>39</v>
      </c>
      <c r="F9605" t="s">
        <v>103</v>
      </c>
      <c r="G9605" t="s">
        <v>104</v>
      </c>
      <c r="H9605" s="5">
        <v>547</v>
      </c>
      <c r="I9605" s="5">
        <v>21661.18</v>
      </c>
      <c r="J9605" t="s">
        <v>10127</v>
      </c>
      <c r="K9605" t="s">
        <v>106</v>
      </c>
      <c r="L9605">
        <v>0</v>
      </c>
      <c r="M9605">
        <v>0</v>
      </c>
      <c r="N9605">
        <v>5</v>
      </c>
      <c r="O9605" s="6">
        <v>0</v>
      </c>
      <c r="P9605" t="s">
        <v>106</v>
      </c>
      <c r="Q9605" t="s">
        <v>107</v>
      </c>
      <c r="R9605">
        <f>IF(F9605="Monthly",2,0)
+IF(E9605&lt;=6,2,0)
+IF(N9605&lt;=2,2,0)
+IF(L9605&gt;=4,2,0)
+IF(M9605&gt;=2,1,0)
+IF(H9605&gt;=_xlfn.PERCENTILE.INC($H$2:$H$10001,0.75),1,0)</f>
        <v>2</v>
      </c>
      <c r="S9605" t="str">
        <f>IF(R9605&gt;=7,"High",IF(R9605&gt;=4,"Medium","Low"))</f>
        <v>Low</v>
      </c>
    </row>
    <row r="9606" spans="1:19">
      <c r="A9606" t="s">
        <v>9731</v>
      </c>
      <c r="B9606">
        <v>22</v>
      </c>
      <c r="C9606" t="s">
        <v>112</v>
      </c>
      <c r="D9606" t="s">
        <v>137</v>
      </c>
      <c r="E9606">
        <v>37</v>
      </c>
      <c r="F9606" t="s">
        <v>103</v>
      </c>
      <c r="G9606" t="s">
        <v>129</v>
      </c>
      <c r="H9606" s="5">
        <v>1080</v>
      </c>
      <c r="I9606" s="5">
        <v>39931.11</v>
      </c>
      <c r="J9606" t="s">
        <v>105</v>
      </c>
      <c r="K9606" t="s">
        <v>106</v>
      </c>
      <c r="L9606">
        <v>3</v>
      </c>
      <c r="M9606">
        <v>1</v>
      </c>
      <c r="N9606">
        <v>5</v>
      </c>
      <c r="O9606" s="6">
        <v>0</v>
      </c>
      <c r="P9606" t="s">
        <v>106</v>
      </c>
      <c r="Q9606" t="s">
        <v>107</v>
      </c>
      <c r="R9606">
        <f>IF(F9606="Monthly",2,0)
+IF(E9606&lt;=6,2,0)
+IF(N9606&lt;=2,2,0)
+IF(L9606&gt;=4,2,0)
+IF(M9606&gt;=2,1,0)
+IF(H9606&gt;=_xlfn.PERCENTILE.INC($H$2:$H$10001,0.75),1,0)</f>
        <v>3</v>
      </c>
      <c r="S9606" t="str">
        <f>IF(R9606&gt;=7,"High",IF(R9606&gt;=4,"Medium","Low"))</f>
        <v>Low</v>
      </c>
    </row>
    <row r="9607" spans="1:19">
      <c r="A9607" t="s">
        <v>9732</v>
      </c>
      <c r="B9607">
        <v>37</v>
      </c>
      <c r="C9607" t="s">
        <v>101</v>
      </c>
      <c r="D9607" t="s">
        <v>126</v>
      </c>
      <c r="E9607">
        <v>25</v>
      </c>
      <c r="F9607" t="s">
        <v>103</v>
      </c>
      <c r="G9607" t="s">
        <v>104</v>
      </c>
      <c r="H9607" s="5">
        <v>584</v>
      </c>
      <c r="I9607" s="5">
        <v>14718.15</v>
      </c>
      <c r="J9607" t="s">
        <v>140</v>
      </c>
      <c r="K9607" t="s">
        <v>107</v>
      </c>
      <c r="L9607">
        <v>0</v>
      </c>
      <c r="M9607">
        <v>0</v>
      </c>
      <c r="N9607">
        <v>5</v>
      </c>
      <c r="O9607" s="6">
        <v>0</v>
      </c>
      <c r="P9607" t="s">
        <v>107</v>
      </c>
      <c r="Q9607" t="s">
        <v>107</v>
      </c>
      <c r="R9607">
        <f>IF(F9607="Monthly",2,0)
+IF(E9607&lt;=6,2,0)
+IF(N9607&lt;=2,2,0)
+IF(L9607&gt;=4,2,0)
+IF(M9607&gt;=2,1,0)
+IF(H9607&gt;=_xlfn.PERCENTILE.INC($H$2:$H$10001,0.75),1,0)</f>
        <v>2</v>
      </c>
      <c r="S9607" t="str">
        <f>IF(R9607&gt;=7,"High",IF(R9607&gt;=4,"Medium","Low"))</f>
        <v>Low</v>
      </c>
    </row>
    <row r="9608" spans="1:19">
      <c r="A9608" t="s">
        <v>9733</v>
      </c>
      <c r="B9608">
        <v>37</v>
      </c>
      <c r="C9608" t="s">
        <v>112</v>
      </c>
      <c r="D9608" t="s">
        <v>126</v>
      </c>
      <c r="E9608">
        <v>67</v>
      </c>
      <c r="F9608" t="s">
        <v>121</v>
      </c>
      <c r="G9608" t="s">
        <v>129</v>
      </c>
      <c r="H9608" s="5">
        <v>1072</v>
      </c>
      <c r="I9608" s="5">
        <v>70263.8</v>
      </c>
      <c r="J9608" t="s">
        <v>105</v>
      </c>
      <c r="K9608" t="s">
        <v>106</v>
      </c>
      <c r="L9608">
        <v>4</v>
      </c>
      <c r="M9608">
        <v>0</v>
      </c>
      <c r="N9608">
        <v>5</v>
      </c>
      <c r="O9608" s="6">
        <v>0</v>
      </c>
      <c r="P9608" t="s">
        <v>106</v>
      </c>
      <c r="Q9608" t="s">
        <v>107</v>
      </c>
      <c r="R9608">
        <f>IF(F9608="Monthly",2,0)
+IF(E9608&lt;=6,2,0)
+IF(N9608&lt;=2,2,0)
+IF(L9608&gt;=4,2,0)
+IF(M9608&gt;=2,1,0)
+IF(H9608&gt;=_xlfn.PERCENTILE.INC($H$2:$H$10001,0.75),1,0)</f>
        <v>3</v>
      </c>
      <c r="S9608" t="str">
        <f>IF(R9608&gt;=7,"High",IF(R9608&gt;=4,"Medium","Low"))</f>
        <v>Low</v>
      </c>
    </row>
    <row r="9609" spans="1:19">
      <c r="A9609" t="s">
        <v>9734</v>
      </c>
      <c r="B9609">
        <v>45</v>
      </c>
      <c r="C9609" t="s">
        <v>112</v>
      </c>
      <c r="D9609" t="s">
        <v>137</v>
      </c>
      <c r="E9609">
        <v>59</v>
      </c>
      <c r="F9609" t="s">
        <v>103</v>
      </c>
      <c r="G9609" t="s">
        <v>104</v>
      </c>
      <c r="H9609" s="5">
        <v>485</v>
      </c>
      <c r="I9609" s="5">
        <v>29292.32</v>
      </c>
      <c r="J9609" t="s">
        <v>115</v>
      </c>
      <c r="K9609" t="s">
        <v>106</v>
      </c>
      <c r="L9609">
        <v>1</v>
      </c>
      <c r="M9609">
        <v>0</v>
      </c>
      <c r="N9609">
        <v>5</v>
      </c>
      <c r="O9609" s="6">
        <v>0</v>
      </c>
      <c r="P9609" t="s">
        <v>107</v>
      </c>
      <c r="Q9609" t="s">
        <v>107</v>
      </c>
      <c r="R9609">
        <f>IF(F9609="Monthly",2,0)
+IF(E9609&lt;=6,2,0)
+IF(N9609&lt;=2,2,0)
+IF(L9609&gt;=4,2,0)
+IF(M9609&gt;=2,1,0)
+IF(H9609&gt;=_xlfn.PERCENTILE.INC($H$2:$H$10001,0.75),1,0)</f>
        <v>2</v>
      </c>
      <c r="S9609" t="str">
        <f>IF(R9609&gt;=7,"High",IF(R9609&gt;=4,"Medium","Low"))</f>
        <v>Low</v>
      </c>
    </row>
    <row r="9610" spans="1:19">
      <c r="A9610" t="s">
        <v>9735</v>
      </c>
      <c r="B9610">
        <v>43</v>
      </c>
      <c r="C9610" t="s">
        <v>101</v>
      </c>
      <c r="D9610" t="s">
        <v>131</v>
      </c>
      <c r="E9610">
        <v>22</v>
      </c>
      <c r="F9610" t="s">
        <v>103</v>
      </c>
      <c r="G9610" t="s">
        <v>104</v>
      </c>
      <c r="H9610" s="5">
        <v>431</v>
      </c>
      <c r="I9610" s="5">
        <v>9200.11</v>
      </c>
      <c r="J9610" t="s">
        <v>134</v>
      </c>
      <c r="K9610" t="s">
        <v>106</v>
      </c>
      <c r="L9610">
        <v>2</v>
      </c>
      <c r="M9610">
        <v>1</v>
      </c>
      <c r="N9610">
        <v>5</v>
      </c>
      <c r="O9610" s="6">
        <v>0</v>
      </c>
      <c r="P9610" t="s">
        <v>107</v>
      </c>
      <c r="Q9610" t="s">
        <v>107</v>
      </c>
      <c r="R9610">
        <f>IF(F9610="Monthly",2,0)
+IF(E9610&lt;=6,2,0)
+IF(N9610&lt;=2,2,0)
+IF(L9610&gt;=4,2,0)
+IF(M9610&gt;=2,1,0)
+IF(H9610&gt;=_xlfn.PERCENTILE.INC($H$2:$H$10001,0.75),1,0)</f>
        <v>2</v>
      </c>
      <c r="S9610" t="str">
        <f>IF(R9610&gt;=7,"High",IF(R9610&gt;=4,"Medium","Low"))</f>
        <v>Low</v>
      </c>
    </row>
    <row r="9611" spans="1:19">
      <c r="A9611" t="s">
        <v>9736</v>
      </c>
      <c r="B9611">
        <v>22</v>
      </c>
      <c r="C9611" t="s">
        <v>101</v>
      </c>
      <c r="D9611" t="s">
        <v>126</v>
      </c>
      <c r="E9611">
        <v>45</v>
      </c>
      <c r="F9611" t="s">
        <v>121</v>
      </c>
      <c r="G9611" t="s">
        <v>110</v>
      </c>
      <c r="H9611" s="5">
        <v>826</v>
      </c>
      <c r="I9611" s="5">
        <v>31299.73</v>
      </c>
      <c r="J9611" t="s">
        <v>115</v>
      </c>
      <c r="K9611" t="s">
        <v>106</v>
      </c>
      <c r="L9611">
        <v>2</v>
      </c>
      <c r="M9611">
        <v>0</v>
      </c>
      <c r="N9611">
        <v>5</v>
      </c>
      <c r="O9611" s="6">
        <v>15</v>
      </c>
      <c r="P9611" t="s">
        <v>107</v>
      </c>
      <c r="Q9611" t="s">
        <v>107</v>
      </c>
      <c r="R9611">
        <f>IF(F9611="Monthly",2,0)
+IF(E9611&lt;=6,2,0)
+IF(N9611&lt;=2,2,0)
+IF(L9611&gt;=4,2,0)
+IF(M9611&gt;=2,1,0)
+IF(H9611&gt;=_xlfn.PERCENTILE.INC($H$2:$H$10001,0.75),1,0)</f>
        <v>1</v>
      </c>
      <c r="S9611" t="str">
        <f>IF(R9611&gt;=7,"High",IF(R9611&gt;=4,"Medium","Low"))</f>
        <v>Low</v>
      </c>
    </row>
    <row r="9612" spans="1:19">
      <c r="A9612" t="s">
        <v>9737</v>
      </c>
      <c r="B9612">
        <v>54</v>
      </c>
      <c r="C9612" t="s">
        <v>112</v>
      </c>
      <c r="D9612" t="s">
        <v>133</v>
      </c>
      <c r="E9612">
        <v>40</v>
      </c>
      <c r="F9612" t="s">
        <v>109</v>
      </c>
      <c r="G9612" t="s">
        <v>129</v>
      </c>
      <c r="H9612" s="5">
        <v>1048</v>
      </c>
      <c r="I9612" s="5">
        <v>41231.65</v>
      </c>
      <c r="J9612" t="s">
        <v>134</v>
      </c>
      <c r="K9612" t="s">
        <v>106</v>
      </c>
      <c r="L9612">
        <v>0</v>
      </c>
      <c r="M9612">
        <v>0</v>
      </c>
      <c r="N9612">
        <v>5</v>
      </c>
      <c r="O9612" s="6">
        <v>0</v>
      </c>
      <c r="P9612" t="s">
        <v>107</v>
      </c>
      <c r="Q9612" t="s">
        <v>107</v>
      </c>
      <c r="R9612">
        <f>IF(F9612="Monthly",2,0)
+IF(E9612&lt;=6,2,0)
+IF(N9612&lt;=2,2,0)
+IF(L9612&gt;=4,2,0)
+IF(M9612&gt;=2,1,0)
+IF(H9612&gt;=_xlfn.PERCENTILE.INC($H$2:$H$10001,0.75),1,0)</f>
        <v>1</v>
      </c>
      <c r="S9612" t="str">
        <f>IF(R9612&gt;=7,"High",IF(R9612&gt;=4,"Medium","Low"))</f>
        <v>Low</v>
      </c>
    </row>
    <row r="9613" spans="1:19">
      <c r="A9613" t="s">
        <v>9738</v>
      </c>
      <c r="B9613">
        <v>19</v>
      </c>
      <c r="C9613" t="s">
        <v>101</v>
      </c>
      <c r="D9613" t="s">
        <v>126</v>
      </c>
      <c r="E9613">
        <v>14</v>
      </c>
      <c r="F9613" t="s">
        <v>109</v>
      </c>
      <c r="G9613" t="s">
        <v>129</v>
      </c>
      <c r="H9613" s="5">
        <v>991</v>
      </c>
      <c r="I9613" s="5">
        <v>14122.06</v>
      </c>
      <c r="J9613" t="s">
        <v>105</v>
      </c>
      <c r="K9613" t="s">
        <v>106</v>
      </c>
      <c r="L9613">
        <v>2</v>
      </c>
      <c r="M9613">
        <v>3</v>
      </c>
      <c r="N9613">
        <v>3</v>
      </c>
      <c r="O9613" s="6">
        <v>0</v>
      </c>
      <c r="P9613" t="s">
        <v>107</v>
      </c>
      <c r="Q9613" t="s">
        <v>106</v>
      </c>
      <c r="R9613">
        <f>IF(F9613="Monthly",2,0)
+IF(E9613&lt;=6,2,0)
+IF(N9613&lt;=2,2,0)
+IF(L9613&gt;=4,2,0)
+IF(M9613&gt;=2,1,0)
+IF(H9613&gt;=_xlfn.PERCENTILE.INC($H$2:$H$10001,0.75),1,0)</f>
        <v>2</v>
      </c>
      <c r="S9613" t="str">
        <f>IF(R9613&gt;=7,"High",IF(R9613&gt;=4,"Medium","Low"))</f>
        <v>Low</v>
      </c>
    </row>
    <row r="9614" spans="1:19">
      <c r="A9614" t="s">
        <v>9739</v>
      </c>
      <c r="B9614">
        <v>34</v>
      </c>
      <c r="C9614" t="s">
        <v>112</v>
      </c>
      <c r="D9614" t="s">
        <v>128</v>
      </c>
      <c r="E9614">
        <v>47</v>
      </c>
      <c r="F9614" t="s">
        <v>121</v>
      </c>
      <c r="G9614" t="s">
        <v>104</v>
      </c>
      <c r="H9614" s="5">
        <v>413</v>
      </c>
      <c r="I9614" s="5">
        <v>17278.560000000001</v>
      </c>
      <c r="J9614" t="s">
        <v>115</v>
      </c>
      <c r="K9614" t="s">
        <v>106</v>
      </c>
      <c r="L9614">
        <v>2</v>
      </c>
      <c r="M9614">
        <v>0</v>
      </c>
      <c r="N9614">
        <v>5</v>
      </c>
      <c r="O9614" s="6">
        <v>10</v>
      </c>
      <c r="P9614" t="s">
        <v>107</v>
      </c>
      <c r="Q9614" t="s">
        <v>107</v>
      </c>
      <c r="R9614">
        <f>IF(F9614="Monthly",2,0)
+IF(E9614&lt;=6,2,0)
+IF(N9614&lt;=2,2,0)
+IF(L9614&gt;=4,2,0)
+IF(M9614&gt;=2,1,0)
+IF(H9614&gt;=_xlfn.PERCENTILE.INC($H$2:$H$10001,0.75),1,0)</f>
        <v>0</v>
      </c>
      <c r="S9614" t="str">
        <f>IF(R9614&gt;=7,"High",IF(R9614&gt;=4,"Medium","Low"))</f>
        <v>Low</v>
      </c>
    </row>
    <row r="9615" spans="1:19">
      <c r="A9615" t="s">
        <v>9740</v>
      </c>
      <c r="B9615">
        <v>35</v>
      </c>
      <c r="C9615" t="s">
        <v>112</v>
      </c>
      <c r="D9615" t="s">
        <v>137</v>
      </c>
      <c r="E9615">
        <v>37</v>
      </c>
      <c r="F9615" t="s">
        <v>103</v>
      </c>
      <c r="G9615" t="s">
        <v>104</v>
      </c>
      <c r="H9615" s="5">
        <v>422</v>
      </c>
      <c r="I9615" s="5">
        <v>15988.95</v>
      </c>
      <c r="J9615" t="s">
        <v>115</v>
      </c>
      <c r="K9615" t="s">
        <v>106</v>
      </c>
      <c r="L9615">
        <v>1</v>
      </c>
      <c r="M9615">
        <v>0</v>
      </c>
      <c r="N9615">
        <v>5</v>
      </c>
      <c r="O9615" s="6">
        <v>0</v>
      </c>
      <c r="P9615" t="s">
        <v>106</v>
      </c>
      <c r="Q9615" t="s">
        <v>107</v>
      </c>
      <c r="R9615">
        <f>IF(F9615="Monthly",2,0)
+IF(E9615&lt;=6,2,0)
+IF(N9615&lt;=2,2,0)
+IF(L9615&gt;=4,2,0)
+IF(M9615&gt;=2,1,0)
+IF(H9615&gt;=_xlfn.PERCENTILE.INC($H$2:$H$10001,0.75),1,0)</f>
        <v>2</v>
      </c>
      <c r="S9615" t="str">
        <f>IF(R9615&gt;=7,"High",IF(R9615&gt;=4,"Medium","Low"))</f>
        <v>Low</v>
      </c>
    </row>
    <row r="9616" spans="1:19">
      <c r="A9616" t="s">
        <v>9741</v>
      </c>
      <c r="B9616">
        <v>44</v>
      </c>
      <c r="C9616" t="s">
        <v>101</v>
      </c>
      <c r="D9616" t="s">
        <v>119</v>
      </c>
      <c r="E9616">
        <v>36</v>
      </c>
      <c r="F9616" t="s">
        <v>103</v>
      </c>
      <c r="G9616" t="s">
        <v>129</v>
      </c>
      <c r="H9616" s="5">
        <v>1006</v>
      </c>
      <c r="I9616" s="5">
        <v>37155.75</v>
      </c>
      <c r="J9616" t="s">
        <v>105</v>
      </c>
      <c r="K9616" t="s">
        <v>106</v>
      </c>
      <c r="L9616">
        <v>1</v>
      </c>
      <c r="M9616">
        <v>0</v>
      </c>
      <c r="N9616">
        <v>4</v>
      </c>
      <c r="O9616" s="6">
        <v>0</v>
      </c>
      <c r="P9616" t="s">
        <v>107</v>
      </c>
      <c r="Q9616" t="s">
        <v>106</v>
      </c>
      <c r="R9616">
        <f>IF(F9616="Monthly",2,0)
+IF(E9616&lt;=6,2,0)
+IF(N9616&lt;=2,2,0)
+IF(L9616&gt;=4,2,0)
+IF(M9616&gt;=2,1,0)
+IF(H9616&gt;=_xlfn.PERCENTILE.INC($H$2:$H$10001,0.75),1,0)</f>
        <v>3</v>
      </c>
      <c r="S9616" t="str">
        <f>IF(R9616&gt;=7,"High",IF(R9616&gt;=4,"Medium","Low"))</f>
        <v>Low</v>
      </c>
    </row>
    <row r="9617" spans="1:19">
      <c r="A9617" t="s">
        <v>9742</v>
      </c>
      <c r="B9617">
        <v>18</v>
      </c>
      <c r="C9617" t="s">
        <v>101</v>
      </c>
      <c r="D9617" t="s">
        <v>126</v>
      </c>
      <c r="E9617">
        <v>17</v>
      </c>
      <c r="F9617" t="s">
        <v>109</v>
      </c>
      <c r="G9617" t="s">
        <v>104</v>
      </c>
      <c r="H9617" s="5">
        <v>566</v>
      </c>
      <c r="I9617" s="5">
        <v>9723.92</v>
      </c>
      <c r="J9617" t="s">
        <v>105</v>
      </c>
      <c r="K9617" t="s">
        <v>107</v>
      </c>
      <c r="L9617">
        <v>0</v>
      </c>
      <c r="M9617">
        <v>0</v>
      </c>
      <c r="N9617">
        <v>5</v>
      </c>
      <c r="O9617" s="6">
        <v>0</v>
      </c>
      <c r="P9617" t="s">
        <v>107</v>
      </c>
      <c r="Q9617" t="s">
        <v>107</v>
      </c>
      <c r="R9617">
        <f>IF(F9617="Monthly",2,0)
+IF(E9617&lt;=6,2,0)
+IF(N9617&lt;=2,2,0)
+IF(L9617&gt;=4,2,0)
+IF(M9617&gt;=2,1,0)
+IF(H9617&gt;=_xlfn.PERCENTILE.INC($H$2:$H$10001,0.75),1,0)</f>
        <v>0</v>
      </c>
      <c r="S9617" t="str">
        <f>IF(R9617&gt;=7,"High",IF(R9617&gt;=4,"Medium","Low"))</f>
        <v>Low</v>
      </c>
    </row>
    <row r="9618" spans="1:19">
      <c r="A9618" t="s">
        <v>9743</v>
      </c>
      <c r="B9618">
        <v>55</v>
      </c>
      <c r="C9618" t="s">
        <v>112</v>
      </c>
      <c r="D9618" t="s">
        <v>137</v>
      </c>
      <c r="E9618">
        <v>27</v>
      </c>
      <c r="F9618" t="s">
        <v>103</v>
      </c>
      <c r="G9618" t="s">
        <v>110</v>
      </c>
      <c r="H9618" s="5">
        <v>675</v>
      </c>
      <c r="I9618" s="5">
        <v>18500.560000000001</v>
      </c>
      <c r="J9618" t="s">
        <v>105</v>
      </c>
      <c r="K9618" t="s">
        <v>106</v>
      </c>
      <c r="L9618">
        <v>2</v>
      </c>
      <c r="M9618">
        <v>1</v>
      </c>
      <c r="N9618">
        <v>4</v>
      </c>
      <c r="O9618" s="6">
        <v>0</v>
      </c>
      <c r="P9618" t="s">
        <v>107</v>
      </c>
      <c r="Q9618" t="s">
        <v>107</v>
      </c>
      <c r="R9618">
        <f>IF(F9618="Monthly",2,0)
+IF(E9618&lt;=6,2,0)
+IF(N9618&lt;=2,2,0)
+IF(L9618&gt;=4,2,0)
+IF(M9618&gt;=2,1,0)
+IF(H9618&gt;=_xlfn.PERCENTILE.INC($H$2:$H$10001,0.75),1,0)</f>
        <v>2</v>
      </c>
      <c r="S9618" t="str">
        <f>IF(R9618&gt;=7,"High",IF(R9618&gt;=4,"Medium","Low"))</f>
        <v>Low</v>
      </c>
    </row>
    <row r="9619" spans="1:19">
      <c r="A9619" t="s">
        <v>9744</v>
      </c>
      <c r="B9619">
        <v>18</v>
      </c>
      <c r="C9619" t="s">
        <v>112</v>
      </c>
      <c r="D9619" t="s">
        <v>131</v>
      </c>
      <c r="E9619">
        <v>32</v>
      </c>
      <c r="F9619" t="s">
        <v>121</v>
      </c>
      <c r="G9619" t="s">
        <v>104</v>
      </c>
      <c r="H9619" s="5">
        <v>440</v>
      </c>
      <c r="I9619" s="5">
        <v>11826.74</v>
      </c>
      <c r="J9619" t="s">
        <v>105</v>
      </c>
      <c r="K9619" t="s">
        <v>107</v>
      </c>
      <c r="L9619">
        <v>3</v>
      </c>
      <c r="M9619">
        <v>2</v>
      </c>
      <c r="N9619">
        <v>4</v>
      </c>
      <c r="O9619" s="6">
        <v>15</v>
      </c>
      <c r="P9619" t="s">
        <v>107</v>
      </c>
      <c r="Q9619" t="s">
        <v>107</v>
      </c>
      <c r="R9619">
        <f>IF(F9619="Monthly",2,0)
+IF(E9619&lt;=6,2,0)
+IF(N9619&lt;=2,2,0)
+IF(L9619&gt;=4,2,0)
+IF(M9619&gt;=2,1,0)
+IF(H9619&gt;=_xlfn.PERCENTILE.INC($H$2:$H$10001,0.75),1,0)</f>
        <v>1</v>
      </c>
      <c r="S9619" t="str">
        <f>IF(R9619&gt;=7,"High",IF(R9619&gt;=4,"Medium","Low"))</f>
        <v>Low</v>
      </c>
    </row>
    <row r="9620" spans="1:19">
      <c r="A9620" t="s">
        <v>9745</v>
      </c>
      <c r="B9620">
        <v>31</v>
      </c>
      <c r="C9620" t="s">
        <v>101</v>
      </c>
      <c r="D9620" t="s">
        <v>126</v>
      </c>
      <c r="E9620">
        <v>16</v>
      </c>
      <c r="F9620" t="s">
        <v>103</v>
      </c>
      <c r="G9620" t="s">
        <v>110</v>
      </c>
      <c r="H9620" s="5">
        <v>813</v>
      </c>
      <c r="I9620" s="5">
        <v>13223.1</v>
      </c>
      <c r="J9620" t="s">
        <v>117</v>
      </c>
      <c r="K9620" t="s">
        <v>106</v>
      </c>
      <c r="L9620">
        <v>3</v>
      </c>
      <c r="M9620">
        <v>2</v>
      </c>
      <c r="N9620">
        <v>4</v>
      </c>
      <c r="O9620" s="6">
        <v>0</v>
      </c>
      <c r="P9620" t="s">
        <v>107</v>
      </c>
      <c r="Q9620" t="s">
        <v>106</v>
      </c>
      <c r="R9620">
        <f>IF(F9620="Monthly",2,0)
+IF(E9620&lt;=6,2,0)
+IF(N9620&lt;=2,2,0)
+IF(L9620&gt;=4,2,0)
+IF(M9620&gt;=2,1,0)
+IF(H9620&gt;=_xlfn.PERCENTILE.INC($H$2:$H$10001,0.75),1,0)</f>
        <v>4</v>
      </c>
      <c r="S9620" t="str">
        <f>IF(R9620&gt;=7,"High",IF(R9620&gt;=4,"Medium","Low"))</f>
        <v>Medium</v>
      </c>
    </row>
    <row r="9621" spans="1:19">
      <c r="A9621" t="s">
        <v>9746</v>
      </c>
      <c r="B9621">
        <v>18</v>
      </c>
      <c r="C9621" t="s">
        <v>101</v>
      </c>
      <c r="D9621" t="s">
        <v>137</v>
      </c>
      <c r="E9621">
        <v>54</v>
      </c>
      <c r="F9621" t="s">
        <v>103</v>
      </c>
      <c r="G9621" t="s">
        <v>129</v>
      </c>
      <c r="H9621" s="5">
        <v>1007</v>
      </c>
      <c r="I9621" s="5">
        <v>52955.45</v>
      </c>
      <c r="J9621" t="s">
        <v>117</v>
      </c>
      <c r="K9621" t="s">
        <v>106</v>
      </c>
      <c r="L9621">
        <v>0</v>
      </c>
      <c r="M9621">
        <v>0</v>
      </c>
      <c r="N9621">
        <v>5</v>
      </c>
      <c r="O9621" s="6">
        <v>0</v>
      </c>
      <c r="P9621" t="s">
        <v>106</v>
      </c>
      <c r="Q9621" t="s">
        <v>107</v>
      </c>
      <c r="R9621">
        <f>IF(F9621="Monthly",2,0)
+IF(E9621&lt;=6,2,0)
+IF(N9621&lt;=2,2,0)
+IF(L9621&gt;=4,2,0)
+IF(M9621&gt;=2,1,0)
+IF(H9621&gt;=_xlfn.PERCENTILE.INC($H$2:$H$10001,0.75),1,0)</f>
        <v>3</v>
      </c>
      <c r="S9621" t="str">
        <f>IF(R9621&gt;=7,"High",IF(R9621&gt;=4,"Medium","Low"))</f>
        <v>Low</v>
      </c>
    </row>
    <row r="9622" spans="1:19">
      <c r="A9622" t="s">
        <v>9747</v>
      </c>
      <c r="B9622">
        <v>44</v>
      </c>
      <c r="C9622" t="s">
        <v>112</v>
      </c>
      <c r="D9622" t="s">
        <v>159</v>
      </c>
      <c r="E9622">
        <v>51</v>
      </c>
      <c r="F9622" t="s">
        <v>109</v>
      </c>
      <c r="G9622" t="s">
        <v>129</v>
      </c>
      <c r="H9622" s="5">
        <v>976</v>
      </c>
      <c r="I9622" s="5">
        <v>46904.81</v>
      </c>
      <c r="J9622" t="s">
        <v>117</v>
      </c>
      <c r="K9622" t="s">
        <v>106</v>
      </c>
      <c r="L9622">
        <v>0</v>
      </c>
      <c r="M9622">
        <v>0</v>
      </c>
      <c r="N9622">
        <v>5</v>
      </c>
      <c r="O9622" s="6">
        <v>5</v>
      </c>
      <c r="P9622" t="s">
        <v>106</v>
      </c>
      <c r="Q9622" t="s">
        <v>107</v>
      </c>
      <c r="R9622">
        <f>IF(F9622="Monthly",2,0)
+IF(E9622&lt;=6,2,0)
+IF(N9622&lt;=2,2,0)
+IF(L9622&gt;=4,2,0)
+IF(M9622&gt;=2,1,0)
+IF(H9622&gt;=_xlfn.PERCENTILE.INC($H$2:$H$10001,0.75),1,0)</f>
        <v>1</v>
      </c>
      <c r="S9622" t="str">
        <f>IF(R9622&gt;=7,"High",IF(R9622&gt;=4,"Medium","Low"))</f>
        <v>Low</v>
      </c>
    </row>
    <row r="9623" spans="1:19">
      <c r="A9623" t="s">
        <v>9748</v>
      </c>
      <c r="B9623">
        <v>41</v>
      </c>
      <c r="C9623" t="s">
        <v>101</v>
      </c>
      <c r="D9623" t="s">
        <v>123</v>
      </c>
      <c r="E9623">
        <v>27</v>
      </c>
      <c r="F9623" t="s">
        <v>103</v>
      </c>
      <c r="G9623" t="s">
        <v>104</v>
      </c>
      <c r="H9623" s="5">
        <v>400</v>
      </c>
      <c r="I9623" s="5">
        <v>10674.64</v>
      </c>
      <c r="J9623" t="s">
        <v>105</v>
      </c>
      <c r="K9623" t="s">
        <v>107</v>
      </c>
      <c r="L9623">
        <v>5</v>
      </c>
      <c r="M9623">
        <v>1</v>
      </c>
      <c r="N9623">
        <v>4</v>
      </c>
      <c r="O9623" s="6">
        <v>0</v>
      </c>
      <c r="P9623" t="s">
        <v>107</v>
      </c>
      <c r="Q9623" t="s">
        <v>106</v>
      </c>
      <c r="R9623">
        <f>IF(F9623="Monthly",2,0)
+IF(E9623&lt;=6,2,0)
+IF(N9623&lt;=2,2,0)
+IF(L9623&gt;=4,2,0)
+IF(M9623&gt;=2,1,0)
+IF(H9623&gt;=_xlfn.PERCENTILE.INC($H$2:$H$10001,0.75),1,0)</f>
        <v>4</v>
      </c>
      <c r="S9623" t="str">
        <f>IF(R9623&gt;=7,"High",IF(R9623&gt;=4,"Medium","Low"))</f>
        <v>Medium</v>
      </c>
    </row>
    <row r="9624" spans="1:19">
      <c r="A9624" t="s">
        <v>9749</v>
      </c>
      <c r="B9624">
        <v>32</v>
      </c>
      <c r="C9624" t="s">
        <v>112</v>
      </c>
      <c r="D9624" t="s">
        <v>102</v>
      </c>
      <c r="E9624">
        <v>16</v>
      </c>
      <c r="F9624" t="s">
        <v>103</v>
      </c>
      <c r="G9624" t="s">
        <v>110</v>
      </c>
      <c r="H9624" s="5">
        <v>743</v>
      </c>
      <c r="I9624" s="5">
        <v>11825.14</v>
      </c>
      <c r="J9624" t="s">
        <v>115</v>
      </c>
      <c r="K9624" t="s">
        <v>106</v>
      </c>
      <c r="L9624">
        <v>0</v>
      </c>
      <c r="M9624">
        <v>0</v>
      </c>
      <c r="N9624">
        <v>5</v>
      </c>
      <c r="O9624" s="6">
        <v>0</v>
      </c>
      <c r="P9624" t="s">
        <v>107</v>
      </c>
      <c r="Q9624" t="s">
        <v>107</v>
      </c>
      <c r="R9624">
        <f>IF(F9624="Monthly",2,0)
+IF(E9624&lt;=6,2,0)
+IF(N9624&lt;=2,2,0)
+IF(L9624&gt;=4,2,0)
+IF(M9624&gt;=2,1,0)
+IF(H9624&gt;=_xlfn.PERCENTILE.INC($H$2:$H$10001,0.75),1,0)</f>
        <v>2</v>
      </c>
      <c r="S9624" t="str">
        <f>IF(R9624&gt;=7,"High",IF(R9624&gt;=4,"Medium","Low"))</f>
        <v>Low</v>
      </c>
    </row>
    <row r="9625" spans="1:19">
      <c r="A9625" t="s">
        <v>9750</v>
      </c>
      <c r="B9625">
        <v>24</v>
      </c>
      <c r="C9625" t="s">
        <v>101</v>
      </c>
      <c r="D9625" t="s">
        <v>137</v>
      </c>
      <c r="E9625">
        <v>72</v>
      </c>
      <c r="F9625" t="s">
        <v>121</v>
      </c>
      <c r="G9625" t="s">
        <v>110</v>
      </c>
      <c r="H9625" s="5">
        <v>764</v>
      </c>
      <c r="I9625" s="5">
        <v>49325.15</v>
      </c>
      <c r="J9625" t="s">
        <v>134</v>
      </c>
      <c r="K9625" t="s">
        <v>106</v>
      </c>
      <c r="L9625">
        <v>0</v>
      </c>
      <c r="M9625">
        <v>0</v>
      </c>
      <c r="N9625">
        <v>5</v>
      </c>
      <c r="O9625" s="6">
        <v>10</v>
      </c>
      <c r="P9625" t="s">
        <v>107</v>
      </c>
      <c r="Q9625" t="s">
        <v>107</v>
      </c>
      <c r="R9625">
        <f>IF(F9625="Monthly",2,0)
+IF(E9625&lt;=6,2,0)
+IF(N9625&lt;=2,2,0)
+IF(L9625&gt;=4,2,0)
+IF(M9625&gt;=2,1,0)
+IF(H9625&gt;=_xlfn.PERCENTILE.INC($H$2:$H$10001,0.75),1,0)</f>
        <v>0</v>
      </c>
      <c r="S9625" t="str">
        <f>IF(R9625&gt;=7,"High",IF(R9625&gt;=4,"Medium","Low"))</f>
        <v>Low</v>
      </c>
    </row>
    <row r="9626" spans="1:19">
      <c r="A9626" t="s">
        <v>9751</v>
      </c>
      <c r="B9626">
        <v>26</v>
      </c>
      <c r="C9626" t="s">
        <v>101</v>
      </c>
      <c r="D9626" t="s">
        <v>113</v>
      </c>
      <c r="E9626">
        <v>34</v>
      </c>
      <c r="F9626" t="s">
        <v>103</v>
      </c>
      <c r="G9626" t="s">
        <v>104</v>
      </c>
      <c r="H9626" s="5">
        <v>404</v>
      </c>
      <c r="I9626" s="5">
        <v>13748.67</v>
      </c>
      <c r="J9626" t="s">
        <v>140</v>
      </c>
      <c r="K9626" t="s">
        <v>107</v>
      </c>
      <c r="L9626">
        <v>0</v>
      </c>
      <c r="M9626">
        <v>0</v>
      </c>
      <c r="N9626">
        <v>5</v>
      </c>
      <c r="O9626" s="6">
        <v>0</v>
      </c>
      <c r="P9626" t="s">
        <v>107</v>
      </c>
      <c r="Q9626" t="s">
        <v>106</v>
      </c>
      <c r="R9626">
        <f>IF(F9626="Monthly",2,0)
+IF(E9626&lt;=6,2,0)
+IF(N9626&lt;=2,2,0)
+IF(L9626&gt;=4,2,0)
+IF(M9626&gt;=2,1,0)
+IF(H9626&gt;=_xlfn.PERCENTILE.INC($H$2:$H$10001,0.75),1,0)</f>
        <v>2</v>
      </c>
      <c r="S9626" t="str">
        <f>IF(R9626&gt;=7,"High",IF(R9626&gt;=4,"Medium","Low"))</f>
        <v>Low</v>
      </c>
    </row>
    <row r="9627" spans="1:19">
      <c r="A9627" t="s">
        <v>9752</v>
      </c>
      <c r="B9627">
        <v>44</v>
      </c>
      <c r="C9627" t="s">
        <v>112</v>
      </c>
      <c r="D9627" t="s">
        <v>113</v>
      </c>
      <c r="E9627">
        <v>11</v>
      </c>
      <c r="F9627" t="s">
        <v>103</v>
      </c>
      <c r="G9627" t="s">
        <v>110</v>
      </c>
      <c r="H9627" s="5">
        <v>760</v>
      </c>
      <c r="I9627" s="5">
        <v>8309.9</v>
      </c>
      <c r="J9627" t="s">
        <v>105</v>
      </c>
      <c r="K9627" t="s">
        <v>107</v>
      </c>
      <c r="L9627">
        <v>0</v>
      </c>
      <c r="M9627">
        <v>0</v>
      </c>
      <c r="N9627">
        <v>4</v>
      </c>
      <c r="O9627" s="6">
        <v>0</v>
      </c>
      <c r="P9627" t="s">
        <v>107</v>
      </c>
      <c r="Q9627" t="s">
        <v>106</v>
      </c>
      <c r="R9627">
        <f>IF(F9627="Monthly",2,0)
+IF(E9627&lt;=6,2,0)
+IF(N9627&lt;=2,2,0)
+IF(L9627&gt;=4,2,0)
+IF(M9627&gt;=2,1,0)
+IF(H9627&gt;=_xlfn.PERCENTILE.INC($H$2:$H$10001,0.75),1,0)</f>
        <v>2</v>
      </c>
      <c r="S9627" t="str">
        <f>IF(R9627&gt;=7,"High",IF(R9627&gt;=4,"Medium","Low"))</f>
        <v>Low</v>
      </c>
    </row>
    <row r="9628" spans="1:19">
      <c r="A9628" t="s">
        <v>9753</v>
      </c>
      <c r="B9628">
        <v>31</v>
      </c>
      <c r="C9628" t="s">
        <v>112</v>
      </c>
      <c r="D9628" t="s">
        <v>137</v>
      </c>
      <c r="E9628">
        <v>57</v>
      </c>
      <c r="F9628" t="s">
        <v>109</v>
      </c>
      <c r="G9628" t="s">
        <v>110</v>
      </c>
      <c r="H9628" s="5">
        <v>725</v>
      </c>
      <c r="I9628" s="5">
        <v>37885.29</v>
      </c>
      <c r="J9628" t="s">
        <v>117</v>
      </c>
      <c r="K9628" t="s">
        <v>106</v>
      </c>
      <c r="L9628">
        <v>3</v>
      </c>
      <c r="M9628">
        <v>1</v>
      </c>
      <c r="N9628">
        <v>4</v>
      </c>
      <c r="O9628" s="6">
        <v>10</v>
      </c>
      <c r="P9628" t="s">
        <v>107</v>
      </c>
      <c r="Q9628" t="s">
        <v>107</v>
      </c>
      <c r="R9628">
        <f>IF(F9628="Monthly",2,0)
+IF(E9628&lt;=6,2,0)
+IF(N9628&lt;=2,2,0)
+IF(L9628&gt;=4,2,0)
+IF(M9628&gt;=2,1,0)
+IF(H9628&gt;=_xlfn.PERCENTILE.INC($H$2:$H$10001,0.75),1,0)</f>
        <v>0</v>
      </c>
      <c r="S9628" t="str">
        <f>IF(R9628&gt;=7,"High",IF(R9628&gt;=4,"Medium","Low"))</f>
        <v>Low</v>
      </c>
    </row>
    <row r="9629" spans="1:19">
      <c r="A9629" t="s">
        <v>9754</v>
      </c>
      <c r="B9629">
        <v>42</v>
      </c>
      <c r="C9629" t="s">
        <v>101</v>
      </c>
      <c r="D9629" t="s">
        <v>137</v>
      </c>
      <c r="E9629">
        <v>33</v>
      </c>
      <c r="F9629" t="s">
        <v>103</v>
      </c>
      <c r="G9629" t="s">
        <v>104</v>
      </c>
      <c r="H9629" s="5">
        <v>458</v>
      </c>
      <c r="I9629" s="5">
        <v>15108</v>
      </c>
      <c r="J9629" t="s">
        <v>117</v>
      </c>
      <c r="K9629" t="s">
        <v>107</v>
      </c>
      <c r="L9629">
        <v>0</v>
      </c>
      <c r="M9629">
        <v>0</v>
      </c>
      <c r="N9629">
        <v>5</v>
      </c>
      <c r="O9629" s="6">
        <v>0</v>
      </c>
      <c r="P9629" t="s">
        <v>107</v>
      </c>
      <c r="Q9629" t="s">
        <v>107</v>
      </c>
      <c r="R9629">
        <f>IF(F9629="Monthly",2,0)
+IF(E9629&lt;=6,2,0)
+IF(N9629&lt;=2,2,0)
+IF(L9629&gt;=4,2,0)
+IF(M9629&gt;=2,1,0)
+IF(H9629&gt;=_xlfn.PERCENTILE.INC($H$2:$H$10001,0.75),1,0)</f>
        <v>2</v>
      </c>
      <c r="S9629" t="str">
        <f>IF(R9629&gt;=7,"High",IF(R9629&gt;=4,"Medium","Low"))</f>
        <v>Low</v>
      </c>
    </row>
    <row r="9630" spans="1:19">
      <c r="A9630" t="s">
        <v>9755</v>
      </c>
      <c r="B9630">
        <v>34</v>
      </c>
      <c r="C9630" t="s">
        <v>112</v>
      </c>
      <c r="D9630" t="s">
        <v>133</v>
      </c>
      <c r="E9630">
        <v>11</v>
      </c>
      <c r="F9630" t="s">
        <v>103</v>
      </c>
      <c r="G9630" t="s">
        <v>104</v>
      </c>
      <c r="H9630" s="5">
        <v>487</v>
      </c>
      <c r="I9630" s="5">
        <v>5304.91</v>
      </c>
      <c r="J9630" t="s">
        <v>105</v>
      </c>
      <c r="K9630" t="s">
        <v>106</v>
      </c>
      <c r="L9630">
        <v>4</v>
      </c>
      <c r="M9630">
        <v>2</v>
      </c>
      <c r="N9630">
        <v>2</v>
      </c>
      <c r="O9630" s="6">
        <v>0</v>
      </c>
      <c r="P9630" t="s">
        <v>107</v>
      </c>
      <c r="Q9630" t="s">
        <v>106</v>
      </c>
      <c r="R9630">
        <f>IF(F9630="Monthly",2,0)
+IF(E9630&lt;=6,2,0)
+IF(N9630&lt;=2,2,0)
+IF(L9630&gt;=4,2,0)
+IF(M9630&gt;=2,1,0)
+IF(H9630&gt;=_xlfn.PERCENTILE.INC($H$2:$H$10001,0.75),1,0)</f>
        <v>7</v>
      </c>
      <c r="S9630" t="str">
        <f>IF(R9630&gt;=7,"High",IF(R9630&gt;=4,"Medium","Low"))</f>
        <v>High</v>
      </c>
    </row>
    <row r="9631" spans="1:19">
      <c r="A9631" t="s">
        <v>9756</v>
      </c>
      <c r="B9631">
        <v>48</v>
      </c>
      <c r="C9631" t="s">
        <v>112</v>
      </c>
      <c r="D9631" t="s">
        <v>123</v>
      </c>
      <c r="E9631">
        <v>44</v>
      </c>
      <c r="F9631" t="s">
        <v>121</v>
      </c>
      <c r="G9631" t="s">
        <v>110</v>
      </c>
      <c r="H9631" s="5">
        <v>744</v>
      </c>
      <c r="I9631" s="5">
        <v>32212.95</v>
      </c>
      <c r="J9631" t="s">
        <v>115</v>
      </c>
      <c r="K9631" t="s">
        <v>106</v>
      </c>
      <c r="L9631">
        <v>4</v>
      </c>
      <c r="M9631">
        <v>2</v>
      </c>
      <c r="N9631">
        <v>3</v>
      </c>
      <c r="O9631" s="6">
        <v>0</v>
      </c>
      <c r="P9631" t="s">
        <v>107</v>
      </c>
      <c r="Q9631" t="s">
        <v>107</v>
      </c>
      <c r="R9631">
        <f>IF(F9631="Monthly",2,0)
+IF(E9631&lt;=6,2,0)
+IF(N9631&lt;=2,2,0)
+IF(L9631&gt;=4,2,0)
+IF(M9631&gt;=2,1,0)
+IF(H9631&gt;=_xlfn.PERCENTILE.INC($H$2:$H$10001,0.75),1,0)</f>
        <v>3</v>
      </c>
      <c r="S9631" t="str">
        <f>IF(R9631&gt;=7,"High",IF(R9631&gt;=4,"Medium","Low"))</f>
        <v>Low</v>
      </c>
    </row>
    <row r="9632" spans="1:19">
      <c r="A9632" t="s">
        <v>9757</v>
      </c>
      <c r="B9632">
        <v>36</v>
      </c>
      <c r="C9632" t="s">
        <v>101</v>
      </c>
      <c r="D9632" t="s">
        <v>126</v>
      </c>
      <c r="E9632">
        <v>16</v>
      </c>
      <c r="F9632" t="s">
        <v>103</v>
      </c>
      <c r="G9632" t="s">
        <v>104</v>
      </c>
      <c r="H9632" s="5">
        <v>457</v>
      </c>
      <c r="I9632" s="5">
        <v>7513.62</v>
      </c>
      <c r="J9632" t="s">
        <v>105</v>
      </c>
      <c r="K9632" t="s">
        <v>107</v>
      </c>
      <c r="L9632">
        <v>9</v>
      </c>
      <c r="M9632">
        <v>3</v>
      </c>
      <c r="N9632">
        <v>1</v>
      </c>
      <c r="O9632" s="6">
        <v>0</v>
      </c>
      <c r="P9632" t="s">
        <v>107</v>
      </c>
      <c r="Q9632" t="s">
        <v>106</v>
      </c>
      <c r="R9632">
        <f>IF(F9632="Monthly",2,0)
+IF(E9632&lt;=6,2,0)
+IF(N9632&lt;=2,2,0)
+IF(L9632&gt;=4,2,0)
+IF(M9632&gt;=2,1,0)
+IF(H9632&gt;=_xlfn.PERCENTILE.INC($H$2:$H$10001,0.75),1,0)</f>
        <v>7</v>
      </c>
      <c r="S9632" t="str">
        <f>IF(R9632&gt;=7,"High",IF(R9632&gt;=4,"Medium","Low"))</f>
        <v>High</v>
      </c>
    </row>
    <row r="9633" spans="1:19">
      <c r="A9633" t="s">
        <v>9758</v>
      </c>
      <c r="B9633">
        <v>43</v>
      </c>
      <c r="C9633" t="s">
        <v>112</v>
      </c>
      <c r="D9633" t="s">
        <v>126</v>
      </c>
      <c r="E9633">
        <v>58</v>
      </c>
      <c r="F9633" t="s">
        <v>109</v>
      </c>
      <c r="G9633" t="s">
        <v>110</v>
      </c>
      <c r="H9633" s="5">
        <v>742</v>
      </c>
      <c r="I9633" s="5">
        <v>42387.11</v>
      </c>
      <c r="J9633" t="s">
        <v>115</v>
      </c>
      <c r="K9633" t="s">
        <v>106</v>
      </c>
      <c r="L9633">
        <v>7</v>
      </c>
      <c r="M9633">
        <v>2</v>
      </c>
      <c r="N9633">
        <v>3</v>
      </c>
      <c r="O9633" s="6">
        <v>0</v>
      </c>
      <c r="P9633" t="s">
        <v>106</v>
      </c>
      <c r="Q9633" t="s">
        <v>106</v>
      </c>
      <c r="R9633">
        <f>IF(F9633="Monthly",2,0)
+IF(E9633&lt;=6,2,0)
+IF(N9633&lt;=2,2,0)
+IF(L9633&gt;=4,2,0)
+IF(M9633&gt;=2,1,0)
+IF(H9633&gt;=_xlfn.PERCENTILE.INC($H$2:$H$10001,0.75),1,0)</f>
        <v>3</v>
      </c>
      <c r="S9633" t="str">
        <f>IF(R9633&gt;=7,"High",IF(R9633&gt;=4,"Medium","Low"))</f>
        <v>Low</v>
      </c>
    </row>
    <row r="9634" spans="1:19">
      <c r="A9634" t="s">
        <v>9759</v>
      </c>
      <c r="B9634">
        <v>32</v>
      </c>
      <c r="C9634" t="s">
        <v>112</v>
      </c>
      <c r="D9634" t="s">
        <v>126</v>
      </c>
      <c r="E9634">
        <v>18</v>
      </c>
      <c r="F9634" t="s">
        <v>103</v>
      </c>
      <c r="G9634" t="s">
        <v>104</v>
      </c>
      <c r="H9634" s="5">
        <v>527</v>
      </c>
      <c r="I9634" s="5">
        <v>9420.91</v>
      </c>
      <c r="J9634" t="s">
        <v>134</v>
      </c>
      <c r="K9634" t="s">
        <v>106</v>
      </c>
      <c r="L9634">
        <v>3</v>
      </c>
      <c r="M9634">
        <v>2</v>
      </c>
      <c r="N9634">
        <v>3</v>
      </c>
      <c r="O9634" s="6">
        <v>0</v>
      </c>
      <c r="P9634" t="s">
        <v>107</v>
      </c>
      <c r="Q9634" t="s">
        <v>107</v>
      </c>
      <c r="R9634">
        <f>IF(F9634="Monthly",2,0)
+IF(E9634&lt;=6,2,0)
+IF(N9634&lt;=2,2,0)
+IF(L9634&gt;=4,2,0)
+IF(M9634&gt;=2,1,0)
+IF(H9634&gt;=_xlfn.PERCENTILE.INC($H$2:$H$10001,0.75),1,0)</f>
        <v>3</v>
      </c>
      <c r="S9634" t="str">
        <f>IF(R9634&gt;=7,"High",IF(R9634&gt;=4,"Medium","Low"))</f>
        <v>Low</v>
      </c>
    </row>
    <row r="9635" spans="1:19">
      <c r="A9635" t="s">
        <v>9760</v>
      </c>
      <c r="B9635">
        <v>43</v>
      </c>
      <c r="C9635" t="s">
        <v>112</v>
      </c>
      <c r="D9635" t="s">
        <v>102</v>
      </c>
      <c r="E9635">
        <v>44</v>
      </c>
      <c r="F9635" t="s">
        <v>103</v>
      </c>
      <c r="G9635" t="s">
        <v>110</v>
      </c>
      <c r="H9635" s="5">
        <v>823</v>
      </c>
      <c r="I9635" s="5">
        <v>36572.26</v>
      </c>
      <c r="J9635" t="s">
        <v>134</v>
      </c>
      <c r="K9635" t="s">
        <v>106</v>
      </c>
      <c r="L9635">
        <v>0</v>
      </c>
      <c r="M9635">
        <v>0</v>
      </c>
      <c r="N9635">
        <v>5</v>
      </c>
      <c r="O9635" s="6">
        <v>0</v>
      </c>
      <c r="P9635" t="s">
        <v>107</v>
      </c>
      <c r="Q9635" t="s">
        <v>107</v>
      </c>
      <c r="R9635">
        <f>IF(F9635="Monthly",2,0)
+IF(E9635&lt;=6,2,0)
+IF(N9635&lt;=2,2,0)
+IF(L9635&gt;=4,2,0)
+IF(M9635&gt;=2,1,0)
+IF(H9635&gt;=_xlfn.PERCENTILE.INC($H$2:$H$10001,0.75),1,0)</f>
        <v>3</v>
      </c>
      <c r="S9635" t="str">
        <f>IF(R9635&gt;=7,"High",IF(R9635&gt;=4,"Medium","Low"))</f>
        <v>Low</v>
      </c>
    </row>
    <row r="9636" spans="1:19">
      <c r="A9636" t="s">
        <v>9761</v>
      </c>
      <c r="B9636">
        <v>40</v>
      </c>
      <c r="C9636" t="s">
        <v>101</v>
      </c>
      <c r="D9636" t="s">
        <v>131</v>
      </c>
      <c r="E9636">
        <v>12</v>
      </c>
      <c r="F9636" t="s">
        <v>103</v>
      </c>
      <c r="G9636" t="s">
        <v>110</v>
      </c>
      <c r="H9636" s="5">
        <v>678</v>
      </c>
      <c r="I9636" s="5">
        <v>7989.02</v>
      </c>
      <c r="J9636" t="s">
        <v>105</v>
      </c>
      <c r="K9636" t="s">
        <v>106</v>
      </c>
      <c r="L9636">
        <v>2</v>
      </c>
      <c r="M9636">
        <v>0</v>
      </c>
      <c r="N9636">
        <v>4</v>
      </c>
      <c r="O9636" s="6">
        <v>0</v>
      </c>
      <c r="P9636" t="s">
        <v>106</v>
      </c>
      <c r="Q9636" t="s">
        <v>107</v>
      </c>
      <c r="R9636">
        <f>IF(F9636="Monthly",2,0)
+IF(E9636&lt;=6,2,0)
+IF(N9636&lt;=2,2,0)
+IF(L9636&gt;=4,2,0)
+IF(M9636&gt;=2,1,0)
+IF(H9636&gt;=_xlfn.PERCENTILE.INC($H$2:$H$10001,0.75),1,0)</f>
        <v>2</v>
      </c>
      <c r="S9636" t="str">
        <f>IF(R9636&gt;=7,"High",IF(R9636&gt;=4,"Medium","Low"))</f>
        <v>Low</v>
      </c>
    </row>
    <row r="9637" spans="1:19">
      <c r="A9637" t="s">
        <v>9762</v>
      </c>
      <c r="B9637">
        <v>33</v>
      </c>
      <c r="C9637" t="s">
        <v>112</v>
      </c>
      <c r="D9637" t="s">
        <v>133</v>
      </c>
      <c r="E9637">
        <v>32</v>
      </c>
      <c r="F9637" t="s">
        <v>103</v>
      </c>
      <c r="G9637" t="s">
        <v>104</v>
      </c>
      <c r="H9637" s="5">
        <v>483</v>
      </c>
      <c r="I9637" s="5">
        <v>15461.53</v>
      </c>
      <c r="J9637" t="s">
        <v>117</v>
      </c>
      <c r="K9637" t="s">
        <v>106</v>
      </c>
      <c r="L9637">
        <v>1</v>
      </c>
      <c r="M9637">
        <v>0</v>
      </c>
      <c r="N9637">
        <v>5</v>
      </c>
      <c r="O9637" s="6">
        <v>0</v>
      </c>
      <c r="P9637" t="s">
        <v>107</v>
      </c>
      <c r="Q9637" t="s">
        <v>106</v>
      </c>
      <c r="R9637">
        <f>IF(F9637="Monthly",2,0)
+IF(E9637&lt;=6,2,0)
+IF(N9637&lt;=2,2,0)
+IF(L9637&gt;=4,2,0)
+IF(M9637&gt;=2,1,0)
+IF(H9637&gt;=_xlfn.PERCENTILE.INC($H$2:$H$10001,0.75),1,0)</f>
        <v>2</v>
      </c>
      <c r="S9637" t="str">
        <f>IF(R9637&gt;=7,"High",IF(R9637&gt;=4,"Medium","Low"))</f>
        <v>Low</v>
      </c>
    </row>
    <row r="9638" spans="1:19">
      <c r="A9638" t="s">
        <v>9763</v>
      </c>
      <c r="B9638">
        <v>41</v>
      </c>
      <c r="C9638" t="s">
        <v>101</v>
      </c>
      <c r="D9638" t="s">
        <v>133</v>
      </c>
      <c r="E9638">
        <v>30</v>
      </c>
      <c r="F9638" t="s">
        <v>109</v>
      </c>
      <c r="G9638" t="s">
        <v>110</v>
      </c>
      <c r="H9638" s="5">
        <v>682</v>
      </c>
      <c r="I9638" s="5">
        <v>18953.64</v>
      </c>
      <c r="J9638" t="s">
        <v>105</v>
      </c>
      <c r="K9638" t="s">
        <v>106</v>
      </c>
      <c r="L9638">
        <v>0</v>
      </c>
      <c r="M9638">
        <v>0</v>
      </c>
      <c r="N9638">
        <v>5</v>
      </c>
      <c r="O9638" s="6">
        <v>10</v>
      </c>
      <c r="P9638" t="s">
        <v>107</v>
      </c>
      <c r="Q9638" t="s">
        <v>107</v>
      </c>
      <c r="R9638">
        <f>IF(F9638="Monthly",2,0)
+IF(E9638&lt;=6,2,0)
+IF(N9638&lt;=2,2,0)
+IF(L9638&gt;=4,2,0)
+IF(M9638&gt;=2,1,0)
+IF(H9638&gt;=_xlfn.PERCENTILE.INC($H$2:$H$10001,0.75),1,0)</f>
        <v>0</v>
      </c>
      <c r="S9638" t="str">
        <f>IF(R9638&gt;=7,"High",IF(R9638&gt;=4,"Medium","Low"))</f>
        <v>Low</v>
      </c>
    </row>
    <row r="9639" spans="1:19">
      <c r="A9639" t="s">
        <v>9764</v>
      </c>
      <c r="B9639">
        <v>19</v>
      </c>
      <c r="C9639" t="s">
        <v>101</v>
      </c>
      <c r="D9639" t="s">
        <v>159</v>
      </c>
      <c r="E9639">
        <v>38</v>
      </c>
      <c r="F9639" t="s">
        <v>109</v>
      </c>
      <c r="G9639" t="s">
        <v>104</v>
      </c>
      <c r="H9639" s="5">
        <v>501</v>
      </c>
      <c r="I9639" s="5">
        <v>18350.52</v>
      </c>
      <c r="J9639" t="s">
        <v>105</v>
      </c>
      <c r="K9639" t="s">
        <v>106</v>
      </c>
      <c r="L9639">
        <v>0</v>
      </c>
      <c r="M9639">
        <v>0</v>
      </c>
      <c r="N9639">
        <v>5</v>
      </c>
      <c r="O9639" s="6">
        <v>5</v>
      </c>
      <c r="P9639" t="s">
        <v>107</v>
      </c>
      <c r="Q9639" t="s">
        <v>107</v>
      </c>
      <c r="R9639">
        <f>IF(F9639="Monthly",2,0)
+IF(E9639&lt;=6,2,0)
+IF(N9639&lt;=2,2,0)
+IF(L9639&gt;=4,2,0)
+IF(M9639&gt;=2,1,0)
+IF(H9639&gt;=_xlfn.PERCENTILE.INC($H$2:$H$10001,0.75),1,0)</f>
        <v>0</v>
      </c>
      <c r="S9639" t="str">
        <f>IF(R9639&gt;=7,"High",IF(R9639&gt;=4,"Medium","Low"))</f>
        <v>Low</v>
      </c>
    </row>
    <row r="9640" spans="1:19">
      <c r="A9640" t="s">
        <v>9765</v>
      </c>
      <c r="B9640">
        <v>46</v>
      </c>
      <c r="C9640" t="s">
        <v>112</v>
      </c>
      <c r="D9640" t="s">
        <v>133</v>
      </c>
      <c r="E9640">
        <v>48</v>
      </c>
      <c r="F9640" t="s">
        <v>109</v>
      </c>
      <c r="G9640" t="s">
        <v>110</v>
      </c>
      <c r="H9640" s="5">
        <v>642</v>
      </c>
      <c r="I9640" s="5">
        <v>29011.22</v>
      </c>
      <c r="J9640" t="s">
        <v>140</v>
      </c>
      <c r="K9640" t="s">
        <v>106</v>
      </c>
      <c r="L9640">
        <v>1</v>
      </c>
      <c r="M9640">
        <v>0</v>
      </c>
      <c r="N9640">
        <v>4</v>
      </c>
      <c r="O9640" s="6">
        <v>5</v>
      </c>
      <c r="P9640" t="s">
        <v>107</v>
      </c>
      <c r="Q9640" t="s">
        <v>107</v>
      </c>
      <c r="R9640">
        <f>IF(F9640="Monthly",2,0)
+IF(E9640&lt;=6,2,0)
+IF(N9640&lt;=2,2,0)
+IF(L9640&gt;=4,2,0)
+IF(M9640&gt;=2,1,0)
+IF(H9640&gt;=_xlfn.PERCENTILE.INC($H$2:$H$10001,0.75),1,0)</f>
        <v>0</v>
      </c>
      <c r="S9640" t="str">
        <f>IF(R9640&gt;=7,"High",IF(R9640&gt;=4,"Medium","Low"))</f>
        <v>Low</v>
      </c>
    </row>
    <row r="9641" spans="1:19">
      <c r="A9641" t="s">
        <v>9766</v>
      </c>
      <c r="B9641">
        <v>30</v>
      </c>
      <c r="C9641" t="s">
        <v>112</v>
      </c>
      <c r="D9641" t="s">
        <v>126</v>
      </c>
      <c r="E9641">
        <v>18</v>
      </c>
      <c r="F9641" t="s">
        <v>103</v>
      </c>
      <c r="G9641" t="s">
        <v>110</v>
      </c>
      <c r="H9641" s="5">
        <v>692</v>
      </c>
      <c r="I9641" s="5">
        <v>12333.26</v>
      </c>
      <c r="J9641" t="s">
        <v>105</v>
      </c>
      <c r="K9641" t="s">
        <v>106</v>
      </c>
      <c r="L9641">
        <v>0</v>
      </c>
      <c r="M9641">
        <v>0</v>
      </c>
      <c r="N9641">
        <v>5</v>
      </c>
      <c r="O9641" s="6">
        <v>0</v>
      </c>
      <c r="P9641" t="s">
        <v>107</v>
      </c>
      <c r="Q9641" t="s">
        <v>106</v>
      </c>
      <c r="R9641">
        <f>IF(F9641="Monthly",2,0)
+IF(E9641&lt;=6,2,0)
+IF(N9641&lt;=2,2,0)
+IF(L9641&gt;=4,2,0)
+IF(M9641&gt;=2,1,0)
+IF(H9641&gt;=_xlfn.PERCENTILE.INC($H$2:$H$10001,0.75),1,0)</f>
        <v>2</v>
      </c>
      <c r="S9641" t="str">
        <f>IF(R9641&gt;=7,"High",IF(R9641&gt;=4,"Medium","Low"))</f>
        <v>Low</v>
      </c>
    </row>
    <row r="9642" spans="1:19">
      <c r="A9642" t="s">
        <v>9767</v>
      </c>
      <c r="B9642">
        <v>27</v>
      </c>
      <c r="C9642" t="s">
        <v>101</v>
      </c>
      <c r="D9642" t="s">
        <v>113</v>
      </c>
      <c r="E9642">
        <v>39</v>
      </c>
      <c r="F9642" t="s">
        <v>103</v>
      </c>
      <c r="G9642" t="s">
        <v>104</v>
      </c>
      <c r="H9642" s="5">
        <v>517</v>
      </c>
      <c r="I9642" s="5">
        <v>19711.77</v>
      </c>
      <c r="J9642" t="s">
        <v>115</v>
      </c>
      <c r="K9642" t="s">
        <v>106</v>
      </c>
      <c r="L9642">
        <v>1</v>
      </c>
      <c r="M9642">
        <v>0</v>
      </c>
      <c r="N9642">
        <v>5</v>
      </c>
      <c r="O9642" s="6">
        <v>0</v>
      </c>
      <c r="P9642" t="s">
        <v>106</v>
      </c>
      <c r="Q9642" t="s">
        <v>107</v>
      </c>
      <c r="R9642">
        <f>IF(F9642="Monthly",2,0)
+IF(E9642&lt;=6,2,0)
+IF(N9642&lt;=2,2,0)
+IF(L9642&gt;=4,2,0)
+IF(M9642&gt;=2,1,0)
+IF(H9642&gt;=_xlfn.PERCENTILE.INC($H$2:$H$10001,0.75),1,0)</f>
        <v>2</v>
      </c>
      <c r="S9642" t="str">
        <f>IF(R9642&gt;=7,"High",IF(R9642&gt;=4,"Medium","Low"))</f>
        <v>Low</v>
      </c>
    </row>
    <row r="9643" spans="1:19">
      <c r="A9643" t="s">
        <v>9768</v>
      </c>
      <c r="B9643">
        <v>43</v>
      </c>
      <c r="C9643" t="s">
        <v>112</v>
      </c>
      <c r="D9643" t="s">
        <v>131</v>
      </c>
      <c r="E9643">
        <v>15</v>
      </c>
      <c r="F9643" t="s">
        <v>109</v>
      </c>
      <c r="G9643" t="s">
        <v>104</v>
      </c>
      <c r="H9643" s="5">
        <v>445</v>
      </c>
      <c r="I9643" s="5">
        <v>6614.04</v>
      </c>
      <c r="J9643" t="s">
        <v>117</v>
      </c>
      <c r="K9643" t="s">
        <v>107</v>
      </c>
      <c r="L9643">
        <v>1</v>
      </c>
      <c r="M9643">
        <v>0</v>
      </c>
      <c r="N9643">
        <v>5</v>
      </c>
      <c r="O9643" s="6">
        <v>0</v>
      </c>
      <c r="P9643" t="s">
        <v>107</v>
      </c>
      <c r="Q9643" t="s">
        <v>107</v>
      </c>
      <c r="R9643">
        <f>IF(F9643="Monthly",2,0)
+IF(E9643&lt;=6,2,0)
+IF(N9643&lt;=2,2,0)
+IF(L9643&gt;=4,2,0)
+IF(M9643&gt;=2,1,0)
+IF(H9643&gt;=_xlfn.PERCENTILE.INC($H$2:$H$10001,0.75),1,0)</f>
        <v>0</v>
      </c>
      <c r="S9643" t="str">
        <f>IF(R9643&gt;=7,"High",IF(R9643&gt;=4,"Medium","Low"))</f>
        <v>Low</v>
      </c>
    </row>
    <row r="9644" spans="1:19">
      <c r="A9644" t="s">
        <v>9769</v>
      </c>
      <c r="B9644">
        <v>38</v>
      </c>
      <c r="C9644" t="s">
        <v>112</v>
      </c>
      <c r="D9644" t="s">
        <v>137</v>
      </c>
      <c r="E9644">
        <v>25</v>
      </c>
      <c r="F9644" t="s">
        <v>109</v>
      </c>
      <c r="G9644" t="s">
        <v>110</v>
      </c>
      <c r="H9644" s="5">
        <v>667</v>
      </c>
      <c r="I9644" s="5">
        <v>17023.88</v>
      </c>
      <c r="J9644" t="s">
        <v>140</v>
      </c>
      <c r="K9644" t="s">
        <v>106</v>
      </c>
      <c r="L9644">
        <v>2</v>
      </c>
      <c r="M9644">
        <v>1</v>
      </c>
      <c r="N9644">
        <v>3</v>
      </c>
      <c r="O9644" s="6">
        <v>0</v>
      </c>
      <c r="P9644" t="s">
        <v>107</v>
      </c>
      <c r="Q9644" t="s">
        <v>107</v>
      </c>
      <c r="R9644">
        <f>IF(F9644="Monthly",2,0)
+IF(E9644&lt;=6,2,0)
+IF(N9644&lt;=2,2,0)
+IF(L9644&gt;=4,2,0)
+IF(M9644&gt;=2,1,0)
+IF(H9644&gt;=_xlfn.PERCENTILE.INC($H$2:$H$10001,0.75),1,0)</f>
        <v>0</v>
      </c>
      <c r="S9644" t="str">
        <f>IF(R9644&gt;=7,"High",IF(R9644&gt;=4,"Medium","Low"))</f>
        <v>Low</v>
      </c>
    </row>
    <row r="9645" spans="1:19">
      <c r="A9645" t="s">
        <v>9770</v>
      </c>
      <c r="B9645">
        <v>48</v>
      </c>
      <c r="C9645" t="s">
        <v>112</v>
      </c>
      <c r="D9645" t="s">
        <v>133</v>
      </c>
      <c r="E9645">
        <v>31</v>
      </c>
      <c r="F9645" t="s">
        <v>121</v>
      </c>
      <c r="G9645" t="s">
        <v>129</v>
      </c>
      <c r="H9645" s="5">
        <v>955</v>
      </c>
      <c r="I9645" s="5">
        <v>29617.4</v>
      </c>
      <c r="J9645" t="s">
        <v>117</v>
      </c>
      <c r="K9645" t="s">
        <v>106</v>
      </c>
      <c r="L9645">
        <v>0</v>
      </c>
      <c r="M9645">
        <v>0</v>
      </c>
      <c r="N9645">
        <v>4</v>
      </c>
      <c r="O9645" s="6">
        <v>0</v>
      </c>
      <c r="P9645" t="s">
        <v>107</v>
      </c>
      <c r="Q9645" t="s">
        <v>107</v>
      </c>
      <c r="R9645">
        <f>IF(F9645="Monthly",2,0)
+IF(E9645&lt;=6,2,0)
+IF(N9645&lt;=2,2,0)
+IF(L9645&gt;=4,2,0)
+IF(M9645&gt;=2,1,0)
+IF(H9645&gt;=_xlfn.PERCENTILE.INC($H$2:$H$10001,0.75),1,0)</f>
        <v>1</v>
      </c>
      <c r="S9645" t="str">
        <f>IF(R9645&gt;=7,"High",IF(R9645&gt;=4,"Medium","Low"))</f>
        <v>Low</v>
      </c>
    </row>
    <row r="9646" spans="1:19">
      <c r="A9646" t="s">
        <v>9771</v>
      </c>
      <c r="B9646">
        <v>38</v>
      </c>
      <c r="C9646" t="s">
        <v>101</v>
      </c>
      <c r="D9646" t="s">
        <v>123</v>
      </c>
      <c r="E9646">
        <v>68</v>
      </c>
      <c r="F9646" t="s">
        <v>121</v>
      </c>
      <c r="G9646" t="s">
        <v>129</v>
      </c>
      <c r="H9646" s="5">
        <v>957</v>
      </c>
      <c r="I9646" s="5">
        <v>56134.25</v>
      </c>
      <c r="J9646" t="s">
        <v>117</v>
      </c>
      <c r="K9646" t="s">
        <v>106</v>
      </c>
      <c r="L9646">
        <v>0</v>
      </c>
      <c r="M9646">
        <v>0</v>
      </c>
      <c r="N9646">
        <v>5</v>
      </c>
      <c r="O9646" s="6">
        <v>15</v>
      </c>
      <c r="P9646" t="s">
        <v>107</v>
      </c>
      <c r="Q9646" t="s">
        <v>107</v>
      </c>
      <c r="R9646">
        <f>IF(F9646="Monthly",2,0)
+IF(E9646&lt;=6,2,0)
+IF(N9646&lt;=2,2,0)
+IF(L9646&gt;=4,2,0)
+IF(M9646&gt;=2,1,0)
+IF(H9646&gt;=_xlfn.PERCENTILE.INC($H$2:$H$10001,0.75),1,0)</f>
        <v>1</v>
      </c>
      <c r="S9646" t="str">
        <f>IF(R9646&gt;=7,"High",IF(R9646&gt;=4,"Medium","Low"))</f>
        <v>Low</v>
      </c>
    </row>
    <row r="9647" spans="1:19">
      <c r="A9647" t="s">
        <v>9772</v>
      </c>
      <c r="B9647">
        <v>39</v>
      </c>
      <c r="C9647" t="s">
        <v>101</v>
      </c>
      <c r="D9647" t="s">
        <v>128</v>
      </c>
      <c r="E9647">
        <v>36</v>
      </c>
      <c r="F9647" t="s">
        <v>109</v>
      </c>
      <c r="G9647" t="s">
        <v>104</v>
      </c>
      <c r="H9647" s="5">
        <v>396</v>
      </c>
      <c r="I9647" s="5">
        <v>14161.31</v>
      </c>
      <c r="J9647" t="s">
        <v>117</v>
      </c>
      <c r="K9647" t="s">
        <v>107</v>
      </c>
      <c r="L9647">
        <v>3</v>
      </c>
      <c r="M9647">
        <v>2</v>
      </c>
      <c r="N9647">
        <v>3</v>
      </c>
      <c r="O9647" s="6">
        <v>0</v>
      </c>
      <c r="P9647" t="s">
        <v>107</v>
      </c>
      <c r="Q9647" t="s">
        <v>107</v>
      </c>
      <c r="R9647">
        <f>IF(F9647="Monthly",2,0)
+IF(E9647&lt;=6,2,0)
+IF(N9647&lt;=2,2,0)
+IF(L9647&gt;=4,2,0)
+IF(M9647&gt;=2,1,0)
+IF(H9647&gt;=_xlfn.PERCENTILE.INC($H$2:$H$10001,0.75),1,0)</f>
        <v>1</v>
      </c>
      <c r="S9647" t="str">
        <f>IF(R9647&gt;=7,"High",IF(R9647&gt;=4,"Medium","Low"))</f>
        <v>Low</v>
      </c>
    </row>
    <row r="9648" spans="1:19">
      <c r="A9648" t="s">
        <v>9773</v>
      </c>
      <c r="B9648">
        <v>35</v>
      </c>
      <c r="C9648" t="s">
        <v>101</v>
      </c>
      <c r="D9648" t="s">
        <v>133</v>
      </c>
      <c r="E9648">
        <v>21</v>
      </c>
      <c r="F9648" t="s">
        <v>109</v>
      </c>
      <c r="G9648" t="s">
        <v>129</v>
      </c>
      <c r="H9648" s="5">
        <v>1065</v>
      </c>
      <c r="I9648" s="5">
        <v>21966.39</v>
      </c>
      <c r="J9648" t="s">
        <v>140</v>
      </c>
      <c r="K9648" t="s">
        <v>106</v>
      </c>
      <c r="L9648">
        <v>5</v>
      </c>
      <c r="M9648">
        <v>2</v>
      </c>
      <c r="N9648">
        <v>3</v>
      </c>
      <c r="O9648" s="6">
        <v>0</v>
      </c>
      <c r="P9648" t="s">
        <v>107</v>
      </c>
      <c r="Q9648" t="s">
        <v>107</v>
      </c>
      <c r="R9648">
        <f>IF(F9648="Monthly",2,0)
+IF(E9648&lt;=6,2,0)
+IF(N9648&lt;=2,2,0)
+IF(L9648&gt;=4,2,0)
+IF(M9648&gt;=2,1,0)
+IF(H9648&gt;=_xlfn.PERCENTILE.INC($H$2:$H$10001,0.75),1,0)</f>
        <v>4</v>
      </c>
      <c r="S9648" t="str">
        <f>IF(R9648&gt;=7,"High",IF(R9648&gt;=4,"Medium","Low"))</f>
        <v>Medium</v>
      </c>
    </row>
    <row r="9649" spans="1:19">
      <c r="A9649" t="s">
        <v>9774</v>
      </c>
      <c r="B9649">
        <v>18</v>
      </c>
      <c r="C9649" t="s">
        <v>101</v>
      </c>
      <c r="D9649" t="s">
        <v>119</v>
      </c>
      <c r="E9649">
        <v>41</v>
      </c>
      <c r="F9649" t="s">
        <v>109</v>
      </c>
      <c r="G9649" t="s">
        <v>110</v>
      </c>
      <c r="H9649" s="5">
        <v>763</v>
      </c>
      <c r="I9649" s="5">
        <v>31668.59</v>
      </c>
      <c r="J9649" t="s">
        <v>134</v>
      </c>
      <c r="K9649" t="s">
        <v>106</v>
      </c>
      <c r="L9649">
        <v>0</v>
      </c>
      <c r="M9649">
        <v>0</v>
      </c>
      <c r="N9649">
        <v>5</v>
      </c>
      <c r="O9649" s="6">
        <v>0</v>
      </c>
      <c r="P9649" t="s">
        <v>107</v>
      </c>
      <c r="Q9649" t="s">
        <v>107</v>
      </c>
      <c r="R9649">
        <f>IF(F9649="Monthly",2,0)
+IF(E9649&lt;=6,2,0)
+IF(N9649&lt;=2,2,0)
+IF(L9649&gt;=4,2,0)
+IF(M9649&gt;=2,1,0)
+IF(H9649&gt;=_xlfn.PERCENTILE.INC($H$2:$H$10001,0.75),1,0)</f>
        <v>0</v>
      </c>
      <c r="S9649" t="str">
        <f>IF(R9649&gt;=7,"High",IF(R9649&gt;=4,"Medium","Low"))</f>
        <v>Low</v>
      </c>
    </row>
    <row r="9650" spans="1:19">
      <c r="A9650" t="s">
        <v>9775</v>
      </c>
      <c r="B9650">
        <v>47</v>
      </c>
      <c r="C9650" t="s">
        <v>112</v>
      </c>
      <c r="D9650" t="s">
        <v>159</v>
      </c>
      <c r="E9650">
        <v>45</v>
      </c>
      <c r="F9650" t="s">
        <v>121</v>
      </c>
      <c r="G9650" t="s">
        <v>104</v>
      </c>
      <c r="H9650" s="5">
        <v>431</v>
      </c>
      <c r="I9650" s="5">
        <v>17808.54</v>
      </c>
      <c r="J9650" t="s">
        <v>105</v>
      </c>
      <c r="K9650" t="s">
        <v>107</v>
      </c>
      <c r="L9650">
        <v>2</v>
      </c>
      <c r="M9650">
        <v>0</v>
      </c>
      <c r="N9650">
        <v>5</v>
      </c>
      <c r="O9650" s="6">
        <v>10</v>
      </c>
      <c r="P9650" t="s">
        <v>107</v>
      </c>
      <c r="Q9650" t="s">
        <v>107</v>
      </c>
      <c r="R9650">
        <f>IF(F9650="Monthly",2,0)
+IF(E9650&lt;=6,2,0)
+IF(N9650&lt;=2,2,0)
+IF(L9650&gt;=4,2,0)
+IF(M9650&gt;=2,1,0)
+IF(H9650&gt;=_xlfn.PERCENTILE.INC($H$2:$H$10001,0.75),1,0)</f>
        <v>0</v>
      </c>
      <c r="S9650" t="str">
        <f>IF(R9650&gt;=7,"High",IF(R9650&gt;=4,"Medium","Low"))</f>
        <v>Low</v>
      </c>
    </row>
    <row r="9651" spans="1:19">
      <c r="A9651" t="s">
        <v>9776</v>
      </c>
      <c r="B9651">
        <v>59</v>
      </c>
      <c r="C9651" t="s">
        <v>101</v>
      </c>
      <c r="D9651" t="s">
        <v>159</v>
      </c>
      <c r="E9651">
        <v>28</v>
      </c>
      <c r="F9651" t="s">
        <v>103</v>
      </c>
      <c r="G9651" t="s">
        <v>129</v>
      </c>
      <c r="H9651" s="5">
        <v>1007</v>
      </c>
      <c r="I9651" s="5">
        <v>27929.5</v>
      </c>
      <c r="J9651" t="s">
        <v>117</v>
      </c>
      <c r="K9651" t="s">
        <v>106</v>
      </c>
      <c r="L9651">
        <v>0</v>
      </c>
      <c r="M9651">
        <v>0</v>
      </c>
      <c r="N9651">
        <v>5</v>
      </c>
      <c r="O9651" s="6">
        <v>0</v>
      </c>
      <c r="P9651" t="s">
        <v>106</v>
      </c>
      <c r="Q9651" t="s">
        <v>107</v>
      </c>
      <c r="R9651">
        <f>IF(F9651="Monthly",2,0)
+IF(E9651&lt;=6,2,0)
+IF(N9651&lt;=2,2,0)
+IF(L9651&gt;=4,2,0)
+IF(M9651&gt;=2,1,0)
+IF(H9651&gt;=_xlfn.PERCENTILE.INC($H$2:$H$10001,0.75),1,0)</f>
        <v>3</v>
      </c>
      <c r="S9651" t="str">
        <f>IF(R9651&gt;=7,"High",IF(R9651&gt;=4,"Medium","Low"))</f>
        <v>Low</v>
      </c>
    </row>
    <row r="9652" spans="1:19">
      <c r="A9652" t="s">
        <v>9777</v>
      </c>
      <c r="B9652">
        <v>24</v>
      </c>
      <c r="C9652" t="s">
        <v>112</v>
      </c>
      <c r="D9652" t="s">
        <v>123</v>
      </c>
      <c r="E9652">
        <v>9</v>
      </c>
      <c r="F9652" t="s">
        <v>103</v>
      </c>
      <c r="G9652" t="s">
        <v>110</v>
      </c>
      <c r="H9652" s="5">
        <v>678</v>
      </c>
      <c r="I9652" s="5">
        <v>6083.45</v>
      </c>
      <c r="J9652" t="s">
        <v>117</v>
      </c>
      <c r="K9652" t="s">
        <v>106</v>
      </c>
      <c r="L9652">
        <v>3</v>
      </c>
      <c r="M9652">
        <v>1</v>
      </c>
      <c r="N9652">
        <v>4</v>
      </c>
      <c r="O9652" s="6">
        <v>0</v>
      </c>
      <c r="P9652" t="s">
        <v>106</v>
      </c>
      <c r="Q9652" t="s">
        <v>107</v>
      </c>
      <c r="R9652">
        <f>IF(F9652="Monthly",2,0)
+IF(E9652&lt;=6,2,0)
+IF(N9652&lt;=2,2,0)
+IF(L9652&gt;=4,2,0)
+IF(M9652&gt;=2,1,0)
+IF(H9652&gt;=_xlfn.PERCENTILE.INC($H$2:$H$10001,0.75),1,0)</f>
        <v>2</v>
      </c>
      <c r="S9652" t="str">
        <f>IF(R9652&gt;=7,"High",IF(R9652&gt;=4,"Medium","Low"))</f>
        <v>Low</v>
      </c>
    </row>
    <row r="9653" spans="1:19">
      <c r="A9653" t="s">
        <v>9778</v>
      </c>
      <c r="B9653">
        <v>54</v>
      </c>
      <c r="C9653" t="s">
        <v>112</v>
      </c>
      <c r="D9653" t="s">
        <v>102</v>
      </c>
      <c r="E9653">
        <v>19</v>
      </c>
      <c r="F9653" t="s">
        <v>103</v>
      </c>
      <c r="G9653" t="s">
        <v>104</v>
      </c>
      <c r="H9653" s="5">
        <v>586</v>
      </c>
      <c r="I9653" s="5">
        <v>11085.86</v>
      </c>
      <c r="J9653" t="s">
        <v>117</v>
      </c>
      <c r="K9653" t="s">
        <v>107</v>
      </c>
      <c r="L9653">
        <v>0</v>
      </c>
      <c r="M9653">
        <v>0</v>
      </c>
      <c r="N9653">
        <v>4</v>
      </c>
      <c r="O9653" s="6">
        <v>0</v>
      </c>
      <c r="P9653" t="s">
        <v>107</v>
      </c>
      <c r="Q9653" t="s">
        <v>106</v>
      </c>
      <c r="R9653">
        <f>IF(F9653="Monthly",2,0)
+IF(E9653&lt;=6,2,0)
+IF(N9653&lt;=2,2,0)
+IF(L9653&gt;=4,2,0)
+IF(M9653&gt;=2,1,0)
+IF(H9653&gt;=_xlfn.PERCENTILE.INC($H$2:$H$10001,0.75),1,0)</f>
        <v>2</v>
      </c>
      <c r="S9653" t="str">
        <f>IF(R9653&gt;=7,"High",IF(R9653&gt;=4,"Medium","Low"))</f>
        <v>Low</v>
      </c>
    </row>
    <row r="9654" spans="1:19">
      <c r="A9654" t="s">
        <v>9779</v>
      </c>
      <c r="B9654">
        <v>27</v>
      </c>
      <c r="C9654" t="s">
        <v>101</v>
      </c>
      <c r="D9654" t="s">
        <v>123</v>
      </c>
      <c r="E9654">
        <v>27</v>
      </c>
      <c r="F9654" t="s">
        <v>103</v>
      </c>
      <c r="G9654" t="s">
        <v>104</v>
      </c>
      <c r="H9654" s="5">
        <v>493</v>
      </c>
      <c r="I9654" s="5">
        <v>13570.25</v>
      </c>
      <c r="J9654" t="s">
        <v>105</v>
      </c>
      <c r="K9654" t="s">
        <v>106</v>
      </c>
      <c r="L9654">
        <v>1</v>
      </c>
      <c r="M9654">
        <v>0</v>
      </c>
      <c r="N9654">
        <v>5</v>
      </c>
      <c r="O9654" s="6">
        <v>0</v>
      </c>
      <c r="P9654" t="s">
        <v>106</v>
      </c>
      <c r="Q9654" t="s">
        <v>107</v>
      </c>
      <c r="R9654">
        <f>IF(F9654="Monthly",2,0)
+IF(E9654&lt;=6,2,0)
+IF(N9654&lt;=2,2,0)
+IF(L9654&gt;=4,2,0)
+IF(M9654&gt;=2,1,0)
+IF(H9654&gt;=_xlfn.PERCENTILE.INC($H$2:$H$10001,0.75),1,0)</f>
        <v>2</v>
      </c>
      <c r="S9654" t="str">
        <f>IF(R9654&gt;=7,"High",IF(R9654&gt;=4,"Medium","Low"))</f>
        <v>Low</v>
      </c>
    </row>
    <row r="9655" spans="1:19">
      <c r="A9655" t="s">
        <v>9780</v>
      </c>
      <c r="B9655">
        <v>36</v>
      </c>
      <c r="C9655" t="s">
        <v>101</v>
      </c>
      <c r="D9655" t="s">
        <v>159</v>
      </c>
      <c r="E9655">
        <v>15</v>
      </c>
      <c r="F9655" t="s">
        <v>121</v>
      </c>
      <c r="G9655" t="s">
        <v>110</v>
      </c>
      <c r="H9655" s="5">
        <v>766</v>
      </c>
      <c r="I9655" s="5">
        <v>11810.51</v>
      </c>
      <c r="J9655" t="s">
        <v>115</v>
      </c>
      <c r="K9655" t="s">
        <v>106</v>
      </c>
      <c r="L9655">
        <v>0</v>
      </c>
      <c r="M9655">
        <v>0</v>
      </c>
      <c r="N9655">
        <v>4</v>
      </c>
      <c r="O9655" s="6">
        <v>0</v>
      </c>
      <c r="P9655" t="s">
        <v>107</v>
      </c>
      <c r="Q9655" t="s">
        <v>107</v>
      </c>
      <c r="R9655">
        <f>IF(F9655="Monthly",2,0)
+IF(E9655&lt;=6,2,0)
+IF(N9655&lt;=2,2,0)
+IF(L9655&gt;=4,2,0)
+IF(M9655&gt;=2,1,0)
+IF(H9655&gt;=_xlfn.PERCENTILE.INC($H$2:$H$10001,0.75),1,0)</f>
        <v>0</v>
      </c>
      <c r="S9655" t="str">
        <f>IF(R9655&gt;=7,"High",IF(R9655&gt;=4,"Medium","Low"))</f>
        <v>Low</v>
      </c>
    </row>
    <row r="9656" spans="1:19">
      <c r="A9656" t="s">
        <v>9781</v>
      </c>
      <c r="B9656">
        <v>26</v>
      </c>
      <c r="C9656" t="s">
        <v>112</v>
      </c>
      <c r="D9656" t="s">
        <v>159</v>
      </c>
      <c r="E9656">
        <v>15</v>
      </c>
      <c r="F9656" t="s">
        <v>103</v>
      </c>
      <c r="G9656" t="s">
        <v>110</v>
      </c>
      <c r="H9656" s="5">
        <v>780</v>
      </c>
      <c r="I9656" s="5">
        <v>11838.53</v>
      </c>
      <c r="J9656" t="s">
        <v>115</v>
      </c>
      <c r="K9656" t="s">
        <v>106</v>
      </c>
      <c r="L9656">
        <v>3</v>
      </c>
      <c r="M9656">
        <v>1</v>
      </c>
      <c r="N9656">
        <v>4</v>
      </c>
      <c r="O9656" s="6">
        <v>0</v>
      </c>
      <c r="P9656" t="s">
        <v>107</v>
      </c>
      <c r="Q9656" t="s">
        <v>106</v>
      </c>
      <c r="R9656">
        <f>IF(F9656="Monthly",2,0)
+IF(E9656&lt;=6,2,0)
+IF(N9656&lt;=2,2,0)
+IF(L9656&gt;=4,2,0)
+IF(M9656&gt;=2,1,0)
+IF(H9656&gt;=_xlfn.PERCENTILE.INC($H$2:$H$10001,0.75),1,0)</f>
        <v>2</v>
      </c>
      <c r="S9656" t="str">
        <f>IF(R9656&gt;=7,"High",IF(R9656&gt;=4,"Medium","Low"))</f>
        <v>Low</v>
      </c>
    </row>
    <row r="9657" spans="1:19">
      <c r="A9657" t="s">
        <v>9782</v>
      </c>
      <c r="B9657">
        <v>45</v>
      </c>
      <c r="C9657" t="s">
        <v>101</v>
      </c>
      <c r="D9657" t="s">
        <v>119</v>
      </c>
      <c r="E9657">
        <v>10</v>
      </c>
      <c r="F9657" t="s">
        <v>103</v>
      </c>
      <c r="G9657" t="s">
        <v>110</v>
      </c>
      <c r="H9657" s="5">
        <v>738</v>
      </c>
      <c r="I9657" s="5">
        <v>7246.35</v>
      </c>
      <c r="J9657" t="s">
        <v>134</v>
      </c>
      <c r="K9657" t="s">
        <v>106</v>
      </c>
      <c r="L9657">
        <v>0</v>
      </c>
      <c r="M9657">
        <v>0</v>
      </c>
      <c r="N9657">
        <v>5</v>
      </c>
      <c r="O9657" s="6">
        <v>0</v>
      </c>
      <c r="P9657" t="s">
        <v>106</v>
      </c>
      <c r="Q9657" t="s">
        <v>106</v>
      </c>
      <c r="R9657">
        <f>IF(F9657="Monthly",2,0)
+IF(E9657&lt;=6,2,0)
+IF(N9657&lt;=2,2,0)
+IF(L9657&gt;=4,2,0)
+IF(M9657&gt;=2,1,0)
+IF(H9657&gt;=_xlfn.PERCENTILE.INC($H$2:$H$10001,0.75),1,0)</f>
        <v>2</v>
      </c>
      <c r="S9657" t="str">
        <f>IF(R9657&gt;=7,"High",IF(R9657&gt;=4,"Medium","Low"))</f>
        <v>Low</v>
      </c>
    </row>
    <row r="9658" spans="1:19">
      <c r="A9658" t="s">
        <v>9783</v>
      </c>
      <c r="B9658">
        <v>18</v>
      </c>
      <c r="C9658" t="s">
        <v>112</v>
      </c>
      <c r="D9658" t="s">
        <v>102</v>
      </c>
      <c r="E9658">
        <v>19</v>
      </c>
      <c r="F9658" t="s">
        <v>103</v>
      </c>
      <c r="G9658" t="s">
        <v>129</v>
      </c>
      <c r="H9658" s="5">
        <v>1019</v>
      </c>
      <c r="I9658" s="5">
        <v>19180.57</v>
      </c>
      <c r="J9658" t="s">
        <v>134</v>
      </c>
      <c r="K9658" t="s">
        <v>106</v>
      </c>
      <c r="L9658">
        <v>0</v>
      </c>
      <c r="M9658">
        <v>0</v>
      </c>
      <c r="N9658">
        <v>5</v>
      </c>
      <c r="O9658" s="6">
        <v>0</v>
      </c>
      <c r="P9658" t="s">
        <v>107</v>
      </c>
      <c r="Q9658" t="s">
        <v>106</v>
      </c>
      <c r="R9658">
        <f>IF(F9658="Monthly",2,0)
+IF(E9658&lt;=6,2,0)
+IF(N9658&lt;=2,2,0)
+IF(L9658&gt;=4,2,0)
+IF(M9658&gt;=2,1,0)
+IF(H9658&gt;=_xlfn.PERCENTILE.INC($H$2:$H$10001,0.75),1,0)</f>
        <v>3</v>
      </c>
      <c r="S9658" t="str">
        <f>IF(R9658&gt;=7,"High",IF(R9658&gt;=4,"Medium","Low"))</f>
        <v>Low</v>
      </c>
    </row>
    <row r="9659" spans="1:19">
      <c r="A9659" t="s">
        <v>9784</v>
      </c>
      <c r="B9659">
        <v>50</v>
      </c>
      <c r="C9659" t="s">
        <v>101</v>
      </c>
      <c r="D9659" t="s">
        <v>131</v>
      </c>
      <c r="E9659">
        <v>11</v>
      </c>
      <c r="F9659" t="s">
        <v>103</v>
      </c>
      <c r="G9659" t="s">
        <v>110</v>
      </c>
      <c r="H9659" s="5">
        <v>809</v>
      </c>
      <c r="I9659" s="5">
        <v>9053.3799999999992</v>
      </c>
      <c r="J9659" t="s">
        <v>105</v>
      </c>
      <c r="K9659" t="s">
        <v>107</v>
      </c>
      <c r="L9659">
        <v>2</v>
      </c>
      <c r="M9659">
        <v>1</v>
      </c>
      <c r="N9659">
        <v>5</v>
      </c>
      <c r="O9659" s="6">
        <v>0</v>
      </c>
      <c r="P9659" t="s">
        <v>106</v>
      </c>
      <c r="Q9659" t="s">
        <v>107</v>
      </c>
      <c r="R9659">
        <f>IF(F9659="Monthly",2,0)
+IF(E9659&lt;=6,2,0)
+IF(N9659&lt;=2,2,0)
+IF(L9659&gt;=4,2,0)
+IF(M9659&gt;=2,1,0)
+IF(H9659&gt;=_xlfn.PERCENTILE.INC($H$2:$H$10001,0.75),1,0)</f>
        <v>3</v>
      </c>
      <c r="S9659" t="str">
        <f>IF(R9659&gt;=7,"High",IF(R9659&gt;=4,"Medium","Low"))</f>
        <v>Low</v>
      </c>
    </row>
    <row r="9660" spans="1:19">
      <c r="A9660" t="s">
        <v>9785</v>
      </c>
      <c r="B9660">
        <v>50</v>
      </c>
      <c r="C9660" t="s">
        <v>112</v>
      </c>
      <c r="D9660" t="s">
        <v>123</v>
      </c>
      <c r="E9660">
        <v>35</v>
      </c>
      <c r="F9660" t="s">
        <v>109</v>
      </c>
      <c r="G9660" t="s">
        <v>104</v>
      </c>
      <c r="H9660" s="5">
        <v>530</v>
      </c>
      <c r="I9660" s="5">
        <v>17022.88</v>
      </c>
      <c r="J9660" t="s">
        <v>134</v>
      </c>
      <c r="K9660" t="s">
        <v>107</v>
      </c>
      <c r="L9660">
        <v>0</v>
      </c>
      <c r="M9660">
        <v>0</v>
      </c>
      <c r="N9660">
        <v>5</v>
      </c>
      <c r="O9660" s="6">
        <v>10</v>
      </c>
      <c r="P9660" t="s">
        <v>107</v>
      </c>
      <c r="Q9660" t="s">
        <v>107</v>
      </c>
      <c r="R9660">
        <f>IF(F9660="Monthly",2,0)
+IF(E9660&lt;=6,2,0)
+IF(N9660&lt;=2,2,0)
+IF(L9660&gt;=4,2,0)
+IF(M9660&gt;=2,1,0)
+IF(H9660&gt;=_xlfn.PERCENTILE.INC($H$2:$H$10001,0.75),1,0)</f>
        <v>0</v>
      </c>
      <c r="S9660" t="str">
        <f>IF(R9660&gt;=7,"High",IF(R9660&gt;=4,"Medium","Low"))</f>
        <v>Low</v>
      </c>
    </row>
    <row r="9661" spans="1:19">
      <c r="A9661" t="s">
        <v>9786</v>
      </c>
      <c r="B9661">
        <v>29</v>
      </c>
      <c r="C9661" t="s">
        <v>112</v>
      </c>
      <c r="D9661" t="s">
        <v>131</v>
      </c>
      <c r="E9661">
        <v>27</v>
      </c>
      <c r="F9661" t="s">
        <v>109</v>
      </c>
      <c r="G9661" t="s">
        <v>104</v>
      </c>
      <c r="H9661" s="5">
        <v>524</v>
      </c>
      <c r="I9661" s="5">
        <v>14200.54</v>
      </c>
      <c r="J9661" t="s">
        <v>140</v>
      </c>
      <c r="K9661" t="s">
        <v>106</v>
      </c>
      <c r="L9661">
        <v>0</v>
      </c>
      <c r="M9661">
        <v>0</v>
      </c>
      <c r="N9661">
        <v>5</v>
      </c>
      <c r="O9661" s="6">
        <v>0</v>
      </c>
      <c r="P9661" t="s">
        <v>107</v>
      </c>
      <c r="Q9661" t="s">
        <v>107</v>
      </c>
      <c r="R9661">
        <f>IF(F9661="Monthly",2,0)
+IF(E9661&lt;=6,2,0)
+IF(N9661&lt;=2,2,0)
+IF(L9661&gt;=4,2,0)
+IF(M9661&gt;=2,1,0)
+IF(H9661&gt;=_xlfn.PERCENTILE.INC($H$2:$H$10001,0.75),1,0)</f>
        <v>0</v>
      </c>
      <c r="S9661" t="str">
        <f>IF(R9661&gt;=7,"High",IF(R9661&gt;=4,"Medium","Low"))</f>
        <v>Low</v>
      </c>
    </row>
    <row r="9662" spans="1:19">
      <c r="A9662" t="s">
        <v>9787</v>
      </c>
      <c r="B9662">
        <v>49</v>
      </c>
      <c r="C9662" t="s">
        <v>101</v>
      </c>
      <c r="D9662" t="s">
        <v>133</v>
      </c>
      <c r="E9662">
        <v>28</v>
      </c>
      <c r="F9662" t="s">
        <v>103</v>
      </c>
      <c r="G9662" t="s">
        <v>104</v>
      </c>
      <c r="H9662" s="5">
        <v>541</v>
      </c>
      <c r="I9662" s="5">
        <v>15055.75</v>
      </c>
      <c r="J9662" t="s">
        <v>117</v>
      </c>
      <c r="K9662" t="s">
        <v>106</v>
      </c>
      <c r="L9662">
        <v>0</v>
      </c>
      <c r="M9662">
        <v>0</v>
      </c>
      <c r="N9662">
        <v>4</v>
      </c>
      <c r="O9662" s="6">
        <v>0</v>
      </c>
      <c r="P9662" t="s">
        <v>107</v>
      </c>
      <c r="Q9662" t="s">
        <v>107</v>
      </c>
      <c r="R9662">
        <f>IF(F9662="Monthly",2,0)
+IF(E9662&lt;=6,2,0)
+IF(N9662&lt;=2,2,0)
+IF(L9662&gt;=4,2,0)
+IF(M9662&gt;=2,1,0)
+IF(H9662&gt;=_xlfn.PERCENTILE.INC($H$2:$H$10001,0.75),1,0)</f>
        <v>2</v>
      </c>
      <c r="S9662" t="str">
        <f>IF(R9662&gt;=7,"High",IF(R9662&gt;=4,"Medium","Low"))</f>
        <v>Low</v>
      </c>
    </row>
    <row r="9663" spans="1:19">
      <c r="A9663" t="s">
        <v>9788</v>
      </c>
      <c r="B9663">
        <v>34</v>
      </c>
      <c r="C9663" t="s">
        <v>101</v>
      </c>
      <c r="D9663" t="s">
        <v>128</v>
      </c>
      <c r="E9663">
        <v>12</v>
      </c>
      <c r="F9663" t="s">
        <v>103</v>
      </c>
      <c r="G9663" t="s">
        <v>104</v>
      </c>
      <c r="H9663" s="5">
        <v>431</v>
      </c>
      <c r="I9663" s="5">
        <v>5104.2299999999996</v>
      </c>
      <c r="J9663" t="s">
        <v>134</v>
      </c>
      <c r="K9663" t="s">
        <v>106</v>
      </c>
      <c r="L9663">
        <v>1</v>
      </c>
      <c r="M9663">
        <v>0</v>
      </c>
      <c r="N9663">
        <v>5</v>
      </c>
      <c r="O9663" s="6">
        <v>0</v>
      </c>
      <c r="P9663" t="s">
        <v>107</v>
      </c>
      <c r="Q9663" t="s">
        <v>107</v>
      </c>
      <c r="R9663">
        <f>IF(F9663="Monthly",2,0)
+IF(E9663&lt;=6,2,0)
+IF(N9663&lt;=2,2,0)
+IF(L9663&gt;=4,2,0)
+IF(M9663&gt;=2,1,0)
+IF(H9663&gt;=_xlfn.PERCENTILE.INC($H$2:$H$10001,0.75),1,0)</f>
        <v>2</v>
      </c>
      <c r="S9663" t="str">
        <f>IF(R9663&gt;=7,"High",IF(R9663&gt;=4,"Medium","Low"))</f>
        <v>Low</v>
      </c>
    </row>
    <row r="9664" spans="1:19">
      <c r="A9664" t="s">
        <v>9789</v>
      </c>
      <c r="B9664">
        <v>38</v>
      </c>
      <c r="C9664" t="s">
        <v>101</v>
      </c>
      <c r="D9664" t="s">
        <v>102</v>
      </c>
      <c r="E9664">
        <v>19</v>
      </c>
      <c r="F9664" t="s">
        <v>121</v>
      </c>
      <c r="G9664" t="s">
        <v>110</v>
      </c>
      <c r="H9664" s="5">
        <v>685</v>
      </c>
      <c r="I9664" s="5">
        <v>11101.26</v>
      </c>
      <c r="J9664" t="s">
        <v>140</v>
      </c>
      <c r="K9664" t="s">
        <v>107</v>
      </c>
      <c r="L9664">
        <v>0</v>
      </c>
      <c r="M9664">
        <v>0</v>
      </c>
      <c r="N9664">
        <v>5</v>
      </c>
      <c r="O9664" s="6">
        <v>15</v>
      </c>
      <c r="P9664" t="s">
        <v>106</v>
      </c>
      <c r="Q9664" t="s">
        <v>107</v>
      </c>
      <c r="R9664">
        <f>IF(F9664="Monthly",2,0)
+IF(E9664&lt;=6,2,0)
+IF(N9664&lt;=2,2,0)
+IF(L9664&gt;=4,2,0)
+IF(M9664&gt;=2,1,0)
+IF(H9664&gt;=_xlfn.PERCENTILE.INC($H$2:$H$10001,0.75),1,0)</f>
        <v>0</v>
      </c>
      <c r="S9664" t="str">
        <f>IF(R9664&gt;=7,"High",IF(R9664&gt;=4,"Medium","Low"))</f>
        <v>Low</v>
      </c>
    </row>
    <row r="9665" spans="1:19">
      <c r="A9665" t="s">
        <v>9790</v>
      </c>
      <c r="B9665">
        <v>30</v>
      </c>
      <c r="C9665" t="s">
        <v>112</v>
      </c>
      <c r="D9665" t="s">
        <v>126</v>
      </c>
      <c r="E9665">
        <v>38</v>
      </c>
      <c r="F9665" t="s">
        <v>109</v>
      </c>
      <c r="G9665" t="s">
        <v>104</v>
      </c>
      <c r="H9665" s="5">
        <v>496</v>
      </c>
      <c r="I9665" s="5">
        <v>17238.54</v>
      </c>
      <c r="J9665" t="s">
        <v>134</v>
      </c>
      <c r="K9665" t="s">
        <v>106</v>
      </c>
      <c r="L9665">
        <v>0</v>
      </c>
      <c r="M9665">
        <v>0</v>
      </c>
      <c r="N9665">
        <v>4</v>
      </c>
      <c r="O9665" s="6">
        <v>10</v>
      </c>
      <c r="P9665" t="s">
        <v>107</v>
      </c>
      <c r="Q9665" t="s">
        <v>107</v>
      </c>
      <c r="R9665">
        <f>IF(F9665="Monthly",2,0)
+IF(E9665&lt;=6,2,0)
+IF(N9665&lt;=2,2,0)
+IF(L9665&gt;=4,2,0)
+IF(M9665&gt;=2,1,0)
+IF(H9665&gt;=_xlfn.PERCENTILE.INC($H$2:$H$10001,0.75),1,0)</f>
        <v>0</v>
      </c>
      <c r="S9665" t="str">
        <f>IF(R9665&gt;=7,"High",IF(R9665&gt;=4,"Medium","Low"))</f>
        <v>Low</v>
      </c>
    </row>
    <row r="9666" spans="1:19">
      <c r="A9666" t="s">
        <v>9791</v>
      </c>
      <c r="B9666">
        <v>49</v>
      </c>
      <c r="C9666" t="s">
        <v>112</v>
      </c>
      <c r="D9666" t="s">
        <v>126</v>
      </c>
      <c r="E9666">
        <v>16</v>
      </c>
      <c r="F9666" t="s">
        <v>109</v>
      </c>
      <c r="G9666" t="s">
        <v>104</v>
      </c>
      <c r="H9666" s="5">
        <v>589</v>
      </c>
      <c r="I9666" s="5">
        <v>9532.2999999999993</v>
      </c>
      <c r="J9666" t="s">
        <v>105</v>
      </c>
      <c r="K9666" t="s">
        <v>107</v>
      </c>
      <c r="L9666">
        <v>0</v>
      </c>
      <c r="M9666">
        <v>0</v>
      </c>
      <c r="N9666">
        <v>5</v>
      </c>
      <c r="O9666" s="6">
        <v>0</v>
      </c>
      <c r="P9666" t="s">
        <v>107</v>
      </c>
      <c r="Q9666" t="s">
        <v>107</v>
      </c>
      <c r="R9666">
        <f>IF(F9666="Monthly",2,0)
+IF(E9666&lt;=6,2,0)
+IF(N9666&lt;=2,2,0)
+IF(L9666&gt;=4,2,0)
+IF(M9666&gt;=2,1,0)
+IF(H9666&gt;=_xlfn.PERCENTILE.INC($H$2:$H$10001,0.75),1,0)</f>
        <v>0</v>
      </c>
      <c r="S9666" t="str">
        <f>IF(R9666&gt;=7,"High",IF(R9666&gt;=4,"Medium","Low"))</f>
        <v>Low</v>
      </c>
    </row>
    <row r="9667" spans="1:19">
      <c r="A9667" t="s">
        <v>9792</v>
      </c>
      <c r="B9667">
        <v>20</v>
      </c>
      <c r="C9667" t="s">
        <v>112</v>
      </c>
      <c r="D9667" t="s">
        <v>113</v>
      </c>
      <c r="E9667">
        <v>20</v>
      </c>
      <c r="F9667" t="s">
        <v>109</v>
      </c>
      <c r="G9667" t="s">
        <v>129</v>
      </c>
      <c r="H9667" s="5">
        <v>1088</v>
      </c>
      <c r="I9667" s="5">
        <v>21856.46</v>
      </c>
      <c r="J9667" t="s">
        <v>140</v>
      </c>
      <c r="K9667" t="s">
        <v>106</v>
      </c>
      <c r="L9667">
        <v>0</v>
      </c>
      <c r="M9667">
        <v>0</v>
      </c>
      <c r="N9667">
        <v>5</v>
      </c>
      <c r="O9667" s="6">
        <v>0</v>
      </c>
      <c r="P9667" t="s">
        <v>106</v>
      </c>
      <c r="Q9667" t="s">
        <v>106</v>
      </c>
      <c r="R9667">
        <f>IF(F9667="Monthly",2,0)
+IF(E9667&lt;=6,2,0)
+IF(N9667&lt;=2,2,0)
+IF(L9667&gt;=4,2,0)
+IF(M9667&gt;=2,1,0)
+IF(H9667&gt;=_xlfn.PERCENTILE.INC($H$2:$H$10001,0.75),1,0)</f>
        <v>1</v>
      </c>
      <c r="S9667" t="str">
        <f>IF(R9667&gt;=7,"High",IF(R9667&gt;=4,"Medium","Low"))</f>
        <v>Low</v>
      </c>
    </row>
    <row r="9668" spans="1:19">
      <c r="A9668" t="s">
        <v>9793</v>
      </c>
      <c r="B9668">
        <v>21</v>
      </c>
      <c r="C9668" t="s">
        <v>101</v>
      </c>
      <c r="D9668" t="s">
        <v>128</v>
      </c>
      <c r="E9668">
        <v>62</v>
      </c>
      <c r="F9668" t="s">
        <v>103</v>
      </c>
      <c r="G9668" t="s">
        <v>104</v>
      </c>
      <c r="H9668" s="5">
        <v>488</v>
      </c>
      <c r="I9668" s="5">
        <v>30414.98</v>
      </c>
      <c r="J9668" t="s">
        <v>134</v>
      </c>
      <c r="K9668" t="s">
        <v>106</v>
      </c>
      <c r="L9668">
        <v>0</v>
      </c>
      <c r="M9668">
        <v>0</v>
      </c>
      <c r="N9668">
        <v>5</v>
      </c>
      <c r="O9668" s="6">
        <v>0</v>
      </c>
      <c r="P9668" t="s">
        <v>107</v>
      </c>
      <c r="Q9668" t="s">
        <v>107</v>
      </c>
      <c r="R9668">
        <f>IF(F9668="Monthly",2,0)
+IF(E9668&lt;=6,2,0)
+IF(N9668&lt;=2,2,0)
+IF(L9668&gt;=4,2,0)
+IF(M9668&gt;=2,1,0)
+IF(H9668&gt;=_xlfn.PERCENTILE.INC($H$2:$H$10001,0.75),1,0)</f>
        <v>2</v>
      </c>
      <c r="S9668" t="str">
        <f>IF(R9668&gt;=7,"High",IF(R9668&gt;=4,"Medium","Low"))</f>
        <v>Low</v>
      </c>
    </row>
    <row r="9669" spans="1:19">
      <c r="A9669" t="s">
        <v>9794</v>
      </c>
      <c r="B9669">
        <v>26</v>
      </c>
      <c r="C9669" t="s">
        <v>112</v>
      </c>
      <c r="D9669" t="s">
        <v>119</v>
      </c>
      <c r="E9669">
        <v>22</v>
      </c>
      <c r="F9669" t="s">
        <v>103</v>
      </c>
      <c r="G9669" t="s">
        <v>129</v>
      </c>
      <c r="H9669" s="5">
        <v>1011</v>
      </c>
      <c r="I9669" s="5">
        <v>22386.39</v>
      </c>
      <c r="J9669" t="s">
        <v>105</v>
      </c>
      <c r="K9669" t="s">
        <v>106</v>
      </c>
      <c r="L9669">
        <v>1</v>
      </c>
      <c r="M9669">
        <v>0</v>
      </c>
      <c r="N9669">
        <v>5</v>
      </c>
      <c r="O9669" s="6">
        <v>0</v>
      </c>
      <c r="P9669" t="s">
        <v>106</v>
      </c>
      <c r="Q9669" t="s">
        <v>107</v>
      </c>
      <c r="R9669">
        <f>IF(F9669="Monthly",2,0)
+IF(E9669&lt;=6,2,0)
+IF(N9669&lt;=2,2,0)
+IF(L9669&gt;=4,2,0)
+IF(M9669&gt;=2,1,0)
+IF(H9669&gt;=_xlfn.PERCENTILE.INC($H$2:$H$10001,0.75),1,0)</f>
        <v>3</v>
      </c>
      <c r="S9669" t="str">
        <f>IF(R9669&gt;=7,"High",IF(R9669&gt;=4,"Medium","Low"))</f>
        <v>Low</v>
      </c>
    </row>
    <row r="9670" spans="1:19">
      <c r="A9670" t="s">
        <v>9795</v>
      </c>
      <c r="B9670">
        <v>56</v>
      </c>
      <c r="C9670" t="s">
        <v>101</v>
      </c>
      <c r="D9670" t="s">
        <v>131</v>
      </c>
      <c r="E9670">
        <v>10</v>
      </c>
      <c r="F9670" t="s">
        <v>103</v>
      </c>
      <c r="G9670" t="s">
        <v>129</v>
      </c>
      <c r="H9670" s="5">
        <v>1002</v>
      </c>
      <c r="I9670" s="5">
        <v>9790</v>
      </c>
      <c r="J9670" t="s">
        <v>117</v>
      </c>
      <c r="K9670" t="s">
        <v>106</v>
      </c>
      <c r="L9670">
        <v>0</v>
      </c>
      <c r="M9670">
        <v>0</v>
      </c>
      <c r="N9670">
        <v>5</v>
      </c>
      <c r="O9670" s="6">
        <v>0</v>
      </c>
      <c r="P9670" t="s">
        <v>107</v>
      </c>
      <c r="Q9670" t="s">
        <v>106</v>
      </c>
      <c r="R9670">
        <f>IF(F9670="Monthly",2,0)
+IF(E9670&lt;=6,2,0)
+IF(N9670&lt;=2,2,0)
+IF(L9670&gt;=4,2,0)
+IF(M9670&gt;=2,1,0)
+IF(H9670&gt;=_xlfn.PERCENTILE.INC($H$2:$H$10001,0.75),1,0)</f>
        <v>3</v>
      </c>
      <c r="S9670" t="str">
        <f>IF(R9670&gt;=7,"High",IF(R9670&gt;=4,"Medium","Low"))</f>
        <v>Low</v>
      </c>
    </row>
    <row r="9671" spans="1:19">
      <c r="A9671" t="s">
        <v>9796</v>
      </c>
      <c r="B9671">
        <v>34</v>
      </c>
      <c r="C9671" t="s">
        <v>101</v>
      </c>
      <c r="D9671" t="s">
        <v>102</v>
      </c>
      <c r="E9671">
        <v>41</v>
      </c>
      <c r="F9671" t="s">
        <v>103</v>
      </c>
      <c r="G9671" t="s">
        <v>129</v>
      </c>
      <c r="H9671" s="5">
        <v>1080</v>
      </c>
      <c r="I9671" s="5">
        <v>43440.160000000003</v>
      </c>
      <c r="J9671" t="s">
        <v>117</v>
      </c>
      <c r="K9671" t="s">
        <v>106</v>
      </c>
      <c r="L9671">
        <v>3</v>
      </c>
      <c r="M9671">
        <v>2</v>
      </c>
      <c r="N9671">
        <v>3</v>
      </c>
      <c r="O9671" s="6">
        <v>0</v>
      </c>
      <c r="P9671" t="s">
        <v>106</v>
      </c>
      <c r="Q9671" t="s">
        <v>106</v>
      </c>
      <c r="R9671">
        <f>IF(F9671="Monthly",2,0)
+IF(E9671&lt;=6,2,0)
+IF(N9671&lt;=2,2,0)
+IF(L9671&gt;=4,2,0)
+IF(M9671&gt;=2,1,0)
+IF(H9671&gt;=_xlfn.PERCENTILE.INC($H$2:$H$10001,0.75),1,0)</f>
        <v>4</v>
      </c>
      <c r="S9671" t="str">
        <f>IF(R9671&gt;=7,"High",IF(R9671&gt;=4,"Medium","Low"))</f>
        <v>Medium</v>
      </c>
    </row>
    <row r="9672" spans="1:19">
      <c r="A9672" t="s">
        <v>9797</v>
      </c>
      <c r="B9672">
        <v>35</v>
      </c>
      <c r="C9672" t="s">
        <v>112</v>
      </c>
      <c r="D9672" t="s">
        <v>137</v>
      </c>
      <c r="E9672">
        <v>28</v>
      </c>
      <c r="F9672" t="s">
        <v>103</v>
      </c>
      <c r="G9672" t="s">
        <v>110</v>
      </c>
      <c r="H9672" s="5">
        <v>780</v>
      </c>
      <c r="I9672" s="5">
        <v>22139.65</v>
      </c>
      <c r="J9672" t="s">
        <v>134</v>
      </c>
      <c r="K9672" t="s">
        <v>106</v>
      </c>
      <c r="L9672">
        <v>4</v>
      </c>
      <c r="M9672">
        <v>2</v>
      </c>
      <c r="N9672">
        <v>2</v>
      </c>
      <c r="O9672" s="6">
        <v>0</v>
      </c>
      <c r="P9672" t="s">
        <v>107</v>
      </c>
      <c r="Q9672" t="s">
        <v>106</v>
      </c>
      <c r="R9672">
        <f>IF(F9672="Monthly",2,0)
+IF(E9672&lt;=6,2,0)
+IF(N9672&lt;=2,2,0)
+IF(L9672&gt;=4,2,0)
+IF(M9672&gt;=2,1,0)
+IF(H9672&gt;=_xlfn.PERCENTILE.INC($H$2:$H$10001,0.75),1,0)</f>
        <v>7</v>
      </c>
      <c r="S9672" t="str">
        <f>IF(R9672&gt;=7,"High",IF(R9672&gt;=4,"Medium","Low"))</f>
        <v>High</v>
      </c>
    </row>
    <row r="9673" spans="1:19">
      <c r="A9673" t="s">
        <v>9798</v>
      </c>
      <c r="B9673">
        <v>30</v>
      </c>
      <c r="C9673" t="s">
        <v>101</v>
      </c>
      <c r="D9673" t="s">
        <v>126</v>
      </c>
      <c r="E9673">
        <v>23</v>
      </c>
      <c r="F9673" t="s">
        <v>109</v>
      </c>
      <c r="G9673" t="s">
        <v>110</v>
      </c>
      <c r="H9673" s="5">
        <v>712</v>
      </c>
      <c r="I9673" s="5">
        <v>16076.73</v>
      </c>
      <c r="J9673" t="s">
        <v>115</v>
      </c>
      <c r="K9673" t="s">
        <v>106</v>
      </c>
      <c r="L9673">
        <v>0</v>
      </c>
      <c r="M9673">
        <v>0</v>
      </c>
      <c r="N9673">
        <v>5</v>
      </c>
      <c r="O9673" s="6">
        <v>0</v>
      </c>
      <c r="P9673" t="s">
        <v>106</v>
      </c>
      <c r="Q9673" t="s">
        <v>107</v>
      </c>
      <c r="R9673">
        <f>IF(F9673="Monthly",2,0)
+IF(E9673&lt;=6,2,0)
+IF(N9673&lt;=2,2,0)
+IF(L9673&gt;=4,2,0)
+IF(M9673&gt;=2,1,0)
+IF(H9673&gt;=_xlfn.PERCENTILE.INC($H$2:$H$10001,0.75),1,0)</f>
        <v>0</v>
      </c>
      <c r="S9673" t="str">
        <f>IF(R9673&gt;=7,"High",IF(R9673&gt;=4,"Medium","Low"))</f>
        <v>Low</v>
      </c>
    </row>
    <row r="9674" spans="1:19">
      <c r="A9674" t="s">
        <v>9799</v>
      </c>
      <c r="B9674">
        <v>47</v>
      </c>
      <c r="C9674" t="s">
        <v>101</v>
      </c>
      <c r="D9674" t="s">
        <v>102</v>
      </c>
      <c r="E9674">
        <v>54</v>
      </c>
      <c r="F9674" t="s">
        <v>109</v>
      </c>
      <c r="G9674" t="s">
        <v>104</v>
      </c>
      <c r="H9674" s="5">
        <v>457</v>
      </c>
      <c r="I9674" s="5">
        <v>21948.58</v>
      </c>
      <c r="J9674" t="s">
        <v>134</v>
      </c>
      <c r="K9674" t="s">
        <v>107</v>
      </c>
      <c r="L9674">
        <v>0</v>
      </c>
      <c r="M9674">
        <v>0</v>
      </c>
      <c r="N9674">
        <v>5</v>
      </c>
      <c r="O9674" s="6">
        <v>10</v>
      </c>
      <c r="P9674" t="s">
        <v>106</v>
      </c>
      <c r="Q9674" t="s">
        <v>107</v>
      </c>
      <c r="R9674">
        <f>IF(F9674="Monthly",2,0)
+IF(E9674&lt;=6,2,0)
+IF(N9674&lt;=2,2,0)
+IF(L9674&gt;=4,2,0)
+IF(M9674&gt;=2,1,0)
+IF(H9674&gt;=_xlfn.PERCENTILE.INC($H$2:$H$10001,0.75),1,0)</f>
        <v>0</v>
      </c>
      <c r="S9674" t="str">
        <f>IF(R9674&gt;=7,"High",IF(R9674&gt;=4,"Medium","Low"))</f>
        <v>Low</v>
      </c>
    </row>
    <row r="9675" spans="1:19">
      <c r="A9675" t="s">
        <v>9800</v>
      </c>
      <c r="B9675">
        <v>33</v>
      </c>
      <c r="C9675" t="s">
        <v>101</v>
      </c>
      <c r="D9675" t="s">
        <v>131</v>
      </c>
      <c r="E9675">
        <v>9</v>
      </c>
      <c r="F9675" t="s">
        <v>103</v>
      </c>
      <c r="G9675" t="s">
        <v>104</v>
      </c>
      <c r="H9675" s="5">
        <v>579</v>
      </c>
      <c r="I9675" s="5">
        <v>5096.28</v>
      </c>
      <c r="J9675" t="s">
        <v>134</v>
      </c>
      <c r="K9675" t="s">
        <v>106</v>
      </c>
      <c r="L9675">
        <v>3</v>
      </c>
      <c r="M9675">
        <v>1</v>
      </c>
      <c r="N9675">
        <v>4</v>
      </c>
      <c r="O9675" s="6">
        <v>0</v>
      </c>
      <c r="P9675" t="s">
        <v>107</v>
      </c>
      <c r="Q9675" t="s">
        <v>107</v>
      </c>
      <c r="R9675">
        <f>IF(F9675="Monthly",2,0)
+IF(E9675&lt;=6,2,0)
+IF(N9675&lt;=2,2,0)
+IF(L9675&gt;=4,2,0)
+IF(M9675&gt;=2,1,0)
+IF(H9675&gt;=_xlfn.PERCENTILE.INC($H$2:$H$10001,0.75),1,0)</f>
        <v>2</v>
      </c>
      <c r="S9675" t="str">
        <f>IF(R9675&gt;=7,"High",IF(R9675&gt;=4,"Medium","Low"))</f>
        <v>Low</v>
      </c>
    </row>
    <row r="9676" spans="1:19">
      <c r="A9676" t="s">
        <v>9801</v>
      </c>
      <c r="B9676">
        <v>44</v>
      </c>
      <c r="C9676" t="s">
        <v>112</v>
      </c>
      <c r="D9676" t="s">
        <v>133</v>
      </c>
      <c r="E9676">
        <v>48</v>
      </c>
      <c r="F9676" t="s">
        <v>103</v>
      </c>
      <c r="G9676" t="s">
        <v>104</v>
      </c>
      <c r="H9676" s="5">
        <v>400</v>
      </c>
      <c r="I9676" s="5">
        <v>19537.419999999998</v>
      </c>
      <c r="J9676" t="s">
        <v>134</v>
      </c>
      <c r="K9676" t="s">
        <v>106</v>
      </c>
      <c r="L9676">
        <v>0</v>
      </c>
      <c r="M9676">
        <v>0</v>
      </c>
      <c r="N9676">
        <v>5</v>
      </c>
      <c r="O9676" s="6">
        <v>0</v>
      </c>
      <c r="P9676" t="s">
        <v>107</v>
      </c>
      <c r="Q9676" t="s">
        <v>107</v>
      </c>
      <c r="R9676">
        <f>IF(F9676="Monthly",2,0)
+IF(E9676&lt;=6,2,0)
+IF(N9676&lt;=2,2,0)
+IF(L9676&gt;=4,2,0)
+IF(M9676&gt;=2,1,0)
+IF(H9676&gt;=_xlfn.PERCENTILE.INC($H$2:$H$10001,0.75),1,0)</f>
        <v>2</v>
      </c>
      <c r="S9676" t="str">
        <f>IF(R9676&gt;=7,"High",IF(R9676&gt;=4,"Medium","Low"))</f>
        <v>Low</v>
      </c>
    </row>
    <row r="9677" spans="1:19">
      <c r="A9677" t="s">
        <v>9802</v>
      </c>
      <c r="B9677">
        <v>38</v>
      </c>
      <c r="C9677" t="s">
        <v>112</v>
      </c>
      <c r="D9677" t="s">
        <v>123</v>
      </c>
      <c r="E9677">
        <v>23</v>
      </c>
      <c r="F9677" t="s">
        <v>103</v>
      </c>
      <c r="G9677" t="s">
        <v>110</v>
      </c>
      <c r="H9677" s="5">
        <v>680</v>
      </c>
      <c r="I9677" s="5">
        <v>15614.48</v>
      </c>
      <c r="J9677" t="s">
        <v>140</v>
      </c>
      <c r="K9677" t="s">
        <v>106</v>
      </c>
      <c r="L9677">
        <v>0</v>
      </c>
      <c r="M9677">
        <v>0</v>
      </c>
      <c r="N9677">
        <v>5</v>
      </c>
      <c r="O9677" s="6">
        <v>0</v>
      </c>
      <c r="P9677" t="s">
        <v>107</v>
      </c>
      <c r="Q9677" t="s">
        <v>106</v>
      </c>
      <c r="R9677">
        <f>IF(F9677="Monthly",2,0)
+IF(E9677&lt;=6,2,0)
+IF(N9677&lt;=2,2,0)
+IF(L9677&gt;=4,2,0)
+IF(M9677&gt;=2,1,0)
+IF(H9677&gt;=_xlfn.PERCENTILE.INC($H$2:$H$10001,0.75),1,0)</f>
        <v>2</v>
      </c>
      <c r="S9677" t="str">
        <f>IF(R9677&gt;=7,"High",IF(R9677&gt;=4,"Medium","Low"))</f>
        <v>Low</v>
      </c>
    </row>
    <row r="9678" spans="1:19">
      <c r="A9678" t="s">
        <v>9803</v>
      </c>
      <c r="B9678">
        <v>25</v>
      </c>
      <c r="C9678" t="s">
        <v>101</v>
      </c>
      <c r="D9678" t="s">
        <v>133</v>
      </c>
      <c r="E9678">
        <v>63</v>
      </c>
      <c r="F9678" t="s">
        <v>121</v>
      </c>
      <c r="G9678" t="s">
        <v>129</v>
      </c>
      <c r="H9678" s="5">
        <v>1026</v>
      </c>
      <c r="I9678" s="5">
        <v>63692.04</v>
      </c>
      <c r="J9678" t="s">
        <v>117</v>
      </c>
      <c r="K9678" t="s">
        <v>106</v>
      </c>
      <c r="L9678">
        <v>1</v>
      </c>
      <c r="M9678">
        <v>0</v>
      </c>
      <c r="N9678">
        <v>4</v>
      </c>
      <c r="O9678" s="6">
        <v>0</v>
      </c>
      <c r="P9678" t="s">
        <v>106</v>
      </c>
      <c r="Q9678" t="s">
        <v>107</v>
      </c>
      <c r="R9678">
        <f>IF(F9678="Monthly",2,0)
+IF(E9678&lt;=6,2,0)
+IF(N9678&lt;=2,2,0)
+IF(L9678&gt;=4,2,0)
+IF(M9678&gt;=2,1,0)
+IF(H9678&gt;=_xlfn.PERCENTILE.INC($H$2:$H$10001,0.75),1,0)</f>
        <v>1</v>
      </c>
      <c r="S9678" t="str">
        <f>IF(R9678&gt;=7,"High",IF(R9678&gt;=4,"Medium","Low"))</f>
        <v>Low</v>
      </c>
    </row>
    <row r="9679" spans="1:19">
      <c r="A9679" t="s">
        <v>9804</v>
      </c>
      <c r="B9679">
        <v>42</v>
      </c>
      <c r="C9679" t="s">
        <v>101</v>
      </c>
      <c r="D9679" t="s">
        <v>126</v>
      </c>
      <c r="E9679">
        <v>72</v>
      </c>
      <c r="F9679" t="s">
        <v>121</v>
      </c>
      <c r="G9679" t="s">
        <v>104</v>
      </c>
      <c r="H9679" s="5">
        <v>486</v>
      </c>
      <c r="I9679" s="5">
        <v>35224.129999999997</v>
      </c>
      <c r="J9679" t="s">
        <v>134</v>
      </c>
      <c r="K9679" t="s">
        <v>106</v>
      </c>
      <c r="L9679">
        <v>0</v>
      </c>
      <c r="M9679">
        <v>0</v>
      </c>
      <c r="N9679">
        <v>5</v>
      </c>
      <c r="O9679" s="6">
        <v>0</v>
      </c>
      <c r="P9679" t="s">
        <v>107</v>
      </c>
      <c r="Q9679" t="s">
        <v>107</v>
      </c>
      <c r="R9679">
        <f>IF(F9679="Monthly",2,0)
+IF(E9679&lt;=6,2,0)
+IF(N9679&lt;=2,2,0)
+IF(L9679&gt;=4,2,0)
+IF(M9679&gt;=2,1,0)
+IF(H9679&gt;=_xlfn.PERCENTILE.INC($H$2:$H$10001,0.75),1,0)</f>
        <v>0</v>
      </c>
      <c r="S9679" t="str">
        <f>IF(R9679&gt;=7,"High",IF(R9679&gt;=4,"Medium","Low"))</f>
        <v>Low</v>
      </c>
    </row>
    <row r="9680" spans="1:19">
      <c r="A9680" t="s">
        <v>9805</v>
      </c>
      <c r="B9680">
        <v>27</v>
      </c>
      <c r="C9680" t="s">
        <v>101</v>
      </c>
      <c r="D9680" t="s">
        <v>113</v>
      </c>
      <c r="E9680">
        <v>25</v>
      </c>
      <c r="F9680" t="s">
        <v>109</v>
      </c>
      <c r="G9680" t="s">
        <v>104</v>
      </c>
      <c r="H9680" s="5">
        <v>464</v>
      </c>
      <c r="I9680" s="5">
        <v>10736.56</v>
      </c>
      <c r="J9680" t="s">
        <v>105</v>
      </c>
      <c r="K9680" t="s">
        <v>106</v>
      </c>
      <c r="L9680">
        <v>4</v>
      </c>
      <c r="M9680">
        <v>0</v>
      </c>
      <c r="N9680">
        <v>5</v>
      </c>
      <c r="O9680" s="6">
        <v>10</v>
      </c>
      <c r="P9680" t="s">
        <v>107</v>
      </c>
      <c r="Q9680" t="s">
        <v>106</v>
      </c>
      <c r="R9680">
        <f>IF(F9680="Monthly",2,0)
+IF(E9680&lt;=6,2,0)
+IF(N9680&lt;=2,2,0)
+IF(L9680&gt;=4,2,0)
+IF(M9680&gt;=2,1,0)
+IF(H9680&gt;=_xlfn.PERCENTILE.INC($H$2:$H$10001,0.75),1,0)</f>
        <v>2</v>
      </c>
      <c r="S9680" t="str">
        <f>IF(R9680&gt;=7,"High",IF(R9680&gt;=4,"Medium","Low"))</f>
        <v>Low</v>
      </c>
    </row>
    <row r="9681" spans="1:19">
      <c r="A9681" t="s">
        <v>9806</v>
      </c>
      <c r="B9681">
        <v>50</v>
      </c>
      <c r="C9681" t="s">
        <v>112</v>
      </c>
      <c r="D9681" t="s">
        <v>123</v>
      </c>
      <c r="E9681">
        <v>35</v>
      </c>
      <c r="F9681" t="s">
        <v>121</v>
      </c>
      <c r="G9681" t="s">
        <v>110</v>
      </c>
      <c r="H9681" s="5">
        <v>759</v>
      </c>
      <c r="I9681" s="5">
        <v>26739.52</v>
      </c>
      <c r="J9681" t="s">
        <v>105</v>
      </c>
      <c r="K9681" t="s">
        <v>106</v>
      </c>
      <c r="L9681">
        <v>1</v>
      </c>
      <c r="M9681">
        <v>0</v>
      </c>
      <c r="N9681">
        <v>5</v>
      </c>
      <c r="O9681" s="6">
        <v>0</v>
      </c>
      <c r="P9681" t="s">
        <v>107</v>
      </c>
      <c r="Q9681" t="s">
        <v>107</v>
      </c>
      <c r="R9681">
        <f>IF(F9681="Monthly",2,0)
+IF(E9681&lt;=6,2,0)
+IF(N9681&lt;=2,2,0)
+IF(L9681&gt;=4,2,0)
+IF(M9681&gt;=2,1,0)
+IF(H9681&gt;=_xlfn.PERCENTILE.INC($H$2:$H$10001,0.75),1,0)</f>
        <v>0</v>
      </c>
      <c r="S9681" t="str">
        <f>IF(R9681&gt;=7,"High",IF(R9681&gt;=4,"Medium","Low"))</f>
        <v>Low</v>
      </c>
    </row>
    <row r="9682" spans="1:19">
      <c r="A9682" t="s">
        <v>9807</v>
      </c>
      <c r="B9682">
        <v>18</v>
      </c>
      <c r="C9682" t="s">
        <v>101</v>
      </c>
      <c r="D9682" t="s">
        <v>126</v>
      </c>
      <c r="E9682">
        <v>21</v>
      </c>
      <c r="F9682" t="s">
        <v>121</v>
      </c>
      <c r="G9682" t="s">
        <v>110</v>
      </c>
      <c r="H9682" s="5">
        <v>708</v>
      </c>
      <c r="I9682" s="5">
        <v>15140.58</v>
      </c>
      <c r="J9682" t="s">
        <v>105</v>
      </c>
      <c r="K9682" t="s">
        <v>107</v>
      </c>
      <c r="L9682">
        <v>4</v>
      </c>
      <c r="M9682">
        <v>0</v>
      </c>
      <c r="N9682">
        <v>3</v>
      </c>
      <c r="O9682" s="6">
        <v>0</v>
      </c>
      <c r="P9682" t="s">
        <v>107</v>
      </c>
      <c r="Q9682" t="s">
        <v>106</v>
      </c>
      <c r="R9682">
        <f>IF(F9682="Monthly",2,0)
+IF(E9682&lt;=6,2,0)
+IF(N9682&lt;=2,2,0)
+IF(L9682&gt;=4,2,0)
+IF(M9682&gt;=2,1,0)
+IF(H9682&gt;=_xlfn.PERCENTILE.INC($H$2:$H$10001,0.75),1,0)</f>
        <v>2</v>
      </c>
      <c r="S9682" t="str">
        <f>IF(R9682&gt;=7,"High",IF(R9682&gt;=4,"Medium","Low"))</f>
        <v>Low</v>
      </c>
    </row>
    <row r="9683" spans="1:19">
      <c r="A9683" t="s">
        <v>9808</v>
      </c>
      <c r="B9683">
        <v>38</v>
      </c>
      <c r="C9683" t="s">
        <v>101</v>
      </c>
      <c r="D9683" t="s">
        <v>126</v>
      </c>
      <c r="E9683">
        <v>48</v>
      </c>
      <c r="F9683" t="s">
        <v>121</v>
      </c>
      <c r="G9683" t="s">
        <v>104</v>
      </c>
      <c r="H9683" s="5">
        <v>463</v>
      </c>
      <c r="I9683" s="5">
        <v>22438.7</v>
      </c>
      <c r="J9683" t="s">
        <v>115</v>
      </c>
      <c r="K9683" t="s">
        <v>107</v>
      </c>
      <c r="L9683">
        <v>1</v>
      </c>
      <c r="M9683">
        <v>0</v>
      </c>
      <c r="N9683">
        <v>5</v>
      </c>
      <c r="O9683" s="6">
        <v>0</v>
      </c>
      <c r="P9683" t="s">
        <v>107</v>
      </c>
      <c r="Q9683" t="s">
        <v>107</v>
      </c>
      <c r="R9683">
        <f>IF(F9683="Monthly",2,0)
+IF(E9683&lt;=6,2,0)
+IF(N9683&lt;=2,2,0)
+IF(L9683&gt;=4,2,0)
+IF(M9683&gt;=2,1,0)
+IF(H9683&gt;=_xlfn.PERCENTILE.INC($H$2:$H$10001,0.75),1,0)</f>
        <v>0</v>
      </c>
      <c r="S9683" t="str">
        <f>IF(R9683&gt;=7,"High",IF(R9683&gt;=4,"Medium","Low"))</f>
        <v>Low</v>
      </c>
    </row>
    <row r="9684" spans="1:19">
      <c r="A9684" t="s">
        <v>9809</v>
      </c>
      <c r="B9684">
        <v>25</v>
      </c>
      <c r="C9684" t="s">
        <v>112</v>
      </c>
      <c r="D9684" t="s">
        <v>159</v>
      </c>
      <c r="E9684">
        <v>26</v>
      </c>
      <c r="F9684" t="s">
        <v>103</v>
      </c>
      <c r="G9684" t="s">
        <v>110</v>
      </c>
      <c r="H9684" s="5">
        <v>778</v>
      </c>
      <c r="I9684" s="5">
        <v>20149.46</v>
      </c>
      <c r="J9684" t="s">
        <v>117</v>
      </c>
      <c r="K9684" t="s">
        <v>106</v>
      </c>
      <c r="L9684">
        <v>4</v>
      </c>
      <c r="M9684">
        <v>2</v>
      </c>
      <c r="N9684">
        <v>4</v>
      </c>
      <c r="O9684" s="6">
        <v>0</v>
      </c>
      <c r="P9684" t="s">
        <v>106</v>
      </c>
      <c r="Q9684" t="s">
        <v>106</v>
      </c>
      <c r="R9684">
        <f>IF(F9684="Monthly",2,0)
+IF(E9684&lt;=6,2,0)
+IF(N9684&lt;=2,2,0)
+IF(L9684&gt;=4,2,0)
+IF(M9684&gt;=2,1,0)
+IF(H9684&gt;=_xlfn.PERCENTILE.INC($H$2:$H$10001,0.75),1,0)</f>
        <v>5</v>
      </c>
      <c r="S9684" t="str">
        <f>IF(R9684&gt;=7,"High",IF(R9684&gt;=4,"Medium","Low"))</f>
        <v>Medium</v>
      </c>
    </row>
    <row r="9685" spans="1:19">
      <c r="A9685" t="s">
        <v>9810</v>
      </c>
      <c r="B9685">
        <v>36</v>
      </c>
      <c r="C9685" t="s">
        <v>101</v>
      </c>
      <c r="D9685" t="s">
        <v>119</v>
      </c>
      <c r="E9685">
        <v>33</v>
      </c>
      <c r="F9685" t="s">
        <v>103</v>
      </c>
      <c r="G9685" t="s">
        <v>104</v>
      </c>
      <c r="H9685" s="5">
        <v>415</v>
      </c>
      <c r="I9685" s="5">
        <v>13638.74</v>
      </c>
      <c r="J9685" t="s">
        <v>105</v>
      </c>
      <c r="K9685" t="s">
        <v>106</v>
      </c>
      <c r="L9685">
        <v>0</v>
      </c>
      <c r="M9685">
        <v>0</v>
      </c>
      <c r="N9685">
        <v>4</v>
      </c>
      <c r="O9685" s="6">
        <v>0</v>
      </c>
      <c r="P9685" t="s">
        <v>107</v>
      </c>
      <c r="Q9685" t="s">
        <v>107</v>
      </c>
      <c r="R9685">
        <f>IF(F9685="Monthly",2,0)
+IF(E9685&lt;=6,2,0)
+IF(N9685&lt;=2,2,0)
+IF(L9685&gt;=4,2,0)
+IF(M9685&gt;=2,1,0)
+IF(H9685&gt;=_xlfn.PERCENTILE.INC($H$2:$H$10001,0.75),1,0)</f>
        <v>2</v>
      </c>
      <c r="S9685" t="str">
        <f>IF(R9685&gt;=7,"High",IF(R9685&gt;=4,"Medium","Low"))</f>
        <v>Low</v>
      </c>
    </row>
    <row r="9686" spans="1:19">
      <c r="A9686" t="s">
        <v>9811</v>
      </c>
      <c r="B9686">
        <v>33</v>
      </c>
      <c r="C9686" t="s">
        <v>101</v>
      </c>
      <c r="D9686" t="s">
        <v>123</v>
      </c>
      <c r="E9686">
        <v>37</v>
      </c>
      <c r="F9686" t="s">
        <v>103</v>
      </c>
      <c r="G9686" t="s">
        <v>129</v>
      </c>
      <c r="H9686" s="5">
        <v>1047</v>
      </c>
      <c r="I9686" s="5">
        <v>39274.449999999997</v>
      </c>
      <c r="J9686" t="s">
        <v>140</v>
      </c>
      <c r="K9686" t="s">
        <v>106</v>
      </c>
      <c r="L9686">
        <v>1</v>
      </c>
      <c r="M9686">
        <v>0</v>
      </c>
      <c r="N9686">
        <v>4</v>
      </c>
      <c r="O9686" s="6">
        <v>0</v>
      </c>
      <c r="P9686" t="s">
        <v>107</v>
      </c>
      <c r="Q9686" t="s">
        <v>107</v>
      </c>
      <c r="R9686">
        <f>IF(F9686="Monthly",2,0)
+IF(E9686&lt;=6,2,0)
+IF(N9686&lt;=2,2,0)
+IF(L9686&gt;=4,2,0)
+IF(M9686&gt;=2,1,0)
+IF(H9686&gt;=_xlfn.PERCENTILE.INC($H$2:$H$10001,0.75),1,0)</f>
        <v>3</v>
      </c>
      <c r="S9686" t="str">
        <f>IF(R9686&gt;=7,"High",IF(R9686&gt;=4,"Medium","Low"))</f>
        <v>Low</v>
      </c>
    </row>
    <row r="9687" spans="1:19">
      <c r="A9687" t="s">
        <v>9812</v>
      </c>
      <c r="B9687">
        <v>35</v>
      </c>
      <c r="C9687" t="s">
        <v>112</v>
      </c>
      <c r="D9687" t="s">
        <v>102</v>
      </c>
      <c r="E9687">
        <v>72</v>
      </c>
      <c r="F9687" t="s">
        <v>121</v>
      </c>
      <c r="G9687" t="s">
        <v>129</v>
      </c>
      <c r="H9687" s="5">
        <v>1077</v>
      </c>
      <c r="I9687" s="5">
        <v>76173.86</v>
      </c>
      <c r="J9687" t="s">
        <v>134</v>
      </c>
      <c r="K9687" t="s">
        <v>106</v>
      </c>
      <c r="L9687">
        <v>1</v>
      </c>
      <c r="M9687">
        <v>0</v>
      </c>
      <c r="N9687">
        <v>5</v>
      </c>
      <c r="O9687" s="6">
        <v>0</v>
      </c>
      <c r="P9687" t="s">
        <v>106</v>
      </c>
      <c r="Q9687" t="s">
        <v>107</v>
      </c>
      <c r="R9687">
        <f>IF(F9687="Monthly",2,0)
+IF(E9687&lt;=6,2,0)
+IF(N9687&lt;=2,2,0)
+IF(L9687&gt;=4,2,0)
+IF(M9687&gt;=2,1,0)
+IF(H9687&gt;=_xlfn.PERCENTILE.INC($H$2:$H$10001,0.75),1,0)</f>
        <v>1</v>
      </c>
      <c r="S9687" t="str">
        <f>IF(R9687&gt;=7,"High",IF(R9687&gt;=4,"Medium","Low"))</f>
        <v>Low</v>
      </c>
    </row>
    <row r="9688" spans="1:19">
      <c r="A9688" t="s">
        <v>9813</v>
      </c>
      <c r="B9688">
        <v>18</v>
      </c>
      <c r="C9688" t="s">
        <v>112</v>
      </c>
      <c r="D9688" t="s">
        <v>113</v>
      </c>
      <c r="E9688">
        <v>25</v>
      </c>
      <c r="F9688" t="s">
        <v>109</v>
      </c>
      <c r="G9688" t="s">
        <v>104</v>
      </c>
      <c r="H9688" s="5">
        <v>449</v>
      </c>
      <c r="I9688" s="5">
        <v>10625.36</v>
      </c>
      <c r="J9688" t="s">
        <v>105</v>
      </c>
      <c r="K9688" t="s">
        <v>106</v>
      </c>
      <c r="L9688">
        <v>1</v>
      </c>
      <c r="M9688">
        <v>0</v>
      </c>
      <c r="N9688">
        <v>3</v>
      </c>
      <c r="O9688" s="6">
        <v>5</v>
      </c>
      <c r="P9688" t="s">
        <v>107</v>
      </c>
      <c r="Q9688" t="s">
        <v>107</v>
      </c>
      <c r="R9688">
        <f>IF(F9688="Monthly",2,0)
+IF(E9688&lt;=6,2,0)
+IF(N9688&lt;=2,2,0)
+IF(L9688&gt;=4,2,0)
+IF(M9688&gt;=2,1,0)
+IF(H9688&gt;=_xlfn.PERCENTILE.INC($H$2:$H$10001,0.75),1,0)</f>
        <v>0</v>
      </c>
      <c r="S9688" t="str">
        <f>IF(R9688&gt;=7,"High",IF(R9688&gt;=4,"Medium","Low"))</f>
        <v>Low</v>
      </c>
    </row>
    <row r="9689" spans="1:19">
      <c r="A9689" t="s">
        <v>9814</v>
      </c>
      <c r="B9689">
        <v>46</v>
      </c>
      <c r="C9689" t="s">
        <v>101</v>
      </c>
      <c r="D9689" t="s">
        <v>113</v>
      </c>
      <c r="E9689">
        <v>53</v>
      </c>
      <c r="F9689" t="s">
        <v>103</v>
      </c>
      <c r="G9689" t="s">
        <v>104</v>
      </c>
      <c r="H9689" s="5">
        <v>433</v>
      </c>
      <c r="I9689" s="5">
        <v>22615.34</v>
      </c>
      <c r="J9689" t="s">
        <v>117</v>
      </c>
      <c r="K9689" t="s">
        <v>106</v>
      </c>
      <c r="L9689">
        <v>0</v>
      </c>
      <c r="M9689">
        <v>0</v>
      </c>
      <c r="N9689">
        <v>5</v>
      </c>
      <c r="O9689" s="6">
        <v>0</v>
      </c>
      <c r="P9689" t="s">
        <v>107</v>
      </c>
      <c r="Q9689" t="s">
        <v>107</v>
      </c>
      <c r="R9689">
        <f>IF(F9689="Monthly",2,0)
+IF(E9689&lt;=6,2,0)
+IF(N9689&lt;=2,2,0)
+IF(L9689&gt;=4,2,0)
+IF(M9689&gt;=2,1,0)
+IF(H9689&gt;=_xlfn.PERCENTILE.INC($H$2:$H$10001,0.75),1,0)</f>
        <v>2</v>
      </c>
      <c r="S9689" t="str">
        <f>IF(R9689&gt;=7,"High",IF(R9689&gt;=4,"Medium","Low"))</f>
        <v>Low</v>
      </c>
    </row>
    <row r="9690" spans="1:19">
      <c r="A9690" t="s">
        <v>9815</v>
      </c>
      <c r="B9690">
        <v>40</v>
      </c>
      <c r="C9690" t="s">
        <v>101</v>
      </c>
      <c r="D9690" t="s">
        <v>131</v>
      </c>
      <c r="E9690">
        <v>62</v>
      </c>
      <c r="F9690" t="s">
        <v>103</v>
      </c>
      <c r="G9690" t="s">
        <v>110</v>
      </c>
      <c r="H9690" s="5">
        <v>776</v>
      </c>
      <c r="I9690" s="5">
        <v>46823.62</v>
      </c>
      <c r="J9690" t="s">
        <v>117</v>
      </c>
      <c r="K9690" t="s">
        <v>106</v>
      </c>
      <c r="L9690">
        <v>0</v>
      </c>
      <c r="M9690">
        <v>0</v>
      </c>
      <c r="N9690">
        <v>5</v>
      </c>
      <c r="O9690" s="6">
        <v>0</v>
      </c>
      <c r="P9690" t="s">
        <v>107</v>
      </c>
      <c r="Q9690" t="s">
        <v>107</v>
      </c>
      <c r="R9690">
        <f>IF(F9690="Monthly",2,0)
+IF(E9690&lt;=6,2,0)
+IF(N9690&lt;=2,2,0)
+IF(L9690&gt;=4,2,0)
+IF(M9690&gt;=2,1,0)
+IF(H9690&gt;=_xlfn.PERCENTILE.INC($H$2:$H$10001,0.75),1,0)</f>
        <v>2</v>
      </c>
      <c r="S9690" t="str">
        <f>IF(R9690&gt;=7,"High",IF(R9690&gt;=4,"Medium","Low"))</f>
        <v>Low</v>
      </c>
    </row>
    <row r="9691" spans="1:19">
      <c r="A9691" t="s">
        <v>9816</v>
      </c>
      <c r="B9691">
        <v>26</v>
      </c>
      <c r="C9691" t="s">
        <v>101</v>
      </c>
      <c r="D9691" t="s">
        <v>126</v>
      </c>
      <c r="E9691">
        <v>34</v>
      </c>
      <c r="F9691" t="s">
        <v>103</v>
      </c>
      <c r="G9691" t="s">
        <v>104</v>
      </c>
      <c r="H9691" s="5">
        <v>527</v>
      </c>
      <c r="I9691" s="5">
        <v>17940.11</v>
      </c>
      <c r="J9691" t="s">
        <v>115</v>
      </c>
      <c r="K9691" t="s">
        <v>106</v>
      </c>
      <c r="L9691">
        <v>0</v>
      </c>
      <c r="M9691">
        <v>0</v>
      </c>
      <c r="N9691">
        <v>5</v>
      </c>
      <c r="O9691" s="6">
        <v>0</v>
      </c>
      <c r="P9691" t="s">
        <v>106</v>
      </c>
      <c r="Q9691" t="s">
        <v>107</v>
      </c>
      <c r="R9691">
        <f>IF(F9691="Monthly",2,0)
+IF(E9691&lt;=6,2,0)
+IF(N9691&lt;=2,2,0)
+IF(L9691&gt;=4,2,0)
+IF(M9691&gt;=2,1,0)
+IF(H9691&gt;=_xlfn.PERCENTILE.INC($H$2:$H$10001,0.75),1,0)</f>
        <v>2</v>
      </c>
      <c r="S9691" t="str">
        <f>IF(R9691&gt;=7,"High",IF(R9691&gt;=4,"Medium","Low"))</f>
        <v>Low</v>
      </c>
    </row>
    <row r="9692" spans="1:19">
      <c r="A9692" t="s">
        <v>9817</v>
      </c>
      <c r="B9692">
        <v>48</v>
      </c>
      <c r="C9692" t="s">
        <v>112</v>
      </c>
      <c r="D9692" t="s">
        <v>102</v>
      </c>
      <c r="E9692">
        <v>41</v>
      </c>
      <c r="F9692" t="s">
        <v>103</v>
      </c>
      <c r="G9692" t="s">
        <v>129</v>
      </c>
      <c r="H9692" s="5">
        <v>1040</v>
      </c>
      <c r="I9692" s="5">
        <v>42467.31</v>
      </c>
      <c r="J9692" t="s">
        <v>117</v>
      </c>
      <c r="K9692" t="s">
        <v>106</v>
      </c>
      <c r="L9692">
        <v>1</v>
      </c>
      <c r="M9692">
        <v>0</v>
      </c>
      <c r="N9692">
        <v>4</v>
      </c>
      <c r="O9692" s="6">
        <v>0</v>
      </c>
      <c r="P9692" t="s">
        <v>107</v>
      </c>
      <c r="Q9692" t="s">
        <v>107</v>
      </c>
      <c r="R9692">
        <f>IF(F9692="Monthly",2,0)
+IF(E9692&lt;=6,2,0)
+IF(N9692&lt;=2,2,0)
+IF(L9692&gt;=4,2,0)
+IF(M9692&gt;=2,1,0)
+IF(H9692&gt;=_xlfn.PERCENTILE.INC($H$2:$H$10001,0.75),1,0)</f>
        <v>3</v>
      </c>
      <c r="S9692" t="str">
        <f>IF(R9692&gt;=7,"High",IF(R9692&gt;=4,"Medium","Low"))</f>
        <v>Low</v>
      </c>
    </row>
    <row r="9693" spans="1:19">
      <c r="A9693" t="s">
        <v>9818</v>
      </c>
      <c r="B9693">
        <v>24</v>
      </c>
      <c r="C9693" t="s">
        <v>112</v>
      </c>
      <c r="D9693" t="s">
        <v>113</v>
      </c>
      <c r="E9693">
        <v>51</v>
      </c>
      <c r="F9693" t="s">
        <v>121</v>
      </c>
      <c r="G9693" t="s">
        <v>104</v>
      </c>
      <c r="H9693" s="5">
        <v>477</v>
      </c>
      <c r="I9693" s="5">
        <v>21539.439999999999</v>
      </c>
      <c r="J9693" t="s">
        <v>117</v>
      </c>
      <c r="K9693" t="s">
        <v>106</v>
      </c>
      <c r="L9693">
        <v>7</v>
      </c>
      <c r="M9693">
        <v>2</v>
      </c>
      <c r="N9693">
        <v>3</v>
      </c>
      <c r="O9693" s="6">
        <v>10</v>
      </c>
      <c r="P9693" t="s">
        <v>106</v>
      </c>
      <c r="Q9693" t="s">
        <v>107</v>
      </c>
      <c r="R9693">
        <f>IF(F9693="Monthly",2,0)
+IF(E9693&lt;=6,2,0)
+IF(N9693&lt;=2,2,0)
+IF(L9693&gt;=4,2,0)
+IF(M9693&gt;=2,1,0)
+IF(H9693&gt;=_xlfn.PERCENTILE.INC($H$2:$H$10001,0.75),1,0)</f>
        <v>3</v>
      </c>
      <c r="S9693" t="str">
        <f>IF(R9693&gt;=7,"High",IF(R9693&gt;=4,"Medium","Low"))</f>
        <v>Low</v>
      </c>
    </row>
    <row r="9694" spans="1:19">
      <c r="A9694" t="s">
        <v>9819</v>
      </c>
      <c r="B9694">
        <v>40</v>
      </c>
      <c r="C9694" t="s">
        <v>101</v>
      </c>
      <c r="D9694" t="s">
        <v>102</v>
      </c>
      <c r="E9694">
        <v>27</v>
      </c>
      <c r="F9694" t="s">
        <v>109</v>
      </c>
      <c r="G9694" t="s">
        <v>110</v>
      </c>
      <c r="H9694" s="5">
        <v>689</v>
      </c>
      <c r="I9694" s="5">
        <v>17669.509999999998</v>
      </c>
      <c r="J9694" t="s">
        <v>115</v>
      </c>
      <c r="K9694" t="s">
        <v>107</v>
      </c>
      <c r="L9694">
        <v>0</v>
      </c>
      <c r="M9694">
        <v>0</v>
      </c>
      <c r="N9694">
        <v>4</v>
      </c>
      <c r="O9694" s="6">
        <v>5</v>
      </c>
      <c r="P9694" t="s">
        <v>107</v>
      </c>
      <c r="Q9694" t="s">
        <v>107</v>
      </c>
      <c r="R9694">
        <f>IF(F9694="Monthly",2,0)
+IF(E9694&lt;=6,2,0)
+IF(N9694&lt;=2,2,0)
+IF(L9694&gt;=4,2,0)
+IF(M9694&gt;=2,1,0)
+IF(H9694&gt;=_xlfn.PERCENTILE.INC($H$2:$H$10001,0.75),1,0)</f>
        <v>0</v>
      </c>
      <c r="S9694" t="str">
        <f>IF(R9694&gt;=7,"High",IF(R9694&gt;=4,"Medium","Low"))</f>
        <v>Low</v>
      </c>
    </row>
    <row r="9695" spans="1:19">
      <c r="A9695" t="s">
        <v>9820</v>
      </c>
      <c r="B9695">
        <v>44</v>
      </c>
      <c r="C9695" t="s">
        <v>112</v>
      </c>
      <c r="D9695" t="s">
        <v>137</v>
      </c>
      <c r="E9695">
        <v>35</v>
      </c>
      <c r="F9695" t="s">
        <v>103</v>
      </c>
      <c r="G9695" t="s">
        <v>110</v>
      </c>
      <c r="H9695" s="5">
        <v>707</v>
      </c>
      <c r="I9695" s="5">
        <v>24484.5</v>
      </c>
      <c r="J9695" t="s">
        <v>105</v>
      </c>
      <c r="K9695" t="s">
        <v>106</v>
      </c>
      <c r="L9695">
        <v>0</v>
      </c>
      <c r="M9695">
        <v>0</v>
      </c>
      <c r="N9695">
        <v>5</v>
      </c>
      <c r="O9695" s="6">
        <v>0</v>
      </c>
      <c r="P9695" t="s">
        <v>107</v>
      </c>
      <c r="Q9695" t="s">
        <v>107</v>
      </c>
      <c r="R9695">
        <f>IF(F9695="Monthly",2,0)
+IF(E9695&lt;=6,2,0)
+IF(N9695&lt;=2,2,0)
+IF(L9695&gt;=4,2,0)
+IF(M9695&gt;=2,1,0)
+IF(H9695&gt;=_xlfn.PERCENTILE.INC($H$2:$H$10001,0.75),1,0)</f>
        <v>2</v>
      </c>
      <c r="S9695" t="str">
        <f>IF(R9695&gt;=7,"High",IF(R9695&gt;=4,"Medium","Low"))</f>
        <v>Low</v>
      </c>
    </row>
    <row r="9696" spans="1:19">
      <c r="A9696" t="s">
        <v>9821</v>
      </c>
      <c r="B9696">
        <v>24</v>
      </c>
      <c r="C9696" t="s">
        <v>101</v>
      </c>
      <c r="D9696" t="s">
        <v>131</v>
      </c>
      <c r="E9696">
        <v>35</v>
      </c>
      <c r="F9696" t="s">
        <v>109</v>
      </c>
      <c r="G9696" t="s">
        <v>110</v>
      </c>
      <c r="H9696" s="5">
        <v>808</v>
      </c>
      <c r="I9696" s="5">
        <v>27561.65</v>
      </c>
      <c r="J9696" t="s">
        <v>105</v>
      </c>
      <c r="K9696" t="s">
        <v>106</v>
      </c>
      <c r="L9696">
        <v>0</v>
      </c>
      <c r="M9696">
        <v>0</v>
      </c>
      <c r="N9696">
        <v>4</v>
      </c>
      <c r="O9696" s="6">
        <v>5</v>
      </c>
      <c r="P9696" t="s">
        <v>106</v>
      </c>
      <c r="Q9696" t="s">
        <v>107</v>
      </c>
      <c r="R9696">
        <f>IF(F9696="Monthly",2,0)
+IF(E9696&lt;=6,2,0)
+IF(N9696&lt;=2,2,0)
+IF(L9696&gt;=4,2,0)
+IF(M9696&gt;=2,1,0)
+IF(H9696&gt;=_xlfn.PERCENTILE.INC($H$2:$H$10001,0.75),1,0)</f>
        <v>1</v>
      </c>
      <c r="S9696" t="str">
        <f>IF(R9696&gt;=7,"High",IF(R9696&gt;=4,"Medium","Low"))</f>
        <v>Low</v>
      </c>
    </row>
    <row r="9697" spans="1:19">
      <c r="A9697" t="s">
        <v>9822</v>
      </c>
      <c r="B9697">
        <v>51</v>
      </c>
      <c r="C9697" t="s">
        <v>112</v>
      </c>
      <c r="D9697" t="s">
        <v>159</v>
      </c>
      <c r="E9697">
        <v>36</v>
      </c>
      <c r="F9697" t="s">
        <v>109</v>
      </c>
      <c r="G9697" t="s">
        <v>110</v>
      </c>
      <c r="H9697" s="5">
        <v>725</v>
      </c>
      <c r="I9697" s="5">
        <v>23458.79</v>
      </c>
      <c r="J9697" t="s">
        <v>105</v>
      </c>
      <c r="K9697" t="s">
        <v>106</v>
      </c>
      <c r="L9697">
        <v>3</v>
      </c>
      <c r="M9697">
        <v>2</v>
      </c>
      <c r="N9697">
        <v>4</v>
      </c>
      <c r="O9697" s="6">
        <v>10</v>
      </c>
      <c r="P9697" t="s">
        <v>107</v>
      </c>
      <c r="Q9697" t="s">
        <v>107</v>
      </c>
      <c r="R9697">
        <f>IF(F9697="Monthly",2,0)
+IF(E9697&lt;=6,2,0)
+IF(N9697&lt;=2,2,0)
+IF(L9697&gt;=4,2,0)
+IF(M9697&gt;=2,1,0)
+IF(H9697&gt;=_xlfn.PERCENTILE.INC($H$2:$H$10001,0.75),1,0)</f>
        <v>1</v>
      </c>
      <c r="S9697" t="str">
        <f>IF(R9697&gt;=7,"High",IF(R9697&gt;=4,"Medium","Low"))</f>
        <v>Low</v>
      </c>
    </row>
    <row r="9698" spans="1:19">
      <c r="A9698" t="s">
        <v>9823</v>
      </c>
      <c r="B9698">
        <v>40</v>
      </c>
      <c r="C9698" t="s">
        <v>101</v>
      </c>
      <c r="D9698" t="s">
        <v>126</v>
      </c>
      <c r="E9698">
        <v>46</v>
      </c>
      <c r="F9698" t="s">
        <v>109</v>
      </c>
      <c r="G9698" t="s">
        <v>110</v>
      </c>
      <c r="H9698" s="5">
        <v>833</v>
      </c>
      <c r="I9698" s="5">
        <v>38002.46</v>
      </c>
      <c r="J9698" t="s">
        <v>134</v>
      </c>
      <c r="K9698" t="s">
        <v>106</v>
      </c>
      <c r="L9698">
        <v>5</v>
      </c>
      <c r="M9698">
        <v>4</v>
      </c>
      <c r="N9698">
        <v>2</v>
      </c>
      <c r="O9698" s="6">
        <v>0</v>
      </c>
      <c r="P9698" t="s">
        <v>107</v>
      </c>
      <c r="Q9698" t="s">
        <v>106</v>
      </c>
      <c r="R9698">
        <f>IF(F9698="Monthly",2,0)
+IF(E9698&lt;=6,2,0)
+IF(N9698&lt;=2,2,0)
+IF(L9698&gt;=4,2,0)
+IF(M9698&gt;=2,1,0)
+IF(H9698&gt;=_xlfn.PERCENTILE.INC($H$2:$H$10001,0.75),1,0)</f>
        <v>6</v>
      </c>
      <c r="S9698" t="str">
        <f>IF(R9698&gt;=7,"High",IF(R9698&gt;=4,"Medium","Low"))</f>
        <v>Medium</v>
      </c>
    </row>
    <row r="9699" spans="1:19">
      <c r="A9699" t="s">
        <v>9824</v>
      </c>
      <c r="B9699">
        <v>36</v>
      </c>
      <c r="C9699" t="s">
        <v>101</v>
      </c>
      <c r="D9699" t="s">
        <v>137</v>
      </c>
      <c r="E9699">
        <v>24</v>
      </c>
      <c r="F9699" t="s">
        <v>109</v>
      </c>
      <c r="G9699" t="s">
        <v>104</v>
      </c>
      <c r="H9699" s="5">
        <v>419</v>
      </c>
      <c r="I9699" s="5">
        <v>10260.700000000001</v>
      </c>
      <c r="J9699" t="s">
        <v>105</v>
      </c>
      <c r="K9699" t="s">
        <v>106</v>
      </c>
      <c r="L9699">
        <v>0</v>
      </c>
      <c r="M9699">
        <v>0</v>
      </c>
      <c r="N9699">
        <v>5</v>
      </c>
      <c r="O9699" s="6">
        <v>0</v>
      </c>
      <c r="P9699" t="s">
        <v>107</v>
      </c>
      <c r="Q9699" t="s">
        <v>107</v>
      </c>
      <c r="R9699">
        <f>IF(F9699="Monthly",2,0)
+IF(E9699&lt;=6,2,0)
+IF(N9699&lt;=2,2,0)
+IF(L9699&gt;=4,2,0)
+IF(M9699&gt;=2,1,0)
+IF(H9699&gt;=_xlfn.PERCENTILE.INC($H$2:$H$10001,0.75),1,0)</f>
        <v>0</v>
      </c>
      <c r="S9699" t="str">
        <f>IF(R9699&gt;=7,"High",IF(R9699&gt;=4,"Medium","Low"))</f>
        <v>Low</v>
      </c>
    </row>
    <row r="9700" spans="1:19">
      <c r="A9700" t="s">
        <v>9825</v>
      </c>
      <c r="B9700">
        <v>34</v>
      </c>
      <c r="C9700" t="s">
        <v>101</v>
      </c>
      <c r="D9700" t="s">
        <v>113</v>
      </c>
      <c r="E9700">
        <v>19</v>
      </c>
      <c r="F9700" t="s">
        <v>103</v>
      </c>
      <c r="G9700" t="s">
        <v>104</v>
      </c>
      <c r="H9700" s="5">
        <v>506</v>
      </c>
      <c r="I9700" s="5">
        <v>9563.94</v>
      </c>
      <c r="J9700" t="s">
        <v>117</v>
      </c>
      <c r="K9700" t="s">
        <v>107</v>
      </c>
      <c r="L9700">
        <v>2</v>
      </c>
      <c r="M9700">
        <v>1</v>
      </c>
      <c r="N9700">
        <v>3</v>
      </c>
      <c r="O9700" s="6">
        <v>0</v>
      </c>
      <c r="P9700" t="s">
        <v>107</v>
      </c>
      <c r="Q9700" t="s">
        <v>107</v>
      </c>
      <c r="R9700">
        <f>IF(F9700="Monthly",2,0)
+IF(E9700&lt;=6,2,0)
+IF(N9700&lt;=2,2,0)
+IF(L9700&gt;=4,2,0)
+IF(M9700&gt;=2,1,0)
+IF(H9700&gt;=_xlfn.PERCENTILE.INC($H$2:$H$10001,0.75),1,0)</f>
        <v>2</v>
      </c>
      <c r="S9700" t="str">
        <f>IF(R9700&gt;=7,"High",IF(R9700&gt;=4,"Medium","Low"))</f>
        <v>Low</v>
      </c>
    </row>
    <row r="9701" spans="1:19">
      <c r="A9701" t="s">
        <v>9826</v>
      </c>
      <c r="B9701">
        <v>36</v>
      </c>
      <c r="C9701" t="s">
        <v>101</v>
      </c>
      <c r="D9701" t="s">
        <v>133</v>
      </c>
      <c r="E9701">
        <v>12</v>
      </c>
      <c r="F9701" t="s">
        <v>103</v>
      </c>
      <c r="G9701" t="s">
        <v>110</v>
      </c>
      <c r="H9701" s="5">
        <v>684</v>
      </c>
      <c r="I9701" s="5">
        <v>8392.1</v>
      </c>
      <c r="J9701" t="s">
        <v>115</v>
      </c>
      <c r="K9701" t="s">
        <v>106</v>
      </c>
      <c r="L9701">
        <v>4</v>
      </c>
      <c r="M9701">
        <v>2</v>
      </c>
      <c r="N9701">
        <v>2</v>
      </c>
      <c r="O9701" s="6">
        <v>0</v>
      </c>
      <c r="P9701" t="s">
        <v>107</v>
      </c>
      <c r="Q9701" t="s">
        <v>106</v>
      </c>
      <c r="R9701">
        <f>IF(F9701="Monthly",2,0)
+IF(E9701&lt;=6,2,0)
+IF(N9701&lt;=2,2,0)
+IF(L9701&gt;=4,2,0)
+IF(M9701&gt;=2,1,0)
+IF(H9701&gt;=_xlfn.PERCENTILE.INC($H$2:$H$10001,0.75),1,0)</f>
        <v>7</v>
      </c>
      <c r="S9701" t="str">
        <f>IF(R9701&gt;=7,"High",IF(R9701&gt;=4,"Medium","Low"))</f>
        <v>High</v>
      </c>
    </row>
    <row r="9702" spans="1:19">
      <c r="A9702" t="s">
        <v>9827</v>
      </c>
      <c r="B9702">
        <v>38</v>
      </c>
      <c r="C9702" t="s">
        <v>101</v>
      </c>
      <c r="D9702" t="s">
        <v>137</v>
      </c>
      <c r="E9702">
        <v>19</v>
      </c>
      <c r="F9702" t="s">
        <v>103</v>
      </c>
      <c r="G9702" t="s">
        <v>129</v>
      </c>
      <c r="H9702" s="5">
        <v>1071</v>
      </c>
      <c r="I9702" s="5">
        <v>20626.8</v>
      </c>
      <c r="J9702" t="s">
        <v>117</v>
      </c>
      <c r="K9702" t="s">
        <v>106</v>
      </c>
      <c r="L9702">
        <v>0</v>
      </c>
      <c r="M9702">
        <v>0</v>
      </c>
      <c r="N9702">
        <v>4</v>
      </c>
      <c r="O9702" s="6">
        <v>0</v>
      </c>
      <c r="P9702" t="s">
        <v>107</v>
      </c>
      <c r="Q9702" t="s">
        <v>106</v>
      </c>
      <c r="R9702">
        <f>IF(F9702="Monthly",2,0)
+IF(E9702&lt;=6,2,0)
+IF(N9702&lt;=2,2,0)
+IF(L9702&gt;=4,2,0)
+IF(M9702&gt;=2,1,0)
+IF(H9702&gt;=_xlfn.PERCENTILE.INC($H$2:$H$10001,0.75),1,0)</f>
        <v>3</v>
      </c>
      <c r="S9702" t="str">
        <f>IF(R9702&gt;=7,"High",IF(R9702&gt;=4,"Medium","Low"))</f>
        <v>Low</v>
      </c>
    </row>
    <row r="9703" spans="1:19">
      <c r="A9703" t="s">
        <v>9828</v>
      </c>
      <c r="B9703">
        <v>55</v>
      </c>
      <c r="C9703" t="s">
        <v>101</v>
      </c>
      <c r="D9703" t="s">
        <v>126</v>
      </c>
      <c r="E9703">
        <v>49</v>
      </c>
      <c r="F9703" t="s">
        <v>103</v>
      </c>
      <c r="G9703" t="s">
        <v>110</v>
      </c>
      <c r="H9703" s="5">
        <v>750</v>
      </c>
      <c r="I9703" s="5">
        <v>37318.85</v>
      </c>
      <c r="J9703" t="s">
        <v>140</v>
      </c>
      <c r="K9703" t="s">
        <v>106</v>
      </c>
      <c r="L9703">
        <v>2</v>
      </c>
      <c r="M9703">
        <v>0</v>
      </c>
      <c r="N9703">
        <v>5</v>
      </c>
      <c r="O9703" s="6">
        <v>0</v>
      </c>
      <c r="P9703" t="s">
        <v>107</v>
      </c>
      <c r="Q9703" t="s">
        <v>107</v>
      </c>
      <c r="R9703">
        <f>IF(F9703="Monthly",2,0)
+IF(E9703&lt;=6,2,0)
+IF(N9703&lt;=2,2,0)
+IF(L9703&gt;=4,2,0)
+IF(M9703&gt;=2,1,0)
+IF(H9703&gt;=_xlfn.PERCENTILE.INC($H$2:$H$10001,0.75),1,0)</f>
        <v>2</v>
      </c>
      <c r="S9703" t="str">
        <f>IF(R9703&gt;=7,"High",IF(R9703&gt;=4,"Medium","Low"))</f>
        <v>Low</v>
      </c>
    </row>
    <row r="9704" spans="1:19">
      <c r="A9704" t="s">
        <v>9829</v>
      </c>
      <c r="B9704">
        <v>31</v>
      </c>
      <c r="C9704" t="s">
        <v>112</v>
      </c>
      <c r="D9704" t="s">
        <v>126</v>
      </c>
      <c r="E9704">
        <v>18</v>
      </c>
      <c r="F9704" t="s">
        <v>103</v>
      </c>
      <c r="G9704" t="s">
        <v>129</v>
      </c>
      <c r="H9704" s="5">
        <v>1020</v>
      </c>
      <c r="I9704" s="5">
        <v>18615.32</v>
      </c>
      <c r="J9704" t="s">
        <v>134</v>
      </c>
      <c r="K9704" t="s">
        <v>106</v>
      </c>
      <c r="L9704">
        <v>0</v>
      </c>
      <c r="M9704">
        <v>0</v>
      </c>
      <c r="N9704">
        <v>5</v>
      </c>
      <c r="O9704" s="6">
        <v>0</v>
      </c>
      <c r="P9704" t="s">
        <v>107</v>
      </c>
      <c r="Q9704" t="s">
        <v>107</v>
      </c>
      <c r="R9704">
        <f>IF(F9704="Monthly",2,0)
+IF(E9704&lt;=6,2,0)
+IF(N9704&lt;=2,2,0)
+IF(L9704&gt;=4,2,0)
+IF(M9704&gt;=2,1,0)
+IF(H9704&gt;=_xlfn.PERCENTILE.INC($H$2:$H$10001,0.75),1,0)</f>
        <v>3</v>
      </c>
      <c r="S9704" t="str">
        <f>IF(R9704&gt;=7,"High",IF(R9704&gt;=4,"Medium","Low"))</f>
        <v>Low</v>
      </c>
    </row>
    <row r="9705" spans="1:19">
      <c r="A9705" t="s">
        <v>9830</v>
      </c>
      <c r="B9705">
        <v>28</v>
      </c>
      <c r="C9705" t="s">
        <v>112</v>
      </c>
      <c r="D9705" t="s">
        <v>102</v>
      </c>
      <c r="E9705">
        <v>44</v>
      </c>
      <c r="F9705" t="s">
        <v>103</v>
      </c>
      <c r="G9705" t="s">
        <v>104</v>
      </c>
      <c r="H9705" s="5">
        <v>440</v>
      </c>
      <c r="I9705" s="5">
        <v>19906.64</v>
      </c>
      <c r="J9705" t="s">
        <v>117</v>
      </c>
      <c r="K9705" t="s">
        <v>106</v>
      </c>
      <c r="L9705">
        <v>0</v>
      </c>
      <c r="M9705">
        <v>0</v>
      </c>
      <c r="N9705">
        <v>5</v>
      </c>
      <c r="O9705" s="6">
        <v>0</v>
      </c>
      <c r="P9705" t="s">
        <v>107</v>
      </c>
      <c r="Q9705" t="s">
        <v>107</v>
      </c>
      <c r="R9705">
        <f>IF(F9705="Monthly",2,0)
+IF(E9705&lt;=6,2,0)
+IF(N9705&lt;=2,2,0)
+IF(L9705&gt;=4,2,0)
+IF(M9705&gt;=2,1,0)
+IF(H9705&gt;=_xlfn.PERCENTILE.INC($H$2:$H$10001,0.75),1,0)</f>
        <v>2</v>
      </c>
      <c r="S9705" t="str">
        <f>IF(R9705&gt;=7,"High",IF(R9705&gt;=4,"Medium","Low"))</f>
        <v>Low</v>
      </c>
    </row>
    <row r="9706" spans="1:19">
      <c r="A9706" t="s">
        <v>9831</v>
      </c>
      <c r="B9706">
        <v>35</v>
      </c>
      <c r="C9706" t="s">
        <v>112</v>
      </c>
      <c r="D9706" t="s">
        <v>123</v>
      </c>
      <c r="E9706">
        <v>40</v>
      </c>
      <c r="F9706" t="s">
        <v>109</v>
      </c>
      <c r="G9706" t="s">
        <v>104</v>
      </c>
      <c r="H9706" s="5">
        <v>547</v>
      </c>
      <c r="I9706" s="5">
        <v>21991.09</v>
      </c>
      <c r="J9706" t="s">
        <v>105</v>
      </c>
      <c r="K9706" t="s">
        <v>107</v>
      </c>
      <c r="L9706">
        <v>1</v>
      </c>
      <c r="M9706">
        <v>0</v>
      </c>
      <c r="N9706">
        <v>4</v>
      </c>
      <c r="O9706" s="6">
        <v>0</v>
      </c>
      <c r="P9706" t="s">
        <v>107</v>
      </c>
      <c r="Q9706" t="s">
        <v>107</v>
      </c>
      <c r="R9706">
        <f>IF(F9706="Monthly",2,0)
+IF(E9706&lt;=6,2,0)
+IF(N9706&lt;=2,2,0)
+IF(L9706&gt;=4,2,0)
+IF(M9706&gt;=2,1,0)
+IF(H9706&gt;=_xlfn.PERCENTILE.INC($H$2:$H$10001,0.75),1,0)</f>
        <v>0</v>
      </c>
      <c r="S9706" t="str">
        <f>IF(R9706&gt;=7,"High",IF(R9706&gt;=4,"Medium","Low"))</f>
        <v>Low</v>
      </c>
    </row>
    <row r="9707" spans="1:19">
      <c r="A9707" t="s">
        <v>9832</v>
      </c>
      <c r="B9707">
        <v>24</v>
      </c>
      <c r="C9707" t="s">
        <v>112</v>
      </c>
      <c r="D9707" t="s">
        <v>123</v>
      </c>
      <c r="E9707">
        <v>53</v>
      </c>
      <c r="F9707" t="s">
        <v>109</v>
      </c>
      <c r="G9707" t="s">
        <v>129</v>
      </c>
      <c r="H9707" s="5">
        <v>1022</v>
      </c>
      <c r="I9707" s="5">
        <v>54154.59</v>
      </c>
      <c r="J9707" t="s">
        <v>105</v>
      </c>
      <c r="K9707" t="s">
        <v>106</v>
      </c>
      <c r="L9707">
        <v>1</v>
      </c>
      <c r="M9707">
        <v>0</v>
      </c>
      <c r="N9707">
        <v>5</v>
      </c>
      <c r="O9707" s="6">
        <v>0</v>
      </c>
      <c r="P9707" t="s">
        <v>106</v>
      </c>
      <c r="Q9707" t="s">
        <v>107</v>
      </c>
      <c r="R9707">
        <f>IF(F9707="Monthly",2,0)
+IF(E9707&lt;=6,2,0)
+IF(N9707&lt;=2,2,0)
+IF(L9707&gt;=4,2,0)
+IF(M9707&gt;=2,1,0)
+IF(H9707&gt;=_xlfn.PERCENTILE.INC($H$2:$H$10001,0.75),1,0)</f>
        <v>1</v>
      </c>
      <c r="S9707" t="str">
        <f>IF(R9707&gt;=7,"High",IF(R9707&gt;=4,"Medium","Low"))</f>
        <v>Low</v>
      </c>
    </row>
    <row r="9708" spans="1:19">
      <c r="A9708" t="s">
        <v>9833</v>
      </c>
      <c r="B9708">
        <v>34</v>
      </c>
      <c r="C9708" t="s">
        <v>101</v>
      </c>
      <c r="D9708" t="s">
        <v>126</v>
      </c>
      <c r="E9708">
        <v>37</v>
      </c>
      <c r="F9708" t="s">
        <v>109</v>
      </c>
      <c r="G9708" t="s">
        <v>110</v>
      </c>
      <c r="H9708" s="5">
        <v>792</v>
      </c>
      <c r="I9708" s="5">
        <v>28553.79</v>
      </c>
      <c r="J9708" t="s">
        <v>105</v>
      </c>
      <c r="K9708" t="s">
        <v>106</v>
      </c>
      <c r="L9708">
        <v>3</v>
      </c>
      <c r="M9708">
        <v>1</v>
      </c>
      <c r="N9708">
        <v>5</v>
      </c>
      <c r="O9708" s="6">
        <v>5</v>
      </c>
      <c r="P9708" t="s">
        <v>107</v>
      </c>
      <c r="Q9708" t="s">
        <v>107</v>
      </c>
      <c r="R9708">
        <f>IF(F9708="Monthly",2,0)
+IF(E9708&lt;=6,2,0)
+IF(N9708&lt;=2,2,0)
+IF(L9708&gt;=4,2,0)
+IF(M9708&gt;=2,1,0)
+IF(H9708&gt;=_xlfn.PERCENTILE.INC($H$2:$H$10001,0.75),1,0)</f>
        <v>0</v>
      </c>
      <c r="S9708" t="str">
        <f>IF(R9708&gt;=7,"High",IF(R9708&gt;=4,"Medium","Low"))</f>
        <v>Low</v>
      </c>
    </row>
    <row r="9709" spans="1:19">
      <c r="A9709" t="s">
        <v>9834</v>
      </c>
      <c r="B9709">
        <v>43</v>
      </c>
      <c r="C9709" t="s">
        <v>112</v>
      </c>
      <c r="D9709" t="s">
        <v>123</v>
      </c>
      <c r="E9709">
        <v>40</v>
      </c>
      <c r="F9709" t="s">
        <v>103</v>
      </c>
      <c r="G9709" t="s">
        <v>110</v>
      </c>
      <c r="H9709" s="5">
        <v>773</v>
      </c>
      <c r="I9709" s="5">
        <v>30779.02</v>
      </c>
      <c r="J9709" t="s">
        <v>140</v>
      </c>
      <c r="K9709" t="s">
        <v>106</v>
      </c>
      <c r="L9709">
        <v>1</v>
      </c>
      <c r="M9709">
        <v>0</v>
      </c>
      <c r="N9709">
        <v>5</v>
      </c>
      <c r="O9709" s="6">
        <v>0</v>
      </c>
      <c r="P9709" t="s">
        <v>106</v>
      </c>
      <c r="Q9709" t="s">
        <v>107</v>
      </c>
      <c r="R9709">
        <f>IF(F9709="Monthly",2,0)
+IF(E9709&lt;=6,2,0)
+IF(N9709&lt;=2,2,0)
+IF(L9709&gt;=4,2,0)
+IF(M9709&gt;=2,1,0)
+IF(H9709&gt;=_xlfn.PERCENTILE.INC($H$2:$H$10001,0.75),1,0)</f>
        <v>2</v>
      </c>
      <c r="S9709" t="str">
        <f>IF(R9709&gt;=7,"High",IF(R9709&gt;=4,"Medium","Low"))</f>
        <v>Low</v>
      </c>
    </row>
    <row r="9710" spans="1:19">
      <c r="A9710" t="s">
        <v>9835</v>
      </c>
      <c r="B9710">
        <v>44</v>
      </c>
      <c r="C9710" t="s">
        <v>101</v>
      </c>
      <c r="D9710" t="s">
        <v>123</v>
      </c>
      <c r="E9710">
        <v>50</v>
      </c>
      <c r="F9710" t="s">
        <v>103</v>
      </c>
      <c r="G9710" t="s">
        <v>129</v>
      </c>
      <c r="H9710" s="5">
        <v>990</v>
      </c>
      <c r="I9710" s="5">
        <v>50467.38</v>
      </c>
      <c r="J9710" t="s">
        <v>105</v>
      </c>
      <c r="K9710" t="s">
        <v>106</v>
      </c>
      <c r="L9710">
        <v>5</v>
      </c>
      <c r="M9710">
        <v>2</v>
      </c>
      <c r="N9710">
        <v>3</v>
      </c>
      <c r="O9710" s="6">
        <v>0</v>
      </c>
      <c r="P9710" t="s">
        <v>107</v>
      </c>
      <c r="Q9710" t="s">
        <v>106</v>
      </c>
      <c r="R9710">
        <f>IF(F9710="Monthly",2,0)
+IF(E9710&lt;=6,2,0)
+IF(N9710&lt;=2,2,0)
+IF(L9710&gt;=4,2,0)
+IF(M9710&gt;=2,1,0)
+IF(H9710&gt;=_xlfn.PERCENTILE.INC($H$2:$H$10001,0.75),1,0)</f>
        <v>6</v>
      </c>
      <c r="S9710" t="str">
        <f>IF(R9710&gt;=7,"High",IF(R9710&gt;=4,"Medium","Low"))</f>
        <v>Medium</v>
      </c>
    </row>
    <row r="9711" spans="1:19">
      <c r="A9711" t="s">
        <v>9836</v>
      </c>
      <c r="B9711">
        <v>47</v>
      </c>
      <c r="C9711" t="s">
        <v>101</v>
      </c>
      <c r="D9711" t="s">
        <v>113</v>
      </c>
      <c r="E9711">
        <v>32</v>
      </c>
      <c r="F9711" t="s">
        <v>103</v>
      </c>
      <c r="G9711" t="s">
        <v>104</v>
      </c>
      <c r="H9711" s="5">
        <v>436</v>
      </c>
      <c r="I9711" s="5">
        <v>13974.26</v>
      </c>
      <c r="J9711" t="s">
        <v>105</v>
      </c>
      <c r="K9711" t="s">
        <v>107</v>
      </c>
      <c r="L9711">
        <v>0</v>
      </c>
      <c r="M9711">
        <v>0</v>
      </c>
      <c r="N9711">
        <v>4</v>
      </c>
      <c r="O9711" s="6">
        <v>0</v>
      </c>
      <c r="P9711" t="s">
        <v>107</v>
      </c>
      <c r="Q9711" t="s">
        <v>107</v>
      </c>
      <c r="R9711">
        <f>IF(F9711="Monthly",2,0)
+IF(E9711&lt;=6,2,0)
+IF(N9711&lt;=2,2,0)
+IF(L9711&gt;=4,2,0)
+IF(M9711&gt;=2,1,0)
+IF(H9711&gt;=_xlfn.PERCENTILE.INC($H$2:$H$10001,0.75),1,0)</f>
        <v>2</v>
      </c>
      <c r="S9711" t="str">
        <f>IF(R9711&gt;=7,"High",IF(R9711&gt;=4,"Medium","Low"))</f>
        <v>Low</v>
      </c>
    </row>
    <row r="9712" spans="1:19">
      <c r="A9712" t="s">
        <v>9837</v>
      </c>
      <c r="B9712">
        <v>55</v>
      </c>
      <c r="C9712" t="s">
        <v>101</v>
      </c>
      <c r="D9712" t="s">
        <v>119</v>
      </c>
      <c r="E9712">
        <v>23</v>
      </c>
      <c r="F9712" t="s">
        <v>103</v>
      </c>
      <c r="G9712" t="s">
        <v>104</v>
      </c>
      <c r="H9712" s="5">
        <v>515</v>
      </c>
      <c r="I9712" s="5">
        <v>11825.28</v>
      </c>
      <c r="J9712" t="s">
        <v>117</v>
      </c>
      <c r="K9712" t="s">
        <v>107</v>
      </c>
      <c r="L9712">
        <v>3</v>
      </c>
      <c r="M9712">
        <v>1</v>
      </c>
      <c r="N9712">
        <v>5</v>
      </c>
      <c r="O9712" s="6">
        <v>0</v>
      </c>
      <c r="P9712" t="s">
        <v>107</v>
      </c>
      <c r="Q9712" t="s">
        <v>107</v>
      </c>
      <c r="R9712">
        <f>IF(F9712="Monthly",2,0)
+IF(E9712&lt;=6,2,0)
+IF(N9712&lt;=2,2,0)
+IF(L9712&gt;=4,2,0)
+IF(M9712&gt;=2,1,0)
+IF(H9712&gt;=_xlfn.PERCENTILE.INC($H$2:$H$10001,0.75),1,0)</f>
        <v>2</v>
      </c>
      <c r="S9712" t="str">
        <f>IF(R9712&gt;=7,"High",IF(R9712&gt;=4,"Medium","Low"))</f>
        <v>Low</v>
      </c>
    </row>
    <row r="9713" spans="1:19">
      <c r="A9713" t="s">
        <v>9838</v>
      </c>
      <c r="B9713">
        <v>38</v>
      </c>
      <c r="C9713" t="s">
        <v>101</v>
      </c>
      <c r="D9713" t="s">
        <v>126</v>
      </c>
      <c r="E9713">
        <v>13</v>
      </c>
      <c r="F9713" t="s">
        <v>103</v>
      </c>
      <c r="G9713" t="s">
        <v>110</v>
      </c>
      <c r="H9713" s="5">
        <v>813</v>
      </c>
      <c r="I9713" s="5">
        <v>10402.99</v>
      </c>
      <c r="J9713" t="s">
        <v>140</v>
      </c>
      <c r="K9713" t="s">
        <v>106</v>
      </c>
      <c r="L9713">
        <v>0</v>
      </c>
      <c r="M9713">
        <v>0</v>
      </c>
      <c r="N9713">
        <v>5</v>
      </c>
      <c r="O9713" s="6">
        <v>0</v>
      </c>
      <c r="P9713" t="s">
        <v>107</v>
      </c>
      <c r="Q9713" t="s">
        <v>107</v>
      </c>
      <c r="R9713">
        <f>IF(F9713="Monthly",2,0)
+IF(E9713&lt;=6,2,0)
+IF(N9713&lt;=2,2,0)
+IF(L9713&gt;=4,2,0)
+IF(M9713&gt;=2,1,0)
+IF(H9713&gt;=_xlfn.PERCENTILE.INC($H$2:$H$10001,0.75),1,0)</f>
        <v>3</v>
      </c>
      <c r="S9713" t="str">
        <f>IF(R9713&gt;=7,"High",IF(R9713&gt;=4,"Medium","Low"))</f>
        <v>Low</v>
      </c>
    </row>
    <row r="9714" spans="1:19">
      <c r="A9714" t="s">
        <v>9839</v>
      </c>
      <c r="B9714">
        <v>40</v>
      </c>
      <c r="C9714" t="s">
        <v>101</v>
      </c>
      <c r="D9714" t="s">
        <v>126</v>
      </c>
      <c r="E9714">
        <v>58</v>
      </c>
      <c r="F9714" t="s">
        <v>103</v>
      </c>
      <c r="G9714" t="s">
        <v>110</v>
      </c>
      <c r="H9714" s="5">
        <v>729</v>
      </c>
      <c r="I9714" s="5">
        <v>43432.81</v>
      </c>
      <c r="J9714" t="s">
        <v>105</v>
      </c>
      <c r="K9714" t="s">
        <v>106</v>
      </c>
      <c r="L9714">
        <v>2</v>
      </c>
      <c r="M9714">
        <v>0</v>
      </c>
      <c r="N9714">
        <v>5</v>
      </c>
      <c r="O9714" s="6">
        <v>0</v>
      </c>
      <c r="P9714" t="s">
        <v>106</v>
      </c>
      <c r="Q9714" t="s">
        <v>107</v>
      </c>
      <c r="R9714">
        <f>IF(F9714="Monthly",2,0)
+IF(E9714&lt;=6,2,0)
+IF(N9714&lt;=2,2,0)
+IF(L9714&gt;=4,2,0)
+IF(M9714&gt;=2,1,0)
+IF(H9714&gt;=_xlfn.PERCENTILE.INC($H$2:$H$10001,0.75),1,0)</f>
        <v>2</v>
      </c>
      <c r="S9714" t="str">
        <f>IF(R9714&gt;=7,"High",IF(R9714&gt;=4,"Medium","Low"))</f>
        <v>Low</v>
      </c>
    </row>
    <row r="9715" spans="1:19">
      <c r="A9715" t="s">
        <v>9840</v>
      </c>
      <c r="B9715">
        <v>28</v>
      </c>
      <c r="C9715" t="s">
        <v>101</v>
      </c>
      <c r="D9715" t="s">
        <v>113</v>
      </c>
      <c r="E9715">
        <v>44</v>
      </c>
      <c r="F9715" t="s">
        <v>109</v>
      </c>
      <c r="G9715" t="s">
        <v>104</v>
      </c>
      <c r="H9715" s="5">
        <v>481</v>
      </c>
      <c r="I9715" s="5">
        <v>20868.22</v>
      </c>
      <c r="J9715" t="s">
        <v>105</v>
      </c>
      <c r="K9715" t="s">
        <v>106</v>
      </c>
      <c r="L9715">
        <v>0</v>
      </c>
      <c r="M9715">
        <v>0</v>
      </c>
      <c r="N9715">
        <v>5</v>
      </c>
      <c r="O9715" s="6">
        <v>0</v>
      </c>
      <c r="P9715" t="s">
        <v>106</v>
      </c>
      <c r="Q9715" t="s">
        <v>107</v>
      </c>
      <c r="R9715">
        <f>IF(F9715="Monthly",2,0)
+IF(E9715&lt;=6,2,0)
+IF(N9715&lt;=2,2,0)
+IF(L9715&gt;=4,2,0)
+IF(M9715&gt;=2,1,0)
+IF(H9715&gt;=_xlfn.PERCENTILE.INC($H$2:$H$10001,0.75),1,0)</f>
        <v>0</v>
      </c>
      <c r="S9715" t="str">
        <f>IF(R9715&gt;=7,"High",IF(R9715&gt;=4,"Medium","Low"))</f>
        <v>Low</v>
      </c>
    </row>
    <row r="9716" spans="1:19">
      <c r="A9716" t="s">
        <v>9841</v>
      </c>
      <c r="B9716">
        <v>20</v>
      </c>
      <c r="C9716" t="s">
        <v>112</v>
      </c>
      <c r="D9716" t="s">
        <v>126</v>
      </c>
      <c r="E9716">
        <v>65</v>
      </c>
      <c r="F9716" t="s">
        <v>109</v>
      </c>
      <c r="G9716" t="s">
        <v>104</v>
      </c>
      <c r="H9716" s="5">
        <v>541</v>
      </c>
      <c r="I9716" s="5">
        <v>32205.68</v>
      </c>
      <c r="J9716" t="s">
        <v>105</v>
      </c>
      <c r="K9716" t="s">
        <v>106</v>
      </c>
      <c r="L9716">
        <v>3</v>
      </c>
      <c r="M9716">
        <v>1</v>
      </c>
      <c r="N9716">
        <v>3</v>
      </c>
      <c r="O9716" s="6">
        <v>10</v>
      </c>
      <c r="P9716" t="s">
        <v>107</v>
      </c>
      <c r="Q9716" t="s">
        <v>107</v>
      </c>
      <c r="R9716">
        <f>IF(F9716="Monthly",2,0)
+IF(E9716&lt;=6,2,0)
+IF(N9716&lt;=2,2,0)
+IF(L9716&gt;=4,2,0)
+IF(M9716&gt;=2,1,0)
+IF(H9716&gt;=_xlfn.PERCENTILE.INC($H$2:$H$10001,0.75),1,0)</f>
        <v>0</v>
      </c>
      <c r="S9716" t="str">
        <f>IF(R9716&gt;=7,"High",IF(R9716&gt;=4,"Medium","Low"))</f>
        <v>Low</v>
      </c>
    </row>
    <row r="9717" spans="1:19">
      <c r="A9717" t="s">
        <v>9842</v>
      </c>
      <c r="B9717">
        <v>23</v>
      </c>
      <c r="C9717" t="s">
        <v>101</v>
      </c>
      <c r="D9717" t="s">
        <v>126</v>
      </c>
      <c r="E9717">
        <v>36</v>
      </c>
      <c r="F9717" t="s">
        <v>121</v>
      </c>
      <c r="G9717" t="s">
        <v>129</v>
      </c>
      <c r="H9717" s="5">
        <v>1105</v>
      </c>
      <c r="I9717" s="5">
        <v>35460.379999999997</v>
      </c>
      <c r="J9717" t="s">
        <v>105</v>
      </c>
      <c r="K9717" t="s">
        <v>106</v>
      </c>
      <c r="L9717">
        <v>0</v>
      </c>
      <c r="M9717">
        <v>0</v>
      </c>
      <c r="N9717">
        <v>5</v>
      </c>
      <c r="O9717" s="6">
        <v>10</v>
      </c>
      <c r="P9717" t="s">
        <v>107</v>
      </c>
      <c r="Q9717" t="s">
        <v>107</v>
      </c>
      <c r="R9717">
        <f>IF(F9717="Monthly",2,0)
+IF(E9717&lt;=6,2,0)
+IF(N9717&lt;=2,2,0)
+IF(L9717&gt;=4,2,0)
+IF(M9717&gt;=2,1,0)
+IF(H9717&gt;=_xlfn.PERCENTILE.INC($H$2:$H$10001,0.75),1,0)</f>
        <v>1</v>
      </c>
      <c r="S9717" t="str">
        <f>IF(R9717&gt;=7,"High",IF(R9717&gt;=4,"Medium","Low"))</f>
        <v>Low</v>
      </c>
    </row>
    <row r="9718" spans="1:19">
      <c r="A9718" t="s">
        <v>9843</v>
      </c>
      <c r="B9718">
        <v>24</v>
      </c>
      <c r="C9718" t="s">
        <v>101</v>
      </c>
      <c r="D9718" t="s">
        <v>137</v>
      </c>
      <c r="E9718">
        <v>54</v>
      </c>
      <c r="F9718" t="s">
        <v>109</v>
      </c>
      <c r="G9718" t="s">
        <v>110</v>
      </c>
      <c r="H9718" s="5">
        <v>720</v>
      </c>
      <c r="I9718" s="5">
        <v>36598.15</v>
      </c>
      <c r="J9718" t="s">
        <v>134</v>
      </c>
      <c r="K9718" t="s">
        <v>106</v>
      </c>
      <c r="L9718">
        <v>1</v>
      </c>
      <c r="M9718">
        <v>0</v>
      </c>
      <c r="N9718">
        <v>5</v>
      </c>
      <c r="O9718" s="6">
        <v>5</v>
      </c>
      <c r="P9718" t="s">
        <v>107</v>
      </c>
      <c r="Q9718" t="s">
        <v>107</v>
      </c>
      <c r="R9718">
        <f>IF(F9718="Monthly",2,0)
+IF(E9718&lt;=6,2,0)
+IF(N9718&lt;=2,2,0)
+IF(L9718&gt;=4,2,0)
+IF(M9718&gt;=2,1,0)
+IF(H9718&gt;=_xlfn.PERCENTILE.INC($H$2:$H$10001,0.75),1,0)</f>
        <v>0</v>
      </c>
      <c r="S9718" t="str">
        <f>IF(R9718&gt;=7,"High",IF(R9718&gt;=4,"Medium","Low"))</f>
        <v>Low</v>
      </c>
    </row>
    <row r="9719" spans="1:19">
      <c r="A9719" t="s">
        <v>9844</v>
      </c>
      <c r="B9719">
        <v>25</v>
      </c>
      <c r="C9719" t="s">
        <v>112</v>
      </c>
      <c r="D9719" t="s">
        <v>128</v>
      </c>
      <c r="E9719">
        <v>45</v>
      </c>
      <c r="F9719" t="s">
        <v>103</v>
      </c>
      <c r="G9719" t="s">
        <v>110</v>
      </c>
      <c r="H9719" s="5">
        <v>659</v>
      </c>
      <c r="I9719" s="5">
        <v>29343.08</v>
      </c>
      <c r="J9719" t="s">
        <v>115</v>
      </c>
      <c r="K9719" t="s">
        <v>106</v>
      </c>
      <c r="L9719">
        <v>0</v>
      </c>
      <c r="M9719">
        <v>0</v>
      </c>
      <c r="N9719">
        <v>4</v>
      </c>
      <c r="O9719" s="6">
        <v>0</v>
      </c>
      <c r="P9719" t="s">
        <v>106</v>
      </c>
      <c r="Q9719" t="s">
        <v>107</v>
      </c>
      <c r="R9719">
        <f>IF(F9719="Monthly",2,0)
+IF(E9719&lt;=6,2,0)
+IF(N9719&lt;=2,2,0)
+IF(L9719&gt;=4,2,0)
+IF(M9719&gt;=2,1,0)
+IF(H9719&gt;=_xlfn.PERCENTILE.INC($H$2:$H$10001,0.75),1,0)</f>
        <v>2</v>
      </c>
      <c r="S9719" t="str">
        <f>IF(R9719&gt;=7,"High",IF(R9719&gt;=4,"Medium","Low"))</f>
        <v>Low</v>
      </c>
    </row>
    <row r="9720" spans="1:19">
      <c r="A9720" t="s">
        <v>9845</v>
      </c>
      <c r="B9720">
        <v>39</v>
      </c>
      <c r="C9720" t="s">
        <v>112</v>
      </c>
      <c r="D9720" t="s">
        <v>159</v>
      </c>
      <c r="E9720">
        <v>29</v>
      </c>
      <c r="F9720" t="s">
        <v>109</v>
      </c>
      <c r="G9720" t="s">
        <v>104</v>
      </c>
      <c r="H9720" s="5">
        <v>434</v>
      </c>
      <c r="I9720" s="5">
        <v>11343.61</v>
      </c>
      <c r="J9720" t="s">
        <v>115</v>
      </c>
      <c r="K9720" t="s">
        <v>106</v>
      </c>
      <c r="L9720">
        <v>2</v>
      </c>
      <c r="M9720">
        <v>1</v>
      </c>
      <c r="N9720">
        <v>5</v>
      </c>
      <c r="O9720" s="6">
        <v>10</v>
      </c>
      <c r="P9720" t="s">
        <v>106</v>
      </c>
      <c r="Q9720" t="s">
        <v>106</v>
      </c>
      <c r="R9720">
        <f>IF(F9720="Monthly",2,0)
+IF(E9720&lt;=6,2,0)
+IF(N9720&lt;=2,2,0)
+IF(L9720&gt;=4,2,0)
+IF(M9720&gt;=2,1,0)
+IF(H9720&gt;=_xlfn.PERCENTILE.INC($H$2:$H$10001,0.75),1,0)</f>
        <v>0</v>
      </c>
      <c r="S9720" t="str">
        <f>IF(R9720&gt;=7,"High",IF(R9720&gt;=4,"Medium","Low"))</f>
        <v>Low</v>
      </c>
    </row>
    <row r="9721" spans="1:19">
      <c r="A9721" t="s">
        <v>9846</v>
      </c>
      <c r="B9721">
        <v>45</v>
      </c>
      <c r="C9721" t="s">
        <v>112</v>
      </c>
      <c r="D9721" t="s">
        <v>126</v>
      </c>
      <c r="E9721">
        <v>16</v>
      </c>
      <c r="F9721" t="s">
        <v>103</v>
      </c>
      <c r="G9721" t="s">
        <v>110</v>
      </c>
      <c r="H9721" s="5">
        <v>680</v>
      </c>
      <c r="I9721" s="5">
        <v>10875.84</v>
      </c>
      <c r="J9721" t="s">
        <v>117</v>
      </c>
      <c r="K9721" t="s">
        <v>106</v>
      </c>
      <c r="L9721">
        <v>3</v>
      </c>
      <c r="M9721">
        <v>1</v>
      </c>
      <c r="N9721">
        <v>4</v>
      </c>
      <c r="O9721" s="6">
        <v>0</v>
      </c>
      <c r="P9721" t="s">
        <v>107</v>
      </c>
      <c r="Q9721" t="s">
        <v>106</v>
      </c>
      <c r="R9721">
        <f>IF(F9721="Monthly",2,0)
+IF(E9721&lt;=6,2,0)
+IF(N9721&lt;=2,2,0)
+IF(L9721&gt;=4,2,0)
+IF(M9721&gt;=2,1,0)
+IF(H9721&gt;=_xlfn.PERCENTILE.INC($H$2:$H$10001,0.75),1,0)</f>
        <v>2</v>
      </c>
      <c r="S9721" t="str">
        <f>IF(R9721&gt;=7,"High",IF(R9721&gt;=4,"Medium","Low"))</f>
        <v>Low</v>
      </c>
    </row>
    <row r="9722" spans="1:19">
      <c r="A9722" t="s">
        <v>9847</v>
      </c>
      <c r="B9722">
        <v>51</v>
      </c>
      <c r="C9722" t="s">
        <v>112</v>
      </c>
      <c r="D9722" t="s">
        <v>126</v>
      </c>
      <c r="E9722">
        <v>30</v>
      </c>
      <c r="F9722" t="s">
        <v>109</v>
      </c>
      <c r="G9722" t="s">
        <v>129</v>
      </c>
      <c r="H9722" s="5">
        <v>1046</v>
      </c>
      <c r="I9722" s="5">
        <v>29007.47</v>
      </c>
      <c r="J9722" t="s">
        <v>134</v>
      </c>
      <c r="K9722" t="s">
        <v>106</v>
      </c>
      <c r="L9722">
        <v>0</v>
      </c>
      <c r="M9722">
        <v>0</v>
      </c>
      <c r="N9722">
        <v>5</v>
      </c>
      <c r="O9722" s="6">
        <v>5</v>
      </c>
      <c r="P9722" t="s">
        <v>107</v>
      </c>
      <c r="Q9722" t="s">
        <v>107</v>
      </c>
      <c r="R9722">
        <f>IF(F9722="Monthly",2,0)
+IF(E9722&lt;=6,2,0)
+IF(N9722&lt;=2,2,0)
+IF(L9722&gt;=4,2,0)
+IF(M9722&gt;=2,1,0)
+IF(H9722&gt;=_xlfn.PERCENTILE.INC($H$2:$H$10001,0.75),1,0)</f>
        <v>1</v>
      </c>
      <c r="S9722" t="str">
        <f>IF(R9722&gt;=7,"High",IF(R9722&gt;=4,"Medium","Low"))</f>
        <v>Low</v>
      </c>
    </row>
    <row r="9723" spans="1:19">
      <c r="A9723" t="s">
        <v>9848</v>
      </c>
      <c r="B9723">
        <v>38</v>
      </c>
      <c r="C9723" t="s">
        <v>101</v>
      </c>
      <c r="D9723" t="s">
        <v>113</v>
      </c>
      <c r="E9723">
        <v>63</v>
      </c>
      <c r="F9723" t="s">
        <v>109</v>
      </c>
      <c r="G9723" t="s">
        <v>104</v>
      </c>
      <c r="H9723" s="5">
        <v>414</v>
      </c>
      <c r="I9723" s="5">
        <v>25916.37</v>
      </c>
      <c r="J9723" t="s">
        <v>117</v>
      </c>
      <c r="K9723" t="s">
        <v>106</v>
      </c>
      <c r="L9723">
        <v>0</v>
      </c>
      <c r="M9723">
        <v>0</v>
      </c>
      <c r="N9723">
        <v>5</v>
      </c>
      <c r="O9723" s="6">
        <v>0</v>
      </c>
      <c r="P9723" t="s">
        <v>107</v>
      </c>
      <c r="Q9723" t="s">
        <v>107</v>
      </c>
      <c r="R9723">
        <f>IF(F9723="Monthly",2,0)
+IF(E9723&lt;=6,2,0)
+IF(N9723&lt;=2,2,0)
+IF(L9723&gt;=4,2,0)
+IF(M9723&gt;=2,1,0)
+IF(H9723&gt;=_xlfn.PERCENTILE.INC($H$2:$H$10001,0.75),1,0)</f>
        <v>0</v>
      </c>
      <c r="S9723" t="str">
        <f>IF(R9723&gt;=7,"High",IF(R9723&gt;=4,"Medium","Low"))</f>
        <v>Low</v>
      </c>
    </row>
    <row r="9724" spans="1:19">
      <c r="A9724" t="s">
        <v>9849</v>
      </c>
      <c r="B9724">
        <v>19</v>
      </c>
      <c r="C9724" t="s">
        <v>112</v>
      </c>
      <c r="D9724" t="s">
        <v>126</v>
      </c>
      <c r="E9724">
        <v>24</v>
      </c>
      <c r="F9724" t="s">
        <v>103</v>
      </c>
      <c r="G9724" t="s">
        <v>110</v>
      </c>
      <c r="H9724" s="5">
        <v>811</v>
      </c>
      <c r="I9724" s="5">
        <v>19496.68</v>
      </c>
      <c r="J9724" t="s">
        <v>105</v>
      </c>
      <c r="K9724" t="s">
        <v>106</v>
      </c>
      <c r="L9724">
        <v>1</v>
      </c>
      <c r="M9724">
        <v>0</v>
      </c>
      <c r="N9724">
        <v>5</v>
      </c>
      <c r="O9724" s="6">
        <v>0</v>
      </c>
      <c r="P9724" t="s">
        <v>107</v>
      </c>
      <c r="Q9724" t="s">
        <v>106</v>
      </c>
      <c r="R9724">
        <f>IF(F9724="Monthly",2,0)
+IF(E9724&lt;=6,2,0)
+IF(N9724&lt;=2,2,0)
+IF(L9724&gt;=4,2,0)
+IF(M9724&gt;=2,1,0)
+IF(H9724&gt;=_xlfn.PERCENTILE.INC($H$2:$H$10001,0.75),1,0)</f>
        <v>3</v>
      </c>
      <c r="S9724" t="str">
        <f>IF(R9724&gt;=7,"High",IF(R9724&gt;=4,"Medium","Low"))</f>
        <v>Low</v>
      </c>
    </row>
    <row r="9725" spans="1:19">
      <c r="A9725" t="s">
        <v>9850</v>
      </c>
      <c r="B9725">
        <v>28</v>
      </c>
      <c r="C9725" t="s">
        <v>112</v>
      </c>
      <c r="D9725" t="s">
        <v>119</v>
      </c>
      <c r="E9725">
        <v>34</v>
      </c>
      <c r="F9725" t="s">
        <v>103</v>
      </c>
      <c r="G9725" t="s">
        <v>110</v>
      </c>
      <c r="H9725" s="5">
        <v>782</v>
      </c>
      <c r="I9725" s="5">
        <v>27260.94</v>
      </c>
      <c r="J9725" t="s">
        <v>117</v>
      </c>
      <c r="K9725" t="s">
        <v>106</v>
      </c>
      <c r="L9725">
        <v>0</v>
      </c>
      <c r="M9725">
        <v>0</v>
      </c>
      <c r="N9725">
        <v>5</v>
      </c>
      <c r="O9725" s="6">
        <v>0</v>
      </c>
      <c r="P9725" t="s">
        <v>107</v>
      </c>
      <c r="Q9725" t="s">
        <v>107</v>
      </c>
      <c r="R9725">
        <f>IF(F9725="Monthly",2,0)
+IF(E9725&lt;=6,2,0)
+IF(N9725&lt;=2,2,0)
+IF(L9725&gt;=4,2,0)
+IF(M9725&gt;=2,1,0)
+IF(H9725&gt;=_xlfn.PERCENTILE.INC($H$2:$H$10001,0.75),1,0)</f>
        <v>2</v>
      </c>
      <c r="S9725" t="str">
        <f>IF(R9725&gt;=7,"High",IF(R9725&gt;=4,"Medium","Low"))</f>
        <v>Low</v>
      </c>
    </row>
    <row r="9726" spans="1:19">
      <c r="A9726" t="s">
        <v>9851</v>
      </c>
      <c r="B9726">
        <v>42</v>
      </c>
      <c r="C9726" t="s">
        <v>101</v>
      </c>
      <c r="D9726" t="s">
        <v>119</v>
      </c>
      <c r="E9726">
        <v>55</v>
      </c>
      <c r="F9726" t="s">
        <v>109</v>
      </c>
      <c r="G9726" t="s">
        <v>104</v>
      </c>
      <c r="H9726" s="5">
        <v>441</v>
      </c>
      <c r="I9726" s="5">
        <v>22367.1</v>
      </c>
      <c r="J9726" t="s">
        <v>117</v>
      </c>
      <c r="K9726" t="s">
        <v>106</v>
      </c>
      <c r="L9726">
        <v>0</v>
      </c>
      <c r="M9726">
        <v>0</v>
      </c>
      <c r="N9726">
        <v>4</v>
      </c>
      <c r="O9726" s="6">
        <v>5</v>
      </c>
      <c r="P9726" t="s">
        <v>107</v>
      </c>
      <c r="Q9726" t="s">
        <v>107</v>
      </c>
      <c r="R9726">
        <f>IF(F9726="Monthly",2,0)
+IF(E9726&lt;=6,2,0)
+IF(N9726&lt;=2,2,0)
+IF(L9726&gt;=4,2,0)
+IF(M9726&gt;=2,1,0)
+IF(H9726&gt;=_xlfn.PERCENTILE.INC($H$2:$H$10001,0.75),1,0)</f>
        <v>0</v>
      </c>
      <c r="S9726" t="str">
        <f>IF(R9726&gt;=7,"High",IF(R9726&gt;=4,"Medium","Low"))</f>
        <v>Low</v>
      </c>
    </row>
    <row r="9727" spans="1:19">
      <c r="A9727" t="s">
        <v>9852</v>
      </c>
      <c r="B9727">
        <v>62</v>
      </c>
      <c r="C9727" t="s">
        <v>112</v>
      </c>
      <c r="D9727" t="s">
        <v>126</v>
      </c>
      <c r="E9727">
        <v>34</v>
      </c>
      <c r="F9727" t="s">
        <v>103</v>
      </c>
      <c r="G9727" t="s">
        <v>104</v>
      </c>
      <c r="H9727" s="5">
        <v>546</v>
      </c>
      <c r="I9727" s="5">
        <v>18482.16</v>
      </c>
      <c r="J9727" t="s">
        <v>115</v>
      </c>
      <c r="K9727" t="s">
        <v>107</v>
      </c>
      <c r="L9727">
        <v>2</v>
      </c>
      <c r="M9727">
        <v>1</v>
      </c>
      <c r="N9727">
        <v>5</v>
      </c>
      <c r="O9727" s="6">
        <v>0</v>
      </c>
      <c r="P9727" t="s">
        <v>106</v>
      </c>
      <c r="Q9727" t="s">
        <v>107</v>
      </c>
      <c r="R9727">
        <f>IF(F9727="Monthly",2,0)
+IF(E9727&lt;=6,2,0)
+IF(N9727&lt;=2,2,0)
+IF(L9727&gt;=4,2,0)
+IF(M9727&gt;=2,1,0)
+IF(H9727&gt;=_xlfn.PERCENTILE.INC($H$2:$H$10001,0.75),1,0)</f>
        <v>2</v>
      </c>
      <c r="S9727" t="str">
        <f>IF(R9727&gt;=7,"High",IF(R9727&gt;=4,"Medium","Low"))</f>
        <v>Low</v>
      </c>
    </row>
    <row r="9728" spans="1:19">
      <c r="A9728" t="s">
        <v>9853</v>
      </c>
      <c r="B9728">
        <v>51</v>
      </c>
      <c r="C9728" t="s">
        <v>101</v>
      </c>
      <c r="D9728" t="s">
        <v>126</v>
      </c>
      <c r="E9728">
        <v>52</v>
      </c>
      <c r="F9728" t="s">
        <v>121</v>
      </c>
      <c r="G9728" t="s">
        <v>104</v>
      </c>
      <c r="H9728" s="5">
        <v>495</v>
      </c>
      <c r="I9728" s="5">
        <v>23715.32</v>
      </c>
      <c r="J9728" t="s">
        <v>105</v>
      </c>
      <c r="K9728" t="s">
        <v>106</v>
      </c>
      <c r="L9728">
        <v>3</v>
      </c>
      <c r="M9728">
        <v>1</v>
      </c>
      <c r="N9728">
        <v>4</v>
      </c>
      <c r="O9728" s="6">
        <v>10</v>
      </c>
      <c r="P9728" t="s">
        <v>107</v>
      </c>
      <c r="Q9728" t="s">
        <v>107</v>
      </c>
      <c r="R9728">
        <f>IF(F9728="Monthly",2,0)
+IF(E9728&lt;=6,2,0)
+IF(N9728&lt;=2,2,0)
+IF(L9728&gt;=4,2,0)
+IF(M9728&gt;=2,1,0)
+IF(H9728&gt;=_xlfn.PERCENTILE.INC($H$2:$H$10001,0.75),1,0)</f>
        <v>0</v>
      </c>
      <c r="S9728" t="str">
        <f>IF(R9728&gt;=7,"High",IF(R9728&gt;=4,"Medium","Low"))</f>
        <v>Low</v>
      </c>
    </row>
    <row r="9729" spans="1:19">
      <c r="A9729" t="s">
        <v>9854</v>
      </c>
      <c r="B9729">
        <v>35</v>
      </c>
      <c r="C9729" t="s">
        <v>112</v>
      </c>
      <c r="D9729" t="s">
        <v>119</v>
      </c>
      <c r="E9729">
        <v>54</v>
      </c>
      <c r="F9729" t="s">
        <v>121</v>
      </c>
      <c r="G9729" t="s">
        <v>129</v>
      </c>
      <c r="H9729" s="5">
        <v>950</v>
      </c>
      <c r="I9729" s="5">
        <v>52215.9</v>
      </c>
      <c r="J9729" t="s">
        <v>105</v>
      </c>
      <c r="K9729" t="s">
        <v>106</v>
      </c>
      <c r="L9729">
        <v>1</v>
      </c>
      <c r="M9729">
        <v>0</v>
      </c>
      <c r="N9729">
        <v>5</v>
      </c>
      <c r="O9729" s="6">
        <v>0</v>
      </c>
      <c r="P9729" t="s">
        <v>106</v>
      </c>
      <c r="Q9729" t="s">
        <v>107</v>
      </c>
      <c r="R9729">
        <f>IF(F9729="Monthly",2,0)
+IF(E9729&lt;=6,2,0)
+IF(N9729&lt;=2,2,0)
+IF(L9729&gt;=4,2,0)
+IF(M9729&gt;=2,1,0)
+IF(H9729&gt;=_xlfn.PERCENTILE.INC($H$2:$H$10001,0.75),1,0)</f>
        <v>1</v>
      </c>
      <c r="S9729" t="str">
        <f>IF(R9729&gt;=7,"High",IF(R9729&gt;=4,"Medium","Low"))</f>
        <v>Low</v>
      </c>
    </row>
    <row r="9730" spans="1:19">
      <c r="A9730" t="s">
        <v>9855</v>
      </c>
      <c r="B9730">
        <v>32</v>
      </c>
      <c r="C9730" t="s">
        <v>101</v>
      </c>
      <c r="D9730" t="s">
        <v>126</v>
      </c>
      <c r="E9730">
        <v>37</v>
      </c>
      <c r="F9730" t="s">
        <v>121</v>
      </c>
      <c r="G9730" t="s">
        <v>104</v>
      </c>
      <c r="H9730" s="5">
        <v>490</v>
      </c>
      <c r="I9730" s="5">
        <v>15930.35</v>
      </c>
      <c r="J9730" t="s">
        <v>140</v>
      </c>
      <c r="K9730" t="s">
        <v>107</v>
      </c>
      <c r="L9730">
        <v>0</v>
      </c>
      <c r="M9730">
        <v>0</v>
      </c>
      <c r="N9730">
        <v>5</v>
      </c>
      <c r="O9730" s="6">
        <v>10</v>
      </c>
      <c r="P9730" t="s">
        <v>106</v>
      </c>
      <c r="Q9730" t="s">
        <v>107</v>
      </c>
      <c r="R9730">
        <f>IF(F9730="Monthly",2,0)
+IF(E9730&lt;=6,2,0)
+IF(N9730&lt;=2,2,0)
+IF(L9730&gt;=4,2,0)
+IF(M9730&gt;=2,1,0)
+IF(H9730&gt;=_xlfn.PERCENTILE.INC($H$2:$H$10001,0.75),1,0)</f>
        <v>0</v>
      </c>
      <c r="S9730" t="str">
        <f>IF(R9730&gt;=7,"High",IF(R9730&gt;=4,"Medium","Low"))</f>
        <v>Low</v>
      </c>
    </row>
    <row r="9731" spans="1:19">
      <c r="A9731" t="s">
        <v>9856</v>
      </c>
      <c r="B9731">
        <v>31</v>
      </c>
      <c r="C9731" t="s">
        <v>112</v>
      </c>
      <c r="D9731" t="s">
        <v>119</v>
      </c>
      <c r="E9731">
        <v>32</v>
      </c>
      <c r="F9731" t="s">
        <v>103</v>
      </c>
      <c r="G9731" t="s">
        <v>129</v>
      </c>
      <c r="H9731" s="5">
        <v>999</v>
      </c>
      <c r="I9731" s="5">
        <v>32213.35</v>
      </c>
      <c r="J9731" t="s">
        <v>140</v>
      </c>
      <c r="K9731" t="s">
        <v>106</v>
      </c>
      <c r="L9731">
        <v>1</v>
      </c>
      <c r="M9731">
        <v>0</v>
      </c>
      <c r="N9731">
        <v>5</v>
      </c>
      <c r="O9731" s="6">
        <v>0</v>
      </c>
      <c r="P9731" t="s">
        <v>107</v>
      </c>
      <c r="Q9731" t="s">
        <v>107</v>
      </c>
      <c r="R9731">
        <f>IF(F9731="Monthly",2,0)
+IF(E9731&lt;=6,2,0)
+IF(N9731&lt;=2,2,0)
+IF(L9731&gt;=4,2,0)
+IF(M9731&gt;=2,1,0)
+IF(H9731&gt;=_xlfn.PERCENTILE.INC($H$2:$H$10001,0.75),1,0)</f>
        <v>3</v>
      </c>
      <c r="S9731" t="str">
        <f>IF(R9731&gt;=7,"High",IF(R9731&gt;=4,"Medium","Low"))</f>
        <v>Low</v>
      </c>
    </row>
    <row r="9732" spans="1:19">
      <c r="A9732" t="s">
        <v>9857</v>
      </c>
      <c r="B9732">
        <v>30</v>
      </c>
      <c r="C9732" t="s">
        <v>112</v>
      </c>
      <c r="D9732" t="s">
        <v>119</v>
      </c>
      <c r="E9732">
        <v>30</v>
      </c>
      <c r="F9732" t="s">
        <v>109</v>
      </c>
      <c r="G9732" t="s">
        <v>104</v>
      </c>
      <c r="H9732" s="5">
        <v>401</v>
      </c>
      <c r="I9732" s="5">
        <v>10796.51</v>
      </c>
      <c r="J9732" t="s">
        <v>134</v>
      </c>
      <c r="K9732" t="s">
        <v>106</v>
      </c>
      <c r="L9732">
        <v>0</v>
      </c>
      <c r="M9732">
        <v>0</v>
      </c>
      <c r="N9732">
        <v>4</v>
      </c>
      <c r="O9732" s="6">
        <v>10</v>
      </c>
      <c r="P9732" t="s">
        <v>106</v>
      </c>
      <c r="Q9732" t="s">
        <v>107</v>
      </c>
      <c r="R9732">
        <f>IF(F9732="Monthly",2,0)
+IF(E9732&lt;=6,2,0)
+IF(N9732&lt;=2,2,0)
+IF(L9732&gt;=4,2,0)
+IF(M9732&gt;=2,1,0)
+IF(H9732&gt;=_xlfn.PERCENTILE.INC($H$2:$H$10001,0.75),1,0)</f>
        <v>0</v>
      </c>
      <c r="S9732" t="str">
        <f>IF(R9732&gt;=7,"High",IF(R9732&gt;=4,"Medium","Low"))</f>
        <v>Low</v>
      </c>
    </row>
    <row r="9733" spans="1:19">
      <c r="A9733" t="s">
        <v>9858</v>
      </c>
      <c r="B9733">
        <v>47</v>
      </c>
      <c r="C9733" t="s">
        <v>101</v>
      </c>
      <c r="D9733" t="s">
        <v>102</v>
      </c>
      <c r="E9733">
        <v>58</v>
      </c>
      <c r="F9733" t="s">
        <v>109</v>
      </c>
      <c r="G9733" t="s">
        <v>110</v>
      </c>
      <c r="H9733" s="5">
        <v>682</v>
      </c>
      <c r="I9733" s="5">
        <v>39502.07</v>
      </c>
      <c r="J9733" t="s">
        <v>105</v>
      </c>
      <c r="K9733" t="s">
        <v>106</v>
      </c>
      <c r="L9733">
        <v>3</v>
      </c>
      <c r="M9733">
        <v>1</v>
      </c>
      <c r="N9733">
        <v>4</v>
      </c>
      <c r="O9733" s="6">
        <v>0</v>
      </c>
      <c r="P9733" t="s">
        <v>107</v>
      </c>
      <c r="Q9733" t="s">
        <v>107</v>
      </c>
      <c r="R9733">
        <f>IF(F9733="Monthly",2,0)
+IF(E9733&lt;=6,2,0)
+IF(N9733&lt;=2,2,0)
+IF(L9733&gt;=4,2,0)
+IF(M9733&gt;=2,1,0)
+IF(H9733&gt;=_xlfn.PERCENTILE.INC($H$2:$H$10001,0.75),1,0)</f>
        <v>0</v>
      </c>
      <c r="S9733" t="str">
        <f>IF(R9733&gt;=7,"High",IF(R9733&gt;=4,"Medium","Low"))</f>
        <v>Low</v>
      </c>
    </row>
    <row r="9734" spans="1:19">
      <c r="A9734" t="s">
        <v>9859</v>
      </c>
      <c r="B9734">
        <v>55</v>
      </c>
      <c r="C9734" t="s">
        <v>112</v>
      </c>
      <c r="D9734" t="s">
        <v>133</v>
      </c>
      <c r="E9734">
        <v>54</v>
      </c>
      <c r="F9734" t="s">
        <v>121</v>
      </c>
      <c r="G9734" t="s">
        <v>110</v>
      </c>
      <c r="H9734" s="5">
        <v>762</v>
      </c>
      <c r="I9734" s="5">
        <v>38090.629999999997</v>
      </c>
      <c r="J9734" t="s">
        <v>115</v>
      </c>
      <c r="K9734" t="s">
        <v>106</v>
      </c>
      <c r="L9734">
        <v>1</v>
      </c>
      <c r="M9734">
        <v>0</v>
      </c>
      <c r="N9734">
        <v>4</v>
      </c>
      <c r="O9734" s="6">
        <v>10</v>
      </c>
      <c r="P9734" t="s">
        <v>107</v>
      </c>
      <c r="Q9734" t="s">
        <v>107</v>
      </c>
      <c r="R9734">
        <f>IF(F9734="Monthly",2,0)
+IF(E9734&lt;=6,2,0)
+IF(N9734&lt;=2,2,0)
+IF(L9734&gt;=4,2,0)
+IF(M9734&gt;=2,1,0)
+IF(H9734&gt;=_xlfn.PERCENTILE.INC($H$2:$H$10001,0.75),1,0)</f>
        <v>0</v>
      </c>
      <c r="S9734" t="str">
        <f>IF(R9734&gt;=7,"High",IF(R9734&gt;=4,"Medium","Low"))</f>
        <v>Low</v>
      </c>
    </row>
    <row r="9735" spans="1:19">
      <c r="A9735" t="s">
        <v>9860</v>
      </c>
      <c r="B9735">
        <v>24</v>
      </c>
      <c r="C9735" t="s">
        <v>101</v>
      </c>
      <c r="D9735" t="s">
        <v>102</v>
      </c>
      <c r="E9735">
        <v>61</v>
      </c>
      <c r="F9735" t="s">
        <v>109</v>
      </c>
      <c r="G9735" t="s">
        <v>129</v>
      </c>
      <c r="H9735" s="5">
        <v>1059</v>
      </c>
      <c r="I9735" s="5">
        <v>64842.53</v>
      </c>
      <c r="J9735" t="s">
        <v>105</v>
      </c>
      <c r="K9735" t="s">
        <v>106</v>
      </c>
      <c r="L9735">
        <v>1</v>
      </c>
      <c r="M9735">
        <v>0</v>
      </c>
      <c r="N9735">
        <v>4</v>
      </c>
      <c r="O9735" s="6">
        <v>0</v>
      </c>
      <c r="P9735" t="s">
        <v>107</v>
      </c>
      <c r="Q9735" t="s">
        <v>107</v>
      </c>
      <c r="R9735">
        <f>IF(F9735="Monthly",2,0)
+IF(E9735&lt;=6,2,0)
+IF(N9735&lt;=2,2,0)
+IF(L9735&gt;=4,2,0)
+IF(M9735&gt;=2,1,0)
+IF(H9735&gt;=_xlfn.PERCENTILE.INC($H$2:$H$10001,0.75),1,0)</f>
        <v>1</v>
      </c>
      <c r="S9735" t="str">
        <f>IF(R9735&gt;=7,"High",IF(R9735&gt;=4,"Medium","Low"))</f>
        <v>Low</v>
      </c>
    </row>
    <row r="9736" spans="1:19">
      <c r="A9736" t="s">
        <v>9861</v>
      </c>
      <c r="B9736">
        <v>34</v>
      </c>
      <c r="C9736" t="s">
        <v>112</v>
      </c>
      <c r="D9736" t="s">
        <v>133</v>
      </c>
      <c r="E9736">
        <v>27</v>
      </c>
      <c r="F9736" t="s">
        <v>103</v>
      </c>
      <c r="G9736" t="s">
        <v>129</v>
      </c>
      <c r="H9736" s="5">
        <v>1036</v>
      </c>
      <c r="I9736" s="5">
        <v>28102.95</v>
      </c>
      <c r="J9736" t="s">
        <v>134</v>
      </c>
      <c r="K9736" t="s">
        <v>106</v>
      </c>
      <c r="L9736">
        <v>0</v>
      </c>
      <c r="M9736">
        <v>0</v>
      </c>
      <c r="N9736">
        <v>5</v>
      </c>
      <c r="O9736" s="6">
        <v>0</v>
      </c>
      <c r="P9736" t="s">
        <v>106</v>
      </c>
      <c r="Q9736" t="s">
        <v>106</v>
      </c>
      <c r="R9736">
        <f>IF(F9736="Monthly",2,0)
+IF(E9736&lt;=6,2,0)
+IF(N9736&lt;=2,2,0)
+IF(L9736&gt;=4,2,0)
+IF(M9736&gt;=2,1,0)
+IF(H9736&gt;=_xlfn.PERCENTILE.INC($H$2:$H$10001,0.75),1,0)</f>
        <v>3</v>
      </c>
      <c r="S9736" t="str">
        <f>IF(R9736&gt;=7,"High",IF(R9736&gt;=4,"Medium","Low"))</f>
        <v>Low</v>
      </c>
    </row>
    <row r="9737" spans="1:19">
      <c r="A9737" t="s">
        <v>9862</v>
      </c>
      <c r="B9737">
        <v>31</v>
      </c>
      <c r="C9737" t="s">
        <v>101</v>
      </c>
      <c r="D9737" t="s">
        <v>119</v>
      </c>
      <c r="E9737">
        <v>28</v>
      </c>
      <c r="F9737" t="s">
        <v>103</v>
      </c>
      <c r="G9737" t="s">
        <v>104</v>
      </c>
      <c r="H9737" s="5">
        <v>389</v>
      </c>
      <c r="I9737" s="5">
        <v>11086.6</v>
      </c>
      <c r="J9737" t="s">
        <v>140</v>
      </c>
      <c r="K9737" t="s">
        <v>106</v>
      </c>
      <c r="L9737">
        <v>0</v>
      </c>
      <c r="M9737">
        <v>0</v>
      </c>
      <c r="N9737">
        <v>5</v>
      </c>
      <c r="O9737" s="6">
        <v>0</v>
      </c>
      <c r="P9737" t="s">
        <v>107</v>
      </c>
      <c r="Q9737" t="s">
        <v>107</v>
      </c>
      <c r="R9737">
        <f>IF(F9737="Monthly",2,0)
+IF(E9737&lt;=6,2,0)
+IF(N9737&lt;=2,2,0)
+IF(L9737&gt;=4,2,0)
+IF(M9737&gt;=2,1,0)
+IF(H9737&gt;=_xlfn.PERCENTILE.INC($H$2:$H$10001,0.75),1,0)</f>
        <v>2</v>
      </c>
      <c r="S9737" t="str">
        <f>IF(R9737&gt;=7,"High",IF(R9737&gt;=4,"Medium","Low"))</f>
        <v>Low</v>
      </c>
    </row>
    <row r="9738" spans="1:19">
      <c r="A9738" t="s">
        <v>9863</v>
      </c>
      <c r="B9738">
        <v>25</v>
      </c>
      <c r="C9738" t="s">
        <v>101</v>
      </c>
      <c r="D9738" t="s">
        <v>133</v>
      </c>
      <c r="E9738">
        <v>59</v>
      </c>
      <c r="F9738" t="s">
        <v>103</v>
      </c>
      <c r="G9738" t="s">
        <v>104</v>
      </c>
      <c r="H9738" s="5">
        <v>467</v>
      </c>
      <c r="I9738" s="5">
        <v>27615.73</v>
      </c>
      <c r="J9738" t="s">
        <v>115</v>
      </c>
      <c r="K9738" t="s">
        <v>107</v>
      </c>
      <c r="L9738">
        <v>2</v>
      </c>
      <c r="M9738">
        <v>1</v>
      </c>
      <c r="N9738">
        <v>5</v>
      </c>
      <c r="O9738" s="6">
        <v>0</v>
      </c>
      <c r="P9738" t="s">
        <v>106</v>
      </c>
      <c r="Q9738" t="s">
        <v>107</v>
      </c>
      <c r="R9738">
        <f>IF(F9738="Monthly",2,0)
+IF(E9738&lt;=6,2,0)
+IF(N9738&lt;=2,2,0)
+IF(L9738&gt;=4,2,0)
+IF(M9738&gt;=2,1,0)
+IF(H9738&gt;=_xlfn.PERCENTILE.INC($H$2:$H$10001,0.75),1,0)</f>
        <v>2</v>
      </c>
      <c r="S9738" t="str">
        <f>IF(R9738&gt;=7,"High",IF(R9738&gt;=4,"Medium","Low"))</f>
        <v>Low</v>
      </c>
    </row>
    <row r="9739" spans="1:19">
      <c r="A9739" t="s">
        <v>9864</v>
      </c>
      <c r="B9739">
        <v>46</v>
      </c>
      <c r="C9739" t="s">
        <v>101</v>
      </c>
      <c r="D9739" t="s">
        <v>102</v>
      </c>
      <c r="E9739">
        <v>41</v>
      </c>
      <c r="F9739" t="s">
        <v>121</v>
      </c>
      <c r="G9739" t="s">
        <v>110</v>
      </c>
      <c r="H9739" s="5">
        <v>775</v>
      </c>
      <c r="I9739" s="5">
        <v>28895.74</v>
      </c>
      <c r="J9739" t="s">
        <v>140</v>
      </c>
      <c r="K9739" t="s">
        <v>106</v>
      </c>
      <c r="L9739">
        <v>1</v>
      </c>
      <c r="M9739">
        <v>0</v>
      </c>
      <c r="N9739">
        <v>5</v>
      </c>
      <c r="O9739" s="6">
        <v>10</v>
      </c>
      <c r="P9739" t="s">
        <v>106</v>
      </c>
      <c r="Q9739" t="s">
        <v>107</v>
      </c>
      <c r="R9739">
        <f>IF(F9739="Monthly",2,0)
+IF(E9739&lt;=6,2,0)
+IF(N9739&lt;=2,2,0)
+IF(L9739&gt;=4,2,0)
+IF(M9739&gt;=2,1,0)
+IF(H9739&gt;=_xlfn.PERCENTILE.INC($H$2:$H$10001,0.75),1,0)</f>
        <v>0</v>
      </c>
      <c r="S9739" t="str">
        <f>IF(R9739&gt;=7,"High",IF(R9739&gt;=4,"Medium","Low"))</f>
        <v>Low</v>
      </c>
    </row>
    <row r="9740" spans="1:19">
      <c r="A9740" t="s">
        <v>9865</v>
      </c>
      <c r="B9740">
        <v>42</v>
      </c>
      <c r="C9740" t="s">
        <v>112</v>
      </c>
      <c r="D9740" t="s">
        <v>131</v>
      </c>
      <c r="E9740">
        <v>38</v>
      </c>
      <c r="F9740" t="s">
        <v>121</v>
      </c>
      <c r="G9740" t="s">
        <v>129</v>
      </c>
      <c r="H9740" s="5">
        <v>1022</v>
      </c>
      <c r="I9740" s="5">
        <v>33719.24</v>
      </c>
      <c r="J9740" t="s">
        <v>115</v>
      </c>
      <c r="K9740" t="s">
        <v>106</v>
      </c>
      <c r="L9740">
        <v>1</v>
      </c>
      <c r="M9740">
        <v>0</v>
      </c>
      <c r="N9740">
        <v>5</v>
      </c>
      <c r="O9740" s="6">
        <v>15</v>
      </c>
      <c r="P9740" t="s">
        <v>107</v>
      </c>
      <c r="Q9740" t="s">
        <v>107</v>
      </c>
      <c r="R9740">
        <f>IF(F9740="Monthly",2,0)
+IF(E9740&lt;=6,2,0)
+IF(N9740&lt;=2,2,0)
+IF(L9740&gt;=4,2,0)
+IF(M9740&gt;=2,1,0)
+IF(H9740&gt;=_xlfn.PERCENTILE.INC($H$2:$H$10001,0.75),1,0)</f>
        <v>1</v>
      </c>
      <c r="S9740" t="str">
        <f>IF(R9740&gt;=7,"High",IF(R9740&gt;=4,"Medium","Low"))</f>
        <v>Low</v>
      </c>
    </row>
    <row r="9741" spans="1:19">
      <c r="A9741" t="s">
        <v>9866</v>
      </c>
      <c r="B9741">
        <v>48</v>
      </c>
      <c r="C9741" t="s">
        <v>101</v>
      </c>
      <c r="D9741" t="s">
        <v>102</v>
      </c>
      <c r="E9741">
        <v>19</v>
      </c>
      <c r="F9741" t="s">
        <v>103</v>
      </c>
      <c r="G9741" t="s">
        <v>129</v>
      </c>
      <c r="H9741" s="5">
        <v>1065</v>
      </c>
      <c r="I9741" s="5">
        <v>19820.919999999998</v>
      </c>
      <c r="J9741" t="s">
        <v>115</v>
      </c>
      <c r="K9741" t="s">
        <v>106</v>
      </c>
      <c r="L9741">
        <v>1</v>
      </c>
      <c r="M9741">
        <v>0</v>
      </c>
      <c r="N9741">
        <v>5</v>
      </c>
      <c r="O9741" s="6">
        <v>0</v>
      </c>
      <c r="P9741" t="s">
        <v>106</v>
      </c>
      <c r="Q9741" t="s">
        <v>107</v>
      </c>
      <c r="R9741">
        <f>IF(F9741="Monthly",2,0)
+IF(E9741&lt;=6,2,0)
+IF(N9741&lt;=2,2,0)
+IF(L9741&gt;=4,2,0)
+IF(M9741&gt;=2,1,0)
+IF(H9741&gt;=_xlfn.PERCENTILE.INC($H$2:$H$10001,0.75),1,0)</f>
        <v>3</v>
      </c>
      <c r="S9741" t="str">
        <f>IF(R9741&gt;=7,"High",IF(R9741&gt;=4,"Medium","Low"))</f>
        <v>Low</v>
      </c>
    </row>
    <row r="9742" spans="1:19">
      <c r="A9742" t="s">
        <v>9867</v>
      </c>
      <c r="B9742">
        <v>40</v>
      </c>
      <c r="C9742" t="s">
        <v>112</v>
      </c>
      <c r="D9742" t="s">
        <v>137</v>
      </c>
      <c r="E9742">
        <v>54</v>
      </c>
      <c r="F9742" t="s">
        <v>103</v>
      </c>
      <c r="G9742" t="s">
        <v>104</v>
      </c>
      <c r="H9742" s="5">
        <v>408</v>
      </c>
      <c r="I9742" s="5">
        <v>21859.77</v>
      </c>
      <c r="J9742" t="s">
        <v>140</v>
      </c>
      <c r="K9742" t="s">
        <v>106</v>
      </c>
      <c r="L9742">
        <v>0</v>
      </c>
      <c r="M9742">
        <v>0</v>
      </c>
      <c r="N9742">
        <v>5</v>
      </c>
      <c r="O9742" s="6">
        <v>0</v>
      </c>
      <c r="P9742" t="s">
        <v>107</v>
      </c>
      <c r="Q9742" t="s">
        <v>107</v>
      </c>
      <c r="R9742">
        <f>IF(F9742="Monthly",2,0)
+IF(E9742&lt;=6,2,0)
+IF(N9742&lt;=2,2,0)
+IF(L9742&gt;=4,2,0)
+IF(M9742&gt;=2,1,0)
+IF(H9742&gt;=_xlfn.PERCENTILE.INC($H$2:$H$10001,0.75),1,0)</f>
        <v>2</v>
      </c>
      <c r="S9742" t="str">
        <f>IF(R9742&gt;=7,"High",IF(R9742&gt;=4,"Medium","Low"))</f>
        <v>Low</v>
      </c>
    </row>
    <row r="9743" spans="1:19">
      <c r="A9743" t="s">
        <v>9868</v>
      </c>
      <c r="B9743">
        <v>38</v>
      </c>
      <c r="C9743" t="s">
        <v>112</v>
      </c>
      <c r="D9743" t="s">
        <v>128</v>
      </c>
      <c r="E9743">
        <v>24</v>
      </c>
      <c r="F9743" t="s">
        <v>103</v>
      </c>
      <c r="G9743" t="s">
        <v>110</v>
      </c>
      <c r="H9743" s="5">
        <v>714</v>
      </c>
      <c r="I9743" s="5">
        <v>17492.79</v>
      </c>
      <c r="J9743" t="s">
        <v>140</v>
      </c>
      <c r="K9743" t="s">
        <v>107</v>
      </c>
      <c r="L9743">
        <v>2</v>
      </c>
      <c r="M9743">
        <v>0</v>
      </c>
      <c r="N9743">
        <v>5</v>
      </c>
      <c r="O9743" s="6">
        <v>0</v>
      </c>
      <c r="P9743" t="s">
        <v>106</v>
      </c>
      <c r="Q9743" t="s">
        <v>106</v>
      </c>
      <c r="R9743">
        <f>IF(F9743="Monthly",2,0)
+IF(E9743&lt;=6,2,0)
+IF(N9743&lt;=2,2,0)
+IF(L9743&gt;=4,2,0)
+IF(M9743&gt;=2,1,0)
+IF(H9743&gt;=_xlfn.PERCENTILE.INC($H$2:$H$10001,0.75),1,0)</f>
        <v>2</v>
      </c>
      <c r="S9743" t="str">
        <f>IF(R9743&gt;=7,"High",IF(R9743&gt;=4,"Medium","Low"))</f>
        <v>Low</v>
      </c>
    </row>
    <row r="9744" spans="1:19">
      <c r="A9744" t="s">
        <v>9869</v>
      </c>
      <c r="B9744">
        <v>27</v>
      </c>
      <c r="C9744" t="s">
        <v>112</v>
      </c>
      <c r="D9744" t="s">
        <v>133</v>
      </c>
      <c r="E9744">
        <v>19</v>
      </c>
      <c r="F9744" t="s">
        <v>103</v>
      </c>
      <c r="G9744" t="s">
        <v>104</v>
      </c>
      <c r="H9744" s="5">
        <v>506</v>
      </c>
      <c r="I9744" s="5">
        <v>9678.26</v>
      </c>
      <c r="J9744" t="s">
        <v>134</v>
      </c>
      <c r="K9744" t="s">
        <v>107</v>
      </c>
      <c r="L9744">
        <v>0</v>
      </c>
      <c r="M9744">
        <v>0</v>
      </c>
      <c r="N9744">
        <v>5</v>
      </c>
      <c r="O9744" s="6">
        <v>0</v>
      </c>
      <c r="P9744" t="s">
        <v>106</v>
      </c>
      <c r="Q9744" t="s">
        <v>107</v>
      </c>
      <c r="R9744">
        <f>IF(F9744="Monthly",2,0)
+IF(E9744&lt;=6,2,0)
+IF(N9744&lt;=2,2,0)
+IF(L9744&gt;=4,2,0)
+IF(M9744&gt;=2,1,0)
+IF(H9744&gt;=_xlfn.PERCENTILE.INC($H$2:$H$10001,0.75),1,0)</f>
        <v>2</v>
      </c>
      <c r="S9744" t="str">
        <f>IF(R9744&gt;=7,"High",IF(R9744&gt;=4,"Medium","Low"))</f>
        <v>Low</v>
      </c>
    </row>
    <row r="9745" spans="1:19">
      <c r="A9745" t="s">
        <v>9870</v>
      </c>
      <c r="B9745">
        <v>32</v>
      </c>
      <c r="C9745" t="s">
        <v>112</v>
      </c>
      <c r="D9745" t="s">
        <v>131</v>
      </c>
      <c r="E9745">
        <v>24</v>
      </c>
      <c r="F9745" t="s">
        <v>103</v>
      </c>
      <c r="G9745" t="s">
        <v>104</v>
      </c>
      <c r="H9745" s="5">
        <v>566</v>
      </c>
      <c r="I9745" s="5">
        <v>13587.85</v>
      </c>
      <c r="J9745" t="s">
        <v>115</v>
      </c>
      <c r="K9745" t="s">
        <v>106</v>
      </c>
      <c r="L9745">
        <v>3</v>
      </c>
      <c r="M9745">
        <v>2</v>
      </c>
      <c r="N9745">
        <v>3</v>
      </c>
      <c r="O9745" s="6">
        <v>0</v>
      </c>
      <c r="P9745" t="s">
        <v>107</v>
      </c>
      <c r="Q9745" t="s">
        <v>106</v>
      </c>
      <c r="R9745">
        <f>IF(F9745="Monthly",2,0)
+IF(E9745&lt;=6,2,0)
+IF(N9745&lt;=2,2,0)
+IF(L9745&gt;=4,2,0)
+IF(M9745&gt;=2,1,0)
+IF(H9745&gt;=_xlfn.PERCENTILE.INC($H$2:$H$10001,0.75),1,0)</f>
        <v>3</v>
      </c>
      <c r="S9745" t="str">
        <f>IF(R9745&gt;=7,"High",IF(R9745&gt;=4,"Medium","Low"))</f>
        <v>Low</v>
      </c>
    </row>
    <row r="9746" spans="1:19">
      <c r="A9746" t="s">
        <v>9871</v>
      </c>
      <c r="B9746">
        <v>33</v>
      </c>
      <c r="C9746" t="s">
        <v>101</v>
      </c>
      <c r="D9746" t="s">
        <v>119</v>
      </c>
      <c r="E9746">
        <v>30</v>
      </c>
      <c r="F9746" t="s">
        <v>103</v>
      </c>
      <c r="G9746" t="s">
        <v>129</v>
      </c>
      <c r="H9746" s="5">
        <v>1089</v>
      </c>
      <c r="I9746" s="5">
        <v>32530.63</v>
      </c>
      <c r="J9746" t="s">
        <v>105</v>
      </c>
      <c r="K9746" t="s">
        <v>106</v>
      </c>
      <c r="L9746">
        <v>2</v>
      </c>
      <c r="M9746">
        <v>1</v>
      </c>
      <c r="N9746">
        <v>4</v>
      </c>
      <c r="O9746" s="6">
        <v>0</v>
      </c>
      <c r="P9746" t="s">
        <v>107</v>
      </c>
      <c r="Q9746" t="s">
        <v>106</v>
      </c>
      <c r="R9746">
        <f>IF(F9746="Monthly",2,0)
+IF(E9746&lt;=6,2,0)
+IF(N9746&lt;=2,2,0)
+IF(L9746&gt;=4,2,0)
+IF(M9746&gt;=2,1,0)
+IF(H9746&gt;=_xlfn.PERCENTILE.INC($H$2:$H$10001,0.75),1,0)</f>
        <v>3</v>
      </c>
      <c r="S9746" t="str">
        <f>IF(R9746&gt;=7,"High",IF(R9746&gt;=4,"Medium","Low"))</f>
        <v>Low</v>
      </c>
    </row>
    <row r="9747" spans="1:19">
      <c r="A9747" t="s">
        <v>9872</v>
      </c>
      <c r="B9747">
        <v>59</v>
      </c>
      <c r="C9747" t="s">
        <v>101</v>
      </c>
      <c r="D9747" t="s">
        <v>137</v>
      </c>
      <c r="E9747">
        <v>64</v>
      </c>
      <c r="F9747" t="s">
        <v>121</v>
      </c>
      <c r="G9747" t="s">
        <v>104</v>
      </c>
      <c r="H9747" s="5">
        <v>464</v>
      </c>
      <c r="I9747" s="5">
        <v>27100.43</v>
      </c>
      <c r="J9747" t="s">
        <v>134</v>
      </c>
      <c r="K9747" t="s">
        <v>106</v>
      </c>
      <c r="L9747">
        <v>0</v>
      </c>
      <c r="M9747">
        <v>0</v>
      </c>
      <c r="N9747">
        <v>5</v>
      </c>
      <c r="O9747" s="6">
        <v>10</v>
      </c>
      <c r="P9747" t="s">
        <v>107</v>
      </c>
      <c r="Q9747" t="s">
        <v>107</v>
      </c>
      <c r="R9747">
        <f>IF(F9747="Monthly",2,0)
+IF(E9747&lt;=6,2,0)
+IF(N9747&lt;=2,2,0)
+IF(L9747&gt;=4,2,0)
+IF(M9747&gt;=2,1,0)
+IF(H9747&gt;=_xlfn.PERCENTILE.INC($H$2:$H$10001,0.75),1,0)</f>
        <v>0</v>
      </c>
      <c r="S9747" t="str">
        <f>IF(R9747&gt;=7,"High",IF(R9747&gt;=4,"Medium","Low"))</f>
        <v>Low</v>
      </c>
    </row>
    <row r="9748" spans="1:19">
      <c r="A9748" t="s">
        <v>9873</v>
      </c>
      <c r="B9748">
        <v>51</v>
      </c>
      <c r="C9748" t="s">
        <v>112</v>
      </c>
      <c r="D9748" t="s">
        <v>119</v>
      </c>
      <c r="E9748">
        <v>6</v>
      </c>
      <c r="F9748" t="s">
        <v>103</v>
      </c>
      <c r="G9748" t="s">
        <v>104</v>
      </c>
      <c r="H9748" s="5">
        <v>532</v>
      </c>
      <c r="I9748" s="5">
        <v>2919.34</v>
      </c>
      <c r="J9748" t="s">
        <v>105</v>
      </c>
      <c r="K9748" t="s">
        <v>106</v>
      </c>
      <c r="L9748">
        <v>3</v>
      </c>
      <c r="M9748">
        <v>0</v>
      </c>
      <c r="N9748">
        <v>4</v>
      </c>
      <c r="O9748" s="6">
        <v>10</v>
      </c>
      <c r="P9748" t="s">
        <v>107</v>
      </c>
      <c r="Q9748" t="s">
        <v>107</v>
      </c>
      <c r="R9748">
        <f>IF(F9748="Monthly",2,0)
+IF(E9748&lt;=6,2,0)
+IF(N9748&lt;=2,2,0)
+IF(L9748&gt;=4,2,0)
+IF(M9748&gt;=2,1,0)
+IF(H9748&gt;=_xlfn.PERCENTILE.INC($H$2:$H$10001,0.75),1,0)</f>
        <v>4</v>
      </c>
      <c r="S9748" t="str">
        <f>IF(R9748&gt;=7,"High",IF(R9748&gt;=4,"Medium","Low"))</f>
        <v>Medium</v>
      </c>
    </row>
    <row r="9749" spans="1:19">
      <c r="A9749" t="s">
        <v>9874</v>
      </c>
      <c r="B9749">
        <v>47</v>
      </c>
      <c r="C9749" t="s">
        <v>101</v>
      </c>
      <c r="D9749" t="s">
        <v>137</v>
      </c>
      <c r="E9749">
        <v>3</v>
      </c>
      <c r="F9749" t="s">
        <v>103</v>
      </c>
      <c r="G9749" t="s">
        <v>129</v>
      </c>
      <c r="H9749" s="5">
        <v>1083</v>
      </c>
      <c r="I9749" s="5">
        <v>2938.08</v>
      </c>
      <c r="J9749" t="s">
        <v>105</v>
      </c>
      <c r="K9749" t="s">
        <v>106</v>
      </c>
      <c r="L9749">
        <v>0</v>
      </c>
      <c r="M9749">
        <v>0</v>
      </c>
      <c r="N9749">
        <v>5</v>
      </c>
      <c r="O9749" s="6">
        <v>10</v>
      </c>
      <c r="P9749" t="s">
        <v>107</v>
      </c>
      <c r="Q9749" t="s">
        <v>106</v>
      </c>
      <c r="R9749">
        <f>IF(F9749="Monthly",2,0)
+IF(E9749&lt;=6,2,0)
+IF(N9749&lt;=2,2,0)
+IF(L9749&gt;=4,2,0)
+IF(M9749&gt;=2,1,0)
+IF(H9749&gt;=_xlfn.PERCENTILE.INC($H$2:$H$10001,0.75),1,0)</f>
        <v>5</v>
      </c>
      <c r="S9749" t="str">
        <f>IF(R9749&gt;=7,"High",IF(R9749&gt;=4,"Medium","Low"))</f>
        <v>Medium</v>
      </c>
    </row>
    <row r="9750" spans="1:19">
      <c r="A9750" t="s">
        <v>9875</v>
      </c>
      <c r="B9750">
        <v>43</v>
      </c>
      <c r="C9750" t="s">
        <v>101</v>
      </c>
      <c r="D9750" t="s">
        <v>119</v>
      </c>
      <c r="E9750">
        <v>36</v>
      </c>
      <c r="F9750" t="s">
        <v>103</v>
      </c>
      <c r="G9750" t="s">
        <v>110</v>
      </c>
      <c r="H9750" s="5">
        <v>656</v>
      </c>
      <c r="I9750" s="5">
        <v>23162.83</v>
      </c>
      <c r="J9750" t="s">
        <v>134</v>
      </c>
      <c r="K9750" t="s">
        <v>106</v>
      </c>
      <c r="L9750">
        <v>2</v>
      </c>
      <c r="M9750">
        <v>0</v>
      </c>
      <c r="N9750">
        <v>4</v>
      </c>
      <c r="O9750" s="6">
        <v>0</v>
      </c>
      <c r="P9750" t="s">
        <v>106</v>
      </c>
      <c r="Q9750" t="s">
        <v>107</v>
      </c>
      <c r="R9750">
        <f>IF(F9750="Monthly",2,0)
+IF(E9750&lt;=6,2,0)
+IF(N9750&lt;=2,2,0)
+IF(L9750&gt;=4,2,0)
+IF(M9750&gt;=2,1,0)
+IF(H9750&gt;=_xlfn.PERCENTILE.INC($H$2:$H$10001,0.75),1,0)</f>
        <v>2</v>
      </c>
      <c r="S9750" t="str">
        <f>IF(R9750&gt;=7,"High",IF(R9750&gt;=4,"Medium","Low"))</f>
        <v>Low</v>
      </c>
    </row>
    <row r="9751" spans="1:19">
      <c r="A9751" t="s">
        <v>9876</v>
      </c>
      <c r="B9751">
        <v>35</v>
      </c>
      <c r="C9751" t="s">
        <v>101</v>
      </c>
      <c r="D9751" t="s">
        <v>137</v>
      </c>
      <c r="E9751">
        <v>41</v>
      </c>
      <c r="F9751" t="s">
        <v>109</v>
      </c>
      <c r="G9751" t="s">
        <v>110</v>
      </c>
      <c r="H9751" s="5">
        <v>731</v>
      </c>
      <c r="I9751" s="5">
        <v>26848.959999999999</v>
      </c>
      <c r="J9751" t="s">
        <v>105</v>
      </c>
      <c r="K9751" t="s">
        <v>106</v>
      </c>
      <c r="L9751">
        <v>0</v>
      </c>
      <c r="M9751">
        <v>0</v>
      </c>
      <c r="N9751">
        <v>4</v>
      </c>
      <c r="O9751" s="6">
        <v>10</v>
      </c>
      <c r="P9751" t="s">
        <v>106</v>
      </c>
      <c r="Q9751" t="s">
        <v>107</v>
      </c>
      <c r="R9751">
        <f>IF(F9751="Monthly",2,0)
+IF(E9751&lt;=6,2,0)
+IF(N9751&lt;=2,2,0)
+IF(L9751&gt;=4,2,0)
+IF(M9751&gt;=2,1,0)
+IF(H9751&gt;=_xlfn.PERCENTILE.INC($H$2:$H$10001,0.75),1,0)</f>
        <v>0</v>
      </c>
      <c r="S9751" t="str">
        <f>IF(R9751&gt;=7,"High",IF(R9751&gt;=4,"Medium","Low"))</f>
        <v>Low</v>
      </c>
    </row>
    <row r="9752" spans="1:19">
      <c r="A9752" t="s">
        <v>9877</v>
      </c>
      <c r="B9752">
        <v>28</v>
      </c>
      <c r="C9752" t="s">
        <v>101</v>
      </c>
      <c r="D9752" t="s">
        <v>113</v>
      </c>
      <c r="E9752">
        <v>20</v>
      </c>
      <c r="F9752" t="s">
        <v>109</v>
      </c>
      <c r="G9752" t="s">
        <v>129</v>
      </c>
      <c r="H9752" s="5">
        <v>1076</v>
      </c>
      <c r="I9752" s="5">
        <v>20907.75</v>
      </c>
      <c r="J9752" t="s">
        <v>105</v>
      </c>
      <c r="K9752" t="s">
        <v>106</v>
      </c>
      <c r="L9752">
        <v>1</v>
      </c>
      <c r="M9752">
        <v>0</v>
      </c>
      <c r="N9752">
        <v>5</v>
      </c>
      <c r="O9752" s="6">
        <v>5</v>
      </c>
      <c r="P9752" t="s">
        <v>107</v>
      </c>
      <c r="Q9752" t="s">
        <v>106</v>
      </c>
      <c r="R9752">
        <f>IF(F9752="Monthly",2,0)
+IF(E9752&lt;=6,2,0)
+IF(N9752&lt;=2,2,0)
+IF(L9752&gt;=4,2,0)
+IF(M9752&gt;=2,1,0)
+IF(H9752&gt;=_xlfn.PERCENTILE.INC($H$2:$H$10001,0.75),1,0)</f>
        <v>1</v>
      </c>
      <c r="S9752" t="str">
        <f>IF(R9752&gt;=7,"High",IF(R9752&gt;=4,"Medium","Low"))</f>
        <v>Low</v>
      </c>
    </row>
    <row r="9753" spans="1:19">
      <c r="A9753" t="s">
        <v>9878</v>
      </c>
      <c r="B9753">
        <v>39</v>
      </c>
      <c r="C9753" t="s">
        <v>112</v>
      </c>
      <c r="D9753" t="s">
        <v>102</v>
      </c>
      <c r="E9753">
        <v>55</v>
      </c>
      <c r="F9753" t="s">
        <v>109</v>
      </c>
      <c r="G9753" t="s">
        <v>110</v>
      </c>
      <c r="H9753" s="5">
        <v>773</v>
      </c>
      <c r="I9753" s="5">
        <v>39217.79</v>
      </c>
      <c r="J9753" t="s">
        <v>105</v>
      </c>
      <c r="K9753" t="s">
        <v>106</v>
      </c>
      <c r="L9753">
        <v>1</v>
      </c>
      <c r="M9753">
        <v>0</v>
      </c>
      <c r="N9753">
        <v>5</v>
      </c>
      <c r="O9753" s="6">
        <v>5</v>
      </c>
      <c r="P9753" t="s">
        <v>106</v>
      </c>
      <c r="Q9753" t="s">
        <v>107</v>
      </c>
      <c r="R9753">
        <f>IF(F9753="Monthly",2,0)
+IF(E9753&lt;=6,2,0)
+IF(N9753&lt;=2,2,0)
+IF(L9753&gt;=4,2,0)
+IF(M9753&gt;=2,1,0)
+IF(H9753&gt;=_xlfn.PERCENTILE.INC($H$2:$H$10001,0.75),1,0)</f>
        <v>0</v>
      </c>
      <c r="S9753" t="str">
        <f>IF(R9753&gt;=7,"High",IF(R9753&gt;=4,"Medium","Low"))</f>
        <v>Low</v>
      </c>
    </row>
    <row r="9754" spans="1:19">
      <c r="A9754" t="s">
        <v>9879</v>
      </c>
      <c r="B9754">
        <v>42</v>
      </c>
      <c r="C9754" t="s">
        <v>112</v>
      </c>
      <c r="D9754" t="s">
        <v>123</v>
      </c>
      <c r="E9754">
        <v>37</v>
      </c>
      <c r="F9754" t="s">
        <v>103</v>
      </c>
      <c r="G9754" t="s">
        <v>110</v>
      </c>
      <c r="H9754" s="5">
        <v>652</v>
      </c>
      <c r="I9754" s="5">
        <v>24734.95</v>
      </c>
      <c r="J9754" t="s">
        <v>134</v>
      </c>
      <c r="K9754" t="s">
        <v>106</v>
      </c>
      <c r="L9754">
        <v>1</v>
      </c>
      <c r="M9754">
        <v>0</v>
      </c>
      <c r="N9754">
        <v>5</v>
      </c>
      <c r="O9754" s="6">
        <v>0</v>
      </c>
      <c r="P9754" t="s">
        <v>106</v>
      </c>
      <c r="Q9754" t="s">
        <v>106</v>
      </c>
      <c r="R9754">
        <f>IF(F9754="Monthly",2,0)
+IF(E9754&lt;=6,2,0)
+IF(N9754&lt;=2,2,0)
+IF(L9754&gt;=4,2,0)
+IF(M9754&gt;=2,1,0)
+IF(H9754&gt;=_xlfn.PERCENTILE.INC($H$2:$H$10001,0.75),1,0)</f>
        <v>2</v>
      </c>
      <c r="S9754" t="str">
        <f>IF(R9754&gt;=7,"High",IF(R9754&gt;=4,"Medium","Low"))</f>
        <v>Low</v>
      </c>
    </row>
    <row r="9755" spans="1:19">
      <c r="A9755" t="s">
        <v>9880</v>
      </c>
      <c r="B9755">
        <v>36</v>
      </c>
      <c r="C9755" t="s">
        <v>101</v>
      </c>
      <c r="D9755" t="s">
        <v>137</v>
      </c>
      <c r="E9755">
        <v>44</v>
      </c>
      <c r="F9755" t="s">
        <v>109</v>
      </c>
      <c r="G9755" t="s">
        <v>110</v>
      </c>
      <c r="H9755" s="5">
        <v>755</v>
      </c>
      <c r="I9755" s="5">
        <v>31731.52</v>
      </c>
      <c r="J9755" t="s">
        <v>134</v>
      </c>
      <c r="K9755" t="s">
        <v>106</v>
      </c>
      <c r="L9755">
        <v>3</v>
      </c>
      <c r="M9755">
        <v>2</v>
      </c>
      <c r="N9755">
        <v>3</v>
      </c>
      <c r="O9755" s="6">
        <v>5</v>
      </c>
      <c r="P9755" t="s">
        <v>107</v>
      </c>
      <c r="Q9755" t="s">
        <v>106</v>
      </c>
      <c r="R9755">
        <f>IF(F9755="Monthly",2,0)
+IF(E9755&lt;=6,2,0)
+IF(N9755&lt;=2,2,0)
+IF(L9755&gt;=4,2,0)
+IF(M9755&gt;=2,1,0)
+IF(H9755&gt;=_xlfn.PERCENTILE.INC($H$2:$H$10001,0.75),1,0)</f>
        <v>1</v>
      </c>
      <c r="S9755" t="str">
        <f>IF(R9755&gt;=7,"High",IF(R9755&gt;=4,"Medium","Low"))</f>
        <v>Low</v>
      </c>
    </row>
    <row r="9756" spans="1:19">
      <c r="A9756" t="s">
        <v>9881</v>
      </c>
      <c r="B9756">
        <v>21</v>
      </c>
      <c r="C9756" t="s">
        <v>101</v>
      </c>
      <c r="D9756" t="s">
        <v>102</v>
      </c>
      <c r="E9756">
        <v>25</v>
      </c>
      <c r="F9756" t="s">
        <v>103</v>
      </c>
      <c r="G9756" t="s">
        <v>110</v>
      </c>
      <c r="H9756" s="5">
        <v>691</v>
      </c>
      <c r="I9756" s="5">
        <v>17315.34</v>
      </c>
      <c r="J9756" t="s">
        <v>105</v>
      </c>
      <c r="K9756" t="s">
        <v>106</v>
      </c>
      <c r="L9756">
        <v>0</v>
      </c>
      <c r="M9756">
        <v>0</v>
      </c>
      <c r="N9756">
        <v>5</v>
      </c>
      <c r="O9756" s="6">
        <v>0</v>
      </c>
      <c r="P9756" t="s">
        <v>107</v>
      </c>
      <c r="Q9756" t="s">
        <v>107</v>
      </c>
      <c r="R9756">
        <f>IF(F9756="Monthly",2,0)
+IF(E9756&lt;=6,2,0)
+IF(N9756&lt;=2,2,0)
+IF(L9756&gt;=4,2,0)
+IF(M9756&gt;=2,1,0)
+IF(H9756&gt;=_xlfn.PERCENTILE.INC($H$2:$H$10001,0.75),1,0)</f>
        <v>2</v>
      </c>
      <c r="S9756" t="str">
        <f>IF(R9756&gt;=7,"High",IF(R9756&gt;=4,"Medium","Low"))</f>
        <v>Low</v>
      </c>
    </row>
    <row r="9757" spans="1:19">
      <c r="A9757" t="s">
        <v>9882</v>
      </c>
      <c r="B9757">
        <v>40</v>
      </c>
      <c r="C9757" t="s">
        <v>101</v>
      </c>
      <c r="D9757" t="s">
        <v>137</v>
      </c>
      <c r="E9757">
        <v>16</v>
      </c>
      <c r="F9757" t="s">
        <v>103</v>
      </c>
      <c r="G9757" t="s">
        <v>104</v>
      </c>
      <c r="H9757" s="5">
        <v>400</v>
      </c>
      <c r="I9757" s="5">
        <v>6567.29</v>
      </c>
      <c r="J9757" t="s">
        <v>117</v>
      </c>
      <c r="K9757" t="s">
        <v>106</v>
      </c>
      <c r="L9757">
        <v>0</v>
      </c>
      <c r="M9757">
        <v>0</v>
      </c>
      <c r="N9757">
        <v>5</v>
      </c>
      <c r="O9757" s="6">
        <v>0</v>
      </c>
      <c r="P9757" t="s">
        <v>107</v>
      </c>
      <c r="Q9757" t="s">
        <v>106</v>
      </c>
      <c r="R9757">
        <f>IF(F9757="Monthly",2,0)
+IF(E9757&lt;=6,2,0)
+IF(N9757&lt;=2,2,0)
+IF(L9757&gt;=4,2,0)
+IF(M9757&gt;=2,1,0)
+IF(H9757&gt;=_xlfn.PERCENTILE.INC($H$2:$H$10001,0.75),1,0)</f>
        <v>2</v>
      </c>
      <c r="S9757" t="str">
        <f>IF(R9757&gt;=7,"High",IF(R9757&gt;=4,"Medium","Low"))</f>
        <v>Low</v>
      </c>
    </row>
    <row r="9758" spans="1:19">
      <c r="A9758" t="s">
        <v>9883</v>
      </c>
      <c r="B9758">
        <v>39</v>
      </c>
      <c r="C9758" t="s">
        <v>101</v>
      </c>
      <c r="D9758" t="s">
        <v>102</v>
      </c>
      <c r="E9758">
        <v>23</v>
      </c>
      <c r="F9758" t="s">
        <v>103</v>
      </c>
      <c r="G9758" t="s">
        <v>104</v>
      </c>
      <c r="H9758" s="5">
        <v>578</v>
      </c>
      <c r="I9758" s="5">
        <v>13601.55</v>
      </c>
      <c r="J9758" t="s">
        <v>115</v>
      </c>
      <c r="K9758" t="s">
        <v>106</v>
      </c>
      <c r="L9758">
        <v>1</v>
      </c>
      <c r="M9758">
        <v>0</v>
      </c>
      <c r="N9758">
        <v>5</v>
      </c>
      <c r="O9758" s="6">
        <v>0</v>
      </c>
      <c r="P9758" t="s">
        <v>107</v>
      </c>
      <c r="Q9758" t="s">
        <v>107</v>
      </c>
      <c r="R9758">
        <f>IF(F9758="Monthly",2,0)
+IF(E9758&lt;=6,2,0)
+IF(N9758&lt;=2,2,0)
+IF(L9758&gt;=4,2,0)
+IF(M9758&gt;=2,1,0)
+IF(H9758&gt;=_xlfn.PERCENTILE.INC($H$2:$H$10001,0.75),1,0)</f>
        <v>2</v>
      </c>
      <c r="S9758" t="str">
        <f>IF(R9758&gt;=7,"High",IF(R9758&gt;=4,"Medium","Low"))</f>
        <v>Low</v>
      </c>
    </row>
    <row r="9759" spans="1:19">
      <c r="A9759" t="s">
        <v>9884</v>
      </c>
      <c r="B9759">
        <v>32</v>
      </c>
      <c r="C9759" t="s">
        <v>112</v>
      </c>
      <c r="D9759" t="s">
        <v>102</v>
      </c>
      <c r="E9759">
        <v>14</v>
      </c>
      <c r="F9759" t="s">
        <v>103</v>
      </c>
      <c r="G9759" t="s">
        <v>104</v>
      </c>
      <c r="H9759" s="5">
        <v>477</v>
      </c>
      <c r="I9759" s="5">
        <v>6542.71</v>
      </c>
      <c r="J9759" t="s">
        <v>140</v>
      </c>
      <c r="K9759" t="s">
        <v>106</v>
      </c>
      <c r="L9759">
        <v>2</v>
      </c>
      <c r="M9759">
        <v>1</v>
      </c>
      <c r="N9759">
        <v>5</v>
      </c>
      <c r="O9759" s="6">
        <v>0</v>
      </c>
      <c r="P9759" t="s">
        <v>107</v>
      </c>
      <c r="Q9759" t="s">
        <v>107</v>
      </c>
      <c r="R9759">
        <f>IF(F9759="Monthly",2,0)
+IF(E9759&lt;=6,2,0)
+IF(N9759&lt;=2,2,0)
+IF(L9759&gt;=4,2,0)
+IF(M9759&gt;=2,1,0)
+IF(H9759&gt;=_xlfn.PERCENTILE.INC($H$2:$H$10001,0.75),1,0)</f>
        <v>2</v>
      </c>
      <c r="S9759" t="str">
        <f>IF(R9759&gt;=7,"High",IF(R9759&gt;=4,"Medium","Low"))</f>
        <v>Low</v>
      </c>
    </row>
    <row r="9760" spans="1:19">
      <c r="A9760" t="s">
        <v>9885</v>
      </c>
      <c r="B9760">
        <v>55</v>
      </c>
      <c r="C9760" t="s">
        <v>101</v>
      </c>
      <c r="D9760" t="s">
        <v>133</v>
      </c>
      <c r="E9760">
        <v>21</v>
      </c>
      <c r="F9760" t="s">
        <v>109</v>
      </c>
      <c r="G9760" t="s">
        <v>129</v>
      </c>
      <c r="H9760" s="5">
        <v>964</v>
      </c>
      <c r="I9760" s="5">
        <v>20367.16</v>
      </c>
      <c r="J9760" t="s">
        <v>140</v>
      </c>
      <c r="K9760" t="s">
        <v>106</v>
      </c>
      <c r="L9760">
        <v>1</v>
      </c>
      <c r="M9760">
        <v>0</v>
      </c>
      <c r="N9760">
        <v>4</v>
      </c>
      <c r="O9760" s="6">
        <v>0</v>
      </c>
      <c r="P9760" t="s">
        <v>107</v>
      </c>
      <c r="Q9760" t="s">
        <v>106</v>
      </c>
      <c r="R9760">
        <f>IF(F9760="Monthly",2,0)
+IF(E9760&lt;=6,2,0)
+IF(N9760&lt;=2,2,0)
+IF(L9760&gt;=4,2,0)
+IF(M9760&gt;=2,1,0)
+IF(H9760&gt;=_xlfn.PERCENTILE.INC($H$2:$H$10001,0.75),1,0)</f>
        <v>1</v>
      </c>
      <c r="S9760" t="str">
        <f>IF(R9760&gt;=7,"High",IF(R9760&gt;=4,"Medium","Low"))</f>
        <v>Low</v>
      </c>
    </row>
    <row r="9761" spans="1:19">
      <c r="A9761" t="s">
        <v>9886</v>
      </c>
      <c r="B9761">
        <v>46</v>
      </c>
      <c r="C9761" t="s">
        <v>112</v>
      </c>
      <c r="D9761" t="s">
        <v>126</v>
      </c>
      <c r="E9761">
        <v>29</v>
      </c>
      <c r="F9761" t="s">
        <v>109</v>
      </c>
      <c r="G9761" t="s">
        <v>104</v>
      </c>
      <c r="H9761" s="5">
        <v>547</v>
      </c>
      <c r="I9761" s="5">
        <v>15833.06</v>
      </c>
      <c r="J9761" t="s">
        <v>105</v>
      </c>
      <c r="K9761" t="s">
        <v>107</v>
      </c>
      <c r="L9761">
        <v>0</v>
      </c>
      <c r="M9761">
        <v>0</v>
      </c>
      <c r="N9761">
        <v>5</v>
      </c>
      <c r="O9761" s="6">
        <v>0</v>
      </c>
      <c r="P9761" t="s">
        <v>106</v>
      </c>
      <c r="Q9761" t="s">
        <v>107</v>
      </c>
      <c r="R9761">
        <f>IF(F9761="Monthly",2,0)
+IF(E9761&lt;=6,2,0)
+IF(N9761&lt;=2,2,0)
+IF(L9761&gt;=4,2,0)
+IF(M9761&gt;=2,1,0)
+IF(H9761&gt;=_xlfn.PERCENTILE.INC($H$2:$H$10001,0.75),1,0)</f>
        <v>0</v>
      </c>
      <c r="S9761" t="str">
        <f>IF(R9761&gt;=7,"High",IF(R9761&gt;=4,"Medium","Low"))</f>
        <v>Low</v>
      </c>
    </row>
    <row r="9762" spans="1:19">
      <c r="A9762" t="s">
        <v>9887</v>
      </c>
      <c r="B9762">
        <v>42</v>
      </c>
      <c r="C9762" t="s">
        <v>101</v>
      </c>
      <c r="D9762" t="s">
        <v>126</v>
      </c>
      <c r="E9762">
        <v>54</v>
      </c>
      <c r="F9762" t="s">
        <v>121</v>
      </c>
      <c r="G9762" t="s">
        <v>129</v>
      </c>
      <c r="H9762" s="5">
        <v>1069</v>
      </c>
      <c r="I9762" s="5">
        <v>57840.78</v>
      </c>
      <c r="J9762" t="s">
        <v>105</v>
      </c>
      <c r="K9762" t="s">
        <v>106</v>
      </c>
      <c r="L9762">
        <v>1</v>
      </c>
      <c r="M9762">
        <v>0</v>
      </c>
      <c r="N9762">
        <v>5</v>
      </c>
      <c r="O9762" s="6">
        <v>0</v>
      </c>
      <c r="P9762" t="s">
        <v>106</v>
      </c>
      <c r="Q9762" t="s">
        <v>107</v>
      </c>
      <c r="R9762">
        <f>IF(F9762="Monthly",2,0)
+IF(E9762&lt;=6,2,0)
+IF(N9762&lt;=2,2,0)
+IF(L9762&gt;=4,2,0)
+IF(M9762&gt;=2,1,0)
+IF(H9762&gt;=_xlfn.PERCENTILE.INC($H$2:$H$10001,0.75),1,0)</f>
        <v>1</v>
      </c>
      <c r="S9762" t="str">
        <f>IF(R9762&gt;=7,"High",IF(R9762&gt;=4,"Medium","Low"))</f>
        <v>Low</v>
      </c>
    </row>
    <row r="9763" spans="1:19">
      <c r="A9763" t="s">
        <v>9888</v>
      </c>
      <c r="B9763">
        <v>35</v>
      </c>
      <c r="C9763" t="s">
        <v>112</v>
      </c>
      <c r="D9763" t="s">
        <v>133</v>
      </c>
      <c r="E9763">
        <v>33</v>
      </c>
      <c r="F9763" t="s">
        <v>103</v>
      </c>
      <c r="G9763" t="s">
        <v>104</v>
      </c>
      <c r="H9763" s="5">
        <v>526</v>
      </c>
      <c r="I9763" s="5">
        <v>16876.11</v>
      </c>
      <c r="J9763" t="s">
        <v>117</v>
      </c>
      <c r="K9763" t="s">
        <v>107</v>
      </c>
      <c r="L9763">
        <v>1</v>
      </c>
      <c r="M9763">
        <v>0</v>
      </c>
      <c r="N9763">
        <v>5</v>
      </c>
      <c r="O9763" s="6">
        <v>0</v>
      </c>
      <c r="P9763" t="s">
        <v>107</v>
      </c>
      <c r="Q9763" t="s">
        <v>107</v>
      </c>
      <c r="R9763">
        <f>IF(F9763="Monthly",2,0)
+IF(E9763&lt;=6,2,0)
+IF(N9763&lt;=2,2,0)
+IF(L9763&gt;=4,2,0)
+IF(M9763&gt;=2,1,0)
+IF(H9763&gt;=_xlfn.PERCENTILE.INC($H$2:$H$10001,0.75),1,0)</f>
        <v>2</v>
      </c>
      <c r="S9763" t="str">
        <f>IF(R9763&gt;=7,"High",IF(R9763&gt;=4,"Medium","Low"))</f>
        <v>Low</v>
      </c>
    </row>
    <row r="9764" spans="1:19">
      <c r="A9764" t="s">
        <v>9889</v>
      </c>
      <c r="B9764">
        <v>52</v>
      </c>
      <c r="C9764" t="s">
        <v>101</v>
      </c>
      <c r="D9764" t="s">
        <v>159</v>
      </c>
      <c r="E9764">
        <v>28</v>
      </c>
      <c r="F9764" t="s">
        <v>103</v>
      </c>
      <c r="G9764" t="s">
        <v>129</v>
      </c>
      <c r="H9764" s="5">
        <v>1051</v>
      </c>
      <c r="I9764" s="5">
        <v>28671.05</v>
      </c>
      <c r="J9764" t="s">
        <v>134</v>
      </c>
      <c r="K9764" t="s">
        <v>106</v>
      </c>
      <c r="L9764">
        <v>1</v>
      </c>
      <c r="M9764">
        <v>0</v>
      </c>
      <c r="N9764">
        <v>5</v>
      </c>
      <c r="O9764" s="6">
        <v>0</v>
      </c>
      <c r="P9764" t="s">
        <v>107</v>
      </c>
      <c r="Q9764" t="s">
        <v>107</v>
      </c>
      <c r="R9764">
        <f>IF(F9764="Monthly",2,0)
+IF(E9764&lt;=6,2,0)
+IF(N9764&lt;=2,2,0)
+IF(L9764&gt;=4,2,0)
+IF(M9764&gt;=2,1,0)
+IF(H9764&gt;=_xlfn.PERCENTILE.INC($H$2:$H$10001,0.75),1,0)</f>
        <v>3</v>
      </c>
      <c r="S9764" t="str">
        <f>IF(R9764&gt;=7,"High",IF(R9764&gt;=4,"Medium","Low"))</f>
        <v>Low</v>
      </c>
    </row>
    <row r="9765" spans="1:19">
      <c r="A9765" t="s">
        <v>9890</v>
      </c>
      <c r="B9765">
        <v>18</v>
      </c>
      <c r="C9765" t="s">
        <v>112</v>
      </c>
      <c r="D9765" t="s">
        <v>123</v>
      </c>
      <c r="E9765">
        <v>30</v>
      </c>
      <c r="F9765" t="s">
        <v>103</v>
      </c>
      <c r="G9765" t="s">
        <v>129</v>
      </c>
      <c r="H9765" s="5">
        <v>941</v>
      </c>
      <c r="I9765" s="5">
        <v>27822.33</v>
      </c>
      <c r="J9765" t="s">
        <v>134</v>
      </c>
      <c r="K9765" t="s">
        <v>106</v>
      </c>
      <c r="L9765">
        <v>0</v>
      </c>
      <c r="M9765">
        <v>0</v>
      </c>
      <c r="N9765">
        <v>4</v>
      </c>
      <c r="O9765" s="6">
        <v>0</v>
      </c>
      <c r="P9765" t="s">
        <v>107</v>
      </c>
      <c r="Q9765" t="s">
        <v>107</v>
      </c>
      <c r="R9765">
        <f>IF(F9765="Monthly",2,0)
+IF(E9765&lt;=6,2,0)
+IF(N9765&lt;=2,2,0)
+IF(L9765&gt;=4,2,0)
+IF(M9765&gt;=2,1,0)
+IF(H9765&gt;=_xlfn.PERCENTILE.INC($H$2:$H$10001,0.75),1,0)</f>
        <v>3</v>
      </c>
      <c r="S9765" t="str">
        <f>IF(R9765&gt;=7,"High",IF(R9765&gt;=4,"Medium","Low"))</f>
        <v>Low</v>
      </c>
    </row>
    <row r="9766" spans="1:19">
      <c r="A9766" t="s">
        <v>9891</v>
      </c>
      <c r="B9766">
        <v>34</v>
      </c>
      <c r="C9766" t="s">
        <v>101</v>
      </c>
      <c r="D9766" t="s">
        <v>133</v>
      </c>
      <c r="E9766">
        <v>43</v>
      </c>
      <c r="F9766" t="s">
        <v>121</v>
      </c>
      <c r="G9766" t="s">
        <v>110</v>
      </c>
      <c r="H9766" s="5">
        <v>724</v>
      </c>
      <c r="I9766" s="5">
        <v>27294.89</v>
      </c>
      <c r="J9766" t="s">
        <v>134</v>
      </c>
      <c r="K9766" t="s">
        <v>107</v>
      </c>
      <c r="L9766">
        <v>2</v>
      </c>
      <c r="M9766">
        <v>2</v>
      </c>
      <c r="N9766">
        <v>3</v>
      </c>
      <c r="O9766" s="6">
        <v>10</v>
      </c>
      <c r="P9766" t="s">
        <v>107</v>
      </c>
      <c r="Q9766" t="s">
        <v>107</v>
      </c>
      <c r="R9766">
        <f>IF(F9766="Monthly",2,0)
+IF(E9766&lt;=6,2,0)
+IF(N9766&lt;=2,2,0)
+IF(L9766&gt;=4,2,0)
+IF(M9766&gt;=2,1,0)
+IF(H9766&gt;=_xlfn.PERCENTILE.INC($H$2:$H$10001,0.75),1,0)</f>
        <v>1</v>
      </c>
      <c r="S9766" t="str">
        <f>IF(R9766&gt;=7,"High",IF(R9766&gt;=4,"Medium","Low"))</f>
        <v>Low</v>
      </c>
    </row>
    <row r="9767" spans="1:19">
      <c r="A9767" t="s">
        <v>9892</v>
      </c>
      <c r="B9767">
        <v>49</v>
      </c>
      <c r="C9767" t="s">
        <v>112</v>
      </c>
      <c r="D9767" t="s">
        <v>128</v>
      </c>
      <c r="E9767">
        <v>12</v>
      </c>
      <c r="F9767" t="s">
        <v>103</v>
      </c>
      <c r="G9767" t="s">
        <v>129</v>
      </c>
      <c r="H9767" s="5">
        <v>1092</v>
      </c>
      <c r="I9767" s="5">
        <v>12760.29</v>
      </c>
      <c r="J9767" t="s">
        <v>115</v>
      </c>
      <c r="K9767" t="s">
        <v>106</v>
      </c>
      <c r="L9767">
        <v>0</v>
      </c>
      <c r="M9767">
        <v>0</v>
      </c>
      <c r="N9767">
        <v>5</v>
      </c>
      <c r="O9767" s="6">
        <v>0</v>
      </c>
      <c r="P9767" t="s">
        <v>107</v>
      </c>
      <c r="Q9767" t="s">
        <v>107</v>
      </c>
      <c r="R9767">
        <f>IF(F9767="Monthly",2,0)
+IF(E9767&lt;=6,2,0)
+IF(N9767&lt;=2,2,0)
+IF(L9767&gt;=4,2,0)
+IF(M9767&gt;=2,1,0)
+IF(H9767&gt;=_xlfn.PERCENTILE.INC($H$2:$H$10001,0.75),1,0)</f>
        <v>3</v>
      </c>
      <c r="S9767" t="str">
        <f>IF(R9767&gt;=7,"High",IF(R9767&gt;=4,"Medium","Low"))</f>
        <v>Low</v>
      </c>
    </row>
    <row r="9768" spans="1:19">
      <c r="A9768" t="s">
        <v>9893</v>
      </c>
      <c r="B9768">
        <v>25</v>
      </c>
      <c r="C9768" t="s">
        <v>101</v>
      </c>
      <c r="D9768" t="s">
        <v>159</v>
      </c>
      <c r="E9768">
        <v>26</v>
      </c>
      <c r="F9768" t="s">
        <v>103</v>
      </c>
      <c r="G9768" t="s">
        <v>104</v>
      </c>
      <c r="H9768" s="5">
        <v>535</v>
      </c>
      <c r="I9768" s="5">
        <v>14033.83</v>
      </c>
      <c r="J9768" t="s">
        <v>105</v>
      </c>
      <c r="K9768" t="s">
        <v>106</v>
      </c>
      <c r="L9768">
        <v>0</v>
      </c>
      <c r="M9768">
        <v>0</v>
      </c>
      <c r="N9768">
        <v>5</v>
      </c>
      <c r="O9768" s="6">
        <v>0</v>
      </c>
      <c r="P9768" t="s">
        <v>107</v>
      </c>
      <c r="Q9768" t="s">
        <v>107</v>
      </c>
      <c r="R9768">
        <f>IF(F9768="Monthly",2,0)
+IF(E9768&lt;=6,2,0)
+IF(N9768&lt;=2,2,0)
+IF(L9768&gt;=4,2,0)
+IF(M9768&gt;=2,1,0)
+IF(H9768&gt;=_xlfn.PERCENTILE.INC($H$2:$H$10001,0.75),1,0)</f>
        <v>2</v>
      </c>
      <c r="S9768" t="str">
        <f>IF(R9768&gt;=7,"High",IF(R9768&gt;=4,"Medium","Low"))</f>
        <v>Low</v>
      </c>
    </row>
    <row r="9769" spans="1:19">
      <c r="A9769" t="s">
        <v>9894</v>
      </c>
      <c r="B9769">
        <v>52</v>
      </c>
      <c r="C9769" t="s">
        <v>112</v>
      </c>
      <c r="D9769" t="s">
        <v>131</v>
      </c>
      <c r="E9769">
        <v>32</v>
      </c>
      <c r="F9769" t="s">
        <v>103</v>
      </c>
      <c r="G9769" t="s">
        <v>104</v>
      </c>
      <c r="H9769" s="5">
        <v>429</v>
      </c>
      <c r="I9769" s="5">
        <v>14118.99</v>
      </c>
      <c r="J9769" t="s">
        <v>115</v>
      </c>
      <c r="K9769" t="s">
        <v>106</v>
      </c>
      <c r="L9769">
        <v>3</v>
      </c>
      <c r="M9769">
        <v>1</v>
      </c>
      <c r="N9769">
        <v>5</v>
      </c>
      <c r="O9769" s="6">
        <v>0</v>
      </c>
      <c r="P9769" t="s">
        <v>107</v>
      </c>
      <c r="Q9769" t="s">
        <v>107</v>
      </c>
      <c r="R9769">
        <f>IF(F9769="Monthly",2,0)
+IF(E9769&lt;=6,2,0)
+IF(N9769&lt;=2,2,0)
+IF(L9769&gt;=4,2,0)
+IF(M9769&gt;=2,1,0)
+IF(H9769&gt;=_xlfn.PERCENTILE.INC($H$2:$H$10001,0.75),1,0)</f>
        <v>2</v>
      </c>
      <c r="S9769" t="str">
        <f>IF(R9769&gt;=7,"High",IF(R9769&gt;=4,"Medium","Low"))</f>
        <v>Low</v>
      </c>
    </row>
    <row r="9770" spans="1:19">
      <c r="A9770" t="s">
        <v>9895</v>
      </c>
      <c r="B9770">
        <v>18</v>
      </c>
      <c r="C9770" t="s">
        <v>101</v>
      </c>
      <c r="D9770" t="s">
        <v>126</v>
      </c>
      <c r="E9770">
        <v>19</v>
      </c>
      <c r="F9770" t="s">
        <v>103</v>
      </c>
      <c r="G9770" t="s">
        <v>104</v>
      </c>
      <c r="H9770" s="5">
        <v>414</v>
      </c>
      <c r="I9770" s="5">
        <v>7674.17</v>
      </c>
      <c r="J9770" t="s">
        <v>105</v>
      </c>
      <c r="K9770" t="s">
        <v>106</v>
      </c>
      <c r="L9770">
        <v>1</v>
      </c>
      <c r="M9770">
        <v>0</v>
      </c>
      <c r="N9770">
        <v>5</v>
      </c>
      <c r="O9770" s="6">
        <v>0</v>
      </c>
      <c r="P9770" t="s">
        <v>107</v>
      </c>
      <c r="Q9770" t="s">
        <v>107</v>
      </c>
      <c r="R9770">
        <f>IF(F9770="Monthly",2,0)
+IF(E9770&lt;=6,2,0)
+IF(N9770&lt;=2,2,0)
+IF(L9770&gt;=4,2,0)
+IF(M9770&gt;=2,1,0)
+IF(H9770&gt;=_xlfn.PERCENTILE.INC($H$2:$H$10001,0.75),1,0)</f>
        <v>2</v>
      </c>
      <c r="S9770" t="str">
        <f>IF(R9770&gt;=7,"High",IF(R9770&gt;=4,"Medium","Low"))</f>
        <v>Low</v>
      </c>
    </row>
    <row r="9771" spans="1:19">
      <c r="A9771" t="s">
        <v>9896</v>
      </c>
      <c r="B9771">
        <v>46</v>
      </c>
      <c r="C9771" t="s">
        <v>101</v>
      </c>
      <c r="D9771" t="s">
        <v>159</v>
      </c>
      <c r="E9771">
        <v>28</v>
      </c>
      <c r="F9771" t="s">
        <v>103</v>
      </c>
      <c r="G9771" t="s">
        <v>129</v>
      </c>
      <c r="H9771" s="5">
        <v>1026</v>
      </c>
      <c r="I9771" s="5">
        <v>29023.07</v>
      </c>
      <c r="J9771" t="s">
        <v>105</v>
      </c>
      <c r="K9771" t="s">
        <v>106</v>
      </c>
      <c r="L9771">
        <v>0</v>
      </c>
      <c r="M9771">
        <v>0</v>
      </c>
      <c r="N9771">
        <v>5</v>
      </c>
      <c r="O9771" s="6">
        <v>0</v>
      </c>
      <c r="P9771" t="s">
        <v>107</v>
      </c>
      <c r="Q9771" t="s">
        <v>107</v>
      </c>
      <c r="R9771">
        <f>IF(F9771="Monthly",2,0)
+IF(E9771&lt;=6,2,0)
+IF(N9771&lt;=2,2,0)
+IF(L9771&gt;=4,2,0)
+IF(M9771&gt;=2,1,0)
+IF(H9771&gt;=_xlfn.PERCENTILE.INC($H$2:$H$10001,0.75),1,0)</f>
        <v>3</v>
      </c>
      <c r="S9771" t="str">
        <f>IF(R9771&gt;=7,"High",IF(R9771&gt;=4,"Medium","Low"))</f>
        <v>Low</v>
      </c>
    </row>
    <row r="9772" spans="1:19">
      <c r="A9772" t="s">
        <v>9897</v>
      </c>
      <c r="B9772">
        <v>36</v>
      </c>
      <c r="C9772" t="s">
        <v>112</v>
      </c>
      <c r="D9772" t="s">
        <v>137</v>
      </c>
      <c r="E9772">
        <v>22</v>
      </c>
      <c r="F9772" t="s">
        <v>103</v>
      </c>
      <c r="G9772" t="s">
        <v>110</v>
      </c>
      <c r="H9772" s="5">
        <v>724</v>
      </c>
      <c r="I9772" s="5">
        <v>16119.02</v>
      </c>
      <c r="J9772" t="s">
        <v>117</v>
      </c>
      <c r="K9772" t="s">
        <v>106</v>
      </c>
      <c r="L9772">
        <v>0</v>
      </c>
      <c r="M9772">
        <v>0</v>
      </c>
      <c r="N9772">
        <v>5</v>
      </c>
      <c r="O9772" s="6">
        <v>0</v>
      </c>
      <c r="P9772" t="s">
        <v>106</v>
      </c>
      <c r="Q9772" t="s">
        <v>107</v>
      </c>
      <c r="R9772">
        <f>IF(F9772="Monthly",2,0)
+IF(E9772&lt;=6,2,0)
+IF(N9772&lt;=2,2,0)
+IF(L9772&gt;=4,2,0)
+IF(M9772&gt;=2,1,0)
+IF(H9772&gt;=_xlfn.PERCENTILE.INC($H$2:$H$10001,0.75),1,0)</f>
        <v>2</v>
      </c>
      <c r="S9772" t="str">
        <f>IF(R9772&gt;=7,"High",IF(R9772&gt;=4,"Medium","Low"))</f>
        <v>Low</v>
      </c>
    </row>
    <row r="9773" spans="1:19">
      <c r="A9773" t="s">
        <v>9898</v>
      </c>
      <c r="B9773">
        <v>32</v>
      </c>
      <c r="C9773" t="s">
        <v>101</v>
      </c>
      <c r="D9773" t="s">
        <v>131</v>
      </c>
      <c r="E9773">
        <v>40</v>
      </c>
      <c r="F9773" t="s">
        <v>103</v>
      </c>
      <c r="G9773" t="s">
        <v>110</v>
      </c>
      <c r="H9773" s="5">
        <v>813</v>
      </c>
      <c r="I9773" s="5">
        <v>33474.199999999997</v>
      </c>
      <c r="J9773" t="s">
        <v>117</v>
      </c>
      <c r="K9773" t="s">
        <v>106</v>
      </c>
      <c r="L9773">
        <v>0</v>
      </c>
      <c r="M9773">
        <v>0</v>
      </c>
      <c r="N9773">
        <v>5</v>
      </c>
      <c r="O9773" s="6">
        <v>0</v>
      </c>
      <c r="P9773" t="s">
        <v>107</v>
      </c>
      <c r="Q9773" t="s">
        <v>107</v>
      </c>
      <c r="R9773">
        <f>IF(F9773="Monthly",2,0)
+IF(E9773&lt;=6,2,0)
+IF(N9773&lt;=2,2,0)
+IF(L9773&gt;=4,2,0)
+IF(M9773&gt;=2,1,0)
+IF(H9773&gt;=_xlfn.PERCENTILE.INC($H$2:$H$10001,0.75),1,0)</f>
        <v>3</v>
      </c>
      <c r="S9773" t="str">
        <f>IF(R9773&gt;=7,"High",IF(R9773&gt;=4,"Medium","Low"))</f>
        <v>Low</v>
      </c>
    </row>
    <row r="9774" spans="1:19">
      <c r="A9774" t="s">
        <v>9899</v>
      </c>
      <c r="B9774">
        <v>31</v>
      </c>
      <c r="C9774" t="s">
        <v>112</v>
      </c>
      <c r="D9774" t="s">
        <v>133</v>
      </c>
      <c r="E9774">
        <v>7</v>
      </c>
      <c r="F9774" t="s">
        <v>103</v>
      </c>
      <c r="G9774" t="s">
        <v>110</v>
      </c>
      <c r="H9774" s="5">
        <v>644</v>
      </c>
      <c r="I9774" s="5">
        <v>4567.47</v>
      </c>
      <c r="J9774" t="s">
        <v>117</v>
      </c>
      <c r="K9774" t="s">
        <v>106</v>
      </c>
      <c r="L9774">
        <v>1</v>
      </c>
      <c r="M9774">
        <v>0</v>
      </c>
      <c r="N9774">
        <v>4</v>
      </c>
      <c r="O9774" s="6">
        <v>0</v>
      </c>
      <c r="P9774" t="s">
        <v>106</v>
      </c>
      <c r="Q9774" t="s">
        <v>107</v>
      </c>
      <c r="R9774">
        <f>IF(F9774="Monthly",2,0)
+IF(E9774&lt;=6,2,0)
+IF(N9774&lt;=2,2,0)
+IF(L9774&gt;=4,2,0)
+IF(M9774&gt;=2,1,0)
+IF(H9774&gt;=_xlfn.PERCENTILE.INC($H$2:$H$10001,0.75),1,0)</f>
        <v>2</v>
      </c>
      <c r="S9774" t="str">
        <f>IF(R9774&gt;=7,"High",IF(R9774&gt;=4,"Medium","Low"))</f>
        <v>Low</v>
      </c>
    </row>
    <row r="9775" spans="1:19">
      <c r="A9775" t="s">
        <v>9900</v>
      </c>
      <c r="B9775">
        <v>32</v>
      </c>
      <c r="C9775" t="s">
        <v>112</v>
      </c>
      <c r="D9775" t="s">
        <v>133</v>
      </c>
      <c r="E9775">
        <v>13</v>
      </c>
      <c r="F9775" t="s">
        <v>103</v>
      </c>
      <c r="G9775" t="s">
        <v>104</v>
      </c>
      <c r="H9775" s="5">
        <v>420</v>
      </c>
      <c r="I9775" s="5">
        <v>5555.32</v>
      </c>
      <c r="J9775" t="s">
        <v>117</v>
      </c>
      <c r="K9775" t="s">
        <v>106</v>
      </c>
      <c r="L9775">
        <v>0</v>
      </c>
      <c r="M9775">
        <v>0</v>
      </c>
      <c r="N9775">
        <v>4</v>
      </c>
      <c r="O9775" s="6">
        <v>0</v>
      </c>
      <c r="P9775" t="s">
        <v>107</v>
      </c>
      <c r="Q9775" t="s">
        <v>107</v>
      </c>
      <c r="R9775">
        <f>IF(F9775="Monthly",2,0)
+IF(E9775&lt;=6,2,0)
+IF(N9775&lt;=2,2,0)
+IF(L9775&gt;=4,2,0)
+IF(M9775&gt;=2,1,0)
+IF(H9775&gt;=_xlfn.PERCENTILE.INC($H$2:$H$10001,0.75),1,0)</f>
        <v>2</v>
      </c>
      <c r="S9775" t="str">
        <f>IF(R9775&gt;=7,"High",IF(R9775&gt;=4,"Medium","Low"))</f>
        <v>Low</v>
      </c>
    </row>
    <row r="9776" spans="1:19">
      <c r="A9776" t="s">
        <v>9901</v>
      </c>
      <c r="B9776">
        <v>34</v>
      </c>
      <c r="C9776" t="s">
        <v>112</v>
      </c>
      <c r="D9776" t="s">
        <v>131</v>
      </c>
      <c r="E9776">
        <v>19</v>
      </c>
      <c r="F9776" t="s">
        <v>103</v>
      </c>
      <c r="G9776" t="s">
        <v>104</v>
      </c>
      <c r="H9776" s="5">
        <v>432</v>
      </c>
      <c r="I9776" s="5">
        <v>8013.25</v>
      </c>
      <c r="J9776" t="s">
        <v>140</v>
      </c>
      <c r="K9776" t="s">
        <v>106</v>
      </c>
      <c r="L9776">
        <v>0</v>
      </c>
      <c r="M9776">
        <v>0</v>
      </c>
      <c r="N9776">
        <v>5</v>
      </c>
      <c r="O9776" s="6">
        <v>0</v>
      </c>
      <c r="P9776" t="s">
        <v>106</v>
      </c>
      <c r="Q9776" t="s">
        <v>107</v>
      </c>
      <c r="R9776">
        <f>IF(F9776="Monthly",2,0)
+IF(E9776&lt;=6,2,0)
+IF(N9776&lt;=2,2,0)
+IF(L9776&gt;=4,2,0)
+IF(M9776&gt;=2,1,0)
+IF(H9776&gt;=_xlfn.PERCENTILE.INC($H$2:$H$10001,0.75),1,0)</f>
        <v>2</v>
      </c>
      <c r="S9776" t="str">
        <f>IF(R9776&gt;=7,"High",IF(R9776&gt;=4,"Medium","Low"))</f>
        <v>Low</v>
      </c>
    </row>
    <row r="9777" spans="1:19">
      <c r="A9777" t="s">
        <v>9902</v>
      </c>
      <c r="B9777">
        <v>48</v>
      </c>
      <c r="C9777" t="s">
        <v>112</v>
      </c>
      <c r="D9777" t="s">
        <v>126</v>
      </c>
      <c r="E9777">
        <v>24</v>
      </c>
      <c r="F9777" t="s">
        <v>109</v>
      </c>
      <c r="G9777" t="s">
        <v>104</v>
      </c>
      <c r="H9777" s="5">
        <v>441</v>
      </c>
      <c r="I9777" s="5">
        <v>10539.65</v>
      </c>
      <c r="J9777" t="s">
        <v>105</v>
      </c>
      <c r="K9777" t="s">
        <v>107</v>
      </c>
      <c r="L9777">
        <v>1</v>
      </c>
      <c r="M9777">
        <v>0</v>
      </c>
      <c r="N9777">
        <v>5</v>
      </c>
      <c r="O9777" s="6">
        <v>0</v>
      </c>
      <c r="P9777" t="s">
        <v>107</v>
      </c>
      <c r="Q9777" t="s">
        <v>107</v>
      </c>
      <c r="R9777">
        <f>IF(F9777="Monthly",2,0)
+IF(E9777&lt;=6,2,0)
+IF(N9777&lt;=2,2,0)
+IF(L9777&gt;=4,2,0)
+IF(M9777&gt;=2,1,0)
+IF(H9777&gt;=_xlfn.PERCENTILE.INC($H$2:$H$10001,0.75),1,0)</f>
        <v>0</v>
      </c>
      <c r="S9777" t="str">
        <f>IF(R9777&gt;=7,"High",IF(R9777&gt;=4,"Medium","Low"))</f>
        <v>Low</v>
      </c>
    </row>
    <row r="9778" spans="1:19">
      <c r="A9778" t="s">
        <v>9903</v>
      </c>
      <c r="B9778">
        <v>34</v>
      </c>
      <c r="C9778" t="s">
        <v>101</v>
      </c>
      <c r="D9778" t="s">
        <v>119</v>
      </c>
      <c r="E9778">
        <v>29</v>
      </c>
      <c r="F9778" t="s">
        <v>103</v>
      </c>
      <c r="G9778" t="s">
        <v>110</v>
      </c>
      <c r="H9778" s="5">
        <v>639</v>
      </c>
      <c r="I9778" s="5">
        <v>18536.13</v>
      </c>
      <c r="J9778" t="s">
        <v>134</v>
      </c>
      <c r="K9778" t="s">
        <v>106</v>
      </c>
      <c r="L9778">
        <v>2</v>
      </c>
      <c r="M9778">
        <v>2</v>
      </c>
      <c r="N9778">
        <v>4</v>
      </c>
      <c r="O9778" s="6">
        <v>0</v>
      </c>
      <c r="P9778" t="s">
        <v>106</v>
      </c>
      <c r="Q9778" t="s">
        <v>107</v>
      </c>
      <c r="R9778">
        <f>IF(F9778="Monthly",2,0)
+IF(E9778&lt;=6,2,0)
+IF(N9778&lt;=2,2,0)
+IF(L9778&gt;=4,2,0)
+IF(M9778&gt;=2,1,0)
+IF(H9778&gt;=_xlfn.PERCENTILE.INC($H$2:$H$10001,0.75),1,0)</f>
        <v>3</v>
      </c>
      <c r="S9778" t="str">
        <f>IF(R9778&gt;=7,"High",IF(R9778&gt;=4,"Medium","Low"))</f>
        <v>Low</v>
      </c>
    </row>
    <row r="9779" spans="1:19">
      <c r="A9779" t="s">
        <v>9904</v>
      </c>
      <c r="B9779">
        <v>44</v>
      </c>
      <c r="C9779" t="s">
        <v>112</v>
      </c>
      <c r="D9779" t="s">
        <v>126</v>
      </c>
      <c r="E9779">
        <v>18</v>
      </c>
      <c r="F9779" t="s">
        <v>103</v>
      </c>
      <c r="G9779" t="s">
        <v>129</v>
      </c>
      <c r="H9779" s="5">
        <v>1012</v>
      </c>
      <c r="I9779" s="5">
        <v>18531.21</v>
      </c>
      <c r="J9779" t="s">
        <v>105</v>
      </c>
      <c r="K9779" t="s">
        <v>106</v>
      </c>
      <c r="L9779">
        <v>0</v>
      </c>
      <c r="M9779">
        <v>0</v>
      </c>
      <c r="N9779">
        <v>4</v>
      </c>
      <c r="O9779" s="6">
        <v>0</v>
      </c>
      <c r="P9779" t="s">
        <v>107</v>
      </c>
      <c r="Q9779" t="s">
        <v>107</v>
      </c>
      <c r="R9779">
        <f>IF(F9779="Monthly",2,0)
+IF(E9779&lt;=6,2,0)
+IF(N9779&lt;=2,2,0)
+IF(L9779&gt;=4,2,0)
+IF(M9779&gt;=2,1,0)
+IF(H9779&gt;=_xlfn.PERCENTILE.INC($H$2:$H$10001,0.75),1,0)</f>
        <v>3</v>
      </c>
      <c r="S9779" t="str">
        <f>IF(R9779&gt;=7,"High",IF(R9779&gt;=4,"Medium","Low"))</f>
        <v>Low</v>
      </c>
    </row>
    <row r="9780" spans="1:19">
      <c r="A9780" t="s">
        <v>9905</v>
      </c>
      <c r="B9780">
        <v>32</v>
      </c>
      <c r="C9780" t="s">
        <v>101</v>
      </c>
      <c r="D9780" t="s">
        <v>123</v>
      </c>
      <c r="E9780">
        <v>20</v>
      </c>
      <c r="F9780" t="s">
        <v>109</v>
      </c>
      <c r="G9780" t="s">
        <v>104</v>
      </c>
      <c r="H9780" s="5">
        <v>510</v>
      </c>
      <c r="I9780" s="5">
        <v>10378.48</v>
      </c>
      <c r="J9780" t="s">
        <v>117</v>
      </c>
      <c r="K9780" t="s">
        <v>107</v>
      </c>
      <c r="L9780">
        <v>0</v>
      </c>
      <c r="M9780">
        <v>0</v>
      </c>
      <c r="N9780">
        <v>5</v>
      </c>
      <c r="O9780" s="6">
        <v>0</v>
      </c>
      <c r="P9780" t="s">
        <v>107</v>
      </c>
      <c r="Q9780" t="s">
        <v>107</v>
      </c>
      <c r="R9780">
        <f>IF(F9780="Monthly",2,0)
+IF(E9780&lt;=6,2,0)
+IF(N9780&lt;=2,2,0)
+IF(L9780&gt;=4,2,0)
+IF(M9780&gt;=2,1,0)
+IF(H9780&gt;=_xlfn.PERCENTILE.INC($H$2:$H$10001,0.75),1,0)</f>
        <v>0</v>
      </c>
      <c r="S9780" t="str">
        <f>IF(R9780&gt;=7,"High",IF(R9780&gt;=4,"Medium","Low"))</f>
        <v>Low</v>
      </c>
    </row>
    <row r="9781" spans="1:19">
      <c r="A9781" t="s">
        <v>9906</v>
      </c>
      <c r="B9781">
        <v>42</v>
      </c>
      <c r="C9781" t="s">
        <v>101</v>
      </c>
      <c r="D9781" t="s">
        <v>102</v>
      </c>
      <c r="E9781">
        <v>27</v>
      </c>
      <c r="F9781" t="s">
        <v>109</v>
      </c>
      <c r="G9781" t="s">
        <v>129</v>
      </c>
      <c r="H9781" s="5">
        <v>1020</v>
      </c>
      <c r="I9781" s="5">
        <v>27390.17</v>
      </c>
      <c r="J9781" t="s">
        <v>105</v>
      </c>
      <c r="K9781" t="s">
        <v>106</v>
      </c>
      <c r="L9781">
        <v>0</v>
      </c>
      <c r="M9781">
        <v>0</v>
      </c>
      <c r="N9781">
        <v>5</v>
      </c>
      <c r="O9781" s="6">
        <v>0</v>
      </c>
      <c r="P9781" t="s">
        <v>106</v>
      </c>
      <c r="Q9781" t="s">
        <v>107</v>
      </c>
      <c r="R9781">
        <f>IF(F9781="Monthly",2,0)
+IF(E9781&lt;=6,2,0)
+IF(N9781&lt;=2,2,0)
+IF(L9781&gt;=4,2,0)
+IF(M9781&gt;=2,1,0)
+IF(H9781&gt;=_xlfn.PERCENTILE.INC($H$2:$H$10001,0.75),1,0)</f>
        <v>1</v>
      </c>
      <c r="S9781" t="str">
        <f>IF(R9781&gt;=7,"High",IF(R9781&gt;=4,"Medium","Low"))</f>
        <v>Low</v>
      </c>
    </row>
    <row r="9782" spans="1:19">
      <c r="A9782" t="s">
        <v>9907</v>
      </c>
      <c r="B9782">
        <v>24</v>
      </c>
      <c r="C9782" t="s">
        <v>101</v>
      </c>
      <c r="D9782" t="s">
        <v>119</v>
      </c>
      <c r="E9782">
        <v>31</v>
      </c>
      <c r="F9782" t="s">
        <v>121</v>
      </c>
      <c r="G9782" t="s">
        <v>129</v>
      </c>
      <c r="H9782" s="5">
        <v>1006</v>
      </c>
      <c r="I9782" s="5">
        <v>26759.65</v>
      </c>
      <c r="J9782" t="s">
        <v>134</v>
      </c>
      <c r="K9782" t="s">
        <v>106</v>
      </c>
      <c r="L9782">
        <v>2</v>
      </c>
      <c r="M9782">
        <v>0</v>
      </c>
      <c r="N9782">
        <v>4</v>
      </c>
      <c r="O9782" s="6">
        <v>15</v>
      </c>
      <c r="P9782" t="s">
        <v>106</v>
      </c>
      <c r="Q9782" t="s">
        <v>107</v>
      </c>
      <c r="R9782">
        <f>IF(F9782="Monthly",2,0)
+IF(E9782&lt;=6,2,0)
+IF(N9782&lt;=2,2,0)
+IF(L9782&gt;=4,2,0)
+IF(M9782&gt;=2,1,0)
+IF(H9782&gt;=_xlfn.PERCENTILE.INC($H$2:$H$10001,0.75),1,0)</f>
        <v>1</v>
      </c>
      <c r="S9782" t="str">
        <f>IF(R9782&gt;=7,"High",IF(R9782&gt;=4,"Medium","Low"))</f>
        <v>Low</v>
      </c>
    </row>
    <row r="9783" spans="1:19">
      <c r="A9783" t="s">
        <v>9908</v>
      </c>
      <c r="B9783">
        <v>29</v>
      </c>
      <c r="C9783" t="s">
        <v>112</v>
      </c>
      <c r="D9783" t="s">
        <v>102</v>
      </c>
      <c r="E9783">
        <v>25</v>
      </c>
      <c r="F9783" t="s">
        <v>103</v>
      </c>
      <c r="G9783" t="s">
        <v>129</v>
      </c>
      <c r="H9783" s="5">
        <v>1069</v>
      </c>
      <c r="I9783" s="5">
        <f>RawCustomerTable[[#This Row],[Monthly_Charges]]*RawCustomerTable[[#This Row],[Tenure_Months]]*(1-RawCustomerTable[[#This Row],[Discount_Percent]]/100)</f>
        <v>26725</v>
      </c>
      <c r="J9783" t="s">
        <v>105</v>
      </c>
      <c r="K9783" t="s">
        <v>106</v>
      </c>
      <c r="L9783">
        <v>2</v>
      </c>
      <c r="M9783">
        <v>0</v>
      </c>
      <c r="N9783">
        <v>4</v>
      </c>
      <c r="O9783" s="6">
        <v>0</v>
      </c>
      <c r="P9783" t="s">
        <v>106</v>
      </c>
      <c r="Q9783" t="s">
        <v>107</v>
      </c>
      <c r="R9783">
        <f>IF(F9783="Monthly",2,0)
+IF(E9783&lt;=6,2,0)
+IF(N9783&lt;=2,2,0)
+IF(L9783&gt;=4,2,0)
+IF(M9783&gt;=2,1,0)
+IF(H9783&gt;=_xlfn.PERCENTILE.INC($H$2:$H$10001,0.75),1,0)</f>
        <v>3</v>
      </c>
      <c r="S9783" t="str">
        <f>IF(R9783&gt;=7,"High",IF(R9783&gt;=4,"Medium","Low"))</f>
        <v>Low</v>
      </c>
    </row>
    <row r="9784" spans="1:19">
      <c r="A9784" t="s">
        <v>9909</v>
      </c>
      <c r="B9784">
        <v>38</v>
      </c>
      <c r="C9784" t="s">
        <v>112</v>
      </c>
      <c r="D9784" t="s">
        <v>137</v>
      </c>
      <c r="E9784">
        <v>18</v>
      </c>
      <c r="F9784" t="s">
        <v>103</v>
      </c>
      <c r="G9784" t="s">
        <v>110</v>
      </c>
      <c r="H9784" s="5">
        <v>646</v>
      </c>
      <c r="I9784" s="5">
        <v>11626.25</v>
      </c>
      <c r="J9784" t="s">
        <v>117</v>
      </c>
      <c r="K9784" t="s">
        <v>106</v>
      </c>
      <c r="L9784">
        <v>4</v>
      </c>
      <c r="M9784">
        <v>1</v>
      </c>
      <c r="N9784">
        <v>4</v>
      </c>
      <c r="O9784" s="6">
        <v>0</v>
      </c>
      <c r="P9784" t="s">
        <v>107</v>
      </c>
      <c r="Q9784" t="s">
        <v>106</v>
      </c>
      <c r="R9784">
        <f>IF(F9784="Monthly",2,0)
+IF(E9784&lt;=6,2,0)
+IF(N9784&lt;=2,2,0)
+IF(L9784&gt;=4,2,0)
+IF(M9784&gt;=2,1,0)
+IF(H9784&gt;=_xlfn.PERCENTILE.INC($H$2:$H$10001,0.75),1,0)</f>
        <v>4</v>
      </c>
      <c r="S9784" t="str">
        <f>IF(R9784&gt;=7,"High",IF(R9784&gt;=4,"Medium","Low"))</f>
        <v>Medium</v>
      </c>
    </row>
    <row r="9785" spans="1:19">
      <c r="A9785" t="s">
        <v>9910</v>
      </c>
      <c r="B9785">
        <v>19</v>
      </c>
      <c r="C9785" t="s">
        <v>112</v>
      </c>
      <c r="D9785" t="s">
        <v>123</v>
      </c>
      <c r="E9785">
        <v>16</v>
      </c>
      <c r="F9785" t="s">
        <v>103</v>
      </c>
      <c r="G9785" t="s">
        <v>110</v>
      </c>
      <c r="H9785" s="5">
        <v>651</v>
      </c>
      <c r="I9785" s="5">
        <v>10307.35</v>
      </c>
      <c r="J9785" t="s">
        <v>134</v>
      </c>
      <c r="K9785" t="s">
        <v>106</v>
      </c>
      <c r="L9785">
        <v>8</v>
      </c>
      <c r="M9785">
        <v>3</v>
      </c>
      <c r="N9785">
        <v>2</v>
      </c>
      <c r="O9785" s="6">
        <v>0</v>
      </c>
      <c r="P9785" t="s">
        <v>107</v>
      </c>
      <c r="Q9785" t="s">
        <v>106</v>
      </c>
      <c r="R9785">
        <f>IF(F9785="Monthly",2,0)
+IF(E9785&lt;=6,2,0)
+IF(N9785&lt;=2,2,0)
+IF(L9785&gt;=4,2,0)
+IF(M9785&gt;=2,1,0)
+IF(H9785&gt;=_xlfn.PERCENTILE.INC($H$2:$H$10001,0.75),1,0)</f>
        <v>7</v>
      </c>
      <c r="S9785" t="str">
        <f>IF(R9785&gt;=7,"High",IF(R9785&gt;=4,"Medium","Low"))</f>
        <v>High</v>
      </c>
    </row>
    <row r="9786" spans="1:19">
      <c r="A9786" t="s">
        <v>9911</v>
      </c>
      <c r="B9786">
        <v>27</v>
      </c>
      <c r="C9786" t="s">
        <v>112</v>
      </c>
      <c r="D9786" t="s">
        <v>133</v>
      </c>
      <c r="E9786">
        <v>57</v>
      </c>
      <c r="F9786" t="s">
        <v>103</v>
      </c>
      <c r="G9786" t="s">
        <v>104</v>
      </c>
      <c r="H9786" s="5">
        <v>498</v>
      </c>
      <c r="I9786" s="5">
        <v>28574.61</v>
      </c>
      <c r="J9786" t="s">
        <v>140</v>
      </c>
      <c r="K9786" t="s">
        <v>106</v>
      </c>
      <c r="L9786">
        <v>0</v>
      </c>
      <c r="M9786">
        <v>0</v>
      </c>
      <c r="N9786">
        <v>5</v>
      </c>
      <c r="O9786" s="6">
        <v>0</v>
      </c>
      <c r="P9786" t="s">
        <v>107</v>
      </c>
      <c r="Q9786" t="s">
        <v>107</v>
      </c>
      <c r="R9786">
        <f>IF(F9786="Monthly",2,0)
+IF(E9786&lt;=6,2,0)
+IF(N9786&lt;=2,2,0)
+IF(L9786&gt;=4,2,0)
+IF(M9786&gt;=2,1,0)
+IF(H9786&gt;=_xlfn.PERCENTILE.INC($H$2:$H$10001,0.75),1,0)</f>
        <v>2</v>
      </c>
      <c r="S9786" t="str">
        <f>IF(R9786&gt;=7,"High",IF(R9786&gt;=4,"Medium","Low"))</f>
        <v>Low</v>
      </c>
    </row>
    <row r="9787" spans="1:19">
      <c r="A9787" t="s">
        <v>9912</v>
      </c>
      <c r="B9787">
        <v>27</v>
      </c>
      <c r="C9787" t="s">
        <v>112</v>
      </c>
      <c r="D9787" t="s">
        <v>102</v>
      </c>
      <c r="E9787">
        <v>46</v>
      </c>
      <c r="F9787" t="s">
        <v>103</v>
      </c>
      <c r="G9787" t="s">
        <v>129</v>
      </c>
      <c r="H9787" s="5">
        <v>1003</v>
      </c>
      <c r="I9787" s="5">
        <v>46994.94</v>
      </c>
      <c r="J9787" t="s">
        <v>105</v>
      </c>
      <c r="K9787" t="s">
        <v>106</v>
      </c>
      <c r="L9787">
        <v>3</v>
      </c>
      <c r="M9787">
        <v>0</v>
      </c>
      <c r="N9787">
        <v>4</v>
      </c>
      <c r="O9787" s="6">
        <v>0</v>
      </c>
      <c r="P9787" t="s">
        <v>107</v>
      </c>
      <c r="Q9787" t="s">
        <v>107</v>
      </c>
      <c r="R9787">
        <f>IF(F9787="Monthly",2,0)
+IF(E9787&lt;=6,2,0)
+IF(N9787&lt;=2,2,0)
+IF(L9787&gt;=4,2,0)
+IF(M9787&gt;=2,1,0)
+IF(H9787&gt;=_xlfn.PERCENTILE.INC($H$2:$H$10001,0.75),1,0)</f>
        <v>3</v>
      </c>
      <c r="S9787" t="str">
        <f>IF(R9787&gt;=7,"High",IF(R9787&gt;=4,"Medium","Low"))</f>
        <v>Low</v>
      </c>
    </row>
    <row r="9788" spans="1:19">
      <c r="A9788" t="s">
        <v>9913</v>
      </c>
      <c r="B9788">
        <v>38</v>
      </c>
      <c r="C9788" t="s">
        <v>101</v>
      </c>
      <c r="D9788" t="s">
        <v>119</v>
      </c>
      <c r="E9788">
        <v>25</v>
      </c>
      <c r="F9788" t="s">
        <v>109</v>
      </c>
      <c r="G9788" t="s">
        <v>129</v>
      </c>
      <c r="H9788" s="5">
        <v>1060</v>
      </c>
      <c r="I9788" s="5">
        <v>23749.27</v>
      </c>
      <c r="J9788" t="s">
        <v>117</v>
      </c>
      <c r="K9788" t="s">
        <v>106</v>
      </c>
      <c r="L9788">
        <v>2</v>
      </c>
      <c r="M9788">
        <v>1</v>
      </c>
      <c r="N9788">
        <v>4</v>
      </c>
      <c r="O9788" s="6">
        <v>10</v>
      </c>
      <c r="P9788" t="s">
        <v>107</v>
      </c>
      <c r="Q9788" t="s">
        <v>107</v>
      </c>
      <c r="R9788">
        <f>IF(F9788="Monthly",2,0)
+IF(E9788&lt;=6,2,0)
+IF(N9788&lt;=2,2,0)
+IF(L9788&gt;=4,2,0)
+IF(M9788&gt;=2,1,0)
+IF(H9788&gt;=_xlfn.PERCENTILE.INC($H$2:$H$10001,0.75),1,0)</f>
        <v>1</v>
      </c>
      <c r="S9788" t="str">
        <f>IF(R9788&gt;=7,"High",IF(R9788&gt;=4,"Medium","Low"))</f>
        <v>Low</v>
      </c>
    </row>
    <row r="9789" spans="1:19">
      <c r="A9789" t="s">
        <v>9914</v>
      </c>
      <c r="B9789">
        <v>34</v>
      </c>
      <c r="C9789" t="s">
        <v>101</v>
      </c>
      <c r="D9789" t="s">
        <v>131</v>
      </c>
      <c r="E9789">
        <v>33</v>
      </c>
      <c r="F9789" t="s">
        <v>103</v>
      </c>
      <c r="G9789" t="s">
        <v>110</v>
      </c>
      <c r="H9789" s="5">
        <v>699</v>
      </c>
      <c r="I9789" s="5">
        <v>23409.62</v>
      </c>
      <c r="J9789" t="s">
        <v>134</v>
      </c>
      <c r="K9789" t="s">
        <v>106</v>
      </c>
      <c r="L9789">
        <v>4</v>
      </c>
      <c r="M9789">
        <v>1</v>
      </c>
      <c r="N9789">
        <v>3</v>
      </c>
      <c r="O9789" s="6">
        <v>0</v>
      </c>
      <c r="P9789" t="s">
        <v>106</v>
      </c>
      <c r="Q9789" t="s">
        <v>107</v>
      </c>
      <c r="R9789">
        <f>IF(F9789="Monthly",2,0)
+IF(E9789&lt;=6,2,0)
+IF(N9789&lt;=2,2,0)
+IF(L9789&gt;=4,2,0)
+IF(M9789&gt;=2,1,0)
+IF(H9789&gt;=_xlfn.PERCENTILE.INC($H$2:$H$10001,0.75),1,0)</f>
        <v>4</v>
      </c>
      <c r="S9789" t="str">
        <f>IF(R9789&gt;=7,"High",IF(R9789&gt;=4,"Medium","Low"))</f>
        <v>Medium</v>
      </c>
    </row>
    <row r="9790" spans="1:19">
      <c r="A9790" t="s">
        <v>9915</v>
      </c>
      <c r="B9790">
        <v>28</v>
      </c>
      <c r="C9790" t="s">
        <v>101</v>
      </c>
      <c r="D9790" t="s">
        <v>126</v>
      </c>
      <c r="E9790">
        <v>55</v>
      </c>
      <c r="F9790" t="s">
        <v>121</v>
      </c>
      <c r="G9790" t="s">
        <v>110</v>
      </c>
      <c r="H9790" s="5">
        <v>695</v>
      </c>
      <c r="I9790" s="5">
        <v>38799.79</v>
      </c>
      <c r="J9790" t="s">
        <v>117</v>
      </c>
      <c r="K9790" t="s">
        <v>106</v>
      </c>
      <c r="L9790">
        <v>1</v>
      </c>
      <c r="M9790">
        <v>0</v>
      </c>
      <c r="N9790">
        <v>5</v>
      </c>
      <c r="O9790" s="6">
        <v>0</v>
      </c>
      <c r="P9790" t="s">
        <v>106</v>
      </c>
      <c r="Q9790" t="s">
        <v>107</v>
      </c>
      <c r="R9790">
        <f>IF(F9790="Monthly",2,0)
+IF(E9790&lt;=6,2,0)
+IF(N9790&lt;=2,2,0)
+IF(L9790&gt;=4,2,0)
+IF(M9790&gt;=2,1,0)
+IF(H9790&gt;=_xlfn.PERCENTILE.INC($H$2:$H$10001,0.75),1,0)</f>
        <v>0</v>
      </c>
      <c r="S9790" t="str">
        <f>IF(R9790&gt;=7,"High",IF(R9790&gt;=4,"Medium","Low"))</f>
        <v>Low</v>
      </c>
    </row>
    <row r="9791" spans="1:19">
      <c r="A9791" t="s">
        <v>9916</v>
      </c>
      <c r="B9791">
        <v>41</v>
      </c>
      <c r="C9791" t="s">
        <v>112</v>
      </c>
      <c r="D9791" t="s">
        <v>113</v>
      </c>
      <c r="E9791">
        <v>32</v>
      </c>
      <c r="F9791" t="s">
        <v>103</v>
      </c>
      <c r="G9791" t="s">
        <v>110</v>
      </c>
      <c r="H9791" s="5">
        <v>698</v>
      </c>
      <c r="I9791" s="5">
        <v>22299.74</v>
      </c>
      <c r="J9791" t="s">
        <v>105</v>
      </c>
      <c r="K9791" t="s">
        <v>106</v>
      </c>
      <c r="L9791">
        <v>4</v>
      </c>
      <c r="M9791">
        <v>1</v>
      </c>
      <c r="N9791">
        <v>3</v>
      </c>
      <c r="O9791" s="6">
        <v>0</v>
      </c>
      <c r="P9791" t="s">
        <v>107</v>
      </c>
      <c r="Q9791" t="s">
        <v>106</v>
      </c>
      <c r="R9791">
        <f>IF(F9791="Monthly",2,0)
+IF(E9791&lt;=6,2,0)
+IF(N9791&lt;=2,2,0)
+IF(L9791&gt;=4,2,0)
+IF(M9791&gt;=2,1,0)
+IF(H9791&gt;=_xlfn.PERCENTILE.INC($H$2:$H$10001,0.75),1,0)</f>
        <v>4</v>
      </c>
      <c r="S9791" t="str">
        <f>IF(R9791&gt;=7,"High",IF(R9791&gt;=4,"Medium","Low"))</f>
        <v>Medium</v>
      </c>
    </row>
    <row r="9792" spans="1:19">
      <c r="A9792" t="s">
        <v>9917</v>
      </c>
      <c r="B9792">
        <v>37</v>
      </c>
      <c r="C9792" t="s">
        <v>101</v>
      </c>
      <c r="D9792" t="s">
        <v>131</v>
      </c>
      <c r="E9792">
        <v>19</v>
      </c>
      <c r="F9792" t="s">
        <v>103</v>
      </c>
      <c r="G9792" t="s">
        <v>129</v>
      </c>
      <c r="H9792" s="5">
        <v>1070</v>
      </c>
      <c r="I9792" s="5">
        <v>20138.400000000001</v>
      </c>
      <c r="J9792" t="s">
        <v>117</v>
      </c>
      <c r="K9792" t="s">
        <v>106</v>
      </c>
      <c r="L9792">
        <v>0</v>
      </c>
      <c r="M9792">
        <v>0</v>
      </c>
      <c r="N9792">
        <v>4</v>
      </c>
      <c r="O9792" s="6">
        <v>0</v>
      </c>
      <c r="P9792" t="s">
        <v>106</v>
      </c>
      <c r="Q9792" t="s">
        <v>106</v>
      </c>
      <c r="R9792">
        <f>IF(F9792="Monthly",2,0)
+IF(E9792&lt;=6,2,0)
+IF(N9792&lt;=2,2,0)
+IF(L9792&gt;=4,2,0)
+IF(M9792&gt;=2,1,0)
+IF(H9792&gt;=_xlfn.PERCENTILE.INC($H$2:$H$10001,0.75),1,0)</f>
        <v>3</v>
      </c>
      <c r="S9792" t="str">
        <f>IF(R9792&gt;=7,"High",IF(R9792&gt;=4,"Medium","Low"))</f>
        <v>Low</v>
      </c>
    </row>
    <row r="9793" spans="1:19">
      <c r="A9793" t="s">
        <v>9918</v>
      </c>
      <c r="B9793">
        <v>54</v>
      </c>
      <c r="C9793" t="s">
        <v>112</v>
      </c>
      <c r="D9793" t="s">
        <v>102</v>
      </c>
      <c r="E9793">
        <v>21</v>
      </c>
      <c r="F9793" t="s">
        <v>103</v>
      </c>
      <c r="G9793" t="s">
        <v>110</v>
      </c>
      <c r="H9793" s="5">
        <v>758</v>
      </c>
      <c r="I9793" s="5">
        <v>15925.91</v>
      </c>
      <c r="J9793" t="s">
        <v>134</v>
      </c>
      <c r="K9793" t="s">
        <v>106</v>
      </c>
      <c r="L9793">
        <v>2</v>
      </c>
      <c r="M9793">
        <v>0</v>
      </c>
      <c r="N9793">
        <v>3</v>
      </c>
      <c r="O9793" s="6">
        <v>0</v>
      </c>
      <c r="P9793" t="s">
        <v>107</v>
      </c>
      <c r="Q9793" t="s">
        <v>107</v>
      </c>
      <c r="R9793">
        <f>IF(F9793="Monthly",2,0)
+IF(E9793&lt;=6,2,0)
+IF(N9793&lt;=2,2,0)
+IF(L9793&gt;=4,2,0)
+IF(M9793&gt;=2,1,0)
+IF(H9793&gt;=_xlfn.PERCENTILE.INC($H$2:$H$10001,0.75),1,0)</f>
        <v>2</v>
      </c>
      <c r="S9793" t="str">
        <f>IF(R9793&gt;=7,"High",IF(R9793&gt;=4,"Medium","Low"))</f>
        <v>Low</v>
      </c>
    </row>
    <row r="9794" spans="1:19">
      <c r="A9794" t="s">
        <v>9919</v>
      </c>
      <c r="B9794">
        <v>53</v>
      </c>
      <c r="C9794" t="s">
        <v>112</v>
      </c>
      <c r="D9794" t="s">
        <v>137</v>
      </c>
      <c r="E9794">
        <v>26</v>
      </c>
      <c r="F9794" t="s">
        <v>103</v>
      </c>
      <c r="G9794" t="s">
        <v>104</v>
      </c>
      <c r="H9794" s="5">
        <v>526</v>
      </c>
      <c r="I9794" s="5">
        <v>13563.16</v>
      </c>
      <c r="J9794" t="s">
        <v>105</v>
      </c>
      <c r="K9794" t="s">
        <v>107</v>
      </c>
      <c r="L9794">
        <v>5</v>
      </c>
      <c r="M9794">
        <v>2</v>
      </c>
      <c r="N9794">
        <v>3</v>
      </c>
      <c r="O9794" s="6">
        <v>0</v>
      </c>
      <c r="P9794" t="s">
        <v>107</v>
      </c>
      <c r="Q9794" t="s">
        <v>107</v>
      </c>
      <c r="R9794">
        <f>IF(F9794="Monthly",2,0)
+IF(E9794&lt;=6,2,0)
+IF(N9794&lt;=2,2,0)
+IF(L9794&gt;=4,2,0)
+IF(M9794&gt;=2,1,0)
+IF(H9794&gt;=_xlfn.PERCENTILE.INC($H$2:$H$10001,0.75),1,0)</f>
        <v>5</v>
      </c>
      <c r="S9794" t="str">
        <f>IF(R9794&gt;=7,"High",IF(R9794&gt;=4,"Medium","Low"))</f>
        <v>Medium</v>
      </c>
    </row>
    <row r="9795" spans="1:19">
      <c r="A9795" t="s">
        <v>9920</v>
      </c>
      <c r="B9795">
        <v>33</v>
      </c>
      <c r="C9795" t="s">
        <v>112</v>
      </c>
      <c r="D9795" t="s">
        <v>119</v>
      </c>
      <c r="E9795">
        <v>53</v>
      </c>
      <c r="F9795" t="s">
        <v>109</v>
      </c>
      <c r="G9795" t="s">
        <v>104</v>
      </c>
      <c r="H9795" s="5">
        <v>471</v>
      </c>
      <c r="I9795" s="5">
        <v>25607.57</v>
      </c>
      <c r="J9795" t="s">
        <v>105</v>
      </c>
      <c r="K9795" t="s">
        <v>107</v>
      </c>
      <c r="L9795">
        <v>0</v>
      </c>
      <c r="M9795">
        <v>0</v>
      </c>
      <c r="N9795">
        <v>5</v>
      </c>
      <c r="O9795" s="6">
        <v>0</v>
      </c>
      <c r="P9795" t="s">
        <v>107</v>
      </c>
      <c r="Q9795" t="s">
        <v>107</v>
      </c>
      <c r="R9795">
        <f>IF(F9795="Monthly",2,0)
+IF(E9795&lt;=6,2,0)
+IF(N9795&lt;=2,2,0)
+IF(L9795&gt;=4,2,0)
+IF(M9795&gt;=2,1,0)
+IF(H9795&gt;=_xlfn.PERCENTILE.INC($H$2:$H$10001,0.75),1,0)</f>
        <v>0</v>
      </c>
      <c r="S9795" t="str">
        <f>IF(R9795&gt;=7,"High",IF(R9795&gt;=4,"Medium","Low"))</f>
        <v>Low</v>
      </c>
    </row>
    <row r="9796" spans="1:19">
      <c r="A9796" t="s">
        <v>9921</v>
      </c>
      <c r="B9796">
        <v>18</v>
      </c>
      <c r="C9796" t="s">
        <v>101</v>
      </c>
      <c r="D9796" t="s">
        <v>159</v>
      </c>
      <c r="E9796">
        <v>25</v>
      </c>
      <c r="F9796" t="s">
        <v>103</v>
      </c>
      <c r="G9796" t="s">
        <v>110</v>
      </c>
      <c r="H9796" s="5">
        <v>716</v>
      </c>
      <c r="I9796" s="5">
        <v>17386.849999999999</v>
      </c>
      <c r="J9796" t="s">
        <v>134</v>
      </c>
      <c r="K9796" t="s">
        <v>106</v>
      </c>
      <c r="L9796">
        <v>0</v>
      </c>
      <c r="M9796">
        <v>0</v>
      </c>
      <c r="N9796">
        <v>5</v>
      </c>
      <c r="O9796" s="6">
        <v>0</v>
      </c>
      <c r="P9796" t="s">
        <v>107</v>
      </c>
      <c r="Q9796" t="s">
        <v>107</v>
      </c>
      <c r="R9796">
        <f>IF(F9796="Monthly",2,0)
+IF(E9796&lt;=6,2,0)
+IF(N9796&lt;=2,2,0)
+IF(L9796&gt;=4,2,0)
+IF(M9796&gt;=2,1,0)
+IF(H9796&gt;=_xlfn.PERCENTILE.INC($H$2:$H$10001,0.75),1,0)</f>
        <v>2</v>
      </c>
      <c r="S9796" t="str">
        <f>IF(R9796&gt;=7,"High",IF(R9796&gt;=4,"Medium","Low"))</f>
        <v>Low</v>
      </c>
    </row>
    <row r="9797" spans="1:19">
      <c r="A9797" t="s">
        <v>9922</v>
      </c>
      <c r="B9797">
        <v>21</v>
      </c>
      <c r="C9797" t="s">
        <v>112</v>
      </c>
      <c r="D9797" t="s">
        <v>113</v>
      </c>
      <c r="E9797">
        <v>15</v>
      </c>
      <c r="F9797" t="s">
        <v>103</v>
      </c>
      <c r="G9797" t="s">
        <v>104</v>
      </c>
      <c r="H9797" s="5">
        <v>431</v>
      </c>
      <c r="I9797" s="5">
        <v>6602.9</v>
      </c>
      <c r="J9797" t="s">
        <v>105</v>
      </c>
      <c r="K9797" t="s">
        <v>106</v>
      </c>
      <c r="L9797">
        <v>6</v>
      </c>
      <c r="M9797">
        <v>2</v>
      </c>
      <c r="N9797">
        <v>2</v>
      </c>
      <c r="O9797" s="6">
        <v>0</v>
      </c>
      <c r="P9797" t="s">
        <v>107</v>
      </c>
      <c r="Q9797" t="s">
        <v>106</v>
      </c>
      <c r="R9797">
        <f>IF(F9797="Monthly",2,0)
+IF(E9797&lt;=6,2,0)
+IF(N9797&lt;=2,2,0)
+IF(L9797&gt;=4,2,0)
+IF(M9797&gt;=2,1,0)
+IF(H9797&gt;=_xlfn.PERCENTILE.INC($H$2:$H$10001,0.75),1,0)</f>
        <v>7</v>
      </c>
      <c r="S9797" t="str">
        <f>IF(R9797&gt;=7,"High",IF(R9797&gt;=4,"Medium","Low"))</f>
        <v>High</v>
      </c>
    </row>
    <row r="9798" spans="1:19">
      <c r="A9798" t="s">
        <v>9923</v>
      </c>
      <c r="B9798">
        <v>37</v>
      </c>
      <c r="C9798" t="s">
        <v>112</v>
      </c>
      <c r="D9798" t="s">
        <v>113</v>
      </c>
      <c r="E9798">
        <v>51</v>
      </c>
      <c r="F9798" t="s">
        <v>103</v>
      </c>
      <c r="G9798" t="s">
        <v>104</v>
      </c>
      <c r="H9798" s="5">
        <v>405</v>
      </c>
      <c r="I9798" s="5">
        <v>21052.07</v>
      </c>
      <c r="J9798" t="s">
        <v>117</v>
      </c>
      <c r="K9798" t="s">
        <v>106</v>
      </c>
      <c r="L9798">
        <v>2</v>
      </c>
      <c r="M9798">
        <v>0</v>
      </c>
      <c r="N9798">
        <v>5</v>
      </c>
      <c r="O9798" s="6">
        <v>0</v>
      </c>
      <c r="P9798" t="s">
        <v>107</v>
      </c>
      <c r="Q9798" t="s">
        <v>107</v>
      </c>
      <c r="R9798">
        <f>IF(F9798="Monthly",2,0)
+IF(E9798&lt;=6,2,0)
+IF(N9798&lt;=2,2,0)
+IF(L9798&gt;=4,2,0)
+IF(M9798&gt;=2,1,0)
+IF(H9798&gt;=_xlfn.PERCENTILE.INC($H$2:$H$10001,0.75),1,0)</f>
        <v>2</v>
      </c>
      <c r="S9798" t="str">
        <f>IF(R9798&gt;=7,"High",IF(R9798&gt;=4,"Medium","Low"))</f>
        <v>Low</v>
      </c>
    </row>
    <row r="9799" spans="1:19">
      <c r="A9799" t="s">
        <v>9924</v>
      </c>
      <c r="B9799">
        <v>28</v>
      </c>
      <c r="C9799" t="s">
        <v>112</v>
      </c>
      <c r="D9799" t="s">
        <v>133</v>
      </c>
      <c r="E9799">
        <v>26</v>
      </c>
      <c r="F9799" t="s">
        <v>121</v>
      </c>
      <c r="G9799" t="s">
        <v>110</v>
      </c>
      <c r="H9799" s="5">
        <v>668</v>
      </c>
      <c r="I9799" s="5">
        <v>15403.33</v>
      </c>
      <c r="J9799" t="s">
        <v>117</v>
      </c>
      <c r="K9799" t="s">
        <v>106</v>
      </c>
      <c r="L9799">
        <v>3</v>
      </c>
      <c r="M9799">
        <v>1</v>
      </c>
      <c r="N9799">
        <v>4</v>
      </c>
      <c r="O9799" s="6">
        <v>10</v>
      </c>
      <c r="P9799" t="s">
        <v>106</v>
      </c>
      <c r="Q9799" t="s">
        <v>107</v>
      </c>
      <c r="R9799">
        <f>IF(F9799="Monthly",2,0)
+IF(E9799&lt;=6,2,0)
+IF(N9799&lt;=2,2,0)
+IF(L9799&gt;=4,2,0)
+IF(M9799&gt;=2,1,0)
+IF(H9799&gt;=_xlfn.PERCENTILE.INC($H$2:$H$10001,0.75),1,0)</f>
        <v>0</v>
      </c>
      <c r="S9799" t="str">
        <f>IF(R9799&gt;=7,"High",IF(R9799&gt;=4,"Medium","Low"))</f>
        <v>Low</v>
      </c>
    </row>
    <row r="9800" spans="1:19">
      <c r="A9800" t="s">
        <v>9925</v>
      </c>
      <c r="B9800">
        <v>45</v>
      </c>
      <c r="C9800" t="s">
        <v>101</v>
      </c>
      <c r="D9800" t="s">
        <v>126</v>
      </c>
      <c r="E9800">
        <v>31</v>
      </c>
      <c r="F9800" t="s">
        <v>103</v>
      </c>
      <c r="G9800" t="s">
        <v>110</v>
      </c>
      <c r="H9800" s="5">
        <v>733</v>
      </c>
      <c r="I9800" s="5">
        <v>22147.05</v>
      </c>
      <c r="J9800" t="s">
        <v>117</v>
      </c>
      <c r="K9800" t="s">
        <v>106</v>
      </c>
      <c r="L9800">
        <v>4</v>
      </c>
      <c r="M9800">
        <v>2</v>
      </c>
      <c r="N9800">
        <v>3</v>
      </c>
      <c r="O9800" s="6">
        <v>0</v>
      </c>
      <c r="P9800" t="s">
        <v>107</v>
      </c>
      <c r="Q9800" t="s">
        <v>106</v>
      </c>
      <c r="R9800">
        <f>IF(F9800="Monthly",2,0)
+IF(E9800&lt;=6,2,0)
+IF(N9800&lt;=2,2,0)
+IF(L9800&gt;=4,2,0)
+IF(M9800&gt;=2,1,0)
+IF(H9800&gt;=_xlfn.PERCENTILE.INC($H$2:$H$10001,0.75),1,0)</f>
        <v>5</v>
      </c>
      <c r="S9800" t="str">
        <f>IF(R9800&gt;=7,"High",IF(R9800&gt;=4,"Medium","Low"))</f>
        <v>Medium</v>
      </c>
    </row>
    <row r="9801" spans="1:19">
      <c r="A9801" t="s">
        <v>9926</v>
      </c>
      <c r="B9801">
        <v>33</v>
      </c>
      <c r="C9801" t="s">
        <v>101</v>
      </c>
      <c r="D9801" t="s">
        <v>159</v>
      </c>
      <c r="E9801">
        <v>5</v>
      </c>
      <c r="F9801" t="s">
        <v>103</v>
      </c>
      <c r="G9801" t="s">
        <v>104</v>
      </c>
      <c r="H9801" s="5">
        <v>508</v>
      </c>
      <c r="I9801" s="5">
        <v>2349.5700000000002</v>
      </c>
      <c r="J9801" t="s">
        <v>117</v>
      </c>
      <c r="K9801" t="s">
        <v>106</v>
      </c>
      <c r="L9801">
        <v>1</v>
      </c>
      <c r="M9801">
        <v>0</v>
      </c>
      <c r="N9801">
        <v>5</v>
      </c>
      <c r="O9801" s="6">
        <v>5</v>
      </c>
      <c r="P9801" t="s">
        <v>107</v>
      </c>
      <c r="Q9801" t="s">
        <v>106</v>
      </c>
      <c r="R9801">
        <f>IF(F9801="Monthly",2,0)
+IF(E9801&lt;=6,2,0)
+IF(N9801&lt;=2,2,0)
+IF(L9801&gt;=4,2,0)
+IF(M9801&gt;=2,1,0)
+IF(H9801&gt;=_xlfn.PERCENTILE.INC($H$2:$H$10001,0.75),1,0)</f>
        <v>4</v>
      </c>
      <c r="S9801" t="str">
        <f>IF(R9801&gt;=7,"High",IF(R9801&gt;=4,"Medium","Low"))</f>
        <v>Medium</v>
      </c>
    </row>
    <row r="9802" spans="1:19">
      <c r="A9802" t="s">
        <v>9927</v>
      </c>
      <c r="B9802">
        <v>53</v>
      </c>
      <c r="C9802" t="s">
        <v>101</v>
      </c>
      <c r="D9802" t="s">
        <v>133</v>
      </c>
      <c r="E9802">
        <v>53</v>
      </c>
      <c r="F9802" t="s">
        <v>103</v>
      </c>
      <c r="G9802" t="s">
        <v>104</v>
      </c>
      <c r="H9802" s="5">
        <v>511</v>
      </c>
      <c r="I9802" s="5">
        <v>26587.49</v>
      </c>
      <c r="J9802" t="s">
        <v>134</v>
      </c>
      <c r="K9802" t="s">
        <v>106</v>
      </c>
      <c r="L9802">
        <v>2</v>
      </c>
      <c r="M9802">
        <v>1</v>
      </c>
      <c r="N9802">
        <v>4</v>
      </c>
      <c r="O9802" s="6">
        <v>0</v>
      </c>
      <c r="P9802" t="s">
        <v>106</v>
      </c>
      <c r="Q9802" t="s">
        <v>106</v>
      </c>
      <c r="R9802">
        <f>IF(F9802="Monthly",2,0)
+IF(E9802&lt;=6,2,0)
+IF(N9802&lt;=2,2,0)
+IF(L9802&gt;=4,2,0)
+IF(M9802&gt;=2,1,0)
+IF(H9802&gt;=_xlfn.PERCENTILE.INC($H$2:$H$10001,0.75),1,0)</f>
        <v>2</v>
      </c>
      <c r="S9802" t="str">
        <f>IF(R9802&gt;=7,"High",IF(R9802&gt;=4,"Medium","Low"))</f>
        <v>Low</v>
      </c>
    </row>
    <row r="9803" spans="1:19">
      <c r="A9803" t="s">
        <v>9928</v>
      </c>
      <c r="B9803">
        <v>36</v>
      </c>
      <c r="C9803" t="s">
        <v>101</v>
      </c>
      <c r="D9803" t="s">
        <v>137</v>
      </c>
      <c r="E9803">
        <v>34</v>
      </c>
      <c r="F9803" t="s">
        <v>109</v>
      </c>
      <c r="G9803" t="s">
        <v>110</v>
      </c>
      <c r="H9803" s="5">
        <v>793</v>
      </c>
      <c r="I9803" s="5">
        <v>25809.41</v>
      </c>
      <c r="J9803" t="s">
        <v>134</v>
      </c>
      <c r="K9803" t="s">
        <v>106</v>
      </c>
      <c r="L9803">
        <v>1</v>
      </c>
      <c r="M9803">
        <v>0</v>
      </c>
      <c r="N9803">
        <v>4</v>
      </c>
      <c r="O9803" s="6">
        <v>5</v>
      </c>
      <c r="P9803" t="s">
        <v>107</v>
      </c>
      <c r="Q9803" t="s">
        <v>107</v>
      </c>
      <c r="R9803">
        <f>IF(F9803="Monthly",2,0)
+IF(E9803&lt;=6,2,0)
+IF(N9803&lt;=2,2,0)
+IF(L9803&gt;=4,2,0)
+IF(M9803&gt;=2,1,0)
+IF(H9803&gt;=_xlfn.PERCENTILE.INC($H$2:$H$10001,0.75),1,0)</f>
        <v>0</v>
      </c>
      <c r="S9803" t="str">
        <f>IF(R9803&gt;=7,"High",IF(R9803&gt;=4,"Medium","Low"))</f>
        <v>Low</v>
      </c>
    </row>
    <row r="9804" spans="1:19">
      <c r="A9804" t="s">
        <v>9929</v>
      </c>
      <c r="B9804">
        <v>29</v>
      </c>
      <c r="C9804" t="s">
        <v>101</v>
      </c>
      <c r="D9804" t="s">
        <v>131</v>
      </c>
      <c r="E9804">
        <v>5</v>
      </c>
      <c r="F9804" t="s">
        <v>103</v>
      </c>
      <c r="G9804" t="s">
        <v>129</v>
      </c>
      <c r="H9804" s="5">
        <v>1046</v>
      </c>
      <c r="I9804" s="5">
        <v>5282.77</v>
      </c>
      <c r="J9804" t="s">
        <v>105</v>
      </c>
      <c r="K9804" t="s">
        <v>106</v>
      </c>
      <c r="L9804">
        <v>3</v>
      </c>
      <c r="M9804">
        <v>2</v>
      </c>
      <c r="N9804">
        <v>2</v>
      </c>
      <c r="O9804" s="6">
        <v>0</v>
      </c>
      <c r="P9804" t="s">
        <v>107</v>
      </c>
      <c r="Q9804" t="s">
        <v>107</v>
      </c>
      <c r="R9804">
        <f>IF(F9804="Monthly",2,0)
+IF(E9804&lt;=6,2,0)
+IF(N9804&lt;=2,2,0)
+IF(L9804&gt;=4,2,0)
+IF(M9804&gt;=2,1,0)
+IF(H9804&gt;=_xlfn.PERCENTILE.INC($H$2:$H$10001,0.75),1,0)</f>
        <v>8</v>
      </c>
      <c r="S9804" t="str">
        <f>IF(R9804&gt;=7,"High",IF(R9804&gt;=4,"Medium","Low"))</f>
        <v>High</v>
      </c>
    </row>
    <row r="9805" spans="1:19">
      <c r="A9805" t="s">
        <v>9930</v>
      </c>
      <c r="B9805">
        <v>18</v>
      </c>
      <c r="C9805" t="s">
        <v>101</v>
      </c>
      <c r="D9805" t="s">
        <v>102</v>
      </c>
      <c r="E9805">
        <v>27</v>
      </c>
      <c r="F9805" t="s">
        <v>109</v>
      </c>
      <c r="G9805" t="s">
        <v>104</v>
      </c>
      <c r="H9805" s="5">
        <v>462</v>
      </c>
      <c r="I9805" s="5">
        <v>12132.75</v>
      </c>
      <c r="J9805" t="s">
        <v>140</v>
      </c>
      <c r="K9805" t="s">
        <v>106</v>
      </c>
      <c r="L9805">
        <v>1</v>
      </c>
      <c r="M9805">
        <v>0</v>
      </c>
      <c r="N9805">
        <v>5</v>
      </c>
      <c r="O9805" s="6">
        <v>0</v>
      </c>
      <c r="P9805" t="s">
        <v>106</v>
      </c>
      <c r="Q9805" t="s">
        <v>107</v>
      </c>
      <c r="R9805">
        <f>IF(F9805="Monthly",2,0)
+IF(E9805&lt;=6,2,0)
+IF(N9805&lt;=2,2,0)
+IF(L9805&gt;=4,2,0)
+IF(M9805&gt;=2,1,0)
+IF(H9805&gt;=_xlfn.PERCENTILE.INC($H$2:$H$10001,0.75),1,0)</f>
        <v>0</v>
      </c>
      <c r="S9805" t="str">
        <f>IF(R9805&gt;=7,"High",IF(R9805&gt;=4,"Medium","Low"))</f>
        <v>Low</v>
      </c>
    </row>
    <row r="9806" spans="1:19">
      <c r="A9806" t="s">
        <v>9931</v>
      </c>
      <c r="B9806">
        <v>25</v>
      </c>
      <c r="C9806" t="s">
        <v>112</v>
      </c>
      <c r="D9806" t="s">
        <v>123</v>
      </c>
      <c r="E9806">
        <v>38</v>
      </c>
      <c r="F9806" t="s">
        <v>121</v>
      </c>
      <c r="G9806" t="s">
        <v>129</v>
      </c>
      <c r="H9806" s="5">
        <v>958</v>
      </c>
      <c r="I9806" s="5">
        <v>31484.58</v>
      </c>
      <c r="J9806" t="s">
        <v>140</v>
      </c>
      <c r="K9806" t="s">
        <v>106</v>
      </c>
      <c r="L9806">
        <v>0</v>
      </c>
      <c r="M9806">
        <v>0</v>
      </c>
      <c r="N9806">
        <v>4</v>
      </c>
      <c r="O9806" s="6">
        <v>15</v>
      </c>
      <c r="P9806" t="s">
        <v>107</v>
      </c>
      <c r="Q9806" t="s">
        <v>107</v>
      </c>
      <c r="R9806">
        <f>IF(F9806="Monthly",2,0)
+IF(E9806&lt;=6,2,0)
+IF(N9806&lt;=2,2,0)
+IF(L9806&gt;=4,2,0)
+IF(M9806&gt;=2,1,0)
+IF(H9806&gt;=_xlfn.PERCENTILE.INC($H$2:$H$10001,0.75),1,0)</f>
        <v>1</v>
      </c>
      <c r="S9806" t="str">
        <f>IF(R9806&gt;=7,"High",IF(R9806&gt;=4,"Medium","Low"))</f>
        <v>Low</v>
      </c>
    </row>
    <row r="9807" spans="1:19">
      <c r="A9807" t="s">
        <v>9932</v>
      </c>
      <c r="B9807">
        <v>33</v>
      </c>
      <c r="C9807" t="s">
        <v>112</v>
      </c>
      <c r="D9807" t="s">
        <v>137</v>
      </c>
      <c r="E9807">
        <v>16</v>
      </c>
      <c r="F9807" t="s">
        <v>103</v>
      </c>
      <c r="G9807" t="s">
        <v>129</v>
      </c>
      <c r="H9807" s="5">
        <v>987</v>
      </c>
      <c r="I9807" s="5">
        <v>16084.11</v>
      </c>
      <c r="J9807" t="s">
        <v>134</v>
      </c>
      <c r="K9807" t="s">
        <v>106</v>
      </c>
      <c r="L9807">
        <v>0</v>
      </c>
      <c r="M9807">
        <v>0</v>
      </c>
      <c r="N9807">
        <v>5</v>
      </c>
      <c r="O9807" s="6">
        <v>0</v>
      </c>
      <c r="P9807" t="s">
        <v>106</v>
      </c>
      <c r="Q9807" t="s">
        <v>106</v>
      </c>
      <c r="R9807">
        <f>IF(F9807="Monthly",2,0)
+IF(E9807&lt;=6,2,0)
+IF(N9807&lt;=2,2,0)
+IF(L9807&gt;=4,2,0)
+IF(M9807&gt;=2,1,0)
+IF(H9807&gt;=_xlfn.PERCENTILE.INC($H$2:$H$10001,0.75),1,0)</f>
        <v>3</v>
      </c>
      <c r="S9807" t="str">
        <f>IF(R9807&gt;=7,"High",IF(R9807&gt;=4,"Medium","Low"))</f>
        <v>Low</v>
      </c>
    </row>
    <row r="9808" spans="1:19">
      <c r="A9808" t="s">
        <v>9933</v>
      </c>
      <c r="B9808">
        <v>27</v>
      </c>
      <c r="C9808" t="s">
        <v>101</v>
      </c>
      <c r="D9808" t="s">
        <v>113</v>
      </c>
      <c r="E9808">
        <v>46</v>
      </c>
      <c r="F9808" t="s">
        <v>109</v>
      </c>
      <c r="G9808" t="s">
        <v>129</v>
      </c>
      <c r="H9808" s="5">
        <v>1008</v>
      </c>
      <c r="I9808" s="5">
        <v>45968.79</v>
      </c>
      <c r="J9808" t="s">
        <v>105</v>
      </c>
      <c r="K9808" t="s">
        <v>106</v>
      </c>
      <c r="L9808">
        <v>0</v>
      </c>
      <c r="M9808">
        <v>0</v>
      </c>
      <c r="N9808">
        <v>5</v>
      </c>
      <c r="O9808" s="6">
        <v>0</v>
      </c>
      <c r="P9808" t="s">
        <v>107</v>
      </c>
      <c r="Q9808" t="s">
        <v>107</v>
      </c>
      <c r="R9808">
        <f>IF(F9808="Monthly",2,0)
+IF(E9808&lt;=6,2,0)
+IF(N9808&lt;=2,2,0)
+IF(L9808&gt;=4,2,0)
+IF(M9808&gt;=2,1,0)
+IF(H9808&gt;=_xlfn.PERCENTILE.INC($H$2:$H$10001,0.75),1,0)</f>
        <v>1</v>
      </c>
      <c r="S9808" t="str">
        <f>IF(R9808&gt;=7,"High",IF(R9808&gt;=4,"Medium","Low"))</f>
        <v>Low</v>
      </c>
    </row>
    <row r="9809" spans="1:19">
      <c r="A9809" t="s">
        <v>9934</v>
      </c>
      <c r="B9809">
        <v>25</v>
      </c>
      <c r="C9809" t="s">
        <v>101</v>
      </c>
      <c r="D9809" t="s">
        <v>102</v>
      </c>
      <c r="E9809">
        <v>44</v>
      </c>
      <c r="F9809" t="s">
        <v>109</v>
      </c>
      <c r="G9809" t="s">
        <v>110</v>
      </c>
      <c r="H9809" s="5">
        <v>658</v>
      </c>
      <c r="I9809" s="5">
        <v>28085.88</v>
      </c>
      <c r="J9809" t="s">
        <v>105</v>
      </c>
      <c r="K9809" t="s">
        <v>106</v>
      </c>
      <c r="L9809">
        <v>1</v>
      </c>
      <c r="M9809">
        <v>0</v>
      </c>
      <c r="N9809">
        <v>5</v>
      </c>
      <c r="O9809" s="6">
        <v>0</v>
      </c>
      <c r="P9809" t="s">
        <v>107</v>
      </c>
      <c r="Q9809" t="s">
        <v>107</v>
      </c>
      <c r="R9809">
        <f>IF(F9809="Monthly",2,0)
+IF(E9809&lt;=6,2,0)
+IF(N9809&lt;=2,2,0)
+IF(L9809&gt;=4,2,0)
+IF(M9809&gt;=2,1,0)
+IF(H9809&gt;=_xlfn.PERCENTILE.INC($H$2:$H$10001,0.75),1,0)</f>
        <v>0</v>
      </c>
      <c r="S9809" t="str">
        <f>IF(R9809&gt;=7,"High",IF(R9809&gt;=4,"Medium","Low"))</f>
        <v>Low</v>
      </c>
    </row>
    <row r="9810" spans="1:19">
      <c r="A9810" t="s">
        <v>9935</v>
      </c>
      <c r="B9810">
        <v>38</v>
      </c>
      <c r="C9810" t="s">
        <v>112</v>
      </c>
      <c r="D9810" t="s">
        <v>128</v>
      </c>
      <c r="E9810">
        <v>30</v>
      </c>
      <c r="F9810" t="s">
        <v>103</v>
      </c>
      <c r="G9810" t="s">
        <v>110</v>
      </c>
      <c r="H9810" s="5">
        <v>691</v>
      </c>
      <c r="I9810" s="5">
        <v>20776.650000000001</v>
      </c>
      <c r="J9810" t="s">
        <v>105</v>
      </c>
      <c r="K9810" t="s">
        <v>106</v>
      </c>
      <c r="L9810">
        <v>2</v>
      </c>
      <c r="M9810">
        <v>1</v>
      </c>
      <c r="N9810">
        <v>4</v>
      </c>
      <c r="O9810" s="6">
        <v>0</v>
      </c>
      <c r="P9810" t="s">
        <v>106</v>
      </c>
      <c r="Q9810" t="s">
        <v>107</v>
      </c>
      <c r="R9810">
        <f>IF(F9810="Monthly",2,0)
+IF(E9810&lt;=6,2,0)
+IF(N9810&lt;=2,2,0)
+IF(L9810&gt;=4,2,0)
+IF(M9810&gt;=2,1,0)
+IF(H9810&gt;=_xlfn.PERCENTILE.INC($H$2:$H$10001,0.75),1,0)</f>
        <v>2</v>
      </c>
      <c r="S9810" t="str">
        <f>IF(R9810&gt;=7,"High",IF(R9810&gt;=4,"Medium","Low"))</f>
        <v>Low</v>
      </c>
    </row>
    <row r="9811" spans="1:19">
      <c r="A9811" t="s">
        <v>9936</v>
      </c>
      <c r="B9811">
        <v>18</v>
      </c>
      <c r="C9811" t="s">
        <v>101</v>
      </c>
      <c r="D9811" t="s">
        <v>102</v>
      </c>
      <c r="E9811">
        <v>34</v>
      </c>
      <c r="F9811" t="s">
        <v>121</v>
      </c>
      <c r="G9811" t="s">
        <v>129</v>
      </c>
      <c r="H9811" s="5">
        <v>1001</v>
      </c>
      <c r="I9811" s="5">
        <v>28722.61</v>
      </c>
      <c r="J9811" t="s">
        <v>105</v>
      </c>
      <c r="K9811" t="s">
        <v>106</v>
      </c>
      <c r="L9811">
        <v>2</v>
      </c>
      <c r="M9811">
        <v>1</v>
      </c>
      <c r="N9811">
        <v>4</v>
      </c>
      <c r="O9811" s="6">
        <v>15</v>
      </c>
      <c r="P9811" t="s">
        <v>106</v>
      </c>
      <c r="Q9811" t="s">
        <v>107</v>
      </c>
      <c r="R9811">
        <f>IF(F9811="Monthly",2,0)
+IF(E9811&lt;=6,2,0)
+IF(N9811&lt;=2,2,0)
+IF(L9811&gt;=4,2,0)
+IF(M9811&gt;=2,1,0)
+IF(H9811&gt;=_xlfn.PERCENTILE.INC($H$2:$H$10001,0.75),1,0)</f>
        <v>1</v>
      </c>
      <c r="S9811" t="str">
        <f>IF(R9811&gt;=7,"High",IF(R9811&gt;=4,"Medium","Low"))</f>
        <v>Low</v>
      </c>
    </row>
    <row r="9812" spans="1:19">
      <c r="A9812" t="s">
        <v>9937</v>
      </c>
      <c r="B9812">
        <v>30</v>
      </c>
      <c r="C9812" t="s">
        <v>112</v>
      </c>
      <c r="D9812" t="s">
        <v>159</v>
      </c>
      <c r="E9812">
        <v>47</v>
      </c>
      <c r="F9812" t="s">
        <v>103</v>
      </c>
      <c r="G9812" t="s">
        <v>110</v>
      </c>
      <c r="H9812" s="5">
        <v>665</v>
      </c>
      <c r="I9812" s="5">
        <v>31855.06</v>
      </c>
      <c r="J9812" t="s">
        <v>134</v>
      </c>
      <c r="K9812" t="s">
        <v>106</v>
      </c>
      <c r="L9812">
        <v>3</v>
      </c>
      <c r="M9812">
        <v>1</v>
      </c>
      <c r="N9812">
        <v>4</v>
      </c>
      <c r="O9812" s="6">
        <v>0</v>
      </c>
      <c r="P9812" t="s">
        <v>106</v>
      </c>
      <c r="Q9812" t="s">
        <v>107</v>
      </c>
      <c r="R9812">
        <f>IF(F9812="Monthly",2,0)
+IF(E9812&lt;=6,2,0)
+IF(N9812&lt;=2,2,0)
+IF(L9812&gt;=4,2,0)
+IF(M9812&gt;=2,1,0)
+IF(H9812&gt;=_xlfn.PERCENTILE.INC($H$2:$H$10001,0.75),1,0)</f>
        <v>2</v>
      </c>
      <c r="S9812" t="str">
        <f>IF(R9812&gt;=7,"High",IF(R9812&gt;=4,"Medium","Low"))</f>
        <v>Low</v>
      </c>
    </row>
    <row r="9813" spans="1:19">
      <c r="A9813" t="s">
        <v>9938</v>
      </c>
      <c r="B9813">
        <v>36</v>
      </c>
      <c r="C9813" t="s">
        <v>112</v>
      </c>
      <c r="D9813" t="s">
        <v>123</v>
      </c>
      <c r="E9813">
        <v>43</v>
      </c>
      <c r="F9813" t="s">
        <v>109</v>
      </c>
      <c r="G9813" t="s">
        <v>129</v>
      </c>
      <c r="H9813" s="5">
        <v>1071</v>
      </c>
      <c r="I9813" s="5">
        <v>40639.269999999997</v>
      </c>
      <c r="J9813" t="s">
        <v>140</v>
      </c>
      <c r="K9813" t="s">
        <v>106</v>
      </c>
      <c r="L9813">
        <v>2</v>
      </c>
      <c r="M9813">
        <v>1</v>
      </c>
      <c r="N9813">
        <v>4</v>
      </c>
      <c r="O9813" s="6">
        <v>10</v>
      </c>
      <c r="P9813" t="s">
        <v>107</v>
      </c>
      <c r="Q9813" t="s">
        <v>107</v>
      </c>
      <c r="R9813">
        <f>IF(F9813="Monthly",2,0)
+IF(E9813&lt;=6,2,0)
+IF(N9813&lt;=2,2,0)
+IF(L9813&gt;=4,2,0)
+IF(M9813&gt;=2,1,0)
+IF(H9813&gt;=_xlfn.PERCENTILE.INC($H$2:$H$10001,0.75),1,0)</f>
        <v>1</v>
      </c>
      <c r="S9813" t="str">
        <f>IF(R9813&gt;=7,"High",IF(R9813&gt;=4,"Medium","Low"))</f>
        <v>Low</v>
      </c>
    </row>
    <row r="9814" spans="1:19">
      <c r="A9814" t="s">
        <v>9939</v>
      </c>
      <c r="B9814">
        <v>36</v>
      </c>
      <c r="C9814" t="s">
        <v>101</v>
      </c>
      <c r="D9814" t="s">
        <v>131</v>
      </c>
      <c r="E9814">
        <v>11</v>
      </c>
      <c r="F9814" t="s">
        <v>103</v>
      </c>
      <c r="G9814" t="s">
        <v>104</v>
      </c>
      <c r="H9814" s="5">
        <v>449</v>
      </c>
      <c r="I9814" s="5">
        <v>5000.46</v>
      </c>
      <c r="J9814" t="s">
        <v>105</v>
      </c>
      <c r="K9814" t="s">
        <v>106</v>
      </c>
      <c r="L9814">
        <v>0</v>
      </c>
      <c r="M9814">
        <v>0</v>
      </c>
      <c r="N9814">
        <v>5</v>
      </c>
      <c r="O9814" s="6">
        <v>0</v>
      </c>
      <c r="P9814" t="s">
        <v>106</v>
      </c>
      <c r="Q9814" t="s">
        <v>107</v>
      </c>
      <c r="R9814">
        <f>IF(F9814="Monthly",2,0)
+IF(E9814&lt;=6,2,0)
+IF(N9814&lt;=2,2,0)
+IF(L9814&gt;=4,2,0)
+IF(M9814&gt;=2,1,0)
+IF(H9814&gt;=_xlfn.PERCENTILE.INC($H$2:$H$10001,0.75),1,0)</f>
        <v>2</v>
      </c>
      <c r="S9814" t="str">
        <f>IF(R9814&gt;=7,"High",IF(R9814&gt;=4,"Medium","Low"))</f>
        <v>Low</v>
      </c>
    </row>
    <row r="9815" spans="1:19">
      <c r="A9815" t="s">
        <v>9940</v>
      </c>
      <c r="B9815">
        <v>30</v>
      </c>
      <c r="C9815" t="s">
        <v>112</v>
      </c>
      <c r="D9815" t="s">
        <v>131</v>
      </c>
      <c r="E9815">
        <v>26</v>
      </c>
      <c r="F9815" t="s">
        <v>103</v>
      </c>
      <c r="G9815" t="s">
        <v>110</v>
      </c>
      <c r="H9815" s="5">
        <v>750</v>
      </c>
      <c r="I9815" s="5">
        <v>19336.939999999999</v>
      </c>
      <c r="J9815" t="s">
        <v>140</v>
      </c>
      <c r="K9815" t="s">
        <v>106</v>
      </c>
      <c r="L9815">
        <v>0</v>
      </c>
      <c r="M9815">
        <v>0</v>
      </c>
      <c r="N9815">
        <v>5</v>
      </c>
      <c r="O9815" s="6">
        <v>0</v>
      </c>
      <c r="P9815" t="s">
        <v>106</v>
      </c>
      <c r="Q9815" t="s">
        <v>107</v>
      </c>
      <c r="R9815">
        <f>IF(F9815="Monthly",2,0)
+IF(E9815&lt;=6,2,0)
+IF(N9815&lt;=2,2,0)
+IF(L9815&gt;=4,2,0)
+IF(M9815&gt;=2,1,0)
+IF(H9815&gt;=_xlfn.PERCENTILE.INC($H$2:$H$10001,0.75),1,0)</f>
        <v>2</v>
      </c>
      <c r="S9815" t="str">
        <f>IF(R9815&gt;=7,"High",IF(R9815&gt;=4,"Medium","Low"))</f>
        <v>Low</v>
      </c>
    </row>
    <row r="9816" spans="1:19">
      <c r="A9816" t="s">
        <v>9941</v>
      </c>
      <c r="B9816">
        <v>39</v>
      </c>
      <c r="C9816" t="s">
        <v>112</v>
      </c>
      <c r="D9816" t="s">
        <v>123</v>
      </c>
      <c r="E9816">
        <v>53</v>
      </c>
      <c r="F9816" t="s">
        <v>109</v>
      </c>
      <c r="G9816" t="s">
        <v>104</v>
      </c>
      <c r="H9816" s="5">
        <v>541</v>
      </c>
      <c r="I9816" s="5">
        <v>26237.97</v>
      </c>
      <c r="J9816" t="s">
        <v>140</v>
      </c>
      <c r="K9816" t="s">
        <v>107</v>
      </c>
      <c r="L9816">
        <v>1</v>
      </c>
      <c r="M9816">
        <v>0</v>
      </c>
      <c r="N9816">
        <v>5</v>
      </c>
      <c r="O9816" s="6">
        <v>10</v>
      </c>
      <c r="P9816" t="s">
        <v>107</v>
      </c>
      <c r="Q9816" t="s">
        <v>107</v>
      </c>
      <c r="R9816">
        <f>IF(F9816="Monthly",2,0)
+IF(E9816&lt;=6,2,0)
+IF(N9816&lt;=2,2,0)
+IF(L9816&gt;=4,2,0)
+IF(M9816&gt;=2,1,0)
+IF(H9816&gt;=_xlfn.PERCENTILE.INC($H$2:$H$10001,0.75),1,0)</f>
        <v>0</v>
      </c>
      <c r="S9816" t="str">
        <f>IF(R9816&gt;=7,"High",IF(R9816&gt;=4,"Medium","Low"))</f>
        <v>Low</v>
      </c>
    </row>
    <row r="9817" spans="1:19">
      <c r="A9817" t="s">
        <v>9942</v>
      </c>
      <c r="B9817">
        <v>32</v>
      </c>
      <c r="C9817" t="s">
        <v>101</v>
      </c>
      <c r="D9817" t="s">
        <v>137</v>
      </c>
      <c r="E9817">
        <v>13</v>
      </c>
      <c r="F9817" t="s">
        <v>103</v>
      </c>
      <c r="G9817" t="s">
        <v>110</v>
      </c>
      <c r="H9817" s="5">
        <v>785</v>
      </c>
      <c r="I9817" s="5">
        <v>10200.469999999999</v>
      </c>
      <c r="J9817" t="s">
        <v>134</v>
      </c>
      <c r="K9817" t="s">
        <v>106</v>
      </c>
      <c r="L9817">
        <v>0</v>
      </c>
      <c r="M9817">
        <v>0</v>
      </c>
      <c r="N9817">
        <v>5</v>
      </c>
      <c r="O9817" s="6">
        <v>0</v>
      </c>
      <c r="P9817" t="s">
        <v>107</v>
      </c>
      <c r="Q9817" t="s">
        <v>107</v>
      </c>
      <c r="R9817">
        <f>IF(F9817="Monthly",2,0)
+IF(E9817&lt;=6,2,0)
+IF(N9817&lt;=2,2,0)
+IF(L9817&gt;=4,2,0)
+IF(M9817&gt;=2,1,0)
+IF(H9817&gt;=_xlfn.PERCENTILE.INC($H$2:$H$10001,0.75),1,0)</f>
        <v>2</v>
      </c>
      <c r="S9817" t="str">
        <f>IF(R9817&gt;=7,"High",IF(R9817&gt;=4,"Medium","Low"))</f>
        <v>Low</v>
      </c>
    </row>
    <row r="9818" spans="1:19">
      <c r="A9818" t="s">
        <v>9943</v>
      </c>
      <c r="B9818">
        <v>41</v>
      </c>
      <c r="C9818" t="s">
        <v>112</v>
      </c>
      <c r="D9818" t="s">
        <v>119</v>
      </c>
      <c r="E9818">
        <v>35</v>
      </c>
      <c r="F9818" t="s">
        <v>109</v>
      </c>
      <c r="G9818" t="s">
        <v>129</v>
      </c>
      <c r="H9818" s="5">
        <v>1001</v>
      </c>
      <c r="I9818" s="5">
        <v>35651.32</v>
      </c>
      <c r="J9818" t="s">
        <v>117</v>
      </c>
      <c r="K9818" t="s">
        <v>106</v>
      </c>
      <c r="L9818">
        <v>0</v>
      </c>
      <c r="M9818">
        <v>0</v>
      </c>
      <c r="N9818">
        <v>5</v>
      </c>
      <c r="O9818" s="6">
        <v>0</v>
      </c>
      <c r="P9818" t="s">
        <v>106</v>
      </c>
      <c r="Q9818" t="s">
        <v>107</v>
      </c>
      <c r="R9818">
        <f>IF(F9818="Monthly",2,0)
+IF(E9818&lt;=6,2,0)
+IF(N9818&lt;=2,2,0)
+IF(L9818&gt;=4,2,0)
+IF(M9818&gt;=2,1,0)
+IF(H9818&gt;=_xlfn.PERCENTILE.INC($H$2:$H$10001,0.75),1,0)</f>
        <v>1</v>
      </c>
      <c r="S9818" t="str">
        <f>IF(R9818&gt;=7,"High",IF(R9818&gt;=4,"Medium","Low"))</f>
        <v>Low</v>
      </c>
    </row>
    <row r="9819" spans="1:19">
      <c r="A9819" t="s">
        <v>9944</v>
      </c>
      <c r="B9819">
        <v>38</v>
      </c>
      <c r="C9819" t="s">
        <v>101</v>
      </c>
      <c r="D9819" t="s">
        <v>137</v>
      </c>
      <c r="E9819">
        <v>32</v>
      </c>
      <c r="F9819" t="s">
        <v>121</v>
      </c>
      <c r="G9819" t="s">
        <v>104</v>
      </c>
      <c r="H9819" s="5">
        <v>528</v>
      </c>
      <c r="I9819" s="5">
        <v>16574.150000000001</v>
      </c>
      <c r="J9819" t="s">
        <v>134</v>
      </c>
      <c r="K9819" t="s">
        <v>107</v>
      </c>
      <c r="L9819">
        <v>5</v>
      </c>
      <c r="M9819">
        <v>2</v>
      </c>
      <c r="N9819">
        <v>4</v>
      </c>
      <c r="O9819" s="6">
        <v>0</v>
      </c>
      <c r="P9819" t="s">
        <v>107</v>
      </c>
      <c r="Q9819" t="s">
        <v>107</v>
      </c>
      <c r="R9819">
        <f>IF(F9819="Monthly",2,0)
+IF(E9819&lt;=6,2,0)
+IF(N9819&lt;=2,2,0)
+IF(L9819&gt;=4,2,0)
+IF(M9819&gt;=2,1,0)
+IF(H9819&gt;=_xlfn.PERCENTILE.INC($H$2:$H$10001,0.75),1,0)</f>
        <v>3</v>
      </c>
      <c r="S9819" t="str">
        <f>IF(R9819&gt;=7,"High",IF(R9819&gt;=4,"Medium","Low"))</f>
        <v>Low</v>
      </c>
    </row>
    <row r="9820" spans="1:19">
      <c r="A9820" t="s">
        <v>9945</v>
      </c>
      <c r="B9820">
        <v>29</v>
      </c>
      <c r="C9820" t="s">
        <v>112</v>
      </c>
      <c r="D9820" t="s">
        <v>128</v>
      </c>
      <c r="E9820">
        <v>20</v>
      </c>
      <c r="F9820" t="s">
        <v>103</v>
      </c>
      <c r="G9820" t="s">
        <v>110</v>
      </c>
      <c r="H9820" s="5">
        <v>643</v>
      </c>
      <c r="I9820" s="5">
        <v>12495.91</v>
      </c>
      <c r="J9820" t="s">
        <v>134</v>
      </c>
      <c r="K9820" t="s">
        <v>106</v>
      </c>
      <c r="L9820">
        <v>0</v>
      </c>
      <c r="M9820">
        <v>0</v>
      </c>
      <c r="N9820">
        <v>5</v>
      </c>
      <c r="O9820" s="6">
        <v>0</v>
      </c>
      <c r="P9820" t="s">
        <v>106</v>
      </c>
      <c r="Q9820" t="s">
        <v>106</v>
      </c>
      <c r="R9820">
        <f>IF(F9820="Monthly",2,0)
+IF(E9820&lt;=6,2,0)
+IF(N9820&lt;=2,2,0)
+IF(L9820&gt;=4,2,0)
+IF(M9820&gt;=2,1,0)
+IF(H9820&gt;=_xlfn.PERCENTILE.INC($H$2:$H$10001,0.75),1,0)</f>
        <v>2</v>
      </c>
      <c r="S9820" t="str">
        <f>IF(R9820&gt;=7,"High",IF(R9820&gt;=4,"Medium","Low"))</f>
        <v>Low</v>
      </c>
    </row>
    <row r="9821" spans="1:19">
      <c r="A9821" t="s">
        <v>9946</v>
      </c>
      <c r="B9821">
        <v>49</v>
      </c>
      <c r="C9821" t="s">
        <v>112</v>
      </c>
      <c r="D9821" t="s">
        <v>119</v>
      </c>
      <c r="E9821">
        <v>23</v>
      </c>
      <c r="F9821" t="s">
        <v>109</v>
      </c>
      <c r="G9821" t="s">
        <v>110</v>
      </c>
      <c r="H9821" s="5">
        <v>787</v>
      </c>
      <c r="I9821" s="5">
        <v>15901.23</v>
      </c>
      <c r="J9821" t="s">
        <v>105</v>
      </c>
      <c r="K9821" t="s">
        <v>106</v>
      </c>
      <c r="L9821">
        <v>0</v>
      </c>
      <c r="M9821">
        <v>0</v>
      </c>
      <c r="N9821">
        <v>5</v>
      </c>
      <c r="O9821" s="6">
        <v>10</v>
      </c>
      <c r="P9821" t="s">
        <v>107</v>
      </c>
      <c r="Q9821" t="s">
        <v>107</v>
      </c>
      <c r="R9821">
        <f>IF(F9821="Monthly",2,0)
+IF(E9821&lt;=6,2,0)
+IF(N9821&lt;=2,2,0)
+IF(L9821&gt;=4,2,0)
+IF(M9821&gt;=2,1,0)
+IF(H9821&gt;=_xlfn.PERCENTILE.INC($H$2:$H$10001,0.75),1,0)</f>
        <v>0</v>
      </c>
      <c r="S9821" t="str">
        <f>IF(R9821&gt;=7,"High",IF(R9821&gt;=4,"Medium","Low"))</f>
        <v>Low</v>
      </c>
    </row>
    <row r="9822" spans="1:19">
      <c r="A9822" t="s">
        <v>9947</v>
      </c>
      <c r="B9822">
        <v>31</v>
      </c>
      <c r="C9822" t="s">
        <v>112</v>
      </c>
      <c r="D9822" t="s">
        <v>137</v>
      </c>
      <c r="E9822">
        <v>4</v>
      </c>
      <c r="F9822" t="s">
        <v>103</v>
      </c>
      <c r="G9822" t="s">
        <v>129</v>
      </c>
      <c r="H9822" s="5">
        <v>1049</v>
      </c>
      <c r="I9822" s="5">
        <v>3791.56</v>
      </c>
      <c r="J9822" t="s">
        <v>134</v>
      </c>
      <c r="K9822" t="s">
        <v>106</v>
      </c>
      <c r="L9822">
        <v>1</v>
      </c>
      <c r="M9822">
        <v>0</v>
      </c>
      <c r="N9822">
        <v>5</v>
      </c>
      <c r="O9822" s="6">
        <v>10</v>
      </c>
      <c r="P9822" t="s">
        <v>106</v>
      </c>
      <c r="Q9822" t="s">
        <v>106</v>
      </c>
      <c r="R9822">
        <f>IF(F9822="Monthly",2,0)
+IF(E9822&lt;=6,2,0)
+IF(N9822&lt;=2,2,0)
+IF(L9822&gt;=4,2,0)
+IF(M9822&gt;=2,1,0)
+IF(H9822&gt;=_xlfn.PERCENTILE.INC($H$2:$H$10001,0.75),1,0)</f>
        <v>5</v>
      </c>
      <c r="S9822" t="str">
        <f>IF(R9822&gt;=7,"High",IF(R9822&gt;=4,"Medium","Low"))</f>
        <v>Medium</v>
      </c>
    </row>
    <row r="9823" spans="1:19">
      <c r="A9823" t="s">
        <v>9948</v>
      </c>
      <c r="B9823">
        <v>37</v>
      </c>
      <c r="C9823" t="s">
        <v>112</v>
      </c>
      <c r="D9823" t="s">
        <v>137</v>
      </c>
      <c r="E9823">
        <v>44</v>
      </c>
      <c r="F9823" t="s">
        <v>103</v>
      </c>
      <c r="G9823" t="s">
        <v>129</v>
      </c>
      <c r="H9823" s="5">
        <v>1054</v>
      </c>
      <c r="I9823" s="5">
        <v>46829.84</v>
      </c>
      <c r="J9823" t="s">
        <v>115</v>
      </c>
      <c r="K9823" t="s">
        <v>106</v>
      </c>
      <c r="L9823">
        <v>0</v>
      </c>
      <c r="M9823">
        <v>0</v>
      </c>
      <c r="N9823">
        <v>5</v>
      </c>
      <c r="O9823" s="6">
        <v>0</v>
      </c>
      <c r="P9823" t="s">
        <v>107</v>
      </c>
      <c r="Q9823" t="s">
        <v>107</v>
      </c>
      <c r="R9823">
        <f>IF(F9823="Monthly",2,0)
+IF(E9823&lt;=6,2,0)
+IF(N9823&lt;=2,2,0)
+IF(L9823&gt;=4,2,0)
+IF(M9823&gt;=2,1,0)
+IF(H9823&gt;=_xlfn.PERCENTILE.INC($H$2:$H$10001,0.75),1,0)</f>
        <v>3</v>
      </c>
      <c r="S9823" t="str">
        <f>IF(R9823&gt;=7,"High",IF(R9823&gt;=4,"Medium","Low"))</f>
        <v>Low</v>
      </c>
    </row>
    <row r="9824" spans="1:19">
      <c r="A9824" t="s">
        <v>9949</v>
      </c>
      <c r="B9824">
        <v>29</v>
      </c>
      <c r="C9824" t="s">
        <v>112</v>
      </c>
      <c r="D9824" t="s">
        <v>137</v>
      </c>
      <c r="E9824">
        <v>39</v>
      </c>
      <c r="F9824" t="s">
        <v>103</v>
      </c>
      <c r="G9824" t="s">
        <v>104</v>
      </c>
      <c r="H9824" s="5">
        <v>492</v>
      </c>
      <c r="I9824" s="5">
        <v>19331.2</v>
      </c>
      <c r="J9824" t="s">
        <v>134</v>
      </c>
      <c r="K9824" t="s">
        <v>106</v>
      </c>
      <c r="L9824">
        <v>6</v>
      </c>
      <c r="M9824">
        <v>3</v>
      </c>
      <c r="N9824">
        <v>3</v>
      </c>
      <c r="O9824" s="6">
        <v>0</v>
      </c>
      <c r="P9824" t="s">
        <v>106</v>
      </c>
      <c r="Q9824" t="s">
        <v>106</v>
      </c>
      <c r="R9824">
        <f>IF(F9824="Monthly",2,0)
+IF(E9824&lt;=6,2,0)
+IF(N9824&lt;=2,2,0)
+IF(L9824&gt;=4,2,0)
+IF(M9824&gt;=2,1,0)
+IF(H9824&gt;=_xlfn.PERCENTILE.INC($H$2:$H$10001,0.75),1,0)</f>
        <v>5</v>
      </c>
      <c r="S9824" t="str">
        <f>IF(R9824&gt;=7,"High",IF(R9824&gt;=4,"Medium","Low"))</f>
        <v>Medium</v>
      </c>
    </row>
    <row r="9825" spans="1:19">
      <c r="A9825" t="s">
        <v>9950</v>
      </c>
      <c r="B9825">
        <v>42</v>
      </c>
      <c r="C9825" t="s">
        <v>112</v>
      </c>
      <c r="D9825" t="s">
        <v>133</v>
      </c>
      <c r="E9825">
        <v>57</v>
      </c>
      <c r="F9825" t="s">
        <v>109</v>
      </c>
      <c r="G9825" t="s">
        <v>110</v>
      </c>
      <c r="H9825" s="5">
        <v>791</v>
      </c>
      <c r="I9825" s="5">
        <v>44999.3</v>
      </c>
      <c r="J9825" t="s">
        <v>117</v>
      </c>
      <c r="K9825" t="s">
        <v>106</v>
      </c>
      <c r="L9825">
        <v>0</v>
      </c>
      <c r="M9825">
        <v>0</v>
      </c>
      <c r="N9825">
        <v>4</v>
      </c>
      <c r="O9825" s="6">
        <v>0</v>
      </c>
      <c r="P9825" t="s">
        <v>106</v>
      </c>
      <c r="Q9825" t="s">
        <v>107</v>
      </c>
      <c r="R9825">
        <f>IF(F9825="Monthly",2,0)
+IF(E9825&lt;=6,2,0)
+IF(N9825&lt;=2,2,0)
+IF(L9825&gt;=4,2,0)
+IF(M9825&gt;=2,1,0)
+IF(H9825&gt;=_xlfn.PERCENTILE.INC($H$2:$H$10001,0.75),1,0)</f>
        <v>0</v>
      </c>
      <c r="S9825" t="str">
        <f>IF(R9825&gt;=7,"High",IF(R9825&gt;=4,"Medium","Low"))</f>
        <v>Low</v>
      </c>
    </row>
    <row r="9826" spans="1:19">
      <c r="A9826" t="s">
        <v>9951</v>
      </c>
      <c r="B9826">
        <v>37</v>
      </c>
      <c r="C9826" t="s">
        <v>112</v>
      </c>
      <c r="D9826" t="s">
        <v>126</v>
      </c>
      <c r="E9826">
        <v>24</v>
      </c>
      <c r="F9826" t="s">
        <v>121</v>
      </c>
      <c r="G9826" t="s">
        <v>104</v>
      </c>
      <c r="H9826" s="5">
        <v>495</v>
      </c>
      <c r="I9826" s="5">
        <v>10033.15</v>
      </c>
      <c r="J9826" t="s">
        <v>105</v>
      </c>
      <c r="K9826" t="s">
        <v>106</v>
      </c>
      <c r="L9826">
        <v>1</v>
      </c>
      <c r="M9826">
        <v>0</v>
      </c>
      <c r="N9826">
        <v>5</v>
      </c>
      <c r="O9826" s="6">
        <v>15</v>
      </c>
      <c r="P9826" t="s">
        <v>107</v>
      </c>
      <c r="Q9826" t="s">
        <v>107</v>
      </c>
      <c r="R9826">
        <f>IF(F9826="Monthly",2,0)
+IF(E9826&lt;=6,2,0)
+IF(N9826&lt;=2,2,0)
+IF(L9826&gt;=4,2,0)
+IF(M9826&gt;=2,1,0)
+IF(H9826&gt;=_xlfn.PERCENTILE.INC($H$2:$H$10001,0.75),1,0)</f>
        <v>0</v>
      </c>
      <c r="S9826" t="str">
        <f>IF(R9826&gt;=7,"High",IF(R9826&gt;=4,"Medium","Low"))</f>
        <v>Low</v>
      </c>
    </row>
    <row r="9827" spans="1:19">
      <c r="A9827" t="s">
        <v>9952</v>
      </c>
      <c r="B9827">
        <v>35</v>
      </c>
      <c r="C9827" t="s">
        <v>101</v>
      </c>
      <c r="D9827" t="s">
        <v>137</v>
      </c>
      <c r="E9827">
        <v>26</v>
      </c>
      <c r="F9827" t="s">
        <v>109</v>
      </c>
      <c r="G9827" t="s">
        <v>110</v>
      </c>
      <c r="H9827" s="5">
        <v>675</v>
      </c>
      <c r="I9827" s="5">
        <v>16043.06</v>
      </c>
      <c r="J9827" t="s">
        <v>117</v>
      </c>
      <c r="K9827" t="s">
        <v>106</v>
      </c>
      <c r="L9827">
        <v>1</v>
      </c>
      <c r="M9827">
        <v>0</v>
      </c>
      <c r="N9827">
        <v>5</v>
      </c>
      <c r="O9827" s="6">
        <v>10</v>
      </c>
      <c r="P9827" t="s">
        <v>107</v>
      </c>
      <c r="Q9827" t="s">
        <v>107</v>
      </c>
      <c r="R9827">
        <f>IF(F9827="Monthly",2,0)
+IF(E9827&lt;=6,2,0)
+IF(N9827&lt;=2,2,0)
+IF(L9827&gt;=4,2,0)
+IF(M9827&gt;=2,1,0)
+IF(H9827&gt;=_xlfn.PERCENTILE.INC($H$2:$H$10001,0.75),1,0)</f>
        <v>0</v>
      </c>
      <c r="S9827" t="str">
        <f>IF(R9827&gt;=7,"High",IF(R9827&gt;=4,"Medium","Low"))</f>
        <v>Low</v>
      </c>
    </row>
    <row r="9828" spans="1:19">
      <c r="A9828" t="s">
        <v>9953</v>
      </c>
      <c r="B9828">
        <v>34</v>
      </c>
      <c r="C9828" t="s">
        <v>101</v>
      </c>
      <c r="D9828" t="s">
        <v>113</v>
      </c>
      <c r="E9828">
        <v>40</v>
      </c>
      <c r="F9828" t="s">
        <v>121</v>
      </c>
      <c r="G9828" t="s">
        <v>129</v>
      </c>
      <c r="H9828" s="5">
        <v>953</v>
      </c>
      <c r="I9828" s="5">
        <v>31687.34</v>
      </c>
      <c r="J9828" t="s">
        <v>105</v>
      </c>
      <c r="K9828" t="s">
        <v>106</v>
      </c>
      <c r="L9828">
        <v>0</v>
      </c>
      <c r="M9828">
        <v>0</v>
      </c>
      <c r="N9828">
        <v>5</v>
      </c>
      <c r="O9828" s="6">
        <v>15</v>
      </c>
      <c r="P9828" t="s">
        <v>107</v>
      </c>
      <c r="Q9828" t="s">
        <v>107</v>
      </c>
      <c r="R9828">
        <f>IF(F9828="Monthly",2,0)
+IF(E9828&lt;=6,2,0)
+IF(N9828&lt;=2,2,0)
+IF(L9828&gt;=4,2,0)
+IF(M9828&gt;=2,1,0)
+IF(H9828&gt;=_xlfn.PERCENTILE.INC($H$2:$H$10001,0.75),1,0)</f>
        <v>1</v>
      </c>
      <c r="S9828" t="str">
        <f>IF(R9828&gt;=7,"High",IF(R9828&gt;=4,"Medium","Low"))</f>
        <v>Low</v>
      </c>
    </row>
    <row r="9829" spans="1:19">
      <c r="A9829" t="s">
        <v>9954</v>
      </c>
      <c r="B9829">
        <v>34</v>
      </c>
      <c r="C9829" t="s">
        <v>112</v>
      </c>
      <c r="D9829" t="s">
        <v>131</v>
      </c>
      <c r="E9829">
        <v>34</v>
      </c>
      <c r="F9829" t="s">
        <v>103</v>
      </c>
      <c r="G9829" t="s">
        <v>129</v>
      </c>
      <c r="H9829" s="5">
        <v>1093</v>
      </c>
      <c r="I9829" s="5">
        <v>36614.67</v>
      </c>
      <c r="J9829" t="s">
        <v>140</v>
      </c>
      <c r="K9829" t="s">
        <v>106</v>
      </c>
      <c r="L9829">
        <v>2</v>
      </c>
      <c r="M9829">
        <v>0</v>
      </c>
      <c r="N9829">
        <v>4</v>
      </c>
      <c r="O9829" s="6">
        <v>0</v>
      </c>
      <c r="P9829" t="s">
        <v>106</v>
      </c>
      <c r="Q9829" t="s">
        <v>107</v>
      </c>
      <c r="R9829">
        <f>IF(F9829="Monthly",2,0)
+IF(E9829&lt;=6,2,0)
+IF(N9829&lt;=2,2,0)
+IF(L9829&gt;=4,2,0)
+IF(M9829&gt;=2,1,0)
+IF(H9829&gt;=_xlfn.PERCENTILE.INC($H$2:$H$10001,0.75),1,0)</f>
        <v>3</v>
      </c>
      <c r="S9829" t="str">
        <f>IF(R9829&gt;=7,"High",IF(R9829&gt;=4,"Medium","Low"))</f>
        <v>Low</v>
      </c>
    </row>
    <row r="9830" spans="1:19">
      <c r="A9830" t="s">
        <v>9955</v>
      </c>
      <c r="B9830">
        <v>62</v>
      </c>
      <c r="C9830" t="s">
        <v>112</v>
      </c>
      <c r="D9830" t="s">
        <v>128</v>
      </c>
      <c r="E9830">
        <v>23</v>
      </c>
      <c r="F9830" t="s">
        <v>109</v>
      </c>
      <c r="G9830" t="s">
        <v>110</v>
      </c>
      <c r="H9830" s="5">
        <v>781</v>
      </c>
      <c r="I9830" s="5">
        <v>17470.36</v>
      </c>
      <c r="J9830" t="s">
        <v>134</v>
      </c>
      <c r="K9830" t="s">
        <v>106</v>
      </c>
      <c r="L9830">
        <v>0</v>
      </c>
      <c r="M9830">
        <v>0</v>
      </c>
      <c r="N9830">
        <v>5</v>
      </c>
      <c r="O9830" s="6">
        <v>0</v>
      </c>
      <c r="P9830" t="s">
        <v>107</v>
      </c>
      <c r="Q9830" t="s">
        <v>107</v>
      </c>
      <c r="R9830">
        <f>IF(F9830="Monthly",2,0)
+IF(E9830&lt;=6,2,0)
+IF(N9830&lt;=2,2,0)
+IF(L9830&gt;=4,2,0)
+IF(M9830&gt;=2,1,0)
+IF(H9830&gt;=_xlfn.PERCENTILE.INC($H$2:$H$10001,0.75),1,0)</f>
        <v>0</v>
      </c>
      <c r="S9830" t="str">
        <f>IF(R9830&gt;=7,"High",IF(R9830&gt;=4,"Medium","Low"))</f>
        <v>Low</v>
      </c>
    </row>
    <row r="9831" spans="1:19">
      <c r="A9831" t="s">
        <v>9956</v>
      </c>
      <c r="B9831">
        <v>31</v>
      </c>
      <c r="C9831" t="s">
        <v>112</v>
      </c>
      <c r="D9831" t="s">
        <v>159</v>
      </c>
      <c r="E9831">
        <v>29</v>
      </c>
      <c r="F9831" t="s">
        <v>109</v>
      </c>
      <c r="G9831" t="s">
        <v>110</v>
      </c>
      <c r="H9831" s="5">
        <v>797</v>
      </c>
      <c r="I9831" s="5">
        <v>21408.89</v>
      </c>
      <c r="J9831" t="s">
        <v>134</v>
      </c>
      <c r="K9831" t="s">
        <v>106</v>
      </c>
      <c r="L9831">
        <v>1</v>
      </c>
      <c r="M9831">
        <v>0</v>
      </c>
      <c r="N9831">
        <v>4</v>
      </c>
      <c r="O9831" s="6">
        <v>5</v>
      </c>
      <c r="P9831" t="s">
        <v>107</v>
      </c>
      <c r="Q9831" t="s">
        <v>107</v>
      </c>
      <c r="R9831">
        <f>IF(F9831="Monthly",2,0)
+IF(E9831&lt;=6,2,0)
+IF(N9831&lt;=2,2,0)
+IF(L9831&gt;=4,2,0)
+IF(M9831&gt;=2,1,0)
+IF(H9831&gt;=_xlfn.PERCENTILE.INC($H$2:$H$10001,0.75),1,0)</f>
        <v>1</v>
      </c>
      <c r="S9831" t="str">
        <f>IF(R9831&gt;=7,"High",IF(R9831&gt;=4,"Medium","Low"))</f>
        <v>Low</v>
      </c>
    </row>
    <row r="9832" spans="1:19">
      <c r="A9832" t="s">
        <v>9957</v>
      </c>
      <c r="B9832">
        <v>20</v>
      </c>
      <c r="C9832" t="s">
        <v>101</v>
      </c>
      <c r="D9832" t="s">
        <v>113</v>
      </c>
      <c r="E9832">
        <v>52</v>
      </c>
      <c r="F9832" t="s">
        <v>109</v>
      </c>
      <c r="G9832" t="s">
        <v>129</v>
      </c>
      <c r="H9832" s="5">
        <v>1089</v>
      </c>
      <c r="I9832" s="5">
        <v>55924.36</v>
      </c>
      <c r="J9832" t="s">
        <v>117</v>
      </c>
      <c r="K9832" t="s">
        <v>106</v>
      </c>
      <c r="L9832">
        <v>1</v>
      </c>
      <c r="M9832">
        <v>0</v>
      </c>
      <c r="N9832">
        <v>5</v>
      </c>
      <c r="O9832" s="6">
        <v>0</v>
      </c>
      <c r="P9832" t="s">
        <v>107</v>
      </c>
      <c r="Q9832" t="s">
        <v>107</v>
      </c>
      <c r="R9832">
        <f>IF(F9832="Monthly",2,0)
+IF(E9832&lt;=6,2,0)
+IF(N9832&lt;=2,2,0)
+IF(L9832&gt;=4,2,0)
+IF(M9832&gt;=2,1,0)
+IF(H9832&gt;=_xlfn.PERCENTILE.INC($H$2:$H$10001,0.75),1,0)</f>
        <v>1</v>
      </c>
      <c r="S9832" t="str">
        <f>IF(R9832&gt;=7,"High",IF(R9832&gt;=4,"Medium","Low"))</f>
        <v>Low</v>
      </c>
    </row>
    <row r="9833" spans="1:19">
      <c r="A9833" t="s">
        <v>9958</v>
      </c>
      <c r="B9833">
        <v>22</v>
      </c>
      <c r="C9833" t="s">
        <v>101</v>
      </c>
      <c r="D9833" t="s">
        <v>128</v>
      </c>
      <c r="E9833">
        <v>22</v>
      </c>
      <c r="F9833" t="s">
        <v>109</v>
      </c>
      <c r="G9833" t="s">
        <v>110</v>
      </c>
      <c r="H9833" s="5">
        <v>746</v>
      </c>
      <c r="I9833" s="5">
        <v>14892.88</v>
      </c>
      <c r="J9833" t="s">
        <v>117</v>
      </c>
      <c r="K9833" t="s">
        <v>107</v>
      </c>
      <c r="L9833">
        <v>4</v>
      </c>
      <c r="M9833">
        <v>1</v>
      </c>
      <c r="N9833">
        <v>4</v>
      </c>
      <c r="O9833" s="6">
        <v>10</v>
      </c>
      <c r="P9833" t="s">
        <v>107</v>
      </c>
      <c r="Q9833" t="s">
        <v>107</v>
      </c>
      <c r="R9833">
        <f>IF(F9833="Monthly",2,0)
+IF(E9833&lt;=6,2,0)
+IF(N9833&lt;=2,2,0)
+IF(L9833&gt;=4,2,0)
+IF(M9833&gt;=2,1,0)
+IF(H9833&gt;=_xlfn.PERCENTILE.INC($H$2:$H$10001,0.75),1,0)</f>
        <v>2</v>
      </c>
      <c r="S9833" t="str">
        <f>IF(R9833&gt;=7,"High",IF(R9833&gt;=4,"Medium","Low"))</f>
        <v>Low</v>
      </c>
    </row>
    <row r="9834" spans="1:19">
      <c r="A9834" t="s">
        <v>9959</v>
      </c>
      <c r="B9834">
        <v>18</v>
      </c>
      <c r="C9834" t="s">
        <v>112</v>
      </c>
      <c r="D9834" t="s">
        <v>126</v>
      </c>
      <c r="E9834">
        <v>26</v>
      </c>
      <c r="F9834" t="s">
        <v>103</v>
      </c>
      <c r="G9834" t="s">
        <v>110</v>
      </c>
      <c r="H9834" s="5">
        <v>702</v>
      </c>
      <c r="I9834" s="5">
        <v>17777.689999999999</v>
      </c>
      <c r="J9834" t="s">
        <v>105</v>
      </c>
      <c r="K9834" t="s">
        <v>106</v>
      </c>
      <c r="L9834">
        <v>0</v>
      </c>
      <c r="M9834">
        <v>0</v>
      </c>
      <c r="N9834">
        <v>5</v>
      </c>
      <c r="O9834" s="6">
        <v>0</v>
      </c>
      <c r="P9834" t="s">
        <v>107</v>
      </c>
      <c r="Q9834" t="s">
        <v>107</v>
      </c>
      <c r="R9834">
        <f>IF(F9834="Monthly",2,0)
+IF(E9834&lt;=6,2,0)
+IF(N9834&lt;=2,2,0)
+IF(L9834&gt;=4,2,0)
+IF(M9834&gt;=2,1,0)
+IF(H9834&gt;=_xlfn.PERCENTILE.INC($H$2:$H$10001,0.75),1,0)</f>
        <v>2</v>
      </c>
      <c r="S9834" t="str">
        <f>IF(R9834&gt;=7,"High",IF(R9834&gt;=4,"Medium","Low"))</f>
        <v>Low</v>
      </c>
    </row>
    <row r="9835" spans="1:19">
      <c r="A9835" t="s">
        <v>9960</v>
      </c>
      <c r="B9835">
        <v>31</v>
      </c>
      <c r="C9835" t="s">
        <v>101</v>
      </c>
      <c r="D9835" t="s">
        <v>131</v>
      </c>
      <c r="E9835">
        <v>16</v>
      </c>
      <c r="F9835" t="s">
        <v>109</v>
      </c>
      <c r="G9835" t="s">
        <v>110</v>
      </c>
      <c r="H9835" s="5">
        <v>809</v>
      </c>
      <c r="I9835" s="5">
        <v>13251.79</v>
      </c>
      <c r="J9835" t="s">
        <v>134</v>
      </c>
      <c r="K9835" t="s">
        <v>107</v>
      </c>
      <c r="L9835">
        <v>0</v>
      </c>
      <c r="M9835">
        <v>0</v>
      </c>
      <c r="N9835">
        <v>5</v>
      </c>
      <c r="O9835" s="6">
        <v>0</v>
      </c>
      <c r="P9835" t="s">
        <v>106</v>
      </c>
      <c r="Q9835" t="s">
        <v>106</v>
      </c>
      <c r="R9835">
        <f>IF(F9835="Monthly",2,0)
+IF(E9835&lt;=6,2,0)
+IF(N9835&lt;=2,2,0)
+IF(L9835&gt;=4,2,0)
+IF(M9835&gt;=2,1,0)
+IF(H9835&gt;=_xlfn.PERCENTILE.INC($H$2:$H$10001,0.75),1,0)</f>
        <v>1</v>
      </c>
      <c r="S9835" t="str">
        <f>IF(R9835&gt;=7,"High",IF(R9835&gt;=4,"Medium","Low"))</f>
        <v>Low</v>
      </c>
    </row>
    <row r="9836" spans="1:19">
      <c r="A9836" t="s">
        <v>9961</v>
      </c>
      <c r="B9836">
        <v>43</v>
      </c>
      <c r="C9836" t="s">
        <v>112</v>
      </c>
      <c r="D9836" t="s">
        <v>126</v>
      </c>
      <c r="E9836">
        <v>17</v>
      </c>
      <c r="F9836" t="s">
        <v>103</v>
      </c>
      <c r="G9836" t="s">
        <v>110</v>
      </c>
      <c r="H9836" s="5">
        <v>806</v>
      </c>
      <c r="I9836" s="5">
        <v>13503.96</v>
      </c>
      <c r="J9836" t="s">
        <v>105</v>
      </c>
      <c r="K9836" t="s">
        <v>106</v>
      </c>
      <c r="L9836">
        <v>1</v>
      </c>
      <c r="M9836">
        <v>0</v>
      </c>
      <c r="N9836">
        <v>5</v>
      </c>
      <c r="O9836" s="6">
        <v>0</v>
      </c>
      <c r="P9836" t="s">
        <v>106</v>
      </c>
      <c r="Q9836" t="s">
        <v>107</v>
      </c>
      <c r="R9836">
        <f>IF(F9836="Monthly",2,0)
+IF(E9836&lt;=6,2,0)
+IF(N9836&lt;=2,2,0)
+IF(L9836&gt;=4,2,0)
+IF(M9836&gt;=2,1,0)
+IF(H9836&gt;=_xlfn.PERCENTILE.INC($H$2:$H$10001,0.75),1,0)</f>
        <v>3</v>
      </c>
      <c r="S9836" t="str">
        <f>IF(R9836&gt;=7,"High",IF(R9836&gt;=4,"Medium","Low"))</f>
        <v>Low</v>
      </c>
    </row>
    <row r="9837" spans="1:19">
      <c r="A9837" t="s">
        <v>9962</v>
      </c>
      <c r="B9837">
        <v>27</v>
      </c>
      <c r="C9837" t="s">
        <v>101</v>
      </c>
      <c r="D9837" t="s">
        <v>133</v>
      </c>
      <c r="E9837">
        <v>60</v>
      </c>
      <c r="F9837" t="s">
        <v>109</v>
      </c>
      <c r="G9837" t="s">
        <v>104</v>
      </c>
      <c r="H9837" s="5">
        <v>448</v>
      </c>
      <c r="I9837" s="5">
        <v>26373.99</v>
      </c>
      <c r="J9837" t="s">
        <v>105</v>
      </c>
      <c r="K9837" t="s">
        <v>106</v>
      </c>
      <c r="L9837">
        <v>4</v>
      </c>
      <c r="M9837">
        <v>2</v>
      </c>
      <c r="N9837">
        <v>4</v>
      </c>
      <c r="O9837" s="6">
        <v>0</v>
      </c>
      <c r="P9837" t="s">
        <v>107</v>
      </c>
      <c r="Q9837" t="s">
        <v>107</v>
      </c>
      <c r="R9837">
        <f>IF(F9837="Monthly",2,0)
+IF(E9837&lt;=6,2,0)
+IF(N9837&lt;=2,2,0)
+IF(L9837&gt;=4,2,0)
+IF(M9837&gt;=2,1,0)
+IF(H9837&gt;=_xlfn.PERCENTILE.INC($H$2:$H$10001,0.75),1,0)</f>
        <v>3</v>
      </c>
      <c r="S9837" t="str">
        <f>IF(R9837&gt;=7,"High",IF(R9837&gt;=4,"Medium","Low"))</f>
        <v>Low</v>
      </c>
    </row>
    <row r="9838" spans="1:19">
      <c r="A9838" t="s">
        <v>9963</v>
      </c>
      <c r="B9838">
        <v>45</v>
      </c>
      <c r="C9838" t="s">
        <v>112</v>
      </c>
      <c r="D9838" t="s">
        <v>102</v>
      </c>
      <c r="E9838">
        <v>9</v>
      </c>
      <c r="F9838" t="s">
        <v>103</v>
      </c>
      <c r="G9838" t="s">
        <v>104</v>
      </c>
      <c r="H9838" s="5">
        <v>449</v>
      </c>
      <c r="I9838" s="5">
        <v>4061.04</v>
      </c>
      <c r="J9838" t="s">
        <v>134</v>
      </c>
      <c r="K9838" t="s">
        <v>107</v>
      </c>
      <c r="L9838">
        <v>1</v>
      </c>
      <c r="M9838">
        <v>0</v>
      </c>
      <c r="N9838">
        <v>5</v>
      </c>
      <c r="O9838" s="6">
        <v>0</v>
      </c>
      <c r="P9838" t="s">
        <v>106</v>
      </c>
      <c r="Q9838" t="s">
        <v>107</v>
      </c>
      <c r="R9838">
        <f>IF(F9838="Monthly",2,0)
+IF(E9838&lt;=6,2,0)
+IF(N9838&lt;=2,2,0)
+IF(L9838&gt;=4,2,0)
+IF(M9838&gt;=2,1,0)
+IF(H9838&gt;=_xlfn.PERCENTILE.INC($H$2:$H$10001,0.75),1,0)</f>
        <v>2</v>
      </c>
      <c r="S9838" t="str">
        <f>IF(R9838&gt;=7,"High",IF(R9838&gt;=4,"Medium","Low"))</f>
        <v>Low</v>
      </c>
    </row>
    <row r="9839" spans="1:19">
      <c r="A9839" t="s">
        <v>9964</v>
      </c>
      <c r="B9839">
        <v>28</v>
      </c>
      <c r="C9839" t="s">
        <v>112</v>
      </c>
      <c r="D9839" t="s">
        <v>133</v>
      </c>
      <c r="E9839">
        <v>29</v>
      </c>
      <c r="F9839" t="s">
        <v>109</v>
      </c>
      <c r="G9839" t="s">
        <v>110</v>
      </c>
      <c r="H9839" s="5">
        <v>645</v>
      </c>
      <c r="I9839" s="5">
        <v>16453.740000000002</v>
      </c>
      <c r="J9839" t="s">
        <v>134</v>
      </c>
      <c r="K9839" t="s">
        <v>106</v>
      </c>
      <c r="L9839">
        <v>5</v>
      </c>
      <c r="M9839">
        <v>3</v>
      </c>
      <c r="N9839">
        <v>3</v>
      </c>
      <c r="O9839" s="6">
        <v>10</v>
      </c>
      <c r="P9839" t="s">
        <v>107</v>
      </c>
      <c r="Q9839" t="s">
        <v>106</v>
      </c>
      <c r="R9839">
        <f>IF(F9839="Monthly",2,0)
+IF(E9839&lt;=6,2,0)
+IF(N9839&lt;=2,2,0)
+IF(L9839&gt;=4,2,0)
+IF(M9839&gt;=2,1,0)
+IF(H9839&gt;=_xlfn.PERCENTILE.INC($H$2:$H$10001,0.75),1,0)</f>
        <v>3</v>
      </c>
      <c r="S9839" t="str">
        <f>IF(R9839&gt;=7,"High",IF(R9839&gt;=4,"Medium","Low"))</f>
        <v>Low</v>
      </c>
    </row>
    <row r="9840" spans="1:19">
      <c r="A9840" t="s">
        <v>9965</v>
      </c>
      <c r="B9840">
        <v>40</v>
      </c>
      <c r="C9840" t="s">
        <v>101</v>
      </c>
      <c r="D9840" t="s">
        <v>102</v>
      </c>
      <c r="E9840">
        <v>55</v>
      </c>
      <c r="F9840" t="s">
        <v>121</v>
      </c>
      <c r="G9840" t="s">
        <v>104</v>
      </c>
      <c r="H9840" s="5">
        <v>572</v>
      </c>
      <c r="I9840" s="5">
        <v>26311.31</v>
      </c>
      <c r="J9840" t="s">
        <v>105</v>
      </c>
      <c r="K9840" t="s">
        <v>107</v>
      </c>
      <c r="L9840">
        <v>1</v>
      </c>
      <c r="M9840">
        <v>0</v>
      </c>
      <c r="N9840">
        <v>5</v>
      </c>
      <c r="O9840" s="6">
        <v>15</v>
      </c>
      <c r="P9840" t="s">
        <v>107</v>
      </c>
      <c r="Q9840" t="s">
        <v>107</v>
      </c>
      <c r="R9840">
        <f>IF(F9840="Monthly",2,0)
+IF(E9840&lt;=6,2,0)
+IF(N9840&lt;=2,2,0)
+IF(L9840&gt;=4,2,0)
+IF(M9840&gt;=2,1,0)
+IF(H9840&gt;=_xlfn.PERCENTILE.INC($H$2:$H$10001,0.75),1,0)</f>
        <v>0</v>
      </c>
      <c r="S9840" t="str">
        <f>IF(R9840&gt;=7,"High",IF(R9840&gt;=4,"Medium","Low"))</f>
        <v>Low</v>
      </c>
    </row>
    <row r="9841" spans="1:19">
      <c r="A9841" t="s">
        <v>9966</v>
      </c>
      <c r="B9841">
        <v>21</v>
      </c>
      <c r="C9841" t="s">
        <v>101</v>
      </c>
      <c r="D9841" t="s">
        <v>159</v>
      </c>
      <c r="E9841">
        <v>38</v>
      </c>
      <c r="F9841" t="s">
        <v>109</v>
      </c>
      <c r="G9841" t="s">
        <v>129</v>
      </c>
      <c r="H9841" s="5">
        <v>1011</v>
      </c>
      <c r="I9841" s="5">
        <v>38122.160000000003</v>
      </c>
      <c r="J9841" t="s">
        <v>115</v>
      </c>
      <c r="K9841" t="s">
        <v>106</v>
      </c>
      <c r="L9841">
        <v>0</v>
      </c>
      <c r="M9841">
        <v>0</v>
      </c>
      <c r="N9841">
        <v>4</v>
      </c>
      <c r="O9841" s="6">
        <v>0</v>
      </c>
      <c r="P9841" t="s">
        <v>107</v>
      </c>
      <c r="Q9841" t="s">
        <v>107</v>
      </c>
      <c r="R9841">
        <f>IF(F9841="Monthly",2,0)
+IF(E9841&lt;=6,2,0)
+IF(N9841&lt;=2,2,0)
+IF(L9841&gt;=4,2,0)
+IF(M9841&gt;=2,1,0)
+IF(H9841&gt;=_xlfn.PERCENTILE.INC($H$2:$H$10001,0.75),1,0)</f>
        <v>1</v>
      </c>
      <c r="S9841" t="str">
        <f>IF(R9841&gt;=7,"High",IF(R9841&gt;=4,"Medium","Low"))</f>
        <v>Low</v>
      </c>
    </row>
    <row r="9842" spans="1:19">
      <c r="A9842" t="s">
        <v>9967</v>
      </c>
      <c r="B9842">
        <v>52</v>
      </c>
      <c r="C9842" t="s">
        <v>112</v>
      </c>
      <c r="D9842" t="s">
        <v>137</v>
      </c>
      <c r="E9842">
        <v>34</v>
      </c>
      <c r="F9842" t="s">
        <v>109</v>
      </c>
      <c r="G9842" t="s">
        <v>110</v>
      </c>
      <c r="H9842" s="5">
        <v>790</v>
      </c>
      <c r="I9842" s="5">
        <v>27132.09</v>
      </c>
      <c r="J9842" t="s">
        <v>134</v>
      </c>
      <c r="K9842" t="s">
        <v>106</v>
      </c>
      <c r="L9842">
        <v>0</v>
      </c>
      <c r="M9842">
        <v>0</v>
      </c>
      <c r="N9842">
        <v>5</v>
      </c>
      <c r="O9842" s="6">
        <v>0</v>
      </c>
      <c r="P9842" t="s">
        <v>107</v>
      </c>
      <c r="Q9842" t="s">
        <v>107</v>
      </c>
      <c r="R9842">
        <f>IF(F9842="Monthly",2,0)
+IF(E9842&lt;=6,2,0)
+IF(N9842&lt;=2,2,0)
+IF(L9842&gt;=4,2,0)
+IF(M9842&gt;=2,1,0)
+IF(H9842&gt;=_xlfn.PERCENTILE.INC($H$2:$H$10001,0.75),1,0)</f>
        <v>0</v>
      </c>
      <c r="S9842" t="str">
        <f>IF(R9842&gt;=7,"High",IF(R9842&gt;=4,"Medium","Low"))</f>
        <v>Low</v>
      </c>
    </row>
    <row r="9843" spans="1:19">
      <c r="A9843" t="s">
        <v>9968</v>
      </c>
      <c r="B9843">
        <v>31</v>
      </c>
      <c r="C9843" t="s">
        <v>101</v>
      </c>
      <c r="D9843" t="s">
        <v>137</v>
      </c>
      <c r="E9843">
        <v>51</v>
      </c>
      <c r="F9843" t="s">
        <v>121</v>
      </c>
      <c r="G9843" t="s">
        <v>110</v>
      </c>
      <c r="H9843" s="5">
        <v>664</v>
      </c>
      <c r="I9843" s="5">
        <v>33674.17</v>
      </c>
      <c r="J9843" t="s">
        <v>115</v>
      </c>
      <c r="K9843" t="s">
        <v>106</v>
      </c>
      <c r="L9843">
        <v>2</v>
      </c>
      <c r="M9843">
        <v>0</v>
      </c>
      <c r="N9843">
        <v>4</v>
      </c>
      <c r="O9843" s="6">
        <v>0</v>
      </c>
      <c r="P9843" t="s">
        <v>107</v>
      </c>
      <c r="Q9843" t="s">
        <v>107</v>
      </c>
      <c r="R9843">
        <f>IF(F9843="Monthly",2,0)
+IF(E9843&lt;=6,2,0)
+IF(N9843&lt;=2,2,0)
+IF(L9843&gt;=4,2,0)
+IF(M9843&gt;=2,1,0)
+IF(H9843&gt;=_xlfn.PERCENTILE.INC($H$2:$H$10001,0.75),1,0)</f>
        <v>0</v>
      </c>
      <c r="S9843" t="str">
        <f>IF(R9843&gt;=7,"High",IF(R9843&gt;=4,"Medium","Low"))</f>
        <v>Low</v>
      </c>
    </row>
    <row r="9844" spans="1:19">
      <c r="A9844" t="s">
        <v>9969</v>
      </c>
      <c r="B9844">
        <v>34</v>
      </c>
      <c r="C9844" t="s">
        <v>112</v>
      </c>
      <c r="D9844" t="s">
        <v>137</v>
      </c>
      <c r="E9844">
        <v>27</v>
      </c>
      <c r="F9844" t="s">
        <v>109</v>
      </c>
      <c r="G9844" t="s">
        <v>110</v>
      </c>
      <c r="H9844" s="5">
        <v>676</v>
      </c>
      <c r="I9844" s="5">
        <v>15953.82</v>
      </c>
      <c r="J9844" t="s">
        <v>105</v>
      </c>
      <c r="K9844" t="s">
        <v>106</v>
      </c>
      <c r="L9844">
        <v>0</v>
      </c>
      <c r="M9844">
        <v>0</v>
      </c>
      <c r="N9844">
        <v>5</v>
      </c>
      <c r="O9844" s="6">
        <v>10</v>
      </c>
      <c r="P9844" t="s">
        <v>106</v>
      </c>
      <c r="Q9844" t="s">
        <v>107</v>
      </c>
      <c r="R9844">
        <f>IF(F9844="Monthly",2,0)
+IF(E9844&lt;=6,2,0)
+IF(N9844&lt;=2,2,0)
+IF(L9844&gt;=4,2,0)
+IF(M9844&gt;=2,1,0)
+IF(H9844&gt;=_xlfn.PERCENTILE.INC($H$2:$H$10001,0.75),1,0)</f>
        <v>0</v>
      </c>
      <c r="S9844" t="str">
        <f>IF(R9844&gt;=7,"High",IF(R9844&gt;=4,"Medium","Low"))</f>
        <v>Low</v>
      </c>
    </row>
    <row r="9845" spans="1:19">
      <c r="A9845" t="s">
        <v>9970</v>
      </c>
      <c r="B9845">
        <v>30</v>
      </c>
      <c r="C9845" t="s">
        <v>112</v>
      </c>
      <c r="D9845" t="s">
        <v>126</v>
      </c>
      <c r="E9845">
        <v>29</v>
      </c>
      <c r="F9845" t="s">
        <v>109</v>
      </c>
      <c r="G9845" t="s">
        <v>104</v>
      </c>
      <c r="H9845" s="5">
        <v>499</v>
      </c>
      <c r="I9845" s="5">
        <v>14217.04</v>
      </c>
      <c r="J9845" t="s">
        <v>105</v>
      </c>
      <c r="K9845" t="s">
        <v>107</v>
      </c>
      <c r="L9845">
        <v>1</v>
      </c>
      <c r="M9845">
        <v>0</v>
      </c>
      <c r="N9845">
        <v>5</v>
      </c>
      <c r="O9845" s="6">
        <v>0</v>
      </c>
      <c r="P9845" t="s">
        <v>107</v>
      </c>
      <c r="Q9845" t="s">
        <v>107</v>
      </c>
      <c r="R9845">
        <f>IF(F9845="Monthly",2,0)
+IF(E9845&lt;=6,2,0)
+IF(N9845&lt;=2,2,0)
+IF(L9845&gt;=4,2,0)
+IF(M9845&gt;=2,1,0)
+IF(H9845&gt;=_xlfn.PERCENTILE.INC($H$2:$H$10001,0.75),1,0)</f>
        <v>0</v>
      </c>
      <c r="S9845" t="str">
        <f>IF(R9845&gt;=7,"High",IF(R9845&gt;=4,"Medium","Low"))</f>
        <v>Low</v>
      </c>
    </row>
    <row r="9846" spans="1:19">
      <c r="A9846" t="s">
        <v>9971</v>
      </c>
      <c r="B9846">
        <v>40</v>
      </c>
      <c r="C9846" t="s">
        <v>101</v>
      </c>
      <c r="D9846" t="s">
        <v>102</v>
      </c>
      <c r="E9846">
        <v>27</v>
      </c>
      <c r="F9846" t="s">
        <v>109</v>
      </c>
      <c r="G9846" t="s">
        <v>110</v>
      </c>
      <c r="H9846" s="5">
        <v>812</v>
      </c>
      <c r="I9846" s="5">
        <v>20509.23</v>
      </c>
      <c r="J9846" t="s">
        <v>117</v>
      </c>
      <c r="K9846" t="s">
        <v>106</v>
      </c>
      <c r="L9846">
        <v>3</v>
      </c>
      <c r="M9846">
        <v>1</v>
      </c>
      <c r="N9846">
        <v>5</v>
      </c>
      <c r="O9846" s="6">
        <v>5</v>
      </c>
      <c r="P9846" t="s">
        <v>107</v>
      </c>
      <c r="Q9846" t="s">
        <v>107</v>
      </c>
      <c r="R9846">
        <f>IF(F9846="Monthly",2,0)
+IF(E9846&lt;=6,2,0)
+IF(N9846&lt;=2,2,0)
+IF(L9846&gt;=4,2,0)
+IF(M9846&gt;=2,1,0)
+IF(H9846&gt;=_xlfn.PERCENTILE.INC($H$2:$H$10001,0.75),1,0)</f>
        <v>1</v>
      </c>
      <c r="S9846" t="str">
        <f>IF(R9846&gt;=7,"High",IF(R9846&gt;=4,"Medium","Low"))</f>
        <v>Low</v>
      </c>
    </row>
    <row r="9847" spans="1:19">
      <c r="A9847" t="s">
        <v>9972</v>
      </c>
      <c r="B9847">
        <v>20</v>
      </c>
      <c r="C9847" t="s">
        <v>101</v>
      </c>
      <c r="D9847" t="s">
        <v>131</v>
      </c>
      <c r="E9847">
        <v>39</v>
      </c>
      <c r="F9847" t="s">
        <v>103</v>
      </c>
      <c r="G9847" t="s">
        <v>129</v>
      </c>
      <c r="H9847" s="5">
        <v>1097</v>
      </c>
      <c r="I9847" s="5">
        <v>42669.74</v>
      </c>
      <c r="J9847" t="s">
        <v>115</v>
      </c>
      <c r="K9847" t="s">
        <v>106</v>
      </c>
      <c r="L9847">
        <v>0</v>
      </c>
      <c r="M9847">
        <v>0</v>
      </c>
      <c r="N9847">
        <v>5</v>
      </c>
      <c r="O9847" s="6">
        <v>0</v>
      </c>
      <c r="P9847" t="s">
        <v>107</v>
      </c>
      <c r="Q9847" t="s">
        <v>107</v>
      </c>
      <c r="R9847">
        <f>IF(F9847="Monthly",2,0)
+IF(E9847&lt;=6,2,0)
+IF(N9847&lt;=2,2,0)
+IF(L9847&gt;=4,2,0)
+IF(M9847&gt;=2,1,0)
+IF(H9847&gt;=_xlfn.PERCENTILE.INC($H$2:$H$10001,0.75),1,0)</f>
        <v>3</v>
      </c>
      <c r="S9847" t="str">
        <f>IF(R9847&gt;=7,"High",IF(R9847&gt;=4,"Medium","Low"))</f>
        <v>Low</v>
      </c>
    </row>
    <row r="9848" spans="1:19">
      <c r="A9848" t="s">
        <v>9973</v>
      </c>
      <c r="B9848">
        <v>38</v>
      </c>
      <c r="C9848" t="s">
        <v>101</v>
      </c>
      <c r="D9848" t="s">
        <v>102</v>
      </c>
      <c r="E9848">
        <v>46</v>
      </c>
      <c r="F9848" t="s">
        <v>121</v>
      </c>
      <c r="G9848" t="s">
        <v>104</v>
      </c>
      <c r="H9848" s="5">
        <v>429</v>
      </c>
      <c r="I9848" s="5">
        <v>19699.740000000002</v>
      </c>
      <c r="J9848" t="s">
        <v>105</v>
      </c>
      <c r="K9848" t="s">
        <v>106</v>
      </c>
      <c r="L9848">
        <v>0</v>
      </c>
      <c r="M9848">
        <v>0</v>
      </c>
      <c r="N9848">
        <v>5</v>
      </c>
      <c r="O9848" s="6">
        <v>0</v>
      </c>
      <c r="P9848" t="s">
        <v>106</v>
      </c>
      <c r="Q9848" t="s">
        <v>107</v>
      </c>
      <c r="R9848">
        <f>IF(F9848="Monthly",2,0)
+IF(E9848&lt;=6,2,0)
+IF(N9848&lt;=2,2,0)
+IF(L9848&gt;=4,2,0)
+IF(M9848&gt;=2,1,0)
+IF(H9848&gt;=_xlfn.PERCENTILE.INC($H$2:$H$10001,0.75),1,0)</f>
        <v>0</v>
      </c>
      <c r="S9848" t="str">
        <f>IF(R9848&gt;=7,"High",IF(R9848&gt;=4,"Medium","Low"))</f>
        <v>Low</v>
      </c>
    </row>
    <row r="9849" spans="1:19">
      <c r="A9849" t="s">
        <v>9974</v>
      </c>
      <c r="B9849">
        <v>37</v>
      </c>
      <c r="C9849" t="s">
        <v>112</v>
      </c>
      <c r="D9849" t="s">
        <v>126</v>
      </c>
      <c r="E9849">
        <v>68</v>
      </c>
      <c r="F9849" t="s">
        <v>121</v>
      </c>
      <c r="G9849" t="s">
        <v>104</v>
      </c>
      <c r="H9849" s="5">
        <v>495</v>
      </c>
      <c r="I9849" s="5">
        <v>33244.730000000003</v>
      </c>
      <c r="J9849" t="s">
        <v>115</v>
      </c>
      <c r="K9849" t="s">
        <v>106</v>
      </c>
      <c r="L9849">
        <v>0</v>
      </c>
      <c r="M9849">
        <v>0</v>
      </c>
      <c r="N9849">
        <v>5</v>
      </c>
      <c r="O9849" s="6">
        <v>0</v>
      </c>
      <c r="P9849" t="s">
        <v>107</v>
      </c>
      <c r="Q9849" t="s">
        <v>107</v>
      </c>
      <c r="R9849">
        <f>IF(F9849="Monthly",2,0)
+IF(E9849&lt;=6,2,0)
+IF(N9849&lt;=2,2,0)
+IF(L9849&gt;=4,2,0)
+IF(M9849&gt;=2,1,0)
+IF(H9849&gt;=_xlfn.PERCENTILE.INC($H$2:$H$10001,0.75),1,0)</f>
        <v>0</v>
      </c>
      <c r="S9849" t="str">
        <f>IF(R9849&gt;=7,"High",IF(R9849&gt;=4,"Medium","Low"))</f>
        <v>Low</v>
      </c>
    </row>
    <row r="9850" spans="1:19">
      <c r="A9850" t="s">
        <v>9975</v>
      </c>
      <c r="B9850">
        <v>37</v>
      </c>
      <c r="C9850" t="s">
        <v>101</v>
      </c>
      <c r="D9850" t="s">
        <v>113</v>
      </c>
      <c r="E9850">
        <v>41</v>
      </c>
      <c r="F9850" t="s">
        <v>103</v>
      </c>
      <c r="G9850" t="s">
        <v>104</v>
      </c>
      <c r="H9850" s="5">
        <v>476</v>
      </c>
      <c r="I9850" s="5">
        <v>18949.669999999998</v>
      </c>
      <c r="J9850" t="s">
        <v>115</v>
      </c>
      <c r="K9850" t="s">
        <v>106</v>
      </c>
      <c r="L9850">
        <v>0</v>
      </c>
      <c r="M9850">
        <v>0</v>
      </c>
      <c r="N9850">
        <v>5</v>
      </c>
      <c r="O9850" s="6">
        <v>0</v>
      </c>
      <c r="P9850" t="s">
        <v>106</v>
      </c>
      <c r="Q9850" t="s">
        <v>107</v>
      </c>
      <c r="R9850">
        <f>IF(F9850="Monthly",2,0)
+IF(E9850&lt;=6,2,0)
+IF(N9850&lt;=2,2,0)
+IF(L9850&gt;=4,2,0)
+IF(M9850&gt;=2,1,0)
+IF(H9850&gt;=_xlfn.PERCENTILE.INC($H$2:$H$10001,0.75),1,0)</f>
        <v>2</v>
      </c>
      <c r="S9850" t="str">
        <f>IF(R9850&gt;=7,"High",IF(R9850&gt;=4,"Medium","Low"))</f>
        <v>Low</v>
      </c>
    </row>
    <row r="9851" spans="1:19">
      <c r="A9851" t="s">
        <v>9976</v>
      </c>
      <c r="B9851">
        <v>23</v>
      </c>
      <c r="C9851" t="s">
        <v>112</v>
      </c>
      <c r="D9851" t="s">
        <v>131</v>
      </c>
      <c r="E9851">
        <v>21</v>
      </c>
      <c r="F9851" t="s">
        <v>109</v>
      </c>
      <c r="G9851" t="s">
        <v>104</v>
      </c>
      <c r="H9851" s="5">
        <v>506</v>
      </c>
      <c r="I9851" s="5">
        <v>10476.42</v>
      </c>
      <c r="J9851" t="s">
        <v>117</v>
      </c>
      <c r="K9851" t="s">
        <v>106</v>
      </c>
      <c r="L9851">
        <v>0</v>
      </c>
      <c r="M9851">
        <v>0</v>
      </c>
      <c r="N9851">
        <v>4</v>
      </c>
      <c r="O9851" s="6">
        <v>0</v>
      </c>
      <c r="P9851" t="s">
        <v>107</v>
      </c>
      <c r="Q9851" t="s">
        <v>107</v>
      </c>
      <c r="R9851">
        <f>IF(F9851="Monthly",2,0)
+IF(E9851&lt;=6,2,0)
+IF(N9851&lt;=2,2,0)
+IF(L9851&gt;=4,2,0)
+IF(M9851&gt;=2,1,0)
+IF(H9851&gt;=_xlfn.PERCENTILE.INC($H$2:$H$10001,0.75),1,0)</f>
        <v>0</v>
      </c>
      <c r="S9851" t="str">
        <f>IF(R9851&gt;=7,"High",IF(R9851&gt;=4,"Medium","Low"))</f>
        <v>Low</v>
      </c>
    </row>
    <row r="9852" spans="1:19">
      <c r="A9852" t="s">
        <v>9977</v>
      </c>
      <c r="B9852">
        <v>41</v>
      </c>
      <c r="C9852" t="s">
        <v>112</v>
      </c>
      <c r="D9852" t="s">
        <v>131</v>
      </c>
      <c r="E9852">
        <v>44</v>
      </c>
      <c r="F9852" t="s">
        <v>103</v>
      </c>
      <c r="G9852" t="s">
        <v>129</v>
      </c>
      <c r="H9852" s="5">
        <v>1134</v>
      </c>
      <c r="I9852" s="5">
        <v>51041.97</v>
      </c>
      <c r="J9852" t="s">
        <v>134</v>
      </c>
      <c r="K9852" t="s">
        <v>106</v>
      </c>
      <c r="L9852">
        <v>3</v>
      </c>
      <c r="M9852">
        <v>1</v>
      </c>
      <c r="N9852">
        <v>5</v>
      </c>
      <c r="O9852" s="6">
        <v>0</v>
      </c>
      <c r="P9852" t="s">
        <v>107</v>
      </c>
      <c r="Q9852" t="s">
        <v>107</v>
      </c>
      <c r="R9852">
        <f>IF(F9852="Monthly",2,0)
+IF(E9852&lt;=6,2,0)
+IF(N9852&lt;=2,2,0)
+IF(L9852&gt;=4,2,0)
+IF(M9852&gt;=2,1,0)
+IF(H9852&gt;=_xlfn.PERCENTILE.INC($H$2:$H$10001,0.75),1,0)</f>
        <v>3</v>
      </c>
      <c r="S9852" t="str">
        <f>IF(R9852&gt;=7,"High",IF(R9852&gt;=4,"Medium","Low"))</f>
        <v>Low</v>
      </c>
    </row>
    <row r="9853" spans="1:19">
      <c r="A9853" t="s">
        <v>9978</v>
      </c>
      <c r="B9853">
        <v>45</v>
      </c>
      <c r="C9853" t="s">
        <v>112</v>
      </c>
      <c r="D9853" t="s">
        <v>131</v>
      </c>
      <c r="E9853">
        <v>48</v>
      </c>
      <c r="F9853" t="s">
        <v>103</v>
      </c>
      <c r="G9853" t="s">
        <v>110</v>
      </c>
      <c r="H9853" s="5">
        <v>800</v>
      </c>
      <c r="I9853" s="5">
        <v>37521.089999999997</v>
      </c>
      <c r="J9853" t="s">
        <v>117</v>
      </c>
      <c r="K9853" t="s">
        <v>106</v>
      </c>
      <c r="L9853">
        <v>3</v>
      </c>
      <c r="M9853">
        <v>0</v>
      </c>
      <c r="N9853">
        <v>5</v>
      </c>
      <c r="O9853" s="6">
        <v>0</v>
      </c>
      <c r="P9853" t="s">
        <v>107</v>
      </c>
      <c r="Q9853" t="s">
        <v>107</v>
      </c>
      <c r="R9853">
        <f>IF(F9853="Monthly",2,0)
+IF(E9853&lt;=6,2,0)
+IF(N9853&lt;=2,2,0)
+IF(L9853&gt;=4,2,0)
+IF(M9853&gt;=2,1,0)
+IF(H9853&gt;=_xlfn.PERCENTILE.INC($H$2:$H$10001,0.75),1,0)</f>
        <v>3</v>
      </c>
      <c r="S9853" t="str">
        <f>IF(R9853&gt;=7,"High",IF(R9853&gt;=4,"Medium","Low"))</f>
        <v>Low</v>
      </c>
    </row>
    <row r="9854" spans="1:19">
      <c r="A9854" t="s">
        <v>9979</v>
      </c>
      <c r="B9854">
        <v>44</v>
      </c>
      <c r="C9854" t="s">
        <v>101</v>
      </c>
      <c r="D9854" t="s">
        <v>131</v>
      </c>
      <c r="E9854">
        <v>17</v>
      </c>
      <c r="F9854" t="s">
        <v>109</v>
      </c>
      <c r="G9854" t="s">
        <v>110</v>
      </c>
      <c r="H9854" s="5">
        <v>786</v>
      </c>
      <c r="I9854" s="5">
        <v>13491.55</v>
      </c>
      <c r="J9854" t="s">
        <v>117</v>
      </c>
      <c r="K9854" t="s">
        <v>106</v>
      </c>
      <c r="L9854">
        <v>0</v>
      </c>
      <c r="M9854">
        <v>0</v>
      </c>
      <c r="N9854">
        <v>5</v>
      </c>
      <c r="O9854" s="6">
        <v>0</v>
      </c>
      <c r="P9854" t="s">
        <v>107</v>
      </c>
      <c r="Q9854" t="s">
        <v>107</v>
      </c>
      <c r="R9854">
        <f>IF(F9854="Monthly",2,0)
+IF(E9854&lt;=6,2,0)
+IF(N9854&lt;=2,2,0)
+IF(L9854&gt;=4,2,0)
+IF(M9854&gt;=2,1,0)
+IF(H9854&gt;=_xlfn.PERCENTILE.INC($H$2:$H$10001,0.75),1,0)</f>
        <v>0</v>
      </c>
      <c r="S9854" t="str">
        <f>IF(R9854&gt;=7,"High",IF(R9854&gt;=4,"Medium","Low"))</f>
        <v>Low</v>
      </c>
    </row>
    <row r="9855" spans="1:19">
      <c r="A9855" t="s">
        <v>9980</v>
      </c>
      <c r="B9855">
        <v>47</v>
      </c>
      <c r="C9855" t="s">
        <v>101</v>
      </c>
      <c r="D9855" t="s">
        <v>123</v>
      </c>
      <c r="E9855">
        <v>53</v>
      </c>
      <c r="F9855" t="s">
        <v>103</v>
      </c>
      <c r="G9855" t="s">
        <v>104</v>
      </c>
      <c r="H9855" s="5">
        <v>421</v>
      </c>
      <c r="I9855" s="5">
        <v>22521.62</v>
      </c>
      <c r="J9855" t="s">
        <v>117</v>
      </c>
      <c r="K9855" t="s">
        <v>107</v>
      </c>
      <c r="L9855">
        <v>0</v>
      </c>
      <c r="M9855">
        <v>0</v>
      </c>
      <c r="N9855">
        <v>5</v>
      </c>
      <c r="O9855" s="6">
        <v>0</v>
      </c>
      <c r="P9855" t="s">
        <v>107</v>
      </c>
      <c r="Q9855" t="s">
        <v>107</v>
      </c>
      <c r="R9855">
        <f>IF(F9855="Monthly",2,0)
+IF(E9855&lt;=6,2,0)
+IF(N9855&lt;=2,2,0)
+IF(L9855&gt;=4,2,0)
+IF(M9855&gt;=2,1,0)
+IF(H9855&gt;=_xlfn.PERCENTILE.INC($H$2:$H$10001,0.75),1,0)</f>
        <v>2</v>
      </c>
      <c r="S9855" t="str">
        <f>IF(R9855&gt;=7,"High",IF(R9855&gt;=4,"Medium","Low"))</f>
        <v>Low</v>
      </c>
    </row>
    <row r="9856" spans="1:19">
      <c r="A9856" t="s">
        <v>9981</v>
      </c>
      <c r="B9856">
        <v>40</v>
      </c>
      <c r="C9856" t="s">
        <v>101</v>
      </c>
      <c r="D9856" t="s">
        <v>128</v>
      </c>
      <c r="E9856">
        <v>51</v>
      </c>
      <c r="F9856" t="s">
        <v>109</v>
      </c>
      <c r="G9856" t="s">
        <v>129</v>
      </c>
      <c r="H9856" s="5">
        <v>1019</v>
      </c>
      <c r="I9856" s="5">
        <v>51934.13</v>
      </c>
      <c r="J9856" t="s">
        <v>134</v>
      </c>
      <c r="K9856" t="s">
        <v>106</v>
      </c>
      <c r="L9856">
        <v>0</v>
      </c>
      <c r="M9856">
        <v>0</v>
      </c>
      <c r="N9856">
        <v>4</v>
      </c>
      <c r="O9856" s="6">
        <v>0</v>
      </c>
      <c r="P9856" t="s">
        <v>106</v>
      </c>
      <c r="Q9856" t="s">
        <v>107</v>
      </c>
      <c r="R9856">
        <f>IF(F9856="Monthly",2,0)
+IF(E9856&lt;=6,2,0)
+IF(N9856&lt;=2,2,0)
+IF(L9856&gt;=4,2,0)
+IF(M9856&gt;=2,1,0)
+IF(H9856&gt;=_xlfn.PERCENTILE.INC($H$2:$H$10001,0.75),1,0)</f>
        <v>1</v>
      </c>
      <c r="S9856" t="str">
        <f>IF(R9856&gt;=7,"High",IF(R9856&gt;=4,"Medium","Low"))</f>
        <v>Low</v>
      </c>
    </row>
    <row r="9857" spans="1:19">
      <c r="A9857" t="s">
        <v>9982</v>
      </c>
      <c r="B9857">
        <v>37</v>
      </c>
      <c r="C9857" t="s">
        <v>112</v>
      </c>
      <c r="D9857" t="s">
        <v>126</v>
      </c>
      <c r="E9857">
        <v>29</v>
      </c>
      <c r="F9857" t="s">
        <v>109</v>
      </c>
      <c r="G9857" t="s">
        <v>110</v>
      </c>
      <c r="H9857" s="5">
        <v>741</v>
      </c>
      <c r="I9857" s="5">
        <v>21230.04</v>
      </c>
      <c r="J9857" t="s">
        <v>117</v>
      </c>
      <c r="K9857" t="s">
        <v>106</v>
      </c>
      <c r="L9857">
        <v>0</v>
      </c>
      <c r="M9857">
        <v>0</v>
      </c>
      <c r="N9857">
        <v>4</v>
      </c>
      <c r="O9857" s="6">
        <v>0</v>
      </c>
      <c r="P9857" t="s">
        <v>107</v>
      </c>
      <c r="Q9857" t="s">
        <v>107</v>
      </c>
      <c r="R9857">
        <f>IF(F9857="Monthly",2,0)
+IF(E9857&lt;=6,2,0)
+IF(N9857&lt;=2,2,0)
+IF(L9857&gt;=4,2,0)
+IF(M9857&gt;=2,1,0)
+IF(H9857&gt;=_xlfn.PERCENTILE.INC($H$2:$H$10001,0.75),1,0)</f>
        <v>0</v>
      </c>
      <c r="S9857" t="str">
        <f>IF(R9857&gt;=7,"High",IF(R9857&gt;=4,"Medium","Low"))</f>
        <v>Low</v>
      </c>
    </row>
    <row r="9858" spans="1:19">
      <c r="A9858" t="s">
        <v>9983</v>
      </c>
      <c r="B9858">
        <v>24</v>
      </c>
      <c r="C9858" t="s">
        <v>112</v>
      </c>
      <c r="D9858" t="s">
        <v>137</v>
      </c>
      <c r="E9858">
        <v>15</v>
      </c>
      <c r="F9858" t="s">
        <v>103</v>
      </c>
      <c r="G9858" t="s">
        <v>104</v>
      </c>
      <c r="H9858" s="5">
        <v>513</v>
      </c>
      <c r="I9858" s="5">
        <v>7745.57</v>
      </c>
      <c r="J9858" t="s">
        <v>105</v>
      </c>
      <c r="K9858" t="s">
        <v>107</v>
      </c>
      <c r="L9858">
        <v>8</v>
      </c>
      <c r="M9858">
        <v>3</v>
      </c>
      <c r="N9858">
        <v>1</v>
      </c>
      <c r="O9858" s="6">
        <v>0</v>
      </c>
      <c r="P9858" t="s">
        <v>107</v>
      </c>
      <c r="Q9858" t="s">
        <v>106</v>
      </c>
      <c r="R9858">
        <f>IF(F9858="Monthly",2,0)
+IF(E9858&lt;=6,2,0)
+IF(N9858&lt;=2,2,0)
+IF(L9858&gt;=4,2,0)
+IF(M9858&gt;=2,1,0)
+IF(H9858&gt;=_xlfn.PERCENTILE.INC($H$2:$H$10001,0.75),1,0)</f>
        <v>7</v>
      </c>
      <c r="S9858" t="str">
        <f>IF(R9858&gt;=7,"High",IF(R9858&gt;=4,"Medium","Low"))</f>
        <v>High</v>
      </c>
    </row>
    <row r="9859" spans="1:19">
      <c r="A9859" t="s">
        <v>9984</v>
      </c>
      <c r="B9859">
        <v>43</v>
      </c>
      <c r="C9859" t="s">
        <v>101</v>
      </c>
      <c r="D9859" t="s">
        <v>131</v>
      </c>
      <c r="E9859">
        <v>72</v>
      </c>
      <c r="F9859" t="s">
        <v>109</v>
      </c>
      <c r="G9859" t="s">
        <v>110</v>
      </c>
      <c r="H9859" s="5">
        <v>839</v>
      </c>
      <c r="I9859" s="5">
        <v>59375.41</v>
      </c>
      <c r="J9859" t="s">
        <v>140</v>
      </c>
      <c r="K9859" t="s">
        <v>106</v>
      </c>
      <c r="L9859">
        <v>1</v>
      </c>
      <c r="M9859">
        <v>0</v>
      </c>
      <c r="N9859">
        <v>4</v>
      </c>
      <c r="O9859" s="6">
        <v>0</v>
      </c>
      <c r="P9859" t="s">
        <v>107</v>
      </c>
      <c r="Q9859" t="s">
        <v>107</v>
      </c>
      <c r="R9859">
        <f>IF(F9859="Monthly",2,0)
+IF(E9859&lt;=6,2,0)
+IF(N9859&lt;=2,2,0)
+IF(L9859&gt;=4,2,0)
+IF(M9859&gt;=2,1,0)
+IF(H9859&gt;=_xlfn.PERCENTILE.INC($H$2:$H$10001,0.75),1,0)</f>
        <v>1</v>
      </c>
      <c r="S9859" t="str">
        <f>IF(R9859&gt;=7,"High",IF(R9859&gt;=4,"Medium","Low"))</f>
        <v>Low</v>
      </c>
    </row>
    <row r="9860" spans="1:19">
      <c r="A9860" t="s">
        <v>9985</v>
      </c>
      <c r="B9860">
        <v>31</v>
      </c>
      <c r="C9860" t="s">
        <v>101</v>
      </c>
      <c r="D9860" t="s">
        <v>133</v>
      </c>
      <c r="E9860">
        <v>24</v>
      </c>
      <c r="F9860" t="s">
        <v>121</v>
      </c>
      <c r="G9860" t="s">
        <v>104</v>
      </c>
      <c r="H9860" s="5">
        <v>394</v>
      </c>
      <c r="I9860" s="5">
        <v>9537.15</v>
      </c>
      <c r="J9860" t="s">
        <v>134</v>
      </c>
      <c r="K9860" t="s">
        <v>106</v>
      </c>
      <c r="L9860">
        <v>2</v>
      </c>
      <c r="M9860">
        <v>1</v>
      </c>
      <c r="N9860">
        <v>5</v>
      </c>
      <c r="O9860" s="6">
        <v>0</v>
      </c>
      <c r="P9860" t="s">
        <v>107</v>
      </c>
      <c r="Q9860" t="s">
        <v>107</v>
      </c>
      <c r="R9860">
        <f>IF(F9860="Monthly",2,0)
+IF(E9860&lt;=6,2,0)
+IF(N9860&lt;=2,2,0)
+IF(L9860&gt;=4,2,0)
+IF(M9860&gt;=2,1,0)
+IF(H9860&gt;=_xlfn.PERCENTILE.INC($H$2:$H$10001,0.75),1,0)</f>
        <v>0</v>
      </c>
      <c r="S9860" t="str">
        <f>IF(R9860&gt;=7,"High",IF(R9860&gt;=4,"Medium","Low"))</f>
        <v>Low</v>
      </c>
    </row>
    <row r="9861" spans="1:19">
      <c r="A9861" t="s">
        <v>9986</v>
      </c>
      <c r="B9861">
        <v>29</v>
      </c>
      <c r="C9861" t="s">
        <v>101</v>
      </c>
      <c r="D9861" t="s">
        <v>102</v>
      </c>
      <c r="E9861">
        <v>65</v>
      </c>
      <c r="F9861" t="s">
        <v>109</v>
      </c>
      <c r="G9861" t="s">
        <v>129</v>
      </c>
      <c r="H9861" s="5">
        <v>998</v>
      </c>
      <c r="I9861" s="5">
        <v>62397.45</v>
      </c>
      <c r="J9861" t="s">
        <v>115</v>
      </c>
      <c r="K9861" t="s">
        <v>106</v>
      </c>
      <c r="L9861">
        <v>0</v>
      </c>
      <c r="M9861">
        <v>0</v>
      </c>
      <c r="N9861">
        <v>4</v>
      </c>
      <c r="O9861" s="6">
        <v>5</v>
      </c>
      <c r="P9861" t="s">
        <v>107</v>
      </c>
      <c r="Q9861" t="s">
        <v>107</v>
      </c>
      <c r="R9861">
        <f>IF(F9861="Monthly",2,0)
+IF(E9861&lt;=6,2,0)
+IF(N9861&lt;=2,2,0)
+IF(L9861&gt;=4,2,0)
+IF(M9861&gt;=2,1,0)
+IF(H9861&gt;=_xlfn.PERCENTILE.INC($H$2:$H$10001,0.75),1,0)</f>
        <v>1</v>
      </c>
      <c r="S9861" t="str">
        <f>IF(R9861&gt;=7,"High",IF(R9861&gt;=4,"Medium","Low"))</f>
        <v>Low</v>
      </c>
    </row>
    <row r="9862" spans="1:19">
      <c r="A9862" t="s">
        <v>9987</v>
      </c>
      <c r="B9862">
        <v>33</v>
      </c>
      <c r="C9862" t="s">
        <v>101</v>
      </c>
      <c r="D9862" t="s">
        <v>113</v>
      </c>
      <c r="E9862">
        <v>31</v>
      </c>
      <c r="F9862" t="s">
        <v>103</v>
      </c>
      <c r="G9862" t="s">
        <v>110</v>
      </c>
      <c r="H9862" s="5">
        <v>760</v>
      </c>
      <c r="I9862" s="5">
        <v>23248.22</v>
      </c>
      <c r="J9862" t="s">
        <v>134</v>
      </c>
      <c r="K9862" t="s">
        <v>106</v>
      </c>
      <c r="L9862">
        <v>1</v>
      </c>
      <c r="M9862">
        <v>0</v>
      </c>
      <c r="N9862">
        <v>5</v>
      </c>
      <c r="O9862" s="6">
        <v>0</v>
      </c>
      <c r="P9862" t="s">
        <v>106</v>
      </c>
      <c r="Q9862" t="s">
        <v>107</v>
      </c>
      <c r="R9862">
        <f>IF(F9862="Monthly",2,0)
+IF(E9862&lt;=6,2,0)
+IF(N9862&lt;=2,2,0)
+IF(L9862&gt;=4,2,0)
+IF(M9862&gt;=2,1,0)
+IF(H9862&gt;=_xlfn.PERCENTILE.INC($H$2:$H$10001,0.75),1,0)</f>
        <v>2</v>
      </c>
      <c r="S9862" t="str">
        <f>IF(R9862&gt;=7,"High",IF(R9862&gt;=4,"Medium","Low"))</f>
        <v>Low</v>
      </c>
    </row>
    <row r="9863" spans="1:19">
      <c r="A9863" t="s">
        <v>9988</v>
      </c>
      <c r="B9863">
        <v>29</v>
      </c>
      <c r="C9863" t="s">
        <v>101</v>
      </c>
      <c r="D9863" t="s">
        <v>119</v>
      </c>
      <c r="E9863">
        <v>27</v>
      </c>
      <c r="F9863" t="s">
        <v>109</v>
      </c>
      <c r="G9863" t="s">
        <v>110</v>
      </c>
      <c r="H9863" s="5">
        <v>726</v>
      </c>
      <c r="I9863" s="5">
        <v>18524.3</v>
      </c>
      <c r="J9863" t="s">
        <v>140</v>
      </c>
      <c r="K9863" t="s">
        <v>106</v>
      </c>
      <c r="L9863">
        <v>1</v>
      </c>
      <c r="M9863">
        <v>0</v>
      </c>
      <c r="N9863">
        <v>5</v>
      </c>
      <c r="O9863" s="6">
        <v>5</v>
      </c>
      <c r="P9863" t="s">
        <v>107</v>
      </c>
      <c r="Q9863" t="s">
        <v>107</v>
      </c>
      <c r="R9863">
        <f>IF(F9863="Monthly",2,0)
+IF(E9863&lt;=6,2,0)
+IF(N9863&lt;=2,2,0)
+IF(L9863&gt;=4,2,0)
+IF(M9863&gt;=2,1,0)
+IF(H9863&gt;=_xlfn.PERCENTILE.INC($H$2:$H$10001,0.75),1,0)</f>
        <v>0</v>
      </c>
      <c r="S9863" t="str">
        <f>IF(R9863&gt;=7,"High",IF(R9863&gt;=4,"Medium","Low"))</f>
        <v>Low</v>
      </c>
    </row>
    <row r="9864" spans="1:19">
      <c r="A9864" t="s">
        <v>9989</v>
      </c>
      <c r="B9864">
        <v>29</v>
      </c>
      <c r="C9864" t="s">
        <v>101</v>
      </c>
      <c r="D9864" t="s">
        <v>137</v>
      </c>
      <c r="E9864">
        <v>27</v>
      </c>
      <c r="F9864" t="s">
        <v>121</v>
      </c>
      <c r="G9864" t="s">
        <v>110</v>
      </c>
      <c r="H9864" s="5">
        <v>732</v>
      </c>
      <c r="I9864" s="5">
        <v>19772.560000000001</v>
      </c>
      <c r="J9864" t="s">
        <v>134</v>
      </c>
      <c r="K9864" t="s">
        <v>106</v>
      </c>
      <c r="L9864">
        <v>3</v>
      </c>
      <c r="M9864">
        <v>2</v>
      </c>
      <c r="N9864">
        <v>3</v>
      </c>
      <c r="O9864" s="6">
        <v>0</v>
      </c>
      <c r="P9864" t="s">
        <v>107</v>
      </c>
      <c r="Q9864" t="s">
        <v>106</v>
      </c>
      <c r="R9864">
        <f>IF(F9864="Monthly",2,0)
+IF(E9864&lt;=6,2,0)
+IF(N9864&lt;=2,2,0)
+IF(L9864&gt;=4,2,0)
+IF(M9864&gt;=2,1,0)
+IF(H9864&gt;=_xlfn.PERCENTILE.INC($H$2:$H$10001,0.75),1,0)</f>
        <v>1</v>
      </c>
      <c r="S9864" t="str">
        <f>IF(R9864&gt;=7,"High",IF(R9864&gt;=4,"Medium","Low"))</f>
        <v>Low</v>
      </c>
    </row>
    <row r="9865" spans="1:19">
      <c r="A9865" t="s">
        <v>9990</v>
      </c>
      <c r="B9865">
        <v>38</v>
      </c>
      <c r="C9865" t="s">
        <v>101</v>
      </c>
      <c r="D9865" t="s">
        <v>119</v>
      </c>
      <c r="E9865">
        <v>68</v>
      </c>
      <c r="F9865" t="s">
        <v>109</v>
      </c>
      <c r="G9865" t="s">
        <v>129</v>
      </c>
      <c r="H9865" s="5">
        <v>975</v>
      </c>
      <c r="I9865" s="5">
        <v>65685.320000000007</v>
      </c>
      <c r="J9865" t="s">
        <v>134</v>
      </c>
      <c r="K9865" t="s">
        <v>106</v>
      </c>
      <c r="L9865">
        <v>1</v>
      </c>
      <c r="M9865">
        <v>0</v>
      </c>
      <c r="N9865">
        <v>5</v>
      </c>
      <c r="O9865" s="6">
        <v>0</v>
      </c>
      <c r="P9865" t="s">
        <v>107</v>
      </c>
      <c r="Q9865" t="s">
        <v>107</v>
      </c>
      <c r="R9865">
        <f>IF(F9865="Monthly",2,0)
+IF(E9865&lt;=6,2,0)
+IF(N9865&lt;=2,2,0)
+IF(L9865&gt;=4,2,0)
+IF(M9865&gt;=2,1,0)
+IF(H9865&gt;=_xlfn.PERCENTILE.INC($H$2:$H$10001,0.75),1,0)</f>
        <v>1</v>
      </c>
      <c r="S9865" t="str">
        <f>IF(R9865&gt;=7,"High",IF(R9865&gt;=4,"Medium","Low"))</f>
        <v>Low</v>
      </c>
    </row>
    <row r="9866" spans="1:19">
      <c r="A9866" t="s">
        <v>9991</v>
      </c>
      <c r="B9866">
        <v>46</v>
      </c>
      <c r="C9866" t="s">
        <v>112</v>
      </c>
      <c r="D9866" t="s">
        <v>102</v>
      </c>
      <c r="E9866">
        <v>52</v>
      </c>
      <c r="F9866" t="s">
        <v>109</v>
      </c>
      <c r="G9866" t="s">
        <v>110</v>
      </c>
      <c r="H9866" s="5">
        <v>672</v>
      </c>
      <c r="I9866" s="5">
        <v>32517.3</v>
      </c>
      <c r="J9866" t="s">
        <v>140</v>
      </c>
      <c r="K9866" t="s">
        <v>106</v>
      </c>
      <c r="L9866">
        <v>2</v>
      </c>
      <c r="M9866">
        <v>1</v>
      </c>
      <c r="N9866">
        <v>4</v>
      </c>
      <c r="O9866" s="6">
        <v>5</v>
      </c>
      <c r="P9866" t="s">
        <v>106</v>
      </c>
      <c r="Q9866" t="s">
        <v>106</v>
      </c>
      <c r="R9866">
        <f>IF(F9866="Monthly",2,0)
+IF(E9866&lt;=6,2,0)
+IF(N9866&lt;=2,2,0)
+IF(L9866&gt;=4,2,0)
+IF(M9866&gt;=2,1,0)
+IF(H9866&gt;=_xlfn.PERCENTILE.INC($H$2:$H$10001,0.75),1,0)</f>
        <v>0</v>
      </c>
      <c r="S9866" t="str">
        <f>IF(R9866&gt;=7,"High",IF(R9866&gt;=4,"Medium","Low"))</f>
        <v>Low</v>
      </c>
    </row>
    <row r="9867" spans="1:19">
      <c r="A9867" t="s">
        <v>9992</v>
      </c>
      <c r="B9867">
        <v>35</v>
      </c>
      <c r="C9867" t="s">
        <v>112</v>
      </c>
      <c r="D9867" t="s">
        <v>102</v>
      </c>
      <c r="E9867">
        <v>61</v>
      </c>
      <c r="F9867" t="s">
        <v>109</v>
      </c>
      <c r="G9867" t="s">
        <v>129</v>
      </c>
      <c r="H9867" s="5">
        <v>1060</v>
      </c>
      <c r="I9867" s="5">
        <v>56660.43</v>
      </c>
      <c r="J9867" t="s">
        <v>105</v>
      </c>
      <c r="K9867" t="s">
        <v>107</v>
      </c>
      <c r="L9867">
        <v>1</v>
      </c>
      <c r="M9867">
        <v>0</v>
      </c>
      <c r="N9867">
        <v>5</v>
      </c>
      <c r="O9867" s="6">
        <v>10</v>
      </c>
      <c r="P9867" t="s">
        <v>107</v>
      </c>
      <c r="Q9867" t="s">
        <v>106</v>
      </c>
      <c r="R9867">
        <f>IF(F9867="Monthly",2,0)
+IF(E9867&lt;=6,2,0)
+IF(N9867&lt;=2,2,0)
+IF(L9867&gt;=4,2,0)
+IF(M9867&gt;=2,1,0)
+IF(H9867&gt;=_xlfn.PERCENTILE.INC($H$2:$H$10001,0.75),1,0)</f>
        <v>1</v>
      </c>
      <c r="S9867" t="str">
        <f>IF(R9867&gt;=7,"High",IF(R9867&gt;=4,"Medium","Low"))</f>
        <v>Low</v>
      </c>
    </row>
    <row r="9868" spans="1:19">
      <c r="A9868" t="s">
        <v>9993</v>
      </c>
      <c r="B9868">
        <v>28</v>
      </c>
      <c r="C9868" t="s">
        <v>101</v>
      </c>
      <c r="D9868" t="s">
        <v>126</v>
      </c>
      <c r="E9868">
        <v>21</v>
      </c>
      <c r="F9868" t="s">
        <v>103</v>
      </c>
      <c r="G9868" t="s">
        <v>104</v>
      </c>
      <c r="H9868" s="5">
        <v>560</v>
      </c>
      <c r="I9868" s="5">
        <v>11732.91</v>
      </c>
      <c r="J9868" t="s">
        <v>117</v>
      </c>
      <c r="K9868" t="s">
        <v>106</v>
      </c>
      <c r="L9868">
        <v>1</v>
      </c>
      <c r="M9868">
        <v>0</v>
      </c>
      <c r="N9868">
        <v>5</v>
      </c>
      <c r="O9868" s="6">
        <v>0</v>
      </c>
      <c r="P9868" t="s">
        <v>106</v>
      </c>
      <c r="Q9868" t="s">
        <v>107</v>
      </c>
      <c r="R9868">
        <f>IF(F9868="Monthly",2,0)
+IF(E9868&lt;=6,2,0)
+IF(N9868&lt;=2,2,0)
+IF(L9868&gt;=4,2,0)
+IF(M9868&gt;=2,1,0)
+IF(H9868&gt;=_xlfn.PERCENTILE.INC($H$2:$H$10001,0.75),1,0)</f>
        <v>2</v>
      </c>
      <c r="S9868" t="str">
        <f>IF(R9868&gt;=7,"High",IF(R9868&gt;=4,"Medium","Low"))</f>
        <v>Low</v>
      </c>
    </row>
    <row r="9869" spans="1:19">
      <c r="A9869" t="s">
        <v>9994</v>
      </c>
      <c r="B9869">
        <v>45</v>
      </c>
      <c r="C9869" t="s">
        <v>101</v>
      </c>
      <c r="D9869" t="s">
        <v>131</v>
      </c>
      <c r="E9869">
        <v>40</v>
      </c>
      <c r="F9869" t="s">
        <v>109</v>
      </c>
      <c r="G9869" t="s">
        <v>110</v>
      </c>
      <c r="H9869" s="5">
        <v>687</v>
      </c>
      <c r="I9869" s="5">
        <v>24752.45</v>
      </c>
      <c r="J9869" t="s">
        <v>140</v>
      </c>
      <c r="K9869" t="s">
        <v>106</v>
      </c>
      <c r="L9869">
        <v>2</v>
      </c>
      <c r="M9869">
        <v>1</v>
      </c>
      <c r="N9869">
        <v>4</v>
      </c>
      <c r="O9869" s="6">
        <v>10</v>
      </c>
      <c r="P9869" t="s">
        <v>107</v>
      </c>
      <c r="Q9869" t="s">
        <v>106</v>
      </c>
      <c r="R9869">
        <f>IF(F9869="Monthly",2,0)
+IF(E9869&lt;=6,2,0)
+IF(N9869&lt;=2,2,0)
+IF(L9869&gt;=4,2,0)
+IF(M9869&gt;=2,1,0)
+IF(H9869&gt;=_xlfn.PERCENTILE.INC($H$2:$H$10001,0.75),1,0)</f>
        <v>0</v>
      </c>
      <c r="S9869" t="str">
        <f>IF(R9869&gt;=7,"High",IF(R9869&gt;=4,"Medium","Low"))</f>
        <v>Low</v>
      </c>
    </row>
    <row r="9870" spans="1:19">
      <c r="A9870" t="s">
        <v>9995</v>
      </c>
      <c r="B9870">
        <v>46</v>
      </c>
      <c r="C9870" t="s">
        <v>101</v>
      </c>
      <c r="D9870" t="s">
        <v>102</v>
      </c>
      <c r="E9870">
        <v>35</v>
      </c>
      <c r="F9870" t="s">
        <v>121</v>
      </c>
      <c r="G9870" t="s">
        <v>104</v>
      </c>
      <c r="H9870" s="5">
        <v>518</v>
      </c>
      <c r="I9870" s="5">
        <v>17719.3</v>
      </c>
      <c r="J9870" t="s">
        <v>105</v>
      </c>
      <c r="K9870" t="s">
        <v>106</v>
      </c>
      <c r="L9870">
        <v>3</v>
      </c>
      <c r="M9870">
        <v>1</v>
      </c>
      <c r="N9870">
        <v>3</v>
      </c>
      <c r="O9870" s="6">
        <v>0</v>
      </c>
      <c r="P9870" t="s">
        <v>107</v>
      </c>
      <c r="Q9870" t="s">
        <v>107</v>
      </c>
      <c r="R9870">
        <f>IF(F9870="Monthly",2,0)
+IF(E9870&lt;=6,2,0)
+IF(N9870&lt;=2,2,0)
+IF(L9870&gt;=4,2,0)
+IF(M9870&gt;=2,1,0)
+IF(H9870&gt;=_xlfn.PERCENTILE.INC($H$2:$H$10001,0.75),1,0)</f>
        <v>0</v>
      </c>
      <c r="S9870" t="str">
        <f>IF(R9870&gt;=7,"High",IF(R9870&gt;=4,"Medium","Low"))</f>
        <v>Low</v>
      </c>
    </row>
    <row r="9871" spans="1:19">
      <c r="A9871" t="s">
        <v>9996</v>
      </c>
      <c r="B9871">
        <v>43</v>
      </c>
      <c r="C9871" t="s">
        <v>101</v>
      </c>
      <c r="D9871" t="s">
        <v>133</v>
      </c>
      <c r="E9871">
        <v>19</v>
      </c>
      <c r="F9871" t="s">
        <v>103</v>
      </c>
      <c r="G9871" t="s">
        <v>110</v>
      </c>
      <c r="H9871" s="5">
        <v>739</v>
      </c>
      <c r="I9871" s="5">
        <v>14035.75</v>
      </c>
      <c r="J9871" t="s">
        <v>140</v>
      </c>
      <c r="K9871" t="s">
        <v>106</v>
      </c>
      <c r="L9871">
        <v>1</v>
      </c>
      <c r="M9871">
        <v>0</v>
      </c>
      <c r="N9871">
        <v>4</v>
      </c>
      <c r="O9871" s="6">
        <v>0</v>
      </c>
      <c r="P9871" t="s">
        <v>106</v>
      </c>
      <c r="Q9871" t="s">
        <v>107</v>
      </c>
      <c r="R9871">
        <f>IF(F9871="Monthly",2,0)
+IF(E9871&lt;=6,2,0)
+IF(N9871&lt;=2,2,0)
+IF(L9871&gt;=4,2,0)
+IF(M9871&gt;=2,1,0)
+IF(H9871&gt;=_xlfn.PERCENTILE.INC($H$2:$H$10001,0.75),1,0)</f>
        <v>2</v>
      </c>
      <c r="S9871" t="str">
        <f>IF(R9871&gt;=7,"High",IF(R9871&gt;=4,"Medium","Low"))</f>
        <v>Low</v>
      </c>
    </row>
    <row r="9872" spans="1:19">
      <c r="A9872" t="s">
        <v>9997</v>
      </c>
      <c r="B9872">
        <v>42</v>
      </c>
      <c r="C9872" t="s">
        <v>101</v>
      </c>
      <c r="D9872" t="s">
        <v>133</v>
      </c>
      <c r="E9872">
        <v>64</v>
      </c>
      <c r="F9872" t="s">
        <v>103</v>
      </c>
      <c r="G9872" t="s">
        <v>110</v>
      </c>
      <c r="H9872" s="5">
        <v>701</v>
      </c>
      <c r="I9872" s="5">
        <v>45111.82</v>
      </c>
      <c r="J9872" t="s">
        <v>140</v>
      </c>
      <c r="K9872" t="s">
        <v>106</v>
      </c>
      <c r="L9872">
        <v>1</v>
      </c>
      <c r="M9872">
        <v>0</v>
      </c>
      <c r="N9872">
        <v>5</v>
      </c>
      <c r="O9872" s="6">
        <v>0</v>
      </c>
      <c r="P9872" t="s">
        <v>107</v>
      </c>
      <c r="Q9872" t="s">
        <v>107</v>
      </c>
      <c r="R9872">
        <f>IF(F9872="Monthly",2,0)
+IF(E9872&lt;=6,2,0)
+IF(N9872&lt;=2,2,0)
+IF(L9872&gt;=4,2,0)
+IF(M9872&gt;=2,1,0)
+IF(H9872&gt;=_xlfn.PERCENTILE.INC($H$2:$H$10001,0.75),1,0)</f>
        <v>2</v>
      </c>
      <c r="S9872" t="str">
        <f>IF(R9872&gt;=7,"High",IF(R9872&gt;=4,"Medium","Low"))</f>
        <v>Low</v>
      </c>
    </row>
    <row r="9873" spans="1:19">
      <c r="A9873" t="s">
        <v>9998</v>
      </c>
      <c r="B9873">
        <v>24</v>
      </c>
      <c r="C9873" t="s">
        <v>101</v>
      </c>
      <c r="D9873" t="s">
        <v>113</v>
      </c>
      <c r="E9873">
        <v>22</v>
      </c>
      <c r="F9873" t="s">
        <v>103</v>
      </c>
      <c r="G9873" t="s">
        <v>104</v>
      </c>
      <c r="H9873" s="5">
        <v>437</v>
      </c>
      <c r="I9873" s="5">
        <v>9573.89</v>
      </c>
      <c r="J9873" t="s">
        <v>134</v>
      </c>
      <c r="K9873" t="s">
        <v>106</v>
      </c>
      <c r="L9873">
        <v>1</v>
      </c>
      <c r="M9873">
        <v>0</v>
      </c>
      <c r="N9873">
        <v>5</v>
      </c>
      <c r="O9873" s="6">
        <v>0</v>
      </c>
      <c r="P9873" t="s">
        <v>106</v>
      </c>
      <c r="Q9873" t="s">
        <v>107</v>
      </c>
      <c r="R9873">
        <f>IF(F9873="Monthly",2,0)
+IF(E9873&lt;=6,2,0)
+IF(N9873&lt;=2,2,0)
+IF(L9873&gt;=4,2,0)
+IF(M9873&gt;=2,1,0)
+IF(H9873&gt;=_xlfn.PERCENTILE.INC($H$2:$H$10001,0.75),1,0)</f>
        <v>2</v>
      </c>
      <c r="S9873" t="str">
        <f>IF(R9873&gt;=7,"High",IF(R9873&gt;=4,"Medium","Low"))</f>
        <v>Low</v>
      </c>
    </row>
    <row r="9874" spans="1:19">
      <c r="A9874" t="s">
        <v>9999</v>
      </c>
      <c r="B9874">
        <v>30</v>
      </c>
      <c r="C9874" t="s">
        <v>112</v>
      </c>
      <c r="D9874" t="s">
        <v>137</v>
      </c>
      <c r="E9874">
        <v>20</v>
      </c>
      <c r="F9874" t="s">
        <v>103</v>
      </c>
      <c r="G9874" t="s">
        <v>110</v>
      </c>
      <c r="H9874" s="5">
        <v>665</v>
      </c>
      <c r="I9874" s="5">
        <v>13671.07</v>
      </c>
      <c r="J9874" t="s">
        <v>105</v>
      </c>
      <c r="K9874" t="s">
        <v>106</v>
      </c>
      <c r="L9874">
        <v>0</v>
      </c>
      <c r="M9874">
        <v>0</v>
      </c>
      <c r="N9874">
        <v>5</v>
      </c>
      <c r="O9874" s="6">
        <v>0</v>
      </c>
      <c r="P9874" t="s">
        <v>107</v>
      </c>
      <c r="Q9874" t="s">
        <v>106</v>
      </c>
      <c r="R9874">
        <f>IF(F9874="Monthly",2,0)
+IF(E9874&lt;=6,2,0)
+IF(N9874&lt;=2,2,0)
+IF(L9874&gt;=4,2,0)
+IF(M9874&gt;=2,1,0)
+IF(H9874&gt;=_xlfn.PERCENTILE.INC($H$2:$H$10001,0.75),1,0)</f>
        <v>2</v>
      </c>
      <c r="S9874" t="str">
        <f>IF(R9874&gt;=7,"High",IF(R9874&gt;=4,"Medium","Low"))</f>
        <v>Low</v>
      </c>
    </row>
    <row r="9875" spans="1:19">
      <c r="A9875" t="s">
        <v>10000</v>
      </c>
      <c r="B9875">
        <v>28</v>
      </c>
      <c r="C9875" t="s">
        <v>112</v>
      </c>
      <c r="D9875" t="s">
        <v>113</v>
      </c>
      <c r="E9875">
        <v>33</v>
      </c>
      <c r="F9875" t="s">
        <v>103</v>
      </c>
      <c r="G9875" t="s">
        <v>129</v>
      </c>
      <c r="H9875" s="5">
        <v>1017</v>
      </c>
      <c r="I9875" s="5">
        <v>34313.06</v>
      </c>
      <c r="J9875" t="s">
        <v>105</v>
      </c>
      <c r="K9875" t="s">
        <v>106</v>
      </c>
      <c r="L9875">
        <v>0</v>
      </c>
      <c r="M9875">
        <v>0</v>
      </c>
      <c r="N9875">
        <v>5</v>
      </c>
      <c r="O9875" s="6">
        <v>0</v>
      </c>
      <c r="P9875" t="s">
        <v>106</v>
      </c>
      <c r="Q9875" t="s">
        <v>107</v>
      </c>
      <c r="R9875">
        <f>IF(F9875="Monthly",2,0)
+IF(E9875&lt;=6,2,0)
+IF(N9875&lt;=2,2,0)
+IF(L9875&gt;=4,2,0)
+IF(M9875&gt;=2,1,0)
+IF(H9875&gt;=_xlfn.PERCENTILE.INC($H$2:$H$10001,0.75),1,0)</f>
        <v>3</v>
      </c>
      <c r="S9875" t="str">
        <f>IF(R9875&gt;=7,"High",IF(R9875&gt;=4,"Medium","Low"))</f>
        <v>Low</v>
      </c>
    </row>
    <row r="9876" spans="1:19">
      <c r="A9876" t="s">
        <v>10001</v>
      </c>
      <c r="B9876">
        <v>35</v>
      </c>
      <c r="C9876" t="s">
        <v>101</v>
      </c>
      <c r="D9876" t="s">
        <v>102</v>
      </c>
      <c r="E9876">
        <v>45</v>
      </c>
      <c r="F9876" t="s">
        <v>121</v>
      </c>
      <c r="G9876" t="s">
        <v>129</v>
      </c>
      <c r="H9876" s="5">
        <v>1009</v>
      </c>
      <c r="I9876" s="5">
        <v>40546.53</v>
      </c>
      <c r="J9876" t="s">
        <v>105</v>
      </c>
      <c r="K9876" t="s">
        <v>106</v>
      </c>
      <c r="L9876">
        <v>0</v>
      </c>
      <c r="M9876">
        <v>0</v>
      </c>
      <c r="N9876">
        <v>5</v>
      </c>
      <c r="O9876" s="6">
        <v>10</v>
      </c>
      <c r="P9876" t="s">
        <v>107</v>
      </c>
      <c r="Q9876" t="s">
        <v>107</v>
      </c>
      <c r="R9876">
        <f>IF(F9876="Monthly",2,0)
+IF(E9876&lt;=6,2,0)
+IF(N9876&lt;=2,2,0)
+IF(L9876&gt;=4,2,0)
+IF(M9876&gt;=2,1,0)
+IF(H9876&gt;=_xlfn.PERCENTILE.INC($H$2:$H$10001,0.75),1,0)</f>
        <v>1</v>
      </c>
      <c r="S9876" t="str">
        <f>IF(R9876&gt;=7,"High",IF(R9876&gt;=4,"Medium","Low"))</f>
        <v>Low</v>
      </c>
    </row>
    <row r="9877" spans="1:19">
      <c r="A9877" t="s">
        <v>10002</v>
      </c>
      <c r="B9877">
        <v>18</v>
      </c>
      <c r="C9877" t="s">
        <v>112</v>
      </c>
      <c r="D9877" t="s">
        <v>133</v>
      </c>
      <c r="E9877">
        <v>49</v>
      </c>
      <c r="F9877" t="s">
        <v>103</v>
      </c>
      <c r="G9877" t="s">
        <v>110</v>
      </c>
      <c r="H9877" s="5">
        <v>676</v>
      </c>
      <c r="I9877" s="5">
        <v>33202.61</v>
      </c>
      <c r="J9877" t="s">
        <v>105</v>
      </c>
      <c r="K9877" t="s">
        <v>107</v>
      </c>
      <c r="L9877">
        <v>1</v>
      </c>
      <c r="M9877">
        <v>0</v>
      </c>
      <c r="N9877">
        <v>5</v>
      </c>
      <c r="O9877" s="6">
        <v>0</v>
      </c>
      <c r="P9877" t="s">
        <v>106</v>
      </c>
      <c r="Q9877" t="s">
        <v>107</v>
      </c>
      <c r="R9877">
        <f>IF(F9877="Monthly",2,0)
+IF(E9877&lt;=6,2,0)
+IF(N9877&lt;=2,2,0)
+IF(L9877&gt;=4,2,0)
+IF(M9877&gt;=2,1,0)
+IF(H9877&gt;=_xlfn.PERCENTILE.INC($H$2:$H$10001,0.75),1,0)</f>
        <v>2</v>
      </c>
      <c r="S9877" t="str">
        <f>IF(R9877&gt;=7,"High",IF(R9877&gt;=4,"Medium","Low"))</f>
        <v>Low</v>
      </c>
    </row>
    <row r="9878" spans="1:19">
      <c r="A9878" t="s">
        <v>10003</v>
      </c>
      <c r="B9878">
        <v>20</v>
      </c>
      <c r="C9878" t="s">
        <v>101</v>
      </c>
      <c r="D9878" t="s">
        <v>126</v>
      </c>
      <c r="E9878">
        <v>32</v>
      </c>
      <c r="F9878" t="s">
        <v>103</v>
      </c>
      <c r="G9878" t="s">
        <v>110</v>
      </c>
      <c r="H9878" s="5">
        <v>820</v>
      </c>
      <c r="I9878" s="5">
        <v>26443.41</v>
      </c>
      <c r="J9878" t="s">
        <v>105</v>
      </c>
      <c r="K9878" t="s">
        <v>106</v>
      </c>
      <c r="L9878">
        <v>0</v>
      </c>
      <c r="M9878">
        <v>0</v>
      </c>
      <c r="N9878">
        <v>4</v>
      </c>
      <c r="O9878" s="6">
        <v>0</v>
      </c>
      <c r="P9878" t="s">
        <v>107</v>
      </c>
      <c r="Q9878" t="s">
        <v>107</v>
      </c>
      <c r="R9878">
        <f>IF(F9878="Monthly",2,0)
+IF(E9878&lt;=6,2,0)
+IF(N9878&lt;=2,2,0)
+IF(L9878&gt;=4,2,0)
+IF(M9878&gt;=2,1,0)
+IF(H9878&gt;=_xlfn.PERCENTILE.INC($H$2:$H$10001,0.75),1,0)</f>
        <v>3</v>
      </c>
      <c r="S9878" t="str">
        <f>IF(R9878&gt;=7,"High",IF(R9878&gt;=4,"Medium","Low"))</f>
        <v>Low</v>
      </c>
    </row>
    <row r="9879" spans="1:19">
      <c r="A9879" t="s">
        <v>10004</v>
      </c>
      <c r="B9879">
        <v>23</v>
      </c>
      <c r="C9879" t="s">
        <v>112</v>
      </c>
      <c r="D9879" t="s">
        <v>126</v>
      </c>
      <c r="E9879">
        <v>30</v>
      </c>
      <c r="F9879" t="s">
        <v>103</v>
      </c>
      <c r="G9879" t="s">
        <v>110</v>
      </c>
      <c r="H9879" s="5">
        <v>803</v>
      </c>
      <c r="I9879" s="5">
        <v>23377.21</v>
      </c>
      <c r="J9879" t="s">
        <v>117</v>
      </c>
      <c r="K9879" t="s">
        <v>106</v>
      </c>
      <c r="L9879">
        <v>0</v>
      </c>
      <c r="M9879">
        <v>0</v>
      </c>
      <c r="N9879">
        <v>5</v>
      </c>
      <c r="O9879" s="6">
        <v>0</v>
      </c>
      <c r="P9879" t="s">
        <v>107</v>
      </c>
      <c r="Q9879" t="s">
        <v>106</v>
      </c>
      <c r="R9879">
        <f>IF(F9879="Monthly",2,0)
+IF(E9879&lt;=6,2,0)
+IF(N9879&lt;=2,2,0)
+IF(L9879&gt;=4,2,0)
+IF(M9879&gt;=2,1,0)
+IF(H9879&gt;=_xlfn.PERCENTILE.INC($H$2:$H$10001,0.75),1,0)</f>
        <v>3</v>
      </c>
      <c r="S9879" t="str">
        <f>IF(R9879&gt;=7,"High",IF(R9879&gt;=4,"Medium","Low"))</f>
        <v>Low</v>
      </c>
    </row>
    <row r="9880" spans="1:19">
      <c r="A9880" t="s">
        <v>10005</v>
      </c>
      <c r="B9880">
        <v>33</v>
      </c>
      <c r="C9880" t="s">
        <v>112</v>
      </c>
      <c r="D9880" t="s">
        <v>137</v>
      </c>
      <c r="E9880">
        <v>48</v>
      </c>
      <c r="F9880" t="s">
        <v>109</v>
      </c>
      <c r="G9880" t="s">
        <v>110</v>
      </c>
      <c r="H9880" s="5">
        <v>639</v>
      </c>
      <c r="I9880" s="5">
        <v>31388.23</v>
      </c>
      <c r="J9880" t="s">
        <v>105</v>
      </c>
      <c r="K9880" t="s">
        <v>106</v>
      </c>
      <c r="L9880">
        <v>2</v>
      </c>
      <c r="M9880">
        <v>0</v>
      </c>
      <c r="N9880">
        <v>5</v>
      </c>
      <c r="O9880" s="6">
        <v>0</v>
      </c>
      <c r="P9880" t="s">
        <v>107</v>
      </c>
      <c r="Q9880" t="s">
        <v>107</v>
      </c>
      <c r="R9880">
        <f>IF(F9880="Monthly",2,0)
+IF(E9880&lt;=6,2,0)
+IF(N9880&lt;=2,2,0)
+IF(L9880&gt;=4,2,0)
+IF(M9880&gt;=2,1,0)
+IF(H9880&gt;=_xlfn.PERCENTILE.INC($H$2:$H$10001,0.75),1,0)</f>
        <v>0</v>
      </c>
      <c r="S9880" t="str">
        <f>IF(R9880&gt;=7,"High",IF(R9880&gt;=4,"Medium","Low"))</f>
        <v>Low</v>
      </c>
    </row>
    <row r="9881" spans="1:19">
      <c r="A9881" t="s">
        <v>10006</v>
      </c>
      <c r="B9881">
        <v>46</v>
      </c>
      <c r="C9881" t="s">
        <v>112</v>
      </c>
      <c r="D9881" t="s">
        <v>128</v>
      </c>
      <c r="E9881">
        <v>43</v>
      </c>
      <c r="F9881" t="s">
        <v>109</v>
      </c>
      <c r="G9881" t="s">
        <v>104</v>
      </c>
      <c r="H9881" s="5">
        <v>439</v>
      </c>
      <c r="I9881" s="5">
        <v>17002.580000000002</v>
      </c>
      <c r="J9881" t="s">
        <v>117</v>
      </c>
      <c r="K9881" t="s">
        <v>107</v>
      </c>
      <c r="L9881">
        <v>2</v>
      </c>
      <c r="M9881">
        <v>0</v>
      </c>
      <c r="N9881">
        <v>5</v>
      </c>
      <c r="O9881" s="6">
        <v>10</v>
      </c>
      <c r="P9881" t="s">
        <v>107</v>
      </c>
      <c r="Q9881" t="s">
        <v>107</v>
      </c>
      <c r="R9881">
        <f>IF(F9881="Monthly",2,0)
+IF(E9881&lt;=6,2,0)
+IF(N9881&lt;=2,2,0)
+IF(L9881&gt;=4,2,0)
+IF(M9881&gt;=2,1,0)
+IF(H9881&gt;=_xlfn.PERCENTILE.INC($H$2:$H$10001,0.75),1,0)</f>
        <v>0</v>
      </c>
      <c r="S9881" t="str">
        <f>IF(R9881&gt;=7,"High",IF(R9881&gt;=4,"Medium","Low"))</f>
        <v>Low</v>
      </c>
    </row>
    <row r="9882" spans="1:19">
      <c r="A9882" t="s">
        <v>10007</v>
      </c>
      <c r="B9882">
        <v>41</v>
      </c>
      <c r="C9882" t="s">
        <v>101</v>
      </c>
      <c r="D9882" t="s">
        <v>131</v>
      </c>
      <c r="E9882">
        <v>24</v>
      </c>
      <c r="F9882" t="s">
        <v>121</v>
      </c>
      <c r="G9882" t="s">
        <v>110</v>
      </c>
      <c r="H9882" s="5">
        <v>720</v>
      </c>
      <c r="I9882" s="5">
        <v>17688.05</v>
      </c>
      <c r="J9882" t="s">
        <v>140</v>
      </c>
      <c r="K9882" t="s">
        <v>106</v>
      </c>
      <c r="L9882">
        <v>0</v>
      </c>
      <c r="M9882">
        <v>0</v>
      </c>
      <c r="N9882">
        <v>4</v>
      </c>
      <c r="O9882" s="6">
        <v>0</v>
      </c>
      <c r="P9882" t="s">
        <v>107</v>
      </c>
      <c r="Q9882" t="s">
        <v>107</v>
      </c>
      <c r="R9882">
        <f>IF(F9882="Monthly",2,0)
+IF(E9882&lt;=6,2,0)
+IF(N9882&lt;=2,2,0)
+IF(L9882&gt;=4,2,0)
+IF(M9882&gt;=2,1,0)
+IF(H9882&gt;=_xlfn.PERCENTILE.INC($H$2:$H$10001,0.75),1,0)</f>
        <v>0</v>
      </c>
      <c r="S9882" t="str">
        <f>IF(R9882&gt;=7,"High",IF(R9882&gt;=4,"Medium","Low"))</f>
        <v>Low</v>
      </c>
    </row>
    <row r="9883" spans="1:19">
      <c r="A9883" t="s">
        <v>10008</v>
      </c>
      <c r="B9883">
        <v>27</v>
      </c>
      <c r="C9883" t="s">
        <v>112</v>
      </c>
      <c r="D9883" t="s">
        <v>119</v>
      </c>
      <c r="E9883">
        <v>5</v>
      </c>
      <c r="F9883" t="s">
        <v>103</v>
      </c>
      <c r="G9883" t="s">
        <v>110</v>
      </c>
      <c r="H9883" s="5">
        <v>708</v>
      </c>
      <c r="I9883" s="5">
        <v>3583.68</v>
      </c>
      <c r="J9883" t="s">
        <v>115</v>
      </c>
      <c r="K9883" t="s">
        <v>106</v>
      </c>
      <c r="L9883">
        <v>0</v>
      </c>
      <c r="M9883">
        <v>0</v>
      </c>
      <c r="N9883">
        <v>5</v>
      </c>
      <c r="O9883" s="6">
        <v>0</v>
      </c>
      <c r="P9883" t="s">
        <v>107</v>
      </c>
      <c r="Q9883" t="s">
        <v>107</v>
      </c>
      <c r="R9883">
        <f>IF(F9883="Monthly",2,0)
+IF(E9883&lt;=6,2,0)
+IF(N9883&lt;=2,2,0)
+IF(L9883&gt;=4,2,0)
+IF(M9883&gt;=2,1,0)
+IF(H9883&gt;=_xlfn.PERCENTILE.INC($H$2:$H$10001,0.75),1,0)</f>
        <v>4</v>
      </c>
      <c r="S9883" t="str">
        <f>IF(R9883&gt;=7,"High",IF(R9883&gt;=4,"Medium","Low"))</f>
        <v>Medium</v>
      </c>
    </row>
    <row r="9884" spans="1:19">
      <c r="A9884" t="s">
        <v>10009</v>
      </c>
      <c r="B9884">
        <v>39</v>
      </c>
      <c r="C9884" t="s">
        <v>101</v>
      </c>
      <c r="D9884" t="s">
        <v>133</v>
      </c>
      <c r="E9884">
        <v>58</v>
      </c>
      <c r="F9884" t="s">
        <v>103</v>
      </c>
      <c r="G9884" t="s">
        <v>104</v>
      </c>
      <c r="H9884" s="5">
        <v>509</v>
      </c>
      <c r="I9884" s="5">
        <v>29320.799999999999</v>
      </c>
      <c r="J9884" t="s">
        <v>105</v>
      </c>
      <c r="K9884" t="s">
        <v>106</v>
      </c>
      <c r="L9884">
        <v>3</v>
      </c>
      <c r="M9884">
        <v>2</v>
      </c>
      <c r="N9884">
        <v>4</v>
      </c>
      <c r="O9884" s="6">
        <v>0</v>
      </c>
      <c r="P9884" t="s">
        <v>107</v>
      </c>
      <c r="Q9884" t="s">
        <v>107</v>
      </c>
      <c r="R9884">
        <f>IF(F9884="Monthly",2,0)
+IF(E9884&lt;=6,2,0)
+IF(N9884&lt;=2,2,0)
+IF(L9884&gt;=4,2,0)
+IF(M9884&gt;=2,1,0)
+IF(H9884&gt;=_xlfn.PERCENTILE.INC($H$2:$H$10001,0.75),1,0)</f>
        <v>3</v>
      </c>
      <c r="S9884" t="str">
        <f>IF(R9884&gt;=7,"High",IF(R9884&gt;=4,"Medium","Low"))</f>
        <v>Low</v>
      </c>
    </row>
    <row r="9885" spans="1:19">
      <c r="A9885" t="s">
        <v>10010</v>
      </c>
      <c r="B9885">
        <v>32</v>
      </c>
      <c r="C9885" t="s">
        <v>101</v>
      </c>
      <c r="D9885" t="s">
        <v>126</v>
      </c>
      <c r="E9885">
        <v>9</v>
      </c>
      <c r="F9885" t="s">
        <v>103</v>
      </c>
      <c r="G9885" t="s">
        <v>110</v>
      </c>
      <c r="H9885" s="5">
        <v>686</v>
      </c>
      <c r="I9885" s="5">
        <v>6317.26</v>
      </c>
      <c r="J9885" t="s">
        <v>115</v>
      </c>
      <c r="K9885" t="s">
        <v>106</v>
      </c>
      <c r="L9885">
        <v>2</v>
      </c>
      <c r="M9885">
        <v>0</v>
      </c>
      <c r="N9885">
        <v>5</v>
      </c>
      <c r="O9885" s="6">
        <v>0</v>
      </c>
      <c r="P9885" t="s">
        <v>107</v>
      </c>
      <c r="Q9885" t="s">
        <v>107</v>
      </c>
      <c r="R9885">
        <f>IF(F9885="Monthly",2,0)
+IF(E9885&lt;=6,2,0)
+IF(N9885&lt;=2,2,0)
+IF(L9885&gt;=4,2,0)
+IF(M9885&gt;=2,1,0)
+IF(H9885&gt;=_xlfn.PERCENTILE.INC($H$2:$H$10001,0.75),1,0)</f>
        <v>2</v>
      </c>
      <c r="S9885" t="str">
        <f>IF(R9885&gt;=7,"High",IF(R9885&gt;=4,"Medium","Low"))</f>
        <v>Low</v>
      </c>
    </row>
    <row r="9886" spans="1:19">
      <c r="A9886" t="s">
        <v>10011</v>
      </c>
      <c r="B9886">
        <v>53</v>
      </c>
      <c r="C9886" t="s">
        <v>112</v>
      </c>
      <c r="D9886" t="s">
        <v>113</v>
      </c>
      <c r="E9886">
        <v>30</v>
      </c>
      <c r="F9886" t="s">
        <v>103</v>
      </c>
      <c r="G9886" t="s">
        <v>110</v>
      </c>
      <c r="H9886" s="5">
        <v>670</v>
      </c>
      <c r="I9886" s="5">
        <v>19804.07</v>
      </c>
      <c r="J9886" t="s">
        <v>134</v>
      </c>
      <c r="K9886" t="s">
        <v>106</v>
      </c>
      <c r="L9886">
        <v>1</v>
      </c>
      <c r="M9886">
        <v>0</v>
      </c>
      <c r="N9886">
        <v>5</v>
      </c>
      <c r="O9886" s="6">
        <v>0</v>
      </c>
      <c r="P9886" t="s">
        <v>107</v>
      </c>
      <c r="Q9886" t="s">
        <v>106</v>
      </c>
      <c r="R9886">
        <f>IF(F9886="Monthly",2,0)
+IF(E9886&lt;=6,2,0)
+IF(N9886&lt;=2,2,0)
+IF(L9886&gt;=4,2,0)
+IF(M9886&gt;=2,1,0)
+IF(H9886&gt;=_xlfn.PERCENTILE.INC($H$2:$H$10001,0.75),1,0)</f>
        <v>2</v>
      </c>
      <c r="S9886" t="str">
        <f>IF(R9886&gt;=7,"High",IF(R9886&gt;=4,"Medium","Low"))</f>
        <v>Low</v>
      </c>
    </row>
    <row r="9887" spans="1:19">
      <c r="A9887" t="s">
        <v>10012</v>
      </c>
      <c r="B9887">
        <v>18</v>
      </c>
      <c r="C9887" t="s">
        <v>101</v>
      </c>
      <c r="D9887" t="s">
        <v>137</v>
      </c>
      <c r="E9887">
        <v>30</v>
      </c>
      <c r="F9887" t="s">
        <v>103</v>
      </c>
      <c r="G9887" t="s">
        <v>129</v>
      </c>
      <c r="H9887" s="5">
        <v>963</v>
      </c>
      <c r="I9887" s="5">
        <v>28732.53</v>
      </c>
      <c r="J9887" t="s">
        <v>140</v>
      </c>
      <c r="K9887" t="s">
        <v>107</v>
      </c>
      <c r="L9887">
        <v>0</v>
      </c>
      <c r="M9887">
        <v>0</v>
      </c>
      <c r="N9887">
        <v>5</v>
      </c>
      <c r="O9887" s="6">
        <v>0</v>
      </c>
      <c r="P9887" t="s">
        <v>107</v>
      </c>
      <c r="Q9887" t="s">
        <v>106</v>
      </c>
      <c r="R9887">
        <f>IF(F9887="Monthly",2,0)
+IF(E9887&lt;=6,2,0)
+IF(N9887&lt;=2,2,0)
+IF(L9887&gt;=4,2,0)
+IF(M9887&gt;=2,1,0)
+IF(H9887&gt;=_xlfn.PERCENTILE.INC($H$2:$H$10001,0.75),1,0)</f>
        <v>3</v>
      </c>
      <c r="S9887" t="str">
        <f>IF(R9887&gt;=7,"High",IF(R9887&gt;=4,"Medium","Low"))</f>
        <v>Low</v>
      </c>
    </row>
    <row r="9888" spans="1:19">
      <c r="A9888" t="s">
        <v>10013</v>
      </c>
      <c r="B9888">
        <v>42</v>
      </c>
      <c r="C9888" t="s">
        <v>112</v>
      </c>
      <c r="D9888" t="s">
        <v>119</v>
      </c>
      <c r="E9888">
        <v>17</v>
      </c>
      <c r="F9888" t="s">
        <v>103</v>
      </c>
      <c r="G9888" t="s">
        <v>129</v>
      </c>
      <c r="H9888" s="5">
        <v>983</v>
      </c>
      <c r="I9888" s="5">
        <v>16684.78</v>
      </c>
      <c r="J9888" t="s">
        <v>115</v>
      </c>
      <c r="K9888" t="s">
        <v>106</v>
      </c>
      <c r="L9888">
        <v>0</v>
      </c>
      <c r="M9888">
        <v>0</v>
      </c>
      <c r="N9888">
        <v>5</v>
      </c>
      <c r="O9888" s="6">
        <v>0</v>
      </c>
      <c r="P9888" t="s">
        <v>107</v>
      </c>
      <c r="Q9888" t="s">
        <v>107</v>
      </c>
      <c r="R9888">
        <f>IF(F9888="Monthly",2,0)
+IF(E9888&lt;=6,2,0)
+IF(N9888&lt;=2,2,0)
+IF(L9888&gt;=4,2,0)
+IF(M9888&gt;=2,1,0)
+IF(H9888&gt;=_xlfn.PERCENTILE.INC($H$2:$H$10001,0.75),1,0)</f>
        <v>3</v>
      </c>
      <c r="S9888" t="str">
        <f>IF(R9888&gt;=7,"High",IF(R9888&gt;=4,"Medium","Low"))</f>
        <v>Low</v>
      </c>
    </row>
    <row r="9889" spans="1:19">
      <c r="A9889" t="s">
        <v>10014</v>
      </c>
      <c r="B9889">
        <v>29</v>
      </c>
      <c r="C9889" t="s">
        <v>101</v>
      </c>
      <c r="D9889" t="s">
        <v>102</v>
      </c>
      <c r="E9889">
        <v>34</v>
      </c>
      <c r="F9889" t="s">
        <v>103</v>
      </c>
      <c r="G9889" t="s">
        <v>129</v>
      </c>
      <c r="H9889" s="5">
        <v>1108</v>
      </c>
      <c r="I9889" s="5">
        <v>38383.480000000003</v>
      </c>
      <c r="J9889" t="s">
        <v>105</v>
      </c>
      <c r="K9889" t="s">
        <v>106</v>
      </c>
      <c r="L9889">
        <v>1</v>
      </c>
      <c r="M9889">
        <v>0</v>
      </c>
      <c r="N9889">
        <v>5</v>
      </c>
      <c r="O9889" s="6">
        <v>0</v>
      </c>
      <c r="P9889" t="s">
        <v>107</v>
      </c>
      <c r="Q9889" t="s">
        <v>107</v>
      </c>
      <c r="R9889">
        <f>IF(F9889="Monthly",2,0)
+IF(E9889&lt;=6,2,0)
+IF(N9889&lt;=2,2,0)
+IF(L9889&gt;=4,2,0)
+IF(M9889&gt;=2,1,0)
+IF(H9889&gt;=_xlfn.PERCENTILE.INC($H$2:$H$10001,0.75),1,0)</f>
        <v>3</v>
      </c>
      <c r="S9889" t="str">
        <f>IF(R9889&gt;=7,"High",IF(R9889&gt;=4,"Medium","Low"))</f>
        <v>Low</v>
      </c>
    </row>
    <row r="9890" spans="1:19">
      <c r="A9890" t="s">
        <v>10015</v>
      </c>
      <c r="B9890">
        <v>48</v>
      </c>
      <c r="C9890" t="s">
        <v>112</v>
      </c>
      <c r="D9890" t="s">
        <v>102</v>
      </c>
      <c r="E9890">
        <v>40</v>
      </c>
      <c r="F9890" t="s">
        <v>103</v>
      </c>
      <c r="G9890" t="s">
        <v>110</v>
      </c>
      <c r="H9890" s="5">
        <v>752</v>
      </c>
      <c r="I9890" s="5">
        <v>30922.720000000001</v>
      </c>
      <c r="J9890" t="s">
        <v>134</v>
      </c>
      <c r="K9890" t="s">
        <v>106</v>
      </c>
      <c r="L9890">
        <v>2</v>
      </c>
      <c r="M9890">
        <v>0</v>
      </c>
      <c r="N9890">
        <v>5</v>
      </c>
      <c r="O9890" s="6">
        <v>0</v>
      </c>
      <c r="P9890" t="s">
        <v>107</v>
      </c>
      <c r="Q9890" t="s">
        <v>107</v>
      </c>
      <c r="R9890">
        <f>IF(F9890="Monthly",2,0)
+IF(E9890&lt;=6,2,0)
+IF(N9890&lt;=2,2,0)
+IF(L9890&gt;=4,2,0)
+IF(M9890&gt;=2,1,0)
+IF(H9890&gt;=_xlfn.PERCENTILE.INC($H$2:$H$10001,0.75),1,0)</f>
        <v>2</v>
      </c>
      <c r="S9890" t="str">
        <f>IF(R9890&gt;=7,"High",IF(R9890&gt;=4,"Medium","Low"))</f>
        <v>Low</v>
      </c>
    </row>
    <row r="9891" spans="1:19">
      <c r="A9891" t="s">
        <v>10016</v>
      </c>
      <c r="B9891">
        <v>19</v>
      </c>
      <c r="C9891" t="s">
        <v>101</v>
      </c>
      <c r="D9891" t="s">
        <v>128</v>
      </c>
      <c r="E9891">
        <v>46</v>
      </c>
      <c r="F9891" t="s">
        <v>103</v>
      </c>
      <c r="G9891" t="s">
        <v>110</v>
      </c>
      <c r="H9891" s="5">
        <v>779</v>
      </c>
      <c r="I9891" s="5">
        <v>36270.11</v>
      </c>
      <c r="J9891" t="s">
        <v>105</v>
      </c>
      <c r="K9891" t="s">
        <v>107</v>
      </c>
      <c r="L9891">
        <v>1</v>
      </c>
      <c r="M9891">
        <v>0</v>
      </c>
      <c r="N9891">
        <v>5</v>
      </c>
      <c r="O9891" s="6">
        <v>0</v>
      </c>
      <c r="P9891" t="s">
        <v>106</v>
      </c>
      <c r="Q9891" t="s">
        <v>107</v>
      </c>
      <c r="R9891">
        <f>IF(F9891="Monthly",2,0)
+IF(E9891&lt;=6,2,0)
+IF(N9891&lt;=2,2,0)
+IF(L9891&gt;=4,2,0)
+IF(M9891&gt;=2,1,0)
+IF(H9891&gt;=_xlfn.PERCENTILE.INC($H$2:$H$10001,0.75),1,0)</f>
        <v>2</v>
      </c>
      <c r="S9891" t="str">
        <f>IF(R9891&gt;=7,"High",IF(R9891&gt;=4,"Medium","Low"))</f>
        <v>Low</v>
      </c>
    </row>
    <row r="9892" spans="1:19">
      <c r="A9892" t="s">
        <v>10017</v>
      </c>
      <c r="B9892">
        <v>19</v>
      </c>
      <c r="C9892" t="s">
        <v>101</v>
      </c>
      <c r="D9892" t="s">
        <v>133</v>
      </c>
      <c r="E9892">
        <v>37</v>
      </c>
      <c r="F9892" t="s">
        <v>109</v>
      </c>
      <c r="G9892" t="s">
        <v>104</v>
      </c>
      <c r="H9892" s="5">
        <v>438</v>
      </c>
      <c r="I9892" s="5">
        <v>14927.69</v>
      </c>
      <c r="J9892" t="s">
        <v>115</v>
      </c>
      <c r="K9892" t="s">
        <v>107</v>
      </c>
      <c r="L9892">
        <v>0</v>
      </c>
      <c r="M9892">
        <v>0</v>
      </c>
      <c r="N9892">
        <v>5</v>
      </c>
      <c r="O9892" s="6">
        <v>10</v>
      </c>
      <c r="P9892" t="s">
        <v>106</v>
      </c>
      <c r="Q9892" t="s">
        <v>107</v>
      </c>
      <c r="R9892">
        <f>IF(F9892="Monthly",2,0)
+IF(E9892&lt;=6,2,0)
+IF(N9892&lt;=2,2,0)
+IF(L9892&gt;=4,2,0)
+IF(M9892&gt;=2,1,0)
+IF(H9892&gt;=_xlfn.PERCENTILE.INC($H$2:$H$10001,0.75),1,0)</f>
        <v>0</v>
      </c>
      <c r="S9892" t="str">
        <f>IF(R9892&gt;=7,"High",IF(R9892&gt;=4,"Medium","Low"))</f>
        <v>Low</v>
      </c>
    </row>
    <row r="9893" spans="1:19">
      <c r="A9893" t="s">
        <v>10018</v>
      </c>
      <c r="B9893">
        <v>41</v>
      </c>
      <c r="C9893" t="s">
        <v>112</v>
      </c>
      <c r="D9893" t="s">
        <v>131</v>
      </c>
      <c r="E9893">
        <v>35</v>
      </c>
      <c r="F9893" t="s">
        <v>103</v>
      </c>
      <c r="G9893" t="s">
        <v>110</v>
      </c>
      <c r="H9893" s="5">
        <v>675</v>
      </c>
      <c r="I9893" s="5">
        <v>23429.31</v>
      </c>
      <c r="J9893" t="s">
        <v>140</v>
      </c>
      <c r="K9893" t="s">
        <v>106</v>
      </c>
      <c r="L9893">
        <v>4</v>
      </c>
      <c r="M9893">
        <v>2</v>
      </c>
      <c r="N9893">
        <v>3</v>
      </c>
      <c r="O9893" s="6">
        <v>0</v>
      </c>
      <c r="P9893" t="s">
        <v>107</v>
      </c>
      <c r="Q9893" t="s">
        <v>106</v>
      </c>
      <c r="R9893">
        <f>IF(F9893="Monthly",2,0)
+IF(E9893&lt;=6,2,0)
+IF(N9893&lt;=2,2,0)
+IF(L9893&gt;=4,2,0)
+IF(M9893&gt;=2,1,0)
+IF(H9893&gt;=_xlfn.PERCENTILE.INC($H$2:$H$10001,0.75),1,0)</f>
        <v>5</v>
      </c>
      <c r="S9893" t="str">
        <f>IF(R9893&gt;=7,"High",IF(R9893&gt;=4,"Medium","Low"))</f>
        <v>Medium</v>
      </c>
    </row>
    <row r="9894" spans="1:19">
      <c r="A9894" t="s">
        <v>10019</v>
      </c>
      <c r="B9894">
        <v>36</v>
      </c>
      <c r="C9894" t="s">
        <v>112</v>
      </c>
      <c r="D9894" t="s">
        <v>123</v>
      </c>
      <c r="E9894">
        <v>11</v>
      </c>
      <c r="F9894" t="s">
        <v>103</v>
      </c>
      <c r="G9894" t="s">
        <v>129</v>
      </c>
      <c r="H9894" s="5">
        <v>1008</v>
      </c>
      <c r="I9894" s="5">
        <v>10901.96</v>
      </c>
      <c r="J9894" t="s">
        <v>115</v>
      </c>
      <c r="K9894" t="s">
        <v>106</v>
      </c>
      <c r="L9894">
        <v>0</v>
      </c>
      <c r="M9894">
        <v>0</v>
      </c>
      <c r="N9894">
        <v>5</v>
      </c>
      <c r="O9894" s="6">
        <v>0</v>
      </c>
      <c r="P9894" t="s">
        <v>107</v>
      </c>
      <c r="Q9894" t="s">
        <v>106</v>
      </c>
      <c r="R9894">
        <f>IF(F9894="Monthly",2,0)
+IF(E9894&lt;=6,2,0)
+IF(N9894&lt;=2,2,0)
+IF(L9894&gt;=4,2,0)
+IF(M9894&gt;=2,1,0)
+IF(H9894&gt;=_xlfn.PERCENTILE.INC($H$2:$H$10001,0.75),1,0)</f>
        <v>3</v>
      </c>
      <c r="S9894" t="str">
        <f>IF(R9894&gt;=7,"High",IF(R9894&gt;=4,"Medium","Low"))</f>
        <v>Low</v>
      </c>
    </row>
    <row r="9895" spans="1:19">
      <c r="A9895" t="s">
        <v>10020</v>
      </c>
      <c r="B9895">
        <v>46</v>
      </c>
      <c r="C9895" t="s">
        <v>112</v>
      </c>
      <c r="D9895" t="s">
        <v>123</v>
      </c>
      <c r="E9895">
        <v>66</v>
      </c>
      <c r="F9895" t="s">
        <v>109</v>
      </c>
      <c r="G9895" t="s">
        <v>104</v>
      </c>
      <c r="H9895" s="5">
        <v>419</v>
      </c>
      <c r="I9895" s="5">
        <v>27078.25</v>
      </c>
      <c r="J9895" t="s">
        <v>115</v>
      </c>
      <c r="K9895" t="s">
        <v>106</v>
      </c>
      <c r="L9895">
        <v>0</v>
      </c>
      <c r="M9895">
        <v>0</v>
      </c>
      <c r="N9895">
        <v>5</v>
      </c>
      <c r="O9895" s="6">
        <v>0</v>
      </c>
      <c r="P9895" t="s">
        <v>107</v>
      </c>
      <c r="Q9895" t="s">
        <v>107</v>
      </c>
      <c r="R9895">
        <f>IF(F9895="Monthly",2,0)
+IF(E9895&lt;=6,2,0)
+IF(N9895&lt;=2,2,0)
+IF(L9895&gt;=4,2,0)
+IF(M9895&gt;=2,1,0)
+IF(H9895&gt;=_xlfn.PERCENTILE.INC($H$2:$H$10001,0.75),1,0)</f>
        <v>0</v>
      </c>
      <c r="S9895" t="str">
        <f>IF(R9895&gt;=7,"High",IF(R9895&gt;=4,"Medium","Low"))</f>
        <v>Low</v>
      </c>
    </row>
    <row r="9896" spans="1:19">
      <c r="A9896" t="s">
        <v>10021</v>
      </c>
      <c r="B9896">
        <v>53</v>
      </c>
      <c r="C9896" t="s">
        <v>101</v>
      </c>
      <c r="D9896" t="s">
        <v>159</v>
      </c>
      <c r="E9896">
        <v>36</v>
      </c>
      <c r="F9896" t="s">
        <v>103</v>
      </c>
      <c r="G9896" t="s">
        <v>104</v>
      </c>
      <c r="H9896" s="5">
        <v>507</v>
      </c>
      <c r="I9896" s="5">
        <v>18639.580000000002</v>
      </c>
      <c r="J9896" t="s">
        <v>134</v>
      </c>
      <c r="K9896" t="s">
        <v>106</v>
      </c>
      <c r="L9896">
        <v>0</v>
      </c>
      <c r="M9896">
        <v>0</v>
      </c>
      <c r="N9896">
        <v>4</v>
      </c>
      <c r="O9896" s="6">
        <v>0</v>
      </c>
      <c r="P9896" t="s">
        <v>107</v>
      </c>
      <c r="Q9896" t="s">
        <v>107</v>
      </c>
      <c r="R9896">
        <f>IF(F9896="Monthly",2,0)
+IF(E9896&lt;=6,2,0)
+IF(N9896&lt;=2,2,0)
+IF(L9896&gt;=4,2,0)
+IF(M9896&gt;=2,1,0)
+IF(H9896&gt;=_xlfn.PERCENTILE.INC($H$2:$H$10001,0.75),1,0)</f>
        <v>2</v>
      </c>
      <c r="S9896" t="str">
        <f>IF(R9896&gt;=7,"High",IF(R9896&gt;=4,"Medium","Low"))</f>
        <v>Low</v>
      </c>
    </row>
    <row r="9897" spans="1:19">
      <c r="A9897" t="s">
        <v>10022</v>
      </c>
      <c r="B9897">
        <v>25</v>
      </c>
      <c r="C9897" t="s">
        <v>112</v>
      </c>
      <c r="D9897" t="s">
        <v>133</v>
      </c>
      <c r="E9897">
        <v>16</v>
      </c>
      <c r="F9897" t="s">
        <v>103</v>
      </c>
      <c r="G9897" t="s">
        <v>129</v>
      </c>
      <c r="H9897" s="5">
        <v>969</v>
      </c>
      <c r="I9897" s="5">
        <v>15495.95</v>
      </c>
      <c r="J9897" t="s">
        <v>105</v>
      </c>
      <c r="K9897" t="s">
        <v>106</v>
      </c>
      <c r="L9897">
        <v>1</v>
      </c>
      <c r="M9897">
        <v>0</v>
      </c>
      <c r="N9897">
        <v>4</v>
      </c>
      <c r="O9897" s="6">
        <v>0</v>
      </c>
      <c r="P9897" t="s">
        <v>106</v>
      </c>
      <c r="Q9897" t="s">
        <v>107</v>
      </c>
      <c r="R9897">
        <f>IF(F9897="Monthly",2,0)
+IF(E9897&lt;=6,2,0)
+IF(N9897&lt;=2,2,0)
+IF(L9897&gt;=4,2,0)
+IF(M9897&gt;=2,1,0)
+IF(H9897&gt;=_xlfn.PERCENTILE.INC($H$2:$H$10001,0.75),1,0)</f>
        <v>3</v>
      </c>
      <c r="S9897" t="str">
        <f>IF(R9897&gt;=7,"High",IF(R9897&gt;=4,"Medium","Low"))</f>
        <v>Low</v>
      </c>
    </row>
    <row r="9898" spans="1:19">
      <c r="A9898" t="s">
        <v>10023</v>
      </c>
      <c r="B9898">
        <v>36</v>
      </c>
      <c r="C9898" t="s">
        <v>112</v>
      </c>
      <c r="D9898" t="s">
        <v>126</v>
      </c>
      <c r="E9898">
        <v>30</v>
      </c>
      <c r="F9898" t="s">
        <v>103</v>
      </c>
      <c r="G9898" t="s">
        <v>104</v>
      </c>
      <c r="H9898" s="5">
        <v>450</v>
      </c>
      <c r="I9898" s="5">
        <v>13576.26</v>
      </c>
      <c r="J9898" t="s">
        <v>105</v>
      </c>
      <c r="K9898" t="s">
        <v>107</v>
      </c>
      <c r="L9898">
        <v>5</v>
      </c>
      <c r="M9898">
        <v>3</v>
      </c>
      <c r="N9898">
        <v>3</v>
      </c>
      <c r="O9898" s="6">
        <v>0</v>
      </c>
      <c r="P9898" t="s">
        <v>107</v>
      </c>
      <c r="Q9898" t="s">
        <v>107</v>
      </c>
      <c r="R9898">
        <f>IF(F9898="Monthly",2,0)
+IF(E9898&lt;=6,2,0)
+IF(N9898&lt;=2,2,0)
+IF(L9898&gt;=4,2,0)
+IF(M9898&gt;=2,1,0)
+IF(H9898&gt;=_xlfn.PERCENTILE.INC($H$2:$H$10001,0.75),1,0)</f>
        <v>5</v>
      </c>
      <c r="S9898" t="str">
        <f>IF(R9898&gt;=7,"High",IF(R9898&gt;=4,"Medium","Low"))</f>
        <v>Medium</v>
      </c>
    </row>
    <row r="9899" spans="1:19">
      <c r="A9899" t="s">
        <v>10024</v>
      </c>
      <c r="B9899">
        <v>20</v>
      </c>
      <c r="C9899" t="s">
        <v>101</v>
      </c>
      <c r="D9899" t="s">
        <v>137</v>
      </c>
      <c r="E9899">
        <v>38</v>
      </c>
      <c r="F9899" t="s">
        <v>109</v>
      </c>
      <c r="G9899" t="s">
        <v>104</v>
      </c>
      <c r="H9899" s="5">
        <v>392</v>
      </c>
      <c r="I9899" s="5">
        <v>14637.75</v>
      </c>
      <c r="J9899" t="s">
        <v>105</v>
      </c>
      <c r="K9899" t="s">
        <v>107</v>
      </c>
      <c r="L9899">
        <v>0</v>
      </c>
      <c r="M9899">
        <v>0</v>
      </c>
      <c r="N9899">
        <v>4</v>
      </c>
      <c r="O9899" s="6">
        <v>0</v>
      </c>
      <c r="P9899" t="s">
        <v>107</v>
      </c>
      <c r="Q9899" t="s">
        <v>107</v>
      </c>
      <c r="R9899">
        <f>IF(F9899="Monthly",2,0)
+IF(E9899&lt;=6,2,0)
+IF(N9899&lt;=2,2,0)
+IF(L9899&gt;=4,2,0)
+IF(M9899&gt;=2,1,0)
+IF(H9899&gt;=_xlfn.PERCENTILE.INC($H$2:$H$10001,0.75),1,0)</f>
        <v>0</v>
      </c>
      <c r="S9899" t="str">
        <f>IF(R9899&gt;=7,"High",IF(R9899&gt;=4,"Medium","Low"))</f>
        <v>Low</v>
      </c>
    </row>
    <row r="9900" spans="1:19">
      <c r="A9900" t="s">
        <v>10025</v>
      </c>
      <c r="B9900">
        <v>25</v>
      </c>
      <c r="C9900" t="s">
        <v>112</v>
      </c>
      <c r="D9900" t="s">
        <v>137</v>
      </c>
      <c r="E9900">
        <v>33</v>
      </c>
      <c r="F9900" t="s">
        <v>109</v>
      </c>
      <c r="G9900" t="s">
        <v>110</v>
      </c>
      <c r="H9900" s="5">
        <v>640</v>
      </c>
      <c r="I9900" s="5">
        <v>18850.599999999999</v>
      </c>
      <c r="J9900" t="s">
        <v>105</v>
      </c>
      <c r="K9900" t="s">
        <v>106</v>
      </c>
      <c r="L9900">
        <v>0</v>
      </c>
      <c r="M9900">
        <v>0</v>
      </c>
      <c r="N9900">
        <v>5</v>
      </c>
      <c r="O9900" s="6">
        <v>10</v>
      </c>
      <c r="P9900" t="s">
        <v>106</v>
      </c>
      <c r="Q9900" t="s">
        <v>107</v>
      </c>
      <c r="R9900">
        <f>IF(F9900="Monthly",2,0)
+IF(E9900&lt;=6,2,0)
+IF(N9900&lt;=2,2,0)
+IF(L9900&gt;=4,2,0)
+IF(M9900&gt;=2,1,0)
+IF(H9900&gt;=_xlfn.PERCENTILE.INC($H$2:$H$10001,0.75),1,0)</f>
        <v>0</v>
      </c>
      <c r="S9900" t="str">
        <f>IF(R9900&gt;=7,"High",IF(R9900&gt;=4,"Medium","Low"))</f>
        <v>Low</v>
      </c>
    </row>
    <row r="9901" spans="1:19">
      <c r="A9901" t="s">
        <v>10026</v>
      </c>
      <c r="B9901">
        <v>33</v>
      </c>
      <c r="C9901" t="s">
        <v>112</v>
      </c>
      <c r="D9901" t="s">
        <v>126</v>
      </c>
      <c r="E9901">
        <v>72</v>
      </c>
      <c r="F9901" t="s">
        <v>121</v>
      </c>
      <c r="G9901" t="s">
        <v>104</v>
      </c>
      <c r="H9901" s="5">
        <v>487</v>
      </c>
      <c r="I9901" s="5">
        <v>29132.37</v>
      </c>
      <c r="J9901" t="s">
        <v>117</v>
      </c>
      <c r="K9901" t="s">
        <v>106</v>
      </c>
      <c r="L9901">
        <v>1</v>
      </c>
      <c r="M9901">
        <v>0</v>
      </c>
      <c r="N9901">
        <v>4</v>
      </c>
      <c r="O9901" s="6">
        <v>15</v>
      </c>
      <c r="P9901" t="s">
        <v>106</v>
      </c>
      <c r="Q9901" t="s">
        <v>107</v>
      </c>
      <c r="R9901">
        <f>IF(F9901="Monthly",2,0)
+IF(E9901&lt;=6,2,0)
+IF(N9901&lt;=2,2,0)
+IF(L9901&gt;=4,2,0)
+IF(M9901&gt;=2,1,0)
+IF(H9901&gt;=_xlfn.PERCENTILE.INC($H$2:$H$10001,0.75),1,0)</f>
        <v>0</v>
      </c>
      <c r="S9901" t="str">
        <f>IF(R9901&gt;=7,"High",IF(R9901&gt;=4,"Medium","Low"))</f>
        <v>Low</v>
      </c>
    </row>
    <row r="9902" spans="1:19">
      <c r="A9902" t="s">
        <v>10027</v>
      </c>
      <c r="B9902">
        <v>27</v>
      </c>
      <c r="C9902" t="s">
        <v>112</v>
      </c>
      <c r="D9902" t="s">
        <v>102</v>
      </c>
      <c r="E9902">
        <v>66</v>
      </c>
      <c r="F9902" t="s">
        <v>121</v>
      </c>
      <c r="G9902" t="s">
        <v>110</v>
      </c>
      <c r="H9902" s="5">
        <v>830</v>
      </c>
      <c r="I9902" s="5">
        <v>53478.7</v>
      </c>
      <c r="J9902" t="s">
        <v>140</v>
      </c>
      <c r="K9902" t="s">
        <v>106</v>
      </c>
      <c r="L9902">
        <v>1</v>
      </c>
      <c r="M9902">
        <v>0</v>
      </c>
      <c r="N9902">
        <v>5</v>
      </c>
      <c r="O9902" s="6">
        <v>0</v>
      </c>
      <c r="P9902" t="s">
        <v>107</v>
      </c>
      <c r="Q9902" t="s">
        <v>107</v>
      </c>
      <c r="R9902">
        <f>IF(F9902="Monthly",2,0)
+IF(E9902&lt;=6,2,0)
+IF(N9902&lt;=2,2,0)
+IF(L9902&gt;=4,2,0)
+IF(M9902&gt;=2,1,0)
+IF(H9902&gt;=_xlfn.PERCENTILE.INC($H$2:$H$10001,0.75),1,0)</f>
        <v>1</v>
      </c>
      <c r="S9902" t="str">
        <f>IF(R9902&gt;=7,"High",IF(R9902&gt;=4,"Medium","Low"))</f>
        <v>Low</v>
      </c>
    </row>
    <row r="9903" spans="1:19">
      <c r="A9903" t="s">
        <v>10028</v>
      </c>
      <c r="B9903">
        <v>33</v>
      </c>
      <c r="C9903" t="s">
        <v>101</v>
      </c>
      <c r="D9903" t="s">
        <v>102</v>
      </c>
      <c r="E9903">
        <v>33</v>
      </c>
      <c r="F9903" t="s">
        <v>121</v>
      </c>
      <c r="G9903" t="s">
        <v>110</v>
      </c>
      <c r="H9903" s="5">
        <v>821</v>
      </c>
      <c r="I9903" s="5">
        <v>26941.96</v>
      </c>
      <c r="J9903" t="s">
        <v>105</v>
      </c>
      <c r="K9903" t="s">
        <v>106</v>
      </c>
      <c r="L9903">
        <v>6</v>
      </c>
      <c r="M9903">
        <v>3</v>
      </c>
      <c r="N9903">
        <v>3</v>
      </c>
      <c r="O9903" s="6">
        <v>0</v>
      </c>
      <c r="P9903" t="s">
        <v>107</v>
      </c>
      <c r="Q9903" t="s">
        <v>107</v>
      </c>
      <c r="R9903">
        <f>IF(F9903="Monthly",2,0)
+IF(E9903&lt;=6,2,0)
+IF(N9903&lt;=2,2,0)
+IF(L9903&gt;=4,2,0)
+IF(M9903&gt;=2,1,0)
+IF(H9903&gt;=_xlfn.PERCENTILE.INC($H$2:$H$10001,0.75),1,0)</f>
        <v>4</v>
      </c>
      <c r="S9903" t="str">
        <f>IF(R9903&gt;=7,"High",IF(R9903&gt;=4,"Medium","Low"))</f>
        <v>Medium</v>
      </c>
    </row>
    <row r="9904" spans="1:19">
      <c r="A9904" t="s">
        <v>10029</v>
      </c>
      <c r="B9904">
        <v>37</v>
      </c>
      <c r="C9904" t="s">
        <v>112</v>
      </c>
      <c r="D9904" t="s">
        <v>113</v>
      </c>
      <c r="E9904">
        <v>22</v>
      </c>
      <c r="F9904" t="s">
        <v>103</v>
      </c>
      <c r="G9904" t="s">
        <v>104</v>
      </c>
      <c r="H9904" s="5">
        <v>442</v>
      </c>
      <c r="I9904" s="5">
        <v>9877.74</v>
      </c>
      <c r="J9904" t="s">
        <v>115</v>
      </c>
      <c r="K9904" t="s">
        <v>107</v>
      </c>
      <c r="L9904">
        <v>0</v>
      </c>
      <c r="M9904">
        <v>0</v>
      </c>
      <c r="N9904">
        <v>4</v>
      </c>
      <c r="O9904" s="6">
        <v>0</v>
      </c>
      <c r="P9904" t="s">
        <v>106</v>
      </c>
      <c r="Q9904" t="s">
        <v>107</v>
      </c>
      <c r="R9904">
        <f>IF(F9904="Monthly",2,0)
+IF(E9904&lt;=6,2,0)
+IF(N9904&lt;=2,2,0)
+IF(L9904&gt;=4,2,0)
+IF(M9904&gt;=2,1,0)
+IF(H9904&gt;=_xlfn.PERCENTILE.INC($H$2:$H$10001,0.75),1,0)</f>
        <v>2</v>
      </c>
      <c r="S9904" t="str">
        <f>IF(R9904&gt;=7,"High",IF(R9904&gt;=4,"Medium","Low"))</f>
        <v>Low</v>
      </c>
    </row>
    <row r="9905" spans="1:19">
      <c r="A9905" t="s">
        <v>10030</v>
      </c>
      <c r="B9905">
        <v>35</v>
      </c>
      <c r="C9905" t="s">
        <v>101</v>
      </c>
      <c r="D9905" t="s">
        <v>133</v>
      </c>
      <c r="E9905">
        <v>22</v>
      </c>
      <c r="F9905" t="s">
        <v>109</v>
      </c>
      <c r="G9905" t="s">
        <v>110</v>
      </c>
      <c r="H9905" s="5">
        <v>780</v>
      </c>
      <c r="I9905" s="5">
        <v>17447.52</v>
      </c>
      <c r="J9905" t="s">
        <v>115</v>
      </c>
      <c r="K9905" t="s">
        <v>106</v>
      </c>
      <c r="L9905">
        <v>0</v>
      </c>
      <c r="M9905">
        <v>0</v>
      </c>
      <c r="N9905">
        <v>5</v>
      </c>
      <c r="O9905" s="6">
        <v>0</v>
      </c>
      <c r="P9905" t="s">
        <v>107</v>
      </c>
      <c r="Q9905" t="s">
        <v>107</v>
      </c>
      <c r="R9905">
        <f>IF(F9905="Monthly",2,0)
+IF(E9905&lt;=6,2,0)
+IF(N9905&lt;=2,2,0)
+IF(L9905&gt;=4,2,0)
+IF(M9905&gt;=2,1,0)
+IF(H9905&gt;=_xlfn.PERCENTILE.INC($H$2:$H$10001,0.75),1,0)</f>
        <v>0</v>
      </c>
      <c r="S9905" t="str">
        <f>IF(R9905&gt;=7,"High",IF(R9905&gt;=4,"Medium","Low"))</f>
        <v>Low</v>
      </c>
    </row>
    <row r="9906" spans="1:19">
      <c r="A9906" t="s">
        <v>10031</v>
      </c>
      <c r="B9906">
        <v>37</v>
      </c>
      <c r="C9906" t="s">
        <v>112</v>
      </c>
      <c r="D9906" t="s">
        <v>133</v>
      </c>
      <c r="E9906">
        <v>22</v>
      </c>
      <c r="F9906" t="s">
        <v>121</v>
      </c>
      <c r="G9906" t="s">
        <v>104</v>
      </c>
      <c r="H9906" s="5">
        <v>511</v>
      </c>
      <c r="I9906" s="5">
        <v>9860.5300000000007</v>
      </c>
      <c r="J9906" t="s">
        <v>105</v>
      </c>
      <c r="K9906" t="s">
        <v>107</v>
      </c>
      <c r="L9906">
        <v>1</v>
      </c>
      <c r="M9906">
        <v>0</v>
      </c>
      <c r="N9906">
        <v>5</v>
      </c>
      <c r="O9906" s="6">
        <v>10</v>
      </c>
      <c r="P9906" t="s">
        <v>107</v>
      </c>
      <c r="Q9906" t="s">
        <v>107</v>
      </c>
      <c r="R9906">
        <f>IF(F9906="Monthly",2,0)
+IF(E9906&lt;=6,2,0)
+IF(N9906&lt;=2,2,0)
+IF(L9906&gt;=4,2,0)
+IF(M9906&gt;=2,1,0)
+IF(H9906&gt;=_xlfn.PERCENTILE.INC($H$2:$H$10001,0.75),1,0)</f>
        <v>0</v>
      </c>
      <c r="S9906" t="str">
        <f>IF(R9906&gt;=7,"High",IF(R9906&gt;=4,"Medium","Low"))</f>
        <v>Low</v>
      </c>
    </row>
    <row r="9907" spans="1:19">
      <c r="A9907" t="s">
        <v>10032</v>
      </c>
      <c r="B9907">
        <v>48</v>
      </c>
      <c r="C9907" t="s">
        <v>101</v>
      </c>
      <c r="D9907" t="s">
        <v>102</v>
      </c>
      <c r="E9907">
        <v>23</v>
      </c>
      <c r="F9907" t="s">
        <v>103</v>
      </c>
      <c r="G9907" t="s">
        <v>110</v>
      </c>
      <c r="H9907" s="5">
        <v>774</v>
      </c>
      <c r="I9907" s="5">
        <v>17918.88</v>
      </c>
      <c r="J9907" t="s">
        <v>105</v>
      </c>
      <c r="K9907" t="s">
        <v>106</v>
      </c>
      <c r="L9907">
        <v>0</v>
      </c>
      <c r="M9907">
        <v>0</v>
      </c>
      <c r="N9907">
        <v>5</v>
      </c>
      <c r="O9907" s="6">
        <v>0</v>
      </c>
      <c r="P9907" t="s">
        <v>107</v>
      </c>
      <c r="Q9907" t="s">
        <v>107</v>
      </c>
      <c r="R9907">
        <f>IF(F9907="Monthly",2,0)
+IF(E9907&lt;=6,2,0)
+IF(N9907&lt;=2,2,0)
+IF(L9907&gt;=4,2,0)
+IF(M9907&gt;=2,1,0)
+IF(H9907&gt;=_xlfn.PERCENTILE.INC($H$2:$H$10001,0.75),1,0)</f>
        <v>2</v>
      </c>
      <c r="S9907" t="str">
        <f>IF(R9907&gt;=7,"High",IF(R9907&gt;=4,"Medium","Low"))</f>
        <v>Low</v>
      </c>
    </row>
    <row r="9908" spans="1:19">
      <c r="A9908" t="s">
        <v>10033</v>
      </c>
      <c r="B9908">
        <v>37</v>
      </c>
      <c r="C9908" t="s">
        <v>112</v>
      </c>
      <c r="D9908" t="s">
        <v>123</v>
      </c>
      <c r="E9908">
        <v>19</v>
      </c>
      <c r="F9908" t="s">
        <v>103</v>
      </c>
      <c r="G9908" t="s">
        <v>104</v>
      </c>
      <c r="H9908" s="5">
        <v>448</v>
      </c>
      <c r="I9908" s="5">
        <v>8608.4500000000007</v>
      </c>
      <c r="J9908" t="s">
        <v>117</v>
      </c>
      <c r="K9908" t="s">
        <v>106</v>
      </c>
      <c r="L9908">
        <v>3</v>
      </c>
      <c r="M9908">
        <v>1</v>
      </c>
      <c r="N9908">
        <v>3</v>
      </c>
      <c r="O9908" s="6">
        <v>0</v>
      </c>
      <c r="P9908" t="s">
        <v>106</v>
      </c>
      <c r="Q9908" t="s">
        <v>107</v>
      </c>
      <c r="R9908">
        <f>IF(F9908="Monthly",2,0)
+IF(E9908&lt;=6,2,0)
+IF(N9908&lt;=2,2,0)
+IF(L9908&gt;=4,2,0)
+IF(M9908&gt;=2,1,0)
+IF(H9908&gt;=_xlfn.PERCENTILE.INC($H$2:$H$10001,0.75),1,0)</f>
        <v>2</v>
      </c>
      <c r="S9908" t="str">
        <f>IF(R9908&gt;=7,"High",IF(R9908&gt;=4,"Medium","Low"))</f>
        <v>Low</v>
      </c>
    </row>
    <row r="9909" spans="1:19">
      <c r="A9909" t="s">
        <v>10034</v>
      </c>
      <c r="B9909">
        <v>51</v>
      </c>
      <c r="C9909" t="s">
        <v>112</v>
      </c>
      <c r="D9909" t="s">
        <v>131</v>
      </c>
      <c r="E9909">
        <v>16</v>
      </c>
      <c r="F9909" t="s">
        <v>103</v>
      </c>
      <c r="G9909" t="s">
        <v>104</v>
      </c>
      <c r="H9909" s="5">
        <v>551</v>
      </c>
      <c r="I9909" s="5">
        <v>8634.64</v>
      </c>
      <c r="J9909" t="s">
        <v>140</v>
      </c>
      <c r="K9909" t="s">
        <v>107</v>
      </c>
      <c r="L9909">
        <v>0</v>
      </c>
      <c r="M9909">
        <v>0</v>
      </c>
      <c r="N9909">
        <v>5</v>
      </c>
      <c r="O9909" s="6">
        <v>0</v>
      </c>
      <c r="P9909" t="s">
        <v>107</v>
      </c>
      <c r="Q9909" t="s">
        <v>107</v>
      </c>
      <c r="R9909">
        <f>IF(F9909="Monthly",2,0)
+IF(E9909&lt;=6,2,0)
+IF(N9909&lt;=2,2,0)
+IF(L9909&gt;=4,2,0)
+IF(M9909&gt;=2,1,0)
+IF(H9909&gt;=_xlfn.PERCENTILE.INC($H$2:$H$10001,0.75),1,0)</f>
        <v>2</v>
      </c>
      <c r="S9909" t="str">
        <f>IF(R9909&gt;=7,"High",IF(R9909&gt;=4,"Medium","Low"))</f>
        <v>Low</v>
      </c>
    </row>
    <row r="9910" spans="1:19">
      <c r="A9910" t="s">
        <v>10035</v>
      </c>
      <c r="B9910">
        <v>56</v>
      </c>
      <c r="C9910" t="s">
        <v>101</v>
      </c>
      <c r="D9910" t="s">
        <v>137</v>
      </c>
      <c r="E9910">
        <v>27</v>
      </c>
      <c r="F9910" t="s">
        <v>109</v>
      </c>
      <c r="G9910" t="s">
        <v>129</v>
      </c>
      <c r="H9910" s="5">
        <v>1038</v>
      </c>
      <c r="I9910" s="5">
        <v>25007.360000000001</v>
      </c>
      <c r="J9910" t="s">
        <v>134</v>
      </c>
      <c r="K9910" t="s">
        <v>106</v>
      </c>
      <c r="L9910">
        <v>0</v>
      </c>
      <c r="M9910">
        <v>0</v>
      </c>
      <c r="N9910">
        <v>5</v>
      </c>
      <c r="O9910" s="6">
        <v>10</v>
      </c>
      <c r="P9910" t="s">
        <v>107</v>
      </c>
      <c r="Q9910" t="s">
        <v>107</v>
      </c>
      <c r="R9910">
        <f>IF(F9910="Monthly",2,0)
+IF(E9910&lt;=6,2,0)
+IF(N9910&lt;=2,2,0)
+IF(L9910&gt;=4,2,0)
+IF(M9910&gt;=2,1,0)
+IF(H9910&gt;=_xlfn.PERCENTILE.INC($H$2:$H$10001,0.75),1,0)</f>
        <v>1</v>
      </c>
      <c r="S9910" t="str">
        <f>IF(R9910&gt;=7,"High",IF(R9910&gt;=4,"Medium","Low"))</f>
        <v>Low</v>
      </c>
    </row>
    <row r="9911" spans="1:19">
      <c r="A9911" t="s">
        <v>10036</v>
      </c>
      <c r="B9911">
        <v>43</v>
      </c>
      <c r="C9911" t="s">
        <v>112</v>
      </c>
      <c r="D9911" t="s">
        <v>102</v>
      </c>
      <c r="E9911">
        <v>26</v>
      </c>
      <c r="F9911" t="s">
        <v>121</v>
      </c>
      <c r="G9911" t="s">
        <v>104</v>
      </c>
      <c r="H9911" s="5">
        <v>487</v>
      </c>
      <c r="I9911" s="5">
        <v>12575.31</v>
      </c>
      <c r="J9911" t="s">
        <v>115</v>
      </c>
      <c r="K9911" t="s">
        <v>106</v>
      </c>
      <c r="L9911">
        <v>0</v>
      </c>
      <c r="M9911">
        <v>0</v>
      </c>
      <c r="N9911">
        <v>5</v>
      </c>
      <c r="O9911" s="6">
        <v>0</v>
      </c>
      <c r="P9911" t="s">
        <v>107</v>
      </c>
      <c r="Q9911" t="s">
        <v>107</v>
      </c>
      <c r="R9911">
        <f>IF(F9911="Monthly",2,0)
+IF(E9911&lt;=6,2,0)
+IF(N9911&lt;=2,2,0)
+IF(L9911&gt;=4,2,0)
+IF(M9911&gt;=2,1,0)
+IF(H9911&gt;=_xlfn.PERCENTILE.INC($H$2:$H$10001,0.75),1,0)</f>
        <v>0</v>
      </c>
      <c r="S9911" t="str">
        <f>IF(R9911&gt;=7,"High",IF(R9911&gt;=4,"Medium","Low"))</f>
        <v>Low</v>
      </c>
    </row>
    <row r="9912" spans="1:19">
      <c r="A9912" t="s">
        <v>10037</v>
      </c>
      <c r="B9912">
        <v>51</v>
      </c>
      <c r="C9912" t="s">
        <v>112</v>
      </c>
      <c r="D9912" t="s">
        <v>119</v>
      </c>
      <c r="E9912">
        <v>29</v>
      </c>
      <c r="F9912" t="s">
        <v>121</v>
      </c>
      <c r="G9912" t="s">
        <v>110</v>
      </c>
      <c r="H9912" s="5">
        <v>756</v>
      </c>
      <c r="I9912" s="5">
        <v>20254.580000000002</v>
      </c>
      <c r="J9912" t="s">
        <v>105</v>
      </c>
      <c r="K9912" t="s">
        <v>107</v>
      </c>
      <c r="L9912">
        <v>2</v>
      </c>
      <c r="M9912">
        <v>1</v>
      </c>
      <c r="N9912">
        <v>5</v>
      </c>
      <c r="O9912" s="6">
        <v>10</v>
      </c>
      <c r="P9912" t="s">
        <v>107</v>
      </c>
      <c r="Q9912" t="s">
        <v>106</v>
      </c>
      <c r="R9912">
        <f>IF(F9912="Monthly",2,0)
+IF(E9912&lt;=6,2,0)
+IF(N9912&lt;=2,2,0)
+IF(L9912&gt;=4,2,0)
+IF(M9912&gt;=2,1,0)
+IF(H9912&gt;=_xlfn.PERCENTILE.INC($H$2:$H$10001,0.75),1,0)</f>
        <v>0</v>
      </c>
      <c r="S9912" t="str">
        <f>IF(R9912&gt;=7,"High",IF(R9912&gt;=4,"Medium","Low"))</f>
        <v>Low</v>
      </c>
    </row>
    <row r="9913" spans="1:19">
      <c r="A9913" t="s">
        <v>10038</v>
      </c>
      <c r="B9913">
        <v>28</v>
      </c>
      <c r="C9913" t="s">
        <v>112</v>
      </c>
      <c r="D9913" t="s">
        <v>123</v>
      </c>
      <c r="E9913">
        <v>27</v>
      </c>
      <c r="F9913" t="s">
        <v>121</v>
      </c>
      <c r="G9913" t="s">
        <v>110</v>
      </c>
      <c r="H9913" s="5">
        <v>697</v>
      </c>
      <c r="I9913" s="5">
        <v>17227.29</v>
      </c>
      <c r="J9913" t="s">
        <v>105</v>
      </c>
      <c r="K9913" t="s">
        <v>107</v>
      </c>
      <c r="L9913">
        <v>0</v>
      </c>
      <c r="M9913">
        <v>0</v>
      </c>
      <c r="N9913">
        <v>5</v>
      </c>
      <c r="O9913" s="6">
        <v>10</v>
      </c>
      <c r="P9913" t="s">
        <v>106</v>
      </c>
      <c r="Q9913" t="s">
        <v>107</v>
      </c>
      <c r="R9913">
        <f>IF(F9913="Monthly",2,0)
+IF(E9913&lt;=6,2,0)
+IF(N9913&lt;=2,2,0)
+IF(L9913&gt;=4,2,0)
+IF(M9913&gt;=2,1,0)
+IF(H9913&gt;=_xlfn.PERCENTILE.INC($H$2:$H$10001,0.75),1,0)</f>
        <v>0</v>
      </c>
      <c r="S9913" t="str">
        <f>IF(R9913&gt;=7,"High",IF(R9913&gt;=4,"Medium","Low"))</f>
        <v>Low</v>
      </c>
    </row>
    <row r="9914" spans="1:19">
      <c r="A9914" t="s">
        <v>10039</v>
      </c>
      <c r="B9914">
        <v>41</v>
      </c>
      <c r="C9914" t="s">
        <v>101</v>
      </c>
      <c r="D9914" t="s">
        <v>137</v>
      </c>
      <c r="E9914">
        <v>22</v>
      </c>
      <c r="F9914" t="s">
        <v>103</v>
      </c>
      <c r="G9914" t="s">
        <v>110</v>
      </c>
      <c r="H9914" s="5">
        <v>777</v>
      </c>
      <c r="I9914" s="5">
        <v>17103.689999999999</v>
      </c>
      <c r="J9914" t="s">
        <v>117</v>
      </c>
      <c r="K9914" t="s">
        <v>106</v>
      </c>
      <c r="L9914">
        <v>2</v>
      </c>
      <c r="M9914">
        <v>0</v>
      </c>
      <c r="N9914">
        <v>5</v>
      </c>
      <c r="O9914" s="6">
        <v>0</v>
      </c>
      <c r="P9914" t="s">
        <v>107</v>
      </c>
      <c r="Q9914" t="s">
        <v>106</v>
      </c>
      <c r="R9914">
        <f>IF(F9914="Monthly",2,0)
+IF(E9914&lt;=6,2,0)
+IF(N9914&lt;=2,2,0)
+IF(L9914&gt;=4,2,0)
+IF(M9914&gt;=2,1,0)
+IF(H9914&gt;=_xlfn.PERCENTILE.INC($H$2:$H$10001,0.75),1,0)</f>
        <v>2</v>
      </c>
      <c r="S9914" t="str">
        <f>IF(R9914&gt;=7,"High",IF(R9914&gt;=4,"Medium","Low"))</f>
        <v>Low</v>
      </c>
    </row>
    <row r="9915" spans="1:19">
      <c r="A9915" t="s">
        <v>10040</v>
      </c>
      <c r="B9915">
        <v>51</v>
      </c>
      <c r="C9915" t="s">
        <v>101</v>
      </c>
      <c r="D9915" t="s">
        <v>102</v>
      </c>
      <c r="E9915">
        <v>33</v>
      </c>
      <c r="F9915" t="s">
        <v>109</v>
      </c>
      <c r="G9915" t="s">
        <v>129</v>
      </c>
      <c r="H9915" s="5">
        <v>1006</v>
      </c>
      <c r="I9915" s="5">
        <f>RawCustomerTable[[#This Row],[Monthly_Charges]]*RawCustomerTable[[#This Row],[Tenure_Months]]*(1-RawCustomerTable[[#This Row],[Discount_Percent]]/100)</f>
        <v>33198</v>
      </c>
      <c r="J9915" t="s">
        <v>115</v>
      </c>
      <c r="K9915" t="s">
        <v>106</v>
      </c>
      <c r="L9915">
        <v>1</v>
      </c>
      <c r="M9915">
        <v>0</v>
      </c>
      <c r="N9915">
        <v>5</v>
      </c>
      <c r="O9915" s="6">
        <v>0</v>
      </c>
      <c r="P9915" t="s">
        <v>107</v>
      </c>
      <c r="Q9915" t="s">
        <v>107</v>
      </c>
      <c r="R9915">
        <f>IF(F9915="Monthly",2,0)
+IF(E9915&lt;=6,2,0)
+IF(N9915&lt;=2,2,0)
+IF(L9915&gt;=4,2,0)
+IF(M9915&gt;=2,1,0)
+IF(H9915&gt;=_xlfn.PERCENTILE.INC($H$2:$H$10001,0.75),1,0)</f>
        <v>1</v>
      </c>
      <c r="S9915" t="str">
        <f>IF(R9915&gt;=7,"High",IF(R9915&gt;=4,"Medium","Low"))</f>
        <v>Low</v>
      </c>
    </row>
    <row r="9916" spans="1:19">
      <c r="A9916" t="s">
        <v>10041</v>
      </c>
      <c r="B9916">
        <v>52</v>
      </c>
      <c r="C9916" t="s">
        <v>112</v>
      </c>
      <c r="D9916" t="s">
        <v>119</v>
      </c>
      <c r="E9916">
        <v>56</v>
      </c>
      <c r="F9916" t="s">
        <v>121</v>
      </c>
      <c r="G9916" t="s">
        <v>110</v>
      </c>
      <c r="H9916" s="5">
        <v>685</v>
      </c>
      <c r="I9916" s="5">
        <v>38981.85</v>
      </c>
      <c r="J9916" t="s">
        <v>117</v>
      </c>
      <c r="K9916" t="s">
        <v>107</v>
      </c>
      <c r="L9916">
        <v>2</v>
      </c>
      <c r="M9916">
        <v>0</v>
      </c>
      <c r="N9916">
        <v>5</v>
      </c>
      <c r="O9916" s="6">
        <v>0</v>
      </c>
      <c r="P9916" t="s">
        <v>106</v>
      </c>
      <c r="Q9916" t="s">
        <v>107</v>
      </c>
      <c r="R9916">
        <f>IF(F9916="Monthly",2,0)
+IF(E9916&lt;=6,2,0)
+IF(N9916&lt;=2,2,0)
+IF(L9916&gt;=4,2,0)
+IF(M9916&gt;=2,1,0)
+IF(H9916&gt;=_xlfn.PERCENTILE.INC($H$2:$H$10001,0.75),1,0)</f>
        <v>0</v>
      </c>
      <c r="S9916" t="str">
        <f>IF(R9916&gt;=7,"High",IF(R9916&gt;=4,"Medium","Low"))</f>
        <v>Low</v>
      </c>
    </row>
    <row r="9917" spans="1:19">
      <c r="A9917" t="s">
        <v>10042</v>
      </c>
      <c r="B9917">
        <v>36</v>
      </c>
      <c r="C9917" t="s">
        <v>112</v>
      </c>
      <c r="D9917" t="s">
        <v>128</v>
      </c>
      <c r="E9917">
        <v>64</v>
      </c>
      <c r="F9917" t="s">
        <v>103</v>
      </c>
      <c r="G9917" t="s">
        <v>104</v>
      </c>
      <c r="H9917" s="5">
        <v>459</v>
      </c>
      <c r="I9917" s="5">
        <v>28956.5</v>
      </c>
      <c r="J9917" t="s">
        <v>117</v>
      </c>
      <c r="K9917" t="s">
        <v>106</v>
      </c>
      <c r="L9917">
        <v>0</v>
      </c>
      <c r="M9917">
        <v>0</v>
      </c>
      <c r="N9917">
        <v>5</v>
      </c>
      <c r="O9917" s="6">
        <v>0</v>
      </c>
      <c r="P9917" t="s">
        <v>107</v>
      </c>
      <c r="Q9917" t="s">
        <v>107</v>
      </c>
      <c r="R9917">
        <f>IF(F9917="Monthly",2,0)
+IF(E9917&lt;=6,2,0)
+IF(N9917&lt;=2,2,0)
+IF(L9917&gt;=4,2,0)
+IF(M9917&gt;=2,1,0)
+IF(H9917&gt;=_xlfn.PERCENTILE.INC($H$2:$H$10001,0.75),1,0)</f>
        <v>2</v>
      </c>
      <c r="S9917" t="str">
        <f>IF(R9917&gt;=7,"High",IF(R9917&gt;=4,"Medium","Low"))</f>
        <v>Low</v>
      </c>
    </row>
    <row r="9918" spans="1:19">
      <c r="A9918" t="s">
        <v>10043</v>
      </c>
      <c r="B9918">
        <v>41</v>
      </c>
      <c r="C9918" t="s">
        <v>112</v>
      </c>
      <c r="D9918" t="s">
        <v>119</v>
      </c>
      <c r="E9918">
        <v>31</v>
      </c>
      <c r="F9918" t="s">
        <v>103</v>
      </c>
      <c r="G9918" t="s">
        <v>129</v>
      </c>
      <c r="H9918" s="5">
        <v>1025</v>
      </c>
      <c r="I9918" s="5">
        <v>31923.21</v>
      </c>
      <c r="J9918" t="s">
        <v>117</v>
      </c>
      <c r="K9918" t="s">
        <v>106</v>
      </c>
      <c r="L9918">
        <v>1</v>
      </c>
      <c r="M9918">
        <v>0</v>
      </c>
      <c r="N9918">
        <v>5</v>
      </c>
      <c r="O9918" s="6">
        <v>0</v>
      </c>
      <c r="P9918" t="s">
        <v>107</v>
      </c>
      <c r="Q9918" t="s">
        <v>107</v>
      </c>
      <c r="R9918">
        <f>IF(F9918="Monthly",2,0)
+IF(E9918&lt;=6,2,0)
+IF(N9918&lt;=2,2,0)
+IF(L9918&gt;=4,2,0)
+IF(M9918&gt;=2,1,0)
+IF(H9918&gt;=_xlfn.PERCENTILE.INC($H$2:$H$10001,0.75),1,0)</f>
        <v>3</v>
      </c>
      <c r="S9918" t="str">
        <f>IF(R9918&gt;=7,"High",IF(R9918&gt;=4,"Medium","Low"))</f>
        <v>Low</v>
      </c>
    </row>
    <row r="9919" spans="1:19">
      <c r="A9919" t="s">
        <v>10044</v>
      </c>
      <c r="B9919">
        <v>30</v>
      </c>
      <c r="C9919" t="s">
        <v>112</v>
      </c>
      <c r="D9919" t="s">
        <v>137</v>
      </c>
      <c r="E9919">
        <v>13</v>
      </c>
      <c r="F9919" t="s">
        <v>109</v>
      </c>
      <c r="G9919" t="s">
        <v>110</v>
      </c>
      <c r="H9919" s="5">
        <v>657</v>
      </c>
      <c r="I9919" s="5">
        <v>8502</v>
      </c>
      <c r="J9919" t="s">
        <v>115</v>
      </c>
      <c r="K9919" t="s">
        <v>106</v>
      </c>
      <c r="L9919">
        <v>0</v>
      </c>
      <c r="M9919">
        <v>0</v>
      </c>
      <c r="N9919">
        <v>4</v>
      </c>
      <c r="O9919" s="6">
        <v>0</v>
      </c>
      <c r="P9919" t="s">
        <v>106</v>
      </c>
      <c r="Q9919" t="s">
        <v>107</v>
      </c>
      <c r="R9919">
        <f>IF(F9919="Monthly",2,0)
+IF(E9919&lt;=6,2,0)
+IF(N9919&lt;=2,2,0)
+IF(L9919&gt;=4,2,0)
+IF(M9919&gt;=2,1,0)
+IF(H9919&gt;=_xlfn.PERCENTILE.INC($H$2:$H$10001,0.75),1,0)</f>
        <v>0</v>
      </c>
      <c r="S9919" t="str">
        <f>IF(R9919&gt;=7,"High",IF(R9919&gt;=4,"Medium","Low"))</f>
        <v>Low</v>
      </c>
    </row>
    <row r="9920" spans="1:19">
      <c r="A9920" t="s">
        <v>10045</v>
      </c>
      <c r="B9920">
        <v>18</v>
      </c>
      <c r="C9920" t="s">
        <v>101</v>
      </c>
      <c r="D9920" t="s">
        <v>113</v>
      </c>
      <c r="E9920">
        <v>42</v>
      </c>
      <c r="F9920" t="s">
        <v>109</v>
      </c>
      <c r="G9920" t="s">
        <v>104</v>
      </c>
      <c r="H9920" s="5">
        <v>475</v>
      </c>
      <c r="I9920" s="5">
        <v>19188.89</v>
      </c>
      <c r="J9920" t="s">
        <v>134</v>
      </c>
      <c r="K9920" t="s">
        <v>107</v>
      </c>
      <c r="L9920">
        <v>2</v>
      </c>
      <c r="M9920">
        <v>1</v>
      </c>
      <c r="N9920">
        <v>4</v>
      </c>
      <c r="O9920" s="6">
        <v>5</v>
      </c>
      <c r="P9920" t="s">
        <v>106</v>
      </c>
      <c r="Q9920" t="s">
        <v>107</v>
      </c>
      <c r="R9920">
        <f>IF(F9920="Monthly",2,0)
+IF(E9920&lt;=6,2,0)
+IF(N9920&lt;=2,2,0)
+IF(L9920&gt;=4,2,0)
+IF(M9920&gt;=2,1,0)
+IF(H9920&gt;=_xlfn.PERCENTILE.INC($H$2:$H$10001,0.75),1,0)</f>
        <v>0</v>
      </c>
      <c r="S9920" t="str">
        <f>IF(R9920&gt;=7,"High",IF(R9920&gt;=4,"Medium","Low"))</f>
        <v>Low</v>
      </c>
    </row>
    <row r="9921" spans="1:19">
      <c r="A9921" t="s">
        <v>10046</v>
      </c>
      <c r="B9921">
        <v>28</v>
      </c>
      <c r="C9921" t="s">
        <v>112</v>
      </c>
      <c r="D9921" t="s">
        <v>137</v>
      </c>
      <c r="E9921">
        <v>8</v>
      </c>
      <c r="F9921" t="s">
        <v>103</v>
      </c>
      <c r="G9921" t="s">
        <v>104</v>
      </c>
      <c r="H9921" s="5">
        <v>453</v>
      </c>
      <c r="I9921" s="5">
        <v>3618.83</v>
      </c>
      <c r="J9921" t="s">
        <v>140</v>
      </c>
      <c r="K9921" t="s">
        <v>107</v>
      </c>
      <c r="L9921">
        <v>1</v>
      </c>
      <c r="M9921">
        <v>0</v>
      </c>
      <c r="N9921">
        <v>5</v>
      </c>
      <c r="O9921" s="6">
        <v>0</v>
      </c>
      <c r="P9921" t="s">
        <v>106</v>
      </c>
      <c r="Q9921" t="s">
        <v>107</v>
      </c>
      <c r="R9921">
        <f>IF(F9921="Monthly",2,0)
+IF(E9921&lt;=6,2,0)
+IF(N9921&lt;=2,2,0)
+IF(L9921&gt;=4,2,0)
+IF(M9921&gt;=2,1,0)
+IF(H9921&gt;=_xlfn.PERCENTILE.INC($H$2:$H$10001,0.75),1,0)</f>
        <v>2</v>
      </c>
      <c r="S9921" t="str">
        <f>IF(R9921&gt;=7,"High",IF(R9921&gt;=4,"Medium","Low"))</f>
        <v>Low</v>
      </c>
    </row>
    <row r="9922" spans="1:19">
      <c r="A9922" t="s">
        <v>10047</v>
      </c>
      <c r="B9922">
        <v>34</v>
      </c>
      <c r="C9922" t="s">
        <v>112</v>
      </c>
      <c r="D9922" t="s">
        <v>113</v>
      </c>
      <c r="E9922">
        <v>54</v>
      </c>
      <c r="F9922" t="s">
        <v>103</v>
      </c>
      <c r="G9922" t="s">
        <v>104</v>
      </c>
      <c r="H9922" s="5">
        <v>422</v>
      </c>
      <c r="I9922" s="5">
        <v>22497.37</v>
      </c>
      <c r="J9922" t="s">
        <v>105</v>
      </c>
      <c r="K9922" t="s">
        <v>106</v>
      </c>
      <c r="L9922">
        <v>2</v>
      </c>
      <c r="M9922">
        <v>0</v>
      </c>
      <c r="N9922">
        <v>5</v>
      </c>
      <c r="O9922" s="6">
        <v>0</v>
      </c>
      <c r="P9922" t="s">
        <v>107</v>
      </c>
      <c r="Q9922" t="s">
        <v>107</v>
      </c>
      <c r="R9922">
        <f>IF(F9922="Monthly",2,0)
+IF(E9922&lt;=6,2,0)
+IF(N9922&lt;=2,2,0)
+IF(L9922&gt;=4,2,0)
+IF(M9922&gt;=2,1,0)
+IF(H9922&gt;=_xlfn.PERCENTILE.INC($H$2:$H$10001,0.75),1,0)</f>
        <v>2</v>
      </c>
      <c r="S9922" t="str">
        <f>IF(R9922&gt;=7,"High",IF(R9922&gt;=4,"Medium","Low"))</f>
        <v>Low</v>
      </c>
    </row>
    <row r="9923" spans="1:19">
      <c r="A9923" t="s">
        <v>10048</v>
      </c>
      <c r="B9923">
        <v>25</v>
      </c>
      <c r="C9923" t="s">
        <v>101</v>
      </c>
      <c r="D9923" t="s">
        <v>119</v>
      </c>
      <c r="E9923">
        <v>37</v>
      </c>
      <c r="F9923" t="s">
        <v>109</v>
      </c>
      <c r="G9923" t="s">
        <v>104</v>
      </c>
      <c r="H9923" s="5">
        <v>513</v>
      </c>
      <c r="I9923" s="5">
        <v>18842.669999999998</v>
      </c>
      <c r="J9923" t="s">
        <v>140</v>
      </c>
      <c r="K9923" t="s">
        <v>107</v>
      </c>
      <c r="L9923">
        <v>5</v>
      </c>
      <c r="M9923">
        <v>1</v>
      </c>
      <c r="N9923">
        <v>3</v>
      </c>
      <c r="O9923" s="6">
        <v>0</v>
      </c>
      <c r="P9923" t="s">
        <v>107</v>
      </c>
      <c r="Q9923" t="s">
        <v>107</v>
      </c>
      <c r="R9923">
        <f>IF(F9923="Monthly",2,0)
+IF(E9923&lt;=6,2,0)
+IF(N9923&lt;=2,2,0)
+IF(L9923&gt;=4,2,0)
+IF(M9923&gt;=2,1,0)
+IF(H9923&gt;=_xlfn.PERCENTILE.INC($H$2:$H$10001,0.75),1,0)</f>
        <v>2</v>
      </c>
      <c r="S9923" t="str">
        <f>IF(R9923&gt;=7,"High",IF(R9923&gt;=4,"Medium","Low"))</f>
        <v>Low</v>
      </c>
    </row>
    <row r="9924" spans="1:19">
      <c r="A9924" t="s">
        <v>10049</v>
      </c>
      <c r="B9924">
        <v>39</v>
      </c>
      <c r="C9924" t="s">
        <v>112</v>
      </c>
      <c r="D9924" t="s">
        <v>133</v>
      </c>
      <c r="E9924">
        <v>39</v>
      </c>
      <c r="F9924" t="s">
        <v>103</v>
      </c>
      <c r="G9924" t="s">
        <v>110</v>
      </c>
      <c r="H9924" s="5">
        <v>747</v>
      </c>
      <c r="I9924" s="5">
        <v>28700.26</v>
      </c>
      <c r="J9924" t="s">
        <v>115</v>
      </c>
      <c r="K9924" t="s">
        <v>106</v>
      </c>
      <c r="L9924">
        <v>3</v>
      </c>
      <c r="M9924">
        <v>1</v>
      </c>
      <c r="N9924">
        <v>4</v>
      </c>
      <c r="O9924" s="6">
        <v>0</v>
      </c>
      <c r="P9924" t="s">
        <v>107</v>
      </c>
      <c r="Q9924" t="s">
        <v>107</v>
      </c>
      <c r="R9924">
        <f>IF(F9924="Monthly",2,0)
+IF(E9924&lt;=6,2,0)
+IF(N9924&lt;=2,2,0)
+IF(L9924&gt;=4,2,0)
+IF(M9924&gt;=2,1,0)
+IF(H9924&gt;=_xlfn.PERCENTILE.INC($H$2:$H$10001,0.75),1,0)</f>
        <v>2</v>
      </c>
      <c r="S9924" t="str">
        <f>IF(R9924&gt;=7,"High",IF(R9924&gt;=4,"Medium","Low"))</f>
        <v>Low</v>
      </c>
    </row>
    <row r="9925" spans="1:19">
      <c r="A9925" t="s">
        <v>10050</v>
      </c>
      <c r="B9925">
        <v>59</v>
      </c>
      <c r="C9925" t="s">
        <v>101</v>
      </c>
      <c r="D9925" t="s">
        <v>123</v>
      </c>
      <c r="E9925">
        <v>65</v>
      </c>
      <c r="F9925" t="s">
        <v>109</v>
      </c>
      <c r="G9925" t="s">
        <v>110</v>
      </c>
      <c r="H9925" s="5">
        <v>789</v>
      </c>
      <c r="I9925" s="5">
        <v>51782.54</v>
      </c>
      <c r="J9925" t="s">
        <v>115</v>
      </c>
      <c r="K9925" t="s">
        <v>106</v>
      </c>
      <c r="L9925">
        <v>0</v>
      </c>
      <c r="M9925">
        <v>0</v>
      </c>
      <c r="N9925">
        <v>5</v>
      </c>
      <c r="O9925" s="6">
        <v>0</v>
      </c>
      <c r="P9925" t="s">
        <v>107</v>
      </c>
      <c r="Q9925" t="s">
        <v>106</v>
      </c>
      <c r="R9925">
        <f>IF(F9925="Monthly",2,0)
+IF(E9925&lt;=6,2,0)
+IF(N9925&lt;=2,2,0)
+IF(L9925&gt;=4,2,0)
+IF(M9925&gt;=2,1,0)
+IF(H9925&gt;=_xlfn.PERCENTILE.INC($H$2:$H$10001,0.75),1,0)</f>
        <v>0</v>
      </c>
      <c r="S9925" t="str">
        <f>IF(R9925&gt;=7,"High",IF(R9925&gt;=4,"Medium","Low"))</f>
        <v>Low</v>
      </c>
    </row>
    <row r="9926" spans="1:19">
      <c r="A9926" t="s">
        <v>10051</v>
      </c>
      <c r="B9926">
        <v>43</v>
      </c>
      <c r="C9926" t="s">
        <v>101</v>
      </c>
      <c r="D9926" t="s">
        <v>159</v>
      </c>
      <c r="E9926">
        <v>16</v>
      </c>
      <c r="F9926" t="s">
        <v>109</v>
      </c>
      <c r="G9926" t="s">
        <v>104</v>
      </c>
      <c r="H9926" s="5">
        <v>522</v>
      </c>
      <c r="I9926" s="5">
        <v>8547.43</v>
      </c>
      <c r="J9926" t="s">
        <v>117</v>
      </c>
      <c r="K9926" t="s">
        <v>106</v>
      </c>
      <c r="L9926">
        <v>6</v>
      </c>
      <c r="M9926">
        <v>2</v>
      </c>
      <c r="N9926">
        <v>3</v>
      </c>
      <c r="O9926" s="6">
        <v>0</v>
      </c>
      <c r="P9926" t="s">
        <v>107</v>
      </c>
      <c r="Q9926" t="s">
        <v>107</v>
      </c>
      <c r="R9926">
        <f>IF(F9926="Monthly",2,0)
+IF(E9926&lt;=6,2,0)
+IF(N9926&lt;=2,2,0)
+IF(L9926&gt;=4,2,0)
+IF(M9926&gt;=2,1,0)
+IF(H9926&gt;=_xlfn.PERCENTILE.INC($H$2:$H$10001,0.75),1,0)</f>
        <v>3</v>
      </c>
      <c r="S9926" t="str">
        <f>IF(R9926&gt;=7,"High",IF(R9926&gt;=4,"Medium","Low"))</f>
        <v>Low</v>
      </c>
    </row>
    <row r="9927" spans="1:19">
      <c r="A9927" t="s">
        <v>10052</v>
      </c>
      <c r="B9927">
        <v>48</v>
      </c>
      <c r="C9927" t="s">
        <v>101</v>
      </c>
      <c r="D9927" t="s">
        <v>123</v>
      </c>
      <c r="E9927">
        <v>41</v>
      </c>
      <c r="F9927" t="s">
        <v>109</v>
      </c>
      <c r="G9927" t="s">
        <v>110</v>
      </c>
      <c r="H9927" s="5">
        <v>651</v>
      </c>
      <c r="I9927" s="5">
        <v>25883.63</v>
      </c>
      <c r="J9927" t="s">
        <v>105</v>
      </c>
      <c r="K9927" t="s">
        <v>106</v>
      </c>
      <c r="L9927">
        <v>1</v>
      </c>
      <c r="M9927">
        <v>0</v>
      </c>
      <c r="N9927">
        <v>5</v>
      </c>
      <c r="O9927" s="6">
        <v>5</v>
      </c>
      <c r="P9927" t="s">
        <v>106</v>
      </c>
      <c r="Q9927" t="s">
        <v>107</v>
      </c>
      <c r="R9927">
        <f>IF(F9927="Monthly",2,0)
+IF(E9927&lt;=6,2,0)
+IF(N9927&lt;=2,2,0)
+IF(L9927&gt;=4,2,0)
+IF(M9927&gt;=2,1,0)
+IF(H9927&gt;=_xlfn.PERCENTILE.INC($H$2:$H$10001,0.75),1,0)</f>
        <v>0</v>
      </c>
      <c r="S9927" t="str">
        <f>IF(R9927&gt;=7,"High",IF(R9927&gt;=4,"Medium","Low"))</f>
        <v>Low</v>
      </c>
    </row>
    <row r="9928" spans="1:19">
      <c r="A9928" t="s">
        <v>10053</v>
      </c>
      <c r="B9928">
        <v>33</v>
      </c>
      <c r="C9928" t="s">
        <v>112</v>
      </c>
      <c r="D9928" t="s">
        <v>126</v>
      </c>
      <c r="E9928">
        <v>17</v>
      </c>
      <c r="F9928" t="s">
        <v>103</v>
      </c>
      <c r="G9928" t="s">
        <v>104</v>
      </c>
      <c r="H9928" s="5">
        <v>477</v>
      </c>
      <c r="I9928" s="5">
        <v>8003.67</v>
      </c>
      <c r="J9928" t="s">
        <v>140</v>
      </c>
      <c r="K9928" t="s">
        <v>106</v>
      </c>
      <c r="L9928">
        <v>0</v>
      </c>
      <c r="M9928">
        <v>0</v>
      </c>
      <c r="N9928">
        <v>5</v>
      </c>
      <c r="O9928" s="6">
        <v>0</v>
      </c>
      <c r="P9928" t="s">
        <v>107</v>
      </c>
      <c r="Q9928" t="s">
        <v>107</v>
      </c>
      <c r="R9928">
        <f>IF(F9928="Monthly",2,0)
+IF(E9928&lt;=6,2,0)
+IF(N9928&lt;=2,2,0)
+IF(L9928&gt;=4,2,0)
+IF(M9928&gt;=2,1,0)
+IF(H9928&gt;=_xlfn.PERCENTILE.INC($H$2:$H$10001,0.75),1,0)</f>
        <v>2</v>
      </c>
      <c r="S9928" t="str">
        <f>IF(R9928&gt;=7,"High",IF(R9928&gt;=4,"Medium","Low"))</f>
        <v>Low</v>
      </c>
    </row>
    <row r="9929" spans="1:19">
      <c r="A9929" t="s">
        <v>10054</v>
      </c>
      <c r="B9929">
        <v>21</v>
      </c>
      <c r="C9929" t="s">
        <v>112</v>
      </c>
      <c r="D9929" t="s">
        <v>113</v>
      </c>
      <c r="E9929">
        <v>49</v>
      </c>
      <c r="F9929" t="s">
        <v>109</v>
      </c>
      <c r="G9929" t="s">
        <v>129</v>
      </c>
      <c r="H9929" s="5">
        <v>1029</v>
      </c>
      <c r="I9929" s="5">
        <v>46438.239999999998</v>
      </c>
      <c r="J9929" t="s">
        <v>134</v>
      </c>
      <c r="K9929" t="s">
        <v>106</v>
      </c>
      <c r="L9929">
        <v>1</v>
      </c>
      <c r="M9929">
        <v>0</v>
      </c>
      <c r="N9929">
        <v>5</v>
      </c>
      <c r="O9929" s="6">
        <v>10</v>
      </c>
      <c r="P9929" t="s">
        <v>107</v>
      </c>
      <c r="Q9929" t="s">
        <v>107</v>
      </c>
      <c r="R9929">
        <f>IF(F9929="Monthly",2,0)
+IF(E9929&lt;=6,2,0)
+IF(N9929&lt;=2,2,0)
+IF(L9929&gt;=4,2,0)
+IF(M9929&gt;=2,1,0)
+IF(H9929&gt;=_xlfn.PERCENTILE.INC($H$2:$H$10001,0.75),1,0)</f>
        <v>1</v>
      </c>
      <c r="S9929" t="str">
        <f>IF(R9929&gt;=7,"High",IF(R9929&gt;=4,"Medium","Low"))</f>
        <v>Low</v>
      </c>
    </row>
    <row r="9930" spans="1:19">
      <c r="A9930" t="s">
        <v>10055</v>
      </c>
      <c r="B9930">
        <v>38</v>
      </c>
      <c r="C9930" t="s">
        <v>101</v>
      </c>
      <c r="D9930" t="s">
        <v>131</v>
      </c>
      <c r="E9930">
        <v>27</v>
      </c>
      <c r="F9930" t="s">
        <v>103</v>
      </c>
      <c r="G9930" t="s">
        <v>104</v>
      </c>
      <c r="H9930" s="5">
        <v>437</v>
      </c>
      <c r="I9930" s="5">
        <v>11503.24</v>
      </c>
      <c r="J9930" t="s">
        <v>140</v>
      </c>
      <c r="K9930" t="s">
        <v>106</v>
      </c>
      <c r="L9930">
        <v>0</v>
      </c>
      <c r="M9930">
        <v>0</v>
      </c>
      <c r="N9930">
        <v>5</v>
      </c>
      <c r="O9930" s="6">
        <v>0</v>
      </c>
      <c r="P9930" t="s">
        <v>107</v>
      </c>
      <c r="Q9930" t="s">
        <v>107</v>
      </c>
      <c r="R9930">
        <f>IF(F9930="Monthly",2,0)
+IF(E9930&lt;=6,2,0)
+IF(N9930&lt;=2,2,0)
+IF(L9930&gt;=4,2,0)
+IF(M9930&gt;=2,1,0)
+IF(H9930&gt;=_xlfn.PERCENTILE.INC($H$2:$H$10001,0.75),1,0)</f>
        <v>2</v>
      </c>
      <c r="S9930" t="str">
        <f>IF(R9930&gt;=7,"High",IF(R9930&gt;=4,"Medium","Low"))</f>
        <v>Low</v>
      </c>
    </row>
    <row r="9931" spans="1:19">
      <c r="A9931" t="s">
        <v>10056</v>
      </c>
      <c r="B9931">
        <v>25</v>
      </c>
      <c r="C9931" t="s">
        <v>112</v>
      </c>
      <c r="D9931" t="s">
        <v>131</v>
      </c>
      <c r="E9931">
        <v>59</v>
      </c>
      <c r="F9931" t="s">
        <v>109</v>
      </c>
      <c r="G9931" t="s">
        <v>110</v>
      </c>
      <c r="H9931" s="5">
        <v>739</v>
      </c>
      <c r="I9931" s="5">
        <v>43268.800000000003</v>
      </c>
      <c r="J9931" t="s">
        <v>117</v>
      </c>
      <c r="K9931" t="s">
        <v>106</v>
      </c>
      <c r="L9931">
        <v>0</v>
      </c>
      <c r="M9931">
        <v>0</v>
      </c>
      <c r="N9931">
        <v>5</v>
      </c>
      <c r="O9931" s="6">
        <v>0</v>
      </c>
      <c r="P9931" t="s">
        <v>107</v>
      </c>
      <c r="Q9931" t="s">
        <v>107</v>
      </c>
      <c r="R9931">
        <f>IF(F9931="Monthly",2,0)
+IF(E9931&lt;=6,2,0)
+IF(N9931&lt;=2,2,0)
+IF(L9931&gt;=4,2,0)
+IF(M9931&gt;=2,1,0)
+IF(H9931&gt;=_xlfn.PERCENTILE.INC($H$2:$H$10001,0.75),1,0)</f>
        <v>0</v>
      </c>
      <c r="S9931" t="str">
        <f>IF(R9931&gt;=7,"High",IF(R9931&gt;=4,"Medium","Low"))</f>
        <v>Low</v>
      </c>
    </row>
    <row r="9932" spans="1:19">
      <c r="A9932" t="s">
        <v>10057</v>
      </c>
      <c r="B9932">
        <v>63</v>
      </c>
      <c r="C9932" t="s">
        <v>101</v>
      </c>
      <c r="D9932" t="s">
        <v>128</v>
      </c>
      <c r="E9932">
        <v>9</v>
      </c>
      <c r="F9932" t="s">
        <v>109</v>
      </c>
      <c r="G9932" t="s">
        <v>110</v>
      </c>
      <c r="H9932" s="5">
        <v>704</v>
      </c>
      <c r="I9932" s="5">
        <v>5980.91</v>
      </c>
      <c r="J9932" t="s">
        <v>134</v>
      </c>
      <c r="K9932" t="s">
        <v>106</v>
      </c>
      <c r="L9932">
        <v>4</v>
      </c>
      <c r="M9932">
        <v>2</v>
      </c>
      <c r="N9932">
        <v>3</v>
      </c>
      <c r="O9932" s="6">
        <v>5</v>
      </c>
      <c r="P9932" t="s">
        <v>106</v>
      </c>
      <c r="Q9932" t="s">
        <v>107</v>
      </c>
      <c r="R9932">
        <f>IF(F9932="Monthly",2,0)
+IF(E9932&lt;=6,2,0)
+IF(N9932&lt;=2,2,0)
+IF(L9932&gt;=4,2,0)
+IF(M9932&gt;=2,1,0)
+IF(H9932&gt;=_xlfn.PERCENTILE.INC($H$2:$H$10001,0.75),1,0)</f>
        <v>3</v>
      </c>
      <c r="S9932" t="str">
        <f>IF(R9932&gt;=7,"High",IF(R9932&gt;=4,"Medium","Low"))</f>
        <v>Low</v>
      </c>
    </row>
    <row r="9933" spans="1:19">
      <c r="A9933" t="s">
        <v>10058</v>
      </c>
      <c r="B9933">
        <v>51</v>
      </c>
      <c r="C9933" t="s">
        <v>112</v>
      </c>
      <c r="D9933" t="s">
        <v>123</v>
      </c>
      <c r="E9933">
        <v>43</v>
      </c>
      <c r="F9933" t="s">
        <v>103</v>
      </c>
      <c r="G9933" t="s">
        <v>129</v>
      </c>
      <c r="H9933" s="5">
        <v>966</v>
      </c>
      <c r="I9933" s="5">
        <v>40633.14</v>
      </c>
      <c r="J9933" t="s">
        <v>134</v>
      </c>
      <c r="K9933" t="s">
        <v>106</v>
      </c>
      <c r="L9933">
        <v>0</v>
      </c>
      <c r="M9933">
        <v>0</v>
      </c>
      <c r="N9933">
        <v>4</v>
      </c>
      <c r="O9933" s="6">
        <v>0</v>
      </c>
      <c r="P9933" t="s">
        <v>107</v>
      </c>
      <c r="Q9933" t="s">
        <v>107</v>
      </c>
      <c r="R9933">
        <f>IF(F9933="Monthly",2,0)
+IF(E9933&lt;=6,2,0)
+IF(N9933&lt;=2,2,0)
+IF(L9933&gt;=4,2,0)
+IF(M9933&gt;=2,1,0)
+IF(H9933&gt;=_xlfn.PERCENTILE.INC($H$2:$H$10001,0.75),1,0)</f>
        <v>3</v>
      </c>
      <c r="S9933" t="str">
        <f>IF(R9933&gt;=7,"High",IF(R9933&gt;=4,"Medium","Low"))</f>
        <v>Low</v>
      </c>
    </row>
    <row r="9934" spans="1:19">
      <c r="A9934" t="s">
        <v>10059</v>
      </c>
      <c r="B9934">
        <v>33</v>
      </c>
      <c r="C9934" t="s">
        <v>112</v>
      </c>
      <c r="D9934" t="s">
        <v>126</v>
      </c>
      <c r="E9934">
        <v>37</v>
      </c>
      <c r="F9934" t="s">
        <v>109</v>
      </c>
      <c r="G9934" t="s">
        <v>104</v>
      </c>
      <c r="H9934" s="5">
        <v>505</v>
      </c>
      <c r="I9934" s="5">
        <v>18993.25</v>
      </c>
      <c r="J9934" t="s">
        <v>115</v>
      </c>
      <c r="K9934" t="s">
        <v>106</v>
      </c>
      <c r="L9934">
        <v>0</v>
      </c>
      <c r="M9934">
        <v>0</v>
      </c>
      <c r="N9934">
        <v>5</v>
      </c>
      <c r="O9934" s="6">
        <v>0</v>
      </c>
      <c r="P9934" t="s">
        <v>106</v>
      </c>
      <c r="Q9934" t="s">
        <v>107</v>
      </c>
      <c r="R9934">
        <f>IF(F9934="Monthly",2,0)
+IF(E9934&lt;=6,2,0)
+IF(N9934&lt;=2,2,0)
+IF(L9934&gt;=4,2,0)
+IF(M9934&gt;=2,1,0)
+IF(H9934&gt;=_xlfn.PERCENTILE.INC($H$2:$H$10001,0.75),1,0)</f>
        <v>0</v>
      </c>
      <c r="S9934" t="str">
        <f>IF(R9934&gt;=7,"High",IF(R9934&gt;=4,"Medium","Low"))</f>
        <v>Low</v>
      </c>
    </row>
    <row r="9935" spans="1:19">
      <c r="A9935" t="s">
        <v>10060</v>
      </c>
      <c r="B9935">
        <v>26</v>
      </c>
      <c r="C9935" t="s">
        <v>101</v>
      </c>
      <c r="D9935" t="s">
        <v>131</v>
      </c>
      <c r="E9935">
        <v>3</v>
      </c>
      <c r="F9935" t="s">
        <v>103</v>
      </c>
      <c r="G9935" t="s">
        <v>104</v>
      </c>
      <c r="H9935" s="5">
        <v>439</v>
      </c>
      <c r="I9935" s="5">
        <v>1296.22</v>
      </c>
      <c r="J9935" t="s">
        <v>134</v>
      </c>
      <c r="K9935" t="s">
        <v>106</v>
      </c>
      <c r="L9935">
        <v>1</v>
      </c>
      <c r="M9935">
        <v>0</v>
      </c>
      <c r="N9935">
        <v>5</v>
      </c>
      <c r="O9935" s="6">
        <v>0</v>
      </c>
      <c r="P9935" t="s">
        <v>107</v>
      </c>
      <c r="Q9935" t="s">
        <v>106</v>
      </c>
      <c r="R9935">
        <f>IF(F9935="Monthly",2,0)
+IF(E9935&lt;=6,2,0)
+IF(N9935&lt;=2,2,0)
+IF(L9935&gt;=4,2,0)
+IF(M9935&gt;=2,1,0)
+IF(H9935&gt;=_xlfn.PERCENTILE.INC($H$2:$H$10001,0.75),1,0)</f>
        <v>4</v>
      </c>
      <c r="S9935" t="str">
        <f>IF(R9935&gt;=7,"High",IF(R9935&gt;=4,"Medium","Low"))</f>
        <v>Medium</v>
      </c>
    </row>
    <row r="9936" spans="1:19">
      <c r="A9936" t="s">
        <v>10061</v>
      </c>
      <c r="B9936">
        <v>31</v>
      </c>
      <c r="C9936" t="s">
        <v>101</v>
      </c>
      <c r="D9936" t="s">
        <v>131</v>
      </c>
      <c r="E9936">
        <v>29</v>
      </c>
      <c r="F9936" t="s">
        <v>109</v>
      </c>
      <c r="G9936" t="s">
        <v>110</v>
      </c>
      <c r="H9936" s="5">
        <v>749</v>
      </c>
      <c r="I9936" s="5">
        <v>19565.509999999998</v>
      </c>
      <c r="J9936" t="s">
        <v>134</v>
      </c>
      <c r="K9936" t="s">
        <v>107</v>
      </c>
      <c r="L9936">
        <v>0</v>
      </c>
      <c r="M9936">
        <v>0</v>
      </c>
      <c r="N9936">
        <v>5</v>
      </c>
      <c r="O9936" s="6">
        <v>10</v>
      </c>
      <c r="P9936" t="s">
        <v>107</v>
      </c>
      <c r="Q9936" t="s">
        <v>107</v>
      </c>
      <c r="R9936">
        <f>IF(F9936="Monthly",2,0)
+IF(E9936&lt;=6,2,0)
+IF(N9936&lt;=2,2,0)
+IF(L9936&gt;=4,2,0)
+IF(M9936&gt;=2,1,0)
+IF(H9936&gt;=_xlfn.PERCENTILE.INC($H$2:$H$10001,0.75),1,0)</f>
        <v>0</v>
      </c>
      <c r="S9936" t="str">
        <f>IF(R9936&gt;=7,"High",IF(R9936&gt;=4,"Medium","Low"))</f>
        <v>Low</v>
      </c>
    </row>
    <row r="9937" spans="1:19">
      <c r="A9937" t="s">
        <v>10062</v>
      </c>
      <c r="B9937">
        <v>40</v>
      </c>
      <c r="C9937" t="s">
        <v>101</v>
      </c>
      <c r="D9937" t="s">
        <v>133</v>
      </c>
      <c r="E9937">
        <v>22</v>
      </c>
      <c r="F9937" t="s">
        <v>103</v>
      </c>
      <c r="G9937" t="s">
        <v>110</v>
      </c>
      <c r="H9937" s="5">
        <v>667</v>
      </c>
      <c r="I9937" s="5">
        <v>14857.43</v>
      </c>
      <c r="J9937" t="s">
        <v>140</v>
      </c>
      <c r="K9937" t="s">
        <v>106</v>
      </c>
      <c r="L9937">
        <v>1</v>
      </c>
      <c r="M9937">
        <v>0</v>
      </c>
      <c r="N9937">
        <v>5</v>
      </c>
      <c r="O9937" s="6">
        <v>0</v>
      </c>
      <c r="P9937" t="s">
        <v>107</v>
      </c>
      <c r="Q9937" t="s">
        <v>106</v>
      </c>
      <c r="R9937">
        <f>IF(F9937="Monthly",2,0)
+IF(E9937&lt;=6,2,0)
+IF(N9937&lt;=2,2,0)
+IF(L9937&gt;=4,2,0)
+IF(M9937&gt;=2,1,0)
+IF(H9937&gt;=_xlfn.PERCENTILE.INC($H$2:$H$10001,0.75),1,0)</f>
        <v>2</v>
      </c>
      <c r="S9937" t="str">
        <f>IF(R9937&gt;=7,"High",IF(R9937&gt;=4,"Medium","Low"))</f>
        <v>Low</v>
      </c>
    </row>
    <row r="9938" spans="1:19">
      <c r="A9938" t="s">
        <v>10063</v>
      </c>
      <c r="B9938">
        <v>45</v>
      </c>
      <c r="C9938" t="s">
        <v>112</v>
      </c>
      <c r="D9938" t="s">
        <v>123</v>
      </c>
      <c r="E9938">
        <v>54</v>
      </c>
      <c r="F9938" t="s">
        <v>103</v>
      </c>
      <c r="G9938" t="s">
        <v>110</v>
      </c>
      <c r="H9938" s="5">
        <v>782</v>
      </c>
      <c r="I9938" s="5">
        <v>42018.25</v>
      </c>
      <c r="J9938" t="s">
        <v>115</v>
      </c>
      <c r="K9938" t="s">
        <v>106</v>
      </c>
      <c r="L9938">
        <v>3</v>
      </c>
      <c r="M9938">
        <v>0</v>
      </c>
      <c r="N9938">
        <v>5</v>
      </c>
      <c r="O9938" s="6">
        <v>0</v>
      </c>
      <c r="P9938" t="s">
        <v>107</v>
      </c>
      <c r="Q9938" t="s">
        <v>106</v>
      </c>
      <c r="R9938">
        <f>IF(F9938="Monthly",2,0)
+IF(E9938&lt;=6,2,0)
+IF(N9938&lt;=2,2,0)
+IF(L9938&gt;=4,2,0)
+IF(M9938&gt;=2,1,0)
+IF(H9938&gt;=_xlfn.PERCENTILE.INC($H$2:$H$10001,0.75),1,0)</f>
        <v>2</v>
      </c>
      <c r="S9938" t="str">
        <f>IF(R9938&gt;=7,"High",IF(R9938&gt;=4,"Medium","Low"))</f>
        <v>Low</v>
      </c>
    </row>
    <row r="9939" spans="1:19">
      <c r="A9939" t="s">
        <v>10064</v>
      </c>
      <c r="B9939">
        <v>48</v>
      </c>
      <c r="C9939" t="s">
        <v>101</v>
      </c>
      <c r="D9939" t="s">
        <v>133</v>
      </c>
      <c r="E9939">
        <v>5</v>
      </c>
      <c r="F9939" t="s">
        <v>103</v>
      </c>
      <c r="G9939" t="s">
        <v>104</v>
      </c>
      <c r="H9939" s="5">
        <v>488</v>
      </c>
      <c r="I9939" s="5">
        <v>2377.4499999999998</v>
      </c>
      <c r="J9939" t="s">
        <v>115</v>
      </c>
      <c r="K9939" t="s">
        <v>107</v>
      </c>
      <c r="L9939">
        <v>0</v>
      </c>
      <c r="M9939">
        <v>0</v>
      </c>
      <c r="N9939">
        <v>5</v>
      </c>
      <c r="O9939" s="6">
        <v>0</v>
      </c>
      <c r="P9939" t="s">
        <v>106</v>
      </c>
      <c r="Q9939" t="s">
        <v>106</v>
      </c>
      <c r="R9939">
        <f>IF(F9939="Monthly",2,0)
+IF(E9939&lt;=6,2,0)
+IF(N9939&lt;=2,2,0)
+IF(L9939&gt;=4,2,0)
+IF(M9939&gt;=2,1,0)
+IF(H9939&gt;=_xlfn.PERCENTILE.INC($H$2:$H$10001,0.75),1,0)</f>
        <v>4</v>
      </c>
      <c r="S9939" t="str">
        <f>IF(R9939&gt;=7,"High",IF(R9939&gt;=4,"Medium","Low"))</f>
        <v>Medium</v>
      </c>
    </row>
    <row r="9940" spans="1:19">
      <c r="A9940" t="s">
        <v>10065</v>
      </c>
      <c r="B9940">
        <v>52</v>
      </c>
      <c r="C9940" t="s">
        <v>101</v>
      </c>
      <c r="D9940" t="s">
        <v>102</v>
      </c>
      <c r="E9940">
        <v>28</v>
      </c>
      <c r="F9940" t="s">
        <v>109</v>
      </c>
      <c r="G9940" t="s">
        <v>104</v>
      </c>
      <c r="H9940" s="5">
        <v>461</v>
      </c>
      <c r="I9940" s="5">
        <v>12574.86</v>
      </c>
      <c r="J9940" t="s">
        <v>140</v>
      </c>
      <c r="K9940" t="s">
        <v>106</v>
      </c>
      <c r="L9940">
        <v>0</v>
      </c>
      <c r="M9940">
        <v>0</v>
      </c>
      <c r="N9940">
        <v>5</v>
      </c>
      <c r="O9940" s="6">
        <v>0</v>
      </c>
      <c r="P9940" t="s">
        <v>107</v>
      </c>
      <c r="Q9940" t="s">
        <v>107</v>
      </c>
      <c r="R9940">
        <f>IF(F9940="Monthly",2,0)
+IF(E9940&lt;=6,2,0)
+IF(N9940&lt;=2,2,0)
+IF(L9940&gt;=4,2,0)
+IF(M9940&gt;=2,1,0)
+IF(H9940&gt;=_xlfn.PERCENTILE.INC($H$2:$H$10001,0.75),1,0)</f>
        <v>0</v>
      </c>
      <c r="S9940" t="str">
        <f>IF(R9940&gt;=7,"High",IF(R9940&gt;=4,"Medium","Low"))</f>
        <v>Low</v>
      </c>
    </row>
    <row r="9941" spans="1:19">
      <c r="A9941" t="s">
        <v>10066</v>
      </c>
      <c r="B9941">
        <v>27</v>
      </c>
      <c r="C9941" t="s">
        <v>112</v>
      </c>
      <c r="D9941" t="s">
        <v>102</v>
      </c>
      <c r="E9941">
        <v>24</v>
      </c>
      <c r="F9941" t="s">
        <v>103</v>
      </c>
      <c r="G9941" t="s">
        <v>110</v>
      </c>
      <c r="H9941" s="5">
        <v>790</v>
      </c>
      <c r="I9941" s="5">
        <v>19093.599999999999</v>
      </c>
      <c r="J9941" t="s">
        <v>117</v>
      </c>
      <c r="K9941" t="s">
        <v>106</v>
      </c>
      <c r="L9941">
        <v>0</v>
      </c>
      <c r="M9941">
        <v>0</v>
      </c>
      <c r="N9941">
        <v>5</v>
      </c>
      <c r="O9941" s="6">
        <v>0</v>
      </c>
      <c r="P9941" t="s">
        <v>106</v>
      </c>
      <c r="Q9941" t="s">
        <v>107</v>
      </c>
      <c r="R9941">
        <f>IF(F9941="Monthly",2,0)
+IF(E9941&lt;=6,2,0)
+IF(N9941&lt;=2,2,0)
+IF(L9941&gt;=4,2,0)
+IF(M9941&gt;=2,1,0)
+IF(H9941&gt;=_xlfn.PERCENTILE.INC($H$2:$H$10001,0.75),1,0)</f>
        <v>2</v>
      </c>
      <c r="S9941" t="str">
        <f>IF(R9941&gt;=7,"High",IF(R9941&gt;=4,"Medium","Low"))</f>
        <v>Low</v>
      </c>
    </row>
    <row r="9942" spans="1:19">
      <c r="A9942" t="s">
        <v>10067</v>
      </c>
      <c r="B9942">
        <v>31</v>
      </c>
      <c r="C9942" t="s">
        <v>101</v>
      </c>
      <c r="D9942" t="s">
        <v>131</v>
      </c>
      <c r="E9942">
        <v>48</v>
      </c>
      <c r="F9942" t="s">
        <v>121</v>
      </c>
      <c r="G9942" t="s">
        <v>104</v>
      </c>
      <c r="H9942" s="5">
        <v>480</v>
      </c>
      <c r="I9942" s="5">
        <v>19093.330000000002</v>
      </c>
      <c r="J9942" t="s">
        <v>134</v>
      </c>
      <c r="K9942" t="s">
        <v>106</v>
      </c>
      <c r="L9942">
        <v>1</v>
      </c>
      <c r="M9942">
        <v>0</v>
      </c>
      <c r="N9942">
        <v>4</v>
      </c>
      <c r="O9942" s="6">
        <v>15</v>
      </c>
      <c r="P9942" t="s">
        <v>107</v>
      </c>
      <c r="Q9942" t="s">
        <v>107</v>
      </c>
      <c r="R9942">
        <f>IF(F9942="Monthly",2,0)
+IF(E9942&lt;=6,2,0)
+IF(N9942&lt;=2,2,0)
+IF(L9942&gt;=4,2,0)
+IF(M9942&gt;=2,1,0)
+IF(H9942&gt;=_xlfn.PERCENTILE.INC($H$2:$H$10001,0.75),1,0)</f>
        <v>0</v>
      </c>
      <c r="S9942" t="str">
        <f>IF(R9942&gt;=7,"High",IF(R9942&gt;=4,"Medium","Low"))</f>
        <v>Low</v>
      </c>
    </row>
    <row r="9943" spans="1:19">
      <c r="A9943" t="s">
        <v>10068</v>
      </c>
      <c r="B9943">
        <v>60</v>
      </c>
      <c r="C9943" t="s">
        <v>101</v>
      </c>
      <c r="D9943" t="s">
        <v>119</v>
      </c>
      <c r="E9943">
        <v>27</v>
      </c>
      <c r="F9943" t="s">
        <v>103</v>
      </c>
      <c r="G9943" t="s">
        <v>104</v>
      </c>
      <c r="H9943" s="5">
        <v>528</v>
      </c>
      <c r="I9943" s="5">
        <v>14332.06</v>
      </c>
      <c r="J9943" t="s">
        <v>140</v>
      </c>
      <c r="K9943" t="s">
        <v>106</v>
      </c>
      <c r="L9943">
        <v>5</v>
      </c>
      <c r="M9943">
        <v>1</v>
      </c>
      <c r="N9943">
        <v>4</v>
      </c>
      <c r="O9943" s="6">
        <v>0</v>
      </c>
      <c r="P9943" t="s">
        <v>107</v>
      </c>
      <c r="Q9943" t="s">
        <v>106</v>
      </c>
      <c r="R9943">
        <f>IF(F9943="Monthly",2,0)
+IF(E9943&lt;=6,2,0)
+IF(N9943&lt;=2,2,0)
+IF(L9943&gt;=4,2,0)
+IF(M9943&gt;=2,1,0)
+IF(H9943&gt;=_xlfn.PERCENTILE.INC($H$2:$H$10001,0.75),1,0)</f>
        <v>4</v>
      </c>
      <c r="S9943" t="str">
        <f>IF(R9943&gt;=7,"High",IF(R9943&gt;=4,"Medium","Low"))</f>
        <v>Medium</v>
      </c>
    </row>
    <row r="9944" spans="1:19">
      <c r="A9944" t="s">
        <v>10069</v>
      </c>
      <c r="B9944">
        <v>41</v>
      </c>
      <c r="C9944" t="s">
        <v>112</v>
      </c>
      <c r="D9944" t="s">
        <v>126</v>
      </c>
      <c r="E9944">
        <v>64</v>
      </c>
      <c r="F9944" t="s">
        <v>121</v>
      </c>
      <c r="G9944" t="s">
        <v>110</v>
      </c>
      <c r="H9944" s="5">
        <v>757</v>
      </c>
      <c r="I9944" s="5">
        <v>44061.41</v>
      </c>
      <c r="J9944" t="s">
        <v>105</v>
      </c>
      <c r="K9944" t="s">
        <v>106</v>
      </c>
      <c r="L9944">
        <v>0</v>
      </c>
      <c r="M9944">
        <v>0</v>
      </c>
      <c r="N9944">
        <v>4</v>
      </c>
      <c r="O9944" s="6">
        <v>10</v>
      </c>
      <c r="P9944" t="s">
        <v>107</v>
      </c>
      <c r="Q9944" t="s">
        <v>107</v>
      </c>
      <c r="R9944">
        <f>IF(F9944="Monthly",2,0)
+IF(E9944&lt;=6,2,0)
+IF(N9944&lt;=2,2,0)
+IF(L9944&gt;=4,2,0)
+IF(M9944&gt;=2,1,0)
+IF(H9944&gt;=_xlfn.PERCENTILE.INC($H$2:$H$10001,0.75),1,0)</f>
        <v>0</v>
      </c>
      <c r="S9944" t="str">
        <f>IF(R9944&gt;=7,"High",IF(R9944&gt;=4,"Medium","Low"))</f>
        <v>Low</v>
      </c>
    </row>
    <row r="9945" spans="1:19">
      <c r="A9945" t="s">
        <v>10070</v>
      </c>
      <c r="B9945">
        <v>60</v>
      </c>
      <c r="C9945" t="s">
        <v>101</v>
      </c>
      <c r="D9945" t="s">
        <v>133</v>
      </c>
      <c r="E9945">
        <v>15</v>
      </c>
      <c r="F9945" t="s">
        <v>103</v>
      </c>
      <c r="G9945" t="s">
        <v>110</v>
      </c>
      <c r="H9945" s="5">
        <v>740</v>
      </c>
      <c r="I9945" s="5">
        <v>10968.96</v>
      </c>
      <c r="J9945" t="s">
        <v>105</v>
      </c>
      <c r="K9945" t="s">
        <v>106</v>
      </c>
      <c r="L9945">
        <v>2</v>
      </c>
      <c r="M9945">
        <v>2</v>
      </c>
      <c r="N9945">
        <v>3</v>
      </c>
      <c r="O9945" s="6">
        <v>0</v>
      </c>
      <c r="P9945" t="s">
        <v>107</v>
      </c>
      <c r="Q9945" t="s">
        <v>106</v>
      </c>
      <c r="R9945">
        <f>IF(F9945="Monthly",2,0)
+IF(E9945&lt;=6,2,0)
+IF(N9945&lt;=2,2,0)
+IF(L9945&gt;=4,2,0)
+IF(M9945&gt;=2,1,0)
+IF(H9945&gt;=_xlfn.PERCENTILE.INC($H$2:$H$10001,0.75),1,0)</f>
        <v>3</v>
      </c>
      <c r="S9945" t="str">
        <f>IF(R9945&gt;=7,"High",IF(R9945&gt;=4,"Medium","Low"))</f>
        <v>Low</v>
      </c>
    </row>
    <row r="9946" spans="1:19">
      <c r="A9946" t="s">
        <v>10071</v>
      </c>
      <c r="B9946">
        <v>28</v>
      </c>
      <c r="C9946" t="s">
        <v>112</v>
      </c>
      <c r="D9946" t="s">
        <v>137</v>
      </c>
      <c r="E9946">
        <v>19</v>
      </c>
      <c r="F9946" t="s">
        <v>103</v>
      </c>
      <c r="G9946" t="s">
        <v>110</v>
      </c>
      <c r="H9946" s="5">
        <v>652</v>
      </c>
      <c r="I9946" s="5">
        <v>12707.77</v>
      </c>
      <c r="J9946" t="s">
        <v>105</v>
      </c>
      <c r="K9946" t="s">
        <v>106</v>
      </c>
      <c r="L9946">
        <v>0</v>
      </c>
      <c r="M9946">
        <v>0</v>
      </c>
      <c r="N9946">
        <v>5</v>
      </c>
      <c r="O9946" s="6">
        <v>0</v>
      </c>
      <c r="P9946" t="s">
        <v>107</v>
      </c>
      <c r="Q9946" t="s">
        <v>107</v>
      </c>
      <c r="R9946">
        <f>IF(F9946="Monthly",2,0)
+IF(E9946&lt;=6,2,0)
+IF(N9946&lt;=2,2,0)
+IF(L9946&gt;=4,2,0)
+IF(M9946&gt;=2,1,0)
+IF(H9946&gt;=_xlfn.PERCENTILE.INC($H$2:$H$10001,0.75),1,0)</f>
        <v>2</v>
      </c>
      <c r="S9946" t="str">
        <f>IF(R9946&gt;=7,"High",IF(R9946&gt;=4,"Medium","Low"))</f>
        <v>Low</v>
      </c>
    </row>
    <row r="9947" spans="1:19">
      <c r="A9947" t="s">
        <v>10072</v>
      </c>
      <c r="B9947">
        <v>27</v>
      </c>
      <c r="C9947" t="s">
        <v>112</v>
      </c>
      <c r="D9947" t="s">
        <v>128</v>
      </c>
      <c r="E9947">
        <v>32</v>
      </c>
      <c r="F9947" t="s">
        <v>103</v>
      </c>
      <c r="G9947" t="s">
        <v>129</v>
      </c>
      <c r="H9947" s="5">
        <v>1030</v>
      </c>
      <c r="I9947" s="5">
        <v>32864.910000000003</v>
      </c>
      <c r="J9947" t="s">
        <v>134</v>
      </c>
      <c r="K9947" t="s">
        <v>106</v>
      </c>
      <c r="L9947">
        <v>2</v>
      </c>
      <c r="M9947">
        <v>0</v>
      </c>
      <c r="N9947">
        <v>5</v>
      </c>
      <c r="O9947" s="6">
        <v>0</v>
      </c>
      <c r="P9947" t="s">
        <v>107</v>
      </c>
      <c r="Q9947" t="s">
        <v>107</v>
      </c>
      <c r="R9947">
        <f>IF(F9947="Monthly",2,0)
+IF(E9947&lt;=6,2,0)
+IF(N9947&lt;=2,2,0)
+IF(L9947&gt;=4,2,0)
+IF(M9947&gt;=2,1,0)
+IF(H9947&gt;=_xlfn.PERCENTILE.INC($H$2:$H$10001,0.75),1,0)</f>
        <v>3</v>
      </c>
      <c r="S9947" t="str">
        <f>IF(R9947&gt;=7,"High",IF(R9947&gt;=4,"Medium","Low"))</f>
        <v>Low</v>
      </c>
    </row>
    <row r="9948" spans="1:19">
      <c r="A9948" t="s">
        <v>10073</v>
      </c>
      <c r="B9948">
        <v>19</v>
      </c>
      <c r="C9948" t="s">
        <v>101</v>
      </c>
      <c r="D9948" t="s">
        <v>133</v>
      </c>
      <c r="E9948">
        <v>27</v>
      </c>
      <c r="F9948" t="s">
        <v>103</v>
      </c>
      <c r="G9948" t="s">
        <v>104</v>
      </c>
      <c r="H9948" s="5">
        <v>449</v>
      </c>
      <c r="I9948" s="5">
        <v>12044.26</v>
      </c>
      <c r="J9948" t="s">
        <v>140</v>
      </c>
      <c r="K9948" t="s">
        <v>106</v>
      </c>
      <c r="L9948">
        <v>1</v>
      </c>
      <c r="M9948">
        <v>0</v>
      </c>
      <c r="N9948">
        <v>5</v>
      </c>
      <c r="O9948" s="6">
        <v>0</v>
      </c>
      <c r="P9948" t="s">
        <v>107</v>
      </c>
      <c r="Q9948" t="s">
        <v>107</v>
      </c>
      <c r="R9948">
        <f>IF(F9948="Monthly",2,0)
+IF(E9948&lt;=6,2,0)
+IF(N9948&lt;=2,2,0)
+IF(L9948&gt;=4,2,0)
+IF(M9948&gt;=2,1,0)
+IF(H9948&gt;=_xlfn.PERCENTILE.INC($H$2:$H$10001,0.75),1,0)</f>
        <v>2</v>
      </c>
      <c r="S9948" t="str">
        <f>IF(R9948&gt;=7,"High",IF(R9948&gt;=4,"Medium","Low"))</f>
        <v>Low</v>
      </c>
    </row>
    <row r="9949" spans="1:19">
      <c r="A9949" t="s">
        <v>10074</v>
      </c>
      <c r="B9949">
        <v>26</v>
      </c>
      <c r="C9949" t="s">
        <v>101</v>
      </c>
      <c r="D9949" t="s">
        <v>102</v>
      </c>
      <c r="E9949">
        <v>24</v>
      </c>
      <c r="F9949" t="s">
        <v>121</v>
      </c>
      <c r="G9949" t="s">
        <v>129</v>
      </c>
      <c r="H9949" s="5">
        <v>979</v>
      </c>
      <c r="I9949" s="5">
        <v>21181</v>
      </c>
      <c r="J9949" t="s">
        <v>115</v>
      </c>
      <c r="K9949" t="s">
        <v>106</v>
      </c>
      <c r="L9949">
        <v>0</v>
      </c>
      <c r="M9949">
        <v>0</v>
      </c>
      <c r="N9949">
        <v>5</v>
      </c>
      <c r="O9949" s="6">
        <v>10</v>
      </c>
      <c r="P9949" t="s">
        <v>107</v>
      </c>
      <c r="Q9949" t="s">
        <v>106</v>
      </c>
      <c r="R9949">
        <f>IF(F9949="Monthly",2,0)
+IF(E9949&lt;=6,2,0)
+IF(N9949&lt;=2,2,0)
+IF(L9949&gt;=4,2,0)
+IF(M9949&gt;=2,1,0)
+IF(H9949&gt;=_xlfn.PERCENTILE.INC($H$2:$H$10001,0.75),1,0)</f>
        <v>1</v>
      </c>
      <c r="S9949" t="str">
        <f>IF(R9949&gt;=7,"High",IF(R9949&gt;=4,"Medium","Low"))</f>
        <v>Low</v>
      </c>
    </row>
    <row r="9950" spans="1:19">
      <c r="A9950" t="s">
        <v>10075</v>
      </c>
      <c r="B9950">
        <v>40</v>
      </c>
      <c r="C9950" t="s">
        <v>112</v>
      </c>
      <c r="D9950" t="s">
        <v>113</v>
      </c>
      <c r="E9950">
        <v>48</v>
      </c>
      <c r="F9950" t="s">
        <v>109</v>
      </c>
      <c r="G9950" t="s">
        <v>104</v>
      </c>
      <c r="H9950" s="5">
        <v>449</v>
      </c>
      <c r="I9950" s="5">
        <v>21124.73</v>
      </c>
      <c r="J9950" t="s">
        <v>115</v>
      </c>
      <c r="K9950" t="s">
        <v>106</v>
      </c>
      <c r="L9950">
        <v>2</v>
      </c>
      <c r="M9950">
        <v>0</v>
      </c>
      <c r="N9950">
        <v>5</v>
      </c>
      <c r="O9950" s="6">
        <v>0</v>
      </c>
      <c r="P9950" t="s">
        <v>107</v>
      </c>
      <c r="Q9950" t="s">
        <v>107</v>
      </c>
      <c r="R9950">
        <f>IF(F9950="Monthly",2,0)
+IF(E9950&lt;=6,2,0)
+IF(N9950&lt;=2,2,0)
+IF(L9950&gt;=4,2,0)
+IF(M9950&gt;=2,1,0)
+IF(H9950&gt;=_xlfn.PERCENTILE.INC($H$2:$H$10001,0.75),1,0)</f>
        <v>0</v>
      </c>
      <c r="S9950" t="str">
        <f>IF(R9950&gt;=7,"High",IF(R9950&gt;=4,"Medium","Low"))</f>
        <v>Low</v>
      </c>
    </row>
    <row r="9951" spans="1:19">
      <c r="A9951" t="s">
        <v>10076</v>
      </c>
      <c r="B9951">
        <v>34</v>
      </c>
      <c r="C9951" t="s">
        <v>112</v>
      </c>
      <c r="D9951" t="s">
        <v>133</v>
      </c>
      <c r="E9951">
        <v>44</v>
      </c>
      <c r="F9951" t="s">
        <v>121</v>
      </c>
      <c r="G9951" t="s">
        <v>104</v>
      </c>
      <c r="H9951" s="5">
        <v>450</v>
      </c>
      <c r="I9951" s="5">
        <v>20175.14</v>
      </c>
      <c r="J9951" t="s">
        <v>140</v>
      </c>
      <c r="K9951" t="s">
        <v>106</v>
      </c>
      <c r="L9951">
        <v>0</v>
      </c>
      <c r="M9951">
        <v>0</v>
      </c>
      <c r="N9951">
        <v>5</v>
      </c>
      <c r="O9951" s="6">
        <v>0</v>
      </c>
      <c r="P9951" t="s">
        <v>107</v>
      </c>
      <c r="Q9951" t="s">
        <v>107</v>
      </c>
      <c r="R9951">
        <f>IF(F9951="Monthly",2,0)
+IF(E9951&lt;=6,2,0)
+IF(N9951&lt;=2,2,0)
+IF(L9951&gt;=4,2,0)
+IF(M9951&gt;=2,1,0)
+IF(H9951&gt;=_xlfn.PERCENTILE.INC($H$2:$H$10001,0.75),1,0)</f>
        <v>0</v>
      </c>
      <c r="S9951" t="str">
        <f>IF(R9951&gt;=7,"High",IF(R9951&gt;=4,"Medium","Low"))</f>
        <v>Low</v>
      </c>
    </row>
    <row r="9952" spans="1:19">
      <c r="A9952" t="s">
        <v>10077</v>
      </c>
      <c r="B9952">
        <v>55</v>
      </c>
      <c r="C9952" t="s">
        <v>112</v>
      </c>
      <c r="D9952" t="s">
        <v>128</v>
      </c>
      <c r="E9952">
        <v>32</v>
      </c>
      <c r="F9952" t="s">
        <v>109</v>
      </c>
      <c r="G9952" t="s">
        <v>110</v>
      </c>
      <c r="H9952" s="5">
        <v>793</v>
      </c>
      <c r="I9952" s="5">
        <v>25616.37</v>
      </c>
      <c r="J9952" t="s">
        <v>140</v>
      </c>
      <c r="K9952" t="s">
        <v>106</v>
      </c>
      <c r="L9952">
        <v>0</v>
      </c>
      <c r="M9952">
        <v>0</v>
      </c>
      <c r="N9952">
        <v>5</v>
      </c>
      <c r="O9952" s="6">
        <v>0</v>
      </c>
      <c r="P9952" t="s">
        <v>106</v>
      </c>
      <c r="Q9952" t="s">
        <v>107</v>
      </c>
      <c r="R9952">
        <f>IF(F9952="Monthly",2,0)
+IF(E9952&lt;=6,2,0)
+IF(N9952&lt;=2,2,0)
+IF(L9952&gt;=4,2,0)
+IF(M9952&gt;=2,1,0)
+IF(H9952&gt;=_xlfn.PERCENTILE.INC($H$2:$H$10001,0.75),1,0)</f>
        <v>0</v>
      </c>
      <c r="S9952" t="str">
        <f>IF(R9952&gt;=7,"High",IF(R9952&gt;=4,"Medium","Low"))</f>
        <v>Low</v>
      </c>
    </row>
    <row r="9953" spans="1:19">
      <c r="A9953" t="s">
        <v>10078</v>
      </c>
      <c r="B9953">
        <v>41</v>
      </c>
      <c r="C9953" t="s">
        <v>112</v>
      </c>
      <c r="D9953" t="s">
        <v>133</v>
      </c>
      <c r="E9953">
        <v>30</v>
      </c>
      <c r="F9953" t="s">
        <v>109</v>
      </c>
      <c r="G9953" t="s">
        <v>110</v>
      </c>
      <c r="H9953" s="5">
        <v>786</v>
      </c>
      <c r="I9953" s="5">
        <v>21475.3</v>
      </c>
      <c r="J9953" t="s">
        <v>105</v>
      </c>
      <c r="K9953" t="s">
        <v>107</v>
      </c>
      <c r="L9953">
        <v>0</v>
      </c>
      <c r="M9953">
        <v>0</v>
      </c>
      <c r="N9953">
        <v>5</v>
      </c>
      <c r="O9953" s="6">
        <v>10</v>
      </c>
      <c r="P9953" t="s">
        <v>107</v>
      </c>
      <c r="Q9953" t="s">
        <v>107</v>
      </c>
      <c r="R9953">
        <f>IF(F9953="Monthly",2,0)
+IF(E9953&lt;=6,2,0)
+IF(N9953&lt;=2,2,0)
+IF(L9953&gt;=4,2,0)
+IF(M9953&gt;=2,1,0)
+IF(H9953&gt;=_xlfn.PERCENTILE.INC($H$2:$H$10001,0.75),1,0)</f>
        <v>0</v>
      </c>
      <c r="S9953" t="str">
        <f>IF(R9953&gt;=7,"High",IF(R9953&gt;=4,"Medium","Low"))</f>
        <v>Low</v>
      </c>
    </row>
    <row r="9954" spans="1:19">
      <c r="A9954" t="s">
        <v>10079</v>
      </c>
      <c r="B9954">
        <v>37</v>
      </c>
      <c r="C9954" t="s">
        <v>101</v>
      </c>
      <c r="D9954" t="s">
        <v>102</v>
      </c>
      <c r="E9954">
        <v>29</v>
      </c>
      <c r="F9954" t="s">
        <v>103</v>
      </c>
      <c r="G9954" t="s">
        <v>104</v>
      </c>
      <c r="H9954" s="5">
        <v>507</v>
      </c>
      <c r="I9954" s="5">
        <v>14976.84</v>
      </c>
      <c r="J9954" t="s">
        <v>140</v>
      </c>
      <c r="K9954" t="s">
        <v>107</v>
      </c>
      <c r="L9954">
        <v>4</v>
      </c>
      <c r="M9954">
        <v>1</v>
      </c>
      <c r="N9954">
        <v>5</v>
      </c>
      <c r="O9954" s="6">
        <v>0</v>
      </c>
      <c r="P9954" t="s">
        <v>106</v>
      </c>
      <c r="Q9954" t="s">
        <v>107</v>
      </c>
      <c r="R9954">
        <f>IF(F9954="Monthly",2,0)
+IF(E9954&lt;=6,2,0)
+IF(N9954&lt;=2,2,0)
+IF(L9954&gt;=4,2,0)
+IF(M9954&gt;=2,1,0)
+IF(H9954&gt;=_xlfn.PERCENTILE.INC($H$2:$H$10001,0.75),1,0)</f>
        <v>4</v>
      </c>
      <c r="S9954" t="str">
        <f>IF(R9954&gt;=7,"High",IF(R9954&gt;=4,"Medium","Low"))</f>
        <v>Medium</v>
      </c>
    </row>
    <row r="9955" spans="1:19">
      <c r="A9955" t="s">
        <v>10080</v>
      </c>
      <c r="B9955">
        <v>35</v>
      </c>
      <c r="C9955" t="s">
        <v>112</v>
      </c>
      <c r="D9955" t="s">
        <v>123</v>
      </c>
      <c r="E9955">
        <v>25</v>
      </c>
      <c r="F9955" t="s">
        <v>103</v>
      </c>
      <c r="G9955" t="s">
        <v>104</v>
      </c>
      <c r="H9955" s="5">
        <v>523</v>
      </c>
      <c r="I9955" s="5">
        <v>13221.46</v>
      </c>
      <c r="J9955" t="s">
        <v>134</v>
      </c>
      <c r="K9955" t="s">
        <v>106</v>
      </c>
      <c r="L9955">
        <v>2</v>
      </c>
      <c r="M9955">
        <v>2</v>
      </c>
      <c r="N9955">
        <v>4</v>
      </c>
      <c r="O9955" s="6">
        <v>0</v>
      </c>
      <c r="P9955" t="s">
        <v>107</v>
      </c>
      <c r="Q9955" t="s">
        <v>106</v>
      </c>
      <c r="R9955">
        <f>IF(F9955="Monthly",2,0)
+IF(E9955&lt;=6,2,0)
+IF(N9955&lt;=2,2,0)
+IF(L9955&gt;=4,2,0)
+IF(M9955&gt;=2,1,0)
+IF(H9955&gt;=_xlfn.PERCENTILE.INC($H$2:$H$10001,0.75),1,0)</f>
        <v>3</v>
      </c>
      <c r="S9955" t="str">
        <f>IF(R9955&gt;=7,"High",IF(R9955&gt;=4,"Medium","Low"))</f>
        <v>Low</v>
      </c>
    </row>
    <row r="9956" spans="1:19">
      <c r="A9956" t="s">
        <v>10081</v>
      </c>
      <c r="B9956">
        <v>18</v>
      </c>
      <c r="C9956" t="s">
        <v>101</v>
      </c>
      <c r="D9956" t="s">
        <v>131</v>
      </c>
      <c r="E9956">
        <v>18</v>
      </c>
      <c r="F9956" t="s">
        <v>103</v>
      </c>
      <c r="G9956" t="s">
        <v>110</v>
      </c>
      <c r="H9956" s="5">
        <v>824</v>
      </c>
      <c r="I9956" s="5">
        <v>14959.27</v>
      </c>
      <c r="J9956" t="s">
        <v>117</v>
      </c>
      <c r="K9956" t="s">
        <v>107</v>
      </c>
      <c r="L9956">
        <v>2</v>
      </c>
      <c r="M9956">
        <v>1</v>
      </c>
      <c r="N9956">
        <v>4</v>
      </c>
      <c r="O9956" s="6">
        <v>0</v>
      </c>
      <c r="P9956" t="s">
        <v>107</v>
      </c>
      <c r="Q9956" t="s">
        <v>107</v>
      </c>
      <c r="R9956">
        <f>IF(F9956="Monthly",2,0)
+IF(E9956&lt;=6,2,0)
+IF(N9956&lt;=2,2,0)
+IF(L9956&gt;=4,2,0)
+IF(M9956&gt;=2,1,0)
+IF(H9956&gt;=_xlfn.PERCENTILE.INC($H$2:$H$10001,0.75),1,0)</f>
        <v>3</v>
      </c>
      <c r="S9956" t="str">
        <f>IF(R9956&gt;=7,"High",IF(R9956&gt;=4,"Medium","Low"))</f>
        <v>Low</v>
      </c>
    </row>
    <row r="9957" spans="1:19">
      <c r="A9957" t="s">
        <v>10082</v>
      </c>
      <c r="B9957">
        <v>27</v>
      </c>
      <c r="C9957" t="s">
        <v>101</v>
      </c>
      <c r="D9957" t="s">
        <v>123</v>
      </c>
      <c r="E9957">
        <v>48</v>
      </c>
      <c r="F9957" t="s">
        <v>103</v>
      </c>
      <c r="G9957" t="s">
        <v>110</v>
      </c>
      <c r="H9957" s="5">
        <v>780</v>
      </c>
      <c r="I9957" s="5">
        <v>37376.86</v>
      </c>
      <c r="J9957" t="s">
        <v>117</v>
      </c>
      <c r="K9957" t="s">
        <v>106</v>
      </c>
      <c r="L9957">
        <v>0</v>
      </c>
      <c r="M9957">
        <v>0</v>
      </c>
      <c r="N9957">
        <v>4</v>
      </c>
      <c r="O9957" s="6">
        <v>0</v>
      </c>
      <c r="P9957" t="s">
        <v>107</v>
      </c>
      <c r="Q9957" t="s">
        <v>107</v>
      </c>
      <c r="R9957">
        <f>IF(F9957="Monthly",2,0)
+IF(E9957&lt;=6,2,0)
+IF(N9957&lt;=2,2,0)
+IF(L9957&gt;=4,2,0)
+IF(M9957&gt;=2,1,0)
+IF(H9957&gt;=_xlfn.PERCENTILE.INC($H$2:$H$10001,0.75),1,0)</f>
        <v>2</v>
      </c>
      <c r="S9957" t="str">
        <f>IF(R9957&gt;=7,"High",IF(R9957&gt;=4,"Medium","Low"))</f>
        <v>Low</v>
      </c>
    </row>
    <row r="9958" spans="1:19">
      <c r="A9958" t="s">
        <v>10083</v>
      </c>
      <c r="B9958">
        <v>22</v>
      </c>
      <c r="C9958" t="s">
        <v>101</v>
      </c>
      <c r="D9958" t="s">
        <v>137</v>
      </c>
      <c r="E9958">
        <v>46</v>
      </c>
      <c r="F9958" t="s">
        <v>103</v>
      </c>
      <c r="G9958" t="s">
        <v>104</v>
      </c>
      <c r="H9958" s="5">
        <v>396</v>
      </c>
      <c r="I9958" s="5">
        <v>18676.7</v>
      </c>
      <c r="J9958" t="s">
        <v>134</v>
      </c>
      <c r="K9958" t="s">
        <v>107</v>
      </c>
      <c r="L9958">
        <v>0</v>
      </c>
      <c r="M9958">
        <v>0</v>
      </c>
      <c r="N9958">
        <v>5</v>
      </c>
      <c r="O9958" s="6">
        <v>0</v>
      </c>
      <c r="P9958" t="s">
        <v>107</v>
      </c>
      <c r="Q9958" t="s">
        <v>106</v>
      </c>
      <c r="R9958">
        <f>IF(F9958="Monthly",2,0)
+IF(E9958&lt;=6,2,0)
+IF(N9958&lt;=2,2,0)
+IF(L9958&gt;=4,2,0)
+IF(M9958&gt;=2,1,0)
+IF(H9958&gt;=_xlfn.PERCENTILE.INC($H$2:$H$10001,0.75),1,0)</f>
        <v>2</v>
      </c>
      <c r="S9958" t="str">
        <f>IF(R9958&gt;=7,"High",IF(R9958&gt;=4,"Medium","Low"))</f>
        <v>Low</v>
      </c>
    </row>
    <row r="9959" spans="1:19">
      <c r="A9959" t="s">
        <v>10084</v>
      </c>
      <c r="B9959">
        <v>51</v>
      </c>
      <c r="C9959" t="s">
        <v>101</v>
      </c>
      <c r="D9959" t="s">
        <v>126</v>
      </c>
      <c r="E9959">
        <v>4</v>
      </c>
      <c r="F9959" t="s">
        <v>103</v>
      </c>
      <c r="G9959" t="s">
        <v>104</v>
      </c>
      <c r="H9959" s="5">
        <v>533</v>
      </c>
      <c r="I9959" s="5">
        <v>2075.23</v>
      </c>
      <c r="J9959" t="s">
        <v>105</v>
      </c>
      <c r="K9959" t="s">
        <v>107</v>
      </c>
      <c r="L9959">
        <v>3</v>
      </c>
      <c r="M9959">
        <v>0</v>
      </c>
      <c r="N9959">
        <v>5</v>
      </c>
      <c r="O9959" s="6">
        <v>0</v>
      </c>
      <c r="P9959" t="s">
        <v>106</v>
      </c>
      <c r="Q9959" t="s">
        <v>107</v>
      </c>
      <c r="R9959">
        <f>IF(F9959="Monthly",2,0)
+IF(E9959&lt;=6,2,0)
+IF(N9959&lt;=2,2,0)
+IF(L9959&gt;=4,2,0)
+IF(M9959&gt;=2,1,0)
+IF(H9959&gt;=_xlfn.PERCENTILE.INC($H$2:$H$10001,0.75),1,0)</f>
        <v>4</v>
      </c>
      <c r="S9959" t="str">
        <f>IF(R9959&gt;=7,"High",IF(R9959&gt;=4,"Medium","Low"))</f>
        <v>Medium</v>
      </c>
    </row>
    <row r="9960" spans="1:19">
      <c r="A9960" t="s">
        <v>10085</v>
      </c>
      <c r="B9960">
        <v>49</v>
      </c>
      <c r="C9960" t="s">
        <v>101</v>
      </c>
      <c r="D9960" t="s">
        <v>102</v>
      </c>
      <c r="E9960">
        <v>24</v>
      </c>
      <c r="F9960" t="s">
        <v>103</v>
      </c>
      <c r="G9960" t="s">
        <v>110</v>
      </c>
      <c r="H9960" s="5">
        <v>688</v>
      </c>
      <c r="I9960" s="5">
        <v>16383.31</v>
      </c>
      <c r="J9960" t="s">
        <v>117</v>
      </c>
      <c r="K9960" t="s">
        <v>106</v>
      </c>
      <c r="L9960">
        <v>5</v>
      </c>
      <c r="M9960">
        <v>3</v>
      </c>
      <c r="N9960">
        <v>3</v>
      </c>
      <c r="O9960" s="6">
        <v>0</v>
      </c>
      <c r="P9960" t="s">
        <v>107</v>
      </c>
      <c r="Q9960" t="s">
        <v>106</v>
      </c>
      <c r="R9960">
        <f>IF(F9960="Monthly",2,0)
+IF(E9960&lt;=6,2,0)
+IF(N9960&lt;=2,2,0)
+IF(L9960&gt;=4,2,0)
+IF(M9960&gt;=2,1,0)
+IF(H9960&gt;=_xlfn.PERCENTILE.INC($H$2:$H$10001,0.75),1,0)</f>
        <v>5</v>
      </c>
      <c r="S9960" t="str">
        <f>IF(R9960&gt;=7,"High",IF(R9960&gt;=4,"Medium","Low"))</f>
        <v>Medium</v>
      </c>
    </row>
    <row r="9961" spans="1:19">
      <c r="A9961" t="s">
        <v>10086</v>
      </c>
      <c r="B9961">
        <v>44</v>
      </c>
      <c r="C9961" t="s">
        <v>112</v>
      </c>
      <c r="D9961" t="s">
        <v>119</v>
      </c>
      <c r="E9961">
        <v>47</v>
      </c>
      <c r="F9961" t="s">
        <v>103</v>
      </c>
      <c r="G9961" t="s">
        <v>110</v>
      </c>
      <c r="H9961" s="5">
        <v>639</v>
      </c>
      <c r="I9961" s="5">
        <v>30604.99</v>
      </c>
      <c r="J9961" t="s">
        <v>134</v>
      </c>
      <c r="K9961" t="s">
        <v>106</v>
      </c>
      <c r="L9961">
        <v>1</v>
      </c>
      <c r="M9961">
        <v>0</v>
      </c>
      <c r="N9961">
        <v>5</v>
      </c>
      <c r="O9961" s="6">
        <v>0</v>
      </c>
      <c r="P9961" t="s">
        <v>107</v>
      </c>
      <c r="Q9961" t="s">
        <v>107</v>
      </c>
      <c r="R9961">
        <f>IF(F9961="Monthly",2,0)
+IF(E9961&lt;=6,2,0)
+IF(N9961&lt;=2,2,0)
+IF(L9961&gt;=4,2,0)
+IF(M9961&gt;=2,1,0)
+IF(H9961&gt;=_xlfn.PERCENTILE.INC($H$2:$H$10001,0.75),1,0)</f>
        <v>2</v>
      </c>
      <c r="S9961" t="str">
        <f>IF(R9961&gt;=7,"High",IF(R9961&gt;=4,"Medium","Low"))</f>
        <v>Low</v>
      </c>
    </row>
    <row r="9962" spans="1:19">
      <c r="A9962" t="s">
        <v>10087</v>
      </c>
      <c r="B9962">
        <v>45</v>
      </c>
      <c r="C9962" t="s">
        <v>112</v>
      </c>
      <c r="D9962" t="s">
        <v>126</v>
      </c>
      <c r="E9962">
        <v>42</v>
      </c>
      <c r="F9962" t="s">
        <v>103</v>
      </c>
      <c r="G9962" t="s">
        <v>110</v>
      </c>
      <c r="H9962" s="5">
        <v>727</v>
      </c>
      <c r="I9962" s="5">
        <v>29752.240000000002</v>
      </c>
      <c r="J9962" t="s">
        <v>115</v>
      </c>
      <c r="K9962" t="s">
        <v>106</v>
      </c>
      <c r="L9962">
        <v>2</v>
      </c>
      <c r="M9962">
        <v>0</v>
      </c>
      <c r="N9962">
        <v>5</v>
      </c>
      <c r="O9962" s="6">
        <v>0</v>
      </c>
      <c r="P9962" t="s">
        <v>106</v>
      </c>
      <c r="Q9962" t="s">
        <v>106</v>
      </c>
      <c r="R9962">
        <f>IF(F9962="Monthly",2,0)
+IF(E9962&lt;=6,2,0)
+IF(N9962&lt;=2,2,0)
+IF(L9962&gt;=4,2,0)
+IF(M9962&gt;=2,1,0)
+IF(H9962&gt;=_xlfn.PERCENTILE.INC($H$2:$H$10001,0.75),1,0)</f>
        <v>2</v>
      </c>
      <c r="S9962" t="str">
        <f>IF(R9962&gt;=7,"High",IF(R9962&gt;=4,"Medium","Low"))</f>
        <v>Low</v>
      </c>
    </row>
    <row r="9963" spans="1:19">
      <c r="A9963" t="s">
        <v>10088</v>
      </c>
      <c r="B9963">
        <v>29</v>
      </c>
      <c r="C9963" t="s">
        <v>112</v>
      </c>
      <c r="D9963" t="s">
        <v>133</v>
      </c>
      <c r="E9963">
        <v>49</v>
      </c>
      <c r="F9963" t="s">
        <v>103</v>
      </c>
      <c r="G9963" t="s">
        <v>110</v>
      </c>
      <c r="H9963" s="5">
        <v>705</v>
      </c>
      <c r="I9963" s="5">
        <v>35056.620000000003</v>
      </c>
      <c r="J9963" t="s">
        <v>140</v>
      </c>
      <c r="K9963" t="s">
        <v>106</v>
      </c>
      <c r="L9963">
        <v>1</v>
      </c>
      <c r="M9963">
        <v>0</v>
      </c>
      <c r="N9963">
        <v>4</v>
      </c>
      <c r="O9963" s="6">
        <v>0</v>
      </c>
      <c r="P9963" t="s">
        <v>107</v>
      </c>
      <c r="Q9963" t="s">
        <v>107</v>
      </c>
      <c r="R9963">
        <f>IF(F9963="Monthly",2,0)
+IF(E9963&lt;=6,2,0)
+IF(N9963&lt;=2,2,0)
+IF(L9963&gt;=4,2,0)
+IF(M9963&gt;=2,1,0)
+IF(H9963&gt;=_xlfn.PERCENTILE.INC($H$2:$H$10001,0.75),1,0)</f>
        <v>2</v>
      </c>
      <c r="S9963" t="str">
        <f>IF(R9963&gt;=7,"High",IF(R9963&gt;=4,"Medium","Low"))</f>
        <v>Low</v>
      </c>
    </row>
    <row r="9964" spans="1:19">
      <c r="A9964" t="s">
        <v>10089</v>
      </c>
      <c r="B9964">
        <v>19</v>
      </c>
      <c r="C9964" t="s">
        <v>112</v>
      </c>
      <c r="D9964" t="s">
        <v>137</v>
      </c>
      <c r="E9964">
        <v>48</v>
      </c>
      <c r="F9964" t="s">
        <v>103</v>
      </c>
      <c r="G9964" t="s">
        <v>110</v>
      </c>
      <c r="H9964" s="5">
        <v>683</v>
      </c>
      <c r="I9964" s="5">
        <v>33273.97</v>
      </c>
      <c r="J9964" t="s">
        <v>117</v>
      </c>
      <c r="K9964" t="s">
        <v>106</v>
      </c>
      <c r="L9964">
        <v>0</v>
      </c>
      <c r="M9964">
        <v>0</v>
      </c>
      <c r="N9964">
        <v>5</v>
      </c>
      <c r="O9964" s="6">
        <v>0</v>
      </c>
      <c r="P9964" t="s">
        <v>106</v>
      </c>
      <c r="Q9964" t="s">
        <v>107</v>
      </c>
      <c r="R9964">
        <f>IF(F9964="Monthly",2,0)
+IF(E9964&lt;=6,2,0)
+IF(N9964&lt;=2,2,0)
+IF(L9964&gt;=4,2,0)
+IF(M9964&gt;=2,1,0)
+IF(H9964&gt;=_xlfn.PERCENTILE.INC($H$2:$H$10001,0.75),1,0)</f>
        <v>2</v>
      </c>
      <c r="S9964" t="str">
        <f>IF(R9964&gt;=7,"High",IF(R9964&gt;=4,"Medium","Low"))</f>
        <v>Low</v>
      </c>
    </row>
    <row r="9965" spans="1:19">
      <c r="A9965" t="s">
        <v>10090</v>
      </c>
      <c r="B9965">
        <v>18</v>
      </c>
      <c r="C9965" t="s">
        <v>112</v>
      </c>
      <c r="D9965" t="s">
        <v>131</v>
      </c>
      <c r="E9965">
        <v>23</v>
      </c>
      <c r="F9965" t="s">
        <v>103</v>
      </c>
      <c r="G9965" t="s">
        <v>110</v>
      </c>
      <c r="H9965" s="5">
        <v>776</v>
      </c>
      <c r="I9965" s="5">
        <v>17366.61</v>
      </c>
      <c r="J9965" t="s">
        <v>105</v>
      </c>
      <c r="K9965" t="s">
        <v>107</v>
      </c>
      <c r="L9965">
        <v>0</v>
      </c>
      <c r="M9965">
        <v>0</v>
      </c>
      <c r="N9965">
        <v>5</v>
      </c>
      <c r="O9965" s="6">
        <v>0</v>
      </c>
      <c r="P9965" t="s">
        <v>106</v>
      </c>
      <c r="Q9965" t="s">
        <v>106</v>
      </c>
      <c r="R9965">
        <f>IF(F9965="Monthly",2,0)
+IF(E9965&lt;=6,2,0)
+IF(N9965&lt;=2,2,0)
+IF(L9965&gt;=4,2,0)
+IF(M9965&gt;=2,1,0)
+IF(H9965&gt;=_xlfn.PERCENTILE.INC($H$2:$H$10001,0.75),1,0)</f>
        <v>2</v>
      </c>
      <c r="S9965" t="str">
        <f>IF(R9965&gt;=7,"High",IF(R9965&gt;=4,"Medium","Low"))</f>
        <v>Low</v>
      </c>
    </row>
    <row r="9966" spans="1:19">
      <c r="A9966" t="s">
        <v>10091</v>
      </c>
      <c r="B9966">
        <v>32</v>
      </c>
      <c r="C9966" t="s">
        <v>101</v>
      </c>
      <c r="D9966" t="s">
        <v>126</v>
      </c>
      <c r="E9966">
        <v>24</v>
      </c>
      <c r="F9966" t="s">
        <v>103</v>
      </c>
      <c r="G9966" t="s">
        <v>104</v>
      </c>
      <c r="H9966" s="5">
        <v>555</v>
      </c>
      <c r="I9966" s="5">
        <v>12955.75</v>
      </c>
      <c r="J9966" t="s">
        <v>105</v>
      </c>
      <c r="K9966" t="s">
        <v>106</v>
      </c>
      <c r="L9966">
        <v>3</v>
      </c>
      <c r="M9966">
        <v>3</v>
      </c>
      <c r="N9966">
        <v>4</v>
      </c>
      <c r="O9966" s="6">
        <v>0</v>
      </c>
      <c r="P9966" t="s">
        <v>106</v>
      </c>
      <c r="Q9966" t="s">
        <v>107</v>
      </c>
      <c r="R9966">
        <f>IF(F9966="Monthly",2,0)
+IF(E9966&lt;=6,2,0)
+IF(N9966&lt;=2,2,0)
+IF(L9966&gt;=4,2,0)
+IF(M9966&gt;=2,1,0)
+IF(H9966&gt;=_xlfn.PERCENTILE.INC($H$2:$H$10001,0.75),1,0)</f>
        <v>3</v>
      </c>
      <c r="S9966" t="str">
        <f>IF(R9966&gt;=7,"High",IF(R9966&gt;=4,"Medium","Low"))</f>
        <v>Low</v>
      </c>
    </row>
    <row r="9967" spans="1:19">
      <c r="A9967" t="s">
        <v>10092</v>
      </c>
      <c r="B9967">
        <v>45</v>
      </c>
      <c r="C9967" t="s">
        <v>112</v>
      </c>
      <c r="D9967" t="s">
        <v>102</v>
      </c>
      <c r="E9967">
        <v>33</v>
      </c>
      <c r="F9967" t="s">
        <v>109</v>
      </c>
      <c r="G9967" t="s">
        <v>110</v>
      </c>
      <c r="H9967" s="5">
        <v>683</v>
      </c>
      <c r="I9967" s="5">
        <v>22681.06</v>
      </c>
      <c r="J9967" t="s">
        <v>105</v>
      </c>
      <c r="K9967" t="s">
        <v>106</v>
      </c>
      <c r="L9967">
        <v>0</v>
      </c>
      <c r="M9967">
        <v>0</v>
      </c>
      <c r="N9967">
        <v>4</v>
      </c>
      <c r="O9967" s="6">
        <v>0</v>
      </c>
      <c r="P9967" t="s">
        <v>107</v>
      </c>
      <c r="Q9967" t="s">
        <v>107</v>
      </c>
      <c r="R9967">
        <f>IF(F9967="Monthly",2,0)
+IF(E9967&lt;=6,2,0)
+IF(N9967&lt;=2,2,0)
+IF(L9967&gt;=4,2,0)
+IF(M9967&gt;=2,1,0)
+IF(H9967&gt;=_xlfn.PERCENTILE.INC($H$2:$H$10001,0.75),1,0)</f>
        <v>0</v>
      </c>
      <c r="S9967" t="str">
        <f>IF(R9967&gt;=7,"High",IF(R9967&gt;=4,"Medium","Low"))</f>
        <v>Low</v>
      </c>
    </row>
    <row r="9968" spans="1:19">
      <c r="A9968" t="s">
        <v>10093</v>
      </c>
      <c r="B9968">
        <v>31</v>
      </c>
      <c r="C9968" t="s">
        <v>112</v>
      </c>
      <c r="D9968" t="s">
        <v>123</v>
      </c>
      <c r="E9968">
        <v>54</v>
      </c>
      <c r="F9968" t="s">
        <v>109</v>
      </c>
      <c r="G9968" t="s">
        <v>129</v>
      </c>
      <c r="H9968" s="5">
        <v>995</v>
      </c>
      <c r="I9968" s="5">
        <v>50739.01</v>
      </c>
      <c r="J9968" t="s">
        <v>140</v>
      </c>
      <c r="K9968" t="s">
        <v>106</v>
      </c>
      <c r="L9968">
        <v>3</v>
      </c>
      <c r="M9968">
        <v>1</v>
      </c>
      <c r="N9968">
        <v>4</v>
      </c>
      <c r="O9968" s="6">
        <v>5</v>
      </c>
      <c r="P9968" t="s">
        <v>106</v>
      </c>
      <c r="Q9968" t="s">
        <v>107</v>
      </c>
      <c r="R9968">
        <f>IF(F9968="Monthly",2,0)
+IF(E9968&lt;=6,2,0)
+IF(N9968&lt;=2,2,0)
+IF(L9968&gt;=4,2,0)
+IF(M9968&gt;=2,1,0)
+IF(H9968&gt;=_xlfn.PERCENTILE.INC($H$2:$H$10001,0.75),1,0)</f>
        <v>1</v>
      </c>
      <c r="S9968" t="str">
        <f>IF(R9968&gt;=7,"High",IF(R9968&gt;=4,"Medium","Low"))</f>
        <v>Low</v>
      </c>
    </row>
    <row r="9969" spans="1:19">
      <c r="A9969" t="s">
        <v>10094</v>
      </c>
      <c r="B9969">
        <v>18</v>
      </c>
      <c r="C9969" t="s">
        <v>112</v>
      </c>
      <c r="D9969" t="s">
        <v>102</v>
      </c>
      <c r="E9969">
        <v>12</v>
      </c>
      <c r="F9969" t="s">
        <v>103</v>
      </c>
      <c r="G9969" t="s">
        <v>104</v>
      </c>
      <c r="H9969" s="5">
        <v>571</v>
      </c>
      <c r="I9969" s="5">
        <v>6884.88</v>
      </c>
      <c r="J9969" t="s">
        <v>105</v>
      </c>
      <c r="K9969" t="s">
        <v>106</v>
      </c>
      <c r="L9969">
        <v>1</v>
      </c>
      <c r="M9969">
        <v>0</v>
      </c>
      <c r="N9969">
        <v>5</v>
      </c>
      <c r="O9969" s="6">
        <v>0</v>
      </c>
      <c r="P9969" t="s">
        <v>106</v>
      </c>
      <c r="Q9969" t="s">
        <v>107</v>
      </c>
      <c r="R9969">
        <f>IF(F9969="Monthly",2,0)
+IF(E9969&lt;=6,2,0)
+IF(N9969&lt;=2,2,0)
+IF(L9969&gt;=4,2,0)
+IF(M9969&gt;=2,1,0)
+IF(H9969&gt;=_xlfn.PERCENTILE.INC($H$2:$H$10001,0.75),1,0)</f>
        <v>2</v>
      </c>
      <c r="S9969" t="str">
        <f>IF(R9969&gt;=7,"High",IF(R9969&gt;=4,"Medium","Low"))</f>
        <v>Low</v>
      </c>
    </row>
    <row r="9970" spans="1:19">
      <c r="A9970" t="s">
        <v>10095</v>
      </c>
      <c r="B9970">
        <v>18</v>
      </c>
      <c r="C9970" t="s">
        <v>112</v>
      </c>
      <c r="D9970" t="s">
        <v>102</v>
      </c>
      <c r="E9970">
        <v>10</v>
      </c>
      <c r="F9970" t="s">
        <v>103</v>
      </c>
      <c r="G9970" t="s">
        <v>129</v>
      </c>
      <c r="H9970" s="5">
        <v>993</v>
      </c>
      <c r="I9970" s="5">
        <v>10117.82</v>
      </c>
      <c r="J9970" t="s">
        <v>140</v>
      </c>
      <c r="K9970" t="s">
        <v>106</v>
      </c>
      <c r="L9970">
        <v>0</v>
      </c>
      <c r="M9970">
        <v>0</v>
      </c>
      <c r="N9970">
        <v>5</v>
      </c>
      <c r="O9970" s="6">
        <v>0</v>
      </c>
      <c r="P9970" t="s">
        <v>106</v>
      </c>
      <c r="Q9970" t="s">
        <v>107</v>
      </c>
      <c r="R9970">
        <f>IF(F9970="Monthly",2,0)
+IF(E9970&lt;=6,2,0)
+IF(N9970&lt;=2,2,0)
+IF(L9970&gt;=4,2,0)
+IF(M9970&gt;=2,1,0)
+IF(H9970&gt;=_xlfn.PERCENTILE.INC($H$2:$H$10001,0.75),1,0)</f>
        <v>3</v>
      </c>
      <c r="S9970" t="str">
        <f>IF(R9970&gt;=7,"High",IF(R9970&gt;=4,"Medium","Low"))</f>
        <v>Low</v>
      </c>
    </row>
    <row r="9971" spans="1:19">
      <c r="A9971" t="s">
        <v>10096</v>
      </c>
      <c r="B9971">
        <v>51</v>
      </c>
      <c r="C9971" t="s">
        <v>101</v>
      </c>
      <c r="D9971" t="s">
        <v>126</v>
      </c>
      <c r="E9971">
        <v>43</v>
      </c>
      <c r="F9971" t="s">
        <v>103</v>
      </c>
      <c r="G9971" t="s">
        <v>104</v>
      </c>
      <c r="H9971" s="5">
        <v>499</v>
      </c>
      <c r="I9971" s="5">
        <v>21501</v>
      </c>
      <c r="J9971" t="s">
        <v>105</v>
      </c>
      <c r="K9971" t="s">
        <v>106</v>
      </c>
      <c r="L9971">
        <v>2</v>
      </c>
      <c r="M9971">
        <v>2</v>
      </c>
      <c r="N9971">
        <v>4</v>
      </c>
      <c r="O9971" s="6">
        <v>0</v>
      </c>
      <c r="P9971" t="s">
        <v>106</v>
      </c>
      <c r="Q9971" t="s">
        <v>107</v>
      </c>
      <c r="R9971">
        <f>IF(F9971="Monthly",2,0)
+IF(E9971&lt;=6,2,0)
+IF(N9971&lt;=2,2,0)
+IF(L9971&gt;=4,2,0)
+IF(M9971&gt;=2,1,0)
+IF(H9971&gt;=_xlfn.PERCENTILE.INC($H$2:$H$10001,0.75),1,0)</f>
        <v>3</v>
      </c>
      <c r="S9971" t="str">
        <f>IF(R9971&gt;=7,"High",IF(R9971&gt;=4,"Medium","Low"))</f>
        <v>Low</v>
      </c>
    </row>
    <row r="9972" spans="1:19">
      <c r="A9972" t="s">
        <v>10097</v>
      </c>
      <c r="B9972">
        <v>50</v>
      </c>
      <c r="C9972" t="s">
        <v>112</v>
      </c>
      <c r="D9972" t="s">
        <v>113</v>
      </c>
      <c r="E9972">
        <v>18</v>
      </c>
      <c r="F9972" t="s">
        <v>109</v>
      </c>
      <c r="G9972" t="s">
        <v>110</v>
      </c>
      <c r="H9972" s="5">
        <v>648</v>
      </c>
      <c r="I9972" s="5">
        <v>11886.11</v>
      </c>
      <c r="J9972" t="s">
        <v>140</v>
      </c>
      <c r="K9972" t="s">
        <v>106</v>
      </c>
      <c r="L9972">
        <v>0</v>
      </c>
      <c r="M9972">
        <v>0</v>
      </c>
      <c r="N9972">
        <v>4</v>
      </c>
      <c r="O9972" s="6">
        <v>0</v>
      </c>
      <c r="P9972" t="s">
        <v>107</v>
      </c>
      <c r="Q9972" t="s">
        <v>107</v>
      </c>
      <c r="R9972">
        <f>IF(F9972="Monthly",2,0)
+IF(E9972&lt;=6,2,0)
+IF(N9972&lt;=2,2,0)
+IF(L9972&gt;=4,2,0)
+IF(M9972&gt;=2,1,0)
+IF(H9972&gt;=_xlfn.PERCENTILE.INC($H$2:$H$10001,0.75),1,0)</f>
        <v>0</v>
      </c>
      <c r="S9972" t="str">
        <f>IF(R9972&gt;=7,"High",IF(R9972&gt;=4,"Medium","Low"))</f>
        <v>Low</v>
      </c>
    </row>
    <row r="9973" spans="1:19">
      <c r="A9973" t="s">
        <v>10098</v>
      </c>
      <c r="B9973">
        <v>60</v>
      </c>
      <c r="C9973" t="s">
        <v>112</v>
      </c>
      <c r="D9973" t="s">
        <v>133</v>
      </c>
      <c r="E9973">
        <v>21</v>
      </c>
      <c r="F9973" t="s">
        <v>109</v>
      </c>
      <c r="G9973" t="s">
        <v>110</v>
      </c>
      <c r="H9973" s="5">
        <v>739</v>
      </c>
      <c r="I9973" s="5">
        <v>15960.76</v>
      </c>
      <c r="J9973" t="s">
        <v>105</v>
      </c>
      <c r="K9973" t="s">
        <v>106</v>
      </c>
      <c r="L9973">
        <v>2</v>
      </c>
      <c r="M9973">
        <v>1</v>
      </c>
      <c r="N9973">
        <v>5</v>
      </c>
      <c r="O9973" s="6">
        <v>0</v>
      </c>
      <c r="P9973" t="s">
        <v>107</v>
      </c>
      <c r="Q9973" t="s">
        <v>106</v>
      </c>
      <c r="R9973">
        <f>IF(F9973="Monthly",2,0)
+IF(E9973&lt;=6,2,0)
+IF(N9973&lt;=2,2,0)
+IF(L9973&gt;=4,2,0)
+IF(M9973&gt;=2,1,0)
+IF(H9973&gt;=_xlfn.PERCENTILE.INC($H$2:$H$10001,0.75),1,0)</f>
        <v>0</v>
      </c>
      <c r="S9973" t="str">
        <f>IF(R9973&gt;=7,"High",IF(R9973&gt;=4,"Medium","Low"))</f>
        <v>Low</v>
      </c>
    </row>
    <row r="9974" spans="1:19">
      <c r="A9974" t="s">
        <v>10099</v>
      </c>
      <c r="B9974">
        <v>31</v>
      </c>
      <c r="C9974" t="s">
        <v>112</v>
      </c>
      <c r="D9974" t="s">
        <v>128</v>
      </c>
      <c r="E9974">
        <v>46</v>
      </c>
      <c r="F9974" t="s">
        <v>121</v>
      </c>
      <c r="G9974" t="s">
        <v>110</v>
      </c>
      <c r="H9974" s="5">
        <v>667</v>
      </c>
      <c r="I9974" s="5">
        <v>30273.38</v>
      </c>
      <c r="J9974" t="s">
        <v>140</v>
      </c>
      <c r="K9974" t="s">
        <v>107</v>
      </c>
      <c r="L9974">
        <v>1</v>
      </c>
      <c r="M9974">
        <v>0</v>
      </c>
      <c r="N9974">
        <v>4</v>
      </c>
      <c r="O9974" s="6">
        <v>0</v>
      </c>
      <c r="P9974" t="s">
        <v>106</v>
      </c>
      <c r="Q9974" t="s">
        <v>107</v>
      </c>
      <c r="R9974">
        <f>IF(F9974="Monthly",2,0)
+IF(E9974&lt;=6,2,0)
+IF(N9974&lt;=2,2,0)
+IF(L9974&gt;=4,2,0)
+IF(M9974&gt;=2,1,0)
+IF(H9974&gt;=_xlfn.PERCENTILE.INC($H$2:$H$10001,0.75),1,0)</f>
        <v>0</v>
      </c>
      <c r="S9974" t="str">
        <f>IF(R9974&gt;=7,"High",IF(R9974&gt;=4,"Medium","Low"))</f>
        <v>Low</v>
      </c>
    </row>
    <row r="9975" spans="1:19">
      <c r="A9975" t="s">
        <v>10100</v>
      </c>
      <c r="B9975">
        <v>48</v>
      </c>
      <c r="C9975" t="s">
        <v>112</v>
      </c>
      <c r="D9975" t="s">
        <v>102</v>
      </c>
      <c r="E9975">
        <v>47</v>
      </c>
      <c r="F9975" t="s">
        <v>121</v>
      </c>
      <c r="G9975" t="s">
        <v>110</v>
      </c>
      <c r="H9975" s="5">
        <v>762</v>
      </c>
      <c r="I9975" s="5">
        <v>29918.48</v>
      </c>
      <c r="J9975" t="s">
        <v>134</v>
      </c>
      <c r="K9975" t="s">
        <v>106</v>
      </c>
      <c r="L9975">
        <v>5</v>
      </c>
      <c r="M9975">
        <v>2</v>
      </c>
      <c r="N9975">
        <v>3</v>
      </c>
      <c r="O9975" s="6">
        <v>15</v>
      </c>
      <c r="P9975" t="s">
        <v>107</v>
      </c>
      <c r="Q9975" t="s">
        <v>107</v>
      </c>
      <c r="R9975">
        <f>IF(F9975="Monthly",2,0)
+IF(E9975&lt;=6,2,0)
+IF(N9975&lt;=2,2,0)
+IF(L9975&gt;=4,2,0)
+IF(M9975&gt;=2,1,0)
+IF(H9975&gt;=_xlfn.PERCENTILE.INC($H$2:$H$10001,0.75),1,0)</f>
        <v>3</v>
      </c>
      <c r="S9975" t="str">
        <f>IF(R9975&gt;=7,"High",IF(R9975&gt;=4,"Medium","Low"))</f>
        <v>Low</v>
      </c>
    </row>
    <row r="9976" spans="1:19">
      <c r="A9976" t="s">
        <v>10101</v>
      </c>
      <c r="B9976">
        <v>20</v>
      </c>
      <c r="C9976" t="s">
        <v>112</v>
      </c>
      <c r="D9976" t="s">
        <v>102</v>
      </c>
      <c r="E9976">
        <v>42</v>
      </c>
      <c r="F9976" t="s">
        <v>103</v>
      </c>
      <c r="G9976" t="s">
        <v>104</v>
      </c>
      <c r="H9976" s="5">
        <v>585</v>
      </c>
      <c r="I9976" s="5">
        <v>24015.25</v>
      </c>
      <c r="J9976" t="s">
        <v>115</v>
      </c>
      <c r="K9976" t="s">
        <v>106</v>
      </c>
      <c r="L9976">
        <v>0</v>
      </c>
      <c r="M9976">
        <v>0</v>
      </c>
      <c r="N9976">
        <v>4</v>
      </c>
      <c r="O9976" s="6">
        <v>0</v>
      </c>
      <c r="P9976" t="s">
        <v>106</v>
      </c>
      <c r="Q9976" t="s">
        <v>107</v>
      </c>
      <c r="R9976">
        <f>IF(F9976="Monthly",2,0)
+IF(E9976&lt;=6,2,0)
+IF(N9976&lt;=2,2,0)
+IF(L9976&gt;=4,2,0)
+IF(M9976&gt;=2,1,0)
+IF(H9976&gt;=_xlfn.PERCENTILE.INC($H$2:$H$10001,0.75),1,0)</f>
        <v>2</v>
      </c>
      <c r="S9976" t="str">
        <f>IF(R9976&gt;=7,"High",IF(R9976&gt;=4,"Medium","Low"))</f>
        <v>Low</v>
      </c>
    </row>
    <row r="9977" spans="1:19">
      <c r="A9977" t="s">
        <v>10102</v>
      </c>
      <c r="B9977">
        <v>28</v>
      </c>
      <c r="C9977" t="s">
        <v>101</v>
      </c>
      <c r="D9977" t="s">
        <v>119</v>
      </c>
      <c r="E9977">
        <v>34</v>
      </c>
      <c r="F9977" t="s">
        <v>103</v>
      </c>
      <c r="G9977" t="s">
        <v>104</v>
      </c>
      <c r="H9977" s="5">
        <v>450</v>
      </c>
      <c r="I9977" s="5">
        <v>15014.74</v>
      </c>
      <c r="J9977" t="s">
        <v>115</v>
      </c>
      <c r="K9977" t="s">
        <v>106</v>
      </c>
      <c r="L9977">
        <v>4</v>
      </c>
      <c r="M9977">
        <v>1</v>
      </c>
      <c r="N9977">
        <v>4</v>
      </c>
      <c r="O9977" s="6">
        <v>0</v>
      </c>
      <c r="P9977" t="s">
        <v>106</v>
      </c>
      <c r="Q9977" t="s">
        <v>107</v>
      </c>
      <c r="R9977">
        <f>IF(F9977="Monthly",2,0)
+IF(E9977&lt;=6,2,0)
+IF(N9977&lt;=2,2,0)
+IF(L9977&gt;=4,2,0)
+IF(M9977&gt;=2,1,0)
+IF(H9977&gt;=_xlfn.PERCENTILE.INC($H$2:$H$10001,0.75),1,0)</f>
        <v>4</v>
      </c>
      <c r="S9977" t="str">
        <f>IF(R9977&gt;=7,"High",IF(R9977&gt;=4,"Medium","Low"))</f>
        <v>Medium</v>
      </c>
    </row>
    <row r="9978" spans="1:19">
      <c r="A9978" t="s">
        <v>10103</v>
      </c>
      <c r="B9978">
        <v>18</v>
      </c>
      <c r="C9978" t="s">
        <v>112</v>
      </c>
      <c r="D9978" t="s">
        <v>119</v>
      </c>
      <c r="E9978">
        <v>56</v>
      </c>
      <c r="F9978" t="s">
        <v>103</v>
      </c>
      <c r="G9978" t="s">
        <v>129</v>
      </c>
      <c r="H9978" s="5">
        <v>1002</v>
      </c>
      <c r="I9978" s="5">
        <v>57219.79</v>
      </c>
      <c r="J9978" t="s">
        <v>105</v>
      </c>
      <c r="K9978" t="s">
        <v>106</v>
      </c>
      <c r="L9978">
        <v>0</v>
      </c>
      <c r="M9978">
        <v>0</v>
      </c>
      <c r="N9978">
        <v>5</v>
      </c>
      <c r="O9978" s="6">
        <v>0</v>
      </c>
      <c r="P9978" t="s">
        <v>107</v>
      </c>
      <c r="Q9978" t="s">
        <v>106</v>
      </c>
      <c r="R9978">
        <f>IF(F9978="Monthly",2,0)
+IF(E9978&lt;=6,2,0)
+IF(N9978&lt;=2,2,0)
+IF(L9978&gt;=4,2,0)
+IF(M9978&gt;=2,1,0)
+IF(H9978&gt;=_xlfn.PERCENTILE.INC($H$2:$H$10001,0.75),1,0)</f>
        <v>3</v>
      </c>
      <c r="S9978" t="str">
        <f>IF(R9978&gt;=7,"High",IF(R9978&gt;=4,"Medium","Low"))</f>
        <v>Low</v>
      </c>
    </row>
    <row r="9979" spans="1:19">
      <c r="A9979" t="s">
        <v>10104</v>
      </c>
      <c r="B9979">
        <v>29</v>
      </c>
      <c r="C9979" t="s">
        <v>101</v>
      </c>
      <c r="D9979" t="s">
        <v>137</v>
      </c>
      <c r="E9979">
        <v>39</v>
      </c>
      <c r="F9979" t="s">
        <v>103</v>
      </c>
      <c r="G9979" t="s">
        <v>110</v>
      </c>
      <c r="H9979" s="5">
        <v>740</v>
      </c>
      <c r="I9979" s="5">
        <v>28273.71</v>
      </c>
      <c r="J9979" t="s">
        <v>105</v>
      </c>
      <c r="K9979" t="s">
        <v>106</v>
      </c>
      <c r="L9979">
        <v>5</v>
      </c>
      <c r="M9979">
        <v>2</v>
      </c>
      <c r="N9979">
        <v>4</v>
      </c>
      <c r="O9979" s="6">
        <v>0</v>
      </c>
      <c r="P9979" t="s">
        <v>107</v>
      </c>
      <c r="Q9979" t="s">
        <v>107</v>
      </c>
      <c r="R9979">
        <f>IF(F9979="Monthly",2,0)
+IF(E9979&lt;=6,2,0)
+IF(N9979&lt;=2,2,0)
+IF(L9979&gt;=4,2,0)
+IF(M9979&gt;=2,1,0)
+IF(H9979&gt;=_xlfn.PERCENTILE.INC($H$2:$H$10001,0.75),1,0)</f>
        <v>5</v>
      </c>
      <c r="S9979" t="str">
        <f>IF(R9979&gt;=7,"High",IF(R9979&gt;=4,"Medium","Low"))</f>
        <v>Medium</v>
      </c>
    </row>
    <row r="9980" spans="1:19">
      <c r="A9980" t="s">
        <v>10105</v>
      </c>
      <c r="B9980">
        <v>57</v>
      </c>
      <c r="C9980" t="s">
        <v>112</v>
      </c>
      <c r="D9980" t="s">
        <v>123</v>
      </c>
      <c r="E9980">
        <v>68</v>
      </c>
      <c r="F9980" t="s">
        <v>121</v>
      </c>
      <c r="G9980" t="s">
        <v>110</v>
      </c>
      <c r="H9980" s="5">
        <v>645</v>
      </c>
      <c r="I9980" s="5">
        <v>38723.279999999999</v>
      </c>
      <c r="J9980" t="s">
        <v>117</v>
      </c>
      <c r="K9980" t="s">
        <v>107</v>
      </c>
      <c r="L9980">
        <v>5</v>
      </c>
      <c r="M9980">
        <v>1</v>
      </c>
      <c r="N9980">
        <v>5</v>
      </c>
      <c r="O9980" s="6">
        <v>10</v>
      </c>
      <c r="P9980" t="s">
        <v>107</v>
      </c>
      <c r="Q9980" t="s">
        <v>107</v>
      </c>
      <c r="R9980">
        <f>IF(F9980="Monthly",2,0)
+IF(E9980&lt;=6,2,0)
+IF(N9980&lt;=2,2,0)
+IF(L9980&gt;=4,2,0)
+IF(M9980&gt;=2,1,0)
+IF(H9980&gt;=_xlfn.PERCENTILE.INC($H$2:$H$10001,0.75),1,0)</f>
        <v>2</v>
      </c>
      <c r="S9980" t="str">
        <f>IF(R9980&gt;=7,"High",IF(R9980&gt;=4,"Medium","Low"))</f>
        <v>Low</v>
      </c>
    </row>
    <row r="9981" spans="1:19">
      <c r="A9981" t="s">
        <v>10106</v>
      </c>
      <c r="B9981">
        <v>18</v>
      </c>
      <c r="C9981" t="s">
        <v>112</v>
      </c>
      <c r="D9981" t="s">
        <v>113</v>
      </c>
      <c r="E9981">
        <v>49</v>
      </c>
      <c r="F9981" t="s">
        <v>103</v>
      </c>
      <c r="G9981" t="s">
        <v>129</v>
      </c>
      <c r="H9981" s="5">
        <v>981</v>
      </c>
      <c r="I9981" s="5">
        <v>46847.27</v>
      </c>
      <c r="J9981" t="s">
        <v>115</v>
      </c>
      <c r="K9981" t="s">
        <v>107</v>
      </c>
      <c r="L9981">
        <v>0</v>
      </c>
      <c r="M9981">
        <v>0</v>
      </c>
      <c r="N9981">
        <v>4</v>
      </c>
      <c r="O9981" s="6">
        <v>0</v>
      </c>
      <c r="P9981" t="s">
        <v>106</v>
      </c>
      <c r="Q9981" t="s">
        <v>106</v>
      </c>
      <c r="R9981">
        <f>IF(F9981="Monthly",2,0)
+IF(E9981&lt;=6,2,0)
+IF(N9981&lt;=2,2,0)
+IF(L9981&gt;=4,2,0)
+IF(M9981&gt;=2,1,0)
+IF(H9981&gt;=_xlfn.PERCENTILE.INC($H$2:$H$10001,0.75),1,0)</f>
        <v>3</v>
      </c>
      <c r="S9981" t="str">
        <f>IF(R9981&gt;=7,"High",IF(R9981&gt;=4,"Medium","Low"))</f>
        <v>Low</v>
      </c>
    </row>
    <row r="9982" spans="1:19">
      <c r="A9982" t="s">
        <v>10107</v>
      </c>
      <c r="B9982">
        <v>44</v>
      </c>
      <c r="C9982" t="s">
        <v>112</v>
      </c>
      <c r="D9982" t="s">
        <v>131</v>
      </c>
      <c r="E9982">
        <v>34</v>
      </c>
      <c r="F9982" t="s">
        <v>103</v>
      </c>
      <c r="G9982" t="s">
        <v>129</v>
      </c>
      <c r="H9982" s="5">
        <v>1124</v>
      </c>
      <c r="I9982" s="5">
        <v>39214.86</v>
      </c>
      <c r="J9982" t="s">
        <v>105</v>
      </c>
      <c r="K9982" t="s">
        <v>106</v>
      </c>
      <c r="L9982">
        <v>1</v>
      </c>
      <c r="M9982">
        <v>0</v>
      </c>
      <c r="N9982">
        <v>5</v>
      </c>
      <c r="O9982" s="6">
        <v>0</v>
      </c>
      <c r="P9982" t="s">
        <v>107</v>
      </c>
      <c r="Q9982" t="s">
        <v>107</v>
      </c>
      <c r="R9982">
        <f>IF(F9982="Monthly",2,0)
+IF(E9982&lt;=6,2,0)
+IF(N9982&lt;=2,2,0)
+IF(L9982&gt;=4,2,0)
+IF(M9982&gt;=2,1,0)
+IF(H9982&gt;=_xlfn.PERCENTILE.INC($H$2:$H$10001,0.75),1,0)</f>
        <v>3</v>
      </c>
      <c r="S9982" t="str">
        <f>IF(R9982&gt;=7,"High",IF(R9982&gt;=4,"Medium","Low"))</f>
        <v>Low</v>
      </c>
    </row>
    <row r="9983" spans="1:19">
      <c r="A9983" t="s">
        <v>10108</v>
      </c>
      <c r="B9983">
        <v>20</v>
      </c>
      <c r="C9983" t="s">
        <v>101</v>
      </c>
      <c r="D9983" t="s">
        <v>131</v>
      </c>
      <c r="E9983">
        <v>13</v>
      </c>
      <c r="F9983" t="s">
        <v>103</v>
      </c>
      <c r="G9983" t="s">
        <v>110</v>
      </c>
      <c r="H9983" s="5">
        <v>700</v>
      </c>
      <c r="I9983" s="5">
        <v>9323.5</v>
      </c>
      <c r="J9983" t="s">
        <v>134</v>
      </c>
      <c r="K9983" t="s">
        <v>106</v>
      </c>
      <c r="L9983">
        <v>3</v>
      </c>
      <c r="M9983">
        <v>1</v>
      </c>
      <c r="N9983">
        <v>4</v>
      </c>
      <c r="O9983" s="6">
        <v>0</v>
      </c>
      <c r="P9983" t="s">
        <v>107</v>
      </c>
      <c r="Q9983" t="s">
        <v>107</v>
      </c>
      <c r="R9983">
        <f>IF(F9983="Monthly",2,0)
+IF(E9983&lt;=6,2,0)
+IF(N9983&lt;=2,2,0)
+IF(L9983&gt;=4,2,0)
+IF(M9983&gt;=2,1,0)
+IF(H9983&gt;=_xlfn.PERCENTILE.INC($H$2:$H$10001,0.75),1,0)</f>
        <v>2</v>
      </c>
      <c r="S9983" t="str">
        <f>IF(R9983&gt;=7,"High",IF(R9983&gt;=4,"Medium","Low"))</f>
        <v>Low</v>
      </c>
    </row>
    <row r="9984" spans="1:19">
      <c r="A9984" t="s">
        <v>10109</v>
      </c>
      <c r="B9984">
        <v>48</v>
      </c>
      <c r="C9984" t="s">
        <v>112</v>
      </c>
      <c r="D9984" t="s">
        <v>102</v>
      </c>
      <c r="E9984">
        <v>18</v>
      </c>
      <c r="F9984" t="s">
        <v>109</v>
      </c>
      <c r="G9984" t="s">
        <v>129</v>
      </c>
      <c r="H9984" s="5">
        <v>963</v>
      </c>
      <c r="I9984" s="5">
        <v>17167.150000000001</v>
      </c>
      <c r="J9984" t="s">
        <v>140</v>
      </c>
      <c r="K9984" t="s">
        <v>106</v>
      </c>
      <c r="L9984">
        <v>2</v>
      </c>
      <c r="M9984">
        <v>1</v>
      </c>
      <c r="N9984">
        <v>4</v>
      </c>
      <c r="O9984" s="6">
        <v>0</v>
      </c>
      <c r="P9984" t="s">
        <v>107</v>
      </c>
      <c r="Q9984" t="s">
        <v>107</v>
      </c>
      <c r="R9984">
        <f>IF(F9984="Monthly",2,0)
+IF(E9984&lt;=6,2,0)
+IF(N9984&lt;=2,2,0)
+IF(L9984&gt;=4,2,0)
+IF(M9984&gt;=2,1,0)
+IF(H9984&gt;=_xlfn.PERCENTILE.INC($H$2:$H$10001,0.75),1,0)</f>
        <v>1</v>
      </c>
      <c r="S9984" t="str">
        <f>IF(R9984&gt;=7,"High",IF(R9984&gt;=4,"Medium","Low"))</f>
        <v>Low</v>
      </c>
    </row>
    <row r="9985" spans="1:19">
      <c r="A9985" t="s">
        <v>10110</v>
      </c>
      <c r="B9985">
        <v>18</v>
      </c>
      <c r="C9985" t="s">
        <v>101</v>
      </c>
      <c r="D9985" t="s">
        <v>133</v>
      </c>
      <c r="E9985">
        <v>13</v>
      </c>
      <c r="F9985" t="s">
        <v>109</v>
      </c>
      <c r="G9985" t="s">
        <v>110</v>
      </c>
      <c r="H9985" s="5">
        <v>676</v>
      </c>
      <c r="I9985" s="5">
        <v>8913.01</v>
      </c>
      <c r="J9985" t="s">
        <v>115</v>
      </c>
      <c r="K9985" t="s">
        <v>107</v>
      </c>
      <c r="L9985">
        <v>7</v>
      </c>
      <c r="M9985">
        <v>2</v>
      </c>
      <c r="N9985">
        <v>3</v>
      </c>
      <c r="O9985" s="6">
        <v>0</v>
      </c>
      <c r="P9985" t="s">
        <v>107</v>
      </c>
      <c r="Q9985" t="s">
        <v>107</v>
      </c>
      <c r="R9985">
        <f>IF(F9985="Monthly",2,0)
+IF(E9985&lt;=6,2,0)
+IF(N9985&lt;=2,2,0)
+IF(L9985&gt;=4,2,0)
+IF(M9985&gt;=2,1,0)
+IF(H9985&gt;=_xlfn.PERCENTILE.INC($H$2:$H$10001,0.75),1,0)</f>
        <v>3</v>
      </c>
      <c r="S9985" t="str">
        <f>IF(R9985&gt;=7,"High",IF(R9985&gt;=4,"Medium","Low"))</f>
        <v>Low</v>
      </c>
    </row>
    <row r="9986" spans="1:19">
      <c r="A9986" t="s">
        <v>10111</v>
      </c>
      <c r="B9986">
        <v>34</v>
      </c>
      <c r="C9986" t="s">
        <v>112</v>
      </c>
      <c r="D9986" t="s">
        <v>159</v>
      </c>
      <c r="E9986">
        <v>54</v>
      </c>
      <c r="F9986" t="s">
        <v>109</v>
      </c>
      <c r="G9986" t="s">
        <v>129</v>
      </c>
      <c r="H9986" s="5">
        <v>963</v>
      </c>
      <c r="I9986" s="5">
        <v>46473.62</v>
      </c>
      <c r="J9986" t="s">
        <v>134</v>
      </c>
      <c r="K9986" t="s">
        <v>106</v>
      </c>
      <c r="L9986">
        <v>0</v>
      </c>
      <c r="M9986">
        <v>0</v>
      </c>
      <c r="N9986">
        <v>4</v>
      </c>
      <c r="O9986" s="6">
        <v>10</v>
      </c>
      <c r="P9986" t="s">
        <v>106</v>
      </c>
      <c r="Q9986" t="s">
        <v>107</v>
      </c>
      <c r="R9986">
        <f>IF(F9986="Monthly",2,0)
+IF(E9986&lt;=6,2,0)
+IF(N9986&lt;=2,2,0)
+IF(L9986&gt;=4,2,0)
+IF(M9986&gt;=2,1,0)
+IF(H9986&gt;=_xlfn.PERCENTILE.INC($H$2:$H$10001,0.75),1,0)</f>
        <v>1</v>
      </c>
      <c r="S9986" t="str">
        <f>IF(R9986&gt;=7,"High",IF(R9986&gt;=4,"Medium","Low"))</f>
        <v>Low</v>
      </c>
    </row>
    <row r="9987" spans="1:19">
      <c r="A9987" t="s">
        <v>10112</v>
      </c>
      <c r="B9987">
        <v>43</v>
      </c>
      <c r="C9987" t="s">
        <v>101</v>
      </c>
      <c r="D9987" t="s">
        <v>159</v>
      </c>
      <c r="E9987">
        <v>72</v>
      </c>
      <c r="F9987" t="s">
        <v>109</v>
      </c>
      <c r="G9987" t="s">
        <v>104</v>
      </c>
      <c r="H9987" s="5">
        <v>444</v>
      </c>
      <c r="I9987" s="5">
        <v>31401.07</v>
      </c>
      <c r="J9987" t="s">
        <v>140</v>
      </c>
      <c r="K9987" t="s">
        <v>106</v>
      </c>
      <c r="L9987">
        <v>0</v>
      </c>
      <c r="M9987">
        <v>0</v>
      </c>
      <c r="N9987">
        <v>5</v>
      </c>
      <c r="O9987" s="6">
        <v>0</v>
      </c>
      <c r="P9987" t="s">
        <v>106</v>
      </c>
      <c r="Q9987" t="s">
        <v>107</v>
      </c>
      <c r="R9987">
        <f>IF(F9987="Monthly",2,0)
+IF(E9987&lt;=6,2,0)
+IF(N9987&lt;=2,2,0)
+IF(L9987&gt;=4,2,0)
+IF(M9987&gt;=2,1,0)
+IF(H9987&gt;=_xlfn.PERCENTILE.INC($H$2:$H$10001,0.75),1,0)</f>
        <v>0</v>
      </c>
      <c r="S9987" t="str">
        <f>IF(R9987&gt;=7,"High",IF(R9987&gt;=4,"Medium","Low"))</f>
        <v>Low</v>
      </c>
    </row>
    <row r="9988" spans="1:19">
      <c r="A9988" t="s">
        <v>10113</v>
      </c>
      <c r="B9988">
        <v>27</v>
      </c>
      <c r="C9988" t="s">
        <v>112</v>
      </c>
      <c r="D9988" t="s">
        <v>126</v>
      </c>
      <c r="E9988">
        <v>54</v>
      </c>
      <c r="F9988" t="s">
        <v>109</v>
      </c>
      <c r="G9988" t="s">
        <v>110</v>
      </c>
      <c r="H9988" s="5">
        <v>728</v>
      </c>
      <c r="I9988" s="5">
        <v>40067.78</v>
      </c>
      <c r="J9988" t="s">
        <v>117</v>
      </c>
      <c r="K9988" t="s">
        <v>106</v>
      </c>
      <c r="L9988">
        <v>0</v>
      </c>
      <c r="M9988">
        <v>0</v>
      </c>
      <c r="N9988">
        <v>4</v>
      </c>
      <c r="O9988" s="6">
        <v>0</v>
      </c>
      <c r="P9988" t="s">
        <v>107</v>
      </c>
      <c r="Q9988" t="s">
        <v>107</v>
      </c>
      <c r="R9988">
        <f>IF(F9988="Monthly",2,0)
+IF(E9988&lt;=6,2,0)
+IF(N9988&lt;=2,2,0)
+IF(L9988&gt;=4,2,0)
+IF(M9988&gt;=2,1,0)
+IF(H9988&gt;=_xlfn.PERCENTILE.INC($H$2:$H$10001,0.75),1,0)</f>
        <v>0</v>
      </c>
      <c r="S9988" t="str">
        <f>IF(R9988&gt;=7,"High",IF(R9988&gt;=4,"Medium","Low"))</f>
        <v>Low</v>
      </c>
    </row>
    <row r="9989" spans="1:19">
      <c r="A9989" t="s">
        <v>10114</v>
      </c>
      <c r="B9989">
        <v>25</v>
      </c>
      <c r="C9989" t="s">
        <v>101</v>
      </c>
      <c r="D9989" t="s">
        <v>102</v>
      </c>
      <c r="E9989">
        <v>34</v>
      </c>
      <c r="F9989" t="s">
        <v>103</v>
      </c>
      <c r="G9989" t="s">
        <v>110</v>
      </c>
      <c r="H9989" s="5">
        <v>766</v>
      </c>
      <c r="I9989" s="5">
        <v>25880.9</v>
      </c>
      <c r="J9989" t="s">
        <v>134</v>
      </c>
      <c r="K9989" t="s">
        <v>106</v>
      </c>
      <c r="L9989">
        <v>0</v>
      </c>
      <c r="M9989">
        <v>0</v>
      </c>
      <c r="N9989">
        <v>4</v>
      </c>
      <c r="O9989" s="6">
        <v>0</v>
      </c>
      <c r="P9989" t="s">
        <v>107</v>
      </c>
      <c r="Q9989" t="s">
        <v>107</v>
      </c>
      <c r="R9989">
        <f>IF(F9989="Monthly",2,0)
+IF(E9989&lt;=6,2,0)
+IF(N9989&lt;=2,2,0)
+IF(L9989&gt;=4,2,0)
+IF(M9989&gt;=2,1,0)
+IF(H9989&gt;=_xlfn.PERCENTILE.INC($H$2:$H$10001,0.75),1,0)</f>
        <v>2</v>
      </c>
      <c r="S9989" t="str">
        <f>IF(R9989&gt;=7,"High",IF(R9989&gt;=4,"Medium","Low"))</f>
        <v>Low</v>
      </c>
    </row>
    <row r="9990" spans="1:19">
      <c r="A9990" t="s">
        <v>10115</v>
      </c>
      <c r="B9990">
        <v>31</v>
      </c>
      <c r="C9990" t="s">
        <v>112</v>
      </c>
      <c r="D9990" t="s">
        <v>126</v>
      </c>
      <c r="E9990">
        <v>35</v>
      </c>
      <c r="F9990" t="s">
        <v>103</v>
      </c>
      <c r="G9990" t="s">
        <v>104</v>
      </c>
      <c r="H9990" s="5">
        <v>527</v>
      </c>
      <c r="I9990" s="5">
        <v>18335.59</v>
      </c>
      <c r="J9990" t="s">
        <v>105</v>
      </c>
      <c r="K9990" t="s">
        <v>106</v>
      </c>
      <c r="L9990">
        <v>0</v>
      </c>
      <c r="M9990">
        <v>0</v>
      </c>
      <c r="N9990">
        <v>5</v>
      </c>
      <c r="O9990" s="6">
        <v>0</v>
      </c>
      <c r="P9990" t="s">
        <v>107</v>
      </c>
      <c r="Q9990" t="s">
        <v>106</v>
      </c>
      <c r="R9990">
        <f>IF(F9990="Monthly",2,0)
+IF(E9990&lt;=6,2,0)
+IF(N9990&lt;=2,2,0)
+IF(L9990&gt;=4,2,0)
+IF(M9990&gt;=2,1,0)
+IF(H9990&gt;=_xlfn.PERCENTILE.INC($H$2:$H$10001,0.75),1,0)</f>
        <v>2</v>
      </c>
      <c r="S9990" t="str">
        <f>IF(R9990&gt;=7,"High",IF(R9990&gt;=4,"Medium","Low"))</f>
        <v>Low</v>
      </c>
    </row>
    <row r="9991" spans="1:19">
      <c r="A9991" t="s">
        <v>10116</v>
      </c>
      <c r="B9991">
        <v>33</v>
      </c>
      <c r="C9991" t="s">
        <v>112</v>
      </c>
      <c r="D9991" t="s">
        <v>126</v>
      </c>
      <c r="E9991">
        <v>26</v>
      </c>
      <c r="F9991" t="s">
        <v>103</v>
      </c>
      <c r="G9991" t="s">
        <v>110</v>
      </c>
      <c r="H9991" s="5">
        <v>681</v>
      </c>
      <c r="I9991" s="5">
        <v>17621.21</v>
      </c>
      <c r="J9991" t="s">
        <v>115</v>
      </c>
      <c r="K9991" t="s">
        <v>106</v>
      </c>
      <c r="L9991">
        <v>1</v>
      </c>
      <c r="M9991">
        <v>0</v>
      </c>
      <c r="N9991">
        <v>5</v>
      </c>
      <c r="O9991" s="6">
        <v>0</v>
      </c>
      <c r="P9991" t="s">
        <v>106</v>
      </c>
      <c r="Q9991" t="s">
        <v>107</v>
      </c>
      <c r="R9991">
        <f>IF(F9991="Monthly",2,0)
+IF(E9991&lt;=6,2,0)
+IF(N9991&lt;=2,2,0)
+IF(L9991&gt;=4,2,0)
+IF(M9991&gt;=2,1,0)
+IF(H9991&gt;=_xlfn.PERCENTILE.INC($H$2:$H$10001,0.75),1,0)</f>
        <v>2</v>
      </c>
      <c r="S9991" t="str">
        <f>IF(R9991&gt;=7,"High",IF(R9991&gt;=4,"Medium","Low"))</f>
        <v>Low</v>
      </c>
    </row>
    <row r="9992" spans="1:19">
      <c r="A9992" t="s">
        <v>10117</v>
      </c>
      <c r="B9992">
        <v>47</v>
      </c>
      <c r="C9992" t="s">
        <v>101</v>
      </c>
      <c r="D9992" t="s">
        <v>126</v>
      </c>
      <c r="E9992">
        <v>63</v>
      </c>
      <c r="F9992" t="s">
        <v>103</v>
      </c>
      <c r="G9992" t="s">
        <v>110</v>
      </c>
      <c r="H9992" s="5">
        <v>825</v>
      </c>
      <c r="I9992" s="5">
        <v>51800.73</v>
      </c>
      <c r="J9992" t="s">
        <v>140</v>
      </c>
      <c r="K9992" t="s">
        <v>106</v>
      </c>
      <c r="L9992">
        <v>0</v>
      </c>
      <c r="M9992">
        <v>0</v>
      </c>
      <c r="N9992">
        <v>4</v>
      </c>
      <c r="O9992" s="6">
        <v>0</v>
      </c>
      <c r="P9992" t="s">
        <v>106</v>
      </c>
      <c r="Q9992" t="s">
        <v>107</v>
      </c>
      <c r="R9992">
        <f>IF(F9992="Monthly",2,0)
+IF(E9992&lt;=6,2,0)
+IF(N9992&lt;=2,2,0)
+IF(L9992&gt;=4,2,0)
+IF(M9992&gt;=2,1,0)
+IF(H9992&gt;=_xlfn.PERCENTILE.INC($H$2:$H$10001,0.75),1,0)</f>
        <v>3</v>
      </c>
      <c r="S9992" t="str">
        <f>IF(R9992&gt;=7,"High",IF(R9992&gt;=4,"Medium","Low"))</f>
        <v>Low</v>
      </c>
    </row>
    <row r="9993" spans="1:19">
      <c r="A9993" t="s">
        <v>10118</v>
      </c>
      <c r="B9993">
        <v>32</v>
      </c>
      <c r="C9993" t="s">
        <v>112</v>
      </c>
      <c r="D9993" t="s">
        <v>133</v>
      </c>
      <c r="E9993">
        <v>23</v>
      </c>
      <c r="F9993" t="s">
        <v>103</v>
      </c>
      <c r="G9993" t="s">
        <v>110</v>
      </c>
      <c r="H9993" s="5">
        <v>788</v>
      </c>
      <c r="I9993" s="5">
        <v>18505.8</v>
      </c>
      <c r="J9993" t="s">
        <v>117</v>
      </c>
      <c r="K9993" t="s">
        <v>107</v>
      </c>
      <c r="L9993">
        <v>1</v>
      </c>
      <c r="M9993">
        <v>0</v>
      </c>
      <c r="N9993">
        <v>5</v>
      </c>
      <c r="O9993" s="6">
        <v>0</v>
      </c>
      <c r="P9993" t="s">
        <v>107</v>
      </c>
      <c r="Q9993" t="s">
        <v>107</v>
      </c>
      <c r="R9993">
        <f>IF(F9993="Monthly",2,0)
+IF(E9993&lt;=6,2,0)
+IF(N9993&lt;=2,2,0)
+IF(L9993&gt;=4,2,0)
+IF(M9993&gt;=2,1,0)
+IF(H9993&gt;=_xlfn.PERCENTILE.INC($H$2:$H$10001,0.75),1,0)</f>
        <v>2</v>
      </c>
      <c r="S9993" t="str">
        <f>IF(R9993&gt;=7,"High",IF(R9993&gt;=4,"Medium","Low"))</f>
        <v>Low</v>
      </c>
    </row>
    <row r="9994" spans="1:19">
      <c r="A9994" t="s">
        <v>10119</v>
      </c>
      <c r="B9994">
        <v>24</v>
      </c>
      <c r="C9994" t="s">
        <v>101</v>
      </c>
      <c r="D9994" t="s">
        <v>113</v>
      </c>
      <c r="E9994">
        <v>46</v>
      </c>
      <c r="F9994" t="s">
        <v>103</v>
      </c>
      <c r="G9994" t="s">
        <v>104</v>
      </c>
      <c r="H9994" s="5">
        <v>447</v>
      </c>
      <c r="I9994" s="5">
        <v>20065.490000000002</v>
      </c>
      <c r="J9994" t="s">
        <v>140</v>
      </c>
      <c r="K9994" t="s">
        <v>106</v>
      </c>
      <c r="L9994">
        <v>2</v>
      </c>
      <c r="M9994">
        <v>2</v>
      </c>
      <c r="N9994">
        <v>3</v>
      </c>
      <c r="O9994" s="6">
        <v>0</v>
      </c>
      <c r="P9994" t="s">
        <v>107</v>
      </c>
      <c r="Q9994" t="s">
        <v>106</v>
      </c>
      <c r="R9994">
        <f>IF(F9994="Monthly",2,0)
+IF(E9994&lt;=6,2,0)
+IF(N9994&lt;=2,2,0)
+IF(L9994&gt;=4,2,0)
+IF(M9994&gt;=2,1,0)
+IF(H9994&gt;=_xlfn.PERCENTILE.INC($H$2:$H$10001,0.75),1,0)</f>
        <v>3</v>
      </c>
      <c r="S9994" t="str">
        <f>IF(R9994&gt;=7,"High",IF(R9994&gt;=4,"Medium","Low"))</f>
        <v>Low</v>
      </c>
    </row>
    <row r="9995" spans="1:19">
      <c r="A9995" t="s">
        <v>10120</v>
      </c>
      <c r="B9995">
        <v>30</v>
      </c>
      <c r="C9995" t="s">
        <v>112</v>
      </c>
      <c r="D9995" t="s">
        <v>131</v>
      </c>
      <c r="E9995">
        <v>18</v>
      </c>
      <c r="F9995" t="s">
        <v>103</v>
      </c>
      <c r="G9995" t="s">
        <v>129</v>
      </c>
      <c r="H9995" s="5">
        <v>1091</v>
      </c>
      <c r="I9995" s="5">
        <v>19243.419999999998</v>
      </c>
      <c r="J9995" t="s">
        <v>140</v>
      </c>
      <c r="K9995" t="s">
        <v>106</v>
      </c>
      <c r="L9995">
        <v>2</v>
      </c>
      <c r="M9995">
        <v>1</v>
      </c>
      <c r="N9995">
        <v>5</v>
      </c>
      <c r="O9995" s="6">
        <v>0</v>
      </c>
      <c r="P9995" t="s">
        <v>107</v>
      </c>
      <c r="Q9995" t="s">
        <v>107</v>
      </c>
      <c r="R9995">
        <f>IF(F9995="Monthly",2,0)
+IF(E9995&lt;=6,2,0)
+IF(N9995&lt;=2,2,0)
+IF(L9995&gt;=4,2,0)
+IF(M9995&gt;=2,1,0)
+IF(H9995&gt;=_xlfn.PERCENTILE.INC($H$2:$H$10001,0.75),1,0)</f>
        <v>3</v>
      </c>
      <c r="S9995" t="str">
        <f>IF(R9995&gt;=7,"High",IF(R9995&gt;=4,"Medium","Low"))</f>
        <v>Low</v>
      </c>
    </row>
    <row r="9996" spans="1:19">
      <c r="A9996" t="s">
        <v>10121</v>
      </c>
      <c r="B9996">
        <v>52</v>
      </c>
      <c r="C9996" t="s">
        <v>101</v>
      </c>
      <c r="D9996" t="s">
        <v>159</v>
      </c>
      <c r="E9996">
        <v>42</v>
      </c>
      <c r="F9996" t="s">
        <v>121</v>
      </c>
      <c r="G9996" t="s">
        <v>104</v>
      </c>
      <c r="H9996" s="5">
        <v>414</v>
      </c>
      <c r="I9996" s="5">
        <v>14480.29</v>
      </c>
      <c r="J9996" t="s">
        <v>117</v>
      </c>
      <c r="K9996" t="s">
        <v>107</v>
      </c>
      <c r="L9996">
        <v>0</v>
      </c>
      <c r="M9996">
        <v>0</v>
      </c>
      <c r="N9996">
        <v>5</v>
      </c>
      <c r="O9996" s="6">
        <v>15</v>
      </c>
      <c r="P9996" t="s">
        <v>107</v>
      </c>
      <c r="Q9996" t="s">
        <v>107</v>
      </c>
      <c r="R9996">
        <f>IF(F9996="Monthly",2,0)
+IF(E9996&lt;=6,2,0)
+IF(N9996&lt;=2,2,0)
+IF(L9996&gt;=4,2,0)
+IF(M9996&gt;=2,1,0)
+IF(H9996&gt;=_xlfn.PERCENTILE.INC($H$2:$H$10001,0.75),1,0)</f>
        <v>0</v>
      </c>
      <c r="S9996" t="str">
        <f>IF(R9996&gt;=7,"High",IF(R9996&gt;=4,"Medium","Low"))</f>
        <v>Low</v>
      </c>
    </row>
    <row r="9997" spans="1:19">
      <c r="A9997" t="s">
        <v>10122</v>
      </c>
      <c r="B9997">
        <v>40</v>
      </c>
      <c r="C9997" t="s">
        <v>112</v>
      </c>
      <c r="D9997" t="s">
        <v>131</v>
      </c>
      <c r="E9997">
        <v>34</v>
      </c>
      <c r="F9997" t="s">
        <v>103</v>
      </c>
      <c r="G9997" t="s">
        <v>110</v>
      </c>
      <c r="H9997" s="5">
        <v>773</v>
      </c>
      <c r="I9997" s="5">
        <v>25532.799999999999</v>
      </c>
      <c r="J9997" t="s">
        <v>115</v>
      </c>
      <c r="K9997" t="s">
        <v>106</v>
      </c>
      <c r="L9997">
        <v>3</v>
      </c>
      <c r="M9997">
        <v>1</v>
      </c>
      <c r="N9997">
        <v>4</v>
      </c>
      <c r="O9997" s="6">
        <v>0</v>
      </c>
      <c r="P9997" t="s">
        <v>106</v>
      </c>
      <c r="Q9997" t="s">
        <v>107</v>
      </c>
      <c r="R9997">
        <f>IF(F9997="Monthly",2,0)
+IF(E9997&lt;=6,2,0)
+IF(N9997&lt;=2,2,0)
+IF(L9997&gt;=4,2,0)
+IF(M9997&gt;=2,1,0)
+IF(H9997&gt;=_xlfn.PERCENTILE.INC($H$2:$H$10001,0.75),1,0)</f>
        <v>2</v>
      </c>
      <c r="S9997" t="str">
        <f>IF(R9997&gt;=7,"High",IF(R9997&gt;=4,"Medium","Low"))</f>
        <v>Low</v>
      </c>
    </row>
    <row r="9998" spans="1:19">
      <c r="A9998" t="s">
        <v>10123</v>
      </c>
      <c r="B9998">
        <v>21</v>
      </c>
      <c r="C9998" t="s">
        <v>112</v>
      </c>
      <c r="D9998" t="s">
        <v>137</v>
      </c>
      <c r="E9998">
        <v>11</v>
      </c>
      <c r="F9998" t="s">
        <v>109</v>
      </c>
      <c r="G9998" t="s">
        <v>110</v>
      </c>
      <c r="H9998" s="5">
        <v>709</v>
      </c>
      <c r="I9998" s="5">
        <v>7420.5</v>
      </c>
      <c r="J9998" t="s">
        <v>115</v>
      </c>
      <c r="K9998" t="s">
        <v>106</v>
      </c>
      <c r="L9998">
        <v>2</v>
      </c>
      <c r="M9998">
        <v>1</v>
      </c>
      <c r="N9998">
        <v>4</v>
      </c>
      <c r="O9998" s="6">
        <v>5</v>
      </c>
      <c r="P9998" t="s">
        <v>107</v>
      </c>
      <c r="Q9998" t="s">
        <v>107</v>
      </c>
      <c r="R9998">
        <f>IF(F9998="Monthly",2,0)
+IF(E9998&lt;=6,2,0)
+IF(N9998&lt;=2,2,0)
+IF(L9998&gt;=4,2,0)
+IF(M9998&gt;=2,1,0)
+IF(H9998&gt;=_xlfn.PERCENTILE.INC($H$2:$H$10001,0.75),1,0)</f>
        <v>0</v>
      </c>
      <c r="S9998" t="str">
        <f>IF(R9998&gt;=7,"High",IF(R9998&gt;=4,"Medium","Low"))</f>
        <v>Low</v>
      </c>
    </row>
    <row r="9999" spans="1:19">
      <c r="A9999" t="s">
        <v>10124</v>
      </c>
      <c r="B9999">
        <v>22</v>
      </c>
      <c r="C9999" t="s">
        <v>112</v>
      </c>
      <c r="D9999" t="s">
        <v>133</v>
      </c>
      <c r="E9999">
        <v>35</v>
      </c>
      <c r="F9999" t="s">
        <v>109</v>
      </c>
      <c r="G9999" t="s">
        <v>104</v>
      </c>
      <c r="H9999" s="5">
        <v>435</v>
      </c>
      <c r="I9999" s="5">
        <v>14699.29</v>
      </c>
      <c r="J9999" t="s">
        <v>134</v>
      </c>
      <c r="K9999" t="s">
        <v>106</v>
      </c>
      <c r="L9999">
        <v>0</v>
      </c>
      <c r="M9999">
        <v>0</v>
      </c>
      <c r="N9999">
        <v>5</v>
      </c>
      <c r="O9999" s="6">
        <v>5</v>
      </c>
      <c r="P9999" t="s">
        <v>107</v>
      </c>
      <c r="Q9999" t="s">
        <v>107</v>
      </c>
      <c r="R9999">
        <f>IF(F9999="Monthly",2,0)
+IF(E9999&lt;=6,2,0)
+IF(N9999&lt;=2,2,0)
+IF(L9999&gt;=4,2,0)
+IF(M9999&gt;=2,1,0)
+IF(H9999&gt;=_xlfn.PERCENTILE.INC($H$2:$H$10001,0.75),1,0)</f>
        <v>0</v>
      </c>
      <c r="S9999" t="str">
        <f>IF(R9999&gt;=7,"High",IF(R9999&gt;=4,"Medium","Low"))</f>
        <v>Low</v>
      </c>
    </row>
    <row r="10000" spans="1:19">
      <c r="A10000" t="s">
        <v>10125</v>
      </c>
      <c r="B10000">
        <v>45</v>
      </c>
      <c r="C10000" t="s">
        <v>101</v>
      </c>
      <c r="D10000" t="s">
        <v>113</v>
      </c>
      <c r="E10000">
        <v>28</v>
      </c>
      <c r="F10000" t="s">
        <v>121</v>
      </c>
      <c r="G10000" t="s">
        <v>104</v>
      </c>
      <c r="H10000" s="5">
        <v>515</v>
      </c>
      <c r="I10000" s="5">
        <v>12257.04</v>
      </c>
      <c r="J10000" t="s">
        <v>117</v>
      </c>
      <c r="K10000" t="s">
        <v>106</v>
      </c>
      <c r="L10000">
        <v>0</v>
      </c>
      <c r="M10000">
        <v>0</v>
      </c>
      <c r="N10000">
        <v>5</v>
      </c>
      <c r="O10000" s="6">
        <v>15</v>
      </c>
      <c r="P10000" t="s">
        <v>106</v>
      </c>
      <c r="Q10000" t="s">
        <v>107</v>
      </c>
      <c r="R10000">
        <f>IF(F10000="Monthly",2,0)
+IF(E10000&lt;=6,2,0)
+IF(N10000&lt;=2,2,0)
+IF(L10000&gt;=4,2,0)
+IF(M10000&gt;=2,1,0)
+IF(H10000&gt;=_xlfn.PERCENTILE.INC($H$2:$H$10001,0.75),1,0)</f>
        <v>0</v>
      </c>
      <c r="S10000" t="str">
        <f>IF(R10000&gt;=7,"High",IF(R10000&gt;=4,"Medium","Low"))</f>
        <v>Low</v>
      </c>
    </row>
    <row r="10001" spans="1:19">
      <c r="A10001" t="s">
        <v>10126</v>
      </c>
      <c r="B10001">
        <v>44</v>
      </c>
      <c r="C10001" t="s">
        <v>101</v>
      </c>
      <c r="D10001" t="s">
        <v>123</v>
      </c>
      <c r="E10001">
        <v>12</v>
      </c>
      <c r="F10001" t="s">
        <v>103</v>
      </c>
      <c r="G10001" t="s">
        <v>104</v>
      </c>
      <c r="H10001" s="5">
        <v>407</v>
      </c>
      <c r="I10001" s="5">
        <v>4904.24</v>
      </c>
      <c r="J10001" t="s">
        <v>134</v>
      </c>
      <c r="K10001" t="s">
        <v>106</v>
      </c>
      <c r="L10001">
        <v>1</v>
      </c>
      <c r="M10001">
        <v>0</v>
      </c>
      <c r="N10001">
        <v>5</v>
      </c>
      <c r="O10001" s="6">
        <v>0</v>
      </c>
      <c r="P10001" t="s">
        <v>106</v>
      </c>
      <c r="Q10001" t="s">
        <v>107</v>
      </c>
      <c r="R10001">
        <f>IF(F10001="Monthly",2,0)
+IF(E10001&lt;=6,2,0)
+IF(N10001&lt;=2,2,0)
+IF(L10001&gt;=4,2,0)
+IF(M10001&gt;=2,1,0)
+IF(H10001&gt;=_xlfn.PERCENTILE.INC($H$2:$H$10001,0.75),1,0)</f>
        <v>2</v>
      </c>
      <c r="S10001" t="str">
        <f>IF(R10001&gt;=7,"High",IF(R10001&gt;=4,"Medium","Low"))</f>
        <v>Low</v>
      </c>
    </row>
  </sheetData>
  <conditionalFormatting sqref="N2:N10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D049-B3F5-4DD9-8235-CE3EE0B48A33}">
  <dimension ref="A1:V67"/>
  <sheetViews>
    <sheetView zoomScale="73" zoomScaleNormal="73" workbookViewId="0">
      <selection activeCell="I2" sqref="I2"/>
    </sheetView>
  </sheetViews>
  <sheetFormatPr defaultRowHeight="13.8"/>
  <cols>
    <col min="1" max="1" width="42.296875" bestFit="1" customWidth="1"/>
    <col min="2" max="2" width="16.09765625" bestFit="1" customWidth="1"/>
    <col min="3" max="3" width="19.5" bestFit="1" customWidth="1"/>
    <col min="4" max="4" width="11.3984375" bestFit="1" customWidth="1"/>
    <col min="6" max="6" width="35" bestFit="1" customWidth="1"/>
    <col min="7" max="7" width="16.09765625" bestFit="1" customWidth="1"/>
    <col min="8" max="8" width="19.5" bestFit="1" customWidth="1"/>
    <col min="9" max="9" width="19.19921875" bestFit="1" customWidth="1"/>
    <col min="18" max="18" width="33.5" bestFit="1" customWidth="1"/>
    <col min="19" max="19" width="27.59765625" bestFit="1" customWidth="1"/>
    <col min="20" max="20" width="24.19921875" bestFit="1" customWidth="1"/>
    <col min="21" max="21" width="42.5" bestFit="1" customWidth="1"/>
    <col min="22" max="22" width="10.19921875" bestFit="1" customWidth="1"/>
  </cols>
  <sheetData>
    <row r="1" spans="1:22">
      <c r="A1" t="s">
        <v>10145</v>
      </c>
    </row>
    <row r="3" spans="1:22">
      <c r="A3" s="13" t="s">
        <v>10146</v>
      </c>
      <c r="B3" s="13" t="s">
        <v>10147</v>
      </c>
      <c r="F3" s="8" t="s">
        <v>10169</v>
      </c>
      <c r="G3" s="8" t="s">
        <v>10170</v>
      </c>
    </row>
    <row r="4" spans="1:22">
      <c r="A4" s="14" t="s">
        <v>16</v>
      </c>
      <c r="B4" s="14">
        <f>COUNTA(RawCustomerTable[Customer_ID])</f>
        <v>10000</v>
      </c>
      <c r="F4" s="9" t="s">
        <v>10171</v>
      </c>
      <c r="G4" s="9" t="s">
        <v>103</v>
      </c>
      <c r="R4" s="8" t="s">
        <v>10213</v>
      </c>
      <c r="S4" s="8" t="s">
        <v>10214</v>
      </c>
      <c r="T4" s="8" t="s">
        <v>10215</v>
      </c>
      <c r="U4" s="8" t="s">
        <v>10216</v>
      </c>
      <c r="V4" s="8" t="s">
        <v>10217</v>
      </c>
    </row>
    <row r="5" spans="1:22">
      <c r="A5" s="14" t="s">
        <v>18</v>
      </c>
      <c r="B5" s="14">
        <f>[1]!COUNT_IF(RawCustomerTable[Churn],"Yes")</f>
        <v>2192</v>
      </c>
      <c r="F5" s="9" t="s">
        <v>10172</v>
      </c>
      <c r="G5" s="9" t="s">
        <v>10173</v>
      </c>
      <c r="R5" s="9" t="s">
        <v>10218</v>
      </c>
      <c r="S5" s="9" t="s">
        <v>10219</v>
      </c>
      <c r="T5" s="9" t="s">
        <v>10220</v>
      </c>
      <c r="U5" s="9" t="s">
        <v>10221</v>
      </c>
      <c r="V5" s="9" t="s">
        <v>10222</v>
      </c>
    </row>
    <row r="6" spans="1:22">
      <c r="A6" s="14" t="s">
        <v>20</v>
      </c>
      <c r="B6" s="15">
        <f>B5/B4</f>
        <v>0.21920000000000001</v>
      </c>
      <c r="F6" s="9" t="s">
        <v>10174</v>
      </c>
      <c r="G6" s="9" t="s">
        <v>10175</v>
      </c>
      <c r="H6" t="s">
        <v>10189</v>
      </c>
      <c r="I6" t="s">
        <v>10190</v>
      </c>
      <c r="J6" t="s">
        <v>10191</v>
      </c>
      <c r="R6" s="9" t="s">
        <v>10223</v>
      </c>
      <c r="S6" s="9" t="s">
        <v>10224</v>
      </c>
      <c r="T6" s="9" t="s">
        <v>10225</v>
      </c>
      <c r="U6" s="9" t="s">
        <v>10226</v>
      </c>
      <c r="V6" s="9" t="s">
        <v>10222</v>
      </c>
    </row>
    <row r="7" spans="1:22">
      <c r="A7" s="16" t="s">
        <v>22</v>
      </c>
      <c r="B7" s="17">
        <f>SUM(RawCustomerTable[Monthly_Charges])</f>
        <v>6984432</v>
      </c>
      <c r="F7" s="9" t="s">
        <v>10176</v>
      </c>
      <c r="G7" s="9" t="s">
        <v>10177</v>
      </c>
      <c r="H7">
        <f>SUMIF('Cleaned_Customer_Data 1'!$S$2:$S$10001,"High",'Cleaned_Customer_Data 1'!$H$2:$H$10001)</f>
        <v>106612</v>
      </c>
      <c r="I7" s="42">
        <f>SUM('Cleaned_Customer_Data 1'!$H$2:$H$10001)</f>
        <v>6984432</v>
      </c>
      <c r="J7" s="38">
        <f>H7/I7</f>
        <v>1.5264233369299036E-2</v>
      </c>
      <c r="R7" s="9" t="s">
        <v>10227</v>
      </c>
      <c r="S7" s="9" t="s">
        <v>10228</v>
      </c>
      <c r="T7" s="9" t="s">
        <v>10229</v>
      </c>
      <c r="U7" s="9" t="s">
        <v>10230</v>
      </c>
      <c r="V7" s="9" t="s">
        <v>10222</v>
      </c>
    </row>
    <row r="8" spans="1:22" ht="27.6">
      <c r="A8" s="16" t="s">
        <v>10148</v>
      </c>
      <c r="B8" s="14">
        <f>SUMIF(RawCustomerTable[Churn],"Yes",RawCustomerTable[Monthly_Charges])</f>
        <v>1548024</v>
      </c>
      <c r="F8" s="9" t="s">
        <v>97</v>
      </c>
      <c r="G8" s="9" t="s">
        <v>106</v>
      </c>
      <c r="R8" s="9" t="s">
        <v>10231</v>
      </c>
      <c r="S8" s="9" t="s">
        <v>10232</v>
      </c>
      <c r="T8" s="9" t="s">
        <v>10233</v>
      </c>
      <c r="U8" s="9" t="s">
        <v>10234</v>
      </c>
      <c r="V8" s="9" t="s">
        <v>10235</v>
      </c>
    </row>
    <row r="9" spans="1:22" ht="27.6">
      <c r="A9" s="16" t="s">
        <v>10149</v>
      </c>
      <c r="B9" s="14">
        <f>AVERAGE(RawCustomerTable[Tenure_Months])</f>
        <v>33.897300000000001</v>
      </c>
      <c r="R9" s="9" t="s">
        <v>10236</v>
      </c>
      <c r="S9" s="9" t="s">
        <v>10237</v>
      </c>
      <c r="T9" s="9" t="s">
        <v>10238</v>
      </c>
      <c r="U9" s="9" t="s">
        <v>10239</v>
      </c>
      <c r="V9" s="9" t="s">
        <v>10235</v>
      </c>
    </row>
    <row r="10" spans="1:22" ht="27.6">
      <c r="A10" s="16" t="s">
        <v>10150</v>
      </c>
      <c r="B10" s="14">
        <f>AVERAGE(RawCustomerTable[Monthly_Charges])</f>
        <v>698.44320000000005</v>
      </c>
      <c r="R10" s="9" t="s">
        <v>10240</v>
      </c>
      <c r="S10" s="9" t="s">
        <v>10241</v>
      </c>
      <c r="T10" s="9" t="s">
        <v>10242</v>
      </c>
      <c r="U10" s="9" t="s">
        <v>10243</v>
      </c>
      <c r="V10" s="9" t="s">
        <v>10235</v>
      </c>
    </row>
    <row r="12" spans="1:22">
      <c r="A12" s="43" t="s">
        <v>10151</v>
      </c>
      <c r="B12" s="43" t="s">
        <v>10152</v>
      </c>
      <c r="C12" s="43" t="s">
        <v>10153</v>
      </c>
      <c r="D12" s="43" t="s">
        <v>10154</v>
      </c>
    </row>
    <row r="13" spans="1:22">
      <c r="A13" s="44" t="s">
        <v>10155</v>
      </c>
      <c r="B13" s="44" t="s">
        <v>16</v>
      </c>
      <c r="C13" s="44" t="s">
        <v>18</v>
      </c>
      <c r="D13" s="44" t="s">
        <v>20</v>
      </c>
      <c r="F13" s="8" t="s">
        <v>10185</v>
      </c>
      <c r="G13" s="19" t="s">
        <v>16</v>
      </c>
      <c r="H13" s="19" t="s">
        <v>18</v>
      </c>
      <c r="I13" s="19" t="s">
        <v>20</v>
      </c>
    </row>
    <row r="14" spans="1:22">
      <c r="A14" s="44" t="s">
        <v>103</v>
      </c>
      <c r="B14" s="44">
        <f>COUNTIF(RawCustomerTable[Contract_Type],Business_Analysis!A14)</f>
        <v>5212</v>
      </c>
      <c r="C14" s="44">
        <f>COUNTIFS('Cleaned_Customer_Data 1'!F2:F10001,A14,'Cleaned_Customer_Data 1'!Q2:Q10001,"Yes")</f>
        <v>1667</v>
      </c>
      <c r="D14" s="45">
        <f>C14/B14</f>
        <v>0.31983883346124331</v>
      </c>
      <c r="F14" s="9" t="s">
        <v>10186</v>
      </c>
      <c r="G14" s="18">
        <f>COUNTIF('Cleaned_Customer_Data 1'!$S$2:$S$10001,F14)</f>
        <v>9187</v>
      </c>
      <c r="H14" s="18">
        <f>COUNTIFS('Cleaned_Customer_Data 1'!$S$2:$S$10001,F14,'Cleaned_Customer_Data 1'!$Q$2:$Q$10001,"Yes")</f>
        <v>1694</v>
      </c>
      <c r="I14" s="21">
        <f>H14/G14</f>
        <v>0.18439098726461303</v>
      </c>
    </row>
    <row r="15" spans="1:22">
      <c r="A15" s="44" t="s">
        <v>109</v>
      </c>
      <c r="B15" s="44">
        <f>COUNTIF(RawCustomerTable[Contract_Type],Business_Analysis!A15)</f>
        <v>3267</v>
      </c>
      <c r="C15" s="44">
        <f>COUNTIFS('Cleaned_Customer_Data 1'!F3:F10002,A15,'Cleaned_Customer_Data 1'!Q3:Q10002,"Yes")</f>
        <v>434</v>
      </c>
      <c r="D15" s="45">
        <f t="shared" ref="D15:D16" si="0">C15/B15</f>
        <v>0.13284358738904192</v>
      </c>
      <c r="F15" s="9" t="s">
        <v>10187</v>
      </c>
      <c r="G15" s="18">
        <f>COUNTIF('Cleaned_Customer_Data 1'!$S$2:$S$10001,F15)</f>
        <v>655</v>
      </c>
      <c r="H15" s="18">
        <f>COUNTIFS('Cleaned_Customer_Data 1'!$S$2:$S$10001,F15,'Cleaned_Customer_Data 1'!$Q$2:$Q$10001,"Yes")</f>
        <v>359</v>
      </c>
      <c r="I15" s="21">
        <f t="shared" ref="I15:I16" si="1">H15/G15</f>
        <v>0.54809160305343507</v>
      </c>
    </row>
    <row r="16" spans="1:22">
      <c r="A16" s="44" t="s">
        <v>121</v>
      </c>
      <c r="B16" s="44">
        <f>COUNTIF(RawCustomerTable[Contract_Type],Business_Analysis!A16)</f>
        <v>1521</v>
      </c>
      <c r="C16" s="44">
        <f>COUNTIFS('Cleaned_Customer_Data 1'!F4:F10003,A16,'Cleaned_Customer_Data 1'!Q4:Q10003,"Yes")</f>
        <v>91</v>
      </c>
      <c r="D16" s="45">
        <f t="shared" si="0"/>
        <v>5.9829059829059832E-2</v>
      </c>
      <c r="F16" s="9" t="s">
        <v>10188</v>
      </c>
      <c r="G16" s="18">
        <f>COUNTIF('Cleaned_Customer_Data 1'!$S$2:$S$10001,F16)</f>
        <v>158</v>
      </c>
      <c r="H16" s="18">
        <f>COUNTIFS('Cleaned_Customer_Data 1'!$S$2:$S$10001,F16,'Cleaned_Customer_Data 1'!$Q$2:$Q$10001,"Yes")</f>
        <v>139</v>
      </c>
      <c r="I16" s="21">
        <f t="shared" si="1"/>
        <v>0.879746835443038</v>
      </c>
    </row>
    <row r="18" spans="1:7">
      <c r="F18" s="46" t="s">
        <v>10199</v>
      </c>
    </row>
    <row r="19" spans="1:7">
      <c r="A19" s="24" t="s">
        <v>10156</v>
      </c>
      <c r="B19" s="25" t="s">
        <v>16</v>
      </c>
      <c r="C19" s="25" t="s">
        <v>18</v>
      </c>
      <c r="D19" s="25" t="s">
        <v>20</v>
      </c>
      <c r="F19" s="8" t="s">
        <v>10192</v>
      </c>
      <c r="G19" s="19" t="s">
        <v>10147</v>
      </c>
    </row>
    <row r="20" spans="1:7">
      <c r="A20" s="26" t="s">
        <v>104</v>
      </c>
      <c r="B20" s="27">
        <f>COUNTIF('Cleaned_Customer_Data 1'!G2:G10001,A20)</f>
        <v>3778</v>
      </c>
      <c r="C20" s="27">
        <f>COUNTIFS('Cleaned_Customer_Data 1'!G2:G10001,A20,'Cleaned_Customer_Data 1'!Q2:Q10001,"Yes")</f>
        <v>799</v>
      </c>
      <c r="D20" s="28">
        <f>C20/B20</f>
        <v>0.21148755955532028</v>
      </c>
      <c r="F20" s="9" t="s">
        <v>10193</v>
      </c>
      <c r="G20" s="18">
        <f>COUNTIF('Cleaned_Customer_Data 1'!$S$2:$S$10001,"Low")</f>
        <v>9187</v>
      </c>
    </row>
    <row r="21" spans="1:7">
      <c r="A21" s="26" t="s">
        <v>110</v>
      </c>
      <c r="B21" s="27">
        <f>COUNTIF('Cleaned_Customer_Data 1'!G3:G10002,A21)</f>
        <v>4204</v>
      </c>
      <c r="C21" s="27">
        <f>COUNTIFS('Cleaned_Customer_Data 1'!G3:G10002,A21,'Cleaned_Customer_Data 1'!Q3:Q10002,"Yes")</f>
        <v>927</v>
      </c>
      <c r="D21" s="28">
        <f t="shared" ref="D21:D22" si="2">C21/B21</f>
        <v>0.22050428163653663</v>
      </c>
      <c r="F21" s="9" t="s">
        <v>10194</v>
      </c>
      <c r="G21" s="18">
        <f>COUNTIF('Cleaned_Customer_Data 1'!$S$2:$S$10001,"Medium")</f>
        <v>655</v>
      </c>
    </row>
    <row r="22" spans="1:7">
      <c r="A22" s="26" t="s">
        <v>129</v>
      </c>
      <c r="B22" s="27">
        <f>COUNTIF('Cleaned_Customer_Data 1'!G4:G10003,A22)</f>
        <v>2018</v>
      </c>
      <c r="C22" s="27">
        <f>COUNTIFS('Cleaned_Customer_Data 1'!G4:G10003,A22,'Cleaned_Customer_Data 1'!Q4:Q10003,"Yes")</f>
        <v>466</v>
      </c>
      <c r="D22" s="28">
        <f t="shared" si="2"/>
        <v>0.23092170465807729</v>
      </c>
      <c r="F22" s="9" t="s">
        <v>10195</v>
      </c>
      <c r="G22" s="18">
        <f>COUNTIF('Cleaned_Customer_Data 1'!$S$2:$S$10001,"High")</f>
        <v>158</v>
      </c>
    </row>
    <row r="23" spans="1:7">
      <c r="F23" s="9" t="s">
        <v>10196</v>
      </c>
      <c r="G23" s="39">
        <f>I16</f>
        <v>0.879746835443038</v>
      </c>
    </row>
    <row r="24" spans="1:7">
      <c r="F24" s="9" t="s">
        <v>10197</v>
      </c>
      <c r="G24" s="41">
        <f>Business_Analysis!H7</f>
        <v>106612</v>
      </c>
    </row>
    <row r="25" spans="1:7">
      <c r="A25" s="29" t="s">
        <v>10157</v>
      </c>
      <c r="B25" s="30" t="s">
        <v>16</v>
      </c>
      <c r="C25" s="30" t="s">
        <v>18</v>
      </c>
      <c r="D25" s="30" t="s">
        <v>20</v>
      </c>
      <c r="F25" s="9" t="s">
        <v>10198</v>
      </c>
      <c r="G25" s="20">
        <f>Business_Analysis!J7</f>
        <v>1.5264233369299036E-2</v>
      </c>
    </row>
    <row r="26" spans="1:7">
      <c r="A26" s="31" t="s">
        <v>10158</v>
      </c>
      <c r="B26" s="32">
        <f>COUNTIFS('Cleaned_Customer_Data 1'!$E$2:$E$10001,"&gt;=1",'Cleaned_Customer_Data 1'!$E$2:$E$10001,"&lt;=6")</f>
        <v>165</v>
      </c>
      <c r="C26" s="32">
        <f>COUNTIFS('Cleaned_Customer_Data 1'!$E$2:$E$10001,"&gt;=1",'Cleaned_Customer_Data 1'!$E$2:$E$10001,"&lt;=6",'Cleaned_Customer_Data 1'!$Q$2:$Q$10001,"Yes")</f>
        <v>92</v>
      </c>
      <c r="D26" s="33">
        <f>C26/B26</f>
        <v>0.55757575757575761</v>
      </c>
    </row>
    <row r="27" spans="1:7">
      <c r="A27" s="31" t="s">
        <v>10159</v>
      </c>
      <c r="B27" s="32">
        <f>COUNTIFS('Cleaned_Customer_Data 1'!$E$2:$E$10001,"&gt;=7",'Cleaned_Customer_Data 1'!$E$2:$E$10001,"&lt;=12")</f>
        <v>539</v>
      </c>
      <c r="C27" s="32">
        <f>COUNTIFS('Cleaned_Customer_Data 1'!$E$2:$E$10001,"&gt;=7",'Cleaned_Customer_Data 1'!$E$2:$E$10001,"&lt;=12",'Cleaned_Customer_Data 1'!$Q$2:$Q$10001,"Yes")</f>
        <v>167</v>
      </c>
      <c r="D27" s="33">
        <f t="shared" ref="D27:D30" si="3">C27/B27</f>
        <v>0.30983302411873842</v>
      </c>
      <c r="F27" s="46" t="s">
        <v>10204</v>
      </c>
    </row>
    <row r="28" spans="1:7">
      <c r="A28" s="31" t="s">
        <v>10160</v>
      </c>
      <c r="B28" s="32">
        <f>COUNTIFS('Cleaned_Customer_Data 1'!$E$2:$E$10001,"&gt;=13",'Cleaned_Customer_Data 1'!$E$2:$E$10001,"&lt;=24")</f>
        <v>2552</v>
      </c>
      <c r="C28" s="32">
        <f>COUNTIFS('Cleaned_Customer_Data 1'!$E$2:$E$10001,"&gt;=13",'Cleaned_Customer_Data 1'!$E$2:$E$10001,"&lt;=24",'Cleaned_Customer_Data 1'!$Q$2:$Q$10001,"Yes")</f>
        <v>710</v>
      </c>
      <c r="D28" s="33">
        <f t="shared" si="3"/>
        <v>0.27821316614420061</v>
      </c>
      <c r="F28" s="8" t="s">
        <v>10192</v>
      </c>
      <c r="G28" s="19" t="s">
        <v>10147</v>
      </c>
    </row>
    <row r="29" spans="1:7">
      <c r="A29" s="31" t="s">
        <v>10161</v>
      </c>
      <c r="B29" s="32">
        <f>COUNTIFS('Cleaned_Customer_Data 1'!$E$2:$E$10001,"&gt;=25",'Cleaned_Customer_Data 1'!$E$2:$E$10001,"&lt;=36")</f>
        <v>2645</v>
      </c>
      <c r="C29" s="32">
        <f>COUNTIFS('Cleaned_Customer_Data 1'!$E$2:$E$10001,"&gt;=25",'Cleaned_Customer_Data 1'!$E$2:$E$10001,"&lt;=36",'Cleaned_Customer_Data 1'!$Q$2:$Q$10001,"Yes")</f>
        <v>600</v>
      </c>
      <c r="D29" s="33">
        <f t="shared" si="3"/>
        <v>0.22684310018903592</v>
      </c>
      <c r="F29" s="9" t="s">
        <v>10190</v>
      </c>
      <c r="G29" s="18">
        <f>SUM('Cleaned_Customer_Data 1'!$H$2:$H$10001)</f>
        <v>6984432</v>
      </c>
    </row>
    <row r="30" spans="1:7">
      <c r="A30" s="31" t="s">
        <v>10162</v>
      </c>
      <c r="B30" s="32">
        <f>COUNTIFS('Cleaned_Customer_Data 1'!$E$2:$E$10001,"&gt;=37")</f>
        <v>4099</v>
      </c>
      <c r="C30" s="32">
        <f>COUNTIFS('Cleaned_Customer_Data 1'!$E$2:$E$10001,"&gt;=37",'Cleaned_Customer_Data 1'!$Q$2:$Q$10001,"Yes")</f>
        <v>623</v>
      </c>
      <c r="D30" s="33">
        <f t="shared" si="3"/>
        <v>0.15198828982678703</v>
      </c>
      <c r="F30" s="9" t="s">
        <v>10200</v>
      </c>
      <c r="G30" s="18">
        <f>SUMIF('Cleaned_Customer_Data 1'!$Q$2:$Q$10001,"Yes",'Cleaned_Customer_Data 1'!$H$2:$H$10001)</f>
        <v>1548024</v>
      </c>
    </row>
    <row r="31" spans="1:7">
      <c r="A31" s="34"/>
      <c r="B31" s="34">
        <f>SUM(B26:B30)</f>
        <v>10000</v>
      </c>
      <c r="C31" s="34">
        <f>SUM(C26:C30)</f>
        <v>2192</v>
      </c>
      <c r="D31" s="34"/>
      <c r="F31" s="9" t="s">
        <v>10201</v>
      </c>
      <c r="G31" s="47">
        <f>G30/G29</f>
        <v>0.22163921132026199</v>
      </c>
    </row>
    <row r="32" spans="1:7">
      <c r="F32" s="9" t="s">
        <v>10197</v>
      </c>
      <c r="G32" s="48">
        <f>SUMIF('Cleaned_Customer_Data 1'!$S$2:$S$10001,"High",'Cleaned_Customer_Data 1'!$H$2:$H$10001)</f>
        <v>106612</v>
      </c>
    </row>
    <row r="33" spans="1:9">
      <c r="F33" s="9" t="s">
        <v>10198</v>
      </c>
      <c r="G33" s="47">
        <f>G32/G29</f>
        <v>1.5264233369299036E-2</v>
      </c>
    </row>
    <row r="34" spans="1:9">
      <c r="A34" s="35" t="s">
        <v>10163</v>
      </c>
      <c r="B34" s="35" t="s">
        <v>16</v>
      </c>
      <c r="C34" s="35" t="s">
        <v>18</v>
      </c>
      <c r="D34" s="35" t="s">
        <v>20</v>
      </c>
      <c r="F34" s="9" t="s">
        <v>10202</v>
      </c>
      <c r="G34" s="40">
        <f>AVERAGE('Cleaned_Customer_Data 1'!$H$2:$H$10001)</f>
        <v>698.44320000000005</v>
      </c>
    </row>
    <row r="35" spans="1:9">
      <c r="A35" s="36">
        <v>1</v>
      </c>
      <c r="B35" s="36">
        <f>COUNTIF('Cleaned_Customer_Data 1'!$N$2:$N$10001,A35)</f>
        <v>86</v>
      </c>
      <c r="C35" s="36">
        <f>COUNTIFS('Cleaned_Customer_Data 1'!$N$2:$N$10001,A35,'Cleaned_Customer_Data 1'!$Q$2:$Q$10001,"Yes")</f>
        <v>63</v>
      </c>
      <c r="D35" s="37">
        <f>C35/B35</f>
        <v>0.73255813953488369</v>
      </c>
      <c r="F35" s="9" t="s">
        <v>10203</v>
      </c>
      <c r="G35" s="40">
        <f>AVERAGEIF('Cleaned_Customer_Data 1'!$Q$2:$Q$10001,"Yes",'Cleaned_Customer_Data 1'!$H$2:$H$10001)</f>
        <v>706.21532846715331</v>
      </c>
    </row>
    <row r="36" spans="1:9">
      <c r="A36" s="36">
        <v>2</v>
      </c>
      <c r="B36" s="36">
        <f>COUNTIF('Cleaned_Customer_Data 1'!$N$2:$N$10001,A36)</f>
        <v>206</v>
      </c>
      <c r="C36" s="36">
        <f>COUNTIFS('Cleaned_Customer_Data 1'!$N$2:$N$10001,A36,'Cleaned_Customer_Data 1'!$Q$2:$Q$10001,"Yes")</f>
        <v>155</v>
      </c>
      <c r="D36" s="37">
        <f t="shared" ref="D36:D39" si="4">C36/B36</f>
        <v>0.75242718446601942</v>
      </c>
    </row>
    <row r="37" spans="1:9">
      <c r="A37" s="36">
        <v>3</v>
      </c>
      <c r="B37" s="36">
        <f>COUNTIF('Cleaned_Customer_Data 1'!$N$2:$N$10001,A37)</f>
        <v>627</v>
      </c>
      <c r="C37" s="36">
        <f>COUNTIFS('Cleaned_Customer_Data 1'!$N$2:$N$10001,A37,'Cleaned_Customer_Data 1'!$Q$2:$Q$10001,"Yes")</f>
        <v>273</v>
      </c>
      <c r="D37" s="37">
        <f t="shared" si="4"/>
        <v>0.4354066985645933</v>
      </c>
      <c r="F37" s="46" t="s">
        <v>10207</v>
      </c>
    </row>
    <row r="38" spans="1:9" ht="27.6">
      <c r="A38" s="36">
        <v>4</v>
      </c>
      <c r="B38" s="36">
        <f>COUNTIF('Cleaned_Customer_Data 1'!$N$2:$N$10001,A38)</f>
        <v>2479</v>
      </c>
      <c r="C38" s="36">
        <f>COUNTIFS('Cleaned_Customer_Data 1'!$N$2:$N$10001,A38,'Cleaned_Customer_Data 1'!$Q$2:$Q$10001,"Yes")</f>
        <v>485</v>
      </c>
      <c r="D38" s="37">
        <f t="shared" si="4"/>
        <v>0.19564340459862847</v>
      </c>
      <c r="F38" s="8" t="s">
        <v>10155</v>
      </c>
      <c r="G38" s="19" t="s">
        <v>10205</v>
      </c>
      <c r="H38" s="19" t="s">
        <v>10206</v>
      </c>
      <c r="I38" s="19" t="s">
        <v>10201</v>
      </c>
    </row>
    <row r="39" spans="1:9">
      <c r="A39" s="36">
        <v>5</v>
      </c>
      <c r="B39" s="36">
        <f>COUNTIF('Cleaned_Customer_Data 1'!$N$2:$N$10001,A39)</f>
        <v>6602</v>
      </c>
      <c r="C39" s="36">
        <f>COUNTIFS('Cleaned_Customer_Data 1'!$N$2:$N$10001,A39,'Cleaned_Customer_Data 1'!$Q$2:$Q$10001,"Yes")</f>
        <v>1216</v>
      </c>
      <c r="D39" s="37">
        <f t="shared" si="4"/>
        <v>0.18418661011814602</v>
      </c>
      <c r="F39" s="9" t="s">
        <v>103</v>
      </c>
      <c r="G39" s="18">
        <f>SUMIF('Cleaned_Customer_Data 1'!$F$2:$F$10001,F39,'Cleaned_Customer_Data 1'!$H$2:$H$10001)</f>
        <v>3626732</v>
      </c>
      <c r="H39" s="18">
        <f>SUMIFS('Cleaned_Customer_Data 1'!$H$2:$H$10001,'Cleaned_Customer_Data 1'!$F$2:$F$10001,F39,'Cleaned_Customer_Data 1'!$Q$2:$Q$10001,"Yes")</f>
        <v>1178320</v>
      </c>
      <c r="I39" s="21">
        <f>H39/G39</f>
        <v>0.32489855881272728</v>
      </c>
    </row>
    <row r="40" spans="1:9">
      <c r="F40" s="9" t="s">
        <v>109</v>
      </c>
      <c r="G40" s="18">
        <f>SUMIF('Cleaned_Customer_Data 1'!$F$2:$F$10001,F40,'Cleaned_Customer_Data 1'!$H$2:$H$10001)</f>
        <v>2298657</v>
      </c>
      <c r="H40" s="18">
        <f>SUMIFS('Cleaned_Customer_Data 1'!$H$2:$H$10001,'Cleaned_Customer_Data 1'!$F$2:$F$10001,F40,'Cleaned_Customer_Data 1'!$Q$2:$Q$10001,"Yes")</f>
        <v>307175</v>
      </c>
      <c r="I40" s="21">
        <f t="shared" ref="I40:I41" si="5">H40/G40</f>
        <v>0.13363237751434859</v>
      </c>
    </row>
    <row r="41" spans="1:9">
      <c r="F41" s="9" t="s">
        <v>121</v>
      </c>
      <c r="G41" s="18">
        <f>SUMIF('Cleaned_Customer_Data 1'!$F$2:$F$10001,F41,'Cleaned_Customer_Data 1'!$H$2:$H$10001)</f>
        <v>1059043</v>
      </c>
      <c r="H41" s="18">
        <f>SUMIFS('Cleaned_Customer_Data 1'!$H$2:$H$10001,'Cleaned_Customer_Data 1'!$F$2:$F$10001,F41,'Cleaned_Customer_Data 1'!$Q$2:$Q$10001,"Yes")</f>
        <v>62529</v>
      </c>
      <c r="I41" s="21">
        <f t="shared" si="5"/>
        <v>5.9042928379678637E-2</v>
      </c>
    </row>
    <row r="42" spans="1:9">
      <c r="A42" s="8" t="s">
        <v>10164</v>
      </c>
      <c r="B42" s="19" t="s">
        <v>16</v>
      </c>
      <c r="C42" s="19" t="s">
        <v>18</v>
      </c>
      <c r="D42" s="19" t="s">
        <v>20</v>
      </c>
    </row>
    <row r="43" spans="1:9">
      <c r="A43" s="9" t="s">
        <v>10165</v>
      </c>
      <c r="B43" s="18">
        <f>COUNTIFS('Cleaned_Customer_Data 1'!$L$2:$L$10001,"&gt;=0",'Cleaned_Customer_Data 1'!$L$2:$L$10001,"&lt;=1")</f>
        <v>6946</v>
      </c>
      <c r="C43" s="18">
        <f>COUNTIFS('Cleaned_Customer_Data 1'!$L$2:$L$10001,"&gt;=0",'Cleaned_Customer_Data 1'!$L$2:$L$10001,"&lt;=1",'Cleaned_Customer_Data 1'!$Q$2:$Q$10001,"Yes")</f>
        <v>1261</v>
      </c>
      <c r="D43" s="21">
        <f>C43/B43</f>
        <v>0.18154333429311834</v>
      </c>
    </row>
    <row r="44" spans="1:9">
      <c r="A44" s="9" t="s">
        <v>10166</v>
      </c>
      <c r="B44" s="18">
        <f>COUNTIFS('Cleaned_Customer_Data 1'!$L$2:$L$10001,"&gt;=2",'Cleaned_Customer_Data 1'!$L$2:$L$10001,"&lt;=3")</f>
        <v>2116</v>
      </c>
      <c r="C44" s="18">
        <f>COUNTIFS('Cleaned_Customer_Data 1'!$L$2:$L$10001,"&gt;=2",'Cleaned_Customer_Data 1'!$L$2:$L$10001,"&lt;=3",'Cleaned_Customer_Data 1'!$Q$2:$Q$10001,"Yes")</f>
        <v>483</v>
      </c>
      <c r="D44" s="21">
        <f>C44/B44</f>
        <v>0.22826086956521738</v>
      </c>
      <c r="F44" s="46" t="s">
        <v>10208</v>
      </c>
    </row>
    <row r="45" spans="1:9">
      <c r="A45" s="9" t="s">
        <v>10167</v>
      </c>
      <c r="B45" s="18">
        <f>COUNTIFS('Cleaned_Customer_Data 1'!$L$2:$L$10001,"&gt;=4")</f>
        <v>938</v>
      </c>
      <c r="C45" s="18">
        <f>COUNTIFS('Cleaned_Customer_Data 1'!$L$2:$L$10001,"&gt;=4",'Cleaned_Customer_Data 1'!$Q$2:$Q$10001,"Yes")</f>
        <v>448</v>
      </c>
      <c r="D45" s="21">
        <f>C45/B45</f>
        <v>0.47761194029850745</v>
      </c>
      <c r="F45" s="8" t="s">
        <v>10156</v>
      </c>
      <c r="G45" s="19" t="s">
        <v>10205</v>
      </c>
      <c r="H45" s="19" t="s">
        <v>10206</v>
      </c>
      <c r="I45" s="19" t="s">
        <v>10201</v>
      </c>
    </row>
    <row r="46" spans="1:9">
      <c r="F46" s="9" t="s">
        <v>104</v>
      </c>
      <c r="G46" s="18">
        <f>SUMIF('Cleaned_Customer_Data 1'!$G$2:$G$10001,F46,'Cleaned_Customer_Data 1'!$H$2:$H$10001)</f>
        <v>1827685</v>
      </c>
      <c r="H46" s="18">
        <f>SUMIFS('Cleaned_Customer_Data 1'!$H$2:$H$10001,'Cleaned_Customer_Data 1'!$G$2:$G$10001,F46,'Cleaned_Customer_Data 1'!$Q$2:$Q$10001,"Yes")</f>
        <v>386736</v>
      </c>
      <c r="I46" s="21">
        <f>H46/G46</f>
        <v>0.21159882583705616</v>
      </c>
    </row>
    <row r="47" spans="1:9">
      <c r="F47" s="9" t="s">
        <v>110</v>
      </c>
      <c r="G47" s="18">
        <f>SUMIF('Cleaned_Customer_Data 1'!$G$2:$G$10001,F47,'Cleaned_Customer_Data 1'!$H$2:$H$10001)</f>
        <v>3075186</v>
      </c>
      <c r="H47" s="18">
        <f>SUMIFS('Cleaned_Customer_Data 1'!$H$2:$H$10001,'Cleaned_Customer_Data 1'!$G$2:$G$10001,F47,'Cleaned_Customer_Data 1'!$Q$2:$Q$10001,"Yes")</f>
        <v>679417</v>
      </c>
      <c r="I47" s="21">
        <f t="shared" ref="I47:I48" si="6">H47/G47</f>
        <v>0.22093525399764438</v>
      </c>
    </row>
    <row r="48" spans="1:9">
      <c r="A48" s="8" t="s">
        <v>10168</v>
      </c>
      <c r="B48" s="19" t="s">
        <v>16</v>
      </c>
      <c r="C48" s="19" t="s">
        <v>18</v>
      </c>
      <c r="D48" s="19" t="s">
        <v>20</v>
      </c>
      <c r="F48" s="9" t="s">
        <v>129</v>
      </c>
      <c r="G48" s="18">
        <f>SUMIF('Cleaned_Customer_Data 1'!$G$2:$G$10001,F48,'Cleaned_Customer_Data 1'!$H$2:$H$10001)</f>
        <v>2081561</v>
      </c>
      <c r="H48" s="18">
        <f>SUMIFS('Cleaned_Customer_Data 1'!$H$2:$H$10001,'Cleaned_Customer_Data 1'!$G$2:$G$10001,F48,'Cleaned_Customer_Data 1'!$Q$2:$Q$10001,"Yes")</f>
        <v>481871</v>
      </c>
      <c r="I48" s="21">
        <f t="shared" si="6"/>
        <v>0.2314950174412376</v>
      </c>
    </row>
    <row r="49" spans="1:9">
      <c r="A49" s="9" t="s">
        <v>105</v>
      </c>
      <c r="B49" s="18">
        <f>COUNTIF('Cleaned_Customer_Data 1'!$J$2:$J$10001,A49)</f>
        <v>2527</v>
      </c>
      <c r="C49" s="18">
        <f>COUNTIFS('Cleaned_Customer_Data 1'!$J$2:$J$10001,A49,'Cleaned_Customer_Data 1'!$Q$2:$Q$10001,"Yes")</f>
        <v>571</v>
      </c>
      <c r="D49" s="21">
        <f>C49/B49</f>
        <v>0.2259596359319351</v>
      </c>
    </row>
    <row r="50" spans="1:9">
      <c r="A50" s="9" t="s">
        <v>117</v>
      </c>
      <c r="B50" s="18">
        <f>COUNTIF('Cleaned_Customer_Data 1'!$J$2:$J$10001,A50)</f>
        <v>2194</v>
      </c>
      <c r="C50" s="18">
        <f>COUNTIFS('Cleaned_Customer_Data 1'!$J$2:$J$10001,A50,'Cleaned_Customer_Data 1'!$Q$2:$Q$10001,"Yes")</f>
        <v>500</v>
      </c>
      <c r="D50" s="21">
        <f t="shared" ref="D50:D54" si="7">C50/B50</f>
        <v>0.22789425706472197</v>
      </c>
      <c r="F50" s="49" t="s">
        <v>10209</v>
      </c>
    </row>
    <row r="51" spans="1:9">
      <c r="A51" s="9" t="s">
        <v>140</v>
      </c>
      <c r="B51" s="18">
        <f>COUNTIF('Cleaned_Customer_Data 1'!$J$2:$J$10001,A51)</f>
        <v>1646</v>
      </c>
      <c r="C51" s="18">
        <f>COUNTIFS('Cleaned_Customer_Data 1'!$J$2:$J$10001,A51,'Cleaned_Customer_Data 1'!$Q$2:$Q$10001,"Yes")</f>
        <v>351</v>
      </c>
      <c r="D51" s="21">
        <f t="shared" si="7"/>
        <v>0.2132442284325638</v>
      </c>
      <c r="F51" t="s">
        <v>10210</v>
      </c>
      <c r="G51" s="19">
        <f>_xlfn.PERCENTILE.INC('Cleaned_Customer_Data 1'!$H$2:$H$10001,0.75)</f>
        <v>793.25</v>
      </c>
      <c r="H51" s="19"/>
      <c r="I51" s="19"/>
    </row>
    <row r="52" spans="1:9">
      <c r="A52" s="9" t="s">
        <v>115</v>
      </c>
      <c r="B52" s="18">
        <f>COUNTIF('Cleaned_Customer_Data 1'!$J$2:$J$10001,A52)</f>
        <v>1523</v>
      </c>
      <c r="C52" s="18">
        <f>COUNTIFS('Cleaned_Customer_Data 1'!$J$2:$J$10001,A52,'Cleaned_Customer_Data 1'!$Q$2:$Q$10001,"Yes")</f>
        <v>357</v>
      </c>
      <c r="D52" s="21">
        <f t="shared" si="7"/>
        <v>0.23440577806959947</v>
      </c>
      <c r="F52" s="9"/>
      <c r="G52" s="18"/>
      <c r="H52" s="18"/>
      <c r="I52" s="18"/>
    </row>
    <row r="53" spans="1:9">
      <c r="A53" s="9" t="s">
        <v>134</v>
      </c>
      <c r="B53" s="18">
        <f>COUNTIF('Cleaned_Customer_Data 1'!$J$2:$J$10001,A53)</f>
        <v>2075</v>
      </c>
      <c r="C53" s="18">
        <f>COUNTIFS('Cleaned_Customer_Data 1'!$J$2:$J$10001,A53,'Cleaned_Customer_Data 1'!$Q$2:$Q$10001,"Yes")</f>
        <v>408</v>
      </c>
      <c r="D53" s="21">
        <f t="shared" si="7"/>
        <v>0.1966265060240964</v>
      </c>
      <c r="F53" s="46" t="s">
        <v>10211</v>
      </c>
      <c r="G53" s="18"/>
      <c r="H53" s="18"/>
      <c r="I53" s="18"/>
    </row>
    <row r="54" spans="1:9">
      <c r="A54" s="9" t="s">
        <v>10127</v>
      </c>
      <c r="B54" s="18">
        <f>COUNTIF('Cleaned_Customer_Data 1'!$J$2:$J$10001,A54)</f>
        <v>35</v>
      </c>
      <c r="C54" s="18">
        <f>COUNTIFS('Cleaned_Customer_Data 1'!$J$2:$J$10001,A54,'Cleaned_Customer_Data 1'!$Q$2:$Q$10001,"Yes")</f>
        <v>5</v>
      </c>
      <c r="D54" s="21">
        <f t="shared" si="7"/>
        <v>0.14285714285714285</v>
      </c>
      <c r="F54" s="8" t="s">
        <v>10192</v>
      </c>
      <c r="G54" s="19" t="s">
        <v>10147</v>
      </c>
      <c r="H54" s="18"/>
      <c r="I54" s="18"/>
    </row>
    <row r="55" spans="1:9">
      <c r="F55" s="9" t="s">
        <v>10210</v>
      </c>
    </row>
    <row r="56" spans="1:9">
      <c r="F56" s="9" t="s">
        <v>10212</v>
      </c>
      <c r="G56" s="18">
        <f>COUNTIFS('Cleaned_Customer_Data 1'!$H$2:$H$10001,"&gt;="&amp;G51,'Cleaned_Customer_Data 1'!$Q$2:$Q$10001,"Yes")</f>
        <v>575</v>
      </c>
    </row>
    <row r="57" spans="1:9">
      <c r="A57" s="8" t="s">
        <v>45</v>
      </c>
      <c r="B57" s="19" t="s">
        <v>16</v>
      </c>
      <c r="C57" s="19" t="s">
        <v>18</v>
      </c>
      <c r="D57" s="19" t="s">
        <v>20</v>
      </c>
      <c r="F57" s="9" t="s">
        <v>10211</v>
      </c>
      <c r="G57" s="18">
        <f>SUMIFS('Cleaned_Customer_Data 1'!$H$2:$H$10001,'Cleaned_Customer_Data 1'!$H$2:$H$10001,"&gt;="&amp;G51,'Cleaned_Customer_Data 1'!$Q$2:$Q$10001,"Yes")</f>
        <v>570113</v>
      </c>
    </row>
    <row r="58" spans="1:9">
      <c r="A58" s="9" t="s">
        <v>137</v>
      </c>
      <c r="B58" s="18">
        <f>COUNTIF('Cleaned_Customer_Data 1'!$D$2:$D$10001,A58)</f>
        <v>1314</v>
      </c>
      <c r="C58" s="18">
        <f>COUNTIFS('Cleaned_Customer_Data 1'!$D$2:$D$10001,A58,'Cleaned_Customer_Data 1'!$Q$2:$Q$10001,"Yes")</f>
        <v>297</v>
      </c>
      <c r="D58" s="21">
        <f>C58/B58</f>
        <v>0.22602739726027396</v>
      </c>
    </row>
    <row r="59" spans="1:9">
      <c r="A59" s="9" t="s">
        <v>102</v>
      </c>
      <c r="B59" s="18">
        <f>COUNTIF('Cleaned_Customer_Data 1'!$D$2:$D$10001,A59)</f>
        <v>1480</v>
      </c>
      <c r="C59" s="18">
        <f>COUNTIFS('Cleaned_Customer_Data 1'!$D$2:$D$10001,A59,'Cleaned_Customer_Data 1'!$Q$2:$Q$10001,"Yes")</f>
        <v>346</v>
      </c>
      <c r="D59" s="21">
        <f t="shared" ref="D59:D67" si="8">C59/B59</f>
        <v>0.23378378378378378</v>
      </c>
    </row>
    <row r="60" spans="1:9">
      <c r="A60" s="9" t="s">
        <v>126</v>
      </c>
      <c r="B60" s="18">
        <f>COUNTIF('Cleaned_Customer_Data 1'!$D$2:$D$10001,A60)</f>
        <v>1406</v>
      </c>
      <c r="C60" s="18">
        <f>COUNTIFS('Cleaned_Customer_Data 1'!$D$2:$D$10001,A60,'Cleaned_Customer_Data 1'!$Q$2:$Q$10001,"Yes")</f>
        <v>297</v>
      </c>
      <c r="D60" s="21">
        <f t="shared" si="8"/>
        <v>0.21123755334281649</v>
      </c>
    </row>
    <row r="61" spans="1:9">
      <c r="A61" s="9" t="s">
        <v>133</v>
      </c>
      <c r="B61" s="18">
        <f>COUNTIF('Cleaned_Customer_Data 1'!$D$2:$D$10001,A61)</f>
        <v>1113</v>
      </c>
      <c r="C61" s="18">
        <f>COUNTIFS('Cleaned_Customer_Data 1'!$D$2:$D$10001,A61,'Cleaned_Customer_Data 1'!$Q$2:$Q$10001,"Yes")</f>
        <v>253</v>
      </c>
      <c r="D61" s="21">
        <f t="shared" si="8"/>
        <v>0.22731356693620844</v>
      </c>
    </row>
    <row r="62" spans="1:9">
      <c r="A62" s="9" t="s">
        <v>131</v>
      </c>
      <c r="B62" s="18">
        <f>COUNTIF('Cleaned_Customer_Data 1'!$D$2:$D$10001,A62)</f>
        <v>1338</v>
      </c>
      <c r="C62" s="18">
        <f>COUNTIFS('Cleaned_Customer_Data 1'!$D$2:$D$10001,A62,'Cleaned_Customer_Data 1'!$Q$2:$Q$10001,"Yes")</f>
        <v>280</v>
      </c>
      <c r="D62" s="21">
        <f t="shared" si="8"/>
        <v>0.20926756352765322</v>
      </c>
    </row>
    <row r="63" spans="1:9">
      <c r="A63" s="9" t="s">
        <v>119</v>
      </c>
      <c r="B63" s="18">
        <f>COUNTIF('Cleaned_Customer_Data 1'!$D$2:$D$10001,A63)</f>
        <v>889</v>
      </c>
      <c r="C63" s="18">
        <f>COUNTIFS('Cleaned_Customer_Data 1'!$D$2:$D$10001,A63,'Cleaned_Customer_Data 1'!$Q$2:$Q$10001,"Yes")</f>
        <v>197</v>
      </c>
      <c r="D63" s="21">
        <f t="shared" si="8"/>
        <v>0.22159730033745781</v>
      </c>
    </row>
    <row r="64" spans="1:9">
      <c r="A64" s="9" t="s">
        <v>159</v>
      </c>
      <c r="B64" s="18">
        <f>COUNTIF('Cleaned_Customer_Data 1'!$D$2:$D$10001,A64)</f>
        <v>679</v>
      </c>
      <c r="C64" s="18">
        <f>COUNTIFS('Cleaned_Customer_Data 1'!$D$2:$D$10001,A64,'Cleaned_Customer_Data 1'!$Q$2:$Q$10001,"Yes")</f>
        <v>159</v>
      </c>
      <c r="D64" s="21">
        <f t="shared" si="8"/>
        <v>0.2341678939617084</v>
      </c>
    </row>
    <row r="65" spans="1:4">
      <c r="A65" s="9" t="s">
        <v>123</v>
      </c>
      <c r="B65" s="18">
        <f>COUNTIF('Cleaned_Customer_Data 1'!$D$2:$D$10001,A65)</f>
        <v>689</v>
      </c>
      <c r="C65" s="18">
        <f>COUNTIFS('Cleaned_Customer_Data 1'!$D$2:$D$10001,A65,'Cleaned_Customer_Data 1'!$Q$2:$Q$10001,"Yes")</f>
        <v>135</v>
      </c>
      <c r="D65" s="21">
        <f t="shared" si="8"/>
        <v>0.19593613933236576</v>
      </c>
    </row>
    <row r="66" spans="1:4">
      <c r="A66" s="9" t="s">
        <v>128</v>
      </c>
      <c r="B66" s="18">
        <f>COUNTIF('Cleaned_Customer_Data 1'!$D$2:$D$10001,A66)</f>
        <v>477</v>
      </c>
      <c r="C66" s="18">
        <f>COUNTIFS('Cleaned_Customer_Data 1'!$D$2:$D$10001,A66,'Cleaned_Customer_Data 1'!$Q$2:$Q$10001,"Yes")</f>
        <v>91</v>
      </c>
      <c r="D66" s="21">
        <f t="shared" si="8"/>
        <v>0.19077568134171907</v>
      </c>
    </row>
    <row r="67" spans="1:4">
      <c r="A67" s="9" t="s">
        <v>113</v>
      </c>
      <c r="B67" s="18">
        <f>COUNTIF('Cleaned_Customer_Data 1'!$D$2:$D$10001,A67)</f>
        <v>615</v>
      </c>
      <c r="C67" s="18">
        <f>COUNTIFS('Cleaned_Customer_Data 1'!$D$2:$D$10001,A67,'Cleaned_Customer_Data 1'!$Q$2:$Q$10001,"Yes")</f>
        <v>137</v>
      </c>
      <c r="D67" s="21">
        <f t="shared" si="8"/>
        <v>0.22276422764227644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6496-CAD0-4147-B625-7F2F725C8E60}">
  <dimension ref="A3:F34"/>
  <sheetViews>
    <sheetView topLeftCell="D9" zoomScale="92" workbookViewId="0">
      <selection activeCell="I16" sqref="I16"/>
    </sheetView>
  </sheetViews>
  <sheetFormatPr defaultRowHeight="13.8"/>
  <cols>
    <col min="1" max="1" width="3.796875" bestFit="1" customWidth="1"/>
    <col min="2" max="2" width="18" bestFit="1" customWidth="1"/>
    <col min="3" max="3" width="18.3984375" bestFit="1" customWidth="1"/>
    <col min="4" max="4" width="21.3984375" bestFit="1" customWidth="1"/>
    <col min="5" max="5" width="22.19921875" bestFit="1" customWidth="1"/>
    <col min="6" max="6" width="29.59765625" bestFit="1" customWidth="1"/>
  </cols>
  <sheetData>
    <row r="3" spans="1:6" ht="41.4">
      <c r="A3" s="19" t="s">
        <v>10244</v>
      </c>
      <c r="B3" s="8" t="s">
        <v>10245</v>
      </c>
      <c r="C3" s="8" t="s">
        <v>10246</v>
      </c>
      <c r="D3" s="8" t="s">
        <v>10247</v>
      </c>
      <c r="E3" s="8" t="s">
        <v>10248</v>
      </c>
      <c r="F3" s="8" t="s">
        <v>10216</v>
      </c>
    </row>
    <row r="4" spans="1:6" ht="27.6">
      <c r="A4" s="18">
        <v>1</v>
      </c>
      <c r="B4" s="9" t="s">
        <v>10249</v>
      </c>
      <c r="C4" s="9" t="s">
        <v>10250</v>
      </c>
      <c r="D4" s="9" t="s">
        <v>10251</v>
      </c>
      <c r="E4" s="9" t="s">
        <v>10252</v>
      </c>
      <c r="F4" s="9" t="s">
        <v>10253</v>
      </c>
    </row>
    <row r="6" spans="1:6">
      <c r="A6" s="19" t="s">
        <v>10244</v>
      </c>
      <c r="B6" s="8" t="s">
        <v>10245</v>
      </c>
      <c r="C6" s="8" t="s">
        <v>10246</v>
      </c>
      <c r="D6" s="8" t="s">
        <v>10247</v>
      </c>
      <c r="E6" s="8" t="s">
        <v>10248</v>
      </c>
      <c r="F6" s="8" t="s">
        <v>10216</v>
      </c>
    </row>
    <row r="7" spans="1:6" ht="41.4">
      <c r="A7" s="18">
        <v>2</v>
      </c>
      <c r="B7" s="9" t="s">
        <v>10254</v>
      </c>
      <c r="C7" s="9" t="s">
        <v>10255</v>
      </c>
      <c r="D7" s="9" t="s">
        <v>10256</v>
      </c>
      <c r="E7" s="9" t="s">
        <v>10257</v>
      </c>
      <c r="F7" s="9" t="s">
        <v>10258</v>
      </c>
    </row>
    <row r="9" spans="1:6">
      <c r="A9" s="19" t="s">
        <v>10244</v>
      </c>
      <c r="B9" s="8" t="s">
        <v>10245</v>
      </c>
      <c r="C9" s="8" t="s">
        <v>10246</v>
      </c>
      <c r="D9" s="8" t="s">
        <v>10247</v>
      </c>
      <c r="E9" s="8" t="s">
        <v>10248</v>
      </c>
      <c r="F9" s="8" t="s">
        <v>10216</v>
      </c>
    </row>
    <row r="10" spans="1:6" ht="41.4">
      <c r="A10" s="18">
        <v>3</v>
      </c>
      <c r="B10" s="9" t="s">
        <v>10259</v>
      </c>
      <c r="C10" s="9" t="s">
        <v>10260</v>
      </c>
      <c r="D10" s="9" t="s">
        <v>10261</v>
      </c>
      <c r="E10" s="9" t="s">
        <v>10262</v>
      </c>
      <c r="F10" s="9" t="s">
        <v>10263</v>
      </c>
    </row>
    <row r="12" spans="1:6">
      <c r="A12" s="19" t="s">
        <v>10244</v>
      </c>
      <c r="B12" s="8" t="s">
        <v>10245</v>
      </c>
      <c r="C12" s="8" t="s">
        <v>10246</v>
      </c>
      <c r="D12" s="8" t="s">
        <v>10247</v>
      </c>
      <c r="E12" s="8" t="s">
        <v>10248</v>
      </c>
      <c r="F12" s="8" t="s">
        <v>10216</v>
      </c>
    </row>
    <row r="13" spans="1:6" ht="41.4">
      <c r="A13" s="18">
        <v>5</v>
      </c>
      <c r="B13" s="9" t="s">
        <v>10264</v>
      </c>
      <c r="C13" s="9" t="s">
        <v>10265</v>
      </c>
      <c r="D13" s="9" t="s">
        <v>10266</v>
      </c>
      <c r="E13" s="9" t="s">
        <v>10267</v>
      </c>
      <c r="F13" s="9" t="s">
        <v>10268</v>
      </c>
    </row>
    <row r="15" spans="1:6">
      <c r="A15" s="19" t="s">
        <v>10244</v>
      </c>
      <c r="B15" s="8" t="s">
        <v>10245</v>
      </c>
      <c r="C15" s="8" t="s">
        <v>10246</v>
      </c>
      <c r="D15" s="8" t="s">
        <v>10247</v>
      </c>
      <c r="E15" s="8" t="s">
        <v>10248</v>
      </c>
      <c r="F15" s="8" t="s">
        <v>10216</v>
      </c>
    </row>
    <row r="16" spans="1:6" ht="55.2">
      <c r="A16" s="18">
        <v>6</v>
      </c>
      <c r="B16" s="9" t="s">
        <v>10269</v>
      </c>
      <c r="C16" s="9" t="s">
        <v>10270</v>
      </c>
      <c r="D16" s="9" t="s">
        <v>10266</v>
      </c>
      <c r="E16" s="9" t="s">
        <v>10271</v>
      </c>
      <c r="F16" s="9" t="s">
        <v>10272</v>
      </c>
    </row>
    <row r="18" spans="1:6">
      <c r="A18" s="19" t="s">
        <v>10244</v>
      </c>
      <c r="B18" s="8" t="s">
        <v>10245</v>
      </c>
      <c r="C18" s="8" t="s">
        <v>10246</v>
      </c>
      <c r="D18" s="8" t="s">
        <v>10247</v>
      </c>
      <c r="E18" s="8" t="s">
        <v>10248</v>
      </c>
      <c r="F18" s="8" t="s">
        <v>10216</v>
      </c>
    </row>
    <row r="19" spans="1:6" ht="55.2">
      <c r="A19" s="18">
        <v>7</v>
      </c>
      <c r="B19" s="9" t="s">
        <v>10273</v>
      </c>
      <c r="C19" s="9" t="s">
        <v>10274</v>
      </c>
      <c r="D19" s="50">
        <v>1548024</v>
      </c>
      <c r="E19" s="9" t="s">
        <v>10275</v>
      </c>
      <c r="F19" s="9" t="s">
        <v>10276</v>
      </c>
    </row>
    <row r="21" spans="1:6">
      <c r="A21" s="19" t="s">
        <v>10244</v>
      </c>
      <c r="B21" s="8" t="s">
        <v>10245</v>
      </c>
      <c r="C21" s="8" t="s">
        <v>10246</v>
      </c>
      <c r="D21" s="8" t="s">
        <v>10247</v>
      </c>
      <c r="E21" s="8" t="s">
        <v>10248</v>
      </c>
      <c r="F21" s="8" t="s">
        <v>10216</v>
      </c>
    </row>
    <row r="22" spans="1:6" ht="69">
      <c r="A22" s="18">
        <v>8</v>
      </c>
      <c r="B22" s="9" t="s">
        <v>10277</v>
      </c>
      <c r="C22" s="9" t="s">
        <v>10278</v>
      </c>
      <c r="D22" s="9" t="s">
        <v>10266</v>
      </c>
      <c r="E22" s="9" t="s">
        <v>10279</v>
      </c>
      <c r="F22" s="9" t="s">
        <v>10280</v>
      </c>
    </row>
    <row r="24" spans="1:6">
      <c r="A24" s="19" t="s">
        <v>10244</v>
      </c>
      <c r="B24" s="8" t="s">
        <v>10245</v>
      </c>
      <c r="C24" s="8" t="s">
        <v>10246</v>
      </c>
      <c r="D24" s="8" t="s">
        <v>10247</v>
      </c>
      <c r="E24" s="8" t="s">
        <v>10248</v>
      </c>
      <c r="F24" s="8" t="s">
        <v>10216</v>
      </c>
    </row>
    <row r="25" spans="1:6" ht="55.2">
      <c r="A25" s="18">
        <v>9</v>
      </c>
      <c r="B25" s="9" t="s">
        <v>10281</v>
      </c>
      <c r="C25" s="9" t="s">
        <v>10260</v>
      </c>
      <c r="D25" s="9" t="s">
        <v>10282</v>
      </c>
      <c r="E25" s="9" t="s">
        <v>10283</v>
      </c>
      <c r="F25" s="9" t="s">
        <v>10284</v>
      </c>
    </row>
    <row r="27" spans="1:6">
      <c r="A27" s="19" t="s">
        <v>10244</v>
      </c>
      <c r="B27" s="8" t="s">
        <v>10245</v>
      </c>
      <c r="C27" s="8" t="s">
        <v>10246</v>
      </c>
      <c r="D27" s="8" t="s">
        <v>10247</v>
      </c>
      <c r="E27" s="8" t="s">
        <v>10248</v>
      </c>
      <c r="F27" s="8" t="s">
        <v>10216</v>
      </c>
    </row>
    <row r="28" spans="1:6" ht="55.2">
      <c r="A28" s="18">
        <v>10</v>
      </c>
      <c r="B28" s="9" t="s">
        <v>10285</v>
      </c>
      <c r="C28" s="9" t="s">
        <v>10286</v>
      </c>
      <c r="D28" s="9" t="s">
        <v>10287</v>
      </c>
      <c r="E28" s="9" t="s">
        <v>10288</v>
      </c>
      <c r="F28" s="9" t="s">
        <v>10289</v>
      </c>
    </row>
    <row r="30" spans="1:6">
      <c r="A30" s="19" t="s">
        <v>10244</v>
      </c>
      <c r="B30" s="8" t="s">
        <v>10245</v>
      </c>
      <c r="C30" s="8" t="s">
        <v>10246</v>
      </c>
      <c r="D30" s="8" t="s">
        <v>10247</v>
      </c>
      <c r="E30" s="8" t="s">
        <v>10248</v>
      </c>
      <c r="F30" s="8" t="s">
        <v>10216</v>
      </c>
    </row>
    <row r="31" spans="1:6" ht="55.2">
      <c r="A31" s="18">
        <v>11</v>
      </c>
      <c r="B31" s="9" t="s">
        <v>10290</v>
      </c>
      <c r="C31" s="9" t="s">
        <v>10291</v>
      </c>
      <c r="D31" s="9" t="s">
        <v>10292</v>
      </c>
      <c r="E31" s="9" t="s">
        <v>10293</v>
      </c>
      <c r="F31" s="9" t="s">
        <v>10294</v>
      </c>
    </row>
    <row r="33" spans="1:6">
      <c r="A33" s="19" t="s">
        <v>10244</v>
      </c>
      <c r="B33" s="8" t="s">
        <v>10245</v>
      </c>
      <c r="C33" s="8" t="s">
        <v>10246</v>
      </c>
      <c r="D33" s="8" t="s">
        <v>10247</v>
      </c>
      <c r="E33" s="8" t="s">
        <v>10248</v>
      </c>
      <c r="F33" s="8" t="s">
        <v>10216</v>
      </c>
    </row>
    <row r="34" spans="1:6" ht="69">
      <c r="A34" s="18">
        <v>12</v>
      </c>
      <c r="B34" s="9" t="s">
        <v>10295</v>
      </c>
      <c r="C34" s="9" t="s">
        <v>10296</v>
      </c>
      <c r="D34" s="9" t="s">
        <v>10266</v>
      </c>
      <c r="E34" s="9" t="s">
        <v>10297</v>
      </c>
      <c r="F34" s="9" t="s">
        <v>10298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F35E-1FD3-4D7A-9B9A-2D3DAB1A1108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8425-3632-44A9-9F4B-0ACF01A85CD6}">
  <dimension ref="A3:E27"/>
  <sheetViews>
    <sheetView workbookViewId="0">
      <selection activeCell="B24" sqref="B24"/>
    </sheetView>
  </sheetViews>
  <sheetFormatPr defaultRowHeight="13.8"/>
  <cols>
    <col min="1" max="1" width="13.09765625" bestFit="1" customWidth="1"/>
    <col min="2" max="2" width="20.3984375" bestFit="1" customWidth="1"/>
    <col min="3" max="10001" width="8.3984375" bestFit="1" customWidth="1"/>
    <col min="10002" max="10002" width="6.796875" bestFit="1" customWidth="1"/>
    <col min="10003" max="10003" width="11" bestFit="1" customWidth="1"/>
  </cols>
  <sheetData>
    <row r="3" spans="1:5">
      <c r="A3" s="22" t="s">
        <v>10178</v>
      </c>
      <c r="B3" t="s">
        <v>10181</v>
      </c>
      <c r="C3" t="s">
        <v>10182</v>
      </c>
    </row>
    <row r="4" spans="1:5">
      <c r="A4" s="23" t="s">
        <v>121</v>
      </c>
      <c r="B4" s="11">
        <v>1521</v>
      </c>
      <c r="C4" s="11">
        <v>1521</v>
      </c>
      <c r="D4">
        <f>C4/B4</f>
        <v>1</v>
      </c>
    </row>
    <row r="5" spans="1:5">
      <c r="A5" s="23" t="s">
        <v>109</v>
      </c>
      <c r="B5" s="11">
        <v>3267</v>
      </c>
      <c r="C5" s="11">
        <v>3267</v>
      </c>
      <c r="D5">
        <f t="shared" ref="D5:D6" si="0">C5/B5</f>
        <v>1</v>
      </c>
    </row>
    <row r="6" spans="1:5">
      <c r="A6" s="23" t="s">
        <v>103</v>
      </c>
      <c r="B6" s="11">
        <v>5212</v>
      </c>
      <c r="C6" s="11">
        <v>5212</v>
      </c>
      <c r="D6">
        <f t="shared" si="0"/>
        <v>1</v>
      </c>
    </row>
    <row r="7" spans="1:5">
      <c r="A7" s="23" t="s">
        <v>10179</v>
      </c>
      <c r="B7" s="11"/>
      <c r="C7" s="11"/>
    </row>
    <row r="8" spans="1:5">
      <c r="A8" s="23" t="s">
        <v>10180</v>
      </c>
      <c r="B8" s="11">
        <v>10000</v>
      </c>
      <c r="C8" s="11">
        <v>10000</v>
      </c>
    </row>
    <row r="10" spans="1:5">
      <c r="A10" s="22" t="s">
        <v>97</v>
      </c>
      <c r="B10" t="s">
        <v>106</v>
      </c>
    </row>
    <row r="12" spans="1:5">
      <c r="A12" s="22" t="s">
        <v>10178</v>
      </c>
      <c r="B12" t="s">
        <v>10181</v>
      </c>
    </row>
    <row r="13" spans="1:5">
      <c r="A13" s="23" t="s">
        <v>104</v>
      </c>
      <c r="B13" s="11">
        <v>799</v>
      </c>
    </row>
    <row r="14" spans="1:5">
      <c r="A14" s="23" t="s">
        <v>129</v>
      </c>
      <c r="B14" s="11">
        <v>466</v>
      </c>
    </row>
    <row r="15" spans="1:5">
      <c r="A15" s="23" t="s">
        <v>110</v>
      </c>
      <c r="B15" s="11">
        <v>927</v>
      </c>
      <c r="E15" s="12"/>
    </row>
    <row r="16" spans="1:5">
      <c r="A16" s="23" t="s">
        <v>10180</v>
      </c>
      <c r="B16" s="11">
        <v>2192</v>
      </c>
    </row>
    <row r="19" spans="1:2">
      <c r="A19" s="22" t="s">
        <v>97</v>
      </c>
      <c r="B19" t="s">
        <v>106</v>
      </c>
    </row>
    <row r="21" spans="1:2">
      <c r="A21" s="22" t="s">
        <v>10178</v>
      </c>
      <c r="B21" t="s">
        <v>10181</v>
      </c>
    </row>
    <row r="22" spans="1:2">
      <c r="A22" s="23">
        <v>1</v>
      </c>
      <c r="B22" s="11">
        <v>63</v>
      </c>
    </row>
    <row r="23" spans="1:2">
      <c r="A23" s="23">
        <v>2</v>
      </c>
      <c r="B23" s="11">
        <v>155</v>
      </c>
    </row>
    <row r="24" spans="1:2">
      <c r="A24" s="23">
        <v>3</v>
      </c>
      <c r="B24" s="11">
        <v>273</v>
      </c>
    </row>
    <row r="25" spans="1:2">
      <c r="A25" s="23">
        <v>4</v>
      </c>
      <c r="B25" s="11">
        <v>485</v>
      </c>
    </row>
    <row r="26" spans="1:2">
      <c r="A26" s="23">
        <v>5</v>
      </c>
      <c r="B26" s="11">
        <v>1216</v>
      </c>
    </row>
    <row r="27" spans="1:2">
      <c r="A27" s="23" t="s">
        <v>10180</v>
      </c>
      <c r="B27" s="11">
        <v>2192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EB66-C500-4245-A3F0-47591C48B7AE}">
  <dimension ref="A3:D10"/>
  <sheetViews>
    <sheetView workbookViewId="0">
      <selection activeCell="B14" sqref="B14"/>
    </sheetView>
  </sheetViews>
  <sheetFormatPr defaultRowHeight="13.8"/>
  <cols>
    <col min="1" max="1" width="17.3984375" customWidth="1"/>
    <col min="2" max="2" width="23.8984375" customWidth="1"/>
    <col min="3" max="3" width="27.09765625" customWidth="1"/>
    <col min="4" max="4" width="20.3984375" customWidth="1"/>
  </cols>
  <sheetData>
    <row r="3" spans="1:4">
      <c r="A3" s="8" t="s">
        <v>10128</v>
      </c>
      <c r="B3" s="8" t="s">
        <v>10129</v>
      </c>
      <c r="C3" s="8" t="s">
        <v>10130</v>
      </c>
      <c r="D3" s="8" t="s">
        <v>10131</v>
      </c>
    </row>
    <row r="4" spans="1:4">
      <c r="A4" s="9" t="s">
        <v>10132</v>
      </c>
      <c r="B4" s="10">
        <v>10050</v>
      </c>
      <c r="C4" s="9" t="s">
        <v>10133</v>
      </c>
      <c r="D4" s="10">
        <v>10000</v>
      </c>
    </row>
    <row r="5" spans="1:4">
      <c r="A5" s="9" t="s">
        <v>10134</v>
      </c>
      <c r="B5" s="9">
        <v>50</v>
      </c>
      <c r="C5" s="9" t="s">
        <v>10135</v>
      </c>
      <c r="D5" s="9">
        <v>0</v>
      </c>
    </row>
    <row r="6" spans="1:4" ht="27.6">
      <c r="A6" s="9" t="s">
        <v>10136</v>
      </c>
      <c r="B6" s="9">
        <v>70</v>
      </c>
      <c r="C6" s="9" t="s">
        <v>10137</v>
      </c>
      <c r="D6" s="9">
        <v>0</v>
      </c>
    </row>
    <row r="7" spans="1:4" ht="27.6">
      <c r="A7" s="9" t="s">
        <v>10138</v>
      </c>
      <c r="B7" s="9">
        <v>35</v>
      </c>
      <c r="C7" s="9" t="s">
        <v>10139</v>
      </c>
      <c r="D7" s="9">
        <v>0</v>
      </c>
    </row>
    <row r="8" spans="1:4">
      <c r="A8" s="9" t="s">
        <v>10140</v>
      </c>
      <c r="B8" s="9">
        <v>25</v>
      </c>
      <c r="C8" s="9" t="s">
        <v>10141</v>
      </c>
      <c r="D8" s="9">
        <v>0</v>
      </c>
    </row>
    <row r="9" spans="1:4">
      <c r="A9" s="9" t="s">
        <v>10142</v>
      </c>
      <c r="B9" s="9">
        <v>0</v>
      </c>
      <c r="C9" s="9" t="s">
        <v>10143</v>
      </c>
      <c r="D9" s="9">
        <v>0</v>
      </c>
    </row>
    <row r="10" spans="1:4">
      <c r="A10" s="9" t="s">
        <v>10144</v>
      </c>
      <c r="B10" s="9">
        <v>0</v>
      </c>
      <c r="C10" s="9" t="s">
        <v>10143</v>
      </c>
      <c r="D10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Project_Brief</vt:lpstr>
      <vt:lpstr>Data_Dictionary</vt:lpstr>
      <vt:lpstr>Raw_Customer_Data</vt:lpstr>
      <vt:lpstr>Cleaned_Customer_Data 1</vt:lpstr>
      <vt:lpstr>Business_Analysis</vt:lpstr>
      <vt:lpstr>SQL_Business_Insights</vt:lpstr>
      <vt:lpstr>Pivot_Analysis</vt:lpstr>
      <vt:lpstr>Pivot_Contract</vt:lpstr>
      <vt:lpstr>Data Quality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KEWALE</dc:creator>
  <cp:lastModifiedBy>SANKET KEWALE</cp:lastModifiedBy>
  <dcterms:created xsi:type="dcterms:W3CDTF">2026-09-05T05:38:01Z</dcterms:created>
  <dcterms:modified xsi:type="dcterms:W3CDTF">2026-09-08T14:14:00Z</dcterms:modified>
</cp:coreProperties>
</file>